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0.xml" ContentType="application/vnd.openxmlformats-officedocument.spreadsheetml.pivotTable+xml"/>
  <Override PartName="/xl/drawings/drawing2.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1" activeTab="7"/>
  </bookViews>
  <sheets>
    <sheet name="Summary_2017_PipelineNew" sheetId="14" r:id="rId1"/>
    <sheet name="Sheet1" sheetId="23" r:id="rId2"/>
    <sheet name="2017 SalesConnect- 03 AUG" sheetId="8" r:id="rId3"/>
    <sheet name="2017 Sales Connect- 29 JUN" sheetId="24" state="hidden" r:id="rId4"/>
    <sheet name="Engaged Deals" sheetId="16" r:id="rId5"/>
    <sheet name="Sheet5" sheetId="21" state="hidden" r:id="rId6"/>
    <sheet name="Remarks" sheetId="22" r:id="rId7"/>
    <sheet name="Base Data" sheetId="19" r:id="rId8"/>
    <sheet name="Mapping" sheetId="15" r:id="rId9"/>
    <sheet name="Prospects" sheetId="6" state="hidden" r:id="rId10"/>
  </sheets>
  <externalReferences>
    <externalReference r:id="rId11"/>
  </externalReferences>
  <definedNames>
    <definedName name="_xlnm._FilterDatabase" localSheetId="3" hidden="1">'2017 Sales Connect- 29 JUN'!$A$1:$AA$2070</definedName>
    <definedName name="_xlnm._FilterDatabase" localSheetId="2" hidden="1">'2017 SalesConnect- 03 AUG'!$A$1:$AU$2081</definedName>
    <definedName name="_xlnm._FilterDatabase" localSheetId="7" hidden="1">'Base Data'!$A$1:$Y$1678</definedName>
    <definedName name="_xlnm._FilterDatabase" localSheetId="4" hidden="1">'Engaged Deals'!$A$1:$Y$139</definedName>
    <definedName name="_xlnm._FilterDatabase" localSheetId="5" hidden="1">Sheet5!$A$1:$C$90</definedName>
  </definedNames>
  <calcPr calcId="171027"/>
  <pivotCaches>
    <pivotCache cacheId="0" r:id="rId12"/>
    <pivotCache cacheId="1" r:id="rId13"/>
    <pivotCache cacheId="2" r:id="rId14"/>
  </pivotCaches>
</workbook>
</file>

<file path=xl/calcChain.xml><?xml version="1.0" encoding="utf-8"?>
<calcChain xmlns="http://schemas.openxmlformats.org/spreadsheetml/2006/main">
  <c r="I7" i="8" l="1"/>
  <c r="I9" i="8"/>
  <c r="I11" i="8"/>
  <c r="I12" i="8"/>
  <c r="I18" i="8"/>
  <c r="I23" i="8"/>
  <c r="I28" i="8"/>
  <c r="I35" i="8"/>
  <c r="I36" i="8"/>
  <c r="I37" i="8"/>
  <c r="I39" i="8"/>
  <c r="I43" i="8"/>
  <c r="I45" i="8"/>
  <c r="I54" i="8"/>
  <c r="I78" i="8"/>
  <c r="I82" i="8"/>
  <c r="I84" i="8"/>
  <c r="I108" i="8"/>
  <c r="I110" i="8"/>
  <c r="I111" i="8"/>
  <c r="I113" i="8"/>
  <c r="I128" i="8"/>
  <c r="I133" i="8"/>
  <c r="I138" i="8"/>
  <c r="I151" i="8"/>
  <c r="I157" i="8"/>
  <c r="I161" i="8"/>
  <c r="I165" i="8"/>
  <c r="I176" i="8"/>
  <c r="I200" i="8"/>
  <c r="I205" i="8"/>
  <c r="I250" i="8"/>
  <c r="I251" i="8"/>
  <c r="I255" i="8"/>
  <c r="I256" i="8"/>
  <c r="I262" i="8"/>
  <c r="I273" i="8"/>
  <c r="I309" i="8"/>
  <c r="I310" i="8"/>
  <c r="I314" i="8"/>
  <c r="I318" i="8"/>
  <c r="I324" i="8"/>
  <c r="I329" i="8"/>
  <c r="I385" i="8"/>
  <c r="I392" i="8"/>
  <c r="I403" i="8"/>
  <c r="I409" i="8"/>
  <c r="I425" i="8"/>
  <c r="I437" i="8"/>
  <c r="I510" i="8"/>
  <c r="I524" i="8"/>
  <c r="I551" i="8"/>
  <c r="I552" i="8"/>
  <c r="I558" i="8"/>
  <c r="I562" i="8"/>
  <c r="I579" i="8"/>
  <c r="I595" i="8"/>
  <c r="I631" i="8"/>
  <c r="I642" i="8"/>
  <c r="I644" i="8"/>
  <c r="I650" i="8"/>
  <c r="I675" i="8"/>
  <c r="I678" i="8"/>
  <c r="I681" i="8"/>
  <c r="I779" i="8"/>
  <c r="I786" i="8"/>
  <c r="I800" i="8"/>
  <c r="I842" i="8"/>
  <c r="I855" i="8"/>
  <c r="I904" i="8"/>
  <c r="I905" i="8"/>
  <c r="I913" i="8"/>
  <c r="I915" i="8"/>
  <c r="I917" i="8"/>
  <c r="I927" i="8"/>
  <c r="I928" i="8"/>
  <c r="I934" i="8"/>
  <c r="I1001" i="8"/>
  <c r="I1011" i="8"/>
  <c r="I1056" i="8"/>
  <c r="I1078" i="8"/>
  <c r="I1081" i="8"/>
  <c r="I1113" i="8"/>
  <c r="I1177" i="8"/>
  <c r="I1185" i="8"/>
  <c r="I1186" i="8"/>
  <c r="I1187" i="8"/>
  <c r="I1199" i="8"/>
  <c r="I1206" i="8"/>
  <c r="I1236" i="8"/>
  <c r="I1244" i="8"/>
  <c r="I1268" i="8"/>
  <c r="I1269" i="8"/>
  <c r="I1284" i="8"/>
  <c r="I1290" i="8"/>
  <c r="I1305" i="8"/>
  <c r="I1345" i="8"/>
  <c r="I1409" i="8"/>
  <c r="I1418" i="8"/>
  <c r="I1420" i="8"/>
  <c r="I1471" i="8"/>
  <c r="I1487" i="8"/>
  <c r="I1502" i="8"/>
  <c r="I1503" i="8"/>
  <c r="I1560" i="8"/>
  <c r="I1586" i="8"/>
  <c r="I1670" i="8"/>
  <c r="I1672" i="8"/>
  <c r="I1708" i="8"/>
  <c r="I1711" i="8"/>
  <c r="I1774" i="8"/>
  <c r="I1937" i="8"/>
  <c r="I1938" i="8"/>
  <c r="I1941" i="8"/>
  <c r="I1944" i="8"/>
  <c r="I1957" i="8"/>
  <c r="I1998" i="8"/>
  <c r="I2000" i="8"/>
  <c r="I2004" i="8"/>
  <c r="I2007" i="8"/>
  <c r="I2016" i="8"/>
  <c r="I2017" i="8"/>
  <c r="I2038" i="8"/>
  <c r="I2042" i="8"/>
  <c r="I2043" i="8"/>
  <c r="I2044" i="8"/>
  <c r="I2045" i="8"/>
  <c r="I2054" i="8"/>
  <c r="I2063" i="8"/>
  <c r="I2073" i="8"/>
  <c r="I2074" i="8"/>
  <c r="I2075" i="8"/>
  <c r="I2" i="8"/>
  <c r="H7" i="8"/>
  <c r="H9" i="8"/>
  <c r="H11" i="8"/>
  <c r="H12" i="8"/>
  <c r="H18" i="8"/>
  <c r="H23" i="8"/>
  <c r="H28" i="8"/>
  <c r="H35" i="8"/>
  <c r="H36" i="8"/>
  <c r="H37" i="8"/>
  <c r="H39" i="8"/>
  <c r="H43" i="8"/>
  <c r="H45" i="8"/>
  <c r="H54" i="8"/>
  <c r="H78" i="8"/>
  <c r="H82" i="8"/>
  <c r="H84" i="8"/>
  <c r="H108" i="8"/>
  <c r="H110" i="8"/>
  <c r="H111" i="8"/>
  <c r="H113" i="8"/>
  <c r="H128" i="8"/>
  <c r="H133" i="8"/>
  <c r="H138" i="8"/>
  <c r="H151" i="8"/>
  <c r="H157" i="8"/>
  <c r="H161" i="8"/>
  <c r="H165" i="8"/>
  <c r="H176" i="8"/>
  <c r="H200" i="8"/>
  <c r="H205" i="8"/>
  <c r="H250" i="8"/>
  <c r="H251" i="8"/>
  <c r="H255" i="8"/>
  <c r="H256" i="8"/>
  <c r="H262" i="8"/>
  <c r="H273" i="8"/>
  <c r="H309" i="8"/>
  <c r="H310" i="8"/>
  <c r="H314" i="8"/>
  <c r="H318" i="8"/>
  <c r="H324" i="8"/>
  <c r="H329" i="8"/>
  <c r="H385" i="8"/>
  <c r="H392" i="8"/>
  <c r="H403" i="8"/>
  <c r="H409" i="8"/>
  <c r="H425" i="8"/>
  <c r="H437" i="8"/>
  <c r="H510" i="8"/>
  <c r="H524" i="8"/>
  <c r="H551" i="8"/>
  <c r="H552" i="8"/>
  <c r="H558" i="8"/>
  <c r="H562" i="8"/>
  <c r="H579" i="8"/>
  <c r="H595" i="8"/>
  <c r="H631" i="8"/>
  <c r="H642" i="8"/>
  <c r="H644" i="8"/>
  <c r="H650" i="8"/>
  <c r="H675" i="8"/>
  <c r="H678" i="8"/>
  <c r="H681" i="8"/>
  <c r="H779" i="8"/>
  <c r="H786" i="8"/>
  <c r="H800" i="8"/>
  <c r="H842" i="8"/>
  <c r="H855" i="8"/>
  <c r="H904" i="8"/>
  <c r="H905" i="8"/>
  <c r="H913" i="8"/>
  <c r="H915" i="8"/>
  <c r="H917" i="8"/>
  <c r="H927" i="8"/>
  <c r="H928" i="8"/>
  <c r="H934" i="8"/>
  <c r="H1001" i="8"/>
  <c r="H1011" i="8"/>
  <c r="H1056" i="8"/>
  <c r="H1078" i="8"/>
  <c r="H1081" i="8"/>
  <c r="H1113" i="8"/>
  <c r="H1177" i="8"/>
  <c r="H1185" i="8"/>
  <c r="H1186" i="8"/>
  <c r="H1187" i="8"/>
  <c r="H1199" i="8"/>
  <c r="H1206" i="8"/>
  <c r="H1236" i="8"/>
  <c r="H1244" i="8"/>
  <c r="H1268" i="8"/>
  <c r="H1269" i="8"/>
  <c r="H1284" i="8"/>
  <c r="H1290" i="8"/>
  <c r="H1305" i="8"/>
  <c r="H1345" i="8"/>
  <c r="H1409" i="8"/>
  <c r="H1418" i="8"/>
  <c r="H1420" i="8"/>
  <c r="H1471" i="8"/>
  <c r="H1487" i="8"/>
  <c r="H1502" i="8"/>
  <c r="H1503" i="8"/>
  <c r="H1560" i="8"/>
  <c r="H1586" i="8"/>
  <c r="H1670" i="8"/>
  <c r="H1672" i="8"/>
  <c r="H1708" i="8"/>
  <c r="H1711" i="8"/>
  <c r="H1774" i="8"/>
  <c r="H1937" i="8"/>
  <c r="H1938" i="8"/>
  <c r="H1941" i="8"/>
  <c r="H1944" i="8"/>
  <c r="H1957" i="8"/>
  <c r="H1998" i="8"/>
  <c r="H2000" i="8"/>
  <c r="H2004" i="8"/>
  <c r="H2007" i="8"/>
  <c r="H2016" i="8"/>
  <c r="H2017" i="8"/>
  <c r="H2038" i="8"/>
  <c r="H2042" i="8"/>
  <c r="H2043" i="8"/>
  <c r="H2044" i="8"/>
  <c r="H2045" i="8"/>
  <c r="H2054" i="8"/>
  <c r="H2063" i="8"/>
  <c r="H2073" i="8"/>
  <c r="H2074" i="8"/>
  <c r="H2075" i="8"/>
  <c r="H2" i="8"/>
  <c r="G7" i="8"/>
  <c r="G9" i="8"/>
  <c r="G11" i="8"/>
  <c r="G12" i="8"/>
  <c r="G18" i="8"/>
  <c r="G23" i="8"/>
  <c r="G28" i="8"/>
  <c r="G35" i="8"/>
  <c r="G36" i="8"/>
  <c r="G37" i="8"/>
  <c r="G39" i="8"/>
  <c r="G43" i="8"/>
  <c r="G45" i="8"/>
  <c r="G54" i="8"/>
  <c r="G78" i="8"/>
  <c r="G82" i="8"/>
  <c r="G84" i="8"/>
  <c r="G108" i="8"/>
  <c r="G110" i="8"/>
  <c r="G111" i="8"/>
  <c r="G113" i="8"/>
  <c r="G128" i="8"/>
  <c r="G133" i="8"/>
  <c r="G138" i="8"/>
  <c r="G151" i="8"/>
  <c r="G157" i="8"/>
  <c r="G161" i="8"/>
  <c r="G165" i="8"/>
  <c r="G176" i="8"/>
  <c r="G200" i="8"/>
  <c r="G205" i="8"/>
  <c r="G250" i="8"/>
  <c r="G251" i="8"/>
  <c r="G255" i="8"/>
  <c r="G256" i="8"/>
  <c r="G262" i="8"/>
  <c r="G273" i="8"/>
  <c r="G309" i="8"/>
  <c r="G310" i="8"/>
  <c r="G314" i="8"/>
  <c r="G318" i="8"/>
  <c r="G324" i="8"/>
  <c r="G329" i="8"/>
  <c r="G385" i="8"/>
  <c r="G392" i="8"/>
  <c r="G403" i="8"/>
  <c r="G409" i="8"/>
  <c r="G425" i="8"/>
  <c r="G437" i="8"/>
  <c r="G510" i="8"/>
  <c r="G524" i="8"/>
  <c r="G551" i="8"/>
  <c r="G552" i="8"/>
  <c r="G558" i="8"/>
  <c r="G562" i="8"/>
  <c r="G579" i="8"/>
  <c r="G595" i="8"/>
  <c r="G631" i="8"/>
  <c r="G642" i="8"/>
  <c r="G644" i="8"/>
  <c r="G650" i="8"/>
  <c r="G675" i="8"/>
  <c r="G678" i="8"/>
  <c r="G681" i="8"/>
  <c r="G779" i="8"/>
  <c r="G786" i="8"/>
  <c r="G800" i="8"/>
  <c r="G842" i="8"/>
  <c r="G855" i="8"/>
  <c r="G904" i="8"/>
  <c r="G905" i="8"/>
  <c r="G913" i="8"/>
  <c r="G915" i="8"/>
  <c r="G917" i="8"/>
  <c r="G927" i="8"/>
  <c r="G928" i="8"/>
  <c r="G934" i="8"/>
  <c r="G1001" i="8"/>
  <c r="G1011" i="8"/>
  <c r="G1056" i="8"/>
  <c r="G1078" i="8"/>
  <c r="G1081" i="8"/>
  <c r="G1113" i="8"/>
  <c r="G1177" i="8"/>
  <c r="G1185" i="8"/>
  <c r="G1186" i="8"/>
  <c r="G1187" i="8"/>
  <c r="G1199" i="8"/>
  <c r="G1206" i="8"/>
  <c r="G1236" i="8"/>
  <c r="G1244" i="8"/>
  <c r="G1268" i="8"/>
  <c r="G1269" i="8"/>
  <c r="G1284" i="8"/>
  <c r="G1290" i="8"/>
  <c r="G1305" i="8"/>
  <c r="G1345" i="8"/>
  <c r="G1409" i="8"/>
  <c r="G1418" i="8"/>
  <c r="G1420" i="8"/>
  <c r="G1471" i="8"/>
  <c r="G1487" i="8"/>
  <c r="G1502" i="8"/>
  <c r="G1503" i="8"/>
  <c r="G1560" i="8"/>
  <c r="G1586" i="8"/>
  <c r="G1670" i="8"/>
  <c r="G1672" i="8"/>
  <c r="G1708" i="8"/>
  <c r="G1711" i="8"/>
  <c r="G1774" i="8"/>
  <c r="G1937" i="8"/>
  <c r="G1938" i="8"/>
  <c r="G1941" i="8"/>
  <c r="G1944" i="8"/>
  <c r="G1957" i="8"/>
  <c r="G1998" i="8"/>
  <c r="G2000" i="8"/>
  <c r="G2004" i="8"/>
  <c r="G2007" i="8"/>
  <c r="G2016" i="8"/>
  <c r="G2017" i="8"/>
  <c r="G2038" i="8"/>
  <c r="G2042" i="8"/>
  <c r="G2043" i="8"/>
  <c r="G2044" i="8"/>
  <c r="G2045" i="8"/>
  <c r="G2054" i="8"/>
  <c r="G2063" i="8"/>
  <c r="G2073" i="8"/>
  <c r="G2074" i="8"/>
  <c r="G2075" i="8"/>
  <c r="G2" i="8"/>
  <c r="Q2081" i="8" l="1"/>
  <c r="Q2080" i="8"/>
  <c r="Q2079" i="8"/>
  <c r="Q2078" i="8"/>
  <c r="Q2077" i="8"/>
  <c r="Q2076" i="8"/>
  <c r="Q2075" i="8"/>
  <c r="Q2074" i="8"/>
  <c r="Q2073" i="8"/>
  <c r="Q2072" i="8"/>
  <c r="Q2071" i="8"/>
  <c r="Q2070" i="8"/>
  <c r="Q2069" i="8"/>
  <c r="Q2068" i="8"/>
  <c r="Q2067" i="8"/>
  <c r="Q2066" i="8"/>
  <c r="Q2065" i="8"/>
  <c r="Q2064" i="8"/>
  <c r="Q2063" i="8"/>
  <c r="Q2062" i="8"/>
  <c r="Q2061" i="8"/>
  <c r="Q2060" i="8"/>
  <c r="Q2059" i="8"/>
  <c r="Q2058" i="8"/>
  <c r="Q2057" i="8"/>
  <c r="Q2056" i="8"/>
  <c r="Q2055" i="8"/>
  <c r="Q2054" i="8"/>
  <c r="Q2053" i="8"/>
  <c r="Q2052" i="8"/>
  <c r="Q2051" i="8"/>
  <c r="Q2050" i="8"/>
  <c r="Q2049" i="8"/>
  <c r="Q2048" i="8"/>
  <c r="Q2047" i="8"/>
  <c r="Q2046" i="8"/>
  <c r="Q2045" i="8"/>
  <c r="Q2044" i="8"/>
  <c r="Q2043" i="8"/>
  <c r="Q2042" i="8"/>
  <c r="Q2041" i="8"/>
  <c r="Q2040" i="8"/>
  <c r="Q2039" i="8"/>
  <c r="Q2038" i="8"/>
  <c r="Q2037" i="8"/>
  <c r="Q2036" i="8"/>
  <c r="Q2035" i="8"/>
  <c r="Q2034" i="8"/>
  <c r="Q2033" i="8"/>
  <c r="Q2032" i="8"/>
  <c r="Q2031" i="8"/>
  <c r="Q2030" i="8"/>
  <c r="Q2029" i="8"/>
  <c r="Q2028" i="8"/>
  <c r="Q2027" i="8"/>
  <c r="Q2026" i="8"/>
  <c r="Q2025" i="8"/>
  <c r="Q2024" i="8"/>
  <c r="Q2023" i="8"/>
  <c r="Q2022" i="8"/>
  <c r="Q2021" i="8"/>
  <c r="Q2020" i="8"/>
  <c r="Q2019" i="8"/>
  <c r="Q2018" i="8"/>
  <c r="Q2017" i="8"/>
  <c r="Q2016" i="8"/>
  <c r="Q2015" i="8"/>
  <c r="Q2014" i="8"/>
  <c r="Q2013" i="8"/>
  <c r="Q2012" i="8"/>
  <c r="Q2011" i="8"/>
  <c r="Q2010" i="8"/>
  <c r="Q2009" i="8"/>
  <c r="Q2008" i="8"/>
  <c r="Q2007" i="8"/>
  <c r="Q2006" i="8"/>
  <c r="Q2005" i="8"/>
  <c r="Q2003" i="8"/>
  <c r="Q2002" i="8"/>
  <c r="Q2001" i="8"/>
  <c r="Q2000" i="8"/>
  <c r="Q1999" i="8"/>
  <c r="Q1998" i="8"/>
  <c r="Q1997" i="8"/>
  <c r="Q1996" i="8"/>
  <c r="Q1995" i="8"/>
  <c r="Q1994" i="8"/>
  <c r="Q1993" i="8"/>
  <c r="Q1992" i="8"/>
  <c r="Q1991" i="8"/>
  <c r="Q1990" i="8"/>
  <c r="Q1989" i="8"/>
  <c r="Q1988" i="8"/>
  <c r="Q1987" i="8"/>
  <c r="Q1986" i="8"/>
  <c r="Q1985" i="8"/>
  <c r="Q1984" i="8"/>
  <c r="Q1983" i="8"/>
  <c r="Q1982" i="8"/>
  <c r="Q1981" i="8"/>
  <c r="Q1980" i="8"/>
  <c r="Q1979" i="8"/>
  <c r="Q1978" i="8"/>
  <c r="Q1977" i="8"/>
  <c r="Q1976" i="8"/>
  <c r="Q1975" i="8"/>
  <c r="Q1974" i="8"/>
  <c r="Q1973" i="8"/>
  <c r="Q1972" i="8"/>
  <c r="Q1971" i="8"/>
  <c r="Q1970" i="8"/>
  <c r="Q1969" i="8"/>
  <c r="Q1968" i="8"/>
  <c r="Q1965" i="8"/>
  <c r="Q1964" i="8"/>
  <c r="Q1963" i="8"/>
  <c r="Q1962" i="8"/>
  <c r="Q1961" i="8"/>
  <c r="Q1960" i="8"/>
  <c r="Q1959" i="8"/>
  <c r="Q1958" i="8"/>
  <c r="Q1957" i="8"/>
  <c r="Q1955" i="8"/>
  <c r="Q1953" i="8"/>
  <c r="Q1952" i="8"/>
  <c r="Q1951" i="8"/>
  <c r="Q1950" i="8"/>
  <c r="Q1949" i="8"/>
  <c r="Q1947" i="8"/>
  <c r="Q1946" i="8"/>
  <c r="Q1945" i="8"/>
  <c r="Q1944" i="8"/>
  <c r="Q1943" i="8"/>
  <c r="Q1942" i="8"/>
  <c r="Q1941" i="8"/>
  <c r="Q1940" i="8"/>
  <c r="Q1939" i="8"/>
  <c r="Q1938" i="8"/>
  <c r="Q1936" i="8"/>
  <c r="Q1935" i="8"/>
  <c r="Q1933" i="8"/>
  <c r="Q1932" i="8"/>
  <c r="Q1931" i="8"/>
  <c r="Q1927" i="8"/>
  <c r="Q1926" i="8"/>
  <c r="Q1925" i="8"/>
  <c r="Q1923" i="8"/>
  <c r="Q1922" i="8"/>
  <c r="Q1921" i="8"/>
  <c r="Q1920" i="8"/>
  <c r="Q1919" i="8"/>
  <c r="Q1918" i="8"/>
  <c r="Q1917" i="8"/>
  <c r="Q1916" i="8"/>
  <c r="Q1915" i="8"/>
  <c r="Q1914" i="8"/>
  <c r="Q1913" i="8"/>
  <c r="Q1912" i="8"/>
  <c r="Q1911" i="8"/>
  <c r="Q1910" i="8"/>
  <c r="Q1909" i="8"/>
  <c r="Q1908" i="8"/>
  <c r="Q1907" i="8"/>
  <c r="Q1906" i="8"/>
  <c r="Q1904" i="8"/>
  <c r="Q1903" i="8"/>
  <c r="Q1902" i="8"/>
  <c r="Q1901" i="8"/>
  <c r="Q1900" i="8"/>
  <c r="Q1899" i="8"/>
  <c r="Q1898" i="8"/>
  <c r="Q1896" i="8"/>
  <c r="Q1893" i="8"/>
  <c r="Q1892" i="8"/>
  <c r="Q1891" i="8"/>
  <c r="Q1890" i="8"/>
  <c r="Q1889" i="8"/>
  <c r="Q1888" i="8"/>
  <c r="Q1887" i="8"/>
  <c r="Q1886" i="8"/>
  <c r="Q1885" i="8"/>
  <c r="Q1883" i="8"/>
  <c r="Q1882" i="8"/>
  <c r="Q1881" i="8"/>
  <c r="Q1879" i="8"/>
  <c r="Q1878" i="8"/>
  <c r="Q1877" i="8"/>
  <c r="Q1876" i="8"/>
  <c r="Q1875" i="8"/>
  <c r="Q1874" i="8"/>
  <c r="Q1873" i="8"/>
  <c r="Q1872" i="8"/>
  <c r="Q1871" i="8"/>
  <c r="Q1870" i="8"/>
  <c r="Q1869" i="8"/>
  <c r="Q1868" i="8"/>
  <c r="Q1867" i="8"/>
  <c r="Q1866" i="8"/>
  <c r="Q1865" i="8"/>
  <c r="Q1864" i="8"/>
  <c r="Q1863" i="8"/>
  <c r="Q1862" i="8"/>
  <c r="Q1861" i="8"/>
  <c r="Q1860" i="8"/>
  <c r="Q1859" i="8"/>
  <c r="Q1858" i="8"/>
  <c r="Q1857" i="8"/>
  <c r="Q1856" i="8"/>
  <c r="Q1855" i="8"/>
  <c r="Q1854" i="8"/>
  <c r="Q1853" i="8"/>
  <c r="Q1852" i="8"/>
  <c r="Q1851" i="8"/>
  <c r="Q1850" i="8"/>
  <c r="Q1849" i="8"/>
  <c r="Q1848" i="8"/>
  <c r="Q1847" i="8"/>
  <c r="Q1846" i="8"/>
  <c r="Q1845" i="8"/>
  <c r="Q1844" i="8"/>
  <c r="Q1843" i="8"/>
  <c r="Q1842" i="8"/>
  <c r="Q1841" i="8"/>
  <c r="Q1840" i="8"/>
  <c r="Q1839" i="8"/>
  <c r="Q1838" i="8"/>
  <c r="Q1837" i="8"/>
  <c r="Q1836" i="8"/>
  <c r="Q1835" i="8"/>
  <c r="Q1834" i="8"/>
  <c r="Q1833" i="8"/>
  <c r="Q1832" i="8"/>
  <c r="Q1831" i="8"/>
  <c r="Q1830" i="8"/>
  <c r="Q1829" i="8"/>
  <c r="Q1828" i="8"/>
  <c r="Q1827" i="8"/>
  <c r="Q1826" i="8"/>
  <c r="Q1825" i="8"/>
  <c r="Q1824" i="8"/>
  <c r="Q1823" i="8"/>
  <c r="Q1822" i="8"/>
  <c r="Q1821" i="8"/>
  <c r="Q1820" i="8"/>
  <c r="Q1819" i="8"/>
  <c r="Q1818" i="8"/>
  <c r="Q1817" i="8"/>
  <c r="Q1816" i="8"/>
  <c r="Q1815" i="8"/>
  <c r="Q1814" i="8"/>
  <c r="Q1813" i="8"/>
  <c r="Q1812" i="8"/>
  <c r="Q1811" i="8"/>
  <c r="Q1810" i="8"/>
  <c r="Q1809" i="8"/>
  <c r="Q1808" i="8"/>
  <c r="Q1807" i="8"/>
  <c r="Q1806" i="8"/>
  <c r="Q1805" i="8"/>
  <c r="Q1804" i="8"/>
  <c r="Q1803" i="8"/>
  <c r="Q1802" i="8"/>
  <c r="Q1801" i="8"/>
  <c r="Q1800" i="8"/>
  <c r="Q1799" i="8"/>
  <c r="Q1798" i="8"/>
  <c r="Q1797" i="8"/>
  <c r="Q1796" i="8"/>
  <c r="Q1795" i="8"/>
  <c r="Q1794" i="8"/>
  <c r="Q1793" i="8"/>
  <c r="Q1792" i="8"/>
  <c r="Q1791" i="8"/>
  <c r="Q1790" i="8"/>
  <c r="Q1789" i="8"/>
  <c r="Q1788" i="8"/>
  <c r="Q1787" i="8"/>
  <c r="Q1786" i="8"/>
  <c r="Q1785" i="8"/>
  <c r="Q1784" i="8"/>
  <c r="Q1783" i="8"/>
  <c r="Q1781" i="8"/>
  <c r="Q1780" i="8"/>
  <c r="Q1779" i="8"/>
  <c r="Q1778" i="8"/>
  <c r="Q1777" i="8"/>
  <c r="Q1776" i="8"/>
  <c r="Q1775" i="8"/>
  <c r="Q1774" i="8"/>
  <c r="Q1773" i="8"/>
  <c r="Q1772" i="8"/>
  <c r="Q1771" i="8"/>
  <c r="Q1770" i="8"/>
  <c r="Q1769" i="8"/>
  <c r="Q1768" i="8"/>
  <c r="Q1767" i="8"/>
  <c r="Q1766" i="8"/>
  <c r="Q1765" i="8"/>
  <c r="Q1764" i="8"/>
  <c r="Q1763" i="8"/>
  <c r="Q1762" i="8"/>
  <c r="Q1759" i="8"/>
  <c r="Q1758" i="8"/>
  <c r="Q1757" i="8"/>
  <c r="Q1756" i="8"/>
  <c r="Q1755" i="8"/>
  <c r="Q1754" i="8"/>
  <c r="Q1753" i="8"/>
  <c r="Q1752" i="8"/>
  <c r="Q1751" i="8"/>
  <c r="Q1750" i="8"/>
  <c r="Q1749" i="8"/>
  <c r="Q1748" i="8"/>
  <c r="Q1747" i="8"/>
  <c r="Q1746" i="8"/>
  <c r="Q1745" i="8"/>
  <c r="Q1744" i="8"/>
  <c r="Q1743" i="8"/>
  <c r="Q1742" i="8"/>
  <c r="Q1741" i="8"/>
  <c r="Q1740" i="8"/>
  <c r="Q1739" i="8"/>
  <c r="Q1738" i="8"/>
  <c r="Q1737" i="8"/>
  <c r="Q1736" i="8"/>
  <c r="Q1735" i="8"/>
  <c r="Q1734" i="8"/>
  <c r="Q1733" i="8"/>
  <c r="Q1732" i="8"/>
  <c r="Q1731" i="8"/>
  <c r="Q1730" i="8"/>
  <c r="Q1729" i="8"/>
  <c r="Q1728" i="8"/>
  <c r="Q1727" i="8"/>
  <c r="Q1726" i="8"/>
  <c r="Q1725" i="8"/>
  <c r="Q1724" i="8"/>
  <c r="Q1723" i="8"/>
  <c r="Q1722" i="8"/>
  <c r="Q1721" i="8"/>
  <c r="Q1720" i="8"/>
  <c r="Q1719" i="8"/>
  <c r="Q1718" i="8"/>
  <c r="Q1717" i="8"/>
  <c r="Q1716" i="8"/>
  <c r="Q1715" i="8"/>
  <c r="Q1712" i="8"/>
  <c r="Q1711" i="8"/>
  <c r="Q1710" i="8"/>
  <c r="Q1709" i="8"/>
  <c r="Q1708" i="8"/>
  <c r="Q1707" i="8"/>
  <c r="Q1704" i="8"/>
  <c r="Q1703" i="8"/>
  <c r="Q1702" i="8"/>
  <c r="Q1701" i="8"/>
  <c r="Q1700" i="8"/>
  <c r="Q1699" i="8"/>
  <c r="Q1698" i="8"/>
  <c r="Q1697" i="8"/>
  <c r="Q1696" i="8"/>
  <c r="Q1695" i="8"/>
  <c r="Q1694" i="8"/>
  <c r="Q1693" i="8"/>
  <c r="Q1692" i="8"/>
  <c r="Q1691" i="8"/>
  <c r="Q1690" i="8"/>
  <c r="Q1689" i="8"/>
  <c r="Q1688" i="8"/>
  <c r="Q1687" i="8"/>
  <c r="Q1686" i="8"/>
  <c r="Q1685" i="8"/>
  <c r="Q1684" i="8"/>
  <c r="Q1683" i="8"/>
  <c r="Q1682" i="8"/>
  <c r="Q1681" i="8"/>
  <c r="Q1680" i="8"/>
  <c r="Q1679" i="8"/>
  <c r="Q1678" i="8"/>
  <c r="Q1677" i="8"/>
  <c r="Q1676" i="8"/>
  <c r="Q1675" i="8"/>
  <c r="Q1674" i="8"/>
  <c r="Q1673" i="8"/>
  <c r="Q1672" i="8"/>
  <c r="Q1670" i="8"/>
  <c r="Q1669" i="8"/>
  <c r="Q1668" i="8"/>
  <c r="Q1667" i="8"/>
  <c r="Q1666" i="8"/>
  <c r="Q1665" i="8"/>
  <c r="Q1664" i="8"/>
  <c r="Q1663" i="8"/>
  <c r="Q1662" i="8"/>
  <c r="Q1661" i="8"/>
  <c r="Q1660" i="8"/>
  <c r="Q1659" i="8"/>
  <c r="Q1658" i="8"/>
  <c r="Q1657" i="8"/>
  <c r="Q1656" i="8"/>
  <c r="Q1655" i="8"/>
  <c r="Q1654" i="8"/>
  <c r="Q1653" i="8"/>
  <c r="Q1652" i="8"/>
  <c r="Q1651" i="8"/>
  <c r="Q1650" i="8"/>
  <c r="Q1649" i="8"/>
  <c r="Q1648" i="8"/>
  <c r="Q1647" i="8"/>
  <c r="Q1646" i="8"/>
  <c r="Q1645" i="8"/>
  <c r="Q1644" i="8"/>
  <c r="Q1643" i="8"/>
  <c r="Q1642" i="8"/>
  <c r="Q1641" i="8"/>
  <c r="Q1640" i="8"/>
  <c r="Q1639" i="8"/>
  <c r="Q1638" i="8"/>
  <c r="Q1637" i="8"/>
  <c r="Q1636" i="8"/>
  <c r="Q1635" i="8"/>
  <c r="Q1634" i="8"/>
  <c r="Q1633" i="8"/>
  <c r="Q1632" i="8"/>
  <c r="Q1631" i="8"/>
  <c r="Q1630" i="8"/>
  <c r="Q1629" i="8"/>
  <c r="Q1628" i="8"/>
  <c r="Q1627" i="8"/>
  <c r="Q1626" i="8"/>
  <c r="Q1625" i="8"/>
  <c r="Q1624" i="8"/>
  <c r="Q1623" i="8"/>
  <c r="Q1622" i="8"/>
  <c r="Q1621" i="8"/>
  <c r="Q1620" i="8"/>
  <c r="Q1619" i="8"/>
  <c r="Q1618" i="8"/>
  <c r="Q1617" i="8"/>
  <c r="Q1616" i="8"/>
  <c r="Q1615" i="8"/>
  <c r="Q1614" i="8"/>
  <c r="Q1613" i="8"/>
  <c r="Q1612" i="8"/>
  <c r="Q1611" i="8"/>
  <c r="Q1610" i="8"/>
  <c r="Q1609" i="8"/>
  <c r="Q1608" i="8"/>
  <c r="Q1607" i="8"/>
  <c r="Q1606" i="8"/>
  <c r="Q1605" i="8"/>
  <c r="Q1604" i="8"/>
  <c r="Q1603" i="8"/>
  <c r="Q1602" i="8"/>
  <c r="Q1601" i="8"/>
  <c r="Q1600" i="8"/>
  <c r="Q1599" i="8"/>
  <c r="Q1598" i="8"/>
  <c r="Q1597" i="8"/>
  <c r="Q1596" i="8"/>
  <c r="Q1595" i="8"/>
  <c r="Q1594" i="8"/>
  <c r="Q1593" i="8"/>
  <c r="Q1592" i="8"/>
  <c r="Q1591" i="8"/>
  <c r="Q1590" i="8"/>
  <c r="Q1589" i="8"/>
  <c r="Q1588" i="8"/>
  <c r="Q1587" i="8"/>
  <c r="Q1586" i="8"/>
  <c r="Q1584" i="8"/>
  <c r="Q1583" i="8"/>
  <c r="Q1582" i="8"/>
  <c r="Q1581" i="8"/>
  <c r="Q1580" i="8"/>
  <c r="Q1579" i="8"/>
  <c r="Q1578" i="8"/>
  <c r="Q1577" i="8"/>
  <c r="Q1576" i="8"/>
  <c r="Q1575" i="8"/>
  <c r="Q1574" i="8"/>
  <c r="Q1573" i="8"/>
  <c r="Q1572" i="8"/>
  <c r="Q1571" i="8"/>
  <c r="Q1570" i="8"/>
  <c r="Q1569" i="8"/>
  <c r="Q1568" i="8"/>
  <c r="Q1567" i="8"/>
  <c r="Q1566" i="8"/>
  <c r="Q1565" i="8"/>
  <c r="Q1564" i="8"/>
  <c r="Q1563" i="8"/>
  <c r="Q1562" i="8"/>
  <c r="Q1561" i="8"/>
  <c r="Q1560" i="8"/>
  <c r="Q1559" i="8"/>
  <c r="Q1558" i="8"/>
  <c r="Q1557" i="8"/>
  <c r="Q1555" i="8"/>
  <c r="Q1554" i="8"/>
  <c r="Q1553" i="8"/>
  <c r="Q1552" i="8"/>
  <c r="Q1551" i="8"/>
  <c r="Q1550" i="8"/>
  <c r="Q1549" i="8"/>
  <c r="Q1548" i="8"/>
  <c r="Q1547" i="8"/>
  <c r="Q1546" i="8"/>
  <c r="Q1545" i="8"/>
  <c r="Q1544" i="8"/>
  <c r="Q1543" i="8"/>
  <c r="Q1542" i="8"/>
  <c r="Q1541" i="8"/>
  <c r="Q1540" i="8"/>
  <c r="Q1539" i="8"/>
  <c r="Q1538" i="8"/>
  <c r="Q1537" i="8"/>
  <c r="Q1536" i="8"/>
  <c r="Q1535" i="8"/>
  <c r="Q1534" i="8"/>
  <c r="Q1533" i="8"/>
  <c r="Q1532" i="8"/>
  <c r="Q1531" i="8"/>
  <c r="Q1530" i="8"/>
  <c r="Q1529" i="8"/>
  <c r="Q1528" i="8"/>
  <c r="Q1527" i="8"/>
  <c r="Q1526" i="8"/>
  <c r="Q1525" i="8"/>
  <c r="Q1524" i="8"/>
  <c r="Q1523" i="8"/>
  <c r="Q1522" i="8"/>
  <c r="Q1521" i="8"/>
  <c r="Q1520" i="8"/>
  <c r="Q1519" i="8"/>
  <c r="Q1518" i="8"/>
  <c r="Q1517" i="8"/>
  <c r="Q1516" i="8"/>
  <c r="Q1515" i="8"/>
  <c r="Q1514" i="8"/>
  <c r="Q1513" i="8"/>
  <c r="Q1512" i="8"/>
  <c r="Q1511" i="8"/>
  <c r="Q1510" i="8"/>
  <c r="Q1509" i="8"/>
  <c r="Q1508" i="8"/>
  <c r="Q1507" i="8"/>
  <c r="Q1506" i="8"/>
  <c r="Q1505" i="8"/>
  <c r="Q1504" i="8"/>
  <c r="Q1503" i="8"/>
  <c r="Q1502" i="8"/>
  <c r="Q1501" i="8"/>
  <c r="Q1500" i="8"/>
  <c r="Q1499" i="8"/>
  <c r="Q1498" i="8"/>
  <c r="Q1497" i="8"/>
  <c r="Q1496" i="8"/>
  <c r="Q1495" i="8"/>
  <c r="Q1494" i="8"/>
  <c r="Q1493" i="8"/>
  <c r="Q1492" i="8"/>
  <c r="Q1491" i="8"/>
  <c r="Q1490" i="8"/>
  <c r="Q1489" i="8"/>
  <c r="Q1488" i="8"/>
  <c r="Q1487" i="8"/>
  <c r="Q1486" i="8"/>
  <c r="Q1485" i="8"/>
  <c r="Q1484" i="8"/>
  <c r="Q1483" i="8"/>
  <c r="Q1482" i="8"/>
  <c r="Q1481" i="8"/>
  <c r="Q1480" i="8"/>
  <c r="Q1479" i="8"/>
  <c r="Q1478" i="8"/>
  <c r="Q1477" i="8"/>
  <c r="Q1476" i="8"/>
  <c r="Q1475" i="8"/>
  <c r="Q1474" i="8"/>
  <c r="Q1473" i="8"/>
  <c r="Q1472" i="8"/>
  <c r="Q1471" i="8"/>
  <c r="Q1470" i="8"/>
  <c r="Q1469" i="8"/>
  <c r="Q1468" i="8"/>
  <c r="Q1467" i="8"/>
  <c r="Q1466" i="8"/>
  <c r="Q1465" i="8"/>
  <c r="Q1464" i="8"/>
  <c r="Q1463" i="8"/>
  <c r="Q1462" i="8"/>
  <c r="Q1461" i="8"/>
  <c r="Q1460" i="8"/>
  <c r="Q1459" i="8"/>
  <c r="Q1458" i="8"/>
  <c r="Q1457" i="8"/>
  <c r="Q1456" i="8"/>
  <c r="Q1455" i="8"/>
  <c r="Q1454" i="8"/>
  <c r="Q1453" i="8"/>
  <c r="Q1452" i="8"/>
  <c r="Q1451" i="8"/>
  <c r="Q1450" i="8"/>
  <c r="Q1449" i="8"/>
  <c r="Q1448" i="8"/>
  <c r="Q1447" i="8"/>
  <c r="Q1446" i="8"/>
  <c r="Q1445" i="8"/>
  <c r="Q1444" i="8"/>
  <c r="Q1443" i="8"/>
  <c r="Q1442" i="8"/>
  <c r="Q1441" i="8"/>
  <c r="Q1440" i="8"/>
  <c r="Q1439" i="8"/>
  <c r="Q1438" i="8"/>
  <c r="Q1437" i="8"/>
  <c r="Q1436" i="8"/>
  <c r="Q1435" i="8"/>
  <c r="Q1434" i="8"/>
  <c r="Q1433" i="8"/>
  <c r="Q1432" i="8"/>
  <c r="Q1431" i="8"/>
  <c r="Q1430" i="8"/>
  <c r="Q1429" i="8"/>
  <c r="Q1428" i="8"/>
  <c r="Q1427" i="8"/>
  <c r="Q1426" i="8"/>
  <c r="Q1425" i="8"/>
  <c r="Q1424" i="8"/>
  <c r="Q1423" i="8"/>
  <c r="Q1422" i="8"/>
  <c r="Q1421" i="8"/>
  <c r="Q1420" i="8"/>
  <c r="Q1419" i="8"/>
  <c r="Q1418" i="8"/>
  <c r="Q1417" i="8"/>
  <c r="Q1416" i="8"/>
  <c r="Q1415" i="8"/>
  <c r="Q1414" i="8"/>
  <c r="Q1413" i="8"/>
  <c r="Q1412" i="8"/>
  <c r="Q1411" i="8"/>
  <c r="Q1410" i="8"/>
  <c r="Q1409" i="8"/>
  <c r="Q1408" i="8"/>
  <c r="Q1407" i="8"/>
  <c r="Q1406" i="8"/>
  <c r="Q1405" i="8"/>
  <c r="Q1404" i="8"/>
  <c r="Q1403" i="8"/>
  <c r="Q1402" i="8"/>
  <c r="Q1401" i="8"/>
  <c r="Q1400" i="8"/>
  <c r="Q1399" i="8"/>
  <c r="Q1398" i="8"/>
  <c r="Q1397" i="8"/>
  <c r="Q1396" i="8"/>
  <c r="Q1395" i="8"/>
  <c r="Q1394" i="8"/>
  <c r="Q1393" i="8"/>
  <c r="Q1392" i="8"/>
  <c r="Q1391" i="8"/>
  <c r="Q1390" i="8"/>
  <c r="Q1389" i="8"/>
  <c r="Q1388" i="8"/>
  <c r="Q1387" i="8"/>
  <c r="Q1386" i="8"/>
  <c r="Q1385" i="8"/>
  <c r="Q1384" i="8"/>
  <c r="Q1383" i="8"/>
  <c r="Q1382" i="8"/>
  <c r="Q1381" i="8"/>
  <c r="Q1380" i="8"/>
  <c r="Q1379" i="8"/>
  <c r="Q1378" i="8"/>
  <c r="Q1377" i="8"/>
  <c r="Q1376" i="8"/>
  <c r="Q1375" i="8"/>
  <c r="Q1374" i="8"/>
  <c r="Q1373" i="8"/>
  <c r="Q1372" i="8"/>
  <c r="Q1371" i="8"/>
  <c r="Q1370" i="8"/>
  <c r="Q1369" i="8"/>
  <c r="Q1368" i="8"/>
  <c r="Q1367" i="8"/>
  <c r="Q1366" i="8"/>
  <c r="Q1365" i="8"/>
  <c r="Q1364" i="8"/>
  <c r="Q1363" i="8"/>
  <c r="Q1362" i="8"/>
  <c r="Q1361" i="8"/>
  <c r="Q1360" i="8"/>
  <c r="Q1359" i="8"/>
  <c r="Q1358" i="8"/>
  <c r="Q1357" i="8"/>
  <c r="Q1356" i="8"/>
  <c r="Q1355" i="8"/>
  <c r="Q1354" i="8"/>
  <c r="Q1353" i="8"/>
  <c r="Q1352" i="8"/>
  <c r="Q1351" i="8"/>
  <c r="Q1350" i="8"/>
  <c r="Q1349" i="8"/>
  <c r="Q1348" i="8"/>
  <c r="Q1347" i="8"/>
  <c r="Q1346" i="8"/>
  <c r="Q1345" i="8"/>
  <c r="Q1344" i="8"/>
  <c r="Q1343" i="8"/>
  <c r="Q1342" i="8"/>
  <c r="Q1341" i="8"/>
  <c r="Q1340" i="8"/>
  <c r="Q1339" i="8"/>
  <c r="Q1338" i="8"/>
  <c r="Q1337" i="8"/>
  <c r="Q1336" i="8"/>
  <c r="Q1335" i="8"/>
  <c r="Q1334" i="8"/>
  <c r="Q1333" i="8"/>
  <c r="Q1332" i="8"/>
  <c r="Q1331" i="8"/>
  <c r="Q1330" i="8"/>
  <c r="Q1328" i="8"/>
  <c r="Q1327" i="8"/>
  <c r="Q1326" i="8"/>
  <c r="Q1325" i="8"/>
  <c r="Q1324" i="8"/>
  <c r="Q1323" i="8"/>
  <c r="Q1322" i="8"/>
  <c r="Q1321" i="8"/>
  <c r="Q1320" i="8"/>
  <c r="Q1319" i="8"/>
  <c r="Q1318" i="8"/>
  <c r="Q1317" i="8"/>
  <c r="Q1316" i="8"/>
  <c r="Q1315" i="8"/>
  <c r="Q1314" i="8"/>
  <c r="Q1313" i="8"/>
  <c r="Q1312" i="8"/>
  <c r="Q1311" i="8"/>
  <c r="Q1310" i="8"/>
  <c r="Q1309" i="8"/>
  <c r="Q1308" i="8"/>
  <c r="Q1307" i="8"/>
  <c r="Q1306" i="8"/>
  <c r="Q1305" i="8"/>
  <c r="Q1304" i="8"/>
  <c r="Q1303" i="8"/>
  <c r="Q1302" i="8"/>
  <c r="Q1301" i="8"/>
  <c r="Q1300" i="8"/>
  <c r="Q1299" i="8"/>
  <c r="Q1298" i="8"/>
  <c r="Q1297" i="8"/>
  <c r="Q1295" i="8"/>
  <c r="Q1294" i="8"/>
  <c r="Q1293" i="8"/>
  <c r="Q1292" i="8"/>
  <c r="Q1291" i="8"/>
  <c r="Q1289" i="8"/>
  <c r="Q1288" i="8"/>
  <c r="Q1287" i="8"/>
  <c r="Q1286" i="8"/>
  <c r="Q1285" i="8"/>
  <c r="Q1284" i="8"/>
  <c r="Q1283" i="8"/>
  <c r="Q1282" i="8"/>
  <c r="Q1281" i="8"/>
  <c r="Q1280" i="8"/>
  <c r="Q1279" i="8"/>
  <c r="Q1278" i="8"/>
  <c r="Q1277" i="8"/>
  <c r="Q1276" i="8"/>
  <c r="Q1275" i="8"/>
  <c r="Q1274" i="8"/>
  <c r="Q1273" i="8"/>
  <c r="Q1272" i="8"/>
  <c r="Q1271" i="8"/>
  <c r="Q1270" i="8"/>
  <c r="Q1269" i="8"/>
  <c r="Q1267" i="8"/>
  <c r="Q1266" i="8"/>
  <c r="Q1265" i="8"/>
  <c r="Q1264" i="8"/>
  <c r="Q1263" i="8"/>
  <c r="Q1262" i="8"/>
  <c r="Q1261" i="8"/>
  <c r="Q1260" i="8"/>
  <c r="Q1259" i="8"/>
  <c r="Q1258" i="8"/>
  <c r="Q1257" i="8"/>
  <c r="Q1256" i="8"/>
  <c r="Q1255" i="8"/>
  <c r="Q1254" i="8"/>
  <c r="Q1253" i="8"/>
  <c r="Q1252" i="8"/>
  <c r="Q1251" i="8"/>
  <c r="Q1250" i="8"/>
  <c r="Q1249" i="8"/>
  <c r="Q1248" i="8"/>
  <c r="Q1247" i="8"/>
  <c r="Q1246" i="8"/>
  <c r="Q1245" i="8"/>
  <c r="Q1244" i="8"/>
  <c r="Q1243" i="8"/>
  <c r="Q1241" i="8"/>
  <c r="Q1240" i="8"/>
  <c r="Q1239" i="8"/>
  <c r="Q1238" i="8"/>
  <c r="Q1237" i="8"/>
  <c r="Q1236" i="8"/>
  <c r="Q1235" i="8"/>
  <c r="Q1234" i="8"/>
  <c r="Q1233" i="8"/>
  <c r="Q1232" i="8"/>
  <c r="Q1231" i="8"/>
  <c r="Q1230" i="8"/>
  <c r="Q1229" i="8"/>
  <c r="Q1228" i="8"/>
  <c r="Q1227" i="8"/>
  <c r="Q1226" i="8"/>
  <c r="Q1225" i="8"/>
  <c r="Q1224" i="8"/>
  <c r="Q1223" i="8"/>
  <c r="Q1222" i="8"/>
  <c r="Q1221" i="8"/>
  <c r="Q1220" i="8"/>
  <c r="Q1219" i="8"/>
  <c r="Q1218" i="8"/>
  <c r="Q1217" i="8"/>
  <c r="Q1216" i="8"/>
  <c r="Q1215" i="8"/>
  <c r="Q1214" i="8"/>
  <c r="Q1213" i="8"/>
  <c r="Q1211" i="8"/>
  <c r="Q1210" i="8"/>
  <c r="Q1209" i="8"/>
  <c r="Q1208" i="8"/>
  <c r="Q1207" i="8"/>
  <c r="Q1206" i="8"/>
  <c r="Q1205" i="8"/>
  <c r="Q1204" i="8"/>
  <c r="Q1203" i="8"/>
  <c r="Q1201" i="8"/>
  <c r="Q1200" i="8"/>
  <c r="Q1199" i="8"/>
  <c r="Q1197" i="8"/>
  <c r="Q1195" i="8"/>
  <c r="Q1194" i="8"/>
  <c r="Q1193" i="8"/>
  <c r="Q1192" i="8"/>
  <c r="Q1191" i="8"/>
  <c r="Q1190" i="8"/>
  <c r="Q1189" i="8"/>
  <c r="Q1188" i="8"/>
  <c r="Q1187" i="8"/>
  <c r="Q1186" i="8"/>
  <c r="Q1185" i="8"/>
  <c r="Q1184" i="8"/>
  <c r="Q1183" i="8"/>
  <c r="Q1182" i="8"/>
  <c r="Q1181" i="8"/>
  <c r="Q1180" i="8"/>
  <c r="Q1179" i="8"/>
  <c r="Q1178" i="8"/>
  <c r="Q1177" i="8"/>
  <c r="Q1176" i="8"/>
  <c r="Q1174" i="8"/>
  <c r="Q1173" i="8"/>
  <c r="Q1172" i="8"/>
  <c r="Q1171" i="8"/>
  <c r="Q1170" i="8"/>
  <c r="Q1169" i="8"/>
  <c r="Q1168" i="8"/>
  <c r="Q1167" i="8"/>
  <c r="Q1166" i="8"/>
  <c r="Q1165" i="8"/>
  <c r="Q1164" i="8"/>
  <c r="Q1163" i="8"/>
  <c r="Q1162" i="8"/>
  <c r="Q1161" i="8"/>
  <c r="Q1160" i="8"/>
  <c r="Q1159" i="8"/>
  <c r="Q1158" i="8"/>
  <c r="Q1157" i="8"/>
  <c r="Q1156" i="8"/>
  <c r="Q1155" i="8"/>
  <c r="Q1154" i="8"/>
  <c r="Q1153" i="8"/>
  <c r="Q1152" i="8"/>
  <c r="Q1151" i="8"/>
  <c r="Q1150" i="8"/>
  <c r="Q1149" i="8"/>
  <c r="Q1148" i="8"/>
  <c r="Q1147" i="8"/>
  <c r="Q1146" i="8"/>
  <c r="Q1145" i="8"/>
  <c r="Q1144" i="8"/>
  <c r="Q1143" i="8"/>
  <c r="Q1142" i="8"/>
  <c r="Q1141" i="8"/>
  <c r="Q1140" i="8"/>
  <c r="Q1139" i="8"/>
  <c r="Q1138" i="8"/>
  <c r="Q1137" i="8"/>
  <c r="Q1136" i="8"/>
  <c r="Q1135" i="8"/>
  <c r="Q1134" i="8"/>
  <c r="Q1133" i="8"/>
  <c r="Q1132" i="8"/>
  <c r="Q1131" i="8"/>
  <c r="Q1130" i="8"/>
  <c r="Q1129" i="8"/>
  <c r="Q1128" i="8"/>
  <c r="Q1127" i="8"/>
  <c r="Q1126" i="8"/>
  <c r="Q1125" i="8"/>
  <c r="Q1124" i="8"/>
  <c r="Q1123" i="8"/>
  <c r="Q1122" i="8"/>
  <c r="Q1121" i="8"/>
  <c r="Q1120" i="8"/>
  <c r="Q1119" i="8"/>
  <c r="Q1118" i="8"/>
  <c r="Q1117" i="8"/>
  <c r="Q1116" i="8"/>
  <c r="Q1115" i="8"/>
  <c r="Q1114" i="8"/>
  <c r="Q1113" i="8"/>
  <c r="Q1112" i="8"/>
  <c r="Q1111" i="8"/>
  <c r="Q1110" i="8"/>
  <c r="Q1109" i="8"/>
  <c r="Q1108" i="8"/>
  <c r="Q1107" i="8"/>
  <c r="Q1106" i="8"/>
  <c r="Q1105" i="8"/>
  <c r="Q1104" i="8"/>
  <c r="Q1103" i="8"/>
  <c r="Q1102" i="8"/>
  <c r="Q1101" i="8"/>
  <c r="Q1100" i="8"/>
  <c r="Q1099" i="8"/>
  <c r="Q1098" i="8"/>
  <c r="Q1097" i="8"/>
  <c r="Q1096" i="8"/>
  <c r="Q1095" i="8"/>
  <c r="Q1094" i="8"/>
  <c r="Q1093" i="8"/>
  <c r="Q1092" i="8"/>
  <c r="Q1091" i="8"/>
  <c r="Q1090" i="8"/>
  <c r="Q1089" i="8"/>
  <c r="Q1088" i="8"/>
  <c r="Q1087" i="8"/>
  <c r="Q1086" i="8"/>
  <c r="Q1085" i="8"/>
  <c r="Q1084" i="8"/>
  <c r="Q1083" i="8"/>
  <c r="Q1082" i="8"/>
  <c r="Q1081" i="8"/>
  <c r="Q1080" i="8"/>
  <c r="Q1079" i="8"/>
  <c r="Q1078" i="8"/>
  <c r="Q1077" i="8"/>
  <c r="Q1076" i="8"/>
  <c r="Q1075" i="8"/>
  <c r="Q1074" i="8"/>
  <c r="Q1073" i="8"/>
  <c r="Q1072" i="8"/>
  <c r="Q1071" i="8"/>
  <c r="Q1070" i="8"/>
  <c r="Q1069" i="8"/>
  <c r="Q1068" i="8"/>
  <c r="Q1067" i="8"/>
  <c r="Q1066" i="8"/>
  <c r="Q1065" i="8"/>
  <c r="Q1064" i="8"/>
  <c r="Q1063" i="8"/>
  <c r="Q1062" i="8"/>
  <c r="Q1061" i="8"/>
  <c r="Q1060" i="8"/>
  <c r="Q1059" i="8"/>
  <c r="Q1058" i="8"/>
  <c r="Q1057" i="8"/>
  <c r="Q1056" i="8"/>
  <c r="Q1055" i="8"/>
  <c r="Q1054" i="8"/>
  <c r="Q1053" i="8"/>
  <c r="Q1052" i="8"/>
  <c r="Q1051" i="8"/>
  <c r="Q1050" i="8"/>
  <c r="Q1049" i="8"/>
  <c r="Q1048" i="8"/>
  <c r="Q1047" i="8"/>
  <c r="Q1046" i="8"/>
  <c r="Q1045" i="8"/>
  <c r="Q1044" i="8"/>
  <c r="Q1043" i="8"/>
  <c r="Q1042" i="8"/>
  <c r="Q1041" i="8"/>
  <c r="Q1040" i="8"/>
  <c r="Q1039" i="8"/>
  <c r="Q1038" i="8"/>
  <c r="Q1037" i="8"/>
  <c r="Q1036" i="8"/>
  <c r="Q1035" i="8"/>
  <c r="Q1034" i="8"/>
  <c r="Q1033" i="8"/>
  <c r="Q1032" i="8"/>
  <c r="Q1031" i="8"/>
  <c r="Q1030" i="8"/>
  <c r="Q1029" i="8"/>
  <c r="Q1028" i="8"/>
  <c r="Q1027" i="8"/>
  <c r="Q1026" i="8"/>
  <c r="Q1025" i="8"/>
  <c r="Q1024" i="8"/>
  <c r="Q1023" i="8"/>
  <c r="Q1022" i="8"/>
  <c r="Q1021" i="8"/>
  <c r="Q1020" i="8"/>
  <c r="Q1019" i="8"/>
  <c r="Q1018" i="8"/>
  <c r="Q1017" i="8"/>
  <c r="Q1016" i="8"/>
  <c r="Q1015" i="8"/>
  <c r="Q1014" i="8"/>
  <c r="Q1013" i="8"/>
  <c r="Q1012" i="8"/>
  <c r="Q1011" i="8"/>
  <c r="Q1010" i="8"/>
  <c r="Q1009" i="8"/>
  <c r="Q1008" i="8"/>
  <c r="Q1007" i="8"/>
  <c r="Q1006" i="8"/>
  <c r="Q1005" i="8"/>
  <c r="Q1004" i="8"/>
  <c r="Q1003" i="8"/>
  <c r="Q1002" i="8"/>
  <c r="Q1001" i="8"/>
  <c r="Q1000" i="8"/>
  <c r="Q999" i="8"/>
  <c r="Q998" i="8"/>
  <c r="Q997" i="8"/>
  <c r="Q996" i="8"/>
  <c r="Q995" i="8"/>
  <c r="Q994" i="8"/>
  <c r="Q993" i="8"/>
  <c r="Q992" i="8"/>
  <c r="Q991" i="8"/>
  <c r="Q990" i="8"/>
  <c r="Q989" i="8"/>
  <c r="Q988" i="8"/>
  <c r="Q987" i="8"/>
  <c r="Q986" i="8"/>
  <c r="Q985" i="8"/>
  <c r="Q984" i="8"/>
  <c r="Q983" i="8"/>
  <c r="Q982" i="8"/>
  <c r="Q981" i="8"/>
  <c r="Q980" i="8"/>
  <c r="Q979" i="8"/>
  <c r="Q978" i="8"/>
  <c r="Q977" i="8"/>
  <c r="Q976" i="8"/>
  <c r="Q975" i="8"/>
  <c r="Q974" i="8"/>
  <c r="Q973" i="8"/>
  <c r="Q972" i="8"/>
  <c r="Q971" i="8"/>
  <c r="Q970" i="8"/>
  <c r="Q969" i="8"/>
  <c r="Q968" i="8"/>
  <c r="Q967" i="8"/>
  <c r="Q966" i="8"/>
  <c r="Q965" i="8"/>
  <c r="Q964" i="8"/>
  <c r="Q963" i="8"/>
  <c r="Q962" i="8"/>
  <c r="Q961" i="8"/>
  <c r="Q960" i="8"/>
  <c r="Q959" i="8"/>
  <c r="Q958" i="8"/>
  <c r="Q957" i="8"/>
  <c r="Q956" i="8"/>
  <c r="Q955" i="8"/>
  <c r="Q954" i="8"/>
  <c r="Q953" i="8"/>
  <c r="Q952" i="8"/>
  <c r="Q951" i="8"/>
  <c r="Q950" i="8"/>
  <c r="Q949" i="8"/>
  <c r="Q948" i="8"/>
  <c r="Q947" i="8"/>
  <c r="Q946" i="8"/>
  <c r="Q945" i="8"/>
  <c r="Q944" i="8"/>
  <c r="Q943" i="8"/>
  <c r="Q942" i="8"/>
  <c r="Q941" i="8"/>
  <c r="Q940" i="8"/>
  <c r="Q939" i="8"/>
  <c r="Q938" i="8"/>
  <c r="Q937" i="8"/>
  <c r="Q936" i="8"/>
  <c r="Q935" i="8"/>
  <c r="Q934" i="8"/>
  <c r="Q933" i="8"/>
  <c r="Q932" i="8"/>
  <c r="Q931" i="8"/>
  <c r="Q930" i="8"/>
  <c r="Q929" i="8"/>
  <c r="Q928" i="8"/>
  <c r="Q927" i="8"/>
  <c r="Q926" i="8"/>
  <c r="Q925" i="8"/>
  <c r="Q924" i="8"/>
  <c r="Q923" i="8"/>
  <c r="Q922" i="8"/>
  <c r="Q921" i="8"/>
  <c r="Q920" i="8"/>
  <c r="Q919" i="8"/>
  <c r="Q918" i="8"/>
  <c r="Q917" i="8"/>
  <c r="Q916" i="8"/>
  <c r="Q915" i="8"/>
  <c r="Q914" i="8"/>
  <c r="Q912" i="8"/>
  <c r="Q911" i="8"/>
  <c r="Q910" i="8"/>
  <c r="Q909" i="8"/>
  <c r="Q908" i="8"/>
  <c r="Q907" i="8"/>
  <c r="Q906" i="8"/>
  <c r="Q905" i="8"/>
  <c r="Q904" i="8"/>
  <c r="Q903" i="8"/>
  <c r="Q902" i="8"/>
  <c r="Q901" i="8"/>
  <c r="Q900" i="8"/>
  <c r="Q899" i="8"/>
  <c r="Q898" i="8"/>
  <c r="Q897" i="8"/>
  <c r="Q896" i="8"/>
  <c r="Q895" i="8"/>
  <c r="Q894" i="8"/>
  <c r="Q893" i="8"/>
  <c r="Q892" i="8"/>
  <c r="Q891" i="8"/>
  <c r="Q890" i="8"/>
  <c r="Q889" i="8"/>
  <c r="Q888" i="8"/>
  <c r="Q887" i="8"/>
  <c r="Q886" i="8"/>
  <c r="Q885" i="8"/>
  <c r="Q884" i="8"/>
  <c r="Q883" i="8"/>
  <c r="Q882" i="8"/>
  <c r="Q881" i="8"/>
  <c r="Q880" i="8"/>
  <c r="Q879" i="8"/>
  <c r="Q878" i="8"/>
  <c r="Q877" i="8"/>
  <c r="Q876" i="8"/>
  <c r="Q875" i="8"/>
  <c r="Q874" i="8"/>
  <c r="Q873" i="8"/>
  <c r="Q872" i="8"/>
  <c r="Q871" i="8"/>
  <c r="Q869" i="8"/>
  <c r="Q868" i="8"/>
  <c r="Q867" i="8"/>
  <c r="Q866" i="8"/>
  <c r="Q865" i="8"/>
  <c r="Q864" i="8"/>
  <c r="Q863" i="8"/>
  <c r="Q862" i="8"/>
  <c r="Q861" i="8"/>
  <c r="Q860" i="8"/>
  <c r="Q859" i="8"/>
  <c r="Q858" i="8"/>
  <c r="Q857" i="8"/>
  <c r="Q855" i="8"/>
  <c r="Q853" i="8"/>
  <c r="Q852" i="8"/>
  <c r="Q851" i="8"/>
  <c r="Q850" i="8"/>
  <c r="Q849" i="8"/>
  <c r="Q848" i="8"/>
  <c r="Q847" i="8"/>
  <c r="Q846" i="8"/>
  <c r="Q845" i="8"/>
  <c r="Q844" i="8"/>
  <c r="Q843" i="8"/>
  <c r="Q842" i="8"/>
  <c r="Q841" i="8"/>
  <c r="Q840" i="8"/>
  <c r="Q839" i="8"/>
  <c r="Q838" i="8"/>
  <c r="Q837" i="8"/>
  <c r="Q836" i="8"/>
  <c r="Q835" i="8"/>
  <c r="Q834" i="8"/>
  <c r="Q833" i="8"/>
  <c r="Q831" i="8"/>
  <c r="Q830" i="8"/>
  <c r="Q829" i="8"/>
  <c r="Q828" i="8"/>
  <c r="Q827" i="8"/>
  <c r="Q826" i="8"/>
  <c r="Q825" i="8"/>
  <c r="Q824" i="8"/>
  <c r="Q823" i="8"/>
  <c r="Q822" i="8"/>
  <c r="Q821" i="8"/>
  <c r="Q820" i="8"/>
  <c r="Q819" i="8"/>
  <c r="Q818" i="8"/>
  <c r="Q817" i="8"/>
  <c r="Q816" i="8"/>
  <c r="Q815" i="8"/>
  <c r="Q814" i="8"/>
  <c r="Q813" i="8"/>
  <c r="Q812" i="8"/>
  <c r="Q811" i="8"/>
  <c r="Q810" i="8"/>
  <c r="Q809" i="8"/>
  <c r="Q808" i="8"/>
  <c r="Q807" i="8"/>
  <c r="Q806" i="8"/>
  <c r="Q805" i="8"/>
  <c r="Q804" i="8"/>
  <c r="Q803" i="8"/>
  <c r="Q802" i="8"/>
  <c r="Q801" i="8"/>
  <c r="Q800" i="8"/>
  <c r="Q799" i="8"/>
  <c r="Q798" i="8"/>
  <c r="Q797" i="8"/>
  <c r="Q796" i="8"/>
  <c r="Q795" i="8"/>
  <c r="Q794" i="8"/>
  <c r="Q793" i="8"/>
  <c r="Q792" i="8"/>
  <c r="Q791" i="8"/>
  <c r="Q790" i="8"/>
  <c r="Q789" i="8"/>
  <c r="Q788" i="8"/>
  <c r="Q787" i="8"/>
  <c r="Q786" i="8"/>
  <c r="Q785" i="8"/>
  <c r="Q784" i="8"/>
  <c r="Q783" i="8"/>
  <c r="Q782" i="8"/>
  <c r="Q781" i="8"/>
  <c r="Q780" i="8"/>
  <c r="Q779" i="8"/>
  <c r="Q778" i="8"/>
  <c r="Q777" i="8"/>
  <c r="Q776" i="8"/>
  <c r="Q775" i="8"/>
  <c r="Q774" i="8"/>
  <c r="Q773" i="8"/>
  <c r="Q772" i="8"/>
  <c r="Q771" i="8"/>
  <c r="Q770" i="8"/>
  <c r="Q769" i="8"/>
  <c r="Q768" i="8"/>
  <c r="Q767" i="8"/>
  <c r="Q766" i="8"/>
  <c r="Q765" i="8"/>
  <c r="Q764" i="8"/>
  <c r="Q763" i="8"/>
  <c r="Q762" i="8"/>
  <c r="Q761" i="8"/>
  <c r="Q760" i="8"/>
  <c r="Q759" i="8"/>
  <c r="Q758" i="8"/>
  <c r="Q757" i="8"/>
  <c r="Q756" i="8"/>
  <c r="Q755" i="8"/>
  <c r="Q754" i="8"/>
  <c r="Q753" i="8"/>
  <c r="Q752" i="8"/>
  <c r="Q751" i="8"/>
  <c r="Q750" i="8"/>
  <c r="Q749" i="8"/>
  <c r="Q748" i="8"/>
  <c r="Q747" i="8"/>
  <c r="Q746" i="8"/>
  <c r="Q745" i="8"/>
  <c r="Q744" i="8"/>
  <c r="Q743" i="8"/>
  <c r="Q742" i="8"/>
  <c r="Q741" i="8"/>
  <c r="Q740" i="8"/>
  <c r="Q739" i="8"/>
  <c r="Q738" i="8"/>
  <c r="Q737" i="8"/>
  <c r="Q736" i="8"/>
  <c r="Q735" i="8"/>
  <c r="Q734" i="8"/>
  <c r="Q733" i="8"/>
  <c r="Q732" i="8"/>
  <c r="Q731" i="8"/>
  <c r="Q730" i="8"/>
  <c r="Q729" i="8"/>
  <c r="Q728" i="8"/>
  <c r="Q727" i="8"/>
  <c r="Q726" i="8"/>
  <c r="Q725" i="8"/>
  <c r="Q724" i="8"/>
  <c r="Q723" i="8"/>
  <c r="Q722" i="8"/>
  <c r="Q721" i="8"/>
  <c r="Q720" i="8"/>
  <c r="Q719" i="8"/>
  <c r="Q718" i="8"/>
  <c r="Q717" i="8"/>
  <c r="Q716" i="8"/>
  <c r="Q715" i="8"/>
  <c r="Q714" i="8"/>
  <c r="Q713" i="8"/>
  <c r="Q712" i="8"/>
  <c r="Q711" i="8"/>
  <c r="Q710" i="8"/>
  <c r="Q709" i="8"/>
  <c r="Q708" i="8"/>
  <c r="Q707" i="8"/>
  <c r="Q706" i="8"/>
  <c r="Q705" i="8"/>
  <c r="Q704" i="8"/>
  <c r="Q703" i="8"/>
  <c r="Q702" i="8"/>
  <c r="Q701" i="8"/>
  <c r="Q700" i="8"/>
  <c r="Q699" i="8"/>
  <c r="Q698" i="8"/>
  <c r="Q697" i="8"/>
  <c r="Q696" i="8"/>
  <c r="Q695" i="8"/>
  <c r="Q694" i="8"/>
  <c r="Q693" i="8"/>
  <c r="Q691" i="8"/>
  <c r="Q690" i="8"/>
  <c r="Q689" i="8"/>
  <c r="Q688" i="8"/>
  <c r="Q687" i="8"/>
  <c r="Q686" i="8"/>
  <c r="Q685" i="8"/>
  <c r="Q684" i="8"/>
  <c r="Q683" i="8"/>
  <c r="Q682" i="8"/>
  <c r="Q681" i="8"/>
  <c r="Q680" i="8"/>
  <c r="Q679" i="8"/>
  <c r="Q678" i="8"/>
  <c r="Q677" i="8"/>
  <c r="Q676" i="8"/>
  <c r="Q675" i="8"/>
  <c r="Q674" i="8"/>
  <c r="Q673" i="8"/>
  <c r="Q670" i="8"/>
  <c r="Q669" i="8"/>
  <c r="Q668" i="8"/>
  <c r="Q667" i="8"/>
  <c r="Q666" i="8"/>
  <c r="Q665" i="8"/>
  <c r="Q664" i="8"/>
  <c r="Q663" i="8"/>
  <c r="Q662" i="8"/>
  <c r="Q661" i="8"/>
  <c r="Q659" i="8"/>
  <c r="Q657" i="8"/>
  <c r="Q656" i="8"/>
  <c r="Q655" i="8"/>
  <c r="Q653" i="8"/>
  <c r="Q652" i="8"/>
  <c r="Q651" i="8"/>
  <c r="Q650" i="8"/>
  <c r="Q649" i="8"/>
  <c r="Q648" i="8"/>
  <c r="Q647" i="8"/>
  <c r="Q646" i="8"/>
  <c r="Q645" i="8"/>
  <c r="Q644" i="8"/>
  <c r="Q642" i="8"/>
  <c r="Q640" i="8"/>
  <c r="Q639" i="8"/>
  <c r="Q638" i="8"/>
  <c r="Q637" i="8"/>
  <c r="Q636" i="8"/>
  <c r="Q635" i="8"/>
  <c r="Q634" i="8"/>
  <c r="Q633" i="8"/>
  <c r="Q632" i="8"/>
  <c r="Q631" i="8"/>
  <c r="Q630" i="8"/>
  <c r="Q629" i="8"/>
  <c r="Q628" i="8"/>
  <c r="Q627" i="8"/>
  <c r="Q626" i="8"/>
  <c r="Q625" i="8"/>
  <c r="Q624" i="8"/>
  <c r="Q623" i="8"/>
  <c r="Q622" i="8"/>
  <c r="Q621" i="8"/>
  <c r="Q620" i="8"/>
  <c r="Q619" i="8"/>
  <c r="Q618" i="8"/>
  <c r="Q617" i="8"/>
  <c r="Q616" i="8"/>
  <c r="Q615" i="8"/>
  <c r="Q614" i="8"/>
  <c r="Q613" i="8"/>
  <c r="Q612" i="8"/>
  <c r="Q611" i="8"/>
  <c r="Q610" i="8"/>
  <c r="Q609" i="8"/>
  <c r="Q608" i="8"/>
  <c r="Q607" i="8"/>
  <c r="Q606" i="8"/>
  <c r="Q605" i="8"/>
  <c r="Q604" i="8"/>
  <c r="Q603" i="8"/>
  <c r="Q602" i="8"/>
  <c r="Q601" i="8"/>
  <c r="Q600" i="8"/>
  <c r="Q599" i="8"/>
  <c r="Q598" i="8"/>
  <c r="Q597" i="8"/>
  <c r="Q596" i="8"/>
  <c r="Q595" i="8"/>
  <c r="Q594" i="8"/>
  <c r="Q593" i="8"/>
  <c r="Q592" i="8"/>
  <c r="Q591" i="8"/>
  <c r="Q590" i="8"/>
  <c r="Q589" i="8"/>
  <c r="Q588" i="8"/>
  <c r="Q587" i="8"/>
  <c r="Q586" i="8"/>
  <c r="Q585" i="8"/>
  <c r="Q584" i="8"/>
  <c r="Q583" i="8"/>
  <c r="Q582" i="8"/>
  <c r="Q581" i="8"/>
  <c r="Q580" i="8"/>
  <c r="Q579" i="8"/>
  <c r="Q578" i="8"/>
  <c r="Q577" i="8"/>
  <c r="Q576" i="8"/>
  <c r="Q575" i="8"/>
  <c r="Q574" i="8"/>
  <c r="Q573" i="8"/>
  <c r="Q572" i="8"/>
  <c r="Q571" i="8"/>
  <c r="Q570" i="8"/>
  <c r="Q569" i="8"/>
  <c r="Q568" i="8"/>
  <c r="Q567" i="8"/>
  <c r="Q566" i="8"/>
  <c r="Q565" i="8"/>
  <c r="Q564" i="8"/>
  <c r="Q563" i="8"/>
  <c r="Q562" i="8"/>
  <c r="Q561" i="8"/>
  <c r="Q560" i="8"/>
  <c r="Q559" i="8"/>
  <c r="Q558" i="8"/>
  <c r="Q557" i="8"/>
  <c r="Q556" i="8"/>
  <c r="Q555" i="8"/>
  <c r="Q554" i="8"/>
  <c r="Q553" i="8"/>
  <c r="Q552" i="8"/>
  <c r="Q551" i="8"/>
  <c r="Q550" i="8"/>
  <c r="Q549" i="8"/>
  <c r="Q548" i="8"/>
  <c r="Q547" i="8"/>
  <c r="Q546" i="8"/>
  <c r="Q545" i="8"/>
  <c r="Q544" i="8"/>
  <c r="Q543" i="8"/>
  <c r="Q542" i="8"/>
  <c r="Q541" i="8"/>
  <c r="Q540" i="8"/>
  <c r="Q539" i="8"/>
  <c r="Q538" i="8"/>
  <c r="Q537" i="8"/>
  <c r="Q536" i="8"/>
  <c r="Q535" i="8"/>
  <c r="Q534" i="8"/>
  <c r="Q533" i="8"/>
  <c r="Q532" i="8"/>
  <c r="Q531" i="8"/>
  <c r="Q530" i="8"/>
  <c r="Q529" i="8"/>
  <c r="Q528" i="8"/>
  <c r="Q527" i="8"/>
  <c r="Q526" i="8"/>
  <c r="Q525" i="8"/>
  <c r="Q524" i="8"/>
  <c r="Q523" i="8"/>
  <c r="Q522" i="8"/>
  <c r="Q521" i="8"/>
  <c r="Q519" i="8"/>
  <c r="Q518" i="8"/>
  <c r="Q517" i="8"/>
  <c r="Q516" i="8"/>
  <c r="Q515" i="8"/>
  <c r="Q514" i="8"/>
  <c r="Q513" i="8"/>
  <c r="Q512" i="8"/>
  <c r="Q510" i="8"/>
  <c r="Q509" i="8"/>
  <c r="Q508" i="8"/>
  <c r="Q507" i="8"/>
  <c r="Q506" i="8"/>
  <c r="Q505" i="8"/>
  <c r="Q504" i="8"/>
  <c r="Q503" i="8"/>
  <c r="Q502" i="8"/>
  <c r="Q501" i="8"/>
  <c r="Q500" i="8"/>
  <c r="Q499" i="8"/>
  <c r="Q498" i="8"/>
  <c r="Q497" i="8"/>
  <c r="Q496" i="8"/>
  <c r="Q495" i="8"/>
  <c r="Q494" i="8"/>
  <c r="Q493" i="8"/>
  <c r="Q492" i="8"/>
  <c r="Q491" i="8"/>
  <c r="Q490" i="8"/>
  <c r="Q489" i="8"/>
  <c r="Q488" i="8"/>
  <c r="Q487" i="8"/>
  <c r="Q486" i="8"/>
  <c r="Q485" i="8"/>
  <c r="Q484" i="8"/>
  <c r="Q483" i="8"/>
  <c r="Q482" i="8"/>
  <c r="Q481" i="8"/>
  <c r="Q480" i="8"/>
  <c r="Q479" i="8"/>
  <c r="Q478" i="8"/>
  <c r="Q477" i="8"/>
  <c r="Q476" i="8"/>
  <c r="Q475" i="8"/>
  <c r="Q474" i="8"/>
  <c r="Q473" i="8"/>
  <c r="Q472" i="8"/>
  <c r="Q471" i="8"/>
  <c r="Q470" i="8"/>
  <c r="Q469" i="8"/>
  <c r="Q468" i="8"/>
  <c r="Q467" i="8"/>
  <c r="Q466" i="8"/>
  <c r="Q465" i="8"/>
  <c r="Q464" i="8"/>
  <c r="Q463" i="8"/>
  <c r="Q462" i="8"/>
  <c r="Q461" i="8"/>
  <c r="Q460" i="8"/>
  <c r="Q459" i="8"/>
  <c r="Q458" i="8"/>
  <c r="Q457" i="8"/>
  <c r="Q456" i="8"/>
  <c r="Q455" i="8"/>
  <c r="Q454" i="8"/>
  <c r="Q453" i="8"/>
  <c r="Q452" i="8"/>
  <c r="Q451" i="8"/>
  <c r="Q450" i="8"/>
  <c r="Q449" i="8"/>
  <c r="Q448" i="8"/>
  <c r="Q447" i="8"/>
  <c r="Q446" i="8"/>
  <c r="Q445" i="8"/>
  <c r="Q444" i="8"/>
  <c r="Q443" i="8"/>
  <c r="Q442" i="8"/>
  <c r="Q441" i="8"/>
  <c r="Q440" i="8"/>
  <c r="Q439" i="8"/>
  <c r="Q438" i="8"/>
  <c r="Q437" i="8"/>
  <c r="Q436" i="8"/>
  <c r="Q435" i="8"/>
  <c r="Q434" i="8"/>
  <c r="Q433" i="8"/>
  <c r="Q432" i="8"/>
  <c r="Q431" i="8"/>
  <c r="Q430" i="8"/>
  <c r="Q429" i="8"/>
  <c r="Q428" i="8"/>
  <c r="Q427" i="8"/>
  <c r="Q426" i="8"/>
  <c r="Q425" i="8"/>
  <c r="Q424" i="8"/>
  <c r="Q423" i="8"/>
  <c r="Q422" i="8"/>
  <c r="Q421" i="8"/>
  <c r="Q420" i="8"/>
  <c r="Q419" i="8"/>
  <c r="Q418" i="8"/>
  <c r="Q417" i="8"/>
  <c r="Q416" i="8"/>
  <c r="Q415" i="8"/>
  <c r="Q414" i="8"/>
  <c r="Q413" i="8"/>
  <c r="Q412" i="8"/>
  <c r="Q411" i="8"/>
  <c r="Q410" i="8"/>
  <c r="Q409" i="8"/>
  <c r="Q408" i="8"/>
  <c r="Q407" i="8"/>
  <c r="Q406" i="8"/>
  <c r="Q405" i="8"/>
  <c r="Q404" i="8"/>
  <c r="Q403" i="8"/>
  <c r="Q402" i="8"/>
  <c r="Q401" i="8"/>
  <c r="Q400" i="8"/>
  <c r="Q399" i="8"/>
  <c r="Q398" i="8"/>
  <c r="Q397" i="8"/>
  <c r="Q396" i="8"/>
  <c r="Q395" i="8"/>
  <c r="Q394" i="8"/>
  <c r="Q393" i="8"/>
  <c r="Q392" i="8"/>
  <c r="Q391" i="8"/>
  <c r="Q390" i="8"/>
  <c r="Q389" i="8"/>
  <c r="Q388" i="8"/>
  <c r="Q387" i="8"/>
  <c r="Q386" i="8"/>
  <c r="Q385" i="8"/>
  <c r="Q384" i="8"/>
  <c r="Q383" i="8"/>
  <c r="Q382" i="8"/>
  <c r="Q381" i="8"/>
  <c r="Q380" i="8"/>
  <c r="Q379" i="8"/>
  <c r="Q378" i="8"/>
  <c r="Q377" i="8"/>
  <c r="Q376" i="8"/>
  <c r="Q375" i="8"/>
  <c r="Q374" i="8"/>
  <c r="Q373" i="8"/>
  <c r="Q372" i="8"/>
  <c r="Q371" i="8"/>
  <c r="Q370" i="8"/>
  <c r="Q369" i="8"/>
  <c r="Q368" i="8"/>
  <c r="Q367" i="8"/>
  <c r="Q366" i="8"/>
  <c r="Q365" i="8"/>
  <c r="Q364" i="8"/>
  <c r="Q363" i="8"/>
  <c r="Q362" i="8"/>
  <c r="Q361" i="8"/>
  <c r="Q360" i="8"/>
  <c r="Q359" i="8"/>
  <c r="Q358" i="8"/>
  <c r="Q357" i="8"/>
  <c r="Q356" i="8"/>
  <c r="Q355" i="8"/>
  <c r="Q354" i="8"/>
  <c r="Q353" i="8"/>
  <c r="Q352" i="8"/>
  <c r="Q351" i="8"/>
  <c r="Q350" i="8"/>
  <c r="Q349" i="8"/>
  <c r="Q348" i="8"/>
  <c r="Q347" i="8"/>
  <c r="Q346" i="8"/>
  <c r="Q345" i="8"/>
  <c r="Q344" i="8"/>
  <c r="Q343" i="8"/>
  <c r="Q342" i="8"/>
  <c r="Q341" i="8"/>
  <c r="Q340" i="8"/>
  <c r="Q339" i="8"/>
  <c r="Q338" i="8"/>
  <c r="Q337" i="8"/>
  <c r="Q336" i="8"/>
  <c r="Q335" i="8"/>
  <c r="Q334" i="8"/>
  <c r="Q333" i="8"/>
  <c r="Q332" i="8"/>
  <c r="Q331" i="8"/>
  <c r="Q330" i="8"/>
  <c r="Q329" i="8"/>
  <c r="Q328" i="8"/>
  <c r="Q327" i="8"/>
  <c r="Q326" i="8"/>
  <c r="Q325" i="8"/>
  <c r="Q324" i="8"/>
  <c r="Q323" i="8"/>
  <c r="Q322" i="8"/>
  <c r="Q321" i="8"/>
  <c r="Q320" i="8"/>
  <c r="Q319" i="8"/>
  <c r="Q318" i="8"/>
  <c r="Q317" i="8"/>
  <c r="Q316" i="8"/>
  <c r="Q315" i="8"/>
  <c r="Q314" i="8"/>
  <c r="Q313" i="8"/>
  <c r="Q312" i="8"/>
  <c r="Q311" i="8"/>
  <c r="Q310" i="8"/>
  <c r="Q309" i="8"/>
  <c r="Q308" i="8"/>
  <c r="Q307" i="8"/>
  <c r="Q306" i="8"/>
  <c r="Q305" i="8"/>
  <c r="Q304" i="8"/>
  <c r="Q303" i="8"/>
  <c r="Q302" i="8"/>
  <c r="Q301" i="8"/>
  <c r="Q300" i="8"/>
  <c r="Q299" i="8"/>
  <c r="Q298" i="8"/>
  <c r="Q297" i="8"/>
  <c r="Q296" i="8"/>
  <c r="Q295" i="8"/>
  <c r="Q294" i="8"/>
  <c r="Q293" i="8"/>
  <c r="Q292" i="8"/>
  <c r="Q291" i="8"/>
  <c r="Q290" i="8"/>
  <c r="Q289" i="8"/>
  <c r="Q288" i="8"/>
  <c r="Q287" i="8"/>
  <c r="Q286" i="8"/>
  <c r="Q285" i="8"/>
  <c r="Q284" i="8"/>
  <c r="Q283" i="8"/>
  <c r="Q281" i="8"/>
  <c r="Q280" i="8"/>
  <c r="Q279" i="8"/>
  <c r="Q278" i="8"/>
  <c r="Q277" i="8"/>
  <c r="Q276" i="8"/>
  <c r="Q275" i="8"/>
  <c r="Q274" i="8"/>
  <c r="Q273" i="8"/>
  <c r="Q272" i="8"/>
  <c r="Q271" i="8"/>
  <c r="Q270" i="8"/>
  <c r="Q269" i="8"/>
  <c r="Q268" i="8"/>
  <c r="Q267" i="8"/>
  <c r="Q266" i="8"/>
  <c r="Q265" i="8"/>
  <c r="Q264" i="8"/>
  <c r="Q263" i="8"/>
  <c r="Q262" i="8"/>
  <c r="Q261" i="8"/>
  <c r="Q260" i="8"/>
  <c r="Q259" i="8"/>
  <c r="Q258" i="8"/>
  <c r="Q257" i="8"/>
  <c r="Q256" i="8"/>
  <c r="Q255" i="8"/>
  <c r="Q254" i="8"/>
  <c r="Q253" i="8"/>
  <c r="Q252" i="8"/>
  <c r="Q251" i="8"/>
  <c r="Q250" i="8"/>
  <c r="Q249" i="8"/>
  <c r="Q248" i="8"/>
  <c r="Q247" i="8"/>
  <c r="Q246" i="8"/>
  <c r="Q245" i="8"/>
  <c r="Q244" i="8"/>
  <c r="Q243" i="8"/>
  <c r="Q242" i="8"/>
  <c r="Q241" i="8"/>
  <c r="Q240" i="8"/>
  <c r="Q239" i="8"/>
  <c r="Q238" i="8"/>
  <c r="Q237" i="8"/>
  <c r="Q236" i="8"/>
  <c r="Q235" i="8"/>
  <c r="Q234" i="8"/>
  <c r="Q233" i="8"/>
  <c r="Q232" i="8"/>
  <c r="Q231" i="8"/>
  <c r="Q230" i="8"/>
  <c r="Q229" i="8"/>
  <c r="Q228" i="8"/>
  <c r="Q227" i="8"/>
  <c r="Q226" i="8"/>
  <c r="Q225" i="8"/>
  <c r="Q224" i="8"/>
  <c r="Q223" i="8"/>
  <c r="Q222" i="8"/>
  <c r="Q221" i="8"/>
  <c r="Q220" i="8"/>
  <c r="Q219" i="8"/>
  <c r="Q218" i="8"/>
  <c r="Q217" i="8"/>
  <c r="Q216" i="8"/>
  <c r="Q215" i="8"/>
  <c r="Q214" i="8"/>
  <c r="Q213" i="8"/>
  <c r="Q212" i="8"/>
  <c r="Q211" i="8"/>
  <c r="Q210" i="8"/>
  <c r="Q209" i="8"/>
  <c r="Q208" i="8"/>
  <c r="Q207" i="8"/>
  <c r="Q206" i="8"/>
  <c r="Q205" i="8"/>
  <c r="Q204" i="8"/>
  <c r="Q203" i="8"/>
  <c r="Q202" i="8"/>
  <c r="Q201" i="8"/>
  <c r="Q200" i="8"/>
  <c r="Q199" i="8"/>
  <c r="Q198" i="8"/>
  <c r="Q197" i="8"/>
  <c r="Q196" i="8"/>
  <c r="Q195" i="8"/>
  <c r="Q194" i="8"/>
  <c r="Q193" i="8"/>
  <c r="Q192" i="8"/>
  <c r="Q191" i="8"/>
  <c r="Q190" i="8"/>
  <c r="Q189" i="8"/>
  <c r="Q188" i="8"/>
  <c r="Q187" i="8"/>
  <c r="Q186" i="8"/>
  <c r="Q185" i="8"/>
  <c r="Q184" i="8"/>
  <c r="Q183" i="8"/>
  <c r="Q182" i="8"/>
  <c r="Q181" i="8"/>
  <c r="Q180" i="8"/>
  <c r="Q179" i="8"/>
  <c r="Q178" i="8"/>
  <c r="Q177" i="8"/>
  <c r="Q176" i="8"/>
  <c r="Q175" i="8"/>
  <c r="Q174" i="8"/>
  <c r="Q173" i="8"/>
  <c r="Q172" i="8"/>
  <c r="Q171" i="8"/>
  <c r="Q170" i="8"/>
  <c r="Q169" i="8"/>
  <c r="Q168" i="8"/>
  <c r="Q167" i="8"/>
  <c r="Q166" i="8"/>
  <c r="Q165" i="8"/>
  <c r="Q164" i="8"/>
  <c r="Q163" i="8"/>
  <c r="Q162" i="8"/>
  <c r="Q161" i="8"/>
  <c r="Q160" i="8"/>
  <c r="Q159" i="8"/>
  <c r="Q158" i="8"/>
  <c r="Q157" i="8"/>
  <c r="Q156" i="8"/>
  <c r="Q155" i="8"/>
  <c r="Q154" i="8"/>
  <c r="Q153" i="8"/>
  <c r="Q152" i="8"/>
  <c r="Q151" i="8"/>
  <c r="Q150" i="8"/>
  <c r="Q149" i="8"/>
  <c r="Q148" i="8"/>
  <c r="Q147" i="8"/>
  <c r="Q146" i="8"/>
  <c r="Q145" i="8"/>
  <c r="Q144" i="8"/>
  <c r="Q143" i="8"/>
  <c r="Q142" i="8"/>
  <c r="Q141" i="8"/>
  <c r="Q140" i="8"/>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114" i="8"/>
  <c r="Q113" i="8"/>
  <c r="Q112" i="8"/>
  <c r="Q111" i="8"/>
  <c r="Q110" i="8"/>
  <c r="Q109" i="8"/>
  <c r="Q107" i="8"/>
  <c r="Q106" i="8"/>
  <c r="Q105" i="8"/>
  <c r="Q104" i="8"/>
  <c r="Q103" i="8"/>
  <c r="Q102" i="8"/>
  <c r="Q101" i="8"/>
  <c r="Q100" i="8"/>
  <c r="Q99" i="8"/>
  <c r="Q98" i="8"/>
  <c r="Q97" i="8"/>
  <c r="Q96" i="8"/>
  <c r="Q95" i="8"/>
  <c r="Q94" i="8"/>
  <c r="Q93" i="8"/>
  <c r="Q92" i="8"/>
  <c r="Q91" i="8"/>
  <c r="Q90" i="8"/>
  <c r="Q89" i="8"/>
  <c r="Q88" i="8"/>
  <c r="Q87" i="8"/>
  <c r="Q86" i="8"/>
  <c r="Q85" i="8"/>
  <c r="Q84" i="8"/>
  <c r="Q83" i="8"/>
  <c r="Q82" i="8"/>
  <c r="Q81" i="8"/>
  <c r="Q80" i="8"/>
  <c r="Q79" i="8"/>
  <c r="Q78" i="8"/>
  <c r="Q77" i="8"/>
  <c r="Q76" i="8"/>
  <c r="Q75" i="8"/>
  <c r="Q74" i="8"/>
  <c r="Q73" i="8"/>
  <c r="Q72" i="8"/>
  <c r="Q71" i="8"/>
  <c r="Q70" i="8"/>
  <c r="Q69" i="8"/>
  <c r="Q68" i="8"/>
  <c r="Q67" i="8"/>
  <c r="Q66" i="8"/>
  <c r="Q65" i="8"/>
  <c r="Q64" i="8"/>
  <c r="Q63" i="8"/>
  <c r="Q62" i="8"/>
  <c r="Q61" i="8"/>
  <c r="Q60" i="8"/>
  <c r="Q59" i="8"/>
  <c r="Q58" i="8"/>
  <c r="Q57" i="8"/>
  <c r="Q56" i="8"/>
  <c r="Q55" i="8"/>
  <c r="Q54" i="8"/>
  <c r="Q53" i="8"/>
  <c r="Q52" i="8"/>
  <c r="Q51" i="8"/>
  <c r="Q50" i="8"/>
  <c r="Q49" i="8"/>
  <c r="Q48" i="8"/>
  <c r="Q47" i="8"/>
  <c r="Q46" i="8"/>
  <c r="Q45" i="8"/>
  <c r="Q44" i="8"/>
  <c r="Q43" i="8"/>
  <c r="Q42" i="8"/>
  <c r="Q41" i="8"/>
  <c r="Q40" i="8"/>
  <c r="Q39" i="8"/>
  <c r="Q38" i="8"/>
  <c r="Q37" i="8"/>
  <c r="Q36" i="8"/>
  <c r="Q35" i="8"/>
  <c r="Q34" i="8"/>
  <c r="Q33" i="8"/>
  <c r="Q32" i="8"/>
  <c r="Q31" i="8"/>
  <c r="Q30" i="8"/>
  <c r="Q29" i="8"/>
  <c r="Q28" i="8"/>
  <c r="Q27" i="8"/>
  <c r="Q26" i="8"/>
  <c r="Q25" i="8"/>
  <c r="Q24" i="8"/>
  <c r="Q23" i="8"/>
  <c r="Q22" i="8"/>
  <c r="Q21" i="8"/>
  <c r="Q20" i="8"/>
  <c r="Q19" i="8"/>
  <c r="Q18" i="8"/>
  <c r="Q17" i="8"/>
  <c r="Q16" i="8"/>
  <c r="Q15" i="8"/>
  <c r="Q14" i="8"/>
  <c r="Q13" i="8"/>
  <c r="Q12" i="8"/>
  <c r="Q11" i="8"/>
  <c r="Q10" i="8"/>
  <c r="Q9" i="8"/>
  <c r="Q8" i="8"/>
  <c r="Q7" i="8"/>
  <c r="Q6" i="8"/>
  <c r="Q5" i="8"/>
  <c r="Q4" i="8"/>
  <c r="Q3" i="8"/>
  <c r="Q2" i="8"/>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E207" i="14" l="1"/>
  <c r="F126" i="16"/>
  <c r="F118" i="16"/>
  <c r="L29" i="16"/>
  <c r="L71" i="16"/>
  <c r="L45" i="16"/>
  <c r="L54" i="16"/>
  <c r="L100" i="16"/>
  <c r="L78" i="16"/>
  <c r="L11" i="16"/>
  <c r="L84" i="16"/>
  <c r="L75" i="16"/>
  <c r="L74" i="16"/>
  <c r="L72" i="16"/>
  <c r="L96" i="16"/>
  <c r="G50" i="16"/>
  <c r="L123" i="16"/>
  <c r="L122" i="16"/>
  <c r="L121" i="16"/>
  <c r="L120" i="16"/>
  <c r="L119" i="16"/>
  <c r="L117" i="16"/>
  <c r="L116" i="16"/>
  <c r="L115" i="16"/>
  <c r="L114" i="16"/>
  <c r="L113" i="16"/>
  <c r="L112" i="16"/>
  <c r="L110" i="16"/>
  <c r="L109" i="16"/>
  <c r="L108" i="16"/>
  <c r="L107" i="16"/>
  <c r="L106" i="16"/>
  <c r="L105" i="16"/>
  <c r="L104" i="16"/>
  <c r="L103" i="16"/>
  <c r="L102" i="16"/>
  <c r="L101" i="16"/>
  <c r="L99" i="16"/>
  <c r="L98" i="16"/>
  <c r="L97" i="16"/>
  <c r="L95" i="16"/>
  <c r="L94" i="16"/>
  <c r="L93" i="16"/>
  <c r="L92" i="16"/>
  <c r="L91" i="16"/>
  <c r="L90" i="16"/>
  <c r="L89" i="16"/>
  <c r="L88" i="16"/>
  <c r="L87" i="16"/>
  <c r="L86" i="16"/>
  <c r="L83" i="16"/>
  <c r="L82" i="16"/>
  <c r="L81" i="16"/>
  <c r="L80" i="16"/>
  <c r="L79" i="16"/>
  <c r="L77" i="16"/>
  <c r="L76" i="16"/>
  <c r="L73" i="16"/>
  <c r="L70" i="16"/>
  <c r="L69" i="16"/>
  <c r="L68" i="16"/>
  <c r="L67" i="16"/>
  <c r="L66" i="16"/>
  <c r="L65" i="16"/>
  <c r="L64" i="16"/>
  <c r="L63" i="16"/>
  <c r="L62" i="16"/>
  <c r="L61" i="16"/>
  <c r="L60" i="16"/>
  <c r="L59" i="16"/>
  <c r="L57" i="16"/>
  <c r="L56" i="16"/>
  <c r="L53" i="16"/>
  <c r="L52" i="16"/>
  <c r="L51" i="16"/>
  <c r="L50" i="16"/>
  <c r="L49" i="16"/>
  <c r="L48" i="16"/>
  <c r="L47" i="16"/>
  <c r="L46" i="16"/>
  <c r="L44" i="16"/>
  <c r="L42" i="16"/>
  <c r="L41" i="16"/>
  <c r="L40" i="16"/>
  <c r="L39" i="16"/>
  <c r="L38" i="16"/>
  <c r="L37" i="16"/>
  <c r="L35" i="16"/>
  <c r="L34" i="16"/>
  <c r="L33" i="16"/>
  <c r="L32" i="16"/>
  <c r="L31" i="16"/>
  <c r="L30" i="16"/>
  <c r="L28" i="16"/>
  <c r="L27" i="16"/>
  <c r="L26" i="16"/>
  <c r="L25" i="16"/>
  <c r="L24" i="16"/>
  <c r="L23" i="16"/>
  <c r="L22" i="16"/>
  <c r="L21" i="16"/>
  <c r="L20" i="16"/>
  <c r="L19" i="16"/>
  <c r="L18" i="16"/>
  <c r="L17" i="16"/>
  <c r="L16" i="16"/>
  <c r="L15" i="16"/>
  <c r="L14" i="16"/>
  <c r="L13" i="16"/>
  <c r="L12" i="16"/>
  <c r="L10" i="16"/>
  <c r="L9" i="16"/>
  <c r="L8" i="16"/>
  <c r="L7" i="16"/>
  <c r="L6" i="16"/>
  <c r="L5" i="16"/>
  <c r="L4" i="16"/>
  <c r="L3" i="16"/>
  <c r="L2" i="16"/>
  <c r="H123" i="16"/>
  <c r="G123" i="16"/>
  <c r="F123" i="16"/>
  <c r="D123" i="16"/>
  <c r="C123" i="16"/>
  <c r="H122" i="16"/>
  <c r="G122" i="16"/>
  <c r="F122" i="16"/>
  <c r="D122" i="16"/>
  <c r="C122" i="16"/>
  <c r="H121" i="16"/>
  <c r="G121" i="16"/>
  <c r="F121" i="16"/>
  <c r="D121" i="16"/>
  <c r="C121" i="16"/>
  <c r="H120" i="16"/>
  <c r="G120" i="16"/>
  <c r="F120" i="16"/>
  <c r="D120" i="16"/>
  <c r="C120" i="16"/>
  <c r="H119" i="16"/>
  <c r="G119" i="16"/>
  <c r="F119" i="16"/>
  <c r="D119" i="16"/>
  <c r="C119" i="16"/>
  <c r="H117" i="16"/>
  <c r="G117" i="16"/>
  <c r="F117" i="16"/>
  <c r="D117" i="16"/>
  <c r="C117" i="16"/>
  <c r="H116" i="16"/>
  <c r="G116" i="16"/>
  <c r="F116" i="16"/>
  <c r="D116" i="16"/>
  <c r="C116" i="16"/>
  <c r="H115" i="16"/>
  <c r="G115" i="16"/>
  <c r="F115" i="16"/>
  <c r="D115" i="16"/>
  <c r="C115" i="16"/>
  <c r="H114" i="16"/>
  <c r="G114" i="16"/>
  <c r="F114" i="16"/>
  <c r="D114" i="16"/>
  <c r="C114" i="16"/>
  <c r="H113" i="16"/>
  <c r="G113" i="16"/>
  <c r="F113" i="16"/>
  <c r="D113" i="16"/>
  <c r="C113" i="16"/>
  <c r="H112" i="16"/>
  <c r="G112" i="16"/>
  <c r="F112" i="16"/>
  <c r="D112" i="16"/>
  <c r="C112" i="16"/>
  <c r="H110" i="16"/>
  <c r="G110" i="16"/>
  <c r="F110" i="16"/>
  <c r="D110" i="16"/>
  <c r="C110" i="16"/>
  <c r="H109" i="16"/>
  <c r="G109" i="16"/>
  <c r="F109" i="16"/>
  <c r="D109" i="16"/>
  <c r="C109" i="16"/>
  <c r="H108" i="16"/>
  <c r="G108" i="16"/>
  <c r="F108" i="16"/>
  <c r="D108" i="16"/>
  <c r="C108" i="16"/>
  <c r="H107" i="16"/>
  <c r="G107" i="16"/>
  <c r="F107" i="16"/>
  <c r="D107" i="16"/>
  <c r="C107" i="16"/>
  <c r="H106" i="16"/>
  <c r="G106" i="16"/>
  <c r="F106" i="16"/>
  <c r="D106" i="16"/>
  <c r="C106" i="16"/>
  <c r="H105" i="16"/>
  <c r="G105" i="16"/>
  <c r="F105" i="16"/>
  <c r="D105" i="16"/>
  <c r="C105" i="16"/>
  <c r="H104" i="16"/>
  <c r="G104" i="16"/>
  <c r="F104" i="16"/>
  <c r="D104" i="16"/>
  <c r="C104" i="16"/>
  <c r="H103" i="16"/>
  <c r="G103" i="16"/>
  <c r="F103" i="16"/>
  <c r="D103" i="16"/>
  <c r="C103" i="16"/>
  <c r="H102" i="16"/>
  <c r="G102" i="16"/>
  <c r="F102" i="16"/>
  <c r="D102" i="16"/>
  <c r="C102" i="16"/>
  <c r="H101" i="16"/>
  <c r="G101" i="16"/>
  <c r="F101" i="16"/>
  <c r="O1442" i="19"/>
  <c r="E101" i="16"/>
  <c r="D101" i="16"/>
  <c r="C101" i="16"/>
  <c r="H99" i="16"/>
  <c r="G99" i="16"/>
  <c r="F99" i="16"/>
  <c r="D99" i="16"/>
  <c r="C99" i="16"/>
  <c r="H98" i="16"/>
  <c r="G98" i="16"/>
  <c r="F98" i="16"/>
  <c r="D98" i="16"/>
  <c r="C98" i="16"/>
  <c r="H97" i="16"/>
  <c r="G97" i="16"/>
  <c r="F97" i="16"/>
  <c r="D97" i="16"/>
  <c r="C97" i="16"/>
  <c r="H95" i="16"/>
  <c r="G95" i="16"/>
  <c r="F95" i="16"/>
  <c r="D95" i="16"/>
  <c r="C95" i="16"/>
  <c r="H94" i="16"/>
  <c r="G94" i="16"/>
  <c r="F94" i="16"/>
  <c r="D94" i="16"/>
  <c r="C94" i="16"/>
  <c r="H93" i="16"/>
  <c r="G93" i="16"/>
  <c r="F93" i="16"/>
  <c r="D93" i="16"/>
  <c r="C93" i="16"/>
  <c r="H92" i="16"/>
  <c r="G92" i="16"/>
  <c r="F92" i="16"/>
  <c r="D92" i="16"/>
  <c r="C92" i="16"/>
  <c r="H91" i="16"/>
  <c r="G91" i="16"/>
  <c r="F91" i="16"/>
  <c r="D91" i="16"/>
  <c r="C91" i="16"/>
  <c r="H90" i="16"/>
  <c r="G90" i="16"/>
  <c r="F90" i="16"/>
  <c r="D90" i="16"/>
  <c r="C90" i="16"/>
  <c r="H89" i="16"/>
  <c r="G89" i="16"/>
  <c r="F89" i="16"/>
  <c r="D89" i="16"/>
  <c r="C89" i="16"/>
  <c r="H88" i="16"/>
  <c r="G88" i="16"/>
  <c r="F88" i="16"/>
  <c r="D88" i="16"/>
  <c r="C88" i="16"/>
  <c r="H87" i="16"/>
  <c r="G87" i="16"/>
  <c r="F87" i="16"/>
  <c r="D87" i="16"/>
  <c r="C87" i="16"/>
  <c r="H86" i="16"/>
  <c r="G86" i="16"/>
  <c r="F86" i="16"/>
  <c r="D86" i="16"/>
  <c r="C86" i="16"/>
  <c r="H83" i="16"/>
  <c r="G83" i="16"/>
  <c r="F83" i="16"/>
  <c r="D83" i="16"/>
  <c r="C83" i="16"/>
  <c r="H82" i="16"/>
  <c r="G82" i="16"/>
  <c r="F82" i="16"/>
  <c r="D82" i="16"/>
  <c r="C82" i="16"/>
  <c r="H81" i="16"/>
  <c r="G81" i="16"/>
  <c r="F81" i="16"/>
  <c r="D81" i="16"/>
  <c r="C81" i="16"/>
  <c r="H80" i="16"/>
  <c r="G80" i="16"/>
  <c r="F80" i="16"/>
  <c r="D80" i="16"/>
  <c r="C80" i="16"/>
  <c r="H79" i="16"/>
  <c r="G79" i="16"/>
  <c r="F79" i="16"/>
  <c r="D79" i="16"/>
  <c r="C79" i="16"/>
  <c r="H77" i="16"/>
  <c r="G77" i="16"/>
  <c r="F77" i="16"/>
  <c r="D77" i="16"/>
  <c r="C77" i="16"/>
  <c r="H76" i="16"/>
  <c r="G76" i="16"/>
  <c r="F76" i="16"/>
  <c r="D76" i="16"/>
  <c r="C76" i="16"/>
  <c r="H73" i="16"/>
  <c r="G73" i="16"/>
  <c r="F73" i="16"/>
  <c r="D73" i="16"/>
  <c r="C73" i="16"/>
  <c r="H70" i="16"/>
  <c r="G70" i="16"/>
  <c r="F70" i="16"/>
  <c r="D70" i="16"/>
  <c r="C70" i="16"/>
  <c r="H69" i="16"/>
  <c r="G69" i="16"/>
  <c r="F69" i="16"/>
  <c r="D69" i="16"/>
  <c r="C69" i="16"/>
  <c r="H68" i="16"/>
  <c r="G68" i="16"/>
  <c r="F68" i="16"/>
  <c r="D68" i="16"/>
  <c r="C68" i="16"/>
  <c r="H67" i="16"/>
  <c r="G67" i="16"/>
  <c r="F67" i="16"/>
  <c r="D67" i="16"/>
  <c r="C67" i="16"/>
  <c r="H66" i="16"/>
  <c r="G66" i="16"/>
  <c r="F66" i="16"/>
  <c r="D66" i="16"/>
  <c r="C66" i="16"/>
  <c r="H65" i="16"/>
  <c r="G65" i="16"/>
  <c r="F65" i="16"/>
  <c r="D65" i="16"/>
  <c r="C65" i="16"/>
  <c r="H64" i="16"/>
  <c r="G64" i="16"/>
  <c r="F64" i="16"/>
  <c r="D64" i="16"/>
  <c r="C64" i="16"/>
  <c r="H63" i="16"/>
  <c r="G63" i="16"/>
  <c r="F63" i="16"/>
  <c r="D63" i="16"/>
  <c r="C63" i="16"/>
  <c r="H62" i="16"/>
  <c r="G62" i="16"/>
  <c r="F62" i="16"/>
  <c r="D62" i="16"/>
  <c r="C62" i="16"/>
  <c r="H61" i="16"/>
  <c r="G61" i="16"/>
  <c r="F61" i="16"/>
  <c r="D61" i="16"/>
  <c r="C61" i="16"/>
  <c r="H60" i="16"/>
  <c r="G60" i="16"/>
  <c r="F60" i="16"/>
  <c r="D60" i="16"/>
  <c r="C60" i="16"/>
  <c r="H59" i="16"/>
  <c r="G59" i="16"/>
  <c r="F59" i="16"/>
  <c r="D59" i="16"/>
  <c r="C59" i="16"/>
  <c r="H57" i="16"/>
  <c r="G57" i="16"/>
  <c r="F57" i="16"/>
  <c r="D57" i="16"/>
  <c r="C57" i="16"/>
  <c r="H56" i="16"/>
  <c r="G56" i="16"/>
  <c r="F56" i="16"/>
  <c r="D56" i="16"/>
  <c r="C56" i="16"/>
  <c r="H53" i="16"/>
  <c r="G53" i="16"/>
  <c r="F53" i="16"/>
  <c r="D53" i="16"/>
  <c r="C53" i="16"/>
  <c r="H52" i="16"/>
  <c r="G52" i="16"/>
  <c r="F52" i="16"/>
  <c r="D52" i="16"/>
  <c r="C52" i="16"/>
  <c r="H51" i="16"/>
  <c r="G51" i="16"/>
  <c r="F51" i="16"/>
  <c r="D51" i="16"/>
  <c r="C51" i="16"/>
  <c r="H50" i="16"/>
  <c r="F50" i="16"/>
  <c r="D50" i="16"/>
  <c r="C50" i="16"/>
  <c r="H49" i="16"/>
  <c r="G49" i="16"/>
  <c r="F49" i="16"/>
  <c r="D49" i="16"/>
  <c r="C49" i="16"/>
  <c r="H48" i="16"/>
  <c r="G48" i="16"/>
  <c r="F48" i="16"/>
  <c r="D48" i="16"/>
  <c r="C48" i="16"/>
  <c r="H47" i="16"/>
  <c r="G47" i="16"/>
  <c r="F47" i="16"/>
  <c r="D47" i="16"/>
  <c r="C47" i="16"/>
  <c r="H46" i="16"/>
  <c r="G46" i="16"/>
  <c r="F46" i="16"/>
  <c r="D46" i="16"/>
  <c r="C46" i="16"/>
  <c r="H44" i="16"/>
  <c r="G44" i="16"/>
  <c r="F44" i="16"/>
  <c r="D44" i="16"/>
  <c r="C44" i="16"/>
  <c r="H42" i="16"/>
  <c r="G42" i="16"/>
  <c r="F42" i="16"/>
  <c r="D42" i="16"/>
  <c r="C42" i="16"/>
  <c r="H41" i="16"/>
  <c r="G41" i="16"/>
  <c r="F41" i="16"/>
  <c r="D41" i="16"/>
  <c r="C41" i="16"/>
  <c r="H40" i="16"/>
  <c r="G40" i="16"/>
  <c r="F40" i="16"/>
  <c r="D40" i="16"/>
  <c r="C40" i="16"/>
  <c r="H39" i="16"/>
  <c r="G39" i="16"/>
  <c r="F39" i="16"/>
  <c r="D39" i="16"/>
  <c r="C39" i="16"/>
  <c r="H38" i="16"/>
  <c r="G38" i="16"/>
  <c r="F38" i="16"/>
  <c r="D38" i="16"/>
  <c r="C38" i="16"/>
  <c r="H37" i="16"/>
  <c r="G37" i="16"/>
  <c r="F37" i="16"/>
  <c r="D37" i="16"/>
  <c r="C37" i="16"/>
  <c r="H35" i="16"/>
  <c r="G35" i="16"/>
  <c r="F35" i="16"/>
  <c r="D35" i="16"/>
  <c r="C35" i="16"/>
  <c r="H34" i="16"/>
  <c r="G34" i="16"/>
  <c r="F34" i="16"/>
  <c r="D34" i="16"/>
  <c r="C34" i="16"/>
  <c r="H33" i="16"/>
  <c r="G33" i="16"/>
  <c r="F33" i="16"/>
  <c r="D33" i="16"/>
  <c r="C33" i="16"/>
  <c r="H32" i="16"/>
  <c r="G32" i="16"/>
  <c r="F32" i="16"/>
  <c r="D32" i="16"/>
  <c r="C32" i="16"/>
  <c r="H31" i="16"/>
  <c r="G31" i="16"/>
  <c r="F31" i="16"/>
  <c r="D31" i="16"/>
  <c r="C31" i="16"/>
  <c r="H30" i="16"/>
  <c r="G30" i="16"/>
  <c r="F30" i="16"/>
  <c r="O386" i="19"/>
  <c r="E30" i="16"/>
  <c r="D30" i="16"/>
  <c r="C30" i="16"/>
  <c r="H28" i="16"/>
  <c r="G28" i="16"/>
  <c r="F28" i="16"/>
  <c r="D28" i="16"/>
  <c r="C28" i="16"/>
  <c r="H27" i="16"/>
  <c r="G27" i="16"/>
  <c r="F27" i="16"/>
  <c r="D27" i="16"/>
  <c r="C27" i="16"/>
  <c r="H26" i="16"/>
  <c r="G26" i="16"/>
  <c r="F26" i="16"/>
  <c r="D26" i="16"/>
  <c r="C26" i="16"/>
  <c r="H25" i="16"/>
  <c r="G25" i="16"/>
  <c r="F25" i="16"/>
  <c r="D25" i="16"/>
  <c r="C25" i="16"/>
  <c r="H24" i="16"/>
  <c r="G24" i="16"/>
  <c r="F24" i="16"/>
  <c r="D24" i="16"/>
  <c r="C24" i="16"/>
  <c r="H23" i="16"/>
  <c r="G23" i="16"/>
  <c r="F23" i="16"/>
  <c r="D23" i="16"/>
  <c r="C23" i="16"/>
  <c r="H22" i="16"/>
  <c r="G22" i="16"/>
  <c r="F22" i="16"/>
  <c r="D22" i="16"/>
  <c r="C22" i="16"/>
  <c r="H21" i="16"/>
  <c r="G21" i="16"/>
  <c r="F21" i="16"/>
  <c r="D21" i="16"/>
  <c r="C21" i="16"/>
  <c r="H20" i="16"/>
  <c r="G20" i="16"/>
  <c r="F20" i="16"/>
  <c r="D20" i="16"/>
  <c r="C20" i="16"/>
  <c r="H19" i="16"/>
  <c r="G19" i="16"/>
  <c r="F19" i="16"/>
  <c r="D19" i="16"/>
  <c r="C19" i="16"/>
  <c r="H18" i="16"/>
  <c r="G18" i="16"/>
  <c r="F18" i="16"/>
  <c r="D18" i="16"/>
  <c r="C18"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F3" i="16"/>
  <c r="D3" i="16"/>
  <c r="C3" i="16"/>
  <c r="H2" i="16"/>
  <c r="F2" i="16"/>
  <c r="G2" i="16"/>
  <c r="C2" i="16"/>
  <c r="D2" i="16"/>
  <c r="O402" i="19"/>
  <c r="G402" i="19"/>
  <c r="O1248" i="19"/>
  <c r="G1248" i="19"/>
  <c r="O1535" i="19"/>
  <c r="G1535" i="19"/>
  <c r="O520" i="19"/>
  <c r="G520" i="19"/>
  <c r="O88" i="19"/>
  <c r="G88" i="19"/>
  <c r="O930" i="19"/>
  <c r="G930" i="19"/>
  <c r="O1398" i="19"/>
  <c r="G1398" i="19"/>
  <c r="O274" i="19"/>
  <c r="G274" i="19"/>
  <c r="O1139" i="19"/>
  <c r="G1139" i="19"/>
  <c r="O1204" i="19"/>
  <c r="G1204" i="19"/>
  <c r="O43" i="19"/>
  <c r="G43" i="19"/>
  <c r="O47" i="19"/>
  <c r="G47" i="19"/>
  <c r="O428" i="19"/>
  <c r="G428" i="19"/>
  <c r="O1236" i="19"/>
  <c r="G1236" i="19"/>
  <c r="O1245" i="19"/>
  <c r="G1245" i="19"/>
  <c r="O22" i="19"/>
  <c r="G22" i="19"/>
  <c r="O1037" i="19"/>
  <c r="G1037" i="19"/>
  <c r="O1416" i="19"/>
  <c r="G1416" i="19"/>
  <c r="O1587" i="19"/>
  <c r="G1587" i="19"/>
  <c r="O1593" i="19"/>
  <c r="G1593" i="19"/>
  <c r="O1116" i="19"/>
  <c r="G1116" i="19"/>
  <c r="O271" i="19"/>
  <c r="G271" i="19"/>
  <c r="O980" i="19"/>
  <c r="G980" i="19"/>
  <c r="O288" i="19"/>
  <c r="G288" i="19"/>
  <c r="O332" i="19"/>
  <c r="G332" i="19"/>
  <c r="O470" i="19"/>
  <c r="E37" i="16"/>
  <c r="G470" i="19"/>
  <c r="O524" i="19"/>
  <c r="G524" i="19"/>
  <c r="O1028" i="19"/>
  <c r="G1028" i="19"/>
  <c r="O1273" i="19"/>
  <c r="G1273" i="19"/>
  <c r="O1387" i="19"/>
  <c r="G1387" i="19"/>
  <c r="O1453" i="19"/>
  <c r="G1453" i="19"/>
  <c r="O1533" i="19"/>
  <c r="G1533" i="19"/>
  <c r="O46" i="19"/>
  <c r="G46" i="19"/>
  <c r="O367" i="19"/>
  <c r="G367" i="19"/>
  <c r="O1674" i="19"/>
  <c r="G1674" i="19"/>
  <c r="O1538" i="19"/>
  <c r="G1538" i="19"/>
  <c r="O287" i="19"/>
  <c r="E23" i="16"/>
  <c r="G287" i="19"/>
  <c r="O567" i="19"/>
  <c r="G567" i="19"/>
  <c r="O1049" i="19"/>
  <c r="G1049" i="19"/>
  <c r="O465" i="19"/>
  <c r="G465" i="19"/>
  <c r="O123" i="19"/>
  <c r="G123" i="19"/>
  <c r="O344" i="19"/>
  <c r="G344" i="19"/>
  <c r="O1376" i="19"/>
  <c r="G1376" i="19"/>
  <c r="O773" i="19"/>
  <c r="G773" i="19"/>
  <c r="O87" i="19"/>
  <c r="G87" i="19"/>
  <c r="O97" i="19"/>
  <c r="G97" i="19"/>
  <c r="O256" i="19"/>
  <c r="G256" i="19"/>
  <c r="O255" i="19"/>
  <c r="G255" i="19"/>
  <c r="O284" i="19"/>
  <c r="G284" i="19"/>
  <c r="O303" i="19"/>
  <c r="G303" i="19"/>
  <c r="O313" i="19"/>
  <c r="G313" i="19"/>
  <c r="O451" i="19"/>
  <c r="G451" i="19"/>
  <c r="O510" i="19"/>
  <c r="G510" i="19"/>
  <c r="O752" i="19"/>
  <c r="G752" i="19"/>
  <c r="O945" i="19"/>
  <c r="G945" i="19"/>
  <c r="O947" i="19"/>
  <c r="G947" i="19"/>
  <c r="O992" i="19"/>
  <c r="G992" i="19"/>
  <c r="O1126" i="19"/>
  <c r="G1126" i="19"/>
  <c r="O1125" i="19"/>
  <c r="G1125" i="19"/>
  <c r="O1247" i="19"/>
  <c r="G1247" i="19"/>
  <c r="O1328" i="19"/>
  <c r="G1328" i="19"/>
  <c r="O1384" i="19"/>
  <c r="G1384" i="19"/>
  <c r="O1411" i="19"/>
  <c r="G1411" i="19"/>
  <c r="O166" i="19"/>
  <c r="G166" i="19"/>
  <c r="O726" i="19"/>
  <c r="G726" i="19"/>
  <c r="O767" i="19"/>
  <c r="G767" i="19"/>
  <c r="O867" i="19"/>
  <c r="G867" i="19"/>
  <c r="O990" i="19"/>
  <c r="G990" i="19"/>
  <c r="O1087" i="19"/>
  <c r="G1087" i="19"/>
  <c r="O1414" i="19"/>
  <c r="G1414" i="19"/>
  <c r="O1444" i="19"/>
  <c r="G1444" i="19"/>
  <c r="O1673" i="19"/>
  <c r="G1673" i="19"/>
  <c r="O1672" i="19"/>
  <c r="G1672" i="19"/>
  <c r="O142" i="19"/>
  <c r="G142" i="19"/>
  <c r="O1160" i="19"/>
  <c r="G1160" i="19"/>
  <c r="O444" i="19"/>
  <c r="G444" i="19"/>
  <c r="O501" i="19"/>
  <c r="G501" i="19"/>
  <c r="O189" i="19"/>
  <c r="G189" i="19"/>
  <c r="O227" i="19"/>
  <c r="G227" i="19"/>
  <c r="O570" i="19"/>
  <c r="G570" i="19"/>
  <c r="O650" i="19"/>
  <c r="G650" i="19"/>
  <c r="O828" i="19"/>
  <c r="G828" i="19"/>
  <c r="O876" i="19"/>
  <c r="G876" i="19"/>
  <c r="O905" i="19"/>
  <c r="G905" i="19"/>
  <c r="O1455" i="19"/>
  <c r="G1455" i="19"/>
  <c r="O1563" i="19"/>
  <c r="G1563" i="19"/>
  <c r="O1632" i="19"/>
  <c r="G1632" i="19"/>
  <c r="O198" i="19"/>
  <c r="G198" i="19"/>
  <c r="O628" i="19"/>
  <c r="G628" i="19"/>
  <c r="O940" i="19"/>
  <c r="G940" i="19"/>
  <c r="O1560" i="19"/>
  <c r="G1560" i="19"/>
  <c r="O136" i="19"/>
  <c r="G136" i="19"/>
  <c r="O410" i="19"/>
  <c r="G410" i="19"/>
  <c r="O1215" i="19"/>
  <c r="G1215" i="19"/>
  <c r="O1265" i="19"/>
  <c r="G1265" i="19"/>
  <c r="O599" i="19"/>
  <c r="G599" i="19"/>
  <c r="O289" i="19"/>
  <c r="G289" i="19"/>
  <c r="O593" i="19"/>
  <c r="G593" i="19"/>
  <c r="O286" i="19"/>
  <c r="G286" i="19"/>
  <c r="O977" i="19"/>
  <c r="G977" i="19"/>
  <c r="O551" i="19"/>
  <c r="G551" i="19"/>
  <c r="O77" i="19"/>
  <c r="G77" i="19"/>
  <c r="O180" i="19"/>
  <c r="G180" i="19"/>
  <c r="O278" i="19"/>
  <c r="G278" i="19"/>
  <c r="O318" i="19"/>
  <c r="G318" i="19"/>
  <c r="O460" i="19"/>
  <c r="G460" i="19"/>
  <c r="O479" i="19"/>
  <c r="G479" i="19"/>
  <c r="O519" i="19"/>
  <c r="G519" i="19"/>
  <c r="O968" i="19"/>
  <c r="G968" i="19"/>
  <c r="O1004" i="19"/>
  <c r="G1004" i="19"/>
  <c r="O1045" i="19"/>
  <c r="G1045" i="19"/>
  <c r="O1141" i="19"/>
  <c r="G1141" i="19"/>
  <c r="O1244" i="19"/>
  <c r="G1244" i="19"/>
  <c r="O1353" i="19"/>
  <c r="G1353" i="19"/>
  <c r="O1386" i="19"/>
  <c r="E95" i="16"/>
  <c r="G1386" i="19"/>
  <c r="O1466" i="19"/>
  <c r="G1466" i="19"/>
  <c r="O1511" i="19"/>
  <c r="G1511" i="19"/>
  <c r="O1630" i="19"/>
  <c r="G1630" i="19"/>
  <c r="O1656" i="19"/>
  <c r="G1656" i="19"/>
  <c r="O1655" i="19"/>
  <c r="G1655" i="19"/>
  <c r="O582" i="19"/>
  <c r="G582" i="19"/>
  <c r="O526" i="19"/>
  <c r="G526" i="19"/>
  <c r="O748" i="19"/>
  <c r="G748" i="19"/>
  <c r="O557" i="19"/>
  <c r="E39" i="16"/>
  <c r="G557" i="19"/>
  <c r="O587" i="19"/>
  <c r="G587" i="19"/>
  <c r="O733" i="19"/>
  <c r="G733" i="19"/>
  <c r="O756" i="19"/>
  <c r="G756" i="19"/>
  <c r="O809" i="19"/>
  <c r="G809" i="19"/>
  <c r="O1561" i="19"/>
  <c r="G1561" i="19"/>
  <c r="O1233" i="19"/>
  <c r="G1233" i="19"/>
  <c r="O119" i="19"/>
  <c r="G119" i="19"/>
  <c r="O927" i="19"/>
  <c r="G927" i="19"/>
  <c r="O1103" i="19"/>
  <c r="E72" i="16"/>
  <c r="G1103" i="19"/>
  <c r="O1617" i="19"/>
  <c r="E119" i="16"/>
  <c r="G1617" i="19"/>
  <c r="O263" i="19"/>
  <c r="G263" i="19"/>
  <c r="O554" i="19"/>
  <c r="G554" i="19"/>
  <c r="O1288" i="19"/>
  <c r="G1288" i="19"/>
  <c r="O625" i="19"/>
  <c r="G625" i="19"/>
  <c r="O38" i="19"/>
  <c r="G38" i="19"/>
  <c r="O1304" i="19"/>
  <c r="G1304" i="19"/>
  <c r="O1391" i="19"/>
  <c r="G1391" i="19"/>
  <c r="O204" i="19"/>
  <c r="G204" i="19"/>
  <c r="O145" i="19"/>
  <c r="G145" i="19"/>
  <c r="O312" i="19"/>
  <c r="G312" i="19"/>
  <c r="O737" i="19"/>
  <c r="G737" i="19"/>
  <c r="O1138" i="19"/>
  <c r="G1138" i="19"/>
  <c r="O1385" i="19"/>
  <c r="G1385" i="19"/>
  <c r="O181" i="19"/>
  <c r="G181" i="19"/>
  <c r="O872" i="19"/>
  <c r="G872" i="19"/>
  <c r="O871" i="19"/>
  <c r="G871" i="19"/>
  <c r="O1234" i="19"/>
  <c r="G1234" i="19"/>
  <c r="O889" i="19"/>
  <c r="G889" i="19"/>
  <c r="O23" i="19"/>
  <c r="G23" i="19"/>
  <c r="O157" i="19"/>
  <c r="G157" i="19"/>
  <c r="O170" i="19"/>
  <c r="G170" i="19"/>
  <c r="O368" i="19"/>
  <c r="G368" i="19"/>
  <c r="O450" i="19"/>
  <c r="G450" i="19"/>
  <c r="O856" i="19"/>
  <c r="G856" i="19"/>
  <c r="O878" i="19"/>
  <c r="E57" i="16"/>
  <c r="G878" i="19"/>
  <c r="O1337" i="19"/>
  <c r="G1337" i="19"/>
  <c r="O1654" i="19"/>
  <c r="G1654" i="19"/>
  <c r="O95" i="19"/>
  <c r="G95" i="19"/>
  <c r="O268" i="19"/>
  <c r="G268" i="19"/>
  <c r="O399" i="19"/>
  <c r="G399" i="19"/>
  <c r="O693" i="19"/>
  <c r="G693" i="19"/>
  <c r="O724" i="19"/>
  <c r="G724" i="19"/>
  <c r="O1024" i="19"/>
  <c r="G1024" i="19"/>
  <c r="O1065" i="19"/>
  <c r="G1065" i="19"/>
  <c r="O285" i="19"/>
  <c r="G285" i="19"/>
  <c r="O345" i="19"/>
  <c r="G345" i="19"/>
  <c r="O122" i="19"/>
  <c r="G122" i="19"/>
  <c r="O849" i="19"/>
  <c r="G849" i="19"/>
  <c r="O1354" i="19"/>
  <c r="E91" i="16"/>
  <c r="G1354" i="19"/>
  <c r="O84" i="19"/>
  <c r="G84" i="19"/>
  <c r="O1038" i="19"/>
  <c r="G1038" i="19"/>
  <c r="O383" i="19"/>
  <c r="G383" i="19"/>
  <c r="O1435" i="19"/>
  <c r="G1435" i="19"/>
  <c r="O1616" i="19"/>
  <c r="G1616" i="19"/>
  <c r="O1437" i="19"/>
  <c r="G1437" i="19"/>
  <c r="O899" i="19"/>
  <c r="G899" i="19"/>
  <c r="O242" i="19"/>
  <c r="G242" i="19"/>
  <c r="O382" i="19"/>
  <c r="E28" i="16"/>
  <c r="G382" i="19"/>
  <c r="O556" i="19"/>
  <c r="G556" i="19"/>
  <c r="O1046" i="19"/>
  <c r="G1046" i="19"/>
  <c r="O169" i="19"/>
  <c r="G169" i="19"/>
  <c r="O438" i="19"/>
  <c r="G438" i="19"/>
  <c r="O472" i="19"/>
  <c r="G472" i="19"/>
  <c r="O654" i="19"/>
  <c r="G654" i="19"/>
  <c r="O1135" i="19"/>
  <c r="G1135" i="19"/>
  <c r="O1044" i="19"/>
  <c r="E66" i="16"/>
  <c r="G1044" i="19"/>
  <c r="O440" i="19"/>
  <c r="E34" i="16"/>
  <c r="G440" i="19"/>
  <c r="O626" i="19"/>
  <c r="G626" i="19"/>
  <c r="O836" i="19"/>
  <c r="G836" i="19"/>
  <c r="O372" i="19"/>
  <c r="G372" i="19"/>
  <c r="O453" i="19"/>
  <c r="E35" i="16"/>
  <c r="G453" i="19"/>
  <c r="O1050" i="19"/>
  <c r="G1050" i="19"/>
  <c r="O1596" i="19"/>
  <c r="G1596" i="19"/>
  <c r="O260" i="19"/>
  <c r="E21" i="16"/>
  <c r="G260" i="19"/>
  <c r="O308" i="19"/>
  <c r="E25" i="16"/>
  <c r="G308" i="19"/>
  <c r="O360" i="19"/>
  <c r="G360" i="19"/>
  <c r="O363" i="19"/>
  <c r="G363" i="19"/>
  <c r="O619" i="19"/>
  <c r="E44" i="16"/>
  <c r="G619" i="19"/>
  <c r="O846" i="19"/>
  <c r="G846" i="19"/>
  <c r="O868" i="19"/>
  <c r="E56" i="16"/>
  <c r="G868" i="19"/>
  <c r="O926" i="19"/>
  <c r="G926" i="19"/>
  <c r="O1032" i="19"/>
  <c r="G1032" i="19"/>
  <c r="O1176" i="19"/>
  <c r="G1176" i="19"/>
  <c r="O1331" i="19"/>
  <c r="G1331" i="19"/>
  <c r="O1330" i="19"/>
  <c r="G1330" i="19"/>
  <c r="O1441" i="19"/>
  <c r="G1441" i="19"/>
  <c r="O1457" i="19"/>
  <c r="E104" i="16"/>
  <c r="G1457" i="19"/>
  <c r="O1483" i="19"/>
  <c r="G1483" i="19"/>
  <c r="O1482" i="19"/>
  <c r="G1482" i="19"/>
  <c r="O1653" i="19"/>
  <c r="E121" i="16"/>
  <c r="G1653" i="19"/>
  <c r="O446" i="19"/>
  <c r="G446" i="19"/>
  <c r="O1571" i="19"/>
  <c r="G1571" i="19"/>
  <c r="O16" i="19"/>
  <c r="G16" i="19"/>
  <c r="O1232" i="19"/>
  <c r="G1232" i="19"/>
  <c r="O482" i="19"/>
  <c r="G482" i="19"/>
  <c r="O215" i="19"/>
  <c r="G215" i="19"/>
  <c r="O1114" i="19"/>
  <c r="G1114" i="19"/>
  <c r="O575" i="19"/>
  <c r="G575" i="19"/>
  <c r="O464" i="19"/>
  <c r="G464" i="19"/>
  <c r="O356" i="19"/>
  <c r="G356" i="19"/>
  <c r="O437" i="19"/>
  <c r="G437" i="19"/>
  <c r="O1317" i="19"/>
  <c r="G1317" i="19"/>
  <c r="O794" i="19"/>
  <c r="G794" i="19"/>
  <c r="O531" i="19"/>
  <c r="G531" i="19"/>
  <c r="O666" i="19"/>
  <c r="G666" i="19"/>
  <c r="O1099" i="19"/>
  <c r="G1099" i="19"/>
  <c r="O1278" i="19"/>
  <c r="G1278" i="19"/>
  <c r="O293" i="19"/>
  <c r="E24" i="16"/>
  <c r="G293" i="19"/>
  <c r="O232" i="19"/>
  <c r="G232" i="19"/>
  <c r="O532" i="19"/>
  <c r="G532" i="19"/>
  <c r="O643" i="19"/>
  <c r="G643" i="19"/>
  <c r="O642" i="19"/>
  <c r="G642" i="19"/>
  <c r="O1169" i="19"/>
  <c r="G1169" i="19"/>
  <c r="O1263" i="19"/>
  <c r="G1263" i="19"/>
  <c r="O1356" i="19"/>
  <c r="G1356" i="19"/>
  <c r="O1622" i="19"/>
  <c r="G1622" i="19"/>
  <c r="O443" i="19"/>
  <c r="G443" i="19"/>
  <c r="O1557" i="19"/>
  <c r="G1557" i="19"/>
  <c r="O656" i="19"/>
  <c r="G656" i="19"/>
  <c r="O359" i="19"/>
  <c r="G359" i="19"/>
  <c r="O684" i="19"/>
  <c r="G684" i="19"/>
  <c r="O735" i="19"/>
  <c r="G735" i="19"/>
  <c r="O1285" i="19"/>
  <c r="G1285" i="19"/>
  <c r="O1516" i="19"/>
  <c r="G1516" i="19"/>
  <c r="O655" i="19"/>
  <c r="G655" i="19"/>
  <c r="O1567" i="19"/>
  <c r="G1567" i="19"/>
  <c r="O728" i="19"/>
  <c r="G728" i="19"/>
  <c r="O141" i="19"/>
  <c r="G141" i="19"/>
  <c r="O1179" i="19"/>
  <c r="G1179" i="19"/>
  <c r="O1201" i="19"/>
  <c r="G1201" i="19"/>
  <c r="O1439" i="19"/>
  <c r="G1439" i="19"/>
  <c r="O862" i="19"/>
  <c r="G862" i="19"/>
  <c r="O908" i="19"/>
  <c r="G908" i="19"/>
  <c r="O1277" i="19"/>
  <c r="G1277" i="19"/>
  <c r="O1192" i="19"/>
  <c r="G1192" i="19"/>
  <c r="O495" i="19"/>
  <c r="G495" i="19"/>
  <c r="O1048" i="19"/>
  <c r="G1048" i="19"/>
  <c r="O1365" i="19"/>
  <c r="G1365" i="19"/>
  <c r="O1377" i="19"/>
  <c r="G1377" i="19"/>
  <c r="O11" i="19"/>
  <c r="G11" i="19"/>
  <c r="O13" i="19"/>
  <c r="E4" i="16"/>
  <c r="G13" i="19"/>
  <c r="O171" i="19"/>
  <c r="G171" i="19"/>
  <c r="O200" i="19"/>
  <c r="G200" i="19"/>
  <c r="O252" i="19"/>
  <c r="G252" i="19"/>
  <c r="O311" i="19"/>
  <c r="G311" i="19"/>
  <c r="O563" i="19"/>
  <c r="G563" i="19"/>
  <c r="O659" i="19"/>
  <c r="G659" i="19"/>
  <c r="O692" i="19"/>
  <c r="G692" i="19"/>
  <c r="O757" i="19"/>
  <c r="G757" i="19"/>
  <c r="O896" i="19"/>
  <c r="G896" i="19"/>
  <c r="O1036" i="19"/>
  <c r="G1036" i="19"/>
  <c r="O1097" i="19"/>
  <c r="G1097" i="19"/>
  <c r="O1124" i="19"/>
  <c r="G1124" i="19"/>
  <c r="O1147" i="19"/>
  <c r="G1147" i="19"/>
  <c r="O1186" i="19"/>
  <c r="G1186" i="19"/>
  <c r="O1241" i="19"/>
  <c r="G1241" i="19"/>
  <c r="O1352" i="19"/>
  <c r="G1352" i="19"/>
  <c r="O1015" i="19"/>
  <c r="G1015" i="19"/>
  <c r="G1442" i="19"/>
  <c r="O552" i="19"/>
  <c r="G552" i="19"/>
  <c r="O1297" i="19"/>
  <c r="G1297" i="19"/>
  <c r="O281" i="19"/>
  <c r="G281" i="19"/>
  <c r="O529" i="19"/>
  <c r="G529" i="19"/>
  <c r="O861" i="19"/>
  <c r="G861" i="19"/>
  <c r="O860" i="19"/>
  <c r="G860" i="19"/>
  <c r="O1013" i="19"/>
  <c r="G1013" i="19"/>
  <c r="O1181" i="19"/>
  <c r="G1181" i="19"/>
  <c r="O1191" i="19"/>
  <c r="G1191" i="19"/>
  <c r="O1601" i="19"/>
  <c r="G1601" i="19"/>
  <c r="O431" i="19"/>
  <c r="G431" i="19"/>
  <c r="O803" i="19"/>
  <c r="G803" i="19"/>
  <c r="O606" i="19"/>
  <c r="G606" i="19"/>
  <c r="O782" i="19"/>
  <c r="G782" i="19"/>
  <c r="O1394" i="19"/>
  <c r="G1394" i="19"/>
  <c r="O1393" i="19"/>
  <c r="G1393" i="19"/>
  <c r="O1392" i="19"/>
  <c r="G1392" i="19"/>
  <c r="O408" i="19"/>
  <c r="G408" i="19"/>
  <c r="O979" i="19"/>
  <c r="G979" i="19"/>
  <c r="O320" i="19"/>
  <c r="G320" i="19"/>
  <c r="O314" i="19"/>
  <c r="G314" i="19"/>
  <c r="O1262" i="19"/>
  <c r="G1262" i="19"/>
  <c r="O1570" i="19"/>
  <c r="G1570" i="19"/>
  <c r="O910" i="19"/>
  <c r="G910" i="19"/>
  <c r="O1207" i="19"/>
  <c r="G1207" i="19"/>
  <c r="O507" i="19"/>
  <c r="G507" i="19"/>
  <c r="O835" i="19"/>
  <c r="G835" i="19"/>
  <c r="O843" i="19"/>
  <c r="G843" i="19"/>
  <c r="O1168" i="19"/>
  <c r="G1168" i="19"/>
  <c r="O686" i="19"/>
  <c r="G686" i="19"/>
  <c r="O1423" i="19"/>
  <c r="G1423" i="19"/>
  <c r="O173" i="19"/>
  <c r="G173" i="19"/>
  <c r="O481" i="19"/>
  <c r="G481" i="19"/>
  <c r="O667" i="19"/>
  <c r="G667" i="19"/>
  <c r="O1268" i="19"/>
  <c r="G1268" i="19"/>
  <c r="O1433" i="19"/>
  <c r="G1433" i="19"/>
  <c r="O30" i="19"/>
  <c r="G30" i="19"/>
  <c r="O52" i="19"/>
  <c r="G52" i="19"/>
  <c r="O67" i="19"/>
  <c r="G67" i="19"/>
  <c r="O107" i="19"/>
  <c r="G107" i="19"/>
  <c r="O126" i="19"/>
  <c r="G126" i="19"/>
  <c r="O129" i="19"/>
  <c r="G129" i="19"/>
  <c r="O150" i="19"/>
  <c r="G150" i="19"/>
  <c r="O151" i="19"/>
  <c r="G151" i="19"/>
  <c r="O184" i="19"/>
  <c r="G184" i="19"/>
  <c r="O209" i="19"/>
  <c r="G209" i="19"/>
  <c r="O248" i="19"/>
  <c r="G248" i="19"/>
  <c r="O326" i="19"/>
  <c r="G326" i="19"/>
  <c r="O362" i="19"/>
  <c r="G362" i="19"/>
  <c r="O365" i="19"/>
  <c r="G365" i="19"/>
  <c r="O385" i="19"/>
  <c r="G385" i="19"/>
  <c r="O449" i="19"/>
  <c r="G449" i="19"/>
  <c r="O489" i="19"/>
  <c r="G489" i="19"/>
  <c r="O504" i="19"/>
  <c r="E38" i="16"/>
  <c r="G504" i="19"/>
  <c r="O534" i="19"/>
  <c r="G534" i="19"/>
  <c r="O540" i="19"/>
  <c r="G540" i="19"/>
  <c r="O583" i="19"/>
  <c r="E41" i="16"/>
  <c r="G583" i="19"/>
  <c r="O610" i="19"/>
  <c r="G610" i="19"/>
  <c r="O622" i="19"/>
  <c r="G622" i="19"/>
  <c r="O658" i="19"/>
  <c r="G658" i="19"/>
  <c r="O663" i="19"/>
  <c r="G663" i="19"/>
  <c r="O683" i="19"/>
  <c r="G683" i="19"/>
  <c r="O682" i="19"/>
  <c r="G682" i="19"/>
  <c r="O681" i="19"/>
  <c r="G681" i="19"/>
  <c r="O690" i="19"/>
  <c r="G690" i="19"/>
  <c r="O701" i="19"/>
  <c r="G701" i="19"/>
  <c r="O781" i="19"/>
  <c r="G781" i="19"/>
  <c r="O818" i="19"/>
  <c r="G818" i="19"/>
  <c r="O837" i="19"/>
  <c r="G837" i="19"/>
  <c r="O859" i="19"/>
  <c r="G859" i="19"/>
  <c r="O877" i="19"/>
  <c r="G877" i="19"/>
  <c r="O935" i="19"/>
  <c r="G935" i="19"/>
  <c r="O970" i="19"/>
  <c r="G970" i="19"/>
  <c r="O1115" i="19"/>
  <c r="G1115" i="19"/>
  <c r="O1118" i="19"/>
  <c r="G1118" i="19"/>
  <c r="O1132" i="19"/>
  <c r="G1132" i="19"/>
  <c r="O1133" i="19"/>
  <c r="G1133" i="19"/>
  <c r="O1175" i="19"/>
  <c r="G1175" i="19"/>
  <c r="O1198" i="19"/>
  <c r="G1198" i="19"/>
  <c r="O1231" i="19"/>
  <c r="E80" i="16"/>
  <c r="G1231" i="19"/>
  <c r="O1276" i="19"/>
  <c r="G1276" i="19"/>
  <c r="O1429" i="19"/>
  <c r="G1429" i="19"/>
  <c r="O1461" i="19"/>
  <c r="G1461" i="19"/>
  <c r="O1462" i="19"/>
  <c r="G1462" i="19"/>
  <c r="O1485" i="19"/>
  <c r="G1485" i="19"/>
  <c r="O1499" i="19"/>
  <c r="G1499" i="19"/>
  <c r="O1509" i="19"/>
  <c r="G1509" i="19"/>
  <c r="O1508" i="19"/>
  <c r="G1508" i="19"/>
  <c r="O1520" i="19"/>
  <c r="E110" i="16"/>
  <c r="G1520" i="19"/>
  <c r="O1558" i="19"/>
  <c r="G1558" i="19"/>
  <c r="O1569" i="19"/>
  <c r="G1569" i="19"/>
  <c r="O1591" i="19"/>
  <c r="G1591" i="19"/>
  <c r="O1613" i="19"/>
  <c r="G1613" i="19"/>
  <c r="O1640" i="19"/>
  <c r="G1640" i="19"/>
  <c r="O1658" i="19"/>
  <c r="G1658" i="19"/>
  <c r="O1657" i="19"/>
  <c r="G1657" i="19"/>
  <c r="O1663" i="19"/>
  <c r="G1663" i="19"/>
  <c r="O39" i="19"/>
  <c r="G39" i="19"/>
  <c r="O471" i="19"/>
  <c r="G471" i="19"/>
  <c r="O430" i="19"/>
  <c r="G430" i="19"/>
  <c r="O1299" i="19"/>
  <c r="G1299" i="19"/>
  <c r="O528" i="19"/>
  <c r="G528" i="19"/>
  <c r="O917" i="19"/>
  <c r="G917" i="19"/>
  <c r="O946" i="19"/>
  <c r="G946" i="19"/>
  <c r="O58" i="19"/>
  <c r="G58" i="19"/>
  <c r="O411" i="19"/>
  <c r="G411" i="19"/>
  <c r="O498" i="19"/>
  <c r="G498" i="19"/>
  <c r="O657" i="19"/>
  <c r="G657" i="19"/>
  <c r="O858" i="19"/>
  <c r="G858" i="19"/>
  <c r="O857" i="19"/>
  <c r="G857" i="19"/>
  <c r="O1418" i="19"/>
  <c r="G1418" i="19"/>
  <c r="O1543" i="19"/>
  <c r="G1543" i="19"/>
  <c r="O1243" i="19"/>
  <c r="G1243" i="19"/>
  <c r="O463" i="19"/>
  <c r="G463" i="19"/>
  <c r="O669" i="19"/>
  <c r="G669" i="19"/>
  <c r="O1158" i="19"/>
  <c r="G1158" i="19"/>
  <c r="O480" i="19"/>
  <c r="G480" i="19"/>
  <c r="O838" i="19"/>
  <c r="G838" i="19"/>
  <c r="O969" i="19"/>
  <c r="G969" i="19"/>
  <c r="O546" i="19"/>
  <c r="G546" i="19"/>
  <c r="O665" i="19"/>
  <c r="G665" i="19"/>
  <c r="O824" i="19"/>
  <c r="G824" i="19"/>
  <c r="O1524" i="19"/>
  <c r="G1524" i="19"/>
  <c r="O1548" i="19"/>
  <c r="G1548" i="19"/>
  <c r="O48" i="19"/>
  <c r="G48" i="19"/>
  <c r="O111" i="19"/>
  <c r="G111" i="19"/>
  <c r="O156" i="19"/>
  <c r="G156" i="19"/>
  <c r="O243" i="19"/>
  <c r="G243" i="19"/>
  <c r="O270" i="19"/>
  <c r="G270" i="19"/>
  <c r="O603" i="19"/>
  <c r="G603" i="19"/>
  <c r="O641" i="19"/>
  <c r="G641" i="19"/>
  <c r="O660" i="19"/>
  <c r="G660" i="19"/>
  <c r="O680" i="19"/>
  <c r="G680" i="19"/>
  <c r="O679" i="19"/>
  <c r="G679" i="19"/>
  <c r="O734" i="19"/>
  <c r="G734" i="19"/>
  <c r="O1102" i="19"/>
  <c r="G1102" i="19"/>
  <c r="O1157" i="19"/>
  <c r="G1157" i="19"/>
  <c r="O1364" i="19"/>
  <c r="G1364" i="19"/>
  <c r="O1552" i="19"/>
  <c r="G1552" i="19"/>
  <c r="O1595" i="19"/>
  <c r="G1595" i="19"/>
  <c r="O1348" i="19"/>
  <c r="G1348" i="19"/>
  <c r="O1338" i="19"/>
  <c r="G1338" i="19"/>
  <c r="O483" i="19"/>
  <c r="G483" i="19"/>
  <c r="O264" i="19"/>
  <c r="G264" i="19"/>
  <c r="O494" i="19"/>
  <c r="G494" i="19"/>
  <c r="O774" i="19"/>
  <c r="G774" i="19"/>
  <c r="O925" i="19"/>
  <c r="G925" i="19"/>
  <c r="O893" i="19"/>
  <c r="G893" i="19"/>
  <c r="O1174" i="19"/>
  <c r="G1174" i="19"/>
  <c r="O117" i="19"/>
  <c r="G117" i="19"/>
  <c r="O374" i="19"/>
  <c r="G374" i="19"/>
  <c r="O518" i="19"/>
  <c r="G518" i="19"/>
  <c r="O536" i="19"/>
  <c r="G536" i="19"/>
  <c r="O364" i="19"/>
  <c r="G364" i="19"/>
  <c r="O1481" i="19"/>
  <c r="G1481" i="19"/>
  <c r="O545" i="19"/>
  <c r="G545" i="19"/>
  <c r="O777" i="19"/>
  <c r="G777" i="19"/>
  <c r="O786" i="19"/>
  <c r="G786" i="19"/>
  <c r="O258" i="19"/>
  <c r="G258" i="19"/>
  <c r="O325" i="19"/>
  <c r="G325" i="19"/>
  <c r="O335" i="19"/>
  <c r="G335" i="19"/>
  <c r="O338" i="19"/>
  <c r="G338" i="19"/>
  <c r="O342" i="19"/>
  <c r="G342" i="19"/>
  <c r="O537" i="19"/>
  <c r="G537" i="19"/>
  <c r="O605" i="19"/>
  <c r="G605" i="19"/>
  <c r="O636" i="19"/>
  <c r="G636" i="19"/>
  <c r="O678" i="19"/>
  <c r="G678" i="19"/>
  <c r="O694" i="19"/>
  <c r="G694" i="19"/>
  <c r="O698" i="19"/>
  <c r="G698" i="19"/>
  <c r="O742" i="19"/>
  <c r="G742" i="19"/>
  <c r="O798" i="19"/>
  <c r="E52" i="16"/>
  <c r="G798" i="19"/>
  <c r="O902" i="19"/>
  <c r="G902" i="19"/>
  <c r="O1019" i="19"/>
  <c r="G1019" i="19"/>
  <c r="O1079" i="19"/>
  <c r="G1079" i="19"/>
  <c r="O1205" i="19"/>
  <c r="G1205" i="19"/>
  <c r="O1224" i="19"/>
  <c r="G1224" i="19"/>
  <c r="O1239" i="19"/>
  <c r="G1239" i="19"/>
  <c r="O1266" i="19"/>
  <c r="G1266" i="19"/>
  <c r="O1314" i="19"/>
  <c r="G1314" i="19"/>
  <c r="O1329" i="19"/>
  <c r="G1329" i="19"/>
  <c r="O1333" i="19"/>
  <c r="G1333" i="19"/>
  <c r="O1359" i="19"/>
  <c r="G1359" i="19"/>
  <c r="O1363" i="19"/>
  <c r="E92" i="16"/>
  <c r="G1363" i="19"/>
  <c r="O1381" i="19"/>
  <c r="G1381" i="19"/>
  <c r="O1574" i="19"/>
  <c r="E114" i="16"/>
  <c r="G1574" i="19"/>
  <c r="O1592" i="19"/>
  <c r="G1592" i="19"/>
  <c r="O1618" i="19"/>
  <c r="G1618" i="19"/>
  <c r="O1583" i="19"/>
  <c r="G1583" i="19"/>
  <c r="O677" i="19"/>
  <c r="G677" i="19"/>
  <c r="O466" i="19"/>
  <c r="G466" i="19"/>
  <c r="O1067" i="19"/>
  <c r="G1067" i="19"/>
  <c r="O1197" i="19"/>
  <c r="G1197" i="19"/>
  <c r="O1413" i="19"/>
  <c r="G1413" i="19"/>
  <c r="O1518" i="19"/>
  <c r="G1518" i="19"/>
  <c r="O94" i="19"/>
  <c r="G94" i="19"/>
  <c r="O165" i="19"/>
  <c r="G165" i="19"/>
  <c r="O201" i="19"/>
  <c r="G201" i="19"/>
  <c r="O212" i="19"/>
  <c r="E14" i="16"/>
  <c r="G212" i="19"/>
  <c r="O310" i="19"/>
  <c r="G310" i="19"/>
  <c r="O406" i="19"/>
  <c r="G406" i="19"/>
  <c r="O421" i="19"/>
  <c r="G421" i="19"/>
  <c r="O432" i="19"/>
  <c r="G432" i="19"/>
  <c r="O445" i="19"/>
  <c r="G445" i="19"/>
  <c r="O461" i="19"/>
  <c r="G461" i="19"/>
  <c r="O517" i="19"/>
  <c r="G517" i="19"/>
  <c r="O614" i="19"/>
  <c r="G614" i="19"/>
  <c r="O675" i="19"/>
  <c r="G675" i="19"/>
  <c r="O766" i="19"/>
  <c r="G766" i="19"/>
  <c r="O916" i="19"/>
  <c r="G916" i="19"/>
  <c r="O955" i="19"/>
  <c r="G955" i="19"/>
  <c r="O1031" i="19"/>
  <c r="G1031" i="19"/>
  <c r="O1404" i="19"/>
  <c r="G1404" i="19"/>
  <c r="O1581" i="19"/>
  <c r="G1581" i="19"/>
  <c r="O792" i="19"/>
  <c r="G792" i="19"/>
  <c r="O1040" i="19"/>
  <c r="G1040" i="19"/>
  <c r="O1550" i="19"/>
  <c r="G1550" i="19"/>
  <c r="O1638" i="19"/>
  <c r="G1638" i="19"/>
  <c r="O405" i="19"/>
  <c r="G405" i="19"/>
  <c r="O78" i="19"/>
  <c r="G78" i="19"/>
  <c r="O188" i="19"/>
  <c r="G188" i="19"/>
  <c r="O218" i="19"/>
  <c r="G218" i="19"/>
  <c r="O228" i="19"/>
  <c r="G228" i="19"/>
  <c r="O334" i="19"/>
  <c r="G334" i="19"/>
  <c r="O389" i="19"/>
  <c r="G389" i="19"/>
  <c r="O393" i="19"/>
  <c r="G393" i="19"/>
  <c r="O497" i="19"/>
  <c r="G497" i="19"/>
  <c r="O621" i="19"/>
  <c r="G621" i="19"/>
  <c r="O668" i="19"/>
  <c r="G668" i="19"/>
  <c r="O747" i="19"/>
  <c r="G747" i="19"/>
  <c r="O785" i="19"/>
  <c r="G785" i="19"/>
  <c r="O844" i="19"/>
  <c r="G844" i="19"/>
  <c r="O901" i="19"/>
  <c r="G901" i="19"/>
  <c r="O934" i="19"/>
  <c r="G934" i="19"/>
  <c r="O1010" i="19"/>
  <c r="G1010" i="19"/>
  <c r="O1096" i="19"/>
  <c r="G1096" i="19"/>
  <c r="O1410" i="19"/>
  <c r="G1410" i="19"/>
  <c r="O1424" i="19"/>
  <c r="G1424" i="19"/>
  <c r="O1459" i="19"/>
  <c r="G1459" i="19"/>
  <c r="O1525" i="19"/>
  <c r="G1525" i="19"/>
  <c r="O787" i="19"/>
  <c r="G787" i="19"/>
  <c r="O999" i="19"/>
  <c r="G999" i="19"/>
  <c r="O676" i="19"/>
  <c r="G676" i="19"/>
  <c r="O991" i="19"/>
  <c r="G991" i="19"/>
  <c r="O1634" i="19"/>
  <c r="G1634" i="19"/>
  <c r="O407" i="19"/>
  <c r="G407" i="19"/>
  <c r="O93" i="19"/>
  <c r="G93" i="19"/>
  <c r="O261" i="19"/>
  <c r="G261" i="19"/>
  <c r="O283" i="19"/>
  <c r="G283" i="19"/>
  <c r="O317" i="19"/>
  <c r="G317" i="19"/>
  <c r="O1030" i="19"/>
  <c r="G1030" i="19"/>
  <c r="O425" i="19"/>
  <c r="G425" i="19"/>
  <c r="O1083" i="19"/>
  <c r="G1083" i="19"/>
  <c r="O341" i="19"/>
  <c r="G341" i="19"/>
  <c r="O716" i="19"/>
  <c r="G716" i="19"/>
  <c r="O913" i="19"/>
  <c r="G913" i="19"/>
  <c r="O672" i="19"/>
  <c r="G672" i="19"/>
  <c r="O988" i="19"/>
  <c r="G988" i="19"/>
  <c r="O1501" i="19"/>
  <c r="G1501" i="19"/>
  <c r="O1228" i="19"/>
  <c r="G1228" i="19"/>
  <c r="O1438" i="19"/>
  <c r="G1438" i="19"/>
  <c r="O442" i="19"/>
  <c r="G442" i="19"/>
  <c r="O1021" i="19"/>
  <c r="E65" i="16"/>
  <c r="G1021" i="19"/>
  <c r="O1594" i="19"/>
  <c r="G1594" i="19"/>
  <c r="O1604" i="19"/>
  <c r="G1604" i="19"/>
  <c r="O1603" i="19"/>
  <c r="G1603" i="19"/>
  <c r="O1602" i="19"/>
  <c r="G1602" i="19"/>
  <c r="O41" i="19"/>
  <c r="G41" i="19"/>
  <c r="O160" i="19"/>
  <c r="G160" i="19"/>
  <c r="O290" i="19"/>
  <c r="G290" i="19"/>
  <c r="O323" i="19"/>
  <c r="G323" i="19"/>
  <c r="O354" i="19"/>
  <c r="G354" i="19"/>
  <c r="O397" i="19"/>
  <c r="G397" i="19"/>
  <c r="O459" i="19"/>
  <c r="G459" i="19"/>
  <c r="O503" i="19"/>
  <c r="G503" i="19"/>
  <c r="O502" i="19"/>
  <c r="G502" i="19"/>
  <c r="O763" i="19"/>
  <c r="G763" i="19"/>
  <c r="O832" i="19"/>
  <c r="G832" i="19"/>
  <c r="O886" i="19"/>
  <c r="G886" i="19"/>
  <c r="O1035" i="19"/>
  <c r="G1035" i="19"/>
  <c r="O1071" i="19"/>
  <c r="E70" i="16"/>
  <c r="G1071" i="19"/>
  <c r="O1088" i="19"/>
  <c r="G1088" i="19"/>
  <c r="O1283" i="19"/>
  <c r="G1283" i="19"/>
  <c r="O1504" i="19"/>
  <c r="G1504" i="19"/>
  <c r="O1641" i="19"/>
  <c r="G1641" i="19"/>
  <c r="O1194" i="19"/>
  <c r="G1194" i="19"/>
  <c r="O1026" i="19"/>
  <c r="G1026" i="19"/>
  <c r="O1399" i="19"/>
  <c r="E96" i="16"/>
  <c r="G1399" i="19"/>
  <c r="O1358" i="19"/>
  <c r="G1358" i="19"/>
  <c r="O1357" i="19"/>
  <c r="G1357" i="19"/>
  <c r="O51" i="19"/>
  <c r="E7" i="16"/>
  <c r="G51" i="19"/>
  <c r="O547" i="19"/>
  <c r="G547" i="19"/>
  <c r="O829" i="19"/>
  <c r="G829" i="19"/>
  <c r="O185" i="19"/>
  <c r="G185" i="19"/>
  <c r="G386" i="19"/>
  <c r="O778" i="19"/>
  <c r="G778" i="19"/>
  <c r="O1282" i="19"/>
  <c r="E86" i="16"/>
  <c r="G1282" i="19"/>
  <c r="O236" i="19"/>
  <c r="G236" i="19"/>
  <c r="O319" i="19"/>
  <c r="G319" i="19"/>
  <c r="O760" i="19"/>
  <c r="G760" i="19"/>
  <c r="O808" i="19"/>
  <c r="G808" i="19"/>
  <c r="O1001" i="19"/>
  <c r="G1001" i="19"/>
  <c r="O1208" i="19"/>
  <c r="G1208" i="19"/>
  <c r="O1252" i="19"/>
  <c r="G1252" i="19"/>
  <c r="O1564" i="19"/>
  <c r="G1564" i="19"/>
  <c r="O1666" i="19"/>
  <c r="G1666" i="19"/>
  <c r="O1078" i="19"/>
  <c r="G1078" i="19"/>
  <c r="O1008" i="19"/>
  <c r="G1008" i="19"/>
  <c r="O1225" i="19"/>
  <c r="E79" i="16"/>
  <c r="G1225" i="19"/>
  <c r="O1368" i="19"/>
  <c r="G1368" i="19"/>
  <c r="O1235" i="19"/>
  <c r="G1235" i="19"/>
  <c r="O1371" i="19"/>
  <c r="G1371" i="19"/>
  <c r="O5" i="19"/>
  <c r="G5" i="19"/>
  <c r="O10" i="19"/>
  <c r="G10" i="19"/>
  <c r="O24" i="19"/>
  <c r="E5" i="16"/>
  <c r="G24" i="19"/>
  <c r="O49" i="19"/>
  <c r="G49" i="19"/>
  <c r="O584" i="19"/>
  <c r="G584" i="19"/>
  <c r="O609" i="19"/>
  <c r="G609" i="19"/>
  <c r="O755" i="19"/>
  <c r="G755" i="19"/>
  <c r="O839" i="19"/>
  <c r="G839" i="19"/>
  <c r="O933" i="19"/>
  <c r="G933" i="19"/>
  <c r="O1422" i="19"/>
  <c r="G1422" i="19"/>
  <c r="O1458" i="19"/>
  <c r="E105" i="16"/>
  <c r="G1458" i="19"/>
  <c r="O124" i="19"/>
  <c r="G124" i="19"/>
  <c r="O1216" i="19"/>
  <c r="G1216" i="19"/>
  <c r="O31" i="19"/>
  <c r="E6" i="16"/>
  <c r="G31" i="19"/>
  <c r="O339" i="19"/>
  <c r="E26" i="16"/>
  <c r="G339" i="19"/>
  <c r="O591" i="19"/>
  <c r="E42" i="16"/>
  <c r="G591" i="19"/>
  <c r="O1214" i="19"/>
  <c r="G1214" i="19"/>
  <c r="O158" i="19"/>
  <c r="G158" i="19"/>
  <c r="O231" i="19"/>
  <c r="G231" i="19"/>
  <c r="O478" i="19"/>
  <c r="G478" i="19"/>
  <c r="O1056" i="19"/>
  <c r="G1056" i="19"/>
  <c r="O845" i="19"/>
  <c r="G845" i="19"/>
  <c r="O1375" i="19"/>
  <c r="E93" i="16"/>
  <c r="G1375" i="19"/>
  <c r="O409" i="19"/>
  <c r="E31" i="16"/>
  <c r="G409" i="19"/>
  <c r="O329" i="19"/>
  <c r="G329" i="19"/>
  <c r="O795" i="19"/>
  <c r="E51" i="16"/>
  <c r="G795" i="19"/>
  <c r="O1143" i="19"/>
  <c r="E77" i="16"/>
  <c r="G1143" i="19"/>
  <c r="O1332" i="19"/>
  <c r="G1332" i="19"/>
  <c r="O1445" i="19"/>
  <c r="G1445" i="19"/>
  <c r="O1500" i="19"/>
  <c r="E108" i="16"/>
  <c r="G1500" i="19"/>
  <c r="O754" i="19"/>
  <c r="G754" i="19"/>
  <c r="O1677" i="19"/>
  <c r="G1677" i="19"/>
  <c r="O203" i="19"/>
  <c r="G203" i="19"/>
  <c r="O211" i="19"/>
  <c r="G211" i="19"/>
  <c r="O376" i="19"/>
  <c r="E27" i="16"/>
  <c r="G376" i="19"/>
  <c r="O1573" i="19"/>
  <c r="G1573" i="19"/>
  <c r="O1551" i="19"/>
  <c r="G1551" i="19"/>
  <c r="O719" i="19"/>
  <c r="G719" i="19"/>
  <c r="O1296" i="19"/>
  <c r="E88" i="16"/>
  <c r="G1296" i="19"/>
  <c r="O371" i="19"/>
  <c r="G371" i="19"/>
  <c r="O388" i="19"/>
  <c r="G388" i="19"/>
  <c r="O987" i="19"/>
  <c r="G987" i="19"/>
  <c r="O1493" i="19"/>
  <c r="E107" i="16"/>
  <c r="G1493" i="19"/>
  <c r="O1492" i="19"/>
  <c r="G1492" i="19"/>
  <c r="O1491" i="19"/>
  <c r="G1491" i="19"/>
  <c r="O542" i="19"/>
  <c r="G542" i="19"/>
  <c r="O731" i="19"/>
  <c r="G731" i="19"/>
  <c r="O964" i="19"/>
  <c r="G964" i="19"/>
  <c r="O1047" i="19"/>
  <c r="G1047" i="19"/>
  <c r="O1105" i="19"/>
  <c r="E73" i="16"/>
  <c r="G1105" i="19"/>
  <c r="O1182" i="19"/>
  <c r="G1182" i="19"/>
  <c r="O221" i="19"/>
  <c r="G221" i="19"/>
  <c r="O241" i="19"/>
  <c r="G241" i="19"/>
  <c r="O580" i="19"/>
  <c r="E40" i="16"/>
  <c r="G580" i="19"/>
  <c r="O821" i="19"/>
  <c r="G821" i="19"/>
  <c r="O104" i="19"/>
  <c r="G104" i="19"/>
  <c r="O661" i="19"/>
  <c r="G661" i="19"/>
  <c r="O881" i="19"/>
  <c r="G881" i="19"/>
  <c r="O1621" i="19"/>
  <c r="E120" i="16"/>
  <c r="G1621" i="19"/>
  <c r="O533" i="19"/>
  <c r="G533" i="19"/>
  <c r="O448" i="19"/>
  <c r="G448" i="19"/>
  <c r="O577" i="19"/>
  <c r="G577" i="19"/>
  <c r="O1339" i="19"/>
  <c r="G1339" i="19"/>
  <c r="O128" i="19"/>
  <c r="G128" i="19"/>
  <c r="O234" i="19"/>
  <c r="E18" i="16"/>
  <c r="G234" i="19"/>
  <c r="O932" i="19"/>
  <c r="G932" i="19"/>
  <c r="O903" i="19"/>
  <c r="G903" i="19"/>
  <c r="O298" i="19"/>
  <c r="G298" i="19"/>
  <c r="O931" i="19"/>
  <c r="G931" i="19"/>
  <c r="O469" i="19"/>
  <c r="G469" i="19"/>
  <c r="O348" i="19"/>
  <c r="G348" i="19"/>
  <c r="O347" i="19"/>
  <c r="G347" i="19"/>
  <c r="O653" i="19"/>
  <c r="G653" i="19"/>
  <c r="O1059" i="19"/>
  <c r="E68" i="16"/>
  <c r="G1059" i="19"/>
  <c r="O572" i="19"/>
  <c r="G572" i="19"/>
  <c r="O361" i="19"/>
  <c r="G361" i="19"/>
  <c r="O1053" i="19"/>
  <c r="G1053" i="19"/>
  <c r="O512" i="19"/>
  <c r="G512" i="19"/>
  <c r="O950" i="19"/>
  <c r="G950" i="19"/>
  <c r="O76" i="19"/>
  <c r="G76" i="19"/>
  <c r="O513" i="19"/>
  <c r="G513" i="19"/>
  <c r="O1341" i="19"/>
  <c r="G1341" i="19"/>
  <c r="O340" i="19"/>
  <c r="G340" i="19"/>
  <c r="O116" i="19"/>
  <c r="G116" i="19"/>
  <c r="O613" i="19"/>
  <c r="G613" i="19"/>
  <c r="O1549" i="19"/>
  <c r="G1549" i="19"/>
  <c r="O143" i="19"/>
  <c r="G143" i="19"/>
  <c r="O1517" i="19"/>
  <c r="G1517" i="19"/>
  <c r="O996" i="19"/>
  <c r="E61" i="16"/>
  <c r="G996" i="19"/>
  <c r="O115" i="19"/>
  <c r="G115" i="19"/>
  <c r="O223" i="19"/>
  <c r="G223" i="19"/>
  <c r="O493" i="19"/>
  <c r="G493" i="19"/>
  <c r="O635" i="19"/>
  <c r="G635" i="19"/>
  <c r="O1347" i="19"/>
  <c r="G1347" i="19"/>
  <c r="O1349" i="19"/>
  <c r="G1349" i="19"/>
  <c r="O1522" i="19"/>
  <c r="G1522" i="19"/>
  <c r="O1532" i="19"/>
  <c r="G1532" i="19"/>
  <c r="O144" i="19"/>
  <c r="G144" i="19"/>
  <c r="O155" i="19"/>
  <c r="G155" i="19"/>
  <c r="O527" i="19"/>
  <c r="G527" i="19"/>
  <c r="O695" i="19"/>
  <c r="G695" i="19"/>
  <c r="O699" i="19"/>
  <c r="G699" i="19"/>
  <c r="O182" i="19"/>
  <c r="G182" i="19"/>
  <c r="O791" i="19"/>
  <c r="G791" i="19"/>
  <c r="O810" i="19"/>
  <c r="G810" i="19"/>
  <c r="O960" i="19"/>
  <c r="G960" i="19"/>
  <c r="O1100" i="19"/>
  <c r="G1100" i="19"/>
  <c r="O1188" i="19"/>
  <c r="G1188" i="19"/>
  <c r="O890" i="19"/>
  <c r="G890" i="19"/>
  <c r="O578" i="19"/>
  <c r="G578" i="19"/>
  <c r="O637" i="19"/>
  <c r="G637" i="19"/>
  <c r="O1335" i="19"/>
  <c r="G1335" i="19"/>
  <c r="O1345" i="19"/>
  <c r="G1345" i="19"/>
  <c r="O343" i="19"/>
  <c r="G343" i="19"/>
  <c r="O555" i="19"/>
  <c r="G555" i="19"/>
  <c r="O102" i="19"/>
  <c r="G102" i="19"/>
  <c r="O55" i="19"/>
  <c r="G55" i="19"/>
  <c r="O54" i="19"/>
  <c r="G54" i="19"/>
  <c r="O80" i="19"/>
  <c r="G80" i="19"/>
  <c r="O81" i="19"/>
  <c r="G81" i="19"/>
  <c r="O79" i="19"/>
  <c r="G79" i="19"/>
  <c r="O1625" i="19"/>
  <c r="G1625" i="19"/>
  <c r="O1069" i="19"/>
  <c r="G1069" i="19"/>
  <c r="O273" i="19"/>
  <c r="G273" i="19"/>
  <c r="O612" i="19"/>
  <c r="G612" i="19"/>
  <c r="O864" i="19"/>
  <c r="G864" i="19"/>
  <c r="O515" i="19"/>
  <c r="G515" i="19"/>
  <c r="O826" i="19"/>
  <c r="G826" i="19"/>
  <c r="O1167" i="19"/>
  <c r="G1167" i="19"/>
  <c r="O134" i="19"/>
  <c r="G134" i="19"/>
  <c r="O210" i="19"/>
  <c r="G210" i="19"/>
  <c r="O378" i="19"/>
  <c r="G378" i="19"/>
  <c r="O607" i="19"/>
  <c r="G607" i="19"/>
  <c r="O912" i="19"/>
  <c r="G912" i="19"/>
  <c r="O1212" i="19"/>
  <c r="G1212" i="19"/>
  <c r="O1578" i="19"/>
  <c r="G1578" i="19"/>
  <c r="O1667" i="19"/>
  <c r="G1667" i="19"/>
  <c r="O884" i="19"/>
  <c r="G884" i="19"/>
  <c r="O879" i="19"/>
  <c r="G879" i="19"/>
  <c r="O127" i="19"/>
  <c r="G127" i="19"/>
  <c r="O508" i="19"/>
  <c r="G508" i="19"/>
  <c r="O1361" i="19"/>
  <c r="G1361" i="19"/>
  <c r="O21" i="19"/>
  <c r="G21" i="19"/>
  <c r="O623" i="19"/>
  <c r="G623" i="19"/>
  <c r="O162" i="19"/>
  <c r="G162" i="19"/>
  <c r="O1090" i="19"/>
  <c r="G1090" i="19"/>
  <c r="O1165" i="19"/>
  <c r="G1165" i="19"/>
  <c r="O1313" i="19"/>
  <c r="G1313" i="19"/>
  <c r="O525" i="19"/>
  <c r="G525" i="19"/>
  <c r="O611" i="19"/>
  <c r="G611" i="19"/>
  <c r="O994" i="19"/>
  <c r="G994" i="19"/>
  <c r="O1146" i="19"/>
  <c r="G1146" i="19"/>
  <c r="O35" i="19"/>
  <c r="G35" i="19"/>
  <c r="O63" i="19"/>
  <c r="G63" i="19"/>
  <c r="O301" i="19"/>
  <c r="G301" i="19"/>
  <c r="O366" i="19"/>
  <c r="G366" i="19"/>
  <c r="O426" i="19"/>
  <c r="G426" i="19"/>
  <c r="O467" i="19"/>
  <c r="G467" i="19"/>
  <c r="O486" i="19"/>
  <c r="G486" i="19"/>
  <c r="O530" i="19"/>
  <c r="G530" i="19"/>
  <c r="O1091" i="19"/>
  <c r="G1091" i="19"/>
  <c r="O1650" i="19"/>
  <c r="G1650" i="19"/>
  <c r="O391" i="19"/>
  <c r="G391" i="19"/>
  <c r="O18" i="19"/>
  <c r="G18" i="19"/>
  <c r="O106" i="19"/>
  <c r="G106" i="19"/>
  <c r="O511" i="19"/>
  <c r="G511" i="19"/>
  <c r="O596" i="19"/>
  <c r="G596" i="19"/>
  <c r="O595" i="19"/>
  <c r="G595" i="19"/>
  <c r="O831" i="19"/>
  <c r="G831" i="19"/>
  <c r="O936" i="19"/>
  <c r="G936" i="19"/>
  <c r="O1042" i="19"/>
  <c r="G1042" i="19"/>
  <c r="O801" i="19"/>
  <c r="G801" i="19"/>
  <c r="O1415" i="19"/>
  <c r="G1415" i="19"/>
  <c r="O1086" i="19"/>
  <c r="G1086" i="19"/>
  <c r="O140" i="19"/>
  <c r="G140" i="19"/>
  <c r="O616" i="19"/>
  <c r="G616" i="19"/>
  <c r="O1189" i="19"/>
  <c r="G1189" i="19"/>
  <c r="O1586" i="19"/>
  <c r="G1586" i="19"/>
  <c r="O870" i="19"/>
  <c r="G870" i="19"/>
  <c r="O1196" i="19"/>
  <c r="G1196" i="19"/>
  <c r="O69" i="19"/>
  <c r="G69" i="19"/>
  <c r="O1151" i="19"/>
  <c r="G1151" i="19"/>
  <c r="O1447" i="19"/>
  <c r="G1447" i="19"/>
  <c r="O267" i="19"/>
  <c r="E22" i="16"/>
  <c r="G267" i="19"/>
  <c r="O1081" i="19"/>
  <c r="G1081" i="19"/>
  <c r="O100" i="19"/>
  <c r="G100" i="19"/>
  <c r="O645" i="19"/>
  <c r="G645" i="19"/>
  <c r="O644" i="19"/>
  <c r="G644" i="19"/>
  <c r="O796" i="19"/>
  <c r="G796" i="19"/>
  <c r="O1242" i="19"/>
  <c r="G1242" i="19"/>
  <c r="O1334" i="19"/>
  <c r="G1334" i="19"/>
  <c r="O1373" i="19"/>
  <c r="G1373" i="19"/>
  <c r="O1645" i="19"/>
  <c r="G1645" i="19"/>
  <c r="O1006" i="19"/>
  <c r="G1006" i="19"/>
  <c r="O37" i="19"/>
  <c r="G37" i="19"/>
  <c r="O36" i="19"/>
  <c r="G36" i="19"/>
  <c r="O602" i="19"/>
  <c r="G602" i="19"/>
  <c r="O608" i="19"/>
  <c r="G608" i="19"/>
  <c r="O727" i="19"/>
  <c r="G727" i="19"/>
  <c r="O1510" i="19"/>
  <c r="G1510" i="19"/>
  <c r="O68" i="19"/>
  <c r="G68" i="19"/>
  <c r="O772" i="19"/>
  <c r="G772" i="19"/>
  <c r="O1473" i="19"/>
  <c r="G1473" i="19"/>
  <c r="O1668" i="19"/>
  <c r="G1668" i="19"/>
  <c r="O500" i="19"/>
  <c r="G500" i="19"/>
  <c r="O1620" i="19"/>
  <c r="G1620" i="19"/>
  <c r="O1254" i="19"/>
  <c r="G1254" i="19"/>
  <c r="O638" i="19"/>
  <c r="G638" i="19"/>
  <c r="O1395" i="19"/>
  <c r="G1395" i="19"/>
  <c r="O986" i="19"/>
  <c r="G986" i="19"/>
  <c r="O229" i="19"/>
  <c r="G229" i="19"/>
  <c r="O20" i="19"/>
  <c r="G20" i="19"/>
  <c r="O473" i="19"/>
  <c r="G473" i="19"/>
  <c r="O514" i="19"/>
  <c r="G514" i="19"/>
  <c r="O784" i="19"/>
  <c r="G784" i="19"/>
  <c r="O247" i="19"/>
  <c r="G247" i="19"/>
  <c r="O291" i="19"/>
  <c r="G291" i="19"/>
  <c r="O477" i="19"/>
  <c r="G477" i="19"/>
  <c r="O585" i="19"/>
  <c r="G585" i="19"/>
  <c r="O632" i="19"/>
  <c r="G632" i="19"/>
  <c r="O743" i="19"/>
  <c r="G743" i="19"/>
  <c r="O1635" i="19"/>
  <c r="G1635" i="19"/>
  <c r="O499" i="19"/>
  <c r="G499" i="19"/>
  <c r="O819" i="19"/>
  <c r="G819" i="19"/>
  <c r="O1301" i="19"/>
  <c r="G1301" i="19"/>
  <c r="O1605" i="19"/>
  <c r="G1605" i="19"/>
  <c r="O1111" i="19"/>
  <c r="G1111" i="19"/>
  <c r="O1496" i="19"/>
  <c r="G1496" i="19"/>
  <c r="O1451" i="19"/>
  <c r="G1451" i="19"/>
  <c r="O253" i="19"/>
  <c r="G253" i="19"/>
  <c r="O1479" i="19"/>
  <c r="G1479" i="19"/>
  <c r="O220" i="19"/>
  <c r="G220" i="19"/>
  <c r="O219" i="19"/>
  <c r="G219" i="19"/>
  <c r="O1122" i="19"/>
  <c r="G1122" i="19"/>
  <c r="O1527" i="19"/>
  <c r="G1527" i="19"/>
  <c r="O238" i="19"/>
  <c r="E19" i="16"/>
  <c r="G238" i="19"/>
  <c r="O652" i="19"/>
  <c r="G652" i="19"/>
  <c r="O880" i="19"/>
  <c r="G880" i="19"/>
  <c r="O1624" i="19"/>
  <c r="G1624" i="19"/>
  <c r="O1623" i="19"/>
  <c r="G1623" i="19"/>
  <c r="O302" i="19"/>
  <c r="G302" i="19"/>
  <c r="O44" i="19"/>
  <c r="G44" i="19"/>
  <c r="O404" i="19"/>
  <c r="G404" i="19"/>
  <c r="O848" i="19"/>
  <c r="G848" i="19"/>
  <c r="O963" i="19"/>
  <c r="G963" i="19"/>
  <c r="O1463" i="19"/>
  <c r="G1463" i="19"/>
  <c r="O1082" i="19"/>
  <c r="G1082" i="19"/>
  <c r="O1464" i="19"/>
  <c r="G1464" i="19"/>
  <c r="O1643" i="19"/>
  <c r="G1643" i="19"/>
  <c r="O604" i="19"/>
  <c r="G604" i="19"/>
  <c r="O75" i="19"/>
  <c r="G75" i="19"/>
  <c r="O246" i="19"/>
  <c r="G246" i="19"/>
  <c r="O1572" i="19"/>
  <c r="G1572" i="19"/>
  <c r="O381" i="19"/>
  <c r="G381" i="19"/>
  <c r="O759" i="19"/>
  <c r="G759" i="19"/>
  <c r="O885" i="19"/>
  <c r="G885" i="19"/>
  <c r="O307" i="19"/>
  <c r="G307" i="19"/>
  <c r="O1033" i="19"/>
  <c r="G1033" i="19"/>
  <c r="O4" i="19"/>
  <c r="G4" i="19"/>
  <c r="O6" i="19"/>
  <c r="G6" i="19"/>
  <c r="O82" i="19"/>
  <c r="G82" i="19"/>
  <c r="O721" i="19"/>
  <c r="G721" i="19"/>
  <c r="O943" i="19"/>
  <c r="G943" i="19"/>
  <c r="O1469" i="19"/>
  <c r="G1469" i="19"/>
  <c r="O1627" i="19"/>
  <c r="G1627" i="19"/>
  <c r="O1144" i="19"/>
  <c r="G1144" i="19"/>
  <c r="O194" i="19"/>
  <c r="G194" i="19"/>
  <c r="O1075" i="19"/>
  <c r="G1075" i="19"/>
  <c r="O715" i="19"/>
  <c r="G715" i="19"/>
  <c r="O74" i="19"/>
  <c r="G74" i="19"/>
  <c r="O1580" i="19"/>
  <c r="G1580" i="19"/>
  <c r="O1577" i="19"/>
  <c r="G1577" i="19"/>
  <c r="O1284" i="19"/>
  <c r="G1284" i="19"/>
  <c r="O978" i="19"/>
  <c r="G978" i="19"/>
  <c r="O802" i="19"/>
  <c r="G802" i="19"/>
  <c r="O1267" i="19"/>
  <c r="G1267" i="19"/>
  <c r="O454" i="19"/>
  <c r="G454" i="19"/>
  <c r="O390" i="19"/>
  <c r="G390" i="19"/>
  <c r="O216" i="19"/>
  <c r="G216" i="19"/>
  <c r="O850" i="19"/>
  <c r="G850" i="19"/>
  <c r="O891" i="19"/>
  <c r="G891" i="19"/>
  <c r="O1012" i="19"/>
  <c r="G1012" i="19"/>
  <c r="O1362" i="19"/>
  <c r="G1362" i="19"/>
  <c r="O205" i="19"/>
  <c r="G205" i="19"/>
  <c r="O894" i="19"/>
  <c r="G894" i="19"/>
  <c r="O1110" i="19"/>
  <c r="G1110" i="19"/>
  <c r="O25" i="19"/>
  <c r="G25" i="19"/>
  <c r="O70" i="19"/>
  <c r="G70" i="19"/>
  <c r="O153" i="19"/>
  <c r="G153" i="19"/>
  <c r="O177" i="19"/>
  <c r="G177" i="19"/>
  <c r="O269" i="19"/>
  <c r="G269" i="19"/>
  <c r="O475" i="19"/>
  <c r="G475" i="19"/>
  <c r="O521" i="19"/>
  <c r="G521" i="19"/>
  <c r="O710" i="19"/>
  <c r="G710" i="19"/>
  <c r="O736" i="19"/>
  <c r="G736" i="19"/>
  <c r="O765" i="19"/>
  <c r="G765" i="19"/>
  <c r="O779" i="19"/>
  <c r="G779" i="19"/>
  <c r="O1039" i="19"/>
  <c r="G1039" i="19"/>
  <c r="O1185" i="19"/>
  <c r="G1185" i="19"/>
  <c r="O1184" i="19"/>
  <c r="G1184" i="19"/>
  <c r="O1271" i="19"/>
  <c r="G1271" i="19"/>
  <c r="O1270" i="19"/>
  <c r="G1270" i="19"/>
  <c r="O1390" i="19"/>
  <c r="G1390" i="19"/>
  <c r="O1432" i="19"/>
  <c r="G1432" i="19"/>
  <c r="O1448" i="19"/>
  <c r="G1448" i="19"/>
  <c r="O1507" i="19"/>
  <c r="G1507" i="19"/>
  <c r="O1600" i="19"/>
  <c r="G1600" i="19"/>
  <c r="O1636" i="19"/>
  <c r="G1636" i="19"/>
  <c r="O401" i="19"/>
  <c r="G401" i="19"/>
  <c r="O1005" i="19"/>
  <c r="G1005" i="19"/>
  <c r="O1315" i="19"/>
  <c r="G1315" i="19"/>
  <c r="O190" i="19"/>
  <c r="G190" i="19"/>
  <c r="O206" i="19"/>
  <c r="G206" i="19"/>
  <c r="O233" i="19"/>
  <c r="G233" i="19"/>
  <c r="O245" i="19"/>
  <c r="G245" i="19"/>
  <c r="O474" i="19"/>
  <c r="G474" i="19"/>
  <c r="O496" i="19"/>
  <c r="G496" i="19"/>
  <c r="O598" i="19"/>
  <c r="G598" i="19"/>
  <c r="O673" i="19"/>
  <c r="G673" i="19"/>
  <c r="O768" i="19"/>
  <c r="G768" i="19"/>
  <c r="O807" i="19"/>
  <c r="G807" i="19"/>
  <c r="O869" i="19"/>
  <c r="G869" i="19"/>
  <c r="O883" i="19"/>
  <c r="G883" i="19"/>
  <c r="O922" i="19"/>
  <c r="G922" i="19"/>
  <c r="O928" i="19"/>
  <c r="G928" i="19"/>
  <c r="O966" i="19"/>
  <c r="G966" i="19"/>
  <c r="O974" i="19"/>
  <c r="G974" i="19"/>
  <c r="O1023" i="19"/>
  <c r="G1023" i="19"/>
  <c r="O1025" i="19"/>
  <c r="G1025" i="19"/>
  <c r="O1027" i="19"/>
  <c r="G1027" i="19"/>
  <c r="O1052" i="19"/>
  <c r="G1052" i="19"/>
  <c r="O1095" i="19"/>
  <c r="G1095" i="19"/>
  <c r="O1258" i="19"/>
  <c r="G1258" i="19"/>
  <c r="O1312" i="19"/>
  <c r="G1312" i="19"/>
  <c r="O1311" i="19"/>
  <c r="G1311" i="19"/>
  <c r="O1380" i="19"/>
  <c r="G1380" i="19"/>
  <c r="O1379" i="19"/>
  <c r="G1379" i="19"/>
  <c r="O1503" i="19"/>
  <c r="G1503" i="19"/>
  <c r="O1519" i="19"/>
  <c r="G1519" i="19"/>
  <c r="O1565" i="19"/>
  <c r="G1565" i="19"/>
  <c r="O1606" i="19"/>
  <c r="G1606" i="19"/>
  <c r="O1607" i="19"/>
  <c r="G1607" i="19"/>
  <c r="O1639" i="19"/>
  <c r="G1639" i="19"/>
  <c r="O1644" i="19"/>
  <c r="G1644" i="19"/>
  <c r="O687" i="19"/>
  <c r="G687" i="19"/>
  <c r="O392" i="19"/>
  <c r="G392" i="19"/>
  <c r="O746" i="19"/>
  <c r="G746" i="19"/>
  <c r="O1101" i="19"/>
  <c r="G1101" i="19"/>
  <c r="O1383" i="19"/>
  <c r="G1383" i="19"/>
  <c r="O1544" i="19"/>
  <c r="G1544" i="19"/>
  <c r="O634" i="19"/>
  <c r="G634" i="19"/>
  <c r="O1305" i="19"/>
  <c r="G1305" i="19"/>
  <c r="O1497" i="19"/>
  <c r="G1497" i="19"/>
  <c r="O1022" i="19"/>
  <c r="G1022" i="19"/>
  <c r="O812" i="19"/>
  <c r="G812" i="19"/>
  <c r="O1145" i="19"/>
  <c r="G1145" i="19"/>
  <c r="O34" i="19"/>
  <c r="G34" i="19"/>
  <c r="O942" i="19"/>
  <c r="G942" i="19"/>
  <c r="O1521" i="19"/>
  <c r="G1521" i="19"/>
  <c r="O1631" i="19"/>
  <c r="G1631" i="19"/>
  <c r="O535" i="19"/>
  <c r="G535" i="19"/>
  <c r="O649" i="19"/>
  <c r="E46" i="16"/>
  <c r="G649" i="19"/>
  <c r="O830" i="19"/>
  <c r="G830" i="19"/>
  <c r="O72" i="19"/>
  <c r="G72" i="19"/>
  <c r="O1553" i="19"/>
  <c r="G1553" i="19"/>
  <c r="O250" i="19"/>
  <c r="G250" i="19"/>
  <c r="O257" i="19"/>
  <c r="G257" i="19"/>
  <c r="O648" i="19"/>
  <c r="G648" i="19"/>
  <c r="O1470" i="19"/>
  <c r="G1470" i="19"/>
  <c r="O959" i="19"/>
  <c r="G959" i="19"/>
  <c r="O66" i="19"/>
  <c r="G66" i="19"/>
  <c r="O484" i="19"/>
  <c r="G484" i="19"/>
  <c r="O28" i="19"/>
  <c r="G28" i="19"/>
  <c r="O1177" i="19"/>
  <c r="G1177" i="19"/>
  <c r="O387" i="19"/>
  <c r="G387" i="19"/>
  <c r="O468" i="19"/>
  <c r="G468" i="19"/>
  <c r="O199" i="19"/>
  <c r="G199" i="19"/>
  <c r="O1588" i="19"/>
  <c r="G1588" i="19"/>
  <c r="O109" i="19"/>
  <c r="G109" i="19"/>
  <c r="O239" i="19"/>
  <c r="G239" i="19"/>
  <c r="O590" i="19"/>
  <c r="G590" i="19"/>
  <c r="O589" i="19"/>
  <c r="G589" i="19"/>
  <c r="O1260" i="19"/>
  <c r="G1260" i="19"/>
  <c r="O1366" i="19"/>
  <c r="G1366" i="19"/>
  <c r="O594" i="19"/>
  <c r="G594" i="19"/>
  <c r="O60" i="19"/>
  <c r="E8" i="16"/>
  <c r="G60" i="19"/>
  <c r="O915" i="19"/>
  <c r="G915" i="19"/>
  <c r="O751" i="19"/>
  <c r="G751" i="19"/>
  <c r="O820" i="19"/>
  <c r="G820" i="19"/>
  <c r="O1098" i="19"/>
  <c r="G1098" i="19"/>
  <c r="O418" i="19"/>
  <c r="G418" i="19"/>
  <c r="O457" i="19"/>
  <c r="G457" i="19"/>
  <c r="O1051" i="19"/>
  <c r="G1051" i="19"/>
  <c r="O3" i="19"/>
  <c r="G3" i="19"/>
  <c r="O322" i="19"/>
  <c r="G322" i="19"/>
  <c r="O351" i="19"/>
  <c r="G351" i="19"/>
  <c r="O352" i="19"/>
  <c r="G352" i="19"/>
  <c r="O627" i="19"/>
  <c r="G627" i="19"/>
  <c r="O863" i="19"/>
  <c r="G863" i="19"/>
  <c r="O1195" i="19"/>
  <c r="G1195" i="19"/>
  <c r="O1628" i="19"/>
  <c r="G1628" i="19"/>
  <c r="O146" i="19"/>
  <c r="G146" i="19"/>
  <c r="O704" i="19"/>
  <c r="G704" i="19"/>
  <c r="O1355" i="19"/>
  <c r="G1355" i="19"/>
  <c r="O272" i="19"/>
  <c r="G272" i="19"/>
  <c r="O709" i="19"/>
  <c r="G709" i="19"/>
  <c r="O1495" i="19"/>
  <c r="G1495" i="19"/>
  <c r="O568" i="19"/>
  <c r="G568" i="19"/>
  <c r="O492" i="19"/>
  <c r="G492" i="19"/>
  <c r="O738" i="19"/>
  <c r="G738" i="19"/>
  <c r="O1272" i="19"/>
  <c r="G1272" i="19"/>
  <c r="O565" i="19"/>
  <c r="G565" i="19"/>
  <c r="O601" i="19"/>
  <c r="G601" i="19"/>
  <c r="O1150" i="19"/>
  <c r="G1150" i="19"/>
  <c r="O1136" i="19"/>
  <c r="G1136" i="19"/>
  <c r="O1206" i="19"/>
  <c r="G1206" i="19"/>
  <c r="O118" i="19"/>
  <c r="G118" i="19"/>
  <c r="O14" i="19"/>
  <c r="G14" i="19"/>
  <c r="O114" i="19"/>
  <c r="G114" i="19"/>
  <c r="O133" i="19"/>
  <c r="G133" i="19"/>
  <c r="O1289" i="19"/>
  <c r="G1289" i="19"/>
  <c r="O1321" i="19"/>
  <c r="G1321" i="19"/>
  <c r="O1471" i="19"/>
  <c r="G1471" i="19"/>
  <c r="O1670" i="19"/>
  <c r="G1670" i="19"/>
  <c r="O237" i="19"/>
  <c r="G237" i="19"/>
  <c r="O753" i="19"/>
  <c r="G753" i="19"/>
  <c r="O1537" i="19"/>
  <c r="G1537" i="19"/>
  <c r="O1675" i="19"/>
  <c r="E123" i="16"/>
  <c r="G1675" i="19"/>
  <c r="O1400" i="19"/>
  <c r="E97" i="16"/>
  <c r="G1400" i="19"/>
  <c r="O1598" i="19"/>
  <c r="G1598" i="19"/>
  <c r="O172" i="19"/>
  <c r="G172" i="19"/>
  <c r="O304" i="19"/>
  <c r="G304" i="19"/>
  <c r="O370" i="19"/>
  <c r="G370" i="19"/>
  <c r="O740" i="19"/>
  <c r="G740" i="19"/>
  <c r="O817" i="19"/>
  <c r="G817" i="19"/>
  <c r="O866" i="19"/>
  <c r="G866" i="19"/>
  <c r="O865" i="19"/>
  <c r="G865" i="19"/>
  <c r="O976" i="19"/>
  <c r="G976" i="19"/>
  <c r="O1127" i="19"/>
  <c r="G1127" i="19"/>
  <c r="O1172" i="19"/>
  <c r="G1172" i="19"/>
  <c r="O1440" i="19"/>
  <c r="G1440" i="19"/>
  <c r="O1467" i="19"/>
  <c r="G1467" i="19"/>
  <c r="O1664" i="19"/>
  <c r="E122" i="16"/>
  <c r="G1664" i="19"/>
  <c r="O50" i="19"/>
  <c r="G50" i="19"/>
  <c r="O548" i="19"/>
  <c r="G548" i="19"/>
  <c r="O707" i="19"/>
  <c r="G707" i="19"/>
  <c r="O852" i="19"/>
  <c r="G852" i="19"/>
  <c r="O26" i="19"/>
  <c r="G26" i="19"/>
  <c r="O62" i="19"/>
  <c r="G62" i="19"/>
  <c r="O86" i="19"/>
  <c r="G86" i="19"/>
  <c r="O105" i="19"/>
  <c r="G105" i="19"/>
  <c r="O120" i="19"/>
  <c r="G120" i="19"/>
  <c r="O125" i="19"/>
  <c r="G125" i="19"/>
  <c r="O130" i="19"/>
  <c r="G130" i="19"/>
  <c r="O148" i="19"/>
  <c r="G148" i="19"/>
  <c r="O191" i="19"/>
  <c r="G191" i="19"/>
  <c r="O277" i="19"/>
  <c r="G277" i="19"/>
  <c r="O296" i="19"/>
  <c r="G296" i="19"/>
  <c r="O379" i="19"/>
  <c r="G379" i="19"/>
  <c r="O380" i="19"/>
  <c r="G380" i="19"/>
  <c r="O396" i="19"/>
  <c r="G396" i="19"/>
  <c r="O395" i="19"/>
  <c r="G395" i="19"/>
  <c r="O414" i="19"/>
  <c r="G414" i="19"/>
  <c r="O424" i="19"/>
  <c r="G424" i="19"/>
  <c r="O452" i="19"/>
  <c r="G452" i="19"/>
  <c r="O523" i="19"/>
  <c r="G523" i="19"/>
  <c r="O541" i="19"/>
  <c r="G541" i="19"/>
  <c r="O629" i="19"/>
  <c r="G629" i="19"/>
  <c r="O706" i="19"/>
  <c r="G706" i="19"/>
  <c r="O745" i="19"/>
  <c r="G745" i="19"/>
  <c r="O750" i="19"/>
  <c r="G750" i="19"/>
  <c r="O780" i="19"/>
  <c r="G780" i="19"/>
  <c r="O874" i="19"/>
  <c r="G874" i="19"/>
  <c r="O919" i="19"/>
  <c r="G919" i="19"/>
  <c r="O938" i="19"/>
  <c r="G938" i="19"/>
  <c r="O941" i="19"/>
  <c r="G941" i="19"/>
  <c r="O962" i="19"/>
  <c r="G962" i="19"/>
  <c r="O967" i="19"/>
  <c r="G967" i="19"/>
  <c r="O1011" i="19"/>
  <c r="G1011" i="19"/>
  <c r="O1062" i="19"/>
  <c r="G1062" i="19"/>
  <c r="O1094" i="19"/>
  <c r="G1094" i="19"/>
  <c r="O1148" i="19"/>
  <c r="G1148" i="19"/>
  <c r="O1269" i="19"/>
  <c r="E83" i="16"/>
  <c r="G1269" i="19"/>
  <c r="O1326" i="19"/>
  <c r="G1326" i="19"/>
  <c r="O1351" i="19"/>
  <c r="G1351" i="19"/>
  <c r="O1372" i="19"/>
  <c r="G1372" i="19"/>
  <c r="O1421" i="19"/>
  <c r="G1421" i="19"/>
  <c r="O1430" i="19"/>
  <c r="G1430" i="19"/>
  <c r="O1431" i="19"/>
  <c r="G1431" i="19"/>
  <c r="O1472" i="19"/>
  <c r="G1472" i="19"/>
  <c r="O1478" i="19"/>
  <c r="G1478" i="19"/>
  <c r="O1536" i="19"/>
  <c r="G1536" i="19"/>
  <c r="O1554" i="19"/>
  <c r="G1554" i="19"/>
  <c r="O1556" i="19"/>
  <c r="G1556" i="19"/>
  <c r="O1555" i="19"/>
  <c r="G1555" i="19"/>
  <c r="O1642" i="19"/>
  <c r="G1642" i="19"/>
  <c r="O1649" i="19"/>
  <c r="G1649" i="19"/>
  <c r="O711" i="19"/>
  <c r="G711" i="19"/>
  <c r="O110" i="19"/>
  <c r="G110" i="19"/>
  <c r="O131" i="19"/>
  <c r="G131" i="19"/>
  <c r="O163" i="19"/>
  <c r="E12" i="16"/>
  <c r="G163" i="19"/>
  <c r="O168" i="19"/>
  <c r="G168" i="19"/>
  <c r="O196" i="19"/>
  <c r="G196" i="19"/>
  <c r="O230" i="19"/>
  <c r="G230" i="19"/>
  <c r="O328" i="19"/>
  <c r="G328" i="19"/>
  <c r="O353" i="19"/>
  <c r="G353" i="19"/>
  <c r="O485" i="19"/>
  <c r="G485" i="19"/>
  <c r="O506" i="19"/>
  <c r="G506" i="19"/>
  <c r="O588" i="19"/>
  <c r="G588" i="19"/>
  <c r="O600" i="19"/>
  <c r="G600" i="19"/>
  <c r="O618" i="19"/>
  <c r="G618" i="19"/>
  <c r="O620" i="19"/>
  <c r="G620" i="19"/>
  <c r="O664" i="19"/>
  <c r="G664" i="19"/>
  <c r="O685" i="19"/>
  <c r="G685" i="19"/>
  <c r="O691" i="19"/>
  <c r="G691" i="19"/>
  <c r="O729" i="19"/>
  <c r="G729" i="19"/>
  <c r="O769" i="19"/>
  <c r="G769" i="19"/>
  <c r="O800" i="19"/>
  <c r="G800" i="19"/>
  <c r="O833" i="19"/>
  <c r="G833" i="19"/>
  <c r="O840" i="19"/>
  <c r="G840" i="19"/>
  <c r="O855" i="19"/>
  <c r="G855" i="19"/>
  <c r="O907" i="19"/>
  <c r="G907" i="19"/>
  <c r="O920" i="19"/>
  <c r="G920" i="19"/>
  <c r="O954" i="19"/>
  <c r="G954" i="19"/>
  <c r="O975" i="19"/>
  <c r="G975" i="19"/>
  <c r="O1055" i="19"/>
  <c r="G1055" i="19"/>
  <c r="O1061" i="19"/>
  <c r="G1061" i="19"/>
  <c r="O1107" i="19"/>
  <c r="G1107" i="19"/>
  <c r="O1154" i="19"/>
  <c r="G1154" i="19"/>
  <c r="O1227" i="19"/>
  <c r="G1227" i="19"/>
  <c r="O1250" i="19"/>
  <c r="G1250" i="19"/>
  <c r="O1310" i="19"/>
  <c r="G1310" i="19"/>
  <c r="O1336" i="19"/>
  <c r="G1336" i="19"/>
  <c r="O1417" i="19"/>
  <c r="G1417" i="19"/>
  <c r="O1426" i="19"/>
  <c r="G1426" i="19"/>
  <c r="O1446" i="19"/>
  <c r="E103" i="16"/>
  <c r="G1446" i="19"/>
  <c r="O1637" i="19"/>
  <c r="G1637" i="19"/>
  <c r="O1647" i="19"/>
  <c r="G1647" i="19"/>
  <c r="O1659" i="19"/>
  <c r="G1659" i="19"/>
  <c r="O592" i="19"/>
  <c r="G592" i="19"/>
  <c r="O989" i="19"/>
  <c r="G989" i="19"/>
  <c r="O1074" i="19"/>
  <c r="G1074" i="19"/>
  <c r="O1166" i="19"/>
  <c r="G1166" i="19"/>
  <c r="O1559" i="19"/>
  <c r="G1559" i="19"/>
  <c r="O195" i="19"/>
  <c r="G195" i="19"/>
  <c r="O892" i="19"/>
  <c r="G892" i="19"/>
  <c r="O1396" i="19"/>
  <c r="G1396" i="19"/>
  <c r="O956" i="19"/>
  <c r="G956" i="19"/>
  <c r="O1043" i="19"/>
  <c r="G1043" i="19"/>
  <c r="O159" i="19"/>
  <c r="G159" i="19"/>
  <c r="O1129" i="19"/>
  <c r="E76" i="16"/>
  <c r="G1129" i="19"/>
  <c r="O222" i="19"/>
  <c r="G222" i="19"/>
  <c r="O579" i="19"/>
  <c r="G579" i="19"/>
  <c r="O722" i="19"/>
  <c r="G722" i="19"/>
  <c r="O1475" i="19"/>
  <c r="G1475" i="19"/>
  <c r="O1058" i="19"/>
  <c r="G1058" i="19"/>
  <c r="O998" i="19"/>
  <c r="G998" i="19"/>
  <c r="O1490" i="19"/>
  <c r="G1490" i="19"/>
  <c r="O1489" i="19"/>
  <c r="G1489" i="19"/>
  <c r="O208" i="19"/>
  <c r="G208" i="19"/>
  <c r="O700" i="19"/>
  <c r="G700" i="19"/>
  <c r="O1477" i="19"/>
  <c r="G1477" i="19"/>
  <c r="O416" i="19"/>
  <c r="G416" i="19"/>
  <c r="O415" i="19"/>
  <c r="G415" i="19"/>
  <c r="O696" i="19"/>
  <c r="G696" i="19"/>
  <c r="O749" i="19"/>
  <c r="G749" i="19"/>
  <c r="O898" i="19"/>
  <c r="G898" i="19"/>
  <c r="O1156" i="19"/>
  <c r="G1156" i="19"/>
  <c r="O1264" i="19"/>
  <c r="G1264" i="19"/>
  <c r="O646" i="19"/>
  <c r="G646" i="19"/>
  <c r="O1626" i="19"/>
  <c r="G1626" i="19"/>
  <c r="O1070" i="19"/>
  <c r="G1070" i="19"/>
  <c r="O403" i="19"/>
  <c r="G403" i="19"/>
  <c r="O1316" i="19"/>
  <c r="G1316" i="19"/>
  <c r="O333" i="19"/>
  <c r="G333" i="19"/>
  <c r="O717" i="19"/>
  <c r="G717" i="19"/>
  <c r="O1041" i="19"/>
  <c r="G1041" i="19"/>
  <c r="O851" i="19"/>
  <c r="G851" i="19"/>
  <c r="O1210" i="19"/>
  <c r="G1210" i="19"/>
  <c r="O436" i="19"/>
  <c r="G436" i="19"/>
  <c r="O1130" i="19"/>
  <c r="G1130" i="19"/>
  <c r="O1016" i="19"/>
  <c r="G1016" i="19"/>
  <c r="O797" i="19"/>
  <c r="G797" i="19"/>
  <c r="O292" i="19"/>
  <c r="G292" i="19"/>
  <c r="O375" i="19"/>
  <c r="G375" i="19"/>
  <c r="O108" i="19"/>
  <c r="G108" i="19"/>
  <c r="O149" i="19"/>
  <c r="G149" i="19"/>
  <c r="O316" i="19"/>
  <c r="G316" i="19"/>
  <c r="O350" i="19"/>
  <c r="G350" i="19"/>
  <c r="O1080" i="19"/>
  <c r="G1080" i="19"/>
  <c r="O1648" i="19"/>
  <c r="G1648" i="19"/>
  <c r="O64" i="19"/>
  <c r="E9" i="16"/>
  <c r="G64" i="19"/>
  <c r="O295" i="19"/>
  <c r="G295" i="19"/>
  <c r="O490" i="19"/>
  <c r="G490" i="19"/>
  <c r="O491" i="19"/>
  <c r="G491" i="19"/>
  <c r="O543" i="19"/>
  <c r="G543" i="19"/>
  <c r="O630" i="19"/>
  <c r="G630" i="19"/>
  <c r="O764" i="19"/>
  <c r="G764" i="19"/>
  <c r="O897" i="19"/>
  <c r="G897" i="19"/>
  <c r="O918" i="19"/>
  <c r="G918" i="19"/>
  <c r="O952" i="19"/>
  <c r="G952" i="19"/>
  <c r="O1000" i="19"/>
  <c r="E62" i="16"/>
  <c r="G1000" i="19"/>
  <c r="O1128" i="19"/>
  <c r="G1128" i="19"/>
  <c r="O1178" i="19"/>
  <c r="G1178" i="19"/>
  <c r="O1183" i="19"/>
  <c r="G1183" i="19"/>
  <c r="O1203" i="19"/>
  <c r="G1203" i="19"/>
  <c r="O1219" i="19"/>
  <c r="G1219" i="19"/>
  <c r="O1218" i="19"/>
  <c r="G1218" i="19"/>
  <c r="O1221" i="19"/>
  <c r="G1221" i="19"/>
  <c r="O1275" i="19"/>
  <c r="G1275" i="19"/>
  <c r="O1346" i="19"/>
  <c r="G1346" i="19"/>
  <c r="O1419" i="19"/>
  <c r="G1419" i="19"/>
  <c r="O1474" i="19"/>
  <c r="G1474" i="19"/>
  <c r="O1486" i="19"/>
  <c r="G1486" i="19"/>
  <c r="O1526" i="19"/>
  <c r="G1526" i="19"/>
  <c r="O1367" i="19"/>
  <c r="G1367" i="19"/>
  <c r="O71" i="19"/>
  <c r="G71" i="19"/>
  <c r="O98" i="19"/>
  <c r="G98" i="19"/>
  <c r="O179" i="19"/>
  <c r="G179" i="19"/>
  <c r="O226" i="19"/>
  <c r="G226" i="19"/>
  <c r="O305" i="19"/>
  <c r="G305" i="19"/>
  <c r="O358" i="19"/>
  <c r="G358" i="19"/>
  <c r="O456" i="19"/>
  <c r="G456" i="19"/>
  <c r="O549" i="19"/>
  <c r="G549" i="19"/>
  <c r="O569" i="19"/>
  <c r="G569" i="19"/>
  <c r="O624" i="19"/>
  <c r="G624" i="19"/>
  <c r="O640" i="19"/>
  <c r="G640" i="19"/>
  <c r="O761" i="19"/>
  <c r="G761" i="19"/>
  <c r="O911" i="19"/>
  <c r="G911" i="19"/>
  <c r="O948" i="19"/>
  <c r="G948" i="19"/>
  <c r="O971" i="19"/>
  <c r="G971" i="19"/>
  <c r="O1108" i="19"/>
  <c r="G1108" i="19"/>
  <c r="O1226" i="19"/>
  <c r="G1226" i="19"/>
  <c r="O1378" i="19"/>
  <c r="G1378" i="19"/>
  <c r="O1436" i="19"/>
  <c r="G1436" i="19"/>
  <c r="O1540" i="19"/>
  <c r="G1540" i="19"/>
  <c r="O1597" i="19"/>
  <c r="G1597" i="19"/>
  <c r="O1676" i="19"/>
  <c r="G1676" i="19"/>
  <c r="O1599" i="19"/>
  <c r="G1599" i="19"/>
  <c r="O1506" i="19"/>
  <c r="G1506" i="19"/>
  <c r="O327" i="19"/>
  <c r="G327" i="19"/>
  <c r="O1054" i="19"/>
  <c r="G1054" i="19"/>
  <c r="O1374" i="19"/>
  <c r="G1374" i="19"/>
  <c r="O813" i="19"/>
  <c r="G813" i="19"/>
  <c r="O937" i="19"/>
  <c r="G937" i="19"/>
  <c r="O394" i="19"/>
  <c r="G394" i="19"/>
  <c r="O137" i="19"/>
  <c r="G137" i="19"/>
  <c r="O297" i="19"/>
  <c r="G297" i="19"/>
  <c r="O207" i="19"/>
  <c r="G207" i="19"/>
  <c r="O823" i="19"/>
  <c r="G823" i="19"/>
  <c r="O597" i="19"/>
  <c r="G597" i="19"/>
  <c r="O1456" i="19"/>
  <c r="G1456" i="19"/>
  <c r="O949" i="19"/>
  <c r="G949" i="19"/>
  <c r="O1072" i="19"/>
  <c r="G1072" i="19"/>
  <c r="O1397" i="19"/>
  <c r="G1397" i="19"/>
  <c r="O1584" i="19"/>
  <c r="G1584" i="19"/>
  <c r="O427" i="19"/>
  <c r="G427" i="19"/>
  <c r="O315" i="19"/>
  <c r="G315" i="19"/>
  <c r="O561" i="19"/>
  <c r="G561" i="19"/>
  <c r="O1131" i="19"/>
  <c r="G1131" i="19"/>
  <c r="O1300" i="19"/>
  <c r="G1300" i="19"/>
  <c r="O132" i="19"/>
  <c r="G132" i="19"/>
  <c r="O744" i="19"/>
  <c r="G744" i="19"/>
  <c r="O944" i="19"/>
  <c r="G944" i="19"/>
  <c r="O1076" i="19"/>
  <c r="G1076" i="19"/>
  <c r="O939" i="19"/>
  <c r="G939" i="19"/>
  <c r="O1106" i="19"/>
  <c r="E74" i="16"/>
  <c r="G1106" i="19"/>
  <c r="O550" i="19"/>
  <c r="G550" i="19"/>
  <c r="O32" i="19"/>
  <c r="G32" i="19"/>
  <c r="O135" i="19"/>
  <c r="G135" i="19"/>
  <c r="O369" i="19"/>
  <c r="G369" i="19"/>
  <c r="O423" i="19"/>
  <c r="E33" i="16"/>
  <c r="G423" i="19"/>
  <c r="O422" i="19"/>
  <c r="G422" i="19"/>
  <c r="O559" i="19"/>
  <c r="G559" i="19"/>
  <c r="O647" i="19"/>
  <c r="G647" i="19"/>
  <c r="O816" i="19"/>
  <c r="G816" i="19"/>
  <c r="O914" i="19"/>
  <c r="G914" i="19"/>
  <c r="O985" i="19"/>
  <c r="G985" i="19"/>
  <c r="O1057" i="19"/>
  <c r="G1057" i="19"/>
  <c r="O1171" i="19"/>
  <c r="G1171" i="19"/>
  <c r="O1323" i="19"/>
  <c r="G1323" i="19"/>
  <c r="O1109" i="19"/>
  <c r="G1109" i="19"/>
  <c r="O27" i="19"/>
  <c r="G27" i="19"/>
  <c r="O99" i="19"/>
  <c r="G99" i="19"/>
  <c r="O167" i="19"/>
  <c r="G167" i="19"/>
  <c r="O202" i="19"/>
  <c r="G202" i="19"/>
  <c r="O254" i="19"/>
  <c r="G254" i="19"/>
  <c r="O300" i="19"/>
  <c r="G300" i="19"/>
  <c r="O413" i="19"/>
  <c r="E32" i="16"/>
  <c r="G413" i="19"/>
  <c r="O488" i="19"/>
  <c r="G488" i="19"/>
  <c r="O539" i="19"/>
  <c r="G539" i="19"/>
  <c r="O571" i="19"/>
  <c r="G571" i="19"/>
  <c r="O725" i="19"/>
  <c r="G725" i="19"/>
  <c r="O825" i="19"/>
  <c r="G825" i="19"/>
  <c r="O888" i="19"/>
  <c r="G888" i="19"/>
  <c r="O1009" i="19"/>
  <c r="G1009" i="19"/>
  <c r="O1034" i="19"/>
  <c r="G1034" i="19"/>
  <c r="O1200" i="19"/>
  <c r="G1200" i="19"/>
  <c r="O1217" i="19"/>
  <c r="G1217" i="19"/>
  <c r="O1240" i="19"/>
  <c r="E81" i="16"/>
  <c r="G1240" i="19"/>
  <c r="O1251" i="19"/>
  <c r="G1251" i="19"/>
  <c r="O1281" i="19"/>
  <c r="G1281" i="19"/>
  <c r="O1320" i="19"/>
  <c r="G1320" i="19"/>
  <c r="O1369" i="19"/>
  <c r="G1369" i="19"/>
  <c r="O1408" i="19"/>
  <c r="G1408" i="19"/>
  <c r="O1409" i="19"/>
  <c r="G1409" i="19"/>
  <c r="O1428" i="19"/>
  <c r="G1428" i="19"/>
  <c r="O1609" i="19"/>
  <c r="E117" i="16"/>
  <c r="G1609" i="19"/>
  <c r="O1608" i="19"/>
  <c r="G1608" i="19"/>
  <c r="O17" i="19"/>
  <c r="G17" i="19"/>
  <c r="O42" i="19"/>
  <c r="G42" i="19"/>
  <c r="O213" i="19"/>
  <c r="E16" i="16"/>
  <c r="G213" i="19"/>
  <c r="O321" i="19"/>
  <c r="G321" i="19"/>
  <c r="O331" i="19"/>
  <c r="G331" i="19"/>
  <c r="O330" i="19"/>
  <c r="G330" i="19"/>
  <c r="O398" i="19"/>
  <c r="G398" i="19"/>
  <c r="O639" i="19"/>
  <c r="G639" i="19"/>
  <c r="O762" i="19"/>
  <c r="G762" i="19"/>
  <c r="O789" i="19"/>
  <c r="G789" i="19"/>
  <c r="O790" i="19"/>
  <c r="G790" i="19"/>
  <c r="O953" i="19"/>
  <c r="E59" i="16"/>
  <c r="G953" i="19"/>
  <c r="O1149" i="19"/>
  <c r="G1149" i="19"/>
  <c r="O1403" i="19"/>
  <c r="G1403" i="19"/>
  <c r="O1465" i="19"/>
  <c r="G1465" i="19"/>
  <c r="O1476" i="19"/>
  <c r="G1476" i="19"/>
  <c r="O1660" i="19"/>
  <c r="G1660" i="19"/>
  <c r="O799" i="19"/>
  <c r="E53" i="16"/>
  <c r="G799" i="19"/>
  <c r="O1193" i="19"/>
  <c r="G1193" i="19"/>
  <c r="O1294" i="19"/>
  <c r="G1294" i="19"/>
  <c r="O1568" i="19"/>
  <c r="G1568" i="19"/>
  <c r="O1343" i="19"/>
  <c r="G1343" i="19"/>
  <c r="O1619" i="19"/>
  <c r="G1619" i="19"/>
  <c r="O1162" i="19"/>
  <c r="G1162" i="19"/>
  <c r="O244" i="19"/>
  <c r="G244" i="19"/>
  <c r="O101" i="19"/>
  <c r="G101" i="19"/>
  <c r="O59" i="19"/>
  <c r="G59" i="19"/>
  <c r="O1488" i="19"/>
  <c r="G1488" i="19"/>
  <c r="O266" i="19"/>
  <c r="G266" i="19"/>
  <c r="O995" i="19"/>
  <c r="G995" i="19"/>
  <c r="O439" i="19"/>
  <c r="G439" i="19"/>
  <c r="O741" i="19"/>
  <c r="G741" i="19"/>
  <c r="O1529" i="19"/>
  <c r="G1529" i="19"/>
  <c r="O615" i="19"/>
  <c r="G615" i="19"/>
  <c r="O419" i="19"/>
  <c r="G419" i="19"/>
  <c r="O138" i="19"/>
  <c r="G138" i="19"/>
  <c r="O192" i="19"/>
  <c r="E13" i="16"/>
  <c r="G192" i="19"/>
  <c r="O560" i="19"/>
  <c r="G560" i="19"/>
  <c r="O1209" i="19"/>
  <c r="G1209" i="19"/>
  <c r="O1523" i="19"/>
  <c r="G1523" i="19"/>
  <c r="O429" i="19"/>
  <c r="G429" i="19"/>
  <c r="O586" i="19"/>
  <c r="G586" i="19"/>
  <c r="O1389" i="19"/>
  <c r="G1389" i="19"/>
  <c r="O2" i="19"/>
  <c r="G2" i="19"/>
  <c r="O152" i="19"/>
  <c r="G152" i="19"/>
  <c r="O174" i="19"/>
  <c r="G174" i="19"/>
  <c r="O214" i="19"/>
  <c r="E17" i="16"/>
  <c r="G214" i="19"/>
  <c r="O265" i="19"/>
  <c r="G265" i="19"/>
  <c r="O662" i="19"/>
  <c r="G662" i="19"/>
  <c r="O697" i="19"/>
  <c r="G697" i="19"/>
  <c r="O771" i="19"/>
  <c r="G771" i="19"/>
  <c r="O776" i="19"/>
  <c r="G776" i="19"/>
  <c r="O804" i="19"/>
  <c r="G804" i="19"/>
  <c r="O882" i="19"/>
  <c r="G882" i="19"/>
  <c r="O973" i="19"/>
  <c r="G973" i="19"/>
  <c r="O997" i="19"/>
  <c r="G997" i="19"/>
  <c r="O1137" i="19"/>
  <c r="G1137" i="19"/>
  <c r="O1161" i="19"/>
  <c r="G1161" i="19"/>
  <c r="O1190" i="19"/>
  <c r="G1190" i="19"/>
  <c r="O1420" i="19"/>
  <c r="G1420" i="19"/>
  <c r="O1425" i="19"/>
  <c r="G1425" i="19"/>
  <c r="O1566" i="19"/>
  <c r="G1566" i="19"/>
  <c r="O1611" i="19"/>
  <c r="G1611" i="19"/>
  <c r="O1665" i="19"/>
  <c r="G1665" i="19"/>
  <c r="O1671" i="19"/>
  <c r="G1671" i="19"/>
  <c r="O441" i="19"/>
  <c r="G441" i="19"/>
  <c r="O906" i="19"/>
  <c r="G906" i="19"/>
  <c r="O1003" i="19"/>
  <c r="G1003" i="19"/>
  <c r="O1089" i="19"/>
  <c r="G1089" i="19"/>
  <c r="O1173" i="19"/>
  <c r="G1173" i="19"/>
  <c r="O1259" i="19"/>
  <c r="G1259" i="19"/>
  <c r="O1309" i="19"/>
  <c r="G1309" i="19"/>
  <c r="O1480" i="19"/>
  <c r="G1480" i="19"/>
  <c r="O279" i="19"/>
  <c r="G279" i="19"/>
  <c r="O275" i="19"/>
  <c r="G275" i="19"/>
  <c r="O377" i="19"/>
  <c r="G377" i="19"/>
  <c r="O854" i="19"/>
  <c r="G854" i="19"/>
  <c r="O875" i="19"/>
  <c r="G875" i="19"/>
  <c r="O909" i="19"/>
  <c r="G909" i="19"/>
  <c r="O924" i="19"/>
  <c r="G924" i="19"/>
  <c r="O929" i="19"/>
  <c r="G929" i="19"/>
  <c r="O1073" i="19"/>
  <c r="G1073" i="19"/>
  <c r="O1575" i="19"/>
  <c r="G1575" i="19"/>
  <c r="O91" i="19"/>
  <c r="G91" i="19"/>
  <c r="O957" i="19"/>
  <c r="G957" i="19"/>
  <c r="O1014" i="19"/>
  <c r="E64" i="16"/>
  <c r="G1014" i="19"/>
  <c r="O965" i="19"/>
  <c r="G965" i="19"/>
  <c r="O1539" i="19"/>
  <c r="G1539" i="19"/>
  <c r="O1286" i="19"/>
  <c r="E87" i="16"/>
  <c r="G1286" i="19"/>
  <c r="O224" i="19"/>
  <c r="G224" i="19"/>
  <c r="O562" i="19"/>
  <c r="G562" i="19"/>
  <c r="O811" i="19"/>
  <c r="G811" i="19"/>
  <c r="O982" i="19"/>
  <c r="E60" i="16"/>
  <c r="G982" i="19"/>
  <c r="O1112" i="19"/>
  <c r="G1112" i="19"/>
  <c r="O1340" i="19"/>
  <c r="G1340" i="19"/>
  <c r="O1449" i="19"/>
  <c r="G1449" i="19"/>
  <c r="O1117" i="19"/>
  <c r="G1117" i="19"/>
  <c r="O815" i="19"/>
  <c r="G815" i="19"/>
  <c r="O1029" i="19"/>
  <c r="G1029" i="19"/>
  <c r="O1068" i="19"/>
  <c r="G1068" i="19"/>
  <c r="O1255" i="19"/>
  <c r="G1255" i="19"/>
  <c r="O40" i="19"/>
  <c r="G40" i="19"/>
  <c r="O103" i="19"/>
  <c r="G103" i="19"/>
  <c r="O154" i="19"/>
  <c r="G154" i="19"/>
  <c r="O178" i="19"/>
  <c r="G178" i="19"/>
  <c r="O282" i="19"/>
  <c r="G282" i="19"/>
  <c r="O412" i="19"/>
  <c r="G412" i="19"/>
  <c r="O671" i="19"/>
  <c r="E47" i="16"/>
  <c r="G671" i="19"/>
  <c r="O1140" i="19"/>
  <c r="G1140" i="19"/>
  <c r="O1213" i="19"/>
  <c r="G1213" i="19"/>
  <c r="O1287" i="19"/>
  <c r="G1287" i="19"/>
  <c r="O1342" i="19"/>
  <c r="E90" i="16"/>
  <c r="G1342" i="19"/>
  <c r="O1407" i="19"/>
  <c r="G1407" i="19"/>
  <c r="O1406" i="19"/>
  <c r="G1406" i="19"/>
  <c r="O1661" i="19"/>
  <c r="G1661" i="19"/>
  <c r="O516" i="19"/>
  <c r="G516" i="19"/>
  <c r="O576" i="19"/>
  <c r="G576" i="19"/>
  <c r="O739" i="19"/>
  <c r="G739" i="19"/>
  <c r="O834" i="19"/>
  <c r="G834" i="19"/>
  <c r="O1180" i="19"/>
  <c r="G1180" i="19"/>
  <c r="O346" i="19"/>
  <c r="G346" i="19"/>
  <c r="O1274" i="19"/>
  <c r="G1274" i="19"/>
  <c r="O1327" i="19"/>
  <c r="G1327" i="19"/>
  <c r="O1350" i="19"/>
  <c r="G1350" i="19"/>
  <c r="O83" i="19"/>
  <c r="G83" i="19"/>
  <c r="O1370" i="19"/>
  <c r="G1370" i="19"/>
  <c r="O853" i="19"/>
  <c r="G853" i="19"/>
  <c r="O1163" i="19"/>
  <c r="G1163" i="19"/>
  <c r="O384" i="19"/>
  <c r="G384" i="19"/>
  <c r="O487" i="19"/>
  <c r="G487" i="19"/>
  <c r="O544" i="19"/>
  <c r="G544" i="19"/>
  <c r="O951" i="19"/>
  <c r="G951" i="19"/>
  <c r="O1505" i="19"/>
  <c r="G1505" i="19"/>
  <c r="O1060" i="19"/>
  <c r="G1060" i="19"/>
  <c r="O1199" i="19"/>
  <c r="G1199" i="19"/>
  <c r="O873" i="19"/>
  <c r="G873" i="19"/>
  <c r="O1085" i="19"/>
  <c r="G1085" i="19"/>
  <c r="O1534" i="19"/>
  <c r="G1534" i="19"/>
  <c r="O1542" i="19"/>
  <c r="E112" i="16"/>
  <c r="G1542" i="19"/>
  <c r="O703" i="19"/>
  <c r="G703" i="19"/>
  <c r="O827" i="19"/>
  <c r="G827" i="19"/>
  <c r="O1303" i="19"/>
  <c r="G1303" i="19"/>
  <c r="O193" i="19"/>
  <c r="G193" i="19"/>
  <c r="O1295" i="19"/>
  <c r="G1295" i="19"/>
  <c r="O1402" i="19"/>
  <c r="G1402" i="19"/>
  <c r="O400" i="19"/>
  <c r="G400" i="19"/>
  <c r="O689" i="19"/>
  <c r="G689" i="19"/>
  <c r="O1579" i="19"/>
  <c r="G1579" i="19"/>
  <c r="O705" i="19"/>
  <c r="E49" i="16"/>
  <c r="G705" i="19"/>
  <c r="O972" i="19"/>
  <c r="G972" i="19"/>
  <c r="O183" i="19"/>
  <c r="G183" i="19"/>
  <c r="O1202" i="19"/>
  <c r="G1202" i="19"/>
  <c r="O723" i="19"/>
  <c r="G723" i="19"/>
  <c r="O251" i="19"/>
  <c r="G251" i="19"/>
  <c r="O161" i="19"/>
  <c r="G161" i="19"/>
  <c r="O235" i="19"/>
  <c r="G235" i="19"/>
  <c r="O720" i="19"/>
  <c r="G720" i="19"/>
  <c r="O1585" i="19"/>
  <c r="G1585" i="19"/>
  <c r="O187" i="19"/>
  <c r="G187" i="19"/>
  <c r="O708" i="19"/>
  <c r="G708" i="19"/>
  <c r="O718" i="19"/>
  <c r="G718" i="19"/>
  <c r="O788" i="19"/>
  <c r="G788" i="19"/>
  <c r="O1123" i="19"/>
  <c r="G1123" i="19"/>
  <c r="O1159" i="19"/>
  <c r="G1159" i="19"/>
  <c r="O1633" i="19"/>
  <c r="G1633" i="19"/>
  <c r="O53" i="19"/>
  <c r="G53" i="19"/>
  <c r="O702" i="19"/>
  <c r="G702" i="19"/>
  <c r="O758" i="19"/>
  <c r="E50" i="16"/>
  <c r="G758" i="19"/>
  <c r="O793" i="19"/>
  <c r="G793" i="19"/>
  <c r="O958" i="19"/>
  <c r="G958" i="19"/>
  <c r="O1018" i="19"/>
  <c r="G1018" i="19"/>
  <c r="O1066" i="19"/>
  <c r="G1066" i="19"/>
  <c r="O1164" i="19"/>
  <c r="G1164" i="19"/>
  <c r="O1187" i="19"/>
  <c r="G1187" i="19"/>
  <c r="O1230" i="19"/>
  <c r="G1230" i="19"/>
  <c r="O1249" i="19"/>
  <c r="G1249" i="19"/>
  <c r="O1308" i="19"/>
  <c r="G1308" i="19"/>
  <c r="O1530" i="19"/>
  <c r="G1530" i="19"/>
  <c r="O1646" i="19"/>
  <c r="G1646" i="19"/>
  <c r="O573" i="19"/>
  <c r="G573" i="19"/>
  <c r="O1678" i="19"/>
  <c r="G1678" i="19"/>
  <c r="O1104" i="19"/>
  <c r="G1104" i="19"/>
  <c r="O1515" i="19"/>
  <c r="G1515" i="19"/>
  <c r="O1443" i="19"/>
  <c r="E102" i="16"/>
  <c r="G1443" i="19"/>
  <c r="O259" i="19"/>
  <c r="G259" i="19"/>
  <c r="O895" i="19"/>
  <c r="G895" i="19"/>
  <c r="O45" i="19"/>
  <c r="G45" i="19"/>
  <c r="O783" i="19"/>
  <c r="G783" i="19"/>
  <c r="O1590" i="19"/>
  <c r="E116" i="16"/>
  <c r="G1590" i="19"/>
  <c r="O574" i="19"/>
  <c r="G574" i="19"/>
  <c r="O775" i="19"/>
  <c r="G775" i="19"/>
  <c r="O631" i="19"/>
  <c r="G631" i="19"/>
  <c r="O814" i="19"/>
  <c r="G814" i="19"/>
  <c r="O1318" i="19"/>
  <c r="E89" i="16"/>
  <c r="G1318" i="19"/>
  <c r="O730" i="19"/>
  <c r="G730" i="19"/>
  <c r="O1344" i="19"/>
  <c r="G1344" i="19"/>
  <c r="O1610" i="19"/>
  <c r="G1610" i="19"/>
  <c r="O1084" i="19"/>
  <c r="G1084" i="19"/>
  <c r="O1405" i="19"/>
  <c r="G1405" i="19"/>
  <c r="O357" i="19"/>
  <c r="G357" i="19"/>
  <c r="O1460" i="19"/>
  <c r="G1460" i="19"/>
  <c r="O9" i="19"/>
  <c r="E3" i="16"/>
  <c r="G9" i="19"/>
  <c r="O1487" i="19"/>
  <c r="G1487" i="19"/>
  <c r="O981" i="19"/>
  <c r="G981" i="19"/>
  <c r="O1322" i="19"/>
  <c r="G1322" i="19"/>
  <c r="O337" i="19"/>
  <c r="G337" i="19"/>
  <c r="O336" i="19"/>
  <c r="G336" i="19"/>
  <c r="O455" i="19"/>
  <c r="G455" i="19"/>
  <c r="O993" i="19"/>
  <c r="G993" i="19"/>
  <c r="O1064" i="19"/>
  <c r="E69" i="16"/>
  <c r="G1064" i="19"/>
  <c r="O1063" i="19"/>
  <c r="G1063" i="19"/>
  <c r="O90" i="19"/>
  <c r="E10" i="16"/>
  <c r="G90" i="19"/>
  <c r="O712" i="19"/>
  <c r="G712" i="19"/>
  <c r="O349" i="19"/>
  <c r="G349" i="19"/>
  <c r="O197" i="19"/>
  <c r="G197" i="19"/>
  <c r="O1017" i="19"/>
  <c r="G1017" i="19"/>
  <c r="O1307" i="19"/>
  <c r="G1307" i="19"/>
  <c r="O1662" i="19"/>
  <c r="G1662" i="19"/>
  <c r="O581" i="19"/>
  <c r="G581" i="19"/>
  <c r="O1576" i="19"/>
  <c r="E115" i="16"/>
  <c r="G1576" i="19"/>
  <c r="O1382" i="19"/>
  <c r="E94" i="16"/>
  <c r="G1382" i="19"/>
  <c r="O564" i="19"/>
  <c r="G564" i="19"/>
  <c r="O1306" i="19"/>
  <c r="G1306" i="19"/>
  <c r="O1546" i="19"/>
  <c r="E113" i="16"/>
  <c r="G1546" i="19"/>
  <c r="O1388" i="19"/>
  <c r="G1388" i="19"/>
  <c r="O1261" i="19"/>
  <c r="E82" i="16"/>
  <c r="G1261" i="19"/>
  <c r="O240" i="19"/>
  <c r="E20" i="16"/>
  <c r="G240" i="19"/>
  <c r="O294" i="19"/>
  <c r="G294" i="19"/>
  <c r="O1007" i="19"/>
  <c r="E63" i="16"/>
  <c r="G1007" i="19"/>
  <c r="O89" i="19"/>
  <c r="G89" i="19"/>
  <c r="O633" i="19"/>
  <c r="G633" i="19"/>
  <c r="O1427" i="19"/>
  <c r="E98" i="16"/>
  <c r="G1427" i="19"/>
  <c r="O1531" i="19"/>
  <c r="G1531" i="19"/>
  <c r="O324" i="19"/>
  <c r="G324" i="19"/>
  <c r="O984" i="19"/>
  <c r="G984" i="19"/>
  <c r="O983" i="19"/>
  <c r="G983" i="19"/>
  <c r="O1280" i="19"/>
  <c r="G1280" i="19"/>
  <c r="O1279" i="19"/>
  <c r="G1279" i="19"/>
  <c r="O1412" i="19"/>
  <c r="G1412" i="19"/>
  <c r="O1452" i="19"/>
  <c r="G1452" i="19"/>
  <c r="O1545" i="19"/>
  <c r="G1545" i="19"/>
  <c r="O1450" i="19"/>
  <c r="G1450" i="19"/>
  <c r="O8" i="19"/>
  <c r="E2" i="16"/>
  <c r="G8" i="19"/>
  <c r="O1652" i="19"/>
  <c r="G1652" i="19"/>
  <c r="O961" i="19"/>
  <c r="G961" i="19"/>
  <c r="O1120" i="19"/>
  <c r="G1120" i="19"/>
  <c r="O262" i="19"/>
  <c r="G262" i="19"/>
  <c r="O1615" i="19"/>
  <c r="G1615" i="19"/>
  <c r="O1614" i="19"/>
  <c r="G1614" i="19"/>
  <c r="O1121" i="19"/>
  <c r="G1121" i="19"/>
  <c r="O113" i="19"/>
  <c r="G113" i="19"/>
  <c r="O476" i="19"/>
  <c r="G476" i="19"/>
  <c r="O1223" i="19"/>
  <c r="G1223" i="19"/>
  <c r="O806" i="19"/>
  <c r="G806" i="19"/>
  <c r="O1155" i="19"/>
  <c r="G1155" i="19"/>
  <c r="O1502" i="19"/>
  <c r="G1502" i="19"/>
  <c r="O1541" i="19"/>
  <c r="G1541" i="19"/>
  <c r="O1302" i="19"/>
  <c r="G1302" i="19"/>
  <c r="O921" i="19"/>
  <c r="G921" i="19"/>
  <c r="O1253" i="19"/>
  <c r="G1253" i="19"/>
  <c r="O1582" i="19"/>
  <c r="G1582" i="19"/>
  <c r="O33" i="19"/>
  <c r="G33" i="19"/>
  <c r="O1211" i="19"/>
  <c r="G1211" i="19"/>
  <c r="O1257" i="19"/>
  <c r="G1257" i="19"/>
  <c r="O732" i="19"/>
  <c r="G732" i="19"/>
  <c r="O1093" i="19"/>
  <c r="G1093" i="19"/>
  <c r="O770" i="19"/>
  <c r="G770" i="19"/>
  <c r="O1324" i="19"/>
  <c r="G1324" i="19"/>
  <c r="O822" i="19"/>
  <c r="G822" i="19"/>
  <c r="O1119" i="19"/>
  <c r="G1119" i="19"/>
  <c r="O1319" i="19"/>
  <c r="G1319" i="19"/>
  <c r="O1651" i="19"/>
  <c r="G1651" i="19"/>
  <c r="O92" i="19"/>
  <c r="G92" i="19"/>
  <c r="O29" i="19"/>
  <c r="G29" i="19"/>
  <c r="O674" i="19"/>
  <c r="G674" i="19"/>
  <c r="O1293" i="19"/>
  <c r="G1293" i="19"/>
  <c r="O1292" i="19"/>
  <c r="G1292" i="19"/>
  <c r="O553" i="19"/>
  <c r="G553" i="19"/>
  <c r="O713" i="19"/>
  <c r="G713" i="19"/>
  <c r="O139" i="19"/>
  <c r="G139" i="19"/>
  <c r="O186" i="19"/>
  <c r="G186" i="19"/>
  <c r="O847" i="19"/>
  <c r="G847" i="19"/>
  <c r="O1134" i="19"/>
  <c r="G1134" i="19"/>
  <c r="O1629" i="19"/>
  <c r="G1629" i="19"/>
  <c r="O1669" i="19"/>
  <c r="G1669" i="19"/>
  <c r="O1468" i="19"/>
  <c r="G1468" i="19"/>
  <c r="O509" i="19"/>
  <c r="G509" i="19"/>
  <c r="O805" i="19"/>
  <c r="G805" i="19"/>
  <c r="O651" i="19"/>
  <c r="G651" i="19"/>
  <c r="O462" i="19"/>
  <c r="G462" i="19"/>
  <c r="O225" i="19"/>
  <c r="G225" i="19"/>
  <c r="O85" i="19"/>
  <c r="G85" i="19"/>
  <c r="O714" i="19"/>
  <c r="G714" i="19"/>
  <c r="O1562" i="19"/>
  <c r="G1562" i="19"/>
  <c r="O447" i="19"/>
  <c r="G447" i="19"/>
  <c r="O505" i="19"/>
  <c r="G505" i="19"/>
  <c r="O617" i="19"/>
  <c r="G617" i="19"/>
  <c r="O522" i="19"/>
  <c r="G522" i="19"/>
  <c r="O217" i="19"/>
  <c r="G217" i="19"/>
  <c r="O566" i="19"/>
  <c r="G566" i="19"/>
  <c r="O19" i="19"/>
  <c r="G19" i="19"/>
  <c r="O147" i="19"/>
  <c r="G147" i="19"/>
  <c r="O176" i="19"/>
  <c r="G176" i="19"/>
  <c r="O841" i="19"/>
  <c r="G841" i="19"/>
  <c r="O900" i="19"/>
  <c r="G900" i="19"/>
  <c r="O923" i="19"/>
  <c r="G923" i="19"/>
  <c r="O1152" i="19"/>
  <c r="G1152" i="19"/>
  <c r="O1238" i="19"/>
  <c r="G1238" i="19"/>
  <c r="O1237" i="19"/>
  <c r="G1237" i="19"/>
  <c r="O1325" i="19"/>
  <c r="G1325" i="19"/>
  <c r="O1434" i="19"/>
  <c r="G1434" i="19"/>
  <c r="O121" i="19"/>
  <c r="G121" i="19"/>
  <c r="O1170" i="19"/>
  <c r="G1170" i="19"/>
  <c r="O1222" i="19"/>
  <c r="G1222" i="19"/>
  <c r="O1484" i="19"/>
  <c r="E106" i="16"/>
  <c r="G1484" i="19"/>
  <c r="O1547" i="19"/>
  <c r="G1547" i="19"/>
  <c r="O688" i="19"/>
  <c r="E48" i="16"/>
  <c r="G688" i="19"/>
  <c r="O435" i="19"/>
  <c r="G435" i="19"/>
  <c r="O434" i="19"/>
  <c r="G434" i="19"/>
  <c r="O1528" i="19"/>
  <c r="G1528" i="19"/>
  <c r="O1498" i="19"/>
  <c r="G1498" i="19"/>
  <c r="O904" i="19"/>
  <c r="G904" i="19"/>
  <c r="O1246" i="19"/>
  <c r="G1246" i="19"/>
  <c r="O1612" i="19"/>
  <c r="G1612" i="19"/>
  <c r="O1142" i="19"/>
  <c r="G1142" i="19"/>
  <c r="O306" i="19"/>
  <c r="G306" i="19"/>
  <c r="O112" i="19"/>
  <c r="G112" i="19"/>
  <c r="O1454" i="19"/>
  <c r="G1454" i="19"/>
  <c r="O12" i="19"/>
  <c r="G12" i="19"/>
  <c r="O61" i="19"/>
  <c r="G61" i="19"/>
  <c r="O175" i="19"/>
  <c r="G175" i="19"/>
  <c r="O276" i="19"/>
  <c r="G276" i="19"/>
  <c r="O373" i="19"/>
  <c r="G373" i="19"/>
  <c r="O433" i="19"/>
  <c r="G433" i="19"/>
  <c r="O670" i="19"/>
  <c r="G670" i="19"/>
  <c r="O1002" i="19"/>
  <c r="G1002" i="19"/>
  <c r="O1494" i="19"/>
  <c r="G1494" i="19"/>
  <c r="O1077" i="19"/>
  <c r="G1077" i="19"/>
  <c r="O96" i="19"/>
  <c r="G96" i="19"/>
  <c r="O1360" i="19"/>
  <c r="G1360" i="19"/>
  <c r="O887" i="19"/>
  <c r="G887" i="19"/>
  <c r="O1092" i="19"/>
  <c r="G1092" i="19"/>
  <c r="O1113" i="19"/>
  <c r="G1113" i="19"/>
  <c r="O73" i="19"/>
  <c r="G73" i="19"/>
  <c r="O309" i="19"/>
  <c r="G309" i="19"/>
  <c r="O1298" i="19"/>
  <c r="G1298" i="19"/>
  <c r="O15" i="19"/>
  <c r="G15" i="19"/>
  <c r="O57" i="19"/>
  <c r="G57" i="19"/>
  <c r="O1229" i="19"/>
  <c r="G1229" i="19"/>
  <c r="O417" i="19"/>
  <c r="G417" i="19"/>
  <c r="O56" i="19"/>
  <c r="G56" i="19"/>
  <c r="O299" i="19"/>
  <c r="G299" i="19"/>
  <c r="O1291" i="19"/>
  <c r="G1291" i="19"/>
  <c r="O1290" i="19"/>
  <c r="G1290" i="19"/>
  <c r="O65" i="19"/>
  <c r="G65" i="19"/>
  <c r="O249" i="19"/>
  <c r="G249" i="19"/>
  <c r="O420" i="19"/>
  <c r="G420" i="19"/>
  <c r="O458" i="19"/>
  <c r="G458" i="19"/>
  <c r="O558" i="19"/>
  <c r="G558" i="19"/>
  <c r="O355" i="19"/>
  <c r="G355" i="19"/>
  <c r="O1589" i="19"/>
  <c r="G1589" i="19"/>
  <c r="O164" i="19"/>
  <c r="G164" i="19"/>
  <c r="O280" i="19"/>
  <c r="G280" i="19"/>
  <c r="O842" i="19"/>
  <c r="G842" i="19"/>
  <c r="O1256" i="19"/>
  <c r="G1256" i="19"/>
  <c r="O1401" i="19"/>
  <c r="G1401" i="19"/>
  <c r="O538" i="19"/>
  <c r="G538" i="19"/>
  <c r="O1153" i="19"/>
  <c r="G1153" i="19"/>
  <c r="O1020" i="19"/>
  <c r="G1020" i="19"/>
  <c r="O1220" i="19"/>
  <c r="G1220" i="19"/>
  <c r="O1514" i="19"/>
  <c r="G1514" i="19"/>
  <c r="O1513" i="19"/>
  <c r="G1513" i="19"/>
  <c r="O1512" i="19"/>
  <c r="G1512" i="19"/>
  <c r="O7" i="19"/>
  <c r="G7" i="19"/>
  <c r="E109" i="16"/>
  <c r="T241" i="6"/>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 r="E15" i="16"/>
  <c r="E67" i="16"/>
  <c r="E99" i="16"/>
</calcChain>
</file>

<file path=xl/sharedStrings.xml><?xml version="1.0" encoding="utf-8"?>
<sst xmlns="http://schemas.openxmlformats.org/spreadsheetml/2006/main" count="99574" uniqueCount="14263">
  <si>
    <t>Blockchain Opportinity By Brand (in $mn)</t>
  </si>
  <si>
    <t>Blockchain Opportinity By Brand (in %)</t>
  </si>
  <si>
    <t>Sales Stage</t>
  </si>
  <si>
    <t>(Multiple Items)</t>
  </si>
  <si>
    <t>Row Labels</t>
  </si>
  <si>
    <t>Sum of Total Amount (USD)</t>
  </si>
  <si>
    <t>Analytics</t>
  </si>
  <si>
    <t>Cloud</t>
  </si>
  <si>
    <t>Global Business Services</t>
  </si>
  <si>
    <t>IBM Global Technology Services</t>
  </si>
  <si>
    <t>Industry</t>
  </si>
  <si>
    <t>Miscellaneous</t>
  </si>
  <si>
    <t>Security</t>
  </si>
  <si>
    <t>Systems Hardware</t>
  </si>
  <si>
    <t>Systems Software</t>
  </si>
  <si>
    <t>Watson IoT</t>
  </si>
  <si>
    <t>Watson Data Platform</t>
  </si>
  <si>
    <t>Watson</t>
  </si>
  <si>
    <t>Watson FSS</t>
  </si>
  <si>
    <t>Watson Health</t>
  </si>
  <si>
    <t>Grand Total</t>
  </si>
  <si>
    <t>GBS Pipeline - By Sector (in $mn)</t>
  </si>
  <si>
    <t>GBS Pipeline - By Sector (in %)</t>
  </si>
  <si>
    <t>Brand</t>
  </si>
  <si>
    <t>Comm</t>
  </si>
  <si>
    <t>Distribution</t>
  </si>
  <si>
    <t>FSS</t>
  </si>
  <si>
    <t>Public</t>
  </si>
  <si>
    <t>Industrial</t>
  </si>
  <si>
    <t>GBS Pipeline - By Industry (in $mn)</t>
  </si>
  <si>
    <t>GBS Pipeline - By Industry (in %)</t>
  </si>
  <si>
    <t>Auto/Aero/Defense</t>
  </si>
  <si>
    <t>BFM</t>
  </si>
  <si>
    <t>Insurance</t>
  </si>
  <si>
    <t>Comp Svc &amp; Prof Svc</t>
  </si>
  <si>
    <t>Consumer</t>
  </si>
  <si>
    <t>Electronics</t>
  </si>
  <si>
    <t>Telco, Media &amp; Entertainment</t>
  </si>
  <si>
    <t>Energy &amp; Utilities</t>
  </si>
  <si>
    <t>Gov't</t>
  </si>
  <si>
    <t>Health Care &amp; Life Sciences</t>
  </si>
  <si>
    <t>T&amp;T</t>
  </si>
  <si>
    <t>Ind. Prod.</t>
  </si>
  <si>
    <t>Chem &amp; Petrol</t>
  </si>
  <si>
    <t>GBS Pipeline - By SalesStage (in $mn)</t>
  </si>
  <si>
    <t>GBS Pipeline - By SalesStage (in %)</t>
  </si>
  <si>
    <t>03-Identified/Validating</t>
  </si>
  <si>
    <t>04-Validated/Qualifying</t>
  </si>
  <si>
    <t>05-Qualified/Gaining Agreement</t>
  </si>
  <si>
    <t>06-Cond Agreed/Closing</t>
  </si>
  <si>
    <t>07-Won/Implementing</t>
  </si>
  <si>
    <t>GBS Pipeline - By Sector &amp; Industry (in $mn)</t>
  </si>
  <si>
    <t>Column Labels</t>
  </si>
  <si>
    <t>GBS Pipeline - By Sector &amp; Industry (in %)</t>
  </si>
  <si>
    <t>Pipeline - By IoT (in $mn)</t>
  </si>
  <si>
    <t>Pipeline - By IoT (in %)</t>
  </si>
  <si>
    <t>North America</t>
  </si>
  <si>
    <t>Europe</t>
  </si>
  <si>
    <t>Japan</t>
  </si>
  <si>
    <t>Greater China Group</t>
  </si>
  <si>
    <t>Asia Pacific</t>
  </si>
  <si>
    <t>Middle East &amp; Africa</t>
  </si>
  <si>
    <t>Latin America</t>
  </si>
  <si>
    <t>Overall Pipeline - By Sector (in $mn)</t>
  </si>
  <si>
    <t>Overall Pipeline - By Sector (in %)</t>
  </si>
  <si>
    <t>Q2 2017</t>
  </si>
  <si>
    <t>Q3 2017</t>
  </si>
  <si>
    <t>Q4 2017</t>
  </si>
  <si>
    <t>Q1 2017</t>
  </si>
  <si>
    <t>GBS Own Deals (in $mn)</t>
  </si>
  <si>
    <t>Quarterly Pipeline by Sector</t>
  </si>
  <si>
    <t>Pipeline - Comm</t>
  </si>
  <si>
    <t>Industry Sector</t>
  </si>
  <si>
    <t>Pipeline - Distribution</t>
  </si>
  <si>
    <t>Pipeline - FSS</t>
  </si>
  <si>
    <t>Pipeline - Industrial</t>
  </si>
  <si>
    <t>Pipeline - Public</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</si>
  <si>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</si>
  <si>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</si>
  <si>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</si>
  <si>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</si>
  <si>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</si>
  <si>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</si>
  <si>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</si>
  <si>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</si>
  <si>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</si>
  <si>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</si>
  <si>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</si>
  <si>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</si>
  <si>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</si>
  <si>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</si>
  <si>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</si>
  <si>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</si>
  <si>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</si>
  <si>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</si>
  <si>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</si>
  <si>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</si>
  <si>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</si>
  <si>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</si>
  <si>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Münchener Rückversicherungs-Gesellschaft AG</t>
  </si>
  <si>
    <t>Phase 3 - B31 Blockchain</t>
  </si>
  <si>
    <t>02/06/2017 05:45am</t>
  </si>
  <si>
    <t>02/09/2017 01:31am</t>
  </si>
  <si>
    <t>Stretch</t>
  </si>
  <si>
    <t>Cognitive Process Transformation</t>
  </si>
  <si>
    <t>CPR: Blockchain Consulting</t>
  </si>
  <si>
    <t>DATA WITHHELD</t>
  </si>
  <si>
    <t>BDAMEGA:HW BDA Analytics MEGA PLAY</t>
  </si>
  <si>
    <t>4E-QZ694DS</t>
  </si>
  <si>
    <t>US Industrial</t>
  </si>
  <si>
    <t>DEERE &amp; COMPANY</t>
  </si>
  <si>
    <t>Global Visibility (Watson Supply Chain + Blockchain) PoC follow-on</t>
  </si>
  <si>
    <t>02/24/2017 03:38pm</t>
  </si>
  <si>
    <t>03/16/2017 02:32am</t>
  </si>
  <si>
    <t>CBDS: Watson IoT - Next Gen Supply Chain</t>
  </si>
  <si>
    <t>ASASERVC:Cloud Business Solution (CBS), COGNITIV:Embedded Cognitive, ISA-AutoIS04CEXE-CusExpAnalEng</t>
  </si>
  <si>
    <t>86-NZV4PSX</t>
  </si>
  <si>
    <t>US Distribution</t>
  </si>
  <si>
    <t>WAL-MART STORES INC</t>
  </si>
  <si>
    <t>Block Chain  Design and development</t>
  </si>
  <si>
    <t>10/19/2016 05:32pm</t>
  </si>
  <si>
    <t>01-Noticing</t>
  </si>
  <si>
    <t>01/22/2017 03:52am</t>
  </si>
  <si>
    <t>ISA-RetailDS16-Analytics</t>
  </si>
  <si>
    <t>Canada</t>
  </si>
  <si>
    <t>NIR</t>
  </si>
  <si>
    <t>System z</t>
  </si>
  <si>
    <t>IBM LinuxONE Emperor</t>
  </si>
  <si>
    <t>CLOUDMSP:Only for sales TO cloud service providers</t>
  </si>
  <si>
    <t>4A-KR8HDKX</t>
  </si>
  <si>
    <t>NOVA SCOTIA, PROVINCE OF</t>
  </si>
  <si>
    <t>NS Registry IT Systems Modernization</t>
  </si>
  <si>
    <t>7/28/2015  9:40:26 PM</t>
  </si>
  <si>
    <t>3/3/2017  9:38:47 PM</t>
  </si>
  <si>
    <t>Cloud Application Innovation</t>
  </si>
  <si>
    <t>CAI -SAP Line of Business</t>
  </si>
  <si>
    <t>BCSSI:BCS Sales Initiatives|EMBMOBLE:GBS Embedded Mobile PROC:Procurement|IGSPU:Procurement Support - Unknown at this Time ISAEST ISAPG81</t>
  </si>
  <si>
    <t>83-186CE54</t>
  </si>
  <si>
    <t>Australia/NZ</t>
  </si>
  <si>
    <t>AUSTRALIAN ENERGY MARKET OPERATOR LIMITED</t>
  </si>
  <si>
    <t>ENERGY MARKET PORTAL INTER CHAIN - BLOCK CHAIN</t>
  </si>
  <si>
    <t>12/01/2016 01:41am</t>
  </si>
  <si>
    <t>02-Noticed/Identifying</t>
  </si>
  <si>
    <t>01/22/2017 04:17am</t>
  </si>
  <si>
    <t>EA-ORCL - GBS Software Support/Enhancements</t>
  </si>
  <si>
    <t>ISA-E&amp;UCS07CSYS-CustAnalytics</t>
  </si>
  <si>
    <t>ZX-4W3MLYK</t>
  </si>
  <si>
    <t>CEE</t>
  </si>
  <si>
    <t>MBANK S.A.</t>
  </si>
  <si>
    <t>Technology Partnership in Fintech Incubator</t>
  </si>
  <si>
    <t>3/13/2017  8:50:54 AM</t>
  </si>
  <si>
    <t>3/15/2017  1:42:30 PM</t>
  </si>
  <si>
    <t>Connected Products</t>
  </si>
  <si>
    <t>Watson IoT CLM SaaS</t>
  </si>
  <si>
    <t>GV-VQ1ZKH3</t>
  </si>
  <si>
    <t>EXXONMOBIL GLOBAL SERVICES COMPANY</t>
  </si>
  <si>
    <t>Blockchain - operationalizing Blockchain across XOM -GBS +Bluemix/Blockchain Garage -multiple use case list</t>
  </si>
  <si>
    <t>02/05/2017 04:22pm</t>
  </si>
  <si>
    <t>iX Growth Platform</t>
  </si>
  <si>
    <t>ISA-BankFM-FS03-BackOfficeOps, ISA-C&amp;PIS13-UpstrmPetroSolns, ISA-C&amp;PIS21-MidDownstreamPetro</t>
  </si>
  <si>
    <t>XS-CE9NJX8</t>
  </si>
  <si>
    <t>US Finance Service</t>
  </si>
  <si>
    <t>Cog Process Trnsfmtn</t>
  </si>
  <si>
    <t>WP-QEYQ59P</t>
  </si>
  <si>
    <t>MCDONALD'S CORPORATION</t>
  </si>
  <si>
    <t>Improve millennial customer set via food traceability/Blockchain transparency</t>
  </si>
  <si>
    <t>01/25/2017 06:52pm</t>
  </si>
  <si>
    <t>ISA-CPGDS03-SmrtSupplyNtwks</t>
  </si>
  <si>
    <t>V9-SLVNQNV</t>
  </si>
  <si>
    <t>ANHEUSER-BUSCH, INCORPORATED</t>
  </si>
  <si>
    <t>Trade reconciliation with blockchain</t>
  </si>
  <si>
    <t>01/25/2017 06:36pm</t>
  </si>
  <si>
    <t>03/09/2017 01:32am</t>
  </si>
  <si>
    <t>UR-SJRZ59S</t>
  </si>
  <si>
    <t>UNION PACIFIC RAILROAD COMPANY INC</t>
  </si>
  <si>
    <t>Resolve Power Exchange of Locomotive Capacity via Blockchain</t>
  </si>
  <si>
    <t>01/25/2017 07:17pm</t>
  </si>
  <si>
    <t>ISA-CPGDS03-SmrtSupplyNtwks, ISA-T&amp;TDS26-AssetMgmt&amp;Maint</t>
  </si>
  <si>
    <t>SX-L0R3OH3</t>
  </si>
  <si>
    <t>KIMBERLY-CLARK CORPORATION</t>
  </si>
  <si>
    <t>Improve customer relationship via Blockchain</t>
  </si>
  <si>
    <t>01/25/2017 06:40pm</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</si>
  <si>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</si>
  <si>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</si>
  <si>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</si>
  <si>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</si>
  <si>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</si>
  <si>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</si>
  <si>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</si>
  <si>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</si>
  <si>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FOODS INC</t>
  </si>
  <si>
    <t>Tyson - BlockChain Chicken - Project post POC</t>
  </si>
  <si>
    <t>03/15/2017 09:12am</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</si>
  <si>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</si>
  <si>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</si>
  <si>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</si>
  <si>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</si>
  <si>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</si>
  <si>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</si>
  <si>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</si>
  <si>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</si>
  <si>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</si>
  <si>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</si>
  <si>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</si>
  <si>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</si>
  <si>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01/22/2017 02:40am</t>
  </si>
  <si>
    <t>BLKHSBN:HW SP: Blockchain High Sec Bus Netwk Blmix, ISA-ElecIS09-CogSupplyChain</t>
  </si>
  <si>
    <t>HW-ARY4QN2</t>
  </si>
  <si>
    <t>AMERICAN INTERNATIONAL GROUPINC</t>
  </si>
  <si>
    <t>Blockchain for Multinational Programs - Expansion</t>
  </si>
  <si>
    <t>01/12/2017 11:44am</t>
  </si>
  <si>
    <t>At Risk</t>
  </si>
  <si>
    <t>ISA-InsFS24-CoreInsuranceTransformation</t>
  </si>
  <si>
    <t>70-09ZDAOA</t>
  </si>
  <si>
    <t>ABBOTT LABORATORIES</t>
  </si>
  <si>
    <t>Blockchain project for Abbott</t>
  </si>
  <si>
    <t>03/08/2017 10:55am</t>
  </si>
  <si>
    <t>91-PGK7DVX</t>
  </si>
  <si>
    <t>NEDBANK LIMITED</t>
  </si>
  <si>
    <t>Nedbank Blockchain Phase 1</t>
  </si>
  <si>
    <t>03/06/2017 02:20am</t>
  </si>
  <si>
    <t>ISA-BankFS08-Blockchain</t>
  </si>
  <si>
    <t>TM-Z9FY4JK</t>
  </si>
  <si>
    <t>J &amp; J PRODUCTION</t>
  </si>
  <si>
    <t>Enterprise Blockchain Implementation</t>
  </si>
  <si>
    <t>02/21/2017 11:34pm</t>
  </si>
  <si>
    <t>02/23/2017 01:32am</t>
  </si>
  <si>
    <t>ASASERVC:Cloud Business Solution (CBS), COGNITIV:Embedded Cognitive, EMBCLOUD:GBS Embedded Cloud</t>
  </si>
  <si>
    <t>EF-WKSMM7A</t>
  </si>
  <si>
    <t>Tennet TSO</t>
  </si>
  <si>
    <t>Blockchain for settlement processes: follow up Ancillary services</t>
  </si>
  <si>
    <t>05/11/2016 09:44am</t>
  </si>
  <si>
    <t>03/02/2017 04:03pm</t>
  </si>
  <si>
    <t>ISA-BankFM-FS03-BackOfficeOps, ISA-E&amp;UCS16-OpsInnovation, ISA-E&amp;UCS16AMI-SmartMeter</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</si>
  <si>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</si>
  <si>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</si>
  <si>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</si>
  <si>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</si>
  <si>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</si>
  <si>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</si>
  <si>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</si>
  <si>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</si>
  <si>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</si>
  <si>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</si>
  <si>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03/14/2017 11:05am</t>
  </si>
  <si>
    <t>COGNITIV:Embedded Cognitive</t>
  </si>
  <si>
    <t>MS-1GIRUTH</t>
  </si>
  <si>
    <t>Nedbank Blockchain Phase2</t>
  </si>
  <si>
    <t>03/06/2017 02:25am</t>
  </si>
  <si>
    <t>N6-FCG7CYQ</t>
  </si>
  <si>
    <t>US FOODS</t>
  </si>
  <si>
    <t>Blockchain for improvement of trade, fleet management, tracability</t>
  </si>
  <si>
    <t>01/25/2017 07:21pm</t>
  </si>
  <si>
    <t>B4-A42UTBH</t>
  </si>
  <si>
    <t>SC JOHNSON &amp; SON INC</t>
  </si>
  <si>
    <t>Improve rebates via Blockchain transparency</t>
  </si>
  <si>
    <t>01/25/2017 06:49pm</t>
  </si>
  <si>
    <t>4V-PC9GES2</t>
  </si>
  <si>
    <t>NYC Department of Finance</t>
  </si>
  <si>
    <t>NYC DOF - Blockchain (Deed Fraud)</t>
  </si>
  <si>
    <t>10/13/2016 10:10pm</t>
  </si>
  <si>
    <t>01/22/2017 05:21am</t>
  </si>
  <si>
    <t>38-AY9IE4Z</t>
  </si>
  <si>
    <t>NXP Semiconductors Netherlands</t>
  </si>
  <si>
    <t>Watson IoT platform for NXP</t>
  </si>
  <si>
    <t>11/16/2016  10:16:15 AM</t>
  </si>
  <si>
    <t>12/23/2016  2:44:09 PM</t>
  </si>
  <si>
    <t>Watson IoT Collaborative Lifecycle Management</t>
  </si>
  <si>
    <t>WTSNINIT:Watson Initiative|WATIOT:Support for Growth Initiative</t>
  </si>
  <si>
    <t>OQ-ZNTLYNK</t>
  </si>
  <si>
    <t>AGEAS NV</t>
  </si>
  <si>
    <t>Blockchain Platform</t>
  </si>
  <si>
    <t>03/06/2017 09:03am</t>
  </si>
  <si>
    <t>AQ-HU0DCIY</t>
  </si>
  <si>
    <t>Philips Lighting B.V.</t>
  </si>
  <si>
    <t>Watson IoT for Lighting</t>
  </si>
  <si>
    <t>12/1/2016  1:52:30 PM</t>
  </si>
  <si>
    <t>3/9/2017  12:00:00 AM</t>
  </si>
  <si>
    <t>Platform &amp; Industry Solutions</t>
  </si>
  <si>
    <t>IoT Platform Subscription</t>
  </si>
  <si>
    <t>BCSSI:BCS Sales Initiatives|WATSNIOT:Embedded: Watson Internet of Things - Cognitive</t>
  </si>
  <si>
    <t>9T-6HUBZMF</t>
  </si>
  <si>
    <t>ETHIAS NV</t>
  </si>
  <si>
    <t>Blockchain application</t>
  </si>
  <si>
    <t>03/06/2017 08:55am</t>
  </si>
  <si>
    <t>3D-8FYK3CB</t>
  </si>
  <si>
    <t>AXA BELGIUM SA</t>
  </si>
  <si>
    <t>03/06/2017 08:59am</t>
  </si>
  <si>
    <t>SH-XBA833Y</t>
  </si>
  <si>
    <t>MARUBENI CORPORATION</t>
  </si>
  <si>
    <t>丸紅FinTech (Blockchain)</t>
  </si>
  <si>
    <t>08/23/2016 07:16am</t>
  </si>
  <si>
    <t>Key stretch</t>
  </si>
  <si>
    <t>MB-O5R14WU</t>
  </si>
  <si>
    <t>JPMORGAN CHASE BANK, NATIONAL ASSOCIATION</t>
  </si>
  <si>
    <t>Blockchain First Product "Go" Phase</t>
  </si>
  <si>
    <t>10/28/2016 05:01pm</t>
  </si>
  <si>
    <t>ISA-BankFM-FS03-BackOfficeOps</t>
  </si>
  <si>
    <t>76-URRVQTN</t>
  </si>
  <si>
    <t>Phase 2 - B3i Blockchain</t>
  </si>
  <si>
    <t>02/06/2017 05:37am</t>
  </si>
  <si>
    <t>69-2EP6KA0</t>
  </si>
  <si>
    <t>Cerner Corporation</t>
  </si>
  <si>
    <t>Watson Health Cloud/Blockchain-Rev Cycle</t>
  </si>
  <si>
    <t>02/22/2017 04:31pm</t>
  </si>
  <si>
    <t>03/02/2017 01:33am</t>
  </si>
  <si>
    <t>Hybrid Management</t>
  </si>
  <si>
    <t>Bluemix Local System W3500-96</t>
  </si>
  <si>
    <t>ANADVNCE:ANA SP: Advanced Analytics</t>
  </si>
  <si>
    <t>QB-IBDCUIK</t>
  </si>
  <si>
    <t>COMCAST CORPORATION</t>
  </si>
  <si>
    <t>IBM blockchain program for Comcast Corporation including media, financial services, and supply chain use cases similar to CEI</t>
  </si>
  <si>
    <t>02/22/2017 10:36pm</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</si>
  <si>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</si>
  <si>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</si>
  <si>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</si>
  <si>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</si>
  <si>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</si>
  <si>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</si>
  <si>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</si>
  <si>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</si>
  <si>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</si>
  <si>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</si>
  <si>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</si>
  <si>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</si>
  <si>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</si>
  <si>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</si>
  <si>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</si>
  <si>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Retail Technology Support Solutions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</si>
  <si>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</si>
  <si>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</si>
  <si>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</si>
  <si>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</si>
  <si>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</si>
  <si>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</si>
  <si>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</si>
  <si>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</si>
  <si>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</si>
  <si>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</si>
  <si>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11/30/2016 03:07pm</t>
  </si>
  <si>
    <t>SK-2UQQJ3H</t>
  </si>
  <si>
    <t>ARCA - Watson IoT- Blockchain</t>
  </si>
  <si>
    <t>02/15/2017 12:50pm</t>
  </si>
  <si>
    <t>03/06/2017 05:57pm</t>
  </si>
  <si>
    <t>CBDS: Watson IoT - Connected Solutions</t>
  </si>
  <si>
    <t>EMBIoT:GBS Embed Internet of Things, EMBMOBLE:GBS Embedded Mobile</t>
  </si>
  <si>
    <t>E2-OEX8FD3</t>
  </si>
  <si>
    <t>FASTENAL COMPANY</t>
  </si>
  <si>
    <t>Reduce trade receivables outstanding via Blockchain</t>
  </si>
  <si>
    <t>01/25/2017 07:03pm</t>
  </si>
  <si>
    <t>D7-M87Y6IT</t>
  </si>
  <si>
    <t>STATE STREET BANK AND TRUST COMPANY</t>
  </si>
  <si>
    <t>Block Chain Capacity</t>
  </si>
  <si>
    <t>10/07/2015 06:18pm</t>
  </si>
  <si>
    <t>01/12/2017 01:32am</t>
  </si>
  <si>
    <t>IBM z Systems z13</t>
  </si>
  <si>
    <t>CLOUD1:All Cloud Sales other than to Cloud SPs</t>
  </si>
  <si>
    <t>0C-PIA53XQ</t>
  </si>
  <si>
    <t>DEPOSITORY TRUST CLEARING CORP</t>
  </si>
  <si>
    <t>Blockchain Opportunity</t>
  </si>
  <si>
    <t>02/01/2017 10:55am</t>
  </si>
  <si>
    <t>02/02/2017 01:31am</t>
  </si>
  <si>
    <t>03-CBHRRO2</t>
  </si>
  <si>
    <t>GENERAL MILLS INTERNATIONAL BUSINESSES TWO, INC.</t>
  </si>
  <si>
    <t>Speed trade reconciliation with Blockchain/Supply Chain</t>
  </si>
  <si>
    <t>01/25/2017 06:33pm</t>
  </si>
  <si>
    <t>VG-SK98EX9</t>
  </si>
  <si>
    <t>ROCKWELL AUTOMATION, INC.</t>
  </si>
  <si>
    <t>Blockchain for Fin Ops (AP PTP)</t>
  </si>
  <si>
    <t>01/31/2017 03:59pm</t>
  </si>
  <si>
    <t>WATIOT:Support for Growth Initiative</t>
  </si>
  <si>
    <t>UO-LV5437Q</t>
  </si>
  <si>
    <t>HOME DEPOT USA INC</t>
  </si>
  <si>
    <t>Blockchain Solution , Vendor Compliance &amp; Fraud Detection</t>
  </si>
  <si>
    <t>05/20/2014 02:45pm</t>
  </si>
  <si>
    <t>ISA-RetailDS15-SmarterShopping</t>
  </si>
  <si>
    <t>KU-YDZK8K6</t>
  </si>
  <si>
    <t>Korea</t>
  </si>
  <si>
    <t>WOORI BANK CO., LTD.</t>
  </si>
  <si>
    <t>[WRB]Blockchain main project</t>
  </si>
  <si>
    <t>03/12/2017 09:26am</t>
  </si>
  <si>
    <t>IQ-VXGA9PO</t>
  </si>
  <si>
    <t>Watson IoT partnerhip NXP customer domain</t>
  </si>
  <si>
    <t>11/16/2016  10:22:38 AM</t>
  </si>
  <si>
    <t>12/1/2016  1:43:57 PM</t>
  </si>
  <si>
    <t>Watson Platform</t>
  </si>
  <si>
    <t>Watson Developer Cloud</t>
  </si>
  <si>
    <t>02/09/2017 01:32am</t>
  </si>
  <si>
    <t>Lab Services</t>
  </si>
  <si>
    <t>Software Services - Bluemix Garage</t>
  </si>
  <si>
    <t>DL-NBSQG9V</t>
  </si>
  <si>
    <t>SPGI</t>
  </si>
  <si>
    <t>INGENIERIA DE SOFTWARE BANCARIO SL</t>
  </si>
  <si>
    <t>Blockchain for Trade Finance</t>
  </si>
  <si>
    <t>07/26/2016 03:43am</t>
  </si>
  <si>
    <t>EMBMOBLE:GBS Embedded Mobile, ISA-BankFM-FS03-BackOfficeOps</t>
  </si>
  <si>
    <t>0Z-VN68OMS</t>
  </si>
  <si>
    <t>09/20/2016 09:01am</t>
  </si>
  <si>
    <t>02/23/2017 01:31am</t>
  </si>
  <si>
    <t>CAI CIA-GBS SW Support/Enhancements</t>
  </si>
  <si>
    <t>ZBLKLOCL:HW SP: zSystems Blockchain Local/On Prem., ZSPARK:HW: z Systems Analytics New Workload</t>
  </si>
  <si>
    <t>04-QBAHB45</t>
  </si>
  <si>
    <t>TELSTRA CORPORATION LIMITED</t>
  </si>
  <si>
    <t>Finance Blockchain</t>
  </si>
  <si>
    <t>02/01/2017 07:17pm</t>
  </si>
  <si>
    <t>ASASERVC:Cloud Business Solution (CBS), COGNITIV:Embedded Cognitive, ISA-TMECS04-SystemsTransf</t>
  </si>
  <si>
    <t>MV-4JM4ALB</t>
  </si>
  <si>
    <t>DirecTV Inc</t>
  </si>
  <si>
    <t>Blockchain DMR</t>
  </si>
  <si>
    <t>09/20/2016 10:35pm</t>
  </si>
  <si>
    <t>01/22/2017 03:54am</t>
  </si>
  <si>
    <t>ISA-TMECS15-CustInsight</t>
  </si>
  <si>
    <t>D0-I12BKPE</t>
  </si>
  <si>
    <t>TOSHIBA GCS</t>
  </si>
  <si>
    <t>Blockchain on Bluemix</t>
  </si>
  <si>
    <t>02/09/2017 12:03pm</t>
  </si>
  <si>
    <t>02/17/2017 02:36pm</t>
  </si>
  <si>
    <t>8E-OMLHNZ7</t>
  </si>
  <si>
    <t>Blockchain for Fin Ops (AR OTC)</t>
  </si>
  <si>
    <t>01/31/2017 07:02pm</t>
  </si>
  <si>
    <t>03/07/2017 01:14pm</t>
  </si>
  <si>
    <t>DK-7QJCJOM</t>
  </si>
  <si>
    <t>Siemens AG</t>
  </si>
  <si>
    <t>Siemens Corporate Initiative, BPM with Blockchain</t>
  </si>
  <si>
    <t>09/13/2016 10:16am</t>
  </si>
  <si>
    <t>03/02/2017 04:05pm</t>
  </si>
  <si>
    <t>CBDS: Watson IoT - Smarter Process</t>
  </si>
  <si>
    <t>ISA-ElecIS05-CogCustInsight</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</si>
  <si>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</si>
  <si>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</si>
  <si>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</si>
  <si>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</si>
  <si>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</si>
  <si>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</si>
  <si>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</si>
  <si>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</si>
  <si>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</si>
  <si>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</si>
  <si>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</si>
  <si>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</si>
  <si>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</si>
  <si>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ISA-ElecIS06CIOT-IOTElectrncs</t>
  </si>
  <si>
    <t>ZI-THDTKDJ</t>
  </si>
  <si>
    <t>RevCycle-Blockchain</t>
  </si>
  <si>
    <t>02/27/2017 11:11am</t>
  </si>
  <si>
    <t>03/02/2017 01:32am</t>
  </si>
  <si>
    <t>MI-ZG8XBBL</t>
  </si>
  <si>
    <t>APPLE INC</t>
  </si>
  <si>
    <t>Apple Blockchain - NDA Project</t>
  </si>
  <si>
    <t>03/01/2017 06:40pm</t>
  </si>
  <si>
    <t>TI-WJ1WFYZ</t>
  </si>
  <si>
    <t>Koninklijke Luchtvaart Mij. NV</t>
  </si>
  <si>
    <t>Blockchain Pilot project implementation</t>
  </si>
  <si>
    <t>02/20/2017 02:24am</t>
  </si>
  <si>
    <t>ISA-T&amp;TDS21-CoreSysTransf</t>
  </si>
  <si>
    <t>QL-118WU3W</t>
  </si>
  <si>
    <t>JOHNSON &amp; JOHNSON</t>
  </si>
  <si>
    <t>Finance Blockchain Pilot</t>
  </si>
  <si>
    <t>02/16/2017 03:33pm</t>
  </si>
  <si>
    <t>ISA-PharmPL92-AnalyticsCareMgmt</t>
  </si>
  <si>
    <t>MC-D4KRKM7</t>
  </si>
  <si>
    <t>Swiss Re Management Ltd</t>
  </si>
  <si>
    <t>Blockchain for L&amp;H policy - CONS</t>
  </si>
  <si>
    <t>12/19/2016 08:46am</t>
  </si>
  <si>
    <t>03/02/2017 04:09pm</t>
  </si>
  <si>
    <t>CAI - Digital Operations - Smarter Process</t>
  </si>
  <si>
    <t>Solid</t>
  </si>
  <si>
    <t>NA-78JMHC1</t>
  </si>
  <si>
    <t>Greater China</t>
  </si>
  <si>
    <t>POSTAL SAVINGS BANK OF CHINA</t>
  </si>
  <si>
    <t>PSB Block Chain</t>
  </si>
  <si>
    <t>05/29/2016 06:47am</t>
  </si>
  <si>
    <t>01/28/2017 12:09pm</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</si>
  <si>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</si>
  <si>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</si>
  <si>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</si>
  <si>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</si>
  <si>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</si>
  <si>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</si>
  <si>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</si>
  <si>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</si>
  <si>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</si>
  <si>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</si>
  <si>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06/02/2016 01:35am</t>
  </si>
  <si>
    <t>M5-NO5N92J</t>
  </si>
  <si>
    <t>THE BANK OF NEW YORK MELLON CORPORATION</t>
  </si>
  <si>
    <t>Treasury Services Payments Modernization and BlockChain</t>
  </si>
  <si>
    <t>03/14/2017 11:23pm</t>
  </si>
  <si>
    <t>Watson FSS Core</t>
  </si>
  <si>
    <t>ANADVNCE:ANA SP: Planning Analytics to Improve Efficiency, ISA-BankFM-PAY-Payments, ISA-BankFS08-Blockchain, ZBLKPOC:HW SP: Blockchain Proof of Concept</t>
  </si>
  <si>
    <t>GZ-ITQBW2C</t>
  </si>
  <si>
    <t>EDGEWELL PERSONAL CARE BRANDS LLC</t>
  </si>
  <si>
    <t>Improve recalls and promotions via Blockchain</t>
  </si>
  <si>
    <t>01/25/2017 06:58pm</t>
  </si>
  <si>
    <t>AB-5VICNLN</t>
  </si>
  <si>
    <t>PROGRESSIVE CASUALTY INSURANCE COMPANY</t>
  </si>
  <si>
    <t>Progressive - LinuxOne or IFL for Blockchain</t>
  </si>
  <si>
    <t>10/24/2016 10:56am</t>
  </si>
  <si>
    <t>IBM LinuxONE Rockhopper</t>
  </si>
  <si>
    <t>73-JQL2EKI</t>
  </si>
  <si>
    <t>IoT partnership, WIot platform for Partners</t>
  </si>
  <si>
    <t>12/01/2016 09:02am</t>
  </si>
  <si>
    <t>XM-5N85YI4</t>
  </si>
  <si>
    <t>CONA Services LLC</t>
  </si>
  <si>
    <t>02/02/2017 01:32am</t>
  </si>
  <si>
    <t>RH-FH8I43Y</t>
  </si>
  <si>
    <t>L.D.C.C.</t>
  </si>
  <si>
    <t>Group Blockchain Expansion - Retail Account</t>
  </si>
  <si>
    <t>03/12/2017 10:31pm</t>
  </si>
  <si>
    <t>QO-HSS9WIW</t>
  </si>
  <si>
    <t>US Federal</t>
  </si>
  <si>
    <t>GENERAL SERVICES ADMINISTRATION, US</t>
  </si>
  <si>
    <t>11/04/2016 09:47am</t>
  </si>
  <si>
    <t>CBDS: Analytics - GBS Software Support/Enhancements</t>
  </si>
  <si>
    <t>Q7-RG6E6OS</t>
  </si>
  <si>
    <t>FANNIE MAE</t>
  </si>
  <si>
    <t>FM: Blockchain Pilot (post PoC)</t>
  </si>
  <si>
    <t>09/02/2016 11:17am</t>
  </si>
  <si>
    <t>CAI Big Data Srvs Blockchain on Big Data</t>
  </si>
  <si>
    <t>EMBANLYT:GBS Embedded Analytics, ISA-BankFM-FS03-BackOfficeOps</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</si>
  <si>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</si>
  <si>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</si>
  <si>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</si>
  <si>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</si>
  <si>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</si>
  <si>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</si>
  <si>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</si>
  <si>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</si>
  <si>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</si>
  <si>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</si>
  <si>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03/14/2017 02:57pm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</si>
  <si>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</si>
  <si>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</si>
  <si>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</si>
  <si>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</si>
  <si>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</si>
  <si>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</si>
  <si>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</si>
  <si>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LONDON STOCK EXCHANGE GROUP PLC</t>
  </si>
  <si>
    <t>03/03/2016 05:47pm</t>
  </si>
  <si>
    <t>01/03/2017 08:17am</t>
  </si>
  <si>
    <t>FIRSTENT:HW SP: First In Enterprise</t>
  </si>
  <si>
    <t>MQ-694FHER</t>
  </si>
  <si>
    <t>India-South Asia</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</si>
  <si>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</si>
  <si>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</si>
  <si>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</si>
  <si>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</si>
  <si>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</si>
  <si>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</si>
  <si>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</si>
  <si>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</si>
  <si>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</si>
  <si>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46-6FSF7U0</t>
  </si>
  <si>
    <t>ShenZhen BaiQian Financial Service Ltd.</t>
  </si>
  <si>
    <t>02/13/2017 05:36am</t>
  </si>
  <si>
    <t>LZ-9BXB64D</t>
  </si>
  <si>
    <t>SUMITOMO MITSUI BANKING CORPORATION</t>
  </si>
  <si>
    <t>SMBC Blockchain Practical Use Inspection Phase2</t>
  </si>
  <si>
    <t>04/13/2016 05:59am</t>
  </si>
  <si>
    <t>CAI - SC&amp;CP Mobile</t>
  </si>
  <si>
    <t>T9-UYAGC9J</t>
  </si>
  <si>
    <t>BANK OF TOKYO-MITSUBISHI UFJ,LTD.</t>
  </si>
  <si>
    <t>Place Holder</t>
  </si>
  <si>
    <t>03/01/2016 09:33pm</t>
  </si>
  <si>
    <t>EMBMOBLE:GBS Embedded Mobile</t>
  </si>
  <si>
    <t>IX-E5D42N2</t>
  </si>
  <si>
    <t>TOKYO STOCK EXCHANGE</t>
  </si>
  <si>
    <t>Blockchain本格展開</t>
  </si>
  <si>
    <t>03/07/2017 09:42pm</t>
  </si>
  <si>
    <t>YA-C3FZIKY</t>
  </si>
  <si>
    <t>AUSTRALIAN POSTAL CORPORATION T/A AUSTRALIA POST</t>
  </si>
  <si>
    <t>12/19/2016 06:27am</t>
  </si>
  <si>
    <t>01/22/2017 01:39pm</t>
  </si>
  <si>
    <t>03-VW8Y5NK</t>
  </si>
  <si>
    <t>Dubai Smart Government</t>
  </si>
  <si>
    <t>Blockchain Partnership</t>
  </si>
  <si>
    <t>12/29/2016 09:10am</t>
  </si>
  <si>
    <t>Won</t>
  </si>
  <si>
    <t>ISA-BankFS08-Blockchain, ISA-BankInsFS09SEC-Blockchain, ISA-GovtPG73-Tax/RevMgmt</t>
  </si>
  <si>
    <t>06-VK5R7ID</t>
  </si>
  <si>
    <t>USAA LIFE INSURANCE COMPANY</t>
  </si>
  <si>
    <t>Blockchain PoC</t>
  </si>
  <si>
    <t>12/13/2016 02:02pm</t>
  </si>
  <si>
    <t>7F-S7QS372</t>
  </si>
  <si>
    <t>UBS FINANCIAL SERVICES INC.</t>
  </si>
  <si>
    <t>BlueMix for Internal Innovation</t>
  </si>
  <si>
    <t>03/15/2017 06:55pm</t>
  </si>
  <si>
    <t>03/16/2017 07:46am</t>
  </si>
  <si>
    <t>6941-02N IBM Bluemix Private Cloud (GTS BU)</t>
  </si>
  <si>
    <t>VH-8Y16KGE</t>
  </si>
  <si>
    <t>Changsha Sanyi Group Holdings Co., Ltd.</t>
  </si>
  <si>
    <t>block chain pilot</t>
  </si>
  <si>
    <t>09/20/2016 05:37am</t>
  </si>
  <si>
    <t>62-FW1ASHI</t>
  </si>
  <si>
    <t>MITSUBISHI UFJ TRUST AND BANKING C</t>
  </si>
  <si>
    <t>BlockChain_BluemixPOC</t>
  </si>
  <si>
    <t>02/08/2017 02:41am</t>
  </si>
  <si>
    <t>Do Not Use - GPP GSDH</t>
  </si>
  <si>
    <t>NN-C0H7LAX</t>
  </si>
  <si>
    <t>JAPAN RESEARCH INSTITUTE,LIMITED,T</t>
  </si>
  <si>
    <t>Blockchain SNG TF - Production</t>
  </si>
  <si>
    <t>10/18/2016 07:05am</t>
  </si>
  <si>
    <t>WD-DDOAQAU</t>
  </si>
  <si>
    <t>DOW JONES &amp; CO INC</t>
  </si>
  <si>
    <t>Blockchain Enterprise Scale 2 - Journalist Fact Capture</t>
  </si>
  <si>
    <t>10/06/2016 11:24pm</t>
  </si>
  <si>
    <t>01/22/2017 04:13am</t>
  </si>
  <si>
    <t>01/22/2017 04:44am</t>
  </si>
  <si>
    <t>YC-5TCBNIW</t>
  </si>
  <si>
    <t>FEDERAL EXPRESS CORPORATION</t>
  </si>
  <si>
    <t>Blockchain Strategy/POC</t>
  </si>
  <si>
    <t>03/10/2017 07:26am</t>
  </si>
  <si>
    <t>T3-GGGQDZH</t>
  </si>
  <si>
    <t>Deutsche Börse AG</t>
  </si>
  <si>
    <t>Blockchain - Hyperledger approaches for Financial Markets</t>
  </si>
  <si>
    <t>06/13/2016 04:02pm</t>
  </si>
  <si>
    <t>BLKHSBN:HW SP: Blockchain High Sec Bus Netwk Blmix, ISA-BankFM-FS03-BackOfficeOps, ZBLKPOC:HW SP: Blockchain Proof of Concept</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</si>
  <si>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</si>
  <si>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</si>
  <si>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</si>
  <si>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</si>
  <si>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</si>
  <si>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</si>
  <si>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</si>
  <si>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</si>
  <si>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</si>
  <si>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</si>
  <si>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</si>
  <si>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</si>
  <si>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</si>
  <si>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</si>
  <si>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</si>
  <si>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</si>
  <si>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</si>
  <si>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01/22/2017 01:16pm</t>
  </si>
  <si>
    <t>NA-QY0UC2V</t>
  </si>
  <si>
    <t>KDR VICTORIA PTY LTD</t>
  </si>
  <si>
    <t>12/19/2016 03:51am</t>
  </si>
  <si>
    <t>ML-YAOB7D2</t>
  </si>
  <si>
    <t>SUPER RETAIL GROUP SERVICES</t>
  </si>
  <si>
    <t>12/19/2016 03:56am</t>
  </si>
  <si>
    <t>02/22/2017 02:28am</t>
  </si>
  <si>
    <t>GD-GSDK9O2</t>
  </si>
  <si>
    <t>ORORA LIMITED</t>
  </si>
  <si>
    <t>12/19/2016 03:52am</t>
  </si>
  <si>
    <t>FK-PY4XQR2</t>
  </si>
  <si>
    <t>DAVID JONES LIMITED</t>
  </si>
  <si>
    <t>12/19/2016 03:55am</t>
  </si>
  <si>
    <t>02/22/2017 02:08am</t>
  </si>
  <si>
    <t>8R-M2YFYG2</t>
  </si>
  <si>
    <t>SPOTLESS SERVICES LIMITED</t>
  </si>
  <si>
    <t>12/19/2016 03:53am</t>
  </si>
  <si>
    <t>5J-F6EFLU0</t>
  </si>
  <si>
    <t>CLEANAWAY WASTE MANAGEMENT LIMITED</t>
  </si>
  <si>
    <t>12/19/2016 03:49am</t>
  </si>
  <si>
    <t>IH-F6REUL7</t>
  </si>
  <si>
    <t>FISERV, INC.</t>
  </si>
  <si>
    <t>Blockchain: Bluemix-- Smart Contracts Application</t>
  </si>
  <si>
    <t>09/15/2016 10:21am</t>
  </si>
  <si>
    <t>02/19/2017 03:44am</t>
  </si>
  <si>
    <t>IBM Bluemix Local - Runtimes</t>
  </si>
  <si>
    <t>CP-NC6ZXX1</t>
  </si>
  <si>
    <t>GEMDALE CORPORATION</t>
  </si>
  <si>
    <t>Data Lake/Block Chain Consultant</t>
  </si>
  <si>
    <t>03/07/2017 09:39pm</t>
  </si>
  <si>
    <t>6950-94F Systems Transformation Services (custom, non-cloud)</t>
  </si>
  <si>
    <t>ISA-999-NoSolutionSold</t>
  </si>
  <si>
    <t>EN-6HS1HYR</t>
  </si>
  <si>
    <t>pilot in production</t>
  </si>
  <si>
    <t>09/20/2016 05:41am</t>
  </si>
  <si>
    <t>14-7U1UDPT</t>
  </si>
  <si>
    <t>RELIANCE JIO INFOCOMM LIMITED</t>
  </si>
  <si>
    <t>Blockchain for Reliance Jio and Payment Bank</t>
  </si>
  <si>
    <t>01/25/2017 01:18pm</t>
  </si>
  <si>
    <t>EMBCLOUD:GBS Embedded Cloud</t>
  </si>
  <si>
    <t>HH-4D7B73D</t>
  </si>
  <si>
    <t>BELL CANADA</t>
  </si>
  <si>
    <t>Resilient - Bell Canada Cyber Incident Response</t>
  </si>
  <si>
    <t>11/23/2016 12:27pm</t>
  </si>
  <si>
    <t>03/16/2017 02:31am</t>
  </si>
  <si>
    <t>Sec Ops &amp; Response Solns</t>
  </si>
  <si>
    <t>Resilient Incident Response Platform</t>
  </si>
  <si>
    <t>DG-CQN9C2I</t>
  </si>
  <si>
    <t>Sheltered Harbor</t>
  </si>
  <si>
    <t>Data Vault Transmission Blockchain Opportunity</t>
  </si>
  <si>
    <t>03/15/2017 11:23am</t>
  </si>
  <si>
    <t>Y4-QRIJRZN</t>
  </si>
  <si>
    <t>KPN B.V.</t>
  </si>
  <si>
    <t>Blockchain Project 1</t>
  </si>
  <si>
    <t>02/06/2017 06:05am</t>
  </si>
  <si>
    <t>HO-12YPL0J</t>
  </si>
  <si>
    <t>TECHNOSOFT GLOBAL SERVICES PVT LTD</t>
  </si>
  <si>
    <t>Endpoint Services</t>
  </si>
  <si>
    <t>03/01/2017 05:17am</t>
  </si>
  <si>
    <t>6950-15W IBM Workplace Support Services (Deskside)</t>
  </si>
  <si>
    <t>TD-6C9XYMX</t>
  </si>
  <si>
    <t>CO-OPERATIVE BULK HANDLING LTD</t>
  </si>
  <si>
    <t>Marketplace application/portal - Including Blockchain and Advanced Analytics</t>
  </si>
  <si>
    <t>02/07/2017 07:07am</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</si>
  <si>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</si>
  <si>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</si>
  <si>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</si>
  <si>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</si>
  <si>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</si>
  <si>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</si>
  <si>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</si>
  <si>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</si>
  <si>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</si>
  <si>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</si>
  <si>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</si>
  <si>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</si>
  <si>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</si>
  <si>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G5-VH5LGBT</t>
  </si>
  <si>
    <t>战略咨询</t>
  </si>
  <si>
    <t>5D-18GFSMG</t>
  </si>
  <si>
    <t>Blockchain @ Swiss Re</t>
  </si>
  <si>
    <t>05/27/2016 11:00am</t>
  </si>
  <si>
    <t>03/02/2017 04:04pm</t>
  </si>
  <si>
    <t>BLUEMIXX:GBS Bluemix Custom Application Services, EMBMOBLE:GBS Embedded Mobile</t>
  </si>
  <si>
    <t>WD-EBVPGNN</t>
  </si>
  <si>
    <t>WILLIAMS LEA INDIA PRIVATE LIMITED</t>
  </si>
  <si>
    <t>Endpoint Management</t>
  </si>
  <si>
    <t>03/07/2017 01:58am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</si>
  <si>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</si>
  <si>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</si>
  <si>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</si>
  <si>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</si>
  <si>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</si>
  <si>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</si>
  <si>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</si>
  <si>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</si>
  <si>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</si>
  <si>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</si>
  <si>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</si>
  <si>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</si>
  <si>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</si>
  <si>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</si>
  <si>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</si>
  <si>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</si>
  <si>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</si>
  <si>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</si>
  <si>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SOUTH AFRICAN REVENUE SERVICES</t>
  </si>
  <si>
    <t>Blockchain Proof of Concept for digitization of customs records</t>
  </si>
  <si>
    <t>Watson Commerce</t>
  </si>
  <si>
    <t>WebSphere Portal Enable</t>
  </si>
  <si>
    <t>ISA-GovtPG73-Tax/RevMgmt</t>
  </si>
  <si>
    <t>RL-8E0GGIQ</t>
  </si>
  <si>
    <t>EQUITAS SMALL FINANCE BANK LIMITED</t>
  </si>
  <si>
    <t>Equitas- addiitonal branch expansion</t>
  </si>
  <si>
    <t>02/28/2017 10:22pm</t>
  </si>
  <si>
    <t>6950-99T IBM Network Integration Services</t>
  </si>
  <si>
    <t>MK-DUW44Q2</t>
  </si>
  <si>
    <t>LONDON STOCK EXCHANGE PLC</t>
  </si>
  <si>
    <t> LSE Netting and Blockchain - Q2 </t>
  </si>
  <si>
    <t>01/12/2017 10:27am</t>
  </si>
  <si>
    <t>CAI AMS Staff Augmentation</t>
  </si>
  <si>
    <t>NONE:No code/solution involved</t>
  </si>
  <si>
    <t>YK-8XFR39O</t>
  </si>
  <si>
    <t>MAHINDRA &amp; MAHINDRA FINANCIAL SERVICES LIMITED</t>
  </si>
  <si>
    <t>Commercial Implementation of Block Chain for Invoice Discounting</t>
  </si>
  <si>
    <t>01/18/2017 04:41am</t>
  </si>
  <si>
    <t>01/22/2017 01:42pm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</si>
  <si>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</si>
  <si>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</si>
  <si>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</si>
  <si>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</si>
  <si>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</si>
  <si>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</si>
  <si>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</si>
  <si>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</si>
  <si>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</si>
  <si>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</si>
  <si>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</si>
  <si>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</si>
  <si>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</si>
  <si>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</si>
  <si>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</si>
  <si>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</si>
  <si>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</si>
  <si>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</si>
  <si>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</si>
  <si>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</si>
  <si>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</si>
  <si>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</si>
  <si>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</si>
  <si>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</si>
  <si>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</si>
  <si>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</si>
  <si>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</si>
  <si>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01/30/2017 09:24am</t>
  </si>
  <si>
    <t>EMBANLYT:GBS Embedded Analytics, IGSPN:Procurement NONE - No 3rd Party Supplier, ISA-GovtPG53-Defense&amp;Intel</t>
  </si>
  <si>
    <t>ZA-A6WED0C</t>
  </si>
  <si>
    <t>ORIFLAME COSMETICS S.A., À LUXEMBOURG, SUCCURSALE DE FRIBOURG</t>
  </si>
  <si>
    <t>Oriflame ideas for blockchain</t>
  </si>
  <si>
    <t>02/08/2017 04:14am</t>
  </si>
  <si>
    <t>XX-YAJ6CGM</t>
  </si>
  <si>
    <t>SHINHAN FINANCIAL GROUP(SHFG)</t>
  </si>
  <si>
    <t>[SHFG]Blockchain 2nd project for SHFG</t>
  </si>
  <si>
    <t>03/14/2017 12:48am</t>
  </si>
  <si>
    <t>WP-3DTHLHM</t>
  </si>
  <si>
    <t>VIACOM INC.</t>
  </si>
  <si>
    <t>Blockchain for content management and syndication</t>
  </si>
  <si>
    <t>03/03/2017 05:48pm</t>
  </si>
  <si>
    <t>V8-YTMPJP8</t>
  </si>
  <si>
    <t>ASEAN</t>
  </si>
  <si>
    <t>THE BANK OF TOKYO-MITSUBISHI UFJ, LTD. SINGAPORE BRANCH</t>
  </si>
  <si>
    <t>BTMU Blockchain SOW Production Support</t>
  </si>
  <si>
    <t>11/23/2015 10:41am</t>
  </si>
  <si>
    <t>SP-O00FI85</t>
  </si>
  <si>
    <t>PSB Blockchain for Asset Custody - phase II</t>
  </si>
  <si>
    <t>02/09/2017 12:37am</t>
  </si>
  <si>
    <t>02/16/2017 01:32am</t>
  </si>
  <si>
    <t>RB-P39GPBX</t>
  </si>
  <si>
    <t>CHUBB GROUP OF INSURANCE COMPANIES</t>
  </si>
  <si>
    <t>Blockchain on BlueMix</t>
  </si>
  <si>
    <t>03/09/2017 04:51pm</t>
  </si>
  <si>
    <t>QR-H0UZ5GN</t>
  </si>
  <si>
    <t>Hamm Reno Group GmbH</t>
  </si>
  <si>
    <t>logistisches Dienstleistungsmanagement - Blockchain</t>
  </si>
  <si>
    <t>12/09/2016 04:00am</t>
  </si>
  <si>
    <t>03/02/2017 04:08pm</t>
  </si>
  <si>
    <t>PC-1X4QEEX</t>
  </si>
  <si>
    <t>THE BOEING COMPANY</t>
  </si>
  <si>
    <t>Blockchain- Supply Chain</t>
  </si>
  <si>
    <t>02/09/2017 01:43pm</t>
  </si>
  <si>
    <t>02/16/2017 01:31am</t>
  </si>
  <si>
    <t>P5-M20KUXU</t>
  </si>
  <si>
    <t>EXPERIAN INFORMATION SOLUTIONS INC</t>
  </si>
  <si>
    <t>Blockchain Strategy</t>
  </si>
  <si>
    <t>02/05/2017 01:43pm</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</si>
  <si>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</si>
  <si>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</si>
  <si>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</si>
  <si>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</si>
  <si>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</si>
  <si>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</si>
  <si>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</si>
  <si>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</si>
  <si>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</si>
  <si>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</si>
  <si>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WATSNIOT:Embedded: Watson Internet of Things - Co, EMBMOBLE:GBS Embedded Mobile</t>
  </si>
  <si>
    <t>NA-T4LTXR3</t>
  </si>
  <si>
    <t>MARY KAY FOUNDATION</t>
  </si>
  <si>
    <t>Blockchain for MayKay</t>
  </si>
  <si>
    <t>01/27/2017 03:43pm</t>
  </si>
  <si>
    <t>THE TRAVELERS INDEMNITY COMPANY</t>
  </si>
  <si>
    <t>LS-1I5ZF7O</t>
  </si>
  <si>
    <t>Reference Data Chain</t>
  </si>
  <si>
    <t>LE-VAETW5C</t>
  </si>
  <si>
    <t>SANTANDER BANK</t>
  </si>
  <si>
    <t>02/17/2017 02:58pm</t>
  </si>
  <si>
    <t>JK-X3D9U4T</t>
  </si>
  <si>
    <t>Blockchain on zLinux</t>
  </si>
  <si>
    <t>08/17/2016 06:05pm</t>
  </si>
  <si>
    <t>01/05/2017 01:32am</t>
  </si>
  <si>
    <t>IBM z Systems z13 with Linux as Primary OS</t>
  </si>
  <si>
    <t>IA-KZ22U1A</t>
  </si>
  <si>
    <t>The Korea Federation of Banks</t>
  </si>
  <si>
    <t>02/13/2017 12:32am</t>
  </si>
  <si>
    <t>Power System i/p</t>
  </si>
  <si>
    <t>Power E850C AIX or Linux primary OS</t>
  </si>
  <si>
    <t>HW-49WOY4Z</t>
  </si>
  <si>
    <t>IBM Machines Unknown Customer</t>
  </si>
  <si>
    <t>SBFE Blockchain Solution</t>
  </si>
  <si>
    <t>02/17/2017 11:31am</t>
  </si>
  <si>
    <t>HE-J43DNK3</t>
  </si>
  <si>
    <t>PNC BANK NATIONAL ASSOCIATION</t>
  </si>
  <si>
    <t>02/27/2017 03:10pm</t>
  </si>
  <si>
    <t>ISA-999-NoSolutionSold, NONE:No code/solution involved</t>
  </si>
  <si>
    <t>GY-Y402RCB</t>
  </si>
  <si>
    <t>AETNA LIFE INSURANCE CO</t>
  </si>
  <si>
    <t>Blockchain on z at Aetna</t>
  </si>
  <si>
    <t>05/06/2016 10:35am</t>
  </si>
  <si>
    <t>G8-MOOME4K</t>
  </si>
  <si>
    <t>Gema Ges. f. musikal. Auffuehrungs u. mech Vervielfält. - Rechte</t>
  </si>
  <si>
    <t>11/25/2016 11:17am</t>
  </si>
  <si>
    <t>Watson Custom Engagements</t>
  </si>
  <si>
    <t>ANSMART:ANA SP: Smarter Self Service</t>
  </si>
  <si>
    <t>G2-I9YCWVP</t>
  </si>
  <si>
    <t>AXA Konzern AG</t>
  </si>
  <si>
    <t>03/11/2017 03:05pm</t>
  </si>
  <si>
    <t>ISA-BankInsFS09SEC-Blockchain</t>
  </si>
  <si>
    <t>FY-8P2R3NY</t>
  </si>
  <si>
    <t>COMMONWEALTH SERVICES DELIVERY AGENCY</t>
  </si>
  <si>
    <t>DHS: Identity Management (Blockchain)</t>
  </si>
  <si>
    <t>12/06/2016 11:11pm</t>
  </si>
  <si>
    <t>01/22/2017 06:44am</t>
  </si>
  <si>
    <t>ISA-GovtPG30-SocialPrograms</t>
  </si>
  <si>
    <t>DF-4GQPBO3</t>
  </si>
  <si>
    <t>Louis Dreyfus Company Suisse SA</t>
  </si>
  <si>
    <t>10/13/2016 05:08pm</t>
  </si>
  <si>
    <t>01/22/2017 09:08am</t>
  </si>
  <si>
    <t>CM-7WPCCEA</t>
  </si>
  <si>
    <t>NORTHERN TRUST</t>
  </si>
  <si>
    <t>LinuxONE HSBN</t>
  </si>
  <si>
    <t>04/19/2016 10:24am</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</si>
  <si>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</si>
  <si>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</si>
  <si>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</si>
  <si>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</si>
  <si>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</si>
  <si>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</si>
  <si>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</si>
  <si>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</si>
  <si>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</si>
  <si>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</si>
  <si>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</si>
  <si>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</si>
  <si>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</si>
  <si>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</si>
  <si>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</si>
  <si>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</si>
  <si>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</si>
  <si>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</si>
  <si>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</si>
  <si>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</si>
  <si>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3R-81NTPNN</t>
  </si>
  <si>
    <t>FIEGE Logistik Stiftung &amp; Co. KG</t>
  </si>
  <si>
    <t>Strategic Logistics Consulting / IoT</t>
  </si>
  <si>
    <t>3/7/2016  8:00:27 PM</t>
  </si>
  <si>
    <t>Hybrid Integration</t>
  </si>
  <si>
    <t>IBM Application Integration Suite</t>
  </si>
  <si>
    <t>BCSSI:BCS Sales Initiatives|EMBANLYT:GBS Embedded Analytics BCSSI:BCS Sales Initiatives|EMBIoT:GBS Embed Internet of Things ISADS27 ISATIOC</t>
  </si>
  <si>
    <t>39-JAY8J9C</t>
  </si>
  <si>
    <t>Deutsche Bank</t>
  </si>
  <si>
    <t>DB Hyperledger Credit Initial stage</t>
  </si>
  <si>
    <t>11/29/2016 10:19am</t>
  </si>
  <si>
    <t>03/09/2017 05:02am</t>
  </si>
  <si>
    <t>1W-HZWW37H</t>
  </si>
  <si>
    <t>AIG GLOBAL SERVICES INC</t>
  </si>
  <si>
    <t>IFL for Blockchain</t>
  </si>
  <si>
    <t>10/20/2016 11:27am</t>
  </si>
  <si>
    <t>ISA-T&amp;TDS25-LegacyTransf&amp;Cloud, ZBLKLOCL:HW SP: zSystems Blockchain Local/On Prem.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</si>
  <si>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</si>
  <si>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</si>
  <si>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</si>
  <si>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</si>
  <si>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</si>
  <si>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</si>
  <si>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</si>
  <si>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</si>
  <si>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</si>
  <si>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</si>
  <si>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Z8-MUHC3MD</t>
  </si>
  <si>
    <t>Top2Top POC: Shopfloor Optimization and Watson Supply, IoT and Blockchain</t>
  </si>
  <si>
    <t>03/09/2016 02:24pm</t>
  </si>
  <si>
    <t>EMBMOBLE:GBS Embedded Mobile, ISA-AutoIS07MANO-MfgOpt</t>
  </si>
  <si>
    <t>W9-FQY7SLV</t>
  </si>
  <si>
    <t>Sichuan he jia Co., LTD</t>
  </si>
  <si>
    <t>Block Chain Platform</t>
  </si>
  <si>
    <t>02/08/2017 12:28am</t>
  </si>
  <si>
    <t>ISA-IPIS60AMME-AssetMgmtMetals</t>
  </si>
  <si>
    <t>NE-I9PE19W</t>
  </si>
  <si>
    <t>FORD MOTOR COMPANY</t>
  </si>
  <si>
    <t>Ford Blockchain - Financing and Supply Chain</t>
  </si>
  <si>
    <t>01/26/2017 08:37am</t>
  </si>
  <si>
    <t>EMBMOBLE:GBS Embedded Mobile, ISA-AutoIS70DBMS-DigiBusMod</t>
  </si>
  <si>
    <t>JG-P5B8LXG</t>
  </si>
  <si>
    <t>Blockchain add on</t>
  </si>
  <si>
    <t>12/16/2016 08:45am</t>
  </si>
  <si>
    <t>CAI Digital Operations - AMS</t>
  </si>
  <si>
    <t>IL-C3ERZMA</t>
  </si>
  <si>
    <t>区块链创新服务</t>
  </si>
  <si>
    <t>H3-MAMRKMW</t>
  </si>
  <si>
    <t>Basler Versicherung AG</t>
  </si>
  <si>
    <t>WinPath: Blockchain Pilot</t>
  </si>
  <si>
    <t>02/08/2017 03:06am</t>
  </si>
  <si>
    <t>BT-BSODLSJ</t>
  </si>
  <si>
    <t>Kraftfahrt-Bundesamt</t>
  </si>
  <si>
    <t>Blockchain f. Zentrales Kontrollgerätkartenregister (ZKR)</t>
  </si>
  <si>
    <t>02/16/2017 06:55am</t>
  </si>
  <si>
    <t>AG-8BIB7OD</t>
  </si>
  <si>
    <t>Henkel AG &amp; Co. KGaA</t>
  </si>
  <si>
    <t>03/15/2017 07:04am</t>
  </si>
  <si>
    <t>EMBANLYT:GBS Embedded Analytics, ISA-AutoIS70DBMS-DigiBusMod</t>
  </si>
  <si>
    <t>8P-GKQGFRH</t>
  </si>
  <si>
    <t>American Airlines</t>
  </si>
  <si>
    <t>z13 supporting blockchain for Parts Maintenance</t>
  </si>
  <si>
    <t>02/08/2017 02:55pm</t>
  </si>
  <si>
    <t>7L-FGBNR75</t>
  </si>
  <si>
    <t>Deutsche Telekom AG</t>
  </si>
  <si>
    <t>Partnerships (Health &amp; Security) - PoC</t>
  </si>
  <si>
    <t>02/10/2017 06:43am</t>
  </si>
  <si>
    <t>64-GCEL7Q1</t>
  </si>
  <si>
    <t>Mexico</t>
  </si>
  <si>
    <t>HSBC MEXICO, S.A. INSTITUCION DE BANCA</t>
  </si>
  <si>
    <t>02/14/2017 11:28pm</t>
  </si>
  <si>
    <t>38-ONIEL55</t>
  </si>
  <si>
    <t>TELSTRA CORPORATION</t>
  </si>
  <si>
    <t>Using Blockchain for Address Reconciliation</t>
  </si>
  <si>
    <t>10/06/2016 10:02pm</t>
  </si>
  <si>
    <t>01/22/2017 02:45am</t>
  </si>
  <si>
    <t>Watson Data Platform Pln</t>
  </si>
  <si>
    <t>0P-N8KT8WM</t>
  </si>
  <si>
    <t>PostFinance AG</t>
  </si>
  <si>
    <t>Blockchain Implementierung</t>
  </si>
  <si>
    <t>02/10/2017 10:12am</t>
  </si>
  <si>
    <t>ZE-SG46F67</t>
  </si>
  <si>
    <t>AUSTRALIAN POSTAL CORPORATION</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</si>
  <si>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</si>
  <si>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</si>
  <si>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</si>
  <si>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</si>
  <si>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</si>
  <si>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</si>
  <si>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</si>
  <si>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</si>
  <si>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</si>
  <si>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</si>
  <si>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</si>
  <si>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03/07/2017 01:58pm</t>
  </si>
  <si>
    <t>ISA-AutoIS07MANO-MfgOpt</t>
  </si>
  <si>
    <t>A0-H1KGZZB</t>
  </si>
  <si>
    <t>AUSTRALIAN TAXATION OFFICE</t>
  </si>
  <si>
    <t>Blockchain POC</t>
  </si>
  <si>
    <t>02/02/2017 02:06am</t>
  </si>
  <si>
    <t>JM-PB18L6B</t>
  </si>
  <si>
    <t>SHANGHAI MUNICIPAL HEALTH BUREAU</t>
  </si>
  <si>
    <t>08/12/2016 04:35am</t>
  </si>
  <si>
    <t>VDPCand:Value Driven Proposal Candidate</t>
  </si>
  <si>
    <t>JC-MI7HD0P</t>
  </si>
  <si>
    <t>SBI SECURITIES CO.,LTD.</t>
  </si>
  <si>
    <t>Blockchain　本番展開</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</si>
  <si>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</si>
  <si>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</si>
  <si>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</si>
  <si>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</si>
  <si>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</si>
  <si>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</si>
  <si>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</si>
  <si>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</si>
  <si>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</si>
  <si>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V3-FP3KVQI</t>
  </si>
  <si>
    <t>77 BK</t>
  </si>
  <si>
    <t>Fintech Robo AD/BlockChain</t>
  </si>
  <si>
    <t>07/11/2016 06:10am</t>
  </si>
  <si>
    <t>CAI MobileFirst at Scale Hybrid App Factory</t>
  </si>
  <si>
    <t>ASASERVC:Cloud Business Solution (CBS), ISA-BankFS14OCEX-OmChanExp</t>
  </si>
  <si>
    <t>QT-PUIH1DN</t>
  </si>
  <si>
    <t>Yazaki Corporation</t>
  </si>
  <si>
    <t>矢崎CPU更新</t>
  </si>
  <si>
    <t>11/16/2016 02:51am</t>
  </si>
  <si>
    <t>02/20/2017 09:33pm</t>
  </si>
  <si>
    <t>IBM z Systems z13s</t>
  </si>
  <si>
    <t>XT-WQ36PIQ</t>
  </si>
  <si>
    <t>Nordic</t>
  </si>
  <si>
    <t>NOVO NORDISK A/S</t>
  </si>
  <si>
    <t>03/13/2017 05:50pm</t>
  </si>
  <si>
    <t>FY-GPKS9YL</t>
  </si>
  <si>
    <t>CareCentrix</t>
  </si>
  <si>
    <t>CareCentrix Blockchain POC</t>
  </si>
  <si>
    <t>02/13/2017 02:55pm</t>
  </si>
  <si>
    <t>FI-8XXWKX8</t>
  </si>
  <si>
    <t>SAG Services AG</t>
  </si>
  <si>
    <t>Block chain (scm/spare parts)</t>
  </si>
  <si>
    <t>08/25/2016 11:39am</t>
  </si>
  <si>
    <t>AGILE:Agile or Agility is a component of the solu</t>
  </si>
  <si>
    <t>8S-YA0CYXF</t>
  </si>
  <si>
    <t>BANK OF CHINA LIMITED, MACAU B RANCH</t>
  </si>
  <si>
    <t>Blueprint Implementation Service for PreProd &amp; Prod</t>
  </si>
  <si>
    <t>01/19/2017 11:03am</t>
  </si>
  <si>
    <t>03/09/2017 01:31am</t>
  </si>
  <si>
    <t>6940-93J (O) Infrastructure Recovery Services</t>
  </si>
  <si>
    <t>W6-GO41PNC</t>
  </si>
  <si>
    <t>SSA</t>
  </si>
  <si>
    <t>Ath A Toda Hora SA</t>
  </si>
  <si>
    <t>Solución BlockChain para Gestión de Lealtad</t>
  </si>
  <si>
    <t>02/25/2017 09:28pm</t>
  </si>
  <si>
    <t>M0-4VO7VUF</t>
  </si>
  <si>
    <t>SKAT</t>
  </si>
  <si>
    <t>Blockchain for udbytteskat</t>
  </si>
  <si>
    <t>02/05/2017 03:41pm</t>
  </si>
  <si>
    <t>UA-SRRUDZV</t>
  </si>
  <si>
    <t>Block chain deployment for transport department in Telangana</t>
  </si>
  <si>
    <t>11/17/2016 12:20pm</t>
  </si>
  <si>
    <t>02/10/2017 01:17am</t>
  </si>
  <si>
    <t>Private Cloud &amp; Hybrid</t>
  </si>
  <si>
    <t>DB2 AlphaBlox</t>
  </si>
  <si>
    <t>FB-7MNQMMK</t>
  </si>
  <si>
    <t>MRF LIMITED</t>
  </si>
  <si>
    <t>Block Chain</t>
  </si>
  <si>
    <t>12/21/2016 05:49am</t>
  </si>
  <si>
    <t>SF-U959WGA</t>
  </si>
  <si>
    <t>Torch 4, Road to Production, GvK</t>
  </si>
  <si>
    <t>MJ-EW5TXUE</t>
  </si>
  <si>
    <t>A2ZCLOUD LTD</t>
  </si>
  <si>
    <t>SO - Storage to support Canadian zBlockChain farm</t>
  </si>
  <si>
    <t>12/01/2016 09:39am</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</si>
  <si>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</si>
  <si>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</si>
  <si>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</si>
  <si>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</si>
  <si>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</si>
  <si>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</si>
  <si>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</si>
  <si>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</si>
  <si>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Nokia Siemens Networks Oy</t>
  </si>
  <si>
    <t>Blockchain - Implementation</t>
  </si>
  <si>
    <t>08/04/2016 07:30am</t>
  </si>
  <si>
    <t>Flash Systems - Storage</t>
  </si>
  <si>
    <t>QRadar SIEM Sw (Wz)</t>
  </si>
  <si>
    <t>G8-8VWKHX5</t>
  </si>
  <si>
    <t>GOVERNMENT OF ANDHRA PRADESH</t>
  </si>
  <si>
    <t>Blockchain center of excellence</t>
  </si>
  <si>
    <t>12/01/2016 07:45am</t>
  </si>
  <si>
    <t>01/22/2017 02:47am</t>
  </si>
  <si>
    <t>01/22/2017 05:40am</t>
  </si>
  <si>
    <t>79-HY57CL3</t>
  </si>
  <si>
    <t>NDIS eMarketplace (Blockchain)</t>
  </si>
  <si>
    <t>12/06/2016 11:14pm</t>
  </si>
  <si>
    <t>KC-6JU5UVK</t>
  </si>
  <si>
    <t>SEB-IT</t>
  </si>
  <si>
    <t>02/05/2017 03:33pm</t>
  </si>
  <si>
    <t>OR-LWIUIYG</t>
  </si>
  <si>
    <t>CertiQ B.V.</t>
  </si>
  <si>
    <t>Blockchain: CertiQ Certificates of Origin (all energy sources)</t>
  </si>
  <si>
    <t>10/26/2016 10:43am</t>
  </si>
  <si>
    <t>03/02/2017 04:06pm</t>
  </si>
  <si>
    <t>CAI - Digital Operations</t>
  </si>
  <si>
    <t>GJ-KQN1EE6</t>
  </si>
  <si>
    <t>FÖRSVARSMAKTEN</t>
  </si>
  <si>
    <t>Qradar - User Behavior Analytics</t>
  </si>
  <si>
    <t>02/08/2017 05:59am</t>
  </si>
  <si>
    <t>03/07/2017 06:23am</t>
  </si>
  <si>
    <t>6L-WDAYRLG</t>
  </si>
  <si>
    <t>Blockchain - PoC</t>
  </si>
  <si>
    <t>02/10/2017 06:35am</t>
  </si>
  <si>
    <t>MO-TJS2VJD</t>
  </si>
  <si>
    <t>REED ELSEVIER</t>
  </si>
  <si>
    <t>Block chain for rights and royalties</t>
  </si>
  <si>
    <t>09/09/2016 06:57am</t>
  </si>
  <si>
    <t>P2-6BEQYEZ</t>
  </si>
  <si>
    <t>Barclays Bank PLC</t>
  </si>
  <si>
    <t>Barclays Blockchain PoC - Staff Aug</t>
  </si>
  <si>
    <t>12/19/2016 12:26pm</t>
  </si>
  <si>
    <t>03/08/2017 08:22am</t>
  </si>
  <si>
    <t>02/19/2017 03:07am</t>
  </si>
  <si>
    <t>Bluemix Public Subscription</t>
  </si>
  <si>
    <t>Digital Platform Play - Security</t>
  </si>
  <si>
    <t>6Q-G9G849P</t>
  </si>
  <si>
    <t>12/19/2016 04:19am</t>
  </si>
  <si>
    <t>5Z-J9QDIVI</t>
  </si>
  <si>
    <t>12/19/2016 04:22am</t>
  </si>
  <si>
    <t>5D-6RGQNAO</t>
  </si>
  <si>
    <t>12/19/2016 04:17am</t>
  </si>
  <si>
    <t>6950-02G (GTS) Security Intelligence &amp; Ops Consult Svc</t>
  </si>
  <si>
    <t>1R-HMYKWNZ</t>
  </si>
  <si>
    <t>12/19/2016 04:18am</t>
  </si>
  <si>
    <t>4B-10TGLZA</t>
  </si>
  <si>
    <t>ROAD ACCIDENT FUND</t>
  </si>
  <si>
    <t>IAAS/PXQ and Blockchain</t>
  </si>
  <si>
    <t>12/13/2016 09:18am</t>
  </si>
  <si>
    <t>6950-05B Integrated Mngd Infra Svcs (IMI for non-cloud)</t>
  </si>
  <si>
    <t>C1-AV949FK</t>
  </si>
  <si>
    <t>ERIE INDEMNITY COMPANY</t>
  </si>
  <si>
    <t>Blockchain for Claims dispute resolution</t>
  </si>
  <si>
    <t>03/13/2017 11:56am</t>
  </si>
  <si>
    <t>8Z-YUYNC16</t>
  </si>
  <si>
    <t>PETROLEO BRASILEIRO S A</t>
  </si>
  <si>
    <t>BlockChain para Supply Chain / Field Services</t>
  </si>
  <si>
    <t>12/18/2016 06:50pm</t>
  </si>
  <si>
    <t>6941-02D IBM Cloud Migration Services (SL - GTS)</t>
  </si>
  <si>
    <t>BGMOBILE:Mobile Services GTS only</t>
  </si>
  <si>
    <t>N7-WSH0EFQ</t>
  </si>
  <si>
    <t>CITICORP</t>
  </si>
  <si>
    <t>BlueMix/Blockchain Dedicated Environment for Citi Enterprise Supply Chain and Blockchain Garage</t>
  </si>
  <si>
    <t>07/25/2016 08:55am</t>
  </si>
  <si>
    <t>ISA-T&amp;TDS25-LegacyTransf&amp;Cloud</t>
  </si>
  <si>
    <t>CO-X8JGARO</t>
  </si>
  <si>
    <t>N.V. NUON ENERGY</t>
  </si>
  <si>
    <t>IS-U consultants 5FTE</t>
  </si>
  <si>
    <t>2/6/2017  10:20:33 AM</t>
  </si>
  <si>
    <t>CAI Big Data Srvs - IoT</t>
  </si>
  <si>
    <t>ISA999</t>
  </si>
  <si>
    <t>M5-5EEOWSO</t>
  </si>
  <si>
    <t>Crude Equity Scheduling Blockchain Prototype</t>
  </si>
  <si>
    <t>03/12/2017 06:33pm</t>
  </si>
  <si>
    <t>JD-01WOEQ6</t>
  </si>
  <si>
    <t>THRIVENT FINANCIAL FOR LUTHERANS</t>
  </si>
  <si>
    <t>Blockchain interest - Pilot</t>
  </si>
  <si>
    <t>01/29/2017 03:26pm</t>
  </si>
  <si>
    <t>Sec Info Risk Protection Solns</t>
  </si>
  <si>
    <t>Do Not Use - GPP SSPD</t>
  </si>
  <si>
    <t>FG-ADLPR7E</t>
  </si>
  <si>
    <t>PUBLIC BANK BERHAD</t>
  </si>
  <si>
    <t>Public Bank SWG - OIO</t>
  </si>
  <si>
    <t>09/05/2016 04:14am</t>
  </si>
  <si>
    <t>Sec Guardium Database Activity Monitor (z/OS)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</si>
  <si>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</si>
  <si>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</si>
  <si>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</si>
  <si>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</si>
  <si>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</si>
  <si>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</si>
  <si>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</si>
  <si>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</si>
  <si>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</si>
  <si>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</si>
  <si>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</si>
  <si>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</si>
  <si>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</si>
  <si>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</si>
  <si>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</si>
  <si>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</si>
  <si>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8F-QLBGD3E</t>
  </si>
  <si>
    <t>SANTANDER CONSUMER USA</t>
  </si>
  <si>
    <t>Santander Consumer:  Resilient</t>
  </si>
  <si>
    <t>09/08/2016 01:32pm</t>
  </si>
  <si>
    <t>IY-D7II8BU</t>
  </si>
  <si>
    <t>CANADIAN IMPERIAL BANK OF COMMERCE</t>
  </si>
  <si>
    <t>CoLab - Blockchain for Internal Payments</t>
  </si>
  <si>
    <t>03/02/2016 12:51pm</t>
  </si>
  <si>
    <t>ISA-BankFM-PAY-Payments</t>
  </si>
  <si>
    <t>HQ-Q38RQ53</t>
  </si>
  <si>
    <t>FEDERATION DES CAISSES DESJARDINS DU QUEBEC</t>
  </si>
  <si>
    <t>GPAP - Blockchain Project</t>
  </si>
  <si>
    <t>02/21/2017 01:26pm</t>
  </si>
  <si>
    <t>BB-CN1XPO0</t>
  </si>
  <si>
    <t>Strate Ltd</t>
  </si>
  <si>
    <t>Blockchain on LinuxONE</t>
  </si>
  <si>
    <t>07/14/2016 07:22am</t>
  </si>
  <si>
    <t>02/20/2017 01:21pm</t>
  </si>
  <si>
    <t>TJ-FRPFTTS</t>
  </si>
  <si>
    <t>EVERGREEN INTERNATIONAL CORP</t>
  </si>
  <si>
    <t>Evergreen Blockchain</t>
  </si>
  <si>
    <t>11/11/2016 12:14am</t>
  </si>
  <si>
    <t>1J-TXVCK58</t>
  </si>
  <si>
    <t>CORNÈR BANCA SA</t>
  </si>
  <si>
    <t>08/23/2016 07:53am</t>
  </si>
  <si>
    <t>T7-QP1AT6F</t>
  </si>
  <si>
    <t>SUNCORP GROUP LIMITED</t>
  </si>
  <si>
    <t>GTS program : Blockchain platform as a service play</t>
  </si>
  <si>
    <t>12/18/2016 06:35pm</t>
  </si>
  <si>
    <t>01/22/2017 02:28pm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</si>
  <si>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</si>
  <si>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</si>
  <si>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</si>
  <si>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</si>
  <si>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</si>
  <si>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</si>
  <si>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</si>
  <si>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</si>
  <si>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</si>
  <si>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</si>
  <si>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</si>
  <si>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</si>
  <si>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</si>
  <si>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7F-UHYCAX6</t>
  </si>
  <si>
    <t>CANSOFCOM</t>
  </si>
  <si>
    <t>Linux Rockhopper - Blockchain</t>
  </si>
  <si>
    <t>01/03/2017 03:22pm</t>
  </si>
  <si>
    <t>01/05/2017 01:33am</t>
  </si>
  <si>
    <t>ZH-QIIZN6P</t>
  </si>
  <si>
    <t>BNYM Blockchain on prem</t>
  </si>
  <si>
    <t>10/14/2016 02:00pm</t>
  </si>
  <si>
    <t>CLOUD1:All Cloud Sales other than to Cloud SPs, HWBIGDAT:Hardware for Big Data and Analytics, ZBLKLOCL:HW SP: zSystems Blockchain Local/On Prem.</t>
  </si>
  <si>
    <t>UF-BTNHQRL</t>
  </si>
  <si>
    <t>SUNTRUST BANKS, INC.</t>
  </si>
  <si>
    <t>SunTrust BlockChain POC (Wholesale)</t>
  </si>
  <si>
    <t>04/25/2016 04:31pm</t>
  </si>
  <si>
    <t>EMBCLOUD:GBS Embedded Cloud, ISA-BankFS14-FrntOfficeTransf</t>
  </si>
  <si>
    <t>T2-96RM9N2</t>
  </si>
  <si>
    <t>THE PRUDENTIAL INSURANCE COMPANY OF AMERICA</t>
  </si>
  <si>
    <t>Blockchain First Value Project</t>
  </si>
  <si>
    <t>02/17/2017 12:00pm</t>
  </si>
  <si>
    <t>SE-4PQ2GCW</t>
  </si>
  <si>
    <t>STATE STREET CORPORATION</t>
  </si>
  <si>
    <t>State Street Hallmark Program: Blockchain for STT Use Case (Iris)</t>
  </si>
  <si>
    <t>05/19/2016 12:33pm</t>
  </si>
  <si>
    <t>OS-TNW3UA4</t>
  </si>
  <si>
    <t>ARCHER DANIELS MIDLAND CO</t>
  </si>
  <si>
    <t>blockchain pilot</t>
  </si>
  <si>
    <t>02/24/2017 08:35am</t>
  </si>
  <si>
    <t>NC-DW0INSO</t>
  </si>
  <si>
    <t>Landesbank Baden-Württemberg</t>
  </si>
  <si>
    <t>BlockChain Use Case Vorstudie</t>
  </si>
  <si>
    <t>11/26/2015 02:45pm</t>
  </si>
  <si>
    <t>MO-7TU9WO3</t>
  </si>
  <si>
    <t>TMB BANK PUBLIC COMPANY LIMITED</t>
  </si>
  <si>
    <t>OTCA incremental</t>
  </si>
  <si>
    <t>03/14/2017 08:30am</t>
  </si>
  <si>
    <t>IN-KQB9SIH</t>
  </si>
  <si>
    <t>ARAG SE</t>
  </si>
  <si>
    <t>11/15/2016 11:26am</t>
  </si>
  <si>
    <t>GK-ILAZGTA</t>
  </si>
  <si>
    <t>KPJ HEALTHCARE BERHAD</t>
  </si>
  <si>
    <t>Blockchain for Supply Chain</t>
  </si>
  <si>
    <t>02/24/2017 04:01am</t>
  </si>
  <si>
    <t>FA-EU0HEFJ</t>
  </si>
  <si>
    <t>Blockchain Opportunity - State Bank of India</t>
  </si>
  <si>
    <t>02/17/2017 06:16am</t>
  </si>
  <si>
    <t>Mainframe SW Services</t>
  </si>
  <si>
    <t>DH-5SF8EL4</t>
  </si>
  <si>
    <t>SHELL OIL PRODUCTS US</t>
  </si>
  <si>
    <t>Blockchain - Materials Management - 3rd party warehousing</t>
  </si>
  <si>
    <t>03/15/2017 02:34pm</t>
  </si>
  <si>
    <t>BLKHSBN:HW SP: Blockchain High Sec Bus Netwk Blmix, ISA-BankFS08-Blockchain</t>
  </si>
  <si>
    <t>96-8SZBM1T</t>
  </si>
  <si>
    <t>NEW WORLD DEVELOPMENT COMPANY LIMITED</t>
  </si>
  <si>
    <t>Blockchain for online commerce</t>
  </si>
  <si>
    <t>12/12/2016 08:58pm</t>
  </si>
  <si>
    <t>Bluemix Pay As You Go</t>
  </si>
  <si>
    <t>6V-QVNMK5E</t>
  </si>
  <si>
    <t>ASSAM ELECTRONICS DEVELOPMENT CORPORATION LIMITED</t>
  </si>
  <si>
    <t>Requirement of 300 VM with System Z</t>
  </si>
  <si>
    <t>02/25/2017 07:54pm</t>
  </si>
  <si>
    <t>System z IBM Director</t>
  </si>
  <si>
    <t>5Z-BJCC5I8</t>
  </si>
  <si>
    <t>POLICE ACADEMY</t>
  </si>
  <si>
    <t>【Blockchain】警察庁（大学校）Blockchain研究</t>
  </si>
  <si>
    <t>08/24/2016 04:29am</t>
  </si>
  <si>
    <t>ISA-GovtPG45-PublicSafety</t>
  </si>
  <si>
    <t>BLOCKCHAIN</t>
  </si>
  <si>
    <t>3O-7VW7SO9</t>
  </si>
  <si>
    <t>ADUNO SA</t>
  </si>
  <si>
    <t>09/22/2016 09:04am</t>
  </si>
  <si>
    <t>34-CF40LMO</t>
  </si>
  <si>
    <t>UBS AG</t>
  </si>
  <si>
    <t>Blockchain TF Phase 2</t>
  </si>
  <si>
    <t>09/08/2016 05:22am</t>
  </si>
  <si>
    <t>CPS: Dig Ops - Core Banking &amp; Insurance</t>
  </si>
  <si>
    <t>0O-DOIKGXI</t>
  </si>
  <si>
    <t>MANPOWERGROUP INC.</t>
  </si>
  <si>
    <t>Blockchain for internal financial management</t>
  </si>
  <si>
    <t>01/30/2017 11:22am</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</si>
  <si>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</si>
  <si>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</si>
  <si>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</si>
  <si>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</si>
  <si>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</si>
  <si>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</si>
  <si>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</si>
  <si>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</si>
  <si>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</si>
  <si>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</si>
  <si>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</si>
  <si>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</si>
  <si>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03/15/2017 02:36pm</t>
  </si>
  <si>
    <t>KV-OZLLO9E</t>
  </si>
  <si>
    <t>SOC MUTUELLE D'ASSURANCE DU BTP</t>
  </si>
  <si>
    <t>11/15/2016 10:46am</t>
  </si>
  <si>
    <t>ANBRDG2C:ANA SP:Bridge-to-Cloud</t>
  </si>
  <si>
    <t>K1-9ZP1IUQ</t>
  </si>
  <si>
    <t>IBK-FILENET</t>
  </si>
  <si>
    <t>[IBK] Blockchain Pilot</t>
  </si>
  <si>
    <t>03/12/2017 05:04am</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</si>
  <si>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</si>
  <si>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</si>
  <si>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</si>
  <si>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</si>
  <si>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</si>
  <si>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</si>
  <si>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</si>
  <si>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</si>
  <si>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</si>
  <si>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</si>
  <si>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</si>
  <si>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</si>
  <si>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</si>
  <si>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</si>
  <si>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</si>
  <si>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Blockchain - Supply Chain - Capital Projects - Billing Errors/EPC 3rd party insight</t>
  </si>
  <si>
    <t>03/15/2017 02:30pm</t>
  </si>
  <si>
    <t>EB-H6C2ORQ</t>
  </si>
  <si>
    <t>NSJ - JUSTICE - US Federal Bureau of Investigation (FBI) 9235</t>
  </si>
  <si>
    <t>02/10/2017 02:31pm</t>
  </si>
  <si>
    <t>BN-U1Y0VED</t>
  </si>
  <si>
    <t>TRAVELPORT LP</t>
  </si>
  <si>
    <t>06/24/2016 01:55pm</t>
  </si>
  <si>
    <t>8M-D4DGZUQ</t>
  </si>
  <si>
    <t>Bühler AG</t>
  </si>
  <si>
    <t>Blockchain for food safety; start at the grain sorting</t>
  </si>
  <si>
    <t>02/17/2017 06:11am</t>
  </si>
  <si>
    <t>73-1OS2SOC</t>
  </si>
  <si>
    <t>THE BANK OF KOREA</t>
  </si>
  <si>
    <t>[BOK] Blockchain Service</t>
  </si>
  <si>
    <t>03/01/2017 08:04pm</t>
  </si>
  <si>
    <t>6941-95B (O) IBM Cloud Deployment Services (GTS Hybrid)</t>
  </si>
  <si>
    <t>4U-FN43FRN</t>
  </si>
  <si>
    <t>WOLTERS KLUWER N.V.</t>
  </si>
  <si>
    <t>InaaS Pilot - Blockchain payment services</t>
  </si>
  <si>
    <t>02/01/2017 11:37am</t>
  </si>
  <si>
    <t>4L-VDWSNXM</t>
  </si>
  <si>
    <t>EXPORT IMPORT BANK</t>
  </si>
  <si>
    <t>[KEIB] Blockchain Pilot for FX</t>
  </si>
  <si>
    <t>02/19/2017 07:40am</t>
  </si>
  <si>
    <t>Other/Unk IBM SW</t>
  </si>
  <si>
    <t>3V-4FS334O</t>
  </si>
  <si>
    <t>Resilient - Incident Responce kopplat till HP ArcSight</t>
  </si>
  <si>
    <t>02/08/2017 05:47am</t>
  </si>
  <si>
    <t>Security Services</t>
  </si>
  <si>
    <t>Resilient Incident Response On-Prem Labor</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</si>
  <si>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</si>
  <si>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</si>
  <si>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</si>
  <si>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</si>
  <si>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</si>
  <si>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</si>
  <si>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</si>
  <si>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</si>
  <si>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</si>
  <si>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</si>
  <si>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</si>
  <si>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</si>
  <si>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</si>
  <si>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</si>
  <si>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CAI GBS Software Licensing</t>
  </si>
  <si>
    <t>MR-QQQ56TK</t>
  </si>
  <si>
    <t>NTT COMWARE CORPORATION</t>
  </si>
  <si>
    <t>ロジスコBlockchain/NTTロジスコ</t>
  </si>
  <si>
    <t>11/23/2016 01:34am</t>
  </si>
  <si>
    <t>ISA-TMECS11-CloudITAgility</t>
  </si>
  <si>
    <t>X7-VW6I9VT</t>
  </si>
  <si>
    <t>Z38</t>
  </si>
  <si>
    <t>D z38 Blockchain</t>
  </si>
  <si>
    <t>10/27/2016 06:27am</t>
  </si>
  <si>
    <t>VA-WB32HBQ</t>
  </si>
  <si>
    <t>D.A.CONSORTIUM INC.</t>
  </si>
  <si>
    <t>広告効果測定オープンプラットフォーム構想</t>
  </si>
  <si>
    <t>02/15/2017 02:45am</t>
  </si>
  <si>
    <t>OE-1HQHHUC</t>
  </si>
  <si>
    <t>DENSO ADAS Blockchain business PoC#1</t>
  </si>
  <si>
    <t>03/05/2017 05:02am</t>
  </si>
  <si>
    <t>I7-47GV30K</t>
  </si>
  <si>
    <t>JAPAN ASSOCIATION OF ATHLETICS FED</t>
  </si>
  <si>
    <t>JAAF System （ランナー登録 / 大会管理） - Blockchain</t>
  </si>
  <si>
    <t>10/24/2016 10:33pm</t>
  </si>
  <si>
    <t>ISA-GovtPG74-Customs</t>
  </si>
  <si>
    <t>D3-EDXWTUH</t>
  </si>
  <si>
    <t>YAMATO TRANSPORT CO., LTD.</t>
  </si>
  <si>
    <t>YTC Blockchain (Garage PoC)</t>
  </si>
  <si>
    <t>10/12/2016 04:23am</t>
  </si>
  <si>
    <t>4R-SNAJMTS</t>
  </si>
  <si>
    <t>NTT COMM OTEMACHI</t>
  </si>
  <si>
    <t>NTTCom Blockchain PoC phase</t>
  </si>
  <si>
    <t>09/09/2016 04:28am</t>
  </si>
  <si>
    <t>CPS: Counter Fraud (Cloud, BPaaS)</t>
  </si>
  <si>
    <t>ISA-TMECS10-NetworkOSS</t>
  </si>
  <si>
    <t>Z4-75K1A20</t>
  </si>
  <si>
    <t>SUMITOMO CORPORATION</t>
  </si>
  <si>
    <t>事業金融部向けBlockchain</t>
  </si>
  <si>
    <t>01/18/2017 10:50pm</t>
  </si>
  <si>
    <t>HV-93FICI0</t>
  </si>
  <si>
    <t>HOKKAIDO BANK, LTD., THE</t>
  </si>
  <si>
    <t>BlockChain 追加参加</t>
  </si>
  <si>
    <t>03/01/2017 07:00pm</t>
  </si>
  <si>
    <t>ASASERVC:Cloud Business Solution (CBS), EMBCLOUD:GBS Embedded Cloud, ISA-BankInsFS09SEC-Blockchain</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</si>
  <si>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</si>
  <si>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</si>
  <si>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</si>
  <si>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</si>
  <si>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</si>
  <si>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</si>
  <si>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</si>
  <si>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</si>
  <si>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</si>
  <si>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</si>
  <si>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</si>
  <si>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</si>
  <si>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03/14/2017 11:59am</t>
  </si>
  <si>
    <t>1T-49KJ5PK</t>
  </si>
  <si>
    <t>Blockchain NL Flex project (build CiC)</t>
  </si>
  <si>
    <t>02/09/2016 11:48am</t>
  </si>
  <si>
    <t>CL-IKD52U2</t>
  </si>
  <si>
    <t>Continental Automotive GmbH</t>
  </si>
  <si>
    <t>Blockchain for Conti Automotive SCM</t>
  </si>
  <si>
    <t>11/17/2016 10:32am</t>
  </si>
  <si>
    <t>01/22/2017 05:56am</t>
  </si>
  <si>
    <t>MH-LRFC7IS</t>
  </si>
  <si>
    <t>COX COMMUNICATIONS</t>
  </si>
  <si>
    <t>Bluemix - Blockchain opt</t>
  </si>
  <si>
    <t>02/14/2017 06:56pm</t>
  </si>
  <si>
    <t>Bluemix Local System W3500-256</t>
  </si>
  <si>
    <t>26-XWUPA5L</t>
  </si>
  <si>
    <t>BLOCKCHAIN for Continental CVAM</t>
  </si>
  <si>
    <t>11/17/2016 10:11am</t>
  </si>
  <si>
    <t>LE-FSKSI53</t>
  </si>
  <si>
    <t>LIFE CARE CENTERS OF AMERICA, INC.</t>
  </si>
  <si>
    <t>RI - Life Care Center of America - IoT Blockchain for healthcare</t>
  </si>
  <si>
    <t>03/07/2017 10:06am</t>
  </si>
  <si>
    <t>1M-FRL6SX4</t>
  </si>
  <si>
    <t>Technosoft-Network as a service</t>
  </si>
  <si>
    <t>03/01/2017 05:21am</t>
  </si>
  <si>
    <t>QT-AUYXMX5</t>
  </si>
  <si>
    <t>CARECENTRIX INC</t>
  </si>
  <si>
    <t>01/13/2017 12:59pm</t>
  </si>
  <si>
    <t>U8-9MQA5Y0</t>
  </si>
  <si>
    <t>KOTAK MAHINDRA BANK</t>
  </si>
  <si>
    <t>Blockchain Opportunity at Kotak Bank</t>
  </si>
  <si>
    <t>10/04/2016 01:54am</t>
  </si>
  <si>
    <t>10/06/2016 01:35am</t>
  </si>
  <si>
    <t>PY-O787HLU</t>
  </si>
  <si>
    <t>TYSON FOODS, INC.</t>
  </si>
  <si>
    <t>Tyson Foods Block Chain POC</t>
  </si>
  <si>
    <t>11/08/2016 03:20pm</t>
  </si>
  <si>
    <t>ISA-CPGDS01-ConsInstEngage</t>
  </si>
  <si>
    <t>IS-Z4YSZZF</t>
  </si>
  <si>
    <t>ABBOTT HEALTHCARE PRIVATE LIMITED</t>
  </si>
  <si>
    <t>Blockchain Opportunity at Abbot Pharma</t>
  </si>
  <si>
    <t>10/04/2016 03:14am</t>
  </si>
  <si>
    <t>10/06/2016 01:34am</t>
  </si>
  <si>
    <t>GX-ADEH6UF</t>
  </si>
  <si>
    <t>SupplyOn AG</t>
  </si>
  <si>
    <t>Blockchain Project at SupplyOn</t>
  </si>
  <si>
    <t>12/14/2016 10:44am</t>
  </si>
  <si>
    <t>F0-UTH76NY</t>
  </si>
  <si>
    <t>1800 FLOWERS INC</t>
  </si>
  <si>
    <t>Blockchain Consulting</t>
  </si>
  <si>
    <t>02/09/2017 09:19am</t>
  </si>
  <si>
    <t>9E-TPCBW52</t>
  </si>
  <si>
    <t>BJ'S WHOLESALE CLUB, INC.</t>
  </si>
  <si>
    <t>11/01/2016 01:10pm</t>
  </si>
  <si>
    <t>01/22/2017 04:00am</t>
  </si>
  <si>
    <t>5S-B9JRN2Y</t>
  </si>
  <si>
    <t>Lufthansa Cargo AG</t>
  </si>
  <si>
    <t>GTD AirCargo - BlockChain PoC</t>
  </si>
  <si>
    <t>02/27/2017 03:28pm</t>
  </si>
  <si>
    <t>5H-J472IHM</t>
  </si>
  <si>
    <t>AMC NETWORKS INC.</t>
  </si>
  <si>
    <t>AMC, Blockchain via Bluemix</t>
  </si>
  <si>
    <t>02/07/2017 01:15pm</t>
  </si>
  <si>
    <t>3Z-JI5RU1N</t>
  </si>
  <si>
    <t>New Business - Blockchain</t>
  </si>
  <si>
    <t>06/06/2016 02:56am</t>
  </si>
  <si>
    <t>ISA-TMECS12-B2BEntSvcs</t>
  </si>
  <si>
    <t>Commerzbank AG</t>
  </si>
  <si>
    <t>3B-M9TMBLT</t>
  </si>
  <si>
    <t>INVESCO, LTD.</t>
  </si>
  <si>
    <t>11/30/2016 03:10pm</t>
  </si>
  <si>
    <t>02/07/2017 04:38pm</t>
  </si>
  <si>
    <t>RM-OSYF6IK</t>
  </si>
  <si>
    <t>BOURSORAMA</t>
  </si>
  <si>
    <t>Suite à des latences sur les fonctions DDOS-Akamai, Bousorama souhaite qu'IBM étudie dans le détail et propose un de l'interco avec les scrubbing centers d'Akamai et Softayer afin de permettre l'activation permanente de DDOS Akamai
Le client attend :
- Une architecte détaillée compléte 
- un chiffrage du setup
- du chiffrage du récurrent
- d'un planning prévisionnel de mise en oeuvre et un plan de migration</t>
  </si>
  <si>
    <t>11/07/2016 11:29am</t>
  </si>
  <si>
    <t>03/08/2017 11:29am</t>
  </si>
  <si>
    <t>ZU-FIZJXXN</t>
  </si>
  <si>
    <t>BANK HAPOALIM LTD</t>
  </si>
  <si>
    <t>Blockchain for Bank Hapoalim</t>
  </si>
  <si>
    <t>07/04/2016 07:00am</t>
  </si>
  <si>
    <t>ZM-RP6SECA</t>
  </si>
  <si>
    <t>US Exception</t>
  </si>
  <si>
    <t>MANUFACTURERS AND TRADERS TRUST COMPANY</t>
  </si>
  <si>
    <t>M&amp;T Bank:  BigFix Growth</t>
  </si>
  <si>
    <t>08/09/2016 04:40pm</t>
  </si>
  <si>
    <t>BigFix Compliance</t>
  </si>
  <si>
    <t>YC-L0MQZE7</t>
  </si>
  <si>
    <t>OPUSCAPITA GROUP OY</t>
  </si>
  <si>
    <t>OC Blockchain Dispute mgmt implementation</t>
  </si>
  <si>
    <t>02/07/2017 01:46pm</t>
  </si>
  <si>
    <t>WH-UH0YT98</t>
  </si>
  <si>
    <t>MASSACHUSETTS MUTUAL AGENTS HEALTH BENEFITS TRUST</t>
  </si>
  <si>
    <t>Oppenheimer:  Qradar Refresh/Growth</t>
  </si>
  <si>
    <t>01/24/2017 04:02pm</t>
  </si>
  <si>
    <t>QRadar SIEM Sw</t>
  </si>
  <si>
    <t>VU-6QA55LA</t>
  </si>
  <si>
    <t>STATE OF ILLINOIS</t>
  </si>
  <si>
    <t>State of Illinois Blockchain RFI</t>
  </si>
  <si>
    <t>12/02/2016 11:34am</t>
  </si>
  <si>
    <t>UR-JHG61S9</t>
  </si>
  <si>
    <t>THE FIFTH THIRD BANK</t>
  </si>
  <si>
    <t>First Value Blockchain Project</t>
  </si>
  <si>
    <t>02/17/2017 11:20am</t>
  </si>
  <si>
    <t>UL-IIADDC7</t>
  </si>
  <si>
    <t>MARKS &amp; SPENCER P.L.C.</t>
  </si>
  <si>
    <t>Blockchain for Supply Chain integrity and stock accuracy POC</t>
  </si>
  <si>
    <t>01/22/2017 02:55pm</t>
  </si>
  <si>
    <t>03/06/2017 05:55pm</t>
  </si>
  <si>
    <t>RP-TJOQCLR</t>
  </si>
  <si>
    <t>THE GOVERNOR AND COMPANY OF</t>
  </si>
  <si>
    <t>02/28/2017 06:38am</t>
  </si>
  <si>
    <t>Q8-BVVI1BL</t>
  </si>
  <si>
    <t>TAIWAN DEPOSITORY &amp; CLEARING CORPORATION</t>
  </si>
  <si>
    <t>07/19/2016 06:04am</t>
  </si>
  <si>
    <t>PI-9GVQAHI</t>
  </si>
  <si>
    <t>Energiewerke Nord GmbH</t>
  </si>
  <si>
    <t>02/23/2017 07:29am</t>
  </si>
  <si>
    <t>PA-H03E85H</t>
  </si>
  <si>
    <t>QBE INVESTMENTS (NORTH AMERICA) INC.</t>
  </si>
  <si>
    <t>Blockchain Interest</t>
  </si>
  <si>
    <t>09/21/2016 09:49pm</t>
  </si>
  <si>
    <t>03/08/2017 12:29pm</t>
  </si>
  <si>
    <t>OR-F7LP96P</t>
  </si>
  <si>
    <t>YRC WORLDWIDE TECHNOLOGIES, INC.</t>
  </si>
  <si>
    <t>YRC BlockChain</t>
  </si>
  <si>
    <t>02/22/2017 12:06pm</t>
  </si>
  <si>
    <t>NQ-UW6I1C6</t>
  </si>
  <si>
    <t>Fiducia &amp; GAD IT AG</t>
  </si>
  <si>
    <t>Blockchain Event Böblingen Fiducia GAD, DZ Bank, Vereinigte am 20.01.2017</t>
  </si>
  <si>
    <t>12/08/2016 09:17am</t>
  </si>
  <si>
    <t>01/22/2017 01:40pm</t>
  </si>
  <si>
    <t>MA-XJ4HAR3</t>
  </si>
  <si>
    <t>ING BANK N.V.</t>
  </si>
  <si>
    <t>Blockchain POC ING &amp; Wells Fargo on cross currency transactions</t>
  </si>
  <si>
    <t>03/01/2017 11:21am</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</si>
  <si>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</si>
  <si>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</si>
  <si>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</si>
  <si>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</si>
  <si>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</si>
  <si>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</si>
  <si>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</si>
  <si>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</si>
  <si>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</si>
  <si>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</si>
  <si>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</si>
  <si>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</si>
  <si>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</si>
  <si>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</si>
  <si>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</si>
  <si>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</si>
  <si>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</si>
  <si>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</si>
  <si>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</si>
  <si>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</si>
  <si>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</si>
  <si>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</si>
  <si>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</si>
  <si>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</si>
  <si>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</si>
  <si>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</si>
  <si>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CARREFOUR SYSTEMES INFORM FRANCE</t>
  </si>
  <si>
    <t>Blockchain - first pilot - Traçabilité avec ChainOrchestra</t>
  </si>
  <si>
    <t>02/06/2017 08:50am</t>
  </si>
  <si>
    <t>ISA-RetailDS15OMCM-OmChanCom, ZBLKPOC:HW SP: Blockchain Proof of Concept</t>
  </si>
  <si>
    <t>E9-4ATTHNY</t>
  </si>
  <si>
    <t>ASTELLAS PHARMA US, INC.</t>
  </si>
  <si>
    <t>Blockchain for Supply Chain security</t>
  </si>
  <si>
    <t>04/05/2016 04:26pm</t>
  </si>
  <si>
    <t>ASASERVC:Cloud Business Solution (CBS)</t>
  </si>
  <si>
    <t>D1-IXMADDH</t>
  </si>
  <si>
    <t>EXPERIAN LTD</t>
  </si>
  <si>
    <t>07/06/2016 07:42am</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</si>
  <si>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</si>
  <si>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</si>
  <si>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</si>
  <si>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</si>
  <si>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</si>
  <si>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</si>
  <si>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</si>
  <si>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</si>
  <si>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</si>
  <si>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</si>
  <si>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</si>
  <si>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BERKADIA COMMERCIAL MORTGAGE LLC</t>
  </si>
  <si>
    <t>02/17/2017 12:09pm</t>
  </si>
  <si>
    <t>2O-ATQE5KS</t>
  </si>
  <si>
    <t>Innovation plays Blockchain and Cognitive</t>
  </si>
  <si>
    <t>05/11/2016 11:01am</t>
  </si>
  <si>
    <t>ISA-E&amp;UCS16AMI-SmartMeter</t>
  </si>
  <si>
    <t>EMBSOCAL:GBS Embedded Social Business</t>
  </si>
  <si>
    <t>XW-CPF9570</t>
  </si>
  <si>
    <t>Sparda Datenverarbeitung eG</t>
  </si>
  <si>
    <t>Blockchain on Z</t>
  </si>
  <si>
    <t>07/06/2016 03:18am</t>
  </si>
  <si>
    <t>z/OS Connect EE</t>
  </si>
  <si>
    <t>EA-SAP CS Core-ECC</t>
  </si>
  <si>
    <t>IGSPN:Procurement NONE - No 3rd Party Supplier, ISA-PharmPL90-EnterpriseModern</t>
  </si>
  <si>
    <t>MO-UAXL7JR</t>
  </si>
  <si>
    <t>MCKINSEY &amp; COMPANY, INC.</t>
  </si>
  <si>
    <t>Edge Assessment  for Power / Storage Refresh /LinuxONE (BlockChain)</t>
  </si>
  <si>
    <t>10/17/2016 08:01am</t>
  </si>
  <si>
    <t>6950-99B Edge Delivery Services</t>
  </si>
  <si>
    <t>KE-3S0HL2Y</t>
  </si>
  <si>
    <t>GKV Informatik GbR</t>
  </si>
  <si>
    <t>Blockchain für GKV Lösungen</t>
  </si>
  <si>
    <t>10/27/2016 12:16pm</t>
  </si>
  <si>
    <t>ISA-InsFS23-FrntOfficeTransf</t>
  </si>
  <si>
    <t>H6-GC27JTI</t>
  </si>
  <si>
    <t>AIG GLOBAL ASSET MANAGEMENT HOLDINGS CORP</t>
  </si>
  <si>
    <t>Blockchain for trade finance insurance</t>
  </si>
  <si>
    <t>03/09/2017 10:18am</t>
  </si>
  <si>
    <t>FG-7W48PFA</t>
  </si>
  <si>
    <t>SOUTHWIRE COMPANY</t>
  </si>
  <si>
    <t>01/31/2017 03:30am</t>
  </si>
  <si>
    <t>C1-7KZINK6</t>
  </si>
  <si>
    <t>SONY CORP</t>
  </si>
  <si>
    <t>POC Watson Music including Watson Beats.
Blockchain (Rights Organizations, Rights Owners, Music Labels and Artists). Curation &amp; Label Hit/No Hit</t>
  </si>
  <si>
    <t>10/12/2016 07:24pm</t>
  </si>
  <si>
    <t>AG-L1LZ0XD</t>
  </si>
  <si>
    <t>01/30/2017 07:03pm</t>
  </si>
  <si>
    <t>A5-9VW6WTY</t>
  </si>
  <si>
    <t>RJ45 Technologies</t>
  </si>
  <si>
    <t>IBM Intelligent Video Analytics 
Securisation d un aeroport</t>
  </si>
  <si>
    <t>11/10/2016 08:48am</t>
  </si>
  <si>
    <t>Intelligent Video Analytics PID</t>
  </si>
  <si>
    <t>9Q-4HR3EHM</t>
  </si>
  <si>
    <t>FIN. INF. SVC. GROUP</t>
  </si>
  <si>
    <t>07/19/2016 06:11am</t>
  </si>
  <si>
    <t>8Y-YS9H2G5</t>
  </si>
  <si>
    <t>KINGFISHER</t>
  </si>
  <si>
    <t>Blockchain for sustainability and financial integrity</t>
  </si>
  <si>
    <t>01/22/2017 04:01pm</t>
  </si>
  <si>
    <t>6L-UW5Z5PE</t>
  </si>
  <si>
    <t>HITACHI CONSULTING CORPORATION</t>
  </si>
  <si>
    <t>Blockchain - Keep trusted partners secure</t>
  </si>
  <si>
    <t>02/10/2017 11:55am</t>
  </si>
  <si>
    <t>49-H66UI6Q</t>
  </si>
  <si>
    <t>NATIONAL BANK OF CAMBODIA</t>
  </si>
  <si>
    <t>Blockchain for National Bank of Cambodia</t>
  </si>
  <si>
    <t>01/12/2017 11:32pm</t>
  </si>
  <si>
    <t>3C-4E5J3P9</t>
  </si>
  <si>
    <t>ABK Systeme GmbH</t>
  </si>
  <si>
    <t>LinuxONE for Blockchain, Security, Cloud</t>
  </si>
  <si>
    <t>02/01/2017 05:18am</t>
  </si>
  <si>
    <t>02/01/2017 05:22am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</si>
  <si>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</si>
  <si>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</si>
  <si>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</si>
  <si>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</si>
  <si>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</si>
  <si>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</si>
  <si>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</si>
  <si>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</si>
  <si>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</si>
  <si>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</si>
  <si>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DN-G2MMFDW</t>
  </si>
  <si>
    <t>AUSTRALIA AND NEW ZEALAND BANKING GROUP LIMITED</t>
  </si>
  <si>
    <t>2016 ANZ Bank Blockchain on z</t>
  </si>
  <si>
    <t>01/27/2016 08:17am</t>
  </si>
  <si>
    <t>07/21/2016 01:34am</t>
  </si>
  <si>
    <t>z Systems Software - Other</t>
  </si>
  <si>
    <t>ZBLKLOCL:HW SP: zSystems Blockchain Local/On Prem., ZMCODE:HW SP: z Systems Microcode attached opps</t>
  </si>
  <si>
    <t>02/20/2017 01:36pm</t>
  </si>
  <si>
    <t>UG-N75YZSK</t>
  </si>
  <si>
    <t>BARCLAYS CAPITAL SERVICES LIMITED</t>
  </si>
  <si>
    <t>Blockchain services - post poc phase 2</t>
  </si>
  <si>
    <t>01/25/2017 05:19am</t>
  </si>
  <si>
    <t>GS-6ICQHYO</t>
  </si>
  <si>
    <t>CHIA TAI GROUP</t>
  </si>
  <si>
    <t>12/28/2016 01:13am</t>
  </si>
  <si>
    <t>C9-QHO3E55</t>
  </si>
  <si>
    <t>Bank of Nanjing Co., Ltd.</t>
  </si>
  <si>
    <t>Blockchain应用</t>
  </si>
  <si>
    <t>11/18/2016 08:00am</t>
  </si>
  <si>
    <t>9T-GYRV56X</t>
  </si>
  <si>
    <t>3-0 AS</t>
  </si>
  <si>
    <t>Anti-doping Blockchain app</t>
  </si>
  <si>
    <t>03/10/2017 07:50am</t>
  </si>
  <si>
    <t>M6-MESV6ZP</t>
  </si>
  <si>
    <t>Blockchain RFP for consortium - Software</t>
  </si>
  <si>
    <t>02/07/2017 12:32pm</t>
  </si>
  <si>
    <t>5I-9F585TB</t>
  </si>
  <si>
    <t>Blockchain on Bluemix for NT</t>
  </si>
  <si>
    <t>11/02/2016 03:36pm</t>
  </si>
  <si>
    <t>SB-CGJ3C5A</t>
  </si>
  <si>
    <t>LSEG Blockchain PoC</t>
  </si>
  <si>
    <t>01/12/2017 10:30am</t>
  </si>
  <si>
    <t>AGILE:Agile or Agility is a component of the solu, ZBLKPOC:HW SP: Blockchain Proof of Concept</t>
  </si>
  <si>
    <t>Q1-O0EBQG8</t>
  </si>
  <si>
    <t>DEWAN BANDARAYA KUALA LUMPUR</t>
  </si>
  <si>
    <t>IBM Smarter Cities Solution for DBKL</t>
  </si>
  <si>
    <t>01/10/2017 02:31am</t>
  </si>
  <si>
    <t>01/12/2017 01:31am</t>
  </si>
  <si>
    <t>1V-ZHN0LFL</t>
  </si>
  <si>
    <t>EUROPEAN COMMISSION</t>
  </si>
  <si>
    <t>ITSM3 Ops - Blockchain workshop and prototype</t>
  </si>
  <si>
    <t>01/10/2017 07:51am</t>
  </si>
  <si>
    <t>Y3-VM6CQYS</t>
  </si>
  <si>
    <t>Sberbank of Russia</t>
  </si>
  <si>
    <t>09/13/2016 04:30am</t>
  </si>
  <si>
    <t>CBDS: Watson IoT - Emerging Technologies</t>
  </si>
  <si>
    <t>PB-19WKW6N</t>
  </si>
  <si>
    <t>DHFL General Insurance Digital Setup</t>
  </si>
  <si>
    <t>53-RUR4C24</t>
  </si>
  <si>
    <t>TVS MOTOR COMPANY.LIMITED</t>
  </si>
  <si>
    <t>11/22/2016 11:49pm</t>
  </si>
  <si>
    <t>NB-60BYEPW</t>
  </si>
  <si>
    <t>Block Chain Implementation for GOR</t>
  </si>
  <si>
    <t>07/14/2016 03:52am</t>
  </si>
  <si>
    <t>02/19/2017 02:27am</t>
  </si>
  <si>
    <t>API Connect</t>
  </si>
  <si>
    <t>16-V7TF2BP</t>
  </si>
  <si>
    <t>Nedbank Blockchain RFP - CIB</t>
  </si>
  <si>
    <t>02/14/2017 04:35am</t>
  </si>
  <si>
    <t>Blmx Public for Analytics</t>
  </si>
  <si>
    <t>AL-75WLHYY</t>
  </si>
  <si>
    <t>SEGUROS DEL ESTADO S.A.</t>
  </si>
  <si>
    <t>12/21/2016 01:41pm</t>
  </si>
  <si>
    <t>DK-T6QYZ7R</t>
  </si>
  <si>
    <t>CONCESION RUNT S.A.</t>
  </si>
  <si>
    <t>Workshop Blockchain</t>
  </si>
  <si>
    <t>11/30/2016 04:15pm</t>
  </si>
  <si>
    <t>T2-SW1915V</t>
  </si>
  <si>
    <t>ABC HQ</t>
  </si>
  <si>
    <t>ABC Blockchain</t>
  </si>
  <si>
    <t>10/06/2016 10:28pm</t>
  </si>
  <si>
    <t>IMS Tools - z/OS</t>
  </si>
  <si>
    <t>7M-GRX8CLW</t>
  </si>
  <si>
    <t>CATHAY LIFE INSURANCE CO., LTD.</t>
  </si>
  <si>
    <t>CXL-Block Chain</t>
  </si>
  <si>
    <t>08/09/2016 11:17pm</t>
  </si>
  <si>
    <t>XX-FG4XZRP</t>
  </si>
  <si>
    <t>JBS S/A</t>
  </si>
  <si>
    <t>03/06/2017 02:56pm</t>
  </si>
  <si>
    <t>Hybrid Transformation</t>
  </si>
  <si>
    <t>Business Transformation Manager</t>
  </si>
  <si>
    <t>HX-XGOVSGE</t>
  </si>
  <si>
    <t>BANK OF NOVA SCOTIA, THE</t>
  </si>
  <si>
    <t>Blockchain Pilot for Branch Transfer</t>
  </si>
  <si>
    <t>02/16/2017 11:27am</t>
  </si>
  <si>
    <t>G6-3XNKOTH</t>
  </si>
  <si>
    <t>RBC</t>
  </si>
  <si>
    <t>Block chain sprint #1</t>
  </si>
  <si>
    <t>11/22/2016 09:03am</t>
  </si>
  <si>
    <t>Industry Models on Cloud</t>
  </si>
  <si>
    <t>BLKHSBN:HW SP: Blockchain High Sec Bus Netwk Blmix, ZBLKLOCL:HW SP: zSystems Blockchain Local/On Prem.</t>
  </si>
  <si>
    <t>XQ-1E4BRPZ</t>
  </si>
  <si>
    <t>Blockchain Sprint #2</t>
  </si>
  <si>
    <t>11/22/2016 09:06am</t>
  </si>
  <si>
    <t>SF-S2ZA7DR</t>
  </si>
  <si>
    <t>TMX GROUP INC</t>
  </si>
  <si>
    <t>Blockchain and Bluemix</t>
  </si>
  <si>
    <t>02/27/2017 11:53am</t>
  </si>
  <si>
    <t>PZ-4RB9WG3</t>
  </si>
  <si>
    <t>02/27/2017 11:44am</t>
  </si>
  <si>
    <t>UE-BW1IJED</t>
  </si>
  <si>
    <t>DB Systel GmbH</t>
  </si>
  <si>
    <t>Blockchain Pilotprojekt "interne Leistungsverrechnung (internal accounting for services)" im Rahmen des DB ValueIT Programms</t>
  </si>
  <si>
    <t>02/22/2017 11:56am</t>
  </si>
  <si>
    <t>MJ-6L9SY3B</t>
  </si>
  <si>
    <t>ASESORES DE SISTEMAS ESPECIALIZADOS EN SOFTWARE S A</t>
  </si>
  <si>
    <t>12/15/2016 03:57pm</t>
  </si>
  <si>
    <t>LZ-GJUT856</t>
  </si>
  <si>
    <t>China wide internet technology (Beijing) Co., Ltd</t>
  </si>
  <si>
    <t>blockchain POC</t>
  </si>
  <si>
    <t>01/04/2017 09:49pm</t>
  </si>
  <si>
    <t>ZBLKPOC:HW SP: Blockchain Proof of Concept, ZNEWN-4:HW SP: z Systems New Account N-4</t>
  </si>
  <si>
    <t>LC-F8X0NF7</t>
  </si>
  <si>
    <t>THE PROCTER &amp; GAMBLE COMPANY</t>
  </si>
  <si>
    <t>07/26/2016 02:04pm</t>
  </si>
  <si>
    <t>03/09/2017 10:17am</t>
  </si>
  <si>
    <t>ISA-CPGDS04-SmartOps</t>
  </si>
  <si>
    <t>EP-CFIRO4J</t>
  </si>
  <si>
    <t>SISTEMAS Y ASESORIAS DE COLOMBIA S.A.</t>
  </si>
  <si>
    <t>Blockchain para las soluciones de medicina que desarrolla el cliente</t>
  </si>
  <si>
    <t>12/15/2016 03:49pm</t>
  </si>
  <si>
    <t>D0-QA5OJP5</t>
  </si>
  <si>
    <t>MAREIGUA LIMITADA</t>
  </si>
  <si>
    <t>12/15/2016 04:41pm</t>
  </si>
  <si>
    <t>AC-10O2FCX</t>
  </si>
  <si>
    <t>CHICAGO MERCANTILE EXCHANGE INC.</t>
  </si>
  <si>
    <t>RGW - Blockchain Garage (2017)</t>
  </si>
  <si>
    <t>12/19/2016 02:29pm</t>
  </si>
  <si>
    <t>9E-JS6LQJX</t>
  </si>
  <si>
    <t>Panalpina Management AG</t>
  </si>
  <si>
    <t>Block Chain within SCM using Bluemix</t>
  </si>
  <si>
    <t>08/26/2016 02:43am</t>
  </si>
  <si>
    <t>2L-9JQ43ZN</t>
  </si>
  <si>
    <t>Blockchain value assessment</t>
  </si>
  <si>
    <t>05/11/2016 08:49am</t>
  </si>
  <si>
    <t>EMBMOBLE:GBS Embedded Mobile, ISA-TMECS12-B2BEntSvcs</t>
  </si>
  <si>
    <t>1A-M0R4F0U</t>
  </si>
  <si>
    <t>DIGITAL WARE S.A.</t>
  </si>
  <si>
    <t>Blockchain para las soluciones ofrecidas por el cliente</t>
  </si>
  <si>
    <t>12/15/2016 03:43pm</t>
  </si>
  <si>
    <t>R2-0Q8595H</t>
  </si>
  <si>
    <t>02/05/2017 03:55pm</t>
  </si>
  <si>
    <t>6W-19Q0D97</t>
  </si>
  <si>
    <t>IKONO TECH S A</t>
  </si>
  <si>
    <t>12/15/2016 04:07pm</t>
  </si>
  <si>
    <t>57-D5ALKFE</t>
  </si>
  <si>
    <t>OPTUMRX</t>
  </si>
  <si>
    <t>12/27/2016 10:45am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</si>
  <si>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</si>
  <si>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</si>
  <si>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</si>
  <si>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</si>
  <si>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</si>
  <si>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</si>
  <si>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</si>
  <si>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</si>
  <si>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</si>
  <si>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</si>
  <si>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</si>
  <si>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</si>
  <si>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</si>
  <si>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</si>
  <si>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</si>
  <si>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</si>
  <si>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V8-12MSCUY</t>
  </si>
  <si>
    <t>IBM Multi-Factor-Authorization for z/OS (5655162)</t>
  </si>
  <si>
    <t>12/15/2016 04:46am</t>
  </si>
  <si>
    <t>UT-DJMY9FT</t>
  </si>
  <si>
    <t>Ford Blockchain</t>
  </si>
  <si>
    <t>10/11/2016 12:23pm</t>
  </si>
  <si>
    <t>NATIONWIDE MUTUAL INSURANCE COMPANY</t>
  </si>
  <si>
    <t>TF-4CGY6QG</t>
  </si>
  <si>
    <t>International Air Transport Association - IATA</t>
  </si>
  <si>
    <t>Blackchain PoC</t>
  </si>
  <si>
    <t>02/01/2017 03:01pm</t>
  </si>
  <si>
    <t>SP-VX6A5MY</t>
  </si>
  <si>
    <t>ENEL SERVIZI SRL</t>
  </si>
  <si>
    <t>Enel Blockchain Pilot</t>
  </si>
  <si>
    <t>02/03/2017 09:28am</t>
  </si>
  <si>
    <t>ISA-E&amp;UCS16-OpsInnovation</t>
  </si>
  <si>
    <t>SL-RD21IKH</t>
  </si>
  <si>
    <t>INTESA SANPAOLO GROUP SERVICES SCPA</t>
  </si>
  <si>
    <t>Blockchain pilot</t>
  </si>
  <si>
    <t>02/26/2016 03:24am</t>
  </si>
  <si>
    <t>ASASERVC:Cloud Business Solution (CBS), EMBMOBLE:GBS Embedded Mobile</t>
  </si>
  <si>
    <t>S6-8TU96HS</t>
  </si>
  <si>
    <t>UNICREDIT BUSINESS INTEGRATED SOLUTIONS SCPA</t>
  </si>
  <si>
    <t>Unicredit</t>
  </si>
  <si>
    <t>01/24/2017 07:23am</t>
  </si>
  <si>
    <t>RH-9SX4Y1T</t>
  </si>
  <si>
    <t>HANA BANK CO., LTD.</t>
  </si>
  <si>
    <t>Hana bank blockchain poc for trade finance</t>
  </si>
  <si>
    <t>02/20/2017 09:23pm</t>
  </si>
  <si>
    <t>6950-01G Local add-on svcs for CMS portfolio only (Cloud BU)</t>
  </si>
  <si>
    <t>QE-SHV50E0</t>
  </si>
  <si>
    <t>[WRB]Blockchain first project</t>
  </si>
  <si>
    <t>03/04/2017 10:18pm</t>
  </si>
  <si>
    <t>Q5-8FJ1ZFG</t>
  </si>
  <si>
    <t>RGA REINSURANCE COMPANY</t>
  </si>
  <si>
    <t>09/09/2016 02:43pm</t>
  </si>
  <si>
    <t>02/09/2017 10:03am</t>
  </si>
  <si>
    <t>Q3-EV58L4E</t>
  </si>
  <si>
    <t>CREDIT MUTUEL ARKEA</t>
  </si>
  <si>
    <t>Accompagnement pour développement et valorisation services identité numérique Blockchain auprès des partenaires</t>
  </si>
  <si>
    <t>07/10/2016 03:07pm</t>
  </si>
  <si>
    <t>BLUEMIXX:GBS Bluemix Custom Application Services, ISA-BankFM-PAY-Payments</t>
  </si>
  <si>
    <t>PH-1HOWCOJ</t>
  </si>
  <si>
    <t>DUTECH LLC</t>
  </si>
  <si>
    <t>05/19/2016 08:40am</t>
  </si>
  <si>
    <t>OY-OSYBBAE</t>
  </si>
  <si>
    <t>Novartis Pharma AG</t>
  </si>
  <si>
    <t>Increasing Drug Adherence in Dermatology (Blockchain)</t>
  </si>
  <si>
    <t>11/25/2016 03:15am</t>
  </si>
  <si>
    <t>EMBANLYT:GBS Embedded Analytics</t>
  </si>
  <si>
    <t>NL-66BQRN2</t>
  </si>
  <si>
    <t>AMERICAN SOCIETY OF COMPOSERS, AUTHORS AND PUBLISHERS</t>
  </si>
  <si>
    <t>ASCAP Blockchain Watson Music POC- Includes ASCAP Plus SACEM (Europe)</t>
  </si>
  <si>
    <t>08/26/2016 01:16pm</t>
  </si>
  <si>
    <t>01/25/2017 10:28am</t>
  </si>
  <si>
    <t>EMBCLOUD:GBS Embedded Cloud, ISA-E&amp;UCS07-CustomerEngage</t>
  </si>
  <si>
    <t>N6-HG54X17</t>
  </si>
  <si>
    <t>计财部产品咨询项目</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</si>
  <si>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</si>
  <si>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</si>
  <si>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</si>
  <si>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</si>
  <si>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</si>
  <si>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</si>
  <si>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</si>
  <si>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</si>
  <si>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</si>
  <si>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</si>
  <si>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IG-AEG449X</t>
  </si>
  <si>
    <t>MINEROS S A</t>
  </si>
  <si>
    <t>11/23/2016 11:12pm</t>
  </si>
  <si>
    <t>HS-YGSCBUA</t>
  </si>
  <si>
    <t>NIKE, INC.</t>
  </si>
  <si>
    <t>Blockchain poc</t>
  </si>
  <si>
    <t>03/16/2017 11:15am</t>
  </si>
  <si>
    <t>H1-J7SF9B2</t>
  </si>
  <si>
    <t>SWISSCOM (SCHWEIZ) AG</t>
  </si>
  <si>
    <t>Blockchain cooperation</t>
  </si>
  <si>
    <t>12/05/2016 08:17am</t>
  </si>
  <si>
    <t>ET-28LPEAB</t>
  </si>
  <si>
    <t>RICHLINE GROUP INC</t>
  </si>
  <si>
    <t>03/14/2017 06:01pm</t>
  </si>
  <si>
    <t>EQ-9LPJMY1</t>
  </si>
  <si>
    <t>Blockchain - Car Loan/Sales Application</t>
  </si>
  <si>
    <t>09/09/2016 10:47am</t>
  </si>
  <si>
    <t>02/17/2017 03:04am</t>
  </si>
  <si>
    <t>D1-168ZTS1</t>
  </si>
  <si>
    <t>KOSCOM CORP.</t>
  </si>
  <si>
    <t>05/26/2016 09:15pm</t>
  </si>
  <si>
    <t>ISA-BankFS14-FrntOfficeTransf, ZBLKPOC:HW SP: Blockchain Proof of Concept</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</si>
  <si>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</si>
  <si>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</si>
  <si>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</si>
  <si>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</si>
  <si>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</si>
  <si>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</si>
  <si>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</si>
  <si>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</si>
  <si>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</si>
  <si>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03/09/2017 05:41pm</t>
  </si>
  <si>
    <t>box:GBS Embedded box partnership</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</si>
  <si>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</si>
  <si>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</si>
  <si>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</si>
  <si>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</si>
  <si>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</si>
  <si>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</si>
  <si>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</si>
  <si>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</si>
  <si>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</si>
  <si>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</si>
  <si>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</si>
  <si>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</si>
  <si>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</si>
  <si>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</si>
  <si>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03/10/2017 09:19am</t>
  </si>
  <si>
    <t>IBM Bluemix Garage - Other</t>
  </si>
  <si>
    <t>Amt der OÖ Landesregierung</t>
  </si>
  <si>
    <t>6U-L7WSHB4</t>
  </si>
  <si>
    <t>Tyson - BlockChain Chicken - POC/POT</t>
  </si>
  <si>
    <t>03/15/2017 08:58am</t>
  </si>
  <si>
    <t>6E-G60Y1HO</t>
  </si>
  <si>
    <t>Sicpa S.A.</t>
  </si>
  <si>
    <t>Blockchain - Identity Mix - Zero Knowledge base</t>
  </si>
  <si>
    <t>10/19/2016 04:39am</t>
  </si>
  <si>
    <t>5P-OZM1ZDJ</t>
  </si>
  <si>
    <t>Blockchain Technology Support</t>
  </si>
  <si>
    <t>12/07/2016 05:30am</t>
  </si>
  <si>
    <t>59-SQ71R07</t>
  </si>
  <si>
    <t>ATKINS DANMARK A/S</t>
  </si>
  <si>
    <t>Digital VALG/Elecation -  EU Tender</t>
  </si>
  <si>
    <t>11/16/2016 05:11pm</t>
  </si>
  <si>
    <t>01/22/2017 06:57am</t>
  </si>
  <si>
    <t>IoT Foundation for Bluemix</t>
  </si>
  <si>
    <t>4E-YVX9M7V</t>
  </si>
  <si>
    <t>Block Chain 基盤</t>
  </si>
  <si>
    <t>09/27/2016 04:37am</t>
  </si>
  <si>
    <t>09/29/2016 01:33am</t>
  </si>
  <si>
    <t>49-YJJ9CSF</t>
  </si>
  <si>
    <t>BANK OF SUZHOU CO.,LTD</t>
  </si>
  <si>
    <t>01/17/2017 08:55am</t>
  </si>
  <si>
    <t>UNILEVER UKCR LTD</t>
  </si>
  <si>
    <t>3C-VFBJ40N</t>
  </si>
  <si>
    <t>ICICI BANK LIMITED</t>
  </si>
  <si>
    <t>Block Chain Solution for ICICI Bank Ltd.</t>
  </si>
  <si>
    <t>10/03/2016 07:43am</t>
  </si>
  <si>
    <t>0R-MS9RHUS</t>
  </si>
  <si>
    <t>02/10/2017 02:47pm</t>
  </si>
  <si>
    <t>08-V1B51KA</t>
  </si>
  <si>
    <t>KRAJOWY DEPOZYT PAPIEROW WARTOSCIOWYCH S A</t>
  </si>
  <si>
    <t>02/21/2017 12:15pm</t>
  </si>
  <si>
    <t>YJ-TWZTJGS</t>
  </si>
  <si>
    <t>OFFICE OF GOVERNMENT CHIEF INF ORMATION OFFICER</t>
  </si>
  <si>
    <t>Blockchain (LinuxOne)</t>
  </si>
  <si>
    <t>11/29/2016 08:51pm</t>
  </si>
  <si>
    <t>12/01/2016 01:33am</t>
  </si>
  <si>
    <t>Y5-C51R3OF</t>
  </si>
  <si>
    <t>ROSSMANN SUPERMARKETY DROGERYJNE POLSKA SP Z O O</t>
  </si>
  <si>
    <t>01/25/2017 07:05pm</t>
  </si>
  <si>
    <t>XR-BWWXKB0</t>
  </si>
  <si>
    <t>RELIANCE INDUSTRIES LIMITED</t>
  </si>
  <si>
    <t>Block chain for Oil and Gas - Smarter Contracts</t>
  </si>
  <si>
    <t>02/24/2017 11:47am</t>
  </si>
  <si>
    <t>TU-7TTBQZD</t>
  </si>
  <si>
    <t>FONDO NACIONAL DE AHORRO</t>
  </si>
  <si>
    <t>12/02/2016 01:38am</t>
  </si>
  <si>
    <t>TD-YS1WKSB</t>
  </si>
  <si>
    <t>Bundesministerium für Bildung und Forschung</t>
  </si>
  <si>
    <t>Blockchain for Digital Learnings (Pilot)</t>
  </si>
  <si>
    <t>01/11/2017 07:40am</t>
  </si>
  <si>
    <t>SY-AVLVMLV</t>
  </si>
  <si>
    <t>BANCO DAVIVIENDA S A</t>
  </si>
  <si>
    <t>11/22/2016 01:01pm</t>
  </si>
  <si>
    <t>IoT Foundation Subscription</t>
  </si>
  <si>
    <t>SV-FR9ZS47</t>
  </si>
  <si>
    <t>NSDL E-GOVERNANCE INFRASTRUCTURE LIMITED</t>
  </si>
  <si>
    <t>z refresh opportunity at NSDL</t>
  </si>
  <si>
    <t>10/04/2016 03:27am</t>
  </si>
  <si>
    <t>CICS Transaction Server for z/OS - MLC</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</si>
  <si>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</si>
  <si>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</si>
  <si>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</si>
  <si>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</si>
  <si>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</si>
  <si>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</si>
  <si>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</si>
  <si>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</si>
  <si>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</si>
  <si>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</si>
  <si>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</si>
  <si>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</si>
  <si>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O2C blockchain POC</t>
  </si>
  <si>
    <t>01/09/2017 04:42am</t>
  </si>
  <si>
    <t>03/09/2017 04:42am</t>
  </si>
  <si>
    <t>GM-R1S6QTH</t>
  </si>
  <si>
    <t>Winpath: Regulatory compliance Block chain</t>
  </si>
  <si>
    <t>02/17/2017 03:50am</t>
  </si>
  <si>
    <t>Enterprise Power IFL (Integrated Facility for Linux)</t>
  </si>
  <si>
    <t>SCALE-UP:HW SP: Linux Scale-Up</t>
  </si>
  <si>
    <t>FU-A05UHKA</t>
  </si>
  <si>
    <t>CHINA CONSTRUCTION BANK (ASIA) CORPORATION LIMITED</t>
  </si>
  <si>
    <t>01/03/2017 02:52am</t>
  </si>
  <si>
    <t>BLKHSBN:HW SP: Blockchain High Sec Bus Netwk Blmix, ISA-999-NoSolutionSold, ZBLKPOC:HW SP: Blockchain Proof of Concept</t>
  </si>
  <si>
    <t>Tivoli OMEGAMON XE for IMS on z/OS</t>
  </si>
  <si>
    <t>DY-1L4C5EL</t>
  </si>
  <si>
    <t>SUPERINTENDENCIA NACIONAL DE ADMINISTRACION TRIBUTARIA</t>
  </si>
  <si>
    <t>Prototipo Blockchain</t>
  </si>
  <si>
    <t>12/12/2016 09:23am</t>
  </si>
  <si>
    <t>02/19/2017 03:13am</t>
  </si>
  <si>
    <t>CK-RCOLHIL</t>
  </si>
  <si>
    <t>BANGKOK BANK PUBLIC COMPANY LIMITED</t>
  </si>
  <si>
    <t>zUpg-SW</t>
  </si>
  <si>
    <t>04/26/2016 01:32am</t>
  </si>
  <si>
    <t>Tivoli OMEGAMON XE</t>
  </si>
  <si>
    <t>7A-P6G94GK</t>
  </si>
  <si>
    <t>Shenzhen China Merchants Bank Co., Ltd.</t>
  </si>
  <si>
    <t>Block chain service for Trade Bank department</t>
  </si>
  <si>
    <t>03/13/2017 06:50am</t>
  </si>
  <si>
    <t>ANADVNCE:ANA SP: Planning Analytics to Improve Efficiency</t>
  </si>
  <si>
    <t>5C-SJ98D6D</t>
  </si>
  <si>
    <t>ELECTRICITY GENERATING AUTHORITY OF THAILAND</t>
  </si>
  <si>
    <t>Blockchain - EV</t>
  </si>
  <si>
    <t>02/01/2017 11:13pm</t>
  </si>
  <si>
    <t>DS8000 all flash arrays (no mix media, flash only)</t>
  </si>
  <si>
    <t>YV-QFZDVVT</t>
  </si>
  <si>
    <t>Bundesamt für Informatik und Telekommunikation BIT</t>
  </si>
  <si>
    <t>11/03/2016 11:01am</t>
  </si>
  <si>
    <t>VM-7CBK6T1</t>
  </si>
  <si>
    <t>InaaS Implementation - Blockchain payment services</t>
  </si>
  <si>
    <t>02/01/2017 11:39am</t>
  </si>
  <si>
    <t>T9-HRQKVVQ</t>
  </si>
  <si>
    <t>EMPRESAS MUNICIPALES DE CALI</t>
  </si>
  <si>
    <t>11/29/2016 10:43pm</t>
  </si>
  <si>
    <t>R5-2WG1S6C</t>
  </si>
  <si>
    <t>COMPUTER DISCOUNT WAREHOUSE</t>
  </si>
  <si>
    <t>12/07/2016 07:31pm</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</si>
  <si>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</si>
  <si>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</si>
  <si>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</si>
  <si>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</si>
  <si>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</si>
  <si>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</si>
  <si>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</si>
  <si>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</si>
  <si>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</si>
  <si>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</si>
  <si>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AG-HST90N5</t>
  </si>
  <si>
    <t>03/06/2017 08:02am</t>
  </si>
  <si>
    <t>IGSPU:Procurement Support - Unknown at this Time, ISA-GovtPG53-Defense&amp;Intel</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</si>
  <si>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</si>
  <si>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</si>
  <si>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</si>
  <si>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</si>
  <si>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</si>
  <si>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</si>
  <si>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</si>
  <si>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</si>
  <si>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</si>
  <si>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</si>
  <si>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</si>
  <si>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</si>
  <si>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</si>
  <si>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</si>
  <si>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</si>
  <si>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</si>
  <si>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</si>
  <si>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</si>
  <si>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</si>
  <si>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</si>
  <si>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</si>
  <si>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</si>
  <si>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</si>
  <si>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</si>
  <si>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Blockchainプロトタイピング</t>
  </si>
  <si>
    <t>01/13/2017 01:31am</t>
  </si>
  <si>
    <t>6950-95N IBM Cloud Advisory Services (Cloud BU)</t>
  </si>
  <si>
    <t>OB-LRE2D3Y</t>
  </si>
  <si>
    <t>DENSO ADAS Blockchain for SW BOM</t>
  </si>
  <si>
    <t>11/26/2016 08:15am</t>
  </si>
  <si>
    <t>03/08/2017 06:01pm</t>
  </si>
  <si>
    <t>L2-YWGJ0IV</t>
  </si>
  <si>
    <t>Block Chain対応(MUFGコイン）</t>
  </si>
  <si>
    <t>01/24/2017 10:19pm</t>
  </si>
  <si>
    <t>Solution Support Services</t>
  </si>
  <si>
    <t>GN-PW0KNUL</t>
  </si>
  <si>
    <t>MORGAN STANLEY JAPAN GROUP CO.,LTD</t>
  </si>
  <si>
    <t>10/28/2016 04:55am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</si>
  <si>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</si>
  <si>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</si>
  <si>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</si>
  <si>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</si>
  <si>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</si>
  <si>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</si>
  <si>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</si>
  <si>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</si>
  <si>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</si>
  <si>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</si>
  <si>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</si>
  <si>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</si>
  <si>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</si>
  <si>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CPR: Finance Advisory, Analytics, Risk, AML, Counter Fraud</t>
  </si>
  <si>
    <t>SF-J0O9IHG</t>
  </si>
  <si>
    <t>CAMARA INTERBANCARIA DE PAGAMENTOS - CIP</t>
  </si>
  <si>
    <t>CIP - Expansao Blockchain</t>
  </si>
  <si>
    <t>02/27/2017 04:35pm</t>
  </si>
  <si>
    <t>D3-0Y49RA4</t>
  </si>
  <si>
    <t>Use Case 1 - Domestic Market Place - POC - Blockchain</t>
  </si>
  <si>
    <t>03/06/2017 09:21pm</t>
  </si>
  <si>
    <t>7X-78KJXGS</t>
  </si>
  <si>
    <t>WOOLWORTHS LIMITED</t>
  </si>
  <si>
    <t>Global Finance Blockchain Solution</t>
  </si>
  <si>
    <t>02/20/2017 08:33pm</t>
  </si>
  <si>
    <t>DR-EENCYA3</t>
  </si>
  <si>
    <t>CENTRAL SANTOSA FINANCE, PT</t>
  </si>
  <si>
    <t>Blockchain - Linux One</t>
  </si>
  <si>
    <t>09/22/2016 02:55am</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</si>
  <si>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</si>
  <si>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</si>
  <si>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</si>
  <si>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</si>
  <si>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</si>
  <si>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</si>
  <si>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</si>
  <si>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</si>
  <si>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</si>
  <si>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02/20/2017 01:13pm</t>
  </si>
  <si>
    <t>QO-S0IDX0L</t>
  </si>
  <si>
    <t>Blockchain Garage/PoC</t>
  </si>
  <si>
    <t>10/13/2016 03:53am</t>
  </si>
  <si>
    <t>CJ-2TRQE4S</t>
  </si>
  <si>
    <t>W&amp;W Informatik GmbH</t>
  </si>
  <si>
    <t>Blockchain für W&amp;W</t>
  </si>
  <si>
    <t>08/05/2016 01:03pm</t>
  </si>
  <si>
    <t>01/22/2017 07:03am</t>
  </si>
  <si>
    <t>DU-S6J05Q5</t>
  </si>
  <si>
    <t>Hapag-Lloyd AG</t>
  </si>
  <si>
    <t>Blockchain für HLAG</t>
  </si>
  <si>
    <t>04/01/2016 12:07pm</t>
  </si>
  <si>
    <t>6950-99D SoftLayer on Cloud BU paper (SL for IBM channels)</t>
  </si>
  <si>
    <t>08-0EFGCJP</t>
  </si>
  <si>
    <t>AIG</t>
  </si>
  <si>
    <t>AIG _ Blockchain MVP - Rev Share</t>
  </si>
  <si>
    <t>01/10/2017 02:16pm</t>
  </si>
  <si>
    <t>9L-RHHSW22</t>
  </si>
  <si>
    <t>CAESARS ENTERTAINMENT</t>
  </si>
  <si>
    <t>Blockchain Design Thinking / MVP</t>
  </si>
  <si>
    <t>02/22/2017 03:27pm</t>
  </si>
  <si>
    <t>XX-W7Y0M43</t>
  </si>
  <si>
    <t>CTC/CTC</t>
  </si>
  <si>
    <t>【BPOI】GBS_CTC_金融本部_Hyperledger</t>
  </si>
  <si>
    <t>03/13/2017 07:32am</t>
  </si>
  <si>
    <t>U4-Q1BPR7E</t>
  </si>
  <si>
    <t>DELAWARE HEALTH INFORMATION NETWORK</t>
  </si>
  <si>
    <t>Blockchain Garage and Bluemix Dedicated at DHIN</t>
  </si>
  <si>
    <t>12/21/2016 11:12am</t>
  </si>
  <si>
    <t>24-QY3FX06</t>
  </si>
  <si>
    <t>BANCO DEL ESTADO DE CHILE</t>
  </si>
  <si>
    <t>02/07/2017 05:55am</t>
  </si>
  <si>
    <t>02/19/2017 03:10am</t>
  </si>
  <si>
    <t>NF-REFIP4G</t>
  </si>
  <si>
    <t>Blockchain - Loyalty Rewards</t>
  </si>
  <si>
    <t>01/23/2017 01:58pm</t>
  </si>
  <si>
    <t>JS-4UI4G8Q</t>
  </si>
  <si>
    <t>SUNLIFE ASSURANCE INVESTMENTS</t>
  </si>
  <si>
    <t>BlockChain POC</t>
  </si>
  <si>
    <t>10/25/2016 10:54am</t>
  </si>
  <si>
    <t>ISA-InsFS24-CoreInsuranceTransformation, ZBLKPOC:HW SP: Blockchain Proof of Concept</t>
  </si>
  <si>
    <t>PI-XFEHA0L</t>
  </si>
  <si>
    <t>WESTON FOODS (CANADA) INC</t>
  </si>
  <si>
    <t>Weston Blockchain PoC</t>
  </si>
  <si>
    <t>02/23/2017 04:55pm</t>
  </si>
  <si>
    <t>EMBCLOUD:GBS Embedded Cloud, IGSPN:Procurement NONE - No 3rd Party Supplier</t>
  </si>
  <si>
    <t>KM-PD17OZG</t>
  </si>
  <si>
    <t>YES BANK LIMITED</t>
  </si>
  <si>
    <t>Blockchain - Mainframe</t>
  </si>
  <si>
    <t>07/06/2016 12:26am</t>
  </si>
  <si>
    <t>11/10/2016 11:15am</t>
  </si>
  <si>
    <t>LA-BEKRP4G</t>
  </si>
  <si>
    <t>IMS HEALTH INCORPORATED</t>
  </si>
  <si>
    <t>Blockchain via Bluemix</t>
  </si>
  <si>
    <t>02/08/2017 10:27am</t>
  </si>
  <si>
    <t>HG-UT2T10T</t>
  </si>
  <si>
    <t>Nordex SE</t>
  </si>
  <si>
    <t>blockchain für nordex schaeffler case</t>
  </si>
  <si>
    <t>11/16/2016 05:42am</t>
  </si>
  <si>
    <t>SG-LH3PZV2</t>
  </si>
  <si>
    <t>PSB Blockchain for Asset Custody</t>
  </si>
  <si>
    <t>08/23/2016 04:16am</t>
  </si>
  <si>
    <t>ISA-CPGDS02B2B-B2BCommerce</t>
  </si>
  <si>
    <t>VG-Q79XHJ7</t>
  </si>
  <si>
    <t>WESTERN UNION FINANCIAL SERVICES, INC.</t>
  </si>
  <si>
    <t>WESTERN UNION - BLOCKCHAIN</t>
  </si>
  <si>
    <t>02/28/2017 07:24pm</t>
  </si>
  <si>
    <t>IE-ILU4QYM</t>
  </si>
  <si>
    <t>ENI SPA DIVI.EXPLORATION AND PRODUCTION MAG.CENTR</t>
  </si>
  <si>
    <t>Blockchain ENI</t>
  </si>
  <si>
    <t>02/22/2017 08:22am</t>
  </si>
  <si>
    <t>DT-KKGE6BO</t>
  </si>
  <si>
    <t>BANCO DE CHILE</t>
  </si>
  <si>
    <t>Plataforma de innovación para Blockchain</t>
  </si>
  <si>
    <t>02/21/2017 06:32pm</t>
  </si>
  <si>
    <t>RT-4OTXY4C</t>
  </si>
  <si>
    <t>BOLSA DE COMERCIO DE SANTIAGO</t>
  </si>
  <si>
    <t>Bluemix y Blockchain</t>
  </si>
  <si>
    <t>02/21/2017 06:22pm</t>
  </si>
  <si>
    <t>QB-SAQSQC9</t>
  </si>
  <si>
    <t>DEPOSITO CENTRAL DE VALORES S A DE POSITO DE VALORES</t>
  </si>
  <si>
    <t>Crecimiento Blockchain y Bluemix</t>
  </si>
  <si>
    <t>02/21/2017 06:45pm</t>
  </si>
  <si>
    <t>93-IF6BWMS</t>
  </si>
  <si>
    <t>HENNES &amp; MAURITZ AB</t>
  </si>
  <si>
    <t>Resilient to enhance SIRT function</t>
  </si>
  <si>
    <t>11/20/2016 01:06pm</t>
  </si>
  <si>
    <t>2N-3C45UTP</t>
  </si>
  <si>
    <t>Coopeuch Ltda.</t>
  </si>
  <si>
    <t>02/21/2017 06:36pm</t>
  </si>
  <si>
    <t>5G-VXH41UO</t>
  </si>
  <si>
    <t>RELIANCE PAYMENT SOLUTIONS LIMITED</t>
  </si>
  <si>
    <t>Blockchain on Bluemix for Jio Payment Bank</t>
  </si>
  <si>
    <t>01/30/2017 06:56am</t>
  </si>
  <si>
    <t>KW-RLI4YLB</t>
  </si>
  <si>
    <t>Use Case 2 - Shipping - POC - Blockchain</t>
  </si>
  <si>
    <t>03/16/2017 01:52am</t>
  </si>
  <si>
    <t>IA-KMKEQ3P</t>
  </si>
  <si>
    <t>Hyperledger Trade Finance POC</t>
  </si>
  <si>
    <t>11/01/2016 11:48am</t>
  </si>
  <si>
    <t>03/09/2017 05:10am</t>
  </si>
  <si>
    <t>8N-2WPVP83</t>
  </si>
  <si>
    <t>Australian Super</t>
  </si>
  <si>
    <t>Potential Blockchain Partnership with IBM</t>
  </si>
  <si>
    <t>07/12/2016 01:46am</t>
  </si>
  <si>
    <t>Market Research Lab - P&amp;BI SW Services</t>
  </si>
  <si>
    <t>6A-P62TULP</t>
  </si>
  <si>
    <t>THOMSON REUTERS GROUP LTD</t>
  </si>
  <si>
    <t>Blockchain Digital Rights</t>
  </si>
  <si>
    <t>01/12/2017 01:47pm</t>
  </si>
  <si>
    <t>2N-4C12QF8</t>
  </si>
  <si>
    <t>UNAT DIRECT INSURANCE MANAGEMENT LTD</t>
  </si>
  <si>
    <t>Blockchain - AIG UK Trade Finance / Credit Risk Insurance</t>
  </si>
  <si>
    <t>02/23/2017 04:20am</t>
  </si>
  <si>
    <t>SZ-KER80J9</t>
  </si>
  <si>
    <t>ROYAL BANK OF SCOTLAND</t>
  </si>
  <si>
    <t>RBS Blockchain - DWP Virtual wallett</t>
  </si>
  <si>
    <t>09/20/2016 08:49am</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</si>
  <si>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</si>
  <si>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</si>
  <si>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</si>
  <si>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</si>
  <si>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</si>
  <si>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</si>
  <si>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</si>
  <si>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</si>
  <si>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</si>
  <si>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</si>
  <si>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</si>
  <si>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</si>
  <si>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</si>
  <si>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</si>
  <si>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DekaBank</t>
  </si>
  <si>
    <t>PoC Blockchain Use Case Validierung und Garage</t>
  </si>
  <si>
    <t>02/03/2017 09:08am</t>
  </si>
  <si>
    <t>S3-L6QG835</t>
  </si>
  <si>
    <t>THE HANOVER AMERICAN INSURANCE COMPANY</t>
  </si>
  <si>
    <t>Blockchain Garage Services</t>
  </si>
  <si>
    <t>01/16/2017 10:57am</t>
  </si>
  <si>
    <t>CARDINAL HEALTH TECHNOLOGIES, LLC</t>
  </si>
  <si>
    <t>Blockchain - Bluemix</t>
  </si>
  <si>
    <t>02/19/2017 03:09am</t>
  </si>
  <si>
    <t>7H-BP70SSW</t>
  </si>
  <si>
    <t>Phase 1- B3i Blockchain</t>
  </si>
  <si>
    <t>02/06/2017 05:35am</t>
  </si>
  <si>
    <t>1F-P4G4HYN</t>
  </si>
  <si>
    <t>ASOCIACION GREMIAL DE INSTITUCIONES FINANCIERAS CREDIBANCO</t>
  </si>
  <si>
    <t>WIN 4Q 16 blockchain</t>
  </si>
  <si>
    <t>11/30/2016 09:19pm</t>
  </si>
  <si>
    <t>Host Connectivity SW Services</t>
  </si>
  <si>
    <t>6K-CSLUKJJ</t>
  </si>
  <si>
    <t>DUBAI CUSTOMS HEAD QUARTERS BUILDING</t>
  </si>
  <si>
    <t>Blockchain Garage</t>
  </si>
  <si>
    <t>12/19/2016 06:51am</t>
  </si>
  <si>
    <t>66-JT231YY</t>
  </si>
  <si>
    <t>12/5/2016  4:08:16 PM</t>
  </si>
  <si>
    <t>3/6/2017  12:00:00 AM</t>
  </si>
  <si>
    <t>ISAB2B</t>
  </si>
  <si>
    <t>ZV-SNAOK0R</t>
  </si>
  <si>
    <t>01/09/2017 04:14pm</t>
  </si>
  <si>
    <t>01/22/2017 06:54am</t>
  </si>
  <si>
    <t>IBM Watson IoT Platform Dedicated</t>
  </si>
  <si>
    <t>Y9-JAXSFZA</t>
  </si>
  <si>
    <t>SINGAPORE POWER LIMITED</t>
  </si>
  <si>
    <t>LinuxOne (HSBN) for Blockchain</t>
  </si>
  <si>
    <t>11/25/2016 10:37am</t>
  </si>
  <si>
    <t>Y7-BK4JSJR</t>
  </si>
  <si>
    <t>PFG HOLDINGS, INC.</t>
  </si>
  <si>
    <t>Blockchain POV</t>
  </si>
  <si>
    <t>02/16/2017 12:21am</t>
  </si>
  <si>
    <t>ISA-CPGDS03SCO-SupplyChainOpt</t>
  </si>
  <si>
    <t>WK-K9EKE2U</t>
  </si>
  <si>
    <t>GOVERNMENT SAVINGS BANK (HQ)</t>
  </si>
  <si>
    <t>Blockchain for GSB</t>
  </si>
  <si>
    <t>12/01/2016 02:50am</t>
  </si>
  <si>
    <t>WA-TBLJ8DO</t>
  </si>
  <si>
    <t>CHINA CONSTRUCTION BANK CORPORATION</t>
  </si>
  <si>
    <t>Blockchain pilot in CCB</t>
  </si>
  <si>
    <t>02/21/2017 02:10am</t>
  </si>
  <si>
    <t>VS-F129UXQ</t>
  </si>
  <si>
    <t>AGENCIA DE VIAJES Y TURISMO AVIATUR SA</t>
  </si>
  <si>
    <t>Blockchain - Grupo Aviatur (Agencia de viajes y turismo y Carga)</t>
  </si>
  <si>
    <t>02/14/2017 04:34pm</t>
  </si>
  <si>
    <t>V3-DO9BAQ3</t>
  </si>
  <si>
    <t>FERGUSON ENTERPRISES, INC.</t>
  </si>
  <si>
    <t>02/16/2017 12:18am</t>
  </si>
  <si>
    <t>UL-63QFD9Y</t>
  </si>
  <si>
    <t>Emirates Integrated Telecommunications Company (DU)</t>
  </si>
  <si>
    <t>12/19/2016 07:09am</t>
  </si>
  <si>
    <t>HYUNDAI CARD</t>
  </si>
  <si>
    <t>QL-7ROO1QW</t>
  </si>
  <si>
    <t>ASX limited (AUSTRALIAN SECURITIES EXCHANGE)</t>
  </si>
  <si>
    <t>Flash for BlockChain</t>
  </si>
  <si>
    <t>08/18/2016 06:24am</t>
  </si>
  <si>
    <t>08/25/2016 01:36am</t>
  </si>
  <si>
    <t>QG-2H759RJ</t>
  </si>
  <si>
    <t>ALMACENES EXITO S.A.</t>
  </si>
  <si>
    <t>WinPath 4Q-2016 - CLOUD - Block Chain</t>
  </si>
  <si>
    <t>11/29/2016 02:49pm</t>
  </si>
  <si>
    <t>QF-4PJE907</t>
  </si>
  <si>
    <t>United States Secret ServiceGovernment Office</t>
  </si>
  <si>
    <t>DHS Blockchain (S&amp;T Funded)</t>
  </si>
  <si>
    <t>09/14/2016 11:44am</t>
  </si>
  <si>
    <t>09/22/2016 01:33am</t>
  </si>
  <si>
    <t>PU-VBVAAGR</t>
  </si>
  <si>
    <t>PRODUCTOS FAMILIA S A</t>
  </si>
  <si>
    <t>11/29/2016 02:54pm</t>
  </si>
  <si>
    <t>PM-Z2IHEOV</t>
  </si>
  <si>
    <t>12/19/2016 07:14am</t>
  </si>
  <si>
    <t>OL-L7T829N</t>
  </si>
  <si>
    <t>KRAJOWY DEPOZYT PAPIEROW WARTOSCIOWYCH S. A.</t>
  </si>
  <si>
    <t>11/18/2016 11:25am</t>
  </si>
  <si>
    <t>Power 7R1 Linux</t>
  </si>
  <si>
    <t>OC-D0ZOQ9B</t>
  </si>
  <si>
    <t>BANK OF AMERICA CORP</t>
  </si>
  <si>
    <t>Blockchain DT workshop and MVP</t>
  </si>
  <si>
    <t>01/12/2017 09:59pm</t>
  </si>
  <si>
    <t>01/22/2017 06:36am</t>
  </si>
  <si>
    <t>NL-C4L4ES4</t>
  </si>
  <si>
    <t>QBE INSURANCE GROUP LIMITED</t>
  </si>
  <si>
    <t>Bluemix Garage - Blockchain &amp; IOT</t>
  </si>
  <si>
    <t>02/11/2017 07:47pm</t>
  </si>
  <si>
    <t>MW-LWSH1K0</t>
  </si>
  <si>
    <t>LAND TRANSPORT AUTHORITY OF SINGAPORE</t>
  </si>
  <si>
    <t>VRLS Add on : Blockchain API Pilot</t>
  </si>
  <si>
    <t>02/19/2017 07:38pm</t>
  </si>
  <si>
    <t>API Connect for Z</t>
  </si>
  <si>
    <t>LR-BEE696E</t>
  </si>
  <si>
    <t>EVERTEC GROUP LLC</t>
  </si>
  <si>
    <t>Block chain for reward program</t>
  </si>
  <si>
    <t>02/13/2017 04:28pm</t>
  </si>
  <si>
    <t>LB-WA8IKC1</t>
  </si>
  <si>
    <t>BHP BILLITON LTD</t>
  </si>
  <si>
    <t>Potash Reimbursables - Blockchain</t>
  </si>
  <si>
    <t>03/09/2017 09:58am</t>
  </si>
  <si>
    <t>L7-P7QDLEQ</t>
  </si>
  <si>
    <t>ANWB B.V.</t>
  </si>
  <si>
    <t>Blockchain @ ANWB</t>
  </si>
  <si>
    <t>09/06/2016 06:01am</t>
  </si>
  <si>
    <t>02/13/2017 09:04am</t>
  </si>
  <si>
    <t>KG-1XQFV7T</t>
  </si>
  <si>
    <t>HANA FINANCIAL GROUP</t>
  </si>
  <si>
    <t>11/20/2016 08:22pm</t>
  </si>
  <si>
    <t>JX-634PL98</t>
  </si>
  <si>
    <t>GRUPO ARGOS S A</t>
  </si>
  <si>
    <t>WinPath 4Q-2016 - CLOUD - Block Chain  (Celsia)</t>
  </si>
  <si>
    <t>11/29/2016 02:40pm</t>
  </si>
  <si>
    <t>H5-Z0XVA86</t>
  </si>
  <si>
    <t>CONTINENTAL CASUALTY COMPANY INC</t>
  </si>
  <si>
    <t>CNA - Blockchain - Bluemix Garage</t>
  </si>
  <si>
    <t>01/11/2017 10:14pm</t>
  </si>
  <si>
    <t>H1-DRG00T3</t>
  </si>
  <si>
    <t>BHF-Bank AG</t>
  </si>
  <si>
    <t>Blockchain als  wichtiges Thema in der Bank (delayed wegen Avaloq Stop)</t>
  </si>
  <si>
    <t>06/23/2016 05:22am</t>
  </si>
  <si>
    <t>F0-39690ST</t>
  </si>
  <si>
    <t>SMITHFIELD FOODS INC.</t>
  </si>
  <si>
    <t>Blockchain Proof of Concept</t>
  </si>
  <si>
    <t>01/25/2017 01:15pm</t>
  </si>
  <si>
    <t>EO-QO6W2GZ</t>
  </si>
  <si>
    <t>AJMAN MUNICIPALITY</t>
  </si>
  <si>
    <t>BlockChain Strategy</t>
  </si>
  <si>
    <t>02/15/2017 05:22am</t>
  </si>
  <si>
    <t>EN-4SX9HGI</t>
  </si>
  <si>
    <t>BANCO SANTANDER SA CIUDAD GRUPO SANTANDER</t>
  </si>
  <si>
    <t>GBM Blockchain POC</t>
  </si>
  <si>
    <t>02/14/2017 07:58am</t>
  </si>
  <si>
    <t>ED-64VF610</t>
  </si>
  <si>
    <t>THE HANOVER INSURANCE COMPANY</t>
  </si>
  <si>
    <t>Hanover - Blockchain</t>
  </si>
  <si>
    <t>02/17/2017 08:31am</t>
  </si>
  <si>
    <t>DD-DM08IA0</t>
  </si>
  <si>
    <t>BANGKOK DUSIT MEDICAL SERVICES PUBLIC COMPANY LIMITED</t>
  </si>
  <si>
    <t>Blockchain Hyper-Ledger (On-prem)</t>
  </si>
  <si>
    <t>02/28/2017 09:44pm</t>
  </si>
  <si>
    <t>CM-LAIZ5H7</t>
  </si>
  <si>
    <t>DONG ENERGY A/S</t>
  </si>
  <si>
    <t>DONG Blockchain MVP</t>
  </si>
  <si>
    <t>02/10/2017 07:12am</t>
  </si>
  <si>
    <t>BH-3ZC2VNF</t>
  </si>
  <si>
    <t>NETS DENMARK A/S</t>
  </si>
  <si>
    <t>PSD2 - Blockchain Dispute Management</t>
  </si>
  <si>
    <t>11/18/2016 05:41pm</t>
  </si>
  <si>
    <t>BF-06PZBVO</t>
  </si>
  <si>
    <t>EDMS on BlockChain</t>
  </si>
  <si>
    <t>03/08/2017 01:13am</t>
  </si>
  <si>
    <t>7S-5ZITB18</t>
  </si>
  <si>
    <t>dorma+kaba International Holding AG</t>
  </si>
  <si>
    <t>WPO - Blockchain Solution</t>
  </si>
  <si>
    <t>07/27/2016 05:23am</t>
  </si>
  <si>
    <t>6H-SU2OQVF</t>
  </si>
  <si>
    <t>SBB AG</t>
  </si>
  <si>
    <t>Blockchain for Ticketing</t>
  </si>
  <si>
    <t>11/23/2016 03:24am</t>
  </si>
  <si>
    <t>01/28/2017 08:22am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</si>
  <si>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</si>
  <si>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</si>
  <si>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</si>
  <si>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</si>
  <si>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</si>
  <si>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</si>
  <si>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</si>
  <si>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</si>
  <si>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</si>
  <si>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</si>
  <si>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</si>
  <si>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EURO INFORMATION DEVELOPPEMENTS</t>
  </si>
  <si>
    <t>Blockchain initiative</t>
  </si>
  <si>
    <t>05/09/2016 03:41am</t>
  </si>
  <si>
    <t>3P-6NAKLHJ</t>
  </si>
  <si>
    <t>JAGUAR LAND ROVER LIMITED</t>
  </si>
  <si>
    <t>Blockchain - Show 'n' Tell</t>
  </si>
  <si>
    <t>03/08/2017 04:27am</t>
  </si>
  <si>
    <t>2X-LMHUJQD</t>
  </si>
  <si>
    <t>JONES LANG LASALLE LIMITED</t>
  </si>
  <si>
    <t>03/08/2017 09:42am</t>
  </si>
  <si>
    <t>1U-NPVM5AS</t>
  </si>
  <si>
    <t>GIC PRIVATE LIMITED</t>
  </si>
  <si>
    <t>11/25/2016 10:30am</t>
  </si>
  <si>
    <t>19-K9T7OAB</t>
  </si>
  <si>
    <t>TATA CAPITAL LIMITED</t>
  </si>
  <si>
    <t>Blockchain for Supply Chain Finance Use Case</t>
  </si>
  <si>
    <t>02/21/2017 06:50am</t>
  </si>
  <si>
    <t>Y5-XX7PX8U</t>
  </si>
  <si>
    <t>SOCIEDAD PORTUARIA REGIONAL DE BUENAVENTURA S A S P R BUN</t>
  </si>
  <si>
    <t>11/24/2016 07:01pm</t>
  </si>
  <si>
    <t>X8-RUF4OUJ</t>
  </si>
  <si>
    <t>PT. INDONAKANO</t>
  </si>
  <si>
    <t>Blockchain - LinuxOne Rockhopper</t>
  </si>
  <si>
    <t>09/22/2016 02:26am</t>
  </si>
  <si>
    <t>P4-GU2K5FH</t>
  </si>
  <si>
    <t>BCBSM, INC.</t>
  </si>
  <si>
    <t>03/08/2017 09:57am</t>
  </si>
  <si>
    <t>IBM Bluemix Garage - Design Thinking</t>
  </si>
  <si>
    <t>O8-VKGLX9Q</t>
  </si>
  <si>
    <t>DB Hyperledger Credit Productionisation</t>
  </si>
  <si>
    <t>11/29/2016 10:24am</t>
  </si>
  <si>
    <t>03/09/2017 05:16am</t>
  </si>
  <si>
    <t>ISA-BankFM-FS03-BackOfficeOps, ZBLKPOC:HW SP: Blockchain Proof of Concept</t>
  </si>
  <si>
    <t>GI-ZRQEBOU</t>
  </si>
  <si>
    <t>EL CORTE INGLES,S.A SUC.001 DPTO.300 PED.33333333</t>
  </si>
  <si>
    <t>Blockchain en Aseguradora</t>
  </si>
  <si>
    <t>12/08/2016 01:56am</t>
  </si>
  <si>
    <t>01/27/2017 04:42am</t>
  </si>
  <si>
    <t>DB2 Analytics Accelerator for z/OS</t>
  </si>
  <si>
    <t>WebSphere App Server</t>
  </si>
  <si>
    <t>ES-W83LO3G</t>
  </si>
  <si>
    <t>DV Trading LLC</t>
  </si>
  <si>
    <t>Blockchain Initiative for Quantitative Trading Group</t>
  </si>
  <si>
    <t>11/14/2016 02:45pm</t>
  </si>
  <si>
    <t>DX-WBW14JF</t>
  </si>
  <si>
    <t>Rentenanstalt / Swiss Life AG</t>
  </si>
  <si>
    <t>Blockchain (WP 3/17)</t>
  </si>
  <si>
    <t>02/16/2017 08:59am</t>
  </si>
  <si>
    <t>5K-QU0B51A</t>
  </si>
  <si>
    <t>US DEPT OF HEALTH &amp; HUMAN SERVICES</t>
  </si>
  <si>
    <t>CDC- BlockChain</t>
  </si>
  <si>
    <t>12/13/2016 05:40pm</t>
  </si>
  <si>
    <t>35-7Q213XR</t>
  </si>
  <si>
    <t>Axalta Coating Systems GmbH</t>
  </si>
  <si>
    <t>02/16/2017 09:02am</t>
  </si>
  <si>
    <t>21-MFMZCOD</t>
  </si>
  <si>
    <t>SANDVIK AB</t>
  </si>
  <si>
    <t>XGS</t>
  </si>
  <si>
    <t>02/10/2017 04:45am</t>
  </si>
  <si>
    <t>Sec Network Protection</t>
  </si>
  <si>
    <t>0Y-3HLQ2HV</t>
  </si>
  <si>
    <t>06/29/2016 03:25am</t>
  </si>
  <si>
    <t>01/22/2017 01:45pm</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</si>
  <si>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</si>
  <si>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</si>
  <si>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</si>
  <si>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</si>
  <si>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</si>
  <si>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</si>
  <si>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</si>
  <si>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</si>
  <si>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</si>
  <si>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</si>
  <si>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</si>
  <si>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泰隆银行block chain</t>
  </si>
  <si>
    <t>02/07/2017 03:09am</t>
  </si>
  <si>
    <t>Managed Technical Support Services for Other Services</t>
  </si>
  <si>
    <t>IGSPN:Procurement NONE - No 3rd Party Supplier</t>
  </si>
  <si>
    <t>LQ-Q62YNZO</t>
  </si>
  <si>
    <t>BANK OF NINGBO CO., LTD</t>
  </si>
  <si>
    <t>02/07/2017 03:25am</t>
  </si>
  <si>
    <t>TD AMERITRADE</t>
  </si>
  <si>
    <t>ISA-BankFM-FS03AGIL-E2EDigit</t>
  </si>
  <si>
    <t>OE-WAMQ6SA</t>
  </si>
  <si>
    <t>PE Blockchain - Post MVP support - PCR 1</t>
  </si>
  <si>
    <t>02/23/2017 04:12pm</t>
  </si>
  <si>
    <t>EMBCLOUD:GBS Embedded Cloud, ISA-BankFM-FS03AGIL-E2EDigit</t>
  </si>
  <si>
    <t>IQ-96V7CMK</t>
  </si>
  <si>
    <t>債権流動化ビジネス高度化（基礎検討）</t>
  </si>
  <si>
    <t>1/20/2017  3:54:43 AM</t>
  </si>
  <si>
    <t>iX-DX: Customer Engagement &amp; Design</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</si>
  <si>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</si>
  <si>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</si>
  <si>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</si>
  <si>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</si>
  <si>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</si>
  <si>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</si>
  <si>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</si>
  <si>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</si>
  <si>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</si>
  <si>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</si>
  <si>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</si>
  <si>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</si>
  <si>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</si>
  <si>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</si>
  <si>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</si>
  <si>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</si>
  <si>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</si>
  <si>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</si>
  <si>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MR-U1MPTPG</t>
  </si>
  <si>
    <t>CREDIT SUISSE</t>
  </si>
  <si>
    <t>Credit Suisse - Bluemix Garage (Blockchain) - Phase 1</t>
  </si>
  <si>
    <t>01/28/2017 05:36pm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</si>
  <si>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</si>
  <si>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</si>
  <si>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</si>
  <si>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</si>
  <si>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</si>
  <si>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</si>
  <si>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</si>
  <si>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</si>
  <si>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</si>
  <si>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</si>
  <si>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TE-41FB8DG</t>
  </si>
  <si>
    <t>PICC Property &amp; Casualty Company Limited Ningxia Branch</t>
  </si>
  <si>
    <t>Insurance Blockchain</t>
  </si>
  <si>
    <t>12/21/2016 02:45pm</t>
  </si>
  <si>
    <t>6941-98L IBM Cloud Managed Services (GTS BU shared)</t>
  </si>
  <si>
    <t>SO-WBN2BA6</t>
  </si>
  <si>
    <t>USAA - Block Chain POC</t>
  </si>
  <si>
    <t>02/08/2017 09:52am</t>
  </si>
  <si>
    <t>Cloud OpenStack Platform for z Systems</t>
  </si>
  <si>
    <t>8W-7N57NIR</t>
  </si>
  <si>
    <t>FROST BANK</t>
  </si>
  <si>
    <t>Frost Bank - Block Chain</t>
  </si>
  <si>
    <t>02/08/2017 10:51am</t>
  </si>
  <si>
    <t>G8-D11BLQA</t>
  </si>
  <si>
    <t>03/06/2017 09:31am</t>
  </si>
  <si>
    <t>ISA-BankFS08-Blockchain, ISA-C&amp;PIS13-UpstrmPetroSolns</t>
  </si>
  <si>
    <t>72-7DIBERF</t>
  </si>
  <si>
    <t>TET - WORLD BANK - Inter-American Development Bank (IADB) 9216</t>
  </si>
  <si>
    <t>IADB  Finance Blockchain Trade / POC</t>
  </si>
  <si>
    <t>11/07/2016 10:48pm</t>
  </si>
  <si>
    <t>02/21/2017 11:12am</t>
  </si>
  <si>
    <t>P7-DH8L5QP</t>
  </si>
  <si>
    <t>PACCAR INC</t>
  </si>
  <si>
    <t>09/23/2016 08:23am</t>
  </si>
  <si>
    <t>03/06/2017 07:23am</t>
  </si>
  <si>
    <t>YO-PEWZOFZ</t>
  </si>
  <si>
    <t>GRAINCORP HOLDINGS AUSTRALIA PTY LTD</t>
  </si>
  <si>
    <t>Blockchain for CropConnect</t>
  </si>
  <si>
    <t>02/09/2017 02:01am</t>
  </si>
  <si>
    <t>AK-6M8AWC5</t>
  </si>
  <si>
    <t>LEND LEASE CORPORATION LIMITED</t>
  </si>
  <si>
    <t>BlockChain 4 Supply Chain</t>
  </si>
  <si>
    <t>12/10/2016 05:58am</t>
  </si>
  <si>
    <t>CPS: Digital Process Services</t>
  </si>
  <si>
    <t>F9-X4UVAX0</t>
  </si>
  <si>
    <t>CIMIC GROUP LTD</t>
  </si>
  <si>
    <t>BlockChain for Supply Chain</t>
  </si>
  <si>
    <t>11/13/2016 10:56pm</t>
  </si>
  <si>
    <t>ES-XTCMR1W</t>
  </si>
  <si>
    <t>CHINA GUANGFA BANK</t>
  </si>
  <si>
    <t>09/26/2016 05:03am</t>
  </si>
  <si>
    <t>ISA-BankFMFS03CST-CoreBankMod, ZBLKLOCL:HW SP: zSystems Blockchain Local/On Prem.</t>
  </si>
  <si>
    <t>R4-M3MMSOL</t>
  </si>
  <si>
    <t>GUANGZHOU RURAL CREDIT BANK</t>
  </si>
  <si>
    <t>12/14/2016 04:52am</t>
  </si>
  <si>
    <t>ANADVNCE:ANA SP: Planning Analytics to Improve Efficiency, EMBANLYT:GBS Embedded Analytics, ISA-BankFS08-Blockchain, SVI:Software Value Incentive</t>
  </si>
  <si>
    <t>VS-NRA8OP2</t>
  </si>
  <si>
    <t>QUEST DIAGNOSTICS INCORPORATED</t>
  </si>
  <si>
    <t>Blockchain for Healthcare at Quest</t>
  </si>
  <si>
    <t>02/09/2017 08:36am</t>
  </si>
  <si>
    <t>P3-Q7QUDJZ</t>
  </si>
  <si>
    <t>Bank of America: TI - Enterprise Srvcs</t>
  </si>
  <si>
    <t>XaaS: Blockchain Framework Early Adoption</t>
  </si>
  <si>
    <t>12/06/2016 10:55am</t>
  </si>
  <si>
    <t>NQ-L81JKNH</t>
  </si>
  <si>
    <t>Xiamen International Bank Co. Ltd</t>
  </si>
  <si>
    <t>Blockchain Discussion POC</t>
  </si>
  <si>
    <t>02/16/2017 05:50am</t>
  </si>
  <si>
    <t>02/19/2017 03:08am</t>
  </si>
  <si>
    <t>JX-JF6E2BG</t>
  </si>
  <si>
    <t>KARACHI STOCK EXCHANGE(G) LTD</t>
  </si>
  <si>
    <t>W-Email, Blockchain</t>
  </si>
  <si>
    <t>01/29/2017 04:09am</t>
  </si>
  <si>
    <t>GS-GCF92FD</t>
  </si>
  <si>
    <t>Blockchain for CSI/Financial Services Evertec</t>
  </si>
  <si>
    <t>02/14/2017 03:56pm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</si>
  <si>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</si>
  <si>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</si>
  <si>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</si>
  <si>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</si>
  <si>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</si>
  <si>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WATSNIOT:Embedded: Watson Internet of Things - Co, ZBLKPOC:HW SP: Blockchain Proof of Concept</t>
  </si>
  <si>
    <t>1Z-7ATMXIH</t>
  </si>
  <si>
    <t>Lu Cix</t>
  </si>
  <si>
    <t>Blocked from view</t>
  </si>
  <si>
    <t>01/19/2017 12:39am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</si>
  <si>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</si>
  <si>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</si>
  <si>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</si>
  <si>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</si>
  <si>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</si>
  <si>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</si>
  <si>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</si>
  <si>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</si>
  <si>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</si>
  <si>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</si>
  <si>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</si>
  <si>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</si>
  <si>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</si>
  <si>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</si>
  <si>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</si>
  <si>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</si>
  <si>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</si>
  <si>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</si>
  <si>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</si>
  <si>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03/12/2017 09:02pm</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</si>
  <si>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</si>
  <si>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</si>
  <si>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</si>
  <si>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</si>
  <si>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</si>
  <si>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</si>
  <si>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</si>
  <si>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</si>
  <si>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</si>
  <si>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</si>
  <si>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</si>
  <si>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</si>
  <si>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</si>
  <si>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</si>
  <si>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BAJAJ ALLIANZ GENERAL INSURANCE COMPANY LIMITED</t>
  </si>
  <si>
    <t>Proof of Concept for Block-chain</t>
  </si>
  <si>
    <t>12/04/2016 12:08am</t>
  </si>
  <si>
    <t>VS-ML1CVTD</t>
  </si>
  <si>
    <t>SYNDICATE BANK</t>
  </si>
  <si>
    <t>BlockChain- Trade Finance</t>
  </si>
  <si>
    <t>03/06/2017 01:14pm</t>
  </si>
  <si>
    <t>GB-RY0PWYJ</t>
  </si>
  <si>
    <t>RESERVE BANK OF INDIA</t>
  </si>
  <si>
    <t>Blockchain evaluation by RBI</t>
  </si>
  <si>
    <t>03/15/2017 08:05am</t>
  </si>
  <si>
    <t>DK-5N1NKXS</t>
  </si>
  <si>
    <t>AXIS BANK LIMITED</t>
  </si>
  <si>
    <t>Block chain Proof of concept</t>
  </si>
  <si>
    <t>12/12/2016 04:10am</t>
  </si>
  <si>
    <t>03/01/2017 06:31pm</t>
  </si>
  <si>
    <t>9P-RRJS4WW</t>
  </si>
  <si>
    <t>Bluemix for Blockchain &amp; Dockers for Blockchain</t>
  </si>
  <si>
    <t>11/10/2016 11:25am</t>
  </si>
  <si>
    <t>Docker Hub Enterprise</t>
  </si>
  <si>
    <t>4O-IZ0HLL8</t>
  </si>
  <si>
    <t>VIJAYA BANK</t>
  </si>
  <si>
    <t>Blockchain- Trade Finance</t>
  </si>
  <si>
    <t>03/06/2017 01:16pm</t>
  </si>
  <si>
    <t>SG-ZDYNGHA</t>
  </si>
  <si>
    <t>STOCK HOLDING CORPORATION OF INDIA</t>
  </si>
  <si>
    <t>cognitive , block chain , marketing as managed services</t>
  </si>
  <si>
    <t>02/03/2017 02:00am</t>
  </si>
  <si>
    <t>COGNITIV:Embedded Cognitive, ZBLKPOC:HW SP: Blockchain Proof of Concept</t>
  </si>
  <si>
    <t>NJ-8MUHJF8</t>
  </si>
  <si>
    <t>BlockChain for NF-Investments</t>
  </si>
  <si>
    <t>07/28/2016 11:35am</t>
  </si>
  <si>
    <t>ANCLOUDA:ANA SP:Cloud Attach</t>
  </si>
  <si>
    <t>MR-WAFQVNJ</t>
  </si>
  <si>
    <t>O2C - Order to Cash Blockchain PoC</t>
  </si>
  <si>
    <t>03/06/2017 10:17am</t>
  </si>
  <si>
    <t>Bank Of Kun Lun</t>
  </si>
  <si>
    <t>硬件</t>
  </si>
  <si>
    <t>03/15/2017 05:34am</t>
  </si>
  <si>
    <t>LE-CIZGHGE</t>
  </si>
  <si>
    <t>MUTHOOT FINANCE PVT LTD.</t>
  </si>
  <si>
    <t>Block Chain for remittances</t>
  </si>
  <si>
    <t>02/26/2017 11:14am</t>
  </si>
  <si>
    <t>U4-KXZLS77</t>
  </si>
  <si>
    <t>ENI SPA</t>
  </si>
  <si>
    <t>Blockchain evaluation for trading</t>
  </si>
  <si>
    <t>12/15/2016 08:53am</t>
  </si>
  <si>
    <t>JN-AS8D4MD</t>
  </si>
  <si>
    <t>HONEYWELL INTERNATIONAL INC</t>
  </si>
  <si>
    <t>Honeywell - Blockchain Bluemix Garage - MVP</t>
  </si>
  <si>
    <t>01/05/2017 07:20pm</t>
  </si>
  <si>
    <t>03/08/2017 03:35pm</t>
  </si>
  <si>
    <t>BZ-RHWJKR0</t>
  </si>
  <si>
    <t>KERNMANTLE ADVISORS</t>
  </si>
  <si>
    <t>IBM Blockchain (Design Thinking &amp; MVP1)</t>
  </si>
  <si>
    <t>03/08/2017 08:55am</t>
  </si>
  <si>
    <t>45-HCGM82S</t>
  </si>
  <si>
    <t>NORTHWATER CAPITAL MANAGEMENT INC</t>
  </si>
  <si>
    <t>02/07/2017 02:00pm</t>
  </si>
  <si>
    <t>Z2-XRPT8B0</t>
  </si>
  <si>
    <t>BANK OF AYUDHYA PUBLIC COMPANY LIMITED</t>
  </si>
  <si>
    <t>BAY Blockchain Garage</t>
  </si>
  <si>
    <t>10/28/2016 07:07am</t>
  </si>
  <si>
    <t>VX-GW478R2</t>
  </si>
  <si>
    <t>07/22/2016 11:40am</t>
  </si>
  <si>
    <t>UV-IR05Q7X</t>
  </si>
  <si>
    <t>NATIONAL FINANCIAL SERVICES LLC</t>
  </si>
  <si>
    <t>IBM Blockchain High Security Business Network</t>
  </si>
  <si>
    <t>11/09/2016 05:55pm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</si>
  <si>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</si>
  <si>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</si>
  <si>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</si>
  <si>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</si>
  <si>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</si>
  <si>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</si>
  <si>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</si>
  <si>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</si>
  <si>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</si>
  <si>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</si>
  <si>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</si>
  <si>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</si>
  <si>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GT-0B1DMGP</t>
  </si>
  <si>
    <t>DE NEDERLANDSCHE BANK N.V.</t>
  </si>
  <si>
    <t>Pilot Blockchain</t>
  </si>
  <si>
    <t>05/10/2016 11:12am</t>
  </si>
  <si>
    <t>EMBCLOUD:GBS Embedded Cloud, EMBMOBLE:GBS Embedded Mobile</t>
  </si>
  <si>
    <t>FA-A62SG79</t>
  </si>
  <si>
    <t>IBM Bluemix - Americas</t>
  </si>
  <si>
    <t>Block chain PoC for value engineering</t>
  </si>
  <si>
    <t>12/22/2016 10:25am</t>
  </si>
  <si>
    <t>CAI Digital Operations - PAO</t>
  </si>
  <si>
    <t>CG-JSN84C7</t>
  </si>
  <si>
    <t>GOVERNMENT HOUSING BANK</t>
  </si>
  <si>
    <t>Blockchain for GHB</t>
  </si>
  <si>
    <t>12/01/2016 02:54am</t>
  </si>
  <si>
    <t>9S-0QDZO7I</t>
  </si>
  <si>
    <t>Blockchain Prototype 1 - Regulatory &amp; Compliance</t>
  </si>
  <si>
    <t>10/06/2016 10:43pm</t>
  </si>
  <si>
    <t>03/06/2017 06:01pm</t>
  </si>
  <si>
    <t>83-ZJCDTVX</t>
  </si>
  <si>
    <t>MUNICH REINSURANCE AMERICA, INC.</t>
  </si>
  <si>
    <t>Munich RE - Blockchain Garage</t>
  </si>
  <si>
    <t>06/22/2016 05:35pm</t>
  </si>
  <si>
    <t>01/22/2017 06:38am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</si>
  <si>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</si>
  <si>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</si>
  <si>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</si>
  <si>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</si>
  <si>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</si>
  <si>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</si>
  <si>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</si>
  <si>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</si>
  <si>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</si>
  <si>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</si>
  <si>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</si>
  <si>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</si>
  <si>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</si>
  <si>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</si>
  <si>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</si>
  <si>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</si>
  <si>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</si>
  <si>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</si>
  <si>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ENEXIS B.V.</t>
  </si>
  <si>
    <t>Blockchain: from PoC to production case</t>
  </si>
  <si>
    <t>05/11/2016 08:53am</t>
  </si>
  <si>
    <t>3L-DBZYK8N</t>
  </si>
  <si>
    <t>EFORCERS SA</t>
  </si>
  <si>
    <t>12/12/2016 11:19am</t>
  </si>
  <si>
    <t>17-GQLE2YP</t>
  </si>
  <si>
    <t>ABN AMRO BANK N.V.</t>
  </si>
  <si>
    <t>Blockchain for Mortgages</t>
  </si>
  <si>
    <t>12/23/2016 11:10am</t>
  </si>
  <si>
    <t>04-UIGX7ED</t>
  </si>
  <si>
    <t>ASTRAZENECA LIMITED PARTNERSHIP</t>
  </si>
  <si>
    <t>1/17/2017Had call with Qi Chen IT Innovation Manager and Kim Smythe Director Innovations at AstraZeneca, CTO Office.Shahryar Sedghi and Curtis Miles reviewed Blockchain. Kim will follow up the second wk of February with more questions.</t>
  </si>
  <si>
    <t>12/20/2016 02:24pm</t>
  </si>
  <si>
    <t>01/22/2017 06:55am</t>
  </si>
  <si>
    <t>Watson Supply Chain</t>
  </si>
  <si>
    <t>Emptoris Contract Management - Other - SaaS</t>
  </si>
  <si>
    <t>K6-1LEFKBQ</t>
  </si>
  <si>
    <t>CHAN WANICH COMPANY LIMITED</t>
  </si>
  <si>
    <t>Chanvanich Blockchain First</t>
  </si>
  <si>
    <t>01/13/2017 06:33am</t>
  </si>
  <si>
    <t>01/26/2017 01:40am</t>
  </si>
  <si>
    <t>8G-8IYG0HC</t>
  </si>
  <si>
    <t>LAND AND HOUSES BANK PUBLIC COMPANY LIMITED</t>
  </si>
  <si>
    <t>Blockchain for LHBANK</t>
  </si>
  <si>
    <t>12/01/2016 02:59am</t>
  </si>
  <si>
    <t>55-PIA9ANN</t>
  </si>
  <si>
    <t>ECM Blockchain End-to-End Zertifikategeschaeft - Machbarkeitsuntersuchung/POC</t>
  </si>
  <si>
    <t>10/28/2016 10:04am</t>
  </si>
  <si>
    <t>ZL-ZY811OB</t>
  </si>
  <si>
    <t>02/19/2017 08:38pm</t>
  </si>
  <si>
    <t>ZK-0YRSGPT</t>
  </si>
  <si>
    <t>Bank of America: CIO/LOB Consumer Bank</t>
  </si>
  <si>
    <t>XaaS: BlueMix for Blockchain</t>
  </si>
  <si>
    <t>11/22/2016 09:45am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</si>
  <si>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</si>
  <si>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</si>
  <si>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</si>
  <si>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</si>
  <si>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</si>
  <si>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</si>
  <si>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</si>
  <si>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</si>
  <si>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</si>
  <si>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</si>
  <si>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 FINANCIAL GROUP</t>
  </si>
  <si>
    <t>KBFG Blockchain for Partners Chain</t>
  </si>
  <si>
    <t>03/14/2017 03:56am</t>
  </si>
  <si>
    <t>ZA-A731T7A</t>
  </si>
  <si>
    <t>KANTONALES STEUERAMT ZÜRICH</t>
  </si>
  <si>
    <t>08/19/2016 07:16am</t>
  </si>
  <si>
    <t>Z8-KCPY311</t>
  </si>
  <si>
    <t>Pictet et Cie</t>
  </si>
  <si>
    <t>01/16/2017 10:15am</t>
  </si>
  <si>
    <t>01/28/2017 08:19am</t>
  </si>
  <si>
    <t>6950-98Y Cloud Design and Implementation Consulting (Pvt)</t>
  </si>
  <si>
    <t>XQ-D7GTKRV</t>
  </si>
  <si>
    <t>zWAS</t>
  </si>
  <si>
    <t>10/20/2016 01:10am</t>
  </si>
  <si>
    <t>WebSphere App Server For System z</t>
  </si>
  <si>
    <t>XE-POWPGG2</t>
  </si>
  <si>
    <t>ANGLO AMERICAN SERVICES (UK) L</t>
  </si>
  <si>
    <t>Blockchain within supply chains</t>
  </si>
  <si>
    <t>02/13/2017 04:47am</t>
  </si>
  <si>
    <t>XB-FGQ51RX</t>
  </si>
  <si>
    <t>MINISTRY OF DEFENCE</t>
  </si>
  <si>
    <t>Blockchain Pilot for Mindef</t>
  </si>
  <si>
    <t>10/31/2016 02:30am</t>
  </si>
  <si>
    <t>WS-Y6ZC3IQ</t>
  </si>
  <si>
    <t>SIG Combibloc Holding GmbH</t>
  </si>
  <si>
    <t>Food Safety with Blockchain</t>
  </si>
  <si>
    <t>02/22/2017 01:38pm</t>
  </si>
  <si>
    <t>WG-IED844B</t>
  </si>
  <si>
    <t>Philip Morris International Management</t>
  </si>
  <si>
    <t>11/10/2016 09:09am</t>
  </si>
  <si>
    <t>VT-QZKS82P</t>
  </si>
  <si>
    <t>Salzburg AG für Energie, Verkehr und</t>
  </si>
  <si>
    <t>IoT with Blockchain</t>
  </si>
  <si>
    <t>10/12/2016 04:38am</t>
  </si>
  <si>
    <t>BLKHSBN:HW SP: Blockchain High Sec Bus Netwk Blmix, ISA-E&amp;UCS16-OpsInnovation</t>
  </si>
  <si>
    <t>VR-V8DLQJL</t>
  </si>
  <si>
    <t>BANCO BILBAO VIZCAYA ARGENTARIA SOCIEDAD ANONIMA</t>
  </si>
  <si>
    <t>BBVA CTO PoC Blockchain</t>
  </si>
  <si>
    <t>11/21/2016 03:52pm</t>
  </si>
  <si>
    <t>VO-6DDIJ51</t>
  </si>
  <si>
    <t>Block Chain PoC</t>
  </si>
  <si>
    <t>02/11/2016 02:33pm</t>
  </si>
  <si>
    <t>V9-WJR8KCY</t>
  </si>
  <si>
    <t>TATA COMMUNICATIONS LIMITED</t>
  </si>
  <si>
    <t>Blockchain for Managed CPE business</t>
  </si>
  <si>
    <t>03/07/2017 05:58am</t>
  </si>
  <si>
    <t>6950-98L IBM Cloud Managed Services (Cloud BU)</t>
  </si>
  <si>
    <t>UV-SG1YUEO</t>
  </si>
  <si>
    <t>Qruz</t>
  </si>
  <si>
    <t>QRUZ - APIC &amp; Blockchain</t>
  </si>
  <si>
    <t>12/28/2016 10:22am</t>
  </si>
  <si>
    <t>UR-LXVMU3S</t>
  </si>
  <si>
    <t>Kühne+Nagel (AG &amp; Co. ) KG</t>
  </si>
  <si>
    <t>Blockchain @ Kühne + Nagel</t>
  </si>
  <si>
    <t>02/03/2017 03:55am</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</si>
  <si>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</si>
  <si>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</si>
  <si>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</si>
  <si>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</si>
  <si>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</si>
  <si>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</si>
  <si>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</si>
  <si>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</si>
  <si>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</si>
  <si>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</si>
  <si>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</si>
  <si>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</si>
  <si>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</si>
  <si>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</si>
  <si>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</si>
  <si>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</si>
  <si>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</si>
  <si>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</si>
  <si>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</si>
  <si>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</si>
  <si>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</si>
  <si>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</si>
  <si>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</si>
  <si>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Habib Bank Limited</t>
  </si>
  <si>
    <t>RF-L5XDOTS</t>
  </si>
  <si>
    <t>YVES ROCHER VENTE DIRECTE</t>
  </si>
  <si>
    <t>11/25/2016 09:12am</t>
  </si>
  <si>
    <t>01/22/2017 01:41pm</t>
  </si>
  <si>
    <t>IBM Data and Application Security Services 6950-97D</t>
  </si>
  <si>
    <t>QR-P4S3USB</t>
  </si>
  <si>
    <t>Blockchain for Shipping</t>
  </si>
  <si>
    <t>12/23/2016 11:11am</t>
  </si>
  <si>
    <t>QN-UFVXKDQ</t>
  </si>
  <si>
    <t>IDFC BANK LIMITED</t>
  </si>
  <si>
    <t>Block Chain POC in Supply chain financing</t>
  </si>
  <si>
    <t>12/12/2016 08:44am</t>
  </si>
  <si>
    <t>01/22/2017 05:20am</t>
  </si>
  <si>
    <t>CAI DO&amp;IoT: Supply Chain Analytics</t>
  </si>
  <si>
    <t>PK-FZ6RA5B</t>
  </si>
  <si>
    <t>Blockchain opportunity at YES Bank</t>
  </si>
  <si>
    <t>12/08/2016 09:15am</t>
  </si>
  <si>
    <t>CICS Transaction Server for z/OS - OTC</t>
  </si>
  <si>
    <t>PD-TVGUCD0</t>
  </si>
  <si>
    <t>KOTAK SECURITIES LIMITED</t>
  </si>
  <si>
    <t>Blockchain for Securities Trading Applications - POC /Pilot to select and examine feasibility in one or more areas spanning Third Party /OTC /Derivatives /C&amp;S areas</t>
  </si>
  <si>
    <t>03/07/2017 06:51am</t>
  </si>
  <si>
    <t>ISA-BankFS08-Blockchain, ISA-BankInsFS09SEC-Blockchain</t>
  </si>
  <si>
    <t>P2-OJC44I4</t>
  </si>
  <si>
    <t>CEGEKA INDUSTRIE NV</t>
  </si>
  <si>
    <t>01/25/2017 11:06am</t>
  </si>
  <si>
    <t>OY-GN4V78K</t>
  </si>
  <si>
    <t>Defense Health Agency</t>
  </si>
  <si>
    <t>DoD/VA IPO (DHA)_VHMS_Blockchain(bluemix)</t>
  </si>
  <si>
    <t>01/18/2017 02:15pm</t>
  </si>
  <si>
    <t>OK-UF50G67</t>
  </si>
  <si>
    <t>Blockchain Certificates of Origin  (Groencertificaten)</t>
  </si>
  <si>
    <t>10/26/2016 10:03am</t>
  </si>
  <si>
    <t>NV-S2E734R</t>
  </si>
  <si>
    <t>HR业务发展战略咨询</t>
  </si>
  <si>
    <t>NH-ALCRF8R</t>
  </si>
  <si>
    <t>Blockchain für AXA Kunstversicherung - Provenienznachweis</t>
  </si>
  <si>
    <t>10/28/2016 11:00am</t>
  </si>
  <si>
    <t>N9-NWIBFMZ</t>
  </si>
  <si>
    <t>T. ROWE PRICE U.S. LARGE-CAP CORE FUND, INC.</t>
  </si>
  <si>
    <t>IBM Bluemix Garage- Blockchain</t>
  </si>
  <si>
    <t>08/15/2016 06:35pm</t>
  </si>
  <si>
    <t>02/19/2017 03:03am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</si>
  <si>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</si>
  <si>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</si>
  <si>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</si>
  <si>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</si>
  <si>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</si>
  <si>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</si>
  <si>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</si>
  <si>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</si>
  <si>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</si>
  <si>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</si>
  <si>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TITAN INDUSTRIES LIMITED</t>
  </si>
  <si>
    <t>Block Chain for Tracking Duplicate Watches</t>
  </si>
  <si>
    <t>03/12/2017 11:23pm</t>
  </si>
  <si>
    <t>LT-EB06X4R</t>
  </si>
  <si>
    <t>BASF SE</t>
  </si>
  <si>
    <t>Blockchain - E2E Transparency</t>
  </si>
  <si>
    <t>03/03/2017 10:37am</t>
  </si>
  <si>
    <t>LN-WSQUXF6</t>
  </si>
  <si>
    <t>CEMENTOS ARGOS S.A.</t>
  </si>
  <si>
    <t>11/29/2016 11:27am</t>
  </si>
  <si>
    <t>LK-CLQ78ZY</t>
  </si>
  <si>
    <t>Volkswagen AG</t>
  </si>
  <si>
    <t>Blockchain for VW Treasury</t>
  </si>
  <si>
    <t>12/08/2016 01:02pm</t>
  </si>
  <si>
    <t>KZ-MW3LOBP</t>
  </si>
  <si>
    <t>LDCC Blockchain Pilot</t>
  </si>
  <si>
    <t>03/12/2017 10:27pm</t>
  </si>
  <si>
    <t>KX-ULH6IAM</t>
  </si>
  <si>
    <t>JET PRIVILEGE PRIVATE LTD</t>
  </si>
  <si>
    <t>Blockchain for consolidating Loyalty</t>
  </si>
  <si>
    <t>03/01/2017 01:44am</t>
  </si>
  <si>
    <t>ISA-T&amp;TDS22-CustLoySlsSVCMkt</t>
  </si>
  <si>
    <t>KK-8FK1BRI</t>
  </si>
  <si>
    <t>BANK OF BARODA</t>
  </si>
  <si>
    <t>Block chain for Supplier Finance &amp; Cross Border Remittance</t>
  </si>
  <si>
    <t>01/24/2017 08:20am</t>
  </si>
  <si>
    <t>JD-B3Z1NXG</t>
  </si>
  <si>
    <t>Daimler AG</t>
  </si>
  <si>
    <t>CORP - IoT - Blockchain POC</t>
  </si>
  <si>
    <t>08/08/2016 12:06pm</t>
  </si>
  <si>
    <t>Other/Unk IBM Svcs</t>
  </si>
  <si>
    <t>ISA-AutoIS70IOTA-IoTAuto</t>
  </si>
  <si>
    <t>J5-FCRY3F5</t>
  </si>
  <si>
    <t>STATE FARM MUTUAL AUTOMOBILE INSURANCE COMPANY</t>
  </si>
  <si>
    <t>Blockchain MVP with ITR&amp;D</t>
  </si>
  <si>
    <t>02/28/2017 12:24pm</t>
  </si>
  <si>
    <t>IR-IMGFLYH</t>
  </si>
  <si>
    <t>MASTERCARD INTERNATIONAL INCORPORATED</t>
  </si>
  <si>
    <t>Blockchain @ MasterCard</t>
  </si>
  <si>
    <t>06/14/2016 11:35am</t>
  </si>
  <si>
    <t>IGSPU:Procurement Support - Unknown at this Time</t>
  </si>
  <si>
    <t>IP-RG6A1TD</t>
  </si>
  <si>
    <t>OIL &amp; GAS DEVELOPMENT CORP.</t>
  </si>
  <si>
    <t>BlockChain Use Case for Joint Venture Accounting</t>
  </si>
  <si>
    <t>11/11/2016 06:53am</t>
  </si>
  <si>
    <t>01/22/2017 04:16am</t>
  </si>
  <si>
    <t>IM-YDXSFLV</t>
  </si>
  <si>
    <t>Darwin Ecosystem LLC</t>
  </si>
  <si>
    <t>02/27/2017 02:15pm</t>
  </si>
  <si>
    <t>HX-ZNK6CFB</t>
  </si>
  <si>
    <t>GREENLINE SYNERGY CO. LTD</t>
  </si>
  <si>
    <t>Blockchain for Healthcare</t>
  </si>
  <si>
    <t>11/28/2016 04:17am</t>
  </si>
  <si>
    <t>02/20/2017 01:42am</t>
  </si>
  <si>
    <t>HN-Q0NNXVL</t>
  </si>
  <si>
    <t>Blockchain for supply chain and pricing.</t>
  </si>
  <si>
    <t>08/05/2016 12:57pm</t>
  </si>
  <si>
    <t>01/22/2017 04:02am</t>
  </si>
  <si>
    <t>HC-ESX50K0</t>
  </si>
  <si>
    <t>Blockchain for Navigation Data</t>
  </si>
  <si>
    <t>03/03/2017 09:59am</t>
  </si>
  <si>
    <t>GU-CMAU0E9</t>
  </si>
  <si>
    <t>FUJIAN HAI XIA BANK CO.,LTD</t>
  </si>
  <si>
    <t>03/13/2017 12:36am</t>
  </si>
  <si>
    <t>GP-6GG1U27</t>
  </si>
  <si>
    <t>AMOSA - Allianz Managed Operations and Services of America</t>
  </si>
  <si>
    <t>08/10/2016 05:43pm</t>
  </si>
  <si>
    <t>GK-LCW0S8D</t>
  </si>
  <si>
    <t>LIANDER N.V.</t>
  </si>
  <si>
    <t>01/25/2017 09:01am</t>
  </si>
  <si>
    <t>GG-E1CXJG1</t>
  </si>
  <si>
    <t>R+V Allgemeine Versicherung AG</t>
  </si>
  <si>
    <t>02/09/2017 09:51am</t>
  </si>
  <si>
    <t>G0-EPIE6AS</t>
  </si>
  <si>
    <t>H M REVENUE &amp; CUSTOMS</t>
  </si>
  <si>
    <t>02/21/2017 08:44am</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</si>
  <si>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</si>
  <si>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</si>
  <si>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</si>
  <si>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</si>
  <si>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</si>
  <si>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</si>
  <si>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</si>
  <si>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</si>
  <si>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</si>
  <si>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</si>
  <si>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</si>
  <si>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</si>
  <si>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EZ-UVG8IOP</t>
  </si>
  <si>
    <t>SCHENKER (ASIA PACIFIC) PTE LTD</t>
  </si>
  <si>
    <t>Innovation Initiative: IoT &amp; Blockchain</t>
  </si>
  <si>
    <t>07/14/2016 11:40pm</t>
  </si>
  <si>
    <t>EB-CPFQN0P</t>
  </si>
  <si>
    <t>NOT ROCKET SCIENCE INC</t>
  </si>
  <si>
    <t>02/27/2017 12:51pm</t>
  </si>
  <si>
    <t>E9-OGXDJ6A</t>
  </si>
  <si>
    <t>Blockchain workshop udbytteskat</t>
  </si>
  <si>
    <t>11/16/2016 10:48am</t>
  </si>
  <si>
    <t>03/08/2017 04:39am</t>
  </si>
  <si>
    <t>DV-192ME1I</t>
  </si>
  <si>
    <t>Organisation und Informatik der Stadt Zürich (OIZ)</t>
  </si>
  <si>
    <t>08/17/2016 09:12am</t>
  </si>
  <si>
    <t>DN-G5JWC9Z</t>
  </si>
  <si>
    <t>Blockchain Prototype 2 - Journalist Fact Capture</t>
  </si>
  <si>
    <t>10/06/2016 10:53pm</t>
  </si>
  <si>
    <t>C4-UDPW6N1</t>
  </si>
  <si>
    <t>Fifth Third Bank</t>
  </si>
  <si>
    <t>02/01/2017 04:03pm</t>
  </si>
  <si>
    <t>IBM zEnterprise EC12</t>
  </si>
  <si>
    <t>BU-TXRPRXE</t>
  </si>
  <si>
    <t>BANCA D'ITALIA</t>
  </si>
  <si>
    <t>Blockchain in Banca d'Italia</t>
  </si>
  <si>
    <t>07/28/2016 12:05pm</t>
  </si>
  <si>
    <t>03/16/2017 08:59am</t>
  </si>
  <si>
    <t>B9-46XMKTW</t>
  </si>
  <si>
    <t>THE CENTRAL BANK OF CHINA</t>
  </si>
  <si>
    <t>CBC Blockchain 研究案</t>
  </si>
  <si>
    <t>02/12/2017 11:13pm</t>
  </si>
  <si>
    <t>AA-ACWWKW6</t>
  </si>
  <si>
    <t>CAT TELECOM PUBLIC CO., LTD</t>
  </si>
  <si>
    <t>Blockchain for Chiang Mai</t>
  </si>
  <si>
    <t>02/16/2017 11:48pm</t>
  </si>
  <si>
    <t>6950-05D IBM Bluemix Private Cloud (Cloud BU)</t>
  </si>
  <si>
    <t>A9-98DNQV2</t>
  </si>
  <si>
    <t>FEDERAL BOARD OF REVENUE</t>
  </si>
  <si>
    <t>BlockChain Pilot  - LandRecord Use Case</t>
  </si>
  <si>
    <t>12/05/2016 06:27am</t>
  </si>
  <si>
    <t>01/22/2017 02:51pm</t>
  </si>
  <si>
    <t>Brand Basic Maintenance</t>
  </si>
  <si>
    <t>A8-EI21G7R</t>
  </si>
  <si>
    <t>Blockchain for Lease</t>
  </si>
  <si>
    <t>12/23/2016 11:09am</t>
  </si>
  <si>
    <t>9I-BZ4NYDP</t>
  </si>
  <si>
    <t>INTERACCIONES CASA DE BOLSA S.A. DE C.V.</t>
  </si>
  <si>
    <t>Cash Management con Hyperledger</t>
  </si>
  <si>
    <t>11/18/2016 04:01pm</t>
  </si>
  <si>
    <t>98-OAWJIUR</t>
  </si>
  <si>
    <t>PoC Blockchain at KLM Finance</t>
  </si>
  <si>
    <t>02/19/2017 01:11pm</t>
  </si>
  <si>
    <t>8N-4X0MWY0</t>
  </si>
  <si>
    <t>Design thinking Workshop - Machine Learning strategi, BlueMix, Blockchain</t>
  </si>
  <si>
    <t>03/13/2017 05:51am</t>
  </si>
  <si>
    <t>IBM Bluemix Garage - Architecture</t>
  </si>
  <si>
    <t>8A-CGLVJCH</t>
  </si>
  <si>
    <t>CARGILL ASIA PACIFIC HOLDINGS PTE. LTD.</t>
  </si>
  <si>
    <t>IBM Blockchain - Design Thinking Workshop &amp; MVP1</t>
  </si>
  <si>
    <t>02/23/2017 03:46am</t>
  </si>
  <si>
    <t>88-OOJSA9J</t>
  </si>
  <si>
    <t>Blockchain @ Sparda Datenverarbeitung</t>
  </si>
  <si>
    <t>02/03/2017 03:49am</t>
  </si>
  <si>
    <t>6H-GEPFMUG</t>
  </si>
  <si>
    <t>E.ON SE</t>
  </si>
  <si>
    <t>CrowdInvest Renewables (Blockchain for Windparks)</t>
  </si>
  <si>
    <t>03/03/2017 12:06pm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</si>
  <si>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</si>
  <si>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</si>
  <si>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</si>
  <si>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</si>
  <si>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</si>
  <si>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</si>
  <si>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</si>
  <si>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</si>
  <si>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</si>
  <si>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</si>
  <si>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</si>
  <si>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</si>
  <si>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</si>
  <si>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</si>
  <si>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03/13/2017 10:09am</t>
  </si>
  <si>
    <t>3G-557GHFR</t>
  </si>
  <si>
    <t>NEW YORK CITY HEALTH AND HOSPITALS CORPORATION</t>
  </si>
  <si>
    <t>NYC H+H Blockchain Initiative</t>
  </si>
  <si>
    <t>03/08/2017 01:26pm</t>
  </si>
  <si>
    <t>3D-3W5KN7V</t>
  </si>
  <si>
    <t>WESTPAC BANKING CORP (NZ DIV)</t>
  </si>
  <si>
    <t>Blockchain initiative for Institutional bank - provenance</t>
  </si>
  <si>
    <t>03/02/2017 01:05pm</t>
  </si>
  <si>
    <t>2Y-M8F7GT9</t>
  </si>
  <si>
    <t>BBVA COLOMBIA</t>
  </si>
  <si>
    <t>Cloud: BlockChain</t>
  </si>
  <si>
    <t>11/23/2016 10:52pm</t>
  </si>
  <si>
    <t>2W-QABWJ8T</t>
  </si>
  <si>
    <t>Analytics Strategiebriefing: Erweiterung des Geschäftsmodells</t>
  </si>
  <si>
    <t>02/24/2017 11:15am</t>
  </si>
  <si>
    <t>Cognos: BI: Dashboarding</t>
  </si>
  <si>
    <t>2J-PG4ZVV0</t>
  </si>
  <si>
    <t>09/20/2016 06:16am</t>
  </si>
  <si>
    <t>2H-FEP4QH4</t>
  </si>
  <si>
    <t>BLUE CROSS AND BLUE SHIELD OF MASSACHUSETTS, INC.</t>
  </si>
  <si>
    <t>02/09/2017 10:48pm</t>
  </si>
  <si>
    <t>2C-737BJ2D</t>
  </si>
  <si>
    <t>Deutsche Bundesbank</t>
  </si>
  <si>
    <t>Blockchain - Teil 2 - Support bei use-case-Erarbeitung</t>
  </si>
  <si>
    <t>02/02/2017 11:13am</t>
  </si>
  <si>
    <t>28-QZTKS2K</t>
  </si>
  <si>
    <t>CECA</t>
  </si>
  <si>
    <t>02/07/2017 04:25pm</t>
  </si>
  <si>
    <t>20-ZRRSYK5</t>
  </si>
  <si>
    <t>CULTURA</t>
  </si>
  <si>
    <t>11/25/2016 09:22am</t>
  </si>
  <si>
    <t>1K-CVPYVH9</t>
  </si>
  <si>
    <t>03/14/2017 06:11pm</t>
  </si>
  <si>
    <t>Y5-A2X6O8B</t>
  </si>
  <si>
    <t>Abraxas Informatik AG</t>
  </si>
  <si>
    <t>Blockchain Usecase</t>
  </si>
  <si>
    <t>02/10/2017 06:58am</t>
  </si>
  <si>
    <t>WB-WX7UMPM</t>
  </si>
  <si>
    <t>DELL MARKETING LP</t>
  </si>
  <si>
    <t>Blockchain for acquisition NTTD</t>
  </si>
  <si>
    <t>10/10/2016 11:49am</t>
  </si>
  <si>
    <t>VI-K45MVWV</t>
  </si>
  <si>
    <t>GRUPO AVAL ACCIONES Y VALORES S A</t>
  </si>
  <si>
    <t>11/16/2016 05:03pm</t>
  </si>
  <si>
    <t>UU-71WW0MW</t>
  </si>
  <si>
    <t>11/21/2016 12:44pm</t>
  </si>
  <si>
    <t>02/21/2017 10:58am</t>
  </si>
  <si>
    <t>02/26/2017 10:29pm</t>
  </si>
  <si>
    <t>OO-SP979Y7</t>
  </si>
  <si>
    <t>Blockchain Usecase for Tax</t>
  </si>
  <si>
    <t>02/10/2017 07:01am</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</si>
  <si>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</si>
  <si>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</si>
  <si>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</si>
  <si>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</si>
  <si>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</si>
  <si>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</si>
  <si>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</si>
  <si>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</si>
  <si>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</si>
  <si>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</si>
  <si>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LQ-RXIT1ZX</t>
  </si>
  <si>
    <t>WISTRON CORPORATION</t>
  </si>
  <si>
    <t>03/15/2017 01:53am</t>
  </si>
  <si>
    <t>Workload Deployer</t>
  </si>
  <si>
    <t>JG-9R8T3Q4</t>
  </si>
  <si>
    <t>KEYBANK NATIONAL ASSOCIATION</t>
  </si>
  <si>
    <t>BlueMix / Blockchain Pilot</t>
  </si>
  <si>
    <t>05/04/2016 07:34pm</t>
  </si>
  <si>
    <t>HO-0ROPPUK</t>
  </si>
  <si>
    <t>C I UNION DE BANANEROS DE URABA SA UNIBAN</t>
  </si>
  <si>
    <t>#WIN4Q16 - CLOUD - Business Process Management - Blockchain</t>
  </si>
  <si>
    <t>11/22/2016 11:18pm</t>
  </si>
  <si>
    <t>FI-LORDJ7K</t>
  </si>
  <si>
    <t>STATE OF NEW JERSEY</t>
  </si>
  <si>
    <t>NJ State Casino Association - Blockchain Application</t>
  </si>
  <si>
    <t>12/14/2016 12:05am</t>
  </si>
  <si>
    <t>01/22/2017 05:22am</t>
  </si>
  <si>
    <t>CAI SC&amp;CP - Watson Health</t>
  </si>
  <si>
    <t>Sec Access Mgr Virtual Edition</t>
  </si>
  <si>
    <t>Security AppScan Source Edition</t>
  </si>
  <si>
    <t>WebSphere Application Server Network Deployment - Tools Edtn</t>
  </si>
  <si>
    <t>F0-XQ36HIU</t>
  </si>
  <si>
    <t>COOMEVA ENTIDAD PROMOTORA DE SALUD S A</t>
  </si>
  <si>
    <t>03/06/2017 09:15am</t>
  </si>
  <si>
    <t>E2-OIHRHZE</t>
  </si>
  <si>
    <t>Bank Hapoalim (Schweiz) AG</t>
  </si>
  <si>
    <t>Blockchain (Winpath Feb 2017)</t>
  </si>
  <si>
    <t>02/06/2017 08:11am</t>
  </si>
  <si>
    <t>DQ-NA2EKVQ</t>
  </si>
  <si>
    <t>03/01/2017 05:18am</t>
  </si>
  <si>
    <t>03/03/2017 01:17pm</t>
  </si>
  <si>
    <t>DK-UCEM7FB</t>
  </si>
  <si>
    <t>MERCEDES-BENZ RESEARCH AND DEVELOPMENT INDIA PRIVATE LIMITED</t>
  </si>
  <si>
    <t>Block Chain PoC ( Program - IGNITE )</t>
  </si>
  <si>
    <t>02/26/2017 09:54am</t>
  </si>
  <si>
    <t>CL-X2FXYTC</t>
  </si>
  <si>
    <t>Cloud Builder</t>
  </si>
  <si>
    <t>BC-NY66WLQ</t>
  </si>
  <si>
    <t>Bank CIC (Schweiz) AG</t>
  </si>
  <si>
    <t>Blockchain Garage (Winpath 2017)</t>
  </si>
  <si>
    <t>02/06/2017 08:10am</t>
  </si>
  <si>
    <t>7X-LP9SOI5</t>
  </si>
  <si>
    <t>PENNSYLVANIA HIGHER EDUCATION ASSISTANCE</t>
  </si>
  <si>
    <t>02/17/2017 01:56pm</t>
  </si>
  <si>
    <t>6W-N27QV1Q</t>
  </si>
  <si>
    <t>Department of Health - Blockchain Assessment</t>
  </si>
  <si>
    <t>12/13/2016 10:56pm</t>
  </si>
  <si>
    <t>4E-2IMW4OP</t>
  </si>
  <si>
    <t>ARTHUR J GALLAGHER OF TEXAS</t>
  </si>
  <si>
    <t>02/06/2017 05:08pm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</si>
  <si>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</si>
  <si>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</si>
  <si>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</si>
  <si>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</si>
  <si>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</si>
  <si>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</si>
  <si>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</si>
  <si>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</si>
  <si>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</si>
  <si>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</si>
  <si>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</si>
  <si>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</si>
  <si>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</si>
  <si>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</si>
  <si>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</si>
  <si>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Insurance Group Co., Ltd.</t>
  </si>
  <si>
    <t>Anbang Blockchain</t>
  </si>
  <si>
    <t>03/05/2017 10:08am</t>
  </si>
  <si>
    <t>1C-DTFRDUF</t>
  </si>
  <si>
    <t>NJ Marijuana Legislation- Blockchain Application</t>
  </si>
  <si>
    <t>12/13/2016 11:47pm</t>
  </si>
  <si>
    <t>14-IMI05U6</t>
  </si>
  <si>
    <t>CITY OF BOSTON</t>
  </si>
  <si>
    <t>Boston Children's Hospital - Blockchain Initiative</t>
  </si>
  <si>
    <t>12/06/2016 04:32pm</t>
  </si>
  <si>
    <t>0G-KTQI77N</t>
  </si>
  <si>
    <t>z/OS Connect</t>
  </si>
  <si>
    <t>07/08/2016 03:14am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</si>
  <si>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</si>
  <si>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</si>
  <si>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</si>
  <si>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</si>
  <si>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</si>
  <si>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</si>
  <si>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</si>
  <si>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</si>
  <si>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</si>
  <si>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</si>
  <si>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</si>
  <si>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</si>
  <si>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</si>
  <si>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</si>
  <si>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</si>
  <si>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</si>
  <si>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</si>
  <si>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</si>
  <si>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MINISTRY OF HEALTH</t>
  </si>
  <si>
    <t>Blockchain for EHR</t>
  </si>
  <si>
    <t>02/27/2017 10:57pm</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</si>
  <si>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</si>
  <si>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</si>
  <si>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</si>
  <si>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</si>
  <si>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</si>
  <si>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</si>
  <si>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</si>
  <si>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</si>
  <si>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</si>
  <si>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</si>
  <si>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</si>
  <si>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</si>
  <si>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ISA-BankFMIns-FS09-IntgrtdRiskMgmt</t>
  </si>
  <si>
    <t>ZV-0MM2C8B</t>
  </si>
  <si>
    <t>データ信託構想コンサルフェーズ(Blockchain)</t>
  </si>
  <si>
    <t>09/28/2016 10:34pm</t>
  </si>
  <si>
    <t>03/08/2017 11:48pm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</si>
  <si>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</si>
  <si>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</si>
  <si>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</si>
  <si>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</si>
  <si>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</si>
  <si>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</si>
  <si>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</si>
  <si>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</si>
  <si>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</si>
  <si>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</si>
  <si>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</si>
  <si>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</si>
  <si>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</si>
  <si>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</si>
  <si>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RECRUIT HOLDINGS CO.,LTD.</t>
  </si>
  <si>
    <t>Block Chain PoC支援</t>
  </si>
  <si>
    <t>12/13/2016 11:59pm</t>
  </si>
  <si>
    <t>SE-RII5VZ3</t>
  </si>
  <si>
    <t>NYK BUSINESS SYSTEMS CO., LTD.</t>
  </si>
  <si>
    <t>06/09/2016 05:41am</t>
  </si>
  <si>
    <t>GV-AFXX85R</t>
  </si>
  <si>
    <t>WASEDA UNIV.</t>
  </si>
  <si>
    <t>Blockchain_POC</t>
  </si>
  <si>
    <t>08/31/2016 12:39am</t>
  </si>
  <si>
    <t>4Y-M18H6AJ</t>
  </si>
  <si>
    <t>住商Blockchain　事業金融部向け</t>
  </si>
  <si>
    <t>12/06/2016 05:37am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</si>
  <si>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</si>
  <si>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</si>
  <si>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</si>
  <si>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</si>
  <si>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</si>
  <si>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</si>
  <si>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</si>
  <si>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</si>
  <si>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</si>
  <si>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</si>
  <si>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</si>
  <si>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</si>
  <si>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</si>
  <si>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</si>
  <si>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</si>
  <si>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</si>
  <si>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</si>
  <si>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</si>
  <si>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</si>
  <si>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</si>
  <si>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01/17/2017 01:36am</t>
  </si>
  <si>
    <t>TR-AS5VCBB</t>
  </si>
  <si>
    <t>HITACHI, LTD.</t>
  </si>
  <si>
    <t>Hitachi BlockChain 2017 Q4</t>
  </si>
  <si>
    <t>03/10/2017 12:53am</t>
  </si>
  <si>
    <t>22-Z97XSZ0</t>
  </si>
  <si>
    <t>Blockchain for Crew Certification use case - POC</t>
  </si>
  <si>
    <t>12/19/2016 09:40am</t>
  </si>
  <si>
    <t>VG-HHD5AI8</t>
  </si>
  <si>
    <t>IRB BRASIL RESSEGUROS S/A.</t>
  </si>
  <si>
    <t>Primeiro ciclo de blockchain</t>
  </si>
  <si>
    <t>08/26/2016 01:05pm</t>
  </si>
  <si>
    <t>ISA-BankFM-FS03-BackOfficeOps, ZBLKLOCL:HW SP: zSystems Blockchain Local/On Prem.</t>
  </si>
  <si>
    <t>HG-GNP1P2U</t>
  </si>
  <si>
    <t>COMPANHIA BRASILEIRA DE SOLUÇÕES E SERVIÇOS.</t>
  </si>
  <si>
    <t>ALELO - Blockchain - Garagem + 1o Project</t>
  </si>
  <si>
    <t>09/15/2016 02:38pm</t>
  </si>
  <si>
    <t>IX-LKXWRN0</t>
  </si>
  <si>
    <t>SALFORD ROYAL NHS FOUNDATION TRUST</t>
  </si>
  <si>
    <t>GM Connect Health and Social Care Partnership Blockchain PoC</t>
  </si>
  <si>
    <t>03/06/2017 01:23pm</t>
  </si>
  <si>
    <t>Q5-IAIKQG5</t>
  </si>
  <si>
    <t>Department of Human Services</t>
  </si>
  <si>
    <t>DHS - Blockchain - POC</t>
  </si>
  <si>
    <t>02/21/2017 03:27pm</t>
  </si>
  <si>
    <t>AL-4AEWUSJ</t>
  </si>
  <si>
    <t>Blockchain for GrainConnect</t>
  </si>
  <si>
    <t>02/22/2017 07:52am</t>
  </si>
  <si>
    <t>5M-NZLFQD9</t>
  </si>
  <si>
    <t>Atos Information Technology GmbH</t>
  </si>
  <si>
    <t>zSystems: Blockchain</t>
  </si>
  <si>
    <t>08/12/2016 06:46am</t>
  </si>
  <si>
    <t>03/08/2017 04:59am</t>
  </si>
  <si>
    <t>G4-ACG05VX</t>
  </si>
  <si>
    <t>Sinotrans International Trading Co</t>
  </si>
  <si>
    <t>Infrastructure Optimization</t>
  </si>
  <si>
    <t>02/06/2017 10:59pm</t>
  </si>
  <si>
    <t>FG-M4HPRZS</t>
  </si>
  <si>
    <t>BROKER CREDIT SERVICE</t>
  </si>
  <si>
    <t>IDM for Prime</t>
  </si>
  <si>
    <t>11/14/2016 07:20am</t>
  </si>
  <si>
    <t>DX-9JATKD4</t>
  </si>
  <si>
    <t>Coop Genossenschaft</t>
  </si>
  <si>
    <t>Blockchain design thinking and Sprint 1 PoC. Based on meeting Jan 11 2017 with Böblingen lab.</t>
  </si>
  <si>
    <t>01/16/2017 05:16am</t>
  </si>
  <si>
    <t>BH-SCUL31Q</t>
  </si>
  <si>
    <t>CHANWANICH COMPANY LIMITED</t>
  </si>
  <si>
    <t>CWN Blockchain</t>
  </si>
  <si>
    <t>01/23/2017 06:02am</t>
  </si>
  <si>
    <t>UQ-Z3Y31H5</t>
  </si>
  <si>
    <t>BANCO COLPATRIA RED MULTIBANCA COLPATRIA S.A.</t>
  </si>
  <si>
    <t>CLOUD - BLOCKCHAIN</t>
  </si>
  <si>
    <t>12/02/2016 12:55am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</si>
  <si>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</si>
  <si>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</si>
  <si>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</si>
  <si>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</si>
  <si>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</si>
  <si>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</si>
  <si>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</si>
  <si>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</si>
  <si>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</si>
  <si>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</si>
  <si>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</si>
  <si>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</si>
  <si>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YE-HSB345J</t>
  </si>
  <si>
    <t>Blockchain Garage for Hapoalim</t>
  </si>
  <si>
    <t>12/01/2016 01:44am</t>
  </si>
  <si>
    <t>02/19/2017 03:01am</t>
  </si>
  <si>
    <t>AB-LL08SY9</t>
  </si>
  <si>
    <t>Blockchain first project</t>
  </si>
  <si>
    <t>01/12/2017 10:39am</t>
  </si>
  <si>
    <t>K3-PPDWMPR</t>
  </si>
  <si>
    <t>Kuehne + Nagel (AG + Co.) KG</t>
  </si>
  <si>
    <t>BlockChain PoC</t>
  </si>
  <si>
    <t>01/11/2017 12:41pm</t>
  </si>
  <si>
    <t>YS-8RBSMCY</t>
  </si>
  <si>
    <t>Blockchain/Bluemix Garage</t>
  </si>
  <si>
    <t>02/27/2017 05:54pm</t>
  </si>
  <si>
    <t>TA-TU8J0E6</t>
  </si>
  <si>
    <t>BLS AG</t>
  </si>
  <si>
    <t>11/13/2016 08:49am</t>
  </si>
  <si>
    <t>N2-1ER7S7N</t>
  </si>
  <si>
    <t>Blockchain - Bluemix project follow up</t>
  </si>
  <si>
    <t>10/26/2016 09:52am</t>
  </si>
  <si>
    <t>J4-CZIZAHF</t>
  </si>
  <si>
    <t>02/27/2017 04:13pm</t>
  </si>
  <si>
    <t>FY-EWR3P06</t>
  </si>
  <si>
    <t>SR TECHNICS SWITZERLAND AG</t>
  </si>
  <si>
    <t>11/13/2016 08:55am</t>
  </si>
  <si>
    <t>EH-VEOXA7A</t>
  </si>
  <si>
    <t>FIBONACCI GLOBAL PAYMENT SERVICES PTE LTD</t>
  </si>
  <si>
    <t>Blockchain for Payment Supply Chain</t>
  </si>
  <si>
    <t>11/29/2016 01:09am</t>
  </si>
  <si>
    <t>03/05/2017 10:30pm</t>
  </si>
  <si>
    <t>7J-8G0XJVM</t>
  </si>
  <si>
    <t>Taikang Insurance Group Co.ltd</t>
  </si>
  <si>
    <t>08/28/2016 10:34pm</t>
  </si>
  <si>
    <t>01/20/2017 03:35am</t>
  </si>
  <si>
    <t>6U-MAXP3TV</t>
  </si>
  <si>
    <t>ABBVIE INC</t>
  </si>
  <si>
    <t>02/27/2017 06:24pm</t>
  </si>
  <si>
    <t>2U-1137BHH</t>
  </si>
  <si>
    <t>11/13/2016 08:51am</t>
  </si>
  <si>
    <t>IT-5YUVJ4I</t>
  </si>
  <si>
    <t>Habau Hoch- u. Tiefbau-</t>
  </si>
  <si>
    <t>Blockchain UseCase / Event</t>
  </si>
  <si>
    <t>02/28/2017 07:14am</t>
  </si>
  <si>
    <t>IO-FZH6I9Z</t>
  </si>
  <si>
    <t>BLOCKCHAIN KYC - DoU GBS AMS to GTS : Test de Perf +RUN AMS</t>
  </si>
  <si>
    <t>10/05/2016 03:54pm</t>
  </si>
  <si>
    <t>AGILE:Agile or Agility is a component of the solu, BLKHSBN:HW SP: Blockchain High Sec Bus Netwk Blmix, ISA-BankFMIns-FS09-IntgrtdRiskMgmt</t>
  </si>
  <si>
    <t>MZ-Z3UA4Q1</t>
  </si>
  <si>
    <t>Bank of Communications</t>
  </si>
  <si>
    <t>bocom blockchain</t>
  </si>
  <si>
    <t>02/07/2017 01:09am</t>
  </si>
  <si>
    <t>O1-XOXB59K</t>
  </si>
  <si>
    <t>Blockchain opp</t>
  </si>
  <si>
    <t>05/06/2016 02:33pm</t>
  </si>
  <si>
    <t>Build Solutions SW Services</t>
  </si>
  <si>
    <t>ID-PSZHS3I</t>
  </si>
  <si>
    <t>BHP BILLITON INTERNATIONAL SERVICES LTD</t>
  </si>
  <si>
    <t>11/29/2016 01:22pm</t>
  </si>
  <si>
    <t>03/16/2017 07:37am</t>
  </si>
  <si>
    <t>GT-4MGL9TC</t>
  </si>
  <si>
    <t>HOUSE OF FRASER (STORES) LTD</t>
  </si>
  <si>
    <t>03/01/2017 06:18am</t>
  </si>
  <si>
    <t>K8-GRT36WR</t>
  </si>
  <si>
    <t>03/12/2017 04:48pm</t>
  </si>
  <si>
    <t>W2-EDCSMU1</t>
  </si>
  <si>
    <t>POC BLOCKCHAIN - ISSUER SERVICES</t>
  </si>
  <si>
    <t>10/20/2016 09:37am</t>
  </si>
  <si>
    <t>Y1-XKNKHTU</t>
  </si>
  <si>
    <t>Bluemix (Blockchain)</t>
  </si>
  <si>
    <t>02/15/2017 11:37pm</t>
  </si>
  <si>
    <t>03/06/2017 06:02pm</t>
  </si>
  <si>
    <t>6950-15R MobileFirst Managed Mobility Services</t>
  </si>
  <si>
    <t>WL-QPRMRIB</t>
  </si>
  <si>
    <t>buckaroo.</t>
  </si>
  <si>
    <t>blockchain fintech security</t>
  </si>
  <si>
    <t>10/21/2016 04:31am</t>
  </si>
  <si>
    <t>IBM Payments Gateway</t>
  </si>
  <si>
    <t>TF-U0OBMKA</t>
  </si>
  <si>
    <t>BLACKROCK INC</t>
  </si>
  <si>
    <t>BlackRock- BigFix Inventory (SCCM Replacement)</t>
  </si>
  <si>
    <t>02/08/2017 08:24am</t>
  </si>
  <si>
    <t>RR-O9L178A</t>
  </si>
  <si>
    <t>Blockchain - Phase 0 Tubulars</t>
  </si>
  <si>
    <t>02/05/2017 04:08pm</t>
  </si>
  <si>
    <t>RQ-2O2XBFI</t>
  </si>
  <si>
    <t>BRIDGE SOLUTIONS GROUP CORP</t>
  </si>
  <si>
    <t>Blockchain for Container Ship Tracking</t>
  </si>
  <si>
    <t>12/28/2016 05:20pm</t>
  </si>
  <si>
    <t>01/22/2017 05:05am</t>
  </si>
  <si>
    <t>DR-MVWRTDR</t>
  </si>
  <si>
    <t>PayPal SE</t>
  </si>
  <si>
    <t>Blockchain Fintech Security</t>
  </si>
  <si>
    <t>10/20/2016 03:23am</t>
  </si>
  <si>
    <t>02/02/2017 10:34am</t>
  </si>
  <si>
    <t>02/02/2017 10:35am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</si>
  <si>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</si>
  <si>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</si>
  <si>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</si>
  <si>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</si>
  <si>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</si>
  <si>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</si>
  <si>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</si>
  <si>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</si>
  <si>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</si>
  <si>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</si>
  <si>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</si>
  <si>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</si>
  <si>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47-468CQRH</t>
  </si>
  <si>
    <t>BESSO ESOP TRUSTEE LTD</t>
  </si>
  <si>
    <t>11/01/2016 08:43am</t>
  </si>
  <si>
    <t>20-5KYZ56Y</t>
  </si>
  <si>
    <t>BMX Expansion- Blockchain for trading partner visibility</t>
  </si>
  <si>
    <t>02/27/2017 01:21pm</t>
  </si>
  <si>
    <t>XQ-FQF4DQ0</t>
  </si>
  <si>
    <t>BLMX Garage for Blockchain at Honeywell Aerospace</t>
  </si>
  <si>
    <t>02/15/2017 02:33pm</t>
  </si>
  <si>
    <t>6M-EUB3L0A</t>
  </si>
  <si>
    <t>STATE UNIVERSITY OF NEW YORK</t>
  </si>
  <si>
    <t>Block Chain - Campus Level</t>
  </si>
  <si>
    <t>03/09/2017 04:26pm</t>
  </si>
  <si>
    <t>Wat Bluemix Premium</t>
  </si>
  <si>
    <t>PL-WMTE1T7</t>
  </si>
  <si>
    <t>INDUSTRIAL BANK</t>
  </si>
  <si>
    <t>CIB BCC Blockchain</t>
  </si>
  <si>
    <t>04/22/2016 01:12am</t>
  </si>
  <si>
    <t>FI-1GJN554</t>
  </si>
  <si>
    <t>BTMU Blockchain POC Phase 3 IOT</t>
  </si>
  <si>
    <t>12/04/2015 12:16am</t>
  </si>
  <si>
    <t>CAI Digital Operations - IoT</t>
  </si>
  <si>
    <t>Business Process Manager Advanced</t>
  </si>
  <si>
    <t>01/25/2017 04:55pm</t>
  </si>
  <si>
    <t>VR-PNRPVUC</t>
  </si>
  <si>
    <t>04/06/2016 10:10am</t>
  </si>
  <si>
    <t>EMBCLOUD:GBS Embedded Cloud, IGSPN:Procurement NONE - No 3rd Party Supplier, ISA-BankFM-PAY-Payments, VDPCnfm:Value Driven Proposal Confirm</t>
  </si>
  <si>
    <t>R6-659UXDO</t>
  </si>
  <si>
    <t>BANK OF OKINAWA, LTD., THE</t>
  </si>
  <si>
    <t>02/10/2017 03:57am</t>
  </si>
  <si>
    <t>CAI Digital Operations- GBS Software Support/Enhancements</t>
  </si>
  <si>
    <t>LF-85CAZ0S</t>
  </si>
  <si>
    <t>HDFC Life Blockchain for Composite Life &amp; health product</t>
  </si>
  <si>
    <t>01/08/2017 06:41am</t>
  </si>
  <si>
    <t>B7-JOKPAM1</t>
  </si>
  <si>
    <t>GFL ENVIRONMENTAL INC</t>
  </si>
  <si>
    <t>Mobile Device Mgmt</t>
  </si>
  <si>
    <t>12/21/2016 12:44pm</t>
  </si>
  <si>
    <t>Sec Solns</t>
  </si>
  <si>
    <t>MaaS360 Enterprise Mobility Mgmt SaaS (Fiberlink)</t>
  </si>
  <si>
    <t>1C-53TV4OE</t>
  </si>
  <si>
    <t>THE KARUR VYSYA BANK LIMITED</t>
  </si>
  <si>
    <t>Blockchain for SME</t>
  </si>
  <si>
    <t>02/15/2017 10:58am</t>
  </si>
  <si>
    <t>5C-P8967C4</t>
  </si>
  <si>
    <t>Van Doorne Advocaten en Notarissen BV</t>
  </si>
  <si>
    <t>Blockchain contract case @ Van Doorne Advocaten</t>
  </si>
  <si>
    <t>01/20/2017 08:12am</t>
  </si>
  <si>
    <t>ET-7RMB7PJ</t>
  </si>
  <si>
    <t>GENERAL MOTORS LLC</t>
  </si>
  <si>
    <t>Blockchain initative - Currently a BETA service for Bluemix</t>
  </si>
  <si>
    <t>07/20/2016 09:54am</t>
  </si>
  <si>
    <t>57-JDJAGFR</t>
  </si>
  <si>
    <t>KNIGHTS OF COLUMBUS</t>
  </si>
  <si>
    <t>Knights of Columbus:  iSAM- Advance Access</t>
  </si>
  <si>
    <t>03/14/2017 12:40pm</t>
  </si>
  <si>
    <t>XB-1H0TGRR</t>
  </si>
  <si>
    <t>GRACE INTELLIGENT TECHNOLOGY C O., LTD</t>
  </si>
  <si>
    <t>Garage for blockchain</t>
  </si>
  <si>
    <t>03/12/2017 10:30pm</t>
  </si>
  <si>
    <t>X2-IN6WOUY</t>
  </si>
  <si>
    <t>PORTO SEGURO COMPANHIA DE SEGUROS GERAIS.</t>
  </si>
  <si>
    <t>BlockChain [ INICIATIVA ARQUITETURA ]</t>
  </si>
  <si>
    <t>12/16/2016 02:11pm</t>
  </si>
  <si>
    <t>VU-JK9O1ZN</t>
  </si>
  <si>
    <t>Blockchain PE MVP - Prod Deployment Support</t>
  </si>
  <si>
    <t>01/15/2017 11:18pm</t>
  </si>
  <si>
    <t>PY-ZAFQ85M</t>
  </si>
  <si>
    <t>Everledger Limited</t>
  </si>
  <si>
    <t>Scaling Blockchain Environment Project. Possible SAN health check and storage opp to follow.</t>
  </si>
  <si>
    <t>02/14/2017 11:12am</t>
  </si>
  <si>
    <t>Flash Systems - A9000</t>
  </si>
  <si>
    <t>WU-J06896S</t>
  </si>
  <si>
    <t>METCASH TRADING LIMITED</t>
  </si>
  <si>
    <t>Blockchain for Customer Marketplace</t>
  </si>
  <si>
    <t>02/22/2017 07:26am</t>
  </si>
  <si>
    <t>QG-4NCVTJS</t>
  </si>
  <si>
    <t>12/13/2016 12:12am</t>
  </si>
  <si>
    <t>ASASERVC:Cloud Business Solution (CBS), ISA-BankFM-PAY-Payments</t>
  </si>
  <si>
    <t>PG-VIRURSJ</t>
  </si>
  <si>
    <t>BANK LEUMI LE'ISRAEL</t>
  </si>
  <si>
    <t>Blockchain for Bank Leumi</t>
  </si>
  <si>
    <t>11/10/2016 06:51am</t>
  </si>
  <si>
    <t>WG-TBWGC67</t>
  </si>
  <si>
    <t>DHL SUPPLY CHAIN SINGAPORE PTE. LTD</t>
  </si>
  <si>
    <t>Blockchain Innovation Initiative</t>
  </si>
  <si>
    <t>08/30/2016 09:31am</t>
  </si>
  <si>
    <t>ISA-T&amp;TDS27-OpsPlan&amp;Opt</t>
  </si>
  <si>
    <t>I8-Z7HJ1YN</t>
  </si>
  <si>
    <t>Blockchain for Advertising, Profile &amp; Consesus</t>
  </si>
  <si>
    <t>03/06/2017 04:14am</t>
  </si>
  <si>
    <t>CI-1Q969R0</t>
  </si>
  <si>
    <t>DSK BANK EAD</t>
  </si>
  <si>
    <t>02/09/2017 07:53am</t>
  </si>
  <si>
    <t>CB-AJXQOHT</t>
  </si>
  <si>
    <t>SOGEI C/O MINIST.FINANZE UFFICIO DEL REGISTRO</t>
  </si>
  <si>
    <t>06/17/2016 11:36am</t>
  </si>
  <si>
    <t>0K-YKZFDFL</t>
  </si>
  <si>
    <t>THE SIAM COMMERCIAL BANK PCL</t>
  </si>
  <si>
    <t>11/02/2016 01:46am</t>
  </si>
  <si>
    <t>PQ-94HK19M</t>
  </si>
  <si>
    <t>GREAT AMERICAN INSURANCE COMPANY</t>
  </si>
  <si>
    <t>01/05/2017 04:17pm</t>
  </si>
  <si>
    <t>MH-04CKBVX</t>
  </si>
  <si>
    <t>Blockchain for Aftermarket Service</t>
  </si>
  <si>
    <t>02/25/2016 05:24pm</t>
  </si>
  <si>
    <t>ISA-A&amp;DIS03-ConnectPlatfrm</t>
  </si>
  <si>
    <t>5Y-XBOVL9L</t>
  </si>
  <si>
    <t>01/12/2017 04:59pm</t>
  </si>
  <si>
    <t>0X-6MLF9LG</t>
  </si>
  <si>
    <t>GENERALI BUSINESS SOLUTIONS SCPA</t>
  </si>
  <si>
    <t>Blockchain Generali</t>
  </si>
  <si>
    <t>10/31/2016 04:38am</t>
  </si>
  <si>
    <t>02/18/2017 11:49pm</t>
  </si>
  <si>
    <t>O9-NYORSE9</t>
  </si>
  <si>
    <t>PEOPLE'S BANK OF CHINA</t>
  </si>
  <si>
    <t>Digital Currency</t>
  </si>
  <si>
    <t>04/05/2016 03:17am</t>
  </si>
  <si>
    <t>29-42PA1TG</t>
  </si>
  <si>
    <t>ML-7AKN5FQ</t>
  </si>
  <si>
    <t>FUKUI BK JIMU CTR</t>
  </si>
  <si>
    <t>福井銀行　事務効率化</t>
  </si>
  <si>
    <t>02/14/2017 11:54pm</t>
  </si>
  <si>
    <t>CAI - Digital Commerce</t>
  </si>
  <si>
    <t>W1-JJQT3HC</t>
  </si>
  <si>
    <t>NATIONAL COMMODITIES &amp; DERIVA- TIVES EXCHANGE LTD</t>
  </si>
  <si>
    <t>02/13/2017 11:08am</t>
  </si>
  <si>
    <t>SK-0D8JPQ2</t>
  </si>
  <si>
    <t>CANARA BANK</t>
  </si>
  <si>
    <t>Blockchain for Merchant GL</t>
  </si>
  <si>
    <t>02/13/2017 10:04am</t>
  </si>
  <si>
    <t>BLUEMIXX:GBS Bluemix Custom Application Services, ISA-BankFM-FS03-BackOfficeOps</t>
  </si>
  <si>
    <t>CX-BCJWQUY</t>
  </si>
  <si>
    <t>RELIANCE CAPITAL LIMITED</t>
  </si>
  <si>
    <t>MDM and block chain</t>
  </si>
  <si>
    <t>02/01/2017 12:28am</t>
  </si>
  <si>
    <t>NN-2950N0R</t>
  </si>
  <si>
    <t>FIDUCIA IT AG</t>
  </si>
  <si>
    <t>Blockchain MVP (3 week sprint)</t>
  </si>
  <si>
    <t>UX-HL62VMT</t>
  </si>
  <si>
    <t>CASSA DI COMPENSAZIONE E GARANZIA SPA</t>
  </si>
  <si>
    <t>Blockchain Project - (Oracolo)</t>
  </si>
  <si>
    <t>10/20/2016 09:19am</t>
  </si>
  <si>
    <t>SS-N6W82FQ</t>
  </si>
  <si>
    <t>ORIENT OVERSEAS CONTAINER LINE LIMITED</t>
  </si>
  <si>
    <t>07/12/2016 11:27am</t>
  </si>
  <si>
    <t>P1-18F1F1O</t>
  </si>
  <si>
    <t>Blockchain - PoV</t>
  </si>
  <si>
    <t>10/17/2016 02:36pm</t>
  </si>
  <si>
    <t>OJ-6JFJZP2</t>
  </si>
  <si>
    <t>b+m Informatik AG</t>
  </si>
  <si>
    <t>Bluemix Blockchain im Zusammenhang mit b+m Kreditportalansatz</t>
  </si>
  <si>
    <t>11/07/2016 05:23am</t>
  </si>
  <si>
    <t>KL-V3YGCBS</t>
  </si>
  <si>
    <t>InaaS PoC - Blockchain payment services</t>
  </si>
  <si>
    <t>02/01/2017 11:35am</t>
  </si>
  <si>
    <t>K0-YJQP95T</t>
  </si>
  <si>
    <t>Blockchain First Project: KYC</t>
  </si>
  <si>
    <t>05/08/2016 10:46pm</t>
  </si>
  <si>
    <t>02/19/2017 01:07am</t>
  </si>
  <si>
    <t>IS-FQQ97E6</t>
  </si>
  <si>
    <t>Autoneum Management AG Business Group Europe/Finance</t>
  </si>
  <si>
    <t>Traceability -&gt; Blockchain</t>
  </si>
  <si>
    <t>10/05/2016 08:27am</t>
  </si>
  <si>
    <t>GJ-61UE2IE</t>
  </si>
  <si>
    <t>Blockchain Feldversuch für Boschain Orginalteile Prüfung</t>
  </si>
  <si>
    <t>01/18/2017 05:51am</t>
  </si>
  <si>
    <t>BW-02QNZEO</t>
  </si>
  <si>
    <t>Blockchain  cases with Liander contracting and Allego</t>
  </si>
  <si>
    <t>11/25/2016 10:59am</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</si>
  <si>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</si>
  <si>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</si>
  <si>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</si>
  <si>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</si>
  <si>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</si>
  <si>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</si>
  <si>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</si>
  <si>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</si>
  <si>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</si>
  <si>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</si>
  <si>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</si>
  <si>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Blockchain for Connected car (OTA and Trudted Data from a car)</t>
  </si>
  <si>
    <t>12/20/2016 08:12am</t>
  </si>
  <si>
    <t>09-MDIVMQV</t>
  </si>
  <si>
    <t>THE PHOENIX INSURANCE COMP LTD</t>
  </si>
  <si>
    <t>Blockchain for the Phoenix</t>
  </si>
  <si>
    <t>11/10/2016 07:02am</t>
  </si>
  <si>
    <t>02/19/2017 03:04am</t>
  </si>
  <si>
    <t>QW-VM8Z5Q6</t>
  </si>
  <si>
    <t>UNIVERSITY OF MIAMI</t>
  </si>
  <si>
    <t>Dr. Erkoc Bluemix Webinar on Blockchain and live stream through Ustream</t>
  </si>
  <si>
    <t>10/28/2016 01:18pm</t>
  </si>
  <si>
    <t>Cloud Video</t>
  </si>
  <si>
    <t>Cloud Video Streaming Manager (Ustream)</t>
  </si>
  <si>
    <t>MR-B3YPP2C</t>
  </si>
  <si>
    <t>Bluemix Blockchain for Nedbank</t>
  </si>
  <si>
    <t>03/09/2017 08:49am</t>
  </si>
  <si>
    <t>54-RNX8DUL</t>
  </si>
  <si>
    <t>JBP SOLUTION CO.,LTD</t>
  </si>
  <si>
    <t>TAAM</t>
  </si>
  <si>
    <t>06/25/2015 02:18am</t>
  </si>
  <si>
    <t>20-0RAJ2I9</t>
  </si>
  <si>
    <t>CHINA CITIC BANK INTERNATIONAL LIMITED</t>
  </si>
  <si>
    <t>07/12/2016 11:38am</t>
  </si>
  <si>
    <t>1H-6RG8ZFW</t>
  </si>
  <si>
    <t>PAYPAL ASSET MANAGEMENT, INC</t>
  </si>
  <si>
    <t>PayPal - Block Chain and counter Fraud</t>
  </si>
  <si>
    <t>10/5/2016  9:47:33 PM</t>
  </si>
  <si>
    <t>Info Server</t>
  </si>
  <si>
    <t>ANALPFVD:Analytics Portfolio Value Drivers|ANCTDATA:ANA SP:Control &amp; Trust Your Data ISA999</t>
  </si>
  <si>
    <t>Z8-QBOCV0Q</t>
  </si>
  <si>
    <t>Eneco Holding N.V.</t>
  </si>
  <si>
    <t>POC Blockchain Eneco trade</t>
  </si>
  <si>
    <t>01/27/2017 04:13am</t>
  </si>
  <si>
    <t>Z2-GK47CBB</t>
  </si>
  <si>
    <t>CLEARSHIFT (ISRAEL) LTD.</t>
  </si>
  <si>
    <t>01/25/2017 04:56am</t>
  </si>
  <si>
    <t>YA-QER0M8P</t>
  </si>
  <si>
    <t>National Institutional Facilitation Technologies (Pvt) Ltd</t>
  </si>
  <si>
    <t>Foreign Remittance Solution on Blockchain</t>
  </si>
  <si>
    <t>01/27/2017 02:15am</t>
  </si>
  <si>
    <t>YA-3D0LJTW</t>
  </si>
  <si>
    <t>Postova banka, a.s</t>
  </si>
  <si>
    <t>Blockchain API</t>
  </si>
  <si>
    <t>12/05/2016 04:56am</t>
  </si>
  <si>
    <t>XN-IAHG87M</t>
  </si>
  <si>
    <t>ÖBB-Business Competence Center</t>
  </si>
  <si>
    <t>02/27/2017 02:40pm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</si>
  <si>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</si>
  <si>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</si>
  <si>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</si>
  <si>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</si>
  <si>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</si>
  <si>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</si>
  <si>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</si>
  <si>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</si>
  <si>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</si>
  <si>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</si>
  <si>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</si>
  <si>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</si>
  <si>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</si>
  <si>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</si>
  <si>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</si>
  <si>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TF-28VMPOL</t>
  </si>
  <si>
    <t>SUNDARAM INFOTECH SOLUTIONS</t>
  </si>
  <si>
    <t>Sundaram Infotech- Routers opportunity</t>
  </si>
  <si>
    <t>03/07/2017 01:40am</t>
  </si>
  <si>
    <t>03/06/2017 05:54pm</t>
  </si>
  <si>
    <t>S0-UA4MHNI</t>
  </si>
  <si>
    <t>MALAYAN BANKING BERHAD</t>
  </si>
  <si>
    <t>08/01/2016 08:07am</t>
  </si>
  <si>
    <t>6950-16U IBM Cloud Deployment Services (GTS Hybrid)</t>
  </si>
  <si>
    <t>Cloud Integration Services SW Services</t>
  </si>
  <si>
    <t>RO-174DMAS</t>
  </si>
  <si>
    <t>INTERNET THAILAND PUBLIC COMPANY LIMITED</t>
  </si>
  <si>
    <t>03/13/2017 01:18am</t>
  </si>
  <si>
    <t>PX-698BYLU</t>
  </si>
  <si>
    <t>METROPOLITAN ELECTRICITY AUTHORITY</t>
  </si>
  <si>
    <t>Blockchain EV</t>
  </si>
  <si>
    <t>02/16/2017 10:14pm</t>
  </si>
  <si>
    <t>PW-93OGURQ</t>
  </si>
  <si>
    <t>Ahrma Pooling B V</t>
  </si>
  <si>
    <t>WatsonIoT and Blockchain for Ahrma</t>
  </si>
  <si>
    <t>01/26/2017 09:53am</t>
  </si>
  <si>
    <t>O7-D8PISH6</t>
  </si>
  <si>
    <t>Design Thinking Blockchain Art of Possible</t>
  </si>
  <si>
    <t>02/16/2017 04:26pm</t>
  </si>
  <si>
    <t>O0-BZ51M2P</t>
  </si>
  <si>
    <t>Catalog Backup - TACM</t>
  </si>
  <si>
    <t>11/08/2016 10:45pm</t>
  </si>
  <si>
    <t>Tivoli Advanced Catalog Management (System z)</t>
  </si>
  <si>
    <t>NY-3CWF5Q6</t>
  </si>
  <si>
    <t>BANCA MEDIOLANUM SPA</t>
  </si>
  <si>
    <t>01/18/2017 04:53am</t>
  </si>
  <si>
    <t>N3-6600WCT</t>
  </si>
  <si>
    <t>K-ELECTRIC LTD RIZWAN ARSHAD GM IT SVS &amp; OPS. 2ND FL. IT</t>
  </si>
  <si>
    <t>Blockchain for KE</t>
  </si>
  <si>
    <t>12/26/2016 03:25am</t>
  </si>
  <si>
    <t>02/17/2017 08:28am</t>
  </si>
  <si>
    <t>MM-VI4Q240</t>
  </si>
  <si>
    <t>UNIPART GROUP LTD</t>
  </si>
  <si>
    <t>Blockchain consultancy</t>
  </si>
  <si>
    <t>03/08/2017 10:44am</t>
  </si>
  <si>
    <t>MG-FWW8360</t>
  </si>
  <si>
    <t>VERSPIEREN</t>
  </si>
  <si>
    <t>MES z13s Crypto Card+ TKE - BlockChain project</t>
  </si>
  <si>
    <t>02/03/2017 07:32am</t>
  </si>
  <si>
    <t>LN-HN1WBWA</t>
  </si>
  <si>
    <t>02/08/2017 03:08am</t>
  </si>
  <si>
    <t>KP-LU4SGXE</t>
  </si>
  <si>
    <t>TELECOM PERSONAL S.A.</t>
  </si>
  <si>
    <t>Portabilidad de Numeros con Blockchain</t>
  </si>
  <si>
    <t>03/16/2017 11:43am</t>
  </si>
  <si>
    <t>KK-PXHBGQD</t>
  </si>
  <si>
    <t>Blockchain POC ING and UBS on Trade Finance</t>
  </si>
  <si>
    <t>03/01/2017 11:25am</t>
  </si>
  <si>
    <t>JI-Y628UZR</t>
  </si>
  <si>
    <t>HYPO-LEASING KROATIEN D.O.O.</t>
  </si>
  <si>
    <t>Blockchain @ZaBa</t>
  </si>
  <si>
    <t>03/03/2017 05:18pm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</si>
  <si>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</si>
  <si>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</si>
  <si>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</si>
  <si>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</si>
  <si>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</si>
  <si>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</si>
  <si>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</si>
  <si>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</si>
  <si>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</si>
  <si>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</si>
  <si>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</si>
  <si>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</si>
  <si>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</si>
  <si>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</si>
  <si>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</si>
  <si>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</si>
  <si>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01/24/2017 04:35pm</t>
  </si>
  <si>
    <t>03/15/2017 02:21pm</t>
  </si>
  <si>
    <t>H6-2ANFRGL</t>
  </si>
  <si>
    <t>COMMONWEALTH CAPITAL PTE. LTD.</t>
  </si>
  <si>
    <t>Blockchain for Traceability at fisheries</t>
  </si>
  <si>
    <t>03/15/2017 12:11am</t>
  </si>
  <si>
    <t>GQ-A6POK7V</t>
  </si>
  <si>
    <t>TPA Global B.V.</t>
  </si>
  <si>
    <t>Blockchain 
Payment processing solutions in partner ships</t>
  </si>
  <si>
    <t>02/27/2017 05:42am</t>
  </si>
  <si>
    <t>FB-FTKRPAQ</t>
  </si>
  <si>
    <t>RICOH EUROPE PLC</t>
  </si>
  <si>
    <t>03/08/2017 10:49am</t>
  </si>
  <si>
    <t>EH-XIJRCQB</t>
  </si>
  <si>
    <t>ENDESA S.A</t>
  </si>
  <si>
    <t>Blockchain Pobreza Energetica</t>
  </si>
  <si>
    <t>01/20/2017 07:22am</t>
  </si>
  <si>
    <t>DT-X7KS0S6</t>
  </si>
  <si>
    <t>AETNA INC</t>
  </si>
  <si>
    <t>Open Block Chain - for Identity management</t>
  </si>
  <si>
    <t>02/29/2016 01:03pm</t>
  </si>
  <si>
    <t>01/22/2017 10:39am</t>
  </si>
  <si>
    <t>C3-G7DRTTY</t>
  </si>
  <si>
    <t>Blockchain Apps</t>
  </si>
  <si>
    <t>03/08/2017 03:23am</t>
  </si>
  <si>
    <t>AY-BOQ54BS</t>
  </si>
  <si>
    <t>Block Chain - KYC BlockChain for LBBW/SPK</t>
  </si>
  <si>
    <t>08/12/2016 06:05am</t>
  </si>
  <si>
    <t>AT-LH5J8Z1</t>
  </si>
  <si>
    <t>Blockchain POC ING &amp; Wavin on Trade Finance</t>
  </si>
  <si>
    <t>03/01/2017 11:18am</t>
  </si>
  <si>
    <t>8L-GNHNUZQ</t>
  </si>
  <si>
    <t>CREDIT IMMOBILIERE ET HOTELERIE SA</t>
  </si>
  <si>
    <t>CIH wants to pursue a PoC around BlockChain</t>
  </si>
  <si>
    <t>11/01/2016 06:38am</t>
  </si>
  <si>
    <t>6P-V7KJCAM</t>
  </si>
  <si>
    <t>CCB Blockchain pilot on bancassurance</t>
  </si>
  <si>
    <t>02/16/2017 10:45am</t>
  </si>
  <si>
    <t>4X-VLC6VA4</t>
  </si>
  <si>
    <t>CENTRAL BOARD OF DIRECT TAXES</t>
  </si>
  <si>
    <t>Setting up BlockChain POC for CBDT</t>
  </si>
  <si>
    <t>4C-R33Z7S6</t>
  </si>
  <si>
    <t>ELECTRICITE DE FRANCE 22 30 PARIS 8</t>
  </si>
  <si>
    <t>EDF R&amp;D 
Avis à contribution BLOCKCHAIN
PoC Mobilité électrique</t>
  </si>
  <si>
    <t>02/28/2017 09:52am</t>
  </si>
  <si>
    <t>3W-IGMOPIP</t>
  </si>
  <si>
    <t>KPMG HOLDING AG</t>
  </si>
  <si>
    <t>KPMG Blockchain for HSBC Pilot</t>
  </si>
  <si>
    <t>03/13/2017 01:42pm</t>
  </si>
  <si>
    <t>3N-NC7IIM8</t>
  </si>
  <si>
    <t>SIX SECURITIES SERVICES AG</t>
  </si>
  <si>
    <t>Blockchain PoC - DSS</t>
  </si>
  <si>
    <t>11/09/2016 10:20am</t>
  </si>
  <si>
    <t>3F-W1IHZNQ</t>
  </si>
  <si>
    <t>Bollore Logistics Asia-Pacific Corporate Pte Ltd</t>
  </si>
  <si>
    <t>#1WP - Blockchain</t>
  </si>
  <si>
    <t>01/26/2017 01:38am</t>
  </si>
  <si>
    <t>31-AUD2X4Z</t>
  </si>
  <si>
    <t>ROLAND Rechtsschutz-Versicherungs-AG</t>
  </si>
  <si>
    <t>02/07/2017 11:22am</t>
  </si>
  <si>
    <t>1C-ZM5VKH2</t>
  </si>
  <si>
    <t>UBS Bluemix Garage for Blockchain</t>
  </si>
  <si>
    <t>03/03/2017 01:58pm</t>
  </si>
  <si>
    <t>0D-EO9HLXO</t>
  </si>
  <si>
    <t>RAIFFEISEN E-FORCE GMBH</t>
  </si>
  <si>
    <t>Blockchain Projekt Raiffeisen</t>
  </si>
  <si>
    <t>12/22/2016 08:04am</t>
  </si>
  <si>
    <t>T8-Y4U0GXO</t>
  </si>
  <si>
    <t>KEYLANE B.V.</t>
  </si>
  <si>
    <t>Blockchain for Keylane</t>
  </si>
  <si>
    <t>11/23/2016 04:35am</t>
  </si>
  <si>
    <t>OY-9AGR62A</t>
  </si>
  <si>
    <t>NATIONAL PAYMENT CORPORATION OF VIETNAM</t>
  </si>
  <si>
    <t>Blockchain workshop</t>
  </si>
  <si>
    <t>03/09/2017 12:02am</t>
  </si>
  <si>
    <t>MP-WBWML3E</t>
  </si>
  <si>
    <t>NESTLÉ SUISSE S.A.</t>
  </si>
  <si>
    <t>Nestlé Blockchain food safety</t>
  </si>
  <si>
    <t>02/20/2017 10:06am</t>
  </si>
  <si>
    <t>JW-2Z2OQTO</t>
  </si>
  <si>
    <t>SUMITOMO MITSUI BANKING CORPORATION SINGAPORE BRANCH</t>
  </si>
  <si>
    <t>SMBC Block Chain Discussion</t>
  </si>
  <si>
    <t>10/27/2016 11:23pm</t>
  </si>
  <si>
    <t>GY-4HUTYS1</t>
  </si>
  <si>
    <t>Gothaer Versicherungsbank VVaG</t>
  </si>
  <si>
    <t>Blockchain PoC / KV</t>
  </si>
  <si>
    <t>02/10/2017 06:59am</t>
  </si>
  <si>
    <t>FK-OGJ5O9N</t>
  </si>
  <si>
    <t>PNC Bank National Association</t>
  </si>
  <si>
    <t>Blockchain - Equipment Leasing</t>
  </si>
  <si>
    <t>03/10/2017 12:50pm</t>
  </si>
  <si>
    <t>AN-12MH3HS</t>
  </si>
  <si>
    <t>JOHN DEERE FINANCIAL SERVICES, INC.</t>
  </si>
  <si>
    <t>03/10/2017 01:08pm</t>
  </si>
  <si>
    <t>58-XASY933</t>
  </si>
  <si>
    <t>Nürnberger Lebensversicherung AG</t>
  </si>
  <si>
    <t>Blockchain für Ins. (Workshop)</t>
  </si>
  <si>
    <t>01/13/2017 05:10am</t>
  </si>
  <si>
    <t>BLKHSBN:HW SP: Blockchain High Sec Bus Netwk Blmix, CLOUD1:All Cloud Sales other than to Cloud SPs, ZBLKPOC:HW SP: Blockchain Proof of Concept</t>
  </si>
  <si>
    <t>49-GOTWFGY</t>
  </si>
  <si>
    <t>HUK - COBURG Haftpfl. -Unterst. -Kasse kraftfahrender Beamter</t>
  </si>
  <si>
    <t>Blockchain für Insurance</t>
  </si>
  <si>
    <t>11/30/2016 08:06am</t>
  </si>
  <si>
    <t>04-R6ZGEI6</t>
  </si>
  <si>
    <t>COMPANIA DE FINANCIAMIENTO TUYA S A</t>
  </si>
  <si>
    <t>Blockchain para transferencias entre sucursales</t>
  </si>
  <si>
    <t>03/15/2017 12:16pm</t>
  </si>
  <si>
    <t>WR-M0SOTUC</t>
  </si>
  <si>
    <t>DEUTSCHE BANK</t>
  </si>
  <si>
    <t>07/10/2016 04:58am</t>
  </si>
  <si>
    <t>S2-JE9K3AZ</t>
  </si>
  <si>
    <t>THE MALL GROUP COMPANY LIMITED</t>
  </si>
  <si>
    <t>03/15/2017 05:06am</t>
  </si>
  <si>
    <t>C7-LWM5G0D</t>
  </si>
  <si>
    <t>Fancom B.V.</t>
  </si>
  <si>
    <t>Consumer Meat information model for pigs and poultry: blockchain &amp; Watson &amp; big data</t>
  </si>
  <si>
    <t>01/10/2017 04:08am</t>
  </si>
  <si>
    <t>02/19/2017 03:39am</t>
  </si>
  <si>
    <t>G6-P7J0F0V</t>
  </si>
  <si>
    <t>CARREFOUR COMERCIO E INDUSTRIA LTDA</t>
  </si>
  <si>
    <t>Blockchain - Garagem</t>
  </si>
  <si>
    <t>02/23/2017 01:53pm</t>
  </si>
  <si>
    <t>SAN - Midrange Switches</t>
  </si>
  <si>
    <t>LX-BYNSHVS</t>
  </si>
  <si>
    <t>RSA INSURANCE GROUP PLC</t>
  </si>
  <si>
    <t>02/10/2017 05:21am</t>
  </si>
  <si>
    <t>5L-QNZ0QPE</t>
  </si>
  <si>
    <t>NEXT PLC</t>
  </si>
  <si>
    <t>Blockchain for NEX</t>
  </si>
  <si>
    <t>03/16/2017 10:46am</t>
  </si>
  <si>
    <t>OW-IAB56ZH</t>
  </si>
  <si>
    <t>NATIONAL AUSTRALIA BANK LTD</t>
  </si>
  <si>
    <t>NAB - Bank Leumi Blockchain PoC</t>
  </si>
  <si>
    <t>12/05/2016 01:04am</t>
  </si>
  <si>
    <t>MP-3D30RH1</t>
  </si>
  <si>
    <t>11/22/2016 10:36am</t>
  </si>
  <si>
    <t>YS-0390RY2</t>
  </si>
  <si>
    <t>UNITED STATES DEPT OF AGRICULTURE</t>
  </si>
  <si>
    <t>USDA FS Blockchain PoC</t>
  </si>
  <si>
    <t>03/03/2017 04:35pm</t>
  </si>
  <si>
    <t>VR-I1KRSJX</t>
  </si>
  <si>
    <t>USDA FAS Blockchain PoC</t>
  </si>
  <si>
    <t>03/03/2017 04:34pm</t>
  </si>
  <si>
    <t>L2-FKVMIJ1</t>
  </si>
  <si>
    <t>USDA NRCS Blockchain PoC</t>
  </si>
  <si>
    <t>03/03/2017 04:37pm</t>
  </si>
  <si>
    <t>GA-UE7ZQ2S</t>
  </si>
  <si>
    <t>03/03/2017 04:31pm</t>
  </si>
  <si>
    <t>1J-FWB9KZW</t>
  </si>
  <si>
    <t>RMA Blockchain PoC</t>
  </si>
  <si>
    <t>03/03/2017 04:32pm</t>
  </si>
  <si>
    <t>03-M9ZD4WO</t>
  </si>
  <si>
    <t>USDA RMA Blockchain PoC</t>
  </si>
  <si>
    <t>03/03/2017 04:39pm</t>
  </si>
  <si>
    <t>01-OXYP552</t>
  </si>
  <si>
    <t>USDA FSIS Blockchain PoC</t>
  </si>
  <si>
    <t>03/03/2017 04:38pm</t>
  </si>
  <si>
    <t>6I-VNFQE7Q</t>
  </si>
  <si>
    <t>NATIONAL ALUMINUM COMPANY LIMITED</t>
  </si>
  <si>
    <t>SIEM for NALCO</t>
  </si>
  <si>
    <t>09/12/2016 07:24am</t>
  </si>
  <si>
    <t>02/06/2017 03:53am</t>
  </si>
  <si>
    <t>HY-5P3IZ75</t>
  </si>
  <si>
    <t>Blockchain DTW, MVP Assistance</t>
  </si>
  <si>
    <t>03/02/2017 05:04pm</t>
  </si>
  <si>
    <t>JK-0V5W7AH</t>
  </si>
  <si>
    <t>ARCATECH SYSTEMS</t>
  </si>
  <si>
    <t>IoT Blockchain Workshop</t>
  </si>
  <si>
    <t>02/15/2017 10:42am</t>
  </si>
  <si>
    <t>Other IoT SW Services</t>
  </si>
  <si>
    <t>XQ-OJL1V3Q</t>
  </si>
  <si>
    <t>THE SOUTH INDIAN BANK LIMITED</t>
  </si>
  <si>
    <t>02/08/2017 04:49am</t>
  </si>
  <si>
    <t>GZ-8DLLLTI</t>
  </si>
  <si>
    <t>Blockchain Garage service</t>
  </si>
  <si>
    <t>02/21/2017 03:53am</t>
  </si>
  <si>
    <t>K6-V7XMVXT</t>
  </si>
  <si>
    <t>Leisure Cargo GmbH</t>
  </si>
  <si>
    <t>11/23/2016 11:54am</t>
  </si>
  <si>
    <t>02/27/2017 03:58am</t>
  </si>
  <si>
    <t>C4-4NUMJE8</t>
  </si>
  <si>
    <t>InaaS Workshop - Blockchain payment services</t>
  </si>
  <si>
    <t>02/01/2017 11:33am</t>
  </si>
  <si>
    <t>WATSNCA:Embedded: Watson Company Analyzer - Cogni</t>
  </si>
  <si>
    <t>VJ-PIZN9SY</t>
  </si>
  <si>
    <t>HBL Block Chain</t>
  </si>
  <si>
    <t>03/15/2017 03:47am</t>
  </si>
  <si>
    <t>8W-IS15ZQC</t>
  </si>
  <si>
    <t>WELLS FARGO BANK</t>
  </si>
  <si>
    <t>Blockchain - 2 Design Thinking Workshops</t>
  </si>
  <si>
    <t>04/12/2016 07:39pm</t>
  </si>
  <si>
    <t>VK-T2E9RVQ</t>
  </si>
  <si>
    <t>EMULTIMEDIA PTE. LTD</t>
  </si>
  <si>
    <t>Blockchain for Uncharted Group</t>
  </si>
  <si>
    <t>02/07/2017 06:24am</t>
  </si>
  <si>
    <t>IX-4F32B8R</t>
  </si>
  <si>
    <t>ELLIE MAE INSURANCE SERVICES, LLC</t>
  </si>
  <si>
    <t>Garage Blockchain - Mortgage Lending</t>
  </si>
  <si>
    <t>11/11/2016 03:03am</t>
  </si>
  <si>
    <t>6F-UENQL9L</t>
  </si>
  <si>
    <t>BCS INFORMATION SYSTEMS PTE LTD</t>
  </si>
  <si>
    <t>11/03/2016 10:41pm</t>
  </si>
  <si>
    <t>0U-BP7AYH7</t>
  </si>
  <si>
    <t>GOLDSILVER CENTRAL PTE LTD</t>
  </si>
  <si>
    <t>BlockChain Garage - potential partnership with DX</t>
  </si>
  <si>
    <t>01/05/2017 01:49am</t>
  </si>
  <si>
    <t>V4-WS3U7A1</t>
  </si>
  <si>
    <t>Blockchain pour Domotique - Sociéié Générale Insurance</t>
  </si>
  <si>
    <t>03/02/2017 07:38am</t>
  </si>
  <si>
    <t>WL-BAB8WXW</t>
  </si>
  <si>
    <t>INFORMATION SERVICES CORPORATION OF SASKATCHEWAN</t>
  </si>
  <si>
    <t>02/01/2017 05:35pm</t>
  </si>
  <si>
    <t>03/16/2017 01:01pm</t>
  </si>
  <si>
    <t>Q3-IG4FCUZ</t>
  </si>
  <si>
    <t>CANADIAN PAYMENTS ASSOCIATION</t>
  </si>
  <si>
    <t>Blockchain (HSBN)</t>
  </si>
  <si>
    <t>02/01/2017 05:19pm</t>
  </si>
  <si>
    <t>JH-CNJTMY0</t>
  </si>
  <si>
    <t>TD SECURITIES INC.</t>
  </si>
  <si>
    <t>02/01/2017 05:43pm</t>
  </si>
  <si>
    <t>4Z-AE5QSPD</t>
  </si>
  <si>
    <t>Blockchain Pilot - Bluemix Public Services</t>
  </si>
  <si>
    <t>05/20/2016 11:26am</t>
  </si>
  <si>
    <t>Y5-OF2WPUZ</t>
  </si>
  <si>
    <t>COMMISSION DE LA SANTÃ© ET DE LA SÃ©CURITÃ© DU TRAVAIL</t>
  </si>
  <si>
    <t>zBlockchain for follow-up with beneficiary</t>
  </si>
  <si>
    <t>01/30/2017 01:40pm</t>
  </si>
  <si>
    <t>PO-667I6RE</t>
  </si>
  <si>
    <t>THE RATNAKAR BANK LTD</t>
  </si>
  <si>
    <t>Additional Bluemix for blockchain</t>
  </si>
  <si>
    <t>02/13/2017 11:05am</t>
  </si>
  <si>
    <t>OH-Q1IAQX1</t>
  </si>
  <si>
    <t>BlueMix for BlockChain</t>
  </si>
  <si>
    <t>12/11/2016 11:19pm</t>
  </si>
  <si>
    <t>2Q-SMIA266</t>
  </si>
  <si>
    <t>Block Chain Family of Opportunities</t>
  </si>
  <si>
    <t>03/02/2017 11:05am</t>
  </si>
  <si>
    <t>E9-I2QC3BT</t>
  </si>
  <si>
    <t>Vanguard</t>
  </si>
  <si>
    <t>Bluemix Garage DTW for blockchain</t>
  </si>
  <si>
    <t>08/13/2016 12:43pm</t>
  </si>
  <si>
    <t>CLOUD1:All Cloud Sales other than to Cloud SPs, ISA-BankFM-FS03-BackOfficeOps</t>
  </si>
  <si>
    <t>A5-LHBJDDL</t>
  </si>
  <si>
    <t>SINGAPORE PRESS HOLDINGS LIMITED</t>
  </si>
  <si>
    <t>11/24/2016 10:25am</t>
  </si>
  <si>
    <t>VU-3025ZQ9</t>
  </si>
  <si>
    <t>BMW AG</t>
  </si>
  <si>
    <t>Bluemix Garage / Blockchain</t>
  </si>
  <si>
    <t>08/08/2016 05:37pm</t>
  </si>
  <si>
    <t>4M-OBW75S3</t>
  </si>
  <si>
    <t>AMERICAN INTERNATIONAL ASSURANCE BHD</t>
  </si>
  <si>
    <t>Blockchain for Insurance</t>
  </si>
  <si>
    <t>11/14/2016 08:11am</t>
  </si>
  <si>
    <t>BU-7HBQC6J</t>
  </si>
  <si>
    <t>SUL AMERICA COMPANHIA NACIONAL DE SEGUROS</t>
  </si>
  <si>
    <t>Ciclo de Blockchain -</t>
  </si>
  <si>
    <t>09/14/2016 03:10pm</t>
  </si>
  <si>
    <t>01/28/2017 08:29am</t>
  </si>
  <si>
    <t>YA-J4Z34B1</t>
  </si>
  <si>
    <t>TSYS</t>
  </si>
  <si>
    <t>12/02/2016 07:58am</t>
  </si>
  <si>
    <t>W0-L4TLGR6</t>
  </si>
  <si>
    <t>SUNCORP CORPORATE SERVICES PTY LTD</t>
  </si>
  <si>
    <t>05/24/2016 08:01pm</t>
  </si>
  <si>
    <t>01/30/2017 11:02pm</t>
  </si>
  <si>
    <t>OD-CB41S9V</t>
  </si>
  <si>
    <t>Blockchain PoC - NAB/Leumi Bank - Ripple</t>
  </si>
  <si>
    <t>11/20/2016 09:45pm</t>
  </si>
  <si>
    <t>02/19/2017 02:15am</t>
  </si>
  <si>
    <t>IC-UPO4PLT</t>
  </si>
  <si>
    <t>Blockchain Scoping Workshop</t>
  </si>
  <si>
    <t>12/06/2016 08:25pm</t>
  </si>
  <si>
    <t>01/31/2017 10:32pm</t>
  </si>
  <si>
    <t>BR-7PONZWA</t>
  </si>
  <si>
    <t>JERSEY TELECOM</t>
  </si>
  <si>
    <t>Blockchain - Hub Link for Channel Islands</t>
  </si>
  <si>
    <t>03/02/2017 10:31am</t>
  </si>
  <si>
    <t>XP-GZSXE72</t>
  </si>
  <si>
    <t>WILLIS TOWERS WATSON LTD GFO</t>
  </si>
  <si>
    <t>Blockchain for Claims</t>
  </si>
  <si>
    <t>03/13/2017 08:29am</t>
  </si>
  <si>
    <t>EX-T3YNJOM</t>
  </si>
  <si>
    <t>WOOLWORTHS LTD</t>
  </si>
  <si>
    <t>Blockchain - Phase 2</t>
  </si>
  <si>
    <t>02/08/2017 12:30am</t>
  </si>
  <si>
    <t>ISA-RetailDS10OCSN-OmChanSupplyNetwrks</t>
  </si>
  <si>
    <t>Storwize V7000 Disk - HW</t>
  </si>
  <si>
    <t>G6-A7ISP4F</t>
  </si>
  <si>
    <t>Blockchain Garage - DTW</t>
  </si>
  <si>
    <t>07/25/2016 12:08pm</t>
  </si>
  <si>
    <t>1K-7AE46CK</t>
  </si>
  <si>
    <t>GS 1 Switzerland</t>
  </si>
  <si>
    <t>BusinessConnect 2016 - die machen sowas wie Standardisierungen (z.B. Barcodes) für alle möglichen Industrien, u.a. SupplyChain - und das möchte er gerne mit Blockchain beleuchten...</t>
  </si>
  <si>
    <t>11/02/2016 03:50am</t>
  </si>
  <si>
    <t>XJ-JPY1BMV</t>
  </si>
  <si>
    <t>PAYPAL, INC.</t>
  </si>
  <si>
    <t>Blockchain - BlueMix Garage</t>
  </si>
  <si>
    <t>03/09/2017 01:19am</t>
  </si>
  <si>
    <t>4R-VMTZ0CP</t>
  </si>
  <si>
    <t>WTS Group Aktiengesellschaft Steuerberatungsgesellschaft</t>
  </si>
  <si>
    <t>Watson Künstliche Intelligenz, Worterkennung und Spracherkennung,
Block Chain interested
*please do NOT copy / duplicate opp. + close it*</t>
  </si>
  <si>
    <t>Watson Engagement Advisor C&amp;T</t>
  </si>
  <si>
    <t>U4-DZ1WNE4</t>
  </si>
  <si>
    <t xml:space="preserve">Food Traceability and Safety - Workshop </t>
  </si>
  <si>
    <t>10/19/2016 01:23pm</t>
  </si>
  <si>
    <t>ISA-RetailDS10OCSN-OmChanSupplyNetwrks, ZBLKPOC:HW SP: Blockchain Proof of Concept</t>
  </si>
  <si>
    <t>WE-FVHMF31</t>
  </si>
  <si>
    <t>Stuttgarter Versicherung Holding AG</t>
  </si>
  <si>
    <t>Einführung IBM Bluemix (Watson, Blockchain,...)</t>
  </si>
  <si>
    <t>10/19/2016 05:03am</t>
  </si>
  <si>
    <t>GN-NEO6LGX</t>
  </si>
  <si>
    <t>11/02/2016 05:55am</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</si>
  <si>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</si>
  <si>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</si>
  <si>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</si>
  <si>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</si>
  <si>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</si>
  <si>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</si>
  <si>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</si>
  <si>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</si>
  <si>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</si>
  <si>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</si>
  <si>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</si>
  <si>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</si>
  <si>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</si>
  <si>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</si>
  <si>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</si>
  <si>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</si>
  <si>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7T-7CPJUYZ</t>
  </si>
  <si>
    <t>Operations Analytics</t>
  </si>
  <si>
    <t>06/29/2016 10:52pm</t>
  </si>
  <si>
    <t>09-QMBS1AR</t>
  </si>
  <si>
    <t>CIBC</t>
  </si>
  <si>
    <t>07/19/2016 03:19pm</t>
  </si>
  <si>
    <t>S9-SK9XCHP</t>
  </si>
  <si>
    <t>CORREOS Y TELEGRAFOS S.A.</t>
  </si>
  <si>
    <t>BlockChain Correos POC</t>
  </si>
  <si>
    <t>11/20/2016 02:03pm</t>
  </si>
  <si>
    <t>BigFix Lifecycle</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</si>
  <si>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</si>
  <si>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</si>
  <si>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</si>
  <si>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</si>
  <si>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</si>
  <si>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</si>
  <si>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</si>
  <si>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</si>
  <si>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</si>
  <si>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</si>
  <si>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</si>
  <si>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Not in RM</t>
  </si>
  <si>
    <t>YN-AXKPBUY</t>
  </si>
  <si>
    <t>USAA -Bluemix - Blockchain</t>
  </si>
  <si>
    <t>03/24/2016 09:35am</t>
  </si>
  <si>
    <t>CLOUD1:All Cloud Sales other than to Cloud SPs, ISA-BankIns-FS09CRFD-CountFrd&amp;Loss</t>
  </si>
  <si>
    <t>I3-YEDRNFU</t>
  </si>
  <si>
    <t>CITY NATIONAL BANK</t>
  </si>
  <si>
    <t>01/10/2017 03:07pm</t>
  </si>
  <si>
    <t>EU-89ZE9KE</t>
  </si>
  <si>
    <t>Bank of America Merrill Lynch</t>
  </si>
  <si>
    <t>Blockchain - Design Thinking Workshop</t>
  </si>
  <si>
    <t>05/18/2016 08:56am</t>
  </si>
  <si>
    <t>ZP-QVVC4W3</t>
  </si>
  <si>
    <t>QUANTEYE SRL</t>
  </si>
  <si>
    <t>Bluemix Blockchain</t>
  </si>
  <si>
    <t>02/28/2017 02:56am</t>
  </si>
  <si>
    <t>Z9-GSH0JYR</t>
  </si>
  <si>
    <t>BAWAG Informatikzentrum</t>
  </si>
  <si>
    <t>Blockchain Workshop</t>
  </si>
  <si>
    <t>01/20/2017 08:07am</t>
  </si>
  <si>
    <t>VS-8SL0V4H</t>
  </si>
  <si>
    <t>SARDEX SPA</t>
  </si>
  <si>
    <t>03/14/2017 07:33am</t>
  </si>
  <si>
    <t>SY-PUWLE4Z</t>
  </si>
  <si>
    <t>KNOWIT SERVICES AS</t>
  </si>
  <si>
    <t>Bluemix/Blockchain.</t>
  </si>
  <si>
    <t>R4-08FGQS7</t>
  </si>
  <si>
    <t>TECHLOGIX INC</t>
  </si>
  <si>
    <t>Block Chain for E-Stamping</t>
  </si>
  <si>
    <t>10/31/2016 08:00am</t>
  </si>
  <si>
    <t>HW-S9CIP2Z</t>
  </si>
  <si>
    <t>TransferMate Global Payments</t>
  </si>
  <si>
    <t>01/17/2017 09:34am</t>
  </si>
  <si>
    <t>HF-TA9BG0R</t>
  </si>
  <si>
    <t>BIT-MINT LTD.</t>
  </si>
  <si>
    <t>Blockchain Technology</t>
  </si>
  <si>
    <t>03/09/2017 02:26am</t>
  </si>
  <si>
    <t>GF-CUKOWSX</t>
  </si>
  <si>
    <t>Blockchain Design Workshop and PoC</t>
  </si>
  <si>
    <t>02/23/2017 01:05pm</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</si>
  <si>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</si>
  <si>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</si>
  <si>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</si>
  <si>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</si>
  <si>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</si>
  <si>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</si>
  <si>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</si>
  <si>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</si>
  <si>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</si>
  <si>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4V-Q79TYH0</t>
  </si>
  <si>
    <t>HARLEY-DAVIDSON MOTOR COMP GROUP LLC</t>
  </si>
  <si>
    <t>Harley-Blockchain</t>
  </si>
  <si>
    <t>03/06/2017 06:11pm</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</si>
  <si>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</si>
  <si>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</si>
  <si>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</si>
  <si>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</si>
  <si>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</si>
  <si>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</si>
  <si>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</si>
  <si>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</si>
  <si>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</si>
  <si>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</si>
  <si>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</si>
  <si>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</si>
  <si>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</si>
  <si>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</si>
  <si>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</si>
  <si>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</si>
  <si>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</si>
  <si>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</si>
  <si>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</si>
  <si>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</si>
  <si>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</si>
  <si>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</si>
  <si>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</si>
  <si>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</si>
  <si>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</si>
  <si>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</si>
  <si>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</si>
  <si>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</si>
  <si>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</si>
  <si>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</si>
  <si>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</si>
  <si>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IV-J5OEXSQ</t>
  </si>
  <si>
    <t>AUTOMATIC DATA PROCESSING INC.</t>
  </si>
  <si>
    <t>ADP - Blockchain on Blumix Garage Services</t>
  </si>
  <si>
    <t>10/17/2016 02:15pm</t>
  </si>
  <si>
    <t>E4-61RBT55</t>
  </si>
  <si>
    <t>Bluemix for Commerzbank Blockchain Lab</t>
  </si>
  <si>
    <t>02/16/2017 08:54am</t>
  </si>
  <si>
    <t>BY-RK585W2</t>
  </si>
  <si>
    <t>METROPOLITAN LIFE INSURA</t>
  </si>
  <si>
    <t>MetLife Blockchain on Bluemix &amp; Garage</t>
  </si>
  <si>
    <t>06/14/2016 02:50pm</t>
  </si>
  <si>
    <t>01/22/2017 04:53pm</t>
  </si>
  <si>
    <t>7Y-IVWJ2BF</t>
  </si>
  <si>
    <t>DIE SCHWEIZERISCHE POST</t>
  </si>
  <si>
    <t>Blockchain Garage Workshop</t>
  </si>
  <si>
    <t>10/19/2016 08:07am</t>
  </si>
  <si>
    <t>2O-NUA38PN</t>
  </si>
  <si>
    <t>Blockchain bluemix</t>
  </si>
  <si>
    <t>11/15/2016 07:35pm</t>
  </si>
  <si>
    <t>09-3BUZM8J</t>
  </si>
  <si>
    <t>STATE STREET</t>
  </si>
  <si>
    <t>State Street - Blockchain on Bluemix Garage Services</t>
  </si>
  <si>
    <t>08/31/2016 01:07pm</t>
  </si>
  <si>
    <t>C9-D4T24NQ</t>
  </si>
  <si>
    <t>zD&amp;T</t>
  </si>
  <si>
    <t>01/29/2017 09:29pm</t>
  </si>
  <si>
    <t>Rational Developer for System z (Wz)</t>
  </si>
  <si>
    <t>1P-2P1TJ1U</t>
  </si>
  <si>
    <t>NS Block Chain POC for Corporate Registry</t>
  </si>
  <si>
    <t>12/16/2016 09:11am</t>
  </si>
  <si>
    <t>ZB-KX5QJFY</t>
  </si>
  <si>
    <t>VSEOBECNA UVEROVA BANKA, A.S.</t>
  </si>
  <si>
    <t>Loyalty program, BlockChain</t>
  </si>
  <si>
    <t>01/05/2017 05:59am</t>
  </si>
  <si>
    <t>OX-GMYO8VO</t>
  </si>
  <si>
    <t>Alliander N.V.</t>
  </si>
  <si>
    <t>Blockchain EV interoperability Allego Design Thinking workshop</t>
  </si>
  <si>
    <t>01/12/2017 10:49am</t>
  </si>
  <si>
    <t>NU-IX47BO1</t>
  </si>
  <si>
    <t>Blockchain Garage Workshop, Dispute mgmt</t>
  </si>
  <si>
    <t>02/02/2017 05:35am</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</si>
  <si>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</si>
  <si>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</si>
  <si>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</si>
  <si>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</si>
  <si>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</si>
  <si>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</si>
  <si>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</si>
  <si>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</si>
  <si>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</si>
  <si>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</si>
  <si>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</si>
  <si>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</si>
  <si>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</si>
  <si>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</si>
  <si>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</si>
  <si>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</si>
  <si>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</si>
  <si>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</si>
  <si>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</si>
  <si>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</si>
  <si>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</si>
  <si>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</si>
  <si>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</si>
  <si>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Bluemix: Watson &amp; Blockchain for CyGen Group</t>
  </si>
  <si>
    <t>02/24/2017 04:06am</t>
  </si>
  <si>
    <t>19-2OG59P3</t>
  </si>
  <si>
    <t>AGENCIA NOTARIAL DE CERTIFICACION SL (ANCERT)</t>
  </si>
  <si>
    <t>SERVICIOS DE BLOCKCHAIN</t>
  </si>
  <si>
    <t>12/27/2016 10:48am</t>
  </si>
  <si>
    <t>0L-3DE4J0M</t>
  </si>
  <si>
    <t>BUNDESMINISTERIUM FÜR FINANZEN</t>
  </si>
  <si>
    <t>08/17/2016 05:43pm</t>
  </si>
  <si>
    <t>F6-GG0YSOP</t>
  </si>
  <si>
    <t>Blockchain en Bluemix</t>
  </si>
  <si>
    <t>02/11/2017 09:54am</t>
  </si>
  <si>
    <t>CE-93V5JD3</t>
  </si>
  <si>
    <t>VEOLIA ENVIRONNEMENT</t>
  </si>
  <si>
    <t>Blockchain Market Place for Waste Management Platform</t>
  </si>
  <si>
    <t>01/24/2017 09:53am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</si>
  <si>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</si>
  <si>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</si>
  <si>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</si>
  <si>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</si>
  <si>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</si>
  <si>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</si>
  <si>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</si>
  <si>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</si>
  <si>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</si>
  <si>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</si>
  <si>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</si>
  <si>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</si>
  <si>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</si>
  <si>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NU-32YNCCT</t>
  </si>
  <si>
    <t>AOMORI BANK JIMUBU</t>
  </si>
  <si>
    <t>Block Chain Aomori Bank Unique Solution</t>
  </si>
  <si>
    <t>05/26/2016 12:58am</t>
  </si>
  <si>
    <t>ASASERVC:Cloud Business Solution (CBS), BLUEMIXX:GBS Bluemix Custom Application Services, ISA-BankFM-PAY-Payments</t>
  </si>
  <si>
    <t>HW-558AECT</t>
  </si>
  <si>
    <t>UFJ BK NAGOYA GAITAM</t>
  </si>
  <si>
    <t>Hyperledger技術支援</t>
  </si>
  <si>
    <t>01/27/2017 01:15am</t>
  </si>
  <si>
    <t>ASASERVC:Cloud Business Solution (CBS), BLUEMIXX:GBS Bluemix Custom Application Services, ISA-BankFM-PAY-Payments, ISA-BankFS14OCEX-OmChanExp, VDPCand:Value Driven Proposal Candidate, VDPCnfm:Value Driven Proposal Confirm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</si>
  <si>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</si>
  <si>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</si>
  <si>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</si>
  <si>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</si>
  <si>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</si>
  <si>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</si>
  <si>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</si>
  <si>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</si>
  <si>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</si>
  <si>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</si>
  <si>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01/28/2017 08:21am</t>
  </si>
  <si>
    <t>Other/Unk IBM HW</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</si>
  <si>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</si>
  <si>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</si>
  <si>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</si>
  <si>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</si>
  <si>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</si>
  <si>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</si>
  <si>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</si>
  <si>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</si>
  <si>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</si>
  <si>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</si>
  <si>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</si>
  <si>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</si>
  <si>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</si>
  <si>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</si>
  <si>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</si>
  <si>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J4-U6SZIB1</t>
  </si>
  <si>
    <t>DZ BANK AG</t>
  </si>
  <si>
    <t>Strategy Workshop Series - 3 days: "Future of transaction processing" (driven by PSD2, API Economy, Instant Payments, Blockchain)</t>
  </si>
  <si>
    <t>10/17/2016 04:39am</t>
  </si>
  <si>
    <t>0E-Z0MI6J7</t>
  </si>
  <si>
    <t>Indra Sistemas S.A.</t>
  </si>
  <si>
    <t>Colaboración BlockChain</t>
  </si>
  <si>
    <t>11/16/2016 07:29am</t>
  </si>
  <si>
    <t>01/22/2017 03:04am</t>
  </si>
  <si>
    <t>FF-3BINCTU</t>
  </si>
  <si>
    <t>11/17/2016 09:12am</t>
  </si>
  <si>
    <t>2K-PPGW4B1</t>
  </si>
  <si>
    <t>IBM signed Docker images</t>
  </si>
  <si>
    <t>11/23/2016 10:08am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</si>
  <si>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</si>
  <si>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</si>
  <si>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</si>
  <si>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</si>
  <si>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</si>
  <si>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</si>
  <si>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</si>
  <si>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</si>
  <si>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</si>
  <si>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</si>
  <si>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</si>
  <si>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KC-1VMN1OV</t>
  </si>
  <si>
    <t>GRANGE INSURANCE</t>
  </si>
  <si>
    <t>01/26/2017 03:59pm</t>
  </si>
  <si>
    <t>IG-BAB3LL5</t>
  </si>
  <si>
    <t>BHS Corrugated Maschinen-und Anlagenbau GmbH</t>
  </si>
  <si>
    <t>Cognitive Logistic &amp; Blockchain in der Supply Chain</t>
  </si>
  <si>
    <t>03/01/2017 02:32am</t>
  </si>
  <si>
    <t>DY-G8ABI6G</t>
  </si>
  <si>
    <t>Hyperledger support for Deutsche Bahn poc</t>
  </si>
  <si>
    <t>01/23/2017 12:52pm</t>
  </si>
  <si>
    <t>7V-8P47GX5</t>
  </si>
  <si>
    <t>HSH Nordbank AG</t>
  </si>
  <si>
    <t>Workshop BC für ZV und Trade Finance
- First Project Design Thinking Workshop</t>
  </si>
  <si>
    <t>ISAFS03</t>
  </si>
  <si>
    <t>4E-LLI4X64</t>
  </si>
  <si>
    <t>Datev eG</t>
  </si>
  <si>
    <t>Blockchain use case - joint first project</t>
  </si>
  <si>
    <t>02/13/2017 01:18pm</t>
  </si>
  <si>
    <t>OR-RDMSRDK</t>
  </si>
  <si>
    <t>07/15/2016 11:54am</t>
  </si>
  <si>
    <t>03/07/2017 03:06pm</t>
  </si>
  <si>
    <t>ASASERVC:Cloud Business Solution (CBS), BLUEMIXX:GBS Bluemix Custom Application Services, ISA-BankFM-FS03-BackOfficeOps, ISA-BankFM-FS03AGIL-E2EDigit</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</si>
  <si>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</si>
  <si>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</si>
  <si>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</si>
  <si>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</si>
  <si>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</si>
  <si>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</si>
  <si>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</si>
  <si>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</si>
  <si>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</si>
  <si>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</si>
  <si>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</si>
  <si>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</si>
  <si>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</si>
  <si>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</si>
  <si>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</si>
  <si>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</si>
  <si>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</si>
  <si>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</si>
  <si>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</si>
  <si>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</si>
  <si>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</si>
  <si>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</si>
  <si>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</si>
  <si>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ARBEIDS- OG VELFERDSETATEN</t>
  </si>
  <si>
    <t>NAV: Blockchain PoC</t>
  </si>
  <si>
    <t>02/02/2017 01:01pm</t>
  </si>
  <si>
    <t>ZD-L7LEPOD</t>
  </si>
  <si>
    <t>TIETOTALO INFOCENTER OY</t>
  </si>
  <si>
    <t>API &amp; Blockchain</t>
  </si>
  <si>
    <t>09/27/2016 01:40pm</t>
  </si>
  <si>
    <t>02/19/2017 02:31am</t>
  </si>
  <si>
    <t>SP-V1PG4NY</t>
  </si>
  <si>
    <t>LUNAR GmbH</t>
  </si>
  <si>
    <t>Blockchain Use Cases für Edeka</t>
  </si>
  <si>
    <t>07/21/2016 11:09am</t>
  </si>
  <si>
    <t>OG-S51XQOC</t>
  </si>
  <si>
    <t>CONCEPTOS AS</t>
  </si>
  <si>
    <t>API / Blockchain (Bluemix)</t>
  </si>
  <si>
    <t>09/13/2016 01:40pm</t>
  </si>
  <si>
    <t>IE-B9NHN4L</t>
  </si>
  <si>
    <t>KPMG AG</t>
  </si>
  <si>
    <t>Blockchain@KPMG Germany</t>
  </si>
  <si>
    <t>07/25/2016 11:41am</t>
  </si>
  <si>
    <t>03/01/2017 04:54am</t>
  </si>
  <si>
    <t>CZ-Y31OOZR</t>
  </si>
  <si>
    <t>Volvo Construction Equipment AB</t>
  </si>
  <si>
    <t>Blockchain (/API)</t>
  </si>
  <si>
    <t>03/15/2017 12:41pm</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</si>
  <si>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</si>
  <si>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</si>
  <si>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</si>
  <si>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</si>
  <si>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</si>
  <si>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</si>
  <si>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</si>
  <si>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</si>
  <si>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</si>
  <si>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</si>
  <si>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</si>
  <si>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</si>
  <si>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</si>
  <si>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</si>
  <si>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</si>
  <si>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Sec Intelligence on Cloud</t>
  </si>
  <si>
    <t>AK-WKMME84</t>
  </si>
  <si>
    <t>COMPAGNIE FINANCIÈRE TRADITION SA</t>
  </si>
  <si>
    <t>11/18/2016 08:29am</t>
  </si>
  <si>
    <t>WQ-Y45556H</t>
  </si>
  <si>
    <t>innopay.</t>
  </si>
  <si>
    <t>02/24/2017 04:07am</t>
  </si>
  <si>
    <t>WF-5BII1DK</t>
  </si>
  <si>
    <t>SHELL INTERNATIONAL B.V.</t>
  </si>
  <si>
    <t>UI EC Testing EC11 PoC</t>
  </si>
  <si>
    <t>3/9/2017  2:03:11 PM</t>
  </si>
  <si>
    <t>CAI AMS Staff Augmentation - Cloud</t>
  </si>
  <si>
    <t>T5-VJ1XBP1</t>
  </si>
  <si>
    <t>AUSIRIS FUTURES CO., LTD</t>
  </si>
  <si>
    <t>12/08/2016 03:45am</t>
  </si>
  <si>
    <t>Open Source support for Blockchain</t>
  </si>
  <si>
    <t>Enhanced Client Support for Linux</t>
  </si>
  <si>
    <t>PY-4W8CPIP</t>
  </si>
  <si>
    <t>03/08/2017 12:39am</t>
  </si>
  <si>
    <t>LI-CTJZVFT</t>
  </si>
  <si>
    <t>HANA BANK</t>
  </si>
  <si>
    <t>03/16/2017 11:09am</t>
  </si>
  <si>
    <t>JM-PZ6C3YB</t>
  </si>
  <si>
    <t>ASR NEDERLAND N.V.</t>
  </si>
  <si>
    <t>03/16/2016 04:52am</t>
  </si>
  <si>
    <t>I6-TYOT8GZ</t>
  </si>
  <si>
    <t>METAPACK</t>
  </si>
  <si>
    <t>11/30/2016 04:23am</t>
  </si>
  <si>
    <t>6941-94C IBM Cloud Object Storage Stnd, Regional (GTS BU)</t>
  </si>
  <si>
    <t>HU-LSKI5JG</t>
  </si>
  <si>
    <t>VERIZON WIRELESS, INC.</t>
  </si>
  <si>
    <t>BlueMix-Blockchain for Vz New Business</t>
  </si>
  <si>
    <t>07/19/2016 01:58pm</t>
  </si>
  <si>
    <t>FU-GBE88O5</t>
  </si>
  <si>
    <t>UI EC Block Chain - PoC</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</si>
  <si>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</si>
  <si>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</si>
  <si>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</si>
  <si>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</si>
  <si>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</si>
  <si>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</si>
  <si>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</si>
  <si>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</si>
  <si>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</si>
  <si>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</si>
  <si>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</si>
  <si>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4O-TVETKPE</t>
  </si>
  <si>
    <t>comdirect bank AG</t>
  </si>
  <si>
    <t>Blockchain Prototyp / Konversion von Ethereum to Hyperledger on Bluemix</t>
  </si>
  <si>
    <t>11/28/2016 05:12am</t>
  </si>
  <si>
    <t>35-62EKDV7</t>
  </si>
  <si>
    <t>SOFTCOM DATA EDV-DATENSERVICE GMBH</t>
  </si>
  <si>
    <t>Bluemix Blockchain Services</t>
  </si>
  <si>
    <t>02/16/2017 04:58am</t>
  </si>
  <si>
    <t>2R-8BV696E</t>
  </si>
  <si>
    <t>Sparkasse Markgräflerland</t>
  </si>
  <si>
    <t>02/02/2017 06:35am</t>
  </si>
  <si>
    <t>03/13/2017 10:19am</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</si>
  <si>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</si>
  <si>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</si>
  <si>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</si>
  <si>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</si>
  <si>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</si>
  <si>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</si>
  <si>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</si>
  <si>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</si>
  <si>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</si>
  <si>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</si>
  <si>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</si>
  <si>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</si>
  <si>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</si>
  <si>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</si>
  <si>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</si>
  <si>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</si>
  <si>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</si>
  <si>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</si>
  <si>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</si>
  <si>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Toppan Forms Co Ltd</t>
  </si>
  <si>
    <t>Blockchain スキルトランスファーセッション</t>
  </si>
  <si>
    <t>08/26/2016 06:44am</t>
  </si>
  <si>
    <t>X7-S60XTNU</t>
  </si>
  <si>
    <t>ブロックチェーン導入</t>
  </si>
  <si>
    <t>HD-SB4SSAZ</t>
  </si>
  <si>
    <t>03/06/2017 11:12pm</t>
  </si>
  <si>
    <t>RN-BWABRI7</t>
  </si>
  <si>
    <t>Blockchain Garage/PoC　Bluemix</t>
  </si>
  <si>
    <t>01/11/2017 10:52pm</t>
  </si>
  <si>
    <t>08-Won and Complete</t>
  </si>
  <si>
    <t>Q9-OSVBXHB</t>
  </si>
  <si>
    <t>Blockchain 2 Day DTW</t>
  </si>
  <si>
    <t>02/21/2017 11:21pm</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</si>
  <si>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</si>
  <si>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</si>
  <si>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</si>
  <si>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</si>
  <si>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</si>
  <si>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</si>
  <si>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</si>
  <si>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</si>
  <si>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KK-PNOZAY9</t>
  </si>
  <si>
    <t>Virtual Intelligence Vq AB</t>
  </si>
  <si>
    <t>bluemix Watson and Blockchain</t>
  </si>
  <si>
    <t>T1-W8QNUTA</t>
  </si>
  <si>
    <t>Blockchain Helix AG</t>
  </si>
  <si>
    <t>Blockchain-in-a-Box on Bluemix</t>
  </si>
  <si>
    <t>09/23/2016 10:09am</t>
  </si>
  <si>
    <t>RI-CTMLV4I</t>
  </si>
  <si>
    <t>HERBALIFE INTERNATIONAL OF AMERICA INC</t>
  </si>
  <si>
    <t>Blockchain as a service - Proof of Concept</t>
  </si>
  <si>
    <t>11/15/2016 10:27am</t>
  </si>
  <si>
    <t>BZ-EXMMO0Q</t>
  </si>
  <si>
    <t>Wüstenrot Datenservice GmbH</t>
  </si>
  <si>
    <t>10/19/2016 03:43am</t>
  </si>
  <si>
    <t>XW-J8MVTUT</t>
  </si>
  <si>
    <t>ALPHA BANK S.A.</t>
  </si>
  <si>
    <t>XGS Addon</t>
  </si>
  <si>
    <t>10/04/2016 11:33am</t>
  </si>
  <si>
    <t>LB-0U26O8N</t>
  </si>
  <si>
    <t>BBBank eG</t>
  </si>
  <si>
    <t>Blochchain Expl. Workshop in BB</t>
  </si>
  <si>
    <t>2/9/2017  9:12:17 PM</t>
  </si>
  <si>
    <t>2/20/2017  1:27:07 PM</t>
  </si>
  <si>
    <t>79-5QE6MJM</t>
  </si>
  <si>
    <t>Kaia Tech - IoT Platform Blockchain</t>
  </si>
  <si>
    <t>12/23/2016 02:23pm</t>
  </si>
  <si>
    <t>OF-5BK4MKA</t>
  </si>
  <si>
    <t>BIOGEN IDEC MA, INC.</t>
  </si>
  <si>
    <t>09/19/2016 09:08am</t>
  </si>
  <si>
    <t>SI-C1HVMNO</t>
  </si>
  <si>
    <t>[Bluemix Infrastructure] Blockchain PoC Practical use</t>
  </si>
  <si>
    <t>03/03/2017 12:52am</t>
  </si>
  <si>
    <t>BZ-CE0ECWY</t>
  </si>
  <si>
    <t>RIJKSWATERSTAAT</t>
  </si>
  <si>
    <t>ILR Demo Blockchain</t>
  </si>
  <si>
    <t>12/23/2016 08:32am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</si>
  <si>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</si>
  <si>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</si>
  <si>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</si>
  <si>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</si>
  <si>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</si>
  <si>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</si>
  <si>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</si>
  <si>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</si>
  <si>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</si>
  <si>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</si>
  <si>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</si>
  <si>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</si>
  <si>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</si>
  <si>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</si>
  <si>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Tape - Enterprise Drives &amp; Libraries</t>
  </si>
  <si>
    <t>AM-OKHOVR9</t>
  </si>
  <si>
    <t>IME Licensing Service S.L.</t>
  </si>
  <si>
    <t>Blockchain Design Thinking Workshop (New PRO)</t>
  </si>
  <si>
    <t>02/13/2017 07:34am</t>
  </si>
  <si>
    <t>KT-3ZU9ZP8</t>
  </si>
  <si>
    <t>ELECTRONIC GOVERNMENT AGENCY (PUBLIC ORGANIZATION)</t>
  </si>
  <si>
    <t>Blockchain POC Healthcare</t>
  </si>
  <si>
    <t>02/16/2017 10:12pm</t>
  </si>
  <si>
    <t>6941-02T IBM Bluemix Private Cloud Local (GTS BU)</t>
  </si>
  <si>
    <t>6B-FURY8XK</t>
  </si>
  <si>
    <t>Bluemix public for Blockchain demo</t>
  </si>
  <si>
    <t>02/14/2017 05:08am</t>
  </si>
  <si>
    <t>4Y-9XLSK6R</t>
  </si>
  <si>
    <t>CLS BANK INTERNATIONAL</t>
  </si>
  <si>
    <t>CLS Net (Blockchain)</t>
  </si>
  <si>
    <t>06/20/2016 12:07pm</t>
  </si>
  <si>
    <t>JN-2OMZJOX</t>
  </si>
  <si>
    <t>Integrazione Blockchain-Mainframe</t>
  </si>
  <si>
    <t>02/22/2017 07:02am</t>
  </si>
  <si>
    <t>03/14/2017 05:01pm</t>
  </si>
  <si>
    <t>OH-9M82M98</t>
  </si>
  <si>
    <t>Bluemix para o blockchain</t>
  </si>
  <si>
    <t>03/14/2017 02:20pm</t>
  </si>
  <si>
    <t>Cloudant SaaS</t>
  </si>
  <si>
    <t>YH-UOJ42A7</t>
  </si>
  <si>
    <t>BlockChain検証</t>
  </si>
  <si>
    <t>01/03/2017 11:42pm</t>
  </si>
  <si>
    <t>03/15/2017 06:27am</t>
  </si>
  <si>
    <t>Enterprise Social Solutions</t>
  </si>
  <si>
    <t>ESS: Connections Cloud S2 (SaaS)</t>
  </si>
  <si>
    <t>03/15/2017 06:31am</t>
  </si>
  <si>
    <t>SZ-LDR9HNM</t>
  </si>
  <si>
    <t>01/30/2017 12:29pm</t>
  </si>
  <si>
    <t>QT-1YCRT7G</t>
  </si>
  <si>
    <t>WAITROSE LTD</t>
  </si>
  <si>
    <t>NRF - BlockChain - Food Provenance, and Traceability</t>
  </si>
  <si>
    <t>02/03/2017 12:46pm</t>
  </si>
  <si>
    <t>DH-L77KYO1</t>
  </si>
  <si>
    <t>Sichuan Edai Financial Information Service Co.,Ltd</t>
  </si>
  <si>
    <t>核心业务改造</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</si>
  <si>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</si>
  <si>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</si>
  <si>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</si>
  <si>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</si>
  <si>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</si>
  <si>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</si>
  <si>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</si>
  <si>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</si>
  <si>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</si>
  <si>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</si>
  <si>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</si>
  <si>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</si>
  <si>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</si>
  <si>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</si>
  <si>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LJ-DPRW5VA</t>
  </si>
  <si>
    <t>AGCO International GmbH</t>
  </si>
  <si>
    <t>BusinessConnect 2016 - Watson (Block Chain) - Nurturing</t>
  </si>
  <si>
    <t>11/30/2016 07:21am</t>
  </si>
  <si>
    <t>JH-ND5HWGR</t>
  </si>
  <si>
    <t>JSE LTD</t>
  </si>
  <si>
    <t>Blockchain - BMX Garage</t>
  </si>
  <si>
    <t>07/19/2016 05:07am</t>
  </si>
  <si>
    <t>02/03/2017 04:04pm</t>
  </si>
  <si>
    <t>F0-NUNSVG7</t>
  </si>
  <si>
    <t>Blockchain - Hyperledger</t>
  </si>
  <si>
    <t>07/12/2016 06:03am</t>
  </si>
  <si>
    <t>09/08/2016 01:37am</t>
  </si>
  <si>
    <t>Non-IBM HW</t>
  </si>
  <si>
    <t>CPS: Target Operating Model/Shared Services Strategy</t>
  </si>
  <si>
    <t>VE-37ET0K1</t>
  </si>
  <si>
    <t>Sme Association Of Australia</t>
  </si>
  <si>
    <t>$SME$ Tag Testing</t>
  </si>
  <si>
    <t>TRAIN:OM trainer and SME codes|TESTOPTY:Filter from EIW pull</t>
  </si>
  <si>
    <t>PR-NP34Q7F</t>
  </si>
  <si>
    <t>Software Services for Blockchain</t>
  </si>
  <si>
    <t>02/14/2017 02:17am</t>
  </si>
  <si>
    <t>03/16/2017 07:33am</t>
  </si>
  <si>
    <t>50-M9AUKX0</t>
  </si>
  <si>
    <t>NATIONWIDE MUTUAL INSURANCE CO</t>
  </si>
  <si>
    <t>01/31/2017 05:13pm</t>
  </si>
  <si>
    <t>03/12/2017 11:02pm</t>
  </si>
  <si>
    <t>ZE-EG5TNU1</t>
  </si>
  <si>
    <t>WESTPAC BANKING CORPORATION</t>
  </si>
  <si>
    <t>03/13/2017 03:02am</t>
  </si>
  <si>
    <t>VG-S5CQ914</t>
  </si>
  <si>
    <t>Westpac Banking Corporation</t>
  </si>
  <si>
    <t>WIB: DD: CHG: IBM.x: 100k: Blockchain settlement pilot</t>
  </si>
  <si>
    <t>01/31/2017 06:53pm</t>
  </si>
  <si>
    <t>V8-C8OCIGE</t>
  </si>
  <si>
    <t>Blockchain Garage für DATEV Match</t>
  </si>
  <si>
    <t>11/29/2016 09:54am</t>
  </si>
  <si>
    <t>02/19/2017 11:11pm</t>
  </si>
  <si>
    <t>Storwize V5000 Disk - HW</t>
  </si>
  <si>
    <t>CICS Interdependency Analyzer for System z</t>
  </si>
  <si>
    <t>MO-YO4E6RO</t>
  </si>
  <si>
    <t>STANDARD CHARTERED FIRST BANK KOREA LTD.</t>
  </si>
  <si>
    <t>SCB Blockchain PoC_HSBN</t>
  </si>
  <si>
    <t>02/10/2017 12:36am</t>
  </si>
  <si>
    <t>J9-H61HF67</t>
  </si>
  <si>
    <t>WIB: DD: CHG: IBM.x: 100k: Blockchain government pilot</t>
  </si>
  <si>
    <t>01/31/2017 06:51pm</t>
  </si>
  <si>
    <t>03/14/2017 11:03am</t>
  </si>
  <si>
    <t>EA-AOS2NAT</t>
  </si>
  <si>
    <t>WIB: DD: CHG: IBM.x: 100k: Blockchain Bank Guarantees pilot</t>
  </si>
  <si>
    <t>03/13/2017 03:28am</t>
  </si>
  <si>
    <t>7T-GUYHZ7J</t>
  </si>
  <si>
    <t>STC ADVANCED SOLUTIONS</t>
  </si>
  <si>
    <t>Blockchain Model Testing</t>
  </si>
  <si>
    <t>02/15/2017 08:11am</t>
  </si>
  <si>
    <t>5D-2NNOF1N</t>
  </si>
  <si>
    <t>WIB: DD: CHG: IBM.x: 100k: Blockchain KYC pilot</t>
  </si>
  <si>
    <t>01/31/2017 06:55pm</t>
  </si>
  <si>
    <t>COSTCO WHOLESALE CORPORATION</t>
  </si>
  <si>
    <t>S6-5WYKMND</t>
  </si>
  <si>
    <t>VODAFONE INDIA LIMITED</t>
  </si>
  <si>
    <t>Vodafone Blockchain POC</t>
  </si>
  <si>
    <t>10/18/2016 10:25am</t>
  </si>
  <si>
    <t>LZ-E1TDGPS</t>
  </si>
  <si>
    <t>Roche Diagnostics Schweiz AG</t>
  </si>
  <si>
    <t>11/01/2016 12:29pm</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</si>
  <si>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</si>
  <si>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</si>
  <si>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</si>
  <si>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</si>
  <si>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</si>
  <si>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</si>
  <si>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</si>
  <si>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</si>
  <si>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</si>
  <si>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</si>
  <si>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</si>
  <si>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</si>
  <si>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</si>
  <si>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</si>
  <si>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</si>
  <si>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</si>
  <si>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</si>
  <si>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</si>
  <si>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</si>
  <si>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</si>
  <si>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HEALTHPLAN HOLDINGS, INC.</t>
  </si>
  <si>
    <t>03/09/2017 05:04pm</t>
  </si>
  <si>
    <t>8U-NGZHH4N</t>
  </si>
  <si>
    <t>WIPRO, LLC</t>
  </si>
  <si>
    <t>03/10/2017 07:30am</t>
  </si>
  <si>
    <t>Yes</t>
  </si>
  <si>
    <t>THE NORTHERN TRUST COMPANY</t>
  </si>
  <si>
    <t>CONAGRA FOODS INC</t>
  </si>
  <si>
    <t>Account team needs to establish connect with other units of J&amp;J i.e. beyond current Human resources and Finance</t>
  </si>
  <si>
    <t>Opp#</t>
  </si>
  <si>
    <t>TCV$</t>
  </si>
  <si>
    <t>Sector</t>
  </si>
  <si>
    <t>Industry BDE  connected with the Cisco Partner. He is meeting the Innovation team contact in Cisco at the Interconnect event next week and promised to involve us when they finalize the use cases.</t>
  </si>
  <si>
    <t>A concept paper has been submitted to the client team. Awating to hear back on next steps</t>
  </si>
  <si>
    <t>In touch with Pramod Achanta, NA Blockchian leader, Currently understanding what was constributed to by Australia labs for the phase 1, so that CIC can be leveraged in the Go Phase.</t>
  </si>
  <si>
    <t>In touch with Kevin Gill &amp; Paul Berry who is working on the LSE Deal. Currently leveraging research staff to build the POC. Will engage CIC later</t>
  </si>
  <si>
    <t>Proposal being developed , to develop a BC solution for OPD Claims</t>
  </si>
  <si>
    <t>Following up on next steps with the local team in the US. No response yet.</t>
  </si>
  <si>
    <t>Had a discussion with Paul Berry, the project team is currently using IRL staff from US and UK, they will engage CIC in future phases. IBM is providing staff support to build a BC solution driven by LSE.</t>
  </si>
  <si>
    <t>In the process of standing up a team, a proposal is being developed to develop a BC solution for Merchant Services</t>
  </si>
  <si>
    <t>Later Phases : Place Holder</t>
  </si>
  <si>
    <t>Industry Leader Connected with Geo. Yet to get input</t>
  </si>
  <si>
    <t>SPOC</t>
  </si>
  <si>
    <t>DD/Charu</t>
  </si>
  <si>
    <t>Subhash</t>
  </si>
  <si>
    <t>Naren</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</si>
  <si>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</si>
  <si>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</si>
  <si>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</si>
  <si>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</si>
  <si>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</si>
  <si>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</si>
  <si>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</si>
  <si>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</si>
  <si>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</si>
  <si>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</si>
  <si>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</si>
  <si>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</si>
  <si>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</si>
  <si>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</si>
  <si>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</si>
  <si>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</si>
  <si>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</si>
  <si>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</si>
  <si>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</si>
  <si>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</si>
  <si>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</si>
  <si>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</si>
  <si>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</si>
  <si>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</si>
  <si>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</si>
  <si>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</si>
  <si>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</si>
  <si>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</si>
  <si>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</si>
  <si>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</si>
  <si>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</si>
  <si>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</si>
  <si>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</si>
  <si>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</si>
  <si>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</si>
  <si>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</si>
  <si>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</si>
  <si>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</si>
  <si>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</si>
  <si>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</si>
  <si>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</si>
  <si>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</si>
  <si>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</si>
  <si>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</si>
  <si>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</si>
  <si>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</si>
  <si>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</si>
  <si>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</si>
  <si>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</si>
  <si>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</si>
  <si>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</si>
  <si>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</si>
  <si>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</si>
  <si>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</si>
  <si>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</si>
  <si>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</si>
  <si>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</si>
  <si>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</si>
  <si>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</si>
  <si>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</si>
  <si>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</si>
  <si>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</si>
  <si>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</si>
  <si>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</si>
  <si>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</si>
  <si>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</si>
  <si>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</si>
  <si>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</si>
  <si>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</si>
  <si>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</si>
  <si>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</si>
  <si>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</si>
  <si>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</si>
  <si>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</si>
  <si>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</si>
  <si>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</si>
  <si>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</si>
  <si>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</si>
  <si>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</si>
  <si>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</si>
  <si>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</si>
  <si>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</si>
  <si>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</si>
  <si>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</si>
  <si>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</si>
  <si>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</si>
  <si>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</si>
  <si>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</si>
  <si>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</si>
  <si>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</si>
  <si>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</si>
  <si>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</si>
  <si>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</si>
  <si>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</si>
  <si>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</si>
  <si>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</si>
  <si>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</si>
  <si>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</si>
  <si>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</si>
  <si>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</si>
  <si>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</si>
  <si>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</si>
  <si>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</si>
  <si>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</si>
  <si>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</si>
  <si>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</si>
  <si>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</si>
  <si>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</si>
  <si>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</si>
  <si>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</si>
  <si>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</si>
  <si>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</si>
  <si>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</si>
  <si>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</si>
  <si>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</si>
  <si>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</si>
  <si>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</si>
  <si>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</si>
  <si>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</si>
  <si>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</si>
  <si>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</si>
  <si>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</si>
  <si>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</si>
  <si>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</si>
  <si>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</si>
  <si>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</si>
  <si>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</si>
  <si>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</si>
  <si>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</si>
  <si>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</si>
  <si>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</si>
  <si>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</si>
  <si>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</si>
  <si>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</si>
  <si>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</si>
  <si>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</si>
  <si>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</si>
  <si>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</si>
  <si>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</si>
  <si>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</si>
  <si>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</si>
  <si>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</si>
  <si>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</si>
  <si>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</si>
  <si>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</si>
  <si>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</si>
  <si>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</si>
  <si>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</si>
  <si>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</si>
  <si>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</si>
  <si>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</si>
  <si>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</si>
  <si>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</si>
  <si>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</si>
  <si>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</si>
  <si>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</si>
  <si>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</si>
  <si>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</si>
  <si>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</si>
  <si>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</si>
  <si>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</si>
  <si>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</si>
  <si>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</si>
  <si>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</si>
  <si>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</si>
  <si>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</si>
  <si>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</si>
  <si>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</si>
  <si>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</si>
  <si>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</si>
  <si>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</si>
  <si>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</si>
  <si>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</si>
  <si>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</si>
  <si>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</si>
  <si>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</si>
  <si>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</si>
  <si>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</si>
  <si>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</si>
  <si>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</si>
  <si>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</si>
  <si>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</si>
  <si>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</si>
  <si>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</si>
  <si>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</si>
  <si>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</si>
  <si>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</si>
  <si>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</si>
  <si>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</si>
  <si>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</si>
  <si>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</si>
  <si>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</si>
  <si>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</si>
  <si>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</si>
  <si>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</si>
  <si>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</si>
  <si>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</si>
  <si>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</si>
  <si>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</si>
  <si>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</si>
  <si>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</si>
  <si>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</si>
  <si>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</si>
  <si>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</si>
  <si>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</si>
  <si>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</si>
  <si>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</si>
  <si>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</si>
  <si>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</si>
  <si>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</si>
  <si>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</si>
  <si>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</si>
  <si>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</si>
  <si>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</si>
  <si>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</si>
  <si>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</si>
  <si>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</si>
  <si>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</si>
  <si>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</si>
  <si>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</si>
  <si>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</si>
  <si>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</si>
  <si>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</si>
  <si>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</si>
  <si>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</si>
  <si>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</si>
  <si>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</si>
  <si>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</si>
  <si>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</si>
  <si>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</si>
  <si>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</si>
  <si>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</si>
  <si>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</si>
  <si>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</si>
  <si>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</si>
  <si>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</si>
  <si>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</si>
  <si>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</si>
  <si>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</si>
  <si>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</si>
  <si>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</si>
  <si>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</si>
  <si>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</si>
  <si>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</si>
  <si>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</si>
  <si>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</si>
  <si>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</si>
  <si>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</si>
  <si>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</si>
  <si>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</si>
  <si>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</si>
  <si>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</si>
  <si>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</si>
  <si>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</si>
  <si>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</si>
  <si>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</si>
  <si>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</si>
  <si>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</si>
  <si>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</si>
  <si>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</si>
  <si>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</si>
  <si>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</si>
  <si>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</si>
  <si>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</si>
  <si>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</si>
  <si>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</si>
  <si>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</si>
  <si>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</si>
  <si>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</si>
  <si>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</si>
  <si>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</si>
  <si>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</si>
  <si>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</si>
  <si>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</si>
  <si>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</si>
  <si>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</si>
  <si>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</si>
  <si>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</si>
  <si>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</si>
  <si>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</si>
  <si>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</si>
  <si>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</si>
  <si>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</si>
  <si>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</si>
  <si>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</si>
  <si>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</si>
  <si>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</si>
  <si>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</si>
  <si>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</si>
  <si>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</si>
  <si>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</si>
  <si>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</si>
  <si>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</si>
  <si>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</si>
  <si>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</si>
  <si>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</si>
  <si>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</si>
  <si>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</si>
  <si>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</si>
  <si>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</si>
  <si>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</si>
  <si>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</si>
  <si>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</si>
  <si>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</si>
  <si>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</si>
  <si>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</si>
  <si>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</si>
  <si>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</si>
  <si>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</si>
  <si>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</si>
  <si>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</si>
  <si>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</si>
  <si>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</si>
  <si>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</si>
  <si>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</si>
  <si>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</si>
  <si>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</si>
  <si>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</si>
  <si>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</si>
  <si>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</si>
  <si>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</si>
  <si>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</si>
  <si>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</si>
  <si>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</si>
  <si>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</si>
  <si>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</si>
  <si>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</si>
  <si>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</si>
  <si>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</si>
  <si>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</si>
  <si>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</si>
  <si>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</si>
  <si>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</si>
  <si>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</si>
  <si>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</si>
  <si>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</si>
  <si>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</si>
  <si>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</si>
  <si>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</si>
  <si>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</si>
  <si>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</si>
  <si>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</si>
  <si>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</si>
  <si>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</si>
  <si>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</si>
  <si>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</si>
  <si>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</si>
  <si>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</si>
  <si>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</si>
  <si>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</si>
  <si>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</si>
  <si>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</si>
  <si>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</si>
  <si>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</si>
  <si>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</si>
  <si>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</si>
  <si>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</si>
  <si>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</si>
  <si>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</si>
  <si>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</si>
  <si>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</si>
  <si>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</si>
  <si>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</si>
  <si>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</si>
  <si>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</si>
  <si>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</si>
  <si>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</si>
  <si>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</si>
  <si>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</si>
  <si>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</si>
  <si>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</si>
  <si>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</si>
  <si>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</si>
  <si>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</si>
  <si>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</si>
  <si>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</si>
  <si>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</si>
  <si>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</si>
  <si>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</si>
  <si>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</si>
  <si>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</si>
  <si>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</si>
  <si>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</si>
  <si>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</si>
  <si>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</si>
  <si>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</si>
  <si>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</si>
  <si>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</si>
  <si>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</si>
  <si>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</si>
  <si>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</si>
  <si>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</si>
  <si>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</si>
  <si>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</si>
  <si>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</si>
  <si>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</si>
  <si>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</si>
  <si>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</si>
  <si>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</si>
  <si>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</si>
  <si>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</si>
  <si>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</si>
  <si>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</si>
  <si>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</si>
  <si>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</si>
  <si>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</si>
  <si>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</si>
  <si>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</si>
  <si>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</si>
  <si>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</si>
  <si>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</si>
  <si>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</si>
  <si>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</si>
  <si>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</si>
  <si>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</si>
  <si>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</si>
  <si>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</si>
  <si>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</si>
  <si>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</si>
  <si>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</si>
  <si>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</si>
  <si>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</si>
  <si>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</si>
  <si>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</si>
  <si>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</si>
  <si>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</si>
  <si>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</si>
  <si>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</si>
  <si>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</si>
  <si>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</si>
  <si>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</si>
  <si>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</si>
  <si>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</si>
  <si>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</si>
  <si>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</si>
  <si>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</si>
  <si>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</si>
  <si>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</si>
  <si>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</si>
  <si>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</si>
  <si>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</si>
  <si>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</si>
  <si>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</si>
  <si>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</si>
  <si>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</si>
  <si>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</si>
  <si>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</si>
  <si>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</si>
  <si>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</si>
  <si>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</si>
  <si>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</si>
  <si>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</si>
  <si>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</si>
  <si>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</si>
  <si>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</si>
  <si>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</si>
  <si>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</si>
  <si>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</si>
  <si>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</si>
  <si>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</si>
  <si>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</si>
  <si>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</si>
  <si>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</si>
  <si>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</si>
  <si>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</si>
  <si>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</si>
  <si>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</si>
  <si>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</si>
  <si>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</si>
  <si>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</si>
  <si>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</si>
  <si>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</si>
  <si>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</si>
  <si>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</si>
  <si>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</si>
  <si>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</si>
  <si>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</si>
  <si>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</si>
  <si>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</si>
  <si>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</si>
  <si>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</si>
  <si>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</si>
  <si>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</si>
  <si>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</si>
  <si>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</si>
  <si>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</si>
  <si>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</si>
  <si>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</si>
  <si>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</si>
  <si>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</si>
  <si>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</si>
  <si>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</si>
  <si>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</si>
  <si>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</si>
  <si>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</si>
  <si>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</si>
  <si>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</si>
  <si>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</si>
  <si>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</si>
  <si>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</si>
  <si>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</si>
  <si>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</si>
  <si>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</si>
  <si>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</si>
  <si>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</si>
  <si>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</si>
  <si>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</si>
  <si>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</si>
  <si>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</si>
  <si>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</si>
  <si>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</si>
  <si>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</si>
  <si>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</si>
  <si>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</si>
  <si>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</si>
  <si>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</si>
  <si>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</si>
  <si>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</si>
  <si>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</si>
  <si>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</si>
  <si>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</si>
  <si>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</si>
  <si>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</si>
  <si>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</si>
  <si>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</si>
  <si>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</si>
  <si>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</si>
  <si>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</si>
  <si>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</si>
  <si>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</si>
  <si>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</si>
  <si>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</si>
  <si>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</si>
  <si>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</si>
  <si>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</si>
  <si>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</si>
  <si>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</si>
  <si>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</si>
  <si>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</si>
  <si>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</si>
  <si>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</si>
  <si>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</si>
  <si>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</si>
  <si>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</si>
  <si>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</si>
  <si>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</si>
  <si>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</si>
  <si>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</si>
  <si>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</si>
  <si>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</si>
  <si>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</si>
  <si>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</si>
  <si>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</si>
  <si>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</si>
  <si>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</si>
  <si>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</si>
  <si>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</si>
  <si>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</si>
  <si>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</si>
  <si>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</si>
  <si>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Presented to client during client visit in Delhi Client Center. Client was very appreciative and keen to start the demo soon</t>
  </si>
  <si>
    <t>Was part of initial discussion. Fully taken care by T&amp;T Global Team, but there is a possibility to get re-engaged</t>
  </si>
  <si>
    <t>Workshop with client planned on 22/3. This will be delivered from CIC</t>
  </si>
  <si>
    <t>Initial communication &amp; discussion happened with Geo team. Client Workshop planned on 30/3/2017</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</si>
  <si>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</si>
  <si>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</si>
  <si>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</si>
  <si>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</si>
  <si>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</si>
  <si>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</si>
  <si>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</si>
  <si>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</si>
  <si>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</si>
  <si>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WW-CN4ECH5</t>
  </si>
  <si>
    <t>Blockchain Program Manager for a Proof Of Technology engagement</t>
  </si>
  <si>
    <t>WILLIAM A. (William) OPET</t>
  </si>
  <si>
    <t>CAI AAD Appl Dev &amp; Integration - Bluemix</t>
  </si>
  <si>
    <t>Luc (LUC) Wauters</t>
  </si>
  <si>
    <t>Nikki (NIKKI) Sieben</t>
  </si>
  <si>
    <t>Hussein (Hussein) Salem</t>
  </si>
  <si>
    <t>NEAL H. (Neal) BOND</t>
  </si>
  <si>
    <t>JEFFREY B. (Jeff) BERMAN</t>
  </si>
  <si>
    <t>egbs consulting ab</t>
  </si>
  <si>
    <t>Etienne (ETIENNE) Colin de Verdiere</t>
  </si>
  <si>
    <t>Gerald (Jerry) Daus</t>
  </si>
  <si>
    <t>03/18/2017 04:43pm</t>
  </si>
  <si>
    <t>DSI - DS: Digital Bus Strategy: Digital Reinvention</t>
  </si>
  <si>
    <t>Christopher (Christopher) Moose</t>
  </si>
  <si>
    <t>Kuilenburg Van, G (Gerrit)</t>
  </si>
  <si>
    <t>Rob (Rob) Totton</t>
  </si>
  <si>
    <t>Nikhil (NIKHIL) Tatwawadi</t>
  </si>
  <si>
    <t>Stephen A. (Stephen) Pomposi</t>
  </si>
  <si>
    <t>Leo (LEO) Dijkstra</t>
  </si>
  <si>
    <t>GANG (GANG) LI</t>
  </si>
  <si>
    <t>Daizo (DAIZO) Tabuchi</t>
  </si>
  <si>
    <t>Paul (PAUL) Berry</t>
  </si>
  <si>
    <t>03/18/2017 07:10pm</t>
  </si>
  <si>
    <t>Watson Services</t>
  </si>
  <si>
    <t>Watson POC Services (Formerly CVA)</t>
  </si>
  <si>
    <t>SIDHARTHA (SIDHARTHA) BAHADUR</t>
  </si>
  <si>
    <t>6950-98A IBM SDN Services (cloud)</t>
  </si>
  <si>
    <t>Yannick (YANNICK) Penfrat</t>
  </si>
  <si>
    <t>03/18/2017 05:52pm</t>
  </si>
  <si>
    <t>03/17/2017 06:24am</t>
  </si>
  <si>
    <t>ASHISH (Ashish) JAISWAL</t>
  </si>
  <si>
    <t>Paul N. (Paul) Richard</t>
  </si>
  <si>
    <t>PRAMOD (Pramod) ACHANTA</t>
  </si>
  <si>
    <t>EVGENY (EVGENY) SOKOLOV</t>
  </si>
  <si>
    <t>BHAVESH K. (BHAVESH) JATANIA</t>
  </si>
  <si>
    <t>VIRL (VIRL) CHANG</t>
  </si>
  <si>
    <t>Paul (PAUL) Erickson</t>
  </si>
  <si>
    <t>Candy Giselle (CANDY GISELLE) Hernandez Garcia</t>
  </si>
  <si>
    <t>Jeffrey S. (Jeff) Keller</t>
  </si>
  <si>
    <t>Richard G. (Rick) Walker</t>
  </si>
  <si>
    <t>Marinda S. (Marinda) Gansmoe</t>
  </si>
  <si>
    <t>03/18/2017 07:09pm</t>
  </si>
  <si>
    <t>CAI AAD Appl Dev &amp; Integration - Private no-Cloud</t>
  </si>
  <si>
    <t>LEH HOON (Leh Hoon) TOH</t>
  </si>
  <si>
    <t>ALEX (Alex) GRILLAKIS</t>
  </si>
  <si>
    <t>YAN (YAN) JIANG</t>
  </si>
  <si>
    <t>03/23/2017 02:32am</t>
  </si>
  <si>
    <t>Amr (Amr) Roshdy</t>
  </si>
  <si>
    <t>Carolina (CAROLINA) Echeverry Ramirez</t>
  </si>
  <si>
    <t>EDWARD W. (EDWARD) BEATON</t>
  </si>
  <si>
    <t>Brian C. (Brian) Anderson</t>
  </si>
  <si>
    <t>Angus (ANGUS) Campbell</t>
  </si>
  <si>
    <t>ISA-BankFM-FS03-BackOfficeOps, ISA-HealthPH30-ConsumerSvcs, ZBLKPOC:HW SP: Blockchain Proof of Concept</t>
  </si>
  <si>
    <t>MORRIS R. (MORRIS) SELBY</t>
  </si>
  <si>
    <t>03/23/2017 02:31am</t>
  </si>
  <si>
    <t>Akihiko (AKIHIKO) Mohri</t>
  </si>
  <si>
    <t>Kenji (KENJI) Yamaguchi</t>
  </si>
  <si>
    <t>Siddhartha K. (Siddhartha) Ghosh</t>
  </si>
  <si>
    <t>Thomas R. (Thomas) Blaies</t>
  </si>
  <si>
    <t>Rachod (RACHOD) Chamunee</t>
  </si>
  <si>
    <t>Luca (LUCA) Comparini</t>
  </si>
  <si>
    <t>Catherine N. (Catherine) Hickey</t>
  </si>
  <si>
    <t>Anne Gaelle (ANNE GAELLE) Chasles</t>
  </si>
  <si>
    <t>Frits (Frits) Bolier</t>
  </si>
  <si>
    <t>SAINATH (SAINATH) YADATI</t>
  </si>
  <si>
    <t>03/18/2017 06:54pm</t>
  </si>
  <si>
    <t>CBDS: Advanced Analytics</t>
  </si>
  <si>
    <t>SANDRA JIMENA (SANDRA JIMENA) CAMACHO DIAZ</t>
  </si>
  <si>
    <t>03/18/2017 05:27pm</t>
  </si>
  <si>
    <t>NICOLE J. (Nicole) POOLE</t>
  </si>
  <si>
    <t>G. (GERRIT) Kuilenburg Van</t>
  </si>
  <si>
    <t>Watson Customer Engagement</t>
  </si>
  <si>
    <t>SUZANNE M. (Sue) BEAUREGARD</t>
  </si>
  <si>
    <t>Rafael Soares Pereira (RAFAEL SOARES) Saraiva</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</si>
  <si>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</si>
  <si>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</si>
  <si>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</si>
  <si>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</si>
  <si>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</si>
  <si>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</si>
  <si>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</si>
  <si>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</si>
  <si>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</si>
  <si>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</si>
  <si>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</si>
  <si>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</si>
  <si>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03/20/2017 10:59pm</t>
  </si>
  <si>
    <t>DOMINIC (Dom) CORSINO</t>
  </si>
  <si>
    <t>Akio (AKIO) Koike</t>
  </si>
  <si>
    <t>Tsukasa (TSUKASA) Yanagisawa</t>
  </si>
  <si>
    <t>Federica (FEDERICA) Tamburri</t>
  </si>
  <si>
    <t>MICHAEL (MICHAEL) CHA</t>
  </si>
  <si>
    <t>MATTHEW C. (MATTHEW) HALLER</t>
  </si>
  <si>
    <t>Rami (Rami) Ahola</t>
  </si>
  <si>
    <t>PRANEET B. (Praneet) PREMJI</t>
  </si>
  <si>
    <t>T. (TIM) Draisma</t>
  </si>
  <si>
    <t>Supanard (SUPANARD) Meekun-Iam</t>
  </si>
  <si>
    <t>CAI MMRF Appl Migration / Modernization - AWS</t>
  </si>
  <si>
    <t>CHRIS (Chris) MCDONNELL</t>
  </si>
  <si>
    <t>Adrien (ADRIEN) Sergueenkoff</t>
  </si>
  <si>
    <t>JULIANA (JULIANA) LO</t>
  </si>
  <si>
    <t>Kei (KEI) Tsurumi</t>
  </si>
  <si>
    <t>Steve H. (Steve) Lee</t>
  </si>
  <si>
    <t>Adeel (Adeel) Haider</t>
  </si>
  <si>
    <t>03/18/2017 06:56pm</t>
  </si>
  <si>
    <t>CBDS: AI &amp; WDP - Watson Data Platform Solutions</t>
  </si>
  <si>
    <t>GURVINDER S. (Gurvinder) AHLUWALIA</t>
  </si>
  <si>
    <t>Viviane Garcia (VIVIANE) Toffano</t>
  </si>
  <si>
    <t>Grace Venica (GRACE VENICA) Jansen</t>
  </si>
  <si>
    <t>J. (John) Lawrie</t>
  </si>
  <si>
    <t>CHRISTOPHER J. (CHRISTOPHER) HOLDEN</t>
  </si>
  <si>
    <t>Matthew A. (Matthew) Thomas</t>
  </si>
  <si>
    <t>mip Management Informationspartner GmbH</t>
  </si>
  <si>
    <t>03/18/2017 04:59pm</t>
  </si>
  <si>
    <t>03/23/2017 12:58am</t>
  </si>
  <si>
    <t>Masako (Masako) Shimizu</t>
  </si>
  <si>
    <t>03/21/2017 05:30am</t>
  </si>
  <si>
    <t>03/21/2017 04:31am</t>
  </si>
  <si>
    <t>Mao (MAO) Taniguro</t>
  </si>
  <si>
    <t>03/18/2017 04:44pm</t>
  </si>
  <si>
    <t>DSI - DS: Connected Ops Strategy Consulting</t>
  </si>
  <si>
    <t>Roman (Roman) Kveton</t>
  </si>
  <si>
    <t>Guy (Guy) Hochstetler</t>
  </si>
  <si>
    <t>SAM (SAM) LIN</t>
  </si>
  <si>
    <t>Takayuki (TAKAYUKI) Matsumoto</t>
  </si>
  <si>
    <t>Kouwen, Peter</t>
  </si>
  <si>
    <t>03/19/2017 12:47am</t>
  </si>
  <si>
    <t>EDUARDO (EDUARDO) KANAGUSKU</t>
  </si>
  <si>
    <t>Maria Jesus (MARIA JESUS) Rios Romero</t>
  </si>
  <si>
    <t>M. Morris S. (M MORRIS S) Dorfer</t>
  </si>
  <si>
    <t>03/18/2017 06:40pm</t>
  </si>
  <si>
    <t>Shota (SHOTA) Tomizawa</t>
  </si>
  <si>
    <t>AMY L. (Amy) ROWSON</t>
  </si>
  <si>
    <t>03/21/2017 09:47pm</t>
  </si>
  <si>
    <t>Satomi (SATOMI) Imai</t>
  </si>
  <si>
    <t>CLDMS:CLD&amp;COG: Cloud Managed Services</t>
  </si>
  <si>
    <t>Toshiaki (TOSHIAKI) Mori</t>
  </si>
  <si>
    <t>JONATHAN J. (Jon) HAHN</t>
  </si>
  <si>
    <t>Vasiliki (VALIA) Demesticha</t>
  </si>
  <si>
    <t>MICHAEL L. (Mike) GRUNDIG</t>
  </si>
  <si>
    <t>Kumpei (KUMPEI) Zaitsu</t>
  </si>
  <si>
    <t>03/17/2017 10:56am</t>
  </si>
  <si>
    <t>Joseph (JOSEPH) Kim</t>
  </si>
  <si>
    <t>Collaboration &amp; Talent Solutions</t>
  </si>
  <si>
    <t>Manami (MANAMI) Hashimoto</t>
  </si>
  <si>
    <t>Sinan (SINAN) Tuzun</t>
  </si>
  <si>
    <t>SHARON E. (Sharon) TUNLEY</t>
  </si>
  <si>
    <t>MAKARAND P. (MAK) ZURALE</t>
  </si>
  <si>
    <t>UB-ZJFSG52</t>
  </si>
  <si>
    <t>CeBIT17-Global Business Services,Analytics,GBT 10 for Sales DP only-Neue Opps - &gt; Thema Blockchain - 800K, eSpot Pricing 300K, Watson Explorer 200K, Container Monitoring 300K-000-high (SS4)</t>
  </si>
  <si>
    <t>HQ-RK1JTIV</t>
  </si>
  <si>
    <t>CERTAINTEED CORPORATION</t>
  </si>
  <si>
    <t>CITIGROUP TECHNOLOGY</t>
  </si>
  <si>
    <t>WS-NQLRDHI</t>
  </si>
  <si>
    <t>Blockchain fist project</t>
  </si>
  <si>
    <t>SZ-RUQLL2A</t>
  </si>
  <si>
    <t>TOPPAN FORMS CO.,LTD.</t>
  </si>
  <si>
    <t>VRM基盤：Blockchain検討</t>
  </si>
  <si>
    <t>XS-23TBNT5</t>
  </si>
  <si>
    <t>Krahn Chemie GmbH</t>
  </si>
  <si>
    <t>CeBIT17-Global Business Services-Kunde ist interessiert an Blockchain und wünscht Kontakt.-061-high (SS4)</t>
  </si>
  <si>
    <t>NH-1DYEAOA</t>
  </si>
  <si>
    <t>Industrie-und Handels - Kammer</t>
  </si>
  <si>
    <t>CeBIT17-Global Business Services-Kunde ist interessiert an Blockchain, wünscht Kontakt.-061-high (SS4)</t>
  </si>
  <si>
    <t>KP-MVRA018</t>
  </si>
  <si>
    <t>KONE GmbH</t>
  </si>
  <si>
    <t>CeBIT17-Global Business Services-Kunde ist interessiert an Blockchain und wünscht Kontakt-061-high (SS4)</t>
  </si>
  <si>
    <t>KM-3XAX66Q</t>
  </si>
  <si>
    <t>MÜLLER MARTINI MARKETING AG</t>
  </si>
  <si>
    <t>CeBIT17-Global Business Services-Also plant eine Blockchain Implementierung für ihr eigenes Unternehmen; dies soll as Blaupause für ein späteres, eigenes Angebot dienen-068-medium (SS3)</t>
  </si>
  <si>
    <t>5Q-OY316V7</t>
  </si>
  <si>
    <t>EnBW Energie Baden-Württembert AG</t>
  </si>
  <si>
    <t>CeBIT17-Global Business Services-Kunde ist interessiert an Blockchain-061-high (SS4)</t>
  </si>
  <si>
    <t>5P-510UJIK</t>
  </si>
  <si>
    <t>Leoni AG</t>
  </si>
  <si>
    <t>GL-S27SKAS</t>
  </si>
  <si>
    <t>PROMISE CO TLD</t>
  </si>
  <si>
    <t>ZG-XOZB4E7</t>
  </si>
  <si>
    <t>KASIKORNBANK PUBLIC COMPANY LIMITED</t>
  </si>
  <si>
    <t>LinuxONE - KBANK Blockchain on LinuxONE</t>
  </si>
  <si>
    <t>TJ-5548T1R</t>
  </si>
  <si>
    <t>CIMB THAI BANK PUBLIC COMPANY LIMITED</t>
  </si>
  <si>
    <t>Blockchain (Garage)</t>
  </si>
  <si>
    <t>JL-XWU8MXT</t>
  </si>
  <si>
    <t>Blockchain Initiative</t>
  </si>
  <si>
    <t>HR-8XDJE8L</t>
  </si>
  <si>
    <t>SVI PUBLIC COMPANY LIMITED</t>
  </si>
  <si>
    <t>GD-XE9GW0W</t>
  </si>
  <si>
    <t>MUANG THAI LIFE ASSURANCE COMPANY LIMITED</t>
  </si>
  <si>
    <t>Bluemix for blockchain</t>
  </si>
  <si>
    <t>DD-N8SBFMW</t>
  </si>
  <si>
    <t>SGED Blockchain PoC</t>
  </si>
  <si>
    <t>6X-4URV7RR</t>
  </si>
  <si>
    <t>BASF Coatings AG</t>
  </si>
  <si>
    <t>CeBIT17-Global Business Services,Analytics-blockchain for tracability and auditability --&gt; BC Garage-061-medium (SS3)</t>
  </si>
  <si>
    <t>TR-Z47XY0K</t>
  </si>
  <si>
    <t>CENTROS COMERCIALES CARREFOUR S.A</t>
  </si>
  <si>
    <t>Q4-X4SS77X</t>
  </si>
  <si>
    <t>M8-J3YGOYQ</t>
  </si>
  <si>
    <t>Blockchain PofC for Reconciliations</t>
  </si>
  <si>
    <t>KA-KGK0XVE</t>
  </si>
  <si>
    <t>Blockchain garage - Smart Locker</t>
  </si>
  <si>
    <t>ES-7LIFVZK</t>
  </si>
  <si>
    <t>Blockchain_Wavin POC</t>
  </si>
  <si>
    <t>AB-BGEUIIL</t>
  </si>
  <si>
    <t>Blockchain_Inter Company Charging</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</si>
  <si>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</si>
  <si>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</si>
  <si>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</si>
  <si>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</si>
  <si>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</si>
  <si>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</si>
  <si>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</si>
  <si>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</si>
  <si>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</si>
  <si>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</si>
  <si>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</si>
  <si>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0D-IXH3ET5</t>
  </si>
  <si>
    <t>SANSIRI PUBLIC COMPANY LIMITED</t>
  </si>
  <si>
    <t>U7-6A29YBT</t>
  </si>
  <si>
    <t>MIZUHO BANK, LTD.</t>
  </si>
  <si>
    <t>Mizuho Blockchain Incubation PT</t>
  </si>
  <si>
    <t>GK-ELRKTAI</t>
  </si>
  <si>
    <t>MINISTRY OF COMMERCE</t>
  </si>
  <si>
    <t>BlockChain for Thai Chamber (Certificate of Origin เอกสารถิ่นกำเนิดสินค้า)</t>
  </si>
  <si>
    <t>D8-KP172XW</t>
  </si>
  <si>
    <t>AP: Blockchain</t>
  </si>
  <si>
    <t>7K-RAQXQYI</t>
  </si>
  <si>
    <t>PTT PUBLIC COMPANY LIMITED</t>
  </si>
  <si>
    <t>YO-GCHQGYQ</t>
  </si>
  <si>
    <t>Blockchain for Utilities</t>
  </si>
  <si>
    <t>V8-IBPJSRR</t>
  </si>
  <si>
    <t>KBC Blockchain New Member based on SAAS</t>
  </si>
  <si>
    <t>YB-2RNNKCF</t>
  </si>
  <si>
    <t>THE MONETARY AUTHORITY OF SINGAPORE</t>
  </si>
  <si>
    <t>Design thinking workshop for Medical Insurance Coordination of Benefits / Blockchain</t>
  </si>
  <si>
    <t>X1-3SAIKM7</t>
  </si>
  <si>
    <t>Sphereon</t>
  </si>
  <si>
    <t>WF-JFLPPMK</t>
  </si>
  <si>
    <t>GETIN NOBLE BANK S A</t>
  </si>
  <si>
    <t>TW-ACFGJEG</t>
  </si>
  <si>
    <t>Iturnity Information Group B.V</t>
  </si>
  <si>
    <t>LT-7OWGWZG</t>
  </si>
  <si>
    <t>ALD AutoLeasing und Dienstleistungs GmbH</t>
  </si>
  <si>
    <t>I6-HUCVZQH</t>
  </si>
  <si>
    <t>ALIOR BANK S A</t>
  </si>
  <si>
    <t>5K-3D9GDT4</t>
  </si>
  <si>
    <t>RWE IT GmbH</t>
  </si>
  <si>
    <t>Z1-RGON0IA</t>
  </si>
  <si>
    <t>Schunk GmbH &amp; Co. KG Spann- und Greiftechnik</t>
  </si>
  <si>
    <t>HP-7UBIJ3D</t>
  </si>
  <si>
    <t>Blockchain Garage Umsetzung Usecase</t>
  </si>
  <si>
    <t>EN-VPTEYUA</t>
  </si>
  <si>
    <t>SIGMA-ALDRICH CHEMIE GMBH</t>
  </si>
  <si>
    <t>54-WS1OUYY</t>
  </si>
  <si>
    <t>WONGPARTNERSHIP LLP</t>
  </si>
  <si>
    <t>A1-EPDEULK</t>
  </si>
  <si>
    <t>KBC Block-chain New Member pricing - on prem</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</si>
  <si>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</si>
  <si>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</si>
  <si>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</si>
  <si>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</si>
  <si>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</si>
  <si>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</si>
  <si>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</si>
  <si>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</si>
  <si>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</si>
  <si>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</si>
  <si>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JJ-BQYUJNL</t>
  </si>
  <si>
    <t>BRAVURA SOLUTIONS (UK) LTD</t>
  </si>
  <si>
    <t>ESA Blockchain</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</si>
  <si>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</si>
  <si>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</si>
  <si>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</si>
  <si>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</si>
  <si>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</si>
  <si>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</si>
  <si>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Steven R. (Steven) Lang</t>
  </si>
  <si>
    <t>Dolphin, Laura (Laura)</t>
  </si>
  <si>
    <t>David (David) Harvey</t>
  </si>
  <si>
    <t>J. (JACQUES) Smeets</t>
  </si>
  <si>
    <t>Kristian (Kristian) Trick</t>
  </si>
  <si>
    <t>Patricia (Patricia (Patti)) Moore</t>
  </si>
  <si>
    <t>03/18/2017 06:46pm</t>
  </si>
  <si>
    <t>BRAD (BRAD) BRIDGHAM</t>
  </si>
  <si>
    <t>Robert T. (Robert) Woelflein</t>
  </si>
  <si>
    <t>Krista K. (Krista) Hixon</t>
  </si>
  <si>
    <t>WILLIAM C. (Bill) GILLISPIE</t>
  </si>
  <si>
    <t>CFM Safer Payments</t>
  </si>
  <si>
    <t>Eleanor A. (Eleanor) Carroll-Lewin</t>
  </si>
  <si>
    <t>J. L. (JOB) Oprel</t>
  </si>
  <si>
    <t>BI CHENG (BI CHENG) XING</t>
  </si>
  <si>
    <t>DSI - iX: Cust Engage &amp; Dsgn: Mobile, IoT</t>
  </si>
  <si>
    <t>QUN (QUN) HUANG</t>
  </si>
  <si>
    <t>03/22/2017 01:10pm</t>
  </si>
  <si>
    <t>PATRICIA (Patricia) PARTELOW</t>
  </si>
  <si>
    <t>Patrick (PATRICK) Egan</t>
  </si>
  <si>
    <t>VAZHAKAD C. (VAZHAKAD) MANIKANDAN</t>
  </si>
  <si>
    <t>RASHAD (Rashad) EVANS</t>
  </si>
  <si>
    <t>Zhou, De Biao</t>
  </si>
  <si>
    <t>SOPHIE C. (Sophie) TLADI</t>
  </si>
  <si>
    <t>JEONG WOOK (Jeong Wook) HAN</t>
  </si>
  <si>
    <t>NICHOLAS (Nicholas) STRAUSS</t>
  </si>
  <si>
    <t>Mireille (MIREILLE) Coton</t>
  </si>
  <si>
    <t>CAI MMRF Appl Migration / Modernization - Private no-Cloud</t>
  </si>
  <si>
    <t>Bernhard te (Bernhard) Woerd</t>
  </si>
  <si>
    <t>Michael J. (Michael) Morrow</t>
  </si>
  <si>
    <t>Kevin R. (Kevin) Donaldson</t>
  </si>
  <si>
    <t>YI (YI) ZHAO</t>
  </si>
  <si>
    <t>Donna D. (Donna) Painter</t>
  </si>
  <si>
    <t>03/18/2017 07:05pm</t>
  </si>
  <si>
    <t>Richard A. (Richard) Munoz</t>
  </si>
  <si>
    <t>Dong Won (DONG WON) Kwon</t>
  </si>
  <si>
    <t>03/22/2017 08:19am</t>
  </si>
  <si>
    <t>DSI - DS: Tech &amp; Data Strategy Consulting</t>
  </si>
  <si>
    <t>Fredrick (Fredrick) Horwitz</t>
  </si>
  <si>
    <t>Shaun (Shaun) Mcgarry</t>
  </si>
  <si>
    <t>Chris A. (Chris) Blahm</t>
  </si>
  <si>
    <t>GRAEME P. (Graeme) MUDDLE</t>
  </si>
  <si>
    <t>Susan M. (Susan) Grabinski</t>
  </si>
  <si>
    <t>EUGENE A. (Eugene) PAUL</t>
  </si>
  <si>
    <t>LAWANDA (Lawanda) YOUNG</t>
  </si>
  <si>
    <t>Frank (Frank) Benike</t>
  </si>
  <si>
    <t>Robin (ROBIN) Bradley</t>
  </si>
  <si>
    <t>THOMAS (THOMAS) BISHOP</t>
  </si>
  <si>
    <t>Akiko (AKIKO) Shinozaki</t>
  </si>
  <si>
    <t>John Michael (John Michael) Veik</t>
  </si>
  <si>
    <t>PATHIKRIT (Pat) DUTTA</t>
  </si>
  <si>
    <t>Kenneth (Kenneth) WONG</t>
  </si>
  <si>
    <t>03/18/2017 05:54pm</t>
  </si>
  <si>
    <t>JATIN J. (JATIN) MESWANI</t>
  </si>
  <si>
    <t>RADHAMANGALAM K. (NATARAJAN) NATARAJAN</t>
  </si>
  <si>
    <t>Shohta (SHOHTA) Waki</t>
  </si>
  <si>
    <t>SCOTT C. (SCOTT) MCNEIL</t>
  </si>
  <si>
    <t>Alfred (Alfred) Kale</t>
  </si>
  <si>
    <t>Anthony P. (Anthony) Sciartelli</t>
  </si>
  <si>
    <t>James N. (Jim) Lawnin</t>
  </si>
  <si>
    <t>Sharon A. (Sharon) Stratton</t>
  </si>
  <si>
    <t>Colin (Colin) Page</t>
  </si>
  <si>
    <t>Catherine (Catherine) Becotte</t>
  </si>
  <si>
    <t>DSI - iX: Digital Commerce: Digital Commerce</t>
  </si>
  <si>
    <t>John (John) Fursey</t>
  </si>
  <si>
    <t>HAN (HAN) LIN</t>
  </si>
  <si>
    <t>JEFFREY P. (Jeffrey) KLINGE</t>
  </si>
  <si>
    <t>A. (Adrian) Hill</t>
  </si>
  <si>
    <t>Robert G. (Robert) Ridley</t>
  </si>
  <si>
    <t>Ellen (Ellen) Tackach</t>
  </si>
  <si>
    <t>WALTER (WALTER) WALLS</t>
  </si>
  <si>
    <t>03/17/2017 04:25am</t>
  </si>
  <si>
    <t>03/18/2017 06:44pm</t>
  </si>
  <si>
    <t>SHAWN A. (Shawn) DSOUZA</t>
  </si>
  <si>
    <t>Datawatch Monarch Complete</t>
  </si>
  <si>
    <t>WebSphere Commerce as a Service</t>
  </si>
  <si>
    <t>03/18/2017 06:43pm</t>
  </si>
  <si>
    <t>DSI - iX: Cust Engage &amp; Dsgn</t>
  </si>
  <si>
    <t>RICHARD E. (Rich) BERKMAN</t>
  </si>
  <si>
    <t>Nitinkumar (Nitinkumar) Ramasundaraam</t>
  </si>
  <si>
    <t>Jerry (Jerry) Lis</t>
  </si>
  <si>
    <t>ACHANTA, PRAMOD (Pramod)</t>
  </si>
  <si>
    <t>Ranat (RANAT) Thopunya</t>
  </si>
  <si>
    <t>Mohd Zin (MOHD RADZI) Mohd Radzi</t>
  </si>
  <si>
    <t>JENNIFER M. (Jennifer) BLAIR</t>
  </si>
  <si>
    <t>DANIEL (DANIEL) LEUNG</t>
  </si>
  <si>
    <t>CAI BDS aaS - Engineering Services</t>
  </si>
  <si>
    <t>Takeshi (TAKESHI) Taguchi</t>
  </si>
  <si>
    <t>Debora M. (Debbie) Vasa</t>
  </si>
  <si>
    <t>MARIA BELEN (Maria Belen) ROMERO STAJANO</t>
  </si>
  <si>
    <t>03/18/2017 06:59pm</t>
  </si>
  <si>
    <t>Takashi (TAKASHI) Amino</t>
  </si>
  <si>
    <t>Yutaka (YUTAKA) Iijima</t>
  </si>
  <si>
    <t>03/23/2017 02:14am</t>
  </si>
  <si>
    <t>Takafumi (TAKAFUMI) Toshimitsu</t>
  </si>
  <si>
    <t>Nobuaki (NOBUAKI) Sugihara</t>
  </si>
  <si>
    <t>CAI CBT Cloud Transformation</t>
  </si>
  <si>
    <t>Miki (MIKI) Shoki</t>
  </si>
  <si>
    <t>Eri (ERI) Imai</t>
  </si>
  <si>
    <t>Emma (EMMA) Sans Alonso</t>
  </si>
  <si>
    <t>Julie Y. (Julie) Poling</t>
  </si>
  <si>
    <t>ROMAN (Roman) IOFFE</t>
  </si>
  <si>
    <t>03/22/2017 07:00am</t>
  </si>
  <si>
    <t>03/22/2017 06:00am</t>
  </si>
  <si>
    <t>03/22/2017 06:46am</t>
  </si>
  <si>
    <t>03/22/2017 10:52am</t>
  </si>
  <si>
    <t>03/23/2017 05:29am</t>
  </si>
  <si>
    <t>03/23/2017 04:02am</t>
  </si>
  <si>
    <t>Lior (LIOR) Haklay</t>
  </si>
  <si>
    <t>Laura (LAURA) Uuskoski</t>
  </si>
  <si>
    <t>Mark D. (Mark) Fisk</t>
  </si>
  <si>
    <t>S. (SIMON) Harvey-Guttridge</t>
  </si>
  <si>
    <t>03/22/2017 11:20am</t>
  </si>
  <si>
    <t>Michael (MICHAEL) Mc mahon</t>
  </si>
  <si>
    <t>03/19/2017 11:03pm</t>
  </si>
  <si>
    <t>JEFF (JEFF) HUANG</t>
  </si>
  <si>
    <t>BRIAN S. (BRIAN) CRIST</t>
  </si>
  <si>
    <t>F. (FRANS) Kempen</t>
  </si>
  <si>
    <t>ESTELLE M. (ESTELLE) SMITH</t>
  </si>
  <si>
    <t>JOSEPH A. (Joe) WOODWARD</t>
  </si>
  <si>
    <t>Sandra (SANDRA) Calabre</t>
  </si>
  <si>
    <t>KAUSHIK N. (KAUSHIK) MALLADI</t>
  </si>
  <si>
    <t>03/22/2017 03:12pm</t>
  </si>
  <si>
    <t>Vincent D. (Vincent) Goodhouse</t>
  </si>
  <si>
    <t>A. (ANDREW) Edge</t>
  </si>
  <si>
    <t>Ajay S. (Ajay) Foujdar</t>
  </si>
  <si>
    <t>MICHELLE A. (Michelle) Monroe</t>
  </si>
  <si>
    <t>03/23/2017 01:16am</t>
  </si>
  <si>
    <t>Matt (Matt) Yang</t>
  </si>
  <si>
    <t>Olga (Olga) Kravchenko</t>
  </si>
  <si>
    <t>Gerrit (Gerrit) De Troyer</t>
  </si>
  <si>
    <t>ANDREW R. (Andrew) HAAN</t>
  </si>
  <si>
    <t>03/18/2017 06:39pm</t>
  </si>
  <si>
    <t>Philip Matthew (Philip Matthew) Anderson</t>
  </si>
  <si>
    <t>Herve (HERVE) de Halleux</t>
  </si>
  <si>
    <t>SONG (SONG) CHEN</t>
  </si>
  <si>
    <t>Grant (GRANT) McQuinn</t>
  </si>
  <si>
    <t>03/20/2017 07:53am</t>
  </si>
  <si>
    <t>Charnchai (CHARNCHAI) Kraithongsook</t>
  </si>
  <si>
    <t>Cindy Wai Yee (CINDY WAI YEE) Woon</t>
  </si>
  <si>
    <t>Susanne (Susanne) Møller Jeppesen</t>
  </si>
  <si>
    <t>JACQUELINE M. (JACQUELINE) NEMESI</t>
  </si>
  <si>
    <t>Watson Explorer-Enterprise Edition</t>
  </si>
  <si>
    <t>03/17/2017 01:19am</t>
  </si>
  <si>
    <t>Pittimon (PITTIMON) Lertpaphakulthorn</t>
  </si>
  <si>
    <t>Luca (LUCA) Lo Presti</t>
  </si>
  <si>
    <t>Francesco (FRANCESCO) Tassinari</t>
  </si>
  <si>
    <t>Fabio (FABIO) Malosio</t>
  </si>
  <si>
    <t>Jin Hyoe (JIN HYOE) Kim</t>
  </si>
  <si>
    <t>MARK A. (Mark) TRESHOCK</t>
  </si>
  <si>
    <t>Software Services - DevOps</t>
  </si>
  <si>
    <t>JE SOON (Je Soon) JANG</t>
  </si>
  <si>
    <t>Paul F. (Paul) Bergen</t>
  </si>
  <si>
    <t>DSI - iX: Cust Engage &amp; Dsgn: GBS SW Support/Enhancements</t>
  </si>
  <si>
    <t>Javier (JAVIER) Vinuesa Cano</t>
  </si>
  <si>
    <t>Aamer (Aamer) Rana</t>
  </si>
  <si>
    <t>03/18/2017 06:47pm</t>
  </si>
  <si>
    <t>Nicholas A. (Nicholas) Jarvis</t>
  </si>
  <si>
    <t>03/16/2017 03:17pm</t>
  </si>
  <si>
    <t>James R. (James) Paynter</t>
  </si>
  <si>
    <t>Carolyn H. (Carolyn) Vock</t>
  </si>
  <si>
    <t>03/22/2017 09:16am</t>
  </si>
  <si>
    <t>KANAVAREE (Kanavaree) MORPHETT</t>
  </si>
  <si>
    <t>Darunee (DARUNEE) Chairattanamanokorn</t>
  </si>
  <si>
    <t>KAI SUM (Kai Sum) WOO</t>
  </si>
  <si>
    <t>MICHAEL (MICHAEL) BYRD</t>
  </si>
  <si>
    <t>Brian J. O'Sullivan (Brian) O'Sullivan</t>
  </si>
  <si>
    <t>Martin Luis I. (Martin Luis) Lopez-Vito</t>
  </si>
  <si>
    <t>Ilari (OSMO ILARI) Rönnberg</t>
  </si>
  <si>
    <t>Peter Ma (Peter Martin) Mikkolinius-Jakobsen</t>
  </si>
  <si>
    <t>Hitoshi (HITOSHI) Denda</t>
  </si>
  <si>
    <t>Xiang Fei (Xiang Fei) Li</t>
  </si>
  <si>
    <t>F. (FRANK) Sloot</t>
  </si>
  <si>
    <t>L. (LIN) Yeh</t>
  </si>
  <si>
    <t>PAMELA J. (PAMELA) LIVINGSTON</t>
  </si>
  <si>
    <t>KRZYSZTOF (KRZYSZTOF) OSMULSKI</t>
  </si>
  <si>
    <t>Tiago De Moraes Guedes (TIAGO DE) Ruiz</t>
  </si>
  <si>
    <t>Do NOT use - GPP GSGA</t>
  </si>
  <si>
    <t>Mayu (MAYU) Awazu</t>
  </si>
  <si>
    <t>Miguel Sacro (MIGUEL SACRO) Molina</t>
  </si>
  <si>
    <t>03/22/2017 10:01am</t>
  </si>
  <si>
    <t>Ken (KEN) Mizugami</t>
  </si>
  <si>
    <t>Tetsuji (TETSUJI) Sanada</t>
  </si>
  <si>
    <t>ANTHONY (ANTHONY) GIAMBONE</t>
  </si>
  <si>
    <t>Yoshihiro (YOSHIHIRO) Hayakawa</t>
  </si>
  <si>
    <t>JONI M. (JONI) ORR</t>
  </si>
  <si>
    <t>Jeff (JEFF) Penman</t>
  </si>
  <si>
    <t>Ralph (Ralph) Gordon</t>
  </si>
  <si>
    <t>Marco (MARCO) Garofalo</t>
  </si>
  <si>
    <t>JOSE MIGUEL (JOSE MIGUEL) SELMAN GREZ</t>
  </si>
  <si>
    <t>TRUNG V. (Trung) LY</t>
  </si>
  <si>
    <t>RUBAN G. (Ruban) STEPHENS</t>
  </si>
  <si>
    <t>A. C. (ANDREA) Williamson</t>
  </si>
  <si>
    <t>03/23/2017 06:47am</t>
  </si>
  <si>
    <t>Haruhira (HARUHIRA) Ohnaka</t>
  </si>
  <si>
    <t>03/21/2017 10:21am</t>
  </si>
  <si>
    <t>Watson Analytics SW Services</t>
  </si>
  <si>
    <t>M. A. (Michael) Nees</t>
  </si>
  <si>
    <t>ELAINE MUI LING (Elaine Mui Ling) LIM</t>
  </si>
  <si>
    <t>DANIEL C. (DANIEL) SHOWERS</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</si>
  <si>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</si>
  <si>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</si>
  <si>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</si>
  <si>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</si>
  <si>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</si>
  <si>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</si>
  <si>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</si>
  <si>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</si>
  <si>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</si>
  <si>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03/20/2017 06:31am</t>
  </si>
  <si>
    <t>A. C. (Sandy) Findlay</t>
  </si>
  <si>
    <t>KEITH D. (KEITH) BRENTON</t>
  </si>
  <si>
    <t>03/21/2017 11:52am</t>
  </si>
  <si>
    <t>Vithaya (VITHAYA) Vamasuree</t>
  </si>
  <si>
    <t>Gary N. (Gary) Desmarais</t>
  </si>
  <si>
    <t>03/20/2017 09:33am</t>
  </si>
  <si>
    <t>Abraham (Abraham) Abboud</t>
  </si>
  <si>
    <t>Pablo (PABLO) Rodriguez Casal</t>
  </si>
  <si>
    <t>JOSEPH J. (JOSEPH) DIBUONO</t>
  </si>
  <si>
    <t>Nils (Nils) Overgaard</t>
  </si>
  <si>
    <t>ABISHEK (ABISHEK) BHARGAVA</t>
  </si>
  <si>
    <t>Jong Ho (JONG HO) Lee</t>
  </si>
  <si>
    <t>03/20/2017 09:29am</t>
  </si>
  <si>
    <t>Gary R. (Gary) Geiger</t>
  </si>
  <si>
    <t>Perficient, Inc.</t>
  </si>
  <si>
    <t>Brigitte (BRIGITTE) Lanciau</t>
  </si>
  <si>
    <t>D. (Darren) Matthews</t>
  </si>
  <si>
    <t>Rupert (RUPERT) Colchester</t>
  </si>
  <si>
    <t>James (James) Gerstner</t>
  </si>
  <si>
    <t>William L. (Bill) Wolf</t>
  </si>
  <si>
    <t>Joan D. (Joan) Shiver</t>
  </si>
  <si>
    <t>CHRYSTIE I. (Chrystie) KLEIN</t>
  </si>
  <si>
    <t>ASHISH (Ashish) VERMA</t>
  </si>
  <si>
    <t>Ai You (Ai You) Gu</t>
  </si>
  <si>
    <t>Victoria (Vicki) Weg</t>
  </si>
  <si>
    <t>KATHRINE R. (KATHRINE) WALL</t>
  </si>
  <si>
    <t>Muhammed Asim (Muhammed Asim) Noorani</t>
  </si>
  <si>
    <t>MEGAN G. (Megan) MALONEY</t>
  </si>
  <si>
    <t>03/23/2017 08:33am</t>
  </si>
  <si>
    <t>I. D. (IAN) Pattison</t>
  </si>
  <si>
    <t>Olivier (Olivier) Gourdange</t>
  </si>
  <si>
    <t>EILEEN M. (Eileen) LOWRY</t>
  </si>
  <si>
    <t>Anit (Anit) Shanker</t>
  </si>
  <si>
    <t>Prashant S. (Prashant) Ghevde</t>
  </si>
  <si>
    <t>Mahesh K. (Mahesh) Nair</t>
  </si>
  <si>
    <t>Sandeep K. (Sandeep) Das</t>
  </si>
  <si>
    <t>Peter (PETER) Patterson</t>
  </si>
  <si>
    <t>03/18/2017 06:58pm</t>
  </si>
  <si>
    <t>Sharon M. (Sherry) Waitz</t>
  </si>
  <si>
    <t>Jong-Keun (JONG-KEUN) Lee</t>
  </si>
  <si>
    <t>03/19/2017 09:40pm</t>
  </si>
  <si>
    <t>6950-05J IBM Bluemix Private Cloud Local (Cloud BU)</t>
  </si>
  <si>
    <t>03/22/2017 05:16am</t>
  </si>
  <si>
    <t>Pulasthi (Pulasthi) Samaraweera</t>
  </si>
  <si>
    <t>Gerard (GERARD) Kavanagh</t>
  </si>
  <si>
    <t>Stephanie Xun Xiu (STEPHANIE XUNXIU) Lin</t>
  </si>
  <si>
    <t>03/18/2017 06:27pm</t>
  </si>
  <si>
    <t>Manuel (MANUEL) Villalba Luis</t>
  </si>
  <si>
    <t>Arvind R. (Arvind) Rego</t>
  </si>
  <si>
    <t>JORDAN M. (JORDAN) HAYWARD</t>
  </si>
  <si>
    <t>Leslie N. (Leslie) Korhan</t>
  </si>
  <si>
    <t>03/18/2017 06:57pm</t>
  </si>
  <si>
    <t>FILIP R. (FILIP) LAPINSKI</t>
  </si>
  <si>
    <t>Nagarajan (Nagarajan) Rao</t>
  </si>
  <si>
    <t>Vincent (VINCENT) Desveronnieres</t>
  </si>
  <si>
    <t>Vijayaraghavan (Vijayaraghavan) Krishnamurthy</t>
  </si>
  <si>
    <t>Eric (ERIC) Cattoir</t>
  </si>
  <si>
    <t>JULIE J. (JULIE) XIANG</t>
  </si>
  <si>
    <t>Per (PER) Ekholm</t>
  </si>
  <si>
    <t>Soo Yun (SOO YUN) Kim</t>
  </si>
  <si>
    <t>Ritesh R. (Ritesh) Kulkarni</t>
  </si>
  <si>
    <t>Samuel (Samuel) Kramer</t>
  </si>
  <si>
    <t>03/17/2017 06:27pm</t>
  </si>
  <si>
    <t>MICHAEL M. (MICHAEL) WORMUTH</t>
  </si>
  <si>
    <t>JUAN C. (JUAN) SALAZAR</t>
  </si>
  <si>
    <t>Brian (Brian) Witterstaetter</t>
  </si>
  <si>
    <t>GARY K. (Gary) MORRIS</t>
  </si>
  <si>
    <t>Andrew (ANDREW) Lennox</t>
  </si>
  <si>
    <t>Petchpaitoon (PETCHPAITOON) Krungwong</t>
  </si>
  <si>
    <t>KRZYSZTOF S. (KRZYSZTOF) PIETKIEWICZ</t>
  </si>
  <si>
    <t>LIANG GIAP (Liang Giap) WEE</t>
  </si>
  <si>
    <t>AMIT BIKRAM (Amit) MUKHERJEE</t>
  </si>
  <si>
    <t>VERMA, ASHISH (Ashish)</t>
  </si>
  <si>
    <t>Julien (JULIEN) Parthonnaud-Retif</t>
  </si>
  <si>
    <t>JOSE (JOSE) ALVAREZ ESTRADA</t>
  </si>
  <si>
    <t>RAGHUNATH S. (RAGHUNATH) IYER</t>
  </si>
  <si>
    <t>Stacy L. (Stacy) Ness</t>
  </si>
  <si>
    <t>TIAN HE (TIAN HE) SONG</t>
  </si>
  <si>
    <t>Juergen (Jürgen) Lang</t>
  </si>
  <si>
    <t>Seiji (SEIJI) Karino</t>
  </si>
  <si>
    <t>Osama (Osama) Ashfaq</t>
  </si>
  <si>
    <t>Abhijit S. (Abhijit) Chincholkar</t>
  </si>
  <si>
    <t>RAGHAVENDRA B. (RAGHAVENDRA) JAYASHANKAR</t>
  </si>
  <si>
    <t>MARIDALYS (MARIDALYS) GINES REYES</t>
  </si>
  <si>
    <t>Zhong Wei (Zhong Wei) Zhang</t>
  </si>
  <si>
    <t>Bai, Long Sheng</t>
  </si>
  <si>
    <t>LIU, JIA JIA</t>
  </si>
  <si>
    <t>SAHOO, RANJIT K (RANJIT)</t>
  </si>
  <si>
    <t>Sara (Sara) Chen</t>
  </si>
  <si>
    <t>Kodchakorn (KODCHAKORN) Niyomsilchai</t>
  </si>
  <si>
    <t>Cesar Luis (CESAR LUIS) Garcia Fierro</t>
  </si>
  <si>
    <t>R. (RITA) Marissen</t>
  </si>
  <si>
    <t>KAI (KAI) LI</t>
  </si>
  <si>
    <t>JACKY (Jacky) HUI</t>
  </si>
  <si>
    <t>03/21/2017 12:13pm</t>
  </si>
  <si>
    <t>UDIT (UDIT) SHARMA</t>
  </si>
  <si>
    <t>BENJAMIN (Ben) TEAGUE</t>
  </si>
  <si>
    <t>Adriana Lucia (ADRIANA LUCIA) Suarez Daza</t>
  </si>
  <si>
    <t>MARK (Mark) LEES</t>
  </si>
  <si>
    <t>DANA W. (DANA) DRESSER</t>
  </si>
  <si>
    <t>Isabel (ISABEL) Cano Lahore</t>
  </si>
  <si>
    <t>03/20/2017 12:01am</t>
  </si>
  <si>
    <t>03/20/2017 12:05am</t>
  </si>
  <si>
    <t>Haruka (HARUKA) Homma</t>
  </si>
  <si>
    <t>Satoshi (SATOSHI) Tanikawa</t>
  </si>
  <si>
    <t>03/18/2017 06:45pm</t>
  </si>
  <si>
    <t>Mitsuhiro (MITSUHIRO) Hirai</t>
  </si>
  <si>
    <t>10/18/2016 05:58am</t>
  </si>
  <si>
    <t>Yoshiaki (YOSHIAKI) Fujii</t>
  </si>
  <si>
    <t>Yu (YU) Sato</t>
  </si>
  <si>
    <t>Kohichiroh (KOHICHIROH) Hohri</t>
  </si>
  <si>
    <t>03/18/2017 06:36pm</t>
  </si>
  <si>
    <t>Rika (RIKA) Sugiyama</t>
  </si>
  <si>
    <t>Yohhei (YOHHEI) Togashi</t>
  </si>
  <si>
    <t>James Alexander (James Alexander) Spooner</t>
  </si>
  <si>
    <t>Chris (CHRISTOPHER) Wynn</t>
  </si>
  <si>
    <t>03/17/2017 08:20am</t>
  </si>
  <si>
    <t>Cattaleeya (CATTALEEYA) Ruttanagomon</t>
  </si>
  <si>
    <t>HONG (HONG) CHEN</t>
  </si>
  <si>
    <t>IVAN (IVAN) LEMESHEV</t>
  </si>
  <si>
    <t>03/23/2017 07:31am</t>
  </si>
  <si>
    <t>KANUNGNID (Kanungnid) PUROD</t>
  </si>
  <si>
    <t>JOLENE FONG MENG (Jolene Fong Meng) SIM</t>
  </si>
  <si>
    <t>03/19/2017 11:47pm</t>
  </si>
  <si>
    <t>YUN XIANG (YUN XIANG) GAO</t>
  </si>
  <si>
    <t>James (JAMES) Rogers</t>
  </si>
  <si>
    <t>03/21/2017 07:54am</t>
  </si>
  <si>
    <t>Jack (JACK) Barker</t>
  </si>
  <si>
    <t>ROBERT M. (Robert) GAGLIANO</t>
  </si>
  <si>
    <t>Coenraad (Coenraad) Smith</t>
  </si>
  <si>
    <t>Joe (Joe) Dibattista</t>
  </si>
  <si>
    <t>DANIEL (DANIEL) SURBER</t>
  </si>
  <si>
    <t>Thomas A. (Thomas) Brennan</t>
  </si>
  <si>
    <t>A. (ANDREW) Darley</t>
  </si>
  <si>
    <t>MICHELLE (Michelle) MILLER</t>
  </si>
  <si>
    <t>03/19/2017 01:06am</t>
  </si>
  <si>
    <t>03/21/2017 02:23pm</t>
  </si>
  <si>
    <t>Sonya (Sonya) Favretto</t>
  </si>
  <si>
    <t>Arun (Arun) Kothari</t>
  </si>
  <si>
    <t>Reid (REID) Sutherland</t>
  </si>
  <si>
    <t>Vasanth R. (Vasanth) Venkatachalam</t>
  </si>
  <si>
    <t>THOMAS J. (THOMAS) KORNMEIER</t>
  </si>
  <si>
    <t>J. A. (Jeroen) Lucassen</t>
  </si>
  <si>
    <t>MELODY (MELODY) LU</t>
  </si>
  <si>
    <t>Andreacrist (ANDREACRISTINA) Camozzi</t>
  </si>
  <si>
    <t>IVAILO (Ivailo) DJILIANOV</t>
  </si>
  <si>
    <t>Yan (Yan) Shi</t>
  </si>
  <si>
    <t>Tatsuya (TATSUYA) Takanashi</t>
  </si>
  <si>
    <t>Kaushik (Kaushik) Koley</t>
  </si>
  <si>
    <t>03/17/2017 10:49am</t>
  </si>
  <si>
    <t>J. M. (HANNY) Boon</t>
  </si>
  <si>
    <t>Alon (ALON) Tores</t>
  </si>
  <si>
    <t>03/20/2017 03:26am</t>
  </si>
  <si>
    <t>JED (Jed) ERLICHMAN</t>
  </si>
  <si>
    <t>ASHRAF (Ashraf) UL KABIR</t>
  </si>
  <si>
    <t>03/17/2017 05:06am</t>
  </si>
  <si>
    <t>C. H. (Cor) Ranzijn</t>
  </si>
  <si>
    <t>03/17/2017 05:16am</t>
  </si>
  <si>
    <t>CEZARY J. (CEZARY) WIECZOREK</t>
  </si>
  <si>
    <t>DEREK (Derek) HAYES</t>
  </si>
  <si>
    <t>Mark F. (Mark) Shea</t>
  </si>
  <si>
    <t>Jesper (JESPER) Gardtman</t>
  </si>
  <si>
    <t>03/21/2017 12:45pm</t>
  </si>
  <si>
    <t>03/23/2017 08:53am</t>
  </si>
  <si>
    <t>Hon Chun (HON CHUN) Ng</t>
  </si>
  <si>
    <t>Ronald (RONALD) Teijken</t>
  </si>
  <si>
    <t>RACHEL R. (RACHEL) ADAMS</t>
  </si>
  <si>
    <t>Alessandro (ALESSANDRO) Chiorra</t>
  </si>
  <si>
    <t>Nazish (Nazish) Abbasi</t>
  </si>
  <si>
    <t>J. W. (JEREMY) Fry</t>
  </si>
  <si>
    <t>03/22/2017 06:18am</t>
  </si>
  <si>
    <t>Maria Elena (MARIA ELENA) Munaro</t>
  </si>
  <si>
    <t>Stipe (Stipe) Pavicic</t>
  </si>
  <si>
    <t>Felecia R. (Felecia) Kornegay</t>
  </si>
  <si>
    <t>LOUI (Loui) AKASHA</t>
  </si>
  <si>
    <t>03/17/2017 05:29am</t>
  </si>
  <si>
    <t>MARCIN (MARCIN) WEDZEL</t>
  </si>
  <si>
    <t>Datta, Raj  (RAJORSHI)</t>
  </si>
  <si>
    <t>C. (CARMEL) Duffy</t>
  </si>
  <si>
    <t>HO MENG (Ho Meng) TAN</t>
  </si>
  <si>
    <t>Anselmo (ANSELMO) Trillo Pelaez</t>
  </si>
  <si>
    <t>KRISTEN L. (Kristen) BRITTON</t>
  </si>
  <si>
    <t>SANJEEV PRIYAM CHANDRAN (SANJEEV PRIYAM CHANDRAN) HARICHANDRAN</t>
  </si>
  <si>
    <t>03/18/2017 06:31pm</t>
  </si>
  <si>
    <t>Hicham (Hicham) Benbella</t>
  </si>
  <si>
    <t>03/22/2017 06:24am</t>
  </si>
  <si>
    <t>Tivoli Advanced Allocation Management (System z)</t>
  </si>
  <si>
    <t>Debashish (Debashish) Mandal</t>
  </si>
  <si>
    <t>Philippe (PHILIPPE) Tunica</t>
  </si>
  <si>
    <t>03/18/2017 06:37pm</t>
  </si>
  <si>
    <t>DSI - iX: Cust Engage &amp; Dsgn: Cognitive</t>
  </si>
  <si>
    <t>CANDACE (CANDACE) Chan</t>
  </si>
  <si>
    <t>Prolifics, Inc.</t>
  </si>
  <si>
    <t>Regina Helena Frasson (REGINA HELENA) Nori</t>
  </si>
  <si>
    <t>IVOR (Ivor) PEREIRA</t>
  </si>
  <si>
    <t>Dina E. (Dina) Davies</t>
  </si>
  <si>
    <t>Kapil (Kapil) Ahuja</t>
  </si>
  <si>
    <t>Brennen (BRENNEN) Lafleur</t>
  </si>
  <si>
    <t>ZACHARIAH T. (ZACHARIAH) THOMAS</t>
  </si>
  <si>
    <t>03/22/2017 02:44am</t>
  </si>
  <si>
    <t>Nguyen Thuy (LAM) Lam</t>
  </si>
  <si>
    <t>03/18/2017 06:41pm</t>
  </si>
  <si>
    <t>Loren (Loren) Cisyk</t>
  </si>
  <si>
    <t>Lara (LARA) Al-Hussayni</t>
  </si>
  <si>
    <t>Cameron (Cameron) Steffen</t>
  </si>
  <si>
    <t>Sheri (Sheri) Fox</t>
  </si>
  <si>
    <t>Sandesh V. (Sandesh) Potdar</t>
  </si>
  <si>
    <t>Louie Siew Lei (SIEW LEI) Tham</t>
  </si>
  <si>
    <t>BROOKE A. (Brooke) MABRY</t>
  </si>
  <si>
    <t>Mark (Mark) Bryant</t>
  </si>
  <si>
    <t>KYLIE M. (Kylie) SKEAHAN</t>
  </si>
  <si>
    <t>03/22/2017 10:38am</t>
  </si>
  <si>
    <t>Cell</t>
  </si>
  <si>
    <t>Do Not Use - GPP CELL</t>
  </si>
  <si>
    <t>02/24/2017 10:13am</t>
  </si>
  <si>
    <t>03/23/2017 04:08am</t>
  </si>
  <si>
    <t>CS - Intellectual Property Income</t>
  </si>
  <si>
    <t>AMANDA BAIJIA (Amanda Baijia) XU</t>
  </si>
  <si>
    <t>C. (CORNELIS) Blok</t>
  </si>
  <si>
    <t>Star (Star) Kao</t>
  </si>
  <si>
    <t>03/22/2017 02:22am</t>
  </si>
  <si>
    <t>HUI KHEE (Hui Khee) LIM</t>
  </si>
  <si>
    <t>Kawai, Hideyuki</t>
  </si>
  <si>
    <t>03/17/2017 10:46am</t>
  </si>
  <si>
    <t>Barbara (BARBARA) Spinoglio</t>
  </si>
  <si>
    <t>Alexander (ALEXANDER) Rainer-Harbach</t>
  </si>
  <si>
    <t>Natalie Høiberg (Natalie Høiberg) Aasen</t>
  </si>
  <si>
    <t>Paul (PAUL) Barrington</t>
  </si>
  <si>
    <t>Roman (Roman) Zeltser</t>
  </si>
  <si>
    <t>Stephen J. (Steve) Wagner</t>
  </si>
  <si>
    <t>Marc (MARC) Durand</t>
  </si>
  <si>
    <t>Charles T. (Tyler) Kelly</t>
  </si>
  <si>
    <t>M. W. (Mike) Hope</t>
  </si>
  <si>
    <t>Andrej (Andrej) Struhar</t>
  </si>
  <si>
    <t>03/23/2017 06:44am</t>
  </si>
  <si>
    <t>WILLIAM J. (WILLIAM) CARLEY</t>
  </si>
  <si>
    <t>Paavo (PAAVO) Häkkinen</t>
  </si>
  <si>
    <t>Magnus (MAGNUS OTTO) Törrönen</t>
  </si>
  <si>
    <t>03/17/2017 03:56am</t>
  </si>
  <si>
    <t>JANETHANIT (Janethanit) JANENOPAKARN</t>
  </si>
  <si>
    <t>Bruno (Bruno) Goirand</t>
  </si>
  <si>
    <t>03/17/2017 09:55am</t>
  </si>
  <si>
    <t>Ariadna (ARIADNA) Garcia Gonzalez</t>
  </si>
  <si>
    <t>Yurie (YURIE) Nagai</t>
  </si>
  <si>
    <t>03/21/2017 08:47pm</t>
  </si>
  <si>
    <t>Takeo (TAKEO) Machida</t>
  </si>
  <si>
    <t>03/22/2017 03:58am</t>
  </si>
  <si>
    <t>CAI CBT Security Services</t>
  </si>
  <si>
    <t>JACK (Jack) DENNY</t>
  </si>
  <si>
    <t>03/23/2017 06:07am</t>
  </si>
  <si>
    <t>S. (Steve) Munden</t>
  </si>
  <si>
    <t>Søren (Søren) Gerdt</t>
  </si>
  <si>
    <t>Thuy V. (Thuy) Nguyen</t>
  </si>
  <si>
    <t>Andreas (Andreas) Freudenreich</t>
  </si>
  <si>
    <t>03/20/2017 01:19pm</t>
  </si>
  <si>
    <t>Loretis (LORETIS) Alisauskas</t>
  </si>
  <si>
    <t>Tony (TONY) Farallo</t>
  </si>
  <si>
    <t>CertSys Tecnologia da Informação LTDA</t>
  </si>
  <si>
    <t>03/21/2017 07:07am</t>
  </si>
  <si>
    <t>MATTHEW R. (Matthew) FINCH</t>
  </si>
  <si>
    <t>LYNN (Lynn) BANH</t>
  </si>
  <si>
    <t>Ole Morten (Ole Morten) Boldevin</t>
  </si>
  <si>
    <t>Timothy B. (Tim) Peck</t>
  </si>
  <si>
    <t>Jayesh (Jayesh) Rajan</t>
  </si>
  <si>
    <t>LUIZ FERNANDO (LUIZ FERNANDO) JERONYMO</t>
  </si>
  <si>
    <t>HYE KYUNG (Hye Kyung) LEE</t>
  </si>
  <si>
    <t>Cindy J. (Cindy) Ogden</t>
  </si>
  <si>
    <t>C. (CONRAD) Schiphorst</t>
  </si>
  <si>
    <t>3/9/2017  2:12:35 PM</t>
  </si>
  <si>
    <t>Nozoe, Yoshiya</t>
  </si>
  <si>
    <t>ANTHONY M. (Tony) DEERING</t>
  </si>
  <si>
    <t>Jeroen (JEROEN) Tromp</t>
  </si>
  <si>
    <t>Paul (PAUL) Crick</t>
  </si>
  <si>
    <t>Aldo (ALDO DANTE GIUSEPPE) Borghi</t>
  </si>
  <si>
    <t>Christina R. (Christa) Dyck</t>
  </si>
  <si>
    <t>03/22/2017 03:54am</t>
  </si>
  <si>
    <t>XIAO HUA (XIAO HUA) HAN</t>
  </si>
  <si>
    <t>SEBASTIAN (Sebastian) FRANK</t>
  </si>
  <si>
    <t>SIMRAN P. (Simran) GILL</t>
  </si>
  <si>
    <t>Luke (LUKE) Trevorrow</t>
  </si>
  <si>
    <t>MOHAMAD HAFEZ (Hafez) MOHAMAD ROSLI</t>
  </si>
  <si>
    <t>DQ-56V0WPN</t>
  </si>
  <si>
    <t>AMERICAN EXPRESS TRAVEL RELATED SERVICES CO INC</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</si>
  <si>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</si>
  <si>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</si>
  <si>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</si>
  <si>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</si>
  <si>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</si>
  <si>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</si>
  <si>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</si>
  <si>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</si>
  <si>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</si>
  <si>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</si>
  <si>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</si>
  <si>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</si>
  <si>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</si>
  <si>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</si>
  <si>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</si>
  <si>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</si>
  <si>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</si>
  <si>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NATIONAL HEALTHCARE GROUP PTE LTD</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</si>
  <si>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</si>
  <si>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</si>
  <si>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</si>
  <si>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</si>
  <si>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</si>
  <si>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</si>
  <si>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</si>
  <si>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</si>
  <si>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EMBIoT:GBS Embed Internet of Things, ISA-AutoIS70-ConnectedVehicle</t>
  </si>
  <si>
    <t>Troy T. (Troy) Siwek</t>
  </si>
  <si>
    <t>Vince (VINCE) Robert</t>
  </si>
  <si>
    <t>MACIEJ T. (MACIEJ) DABEK</t>
  </si>
  <si>
    <t>SUSHEEL K. (Susheel) LADWA</t>
  </si>
  <si>
    <t>03/19/2017 12:48am</t>
  </si>
  <si>
    <t>MANAS R. (Manas) PANIGRAHI</t>
  </si>
  <si>
    <t>JOHN (JOHN) HECK III</t>
  </si>
  <si>
    <t>Kenneth M. (Kenneth) Dircks</t>
  </si>
  <si>
    <t>03/20/2017 10:41am</t>
  </si>
  <si>
    <t>William C. (William) Deats</t>
  </si>
  <si>
    <t>B. S. (BARRY) Connell</t>
  </si>
  <si>
    <t>SIDDHARTH (Sid) SAPOLIA</t>
  </si>
  <si>
    <t>Sung Chan (SUNG CHAN) Kim</t>
  </si>
  <si>
    <t>Javier (JAVIER) Perez Gutierrez</t>
  </si>
  <si>
    <t>Soundar (Soundar) Ravishankar</t>
  </si>
  <si>
    <t>LUBEY (Lubey) LOZEVSKI</t>
  </si>
  <si>
    <t>Joao Natalino De (JOAO NATALINO) Oliveira</t>
  </si>
  <si>
    <t>Daniele (DANIELE) Perrone</t>
  </si>
  <si>
    <t>STACIE (Stacie) CRISP</t>
  </si>
  <si>
    <t>Thomas L. (Thomas) Coleman</t>
  </si>
  <si>
    <t>MICHAEL J. (James) COSTIGAN</t>
  </si>
  <si>
    <t>John (John) Conklin</t>
  </si>
  <si>
    <t>WILLIAM B. (Bill) AICKLEN</t>
  </si>
  <si>
    <t>SHIVESH (SHIVESH) SHARMA</t>
  </si>
  <si>
    <t>Su Jie (Su Jie) Wang</t>
  </si>
  <si>
    <t>Gaurav (Gaurav) Ahuja</t>
  </si>
  <si>
    <t>AJAY (AJAY) MALIK</t>
  </si>
  <si>
    <t>JARRETT E. (JARRETT) WALKER</t>
  </si>
  <si>
    <t>Shawn M. (Shawn) Thudium</t>
  </si>
  <si>
    <t>XIANG HUI (XIANG HUI) YIN</t>
  </si>
  <si>
    <t>03/16/2017 02:51pm</t>
  </si>
  <si>
    <t>Holly A. (Holly) Flaherty</t>
  </si>
  <si>
    <t>JAMES (JAMES) BYDALEK</t>
  </si>
  <si>
    <t>Wang, Le Ting</t>
  </si>
  <si>
    <t>BALTAZAR (BALTAZAR) RODRIGUEZ TELLEZ</t>
  </si>
  <si>
    <t>HENRY (Henry) CO</t>
  </si>
  <si>
    <t>Sergio Alfonso (Sergio Alfonso) Infante Nino</t>
  </si>
  <si>
    <t>Christian (Christian) Lassen</t>
  </si>
  <si>
    <t>DEAN H. (Dean) CLARKE</t>
  </si>
  <si>
    <t>THIAGO (THIAGO) LENZI RESENDE</t>
  </si>
  <si>
    <t>Sovenath (Sovenath) Shaw</t>
  </si>
  <si>
    <t>Felix (FELIX) Martineau</t>
  </si>
  <si>
    <t>03/17/2017 08:45am</t>
  </si>
  <si>
    <t>YANA (YANA) Kiseleva</t>
  </si>
  <si>
    <t>CAIO (CAIO) RAINERIO DE ARAUJO SILVA</t>
  </si>
  <si>
    <t>Pascal (PASCAL) Souletie</t>
  </si>
  <si>
    <t>Andrea (Andrea) Busnelli</t>
  </si>
  <si>
    <t>ELIZABETH J. (ELIZABETH) POLLOCK</t>
  </si>
  <si>
    <t>Supriyo (Supriyo) Banerjee</t>
  </si>
  <si>
    <t>Klas (KLAS) Anfält</t>
  </si>
  <si>
    <t>ROBERT C. (Rob) NEMETH</t>
  </si>
  <si>
    <t>Lisa A. (Lisa A.) Ramos</t>
  </si>
  <si>
    <t>DIANA (Diana) BERMAN</t>
  </si>
  <si>
    <t>Sebastien (SEBASTIEN) Jardin</t>
  </si>
  <si>
    <t>Carolin L. (Carolin) Meinhardt</t>
  </si>
  <si>
    <t>LAM (Lam) BUI THE</t>
  </si>
  <si>
    <t>Ingrid (INGRID) Berger</t>
  </si>
  <si>
    <t>SIEW HOONG (Ryan) SUN</t>
  </si>
  <si>
    <t>Sharad (Sharad) Shinghal</t>
  </si>
  <si>
    <t>Jorge (JORGE) Garcia Lopez</t>
  </si>
  <si>
    <t>Luis Fernando Camargo (LUIS FERNANDO) Faria</t>
  </si>
  <si>
    <t>JUSTYNA (JUSTYNA) PAWLAK</t>
  </si>
  <si>
    <t>Jitan S. (Jitan) Chandanani</t>
  </si>
  <si>
    <t>03/20/2017 04:05pm</t>
  </si>
  <si>
    <t>Carlos Paul (CARLOS PAUL) Bittrich Ramirez</t>
  </si>
  <si>
    <t>YI (YI) YU</t>
  </si>
  <si>
    <t>Rathanin (RATHANIN) Akarapholsuwan</t>
  </si>
  <si>
    <t>Renee (Renee) Chao</t>
  </si>
  <si>
    <t>09/14/2016 01:02am</t>
  </si>
  <si>
    <t>Saki (SAKI) Takemoto</t>
  </si>
  <si>
    <t>Heather (HEATHER) Simpson</t>
  </si>
  <si>
    <t>Prashant (Prashant) Upadhyay</t>
  </si>
  <si>
    <t>D. (Doug) Perrott</t>
  </si>
  <si>
    <t>Moses (MOSES) Deslan Purba</t>
  </si>
  <si>
    <t>03/17/2017 09:17am</t>
  </si>
  <si>
    <t>SPSS Modeler</t>
  </si>
  <si>
    <t>Mohammad (Mohammad) Ahmed</t>
  </si>
  <si>
    <t>03/20/2017 10:35pm</t>
  </si>
  <si>
    <t>JING YI (Jing Yi) CHAN</t>
  </si>
  <si>
    <t>Se Youl (SE YOUL) Park</t>
  </si>
  <si>
    <t>BIN HUA (BIN HUA) LUO</t>
  </si>
  <si>
    <t>Hiroaki (HIROAKI) Omata</t>
  </si>
  <si>
    <t>HAO WEN (HAO WEN) GUO</t>
  </si>
  <si>
    <t>03/19/2017 11:02pm</t>
  </si>
  <si>
    <t>HSBN Support 12 month</t>
  </si>
  <si>
    <t>James A. (Sandy) Ransom</t>
  </si>
  <si>
    <t>William J. (William) Swope</t>
  </si>
  <si>
    <t>Amy L. (Amy) Schroeder</t>
  </si>
  <si>
    <t>SHARAD (SHARAD) TANDON</t>
  </si>
  <si>
    <t>Shu Qi (Shu Qi) Wang</t>
  </si>
  <si>
    <t>03/22/2017 06:12am</t>
  </si>
  <si>
    <t>MACIEJ B. (MACIEJ) MODRZEJEWSKI</t>
  </si>
  <si>
    <t>ARTHUR E. (ARTHUR) FISK</t>
  </si>
  <si>
    <t>Mauricio (MAURICIO) Diaz Duran</t>
  </si>
  <si>
    <t>Bao (Bao) Bui</t>
  </si>
  <si>
    <t>Matteo (MATTEO MICHELE) Damiani</t>
  </si>
  <si>
    <t>Auston (Auston) Tsai</t>
  </si>
  <si>
    <t>Bala (Bala) Ramachandran</t>
  </si>
  <si>
    <t>JAI KUMAR (JAI KUMAR) SUBRAMANIAN</t>
  </si>
  <si>
    <t>BELLO, SADIQ A (Sadiq Bello)</t>
  </si>
  <si>
    <t>Allen D. (Allen) Crow</t>
  </si>
  <si>
    <t>D. (Daniel) Borgmann</t>
  </si>
  <si>
    <t>Alvaro (ALVARO) Diaz Aguirre</t>
  </si>
  <si>
    <t>MENG ZI (MENG ZI) CHEN</t>
  </si>
  <si>
    <t>CAI BDS aaS - Strategy Services</t>
  </si>
  <si>
    <t>Joanna (JOANNA) Donohue</t>
  </si>
  <si>
    <t>MARIO (MARIO) EDWARDS</t>
  </si>
  <si>
    <t>William Benjamin (WILLIAM) Glendon</t>
  </si>
  <si>
    <t>JOHN F. (John) ARNOLD</t>
  </si>
  <si>
    <t>G. H. (Guts) Wissema</t>
  </si>
  <si>
    <t>Sang (SANG) Dinh Ngoc</t>
  </si>
  <si>
    <t>Jason Beng Chee (JASON BENG CHEE) Ang</t>
  </si>
  <si>
    <t>CAI MMRF Appl Migration / Modernization - other Cloud</t>
  </si>
  <si>
    <t>Olga (OLGA) Blanco Poves</t>
  </si>
  <si>
    <t>Ron (Ron) Baghai</t>
  </si>
  <si>
    <t>03/17/2017 05:44am</t>
  </si>
  <si>
    <t>ANDREA CAROLINA (ANDREA CAROLINA) MAYTIN BARONE</t>
  </si>
  <si>
    <t>Hafsa (HAFSA) Abid</t>
  </si>
  <si>
    <t>Tsuyoshi (TSUYOSHI) Kondo</t>
  </si>
  <si>
    <t>Gonzalo Alberto (GONZALO ALBERTO) Boix Dellepiane</t>
  </si>
  <si>
    <t>PAMELA S. (Pam) SHELTON</t>
  </si>
  <si>
    <t>H. J. (HAYLEY) Warner</t>
  </si>
  <si>
    <t>CHUTIMA (Chutima) KUMNERDCHUTRAKUL</t>
  </si>
  <si>
    <t>JAMES (James) HUTTON</t>
  </si>
  <si>
    <t>JUNG HEUI (Jung Heui) KIM</t>
  </si>
  <si>
    <t>Abdulaziz Saud A. (Abdulaziz Saud A) Al-Helayyil</t>
  </si>
  <si>
    <t>Leona (LEONA) Atkins</t>
  </si>
  <si>
    <t>Amy (AMY) Testa</t>
  </si>
  <si>
    <t>Seshareddy (Sesh) Kamireddi</t>
  </si>
  <si>
    <t>IGSPU:Procurement Support - Unknown at this Time, ISA-GovtPG81-CitizenEngagement</t>
  </si>
  <si>
    <t>1S-X4ZC1EA</t>
  </si>
  <si>
    <t>Blockchain for Commercial policy</t>
  </si>
  <si>
    <t>XJ-C7XTT8J</t>
  </si>
  <si>
    <t>AMERIPRISE FINANCIAL INC</t>
  </si>
  <si>
    <t>Blue Mix Opt</t>
  </si>
  <si>
    <t>MS-P4N1YJK</t>
  </si>
  <si>
    <t>BANCO CENTRAL DEL ECUADOR</t>
  </si>
  <si>
    <t>Blockchain Dinero Electronico BANCO CENTRAL DEL ECUADOR</t>
  </si>
  <si>
    <t>MA-YB1KOA7</t>
  </si>
  <si>
    <t>REXEL FRANCE</t>
  </si>
  <si>
    <t>B4-IJ6TG7Y</t>
  </si>
  <si>
    <t>Blockchain for Pharmacy</t>
  </si>
  <si>
    <t>YX-9CZL7MB</t>
  </si>
  <si>
    <t>BlueMix Toolchain for Blockchain Development</t>
  </si>
  <si>
    <t>VG-K8NG22W</t>
  </si>
  <si>
    <t>HeNan Yisai Beef Co.,Ltd</t>
  </si>
  <si>
    <t>blockchain consulting</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</si>
  <si>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</si>
  <si>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</si>
  <si>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</si>
  <si>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</si>
  <si>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</si>
  <si>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</si>
  <si>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</si>
  <si>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</si>
  <si>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</si>
  <si>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</si>
  <si>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</si>
  <si>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03/16/2017 02:54pm</t>
  </si>
  <si>
    <t>JOHN C. (John) ANDERSON</t>
  </si>
  <si>
    <t>ROBERT (Robert) CHAPMAN</t>
  </si>
  <si>
    <t>03/19/2017 12:59am</t>
  </si>
  <si>
    <t>Lei Ming (Lei Ming) Ao</t>
  </si>
  <si>
    <t>Shingo (SHINGO) Hanamitsu</t>
  </si>
  <si>
    <t>William (WILLIAM) Mullen</t>
  </si>
  <si>
    <t>CBDS: AI &amp; WDP - Discovery &amp; Exploration</t>
  </si>
  <si>
    <t>Arnaud (ARNAUD) Hay</t>
  </si>
  <si>
    <t>XI HAI (XI HAI) DAI</t>
  </si>
  <si>
    <t>Satoshi (SATOSHI) Yoshimoto</t>
  </si>
  <si>
    <t>03/01/2017 02:50pm</t>
  </si>
  <si>
    <t>03/21/2017 04:09pm</t>
  </si>
  <si>
    <t>IBM Bluemix Dedicated - API Connect</t>
  </si>
  <si>
    <t>THERESA M. (THERESA) ROLLIN</t>
  </si>
  <si>
    <t>WALKER, JARRETT E.</t>
  </si>
  <si>
    <t>MARCO L. (Marco) LEONCELLI</t>
  </si>
  <si>
    <t>Daniel (DANIEL) Garcia Quiroga</t>
  </si>
  <si>
    <t>03/17/2017 10:44am</t>
  </si>
  <si>
    <t>SLOANE (Sloane) BRAKEVILLE</t>
  </si>
  <si>
    <t>03/21/2017 04:13pm</t>
  </si>
  <si>
    <t>03/21/2017 04:16pm</t>
  </si>
  <si>
    <t>Bertrand (BERTRAND) Ferrando</t>
  </si>
  <si>
    <t>Kenji (Kenji) Yamanouchi</t>
  </si>
  <si>
    <t>03/17/2017 02:48pm</t>
  </si>
  <si>
    <t>JULI M. (Juli) PETERSON</t>
  </si>
  <si>
    <t>M. (Mark) Widdows</t>
  </si>
  <si>
    <t>Paul J. (Paul) Houde</t>
  </si>
  <si>
    <t>Natsumi (NATSUMI) Katoh</t>
  </si>
  <si>
    <t>03/18/2017 05:29pm</t>
  </si>
  <si>
    <t>Yu Jun (Yu Jun) Zhang</t>
  </si>
  <si>
    <t>03/20/2017 03:12pm</t>
  </si>
  <si>
    <t>ROBERT C. (ROBERT) MILLER</t>
  </si>
  <si>
    <t>03/22/2017 10:12pm</t>
  </si>
  <si>
    <t>Hui Tang (Hui Tang) Duan</t>
  </si>
  <si>
    <t>Hideomi (HIDEOMI) Ezumi</t>
  </si>
  <si>
    <t>03/18/2017 05:49pm</t>
  </si>
  <si>
    <t>George (GEORGE) Chiran</t>
  </si>
  <si>
    <t>JERRY T. (Jerry) HANCOCK</t>
  </si>
  <si>
    <t>Ren (Ren) Mu</t>
  </si>
  <si>
    <t>Ezequiel (EZEQUIEL) Alegre Moreno</t>
  </si>
  <si>
    <t>B. (SAMUEL) Mccullen</t>
  </si>
  <si>
    <t>David J. (Dave) Rook</t>
  </si>
  <si>
    <t>Kim (KIM) Moleta</t>
  </si>
  <si>
    <t>03/17/2017 09:57am</t>
  </si>
  <si>
    <t>Shane (SHANE) Moore</t>
  </si>
  <si>
    <t>Yoshimi (YOSHIMI) Miyazaki</t>
  </si>
  <si>
    <t>YI TAO (YI TAO) JI</t>
  </si>
  <si>
    <t>Kultanee (KULTANEE) Tianchanachaiya</t>
  </si>
  <si>
    <t>Ann (ANN) Lambrecht</t>
  </si>
  <si>
    <t>Alex (ALEXANDER) Veitch</t>
  </si>
  <si>
    <t>Nicholas (NICHOLAS) Penn</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</si>
  <si>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</si>
  <si>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</si>
  <si>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</si>
  <si>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</si>
  <si>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</si>
  <si>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</si>
  <si>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</si>
  <si>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</si>
  <si>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ENERGY LIMITED</t>
  </si>
  <si>
    <t>AGL P2P Trading Scheme - Arena funded experiment</t>
  </si>
  <si>
    <t>Vereniging BUMA</t>
  </si>
  <si>
    <t>X1-4BTKBD3</t>
  </si>
  <si>
    <t>Blockchain with Ascertify -online fraud</t>
  </si>
  <si>
    <t>VF-ARWK69W</t>
  </si>
  <si>
    <t>UG-JEOWUVW</t>
  </si>
  <si>
    <t>NEW YORK LIFE INSURANCE CO</t>
  </si>
  <si>
    <t>IC Blockchain</t>
  </si>
  <si>
    <t>03/30/2017 01:32am</t>
  </si>
  <si>
    <t>PATRICK J. (Patrick) HEFLIN</t>
  </si>
  <si>
    <t>Yanagisawa, Tsukasa</t>
  </si>
  <si>
    <t>Mike (MIKE) Mazarakis</t>
  </si>
  <si>
    <t>MACKENZIE, DAVID O (David)</t>
  </si>
  <si>
    <t>CAI SC &amp; CP - AMS</t>
  </si>
  <si>
    <t>03/28/2017 07:26am</t>
  </si>
  <si>
    <t>03/30/2017 01:31am</t>
  </si>
  <si>
    <t>12/14/2016 02:03pm</t>
  </si>
  <si>
    <t>Mila R. (Mila) McCutchen</t>
  </si>
  <si>
    <t>10/03/2016 08:17am</t>
  </si>
  <si>
    <t>Patrick (PATRICK) Taymans</t>
  </si>
  <si>
    <t>03/04/2016 07:01pm</t>
  </si>
  <si>
    <t>Darnel L. (Darnel) Powless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</si>
  <si>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</si>
  <si>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</si>
  <si>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</si>
  <si>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</si>
  <si>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</si>
  <si>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</si>
  <si>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</si>
  <si>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</si>
  <si>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Shan dong he shang yun gou</t>
  </si>
  <si>
    <t>04-2DW4BRU</t>
  </si>
  <si>
    <t>JPMC: Project Socius - Blockchain (Quorum) on Bluemix</t>
  </si>
  <si>
    <t>BTMU Blockchain SLA Production</t>
  </si>
  <si>
    <t>YX-QQ8Z5XQ</t>
  </si>
  <si>
    <t>DEFENSE INFORMATION SYSTEMS AGENCY</t>
  </si>
  <si>
    <t>Q4-P1AIA4D</t>
  </si>
  <si>
    <t>海外备件咨询</t>
  </si>
  <si>
    <t>Blockchain for HCP</t>
  </si>
  <si>
    <t>Insulation Product Group Fraud, Loss and Theft Blockchain MvP1 Project</t>
  </si>
  <si>
    <t>GB-S8MUG60</t>
  </si>
  <si>
    <t>KEB HANA BANK</t>
  </si>
  <si>
    <t>KEB Hana Bank GLN implementation</t>
  </si>
  <si>
    <t>Intercontinental Exchange</t>
  </si>
  <si>
    <t>Mee Seva Centre</t>
  </si>
  <si>
    <t>WA-3RKE7MQ</t>
  </si>
  <si>
    <t>Blockchain for Supply Chain POC</t>
  </si>
  <si>
    <t>Q3-E6L2702</t>
  </si>
  <si>
    <t>Blockchain Disputes POC</t>
  </si>
  <si>
    <t>QB-EFZY47Z</t>
  </si>
  <si>
    <t>Follett Corporation</t>
  </si>
  <si>
    <t>Blockchain for book counterfeit</t>
  </si>
  <si>
    <t>PP-FOGIZ2L</t>
  </si>
  <si>
    <t>KONINKLIJKE VOPAK N.V.</t>
  </si>
  <si>
    <t>LOCKHEED MARTIN CORPORATION</t>
  </si>
  <si>
    <t>K6-VCHODRE</t>
  </si>
  <si>
    <t>Kube &amp; Kubenz Internationale Speditions-und Logistik-gesellschaft mbH &amp; Co. KG</t>
  </si>
  <si>
    <t>CeBIT17-Global Business Services-Cognitive Supply Chain Lösungen und Trade Blockchains, wie ein mittelständiges Unternehmen Zugriff zu solchen Lösungen bekommen könnte.-000-medium (SS3)</t>
  </si>
  <si>
    <t>JE-D5VZBZR</t>
  </si>
  <si>
    <t>CeBIT17-Global Business Services-Kunde ist sehr interessiert in Blockchain, wünscht Kontakt.-061-high (SS4)</t>
  </si>
  <si>
    <t>J2-CYK89WA</t>
  </si>
  <si>
    <t>Honda Research Institute Europe GmbH</t>
  </si>
  <si>
    <t>CeBIT17-Global Business Services-Customer is interested in Blockchain-061-medium (SS3)</t>
  </si>
  <si>
    <t>87-8SERXE9</t>
  </si>
  <si>
    <t>CeBIT17-Global Business Services-Ethereum Pilot der LBBW auf Hyperledger migrieren-062-medium (SS3)</t>
  </si>
  <si>
    <t>K5-7NV8V3M</t>
  </si>
  <si>
    <t>3K-NTDFNJ4</t>
  </si>
  <si>
    <t>Leg8cy</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</si>
  <si>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</si>
  <si>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</si>
  <si>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</si>
  <si>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</si>
  <si>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</si>
  <si>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</si>
  <si>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</si>
  <si>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</si>
  <si>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</si>
  <si>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</si>
  <si>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1U-SOX2MBP</t>
  </si>
  <si>
    <t>Bluemix Garage - Blockchain for Claims</t>
  </si>
  <si>
    <t>0D-YM2W5KL</t>
  </si>
  <si>
    <t>BANCO DE CREDITO DEL PERU</t>
  </si>
  <si>
    <t>Proyecto Blockchain</t>
  </si>
  <si>
    <t>B6-5IFVKPC</t>
  </si>
  <si>
    <t>eInvoicing DNS SaaS Solution</t>
  </si>
  <si>
    <t>N5-Y3KJB4X</t>
  </si>
  <si>
    <t>Lufthansa CityLine GmbH</t>
  </si>
  <si>
    <t>WU-YHCS4UR</t>
  </si>
  <si>
    <t>PERDUE FARMS INCORPORATED</t>
  </si>
  <si>
    <t>Blockchain for Perdue</t>
  </si>
  <si>
    <t>VV-S5NX2AN</t>
  </si>
  <si>
    <t>DBS BANK LTD.</t>
  </si>
  <si>
    <t>Blockchain (IDC Asian Financial Congress )</t>
  </si>
  <si>
    <t>THE SIAM CEMENT PUBLIC COMPANY LIMITED</t>
  </si>
  <si>
    <t>[HNFG] Bluemix &amp; Blockchain for GLN</t>
  </si>
  <si>
    <t>DC-VQTJTGX</t>
  </si>
  <si>
    <t>Infomotion GmbH</t>
  </si>
  <si>
    <t>CeBIT17-Global Business Services-Hyperledger + IGF + Use Cases-062-low (SS2)</t>
  </si>
  <si>
    <t>CU-A0RTRK5</t>
  </si>
  <si>
    <t>BB&amp;T Corp</t>
  </si>
  <si>
    <t>BB&amp;T First Blockchain Project</t>
  </si>
  <si>
    <t>86-HF247O3</t>
  </si>
  <si>
    <t>BC POC IBM C2017</t>
  </si>
  <si>
    <t>1Y-KVPSBNR</t>
  </si>
  <si>
    <t>SEGUROS GENERALES SURAMERICANA S.A.</t>
  </si>
  <si>
    <t>Blockchain sobre Bluemix</t>
  </si>
  <si>
    <t>1D-79ZZ1AQ</t>
  </si>
  <si>
    <t>Landeskriminalamt NRW</t>
  </si>
  <si>
    <t>CeBIT17-Global Business Services-Hyperledger presentation und Information speziell zum Identity Management. Hier auch auf die Sicherheit eingehen und die TAN Systematik-062-low (SS2)</t>
  </si>
  <si>
    <t>ON-3H9KF6E</t>
  </si>
  <si>
    <t>AUCNET</t>
  </si>
  <si>
    <t>RS-VGNA7ZA</t>
  </si>
  <si>
    <t>CERNER CORP</t>
  </si>
  <si>
    <t>7X-4OXCYPY</t>
  </si>
  <si>
    <t>ATRADIUS CREDIT INSURANCE</t>
  </si>
  <si>
    <t>Blockchain HSBN &amp; Garage</t>
  </si>
  <si>
    <t>BTMU Blockchain SLA Production BS Support</t>
  </si>
  <si>
    <t>[KEPCO] Blockchain Pilot for EV sharing</t>
  </si>
  <si>
    <t>OB-LY3HC0Y</t>
  </si>
  <si>
    <t>ENCORE CAPITAL GROUP INC</t>
  </si>
  <si>
    <t>ECG: BDAT - Blockchain</t>
  </si>
  <si>
    <t>LT-YQLL51R</t>
  </si>
  <si>
    <t>Blockchain 服务器平台</t>
  </si>
  <si>
    <t>J2-P26FMUW</t>
  </si>
  <si>
    <t>THE BANK OF NEW YORK MELLON CORP</t>
  </si>
  <si>
    <t>IBM Blockchain for Corporate Trust</t>
  </si>
  <si>
    <t>3B-IALJRM7</t>
  </si>
  <si>
    <t>MUMBAI METRO RAIL CORPORATION LIMITED</t>
  </si>
  <si>
    <t>Block Chain Req at Mumbai Metro Rail Corporation</t>
  </si>
  <si>
    <t>VZ-FCEB52N</t>
  </si>
  <si>
    <t>DEFENCE SCIENCE AND TECHNOLOGY AGENCY</t>
  </si>
  <si>
    <t>Blockchain Garage for Mindef</t>
  </si>
  <si>
    <t>Q1-812PJ0J</t>
  </si>
  <si>
    <t>Pinjo</t>
  </si>
  <si>
    <t>Datapower Gateway; API; SPD2; Blockchain;</t>
  </si>
  <si>
    <t>9C-4KXM5I6</t>
  </si>
  <si>
    <t>COOP ALLEANZA 3.0</t>
  </si>
  <si>
    <t>Pilota tracciabilità prodotti freschi</t>
  </si>
  <si>
    <t>KD-ISF85AX</t>
  </si>
  <si>
    <t>ABSA BANK LIMITED</t>
  </si>
  <si>
    <t>Blockchain in Trade Finance</t>
  </si>
  <si>
    <t>YW-F39P7W9</t>
  </si>
  <si>
    <t>Raytheon</t>
  </si>
  <si>
    <t>RTN RMS, Blockchain for Mfg Supply Chain Mgt, Al Coit</t>
  </si>
  <si>
    <t>OX-51A1JEG</t>
  </si>
  <si>
    <t>TELECOM ITALIA SPA</t>
  </si>
  <si>
    <t>BLOCKCHAIN POC</t>
  </si>
  <si>
    <t>KZ-ZF4CH02</t>
  </si>
  <si>
    <t>LMCO Space, Blockchain for Supply Chain, Tim Reeves</t>
  </si>
  <si>
    <t>U2-NWV3YXM</t>
  </si>
  <si>
    <t>CeBIT17-Watson-WE AR + Bluemix-003-high (SS4)</t>
  </si>
  <si>
    <t>RV-BFNS2LP</t>
  </si>
  <si>
    <t>CeBIT17-Global Business Services-Ansprechpartner Maersk Projekt-062-medium (</t>
  </si>
  <si>
    <t>MM-8MRS1RK</t>
  </si>
  <si>
    <t>CeBIT17-Global Business Services-Hyperledger, Trade Finance-062-medium (SS3)</t>
  </si>
  <si>
    <t>ML-V70RBS9</t>
  </si>
  <si>
    <t>Blockchain / MBFC Visit</t>
  </si>
  <si>
    <t>G5-6R3AW7D</t>
  </si>
  <si>
    <t>IMS, Bluemix, Blockchain, Garage Services</t>
  </si>
  <si>
    <t>BN-3C701UV</t>
  </si>
  <si>
    <t>NISSAN NORTH AMERICA INC</t>
  </si>
  <si>
    <t>Blockchain garage</t>
  </si>
  <si>
    <t>Deakin University</t>
  </si>
  <si>
    <t>Deakin Blockchain Workshop/POC (LDR-BP-CIO)</t>
  </si>
  <si>
    <t>WH-40ENWMR</t>
  </si>
  <si>
    <t>EQ-0V3IUDN</t>
  </si>
  <si>
    <t>R O B E R T B O S C H S T I F T U N G GESELLSCHAFT MIT BESCHRÄNKTER HAFTUNG</t>
  </si>
  <si>
    <t>CeBIT17-Global Business Services-Informationen zum Maersk Pilotprojekt-062-m</t>
  </si>
  <si>
    <t>64-TUP0BW2</t>
  </si>
  <si>
    <t>LOCKHEED MARTIN AERONAUTICS</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</si>
  <si>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</si>
  <si>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</si>
  <si>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</si>
  <si>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</si>
  <si>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</si>
  <si>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</si>
  <si>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</si>
  <si>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</si>
  <si>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HEALTHPLAN SERVICES, INC.</t>
  </si>
  <si>
    <t>1C-TO0M6MH</t>
  </si>
  <si>
    <t>TREASURY SERVICES BVBA</t>
  </si>
  <si>
    <t>Blockchain as partner ship</t>
  </si>
  <si>
    <t>0L-D8YB7ZY</t>
  </si>
  <si>
    <t>Festo AG &amp; Co. KG</t>
  </si>
  <si>
    <t>CeBIT17-Cloud,Global Business Services-Hyperledger use case in BB CoC untersuchen - installed base und Produktlebenszyklus-062-medium (SS3)</t>
  </si>
  <si>
    <t>1C-TQWT77Y</t>
  </si>
  <si>
    <t>Xcordis FinTech</t>
  </si>
  <si>
    <t>GEP + Blockchain + AI with Watson</t>
  </si>
  <si>
    <t>XY-BP3D478</t>
  </si>
  <si>
    <t>DREAM PAYMENTS CORP</t>
  </si>
  <si>
    <t>PY-IDNBUEO</t>
  </si>
  <si>
    <t>L&amp;T INFOTECH FINANCIAL SERVICES TECHNOLOGIES INC</t>
  </si>
  <si>
    <t>Payments Blockchain PoT</t>
  </si>
  <si>
    <t>EC-B7I63B6</t>
  </si>
  <si>
    <t>YAMANASHI CHUO BANK, LTD., THE</t>
  </si>
  <si>
    <t>山梨中央銀行BC検証</t>
  </si>
  <si>
    <t>O5-R5BNYL8</t>
  </si>
  <si>
    <t>OFFICE OF THE SUPERINTENDENT OF FINANCIAL INSTITUTIONS</t>
  </si>
  <si>
    <t>OSFI regulator relationship and active CDN FSS consortia engagements for Blockchain</t>
  </si>
  <si>
    <t>BRAINCHILD INC.</t>
  </si>
  <si>
    <t>Kaia Corp.</t>
  </si>
  <si>
    <t>XR-0BBC6MV</t>
  </si>
  <si>
    <t>J4-3I5FNW9</t>
  </si>
  <si>
    <t>Pierce Aerospace Llc</t>
  </si>
  <si>
    <t>VOGRICH, MATTHEW J (Matthew)</t>
  </si>
  <si>
    <t>03/30/2017 10:45am</t>
  </si>
  <si>
    <t>03/30/2017 11:17am</t>
  </si>
  <si>
    <t>BEE-LIAN D. (Bee-Lian) QUAH</t>
  </si>
  <si>
    <t>03/27/2017 05:17pm</t>
  </si>
  <si>
    <t>Monica J. (Monica) Orlando</t>
  </si>
  <si>
    <t>03/27/2017 04:31pm</t>
  </si>
  <si>
    <t>RICHARD R. (RICHARD) L'INSALATA</t>
  </si>
  <si>
    <t>Michiel (MICHIEL) Donders</t>
  </si>
  <si>
    <t>03/28/2017 08:13pm</t>
  </si>
  <si>
    <t>John W. (John) Gallaway</t>
  </si>
  <si>
    <t>03/29/2017 03:52pm</t>
  </si>
  <si>
    <t>SUN, CHEN DONG</t>
  </si>
  <si>
    <t>Kim, Jin Hyoe</t>
  </si>
  <si>
    <t>THOMAS (Tom) BISHOP</t>
  </si>
  <si>
    <t>03/30/2017 06:46am</t>
  </si>
  <si>
    <t>Power S814 - AIX or Linux primary OS</t>
  </si>
  <si>
    <t>03/29/2017 12:18am</t>
  </si>
  <si>
    <t>03/29/2017 12:50am</t>
  </si>
  <si>
    <t>03/27/2017 11:53am</t>
  </si>
  <si>
    <t>03/23/2017 04:29pm</t>
  </si>
  <si>
    <t>03/28/2017 06:56am</t>
  </si>
  <si>
    <t>Carlina (CARLINA) Marani</t>
  </si>
  <si>
    <t>WILLIAM F. (William) DICKINSON</t>
  </si>
  <si>
    <t>YONG (YONG) PAN</t>
  </si>
  <si>
    <t>03/28/2017 08:17am</t>
  </si>
  <si>
    <t>03/30/2017 09:10am</t>
  </si>
  <si>
    <t>Soeren (SOEREN) Bohle</t>
  </si>
  <si>
    <t>03/30/2017 07:22am</t>
  </si>
  <si>
    <t>03/30/2017 06:47am</t>
  </si>
  <si>
    <t>03/30/2017 05:53am</t>
  </si>
  <si>
    <t>03/24/2017 10:55am</t>
  </si>
  <si>
    <t>03/24/2017 07:38am</t>
  </si>
  <si>
    <t>03/24/2017 01:41pm</t>
  </si>
  <si>
    <t>03/30/2017 05:48am</t>
  </si>
  <si>
    <t>03/23/2017 06:42am</t>
  </si>
  <si>
    <t>03/30/2017 04:38am</t>
  </si>
  <si>
    <t>Charles E. (Charlie) Honke</t>
  </si>
  <si>
    <t>01/10/2017 03:44pm</t>
  </si>
  <si>
    <t>02/21/2017 01:00pm</t>
  </si>
  <si>
    <t>UrbanCode Build</t>
  </si>
  <si>
    <t>Kristin L. (Kristin) Anderson</t>
  </si>
  <si>
    <t>03/30/2017 06:50pm</t>
  </si>
  <si>
    <t>03/28/2017 11:09am</t>
  </si>
  <si>
    <t>03/27/2017 05:05pm</t>
  </si>
  <si>
    <t>Raj (Raj) Datta</t>
  </si>
  <si>
    <t>03/23/2017 01:43am</t>
  </si>
  <si>
    <t>Tarntip (TARNTIP) Suk-U-Dom</t>
  </si>
  <si>
    <t>03/30/2017 05:38pm</t>
  </si>
  <si>
    <t>ALEXANDER D. (Alex) HAMILTON</t>
  </si>
  <si>
    <t>03/30/2017 10:00am</t>
  </si>
  <si>
    <t>03/27/2017 10:38am</t>
  </si>
  <si>
    <t>PATCHAREE (Patcharee) NUTTHESRI</t>
  </si>
  <si>
    <t>03/28/2017 04:04am</t>
  </si>
  <si>
    <t>WebSphere Application Server For Linux On Z</t>
  </si>
  <si>
    <t>MICHAEL (MICHAEL) SOLODKOV</t>
  </si>
  <si>
    <t>03/30/2017 05:38am</t>
  </si>
  <si>
    <t>05/06/2016 11:35am</t>
  </si>
  <si>
    <t>SKEAHAN, KYLIE M (Kylie)</t>
  </si>
  <si>
    <t>03/29/2017 06:16am</t>
  </si>
  <si>
    <t>03/30/2017 09:36am</t>
  </si>
  <si>
    <t>JESSICA L. (JESSICA) HINKLE</t>
  </si>
  <si>
    <t>03/24/2017 02:46pm</t>
  </si>
  <si>
    <t>CHETAN KUMAR (Chetan Kumar) KRISHNAMURTHY</t>
  </si>
  <si>
    <t>03/24/2017 12:31pm</t>
  </si>
  <si>
    <t>03/29/2017 08:41am</t>
  </si>
  <si>
    <t>Bart (Bart) Cant</t>
  </si>
  <si>
    <t>TAN, CHIEW LENG (Daniel)</t>
  </si>
  <si>
    <t>03/29/2017 02:42am</t>
  </si>
  <si>
    <t>03/23/2017 02:07pm</t>
  </si>
  <si>
    <t>HSBN NW Monthly Charge</t>
  </si>
  <si>
    <t>03/24/2017 10:14am</t>
  </si>
  <si>
    <t>03/19/2017 12:46am</t>
  </si>
  <si>
    <t>03/21/2017 05:31am</t>
  </si>
  <si>
    <t>Shinji (SHINJI) Suzuki</t>
  </si>
  <si>
    <t>03/19/2017 12:52am</t>
  </si>
  <si>
    <t>03/30/2017 01:33pm</t>
  </si>
  <si>
    <t>Taylor D. (Taylor) Erickson</t>
  </si>
  <si>
    <t>03/24/2017 07:42am</t>
  </si>
  <si>
    <t>03/30/2017 05:39pm</t>
  </si>
  <si>
    <t>CBDS: Watson Health - Life Science - Advanced Analytics</t>
  </si>
  <si>
    <t>03/30/2017 06:33pm</t>
  </si>
  <si>
    <t>Consumer Health</t>
  </si>
  <si>
    <t>Employee Health and Wellness - SW Services</t>
  </si>
  <si>
    <t>Jae Jun (JAE JUN) Lee</t>
  </si>
  <si>
    <t>03/26/2017 02:58pm</t>
  </si>
  <si>
    <t>03/30/2017 03:18pm</t>
  </si>
  <si>
    <t>ANDREA L. (ANDREA) DUGAS</t>
  </si>
  <si>
    <t>02/20/2017 11:04am</t>
  </si>
  <si>
    <t>Power S824 - AIX or Linux primary OS</t>
  </si>
  <si>
    <t>03/27/2017 01:36pm</t>
  </si>
  <si>
    <t>SIRICHAI (Sirichai) DHEERACHAIKULPANICH</t>
  </si>
  <si>
    <t>03/29/2017 03:47am</t>
  </si>
  <si>
    <t>03/28/2017 03:53pm</t>
  </si>
  <si>
    <t>Diana L. (Diana) Janes</t>
  </si>
  <si>
    <t>01/09/2017 04:02am</t>
  </si>
  <si>
    <t>01/22/2017 05:10am</t>
  </si>
  <si>
    <t>Veena G. (Veena) Wankhede</t>
  </si>
  <si>
    <t>03/30/2017 03:32pm</t>
  </si>
  <si>
    <t>03/28/2017 11:47pm</t>
  </si>
  <si>
    <t>03/28/2017 12:02pm</t>
  </si>
  <si>
    <t>IBM DataPower Gateway</t>
  </si>
  <si>
    <t>Barbariol, Sergio</t>
  </si>
  <si>
    <t>03/27/2017 04:40am</t>
  </si>
  <si>
    <t>GD (GEORGE) Viljoen</t>
  </si>
  <si>
    <t>03/26/2017 05:40pm</t>
  </si>
  <si>
    <t>03/29/2017 04:27am</t>
  </si>
  <si>
    <t>03/24/2017 02:03pm</t>
  </si>
  <si>
    <t>Fabrizio (FABRIZIO) Macaluso</t>
  </si>
  <si>
    <t>03/26/2017 12:46am</t>
  </si>
  <si>
    <t>Akbarzada, Reza</t>
  </si>
  <si>
    <t>Claussen, Anja</t>
  </si>
  <si>
    <t>03/24/2017 05:36am</t>
  </si>
  <si>
    <t>03/27/2017 11:06pm</t>
  </si>
  <si>
    <t>WINSTON POH-KEUNG (Winston Poh-Keung) LOO</t>
  </si>
  <si>
    <t>Sylvain (SYLVAIN) Proud'hon</t>
  </si>
  <si>
    <t>03/30/2017 06:55am</t>
  </si>
  <si>
    <t>03/29/2017 04:13pm</t>
  </si>
  <si>
    <t>03/29/2017 03:45am</t>
  </si>
  <si>
    <t>03/30/2017 11:42am</t>
  </si>
  <si>
    <t>03/28/2017 02:34am</t>
  </si>
  <si>
    <t>03/23/2017 07:47pm</t>
  </si>
  <si>
    <t>Richard David (Richard) Davies</t>
  </si>
  <si>
    <t>03/30/2017 04:49am</t>
  </si>
  <si>
    <t>03/23/2017 07:11pm</t>
  </si>
  <si>
    <t>Angelo (Angelo) Pupa</t>
  </si>
  <si>
    <t>Suelynn (SUELYNN) Lai</t>
  </si>
  <si>
    <t>03/23/2017 12:15pm</t>
  </si>
  <si>
    <t>Tamara (TAMARA) Lovrinovic</t>
  </si>
  <si>
    <t>03/30/2017 02:38pm</t>
  </si>
  <si>
    <t>03/30/2017 12:08pm</t>
  </si>
  <si>
    <t>SUMARA (Sumara) WHITE</t>
  </si>
  <si>
    <t>03/29/2017 03:04am</t>
  </si>
  <si>
    <t>03/24/2017 12:30pm</t>
  </si>
  <si>
    <t>03/28/2017 09:03am</t>
  </si>
  <si>
    <t>03/24/2017 02:20pm</t>
  </si>
  <si>
    <t>Larry (LARRY) Kovac</t>
  </si>
  <si>
    <t>03/24/2017 01:35pm</t>
  </si>
  <si>
    <t>03/30/2017 10:24am</t>
  </si>
  <si>
    <t>03/29/2017 10:45am</t>
  </si>
  <si>
    <t>Hirai, Mitsuhiro</t>
  </si>
  <si>
    <t>03/30/2017 03:36pm</t>
  </si>
  <si>
    <t>03/27/2017 11:49am</t>
  </si>
  <si>
    <t>Esther (Esther) Kim</t>
  </si>
  <si>
    <t>03/30/2017 05:36pm</t>
  </si>
  <si>
    <t>IBM Watson for Drug Discovery - Services/WH Cloud Platform</t>
  </si>
  <si>
    <t>11/11/2016 02:10am</t>
  </si>
  <si>
    <t>PIOTR (Piotr) GOLEC</t>
  </si>
  <si>
    <t>03/27/2017 01:13pm</t>
  </si>
  <si>
    <t>DONALD J. (DONALD) SCHOEL</t>
  </si>
  <si>
    <t>CLOUD1</t>
  </si>
  <si>
    <t>ISA-T&amp;TDS26-AssetMgmt&amp;Maint, ZBLKPOC:HW SP: Blockchain Proof of Concept</t>
  </si>
  <si>
    <t>ISA-BankInsFS09SEC-Blockchain, ISA-CPGDS03SCO-SupplyChainOpt, ZBLKLOCL:HW SP: zSystems Blockchain Local/On Prem.</t>
  </si>
  <si>
    <t>ASASERVC:Cloud Business Solution (CBS), EMBMOBLE:GBS Embedded Mobile, ISA-BankFS08-Blockchain</t>
  </si>
  <si>
    <t>ISA-E&amp;UCS08ERP-FinanceHR, ZBLKPOC:HW SP: Blockchain Proof of Concept</t>
  </si>
  <si>
    <t>ZBLKPOC</t>
  </si>
  <si>
    <t>DEVCNAPP:CLD&amp;COG: Develop cloud native apps</t>
  </si>
  <si>
    <t>WATSNEX</t>
  </si>
  <si>
    <t>HWBIGDAT:Hardware for Big Data and Analytics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</si>
  <si>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</si>
  <si>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</si>
  <si>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</si>
  <si>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</si>
  <si>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</si>
  <si>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</si>
  <si>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</si>
  <si>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</si>
  <si>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</si>
  <si>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Nestle S. A.</t>
  </si>
  <si>
    <t>Supply Chain Digital Operations/Blockchain PoC</t>
  </si>
  <si>
    <t>UnionPay International Co.,Ltd</t>
  </si>
  <si>
    <t>GSA - BlockChain applications</t>
  </si>
  <si>
    <t>Z1-AG4TS5C</t>
  </si>
  <si>
    <t>OPPENHEIMER HOLDINGS INC.</t>
  </si>
  <si>
    <t>Oppenheimer:  Resilient-IR Platform</t>
  </si>
  <si>
    <t>UB-0FHGKVK</t>
  </si>
  <si>
    <t>BP CORPORATION NORTH AMERICA INC</t>
  </si>
  <si>
    <t>Blockchain for Hydrocarbon Accounting</t>
  </si>
  <si>
    <t>DM-OFHQVUP</t>
  </si>
  <si>
    <t>OVERSEA-CHINESE BANKING CORPORATION LIMITED</t>
  </si>
  <si>
    <t>Blockchain Opportunities</t>
  </si>
  <si>
    <t>FO-QCXP2HD</t>
  </si>
  <si>
    <t>THE NEIMAN MARCUS GROUP LLC</t>
  </si>
  <si>
    <t>Neiman Marcus Blockchain</t>
  </si>
  <si>
    <t>75-PU97P49</t>
  </si>
  <si>
    <t>VATTENFALL AKTIEBOLAG</t>
  </si>
  <si>
    <t>Blockchain                                               The IBM IGF usecase - Pilot</t>
  </si>
  <si>
    <t>W2-XWJ5QTI</t>
  </si>
  <si>
    <t>BAXTER HEALTHCARE CORPORATION</t>
  </si>
  <si>
    <t>Blockchain: Gross-to-Net</t>
  </si>
  <si>
    <t>VV-KRN0PQV</t>
  </si>
  <si>
    <t>DSV A/S</t>
  </si>
  <si>
    <t>DSV Blockchain MVP</t>
  </si>
  <si>
    <t>VI-Z9JDFZ5</t>
  </si>
  <si>
    <t>Blockchain/GSA Transactional Data Reporting Rule</t>
  </si>
  <si>
    <t>IC-027PGU6</t>
  </si>
  <si>
    <t>US POSTAL SERVICE</t>
  </si>
  <si>
    <t>USPS Blockchain for International Mail and Payments</t>
  </si>
  <si>
    <t>FW-93F4WFL</t>
  </si>
  <si>
    <t>USAID</t>
  </si>
  <si>
    <t>USAID Blockchain</t>
  </si>
  <si>
    <t>EB-UNZGLRT</t>
  </si>
  <si>
    <t>BTMU Blockchain SOW Production BS Support</t>
  </si>
  <si>
    <t>MEA</t>
  </si>
  <si>
    <t>PG-PDGG81K</t>
  </si>
  <si>
    <t>NSJ - USAID - US Agency for International Development 9234</t>
  </si>
  <si>
    <t>USAID- Blockchain on Bluemix</t>
  </si>
  <si>
    <t>D6-8RSPQUG</t>
  </si>
  <si>
    <t>New Workload (Spark on z/OS, Blockchain,..) around z</t>
  </si>
  <si>
    <t>GF-IPCYMTC</t>
  </si>
  <si>
    <t>BANCO BNP PARIBAS BRASIL S/A.</t>
  </si>
  <si>
    <t>CE-RVW5VMW</t>
  </si>
  <si>
    <t>CSG SYSTEMS, INC.</t>
  </si>
  <si>
    <t>CSGi - Blockchain interest</t>
  </si>
  <si>
    <t>6K-0E4241X</t>
  </si>
  <si>
    <t>WIB: DD: CHG: IBM.x: 100k: Cognitive invoice matching pilot</t>
  </si>
  <si>
    <t>03/29/2017 12:32am</t>
  </si>
  <si>
    <t>03/27/2017 03:58pm</t>
  </si>
  <si>
    <t>08/22/2016 04:50am</t>
  </si>
  <si>
    <t>6941-03F (O) Integrated Mgd Infra Srvs (IMI for cloud)</t>
  </si>
  <si>
    <t>Peter (PETER) Boshuizen</t>
  </si>
  <si>
    <t>03/29/2017 11:42am</t>
  </si>
  <si>
    <t>03/18/2017 06:29pm</t>
  </si>
  <si>
    <t>DSI - iX: Digital Commerce: GBS SW Support/Enhancements</t>
  </si>
  <si>
    <t>03/30/2017 09:50am</t>
  </si>
  <si>
    <t>03/30/2017 09:01am</t>
  </si>
  <si>
    <t>03/24/2017 03:18pm</t>
  </si>
  <si>
    <t>03/30/2017 10:27am</t>
  </si>
  <si>
    <t>LEON (Leon) REDELINGHUYS</t>
  </si>
  <si>
    <t>03/30/2017 04:19am</t>
  </si>
  <si>
    <t>CALVIN LING PING (Calvin) SOH</t>
  </si>
  <si>
    <t>CARLOS ROBERTO (CARLOS ROBERTO) RUGELES PINEDA</t>
  </si>
  <si>
    <t>03/24/2017 12:51pm</t>
  </si>
  <si>
    <t>JOHN K. (JOHN) WRIGHT</t>
  </si>
  <si>
    <t>03/27/2017 08:34pm</t>
  </si>
  <si>
    <t>JENNA L. (Jenna) DONOGHUE</t>
  </si>
  <si>
    <t>03/27/2017 10:17am</t>
  </si>
  <si>
    <t>03/28/2017 06:47pm</t>
  </si>
  <si>
    <t>WILLIAM A. (WILLIAM) YAGER</t>
  </si>
  <si>
    <t>03/24/2017 07:36am</t>
  </si>
  <si>
    <t>Karen Nørregaard (Karen Nørregaard) Rosenkrans</t>
  </si>
  <si>
    <t>03/29/2017 04:11pm</t>
  </si>
  <si>
    <t>Ryan P. (Ryan) Ruotolo</t>
  </si>
  <si>
    <t>03/28/2017 10:54am</t>
  </si>
  <si>
    <t>Eduardo (Cesar Eduardo) CASTELLON</t>
  </si>
  <si>
    <t>03/29/2017 02:00pm</t>
  </si>
  <si>
    <t>Christopher S. (Chris) DeWitt</t>
  </si>
  <si>
    <t>03/25/2017 02:36pm</t>
  </si>
  <si>
    <t>03/28/2017 03:27am</t>
  </si>
  <si>
    <t>03/24/2017 11:25am</t>
  </si>
  <si>
    <t>BETHY A. (Bethy) HAGAN</t>
  </si>
  <si>
    <t>03/24/2017 08:50am</t>
  </si>
  <si>
    <t>03/27/2017 11:56am</t>
  </si>
  <si>
    <t>03/29/2017 04:06pm</t>
  </si>
  <si>
    <t>Luisa (Luisa) de Carvalho Rigitano</t>
  </si>
  <si>
    <t>03/24/2017 09:46am</t>
  </si>
  <si>
    <t>Sharon A. (Sharon) Urrutia</t>
  </si>
  <si>
    <t>DANIEL M. (DANIEL) COTTRELL</t>
  </si>
  <si>
    <t>HUTTON, JAMES (James)</t>
  </si>
  <si>
    <t>BDAMEGA:HW BDA Analytics MEGA PLAY, ISA-BankInsFS09SEC-Blockchain</t>
  </si>
  <si>
    <t>IGSPN:Procurement NONE - No 3rd Party Supplier, ISA-999-NoSolutionSold</t>
  </si>
  <si>
    <t>ASASERVC:Cloud Business Solution (CBS), ISA-BankFM-FS03AGIL-E2EDigit, ISA-BankFS08-Blockchain, VDPCand:Value Driven Proposal Candidate, VDPCnfm:Value Driven Proposal Confirm</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</si>
  <si>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</si>
  <si>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</si>
  <si>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</si>
  <si>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</si>
  <si>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</si>
  <si>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Project Willow Phase 3 Build</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</si>
  <si>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</si>
  <si>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</si>
  <si>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</si>
  <si>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</si>
  <si>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</si>
  <si>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</si>
  <si>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</si>
  <si>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</si>
  <si>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</si>
  <si>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</si>
  <si>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</si>
  <si>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</si>
  <si>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</si>
  <si>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</si>
  <si>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</si>
  <si>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</si>
  <si>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</si>
  <si>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Kuka Roboter GmbH</t>
  </si>
  <si>
    <t>0L-FOHFC26</t>
  </si>
  <si>
    <t>Blockchain for CBRF</t>
  </si>
  <si>
    <t>BAULDERSTONE HORNEBROOK P/L</t>
  </si>
  <si>
    <t>46-Q1T3KPE</t>
  </si>
  <si>
    <t>UNIVERSITY OF CAPE TOWN</t>
  </si>
  <si>
    <t>Block Chain for FET</t>
  </si>
  <si>
    <t>K4-Q0OYQH6</t>
  </si>
  <si>
    <t>High Security Blockchain Network</t>
  </si>
  <si>
    <t>JF-T9KQN8X</t>
  </si>
  <si>
    <t>FPG INSURANCE CO., INC</t>
  </si>
  <si>
    <t>ET-GIGEKVH</t>
  </si>
  <si>
    <t>LinuxONE for Blockchain</t>
  </si>
  <si>
    <t>M3-X697KPK</t>
  </si>
  <si>
    <t>FISERV SOLUTIONS INC</t>
  </si>
  <si>
    <t>3C-GTZ5UXZ</t>
  </si>
  <si>
    <t>zNext /Cloud delivery</t>
  </si>
  <si>
    <t>UF-KS325VP</t>
  </si>
  <si>
    <t>AOK Baden-Württemberg</t>
  </si>
  <si>
    <t>Blockchain für GKVen</t>
  </si>
  <si>
    <t>5Z-QI0YF56</t>
  </si>
  <si>
    <t>BLUE CROSS &amp; BLUE SHIELD ASSOCIATION</t>
  </si>
  <si>
    <t>Blockchain Garage for Blue Cross Association</t>
  </si>
  <si>
    <t>VF-TWV2G3J</t>
  </si>
  <si>
    <t>POLSKIE SIECI</t>
  </si>
  <si>
    <t>Blockchain/grid solution</t>
  </si>
  <si>
    <t>MN-Q6AEDK0</t>
  </si>
  <si>
    <t>PETROL D.D., LJUBLJANA</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</si>
  <si>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</si>
  <si>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</si>
  <si>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</si>
  <si>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</si>
  <si>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</si>
  <si>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</si>
  <si>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</si>
  <si>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</si>
  <si>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</si>
  <si>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</si>
  <si>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</si>
  <si>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</si>
  <si>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</si>
  <si>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</si>
  <si>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</si>
  <si>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</si>
  <si>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</si>
  <si>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</si>
  <si>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</si>
  <si>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</si>
  <si>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03/29/2017 12:55am</t>
  </si>
  <si>
    <t>03/25/2017 02:40pm</t>
  </si>
  <si>
    <t>03/18/2016 10:12am</t>
  </si>
  <si>
    <t>03/24/2017 11:48am</t>
  </si>
  <si>
    <t>KENNETH P. (KENNETH) HAAS</t>
  </si>
  <si>
    <t>03/23/2017 03:51pm</t>
  </si>
  <si>
    <t>03/30/2017 07:06am</t>
  </si>
  <si>
    <t>HSBN Support monthly charge</t>
  </si>
  <si>
    <t>Lawrence (Larry) Jeshiva</t>
  </si>
  <si>
    <t>03/24/2017 10:53am</t>
  </si>
  <si>
    <t>03/28/2017 08:37am</t>
  </si>
  <si>
    <t>Paul (PAUL) Hancock</t>
  </si>
  <si>
    <t>03/29/2017 03:56am</t>
  </si>
  <si>
    <t>03/27/2017 10:22am</t>
  </si>
  <si>
    <t>SVETLANA (SVETLANA) MOLODTSOVA</t>
  </si>
  <si>
    <t>03/18/2017 07:06pm</t>
  </si>
  <si>
    <t>CAI BDS Business Transformation -Decision Science</t>
  </si>
  <si>
    <t>03/23/2017 10:40pm</t>
  </si>
  <si>
    <t>JOSE ANTONIO (JOSE ANTONIO) HIGUERA RAPA</t>
  </si>
  <si>
    <t>03/27/2017 03:41am</t>
  </si>
  <si>
    <t>ZIYA FIRAT (Ziya Firat) COSAR</t>
  </si>
  <si>
    <t>03/28/2017 06:58am</t>
  </si>
  <si>
    <t>GRAHAM G. (Graham) MAART</t>
  </si>
  <si>
    <t>03/30/2017 08:04pm</t>
  </si>
  <si>
    <t>03/30/2017 09:39pm</t>
  </si>
  <si>
    <t>CRISTINA G. (Crissy) CAMACHO</t>
  </si>
  <si>
    <t>03/28/2017 09:35am</t>
  </si>
  <si>
    <t>Bhusarun (BHUSARUN) Sethanandha</t>
  </si>
  <si>
    <t>03/29/2017 06:48pm</t>
  </si>
  <si>
    <t>Kraig J. (Kraig) Holt</t>
  </si>
  <si>
    <t>FUCITO, MICHAEL J. (MIKE)</t>
  </si>
  <si>
    <t>03/24/2017 04:30pm</t>
  </si>
  <si>
    <t>JAMES (James) ALEXANDER</t>
  </si>
  <si>
    <t>03/28/2017 11:16pm</t>
  </si>
  <si>
    <t>LISA A. (LISA) BURR</t>
  </si>
  <si>
    <t>03/27/2017 07:59pm</t>
  </si>
  <si>
    <t>02/19/2017 02:16am</t>
  </si>
  <si>
    <t>03/30/2017 08:45am</t>
  </si>
  <si>
    <t>PIOTR B. (PIOTR) DARWAJ</t>
  </si>
  <si>
    <t>03/30/2017 06:08am</t>
  </si>
  <si>
    <t>Peter (Peter) Pavkovic</t>
  </si>
  <si>
    <t>03/27/2017 08:07am</t>
  </si>
  <si>
    <t>Laszlo (Laszlo) Boa</t>
  </si>
  <si>
    <t>03/27/2017 06:25am</t>
  </si>
  <si>
    <t>Andras (Andras) Toth</t>
  </si>
  <si>
    <t>03/27/2017 06:18am</t>
  </si>
  <si>
    <t>Gergely Attila (Gergely Attila) Molnar</t>
  </si>
  <si>
    <t>03/27/2017 05:50am</t>
  </si>
  <si>
    <t>Janos (Janos) Szabo</t>
  </si>
  <si>
    <t>03/28/2017 10:59am</t>
  </si>
  <si>
    <t>Jacqueline (Jacqueline) Meckwood</t>
  </si>
  <si>
    <t>03/29/2017 04:35pm</t>
  </si>
  <si>
    <t>Peter (Peter) Tomes</t>
  </si>
  <si>
    <t>ISA-EDUPE03-Finance&amp;Ops</t>
  </si>
  <si>
    <t>AGILE</t>
  </si>
  <si>
    <t>ANADVNCE</t>
  </si>
  <si>
    <t>Pipeline - ISA</t>
  </si>
  <si>
    <t>Oppty Value (USD mn)</t>
  </si>
  <si>
    <t>Sum of Oppty Value (USD mn)</t>
  </si>
  <si>
    <t>04/06/2017 01:33am</t>
  </si>
  <si>
    <t>04/06/2017 01:32am</t>
  </si>
  <si>
    <t>DAVID S. (Dave) BRAUNSTEIN</t>
  </si>
  <si>
    <t>04/06/2017 01:31am</t>
  </si>
  <si>
    <t>3/30/2017</t>
  </si>
  <si>
    <t>04/03/2017 10:45am</t>
  </si>
  <si>
    <t>03/31/2017 06:35am</t>
  </si>
  <si>
    <t>ISA-BankFM-FS03-BackOfficeOps, ISA-BankFS08-Blockchain</t>
  </si>
  <si>
    <t>YS-OX7RC0I</t>
  </si>
  <si>
    <t>HONG KONG INTERBANK CLEARING LIMITED</t>
  </si>
  <si>
    <t>MT P5 upgrade P8 Project</t>
  </si>
  <si>
    <t>03/28/2017 03:03am</t>
  </si>
  <si>
    <t>03/31/2017 03:06am</t>
  </si>
  <si>
    <t>Wister (Wister) AU</t>
  </si>
  <si>
    <t>04/03/2017 05:53am</t>
  </si>
  <si>
    <t>TZ-IRLHIEE</t>
  </si>
  <si>
    <t>LG ELECTRONICS HQ</t>
  </si>
  <si>
    <t>BlockChain Platform 구축 for LGE 전자계약 및 거래</t>
  </si>
  <si>
    <t>04/03/2017 06:23am</t>
  </si>
  <si>
    <t>YONG DEOK (Yong Deok) KIM</t>
  </si>
  <si>
    <t>ARCA TECH SYSTEMS LLC</t>
  </si>
  <si>
    <t>, EMBCLOUD</t>
  </si>
  <si>
    <t>04/07/2017 06:14am</t>
  </si>
  <si>
    <t>7G-3RLG36M</t>
  </si>
  <si>
    <t>BLUE SHIELD OF CALIFORNI</t>
  </si>
  <si>
    <t>GBS project - no $ change PCR to add EPP</t>
  </si>
  <si>
    <t>Infrastructure Svcs</t>
  </si>
  <si>
    <t>MARTIN, KELLY W.</t>
  </si>
  <si>
    <t>04/04/2017 05:27am</t>
  </si>
  <si>
    <t>J. R. (HANS) Koppelle</t>
  </si>
  <si>
    <t>04/06/2017 07:10pm</t>
  </si>
  <si>
    <t>VX-0PMGZM9</t>
  </si>
  <si>
    <t>7 ELEVEN STORES PTY LTD</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</si>
  <si>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</si>
  <si>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</si>
  <si>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</si>
  <si>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</si>
  <si>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</si>
  <si>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</si>
  <si>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</si>
  <si>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04/07/2017 03:21am</t>
  </si>
  <si>
    <t>CAI Digital Ops - Building Analytics-IoT</t>
  </si>
  <si>
    <t>[KFB] Blockchain Services for Bank Consortium</t>
  </si>
  <si>
    <t>HYEON JU (Hyeon Ju) LEE</t>
  </si>
  <si>
    <t>04/04/2017 02:29am</t>
  </si>
  <si>
    <t>04/03/2017 04:14pm</t>
  </si>
  <si>
    <t>ROBERT J. (Rob) CAMPANILE</t>
  </si>
  <si>
    <t>58-G7G8TQX</t>
  </si>
  <si>
    <t>IDEA CELLULAR LIMITED</t>
  </si>
  <si>
    <t>Digital VAS RFS</t>
  </si>
  <si>
    <t>Ghosh, Dipayan</t>
  </si>
  <si>
    <t>Xuzhou Construction Machinery Group</t>
  </si>
  <si>
    <t>ABN AMRO Bank N.V.</t>
  </si>
  <si>
    <t>ASASERVC:Cloud Business Solution (CBS), BLUEMIXX:GBS Bluemix Custom Application Services, ISA-BankFS08-Blockchain</t>
  </si>
  <si>
    <t>03/31/2017 01:24am</t>
  </si>
  <si>
    <t>PFIZER INC.</t>
  </si>
  <si>
    <t>LB-VPHEFE4</t>
  </si>
  <si>
    <t>Mandate registration sector implementation</t>
  </si>
  <si>
    <t>Dijkstra, Leo</t>
  </si>
  <si>
    <t>EMBMOBLE</t>
  </si>
  <si>
    <t>04/04/2017 06:04pm</t>
  </si>
  <si>
    <t>C0-WU0COPO</t>
  </si>
  <si>
    <t>MUFG UnionBank NA</t>
  </si>
  <si>
    <t>04/06/2017 08:44pm</t>
  </si>
  <si>
    <t>CPR: Industry Specific Process Consulting</t>
  </si>
  <si>
    <t>Amadally (Amadally) Hosseinbukus</t>
  </si>
  <si>
    <t>ISA-BankFS14COG-Cognitive</t>
  </si>
  <si>
    <t>04/02/2017 05:15am</t>
  </si>
  <si>
    <t>04/07/2017 01:52am</t>
  </si>
  <si>
    <t>04/07/2017 01:53am</t>
  </si>
  <si>
    <t>04/04/2017 07:06am</t>
  </si>
  <si>
    <t>, EMBMOBLE</t>
  </si>
  <si>
    <t>04/02/2017 11:45pm</t>
  </si>
  <si>
    <t>ISA-999-NoSolutionSold, ISA-BankFM-FS03-BackOfficeOps</t>
  </si>
  <si>
    <t>03/31/2017 06:31am</t>
  </si>
  <si>
    <t>XO-JPDKECW</t>
  </si>
  <si>
    <t>Blockchain for Supply Chain (Track-Trace using Blockchain)</t>
  </si>
  <si>
    <t>04/03/2017 10:55pm</t>
  </si>
  <si>
    <t>EA SAP CS-Analytics HANA</t>
  </si>
  <si>
    <t>SATISH M. (Satish) HIRANANDANI</t>
  </si>
  <si>
    <t>Seagate</t>
  </si>
  <si>
    <t>CPS: Strategic Advisory Consulting (Promontory)</t>
  </si>
  <si>
    <t>TZ-JEAS5BP</t>
  </si>
  <si>
    <t>Blockchain MVP</t>
  </si>
  <si>
    <t>03/31/2017 10:34am</t>
  </si>
  <si>
    <t>9P-3713SYQ</t>
  </si>
  <si>
    <t>DOD - ARMY - PENTAGON - ITA</t>
  </si>
  <si>
    <t>Army - ALCS - AMCOM Blockchain Pilot</t>
  </si>
  <si>
    <t>04/03/2017 03:24pm</t>
  </si>
  <si>
    <t>CHARLES E. (Charles) WATERS</t>
  </si>
  <si>
    <t>ISA-GovtPG53-Defense&amp;Intel, NONE:No code/solution involved</t>
  </si>
  <si>
    <t>04/04/2017 03:15am</t>
  </si>
  <si>
    <t>Aneliya (ANELIYA) Koleva</t>
  </si>
  <si>
    <t>04/04/2017 11:15pm</t>
  </si>
  <si>
    <t>CBDS: Watson Data Platform - Salesforce</t>
  </si>
  <si>
    <t>9D-XG0KBIF</t>
  </si>
  <si>
    <t>SINGAPORE POOLS (PRIVATE) LTD</t>
  </si>
  <si>
    <t>Digital Bet Ticket</t>
  </si>
  <si>
    <t>UNK - Blockchain (CPR)</t>
  </si>
  <si>
    <t>CHEU, SUSANNA TECK PEI (Susanna Teck Pei)</t>
  </si>
  <si>
    <t>*</t>
  </si>
  <si>
    <t>E9-8STQ9SS</t>
  </si>
  <si>
    <t>BlockChain for TVS Credit Services</t>
  </si>
  <si>
    <t>Rao, Nagarajan</t>
  </si>
  <si>
    <t>WN-PPZEUSY</t>
  </si>
  <si>
    <t>INFINIANCE P/S</t>
  </si>
  <si>
    <t>Bluemix (Blochchain)</t>
  </si>
  <si>
    <t>Shahnazi, Saii Joveini</t>
  </si>
  <si>
    <t>DEWAN HOUSING FINANCE</t>
  </si>
  <si>
    <t>04/06/2017 12:12pm</t>
  </si>
  <si>
    <t>04/03/2017 04:12pm</t>
  </si>
  <si>
    <t>04/06/2017 02:44am</t>
  </si>
  <si>
    <t>SONYGED</t>
  </si>
  <si>
    <t>04/05/2017 11:15pm</t>
  </si>
  <si>
    <t>04/06/2017 06:05am</t>
  </si>
  <si>
    <t>OD-BX69M1M</t>
  </si>
  <si>
    <t>DANGOTE GROUP</t>
  </si>
  <si>
    <t>Blockchain Payments Tracking System for Dangote</t>
  </si>
  <si>
    <t>03/31/2017 12:25pm</t>
  </si>
  <si>
    <t>I. (IBIRONKE) Kiyomi</t>
  </si>
  <si>
    <t>04/06/2017 03:03pm</t>
  </si>
  <si>
    <t>, CMSGBS</t>
  </si>
  <si>
    <t>04/06/2017 06:54am</t>
  </si>
  <si>
    <t>03/31/2017 02:55am</t>
  </si>
  <si>
    <t>AMERISOURCEBERGEN SERVICES CORP</t>
  </si>
  <si>
    <t>Blockchain POC - ASD</t>
  </si>
  <si>
    <t>0J-62U8ZTO</t>
  </si>
  <si>
    <t>MERCK CHINA CO.,LTD</t>
  </si>
  <si>
    <t>IoT.Blockchain</t>
  </si>
  <si>
    <t>07/26/2016 09:08am</t>
  </si>
  <si>
    <t>04/01/2017 11:55am</t>
  </si>
  <si>
    <t>Qiong (Qiong) Liu</t>
  </si>
  <si>
    <t>KY-SJA18SV</t>
  </si>
  <si>
    <t>RICOH LEASING COMPANY,LTD.</t>
  </si>
  <si>
    <t>RL Blockchain</t>
  </si>
  <si>
    <t>04/06/2017 02:34am</t>
  </si>
  <si>
    <t>Natsumi (NATSUMI) Bamba</t>
  </si>
  <si>
    <t>04/02/2017 09:40pm</t>
  </si>
  <si>
    <t>BlockChain / IoT for Tank Asset Tracking at Roche</t>
  </si>
  <si>
    <t>#SV - CeBIT17-GBT 10 for Sales DP only-Blockchain-000-low (SS2)</t>
  </si>
  <si>
    <t>WEI PING (WEI PING) LIN</t>
  </si>
  <si>
    <t>03/31/2017 06:30am</t>
  </si>
  <si>
    <t>03/31/2017 06:33am</t>
  </si>
  <si>
    <t>TI-MJL9JZE</t>
  </si>
  <si>
    <t>DOW JONES &amp; COMPANY, INC.</t>
  </si>
  <si>
    <t>BlueMix Blockchain for digital currency and micropayments</t>
  </si>
  <si>
    <t>03/31/2017 03:41pm</t>
  </si>
  <si>
    <t>Gerald (Gerald) Martinez</t>
  </si>
  <si>
    <t>ANDATALK:ANA SP: Hybrid Platform for Data &amp; Analytics</t>
  </si>
  <si>
    <t>ZA-EVG1YU6</t>
  </si>
  <si>
    <t>UNIGARANT N.V.</t>
  </si>
  <si>
    <t>ANWB Blockchain</t>
  </si>
  <si>
    <t>04/02/2017 01:08pm</t>
  </si>
  <si>
    <t>04/06/2017 10:35am</t>
  </si>
  <si>
    <t>A. J. (ANTOINETTE) Taillie</t>
  </si>
  <si>
    <t>04/03/2017 08:46am</t>
  </si>
  <si>
    <t>TOKIO MARINE LIFE</t>
  </si>
  <si>
    <t>, ZBLKPOC</t>
  </si>
  <si>
    <t>04/05/2017 09:10am</t>
  </si>
  <si>
    <t>04/03/2017 10:59pm</t>
  </si>
  <si>
    <t>04/06/2017 07:52am</t>
  </si>
  <si>
    <t>NE-GVTZ7ZC</t>
  </si>
  <si>
    <t>Bluemix Garage for Blockchain MVP</t>
  </si>
  <si>
    <t>04/03/2017 03:53pm</t>
  </si>
  <si>
    <t>Reijo K. (Ray) Makela</t>
  </si>
  <si>
    <t>BLKHSBN:HW SP: Blockchain High Sec Bus Netwk Blmix, DEVCNAPP:CLD&amp;COG: Develop cloud native apps</t>
  </si>
  <si>
    <t>FU-UZ69J1P</t>
  </si>
  <si>
    <t>07/14/2016 07:57am</t>
  </si>
  <si>
    <t>Tony (Tony) Dawe</t>
  </si>
  <si>
    <t>EMBMOBLE:GBS Embedded Mobile, IGSPU:Procurement Support - Unknown at this Time, ISA-GovtPG53-Defense&amp;Intel</t>
  </si>
  <si>
    <t>04/05/2017 11:33pm</t>
  </si>
  <si>
    <t>38-BKKB7TJ</t>
  </si>
  <si>
    <t>China Construction Bank Co., Ltd.</t>
  </si>
  <si>
    <t>CCB Shenzhen Financial Supply Chain</t>
  </si>
  <si>
    <t>LIN, WEI PING</t>
  </si>
  <si>
    <t>04/03/2017 01:57am</t>
  </si>
  <si>
    <t>#HC01 - Blockchain chez VALEO</t>
  </si>
  <si>
    <t>04/02/2017 11:42pm</t>
  </si>
  <si>
    <t>LD-NRVIH1B</t>
  </si>
  <si>
    <t>PT BANK CENTRAL ASIA TBK</t>
  </si>
  <si>
    <t>BCA Design Thinking &amp; Blockchain</t>
  </si>
  <si>
    <t>03/31/2017 03:56am</t>
  </si>
  <si>
    <t>Yuhsie (YUHSIE) Yuhsie</t>
  </si>
  <si>
    <t>04/03/2017 12:11am</t>
  </si>
  <si>
    <t>G5-M4PTXTM</t>
  </si>
  <si>
    <t>03/31/2017 08:46am</t>
  </si>
  <si>
    <t>Chiara (CHIARA) Ragazzo</t>
  </si>
  <si>
    <t>03/31/2017 06:01am</t>
  </si>
  <si>
    <t>03/31/2017 11:21am</t>
  </si>
  <si>
    <t>04/03/2017 03:02am</t>
  </si>
  <si>
    <t>ACTINSIG:CLD&amp;COG: Transform processes w/ insights, ISA-BankFS08-Blockchain</t>
  </si>
  <si>
    <t>IX-P7690SS</t>
  </si>
  <si>
    <t>BNP PARIBAS PERSONAL FINANCE</t>
  </si>
  <si>
    <t>Projet Developpement BlockChain</t>
  </si>
  <si>
    <t>04/05/2017 10:24am</t>
  </si>
  <si>
    <t>Frederic (FREDERIC) Ubaldi</t>
  </si>
  <si>
    <t>G0-LQBA7ZU</t>
  </si>
  <si>
    <t>DIENST WEGVERKEER</t>
  </si>
  <si>
    <t>ETR (Europese Type Registratie) Blockchain</t>
  </si>
  <si>
    <t>03/31/2017 10:44am</t>
  </si>
  <si>
    <t>CT-NN16524</t>
  </si>
  <si>
    <t>FOLKSAM ÖMSESIDIG</t>
  </si>
  <si>
    <t>#HC02 Bluemix for IoT and Blockchain innovation - (connected to Bridge to Cloud)</t>
  </si>
  <si>
    <t>03/31/2017 09:54am</t>
  </si>
  <si>
    <t>13-POELIEW</t>
  </si>
  <si>
    <t>Cognitive I Tech Blockchain</t>
  </si>
  <si>
    <t>04/05/2017 01:25pm</t>
  </si>
  <si>
    <t>04/03/2017 08:45am</t>
  </si>
  <si>
    <t>04/05/2017 11:04am</t>
  </si>
  <si>
    <t>04/03/2017 04:53pm</t>
  </si>
  <si>
    <t>EXTCNAPP:CLD&amp;COG: Extend cloud native apps &amp; data, ISA-BankInsFS09SEC-Blockchain</t>
  </si>
  <si>
    <t>04/03/2017 04:54pm</t>
  </si>
  <si>
    <t>04/05/2017 11:12am</t>
  </si>
  <si>
    <t>Y8-OQY8YJA</t>
  </si>
  <si>
    <t>XPO LOGISTICS INC</t>
  </si>
  <si>
    <t>Bluemix</t>
  </si>
  <si>
    <t>WILLIAMS, HAILEY (Hailey)</t>
  </si>
  <si>
    <t>OY-QRNDXPS</t>
  </si>
  <si>
    <t>Brainnet B.V.</t>
  </si>
  <si>
    <t>TenneT Dig.Transformation consultancy-OH</t>
  </si>
  <si>
    <t>S1-NWIE7HY</t>
  </si>
  <si>
    <t>BANCA AFIRME, S.A.</t>
  </si>
  <si>
    <t>Transformación digital: Blockchain</t>
  </si>
  <si>
    <t>04/03/2017 11:47pm</t>
  </si>
  <si>
    <t>Iliana (Iliana) Ruiz Alvarez</t>
  </si>
  <si>
    <t>DB-JNSH7XY</t>
  </si>
  <si>
    <t>THE THAI CHAMBER OF COMMERCE</t>
  </si>
  <si>
    <t>04/04/2017 05:16am</t>
  </si>
  <si>
    <t>03/31/2017 06:06am</t>
  </si>
  <si>
    <t>Päivi (PÄIVI) Cederberg</t>
  </si>
  <si>
    <t>04/05/2017 11:01am</t>
  </si>
  <si>
    <t>04/03/2017 12:29pm</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</si>
  <si>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</si>
  <si>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</si>
  <si>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</si>
  <si>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</si>
  <si>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</si>
  <si>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</si>
  <si>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</si>
  <si>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</si>
  <si>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</si>
  <si>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04/03/2017 01:26pm</t>
  </si>
  <si>
    <t>03/31/2017 06:32am</t>
  </si>
  <si>
    <t>R. A. (Rob) Sanderson</t>
  </si>
  <si>
    <t>SO-N4KZOJM</t>
  </si>
  <si>
    <t>INTERFLOUR GROUP PTE. LTD.</t>
  </si>
  <si>
    <t>Blockchain for food safety</t>
  </si>
  <si>
    <t>04/05/2017 02:19am</t>
  </si>
  <si>
    <t>MB-1PTLE4P</t>
  </si>
  <si>
    <t>DappDevelopment.com B.V.</t>
  </si>
  <si>
    <t>Blockchain on Bluemix for Healthcare Pilot</t>
  </si>
  <si>
    <t>03/31/2017 11:13am</t>
  </si>
  <si>
    <t>Stephanie (STEPHANIE) Van Barneveld</t>
  </si>
  <si>
    <t>8T-N750OPI</t>
  </si>
  <si>
    <t>GOLDEN STATE FOODS CORP.</t>
  </si>
  <si>
    <t>Bluemix for exploring Blockchain in the context of food tracebility</t>
  </si>
  <si>
    <t>04/17/2016 04:41pm</t>
  </si>
  <si>
    <t>DAVID J. (David) KAPLAN</t>
  </si>
  <si>
    <t>04/05/2017 07:59am</t>
  </si>
  <si>
    <t>04/04/2017 09:22am</t>
  </si>
  <si>
    <t>GRAHAM (Graham) CATHCART</t>
  </si>
  <si>
    <t>IBM Bluemix Dedicated - One Time Setup Fee</t>
  </si>
  <si>
    <t>JU-R6D1GMR</t>
  </si>
  <si>
    <t>BUSAN PORT AUTHORITY</t>
  </si>
  <si>
    <t>Bluemix PoC for Blockchain</t>
  </si>
  <si>
    <t>04/05/2017 12:40am</t>
  </si>
  <si>
    <t>CHANG HEE (Chang Hee) BANG</t>
  </si>
  <si>
    <t>4C-KFOZSWW</t>
  </si>
  <si>
    <t>disegno e setup infrastruttura per blockchain</t>
  </si>
  <si>
    <t>04/03/2017 05:10am</t>
  </si>
  <si>
    <t>6950-98E Systems Transformation Svcs (custom, private cloud)</t>
  </si>
  <si>
    <t>Antonio (ANTONIO) Melis</t>
  </si>
  <si>
    <t>04/07/2017 04:23am</t>
  </si>
  <si>
    <t>IBM Integration Bus (WebSphere Message Broker) for System z</t>
  </si>
  <si>
    <t>4L-183N6KW</t>
  </si>
  <si>
    <t>innotec Marketing GmbH</t>
  </si>
  <si>
    <t>$$$CeBit17 Global Business Services Test</t>
  </si>
  <si>
    <t>Wieners, Johannes *CONTRACTOR*</t>
  </si>
  <si>
    <t>8J-BYON4LS</t>
  </si>
  <si>
    <t>$SME$ Merge Germany</t>
  </si>
  <si>
    <t>CeBIT17-Global Business Services-Test Lead Nominierungstest-062-</t>
  </si>
  <si>
    <t>Unterieser, Maik *CONTRACTOR*</t>
  </si>
  <si>
    <t>AA-LJR8351</t>
  </si>
  <si>
    <t>EMRIC AB</t>
  </si>
  <si>
    <t>Partnership + Analytics + Fintech</t>
  </si>
  <si>
    <t>Soderberg, Matilda *CONTRACTOR*</t>
  </si>
  <si>
    <t>REEDEREI NORD GMBH</t>
  </si>
  <si>
    <t>Bohle, Soeren</t>
  </si>
  <si>
    <t>BROADRIDGE FINANCIAL SOLUTIONS INC</t>
  </si>
  <si>
    <t>LV-LX7CESA</t>
  </si>
  <si>
    <t>CeBIT17-Global Business Services-Agenturtraining-062-</t>
  </si>
  <si>
    <t>Toussaint, Martin *CONTRACTOR*</t>
  </si>
  <si>
    <t>S8-SV9AX7N</t>
  </si>
  <si>
    <t>TenneT Dig.Transformation consultancy-LD</t>
  </si>
  <si>
    <t>XS-NZDJ8QD</t>
  </si>
  <si>
    <t>CeBIT17-Global Business Services-Agenturtesttraining-062-</t>
  </si>
  <si>
    <t>Harte, Andrea *CONTRACTOR*</t>
  </si>
  <si>
    <t>XV-326ACEU</t>
  </si>
  <si>
    <t>IBM Deutschland Business Services</t>
  </si>
  <si>
    <t>CeBIT17-Global Business Services-Test Agentur Training-062-</t>
  </si>
  <si>
    <t>Dost, Franziska *CONTRACTOR*</t>
  </si>
  <si>
    <t>8B-ETMPK8U</t>
  </si>
  <si>
    <t>Blockchain service for sandbox.</t>
  </si>
  <si>
    <t>04/04/2017 06:57am</t>
  </si>
  <si>
    <t>AMIT A. (AMIT) SAMANT</t>
  </si>
  <si>
    <t>04/06/2017 05:00am</t>
  </si>
  <si>
    <t>04/02/2017 11:13am</t>
  </si>
  <si>
    <t>DX-YQGCPNB</t>
  </si>
  <si>
    <t>Sales plan ancillary products for TenneT</t>
  </si>
  <si>
    <t>04/05/2017 02:11pm</t>
  </si>
  <si>
    <t>ALECTRA UTILITIES CORPORATION</t>
  </si>
  <si>
    <t>04/03/2017 01:03pm</t>
  </si>
  <si>
    <t>EV-XQLYWGK</t>
  </si>
  <si>
    <t>OCAR CAPITAL GROUP</t>
  </si>
  <si>
    <t>03/31/2017 01:22pm</t>
  </si>
  <si>
    <t>Faiz (FAIZ) Sovani</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</si>
  <si>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</si>
  <si>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</si>
  <si>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</si>
  <si>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</si>
  <si>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</si>
  <si>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</si>
  <si>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</si>
  <si>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</si>
  <si>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</si>
  <si>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04/03/2017 09:04pm</t>
  </si>
  <si>
    <t>VA-DFKL355</t>
  </si>
  <si>
    <t>Sorensen, Lise *CONTRACTOR*</t>
  </si>
  <si>
    <t>OZ-QQM04YO</t>
  </si>
  <si>
    <t>FEDERACAO BRASILEIRA DE BANCOS</t>
  </si>
  <si>
    <t>Garagem Blockchain</t>
  </si>
  <si>
    <t>04/04/2017 05:37pm</t>
  </si>
  <si>
    <t>Paola Akemi (PAOLA) Arashiro</t>
  </si>
  <si>
    <t>NP-FI159AT</t>
  </si>
  <si>
    <t>Goods &amp; Services Tax Network</t>
  </si>
  <si>
    <t>eWaybill Application</t>
  </si>
  <si>
    <t>03/31/2017 03:44am</t>
  </si>
  <si>
    <t>04/03/2017 10:06am</t>
  </si>
  <si>
    <t>8K-66YIUDP</t>
  </si>
  <si>
    <t>GENERALITAT DE CATALUNYA</t>
  </si>
  <si>
    <t>BlueMix - BlockChain</t>
  </si>
  <si>
    <t>03/31/2017 10:17am</t>
  </si>
  <si>
    <t>Jose Maria (JOSE MARIA) Alba Leon</t>
  </si>
  <si>
    <t>04/06/2017 05:16am</t>
  </si>
  <si>
    <t>IBM Bluemix Local - Containers</t>
  </si>
  <si>
    <t>04/05/2017 11:14am</t>
  </si>
  <si>
    <t>SY-PYDE89F</t>
  </si>
  <si>
    <t>Dansk Indkøbs- og Logistik Forum</t>
  </si>
  <si>
    <t>Supply-Chain &amp; Procurement</t>
  </si>
  <si>
    <t>Dorfer, M Morris S</t>
  </si>
  <si>
    <t>3Q-WXALHG1</t>
  </si>
  <si>
    <t>TDB HOLDINGS LIMITED</t>
  </si>
  <si>
    <t>ESA Signing (bluemix)</t>
  </si>
  <si>
    <t>BUSINESSPARTNER</t>
  </si>
  <si>
    <t>IGSPU</t>
  </si>
  <si>
    <t>04/06/2017 11:13am</t>
  </si>
  <si>
    <t>Blockchain Hyperledger in samenwerking met Fraunhofer Institute voornemens een scheme voor het delen van factuurstatussen te realiseren</t>
  </si>
  <si>
    <t>Ubiquo Telemedicina S.A.S</t>
  </si>
  <si>
    <t>CALL- Proyecto de interoperabilidad para empresas de sector salud - BLOCKCHAIN</t>
  </si>
  <si>
    <t>03/27/2017 06:58pm</t>
  </si>
  <si>
    <t>04/06/2017 08:19pm</t>
  </si>
  <si>
    <t>Chainiwat (CHAINIWAT) Seangjaroentawon</t>
  </si>
  <si>
    <t>04/02/2017 11:14am</t>
  </si>
  <si>
    <t>03/31/2017 07:11am</t>
  </si>
  <si>
    <t>3/3/2017  12:00:00 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</si>
  <si>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</si>
  <si>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</si>
  <si>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</si>
  <si>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</si>
  <si>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</si>
  <si>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</si>
  <si>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</si>
  <si>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</si>
  <si>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</si>
  <si>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04/06/2017 07:56am</t>
  </si>
  <si>
    <t>Jonas (Jonas) Fritz</t>
  </si>
  <si>
    <t>R. (RACHEL) Lum</t>
  </si>
  <si>
    <t>CE-SHXCV40</t>
  </si>
  <si>
    <t>RDW Bike Blockchain fase 3</t>
  </si>
  <si>
    <t>04/02/2017 01:13pm</t>
  </si>
  <si>
    <t>03/31/2017 12:15am</t>
  </si>
  <si>
    <t>04/06/2017 06:53am</t>
  </si>
  <si>
    <t>9/29/2017  12:00:00 AM</t>
  </si>
  <si>
    <t>Douglas (Doug) Gates</t>
  </si>
  <si>
    <t>SACHSENMAIER, CHARLES</t>
  </si>
  <si>
    <t>S7-WLVLQW0</t>
  </si>
  <si>
    <t>MEDTRONIC, INC.</t>
  </si>
  <si>
    <t>04/04/2017 04:23pm</t>
  </si>
  <si>
    <t>Vineet (Vineet) Shrivastava</t>
  </si>
  <si>
    <t>HM-4SA9H3C</t>
  </si>
  <si>
    <t>JANSSEN PHARMACEUTICA NV</t>
  </si>
  <si>
    <t>Janssen Blockchain Initiative: POC</t>
  </si>
  <si>
    <t>04/06/2017 09:12am</t>
  </si>
  <si>
    <t>Mike (MIKE) Deschildre</t>
  </si>
  <si>
    <t>04/06/2017 02:23pm</t>
  </si>
  <si>
    <t>Blockchain for Supply Chain Management Phase 1</t>
  </si>
  <si>
    <t>03/31/2017 05:12am</t>
  </si>
  <si>
    <t>JEFFREY (Jeffrey) MOSS</t>
  </si>
  <si>
    <t>04/06/2017 01:58am</t>
  </si>
  <si>
    <t>YA-CO11OS6</t>
  </si>
  <si>
    <t>【SW】Blockchain Infrastructure</t>
  </si>
  <si>
    <t>03/31/2017 03:47am</t>
  </si>
  <si>
    <t>Hideya (HIDEYA) Hagiwara</t>
  </si>
  <si>
    <t>ISA-BankIns-FS09RC-Risk&amp;Comp</t>
  </si>
  <si>
    <t>dashDB Local</t>
  </si>
  <si>
    <t>Y5-SPLHO4O</t>
  </si>
  <si>
    <t>SI2M</t>
  </si>
  <si>
    <t>Blockchain pour affiliation nouveaux clients</t>
  </si>
  <si>
    <t>04/05/2017 06:25pm</t>
  </si>
  <si>
    <t>NN-655HH29</t>
  </si>
  <si>
    <t>Blockchain Smart Contracts &amp; Payments Engine MVP: Lab Services</t>
  </si>
  <si>
    <t>04/04/2017 02:07pm</t>
  </si>
  <si>
    <t>9I-SPPN3PL</t>
  </si>
  <si>
    <t>Yunnan Hongta Bank Co., LTD</t>
  </si>
  <si>
    <t>业务流程梳理</t>
  </si>
  <si>
    <t>Luo, Hui</t>
  </si>
  <si>
    <t>MASLIFAH KHANUN (Maslifah Khanun) MUSTAFA</t>
  </si>
  <si>
    <t>8W-VQZDU3T</t>
  </si>
  <si>
    <t>BROADRIDGE INVESTOR COMMUNICATION SOLUTIONS, INC</t>
  </si>
  <si>
    <t>04/03/2017 11:39am</t>
  </si>
  <si>
    <t>WILLIAM F. (WILLIAM) VARELA</t>
  </si>
  <si>
    <t>MULTICLD:CLD&amp;COG: Deliver multi-cloud solutions</t>
  </si>
  <si>
    <t>Ian (Ian) Watson-Jones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</si>
  <si>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</si>
  <si>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</si>
  <si>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</si>
  <si>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</si>
  <si>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</si>
  <si>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</si>
  <si>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</si>
  <si>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</si>
  <si>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</si>
  <si>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03/31/2017 11:58am</t>
  </si>
  <si>
    <t>JEFFREY L. (Jeffrey) THOMPSON</t>
  </si>
  <si>
    <t>HP-FH0P4KL</t>
  </si>
  <si>
    <t>BlockChain for HomFriend ecosystem</t>
  </si>
  <si>
    <t>04/06/2017 12:16am</t>
  </si>
  <si>
    <t>Tarek (Tarek) Rouis</t>
  </si>
  <si>
    <t>HJ-LI32WUN</t>
  </si>
  <si>
    <t>BlockChain Pilot at CNB</t>
  </si>
  <si>
    <t>03/31/2017 07:43pm</t>
  </si>
  <si>
    <t>THEODORE O. (THEODORE) HOPSON</t>
  </si>
  <si>
    <t>04/06/2017 12:06pm</t>
  </si>
  <si>
    <t>84-WHUWM1E</t>
  </si>
  <si>
    <t>Army - ALCS - LOGSA Blockchain Pilot</t>
  </si>
  <si>
    <t>04/03/2017 03:26pm</t>
  </si>
  <si>
    <t>BM-S6WZR7B</t>
  </si>
  <si>
    <t>PERDIGAO AGROINDUSTRIAL S/A</t>
  </si>
  <si>
    <t>04/03/2017 07:48am</t>
  </si>
  <si>
    <t>04/06/2017 10:10am</t>
  </si>
  <si>
    <t>Luiz Gustavo Da Silva (LUIZ GUSTAVO) Ferreira</t>
  </si>
  <si>
    <t>T5-C3JNX0W</t>
  </si>
  <si>
    <t>NATIONAL GRID PLC</t>
  </si>
  <si>
    <t>Blockchain for SO POC</t>
  </si>
  <si>
    <t>04/05/2017 11:49am</t>
  </si>
  <si>
    <t>Adam (ADAM) Jones</t>
  </si>
  <si>
    <t>X3-R05B2LI</t>
  </si>
  <si>
    <t>First Data Deutschland GmbH</t>
  </si>
  <si>
    <t>CeBIT17-Blockchain for Loyalty and credit card processors</t>
  </si>
  <si>
    <t>04/05/2017 09:17am</t>
  </si>
  <si>
    <t>WJ-DI8L1OI</t>
  </si>
  <si>
    <t>GfK SE</t>
  </si>
  <si>
    <t>CeBIT17-Blockchain für Vertragsmanagement</t>
  </si>
  <si>
    <t>04/05/2017 09:49am</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</si>
  <si>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</si>
  <si>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</si>
  <si>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</si>
  <si>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</si>
  <si>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</si>
  <si>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</si>
  <si>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</si>
  <si>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Koopman Logistics Group BV</t>
  </si>
  <si>
    <t>POC on Blockchain with Renault Nissan</t>
  </si>
  <si>
    <t>04/05/2017 09:35am</t>
  </si>
  <si>
    <t>IT Economics Assessment for Pierce Aerospace LinuxONE HSBN Blockchain &amp; Blue Mix Solution for Drone Management</t>
  </si>
  <si>
    <t>EZ-FXIFKMZ</t>
  </si>
  <si>
    <t>DIRECT GROUP LTD</t>
  </si>
  <si>
    <t>From: Lynda King
Sent: 23 March 2017 11:11
To: Social Prospecting [IRSDirect]
Subject: RE: IBM LinkedIn Networking Request
Hi Anna
You have reached out to the correct person! Disruption, innovation and digital interaction are all hot topic for me currently and I too would welcome the opportunity to discuss IBM blockchain.
How would you like to progress?
Kind regards
Lynda</t>
  </si>
  <si>
    <t>04/04/2017 09:36am</t>
  </si>
  <si>
    <t>R. G. (Richard) Wilson</t>
  </si>
  <si>
    <t>ACTINSIG:CLD&amp;COG: Transform processes w/ insights, BLKHSBN:HW SP: Blockchain High Sec Bus Netwk Blmix</t>
  </si>
  <si>
    <t>L7-0KU8PMC</t>
  </si>
  <si>
    <t>INSURETHEBOX</t>
  </si>
  <si>
    <t>From: Jonathon Valentine [mailto:Jonathon.Valentine@insurethebox.com]  Sent:</t>
  </si>
  <si>
    <t>Wilson, R G (Richard)</t>
  </si>
  <si>
    <t>KE-MXVCTC1</t>
  </si>
  <si>
    <t>Houseology</t>
  </si>
  <si>
    <t>From: Paul Mullen [mailto:paul.mullen@houseology.com]  Sent: 30 March 2017 1</t>
  </si>
  <si>
    <t>CB-61R9AR1</t>
  </si>
  <si>
    <t>ATLANTIC SOLUTIONS INFORMATICA LTDA EPP</t>
  </si>
  <si>
    <t>03/31/2017 12:39pm</t>
  </si>
  <si>
    <t>MAURO (MAURO) CECCHIN</t>
  </si>
  <si>
    <t>0M-8H70OYX</t>
  </si>
  <si>
    <t>Blockchain - IoT</t>
  </si>
  <si>
    <t>04/03/2017 04:25pm</t>
  </si>
  <si>
    <t>ALEXANDER W. (Alex) SCURLOCK</t>
  </si>
  <si>
    <t>YF-6YUF2CH</t>
  </si>
  <si>
    <t>BANK POLSKA KASA OPIEKI S A</t>
  </si>
  <si>
    <t>03/31/2017 03:37pm</t>
  </si>
  <si>
    <t>PIOTR (PIOTR) MALEC</t>
  </si>
  <si>
    <t>03/31/2017 07:14am</t>
  </si>
  <si>
    <t>Robert K. (Robert) Hogg</t>
  </si>
  <si>
    <t>6940-96E (O) Systems Services for cloud (custom)</t>
  </si>
  <si>
    <t>CENTRAL SECURITIES CLEARING</t>
  </si>
  <si>
    <t>03/31/2017 06:39am</t>
  </si>
  <si>
    <t>UX-4N7QSK1</t>
  </si>
  <si>
    <t>PSA INTERNATIONAL PTE LTD</t>
  </si>
  <si>
    <t>04/02/2017 12:16pm</t>
  </si>
  <si>
    <t>RY-04ZDTK7</t>
  </si>
  <si>
    <t>Beijing Financial Assets Exchange</t>
  </si>
  <si>
    <t>04/04/2017 11:51am</t>
  </si>
  <si>
    <t>JIAN (JIAN) ZHAO</t>
  </si>
  <si>
    <t>BV-ZR1FLEV</t>
  </si>
  <si>
    <t>Guiyang Rural Commercial Bank</t>
  </si>
  <si>
    <t>区块链</t>
  </si>
  <si>
    <t>WU, SHAN LI</t>
  </si>
  <si>
    <t>Q7-L5M4NJA</t>
  </si>
  <si>
    <t>DOD - US AIR FORCE - Command and Control (C2) 9122</t>
  </si>
  <si>
    <t>MITRE EGS BlockChain</t>
  </si>
  <si>
    <t>04/05/2017 08:45am</t>
  </si>
  <si>
    <t>MICHAEL J. (Michael) SCOLLO</t>
  </si>
  <si>
    <t>THE INFORMATION CENTRE FOR HEALTH AND SOCIAL CARE</t>
  </si>
  <si>
    <t>LV-QYQ099W</t>
  </si>
  <si>
    <t>Shenzhen China Merchants Bank Co.,</t>
  </si>
  <si>
    <t>2017 CMB Transaction Banking Group Innovation Project</t>
  </si>
  <si>
    <t>PAN, XIAO BIN</t>
  </si>
  <si>
    <t>U3-GVZAPYJ</t>
  </si>
  <si>
    <t>BOLAGSVERKET</t>
  </si>
  <si>
    <t>blockchain, bluemix &amp; api connect</t>
  </si>
  <si>
    <t>04/03/2017 04:35am</t>
  </si>
  <si>
    <t>Fredrik (FREDRIK) Holmgren</t>
  </si>
  <si>
    <t>HZ-2QEAVSV</t>
  </si>
  <si>
    <t>Janssen Blockchain Initiative: POC
(contact: Bert Torfs)</t>
  </si>
  <si>
    <t>04/06/2017 09:09am</t>
  </si>
  <si>
    <t>SF-WMDVNAG</t>
  </si>
  <si>
    <t>Blockchain Garage for PSA</t>
  </si>
  <si>
    <t>04/04/2017 09:57am</t>
  </si>
  <si>
    <t>Steven Chee Keong (STEVEN CHEE KEONG) Seah</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</si>
  <si>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</si>
  <si>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</si>
  <si>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</si>
  <si>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</si>
  <si>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</si>
  <si>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</si>
  <si>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</si>
  <si>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</si>
  <si>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</si>
  <si>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</si>
  <si>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</si>
  <si>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</si>
  <si>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04/06/2017 05:51am</t>
  </si>
  <si>
    <t>TF-IB4YS00</t>
  </si>
  <si>
    <t>ABB ASEA BROWN BOVERI LTD</t>
  </si>
  <si>
    <t>Blockchain: Finance Use Cases</t>
  </si>
  <si>
    <t>04/04/2017 04:38am</t>
  </si>
  <si>
    <t>MW-M51US1U</t>
  </si>
  <si>
    <t>SINFONIA HEALTHCARE CORPORATION</t>
  </si>
  <si>
    <t>Bluemix/Blockchain Garage</t>
  </si>
  <si>
    <t>04/04/2017 06:50pm</t>
  </si>
  <si>
    <t>Carol J. (Carol) Kildow</t>
  </si>
  <si>
    <t>Philip (PHILIP) Mason</t>
  </si>
  <si>
    <t>MITSUI &amp; CO., LTD.</t>
  </si>
  <si>
    <t>9S-M7C5EF5</t>
  </si>
  <si>
    <t>Conde &amp; Associates</t>
  </si>
  <si>
    <t>Blockchain (Accountant Billing Solution)</t>
  </si>
  <si>
    <t>04/03/2017 10:34am</t>
  </si>
  <si>
    <t>BRENT (Brent) FORSYTHE</t>
  </si>
  <si>
    <t>CLOUD1:All Cloud Sales other than to Cloud SPs, EMBCLOUD:GBS Embedded Cloud</t>
  </si>
  <si>
    <t>DG-DM8CZCU</t>
  </si>
  <si>
    <t>CeBIT17-Security,Analytics-macht sich Gedanken über GDPR; 1. Assessment; 2.</t>
  </si>
  <si>
    <t>4I-J27VCPJ</t>
  </si>
  <si>
    <t>TULLVERKET</t>
  </si>
  <si>
    <t>Took part in CeBit, interested to lookng at BlockChain to use towards customers</t>
  </si>
  <si>
    <t>03/31/2017 09:04am</t>
  </si>
  <si>
    <t>Malin (MALIN) Manning</t>
  </si>
  <si>
    <t>08-H4MN2QI</t>
  </si>
  <si>
    <t>The Clearing House</t>
  </si>
  <si>
    <t>TCH - Blockchain Connector to Real-Time Payments</t>
  </si>
  <si>
    <t>04/03/2017 09:40am</t>
  </si>
  <si>
    <t>WIB: DD: CHG: IBM.x: 750k: Blockchain Invoice Reverse Factoring pilot</t>
  </si>
  <si>
    <t>04/07/2017 01:41am</t>
  </si>
  <si>
    <t>04/03/2017 04:45am</t>
  </si>
  <si>
    <t>Do Not Use - GPP HSBS</t>
  </si>
  <si>
    <t>04/03/2017 09:13am</t>
  </si>
  <si>
    <t>GRANT (Grant) DYER</t>
  </si>
  <si>
    <t>ADVANCE AUTO PARTS</t>
  </si>
  <si>
    <t>JY-P2P3JQX</t>
  </si>
  <si>
    <t>MITSUBISHI UFJ TRUST SYSTEM CO.,LT</t>
  </si>
  <si>
    <t>MUSK ブロックチェーン構築支援</t>
  </si>
  <si>
    <t>Horii, Hiroshi</t>
  </si>
  <si>
    <t>V3-FH4KW9E</t>
  </si>
  <si>
    <t>ABC Blockchian 2017 extension phase</t>
  </si>
  <si>
    <t>CHEN, SONG</t>
  </si>
  <si>
    <t>UX-UB554ZC</t>
  </si>
  <si>
    <t>WELLS FARGO BANK, NATIONAL ASSOCIATION</t>
  </si>
  <si>
    <t>Wells Fargo - Blockchain Enterprise</t>
  </si>
  <si>
    <t>04/04/2017 12:43am</t>
  </si>
  <si>
    <t>Mike (Mike) Rossow</t>
  </si>
  <si>
    <t>SY-W3EW86B</t>
  </si>
  <si>
    <t>PRIO TXXX SAP Blockchain PoT</t>
  </si>
  <si>
    <t>04/04/2017 01:54pm</t>
  </si>
  <si>
    <t>EA-SAP CS Industry</t>
  </si>
  <si>
    <t>Anna (Anna) Johansson</t>
  </si>
  <si>
    <t>J3-XT3QIAG</t>
  </si>
  <si>
    <t>TOTAL SYSTEM SERVICES INC</t>
  </si>
  <si>
    <t>Blockchain for distributed journaling</t>
  </si>
  <si>
    <t>03/31/2017 11:08am</t>
  </si>
  <si>
    <t>Guy L. (Guy) Sanders</t>
  </si>
  <si>
    <t>3P-MO8KQ6Y</t>
  </si>
  <si>
    <t>MUSK ブロックチェーン検討支援</t>
  </si>
  <si>
    <t>03/31/2017 12:48pm</t>
  </si>
  <si>
    <t>US DEPT OF JUSTICE</t>
  </si>
  <si>
    <t>FBI NCIC 3rd Generation</t>
  </si>
  <si>
    <t>03/31/2017 01:31am</t>
  </si>
  <si>
    <t>Hong Ni (Hong Ni) Ren</t>
  </si>
  <si>
    <t>WC-FX0TPPN</t>
  </si>
  <si>
    <t>KORELIO</t>
  </si>
  <si>
    <t>04/04/2017 01:08pm</t>
  </si>
  <si>
    <t>Christian (CHRISTIAN) Bardet</t>
  </si>
  <si>
    <t>03/31/2017 12:47pm</t>
  </si>
  <si>
    <t>Nelson Oswaldo (Nelson Oswaldo) Arciniegas Silva</t>
  </si>
  <si>
    <t>5P-V8EQ49T</t>
  </si>
  <si>
    <t>ADP LLC</t>
  </si>
  <si>
    <t>04/03/2017 11:12am</t>
  </si>
  <si>
    <t>JEFFREY D. (JEFFREY) DONALD</t>
  </si>
  <si>
    <t>1J-0OYU3VJ</t>
  </si>
  <si>
    <t>ELECTRICITE DE FRANCE</t>
  </si>
  <si>
    <t>EDF blockchain - confidential</t>
  </si>
  <si>
    <t>04/05/2017 02:39pm</t>
  </si>
  <si>
    <t>Sarah (SARAH) Guedj</t>
  </si>
  <si>
    <t>ISA-E&amp;UCS07-CustomerEngage</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</si>
  <si>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</si>
  <si>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</si>
  <si>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</si>
  <si>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</si>
  <si>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</si>
  <si>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</si>
  <si>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</si>
  <si>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</si>
  <si>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</si>
  <si>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</si>
  <si>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CHUBB CORP</t>
  </si>
  <si>
    <t>Intelligent Automation Operational Risk Solution for Global Operations</t>
  </si>
  <si>
    <t>UNK - High Security Blockchain Network</t>
  </si>
  <si>
    <t>Morrow, Michael J.</t>
  </si>
  <si>
    <t>BLKHSBN, COGAPPS</t>
  </si>
  <si>
    <t>ZU-QBCV095</t>
  </si>
  <si>
    <t>United States</t>
  </si>
  <si>
    <t>TruckTrust</t>
  </si>
  <si>
    <t>SCALE-UP, BLKHSBN</t>
  </si>
  <si>
    <t>UG-SHB92QS</t>
  </si>
  <si>
    <t>Interkommunale Informations-verarbeitung Reutlingen-Ulm GmbH</t>
  </si>
  <si>
    <t>CeBIT 2017: Blockchain Technologie</t>
  </si>
  <si>
    <t>04/03/2017 04:26am</t>
  </si>
  <si>
    <t>Kolokium Blockchain Technologies</t>
  </si>
  <si>
    <t>WIPRO LTD</t>
  </si>
  <si>
    <t>SV-CKW6H3K</t>
  </si>
  <si>
    <t>04/05/2017 02:30pm</t>
  </si>
  <si>
    <t>PETER (PETER) LELAND</t>
  </si>
  <si>
    <t>Software Blockchain Services</t>
  </si>
  <si>
    <t>UNILEVER PLC</t>
  </si>
  <si>
    <t>04/05/2017 06:50am</t>
  </si>
  <si>
    <t>59-XRSB58L</t>
  </si>
  <si>
    <t>Title365</t>
  </si>
  <si>
    <t>LINUXONE for x86 consolidation and future growth</t>
  </si>
  <si>
    <t>04/06/2017 08:15am</t>
  </si>
  <si>
    <t>DB-IWR2SNV</t>
  </si>
  <si>
    <t>MONDELEZ UK HOLDINGS &amp; SERVICES LTD</t>
  </si>
  <si>
    <t>Mondelez Blockchain</t>
  </si>
  <si>
    <t>04/07/2017 06:15am</t>
  </si>
  <si>
    <t>D. (DAVID) Rowe</t>
  </si>
  <si>
    <t>7Y-ROA3HPW</t>
  </si>
  <si>
    <t>Blockchain Garage for Singapore Poolz</t>
  </si>
  <si>
    <t>04/04/2017 10:33am</t>
  </si>
  <si>
    <t>TX-R5NUZVO</t>
  </si>
  <si>
    <t>Industrial And Commercial Bank Of China</t>
  </si>
  <si>
    <t>Blockchain support offering</t>
  </si>
  <si>
    <t>04/07/2017 03:59am</t>
  </si>
  <si>
    <t>Hai Tao (Hai Tao) Zhang</t>
  </si>
  <si>
    <t>71-15O3A8S</t>
  </si>
  <si>
    <t>GEICO CORPORATION</t>
  </si>
  <si>
    <t>03/31/2017 03:08pm</t>
  </si>
  <si>
    <t>John A. (John) Guerci</t>
  </si>
  <si>
    <t>63-CN32DPY</t>
  </si>
  <si>
    <t>Blockchain + Bluemix</t>
  </si>
  <si>
    <t>04/06/2017 09:19pm</t>
  </si>
  <si>
    <t>EDUARDO JAVIER (EDUARDO JAVIER) IRURE ECHENIQUE</t>
  </si>
  <si>
    <t>OF-GLXCYZP</t>
  </si>
  <si>
    <t>03/31/2017 11:44am</t>
  </si>
  <si>
    <t>SUSANNA TECK PEI (Susanna Teck Pei) CHEU</t>
  </si>
  <si>
    <t>U4-V8ISP0A</t>
  </si>
  <si>
    <t>BEHALF LTD.</t>
  </si>
  <si>
    <t>Blockchain in Bluemix</t>
  </si>
  <si>
    <t>04/02/2017 05:02pm</t>
  </si>
  <si>
    <t>WS-VKQWPVE</t>
  </si>
  <si>
    <t>VODAFONE</t>
  </si>
  <si>
    <t>Blockchain for Vodafone Supply Chain</t>
  </si>
  <si>
    <t>04/06/2017 06:08am</t>
  </si>
  <si>
    <t>P. (Pete) Crouch</t>
  </si>
  <si>
    <t>CIC_Blockchain</t>
  </si>
  <si>
    <t>Client has shown interest to do a 6 week POC on block-chain.   Design- thinking workshop is currently being planned on the same.  Global Auto Block-chain Leader (Matt) and his team are actively involved here.  </t>
  </si>
  <si>
    <t>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t>
  </si>
  <si>
    <t>BDE is in discussion with Todd (account partner) on this opportunity..   Meeting being scheduled in Apr along with Naren on taking this forward.</t>
  </si>
  <si>
    <t>This block chain opportunity has been logged by Partner from digital side with an anticipation based on demonstrations to different customers in US.  Will take time to become concrete.  BDE has been following up with DPE on the same.</t>
  </si>
  <si>
    <t>BDE is connected with partner.   Currently,  this opportunity is still in initial phase and exploring potential use cases before taking forward to client</t>
  </si>
  <si>
    <t>Connected with partner.   Opportunity is still in early stage.</t>
  </si>
  <si>
    <t>BDE is connected to account team.   Opportunity is still in early stage.</t>
  </si>
  <si>
    <t>(blank)</t>
  </si>
  <si>
    <t>Count of Opportunity Number</t>
  </si>
  <si>
    <t>Star</t>
  </si>
  <si>
    <t>Tagged by</t>
  </si>
  <si>
    <t>Swati</t>
  </si>
  <si>
    <t>Place Holder for extension</t>
  </si>
  <si>
    <t>Won, Staffing in Progress</t>
  </si>
  <si>
    <t>Proposal in deal board, stuck due to IP issues, may not sign in Apr</t>
  </si>
  <si>
    <t>TAG</t>
  </si>
  <si>
    <t>CIC</t>
  </si>
  <si>
    <t>Involved in Initial discussions, await further updtes from Kaustubh and Sector Spoc</t>
  </si>
  <si>
    <t>Will be involved in further phases, right now team is picking up Ethyrium work that has already happened from Australia garage</t>
  </si>
  <si>
    <t>Client Visit on 13 April 2017</t>
  </si>
  <si>
    <t>Inttial discussions, Will get involved</t>
  </si>
  <si>
    <t>Engaged in a Client Visit, No Further Progress, Need further updates</t>
  </si>
  <si>
    <t xml:space="preserve">Engaged in delivery, </t>
  </si>
  <si>
    <t>Halifax</t>
  </si>
  <si>
    <t>Need to check the Usecase</t>
  </si>
  <si>
    <t xml:space="preserve">Connected with Account team, to develop &amp; deliver test </t>
  </si>
  <si>
    <t>Initial discussion on Supply Chain Usecase</t>
  </si>
  <si>
    <t>Gronigen</t>
  </si>
  <si>
    <t>Private Equity</t>
  </si>
  <si>
    <t>Involved.</t>
  </si>
  <si>
    <t>PoC on Reverse Logistics</t>
  </si>
  <si>
    <t>Initial Discussions, Confirmed by Anuj the opportunity is a place holder as of now.</t>
  </si>
  <si>
    <t>Supply Chain PoC, right now doing a prototype</t>
  </si>
  <si>
    <t>Involved, Trade Finance</t>
  </si>
  <si>
    <t>Need Updates</t>
  </si>
  <si>
    <t>Connect with Deb</t>
  </si>
  <si>
    <t>get details from Deb</t>
  </si>
  <si>
    <t>Trade Finance , Involved in PoC</t>
  </si>
  <si>
    <t>Need Details from DD</t>
  </si>
  <si>
    <t>Involved in initial dicussions, need to finalize use case</t>
  </si>
  <si>
    <t>Device Management in Supply Chain</t>
  </si>
  <si>
    <t>Involved in initial discussion and workshops</t>
  </si>
  <si>
    <t>Need Details</t>
  </si>
  <si>
    <t>Client Visit, Contract management use case being persued</t>
  </si>
  <si>
    <t>Initial Stages, discussion being scheduled</t>
  </si>
  <si>
    <t>Need Details from the Sector / Jitan</t>
  </si>
  <si>
    <t>In the process of submitting a proposal, Need more details</t>
  </si>
  <si>
    <t>Intial Discussion around in supporting the account team in solutioning the opportunity. Need more details</t>
  </si>
  <si>
    <t>Involved in initial discussions, no further progress</t>
  </si>
  <si>
    <t>Place Holder, will get involved once it picks up traction</t>
  </si>
  <si>
    <t>Later Phases : place Holder</t>
  </si>
  <si>
    <t>Initial discussion, need further details</t>
  </si>
  <si>
    <t>Won and completed</t>
  </si>
  <si>
    <t xml:space="preserve">Client Visit supported: </t>
  </si>
  <si>
    <t>Inter Branch reconciliation, Being worked on by Halifax</t>
  </si>
  <si>
    <t>Cond Agreed, Staffing in progress</t>
  </si>
  <si>
    <t>US Garage &amp; IRL</t>
  </si>
  <si>
    <t>Delivery In progress</t>
  </si>
  <si>
    <t>Signing in progress</t>
  </si>
  <si>
    <t>Place Holder, Initial discussion on.</t>
  </si>
  <si>
    <t>Will get involved</t>
  </si>
  <si>
    <t>Delivering</t>
  </si>
  <si>
    <t>US Garage is involved</t>
  </si>
  <si>
    <t>Involved in discussions and workshops to finalize the use case. Potential to start in late Q2</t>
  </si>
  <si>
    <t>TBD</t>
  </si>
  <si>
    <t>Engaged CIC</t>
  </si>
  <si>
    <t>CIC Gronigen is being used in all dicussions for ABN, working to get the details</t>
  </si>
  <si>
    <t>Initial POC done, proposal being developed for a production engagement</t>
  </si>
  <si>
    <t>Staffing in Progress</t>
  </si>
  <si>
    <t>Initial discussion in progress</t>
  </si>
  <si>
    <t>Was part of initial discussion, no further traction. Updates awaited</t>
  </si>
  <si>
    <t>Initial POC developed using IRL,</t>
  </si>
  <si>
    <t>Delivery in progress</t>
  </si>
  <si>
    <t>Need further deytails</t>
  </si>
  <si>
    <t>Need further details</t>
  </si>
  <si>
    <t>Engaged with Account team, understanding the Ethyrium work done as part of PoC</t>
  </si>
  <si>
    <t>Won Deal ,Groningen involved , need further details :</t>
  </si>
  <si>
    <t>Groningen involved , need further details :</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</si>
  <si>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</si>
  <si>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</si>
  <si>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</si>
  <si>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</si>
  <si>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</si>
  <si>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</si>
  <si>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</si>
  <si>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</si>
  <si>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</si>
  <si>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</si>
  <si>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Blockchain TF Phase 2 (Batavia)</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</si>
  <si>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</si>
  <si>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</si>
  <si>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</si>
  <si>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</si>
  <si>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</si>
  <si>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</si>
  <si>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</si>
  <si>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</si>
  <si>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</si>
  <si>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</si>
  <si>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</si>
  <si>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</si>
  <si>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</si>
  <si>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</si>
  <si>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</si>
  <si>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</si>
  <si>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</si>
  <si>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</si>
  <si>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</si>
  <si>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</si>
  <si>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</si>
  <si>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</si>
  <si>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</si>
  <si>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</si>
  <si>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</si>
  <si>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</si>
  <si>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</si>
  <si>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</si>
  <si>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</si>
  <si>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</si>
  <si>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</si>
  <si>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</si>
  <si>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</si>
  <si>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</si>
  <si>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</si>
  <si>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</si>
  <si>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</si>
  <si>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</si>
  <si>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</si>
  <si>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</si>
  <si>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</si>
  <si>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</si>
  <si>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</si>
  <si>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</si>
  <si>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</si>
  <si>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</si>
  <si>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</si>
  <si>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</si>
  <si>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</si>
  <si>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</si>
  <si>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</si>
  <si>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</si>
  <si>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</si>
  <si>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</si>
  <si>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</si>
  <si>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</si>
  <si>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</si>
  <si>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This opportunity was part of 6-Apr but no more existing in 13-Apr pipeline which was "CIC_Blockchain" tagged earlier</t>
  </si>
  <si>
    <t>Updated on: 18-Apr-2017</t>
  </si>
  <si>
    <t>Oppty #</t>
  </si>
  <si>
    <t>Remarks</t>
  </si>
  <si>
    <t>This opp is related to top and broader Denso-IBM Innovation-as-a-Service partnership.  This opportunity is parked currently and will depend on success of other opportunity (OE-1HQHHUC is the opportunity that is in limelight &amp; high focus with customer)</t>
  </si>
  <si>
    <t>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</si>
  <si>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</si>
  <si>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</si>
  <si>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</si>
  <si>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</si>
  <si>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</si>
  <si>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</si>
  <si>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</si>
  <si>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</si>
  <si>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</si>
  <si>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</si>
  <si>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</si>
  <si>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</si>
  <si>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</si>
  <si>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</si>
  <si>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</si>
  <si>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</si>
  <si>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</si>
  <si>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</si>
  <si>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</si>
  <si>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</si>
  <si>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</si>
  <si>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</si>
  <si>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</si>
  <si>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</si>
  <si>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</si>
  <si>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</si>
  <si>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</si>
  <si>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</si>
  <si>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</si>
  <si>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</si>
  <si>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</si>
  <si>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</si>
  <si>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</si>
  <si>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</si>
  <si>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</si>
  <si>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</si>
  <si>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</si>
  <si>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</si>
  <si>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</si>
  <si>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</si>
  <si>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</si>
  <si>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</si>
  <si>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</si>
  <si>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</si>
  <si>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</si>
  <si>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</si>
  <si>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</si>
  <si>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</si>
  <si>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</si>
  <si>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</si>
  <si>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</si>
  <si>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</si>
  <si>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</si>
  <si>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</si>
  <si>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</si>
  <si>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</si>
  <si>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</si>
  <si>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</si>
  <si>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</si>
  <si>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</si>
  <si>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</si>
  <si>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</si>
  <si>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</si>
  <si>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</si>
  <si>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</si>
  <si>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</si>
  <si>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</si>
  <si>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</si>
  <si>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</si>
  <si>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</si>
  <si>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</si>
  <si>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</si>
  <si>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</si>
  <si>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</si>
  <si>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</si>
  <si>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</si>
  <si>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</si>
  <si>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</si>
  <si>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</si>
  <si>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</si>
  <si>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</si>
  <si>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</si>
  <si>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</si>
  <si>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</si>
  <si>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</si>
  <si>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</si>
  <si>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</si>
  <si>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</si>
  <si>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</si>
  <si>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</si>
  <si>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</si>
  <si>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</si>
  <si>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</si>
  <si>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</si>
  <si>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</si>
  <si>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</si>
  <si>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</si>
  <si>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</si>
  <si>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</si>
  <si>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</si>
  <si>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</si>
  <si>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</si>
  <si>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</si>
  <si>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</si>
  <si>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</si>
  <si>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</si>
  <si>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</si>
  <si>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</si>
  <si>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</si>
  <si>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</si>
  <si>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</si>
  <si>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</si>
  <si>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Place Holder, Opportunity moving slowly, Parter open to engage CIC once we have further tracion</t>
  </si>
  <si>
    <t xml:space="preserve">India Research , Involved, LN ganesan from UBS account aware </t>
  </si>
  <si>
    <t xml:space="preserve">Supply Chain PoC using Halifax </t>
  </si>
  <si>
    <t>Future phases, basaed on my current engagement</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</si>
  <si>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</si>
  <si>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</si>
  <si>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</si>
  <si>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</si>
  <si>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</si>
  <si>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</si>
  <si>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</si>
  <si>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</si>
  <si>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</si>
  <si>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</si>
  <si>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</si>
  <si>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</si>
  <si>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</si>
  <si>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</si>
  <si>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</si>
  <si>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</si>
  <si>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</si>
  <si>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</si>
  <si>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</si>
  <si>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</si>
  <si>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</si>
  <si>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</si>
  <si>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</si>
  <si>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</si>
  <si>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</si>
  <si>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</si>
  <si>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</si>
  <si>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</si>
  <si>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</si>
  <si>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</si>
  <si>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</si>
  <si>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</si>
  <si>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</si>
  <si>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</si>
  <si>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</si>
  <si>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</si>
  <si>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</si>
  <si>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</si>
  <si>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</si>
  <si>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</si>
  <si>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</si>
  <si>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</si>
  <si>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</si>
  <si>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</si>
  <si>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</si>
  <si>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</si>
  <si>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</si>
  <si>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</si>
  <si>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</si>
  <si>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</si>
  <si>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</si>
  <si>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</si>
  <si>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</si>
  <si>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</si>
  <si>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</si>
  <si>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</si>
  <si>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</si>
  <si>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</si>
  <si>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</si>
  <si>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</si>
  <si>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</si>
  <si>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</si>
  <si>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</si>
  <si>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</si>
  <si>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</si>
  <si>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</si>
  <si>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</si>
  <si>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</si>
  <si>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</si>
  <si>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</si>
  <si>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</si>
  <si>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</si>
  <si>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</si>
  <si>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</si>
  <si>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</si>
  <si>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</si>
  <si>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</si>
  <si>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</si>
  <si>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</si>
  <si>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</si>
  <si>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</si>
  <si>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</si>
  <si>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</si>
  <si>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</si>
  <si>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</si>
  <si>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</si>
  <si>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</si>
  <si>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</si>
  <si>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</si>
  <si>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</si>
  <si>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</si>
  <si>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</si>
  <si>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</si>
  <si>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</si>
  <si>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</si>
  <si>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</si>
  <si>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</si>
  <si>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</si>
  <si>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</si>
  <si>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</si>
  <si>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</si>
  <si>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</si>
  <si>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</si>
  <si>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</si>
  <si>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</si>
  <si>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</si>
  <si>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</si>
  <si>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</si>
  <si>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</si>
  <si>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</si>
  <si>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</si>
  <si>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</si>
  <si>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</si>
  <si>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</si>
  <si>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</si>
  <si>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</si>
  <si>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</si>
  <si>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</si>
  <si>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</si>
  <si>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</si>
  <si>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</si>
  <si>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</si>
  <si>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</si>
  <si>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</si>
  <si>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</si>
  <si>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</si>
  <si>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</si>
  <si>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</si>
  <si>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</si>
  <si>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</si>
  <si>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</si>
  <si>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</si>
  <si>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</si>
  <si>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</si>
  <si>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</si>
  <si>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</si>
  <si>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</si>
  <si>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</si>
  <si>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</si>
  <si>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</si>
  <si>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</si>
  <si>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</si>
  <si>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</si>
  <si>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</si>
  <si>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</si>
  <si>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</si>
  <si>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</si>
  <si>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</si>
  <si>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</si>
  <si>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</si>
  <si>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</si>
  <si>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</si>
  <si>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</si>
  <si>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</si>
  <si>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</si>
  <si>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</si>
  <si>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</si>
  <si>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</si>
  <si>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</si>
  <si>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</si>
  <si>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</si>
  <si>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</si>
  <si>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</si>
  <si>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</si>
  <si>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</si>
  <si>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</si>
  <si>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</si>
  <si>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</si>
  <si>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</si>
  <si>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</si>
  <si>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</si>
  <si>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</si>
  <si>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</si>
  <si>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</si>
  <si>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</si>
  <si>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</si>
  <si>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</si>
  <si>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</si>
  <si>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</si>
  <si>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</si>
  <si>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</si>
  <si>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</si>
  <si>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</si>
  <si>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</si>
  <si>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</si>
  <si>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</si>
  <si>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</si>
  <si>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</si>
  <si>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</si>
  <si>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</si>
  <si>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</si>
  <si>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</si>
  <si>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</si>
  <si>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</si>
  <si>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</si>
  <si>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</si>
  <si>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</si>
  <si>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</si>
  <si>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</si>
  <si>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</si>
  <si>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</si>
  <si>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</si>
  <si>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</si>
  <si>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</si>
  <si>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</si>
  <si>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</si>
  <si>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</si>
  <si>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</si>
  <si>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</si>
  <si>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</si>
  <si>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</si>
  <si>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</si>
  <si>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</si>
  <si>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</si>
  <si>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</si>
  <si>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</si>
  <si>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</si>
  <si>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</si>
  <si>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</si>
  <si>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</si>
  <si>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</si>
  <si>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</si>
  <si>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</si>
  <si>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</si>
  <si>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</si>
  <si>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</si>
  <si>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</si>
  <si>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</si>
  <si>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</si>
  <si>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</si>
  <si>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</si>
  <si>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</si>
  <si>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</si>
  <si>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</si>
  <si>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</si>
  <si>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</si>
  <si>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</si>
  <si>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</si>
  <si>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</si>
  <si>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</si>
  <si>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</si>
  <si>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</si>
  <si>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</si>
  <si>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</si>
  <si>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</si>
  <si>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</si>
  <si>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</si>
  <si>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</si>
  <si>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</si>
  <si>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</si>
  <si>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</si>
  <si>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</si>
  <si>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</si>
  <si>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</si>
  <si>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</si>
  <si>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</si>
  <si>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</si>
  <si>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</si>
  <si>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</si>
  <si>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</si>
  <si>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</si>
  <si>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</si>
  <si>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</si>
  <si>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</si>
  <si>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</si>
  <si>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</si>
  <si>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</si>
  <si>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</si>
  <si>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</si>
  <si>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</si>
  <si>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</si>
  <si>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</si>
  <si>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</si>
  <si>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</si>
  <si>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</si>
  <si>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</si>
  <si>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</si>
  <si>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</si>
  <si>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</si>
  <si>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</si>
  <si>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</si>
  <si>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</si>
  <si>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</si>
  <si>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</si>
  <si>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</si>
  <si>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</si>
  <si>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</si>
  <si>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</si>
  <si>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</si>
  <si>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</si>
  <si>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</si>
  <si>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</si>
  <si>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</si>
  <si>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</si>
  <si>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</si>
  <si>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</si>
  <si>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</si>
  <si>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</si>
  <si>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</si>
  <si>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</si>
  <si>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</si>
  <si>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</si>
  <si>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</si>
  <si>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</si>
  <si>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</si>
  <si>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</si>
  <si>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</si>
  <si>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</si>
  <si>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</si>
  <si>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</si>
  <si>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</si>
  <si>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</si>
  <si>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</si>
  <si>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</si>
  <si>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</si>
  <si>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</si>
  <si>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</si>
  <si>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</si>
  <si>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</si>
  <si>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</si>
  <si>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</si>
  <si>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</si>
  <si>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</si>
  <si>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</si>
  <si>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</si>
  <si>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</si>
  <si>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</si>
  <si>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</si>
  <si>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</si>
  <si>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</si>
  <si>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</si>
  <si>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</si>
  <si>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</si>
  <si>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</si>
  <si>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</si>
  <si>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</si>
  <si>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</si>
  <si>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</si>
  <si>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</si>
  <si>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</si>
  <si>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</si>
  <si>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</si>
  <si>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</si>
  <si>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</si>
  <si>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</si>
  <si>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</si>
  <si>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</si>
  <si>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</si>
  <si>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</si>
  <si>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</si>
  <si>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</si>
  <si>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</si>
  <si>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</si>
  <si>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</si>
  <si>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</si>
  <si>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</si>
  <si>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</si>
  <si>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</si>
  <si>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</si>
  <si>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</si>
  <si>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</si>
  <si>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</si>
  <si>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</si>
  <si>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</si>
  <si>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</si>
  <si>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</si>
  <si>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</si>
  <si>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</si>
  <si>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</si>
  <si>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</si>
  <si>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</si>
  <si>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</si>
  <si>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</si>
  <si>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</si>
  <si>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</si>
  <si>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</si>
  <si>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</si>
  <si>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</si>
  <si>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</si>
  <si>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</si>
  <si>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</si>
  <si>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</si>
  <si>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</si>
  <si>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</si>
  <si>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</si>
  <si>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</si>
  <si>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</si>
  <si>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</si>
  <si>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</si>
  <si>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</si>
  <si>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</si>
  <si>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</si>
  <si>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</si>
  <si>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</si>
  <si>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</si>
  <si>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</si>
  <si>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</si>
  <si>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</si>
  <si>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</si>
  <si>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</si>
  <si>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</si>
  <si>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</si>
  <si>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</si>
  <si>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</si>
  <si>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</si>
  <si>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</si>
  <si>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</si>
  <si>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</si>
  <si>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</si>
  <si>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</si>
  <si>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</si>
  <si>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</si>
  <si>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</si>
  <si>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</si>
  <si>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</si>
  <si>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</si>
  <si>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</si>
  <si>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</si>
  <si>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</si>
  <si>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</si>
  <si>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</si>
  <si>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</si>
  <si>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</si>
  <si>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</si>
  <si>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</si>
  <si>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</si>
  <si>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</si>
  <si>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</si>
  <si>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</si>
  <si>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</si>
  <si>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</si>
  <si>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</si>
  <si>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</si>
  <si>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</si>
  <si>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</si>
  <si>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</si>
  <si>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</si>
  <si>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</si>
  <si>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</si>
  <si>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</si>
  <si>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</si>
  <si>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</si>
  <si>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</si>
  <si>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</si>
  <si>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</si>
  <si>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</si>
  <si>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</si>
  <si>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</si>
  <si>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</si>
  <si>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</si>
  <si>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</si>
  <si>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</si>
  <si>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</si>
  <si>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</si>
  <si>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</si>
  <si>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</si>
  <si>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</si>
  <si>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</si>
  <si>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</si>
  <si>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</si>
  <si>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</si>
  <si>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</si>
  <si>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</si>
  <si>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</si>
  <si>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</si>
  <si>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</si>
  <si>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</si>
  <si>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</si>
  <si>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</si>
  <si>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</si>
  <si>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</si>
  <si>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</si>
  <si>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</si>
  <si>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</si>
  <si>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</si>
  <si>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</si>
  <si>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</si>
  <si>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</si>
  <si>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</si>
  <si>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</si>
  <si>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</si>
  <si>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</si>
  <si>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</si>
  <si>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</si>
  <si>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</si>
  <si>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</si>
  <si>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</si>
  <si>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</si>
  <si>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</si>
  <si>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</si>
  <si>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</si>
  <si>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</si>
  <si>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</si>
  <si>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</si>
  <si>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</si>
  <si>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</si>
  <si>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</si>
  <si>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</si>
  <si>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</si>
  <si>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</si>
  <si>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</si>
  <si>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</si>
  <si>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</si>
  <si>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</si>
  <si>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</si>
  <si>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</si>
  <si>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</si>
  <si>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</si>
  <si>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</si>
  <si>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</si>
  <si>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</si>
  <si>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</si>
  <si>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</si>
  <si>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</si>
  <si>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</si>
  <si>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</si>
  <si>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</si>
  <si>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</si>
  <si>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</si>
  <si>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</si>
  <si>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</si>
  <si>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</si>
  <si>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</si>
  <si>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</si>
  <si>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</si>
  <si>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</si>
  <si>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</si>
  <si>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</si>
  <si>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</si>
  <si>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</si>
  <si>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</si>
  <si>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</si>
  <si>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</si>
  <si>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</si>
  <si>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</si>
  <si>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</si>
  <si>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</si>
  <si>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</si>
  <si>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</si>
  <si>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</si>
  <si>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</si>
  <si>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</si>
  <si>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</si>
  <si>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</si>
  <si>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</si>
  <si>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</si>
  <si>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</si>
  <si>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</si>
  <si>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</si>
  <si>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</si>
  <si>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</si>
  <si>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</si>
  <si>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</si>
  <si>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</si>
  <si>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</si>
  <si>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</si>
  <si>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</si>
  <si>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</si>
  <si>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</si>
  <si>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</si>
  <si>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</si>
  <si>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</si>
  <si>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</si>
  <si>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</si>
  <si>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</si>
  <si>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</si>
  <si>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</si>
  <si>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</si>
  <si>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</si>
  <si>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</si>
  <si>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</si>
  <si>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</si>
  <si>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</si>
  <si>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</si>
  <si>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</si>
  <si>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</si>
  <si>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</si>
  <si>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</si>
  <si>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</si>
  <si>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</si>
  <si>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</si>
  <si>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</si>
  <si>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</si>
  <si>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</si>
  <si>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</si>
  <si>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</si>
  <si>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</si>
  <si>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</si>
  <si>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</si>
  <si>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</si>
  <si>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</si>
  <si>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</si>
  <si>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</si>
  <si>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</si>
  <si>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</si>
  <si>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</si>
  <si>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</si>
  <si>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</si>
  <si>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</si>
  <si>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</si>
  <si>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</si>
  <si>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</si>
  <si>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</si>
  <si>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</si>
  <si>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</si>
  <si>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</si>
  <si>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</si>
  <si>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</si>
  <si>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</si>
  <si>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</si>
  <si>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</si>
  <si>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</si>
  <si>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</si>
  <si>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</si>
  <si>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</si>
  <si>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</si>
  <si>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</si>
  <si>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</si>
  <si>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</si>
  <si>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</si>
  <si>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</si>
  <si>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</si>
  <si>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</si>
  <si>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</si>
  <si>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</si>
  <si>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</si>
  <si>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</si>
  <si>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</si>
  <si>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</si>
  <si>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</si>
  <si>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</si>
  <si>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</si>
  <si>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</si>
  <si>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</si>
  <si>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</si>
  <si>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</si>
  <si>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</si>
  <si>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</si>
  <si>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</si>
  <si>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</si>
  <si>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</si>
  <si>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</si>
  <si>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</si>
  <si>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</si>
  <si>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</si>
  <si>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</si>
  <si>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</si>
  <si>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</si>
  <si>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</si>
  <si>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</si>
  <si>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</si>
  <si>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</si>
  <si>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</si>
  <si>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</si>
  <si>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</si>
  <si>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</si>
  <si>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</si>
  <si>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</si>
  <si>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</si>
  <si>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</si>
  <si>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</si>
  <si>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</si>
  <si>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</si>
  <si>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</si>
  <si>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</si>
  <si>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</si>
  <si>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</si>
  <si>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</si>
  <si>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</si>
  <si>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</si>
  <si>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</si>
  <si>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</si>
  <si>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</si>
  <si>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</si>
  <si>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</si>
  <si>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</si>
  <si>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</si>
  <si>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</si>
  <si>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</si>
  <si>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</si>
  <si>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</si>
  <si>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</si>
  <si>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</si>
  <si>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</si>
  <si>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</si>
  <si>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</si>
  <si>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</si>
  <si>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</si>
  <si>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</si>
  <si>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</si>
  <si>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</si>
  <si>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</si>
  <si>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</si>
  <si>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</si>
  <si>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</si>
  <si>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</si>
  <si>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</si>
  <si>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</si>
  <si>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</si>
  <si>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</si>
  <si>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</si>
  <si>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</si>
  <si>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</si>
  <si>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</si>
  <si>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</si>
  <si>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</si>
  <si>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</si>
  <si>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</si>
  <si>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</si>
  <si>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</si>
  <si>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</si>
  <si>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</si>
  <si>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</si>
  <si>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</si>
  <si>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</si>
  <si>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</si>
  <si>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</si>
  <si>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</si>
  <si>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</si>
  <si>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</si>
  <si>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</si>
  <si>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</si>
  <si>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</si>
  <si>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</si>
  <si>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</si>
  <si>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</si>
  <si>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</si>
  <si>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</si>
  <si>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</si>
  <si>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</si>
  <si>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</si>
  <si>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</si>
  <si>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</si>
  <si>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</si>
  <si>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</si>
  <si>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</si>
  <si>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</si>
  <si>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</si>
  <si>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</si>
  <si>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</si>
  <si>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</si>
  <si>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</si>
  <si>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</si>
  <si>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</si>
  <si>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</si>
  <si>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</si>
  <si>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</si>
  <si>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</si>
  <si>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</si>
  <si>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</si>
  <si>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</si>
  <si>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</si>
  <si>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</si>
  <si>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</si>
  <si>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</si>
  <si>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</si>
  <si>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</si>
  <si>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</si>
  <si>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</si>
  <si>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</si>
  <si>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</si>
  <si>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</si>
  <si>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</si>
  <si>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</si>
  <si>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</si>
  <si>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</si>
  <si>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</si>
  <si>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</si>
  <si>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</si>
  <si>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</si>
  <si>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</si>
  <si>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</si>
  <si>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</si>
  <si>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</si>
  <si>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</si>
  <si>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</si>
  <si>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</si>
  <si>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</si>
  <si>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</si>
  <si>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</si>
  <si>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</si>
  <si>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</si>
  <si>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</si>
  <si>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</si>
  <si>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</si>
  <si>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</si>
  <si>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</si>
  <si>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</si>
  <si>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</si>
  <si>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</si>
  <si>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</si>
  <si>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</si>
  <si>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</si>
  <si>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</si>
  <si>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</si>
  <si>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</si>
  <si>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</si>
  <si>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</si>
  <si>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</si>
  <si>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</si>
  <si>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</si>
  <si>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</si>
  <si>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</si>
  <si>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</si>
  <si>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</si>
  <si>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</si>
  <si>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</si>
  <si>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</si>
  <si>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</si>
  <si>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</si>
  <si>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</si>
  <si>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</si>
  <si>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</si>
  <si>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</si>
  <si>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</si>
  <si>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</si>
  <si>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</si>
  <si>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</si>
  <si>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</si>
  <si>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</si>
  <si>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</si>
  <si>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</si>
  <si>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</si>
  <si>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</si>
  <si>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</si>
  <si>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</si>
  <si>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</si>
  <si>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</si>
  <si>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</si>
  <si>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</si>
  <si>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</si>
  <si>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</si>
  <si>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</si>
  <si>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</si>
  <si>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</si>
  <si>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</si>
  <si>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</si>
  <si>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</si>
  <si>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</si>
  <si>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</si>
  <si>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</si>
  <si>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</si>
  <si>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</si>
  <si>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</si>
  <si>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</si>
  <si>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</si>
  <si>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</si>
  <si>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</si>
  <si>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</si>
  <si>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</si>
  <si>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</si>
  <si>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</si>
  <si>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</si>
  <si>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</si>
  <si>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</si>
  <si>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</si>
  <si>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</si>
  <si>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</si>
  <si>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</si>
  <si>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</si>
  <si>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</si>
  <si>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</si>
  <si>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</si>
  <si>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</si>
  <si>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</si>
  <si>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</si>
  <si>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</si>
  <si>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</si>
  <si>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</si>
  <si>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</si>
  <si>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</si>
  <si>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</si>
  <si>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</si>
  <si>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</si>
  <si>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</si>
  <si>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</si>
  <si>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</si>
  <si>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</si>
  <si>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</si>
  <si>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</si>
  <si>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</si>
  <si>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</si>
  <si>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</si>
  <si>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</si>
  <si>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</si>
  <si>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</si>
  <si>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</si>
  <si>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</si>
  <si>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</si>
  <si>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</si>
  <si>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</si>
  <si>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</si>
  <si>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</si>
  <si>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</si>
  <si>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</si>
  <si>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</si>
  <si>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</si>
  <si>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</si>
  <si>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</si>
  <si>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</si>
  <si>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</si>
  <si>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</si>
  <si>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</si>
  <si>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</si>
  <si>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</si>
  <si>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</si>
  <si>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</si>
  <si>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</si>
  <si>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</si>
  <si>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</si>
  <si>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</si>
  <si>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</si>
  <si>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</si>
  <si>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</si>
  <si>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</si>
  <si>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</si>
  <si>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</si>
  <si>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</si>
  <si>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</si>
  <si>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</si>
  <si>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</si>
  <si>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</si>
  <si>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</si>
  <si>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</si>
  <si>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</si>
  <si>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</si>
  <si>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</si>
  <si>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</si>
  <si>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</si>
  <si>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</si>
  <si>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</si>
  <si>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</si>
  <si>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</si>
  <si>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</si>
  <si>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</si>
  <si>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</si>
  <si>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</si>
  <si>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</si>
  <si>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</si>
  <si>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</si>
  <si>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</si>
  <si>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</si>
  <si>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</si>
  <si>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</si>
  <si>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</si>
  <si>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</si>
  <si>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</si>
  <si>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</si>
  <si>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</si>
  <si>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</si>
  <si>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</si>
  <si>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</si>
  <si>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</si>
  <si>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</si>
  <si>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</si>
  <si>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</si>
  <si>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</si>
  <si>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</si>
  <si>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</si>
  <si>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</si>
  <si>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</si>
  <si>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</si>
  <si>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</si>
  <si>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</si>
  <si>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</si>
  <si>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</si>
  <si>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</si>
  <si>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</si>
  <si>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</si>
  <si>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</si>
  <si>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</si>
  <si>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</si>
  <si>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</si>
  <si>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</si>
  <si>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</si>
  <si>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</si>
  <si>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</si>
  <si>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</si>
  <si>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</si>
  <si>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</si>
  <si>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</si>
  <si>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</si>
  <si>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</si>
  <si>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</si>
  <si>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</si>
  <si>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</si>
  <si>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</si>
  <si>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</si>
  <si>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</si>
  <si>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</si>
  <si>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</si>
  <si>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</si>
  <si>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</si>
  <si>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</si>
  <si>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</si>
  <si>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</si>
  <si>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</si>
  <si>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</si>
  <si>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</si>
  <si>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</si>
  <si>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</si>
  <si>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</si>
  <si>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</si>
  <si>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</si>
  <si>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</si>
  <si>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</si>
  <si>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</si>
  <si>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</si>
  <si>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</si>
  <si>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</si>
  <si>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</si>
  <si>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</si>
  <si>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</si>
  <si>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</si>
  <si>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</si>
  <si>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</si>
  <si>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</si>
  <si>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</si>
  <si>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</si>
  <si>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</si>
  <si>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</si>
  <si>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</si>
  <si>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</si>
  <si>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</si>
  <si>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</si>
  <si>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</si>
  <si>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</si>
  <si>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</si>
  <si>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</si>
  <si>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</si>
  <si>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</si>
  <si>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</si>
  <si>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</si>
  <si>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</si>
  <si>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</si>
  <si>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</si>
  <si>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</si>
  <si>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</si>
  <si>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</si>
  <si>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</si>
  <si>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</si>
  <si>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</si>
  <si>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</si>
  <si>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</si>
  <si>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</si>
  <si>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</si>
  <si>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</si>
  <si>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</si>
  <si>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</si>
  <si>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</si>
  <si>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</si>
  <si>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</si>
  <si>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</si>
  <si>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</si>
  <si>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</si>
  <si>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</si>
  <si>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</si>
  <si>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</si>
  <si>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</si>
  <si>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</si>
  <si>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</si>
  <si>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</si>
  <si>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</si>
  <si>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</si>
  <si>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</si>
  <si>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</si>
  <si>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</si>
  <si>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</si>
  <si>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</si>
  <si>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</si>
  <si>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</si>
  <si>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</si>
  <si>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</si>
  <si>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</si>
  <si>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</si>
  <si>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</si>
  <si>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</si>
  <si>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</si>
  <si>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</si>
  <si>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</si>
  <si>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</si>
  <si>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</si>
  <si>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</si>
  <si>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</si>
  <si>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</si>
  <si>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</si>
  <si>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</si>
  <si>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</si>
  <si>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</si>
  <si>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</si>
  <si>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</si>
  <si>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</si>
  <si>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</si>
  <si>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</si>
  <si>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</si>
  <si>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</si>
  <si>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</si>
  <si>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</si>
  <si>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</si>
  <si>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</si>
  <si>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</si>
  <si>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</si>
  <si>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</si>
  <si>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</si>
  <si>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</si>
  <si>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</si>
  <si>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</si>
  <si>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</si>
  <si>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</si>
  <si>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</si>
  <si>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</si>
  <si>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</si>
  <si>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</si>
  <si>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</si>
  <si>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</si>
  <si>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</si>
  <si>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</si>
  <si>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</si>
  <si>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</si>
  <si>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</si>
  <si>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</si>
  <si>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</si>
  <si>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</si>
  <si>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</si>
  <si>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</si>
  <si>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</si>
  <si>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</si>
  <si>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</si>
  <si>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</si>
  <si>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</si>
  <si>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</si>
  <si>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</si>
  <si>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</si>
  <si>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</si>
  <si>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</si>
  <si>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</si>
  <si>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</si>
  <si>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</si>
  <si>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</si>
  <si>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</si>
  <si>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</si>
  <si>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</si>
  <si>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</si>
  <si>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</si>
  <si>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</si>
  <si>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</si>
  <si>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</si>
  <si>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</si>
  <si>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</si>
  <si>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</si>
  <si>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t>
  </si>
  <si>
    <t>Netherland</t>
  </si>
  <si>
    <t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t>
  </si>
  <si>
    <t>No</t>
  </si>
  <si>
    <t>Research</t>
  </si>
  <si>
    <t>Supplychain Visibility PoC</t>
  </si>
  <si>
    <t>(All)</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</si>
  <si>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</si>
  <si>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</si>
  <si>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</si>
  <si>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</si>
  <si>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</si>
  <si>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</si>
  <si>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</si>
  <si>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</si>
  <si>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</si>
  <si>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</si>
  <si>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</si>
  <si>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</si>
  <si>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</si>
  <si>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</si>
  <si>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</si>
  <si>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</si>
  <si>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</si>
  <si>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</si>
  <si>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</si>
  <si>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</si>
  <si>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</si>
  <si>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</si>
  <si>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</si>
  <si>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</si>
  <si>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</si>
  <si>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</si>
  <si>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</si>
  <si>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</si>
  <si>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</si>
  <si>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</si>
  <si>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</si>
  <si>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</si>
  <si>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</si>
  <si>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</si>
  <si>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</si>
  <si>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</si>
  <si>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</si>
  <si>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</si>
  <si>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</si>
  <si>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</si>
  <si>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</si>
  <si>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</si>
  <si>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</si>
  <si>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</si>
  <si>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</si>
  <si>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</si>
  <si>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</si>
  <si>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</si>
  <si>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</si>
  <si>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</si>
  <si>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</si>
  <si>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</si>
  <si>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</si>
  <si>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</si>
  <si>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</si>
  <si>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</si>
  <si>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</si>
  <si>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</si>
  <si>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</si>
  <si>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</si>
  <si>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</si>
  <si>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</si>
  <si>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</si>
  <si>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</si>
  <si>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</si>
  <si>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</si>
  <si>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</si>
  <si>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</si>
  <si>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</si>
  <si>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</si>
  <si>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</si>
  <si>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</si>
  <si>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</si>
  <si>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</si>
  <si>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</si>
  <si>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</si>
  <si>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</si>
  <si>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</si>
  <si>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</si>
  <si>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</si>
  <si>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</si>
  <si>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</si>
  <si>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</si>
  <si>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</si>
  <si>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</si>
  <si>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</si>
  <si>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</si>
  <si>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</si>
  <si>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</si>
  <si>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</si>
  <si>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</si>
  <si>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</si>
  <si>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</si>
  <si>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</si>
  <si>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</si>
  <si>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</si>
  <si>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</si>
  <si>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</si>
  <si>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</si>
  <si>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</si>
  <si>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</si>
  <si>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</si>
  <si>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</si>
  <si>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</si>
  <si>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</si>
  <si>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</si>
  <si>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</si>
  <si>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</si>
  <si>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</si>
  <si>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</si>
  <si>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</si>
  <si>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</si>
  <si>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</si>
  <si>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</si>
  <si>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</si>
  <si>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</si>
  <si>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</si>
  <si>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</si>
  <si>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</si>
  <si>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</si>
  <si>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</si>
  <si>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</si>
  <si>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</si>
  <si>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</si>
  <si>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</si>
  <si>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</si>
  <si>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</si>
  <si>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</si>
  <si>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</si>
  <si>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</si>
  <si>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</si>
  <si>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</si>
  <si>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</si>
  <si>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</si>
  <si>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</si>
  <si>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</si>
  <si>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</si>
  <si>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</si>
  <si>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</si>
  <si>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</si>
  <si>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</si>
  <si>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</si>
  <si>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</si>
  <si>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</si>
  <si>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</si>
  <si>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</si>
  <si>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</si>
  <si>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</si>
  <si>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</si>
  <si>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</si>
  <si>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</si>
  <si>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</si>
  <si>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</si>
  <si>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</si>
  <si>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</si>
  <si>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</si>
  <si>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</si>
  <si>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</si>
  <si>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</si>
  <si>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</si>
  <si>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</si>
  <si>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</si>
  <si>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</si>
  <si>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</si>
  <si>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</si>
  <si>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</si>
  <si>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</si>
  <si>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</si>
  <si>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</si>
  <si>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</si>
  <si>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</si>
  <si>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</si>
  <si>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</si>
  <si>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</si>
  <si>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</si>
  <si>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</si>
  <si>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</si>
  <si>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</si>
  <si>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</si>
  <si>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</si>
  <si>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</si>
  <si>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</si>
  <si>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</si>
  <si>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</si>
  <si>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</si>
  <si>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</si>
  <si>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</si>
  <si>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</si>
  <si>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</si>
  <si>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</si>
  <si>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</si>
  <si>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</si>
  <si>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</si>
  <si>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</si>
  <si>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</si>
  <si>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</si>
  <si>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</si>
  <si>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</si>
  <si>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</si>
  <si>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</si>
  <si>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</si>
  <si>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</si>
  <si>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</si>
  <si>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</si>
  <si>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</si>
  <si>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</si>
  <si>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</si>
  <si>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</si>
  <si>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</si>
  <si>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</si>
  <si>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</si>
  <si>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</si>
  <si>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</si>
  <si>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</si>
  <si>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</si>
  <si>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</si>
  <si>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</si>
  <si>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</si>
  <si>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</si>
  <si>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</si>
  <si>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</si>
  <si>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</si>
  <si>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</si>
  <si>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</si>
  <si>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</si>
  <si>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</si>
  <si>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</si>
  <si>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</si>
  <si>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</si>
  <si>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</si>
  <si>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</si>
  <si>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</si>
  <si>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</si>
  <si>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</si>
  <si>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</si>
  <si>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</si>
  <si>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</si>
  <si>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</si>
  <si>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</si>
  <si>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</si>
  <si>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</si>
  <si>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</si>
  <si>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</si>
  <si>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</si>
  <si>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</si>
  <si>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</si>
  <si>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</si>
  <si>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</si>
  <si>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</si>
  <si>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</si>
  <si>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</si>
  <si>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</si>
  <si>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</si>
  <si>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</si>
  <si>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</si>
  <si>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</si>
  <si>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</si>
  <si>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</si>
  <si>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</si>
  <si>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</si>
  <si>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</si>
  <si>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</si>
  <si>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</si>
  <si>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</si>
  <si>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</si>
  <si>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</si>
  <si>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</si>
  <si>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</si>
  <si>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</si>
  <si>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</si>
  <si>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</si>
  <si>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</si>
  <si>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</si>
  <si>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</si>
  <si>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</si>
  <si>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</si>
  <si>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</si>
  <si>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</si>
  <si>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</si>
  <si>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</si>
  <si>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</si>
  <si>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</si>
  <si>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</si>
  <si>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</si>
  <si>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</si>
  <si>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</si>
  <si>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</si>
  <si>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</si>
  <si>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</si>
  <si>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</si>
  <si>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</si>
  <si>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</si>
  <si>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</si>
  <si>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</si>
  <si>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</si>
  <si>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</si>
  <si>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</si>
  <si>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</si>
  <si>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</si>
  <si>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</si>
  <si>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</si>
  <si>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</si>
  <si>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</si>
  <si>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</si>
  <si>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</si>
  <si>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</si>
  <si>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</si>
  <si>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</si>
  <si>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</si>
  <si>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</si>
  <si>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</si>
  <si>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</si>
  <si>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</si>
  <si>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</si>
  <si>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</si>
  <si>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</si>
  <si>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</si>
  <si>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</si>
  <si>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</si>
  <si>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</si>
  <si>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</si>
  <si>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</si>
  <si>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</si>
  <si>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</si>
  <si>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</si>
  <si>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</si>
  <si>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</si>
  <si>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</si>
  <si>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</si>
  <si>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</si>
  <si>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</si>
  <si>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</si>
  <si>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</si>
  <si>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</si>
  <si>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</si>
  <si>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</si>
  <si>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Exploring opporunity with TRAI to implement lockchain based Number portability solution.</t>
  </si>
  <si>
    <t>CIB Internal Clearing using Blockchain being explored, Initial discussions with client, a potential need to land resources in PARIS</t>
  </si>
  <si>
    <t>CIC India team is engaged in developing a PoC on inter Company recon.</t>
  </si>
  <si>
    <t>CIC India team has developed a small POC around supply chain of Mobile devices and is in discussion with the account team to show case it to the client.</t>
  </si>
  <si>
    <t>Baton Rouge</t>
  </si>
  <si>
    <t>Being Delivered from Baton Rouge</t>
  </si>
  <si>
    <t>Delivered and closed.</t>
  </si>
  <si>
    <t>Working on a POC to implement a BC based solution for Document approvals in a Bonded warehouse context</t>
  </si>
  <si>
    <t>Japan Labs</t>
  </si>
  <si>
    <t>Updates from deal board</t>
  </si>
  <si>
    <t>Working with Lavanya raghuram &amp; Andrew Thurlow, CIC India is standing up an Architect &amp; Developer to help with the PoC over 4 Weeks,KYC asset to be leveraged as per Ramesh G</t>
  </si>
  <si>
    <t>We are engaged. Ram engaged , likely to travel</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</si>
  <si>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</si>
  <si>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</si>
  <si>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</si>
  <si>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</si>
  <si>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</si>
  <si>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</si>
  <si>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</si>
  <si>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</si>
  <si>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</si>
  <si>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</si>
  <si>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</si>
  <si>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</si>
  <si>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</si>
  <si>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</si>
  <si>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</si>
  <si>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</si>
  <si>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</si>
  <si>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</si>
  <si>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</si>
  <si>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</si>
  <si>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</si>
  <si>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</si>
  <si>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</si>
  <si>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</si>
  <si>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</si>
  <si>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</si>
  <si>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</si>
  <si>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</si>
  <si>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</si>
  <si>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</si>
  <si>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</si>
  <si>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</si>
  <si>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</si>
  <si>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</si>
  <si>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</si>
  <si>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</si>
  <si>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</si>
  <si>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</si>
  <si>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</si>
  <si>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</si>
  <si>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</si>
  <si>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</si>
  <si>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</si>
  <si>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</si>
  <si>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</si>
  <si>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</si>
  <si>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</si>
  <si>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</si>
  <si>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</si>
  <si>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</si>
  <si>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</si>
  <si>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</si>
  <si>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</si>
  <si>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</si>
  <si>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</si>
  <si>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</si>
  <si>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</si>
  <si>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</si>
  <si>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</si>
  <si>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</si>
  <si>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</si>
  <si>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</si>
  <si>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</si>
  <si>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</si>
  <si>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</si>
  <si>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</si>
  <si>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</si>
  <si>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</si>
  <si>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</si>
  <si>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</si>
  <si>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</si>
  <si>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</si>
  <si>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</si>
  <si>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</si>
  <si>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</si>
  <si>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</si>
  <si>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</si>
  <si>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</si>
  <si>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</si>
  <si>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</si>
  <si>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</si>
  <si>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</si>
  <si>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</si>
  <si>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</si>
  <si>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</si>
  <si>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</si>
  <si>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</si>
  <si>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</si>
  <si>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</si>
  <si>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</si>
  <si>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</si>
  <si>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</si>
  <si>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</si>
  <si>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</si>
  <si>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</si>
  <si>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</si>
  <si>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</si>
  <si>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</si>
  <si>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</si>
  <si>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</si>
  <si>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</si>
  <si>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</si>
  <si>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</si>
  <si>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</si>
  <si>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</si>
  <si>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</si>
  <si>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</si>
  <si>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</si>
  <si>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</si>
  <si>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</si>
  <si>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</si>
  <si>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</si>
  <si>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</si>
  <si>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</si>
  <si>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</si>
  <si>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</si>
  <si>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</si>
  <si>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</si>
  <si>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</si>
  <si>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</si>
  <si>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</si>
  <si>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</si>
  <si>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</si>
  <si>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</si>
  <si>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</si>
  <si>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</si>
  <si>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</si>
  <si>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</si>
  <si>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</si>
  <si>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</si>
  <si>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</si>
  <si>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</si>
  <si>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</si>
  <si>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</si>
  <si>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</si>
  <si>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</si>
  <si>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</si>
  <si>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</si>
  <si>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</si>
  <si>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</si>
  <si>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</si>
  <si>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</si>
  <si>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</si>
  <si>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</si>
  <si>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</si>
  <si>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</si>
  <si>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</si>
  <si>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</si>
  <si>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</si>
  <si>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</si>
  <si>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</si>
  <si>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</si>
  <si>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</si>
  <si>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</si>
  <si>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</si>
  <si>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</si>
  <si>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</si>
  <si>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</si>
  <si>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</si>
  <si>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</si>
  <si>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</si>
  <si>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</si>
  <si>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</si>
  <si>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</si>
  <si>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</si>
  <si>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</si>
  <si>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</si>
  <si>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</si>
  <si>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</si>
  <si>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</si>
  <si>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</si>
  <si>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</si>
  <si>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</si>
  <si>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</si>
  <si>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</si>
  <si>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</si>
  <si>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</si>
  <si>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</si>
  <si>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</si>
  <si>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</si>
  <si>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</si>
  <si>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</si>
  <si>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</si>
  <si>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</si>
  <si>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</si>
  <si>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</si>
  <si>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</si>
  <si>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</si>
  <si>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</si>
  <si>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</si>
  <si>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</si>
  <si>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</si>
  <si>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</si>
  <si>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</si>
  <si>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</si>
  <si>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</si>
  <si>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</si>
  <si>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</si>
  <si>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Others</t>
  </si>
  <si>
    <t>Have developed a PoC around Loyalty Points,  no further traction.</t>
  </si>
  <si>
    <t>Halifax is being leveraged to build the PoC</t>
  </si>
  <si>
    <t>Involved in the Initial PoC</t>
  </si>
  <si>
    <t>Swiss Re</t>
  </si>
  <si>
    <t xml:space="preserve">Life &amp; Health Insurance - PoC will demonstrate the simplified sharing of sensitive personal data between the end consumer and various insurers with the help of Blockchain. </t>
  </si>
  <si>
    <t>Local</t>
  </si>
  <si>
    <t>Exploring options for pilot project along with Walmart, instead of a PoC. The deal is on Hold as discussions are in progress</t>
  </si>
  <si>
    <t xml:space="preserve"> Leveraging Blockchain in the context of Goods &amp; Services Tax Compliance.</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</si>
  <si>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</si>
  <si>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</si>
  <si>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</si>
  <si>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</si>
  <si>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</si>
  <si>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</si>
  <si>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</si>
  <si>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</si>
  <si>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</si>
  <si>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</si>
  <si>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</si>
  <si>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</si>
  <si>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</si>
  <si>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</si>
  <si>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</si>
  <si>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</si>
  <si>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</si>
  <si>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</si>
  <si>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</si>
  <si>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</si>
  <si>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</si>
  <si>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</si>
  <si>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</si>
  <si>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</si>
  <si>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</si>
  <si>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</si>
  <si>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</si>
  <si>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</si>
  <si>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</si>
  <si>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</si>
  <si>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</si>
  <si>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</si>
  <si>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</si>
  <si>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</si>
  <si>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</si>
  <si>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</si>
  <si>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</si>
  <si>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</si>
  <si>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</si>
  <si>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</si>
  <si>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</si>
  <si>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</si>
  <si>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</si>
  <si>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</si>
  <si>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</si>
  <si>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</si>
  <si>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</si>
  <si>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</si>
  <si>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</si>
  <si>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</si>
  <si>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</si>
  <si>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</si>
  <si>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</si>
  <si>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</si>
  <si>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</si>
  <si>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</si>
  <si>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</si>
  <si>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</si>
  <si>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</si>
  <si>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</si>
  <si>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</si>
  <si>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</si>
  <si>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</si>
  <si>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</si>
  <si>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</si>
  <si>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</si>
  <si>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</si>
  <si>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</si>
  <si>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</si>
  <si>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</si>
  <si>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</si>
  <si>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</si>
  <si>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</si>
  <si>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</si>
  <si>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</si>
  <si>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</si>
  <si>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</si>
  <si>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</si>
  <si>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</si>
  <si>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</si>
  <si>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</si>
  <si>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</si>
  <si>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</si>
  <si>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</si>
  <si>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</si>
  <si>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</si>
  <si>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</si>
  <si>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</si>
  <si>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</si>
  <si>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</si>
  <si>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</si>
  <si>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</si>
  <si>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</si>
  <si>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</si>
  <si>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</si>
  <si>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</si>
  <si>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</si>
  <si>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</si>
  <si>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</si>
  <si>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</si>
  <si>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</si>
  <si>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</si>
  <si>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</si>
  <si>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</si>
  <si>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</si>
  <si>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</si>
  <si>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</si>
  <si>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</si>
  <si>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</si>
  <si>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</si>
  <si>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</si>
  <si>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</si>
  <si>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</si>
  <si>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</si>
  <si>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</si>
  <si>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</si>
  <si>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</si>
  <si>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</si>
  <si>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</si>
  <si>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</si>
  <si>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</si>
  <si>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</si>
  <si>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</si>
  <si>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</si>
  <si>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</si>
  <si>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</si>
  <si>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</si>
  <si>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</si>
  <si>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</si>
  <si>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</si>
  <si>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</si>
  <si>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</si>
  <si>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</si>
  <si>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</si>
  <si>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</si>
  <si>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</si>
  <si>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</si>
  <si>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</si>
  <si>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</si>
  <si>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</si>
  <si>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</si>
  <si>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</si>
  <si>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</si>
  <si>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</si>
  <si>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</si>
  <si>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</si>
  <si>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</si>
  <si>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</si>
  <si>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</si>
  <si>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</si>
  <si>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</si>
  <si>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</si>
  <si>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</si>
  <si>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</si>
  <si>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</si>
  <si>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</si>
  <si>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</si>
  <si>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</si>
  <si>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</si>
  <si>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</si>
  <si>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</si>
  <si>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</si>
  <si>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</si>
  <si>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</si>
  <si>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</si>
  <si>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</si>
  <si>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</si>
  <si>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</si>
  <si>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</si>
  <si>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</si>
  <si>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</si>
  <si>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</si>
  <si>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</si>
  <si>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</si>
  <si>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</si>
  <si>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</si>
  <si>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</si>
  <si>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</si>
  <si>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</si>
  <si>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</si>
  <si>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</si>
  <si>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</si>
  <si>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</si>
  <si>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</si>
  <si>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</si>
  <si>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</si>
  <si>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</si>
  <si>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</si>
  <si>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</si>
  <si>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</si>
  <si>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</si>
  <si>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</si>
  <si>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</si>
  <si>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</si>
  <si>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</si>
  <si>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</si>
  <si>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</si>
  <si>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</si>
  <si>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</si>
  <si>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</si>
  <si>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</si>
  <si>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</si>
  <si>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</si>
  <si>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</si>
  <si>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</si>
  <si>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</si>
  <si>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</si>
  <si>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</si>
  <si>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</si>
  <si>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</si>
  <si>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</si>
  <si>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</si>
  <si>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</si>
  <si>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</si>
  <si>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</si>
  <si>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</si>
  <si>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</si>
  <si>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</si>
  <si>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</si>
  <si>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</si>
  <si>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</si>
  <si>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</si>
  <si>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</si>
  <si>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</si>
  <si>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</si>
  <si>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</si>
  <si>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</si>
  <si>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</si>
  <si>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</si>
  <si>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</si>
  <si>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</si>
  <si>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</si>
  <si>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</si>
  <si>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</si>
  <si>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</si>
  <si>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</si>
  <si>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</si>
  <si>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</si>
  <si>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</si>
  <si>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</si>
  <si>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</si>
  <si>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</si>
  <si>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</si>
  <si>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</si>
  <si>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</si>
  <si>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</si>
  <si>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</si>
  <si>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</si>
  <si>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</si>
  <si>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</si>
  <si>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</si>
  <si>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</si>
  <si>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</si>
  <si>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</si>
  <si>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</si>
  <si>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</si>
  <si>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</si>
  <si>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</si>
  <si>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</si>
  <si>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</si>
  <si>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</si>
  <si>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</si>
  <si>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</si>
  <si>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</si>
  <si>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</si>
  <si>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</si>
  <si>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</si>
  <si>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</si>
  <si>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</si>
  <si>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</si>
  <si>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</si>
  <si>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</si>
  <si>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</si>
  <si>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</si>
  <si>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</si>
  <si>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</si>
  <si>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</si>
  <si>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</si>
  <si>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</si>
  <si>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</si>
  <si>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</si>
  <si>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</si>
  <si>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</si>
  <si>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</si>
  <si>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</si>
  <si>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</si>
  <si>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</si>
  <si>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</si>
  <si>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</si>
  <si>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</si>
  <si>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</si>
  <si>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</si>
  <si>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</si>
  <si>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</si>
  <si>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</si>
  <si>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</si>
  <si>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</si>
  <si>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</si>
  <si>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</si>
  <si>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</si>
  <si>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</si>
  <si>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</si>
  <si>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</si>
  <si>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</si>
  <si>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</si>
  <si>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</si>
  <si>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</si>
  <si>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</si>
  <si>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</si>
  <si>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</si>
  <si>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</si>
  <si>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</si>
  <si>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</si>
  <si>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</si>
  <si>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</si>
  <si>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</si>
  <si>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</si>
  <si>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</si>
  <si>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</si>
  <si>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</si>
  <si>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</si>
  <si>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</si>
  <si>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</si>
  <si>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</si>
  <si>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</si>
  <si>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</si>
  <si>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</si>
  <si>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</si>
  <si>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</si>
  <si>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</si>
  <si>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</si>
  <si>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</si>
  <si>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</si>
  <si>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</si>
  <si>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</si>
  <si>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</si>
  <si>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</si>
  <si>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</si>
  <si>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</si>
  <si>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</si>
  <si>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</si>
  <si>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</si>
  <si>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</si>
  <si>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</si>
  <si>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</si>
  <si>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</si>
  <si>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</si>
  <si>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</si>
  <si>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</si>
  <si>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</si>
  <si>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</si>
  <si>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</si>
  <si>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</si>
  <si>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</si>
  <si>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</si>
  <si>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</si>
  <si>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</si>
  <si>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</si>
  <si>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</si>
  <si>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</si>
  <si>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</si>
  <si>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</si>
  <si>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</si>
  <si>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</si>
  <si>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</si>
  <si>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</si>
  <si>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</si>
  <si>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</si>
  <si>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</si>
  <si>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</si>
  <si>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</si>
  <si>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</si>
  <si>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</si>
  <si>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</si>
  <si>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</si>
  <si>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</si>
  <si>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</si>
  <si>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</si>
  <si>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</si>
  <si>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</si>
  <si>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</si>
  <si>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</si>
  <si>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</si>
  <si>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</si>
  <si>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</si>
  <si>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</si>
  <si>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</si>
  <si>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</si>
  <si>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</si>
  <si>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</si>
  <si>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</si>
  <si>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</si>
  <si>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</si>
  <si>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</si>
  <si>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</si>
  <si>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</si>
  <si>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</si>
  <si>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</si>
  <si>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</si>
  <si>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</si>
  <si>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</si>
  <si>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</si>
  <si>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</si>
  <si>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</si>
  <si>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</si>
  <si>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</si>
  <si>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</si>
  <si>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</si>
  <si>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</si>
  <si>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</si>
  <si>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</si>
  <si>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</si>
  <si>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</si>
  <si>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</si>
  <si>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</si>
  <si>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</si>
  <si>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</si>
  <si>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</si>
  <si>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</si>
  <si>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</si>
  <si>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</si>
  <si>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</si>
  <si>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</si>
  <si>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</si>
  <si>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</si>
  <si>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</si>
  <si>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</si>
  <si>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</si>
  <si>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</si>
  <si>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</si>
  <si>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</si>
  <si>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</si>
  <si>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</si>
  <si>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</si>
  <si>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</si>
  <si>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</si>
  <si>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</si>
  <si>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</si>
  <si>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</si>
  <si>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</si>
  <si>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</si>
  <si>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</si>
  <si>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</si>
  <si>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</si>
  <si>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</si>
  <si>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</si>
  <si>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</si>
  <si>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</si>
  <si>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</si>
  <si>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</si>
  <si>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</si>
  <si>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</si>
  <si>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</si>
  <si>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</si>
  <si>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</si>
  <si>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</si>
  <si>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</si>
  <si>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</si>
  <si>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</si>
  <si>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</si>
  <si>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</si>
  <si>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</si>
  <si>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</si>
  <si>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</si>
  <si>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</si>
  <si>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</si>
  <si>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</si>
  <si>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</si>
  <si>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</si>
  <si>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</si>
  <si>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</si>
  <si>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</si>
  <si>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</si>
  <si>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</si>
  <si>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</si>
  <si>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</si>
  <si>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</si>
  <si>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</si>
  <si>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</si>
  <si>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</si>
  <si>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</si>
  <si>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</si>
  <si>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</si>
  <si>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</si>
  <si>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</si>
  <si>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</si>
  <si>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</si>
  <si>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</si>
  <si>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</si>
  <si>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</si>
  <si>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</si>
  <si>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</si>
  <si>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</si>
  <si>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</si>
  <si>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</si>
  <si>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</si>
  <si>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</si>
  <si>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</si>
  <si>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</si>
  <si>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</si>
  <si>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</si>
  <si>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</si>
  <si>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</si>
  <si>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</si>
  <si>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</si>
  <si>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</si>
  <si>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</si>
  <si>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</si>
  <si>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</si>
  <si>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</si>
  <si>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</si>
  <si>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</si>
  <si>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</si>
  <si>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</si>
  <si>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</si>
  <si>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</si>
  <si>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</si>
  <si>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</si>
  <si>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</si>
  <si>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</si>
  <si>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</si>
  <si>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</si>
  <si>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</si>
  <si>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</si>
  <si>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</si>
  <si>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</si>
  <si>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</si>
  <si>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</si>
  <si>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</si>
  <si>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</si>
  <si>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</si>
  <si>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</si>
  <si>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</si>
  <si>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</si>
  <si>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</si>
  <si>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</si>
  <si>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</si>
  <si>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</si>
  <si>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</si>
  <si>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</si>
  <si>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</si>
  <si>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</si>
  <si>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</si>
  <si>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</si>
  <si>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</si>
  <si>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</si>
  <si>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</si>
  <si>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</si>
  <si>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</si>
  <si>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</si>
  <si>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</si>
  <si>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</si>
  <si>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</si>
  <si>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</si>
  <si>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</si>
  <si>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</si>
  <si>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</si>
  <si>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</si>
  <si>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</si>
  <si>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</si>
  <si>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</si>
  <si>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</si>
  <si>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</si>
  <si>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</si>
  <si>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</si>
  <si>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</si>
  <si>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</si>
  <si>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</si>
  <si>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</si>
  <si>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</si>
  <si>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</si>
  <si>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</si>
  <si>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</si>
  <si>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</si>
  <si>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</si>
  <si>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</si>
  <si>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</si>
  <si>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</si>
  <si>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</si>
  <si>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</si>
  <si>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</si>
  <si>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</si>
  <si>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</si>
  <si>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</si>
  <si>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</si>
  <si>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</si>
  <si>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</si>
  <si>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</si>
  <si>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</si>
  <si>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</si>
  <si>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</si>
  <si>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</si>
  <si>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</si>
  <si>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</si>
  <si>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</si>
  <si>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</si>
  <si>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</si>
  <si>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</si>
  <si>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</si>
  <si>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</si>
  <si>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</si>
  <si>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</si>
  <si>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</si>
  <si>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</si>
  <si>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</si>
  <si>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</si>
  <si>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</si>
  <si>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</si>
  <si>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</si>
  <si>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</si>
  <si>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</si>
  <si>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</si>
  <si>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</si>
  <si>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</si>
  <si>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</si>
  <si>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</si>
  <si>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</si>
  <si>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</si>
  <si>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</si>
  <si>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</si>
  <si>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</si>
  <si>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</si>
  <si>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</si>
  <si>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</si>
  <si>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</si>
  <si>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</si>
  <si>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</si>
  <si>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</si>
  <si>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</si>
  <si>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</si>
  <si>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</si>
  <si>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</si>
  <si>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</si>
  <si>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</si>
  <si>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</si>
  <si>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</si>
  <si>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</si>
  <si>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</si>
  <si>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</si>
  <si>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</si>
  <si>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</si>
  <si>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</si>
  <si>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</si>
  <si>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</si>
  <si>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</si>
  <si>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</si>
  <si>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</si>
  <si>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</si>
  <si>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</si>
  <si>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</si>
  <si>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</si>
  <si>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</si>
  <si>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</si>
  <si>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</si>
  <si>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</si>
  <si>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</si>
  <si>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</si>
  <si>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</si>
  <si>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</si>
  <si>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</si>
  <si>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</si>
  <si>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</si>
  <si>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</si>
  <si>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</si>
  <si>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</si>
  <si>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</si>
  <si>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</si>
  <si>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</si>
  <si>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</si>
  <si>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</si>
  <si>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</si>
  <si>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</si>
  <si>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</si>
  <si>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</si>
  <si>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</si>
  <si>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</si>
  <si>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</si>
  <si>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</si>
  <si>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</si>
  <si>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</si>
  <si>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</si>
  <si>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</si>
  <si>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</si>
  <si>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</si>
  <si>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</si>
  <si>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</si>
  <si>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</si>
  <si>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</si>
  <si>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</si>
  <si>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</si>
  <si>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</si>
  <si>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</si>
  <si>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</si>
  <si>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</si>
  <si>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</si>
  <si>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</si>
  <si>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</si>
  <si>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</si>
  <si>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</si>
  <si>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</si>
  <si>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</si>
  <si>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</si>
  <si>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</si>
  <si>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</si>
  <si>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</si>
  <si>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</si>
  <si>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</si>
  <si>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</si>
  <si>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</si>
  <si>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</si>
  <si>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</si>
  <si>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</si>
  <si>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</si>
  <si>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</si>
  <si>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</si>
  <si>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</si>
  <si>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</si>
  <si>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</si>
  <si>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</si>
  <si>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</si>
  <si>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</si>
  <si>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</si>
  <si>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</si>
  <si>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</si>
  <si>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</si>
  <si>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</si>
  <si>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</si>
  <si>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</si>
  <si>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</si>
  <si>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</si>
  <si>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</si>
  <si>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</si>
  <si>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</si>
  <si>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</si>
  <si>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</si>
  <si>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</si>
  <si>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</si>
  <si>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</si>
  <si>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</si>
  <si>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</si>
  <si>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</si>
  <si>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</si>
  <si>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</si>
  <si>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</si>
  <si>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</si>
  <si>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</si>
  <si>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</si>
  <si>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</si>
  <si>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</si>
  <si>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</si>
  <si>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</si>
  <si>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</si>
  <si>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</si>
  <si>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</si>
  <si>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</si>
  <si>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</si>
  <si>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</si>
  <si>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</si>
  <si>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</si>
  <si>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</si>
  <si>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</si>
  <si>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</si>
  <si>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</si>
  <si>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</si>
  <si>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</si>
  <si>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</si>
  <si>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</si>
  <si>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</si>
  <si>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</si>
  <si>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</si>
  <si>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</si>
  <si>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</si>
  <si>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</si>
  <si>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</si>
  <si>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</si>
  <si>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</si>
  <si>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</si>
  <si>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</si>
  <si>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</si>
  <si>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</si>
  <si>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</si>
  <si>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</si>
  <si>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</si>
  <si>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</si>
  <si>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</si>
  <si>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</si>
  <si>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</si>
  <si>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</si>
  <si>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</si>
  <si>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</si>
  <si>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</si>
  <si>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</si>
  <si>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</si>
  <si>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</si>
  <si>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</si>
  <si>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</si>
  <si>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</si>
  <si>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</si>
  <si>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</si>
  <si>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</si>
  <si>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</si>
  <si>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</si>
  <si>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</si>
  <si>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</si>
  <si>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</si>
  <si>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</si>
  <si>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</si>
  <si>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</si>
  <si>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</si>
  <si>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</si>
  <si>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</si>
  <si>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</si>
  <si>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</si>
  <si>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</si>
  <si>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</si>
  <si>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</si>
  <si>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</si>
  <si>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</si>
  <si>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</si>
  <si>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</si>
  <si>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</si>
  <si>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</si>
  <si>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</si>
  <si>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</si>
  <si>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</si>
  <si>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</si>
  <si>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</si>
  <si>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</si>
  <si>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</si>
  <si>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</si>
  <si>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</si>
  <si>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</si>
  <si>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</si>
  <si>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</si>
  <si>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</si>
  <si>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</si>
  <si>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</si>
  <si>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</si>
  <si>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</si>
  <si>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</si>
  <si>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</si>
  <si>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</si>
  <si>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</si>
  <si>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</si>
  <si>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</si>
  <si>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</si>
  <si>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</si>
  <si>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</si>
  <si>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</si>
  <si>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</si>
  <si>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</si>
  <si>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</si>
  <si>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</si>
  <si>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</si>
  <si>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</si>
  <si>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</si>
  <si>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</si>
  <si>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</si>
  <si>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</si>
  <si>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</si>
  <si>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</si>
  <si>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</si>
  <si>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</si>
  <si>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</si>
  <si>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</si>
  <si>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</si>
  <si>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</si>
  <si>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</si>
  <si>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</si>
  <si>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</si>
  <si>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</si>
  <si>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</si>
  <si>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</si>
  <si>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</si>
  <si>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</si>
  <si>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</si>
  <si>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</si>
  <si>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</si>
  <si>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</si>
  <si>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</si>
  <si>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</si>
  <si>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</si>
  <si>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</si>
  <si>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</si>
  <si>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</si>
  <si>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</si>
  <si>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</si>
  <si>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</si>
  <si>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</si>
  <si>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</si>
  <si>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</si>
  <si>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</si>
  <si>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</si>
  <si>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</si>
  <si>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</si>
  <si>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</si>
  <si>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</si>
  <si>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</si>
  <si>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</si>
  <si>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</si>
  <si>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</si>
  <si>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</si>
  <si>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</si>
  <si>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</si>
  <si>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</si>
  <si>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</si>
  <si>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</si>
  <si>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</si>
  <si>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</si>
  <si>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</si>
  <si>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</si>
  <si>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</si>
  <si>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</si>
  <si>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</si>
  <si>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</si>
  <si>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</si>
  <si>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</si>
  <si>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</si>
  <si>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</si>
  <si>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</si>
  <si>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</si>
  <si>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</si>
  <si>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</si>
  <si>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</si>
  <si>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</si>
  <si>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</si>
  <si>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</si>
  <si>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</si>
  <si>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</si>
  <si>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</si>
  <si>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</si>
  <si>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</si>
  <si>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</si>
  <si>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</si>
  <si>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</si>
  <si>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</si>
  <si>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</si>
  <si>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</si>
  <si>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</si>
  <si>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</si>
  <si>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</si>
  <si>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</si>
  <si>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</si>
  <si>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</si>
  <si>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</si>
  <si>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</si>
  <si>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</si>
  <si>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</si>
  <si>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</si>
  <si>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</si>
  <si>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</si>
  <si>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</si>
  <si>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</si>
  <si>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</si>
  <si>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</si>
  <si>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</si>
  <si>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</si>
  <si>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</si>
  <si>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</si>
  <si>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</si>
  <si>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</si>
  <si>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</si>
  <si>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</si>
  <si>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</si>
  <si>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</si>
  <si>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</si>
  <si>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</si>
  <si>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</si>
  <si>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</si>
  <si>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</si>
  <si>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</si>
  <si>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</si>
  <si>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</si>
  <si>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</si>
  <si>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</si>
  <si>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</si>
  <si>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</si>
  <si>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</si>
  <si>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</si>
  <si>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</si>
  <si>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</si>
  <si>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</si>
  <si>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</si>
  <si>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</si>
  <si>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</si>
  <si>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</si>
  <si>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</si>
  <si>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</si>
  <si>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</si>
  <si>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</si>
  <si>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</si>
  <si>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</si>
  <si>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</si>
  <si>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</si>
  <si>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</si>
  <si>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</si>
  <si>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</si>
  <si>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</si>
  <si>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</si>
  <si>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</si>
  <si>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</si>
  <si>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</si>
  <si>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</si>
  <si>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</si>
  <si>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</si>
  <si>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</si>
  <si>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</si>
  <si>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</si>
  <si>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</si>
  <si>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</si>
  <si>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</si>
  <si>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</si>
  <si>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</si>
  <si>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</si>
  <si>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</si>
  <si>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</si>
  <si>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</si>
  <si>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</si>
  <si>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</si>
  <si>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</si>
  <si>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</si>
  <si>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</si>
  <si>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</si>
  <si>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</si>
  <si>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</si>
  <si>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</si>
  <si>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</si>
  <si>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</si>
  <si>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</si>
  <si>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</si>
  <si>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</si>
  <si>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</si>
  <si>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</si>
  <si>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</si>
  <si>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</si>
  <si>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</si>
  <si>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</si>
  <si>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</si>
  <si>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</si>
  <si>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</si>
  <si>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</si>
  <si>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</si>
  <si>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</si>
  <si>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</si>
  <si>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</si>
  <si>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</si>
  <si>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</si>
  <si>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</si>
  <si>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</si>
  <si>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</si>
  <si>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</si>
  <si>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</si>
  <si>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</si>
  <si>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</si>
  <si>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</si>
  <si>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</si>
  <si>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</si>
  <si>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</si>
  <si>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</si>
  <si>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</si>
  <si>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</si>
  <si>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</si>
  <si>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</si>
  <si>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</si>
  <si>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</si>
  <si>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</si>
  <si>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</si>
  <si>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</si>
  <si>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</si>
  <si>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</si>
  <si>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</si>
  <si>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</si>
  <si>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</si>
  <si>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</si>
  <si>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</si>
  <si>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</si>
  <si>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</si>
  <si>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</si>
  <si>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</si>
  <si>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</si>
  <si>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</si>
  <si>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</si>
  <si>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</si>
  <si>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</si>
  <si>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</si>
  <si>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</si>
  <si>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</si>
  <si>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</si>
  <si>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</si>
  <si>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</si>
  <si>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</si>
  <si>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</si>
  <si>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</si>
  <si>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</si>
  <si>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</si>
  <si>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</si>
  <si>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</si>
  <si>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</si>
  <si>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</si>
  <si>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</si>
  <si>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</si>
  <si>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</si>
  <si>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</si>
  <si>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</si>
  <si>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</si>
  <si>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</si>
  <si>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</si>
  <si>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</si>
  <si>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</si>
  <si>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</si>
  <si>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</si>
  <si>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</si>
  <si>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</si>
  <si>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</si>
  <si>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</si>
  <si>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</si>
  <si>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</si>
  <si>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</si>
  <si>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</si>
  <si>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</si>
  <si>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</si>
  <si>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</si>
  <si>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</si>
  <si>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</si>
  <si>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</si>
  <si>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</si>
  <si>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</si>
  <si>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</si>
  <si>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</si>
  <si>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</si>
  <si>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</si>
  <si>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</si>
  <si>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</si>
  <si>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</si>
  <si>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</si>
  <si>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</si>
  <si>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</si>
  <si>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</si>
  <si>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</si>
  <si>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</si>
  <si>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</si>
  <si>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</si>
  <si>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</si>
  <si>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</si>
  <si>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</si>
  <si>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</si>
  <si>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</si>
  <si>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</si>
  <si>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</si>
  <si>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</si>
  <si>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</si>
  <si>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</si>
  <si>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</si>
  <si>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</si>
  <si>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</si>
  <si>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</si>
  <si>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</si>
  <si>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</si>
  <si>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</si>
  <si>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</si>
  <si>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</si>
  <si>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</si>
  <si>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</si>
  <si>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</si>
  <si>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</si>
  <si>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</si>
  <si>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</si>
  <si>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</si>
  <si>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</si>
  <si>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</si>
  <si>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</si>
  <si>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</si>
  <si>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</si>
  <si>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</si>
  <si>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</si>
  <si>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</si>
  <si>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</si>
  <si>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</si>
  <si>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</si>
  <si>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</si>
  <si>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</si>
  <si>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</si>
  <si>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</si>
  <si>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Pepsico</t>
  </si>
  <si>
    <t>Yes Bank</t>
  </si>
  <si>
    <t>Kaustubh was part of theinitial workshop to explore Use cases</t>
  </si>
  <si>
    <t>E&amp;U</t>
  </si>
  <si>
    <t>Telco</t>
  </si>
  <si>
    <t>INS</t>
  </si>
  <si>
    <t>A&amp;AD</t>
  </si>
  <si>
    <t>C&amp;P</t>
  </si>
  <si>
    <t>CS</t>
  </si>
  <si>
    <t>IP</t>
  </si>
  <si>
    <t>GOVT</t>
  </si>
  <si>
    <t>Healthcare</t>
  </si>
  <si>
    <t>Uncategorized</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</si>
  <si>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</si>
  <si>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</si>
  <si>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</si>
  <si>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</si>
  <si>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</si>
  <si>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</si>
  <si>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</si>
  <si>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</si>
  <si>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</si>
  <si>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</si>
  <si>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</si>
  <si>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</si>
  <si>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</si>
  <si>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</si>
  <si>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</si>
  <si>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</si>
  <si>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</si>
  <si>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</si>
  <si>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</si>
  <si>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</si>
  <si>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</si>
  <si>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</si>
  <si>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</si>
  <si>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</si>
  <si>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</si>
  <si>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</si>
  <si>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</si>
  <si>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</si>
  <si>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</si>
  <si>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</si>
  <si>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</si>
  <si>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</si>
  <si>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</si>
  <si>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</si>
  <si>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</si>
  <si>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</si>
  <si>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</si>
  <si>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</si>
  <si>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</si>
  <si>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</si>
  <si>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</si>
  <si>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</si>
  <si>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</si>
  <si>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</si>
  <si>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</si>
  <si>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</si>
  <si>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</si>
  <si>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</si>
  <si>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</si>
  <si>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</si>
  <si>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</si>
  <si>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</si>
  <si>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</si>
  <si>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</si>
  <si>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</si>
  <si>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</si>
  <si>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</si>
  <si>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</si>
  <si>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</si>
  <si>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</si>
  <si>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</si>
  <si>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</si>
  <si>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</si>
  <si>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</si>
  <si>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</si>
  <si>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</si>
  <si>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</si>
  <si>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</si>
  <si>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</si>
  <si>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</si>
  <si>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</si>
  <si>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</si>
  <si>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</si>
  <si>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</si>
  <si>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</si>
  <si>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</si>
  <si>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</si>
  <si>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</si>
  <si>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</si>
  <si>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</si>
  <si>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</si>
  <si>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</si>
  <si>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</si>
  <si>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</si>
  <si>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</si>
  <si>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</si>
  <si>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</si>
  <si>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</si>
  <si>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</si>
  <si>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</si>
  <si>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</si>
  <si>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</si>
  <si>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</si>
  <si>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</si>
  <si>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</si>
  <si>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</si>
  <si>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</si>
  <si>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</si>
  <si>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</si>
  <si>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</si>
  <si>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</si>
  <si>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</si>
  <si>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</si>
  <si>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</si>
  <si>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</si>
  <si>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</si>
  <si>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</si>
  <si>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</si>
  <si>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</si>
  <si>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</si>
  <si>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</si>
  <si>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</si>
  <si>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</si>
  <si>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</si>
  <si>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</si>
  <si>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</si>
  <si>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</si>
  <si>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</si>
  <si>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</si>
  <si>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</si>
  <si>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</si>
  <si>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</si>
  <si>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</si>
  <si>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</si>
  <si>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</si>
  <si>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</si>
  <si>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</si>
  <si>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</si>
  <si>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</si>
  <si>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</si>
  <si>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</si>
  <si>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</si>
  <si>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</si>
  <si>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</si>
  <si>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</si>
  <si>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</si>
  <si>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</si>
  <si>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</si>
  <si>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</si>
  <si>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</si>
  <si>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</si>
  <si>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</si>
  <si>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</si>
  <si>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</si>
  <si>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</si>
  <si>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</si>
  <si>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</si>
  <si>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</si>
  <si>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</si>
  <si>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</si>
  <si>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</si>
  <si>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</si>
  <si>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</si>
  <si>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</si>
  <si>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</si>
  <si>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</si>
  <si>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</si>
  <si>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</si>
  <si>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</si>
  <si>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</si>
  <si>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</si>
  <si>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</si>
  <si>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</si>
  <si>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</si>
  <si>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</si>
  <si>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</si>
  <si>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</si>
  <si>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</si>
  <si>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</si>
  <si>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</si>
  <si>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</si>
  <si>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</si>
  <si>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</si>
  <si>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</si>
  <si>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</si>
  <si>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</si>
  <si>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</si>
  <si>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</si>
  <si>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</si>
  <si>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</si>
  <si>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</si>
  <si>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</si>
  <si>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</si>
  <si>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</si>
  <si>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</si>
  <si>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</si>
  <si>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</si>
  <si>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</si>
  <si>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</si>
  <si>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</si>
  <si>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</si>
  <si>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</si>
  <si>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</si>
  <si>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</si>
  <si>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</si>
  <si>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</si>
  <si>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</si>
  <si>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</si>
  <si>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</si>
  <si>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</si>
  <si>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</si>
  <si>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</si>
  <si>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</si>
  <si>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</si>
  <si>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</si>
  <si>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</si>
  <si>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</si>
  <si>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</si>
  <si>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</si>
  <si>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</si>
  <si>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</si>
  <si>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</si>
  <si>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</si>
  <si>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</si>
  <si>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</si>
  <si>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</si>
  <si>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</si>
  <si>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</si>
  <si>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</si>
  <si>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</si>
  <si>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</si>
  <si>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</si>
  <si>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</si>
  <si>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</si>
  <si>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</si>
  <si>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</si>
  <si>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</si>
  <si>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</si>
  <si>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</si>
  <si>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</si>
  <si>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</si>
  <si>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</si>
  <si>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</si>
  <si>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</si>
  <si>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</si>
  <si>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</si>
  <si>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</si>
  <si>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</si>
  <si>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</si>
  <si>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</si>
  <si>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</si>
  <si>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</si>
  <si>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</si>
  <si>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</si>
  <si>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</si>
  <si>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</si>
  <si>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</si>
  <si>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</si>
  <si>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</si>
  <si>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</si>
  <si>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</si>
  <si>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</si>
  <si>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</si>
  <si>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</si>
  <si>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</si>
  <si>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</si>
  <si>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</si>
  <si>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</si>
  <si>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</si>
  <si>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</si>
  <si>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</si>
  <si>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</si>
  <si>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</si>
  <si>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</si>
  <si>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</si>
  <si>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</si>
  <si>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</si>
  <si>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</si>
  <si>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</si>
  <si>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</si>
  <si>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</si>
  <si>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</si>
  <si>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</si>
  <si>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</si>
  <si>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</si>
  <si>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</si>
  <si>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</si>
  <si>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</si>
  <si>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</si>
  <si>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</si>
  <si>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</si>
  <si>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</si>
  <si>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</si>
  <si>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</si>
  <si>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</si>
  <si>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</si>
  <si>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</si>
  <si>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</si>
  <si>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</si>
  <si>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</si>
  <si>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</si>
  <si>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</si>
  <si>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</si>
  <si>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</si>
  <si>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</si>
  <si>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</si>
  <si>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</si>
  <si>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</si>
  <si>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</si>
  <si>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</si>
  <si>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</si>
  <si>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</si>
  <si>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</si>
  <si>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</si>
  <si>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</si>
  <si>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</si>
  <si>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</si>
  <si>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</si>
  <si>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</si>
  <si>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</si>
  <si>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</si>
  <si>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</si>
  <si>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</si>
  <si>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</si>
  <si>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</si>
  <si>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</si>
  <si>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</si>
  <si>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</si>
  <si>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</si>
  <si>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</si>
  <si>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</si>
  <si>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</si>
  <si>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</si>
  <si>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</si>
  <si>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</si>
  <si>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</si>
  <si>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</si>
  <si>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</si>
  <si>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</si>
  <si>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</si>
  <si>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</si>
  <si>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</si>
  <si>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</si>
  <si>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</si>
  <si>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</si>
  <si>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</si>
  <si>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</si>
  <si>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</si>
  <si>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</si>
  <si>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</si>
  <si>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</si>
  <si>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</si>
  <si>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</si>
  <si>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</si>
  <si>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</si>
  <si>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</si>
  <si>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</si>
  <si>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</si>
  <si>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</si>
  <si>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</si>
  <si>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</si>
  <si>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</si>
  <si>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</si>
  <si>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</si>
  <si>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</si>
  <si>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</si>
  <si>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</si>
  <si>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</si>
  <si>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</si>
  <si>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</si>
  <si>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</si>
  <si>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</si>
  <si>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</si>
  <si>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</si>
  <si>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</si>
  <si>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</si>
  <si>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</si>
  <si>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</si>
  <si>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</si>
  <si>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</si>
  <si>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</si>
  <si>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</si>
  <si>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</si>
  <si>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</si>
  <si>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</si>
  <si>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</si>
  <si>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</si>
  <si>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</si>
  <si>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</si>
  <si>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</si>
  <si>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</si>
  <si>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</si>
  <si>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</si>
  <si>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</si>
  <si>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</si>
  <si>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</si>
  <si>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</si>
  <si>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</si>
  <si>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</si>
  <si>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</si>
  <si>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</si>
  <si>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</si>
  <si>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</si>
  <si>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</si>
  <si>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</si>
  <si>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</si>
  <si>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</si>
  <si>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</si>
  <si>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</si>
  <si>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</si>
  <si>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</si>
  <si>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</si>
  <si>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</si>
  <si>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</si>
  <si>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</si>
  <si>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</si>
  <si>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</si>
  <si>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</si>
  <si>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</si>
  <si>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</si>
  <si>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</si>
  <si>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</si>
  <si>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</si>
  <si>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</si>
  <si>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</si>
  <si>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</si>
  <si>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</si>
  <si>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</si>
  <si>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</si>
  <si>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</si>
  <si>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</si>
  <si>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</si>
  <si>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</si>
  <si>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</si>
  <si>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</si>
  <si>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</si>
  <si>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</si>
  <si>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</si>
  <si>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</si>
  <si>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</si>
  <si>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</si>
  <si>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</si>
  <si>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</si>
  <si>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</si>
  <si>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</si>
  <si>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</si>
  <si>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</si>
  <si>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</si>
  <si>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</si>
  <si>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</si>
  <si>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</si>
  <si>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</si>
  <si>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</si>
  <si>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</si>
  <si>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</si>
  <si>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</si>
  <si>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</si>
  <si>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</si>
  <si>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</si>
  <si>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</si>
  <si>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</si>
  <si>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</si>
  <si>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</si>
  <si>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</si>
  <si>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</si>
  <si>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</si>
  <si>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</si>
  <si>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</si>
  <si>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</si>
  <si>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</si>
  <si>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</si>
  <si>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</si>
  <si>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</si>
  <si>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</si>
  <si>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</si>
  <si>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</si>
  <si>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</si>
  <si>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</si>
  <si>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</si>
  <si>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</si>
  <si>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</si>
  <si>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</si>
  <si>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</si>
  <si>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</si>
  <si>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</si>
  <si>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</si>
  <si>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</si>
  <si>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</si>
  <si>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</si>
  <si>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</si>
  <si>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</si>
  <si>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</si>
  <si>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</si>
  <si>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</si>
  <si>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</si>
  <si>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</si>
  <si>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</si>
  <si>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</si>
  <si>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</si>
  <si>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</si>
  <si>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</si>
  <si>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</si>
  <si>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</si>
  <si>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</si>
  <si>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</si>
  <si>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</si>
  <si>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</si>
  <si>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</si>
  <si>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</si>
  <si>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</si>
  <si>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</si>
  <si>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</si>
  <si>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</si>
  <si>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</si>
  <si>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</si>
  <si>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</si>
  <si>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</si>
  <si>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</si>
  <si>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</si>
  <si>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</si>
  <si>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</si>
  <si>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</si>
  <si>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</si>
  <si>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</si>
  <si>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</si>
  <si>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</si>
  <si>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</si>
  <si>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</si>
  <si>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</si>
  <si>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</si>
  <si>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</si>
  <si>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</si>
  <si>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</si>
  <si>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</si>
  <si>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</si>
  <si>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</si>
  <si>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</si>
  <si>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</si>
  <si>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</si>
  <si>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</si>
  <si>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</si>
  <si>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</si>
  <si>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</si>
  <si>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</si>
  <si>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</si>
  <si>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</si>
  <si>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</si>
  <si>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</si>
  <si>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</si>
  <si>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</si>
  <si>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</si>
  <si>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</si>
  <si>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</si>
  <si>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</si>
  <si>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</si>
  <si>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</si>
  <si>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</si>
  <si>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</si>
  <si>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</si>
  <si>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</si>
  <si>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</si>
  <si>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</si>
  <si>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</si>
  <si>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</si>
  <si>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</si>
  <si>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</si>
  <si>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</si>
  <si>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</si>
  <si>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</si>
  <si>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</si>
  <si>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</si>
  <si>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</si>
  <si>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</si>
  <si>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</si>
  <si>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</si>
  <si>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</si>
  <si>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</si>
  <si>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</si>
  <si>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</si>
  <si>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</si>
  <si>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</si>
  <si>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</si>
  <si>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</si>
  <si>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</si>
  <si>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</si>
  <si>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</si>
  <si>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</si>
  <si>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</si>
  <si>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</si>
  <si>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</si>
  <si>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</si>
  <si>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</si>
  <si>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</si>
  <si>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</si>
  <si>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</si>
  <si>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</si>
  <si>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</si>
  <si>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</si>
  <si>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</si>
  <si>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</si>
  <si>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</si>
  <si>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</si>
  <si>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</si>
  <si>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</si>
  <si>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</si>
  <si>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</si>
  <si>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</si>
  <si>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</si>
  <si>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</si>
  <si>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</si>
  <si>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</si>
  <si>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</si>
  <si>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</si>
  <si>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</si>
  <si>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</si>
  <si>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</si>
  <si>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</si>
  <si>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</si>
  <si>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</si>
  <si>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</si>
  <si>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</si>
  <si>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</si>
  <si>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</si>
  <si>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</si>
  <si>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</si>
  <si>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</si>
  <si>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</si>
  <si>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</si>
  <si>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</si>
  <si>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</si>
  <si>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</si>
  <si>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</si>
  <si>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</si>
  <si>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</si>
  <si>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</si>
  <si>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</si>
  <si>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</si>
  <si>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</si>
  <si>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</si>
  <si>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</si>
  <si>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</si>
  <si>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</si>
  <si>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</si>
  <si>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</si>
  <si>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</si>
  <si>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</si>
  <si>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</si>
  <si>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</si>
  <si>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</si>
  <si>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</si>
  <si>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</si>
  <si>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</si>
  <si>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</si>
  <si>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</si>
  <si>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</si>
  <si>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</si>
  <si>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</si>
  <si>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</si>
  <si>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</si>
  <si>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</si>
  <si>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</si>
  <si>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</si>
  <si>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</si>
  <si>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</si>
  <si>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</si>
  <si>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</si>
  <si>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</si>
  <si>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</si>
  <si>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</si>
  <si>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</si>
  <si>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</si>
  <si>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</si>
  <si>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</si>
  <si>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</si>
  <si>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</si>
  <si>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</si>
  <si>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</si>
  <si>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</si>
  <si>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</si>
  <si>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</si>
  <si>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</si>
  <si>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</si>
  <si>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</si>
  <si>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</si>
  <si>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</si>
  <si>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</si>
  <si>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</si>
  <si>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</si>
  <si>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</si>
  <si>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</si>
  <si>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</si>
  <si>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</si>
  <si>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</si>
  <si>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</si>
  <si>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</si>
  <si>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</si>
  <si>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</si>
  <si>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</si>
  <si>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</si>
  <si>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</si>
  <si>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</si>
  <si>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</si>
  <si>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</si>
  <si>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</si>
  <si>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</si>
  <si>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</si>
  <si>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</si>
  <si>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</si>
  <si>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</si>
  <si>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</si>
  <si>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</si>
  <si>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</si>
  <si>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</si>
  <si>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</si>
  <si>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</si>
  <si>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</si>
  <si>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</si>
  <si>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</si>
  <si>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</si>
  <si>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</si>
  <si>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</si>
  <si>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</si>
  <si>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</si>
  <si>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</si>
  <si>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</si>
  <si>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</si>
  <si>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</si>
  <si>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</si>
  <si>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</si>
  <si>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</si>
  <si>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</si>
  <si>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</si>
  <si>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</si>
  <si>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</si>
  <si>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</si>
  <si>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</si>
  <si>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</si>
  <si>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</si>
  <si>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</si>
  <si>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</si>
  <si>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</si>
  <si>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</si>
  <si>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</si>
  <si>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</si>
  <si>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</si>
  <si>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</si>
  <si>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</si>
  <si>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</si>
  <si>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</si>
  <si>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</si>
  <si>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</si>
  <si>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</si>
  <si>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</si>
  <si>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</si>
  <si>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</si>
  <si>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</si>
  <si>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</si>
  <si>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</si>
  <si>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</si>
  <si>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</si>
  <si>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</si>
  <si>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</si>
  <si>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</si>
  <si>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</si>
  <si>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</si>
  <si>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</si>
  <si>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</si>
  <si>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</si>
  <si>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</si>
  <si>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</si>
  <si>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</si>
  <si>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</si>
  <si>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</si>
  <si>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</si>
  <si>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</si>
  <si>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</si>
  <si>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</si>
  <si>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</si>
  <si>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</si>
  <si>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</si>
  <si>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</si>
  <si>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</si>
  <si>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</si>
  <si>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</si>
  <si>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</si>
  <si>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</si>
  <si>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</si>
  <si>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</si>
  <si>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</si>
  <si>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</si>
  <si>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</si>
  <si>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</si>
  <si>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</si>
  <si>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</si>
  <si>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</si>
  <si>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</si>
  <si>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</si>
  <si>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</si>
  <si>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</si>
  <si>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</si>
  <si>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</si>
  <si>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</si>
  <si>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</si>
  <si>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</si>
  <si>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</si>
  <si>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</si>
  <si>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</si>
  <si>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</si>
  <si>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</si>
  <si>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</si>
  <si>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</si>
  <si>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</si>
  <si>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</si>
  <si>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</si>
  <si>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</si>
  <si>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</si>
  <si>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</si>
  <si>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</si>
  <si>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</si>
  <si>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</si>
  <si>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</si>
  <si>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</si>
  <si>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</si>
  <si>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</si>
  <si>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</si>
  <si>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</si>
  <si>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</si>
  <si>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</si>
  <si>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</si>
  <si>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</si>
  <si>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</si>
  <si>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</si>
  <si>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</si>
  <si>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</si>
  <si>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</si>
  <si>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</si>
  <si>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</si>
  <si>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</si>
  <si>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</si>
  <si>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</si>
  <si>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</si>
  <si>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</si>
  <si>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</si>
  <si>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</si>
  <si>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</si>
  <si>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</si>
  <si>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</si>
  <si>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</si>
  <si>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</si>
  <si>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</si>
  <si>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</si>
  <si>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</si>
  <si>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</si>
  <si>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</si>
  <si>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</si>
  <si>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</si>
  <si>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</si>
  <si>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</si>
  <si>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</si>
  <si>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</si>
  <si>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</si>
  <si>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</si>
  <si>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</si>
  <si>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</si>
  <si>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</si>
  <si>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</si>
  <si>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</si>
  <si>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</si>
  <si>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</si>
  <si>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</si>
  <si>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</si>
  <si>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</si>
  <si>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</si>
  <si>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</si>
  <si>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</si>
  <si>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</si>
  <si>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</si>
  <si>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</si>
  <si>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</si>
  <si>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</si>
  <si>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</si>
  <si>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</si>
  <si>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</si>
  <si>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</si>
  <si>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</si>
  <si>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</si>
  <si>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</si>
  <si>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</si>
  <si>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</si>
  <si>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</si>
  <si>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</si>
  <si>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</si>
  <si>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</si>
  <si>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</si>
  <si>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</si>
  <si>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</si>
  <si>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</si>
  <si>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</si>
  <si>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</si>
  <si>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</si>
  <si>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</si>
  <si>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</si>
  <si>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</si>
  <si>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</si>
  <si>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</si>
  <si>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</si>
  <si>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</si>
  <si>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</si>
  <si>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</si>
  <si>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</si>
  <si>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</si>
  <si>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</si>
  <si>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</si>
  <si>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</si>
  <si>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</si>
  <si>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</si>
  <si>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</si>
  <si>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</si>
  <si>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</si>
  <si>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</si>
  <si>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</si>
  <si>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</si>
  <si>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</si>
  <si>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</si>
  <si>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</si>
  <si>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</si>
  <si>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</si>
  <si>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</si>
  <si>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</si>
  <si>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</si>
  <si>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</si>
  <si>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</si>
  <si>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</si>
  <si>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</si>
  <si>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</si>
  <si>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</si>
  <si>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</si>
  <si>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</si>
  <si>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</si>
  <si>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</si>
  <si>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</si>
  <si>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</si>
  <si>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</si>
  <si>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</si>
  <si>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</si>
  <si>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</si>
  <si>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</si>
  <si>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</si>
  <si>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</si>
  <si>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</si>
  <si>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</si>
  <si>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</si>
  <si>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</si>
  <si>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</si>
  <si>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</si>
  <si>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</si>
  <si>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</si>
  <si>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</si>
  <si>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</si>
  <si>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</si>
  <si>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</si>
  <si>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</si>
  <si>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</si>
  <si>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</si>
  <si>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</si>
  <si>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</si>
  <si>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</si>
  <si>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</si>
  <si>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</si>
  <si>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</si>
  <si>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</si>
  <si>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</si>
  <si>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</si>
  <si>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</si>
  <si>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</si>
  <si>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</si>
  <si>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</si>
  <si>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</si>
  <si>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</si>
  <si>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</si>
  <si>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</si>
  <si>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</si>
  <si>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</si>
  <si>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</si>
  <si>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</si>
  <si>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</si>
  <si>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</si>
  <si>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</si>
  <si>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</si>
  <si>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</si>
  <si>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</si>
  <si>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</si>
  <si>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</si>
  <si>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</si>
  <si>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</si>
  <si>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</si>
  <si>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</si>
  <si>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</si>
  <si>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</si>
  <si>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</si>
  <si>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</si>
  <si>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</si>
  <si>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</si>
  <si>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</si>
  <si>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</si>
  <si>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</si>
  <si>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</si>
  <si>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</si>
  <si>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</si>
  <si>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</si>
  <si>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</si>
  <si>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</si>
  <si>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</si>
  <si>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</si>
  <si>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</si>
  <si>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</si>
  <si>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</si>
  <si>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</si>
  <si>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</si>
  <si>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</si>
  <si>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</si>
  <si>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</si>
  <si>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</si>
  <si>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</si>
  <si>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</si>
  <si>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</si>
  <si>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</si>
  <si>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</si>
  <si>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</si>
  <si>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</si>
  <si>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</si>
  <si>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</si>
  <si>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</si>
  <si>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</si>
  <si>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</si>
  <si>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</si>
  <si>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</si>
  <si>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</si>
  <si>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</si>
  <si>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</si>
  <si>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</si>
  <si>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</si>
  <si>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</si>
  <si>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</si>
  <si>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</si>
  <si>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</si>
  <si>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</si>
  <si>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</si>
  <si>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</si>
  <si>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</si>
  <si>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</si>
  <si>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</si>
  <si>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</si>
  <si>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</si>
  <si>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</si>
  <si>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</si>
  <si>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</si>
  <si>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</si>
  <si>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</si>
  <si>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</si>
  <si>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</si>
  <si>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</si>
  <si>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</si>
  <si>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</si>
  <si>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</si>
  <si>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</si>
  <si>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</si>
  <si>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</si>
  <si>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</si>
  <si>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</si>
  <si>
    <t xml:space="preserve">SGS SA                                                                </t>
  </si>
  <si>
    <t>Global Farm-to-Fork Food Provenance-as-a-Service Track &amp; Trace Platform</t>
  </si>
  <si>
    <t>XB-ADDIMU3</t>
  </si>
  <si>
    <t>Blockchain - Mobil1 Asset Provenance</t>
  </si>
  <si>
    <t>06-ESI3KQ9</t>
  </si>
  <si>
    <t xml:space="preserve">SYSCO CORP                                                            </t>
  </si>
  <si>
    <t>Procurement Process Optimization</t>
  </si>
  <si>
    <t>29-HI7NV18</t>
  </si>
  <si>
    <t>Blockchain - Equity Crude Product Movements</t>
  </si>
  <si>
    <t>WE-YU7QBUR</t>
  </si>
  <si>
    <t xml:space="preserve">DOW CHEMICAL USA                                                      </t>
  </si>
  <si>
    <t>Blockchain - Accounts Payable</t>
  </si>
  <si>
    <t>LN-JD59WIQ</t>
  </si>
  <si>
    <t>VÄSTRA GÖTALANDSREGIONEN</t>
  </si>
  <si>
    <t>VGR Healthcare Information platform, BlueMix, Storage and Blockchain</t>
  </si>
  <si>
    <t>3C-6J10G8S</t>
  </si>
  <si>
    <t>MÆRSK OLIE OG GAS A/S</t>
  </si>
  <si>
    <t>Blockchain for JV Operations/Accounting</t>
  </si>
  <si>
    <t>THE PROCTER &amp; GAMBLE CO</t>
  </si>
  <si>
    <t>The upcoming P&amp;G Innovation Summit - Signal - on July 11th will create a number of new IBM opportunities that we have started creating including Blockchain. More to follow as this progresses</t>
  </si>
  <si>
    <t>Y5-WJKHS9V</t>
  </si>
  <si>
    <t>Janssen Blockchain Project</t>
  </si>
  <si>
    <t>OM-68232X2</t>
  </si>
  <si>
    <t>UP-0PN4LD4</t>
  </si>
  <si>
    <t>Blockchain Services &amp; Bluemix for multiple clients</t>
  </si>
  <si>
    <t>HCSC SW - Blockchain for Health Care (Bmix Blockchain Service)</t>
  </si>
  <si>
    <t>Blockchain Service Phase1</t>
  </si>
  <si>
    <t>5U-IPU7ZE2</t>
  </si>
  <si>
    <t>Barrick - Blockchain</t>
  </si>
  <si>
    <t>EC-5K9VC0S</t>
  </si>
  <si>
    <t>OP-0H4DRP6</t>
  </si>
  <si>
    <t>TGF Blockchain - Implementation</t>
  </si>
  <si>
    <t>JK-68ORJJC</t>
  </si>
  <si>
    <t>Blockchain Transformation Phase1</t>
  </si>
  <si>
    <t>CU-34XF18W</t>
  </si>
  <si>
    <t>Blockchain - Hydrocarbon Trading</t>
  </si>
  <si>
    <t>Blockchain- Food Traceability Production Implementation</t>
  </si>
  <si>
    <t>33-JVA21PT</t>
  </si>
  <si>
    <t>JB HUNT TRANSPORT INC</t>
  </si>
  <si>
    <t>J.B. Hunt 360 Marketplace - Blockchain/Bluemix Garage</t>
  </si>
  <si>
    <t>PU-1VMBEYI</t>
  </si>
  <si>
    <t>KOREA MIN.&amp; SECURITY</t>
  </si>
  <si>
    <t>Block chain (OEM)</t>
  </si>
  <si>
    <t>GSA - BlockChain use case for AOCS</t>
  </si>
  <si>
    <t>Solución BlockChain para Gestión de Convenios de Pago</t>
  </si>
  <si>
    <t>Blockchain Strategy for the Enterprise</t>
  </si>
  <si>
    <t>9O-FCSMU75</t>
  </si>
  <si>
    <t xml:space="preserve">Yunnan Rural Credit Cooperative                                       </t>
  </si>
  <si>
    <t>KP-EPBQG2R</t>
  </si>
  <si>
    <t>Blockchain for Conduit</t>
  </si>
  <si>
    <t>QT-VWP7Y5O</t>
  </si>
  <si>
    <t>AJMAN E-GOVERNMENT</t>
  </si>
  <si>
    <t>92-OZT4E31</t>
  </si>
  <si>
    <t>BTMU Blockchain PoC Phase 4</t>
  </si>
  <si>
    <t>EL-CPZGBD3</t>
  </si>
  <si>
    <t>e-Identity (Blockchain Implementation à la SecureKey)</t>
  </si>
  <si>
    <t>X6-OFBECBS</t>
  </si>
  <si>
    <t>Design for Blockchain MVP</t>
  </si>
  <si>
    <t>9U-EQQF32R</t>
  </si>
  <si>
    <t>Blockchain for evidence</t>
  </si>
  <si>
    <t>BY-319CUS9</t>
  </si>
  <si>
    <t>Blockchain for Amgen</t>
  </si>
  <si>
    <t>CA-4ZKRK5E</t>
  </si>
  <si>
    <t>Blockchain for Supply Chain - PoC</t>
  </si>
  <si>
    <t>64-E0TUMVX</t>
  </si>
  <si>
    <t>Blockchain for Fleet Mgt for Navistar</t>
  </si>
  <si>
    <t>33-SJTMZAT</t>
  </si>
  <si>
    <t>Blockchain - BPM</t>
  </si>
  <si>
    <t>WV-AOJ4NHH</t>
  </si>
  <si>
    <t>T-Systems International GmbH</t>
  </si>
  <si>
    <t>EM-KRMUFR1</t>
  </si>
  <si>
    <t>ALLIANZ LIFE INSURANCE CO OF NORTH AMERICA</t>
  </si>
  <si>
    <t>Blockchain Garage design services</t>
  </si>
  <si>
    <t>33-HYT0WVT</t>
  </si>
  <si>
    <t>Bank of JiangSu Co.,Ltd</t>
  </si>
  <si>
    <t>jiangsu bank blockchain project</t>
  </si>
  <si>
    <t>BX-NNIFNU6</t>
  </si>
  <si>
    <t>Blockchain （HSBN）環境</t>
  </si>
  <si>
    <t>IBM Blockchain POC (Design Thinking Workshop &amp; MVP1 Built)</t>
  </si>
  <si>
    <t>Blockchain CPODX Proof of Technology</t>
  </si>
  <si>
    <t>HO-T7C4WTQ</t>
  </si>
  <si>
    <t>Blockchain - Downstream - Refinery to Customer - MVP</t>
  </si>
  <si>
    <t>6X-7VXVLI8</t>
  </si>
  <si>
    <t>Scala- Blockchain and IOT</t>
  </si>
  <si>
    <t>LC-6QL8UV7</t>
  </si>
  <si>
    <t>RW3 Tech- blockchain and watson IOT</t>
  </si>
  <si>
    <t>L0-58N9LGJ</t>
  </si>
  <si>
    <t>Blockchain - HyperLedger or Ethereum</t>
  </si>
  <si>
    <t>B2-4LLNJEY</t>
  </si>
  <si>
    <t>Blockchain Pilot - Innovation Team</t>
  </si>
  <si>
    <t>SCALA INC</t>
  </si>
  <si>
    <t>RW3 TECHNOLOGIES INC</t>
  </si>
  <si>
    <t>QL-BYMDKXK</t>
  </si>
  <si>
    <t>POC第一阶段A,B,C系统的设计及开发</t>
  </si>
  <si>
    <t>4B-7ROHK6T</t>
  </si>
  <si>
    <t>CXL Blockchain on Linux one</t>
  </si>
  <si>
    <t>BA-TDH6DXX</t>
  </si>
  <si>
    <t>F9-2845K0F</t>
  </si>
  <si>
    <t>Blockchain @ Elavon - dispute resolution</t>
  </si>
  <si>
    <t>L7-WTI1NX3</t>
  </si>
  <si>
    <t>NESTLE'ITALIANA SPA</t>
  </si>
  <si>
    <t>Design Thinking - Blockchain</t>
  </si>
  <si>
    <t>Q3-VZURYMU</t>
  </si>
  <si>
    <t>Hardening of Blockchain POC</t>
  </si>
  <si>
    <t>63-JTPAP7J</t>
  </si>
  <si>
    <t xml:space="preserve">Siemens Postal, Parcel &amp; Airport Lo                                   </t>
  </si>
  <si>
    <t>Siemens Mobility Traffic Management 5.0</t>
  </si>
  <si>
    <t>Blockchain for Internal Ledger - Design Workshop</t>
  </si>
  <si>
    <t>QO-SMH3J1P</t>
  </si>
  <si>
    <t>Pilotprojekt Blockchain Daimler-LBBW, Vorstudie Hyperledger</t>
  </si>
  <si>
    <t>NN-BE83TF4</t>
  </si>
  <si>
    <t xml:space="preserve">GKV-Spitzenverband                                                    </t>
  </si>
  <si>
    <t>Ausschreibung Transplantationsregister</t>
  </si>
  <si>
    <t>EK-TFLE34G</t>
  </si>
  <si>
    <t>F3-HYDUXUK</t>
  </si>
  <si>
    <t>[KIS]Blockchain PoC for Securities</t>
  </si>
  <si>
    <t>IG-XL4ZRVA</t>
  </si>
  <si>
    <t>tf: Pilot/PoC: Blockchain für E-Handel</t>
  </si>
  <si>
    <t>P9-8U2HARP</t>
  </si>
  <si>
    <t>3F-RSJ6D95</t>
  </si>
  <si>
    <t>T4-FCYF13E</t>
  </si>
  <si>
    <t xml:space="preserve">WELCOME SAVINGS BANK                                                  </t>
  </si>
  <si>
    <t>디자인씽킹워크샵</t>
  </si>
  <si>
    <t>Blockchain Certification des diplomes (Go du client pour lancer le projet)</t>
  </si>
  <si>
    <t>PS-S9JZWN3</t>
  </si>
  <si>
    <t>SANOFI AVENTIS GROUPE</t>
  </si>
  <si>
    <t>[SANOFI] ODM &amp; Blockchain for Clinical Trial</t>
  </si>
  <si>
    <t>FA-2VAFYRE</t>
  </si>
  <si>
    <t>P2-R716PZ9</t>
  </si>
  <si>
    <t>GENERAL AUTHORITY OF ZAKAT AND TAX ( GAZT )</t>
  </si>
  <si>
    <t>Tax Compliance using Blockchain</t>
  </si>
  <si>
    <t>PT - Blockchain pilot PCD 2</t>
  </si>
  <si>
    <t>Deutsche Post AG</t>
  </si>
  <si>
    <t>DENSO ADAS Blockchain for SW BOM Garage service</t>
  </si>
  <si>
    <t>6J-QA7877Z</t>
  </si>
  <si>
    <t>EMPRESA DE TECNOLOGIA E INFORMAÇÕES DA PREVIDÊNCIA SOCIAL - DATAPREV.</t>
  </si>
  <si>
    <t>Plano próprio de previdência - Blockchain</t>
  </si>
  <si>
    <t>DC-CX5I8YJ</t>
  </si>
  <si>
    <t>NSW POLICE FORCE</t>
  </si>
  <si>
    <t>[A/c Planning] - Weapons Inventory / Firearms Registry - POC for Blockchain for Weapons</t>
  </si>
  <si>
    <t>V7-PTVG636</t>
  </si>
  <si>
    <t>Softlayer for Blockchain</t>
  </si>
  <si>
    <t>7U-KXU4BJH</t>
  </si>
  <si>
    <t>4F-JUC32XL</t>
  </si>
  <si>
    <t>FISC Hyperledger Project PCR</t>
  </si>
  <si>
    <t>8O-BAZG79L</t>
  </si>
  <si>
    <t>Blockchain for Siemens FSS</t>
  </si>
  <si>
    <t>I1-QQAFY2R</t>
  </si>
  <si>
    <t>Blockchain - Comercio Exterior</t>
  </si>
  <si>
    <t>CF-GLY94IQ</t>
  </si>
  <si>
    <t>NZ POST CONTRACT LOGISTICS LTD</t>
  </si>
  <si>
    <t>KiwiBank - Bluemix for Blockchain</t>
  </si>
  <si>
    <t>MCLANE CO INC</t>
  </si>
  <si>
    <t>U9-U5E061Z</t>
  </si>
  <si>
    <t>D5-JL7RRO6</t>
  </si>
  <si>
    <t>Design Thinking Blockchain - KYC</t>
  </si>
  <si>
    <t>YJ-7B62IX5</t>
  </si>
  <si>
    <t>CXL-Blockchain PCR</t>
  </si>
  <si>
    <t>AIA - Blockchain</t>
  </si>
  <si>
    <t>MX-B8UEVYG</t>
  </si>
  <si>
    <t>AXA INSURANCE SINGAPORE PTE LTD</t>
  </si>
  <si>
    <t>AXA - Blockchain</t>
  </si>
  <si>
    <t>QG-ZNULA8S</t>
  </si>
  <si>
    <t>PRUDENTIAL ASSURANCE COMPANY SINGAPORE (PTE) LIMITED</t>
  </si>
  <si>
    <t>Prudential - Blockchain</t>
  </si>
  <si>
    <t>MJ-00GU2LW</t>
  </si>
  <si>
    <t>AVIVA ASIA PTE LTD</t>
  </si>
  <si>
    <t>AVIVA - Blockchain</t>
  </si>
  <si>
    <t>NL-BESKP62</t>
  </si>
  <si>
    <t>CWA04 - Upgrade Services for Blockchain APIs</t>
  </si>
  <si>
    <t>THE SECRETARY OF DEFENSE OFFICE OF</t>
  </si>
  <si>
    <t>Pacific Northwest National Laboratory</t>
  </si>
  <si>
    <t>PNNL / Blockchain Garage / Michael Myrea</t>
  </si>
  <si>
    <t>US DEPT OF DEFENSE HEALTH AFFAIRS</t>
  </si>
  <si>
    <t>CIV - US DOE - Nuclear Regulatory Commission (NRC) 9007</t>
  </si>
  <si>
    <t>DV-SI2WNNL</t>
  </si>
  <si>
    <t>GBS Blockchain</t>
  </si>
  <si>
    <t>CeBIT17- GBS - Blockchain</t>
  </si>
  <si>
    <t>CeBIT17- GBS - Blockchain Consulting</t>
  </si>
  <si>
    <t>CeBIT17 - GBS - Blockchain</t>
  </si>
  <si>
    <t>MPO IBM Cloud private</t>
  </si>
  <si>
    <t>SRO - Blockchain</t>
  </si>
  <si>
    <t>QS-DCMYD63</t>
  </si>
  <si>
    <t>I0-385KMJT</t>
  </si>
  <si>
    <t>XE-SP898QI</t>
  </si>
  <si>
    <t>Manufacturing - Blockchain@MO</t>
  </si>
  <si>
    <t>COMMERCIAL BANK OF CEYLON PLC</t>
  </si>
  <si>
    <t>KONICA MINOLTA TECHNOLOGY CENTER</t>
  </si>
  <si>
    <t>Blockchain
Virtual Agent
Watson - AI</t>
  </si>
  <si>
    <t>JC-DH1MF0C</t>
  </si>
  <si>
    <t>FRIESLANDCAMPINA NEDERLAND HOLDING B.V.</t>
  </si>
  <si>
    <t>Digital Asia/blockchain opportunities</t>
  </si>
  <si>
    <t>2D-MPGTFQ3</t>
  </si>
  <si>
    <t>CHINA MOBILE GROUP GUANGDONG CO., LTD</t>
  </si>
  <si>
    <t>GMCC good-safety blockchain project</t>
  </si>
  <si>
    <t>TW-1MMUKWW</t>
  </si>
  <si>
    <t>Blockchain at CAPBS</t>
  </si>
  <si>
    <t>VG-PDSFPZW</t>
  </si>
  <si>
    <t xml:space="preserve">AUTO &amp; GENERAL HOLDINGS PTY                                           </t>
  </si>
  <si>
    <t>IBM Research: App for micro-insurance for Budget Direct Car</t>
  </si>
  <si>
    <t>QH-N63GNRE</t>
  </si>
  <si>
    <t>Blockchain for Supply Chain of Construction Goods</t>
  </si>
  <si>
    <t>BP1-49-AMODNUD</t>
  </si>
  <si>
    <t xml:space="preserve">THE P&amp;G CO                                                            </t>
  </si>
  <si>
    <t>Blockchain opportunity for P&amp;G</t>
  </si>
  <si>
    <t>U6-LI69HPE</t>
  </si>
  <si>
    <t>Interseroh Management GmbH</t>
  </si>
  <si>
    <t>WIoT in intelligenten Müllfahrzeugen und Müllbehälter, Blockchain für Sondermüll, Transport Lösungen</t>
  </si>
  <si>
    <t>3N-QOPUN11</t>
  </si>
  <si>
    <t>ATOS ORIGIN</t>
  </si>
  <si>
    <t>APIConnect / Mobile / Blockchain</t>
  </si>
  <si>
    <t>#BBB: Blockchain Prototyp - Blumemix Garage</t>
  </si>
  <si>
    <t>NO-SKHV8TK</t>
  </si>
  <si>
    <t>INTERNATIONAL DEVELOPMENT, UNITED STATES AGENCY FOR</t>
  </si>
  <si>
    <t>4R-1LMZ49X</t>
  </si>
  <si>
    <t>XC-SS6ALVO</t>
  </si>
  <si>
    <t>MetLife</t>
  </si>
  <si>
    <t>Blockchain DT Workshop</t>
  </si>
  <si>
    <t>C7-MKI33BS</t>
  </si>
  <si>
    <t>Blockchain Services for Santander</t>
  </si>
  <si>
    <t>Q2-8TDDFB0</t>
  </si>
  <si>
    <t xml:space="preserve">UniCredit Bank AG                                                     </t>
  </si>
  <si>
    <t>Trade Finance design thinking ws</t>
  </si>
  <si>
    <t>Z7-PI2IU1Q</t>
  </si>
  <si>
    <t>ANRITSU CORPORATION</t>
  </si>
  <si>
    <t>Blockchain技術習得支援サービス</t>
  </si>
  <si>
    <t>CeBIT17 - GBS - Blockchain Consulting</t>
  </si>
  <si>
    <t>CeBIT17 - GBS - Blockchain Maersk Projekt</t>
  </si>
  <si>
    <t>MB-59DBMEN</t>
  </si>
  <si>
    <t>Proyecto Coockprint - Blockchain y Bluemix</t>
  </si>
  <si>
    <t>W8-DWCRACM</t>
  </si>
  <si>
    <t>LV-BHSHZIZ</t>
  </si>
  <si>
    <t>Proyecto:: rastreo por GPS de camiones administrado a través de Blockchain</t>
  </si>
  <si>
    <t>BP1-UP-DN6IM7Y</t>
  </si>
  <si>
    <t xml:space="preserve">DOT FOODS INC                                                         </t>
  </si>
  <si>
    <t>IoT Follow-On: Blockchain</t>
  </si>
  <si>
    <t>Estudio Symbiotic SL</t>
  </si>
  <si>
    <t>G9-5VU5E0M</t>
  </si>
  <si>
    <t>VF Germany Blockchain</t>
  </si>
  <si>
    <t>TOKYO ELECTRIC POWER COMPANY,INCOR</t>
  </si>
  <si>
    <t>BE-WV0FUV1</t>
  </si>
  <si>
    <t>HYDRO66 SVENSKA AB</t>
  </si>
  <si>
    <t>Z9-MDHGEG9</t>
  </si>
  <si>
    <t xml:space="preserve">BIOTEC SRL                                                            </t>
  </si>
  <si>
    <t>Rastreamento Combustível</t>
  </si>
  <si>
    <t>5I-KXZTO5C</t>
  </si>
  <si>
    <t>NAV Blockchain</t>
  </si>
  <si>
    <t>4S-P95UBU4</t>
  </si>
  <si>
    <t>Supply Chain Transformation Strategy</t>
  </si>
  <si>
    <t>DW-RLYX3U6</t>
  </si>
  <si>
    <t>Supply Chain Transformation - Execution Phase</t>
  </si>
  <si>
    <t>0O-RCX5TLH</t>
  </si>
  <si>
    <t>AOS S.A.S.</t>
  </si>
  <si>
    <t>GEP FOR CLIENT REFERENCE SYSTEM - Prototipo Bluemix, Watson IoT and Blockchain para solución de transporte de cargas pesadas.</t>
  </si>
  <si>
    <t>07/07/2017 07:10am</t>
  </si>
  <si>
    <t>07/07/2017 08:42am</t>
  </si>
  <si>
    <t>06/22/2017 12:45pm</t>
  </si>
  <si>
    <t>07/07/2017 05:48am</t>
  </si>
  <si>
    <t>07/12/2017 06:35pm</t>
  </si>
  <si>
    <t>07/12/2017 08:21pm</t>
  </si>
  <si>
    <t>07/03/2017 08:15pm</t>
  </si>
  <si>
    <t>06/30/2017 11:27am</t>
  </si>
  <si>
    <t>07/03/2017 04:31am</t>
  </si>
  <si>
    <t>07/13/2017 07:53am</t>
  </si>
  <si>
    <t>10/09/2016 10:10pm</t>
  </si>
  <si>
    <t>06/30/2017 03:22pm</t>
  </si>
  <si>
    <t>05/22/2017 05:46am</t>
  </si>
  <si>
    <t>06/30/2017 02:08pm</t>
  </si>
  <si>
    <t>06/30/2017 02:57pm</t>
  </si>
  <si>
    <t>07/07/2017 06:17am</t>
  </si>
  <si>
    <t>07/06/2017 02:24am</t>
  </si>
  <si>
    <t>06/30/2017 03:48am</t>
  </si>
  <si>
    <t>07/05/2017 01:39pm</t>
  </si>
  <si>
    <t>07/12/2017 08:01am</t>
  </si>
  <si>
    <t>12/13/2016 07:51am</t>
  </si>
  <si>
    <t>02/13/2017 02:46am</t>
  </si>
  <si>
    <t>07/13/2017 03:16am</t>
  </si>
  <si>
    <t>07/13/2017 03:55am</t>
  </si>
  <si>
    <t>07/06/2017 08:51pm</t>
  </si>
  <si>
    <t>07/10/2017 09:20pm</t>
  </si>
  <si>
    <t>07/10/2017 09:28pm</t>
  </si>
  <si>
    <t>07/11/2017 03:43am</t>
  </si>
  <si>
    <t>07/11/2017 01:56am</t>
  </si>
  <si>
    <t>06/16/2017 02:29am</t>
  </si>
  <si>
    <t>06/30/2017 04:51pm</t>
  </si>
  <si>
    <t>06/30/2017 12:13pm</t>
  </si>
  <si>
    <t>07/07/2017 12:24am</t>
  </si>
  <si>
    <t>07/03/2017 03:37am</t>
  </si>
  <si>
    <t>07/13/2017 07:34am</t>
  </si>
  <si>
    <t>05/24/2017 01:11pm</t>
  </si>
  <si>
    <t>06/30/2017 11:59am</t>
  </si>
  <si>
    <t>06/29/2017 10:32pm</t>
  </si>
  <si>
    <t>07/07/2017 12:15pm</t>
  </si>
  <si>
    <t>07/12/2017 12:13pm</t>
  </si>
  <si>
    <t>07/11/2017 12:13am</t>
  </si>
  <si>
    <t>06/30/2017 10:05am</t>
  </si>
  <si>
    <t>07/03/2017 10:30am</t>
  </si>
  <si>
    <t>04/12/2017 11:02am</t>
  </si>
  <si>
    <t>03/24/2017 04:10am</t>
  </si>
  <si>
    <t>07/06/2017 06:45pm</t>
  </si>
  <si>
    <t>07/12/2017 06:48am</t>
  </si>
  <si>
    <t>07/06/2017 01:32am</t>
  </si>
  <si>
    <t>07/13/2017 01:32am</t>
  </si>
  <si>
    <t>07/06/2017 01:33am</t>
  </si>
  <si>
    <t>07/06/2017 01:31am</t>
  </si>
  <si>
    <t>07/07/2017 12:59pm</t>
  </si>
  <si>
    <t>07/05/2017 09:38am</t>
  </si>
  <si>
    <t>07/03/2017 07:58am</t>
  </si>
  <si>
    <t>07/09/2017 12:24am</t>
  </si>
  <si>
    <t>07/11/2017 03:32pm</t>
  </si>
  <si>
    <t>07/13/2017 04:41am</t>
  </si>
  <si>
    <t>06/30/2017 01:23pm</t>
  </si>
  <si>
    <t>Sys SW</t>
  </si>
  <si>
    <t>07/13/2017 01:31am</t>
  </si>
  <si>
    <t>06/30/2017 12:16pm</t>
  </si>
  <si>
    <t>07/07/2017 10:06am</t>
  </si>
  <si>
    <t>07/13/2017 02:20am</t>
  </si>
  <si>
    <t>07/06/2017 02:27am</t>
  </si>
  <si>
    <t>07/09/2017 06:32pm</t>
  </si>
  <si>
    <t>07/09/2017 07:47pm</t>
  </si>
  <si>
    <t>07/05/2017 10:16am</t>
  </si>
  <si>
    <t>07/10/2017 08:51am</t>
  </si>
  <si>
    <t>07/10/2017 01:26am</t>
  </si>
  <si>
    <t>07/07/2017 02:13am</t>
  </si>
  <si>
    <t>07/11/2017 11:25am</t>
  </si>
  <si>
    <t>07/13/2017 02:21am</t>
  </si>
  <si>
    <t>07/11/2017 08:38am</t>
  </si>
  <si>
    <t>07/12/2017 08:02am</t>
  </si>
  <si>
    <t>07/04/2017 03:41am</t>
  </si>
  <si>
    <t>07/11/2017 05:02am</t>
  </si>
  <si>
    <t>07/11/2017 05:00am</t>
  </si>
  <si>
    <t>07/13/2017 01:44am</t>
  </si>
  <si>
    <t>07/10/2017 02:27pm</t>
  </si>
  <si>
    <t>07/04/2017 05:59am</t>
  </si>
  <si>
    <t>07/11/2017 12:48am</t>
  </si>
  <si>
    <t>07/11/2017 01:55pm</t>
  </si>
  <si>
    <t>07/13/2017 09:24am</t>
  </si>
  <si>
    <t>07/12/2017 01:42pm</t>
  </si>
  <si>
    <t>07/11/2017 04:01pm</t>
  </si>
  <si>
    <t>07/11/2017 05:42am</t>
  </si>
  <si>
    <t>06/30/2017 10:00am</t>
  </si>
  <si>
    <t>07/12/2017 12:53pm</t>
  </si>
  <si>
    <t>07/10/2017 07:51pm</t>
  </si>
  <si>
    <t>06/30/2017 02:28pm</t>
  </si>
  <si>
    <t>06/30/2017 02:42pm</t>
  </si>
  <si>
    <t>Christian (CHRISTIAN) Elmehagen</t>
  </si>
  <si>
    <t>Debajyoti (DEBAJYOTI) Chakraborty</t>
  </si>
  <si>
    <t>DANE A. (Dane) POESKE</t>
  </si>
  <si>
    <t>CAI Accel App Dev &amp; Integration - Hybrid Cloud</t>
  </si>
  <si>
    <t>Andrea (ANDREA) Zeppieri</t>
  </si>
  <si>
    <t>DO YOUNG (Do Young) JEONG</t>
  </si>
  <si>
    <t>Angela H. (Angela) Chapman</t>
  </si>
  <si>
    <t>Teresa M. (Teresa) Demers</t>
  </si>
  <si>
    <t>Karim (Karim) Badr</t>
  </si>
  <si>
    <t>JOHN A. (John) VONDRACHEK</t>
  </si>
  <si>
    <t>PAUL A. (PAUL) FLOREZ</t>
  </si>
  <si>
    <t>ABTIN (Abtin) ASSADI</t>
  </si>
  <si>
    <t>YI (YI) WANG</t>
  </si>
  <si>
    <t>Anthony P. (Tony) Sciartelli</t>
  </si>
  <si>
    <t>BHUSARUN (Bhusarun) SETHANANDHA</t>
  </si>
  <si>
    <t>Swarna R. (Swarna) Panda</t>
  </si>
  <si>
    <t>Shari E. (Shari) Aser</t>
  </si>
  <si>
    <t>PAUL (PAUL) CHANG</t>
  </si>
  <si>
    <t>DSI - DS: Talent Reinvention Strategy Consulting</t>
  </si>
  <si>
    <t>LU, QING</t>
  </si>
  <si>
    <t>6950-92B IT Transformation Strategy and Design Svcs</t>
  </si>
  <si>
    <t>Chloe (TN) Liao</t>
  </si>
  <si>
    <t>Simone (SIMONE) Somma</t>
  </si>
  <si>
    <t>Operational Decision Manager Advanced</t>
  </si>
  <si>
    <t>Frederic (FREDERIC) Derieux</t>
  </si>
  <si>
    <t>RICHARD D. (Richard) MELZER</t>
  </si>
  <si>
    <t>Jamal Ismail (Jamal Ismail) Abuzer</t>
  </si>
  <si>
    <t>Luiz Gustavo Ribeiro (LUIZ) Coelho Dos Santos</t>
  </si>
  <si>
    <t>Integrated Analytics Environment</t>
  </si>
  <si>
    <t>DAVID B. (David) JONES</t>
  </si>
  <si>
    <t>Vikram (Vikram) Rathi</t>
  </si>
  <si>
    <t>Michelle B. (Michelle) Rackley</t>
  </si>
  <si>
    <t>Hidenobu (HIDENOBU) Ajiro</t>
  </si>
  <si>
    <t>Other Storage Hardware</t>
  </si>
  <si>
    <t>Watson Horizontal Applications</t>
  </si>
  <si>
    <t>Watson Virtual Agent (WVA) Premium</t>
  </si>
  <si>
    <t>Alfonso Javier (ALFONSO JAVIER) Lopez Arteaga</t>
  </si>
  <si>
    <t>Anna (ANNE) van Wassenaer</t>
  </si>
  <si>
    <t>Wen (Wen) Zhou</t>
  </si>
  <si>
    <t>6950-18M z Systems Basic Hardware Care</t>
  </si>
  <si>
    <t>MICHELLE YOON YONG (Michelle) WONG</t>
  </si>
  <si>
    <t>Christopher R. (Christopher) Scalzo</t>
  </si>
  <si>
    <t>Janos (Janos) Prikk</t>
  </si>
  <si>
    <t>PHILIP R. (Reuben) BETTLE</t>
  </si>
  <si>
    <t>BPM Advanced Pattern on Red Hat Enterprise Linux Server</t>
  </si>
  <si>
    <t>Kholoud (Kholoud) Saleh</t>
  </si>
  <si>
    <t>Medri, Isabella</t>
  </si>
  <si>
    <t>K. (KIMBERLEY) Fowler</t>
  </si>
  <si>
    <t>IBM MobileFirst Platform Foundation</t>
  </si>
  <si>
    <t>Kentaroh (KENTAROH) Andoh</t>
  </si>
  <si>
    <t>German Esteban (GERMAN ESTEBAN) Acosta Pinilla</t>
  </si>
  <si>
    <t>ZBLKPOC, DEVICES</t>
  </si>
  <si>
    <t>BLKHSBN:HW SP: Blockchain High Sec Bus Netwk Blmix, BLUEMIXX:GBS Bluemix Custom Application Services, EMBAPPLE:GBS Mobile First Alliance, HPCSYS:HW&amp;SW:PWR &amp; Storage High Perf. Computing.</t>
  </si>
  <si>
    <t>BLKHSBN:HW SP: Blockchain High Sec Bus Netwk Blmix, ISA-CPGDS04-PrfMgt&amp;Plng</t>
  </si>
  <si>
    <t>BLKHSBN:HW SP: Blockchain High Sec Bus Netwk Blmix, ISA-BankFS08-Blockchain, ZBLKLOCL:HW SP: zSystems Blockchain Local/On Prem.</t>
  </si>
  <si>
    <t>, ASASERVC, DEVOPS</t>
  </si>
  <si>
    <t>ISA-RetailDS12RSSI-RetSec&amp;StoreInfra</t>
  </si>
  <si>
    <t>GBS-WIoT:GBS WIoT Collarboration Opportunity</t>
  </si>
  <si>
    <t>ANADVNCE:ANA SP: Advanced Analytics, ZBLKPOC:HW SP: Blockchain Proof of Concept</t>
  </si>
  <si>
    <t>BLKHSBN:HW SP: Blockchain High Sec Bus Netwk Blmix, BLUEMIXX:GBS Bluemix Custom Application Services</t>
  </si>
  <si>
    <t>ISA-A&amp;DIS03SMO-SvcMgmtOpt</t>
  </si>
  <si>
    <t>, BLKHSBN, ZBLKLOCL, ZBLKPOC</t>
  </si>
  <si>
    <t>ISA-999-NoSolutionSold, ISA-BankFMFS03-BackOfficeOps</t>
  </si>
  <si>
    <t>IGSPN:Procurement NONE - No 3rd Party Supplier, ISA-GovtPG71-Brdrs&amp;ImmgrtnMgmt</t>
  </si>
  <si>
    <t>ZBLKPOC, BLKHSBN, ZBLKLOCL</t>
  </si>
  <si>
    <t>UU-OW9E6XY</t>
  </si>
  <si>
    <t>Blockchain approach for hotel allotments and further use cases</t>
  </si>
  <si>
    <t>TUI AG</t>
  </si>
  <si>
    <t>Q3-GZA9VMH</t>
  </si>
  <si>
    <t>Blockchain vaccines EMR record</t>
  </si>
  <si>
    <t>F4-QBFMKG6</t>
  </si>
  <si>
    <t>REWE Systems GmbH</t>
  </si>
  <si>
    <t>Blockchain on IBM Z</t>
  </si>
  <si>
    <t>JY-4SFXDG5</t>
  </si>
  <si>
    <t>HSBC BANK PLC</t>
  </si>
  <si>
    <t>BlockChain HSBC (Banking Consortium) for DTC (Digital Trade Chain)</t>
  </si>
  <si>
    <t>N9-QI0UVYB</t>
  </si>
  <si>
    <t>WN-EDOCE9Q</t>
  </si>
  <si>
    <t>FK-S5PGXSC</t>
  </si>
  <si>
    <t>Blockchain Rollout Identity verification service</t>
  </si>
  <si>
    <t>Nedbank Blockchain Solutions Lab</t>
  </si>
  <si>
    <t>6V-CXIO7RH</t>
  </si>
  <si>
    <t>ALELO - Blockchain</t>
  </si>
  <si>
    <t>D7-UQ18R7T</t>
  </si>
  <si>
    <t>SMFG Blockchain Consortium</t>
  </si>
  <si>
    <t>AD Backlog - MetLife Blockchain PoC and 2018 Strategy</t>
  </si>
  <si>
    <t>UR-CJ4MOXB</t>
  </si>
  <si>
    <t>Blockchain PoC for Supply Chain</t>
  </si>
  <si>
    <t>UC-A6QD2LA</t>
  </si>
  <si>
    <t>Turner Blockchain</t>
  </si>
  <si>
    <t>OD-1BML8S3</t>
  </si>
  <si>
    <t>AGCS (Allianz SE)</t>
  </si>
  <si>
    <t>Blockchain for Allianz SE</t>
  </si>
  <si>
    <t>N2-77ZU4AC</t>
  </si>
  <si>
    <t>Blockchain POC for supply chain</t>
  </si>
  <si>
    <t>Blockchain- Diamond Traceability for Fred Meyer</t>
  </si>
  <si>
    <t>GF-TSWTTXL</t>
  </si>
  <si>
    <t>OTC清算システム海外展開 （上海 or 台湾）</t>
  </si>
  <si>
    <t>4X-AH53QFU</t>
  </si>
  <si>
    <t>Manulife - Next Generaation Policy Administration System on Blockchain</t>
  </si>
  <si>
    <t>WR-GAH83Y1</t>
  </si>
  <si>
    <t>L1-OIW4CBN</t>
  </si>
  <si>
    <t>4K-MZG3OVU</t>
  </si>
  <si>
    <t>Batavia - Blockchain Trade Finance</t>
  </si>
  <si>
    <t>15-37ZD2PP</t>
  </si>
  <si>
    <t>Rights &amp; Licensing Blockchain Strategy</t>
  </si>
  <si>
    <t>EN-UINO652</t>
  </si>
  <si>
    <t>MAPAL Fabrik</t>
  </si>
  <si>
    <t>App Development@C-COM/Mapal with BMx +Blockchain + VisualRecog</t>
  </si>
  <si>
    <t>9Y-LCJF50N</t>
  </si>
  <si>
    <t>GBS-blockchain</t>
  </si>
  <si>
    <t>3V-377I23F</t>
  </si>
  <si>
    <t>CAMPBELL SOUP CO</t>
  </si>
  <si>
    <t>FM-THN1AO5</t>
  </si>
  <si>
    <t>BlockChain for Bank Guarantees for Commercial Property Leasing</t>
  </si>
  <si>
    <t>2R-LKGBRJP</t>
  </si>
  <si>
    <t>GRUPO DE INVERSIONES SURAMERICANA S.A.</t>
  </si>
  <si>
    <t>Blockchain - Proyecto: Gestión de Identidades de Clientes</t>
  </si>
  <si>
    <t>K2-ANCUIN9</t>
  </si>
  <si>
    <t>TSB GLN Blockchain PoC project</t>
  </si>
  <si>
    <t>15-VLI6LB0</t>
  </si>
  <si>
    <t>PITT OHIO</t>
  </si>
  <si>
    <t>Telecom Italia Sparkle - BlockChain</t>
  </si>
  <si>
    <t>6S-T7R63DJ</t>
  </si>
  <si>
    <t>Blockchain Initiative / PoC</t>
  </si>
  <si>
    <t>KS-9VMXGTZ</t>
  </si>
  <si>
    <t>Elektrizitätswerk der Stadt Zürich (EWZ)</t>
  </si>
  <si>
    <t>Jump-start platform business idea for VIRTUAL STORAGE with blockchain (Digital Strategy)</t>
  </si>
  <si>
    <t>UNITED TECHNOLOGIES CORPORATION</t>
  </si>
  <si>
    <t>DO-VFUBGSW</t>
  </si>
  <si>
    <t>ICA Blockchain POC</t>
  </si>
  <si>
    <t>COLGATE-PALMOLIVE CO</t>
  </si>
  <si>
    <t>MANULIFE FINANCIAL ASIA LTD</t>
  </si>
  <si>
    <t>D3-XLNOKHJ</t>
  </si>
  <si>
    <t>Blockchain for Loyalty Program</t>
  </si>
  <si>
    <t>9P-P3SIW86</t>
  </si>
  <si>
    <t>Kazmarck Capital</t>
  </si>
  <si>
    <t>GS-0YD0MXD</t>
  </si>
  <si>
    <t>Blockchain: Fitbit 4 Auto</t>
  </si>
  <si>
    <t>HA-VSF7R5U</t>
  </si>
  <si>
    <t>Blockchain: Vehicle Digital Twin</t>
  </si>
  <si>
    <t>YB-C25SB9J</t>
  </si>
  <si>
    <t>PoC Blockchain at KLM</t>
  </si>
  <si>
    <t>VP-WY8I5UI</t>
  </si>
  <si>
    <t xml:space="preserve">DUN &amp; BRADSTREET INC                                                  </t>
  </si>
  <si>
    <t>MFaaS with Hybrid Cloud and Digital Transformation</t>
  </si>
  <si>
    <t>N9-1F59FYZ</t>
  </si>
  <si>
    <t>Blockchain - Smucker's</t>
  </si>
  <si>
    <t>YH-5FY5ID1</t>
  </si>
  <si>
    <t>SIEMENS MEDICAL SOLUTIONS USA INC</t>
  </si>
  <si>
    <t>Blockchain for Siemens Oil &amp; Gas Operations</t>
  </si>
  <si>
    <t>XK-SZNZ15K</t>
  </si>
  <si>
    <t>Blockchain Logistik JadeWeserPort</t>
  </si>
  <si>
    <t>V3-1AFK700</t>
  </si>
  <si>
    <t>Blockchain for MoH</t>
  </si>
  <si>
    <t>EM-MNDF9DF</t>
  </si>
  <si>
    <t>US DEPT OF AGRICULTURE</t>
  </si>
  <si>
    <t>USDA FNS Blockchain Proof of Concept - Net New</t>
  </si>
  <si>
    <t>F6-7B1CTNN</t>
  </si>
  <si>
    <t>Blockchain for Flex</t>
  </si>
  <si>
    <t>HS-3BJDGPO</t>
  </si>
  <si>
    <t xml:space="preserve">FRESH TURF PTE LTD                                                    </t>
  </si>
  <si>
    <t>HSBN</t>
  </si>
  <si>
    <t>WJ-PVGA5GX</t>
  </si>
  <si>
    <t xml:space="preserve">INVICTUS GROUP PTE. LTD                                               </t>
  </si>
  <si>
    <t>Various Blockchain opportunities: 
Diamonds&amp;Jewelry, Shipping, Lease, TradeFinance. (GvK)</t>
  </si>
  <si>
    <t xml:space="preserve">BCS INFORMATION SYSTEMS                                               </t>
  </si>
  <si>
    <t>POC on Blockchain on eCMR</t>
  </si>
  <si>
    <t>NB-V4W6O98</t>
  </si>
  <si>
    <t>SIBJ FINANCIAL GROUP CO. LTD.</t>
  </si>
  <si>
    <t>Blockchain System構築</t>
  </si>
  <si>
    <t>DJ-HIU5I49</t>
  </si>
  <si>
    <t>Blockchain POC identity verification service</t>
  </si>
  <si>
    <t>Block Chain対応(MUFGコイン）運用支援 更新 Moved up to wk12</t>
  </si>
  <si>
    <t>JR-IKDVRHZ</t>
  </si>
  <si>
    <t>Copyright Licensing New Zealand</t>
  </si>
  <si>
    <t>Blockchain for CLNZ RFP</t>
  </si>
  <si>
    <t>A0-F0N163J</t>
  </si>
  <si>
    <t xml:space="preserve">INDUSTRIA COLOMBIANA DE LOGISTICA Y                                   </t>
  </si>
  <si>
    <t>Integración y retroalimentación de áreas de negocio</t>
  </si>
  <si>
    <t>RC-OIUMJB3</t>
  </si>
  <si>
    <t>CR BARD INC</t>
  </si>
  <si>
    <t>RC-5Z7Y2V5</t>
  </si>
  <si>
    <t>北京云转通网络科技有限责任公司</t>
  </si>
  <si>
    <t>6I-IPJUKGZ</t>
  </si>
  <si>
    <t>Blockchain HSBN Garage</t>
  </si>
  <si>
    <t>Q3-TEW472M</t>
  </si>
  <si>
    <t>Blockchain Garage Extension</t>
  </si>
  <si>
    <t>4Y-OY1YY91</t>
  </si>
  <si>
    <t>Blockchain Havenbedrijf Gemeente Rdam MinEZ RVO</t>
  </si>
  <si>
    <t>Blockchain Garage of UK Healthcare Market</t>
  </si>
  <si>
    <t>XQ-T3DOVF7</t>
  </si>
  <si>
    <t>ZEEMART PTE. LTD</t>
  </si>
  <si>
    <t>Design Thinking - Blockchain for Zeemart B2B Platform</t>
  </si>
  <si>
    <t>DG-DPU8DAZ</t>
  </si>
  <si>
    <t>JPX：Blockchain  (業界連携 型の技術検証) hyperledger support</t>
  </si>
  <si>
    <t>5B-GCFSR1M</t>
  </si>
  <si>
    <t>HY-3OEUP4N</t>
  </si>
  <si>
    <t>Blockchain -Tiuna Declaration-</t>
  </si>
  <si>
    <t>4D-7KF27H8</t>
  </si>
  <si>
    <t>PeopleClaim</t>
  </si>
  <si>
    <t>Bluemix, SPSS, Analytics, Datawarehouse OEM.  Also interested in blockchain</t>
  </si>
  <si>
    <t>Kusasa Outsourcing</t>
  </si>
  <si>
    <t>Royal Bank of Canada</t>
  </si>
  <si>
    <t>UM-PA50ULJ</t>
  </si>
  <si>
    <t>To expand SCI/Blockchain with existing WCE. To initiate a WCE Blockchain Garage Effort - DXM, SCI, AS2 to augment existing Catalog and Vendor Management - Vendor Catalog Compliance and other capabilities. Justin is already on Bluemix.</t>
  </si>
  <si>
    <t>Energie Steiermark AG</t>
  </si>
  <si>
    <t>XF-RAHMHAE</t>
  </si>
  <si>
    <t>MINISTERE DE L INTERIEUR</t>
  </si>
  <si>
    <t>55-QPE8OWL</t>
  </si>
  <si>
    <t>CREDU CO .LTD</t>
  </si>
  <si>
    <t>8B-ASEDPNP</t>
  </si>
  <si>
    <t>BM-TBHPT3Z</t>
  </si>
  <si>
    <t>Blockcahin POC extension to Leaseplan</t>
  </si>
  <si>
    <t>07/14/2017 07:33am</t>
  </si>
  <si>
    <t>07/18/2017 02:45pm</t>
  </si>
  <si>
    <t>07/05/2017 11:32am</t>
  </si>
  <si>
    <t>07/17/2017 06:46am</t>
  </si>
  <si>
    <t>07/17/2017 10:31am</t>
  </si>
  <si>
    <t>07/14/2017 06:48am</t>
  </si>
  <si>
    <t>07/15/2017 01:16pm</t>
  </si>
  <si>
    <t>07/20/2017 12:03pm</t>
  </si>
  <si>
    <t>07/19/2017 05:39am</t>
  </si>
  <si>
    <t>07/19/2017 06:15pm</t>
  </si>
  <si>
    <t>07/18/2017 04:56am</t>
  </si>
  <si>
    <t>07/20/2017 03:24am</t>
  </si>
  <si>
    <t>07/19/2017 01:08pm</t>
  </si>
  <si>
    <t>07/17/2017 07:48pm</t>
  </si>
  <si>
    <t>07/18/2017 03:14pm</t>
  </si>
  <si>
    <t>07/06/2017 05:29am</t>
  </si>
  <si>
    <t>06/16/2017 02:07pm</t>
  </si>
  <si>
    <t>06/30/2017 03:23am</t>
  </si>
  <si>
    <t>07/19/2017 11:47pm</t>
  </si>
  <si>
    <t>07/20/2017 01:43pm</t>
  </si>
  <si>
    <t>07/17/2017 03:49am</t>
  </si>
  <si>
    <t>07/20/2017 10:30am</t>
  </si>
  <si>
    <t>07/19/2017 07:38pm</t>
  </si>
  <si>
    <t>07/19/2017 05:20pm</t>
  </si>
  <si>
    <t>07/14/2017 03:42pm</t>
  </si>
  <si>
    <t>07/17/2017 04:10am</t>
  </si>
  <si>
    <t>07/20/2017 06:35am</t>
  </si>
  <si>
    <t>07/16/2017 10:21pm</t>
  </si>
  <si>
    <t>07/17/2017 05:16am</t>
  </si>
  <si>
    <t>07/17/2017 01:57pm</t>
  </si>
  <si>
    <t>06/27/2017 02:22pm</t>
  </si>
  <si>
    <t>07/18/2017 12:23pm</t>
  </si>
  <si>
    <t>06/07/2017 07:16am</t>
  </si>
  <si>
    <t>07/13/2017 11:58am</t>
  </si>
  <si>
    <t>07/13/2017 01:26am</t>
  </si>
  <si>
    <t>04/12/2017 01:14pm</t>
  </si>
  <si>
    <t>07/20/2017 01:32am</t>
  </si>
  <si>
    <t>07/20/2017 01:33am</t>
  </si>
  <si>
    <t>07/18/2017 02:33pm</t>
  </si>
  <si>
    <t>07/16/2017 03:26am</t>
  </si>
  <si>
    <t>07/20/2017 01:31am</t>
  </si>
  <si>
    <t>07/13/2017 11:55pm</t>
  </si>
  <si>
    <t>07/20/2017 02:40am</t>
  </si>
  <si>
    <t>07/13/2017 11:56pm</t>
  </si>
  <si>
    <t>07/19/2017 10:03pm</t>
  </si>
  <si>
    <t>07/19/2017 08:54am</t>
  </si>
  <si>
    <t>07/13/2017 07:33pm</t>
  </si>
  <si>
    <t>07/20/2017 01:47am</t>
  </si>
  <si>
    <t>07/18/2017 03:24pm</t>
  </si>
  <si>
    <t>07/17/2017 12:58pm</t>
  </si>
  <si>
    <t>07/19/2017 01:45am</t>
  </si>
  <si>
    <t>07/18/2017 12:51am</t>
  </si>
  <si>
    <t>07/17/2017 12:39pm</t>
  </si>
  <si>
    <t>07/14/2017 02:10pm</t>
  </si>
  <si>
    <t>07/14/2017 02:09pm</t>
  </si>
  <si>
    <t>07/19/2017 02:52am</t>
  </si>
  <si>
    <t>07/20/2017 08:19am</t>
  </si>
  <si>
    <t>07/19/2017 10:46am</t>
  </si>
  <si>
    <t>07/16/2017 11:50pm</t>
  </si>
  <si>
    <t>07/20/2017 04:34am</t>
  </si>
  <si>
    <t>07/17/2017 12:31am</t>
  </si>
  <si>
    <t>07/14/2017 01:21pm</t>
  </si>
  <si>
    <t>07/14/2017 03:48am</t>
  </si>
  <si>
    <t>07/18/2017 12:49am</t>
  </si>
  <si>
    <t>07/17/2017 03:33am</t>
  </si>
  <si>
    <t>07/18/2017 10:11pm</t>
  </si>
  <si>
    <t>6950-18G IBM Cloud Managed Services (in Bluemix - Cloud BU)</t>
  </si>
  <si>
    <t>6941-98W (O) IBM Application Hosting Solutions</t>
  </si>
  <si>
    <t>SPSS Data Collection</t>
  </si>
  <si>
    <t>Adrian (ADRIAN) Ewer</t>
  </si>
  <si>
    <t>ANDREA (ANDREA) SANTOS DELLA PIAZZA</t>
  </si>
  <si>
    <t>Zoe (ZOE) Jackson</t>
  </si>
  <si>
    <t>XIAO YIN (XIAO YIN) KE</t>
  </si>
  <si>
    <t>YOUNG JUN (Young Jun) LEE</t>
  </si>
  <si>
    <t>Esteban (Esteban) Reina Rubiano</t>
  </si>
  <si>
    <t>RICHARD M. (Richard) WRIGHT</t>
  </si>
  <si>
    <t>JAN A. (JAN) DABKOWSKI</t>
  </si>
  <si>
    <t>Eyal (EYAL) Kott</t>
  </si>
  <si>
    <t>LISA K. (LISA) YARBROUGH</t>
  </si>
  <si>
    <t>Colombia (Colombia) LEADMGMT-CO</t>
  </si>
  <si>
    <t>Pretty (Pretty) Prabhakaran</t>
  </si>
  <si>
    <t>Jonathan (Jonathan) Ortiz</t>
  </si>
  <si>
    <t>ALEXANDER (Alec) SKEET</t>
  </si>
  <si>
    <t>George E. (George) Prue</t>
  </si>
  <si>
    <t>FEI (FEI) ZHOU</t>
  </si>
  <si>
    <t>F. (Frank) Wal Van Der</t>
  </si>
  <si>
    <t>Josephine (JOSEPHINE) Carmichael</t>
  </si>
  <si>
    <t>Timothy M. (Timothy) Brandt</t>
  </si>
  <si>
    <t>TRENT W. (TRENT) FALLIN</t>
  </si>
  <si>
    <t>Russell B. (Russell) Fearing</t>
  </si>
  <si>
    <t>ISA-CPGDS01-ConsInstEngage, ZBLKPOC:HW SP: Blockchain Proof of Concept</t>
  </si>
  <si>
    <t>IGSPN:Procurement NONE - No 3rd Party Supplier, ISA-GovtPG30-SocialPrograms</t>
  </si>
  <si>
    <t>8Q-WAUN7O7</t>
  </si>
  <si>
    <t>BNP PARIBAS SECURITIES SERVICES</t>
  </si>
  <si>
    <t>Blockchain platform for unlisted markets</t>
  </si>
  <si>
    <t>PLM Data Migration</t>
  </si>
  <si>
    <t>TELECOM REGULATORY AUTHORITY OF INDIA</t>
  </si>
  <si>
    <t>Blockchain enabled Consumer Health Platform - Retail Operations, Patient Medical Record</t>
  </si>
  <si>
    <t>UC-N8K4YB9</t>
  </si>
  <si>
    <t>BANCO MERCANTIL DEL NORTE, S.A., INSTITUCIÓN DE BANCA MULTIPLE, GRUPO FINANCIERO BANORTE</t>
  </si>
  <si>
    <t>Credinomina Blockchain</t>
  </si>
  <si>
    <t>TCCC Supply Chain - Demand Planning w/ IoT / Blockchain</t>
  </si>
  <si>
    <t>INTERGRAPH CORP</t>
  </si>
  <si>
    <t>Blockchain MvP2  w/ Enabling Soft-Layer W/ Cognitive - Cognitive Garage (Sell To) - Long term target</t>
  </si>
  <si>
    <t>We anticipate that P&amp;G will love the Blockchain Master Data Management POC that maintain the integrity of their internal data to simplify operations and avoid costly data errors</t>
  </si>
  <si>
    <t>XF-QC9TMUJ</t>
  </si>
  <si>
    <t xml:space="preserve">COFCO GROUP CO., LTD                                                  </t>
  </si>
  <si>
    <t>食品溯源</t>
  </si>
  <si>
    <t>ACCARDA AG</t>
  </si>
  <si>
    <t>NBC Universal</t>
  </si>
  <si>
    <t>AHOLD U.S.A., INC.</t>
  </si>
  <si>
    <t>Blockchain MvP1  w/ Enabling Soft-Layer W/ Cognitive - Cognitive Garage (Sell To) - Mid-term target</t>
  </si>
  <si>
    <t>WZ-YKAAA7F</t>
  </si>
  <si>
    <t xml:space="preserve">QBE MANAGEMENT SERVICES PTY                                           </t>
  </si>
  <si>
    <t>Insurance Consortium QBE / IAG/ Allianz</t>
  </si>
  <si>
    <t>HOME DEPOT</t>
  </si>
  <si>
    <t>THE PNC FINANCIAL SERVICES GROUP INC</t>
  </si>
  <si>
    <t>COLONIAL PIPELINE CO</t>
  </si>
  <si>
    <t>XCEL ENERGY SERVICES INC.</t>
  </si>
  <si>
    <t>Lekkerland AG &amp; Co. KG</t>
  </si>
  <si>
    <t>Sinotrans Ltd.</t>
  </si>
  <si>
    <t>HUTCHISON 3G UK LIMITED</t>
  </si>
  <si>
    <t>TUI UK LIMITED</t>
  </si>
  <si>
    <t>OX-AMYJZYV</t>
  </si>
  <si>
    <t>STANLEY BLACK &amp; DECKER INC</t>
  </si>
  <si>
    <t>Financial Transformation (RPA, Cognitive, Blockchain) Garage</t>
  </si>
  <si>
    <t>KOHLS DEPARTMENT STORES INC</t>
  </si>
  <si>
    <t>GROUPE TECHNOLOGIES DESJARDINS (GTD)</t>
  </si>
  <si>
    <t>Blockchain for Reliance Jio (Blockchain for IoT) and Payment Bank (Loyalty Programs)</t>
  </si>
  <si>
    <t>E6-ID8NZJX</t>
  </si>
  <si>
    <t>National Center for Digital Certification</t>
  </si>
  <si>
    <t>NCDC - MCIT - Blockchain</t>
  </si>
  <si>
    <t>IOM-International Organisation for Migration</t>
  </si>
  <si>
    <t>ZU-CZJU3SM</t>
  </si>
  <si>
    <t>Bank Of China</t>
  </si>
  <si>
    <t>BOC Blockchain Pilot</t>
  </si>
  <si>
    <t>P7-N1049P4</t>
  </si>
  <si>
    <t xml:space="preserve">COFCO Trading Ltd                                                     </t>
  </si>
  <si>
    <t>区块链技术新应用</t>
  </si>
  <si>
    <t>GD-CCQH0FP</t>
  </si>
  <si>
    <t>TraceVerified</t>
  </si>
  <si>
    <t>EP-TLSR9RX</t>
  </si>
  <si>
    <t xml:space="preserve">Northeast Asian Coal Exchange                                         </t>
  </si>
  <si>
    <t>供应链金融转型</t>
  </si>
  <si>
    <t>THE GLOBAL FUND TO FIGHT AIDS, TUBERCULOSIS AND MALARIA</t>
  </si>
  <si>
    <t>BARRICK GOLD CORPORATION</t>
  </si>
  <si>
    <t>SHINHAN CARD CO. LTD</t>
  </si>
  <si>
    <t>WALLENIUS WILHELMSEN LOGISTICS AS</t>
  </si>
  <si>
    <t>THE GENERAL SECRETARIAT OF THE EXECUTIVE COUNCIL</t>
  </si>
  <si>
    <t>Advisory Services on how Blockchain can help in monitoring the KPI for the other government entities</t>
  </si>
  <si>
    <t>MANHATTAN ASSOCIATES, INC.</t>
  </si>
  <si>
    <t>APPLE INC.</t>
  </si>
  <si>
    <t>VALEO MANAGEMENT SERVICES GROUPEMENT D INTERET</t>
  </si>
  <si>
    <t>STATOIL ASA</t>
  </si>
  <si>
    <t>WORLD FUEL SERVICES CORPORATION</t>
  </si>
  <si>
    <t>XPO LOGISTICS, LLC</t>
  </si>
  <si>
    <t>Commonwealth Bank of Australia</t>
  </si>
  <si>
    <t>CBA Blockchain in supply chain with institutional bank POC GBS Bluemix and HSBN</t>
  </si>
  <si>
    <t>CO-9LGL047</t>
  </si>
  <si>
    <t>TOYOTA TSUSHO CORPORATION</t>
  </si>
  <si>
    <t>3Q17 CCSA Toyotsu Blockchain 構想検討</t>
  </si>
  <si>
    <t>RH-NEL6XJW</t>
  </si>
  <si>
    <t>3Q17 CCSA Denso Blockchain 構想検討</t>
  </si>
  <si>
    <t>W9-F4ATF5N</t>
  </si>
  <si>
    <t>AISIN SEIKI CO., LTD.</t>
  </si>
  <si>
    <t>3Q17 CCSA Aishin Blockchain 構想検討</t>
  </si>
  <si>
    <t>ER-8OX31NO</t>
  </si>
  <si>
    <t>TRIAL COMPANY, INC.</t>
  </si>
  <si>
    <t>食品トレーサビリティー(Block Chain)  PoC Phase</t>
  </si>
  <si>
    <t>GM-DPQFM4E</t>
  </si>
  <si>
    <t>トレードファイナンス　Mizuho Blockchain Incubation PT</t>
  </si>
  <si>
    <t>J.B. HUNT TRANSPORT, INC.</t>
  </si>
  <si>
    <t>Schwarz IT Infrastructure &amp; Operations Services GmbH &amp; Co. KG</t>
  </si>
  <si>
    <t>G4-U3G2ARU</t>
  </si>
  <si>
    <t>CNA - Blockchain Multi National use case</t>
  </si>
  <si>
    <t>ADP, INC</t>
  </si>
  <si>
    <t>GOLDEN STATE FOODS CORP</t>
  </si>
  <si>
    <t>RS Components</t>
  </si>
  <si>
    <t>SEADRILL MANAGEMENT LTD.</t>
  </si>
  <si>
    <t>Shanghai pudong development bank</t>
  </si>
  <si>
    <t>Emerging Star Investment Group Inc</t>
  </si>
  <si>
    <t>Blockchain development with potential Watson integration for compliance and regulation</t>
  </si>
  <si>
    <t>IM-PG5T35A</t>
  </si>
  <si>
    <t>National Identity Management Commission</t>
  </si>
  <si>
    <t>NIMC Blockchain Implementation</t>
  </si>
  <si>
    <t>OJ-IEB07FG</t>
  </si>
  <si>
    <t>PACIFIC INTERNATIONAL LINES (PRIVATE) LIMITED</t>
  </si>
  <si>
    <t>LinuxOne for Blockchain.</t>
  </si>
  <si>
    <t>Torch 6 (September - December 2017)</t>
  </si>
  <si>
    <t>SOCIAL SECURITY ADMINISTRATION</t>
  </si>
  <si>
    <t>KL.NET</t>
  </si>
  <si>
    <t>Logistics Blockchain Pilot</t>
  </si>
  <si>
    <t>EANDIS CVBA</t>
  </si>
  <si>
    <t>BlockChain for flex</t>
  </si>
  <si>
    <t>Zeppelin Baumaschinen GmbH</t>
  </si>
  <si>
    <t>Hupac SA</t>
  </si>
  <si>
    <t>Nutricia Early Life Nutrition Management (Shanghai) Co., Ltd.</t>
  </si>
  <si>
    <t>AIA COMPANY LIMITED</t>
  </si>
  <si>
    <t>TURNER</t>
  </si>
  <si>
    <t>WESTERN ASSET MANAGEMENT COMPANY</t>
  </si>
  <si>
    <t>AUCHAN CENTRALE D ACHAT</t>
  </si>
  <si>
    <t>PADDY POWER PLC</t>
  </si>
  <si>
    <t>STATE BANK OF INDIA INFORMATION TECH DEPT</t>
  </si>
  <si>
    <t>2Q17 -  Aetna - Blockchain,  determine where Blockchain could be employed with Navigator</t>
  </si>
  <si>
    <t>TOYOTA COMMUNICATION SYSTEMS CO.,LTD.</t>
  </si>
  <si>
    <t>3Q17 CCSA TMC Blockchain 構想検討</t>
  </si>
  <si>
    <t>NITTO DENKO CORPORATION</t>
  </si>
  <si>
    <t>Lantal Textiles</t>
  </si>
  <si>
    <t>ZURICH INSURANCE GROUP AG</t>
  </si>
  <si>
    <t>Basellandschaftliche Kantonalbank</t>
  </si>
  <si>
    <t>YT-KOCDDE6</t>
  </si>
  <si>
    <t>Visa and IBM agreed to pursue a Hyperledger evaluation for Visa's B2B Connect Program. IBMY Blockchain on Bluemix.</t>
  </si>
  <si>
    <t>Leg8cy Llc</t>
  </si>
  <si>
    <t>GENERAL ELECTRIC INTERNATIONAL</t>
  </si>
  <si>
    <t>Block Chain Implementation for : 1&gt; GE Field Service Part Management 2&gt; Factoring</t>
  </si>
  <si>
    <t>Blockchain CIB</t>
  </si>
  <si>
    <t>Abu Dhabi Police - General Directorate</t>
  </si>
  <si>
    <t>UAE BANKS FEDERATION</t>
  </si>
  <si>
    <t>DUBAI AIRPORT FREE ZONE AUTHORITY</t>
  </si>
  <si>
    <t>SHAZAM INC</t>
  </si>
  <si>
    <t>ARTES CONSULTING LLC</t>
  </si>
  <si>
    <t>STARBUCKS CORPORATION</t>
  </si>
  <si>
    <t>THE HUNTINGTON NATIONAL BANK INC</t>
  </si>
  <si>
    <t>Newlight Technologies Llc</t>
  </si>
  <si>
    <t>UNITED NATIONS</t>
  </si>
  <si>
    <t>car2go Group GmbH</t>
  </si>
  <si>
    <t>WALGREEN CO</t>
  </si>
  <si>
    <t>TET - Transportation - FAA @ LOCKHEED MARTIN CORPORATION</t>
  </si>
  <si>
    <t>7B-GC7HJ90</t>
  </si>
  <si>
    <t>ISBAN MEXICO SA DE CV</t>
  </si>
  <si>
    <t>Cloud - Environments, Blockchain, Security</t>
  </si>
  <si>
    <t>CDC:  BAA 2017-OADS-01; Topic 7.3 - Use of Blockchain Technology for Administration of Data Use and Access -  for Leonard Mutter</t>
  </si>
  <si>
    <t>U2-4TX7X9T</t>
  </si>
  <si>
    <t>LUKOIL INFORM OOO</t>
  </si>
  <si>
    <t>Winpath opp API Economy. Blockchain for LUKOIL upstream.</t>
  </si>
  <si>
    <t>EN-GBCXCV6</t>
  </si>
  <si>
    <t>Primority</t>
  </si>
  <si>
    <t>YNGEN HOLDINGS INC</t>
  </si>
  <si>
    <t>BIOCON LIMITED</t>
  </si>
  <si>
    <t>UNILEVER ROTTERDAM CORPORATE CENTRE</t>
  </si>
  <si>
    <t>DLR Dienstleistungszentrum Ländlicher Raum-Rheinhessen-Nahe -</t>
  </si>
  <si>
    <t>Bundesministerium für Gesundheit</t>
  </si>
  <si>
    <t>BRED-Banque Populaire</t>
  </si>
  <si>
    <t>SNC- lavalin</t>
  </si>
  <si>
    <t>Guangzhou Development Zone big Data Management Bureau</t>
  </si>
  <si>
    <t>BANK OF CHINA (HONG KONG) LIMITED</t>
  </si>
  <si>
    <t>MINISTRY OF INFORMATION AND</t>
  </si>
  <si>
    <t>SECURIAN FINANCIAL GROUP</t>
  </si>
  <si>
    <t>RYDER SYSTEM, INC.</t>
  </si>
  <si>
    <t>HDFC BANK LIMITED</t>
  </si>
  <si>
    <t>AMBANK GROUP</t>
  </si>
  <si>
    <t>MINISTERIO DE INDUSTRIA Y ENERGIA</t>
  </si>
  <si>
    <t>TURKIYE IS BANKASI A.S. GENEL MUDURLUK</t>
  </si>
  <si>
    <t>Media-Saturn Deutschland GmbH</t>
  </si>
  <si>
    <t>XX-NBYHBEF</t>
  </si>
  <si>
    <t xml:space="preserve">UNIVERSITY HEALTH NETWORK                                             </t>
  </si>
  <si>
    <t>Founders Trusted ID</t>
  </si>
  <si>
    <t>5D-IS6U7NW</t>
  </si>
  <si>
    <t>INVICTUS GROUP PTE. LTD</t>
  </si>
  <si>
    <t>CWA01 - Blockchain MVP Iteration 1 and UI</t>
  </si>
  <si>
    <t>BHP BILLITON IRON ORE PTY LTD</t>
  </si>
  <si>
    <t>EHEALTH NSW</t>
  </si>
  <si>
    <t>BARCLAYS BANK PLC</t>
  </si>
  <si>
    <t>BURBERRYS</t>
  </si>
  <si>
    <t>3X-A54SNKM</t>
  </si>
  <si>
    <t>COMERC COMERCIALIZADORA DE ENE RGIA ELETRICA LTDA</t>
  </si>
  <si>
    <t>VALE S.A.</t>
  </si>
  <si>
    <t>Kali und Salz GmbH</t>
  </si>
  <si>
    <t>Lisa Dräxlmaier GmbH</t>
  </si>
  <si>
    <t>TAI-SIN BANK</t>
  </si>
  <si>
    <t>08-VLB2JL1</t>
  </si>
  <si>
    <t>ALTRIA CLIENT SERVICES INC.</t>
  </si>
  <si>
    <t>Bluemix/Blockchain</t>
  </si>
  <si>
    <t>TL-X2394M6</t>
  </si>
  <si>
    <t>TOYOTA FINANCIAL SERVICES</t>
  </si>
  <si>
    <t>Toyota - Blockchain for Toyota Financial Services</t>
  </si>
  <si>
    <t>8H-07RZJ9X</t>
  </si>
  <si>
    <t>OMV AKTIENGESELLSCHAFT</t>
  </si>
  <si>
    <t>ROUTEX - Design - Blockchain</t>
  </si>
  <si>
    <t>U2-KFYTI3U</t>
  </si>
  <si>
    <t>Blockchain - re imagine business networks</t>
  </si>
  <si>
    <t>B5-RAREA69</t>
  </si>
  <si>
    <t>TEXAS DEPARTMENT OF TRANSPORTATION</t>
  </si>
  <si>
    <t>Blockchain at Texas Dept of Transportation</t>
  </si>
  <si>
    <t>AGRICULTURAL BANK OF CHINA SHAN DONG</t>
  </si>
  <si>
    <t>WAVIN B.V.</t>
  </si>
  <si>
    <t>ABN AMRO BANK NV PAC AA 6410</t>
  </si>
  <si>
    <t>C. STEINWEG-HANDELSVEEM B.V.</t>
  </si>
  <si>
    <t>Dow Europe GmbH</t>
  </si>
  <si>
    <t>Bundesdruckerei Berlin GmbH</t>
  </si>
  <si>
    <t>Blockchain  @ comdirect</t>
  </si>
  <si>
    <t>Heraeus infosystems Gmbh</t>
  </si>
  <si>
    <t>BARILLA G. E R. FRATELLI SPA</t>
  </si>
  <si>
    <t>ICA SVERIGE AB</t>
  </si>
  <si>
    <t>Xinjiang Laoodao Agricultural Science And Technology Co.,Ltd.</t>
  </si>
  <si>
    <t>CITCO FUND SERVICES USA</t>
  </si>
  <si>
    <t>SUMITOMO MITSUI BANKING</t>
  </si>
  <si>
    <t>ST PAUL TRAVELERS</t>
  </si>
  <si>
    <t>WILLIS GROUP SERVICES LTD</t>
  </si>
  <si>
    <t>FEDERAL HOME LOAN BANK</t>
  </si>
  <si>
    <t>EI DU PONT DE NEMOURS AND COMPANY</t>
  </si>
  <si>
    <t>SILVERLAKE SYSTEM SDN BHD</t>
  </si>
  <si>
    <t>ZUELLIG PHARMA PTE. LTD.</t>
  </si>
  <si>
    <t>CRAWFORD &amp; COMPANY</t>
  </si>
  <si>
    <t>MJ-IA8RTEI</t>
  </si>
  <si>
    <t>CANON MARKETING JAPAN INC.</t>
  </si>
  <si>
    <t>CSA案件 CMJ契約管理 Block Chain PoC</t>
  </si>
  <si>
    <t>EURO INFORMATION</t>
  </si>
  <si>
    <t>Blockchain initative - Treasury Operations</t>
  </si>
  <si>
    <t>ANZ BANK NEW ZEALAND LIMITED</t>
  </si>
  <si>
    <t>EMERSON ELECTRIC CO</t>
  </si>
  <si>
    <t>STATOIL USA</t>
  </si>
  <si>
    <t>BP CORPORATION NORTH AMERICA INC.</t>
  </si>
  <si>
    <t>JETSTAR PTY LTD</t>
  </si>
  <si>
    <t>同业平台／Blockchain</t>
  </si>
  <si>
    <t>11-5L0SF3G</t>
  </si>
  <si>
    <t>VODAFONE OMNITEL B.V.</t>
  </si>
  <si>
    <t>AD&amp;M - Blockchain</t>
  </si>
  <si>
    <t>ENSONO LP</t>
  </si>
  <si>
    <t>J.C. PENNEY CORPORATION, INC.</t>
  </si>
  <si>
    <t>HUGO BOSS SHOES &amp; ACCESORIES ITALIA SPA</t>
  </si>
  <si>
    <t>AUTO CLUB ENTERPRISES</t>
  </si>
  <si>
    <t>ELAVON INC</t>
  </si>
  <si>
    <t>BW-CCECJP2</t>
  </si>
  <si>
    <t>COMMODITY FUTURES TRADING COMMISSION</t>
  </si>
  <si>
    <t>CFTC - Blockchain</t>
  </si>
  <si>
    <t>96-IODWKQS</t>
  </si>
  <si>
    <t>MC機械G ブロックチェーン実証</t>
  </si>
  <si>
    <t>OMV Refining &amp; Marketing GmbH</t>
  </si>
  <si>
    <t>Bayerische Motoren Werke AG</t>
  </si>
  <si>
    <t>K6-8XDGKLX</t>
  </si>
  <si>
    <t>MONETARY AUTHORITY OF SINGAPORE</t>
  </si>
  <si>
    <t>MAS Blockchain for Digital Currency</t>
  </si>
  <si>
    <t>HG-DCSRMBA</t>
  </si>
  <si>
    <t>GENERALI SYSTEMES INFORMATIQUES</t>
  </si>
  <si>
    <t>6I-QGN31B9</t>
  </si>
  <si>
    <t>FEDERALE OVERHEIDSDIENST MOBILITEIT EN VERVOER - SERVICE PUBLIC FÉDÉRAL MOBILITÉ ET TRANSP</t>
  </si>
  <si>
    <t>Blockchain with GBS</t>
  </si>
  <si>
    <t>ZL-DGUHQ0E</t>
  </si>
  <si>
    <t>THE MCGRAW-HILL COMPANIES INC</t>
  </si>
  <si>
    <t>JM-72ZW90V</t>
  </si>
  <si>
    <t>Cordes &amp; Graefe KG</t>
  </si>
  <si>
    <t>IoTC - Blockchain in der Logistik (Track&amp;Trace/Brand Authentification)</t>
  </si>
  <si>
    <t>SK-8QHM869</t>
  </si>
  <si>
    <t>Ecofis GmbH</t>
  </si>
  <si>
    <t>Blockchain for Financial Transactions</t>
  </si>
  <si>
    <t>LL-NSJYD2S</t>
  </si>
  <si>
    <t>SW Services Blockchain Consultancy</t>
  </si>
  <si>
    <t>Lockheed EBS, Blockchain for Manufacturing, Rob Frazier</t>
  </si>
  <si>
    <t>Blockchain pilot/prototype (SANDBOX)</t>
  </si>
  <si>
    <t>Roche FInnovation Forum: BlockChain, Advanced Analytics and Artificial Intelligence at Roche Finance</t>
  </si>
  <si>
    <t>Torch 5 (August 2017)</t>
  </si>
  <si>
    <t>UITVOERING WERKNEMERSVERZEKERINGEN UWV</t>
  </si>
  <si>
    <t>LABORATORY CORPORATION OF AMERICA HOLDINGS</t>
  </si>
  <si>
    <t>GLOBE FINTECH INNOVATIONS, INC</t>
  </si>
  <si>
    <t>THE TATA POWER COMPANY LIMITED</t>
  </si>
  <si>
    <t>KOREA ASSET MANAGEMENT</t>
  </si>
  <si>
    <t>HANHWA SECURITIES</t>
  </si>
  <si>
    <t>ELIA SYSTEM OPERATOR NV</t>
  </si>
  <si>
    <t>Belastingdienst Centrum voor ICT</t>
  </si>
  <si>
    <t>Soluvia IT-Services GmbH</t>
  </si>
  <si>
    <t>Raiffeisen Bank International AG</t>
  </si>
  <si>
    <t>DIRECTION ENSEIGNE INTERMARCHE</t>
  </si>
  <si>
    <t>FCA ITALY SPA</t>
  </si>
  <si>
    <t>INTER IKEA SYSTEMS SERVICE AB</t>
  </si>
  <si>
    <t>ROLLS ROYCE PLC</t>
  </si>
  <si>
    <t>Development of potential opportunity 'Blockchain' can deliver to Rolls-Royce.  Possible PoC in Singapore.</t>
  </si>
  <si>
    <t>Current review of Technology Capability, notably Blockchain. Tom works for Wendy Stopher and is looking into future 
capabilities that can be used.</t>
  </si>
  <si>
    <t>CAJA DE COMPENSACION FAMILIAR DE ANTIOQUIA COMFAMA</t>
  </si>
  <si>
    <t>TRANSNET SOC LTD</t>
  </si>
  <si>
    <t>KANSAS CITY SOUTHERN</t>
  </si>
  <si>
    <t>This oppty is for a Blockchain POC.     Background Info:  In May Andrew Verdesca &amp; Josh Kropf met with Mel Smith, Raj Biswas, and Larry Haskell to discuss KCS needs/interests. We subsequently scheduled a mtg with KCS CIO, Mike Naatze, to discuss intelligent supply chains with blockchain technology in June. Richard Melzer presented.  It went so well that Naatz asked for a repeat performance to KCS C-level exec team on July 27th at IBM Silicon Valley.</t>
  </si>
  <si>
    <t>TIDEWATER INC.</t>
  </si>
  <si>
    <t>Andrew Verdesca met with Tidewater COO Jeff Gorski and Sr Dir of Supply Chain and IT, Ron Barrett, after which the clients expresssed interested in exploring Blockchain, as well as other topics, during executive briefing in Austin in early June.</t>
  </si>
  <si>
    <t>THE J M SMUCKER COMPANY</t>
  </si>
  <si>
    <t>RUSH UNIVERSITY MEDICAL CENTER</t>
  </si>
  <si>
    <t>LOYALTY SOLUTIONS &amp; RESEARCH PRIVATE LIMITED</t>
  </si>
  <si>
    <t>Land Niedersachsen vertreten durch Landesbetrieb IT.Niedersachsen</t>
  </si>
  <si>
    <t>SA RESERVE BANK</t>
  </si>
  <si>
    <t>CoCreateX</t>
  </si>
  <si>
    <t>CDC:  Blockchain for Activity Reporting</t>
  </si>
  <si>
    <t>BANK PEKAO SA-GRUPA PEKAO S.A.</t>
  </si>
  <si>
    <t>KOREA INVESTMENT HOLDINGS CO,L TD</t>
  </si>
  <si>
    <t>TURK HAVA YOLLARI A.O. ATATURK HAVALIMANI</t>
  </si>
  <si>
    <t>SOUTHEASTERN GROCERS, LLC</t>
  </si>
  <si>
    <t>SEABOARD MARINE, LTD., INC.</t>
  </si>
  <si>
    <t>Andrew Verdesca sent inquiry to VP, IT, Miguel Peruyero, about leveraging IBM Blockchain in their international shipping operations.  Miguel agreed to meet in his Miami office on July 25th to discuss.</t>
  </si>
  <si>
    <t>FIRST COMMERCIAL BANK</t>
  </si>
  <si>
    <t>28-44NM3IZ</t>
  </si>
  <si>
    <t>GSF - BMG Blockchain - GBS DOU</t>
  </si>
  <si>
    <t>X6-BK9X2RY</t>
  </si>
  <si>
    <t>TOYOTA FINANCE CORPORATION</t>
  </si>
  <si>
    <t>3Q17 CCSA TFC Blockchain 構想検討</t>
  </si>
  <si>
    <t>HONDA R&amp;D CO.,LTD.</t>
  </si>
  <si>
    <t>HONDA MOTOR CO., LTD.</t>
  </si>
  <si>
    <t>Groningen Seaports N.V.</t>
  </si>
  <si>
    <t>5P-ELF42Y1</t>
  </si>
  <si>
    <t>8B-OX6DFRR</t>
  </si>
  <si>
    <t>PD-EVYD9FP</t>
  </si>
  <si>
    <t>EQUICOM SAVINGS BANK INC.</t>
  </si>
  <si>
    <t>MAYBANK PHILIPPINES, INCORPORATED</t>
  </si>
  <si>
    <t>BANCNET</t>
  </si>
  <si>
    <t>SIEMENS AG CT</t>
  </si>
  <si>
    <t>MX1 GmbH</t>
  </si>
  <si>
    <t>TERRENA GRAND PUBLIC</t>
  </si>
  <si>
    <t>BUSINESS CONNEXION</t>
  </si>
  <si>
    <t>JAPAN PALLET RENTAL CORPORATION</t>
  </si>
  <si>
    <t>LOUIS DREYFUS COMMODITIES BRASIL S.A.</t>
  </si>
  <si>
    <t>K8-5VN880S</t>
  </si>
  <si>
    <t>BANK INDONESIA (HQ)</t>
  </si>
  <si>
    <t>Request presentation IBM Blockchain |IBM Financial Services Innovation Forum | Thursday, 4 May 2017 |000021KE</t>
  </si>
  <si>
    <t>Gothaer Systems GmbH</t>
  </si>
  <si>
    <t>2Q-5FMJVA8</t>
  </si>
  <si>
    <t>UNIVERSIDAD JAVERIANA</t>
  </si>
  <si>
    <t>Janssen Blockchain Initiative: consulting on business case and technical approach
(contact: Bert Torfs)</t>
  </si>
  <si>
    <t>ENTERTAINMENT ONE GP LIMITED</t>
  </si>
  <si>
    <t>GENERAL CASUALTY INSURANCE COMPANY</t>
  </si>
  <si>
    <t>GRE TAI SECURITIES MARKET</t>
  </si>
  <si>
    <t>YEW HQ</t>
  </si>
  <si>
    <t>8B-VDZQE1R</t>
  </si>
  <si>
    <t>US DEPT OF THE INTERIOR</t>
  </si>
  <si>
    <t>Blockchain for payments to Native Americans for use of their land - DOI BIA</t>
  </si>
  <si>
    <t>RL-J5AZNNM</t>
  </si>
  <si>
    <t>NUFUTURE DIGITAL (INDIA) LIMITED</t>
  </si>
  <si>
    <t>Block Chain for future group</t>
  </si>
  <si>
    <t>Micron Technologies</t>
  </si>
  <si>
    <t>JACK HENRY &amp; ASSOCIATES INC</t>
  </si>
  <si>
    <t>EURO BANK S A</t>
  </si>
  <si>
    <t>ÖSTERREICHISCHE POST AKTIENGESELLSCHAFT</t>
  </si>
  <si>
    <t>XXXLutz KG</t>
  </si>
  <si>
    <t>Sephyre</t>
  </si>
  <si>
    <t>ALMACENES GENERALES DE DEPOSITO ALMAVIVA S A</t>
  </si>
  <si>
    <t>SYNCHRONY FINANCIAL</t>
  </si>
  <si>
    <t>Koninklijke Ahold N.V.</t>
  </si>
  <si>
    <t>Robert Bosch Gmbh</t>
  </si>
  <si>
    <t>Norddeutsche Landesbank Girozentrale</t>
  </si>
  <si>
    <t>BANRISUL BANCO DO ESTADO DO RIO GRANDE DO SUL S/A</t>
  </si>
  <si>
    <t>BANESCO BANCO UNIVERSAL, C.A.</t>
  </si>
  <si>
    <t>SAHAM GROUP</t>
  </si>
  <si>
    <t>Rabobank Nederland IBV-SO UH-G-264</t>
  </si>
  <si>
    <t>NIPPON EXPRESS USA INC</t>
  </si>
  <si>
    <t>CENTERS FOR DISEASE CONTROL AND PREVENTION</t>
  </si>
  <si>
    <t>SENTARA HEALTHCARE</t>
  </si>
  <si>
    <t>ZÜRICH IT SERVICE AG NIEDERLASSUNG FÜR DEUTSCHLAND</t>
  </si>
  <si>
    <t>ICBC, SW DEVELOPMENT CENTER</t>
  </si>
  <si>
    <t>DEPARTMENT FOR ENVIRONMENT, FOOD &amp; RURAL AFFAIRS</t>
  </si>
  <si>
    <t>89-LJ7X0BS</t>
  </si>
  <si>
    <t>S&amp;P Global Ratings</t>
  </si>
  <si>
    <t>S&amp;P Global - Bluemix Garage - Blockchain</t>
  </si>
  <si>
    <t>四国アライアンス　地域通貨　試行</t>
  </si>
  <si>
    <t>SHINKIN BANKS INFORMATION SYSTEM C</t>
  </si>
  <si>
    <t>CBA Blockchain in supply chain with institutional bank design thinking workshop</t>
  </si>
  <si>
    <t>ioDigital</t>
  </si>
  <si>
    <t>MINISTERIE VAN ECONOMISCHE ZAKEN</t>
  </si>
  <si>
    <t>UCS SOLUTIONS {PTY} LTD</t>
  </si>
  <si>
    <t>HSBC HOLDINGS PLC</t>
  </si>
  <si>
    <t>KT-53VBLCO</t>
  </si>
  <si>
    <t xml:space="preserve">MINISTRY OF SOCIAL DEVELOPMENT                                        </t>
  </si>
  <si>
    <t>Data Providence - SIU multi agency data sharing</t>
  </si>
  <si>
    <t>CRÉDIT AGRICOLE (SUISSE) SA</t>
  </si>
  <si>
    <t>HABIB BANK LIMITED</t>
  </si>
  <si>
    <t>BANGKO SENTRAL NG PILIPINAS</t>
  </si>
  <si>
    <t>BANDHAN FINANCIAL SERVICES PVT LTD</t>
  </si>
  <si>
    <t>HY-MIJS608</t>
  </si>
  <si>
    <t>SINGAPORE FINTECH ASSOCIATION</t>
  </si>
  <si>
    <t>Blockchain Enablement Workshop</t>
  </si>
  <si>
    <t>International Commodities House</t>
  </si>
  <si>
    <t>DEAKIN UNIVERSITY</t>
  </si>
  <si>
    <t>Q3-DMJBR1Y</t>
  </si>
  <si>
    <t>ACE CAPITAL GROWTH SDN. BHD</t>
  </si>
  <si>
    <t>Blockchain for Gold Trading</t>
  </si>
  <si>
    <t>HL-TZBKINU</t>
  </si>
  <si>
    <t>PK-UH6VZ3H</t>
  </si>
  <si>
    <t>TENAGA NASIONAL BERHAD</t>
  </si>
  <si>
    <t>blockchain use case for renewable energy(microgrid)</t>
  </si>
  <si>
    <t>0G-YEC2VWJ</t>
  </si>
  <si>
    <t>Blockchain Garage HSBNv1.0 Migration</t>
  </si>
  <si>
    <t>37-QXV4I2D</t>
  </si>
  <si>
    <t>VLAAMSE DIENST VOOR ARBEIDSBEMIDDELING EN BEROEPSOPLEIDING</t>
  </si>
  <si>
    <t>Design Thinking Workshop GBS / Blockchain</t>
  </si>
  <si>
    <t>KOMENDA GLOWNA POLICJI POLISH POLICE HEADQUARTERS</t>
  </si>
  <si>
    <t>BANK AL MAGHRIB</t>
  </si>
  <si>
    <t>ZICOM HOLDINGS PRIVATE LIMITED</t>
  </si>
  <si>
    <t>HOUSING &amp; DEVELOPMENT BOARD (ISD)</t>
  </si>
  <si>
    <t>電力ブロックチェーン</t>
  </si>
  <si>
    <t>RICH PRODUCTS CORPORATION</t>
  </si>
  <si>
    <t>A3-W0RFA95</t>
  </si>
  <si>
    <t>OBEN GENERAL INSURANCE LIMITED</t>
  </si>
  <si>
    <t>IBM BlockChain for Insurance</t>
  </si>
  <si>
    <t>BNP PARIBAS INVESTMENT PARTNERS UK LTD</t>
  </si>
  <si>
    <t>Metro AG</t>
  </si>
  <si>
    <t>ASF Global LLC</t>
  </si>
  <si>
    <t>MITSUBISHI CORPORATION</t>
  </si>
  <si>
    <t>Finaeos</t>
  </si>
  <si>
    <t>SANTANDER UK PLC</t>
  </si>
  <si>
    <t>TET - US Treasury - Federal Deposit Insurance Corp (FDIC) 9174</t>
  </si>
  <si>
    <t>Seedmatch GmbH</t>
  </si>
  <si>
    <t>ASSICURAZIONI GENERALI SPA</t>
  </si>
  <si>
    <t>COOPERATIVA DOS CAFEICULTORES DA REGIÃO DE LAJINHA LTDA.</t>
  </si>
  <si>
    <t>Elite Asset Management</t>
  </si>
  <si>
    <t>The Sun Exchange Pty Ltd</t>
  </si>
  <si>
    <t>8C-VE5XAY9</t>
  </si>
  <si>
    <t>IBM Bluemix for DAFZA Blockchain Use case</t>
  </si>
  <si>
    <t>0C-FTFFDRB</t>
  </si>
  <si>
    <t>GreenCom Networks GmbH</t>
  </si>
  <si>
    <t>Blockchain for Energy IoT</t>
  </si>
  <si>
    <t>H8-BGUXN38</t>
  </si>
  <si>
    <t>MOTIVA ENTERPRISES LLC</t>
  </si>
  <si>
    <t>Blockchain @ Motiva</t>
  </si>
  <si>
    <t>Contraste Europe</t>
  </si>
  <si>
    <t>LIKONS</t>
  </si>
  <si>
    <t>E. H. Worlee &amp; Co. (GmbH &amp; Co. ) KG</t>
  </si>
  <si>
    <t>COLGATE PALMOLIVE COMPANIA</t>
  </si>
  <si>
    <t>SPRINT/UNITED MANAGEMENT COMPANY</t>
  </si>
  <si>
    <t>PEARSON PLC</t>
  </si>
  <si>
    <t>T.C. CALISMA VE SOSYAL GUVENLIK BAKANLIGI SOS GUV KURUMU BASKANLIGI SAGLIK ISLERI GEN MUD</t>
  </si>
  <si>
    <t>NISSIN CORPORATION</t>
  </si>
  <si>
    <t>Blockchainを活用した違法木材　グリーンウッド法対応支援
PoC</t>
  </si>
  <si>
    <t>THE BEST FUNERAL SOCIETY (PTY) LTD</t>
  </si>
  <si>
    <t>dacadoo SA</t>
  </si>
  <si>
    <t>CREVAL SISTEMI E SERVIZI SCPA</t>
  </si>
  <si>
    <t>0Z-P676IEK</t>
  </si>
  <si>
    <t>Atradius</t>
  </si>
  <si>
    <t>Blockchain Pilot - KYC</t>
  </si>
  <si>
    <t>China Telecom Corporation Limited Guangdong Telecom Company</t>
  </si>
  <si>
    <t>Q1-A2M756N</t>
  </si>
  <si>
    <t>Blockchain POC - KYC</t>
  </si>
  <si>
    <t>ERGO Versicherungsgruppe AG</t>
  </si>
  <si>
    <t>NSW TREASURY</t>
  </si>
  <si>
    <t>XI-8THL4VU</t>
  </si>
  <si>
    <t>MARRIOTT INTERNATIONAL, INC.</t>
  </si>
  <si>
    <t>Marriott - Loyalty Blockchain.</t>
  </si>
  <si>
    <t>Blockchain Engagements resultierend aus Innovation Council vom 22.05.17 im Watson IOT Center.
Ursprünglicher Inhalt (Blockchain Pilotprojekt "interne Leistungsverrechnung / internal accounting for services im Rahmen des DB ValueIT Programms") wurde mit später eröffneter Oppty IX-SGOJ2LS gewonnen.</t>
  </si>
  <si>
    <t>CVS PHARMACY INC</t>
  </si>
  <si>
    <t>07/24/2017 11:50am</t>
  </si>
  <si>
    <t>04/25/2017 04:44am</t>
  </si>
  <si>
    <t>05/10/2017 12:33pm</t>
  </si>
  <si>
    <t>07/27/2017 04:51am</t>
  </si>
  <si>
    <t>05/16/2017 09:24pm</t>
  </si>
  <si>
    <t>06/20/2017 07:55pm</t>
  </si>
  <si>
    <t>05/22/2017 04:49am</t>
  </si>
  <si>
    <t>05/17/2017 10:14am</t>
  </si>
  <si>
    <t>04/14/2017 02:15pm</t>
  </si>
  <si>
    <t>06/09/2017 06:45am</t>
  </si>
  <si>
    <t>04/11/2017 05:00pm</t>
  </si>
  <si>
    <t>06/06/2017 09:21am</t>
  </si>
  <si>
    <t>07/04/2017 09:25am</t>
  </si>
  <si>
    <t>05/15/2017 06:33pm</t>
  </si>
  <si>
    <t>04/21/2017 05:29am</t>
  </si>
  <si>
    <t>05/05/2017 03:38pm</t>
  </si>
  <si>
    <t>05/07/2017 08:33pm</t>
  </si>
  <si>
    <t>06/11/2017 08:01pm</t>
  </si>
  <si>
    <t>07/11/2017 04:16pm</t>
  </si>
  <si>
    <t>04/14/2017 11:43am</t>
  </si>
  <si>
    <t>07/04/2017 09:36am</t>
  </si>
  <si>
    <t>06/26/2017 08:09pm</t>
  </si>
  <si>
    <t>07/07/2017 08:41am</t>
  </si>
  <si>
    <t>04/13/2017 08:37am</t>
  </si>
  <si>
    <t>05/15/2017 04:55am</t>
  </si>
  <si>
    <t>07/19/2017 04:06am</t>
  </si>
  <si>
    <t>05/23/2017 02:09pm</t>
  </si>
  <si>
    <t>07/19/2017 07:35am</t>
  </si>
  <si>
    <t>07/21/2017 02:13pm</t>
  </si>
  <si>
    <t>05/15/2017 05:05am</t>
  </si>
  <si>
    <t>05/15/2017 02:51pm</t>
  </si>
  <si>
    <t>07/25/2017 03:59pm</t>
  </si>
  <si>
    <t>07/14/2017 12:31pm</t>
  </si>
  <si>
    <t>05/11/2017 07:47pm</t>
  </si>
  <si>
    <t>07/26/2017 08:22pm</t>
  </si>
  <si>
    <t>07/27/2017 04:38am</t>
  </si>
  <si>
    <t>07/10/2017 04:03am</t>
  </si>
  <si>
    <t>06/30/2017 04:31pm</t>
  </si>
  <si>
    <t>05/07/2017 08:29pm</t>
  </si>
  <si>
    <t>07/10/2017 05:57am</t>
  </si>
  <si>
    <t>04/23/2017 02:47pm</t>
  </si>
  <si>
    <t>05/24/2017 05:13am</t>
  </si>
  <si>
    <t>06/26/2017 01:06am</t>
  </si>
  <si>
    <t>05/11/2017 09:16am</t>
  </si>
  <si>
    <t>05/08/2017 06:06am</t>
  </si>
  <si>
    <t>06/22/2017 10:56am</t>
  </si>
  <si>
    <t>04/10/2017 03:27pm</t>
  </si>
  <si>
    <t>06/04/2017 09:35pm</t>
  </si>
  <si>
    <t>07/11/2017 04:31pm</t>
  </si>
  <si>
    <t>05/18/2017 01:34pm</t>
  </si>
  <si>
    <t>05/12/2017 06:22am</t>
  </si>
  <si>
    <t>05/12/2017 05:56am</t>
  </si>
  <si>
    <t>07/03/2017 11:19am</t>
  </si>
  <si>
    <t>04/14/2017 04:45pm</t>
  </si>
  <si>
    <t>05/02/2017 04:47am</t>
  </si>
  <si>
    <t>07/27/2017 02:22am</t>
  </si>
  <si>
    <t>07/27/2017 02:14am</t>
  </si>
  <si>
    <t>07/27/2017 02:19am</t>
  </si>
  <si>
    <t>07/26/2017 11:52pm</t>
  </si>
  <si>
    <t>07/26/2017 01:33am</t>
  </si>
  <si>
    <t>04/25/2017 03:59pm</t>
  </si>
  <si>
    <t>05/04/2017 05:34pm</t>
  </si>
  <si>
    <t>06/27/2017 12:19pm</t>
  </si>
  <si>
    <t>07/26/2017 06:56pm</t>
  </si>
  <si>
    <t>05/14/2017 06:18am</t>
  </si>
  <si>
    <t>05/12/2017 06:10am</t>
  </si>
  <si>
    <t>05/31/2017 10:49am</t>
  </si>
  <si>
    <t>06/07/2017 04:57am</t>
  </si>
  <si>
    <t>07/10/2017 09:03am</t>
  </si>
  <si>
    <t>04/26/2017 06:30pm</t>
  </si>
  <si>
    <t>04/11/2017 04:27pm</t>
  </si>
  <si>
    <t>06/11/2017 08:33am</t>
  </si>
  <si>
    <t>05/30/2017 12:59pm</t>
  </si>
  <si>
    <t>06/23/2017 05:42am</t>
  </si>
  <si>
    <t>05/15/2017 11:18am</t>
  </si>
  <si>
    <t>06/27/2017 05:33am</t>
  </si>
  <si>
    <t>06/16/2017 02:34pm</t>
  </si>
  <si>
    <t>07/24/2017 10:16am</t>
  </si>
  <si>
    <t>07/20/2017 09:44pm</t>
  </si>
  <si>
    <t>06/06/2017 11:15pm</t>
  </si>
  <si>
    <t>04/12/2017 03:56am</t>
  </si>
  <si>
    <t>06/28/2017 01:41am</t>
  </si>
  <si>
    <t>05/09/2017 06:15am</t>
  </si>
  <si>
    <t>06/22/2017 05:19am</t>
  </si>
  <si>
    <t>05/26/2017 05:05am</t>
  </si>
  <si>
    <t>05/09/2017 12:34am</t>
  </si>
  <si>
    <t>06/13/2017 11:06pm</t>
  </si>
  <si>
    <t>07/18/2017 12:28pm</t>
  </si>
  <si>
    <t>05/29/2017 09:38pm</t>
  </si>
  <si>
    <t>04/18/2017 03:02pm</t>
  </si>
  <si>
    <t>07/17/2017 08:31am</t>
  </si>
  <si>
    <t>04/21/2017 04:11pm</t>
  </si>
  <si>
    <t>05/03/2017 03:15am</t>
  </si>
  <si>
    <t>07/10/2017 06:30pm</t>
  </si>
  <si>
    <t>06/20/2017 04:48pm</t>
  </si>
  <si>
    <t>03/29/2017 12:33am</t>
  </si>
  <si>
    <t>06/14/2017 06:12am</t>
  </si>
  <si>
    <t>06/04/2017 02:45pm</t>
  </si>
  <si>
    <t>07/04/2017 03:35am</t>
  </si>
  <si>
    <t>06/09/2017 07:58am</t>
  </si>
  <si>
    <t>06/08/2017 07:12am</t>
  </si>
  <si>
    <t>06/09/2017 05:41am</t>
  </si>
  <si>
    <t>07/23/2017 03:29pm</t>
  </si>
  <si>
    <t>03/02/2017 10:44pm</t>
  </si>
  <si>
    <t>11/07/2016 11:50am</t>
  </si>
  <si>
    <t>07/05/2017 11:46am</t>
  </si>
  <si>
    <t>07/12/2017 06:30am</t>
  </si>
  <si>
    <t>06/13/2017 11:17am</t>
  </si>
  <si>
    <t>07/10/2017 01:12am</t>
  </si>
  <si>
    <t>06/21/2017 08:11am</t>
  </si>
  <si>
    <t>07/17/2017 09:42am</t>
  </si>
  <si>
    <t>05/23/2017 03:17pm</t>
  </si>
  <si>
    <t>05/25/2017 04:51pm</t>
  </si>
  <si>
    <t>07/04/2017 10:03pm</t>
  </si>
  <si>
    <t>04/25/2017 08:58pm</t>
  </si>
  <si>
    <t>04/11/2017 09:04am</t>
  </si>
  <si>
    <t>06/02/2017 05:11pm</t>
  </si>
  <si>
    <t>06/08/2017 01:00pm</t>
  </si>
  <si>
    <t>04/18/2017 09:04am</t>
  </si>
  <si>
    <t>05/15/2017 05:38pm</t>
  </si>
  <si>
    <t>05/19/2017 06:43pm</t>
  </si>
  <si>
    <t>07/19/2017 11:25am</t>
  </si>
  <si>
    <t>04/18/2017 11:30am</t>
  </si>
  <si>
    <t>06/19/2017 10:41am</t>
  </si>
  <si>
    <t>06/22/2017 03:26pm</t>
  </si>
  <si>
    <t>07/25/2017 06:18pm</t>
  </si>
  <si>
    <t>06/06/2017 03:22pm</t>
  </si>
  <si>
    <t>06/25/2017 11:38pm</t>
  </si>
  <si>
    <t>05/17/2017 11:12am</t>
  </si>
  <si>
    <t>07/27/2017 04:42am</t>
  </si>
  <si>
    <t>07/25/2017 05:49am</t>
  </si>
  <si>
    <t>05/22/2017 09:56pm</t>
  </si>
  <si>
    <t>04/20/2017 03:25am</t>
  </si>
  <si>
    <t>05/19/2017 03:41am</t>
  </si>
  <si>
    <t>05/10/2017 10:02am</t>
  </si>
  <si>
    <t>05/10/2017 10:36am</t>
  </si>
  <si>
    <t>05/21/2017 04:17pm</t>
  </si>
  <si>
    <t>06/15/2017 11:33am</t>
  </si>
  <si>
    <t>02/21/2017 08:19am</t>
  </si>
  <si>
    <t>06/12/2017 07:21am</t>
  </si>
  <si>
    <t>05/15/2017 10:16pm</t>
  </si>
  <si>
    <t>05/18/2017 01:27pm</t>
  </si>
  <si>
    <t>06/15/2017 08:39pm</t>
  </si>
  <si>
    <t>07/18/2017 05:43am</t>
  </si>
  <si>
    <t>04/25/2017 09:40am</t>
  </si>
  <si>
    <t>06/19/2017 04:17am</t>
  </si>
  <si>
    <t>05/08/2017 07:34am</t>
  </si>
  <si>
    <t>05/08/2017 06:49pm</t>
  </si>
  <si>
    <t>07/10/2017 09:05pm</t>
  </si>
  <si>
    <t>07/12/2017 03:41am</t>
  </si>
  <si>
    <t>04/27/2017 08:34am</t>
  </si>
  <si>
    <t>04/27/2017 08:30am</t>
  </si>
  <si>
    <t>06/12/2017 12:15am</t>
  </si>
  <si>
    <t>11/20/2016 10:26pm</t>
  </si>
  <si>
    <t>06/04/2017 10:00pm</t>
  </si>
  <si>
    <t>05/16/2017 07:19am</t>
  </si>
  <si>
    <t>05/22/2017 12:08am</t>
  </si>
  <si>
    <t>07/10/2017 10:15pm</t>
  </si>
  <si>
    <t>06/21/2017 04:32am</t>
  </si>
  <si>
    <t>05/18/2017 07:47am</t>
  </si>
  <si>
    <t>06/05/2017 03:55am</t>
  </si>
  <si>
    <t>07/21/2017 06:37am</t>
  </si>
  <si>
    <t>06/27/2017 04:18pm</t>
  </si>
  <si>
    <t>05/17/2017 12:59pm</t>
  </si>
  <si>
    <t>06/07/2017 08:31am</t>
  </si>
  <si>
    <t>05/08/2017 12:29pm</t>
  </si>
  <si>
    <t>07/17/2017 06:35am</t>
  </si>
  <si>
    <t>07/26/2017 11:29am</t>
  </si>
  <si>
    <t>07/23/2017 01:38pm</t>
  </si>
  <si>
    <t>07/24/2017 11:01am</t>
  </si>
  <si>
    <t>07/24/2017 04:52pm</t>
  </si>
  <si>
    <t>07/21/2017 11:50am</t>
  </si>
  <si>
    <t>04/12/2017 02:05am</t>
  </si>
  <si>
    <t>04/20/2017 06:53am</t>
  </si>
  <si>
    <t>04/19/2017 06:13am</t>
  </si>
  <si>
    <t>05/29/2017 06:10am</t>
  </si>
  <si>
    <t>05/19/2017 10:11am</t>
  </si>
  <si>
    <t>05/29/2017 07:57am</t>
  </si>
  <si>
    <t>06/27/2017 09:39am</t>
  </si>
  <si>
    <t>06/01/2017 06:15am</t>
  </si>
  <si>
    <t>07/14/2017 10:38am</t>
  </si>
  <si>
    <t>05/21/2017 11:02pm</t>
  </si>
  <si>
    <t>06/12/2017 07:29am</t>
  </si>
  <si>
    <t>05/11/2017 12:27pm</t>
  </si>
  <si>
    <t>04/18/2017 11:59am</t>
  </si>
  <si>
    <t>07/10/2017 03:17pm</t>
  </si>
  <si>
    <t>05/18/2017 07:02am</t>
  </si>
  <si>
    <t>04/24/2017 06:50am</t>
  </si>
  <si>
    <t>04/10/2017 01:23pm</t>
  </si>
  <si>
    <t>06/19/2017 01:57am</t>
  </si>
  <si>
    <t>07/13/2017 11:51am</t>
  </si>
  <si>
    <t>05/15/2017 12:14pm</t>
  </si>
  <si>
    <t>07/26/2017 11:45pm</t>
  </si>
  <si>
    <t>07/03/2017 12:50pm</t>
  </si>
  <si>
    <t>06/12/2017 12:20am</t>
  </si>
  <si>
    <t>05/09/2017 12:14am</t>
  </si>
  <si>
    <t>04/21/2017 03:49pm</t>
  </si>
  <si>
    <t>06/25/2017 11:27pm</t>
  </si>
  <si>
    <t>07/04/2017 09:18am</t>
  </si>
  <si>
    <t>05/05/2017 02:24pm</t>
  </si>
  <si>
    <t>04/07/2017 02:31pm</t>
  </si>
  <si>
    <t>06/20/2017 12:45am</t>
  </si>
  <si>
    <t>07/27/2017 03:33am</t>
  </si>
  <si>
    <t>05/24/2017 11:14pm</t>
  </si>
  <si>
    <t>07/15/2017 01:17pm</t>
  </si>
  <si>
    <t>05/19/2017 09:57am</t>
  </si>
  <si>
    <t>04/26/2017 05:09pm</t>
  </si>
  <si>
    <t>07/12/2017 04:21pm</t>
  </si>
  <si>
    <t>07/24/2017 01:00pm</t>
  </si>
  <si>
    <t>05/30/2017 10:34am</t>
  </si>
  <si>
    <t>07/18/2017 08:44am</t>
  </si>
  <si>
    <t>07/18/2017 04:47am</t>
  </si>
  <si>
    <t>07/25/2017 10:58pm</t>
  </si>
  <si>
    <t>07/26/2017 10:53am</t>
  </si>
  <si>
    <t>07/25/2017 08:28am</t>
  </si>
  <si>
    <t>07/21/2017 10:26am</t>
  </si>
  <si>
    <t>07/26/2017 07:10am</t>
  </si>
  <si>
    <t>07/25/2017 12:54pm</t>
  </si>
  <si>
    <t>07/26/2017 03:58am</t>
  </si>
  <si>
    <t>05/29/2017 09:21am</t>
  </si>
  <si>
    <t>04/19/2017 12:01pm</t>
  </si>
  <si>
    <t>04/25/2017 02:34am</t>
  </si>
  <si>
    <t>07/11/2017 04:44am</t>
  </si>
  <si>
    <t>04/03/2017 05:30am</t>
  </si>
  <si>
    <t>04/19/2017 04:39am</t>
  </si>
  <si>
    <t>04/28/2017 12:15am</t>
  </si>
  <si>
    <t>07/14/2017 03:43am</t>
  </si>
  <si>
    <t>05/19/2017 06:52am</t>
  </si>
  <si>
    <t>05/26/2017 12:24pm</t>
  </si>
  <si>
    <t>07/06/2017 05:25am</t>
  </si>
  <si>
    <t>06/07/2017 08:30am</t>
  </si>
  <si>
    <t>04/21/2017 10:26am</t>
  </si>
  <si>
    <t>05/03/2017 08:31am</t>
  </si>
  <si>
    <t>04/18/2017 05:25pm</t>
  </si>
  <si>
    <t>05/19/2017 11:38am</t>
  </si>
  <si>
    <t>07/06/2017 05:02pm</t>
  </si>
  <si>
    <t>06/21/2017 05:44am</t>
  </si>
  <si>
    <t>06/01/2017 11:07am</t>
  </si>
  <si>
    <t>04/25/2017 06:07pm</t>
  </si>
  <si>
    <t>06/07/2017 12:16pm</t>
  </si>
  <si>
    <t>05/26/2017 11:40am</t>
  </si>
  <si>
    <t>07/18/2017 09:49am</t>
  </si>
  <si>
    <t>05/23/2017 04:28pm</t>
  </si>
  <si>
    <t>06/28/2017 02:22am</t>
  </si>
  <si>
    <t>06/30/2017 10:39am</t>
  </si>
  <si>
    <t>07/13/2017 12:31pm</t>
  </si>
  <si>
    <t>06/22/2017 08:38am</t>
  </si>
  <si>
    <t>04/18/2017 07:50am</t>
  </si>
  <si>
    <t>04/08/2017 07:48pm</t>
  </si>
  <si>
    <t>05/27/2017 11:42pm</t>
  </si>
  <si>
    <t>05/16/2017 07:36am</t>
  </si>
  <si>
    <t>06/21/2017 03:20am</t>
  </si>
  <si>
    <t>07/05/2017 12:45am</t>
  </si>
  <si>
    <t>07/04/2017 02:11pm</t>
  </si>
  <si>
    <t>06/21/2017 04:44am</t>
  </si>
  <si>
    <t>06/26/2017 04:14pm</t>
  </si>
  <si>
    <t>07/19/2017 12:22pm</t>
  </si>
  <si>
    <t>05/14/2017 08:55am</t>
  </si>
  <si>
    <t>07/25/2017 12:29pm</t>
  </si>
  <si>
    <t>07/27/2017 02:10am</t>
  </si>
  <si>
    <t>06/28/2017 04:23am</t>
  </si>
  <si>
    <t>06/28/2017 04:38am</t>
  </si>
  <si>
    <t>06/23/2017 10:28am</t>
  </si>
  <si>
    <t>07/25/2017 10:39am</t>
  </si>
  <si>
    <t>07/26/2017 10:25am</t>
  </si>
  <si>
    <t>07/11/2017 07:07am</t>
  </si>
  <si>
    <t>04/25/2017 01:55am</t>
  </si>
  <si>
    <t>04/25/2017 01:57am</t>
  </si>
  <si>
    <t>04/25/2017 01:48am</t>
  </si>
  <si>
    <t>06/30/2017 07:26am</t>
  </si>
  <si>
    <t>05/30/2017 09:47am</t>
  </si>
  <si>
    <t>05/02/2017 06:49am</t>
  </si>
  <si>
    <t>06/22/2017 08:19am</t>
  </si>
  <si>
    <t>06/02/2017 08:28am</t>
  </si>
  <si>
    <t>06/06/2017 07:15am</t>
  </si>
  <si>
    <t>07/07/2017 09:48am</t>
  </si>
  <si>
    <t>07/24/2017 04:44pm</t>
  </si>
  <si>
    <t>06/02/2017 03:54am</t>
  </si>
  <si>
    <t>06/21/2017 10:51am</t>
  </si>
  <si>
    <t>07/24/2017 07:38pm</t>
  </si>
  <si>
    <t>06/12/2017 12:22am</t>
  </si>
  <si>
    <t>05/31/2017 10:51am</t>
  </si>
  <si>
    <t>07/10/2017 12:40pm</t>
  </si>
  <si>
    <t>05/15/2017 12:38pm</t>
  </si>
  <si>
    <t>06/01/2017 10:03pm</t>
  </si>
  <si>
    <t>07/11/2017 05:37am</t>
  </si>
  <si>
    <t>07/14/2017 09:55am</t>
  </si>
  <si>
    <t>05/23/2017 09:12am</t>
  </si>
  <si>
    <t>06/26/2017 07:07pm</t>
  </si>
  <si>
    <t>07/21/2017 05:11pm</t>
  </si>
  <si>
    <t>07/27/2017 08:31am</t>
  </si>
  <si>
    <t>06/20/2017 03:37pm</t>
  </si>
  <si>
    <t>06/05/2017 03:27am</t>
  </si>
  <si>
    <t>04/27/2017 06:01am</t>
  </si>
  <si>
    <t>06/02/2017 09:20am</t>
  </si>
  <si>
    <t>07/09/2017 04:38pm</t>
  </si>
  <si>
    <t>06/20/2017 11:06am</t>
  </si>
  <si>
    <t>04/26/2017 01:52am</t>
  </si>
  <si>
    <t>06/06/2017 12:04pm</t>
  </si>
  <si>
    <t>05/15/2017 11:12am</t>
  </si>
  <si>
    <t>06/20/2017 10:25am</t>
  </si>
  <si>
    <t>05/12/2017 09:04am</t>
  </si>
  <si>
    <t>05/02/2017 03:47am</t>
  </si>
  <si>
    <t>04/07/2017 10:24am</t>
  </si>
  <si>
    <t>05/31/2017 09:08am</t>
  </si>
  <si>
    <t>05/22/2017 09:18am</t>
  </si>
  <si>
    <t>05/15/2017 07:27am</t>
  </si>
  <si>
    <t>06/08/2017 03:56pm</t>
  </si>
  <si>
    <t>04/19/2017 06:21am</t>
  </si>
  <si>
    <t>07/06/2017 11:09am</t>
  </si>
  <si>
    <t>04/10/2017 06:32pm</t>
  </si>
  <si>
    <t>04/10/2017 06:27pm</t>
  </si>
  <si>
    <t>04/20/2017 04:11pm</t>
  </si>
  <si>
    <t>06/28/2017 05:09am</t>
  </si>
  <si>
    <t>05/15/2017 07:33am</t>
  </si>
  <si>
    <t>07/27/2017 01:07am</t>
  </si>
  <si>
    <t>06/19/2017 01:31am</t>
  </si>
  <si>
    <t>04/24/2017 10:04am</t>
  </si>
  <si>
    <t>05/02/2017 04:44am</t>
  </si>
  <si>
    <t>05/19/2017 06:27am</t>
  </si>
  <si>
    <t>04/19/2017 03:55am</t>
  </si>
  <si>
    <t>07/14/2017 04:56am</t>
  </si>
  <si>
    <t>05/02/2017 03:58am</t>
  </si>
  <si>
    <t>05/09/2017 07:18am</t>
  </si>
  <si>
    <t>06/21/2017 05:15am</t>
  </si>
  <si>
    <t>07/06/2017 07:46am</t>
  </si>
  <si>
    <t>05/29/2017 12:52am</t>
  </si>
  <si>
    <t>06/09/2017 10:15am</t>
  </si>
  <si>
    <t>07/25/2017 11:17pm</t>
  </si>
  <si>
    <t>05/03/2017 09:18pm</t>
  </si>
  <si>
    <t>07/24/2017 04:40am</t>
  </si>
  <si>
    <t>07/26/2017 10:55am</t>
  </si>
  <si>
    <t>07/24/2017 10:14am</t>
  </si>
  <si>
    <t>07/24/2017 08:44pm</t>
  </si>
  <si>
    <t>07/25/2017 04:13am</t>
  </si>
  <si>
    <t>06/07/2017 07:38am</t>
  </si>
  <si>
    <t>04/09/2017 12:46pm</t>
  </si>
  <si>
    <t>05/29/2017 11:40am</t>
  </si>
  <si>
    <t>07/17/2017 03:55am</t>
  </si>
  <si>
    <t>07/11/2017 06:24am</t>
  </si>
  <si>
    <t>06/09/2017 09:09am</t>
  </si>
  <si>
    <t>07/27/2017 07:15am</t>
  </si>
  <si>
    <t>07/19/2017 03:59am</t>
  </si>
  <si>
    <t>04/20/2017 04:25pm</t>
  </si>
  <si>
    <t>04/13/2017 06:13pm</t>
  </si>
  <si>
    <t>06/18/2017 12:40am</t>
  </si>
  <si>
    <t>04/27/2017 08:37pm</t>
  </si>
  <si>
    <t>04/11/2017 10:10pm</t>
  </si>
  <si>
    <t>04/12/2017 04:59pm</t>
  </si>
  <si>
    <t>07/03/2017 06:20am</t>
  </si>
  <si>
    <t>05/16/2017 12:53pm</t>
  </si>
  <si>
    <t>04/14/2017 01:18pm</t>
  </si>
  <si>
    <t>06/19/2017 04:00am</t>
  </si>
  <si>
    <t>05/11/2017 04:50am</t>
  </si>
  <si>
    <t>06/20/2017 02:55pm</t>
  </si>
  <si>
    <t>04/10/2017 10:14am</t>
  </si>
  <si>
    <t>04/08/2017 08:36pm</t>
  </si>
  <si>
    <t>07/25/2017 05:02am</t>
  </si>
  <si>
    <t>07/21/2017 07:36am</t>
  </si>
  <si>
    <t>07/26/2017 10:16am</t>
  </si>
  <si>
    <t>05/02/2017 05:41am</t>
  </si>
  <si>
    <t>07/04/2017 04:53am</t>
  </si>
  <si>
    <t>05/20/2017 04:48pm</t>
  </si>
  <si>
    <t>05/05/2017 03:17pm</t>
  </si>
  <si>
    <t>07/06/2017 04:39pm</t>
  </si>
  <si>
    <t>04/18/2017 07:36pm</t>
  </si>
  <si>
    <t>05/10/2017 11:24am</t>
  </si>
  <si>
    <t>06/01/2017 07:23am</t>
  </si>
  <si>
    <t>04/17/2017 05:20am</t>
  </si>
  <si>
    <t>06/06/2017 07:10am</t>
  </si>
  <si>
    <t>04/26/2017 07:58am</t>
  </si>
  <si>
    <t>06/07/2017 10:50am</t>
  </si>
  <si>
    <t>05/31/2017 10:20am</t>
  </si>
  <si>
    <t>05/05/2017 01:15pm</t>
  </si>
  <si>
    <t>07/21/2017 05:45am</t>
  </si>
  <si>
    <t>05/08/2017 05:27am</t>
  </si>
  <si>
    <t>07/18/2017 03:07am</t>
  </si>
  <si>
    <t>07/21/2017 04:59am</t>
  </si>
  <si>
    <t>07/03/2017 03:58am</t>
  </si>
  <si>
    <t>05/03/2017 12:35pm</t>
  </si>
  <si>
    <t>04/27/2017 04:55am</t>
  </si>
  <si>
    <t>04/27/2017 03:42am</t>
  </si>
  <si>
    <t>07/24/2017 09:28am</t>
  </si>
  <si>
    <t>04/28/2017 05:39am</t>
  </si>
  <si>
    <t>04/27/2017 05:32am</t>
  </si>
  <si>
    <t>05/15/2017 11:15am</t>
  </si>
  <si>
    <t>07/27/2017 01:32am</t>
  </si>
  <si>
    <t>Anne (ANNE) Dore</t>
  </si>
  <si>
    <t>Satya (SATYA) Bandi</t>
  </si>
  <si>
    <t>Dipayan (Dipayan) Ghosh</t>
  </si>
  <si>
    <t>07/21/2017 06:25am</t>
  </si>
  <si>
    <t>Mariels A. (Mariels) Winhoffer</t>
  </si>
  <si>
    <t>MARIO (MARIO) IBANEZ NAJERA</t>
  </si>
  <si>
    <t>07/22/2017 11:47am</t>
  </si>
  <si>
    <t>07/26/2017 07:58am</t>
  </si>
  <si>
    <t>KEVIN S. (Kevin) ELDER</t>
  </si>
  <si>
    <t>SAINATH (Sainath) YADATI</t>
  </si>
  <si>
    <t>Shoma (SHOMA) Yoshida</t>
  </si>
  <si>
    <t>MARK B. (Mark) SMITH</t>
  </si>
  <si>
    <t>07/08/2017 12:17pm</t>
  </si>
  <si>
    <t>Zhao, Wen Kai</t>
  </si>
  <si>
    <t>BERGER, JAMIE L (Jamie)</t>
  </si>
  <si>
    <t>07/27/2017 01:31am</t>
  </si>
  <si>
    <t>JAMES D. (James) GALLICHAN</t>
  </si>
  <si>
    <t>BRIAN M. (Brian) QUEEN</t>
  </si>
  <si>
    <t>SAIF (Saif) RIVERS</t>
  </si>
  <si>
    <t>04/18/2017 11:17am</t>
  </si>
  <si>
    <t>IBM Z</t>
  </si>
  <si>
    <t>IBM Z Hardware - Other</t>
  </si>
  <si>
    <t>SIMPSON, KIRSTY M (Kirsty)</t>
  </si>
  <si>
    <t>07/24/2017 08:37pm</t>
  </si>
  <si>
    <t>Michael M. (Michael) Hertzig</t>
  </si>
  <si>
    <t>GARY (Gary) HARGRAVES</t>
  </si>
  <si>
    <t>LINA (Lina) SHADID</t>
  </si>
  <si>
    <t>Linux on IBM Z</t>
  </si>
  <si>
    <t>Keith D. (Keith) Weir</t>
  </si>
  <si>
    <t>LIU, YI JUN</t>
  </si>
  <si>
    <t>07/20/2017 10:57pm</t>
  </si>
  <si>
    <t>04/27/2017 01:31pm</t>
  </si>
  <si>
    <t>F. J. (Franck) Schellekens</t>
  </si>
  <si>
    <t>Amy (Amy) Williamson</t>
  </si>
  <si>
    <t>Daniel (Dan) Mitzenmacher</t>
  </si>
  <si>
    <t>07/05/2017 02:15pm</t>
  </si>
  <si>
    <t>DANIEL S. (Daniel) GORMIN</t>
  </si>
  <si>
    <t>IBM z14 LinuxONE Emperor II</t>
  </si>
  <si>
    <t>Mohamed (Mohamed) Youssef</t>
  </si>
  <si>
    <t>YONG (YONG) MA</t>
  </si>
  <si>
    <t>IBM Z z13s with Linux as Primary OS</t>
  </si>
  <si>
    <t>Muhammad Faraz (MUHAMMAD FARAZ) Ali</t>
  </si>
  <si>
    <t>SANG WOOK (Sang Wook) LIM</t>
  </si>
  <si>
    <t>04/28/2017 12:43am</t>
  </si>
  <si>
    <t>Rune Mejer (Rune Mejer) Rasmussen</t>
  </si>
  <si>
    <t>Samer (Samer) Abdullatif</t>
  </si>
  <si>
    <t>07/10/2017 02:51pm</t>
  </si>
  <si>
    <t>07/16/2017 05:41pm</t>
  </si>
  <si>
    <t>07/11/2017 04:33pm</t>
  </si>
  <si>
    <t>07/06/2017 12:07pm</t>
  </si>
  <si>
    <t>Steven H. (Steven) Ferencie</t>
  </si>
  <si>
    <t>PARTHA (Partha) BOSE</t>
  </si>
  <si>
    <t>06/20/2017 03:55am</t>
  </si>
  <si>
    <t>Terje (Terje) Pedersen</t>
  </si>
  <si>
    <t>06/20/2017 03:56am</t>
  </si>
  <si>
    <t xml:space="preserve">Misc </t>
  </si>
  <si>
    <t>IBM Z z13</t>
  </si>
  <si>
    <t>IBM Z z13 with Linux as Primary OS</t>
  </si>
  <si>
    <t>DENNIS J. (Dennis) REARDON</t>
  </si>
  <si>
    <t>07/10/2017 07:16pm</t>
  </si>
  <si>
    <t>Bill (Bill) McGeary</t>
  </si>
  <si>
    <t>HARRY C. (Harry) YUEN</t>
  </si>
  <si>
    <t>Tatsuo (TATSUO) Ishikawa</t>
  </si>
  <si>
    <t>Hideharu (HIDEHARU) Mochizuki</t>
  </si>
  <si>
    <t>Junna (JUNNA) Masuda</t>
  </si>
  <si>
    <t>Naoko (NAOKO) Yamaoka</t>
  </si>
  <si>
    <t>07/27/2017 07:24am</t>
  </si>
  <si>
    <t>06/13/2017 07:24pm</t>
  </si>
  <si>
    <t>Charles D. (Chuck) Townsley</t>
  </si>
  <si>
    <t>PAUL (Paul) DAVIS</t>
  </si>
  <si>
    <t>07/25/2017 11:26am</t>
  </si>
  <si>
    <t>07/26/2017 06:58pm</t>
  </si>
  <si>
    <t>GAYLA S. (Gayla) JURA</t>
  </si>
  <si>
    <t>06/28/2017 03:18am</t>
  </si>
  <si>
    <t>05/17/2017 01:46pm</t>
  </si>
  <si>
    <t>06/26/2017 09:23am</t>
  </si>
  <si>
    <t>Carol G. (Carol) Cowell</t>
  </si>
  <si>
    <t>Vignesh (VIGNESH) Somasundaram</t>
  </si>
  <si>
    <t>07/09/2017 12:23am</t>
  </si>
  <si>
    <t>07/10/2017 12:06pm</t>
  </si>
  <si>
    <t>Brad (BRAD) Bean</t>
  </si>
  <si>
    <t>Val (VAL) Sloboda</t>
  </si>
  <si>
    <t>07/14/2017 11:17am</t>
  </si>
  <si>
    <t>CINDY L. (CINDY) VILLARETE</t>
  </si>
  <si>
    <t>LUIZ GUSTAVO (LUIZ GUSTAVO) DA SILVA FERREIRA</t>
  </si>
  <si>
    <t>06/22/2017 07:56am</t>
  </si>
  <si>
    <t>Scott (SCOTT) Buckley</t>
  </si>
  <si>
    <t>07/10/2017 10:40am</t>
  </si>
  <si>
    <t>MING (MING) ZHANG</t>
  </si>
  <si>
    <t>Ernie (ERNIE) Ling</t>
  </si>
  <si>
    <t>MICHAEL TOON HONG (Michael Toon Hong) TEAH ANG</t>
  </si>
  <si>
    <t>Shinoda, Yoshitaka</t>
  </si>
  <si>
    <t>MELLADO NUNEZ, ALVARO</t>
  </si>
  <si>
    <t>07/25/2017 07:22pm</t>
  </si>
  <si>
    <t>06/08/2017 11:54pm</t>
  </si>
  <si>
    <t>07/05/2017 02:47am</t>
  </si>
  <si>
    <t>07/27/2017 01:23am</t>
  </si>
  <si>
    <t>07/17/2017 09:00am</t>
  </si>
  <si>
    <t>ZHENG (ZHENG) GU</t>
  </si>
  <si>
    <t>SELIM A. (Selim) YAHIA</t>
  </si>
  <si>
    <t>07/16/2017 05:53pm</t>
  </si>
  <si>
    <t>07/03/2017 02:51pm</t>
  </si>
  <si>
    <t>07/21/2017 03:01pm</t>
  </si>
  <si>
    <t>Lionel (LIONEL) Chambet</t>
  </si>
  <si>
    <t>Patrick (PATRICK) Duffy</t>
  </si>
  <si>
    <t>05/23/2017 09:54am</t>
  </si>
  <si>
    <t>Heidi E. (Heidi) Gundlach</t>
  </si>
  <si>
    <t>MICHAEL D. (MICHAEL) CROWDER</t>
  </si>
  <si>
    <t>06/08/2017 05:59am</t>
  </si>
  <si>
    <t>Prashant (PRASHANT) Jobanputra</t>
  </si>
  <si>
    <t>Takeshi (TAKESHI) Ito</t>
  </si>
  <si>
    <t>07/12/2017 12:40am</t>
  </si>
  <si>
    <t>Shigefumi (SHIGEFUMI) Yamaguchi</t>
  </si>
  <si>
    <t>Boon, J M (Hanny)</t>
  </si>
  <si>
    <t>07/11/2017 06:59am</t>
  </si>
  <si>
    <t>Pierre (PIERRE) Humeau</t>
  </si>
  <si>
    <t>07/26/2017 10:46am</t>
  </si>
  <si>
    <t>Willem (Willem) Clappaert</t>
  </si>
  <si>
    <t>Manuel (Manuel) Alonso</t>
  </si>
  <si>
    <t>Patrick J. (Pat) Sazama</t>
  </si>
  <si>
    <t>Darryl B. (Darryl) Pope</t>
  </si>
  <si>
    <t>Michael S. (Mike) Martin</t>
  </si>
  <si>
    <t>07/10/2017 05:56pm</t>
  </si>
  <si>
    <t>KAUSHIK N. (Kaushik) MALLADI</t>
  </si>
  <si>
    <t>Yolanda (Yolanda) Wang</t>
  </si>
  <si>
    <t>07/16/2017 05:37pm</t>
  </si>
  <si>
    <t>07/21/2017 05:40pm</t>
  </si>
  <si>
    <t>RONALD (Ronald) WEST</t>
  </si>
  <si>
    <t>6941-03F (O) Integrated Mgd Infra Srvs (IMI for IBM cloud)</t>
  </si>
  <si>
    <t>07/07/2017 12:41pm</t>
  </si>
  <si>
    <t>Nicholas J. (Nick) Samanic</t>
  </si>
  <si>
    <t>EMILY D. (Emily) MORROW</t>
  </si>
  <si>
    <t>Hugo (HUGO) Lopez Reyes</t>
  </si>
  <si>
    <t>Brenda R. (Brenda) Kunkel</t>
  </si>
  <si>
    <t>06/30/2017 06:49am</t>
  </si>
  <si>
    <t>SUZI N. (Suzi) YOUNG</t>
  </si>
  <si>
    <t>Tejinder (TEJINDER) Virk</t>
  </si>
  <si>
    <t>Do Not Use - GPP GS21</t>
  </si>
  <si>
    <t>SERGEY (SERGEY) MOZHAR</t>
  </si>
  <si>
    <t>IBM z Systems z14</t>
  </si>
  <si>
    <t>Emily (EMILY) Hannigan</t>
  </si>
  <si>
    <t>06/15/2017 08:17pm</t>
  </si>
  <si>
    <t>Martin (MARTIN) de Jong</t>
  </si>
  <si>
    <t>07/11/2017 08:16am</t>
  </si>
  <si>
    <t>Maria Eugen (MARIA EUGENIA) Menendez Rakosnik</t>
  </si>
  <si>
    <t>Yan (Yan) Chen</t>
  </si>
  <si>
    <t>JOSEPH (JOSEPH) MA</t>
  </si>
  <si>
    <t>Ahmed B. (Ahmed) Salem</t>
  </si>
  <si>
    <t>MICHAEL (Michael) BYRD</t>
  </si>
  <si>
    <t>07/16/2017 05:51pm</t>
  </si>
  <si>
    <t>SREEKUMAR (SREEKUMAR) SREEDHARAN NAIR</t>
  </si>
  <si>
    <t>YOUNG WOO (Young Woo) KO</t>
  </si>
  <si>
    <t>Milagros (Katy) Suarez Rey</t>
  </si>
  <si>
    <t>SIMGE (Simge) ALPARGUN</t>
  </si>
  <si>
    <t>Brad (Brad) Shepherd</t>
  </si>
  <si>
    <t>Kathleen H. (Kathleen) Cook</t>
  </si>
  <si>
    <t>Hiromitsu (HIROMITSU) Fukui</t>
  </si>
  <si>
    <t>07/22/2017 07:48am</t>
  </si>
  <si>
    <t>07/25/2017 06:36pm</t>
  </si>
  <si>
    <t>07/22/2017 11:42am</t>
  </si>
  <si>
    <t>07/22/2017 02:12pm</t>
  </si>
  <si>
    <t>Michael (MICHAEL) Ceravolo</t>
  </si>
  <si>
    <t>PRZEMYSLAW J. (PRZEMYSLAW) SIENKIEWICZ</t>
  </si>
  <si>
    <t>06/17/2017 01:36pm</t>
  </si>
  <si>
    <t>JEREMY (Jeremy) SHANNON</t>
  </si>
  <si>
    <t>RUPINA (Rupina) MENZAGOPIAN</t>
  </si>
  <si>
    <t>Christine (CHRISTINE) Bray</t>
  </si>
  <si>
    <t>07/10/2017 09:21am</t>
  </si>
  <si>
    <t>Matthew (MATTHEW) Roberts</t>
  </si>
  <si>
    <t>Juliano Barreto (JULIANO) Rumpel</t>
  </si>
  <si>
    <t>07/22/2017 11:46am</t>
  </si>
  <si>
    <t>LUIZ FILIPE (LUIZ FILIPE) PERUSIN TEIXEIRA</t>
  </si>
  <si>
    <t>FERNANDO (FERNANDO) DE FREITAS BARRA</t>
  </si>
  <si>
    <t>07/24/2017 12:15pm</t>
  </si>
  <si>
    <t>06/12/2017 07:17am</t>
  </si>
  <si>
    <t>04/10/2017 01:22pm</t>
  </si>
  <si>
    <t>JESSICA (JESSICA) TI</t>
  </si>
  <si>
    <t>Debra A. (Debbie) Greenberg</t>
  </si>
  <si>
    <t>Hattie (HATTIE) Lister</t>
  </si>
  <si>
    <t>ERIC B. (Eric) FAHRENKOPF</t>
  </si>
  <si>
    <t>07/26/2017 11:04pm</t>
  </si>
  <si>
    <t>07/04/2017 06:39am</t>
  </si>
  <si>
    <t>MIAO (MIAO) SHI</t>
  </si>
  <si>
    <t>06/26/2017 04:48am</t>
  </si>
  <si>
    <t>07/13/2017 08:39am</t>
  </si>
  <si>
    <t>07/11/2017 04:01am</t>
  </si>
  <si>
    <t>05/09/2017 08:07am</t>
  </si>
  <si>
    <t>07/13/2017 04:50am</t>
  </si>
  <si>
    <t>Waheed (WAHEED) Mahmood</t>
  </si>
  <si>
    <t>SHI TAO (SHI TAO) MA</t>
  </si>
  <si>
    <t>ARSALAN (ARSALAN) AJANI</t>
  </si>
  <si>
    <t>07/10/2017 03:12pm</t>
  </si>
  <si>
    <t>Donna M. (Donna) Veci</t>
  </si>
  <si>
    <t>Don L. (Don) Hummer</t>
  </si>
  <si>
    <t>Graeme (GRAEME) Asquith</t>
  </si>
  <si>
    <t>Ryan L. (Ryan) Boudreau</t>
  </si>
  <si>
    <t>07/22/2017 11:51am</t>
  </si>
  <si>
    <t>07/22/2017 12:03pm</t>
  </si>
  <si>
    <t>06/17/2017 01:38pm</t>
  </si>
  <si>
    <t>Sawako (SAWAKO) Shirahama</t>
  </si>
  <si>
    <t>04/14/2017 08:47am</t>
  </si>
  <si>
    <t>07/06/2017 03:31am</t>
  </si>
  <si>
    <t>IBM Z z13s</t>
  </si>
  <si>
    <t>07/10/2017 09:02am</t>
  </si>
  <si>
    <t>07/16/2017 06:20pm</t>
  </si>
  <si>
    <t>06/21/2017 12:27pm</t>
  </si>
  <si>
    <t>07/25/2017 07:29pm</t>
  </si>
  <si>
    <t>AMANDA (Amanda) GARLAND</t>
  </si>
  <si>
    <t>07/24/2017 02:35am</t>
  </si>
  <si>
    <t>Alberto (ALBERTO) Borghi</t>
  </si>
  <si>
    <t>Eric C. (Eric) Busick</t>
  </si>
  <si>
    <t>04/11/2017 10:44am</t>
  </si>
  <si>
    <t>JAMES T. (James) SHAMP</t>
  </si>
  <si>
    <t>07/17/2017 03:02am</t>
  </si>
  <si>
    <t>PATRICIA PEK SIM (Patricia) NG</t>
  </si>
  <si>
    <t>SERDAR (Serdar) KENDIROGLU</t>
  </si>
  <si>
    <t>CONNOR D. (Connor) HEDLEY</t>
  </si>
  <si>
    <t>ELINOR M. (Elinor) JAVIER</t>
  </si>
  <si>
    <t>Sung Wook (SUNG WOOK) Yang</t>
  </si>
  <si>
    <t>07/17/2017 02:13am</t>
  </si>
  <si>
    <t>06/28/2017 06:39am</t>
  </si>
  <si>
    <t>R. D. (ROB) Meerman</t>
  </si>
  <si>
    <t>05/29/2017 09:11am</t>
  </si>
  <si>
    <t>Dominique (DOMINIQUE) Morizur</t>
  </si>
  <si>
    <t>07/19/2017 05:02am</t>
  </si>
  <si>
    <t>Johan (Johan) Stenman</t>
  </si>
  <si>
    <t>N. J. (NATHAN) Butler</t>
  </si>
  <si>
    <t>05/03/2017 08:14pm</t>
  </si>
  <si>
    <t>KEUTLWILE I. (Keutlwile) LESO</t>
  </si>
  <si>
    <t>Andrew J. (Andrew) Verdesca</t>
  </si>
  <si>
    <t>Jack W. (Jack) Stephenson</t>
  </si>
  <si>
    <t>06/27/2017 07:48pm</t>
  </si>
  <si>
    <t>07/26/2017 03:20pm</t>
  </si>
  <si>
    <t>07/13/2017 05:22pm</t>
  </si>
  <si>
    <t>GREGORY J. (Greg) BRUGGEN</t>
  </si>
  <si>
    <t>GAURI (GAURI) MALVIYA</t>
  </si>
  <si>
    <t>07/06/2017 10:10am</t>
  </si>
  <si>
    <t>07/11/2017 07:19am</t>
  </si>
  <si>
    <t>06/22/2017 10:45am</t>
  </si>
  <si>
    <t>06/28/2017 05:24am</t>
  </si>
  <si>
    <t>Paulo Eduardo (PAULO EDUARDO) Corazza</t>
  </si>
  <si>
    <t>NARUSHA (Chantelle) GOVENDER</t>
  </si>
  <si>
    <t>MOHAMOUD (Mohamoud) EGAL</t>
  </si>
  <si>
    <t>07/21/2017 10:46am</t>
  </si>
  <si>
    <t>Docker on IBM Z</t>
  </si>
  <si>
    <t>Ricardo (RICARDO) Medina Palomar</t>
  </si>
  <si>
    <t>MUSTAFA (Mustafa) ADACAL</t>
  </si>
  <si>
    <t>Kenishia A. (Kenishia) Callaway</t>
  </si>
  <si>
    <t>ELIAS A. (Eli) MCKINNEY</t>
  </si>
  <si>
    <t>WILLIAM A. (Bill) YAGER</t>
  </si>
  <si>
    <t>Isaac (Isaac) Yeh</t>
  </si>
  <si>
    <t>07/26/2017 05:39am</t>
  </si>
  <si>
    <t>07/22/2017 11:53am</t>
  </si>
  <si>
    <t>07/10/2017 07:15am</t>
  </si>
  <si>
    <t>Eiko (EIKO) Fukami</t>
  </si>
  <si>
    <t>A. J. (SANDRA) Schake</t>
  </si>
  <si>
    <t>Nobuya (NOBUYA) Miyauchi</t>
  </si>
  <si>
    <t>Francois Voortman/Belgium/IBM@IBMBE</t>
  </si>
  <si>
    <t>07/24/2017 07:29am</t>
  </si>
  <si>
    <t>SUNSHINE MARIE J. (Shine) GRANDEA</t>
  </si>
  <si>
    <t>CHERYL R. (Cheryl) GREYLING</t>
  </si>
  <si>
    <t>04/10/2017 12:00pm</t>
  </si>
  <si>
    <t>Anna (ANNA) Maruyama</t>
  </si>
  <si>
    <t>07/24/2017 05:38pm</t>
  </si>
  <si>
    <t>Luis Fernando Salgado (LUIS FERNANDO) Andrade</t>
  </si>
  <si>
    <t>07/22/2017 11:48am</t>
  </si>
  <si>
    <t>Joni (Joni) Joni</t>
  </si>
  <si>
    <t>SANDRA CATALINA (SANDRA CATALINA) GOMEZ VELANDIA</t>
  </si>
  <si>
    <t>06/26/2017 09:27am</t>
  </si>
  <si>
    <t>Ramapriyan (RAMAPRIYAN) Gopal</t>
  </si>
  <si>
    <t>Michael (MICHAEL) Comisso</t>
  </si>
  <si>
    <t>MANUEL (Manuel) JAEN</t>
  </si>
  <si>
    <t>07/24/2017 08:07pm</t>
  </si>
  <si>
    <t>04/07/2017 02:37pm</t>
  </si>
  <si>
    <t>Service Unit(lab service) for IBM Z</t>
  </si>
  <si>
    <t>Akio (AKIO) Nakagawa</t>
  </si>
  <si>
    <t>Madeline T. (Madeline) Bayliss</t>
  </si>
  <si>
    <t>07/26/2017 08:36am</t>
  </si>
  <si>
    <t>Ritesh (Ritesh) Jain</t>
  </si>
  <si>
    <t>07/22/2017 07:01am</t>
  </si>
  <si>
    <t>Andrea (Andrea) Gennari</t>
  </si>
  <si>
    <t>Sheri (Sheri) Phillips</t>
  </si>
  <si>
    <t>NANCY J. (Nancy) CONBOY</t>
  </si>
  <si>
    <t>Cate L. (Cate) Richards</t>
  </si>
  <si>
    <t>HUONG (Huong) TRAN MAI</t>
  </si>
  <si>
    <t>04/07/2017 11:15am</t>
  </si>
  <si>
    <t>MALGORZATA A. (MALGORZATA) STANCZYK</t>
  </si>
  <si>
    <t>06/30/2017 09:28am</t>
  </si>
  <si>
    <t>06/26/2017 10:50am</t>
  </si>
  <si>
    <t>07/10/2017 05:33am</t>
  </si>
  <si>
    <t>07/11/2017 08:04am</t>
  </si>
  <si>
    <t>07/19/2017 03:07pm</t>
  </si>
  <si>
    <t>J. (John) Binning</t>
  </si>
  <si>
    <t>Britta (Britta) Winans</t>
  </si>
  <si>
    <t>07/10/2017 05:32am</t>
  </si>
  <si>
    <t>06/09/2017 09:06am</t>
  </si>
  <si>
    <t>06/29/2017 05:36pm</t>
  </si>
  <si>
    <t>WAGNER (WAGNER) PONTEL</t>
  </si>
  <si>
    <t>Felix (FELIX) Miranda Hernandez</t>
  </si>
  <si>
    <t>Mohamed El Habib (Mohamed El Habib) Oueld Benhouman</t>
  </si>
  <si>
    <t>ERIC H. (ERIC) MICHAEL</t>
  </si>
  <si>
    <t>Esther (Esther) Bouman-Peperkamp</t>
  </si>
  <si>
    <t>TIMOTHY J. (Tim) CAULFIELD</t>
  </si>
  <si>
    <t>DEVIN R. (Devin) KEENAN</t>
  </si>
  <si>
    <t>MATTHEW (Matt) PATERINI</t>
  </si>
  <si>
    <t>04/20/2017 01:35am</t>
  </si>
  <si>
    <t>05/18/2017 10:46am</t>
  </si>
  <si>
    <t>Richard (RICHARD) Finch</t>
  </si>
  <si>
    <t>M. (MICHAEL) Blumenthal</t>
  </si>
  <si>
    <t>Wataru (WATARU) Masuda</t>
  </si>
  <si>
    <t>06/12/2017 11:31am</t>
  </si>
  <si>
    <t>07/22/2017 06:59am</t>
  </si>
  <si>
    <t>06/09/2017 10:33am</t>
  </si>
  <si>
    <t>06/26/2017 05:48am</t>
  </si>
  <si>
    <t>06/19/2017 01:09am</t>
  </si>
  <si>
    <t>Manori (Manori) Unambuwe</t>
  </si>
  <si>
    <t>zVM for IBM Z</t>
  </si>
  <si>
    <t>06/17/2017 01:25pm</t>
  </si>
  <si>
    <t>Simone (SIMONE) Blair</t>
  </si>
  <si>
    <t>Olivier (OLIVIER) Guy</t>
  </si>
  <si>
    <t>TIMOTHY ROBERT (Tim) EVANS</t>
  </si>
  <si>
    <t>07/26/2017 10:47pm</t>
  </si>
  <si>
    <t>James (JAMES) Frampton</t>
  </si>
  <si>
    <t>Scott D. (Scott) Armstrong</t>
  </si>
  <si>
    <t>SHEAU PEI (Sheau Pei) WONG</t>
  </si>
  <si>
    <t>TIAGO DE (TIAGO DE) MORAES GUEDES RUIZ</t>
  </si>
  <si>
    <t>07/25/2017 09:09am</t>
  </si>
  <si>
    <t>KRZYSZTOF I. (KRZYSZTOF) DURCZAK</t>
  </si>
  <si>
    <t>Watson Campaign Automation (All Editions)</t>
  </si>
  <si>
    <t>07/20/2017 08:39pm</t>
  </si>
  <si>
    <t>Saurabh (Saurabh) Sharma</t>
  </si>
  <si>
    <t>05/12/2017 11:23am</t>
  </si>
  <si>
    <t>07/10/2017 10:36am</t>
  </si>
  <si>
    <t>Soren (SOREN) Mortensen</t>
  </si>
  <si>
    <t>04/20/2017 05:10pm</t>
  </si>
  <si>
    <t>RAYMOND W. (Raymond) THOMAS</t>
  </si>
  <si>
    <t>07/25/2017 11:10am</t>
  </si>
  <si>
    <t>WILLIAMS, TROY (Troy)</t>
  </si>
  <si>
    <t>07/22/2017 11:56am</t>
  </si>
  <si>
    <t>Neeraj (Neeraj) Parashar</t>
  </si>
  <si>
    <t>06/29/2017 10:38am</t>
  </si>
  <si>
    <t>THOMAS (Tom) KRIEGER</t>
  </si>
  <si>
    <t>Tim (Tim) Perry</t>
  </si>
  <si>
    <t>Hisashi (HISASHI) Mikuni</t>
  </si>
  <si>
    <t>Charles W. (Charles) Maloney</t>
  </si>
  <si>
    <t>04/13/2017 11:55am</t>
  </si>
  <si>
    <t>Peter (PETER) Cools</t>
  </si>
  <si>
    <t>07/22/2017 11:44am</t>
  </si>
  <si>
    <t>Jacqueline (Jacqueline) Vermeland</t>
  </si>
  <si>
    <t>05/22/2017 05:58am</t>
  </si>
  <si>
    <t>Mauro (MAURO) Vadrucci</t>
  </si>
  <si>
    <t>ANTONIO CARLOS (ANTONIO CARLOS) CANOVA</t>
  </si>
  <si>
    <t>Steen (Steen) Christoffersen</t>
  </si>
  <si>
    <t>07/22/2017 11:58am</t>
  </si>
  <si>
    <t>Takashi (TAKASHI) Hongoh</t>
  </si>
  <si>
    <t>Farhan (Farhan) Shahzad</t>
  </si>
  <si>
    <t>Alessio (ALESSIO) Civran</t>
  </si>
  <si>
    <t>Elena (Elena) Sinka</t>
  </si>
  <si>
    <t>06/12/2017 11:42am</t>
  </si>
  <si>
    <t>07/11/2017 05:24pm</t>
  </si>
  <si>
    <t>Prem B. D'Cruz (Prem) D'Cruz</t>
  </si>
  <si>
    <t>PIYUSH (Piyush) SARWAL</t>
  </si>
  <si>
    <t>P. G. (PAUL) Moores</t>
  </si>
  <si>
    <t>Hammou (Hammou) Messatfa</t>
  </si>
  <si>
    <t>Tatenda Bernard (Tatenda Bernard) Gatawa</t>
  </si>
  <si>
    <t>04/17/2017 05:02pm</t>
  </si>
  <si>
    <t>07/25/2017 07:13am</t>
  </si>
  <si>
    <t>Davide (DAVIDE) Albo</t>
  </si>
  <si>
    <t>NAN HUI (NAN HUI) LIN</t>
  </si>
  <si>
    <t>07/14/2017 03:07am</t>
  </si>
  <si>
    <t>Jonathan C. (Jonathan) Thwaites</t>
  </si>
  <si>
    <t>07/04/2017 08:00am</t>
  </si>
  <si>
    <t>Mukul (MUKUL) Srivastava</t>
  </si>
  <si>
    <t>Stephen (Stephen) Williamson</t>
  </si>
  <si>
    <t>Schlageter, Jeffrey T (Jeff)</t>
  </si>
  <si>
    <t>AGILE:Agile or Agility is a component of the solu, ISA-BankFS08-Blockchain, ZBLKPOC:HW SP: Blockchain Proof of Concept</t>
  </si>
  <si>
    <t>BLKHSBN:HW SP: Blockchain High Sec Bus Netwk Blmix, BLUEMIXX:GBS Bluemix Custom Application Services, CLDMS:CLD&amp;COG: Cloud Managed Services, ISA-T&amp;TDS27-OpsPlan&amp;Opt, ZBLKPOC:HW SP: Blockchain Proof of Concept</t>
  </si>
  <si>
    <t>EMBANLYT:GBS Embedded Analytics, ISA-BankFMFS03-BackOfficeOps</t>
  </si>
  <si>
    <t>ISA-RetailDS12-SmarterRetailOps, ZBLKPOC:HW SP: Blockchain Proof of Concept</t>
  </si>
  <si>
    <t>ISA-RetailDS15OMCM-OmChanCom</t>
  </si>
  <si>
    <t>ISA-BankFS08-Blockchain, VDPCand:Value Driven Proposal Candidate, VDPCnfm:Value Driven Proposal Confirm</t>
  </si>
  <si>
    <t>EMBAPPLE:GBS Mobile First Alliance, EMBMOBLE:GBS Embedded Mobile, ISA-AutoIS70DBMS-DigiBusMod</t>
  </si>
  <si>
    <t>ASASERVC:Cloud Business Solution (CBS), ISA-BankFMFS03CST-CoreBankMod, ISA-BankFS08-Blockchain</t>
  </si>
  <si>
    <t>ISA-BankFS08-Blockchain, ISA-InsFS24DIGI-E2EDigitizatn</t>
  </si>
  <si>
    <t>BLKHSBN:HW SP: Blockchain High Sec Bus Netwk Blmix, EXTCNAPP:CLD&amp;COG: Extend cloud native apps &amp; data</t>
  </si>
  <si>
    <t>EMBMOBLE:GBS Embedded Mobile, NONE:No code/solution involved</t>
  </si>
  <si>
    <t>ISA-E&amp;UCS06AMGT-AssetMgt</t>
  </si>
  <si>
    <t>ZBLKPOC:HW SP: Blockchain Proof of Concept, ISA-CPGDS03-SmrtSupplyNtwks</t>
  </si>
  <si>
    <t>ISA-AutoIS70CVC-CognitiveComm</t>
  </si>
  <si>
    <t>ASASERVC:Cloud Business Solution (CBS), EMBCLOUD:GBS Embedded Cloud, ISA-BankInsFS09SEC-Security</t>
  </si>
  <si>
    <t>EMBCLOUD:GBS Embedded Cloud, ISA-BankFMFS03AGIL-E2EDigit</t>
  </si>
  <si>
    <t>ISA-RetailDS12BACK-BackOfficeTrans</t>
  </si>
  <si>
    <t>ISA-T&amp;TDS27-OpsPlan&amp;Opt, ZBLKPOC:HW SP: Blockchain Proof of Concept</t>
  </si>
  <si>
    <t>ISA-RetailDS10-Merchandzng&amp;SC</t>
  </si>
  <si>
    <t>BLUEMIXX:GBS Bluemix Custom Application Services, IGSPU:Procurement Support - Unknown at this Time, ISA-GovtPG71-Brdrs&amp;ImmgrtnMgmt</t>
  </si>
  <si>
    <t>ISA-E&amp;UCS07CXEG-OmChanEngage</t>
  </si>
  <si>
    <t>ISA-CPGDS03-SmrtSupplyNtwks, NONE:No code/solution involved</t>
  </si>
  <si>
    <t>ISA-GovtPG73-Tax/RevMgmt, ISA-GovtPG74-Customs</t>
  </si>
  <si>
    <t>ISA-BankFMFS03CST-CoreBankMod, NONE:No code/solution involved</t>
  </si>
  <si>
    <t>ISA-IPIS60-CogValueChain</t>
  </si>
  <si>
    <t>ISA-E&amp;UCS06WFM-MobileWork</t>
  </si>
  <si>
    <t>ISA-BankFMFS03-BackOfficeOps, ISA-HealthPH30-ConsumerSvcs, ZBLKPOC:HW SP: Blockchain Proof of Concept</t>
  </si>
  <si>
    <t>BLKHSBN:HW SP: Blockchain High Sec Bus Netwk Blmix, DEVCNAPP:CLD&amp;COG: Develop cloud native apps, ISA-BankFS08-Blockchain</t>
  </si>
  <si>
    <t>ISA-BankFS08-Blockchain, ISA-BankInsFS09SEC-Security</t>
  </si>
  <si>
    <t>ISA-BankFMFS03-BackOfficeOps, ISA-GovtPG45-PublicSafety</t>
  </si>
  <si>
    <t>BLKHSBN:HW SP: Blockchain High Sec Bus Netwk Blmix, CLOUD1:All Cloud Sales other than to Cloud SPs</t>
  </si>
  <si>
    <t>EMBCLOUD:GBS Embedded Cloud, IGSPN:Procurement NONE - No 3rd Party Supplier, ISA-BankFMFS03PAY-Payments, VDPCnfm:Value Driven Proposal Confirm</t>
  </si>
  <si>
    <t>BLKHSBN:HW SP: Blockchain High Sec Bus Netwk Blmix, ISA-AutoIS07MANO-MfgOpt</t>
  </si>
  <si>
    <t>ISA-BankFMFS03PAY-Payments, ZBLKPOC:HW SP: Blockchain Proof of Concept</t>
  </si>
  <si>
    <t>EMBMOBLE:GBS Embedded Mobile, ISA-E&amp;UCS16EOPS-EnergyOps</t>
  </si>
  <si>
    <t>EMBMOBLE:GBS Embedded Mobile, ISA-BankFS08-Blockchain</t>
  </si>
  <si>
    <t>AGILE:Agile or Agility is a component of the solu, BLKHSBN:HW SP: Blockchain High Sec Bus Netwk Blmix</t>
  </si>
  <si>
    <t>EMBAPPLE:GBS Mobile First Alliance, EMBMOBLE:GBS Embedded Mobile, ISA-999-NoSolutionSold</t>
  </si>
  <si>
    <t>BLKHSBN:HW SP: Blockchain High Sec Bus Netwk Blmix, ISA-TMECS04-SystemsTransf</t>
  </si>
  <si>
    <t>ISA-GovtPG73-Tax/RevMgmt, ZBLKPOC:HW SP: Blockchain Proof of Concept</t>
  </si>
  <si>
    <t>ISA-C&amp;PIS21-MidDownstreamPetro</t>
  </si>
  <si>
    <t>Benelux, DE,FR</t>
  </si>
  <si>
    <t>Involved in solutioning</t>
  </si>
  <si>
    <t>IN,PH,RO</t>
  </si>
  <si>
    <t>Early discussions</t>
  </si>
  <si>
    <t>YD-8MLHTRK</t>
  </si>
  <si>
    <t>1Y-E1G6YH0</t>
  </si>
  <si>
    <t>0P-T5W54R0</t>
  </si>
  <si>
    <t>PS-BOKD9KI</t>
  </si>
  <si>
    <t>4O-ALWCNPZ</t>
  </si>
  <si>
    <t>IL-QSS708S</t>
  </si>
  <si>
    <t>S5-VGZ4NZD</t>
  </si>
  <si>
    <t>M6-XDBTYWR</t>
  </si>
  <si>
    <t>8G-5N16YK1</t>
  </si>
  <si>
    <t>5I-83S10JW</t>
  </si>
  <si>
    <t>NN-FU1QZOY</t>
  </si>
  <si>
    <t>FH-IEEZ942</t>
  </si>
  <si>
    <t>T3-KFLDX93</t>
  </si>
  <si>
    <t>KS-J9AR064</t>
  </si>
  <si>
    <t>ZT-CE85AMP</t>
  </si>
  <si>
    <t>CN-G6WBGTI</t>
  </si>
  <si>
    <t>JO-TMUC6IP</t>
  </si>
  <si>
    <t>3F-4XQD3EZ</t>
  </si>
  <si>
    <t>JE-99VA1QV</t>
  </si>
  <si>
    <t>IH-MO3C2IH</t>
  </si>
  <si>
    <t>0F-8KWTYST</t>
  </si>
  <si>
    <t>4C-7LLNESY</t>
  </si>
  <si>
    <t>WL-P84KO5A</t>
  </si>
  <si>
    <t>3O-JFBQVHM</t>
  </si>
  <si>
    <t>Y9-9EIRE7S</t>
  </si>
  <si>
    <t>WQ-ARAZKAB</t>
  </si>
  <si>
    <t>KJ-18E7Y1K</t>
  </si>
  <si>
    <t>X6-LJQ1E1G</t>
  </si>
  <si>
    <t>RZ-FGFMDS1</t>
  </si>
  <si>
    <t>19-C5OHQ6L</t>
  </si>
  <si>
    <t>K1-Z9O3XT6</t>
  </si>
  <si>
    <t>E4-FBR8KXR</t>
  </si>
  <si>
    <t>8Z-C114TG2</t>
  </si>
  <si>
    <t>BI-83PXY7C</t>
  </si>
  <si>
    <t>2I-1AY5MK6</t>
  </si>
  <si>
    <t>2J-FONRPQD</t>
  </si>
  <si>
    <t>WI-323OHTC</t>
  </si>
  <si>
    <t>KZ-Y3OWH4I</t>
  </si>
  <si>
    <t>CM-XUMKVDV</t>
  </si>
  <si>
    <t>YB-64CBXLE</t>
  </si>
  <si>
    <t>RZ-FOWT4PH</t>
  </si>
  <si>
    <t>OV-5O8X69S</t>
  </si>
  <si>
    <t>3B-ZL25CIK</t>
  </si>
  <si>
    <t>9P-981O5HN</t>
  </si>
  <si>
    <t>R2-79ULXCH</t>
  </si>
  <si>
    <t>L8-6L9SJ48</t>
  </si>
  <si>
    <t>FD-BOE0SFJ</t>
  </si>
  <si>
    <t>4X-8BGI354</t>
  </si>
  <si>
    <t>9P-0UHK8NW</t>
  </si>
  <si>
    <t>R5-LFUA27N</t>
  </si>
  <si>
    <t>J5-ER0VEY2</t>
  </si>
  <si>
    <t>3L-54DENJ5</t>
  </si>
  <si>
    <t>HL-U7C8VBW</t>
  </si>
  <si>
    <t>HO-1A250WY</t>
  </si>
  <si>
    <t>58-72J2UMQ</t>
  </si>
  <si>
    <t>1R-Y1DH1F0</t>
  </si>
  <si>
    <t>STATE OF MICHIGAN</t>
  </si>
  <si>
    <t>Blockchain Deployment for MSP</t>
  </si>
  <si>
    <t>DHL Vertriebs GmbH</t>
  </si>
  <si>
    <t>Blockchain @ PeP (Dr. Nordhoff)</t>
  </si>
  <si>
    <t>Saudi Customs Authority</t>
  </si>
  <si>
    <t>E-Customs Framework/ Block Chain and Digital Saudi Customs.</t>
  </si>
  <si>
    <t>BOCHK - SecureKey - Blockchain</t>
  </si>
  <si>
    <t>EC - EUROPEAN COMMISSION</t>
  </si>
  <si>
    <t>SCC;
EU Commission Opens 500K€ Call for Blockchain. European Blockchain Observatory and Forum will be responsible for identifying existing blockchain initiatives, monitor and analyze blockchain developments and trends 
 #DBG007</t>
  </si>
  <si>
    <t xml:space="preserve">AIOI NISSAY DOWA INSURANCE CO., LTD                                   </t>
  </si>
  <si>
    <t>ブロックチェーン構築</t>
  </si>
  <si>
    <t>SUMITOMO MITSUI CARD COMPANY,LIMIT</t>
  </si>
  <si>
    <t>MARSH &amp; MCLENNAN INC</t>
  </si>
  <si>
    <t>Marsh - Blockchain Multinational - Broker network</t>
  </si>
  <si>
    <t>ROLLS-ROYCE PLC</t>
  </si>
  <si>
    <t>ITSP-业务系统规划</t>
  </si>
  <si>
    <t>Marsh Insurance - Blockchain MVP - UK Market Exchange</t>
  </si>
  <si>
    <t>EDF LUMINUS</t>
  </si>
  <si>
    <t>BlockChain EDF</t>
  </si>
  <si>
    <t>NOVARTIS PHARMACEUTICALS CORPORATION</t>
  </si>
  <si>
    <t>APIs / Gateways / Process innovation for B2B and B2 Patient - (potential for Blockchain)</t>
  </si>
  <si>
    <t>Banking Payment - Blockchain MVP</t>
  </si>
  <si>
    <t>ELI LILLY &amp; CO</t>
  </si>
  <si>
    <t>Blockchain MVP and Infrastructure</t>
  </si>
  <si>
    <t>Bolckchain Pilot</t>
  </si>
  <si>
    <t>Blockchain for mobile devices</t>
  </si>
  <si>
    <t xml:space="preserve">LEXISNEXIS                                                            </t>
  </si>
  <si>
    <t>LexisNexis Risk</t>
  </si>
  <si>
    <t>DNP HQ</t>
  </si>
  <si>
    <t>Blockchain for 日本酒高付加価値化</t>
  </si>
  <si>
    <t xml:space="preserve">DEUTSCHE SECURITIES INC.                                              </t>
  </si>
  <si>
    <t>Global Supply Chain</t>
  </si>
  <si>
    <t>Blockchain - Banking &amp; Payments</t>
  </si>
  <si>
    <t>FSS Blockchain - Institutional Wholesale</t>
  </si>
  <si>
    <t>Blockchain/Bluemix - Conversion Of The Current Evaluation To A 12 Month SaaS Agreement</t>
  </si>
  <si>
    <t>UrbanCode Deploy for Consortium Blockchain</t>
  </si>
  <si>
    <t>XaaS: Blockchain/Bluemix - Enterprise Architecture</t>
  </si>
  <si>
    <t xml:space="preserve">BOE TECHNOLOGY GROUP CO., LTD.                                        </t>
  </si>
  <si>
    <t>BOE区块链咨询</t>
  </si>
  <si>
    <t>Blockchain and Payments for CropConnect: Pilot</t>
  </si>
  <si>
    <t>TenneT IT SCADA EMS changes</t>
  </si>
  <si>
    <t>ГП МО Институт Мосгражданпроект</t>
  </si>
  <si>
    <t>IBM Bluemix Blockchain</t>
  </si>
  <si>
    <t>Schenker AG Essen</t>
  </si>
  <si>
    <t>ADITYA BIRLA MANAGEMENT CORPORATION PRIVATE LIMITED</t>
  </si>
  <si>
    <t>Blockchain solution for GST</t>
  </si>
  <si>
    <t>GF - Finance Blockchain Inter Company Billing</t>
  </si>
  <si>
    <t>Star Finanz - Software Entwicklung und Vertriebs GmbH</t>
  </si>
  <si>
    <t>StarFinanz Blockchain Pilot</t>
  </si>
  <si>
    <t>Blockchain Platform for Fleet Mgt</t>
  </si>
  <si>
    <t>コンソーシアム運用支援</t>
  </si>
  <si>
    <t>Bluemix - Blockchain Garage</t>
  </si>
  <si>
    <t>HOKKAIDO BUBU, K.K.</t>
  </si>
  <si>
    <t>【CCSA3Q17】C2C BlockChain</t>
  </si>
  <si>
    <t>GDF SUEZ ENERGIA ESPAÑA SA</t>
  </si>
  <si>
    <t>Aurubis AG</t>
  </si>
  <si>
    <t>Interessiert an Blockchain &amp; Watson Supply Chain</t>
  </si>
  <si>
    <t>Watson IOT Platform &amp; Services (Blockchain Umsetzung Usecase)</t>
  </si>
  <si>
    <t>CISCO SYSTEMS INC</t>
  </si>
  <si>
    <t>CSRA BPM/APIC for Blockchain Solution (Tim Gilday)</t>
  </si>
  <si>
    <t>CEVA LOGISTICS, LLC</t>
  </si>
  <si>
    <t>Blockchain POC @ CEVA</t>
  </si>
  <si>
    <t xml:space="preserve">KG Bursped Speditions-GmbH &amp; Co.                                      </t>
  </si>
  <si>
    <t>Interessiert an Blockhain in Kombi mit Watson IoT</t>
  </si>
  <si>
    <t>SONEPAR DISTRIBUTION USA INC</t>
  </si>
  <si>
    <t>Blockchain - Sonepar</t>
  </si>
  <si>
    <t>Customer is interested in Blockchain.</t>
  </si>
  <si>
    <t>Fraunhofer-Institut f. Materialfluss u. Logistik IML</t>
  </si>
  <si>
    <t>Commerzbank and Fraunhofer IML has partnered to develop supply chains through digitization and blockchain. Why you - Commerzbank and the Fraunhofer-Institute for Material Flow and Logistics (IML) in Dortmund, have teamed up to work together on “supply chains of the future” 
Why now – Increasing focus on digitization processes
Your value – Express interest in their collaboration and offer additional support
What next - Suggest a meeting to discuss further details
goo.gl/Egfdu2 goo.gl/if3eFg</t>
  </si>
  <si>
    <t>Bosch Engineering GmbH</t>
  </si>
  <si>
    <t>"Bosch has invested 1 billion euros in a wafer fabrication centre in Dresden. Not only that, but Bosch has also recently set up a Blockchain and IoT tam in Zurich, Switzerland. 
Why you - €1 billion investment to build a wafer fabrication center in Dresden
Why now - The biggest single investment in Bosch’s more than 130-year history
Your value – Express interest in supporting Bosch’s goals
What next - Suggest a meeting to discuss further details
goo.gl/DetHLy goo.gl/rx43J1</t>
  </si>
  <si>
    <t>PHILLIP SECURITIES PTE LTD</t>
  </si>
  <si>
    <t>Blockchain Garage - Smart Contract</t>
  </si>
  <si>
    <t>GENWORTH FINANCIAL MORTGAGE INSURANCE COMPANY CANADA</t>
  </si>
  <si>
    <t>Blockchain for GenWorth CAN</t>
  </si>
  <si>
    <t>LM EBS Blockchain Garage, Evelyn Thompson</t>
  </si>
  <si>
    <t>Northrop Grumman Systems Corp</t>
  </si>
  <si>
    <t>IBM Blockchain Garage and Blockchain Services for Supply Chain within Northrop Grumman</t>
  </si>
  <si>
    <t>USAID ITIS Block Chain (STIC)</t>
  </si>
  <si>
    <t>XP INVEST. CORRETORA DE CAMBIO TIT. E VALORES MOBILIARIOS S/A</t>
  </si>
  <si>
    <t>Blockchain para Administracao de Fundos</t>
  </si>
  <si>
    <t>RIPPLENAMI INC</t>
  </si>
  <si>
    <t>Identity Management Blockchain 5 Day DTW</t>
  </si>
  <si>
    <t>creditshelf GmbH</t>
  </si>
  <si>
    <t>3x3 Blockchain</t>
  </si>
  <si>
    <t>Deloitte Consulting GmbH</t>
  </si>
  <si>
    <t>Blockchain 3x3 Event</t>
  </si>
  <si>
    <t>Sunmoon</t>
  </si>
  <si>
    <t>Block Chain実証支援</t>
  </si>
  <si>
    <t>H.M LAND REGISTRY</t>
  </si>
  <si>
    <t>blockchain hackathon</t>
  </si>
  <si>
    <t>NIMC</t>
  </si>
  <si>
    <t>Sigma-Aldrich Chemie GmbH</t>
  </si>
  <si>
    <t>Blockchain Workshop for CAPGEMINI delivered by MOP Blockchain Systems  (custom workshop offering)</t>
  </si>
  <si>
    <t>TCS-TI BlueMix</t>
  </si>
  <si>
    <t>TELEKOM SLOVENIJE, D.D.</t>
  </si>
  <si>
    <t>ML si000888462D5 The client would like to become acquired with blockchain technology. They want to proceed with a Hyperledger Fabric project to 1) get familiar with blockchain technology; 2) have a reference project to 3) become</t>
  </si>
  <si>
    <t>ML si00088795E64 The client would like to become acquired with blockchain technology. They want to proceed with a Hyperledger Fabric project to 1) get familiar with blockchain technology; 2) have a reference project to 3) become</t>
  </si>
  <si>
    <t>[MULTICAMPUS] Cloud Advisory Services (KLAB) for Blockchain on SoftLayer (IBM1395731)
- SVI17013 / KRC12266 / KR10191(SoftLayer) / KR10233(CAS)</t>
  </si>
  <si>
    <t>PROCERGS - COMPANHIA DE PROCESSAMENTO DE DADOS DO ESTADO DO RIO GRANDE DO SUL.</t>
  </si>
  <si>
    <t>Procergs: Blockchain</t>
  </si>
  <si>
    <t>GOODLIFE FITNESS CLUBS</t>
  </si>
  <si>
    <t>Bluemix Garage Services / Blockchain (TIC Relationship)</t>
  </si>
  <si>
    <t>07/31/2017 11:13pm</t>
  </si>
  <si>
    <t>07/28/2017 04:46am</t>
  </si>
  <si>
    <t>07/26/2017 09:20am</t>
  </si>
  <si>
    <t>08/03/2017 06:49am</t>
  </si>
  <si>
    <t>07/31/2017 09:37am</t>
  </si>
  <si>
    <t>07/30/2017 11:02pm</t>
  </si>
  <si>
    <t>07/30/2017 10:59pm</t>
  </si>
  <si>
    <t>08/01/2017 09:46am</t>
  </si>
  <si>
    <t>08/02/2017 05:18pm</t>
  </si>
  <si>
    <t>07/24/2017 03:56pm</t>
  </si>
  <si>
    <t>07/28/2017 02:38pm</t>
  </si>
  <si>
    <t>08/01/2017 10:40pm</t>
  </si>
  <si>
    <t>08/01/2017 10:01am</t>
  </si>
  <si>
    <t>08/03/2017 02:03am</t>
  </si>
  <si>
    <t>07/31/2017 04:00pm</t>
  </si>
  <si>
    <t>07/27/2017 12:31pm</t>
  </si>
  <si>
    <t>07/28/2017 06:30am</t>
  </si>
  <si>
    <t>05/12/2016 10:15am</t>
  </si>
  <si>
    <t>08/01/2017 04:56am</t>
  </si>
  <si>
    <t>08/02/2017 03:50am</t>
  </si>
  <si>
    <t>07/28/2017 03:54am</t>
  </si>
  <si>
    <t>08/03/2017 03:35am</t>
  </si>
  <si>
    <t>07/27/2017 10:15pm</t>
  </si>
  <si>
    <t>05/23/2017 07:49pm</t>
  </si>
  <si>
    <t>08/01/2017 03:49am</t>
  </si>
  <si>
    <t>08/01/2017 07:23am</t>
  </si>
  <si>
    <t>08/01/2017 06:07am</t>
  </si>
  <si>
    <t>07/31/2017 04:55pm</t>
  </si>
  <si>
    <t>07/27/2017 08:25pm</t>
  </si>
  <si>
    <t>07/28/2017 10:59am</t>
  </si>
  <si>
    <t>07/31/2017 04:54pm</t>
  </si>
  <si>
    <t>08/01/2017 10:30am</t>
  </si>
  <si>
    <t>08/01/2017 10:36am</t>
  </si>
  <si>
    <t>08/02/2017 11:00pm</t>
  </si>
  <si>
    <t>07/28/2017 06:00pm</t>
  </si>
  <si>
    <t>08/01/2017 05:20pm</t>
  </si>
  <si>
    <t>08/02/2017 10:19am</t>
  </si>
  <si>
    <t>07/21/2017 03:10pm</t>
  </si>
  <si>
    <t>08/02/2017 09:45am</t>
  </si>
  <si>
    <t>08/02/2017 10:20am</t>
  </si>
  <si>
    <t>08/03/2017 04:36am</t>
  </si>
  <si>
    <t>08/02/2017 08:49am</t>
  </si>
  <si>
    <t>08/01/2017 09:04am</t>
  </si>
  <si>
    <t>08/01/2017 05:16am</t>
  </si>
  <si>
    <t>08/01/2017 06:27am</t>
  </si>
  <si>
    <t>08/01/2017 06:25am</t>
  </si>
  <si>
    <t>08/01/2017 09:09am</t>
  </si>
  <si>
    <t>07/31/2017 01:37pm</t>
  </si>
  <si>
    <t>08/03/2017 01:32am</t>
  </si>
  <si>
    <t>07/31/2017 04:25pm</t>
  </si>
  <si>
    <t>08/03/2017 01:33am</t>
  </si>
  <si>
    <t>08/02/2017 06:29pm</t>
  </si>
  <si>
    <t>07/31/2017 10:20am</t>
  </si>
  <si>
    <t>08/03/2017 06:35am</t>
  </si>
  <si>
    <t>07/31/2017 09:35pm</t>
  </si>
  <si>
    <t>07/31/2017 11:13am</t>
  </si>
  <si>
    <t>08/01/2017 10:47am</t>
  </si>
  <si>
    <t>07/27/2017 10:24am</t>
  </si>
  <si>
    <t>08/02/2017 08:23am</t>
  </si>
  <si>
    <t xml:space="preserve">MISC </t>
  </si>
  <si>
    <t>07/31/2017 01:05pm</t>
  </si>
  <si>
    <t>08/02/2017 08:27am</t>
  </si>
  <si>
    <t>07/28/2017 06:55pm</t>
  </si>
  <si>
    <t>07/28/2017 06:56pm</t>
  </si>
  <si>
    <t>08/03/2017 06:48am</t>
  </si>
  <si>
    <t>07/31/2017 11:20am</t>
  </si>
  <si>
    <t>08/03/2017 06:37am</t>
  </si>
  <si>
    <t>08/02/2017 04:18pm</t>
  </si>
  <si>
    <t>08/01/2017 07:15am</t>
  </si>
  <si>
    <t>07/30/2017 08:09am</t>
  </si>
  <si>
    <t>07/31/2017 09:16am</t>
  </si>
  <si>
    <t>07/31/2017 09:17am</t>
  </si>
  <si>
    <t>08/01/2017 02:58pm</t>
  </si>
  <si>
    <t>08/02/2017 08:25am</t>
  </si>
  <si>
    <t>08/03/2017 04:29am</t>
  </si>
  <si>
    <t>07/27/2017 09:39am</t>
  </si>
  <si>
    <t>07/28/2017 06:52pm</t>
  </si>
  <si>
    <t>08/01/2017 11:07pm</t>
  </si>
  <si>
    <t>08/01/2017 06:24am</t>
  </si>
  <si>
    <t>07/28/2017 09:19am</t>
  </si>
  <si>
    <t>07/31/2017 09:21am</t>
  </si>
  <si>
    <t>07/28/2017 09:35am</t>
  </si>
  <si>
    <t>07/31/2017 11:02pm</t>
  </si>
  <si>
    <t>08/02/2017 06:22pm</t>
  </si>
  <si>
    <t>08/02/2017 04:19am</t>
  </si>
  <si>
    <t>07/28/2017 11:48am</t>
  </si>
  <si>
    <t>07/28/2017 05:52am</t>
  </si>
  <si>
    <t>07/31/2017 09:05am</t>
  </si>
  <si>
    <t>07/31/2017 09:10am</t>
  </si>
  <si>
    <t>07/27/2017 03:47pm</t>
  </si>
  <si>
    <t>08/01/2017 11:59pm</t>
  </si>
  <si>
    <t>07/31/2017 10:17pm</t>
  </si>
  <si>
    <t>08/03/2017 01:01am</t>
  </si>
  <si>
    <t>08/02/2017 08:56am</t>
  </si>
  <si>
    <t>08/03/2017 04:16am</t>
  </si>
  <si>
    <t>08/01/2017 02:24am</t>
  </si>
  <si>
    <t>07/28/2017 03:10pm</t>
  </si>
  <si>
    <t>07/28/2017 03:09pm</t>
  </si>
  <si>
    <t>08/03/2017 04:15am</t>
  </si>
  <si>
    <t>07/27/2017 12:03pm</t>
  </si>
  <si>
    <t>07/31/2017 11:27am</t>
  </si>
  <si>
    <t>07/31/2017 06:52am</t>
  </si>
  <si>
    <t>08/03/2017 06:36am</t>
  </si>
  <si>
    <t>07/28/2017 10:30am</t>
  </si>
  <si>
    <t>Liguori, Christopher</t>
  </si>
  <si>
    <t>JOHN (JOHN) HECK</t>
  </si>
  <si>
    <t>Kenneth M. (Ken) Dircks</t>
  </si>
  <si>
    <t>Yogesh B. (Yogi) Saxena</t>
  </si>
  <si>
    <t>RICHARD R. L'INSALATA (RICHARD) L'INSALATA</t>
  </si>
  <si>
    <t>Jamil (Jamil) Asfour</t>
  </si>
  <si>
    <t>Guy (GUY) Melis</t>
  </si>
  <si>
    <t>Vincent (VINCENT) Freslon</t>
  </si>
  <si>
    <t>Ogawa, Satoko</t>
  </si>
  <si>
    <t>Anne (ANNE) Vereecke</t>
  </si>
  <si>
    <t>WebSphere DataPower XML Security Gateway XS40 (Yellow)</t>
  </si>
  <si>
    <t>Thomas J. (Tom) Staugaitis</t>
  </si>
  <si>
    <t>Bruno (Bruno) Regio</t>
  </si>
  <si>
    <t>Jimmy (Jimmy) Wong</t>
  </si>
  <si>
    <t>Ehrlich, Daniel S (Dan)</t>
  </si>
  <si>
    <t>Katsutoshi (KATSUTOSHI) Yamauchi</t>
  </si>
  <si>
    <t>Molina, Miguel Sacro</t>
  </si>
  <si>
    <t>Jeff (Jeff) Carlson</t>
  </si>
  <si>
    <t>CAROL A. (Guinan) Muscato</t>
  </si>
  <si>
    <t>UrbanCode Deploy</t>
  </si>
  <si>
    <t>ZHANG, YU JIE</t>
  </si>
  <si>
    <t>Morrow, Michael J (Michael)</t>
  </si>
  <si>
    <t>SOH, MICHAEL (Michael)</t>
  </si>
  <si>
    <t>Jackson, Robert P (Bob)</t>
  </si>
  <si>
    <t>Schechtl, Peter</t>
  </si>
  <si>
    <t>Irina (Irina) Henderson</t>
  </si>
  <si>
    <t>JAYESH S. (JAYESH) NAIK</t>
  </si>
  <si>
    <t>Phaedra (Phaedra) Kortekaas</t>
  </si>
  <si>
    <t>MATTHEW (Matthew) CHRISTIE</t>
  </si>
  <si>
    <t>Ming, Xu Peng</t>
  </si>
  <si>
    <t>Nilson De Souza (NILSON DE SOUZA) Nigro</t>
  </si>
  <si>
    <t>Koki (KOKI) Takagi</t>
  </si>
  <si>
    <t>Sterling Supply Chain Visibility</t>
  </si>
  <si>
    <t>SURESH (SURESH) NAGARAJAN</t>
  </si>
  <si>
    <t>Christopher (Chris) Byrd</t>
  </si>
  <si>
    <t>Business Process Manager Standard</t>
  </si>
  <si>
    <t>STEVEN A. (Steve) GUERRINI</t>
  </si>
  <si>
    <t>ANGELA Y. (Angela) REINMUND</t>
  </si>
  <si>
    <t>Thomas (THOMAS) Mauritz</t>
  </si>
  <si>
    <t>Ishikawa, Tatsuo</t>
  </si>
  <si>
    <t>SKEET, ALEXANDER (Alec)</t>
  </si>
  <si>
    <t>Farooq (FAROOQ) Akbar</t>
  </si>
  <si>
    <t>BLACKWELL, VICKI (Vicki)</t>
  </si>
  <si>
    <t>KEVIN M. (Kevin) MILES</t>
  </si>
  <si>
    <t>GIANPAOLO (GIANPAOLO) ZAMPOL</t>
  </si>
  <si>
    <t>MIRA KARINA (Mira Karina) SOESETIO</t>
  </si>
  <si>
    <t>Karolin Isabel (KAROLIN) Nakonz</t>
  </si>
  <si>
    <t>Hendrick, Mari</t>
  </si>
  <si>
    <t>Pascal (PASCAL) Moreau</t>
  </si>
  <si>
    <t>MIHA (Miha) MALOVRH</t>
  </si>
  <si>
    <t>RIBEIRO LOPES, LEONARDO</t>
  </si>
  <si>
    <t>Lina Marcela (LINA MARCELA) Cufino Merchan</t>
  </si>
  <si>
    <t>Cristiane (Cristiane) Peres da Costa</t>
  </si>
  <si>
    <t>Do Not Use - GPP GARA</t>
  </si>
  <si>
    <t>Karim (KARIM) Sonbl</t>
  </si>
  <si>
    <t>HIRSCH, GREG A</t>
  </si>
  <si>
    <t>BLKHSBN:HW SP: Blockchain High Sec Bus Netwk Blmix, ISA-BankFMFS03CST-CoreBankMod</t>
  </si>
  <si>
    <t>BLKHSBN:HW SP: Blockchain High Sec Bus Netwk Blmix, ISA-T&amp;TDS27-OpsPlan&amp;Opt</t>
  </si>
  <si>
    <t>ISA-999-NoSolutionSold, ZBLKLOCL:HW SP: zSystems Blockchain Local/On Prem., ZBLKPOC:HW SP: Blockchain Proof of Concept</t>
  </si>
  <si>
    <t>ANFEEDAN:ANA SP: Feeding Analytics with ALL Trusted Data Sources (CMOD)</t>
  </si>
  <si>
    <t>ISA-ElecIS06-CognitiveInnov</t>
  </si>
  <si>
    <t>DEVCNAPP:CLD&amp;COG: Develop cloud native apps, ISA-BankFMFS03-BackOfficeOps</t>
  </si>
  <si>
    <t>Comp Srvcs</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</si>
</sst>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_(* \(#,##0.00\);_(* &quot;-&quot;??_);_(@_)"/>
    <numFmt numFmtId="164" formatCode="[$$-409]#,##0"/>
    <numFmt numFmtId="165" formatCode="[$-409]d\-mmm\-yy;@"/>
    <numFmt numFmtId="166" formatCode="&quot;$&quot;#,##0"/>
    <numFmt numFmtId="167" formatCode="m/d/yyyy;@"/>
    <numFmt numFmtId="168" formatCode="0.000"/>
    <numFmt numFmtId="169" formatCode="#0"/>
    <numFmt numFmtId="170" formatCode="0.0%"/>
    <numFmt numFmtId="171" formatCode="_(* #,##0_);_(* \(#,##0\);_(* &quot;-&quot;??_);_(@_)"/>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
      <sz val="10"/>
      <color rgb="FF000000"/>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thin">
        <color rgb="FFC0C0C0"/>
      </left>
      <right style="thin">
        <color rgb="FFC0C0C0"/>
      </right>
      <top/>
      <bottom style="thin">
        <color rgb="FFC0C0C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xf numFmtId="43" fontId="1" fillId="0" borderId="0" applyFont="0" applyFill="0" applyBorder="0" applyAlignment="0" applyProtection="0"/>
  </cellStyleXfs>
  <cellXfs count="671">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NumberFormat="1"/>
    <xf numFmtId="10" fontId="0" fillId="0" borderId="0" xfId="0" applyNumberFormat="1"/>
    <xf numFmtId="0" fontId="0" fillId="0" borderId="0" xfId="0" pivotButton="1"/>
    <xf numFmtId="166" fontId="0" fillId="0" borderId="0" xfId="0" applyNumberFormat="1"/>
    <xf numFmtId="0" fontId="0" fillId="38" borderId="0" xfId="0" applyFill="1"/>
    <xf numFmtId="0" fontId="0" fillId="0" borderId="0" xfId="0" applyFill="1" applyAlignment="1"/>
    <xf numFmtId="0" fontId="0" fillId="0" borderId="29" xfId="0" pivotButton="1" applyBorder="1"/>
    <xf numFmtId="0" fontId="0" fillId="0" borderId="29" xfId="0" applyBorder="1"/>
    <xf numFmtId="0" fontId="0" fillId="0" borderId="29" xfId="0" applyBorder="1" applyAlignment="1">
      <alignment horizontal="left"/>
    </xf>
    <xf numFmtId="10" fontId="0" fillId="0" borderId="29" xfId="0" applyNumberFormat="1" applyBorder="1"/>
    <xf numFmtId="0" fontId="16" fillId="38" borderId="0" xfId="0" applyFont="1" applyFill="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40" borderId="0" xfId="0" applyFont="1" applyFill="1" applyAlignment="1">
      <alignment wrapText="1"/>
    </xf>
    <xf numFmtId="0" fontId="28" fillId="40" borderId="0" xfId="0" applyFont="1" applyFill="1" applyAlignment="1">
      <alignment wrapText="1"/>
    </xf>
    <xf numFmtId="0" fontId="16" fillId="40" borderId="0" xfId="0" applyFont="1" applyFill="1" applyAlignment="1">
      <alignment wrapText="1"/>
    </xf>
    <xf numFmtId="0" fontId="0" fillId="0" borderId="29" xfId="0" applyFill="1" applyBorder="1" applyAlignment="1"/>
    <xf numFmtId="0" fontId="0" fillId="0" borderId="29" xfId="0" applyFill="1" applyBorder="1"/>
    <xf numFmtId="0" fontId="0" fillId="41" borderId="29" xfId="0" applyFill="1" applyBorder="1" applyAlignment="1"/>
    <xf numFmtId="0" fontId="20" fillId="40" borderId="29" xfId="0" applyFont="1" applyFill="1" applyBorder="1" applyAlignment="1">
      <alignment wrapText="1"/>
    </xf>
    <xf numFmtId="0" fontId="28" fillId="40" borderId="29" xfId="0" applyFont="1" applyFill="1" applyBorder="1" applyAlignment="1">
      <alignment horizontal="left" wrapText="1"/>
    </xf>
    <xf numFmtId="0" fontId="20" fillId="40" borderId="29" xfId="0" applyFont="1" applyFill="1" applyBorder="1" applyAlignment="1">
      <alignment horizontal="left" wrapText="1"/>
    </xf>
    <xf numFmtId="0" fontId="20" fillId="38" borderId="29" xfId="0" applyFont="1" applyFill="1" applyBorder="1" applyAlignment="1">
      <alignment horizontal="left" wrapText="1"/>
    </xf>
    <xf numFmtId="14" fontId="20" fillId="40" borderId="29" xfId="0" applyNumberFormat="1" applyFont="1" applyFill="1" applyBorder="1" applyAlignment="1">
      <alignment horizontal="left" wrapText="1"/>
    </xf>
    <xf numFmtId="0" fontId="20" fillId="40" borderId="29" xfId="0" applyFont="1" applyFill="1" applyBorder="1" applyAlignment="1">
      <alignment horizontal="center" wrapText="1"/>
    </xf>
    <xf numFmtId="3" fontId="20" fillId="40" borderId="29" xfId="0" applyNumberFormat="1" applyFont="1" applyFill="1" applyBorder="1" applyAlignment="1">
      <alignment horizontal="center" wrapText="1"/>
    </xf>
    <xf numFmtId="165" fontId="20" fillId="40" borderId="29" xfId="0" applyNumberFormat="1" applyFont="1" applyFill="1" applyBorder="1" applyAlignment="1">
      <alignment wrapText="1"/>
    </xf>
    <xf numFmtId="0" fontId="28" fillId="40"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2"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2" borderId="0" xfId="0" applyNumberFormat="1" applyFont="1" applyFill="1" applyBorder="1" applyAlignment="1">
      <alignment horizontal="center" vertical="center"/>
    </xf>
    <xf numFmtId="14" fontId="0" fillId="42" borderId="0" xfId="0" applyNumberFormat="1" applyFont="1" applyFill="1" applyBorder="1" applyAlignment="1">
      <alignment horizontal="left" vertical="center"/>
    </xf>
    <xf numFmtId="3" fontId="0" fillId="42" borderId="0" xfId="0" applyNumberFormat="1" applyFont="1" applyFill="1" applyBorder="1" applyAlignment="1">
      <alignment horizontal="right" vertical="center"/>
    </xf>
    <xf numFmtId="0" fontId="0" fillId="42"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4" fontId="0" fillId="0" borderId="0" xfId="0" applyNumberFormat="1"/>
    <xf numFmtId="2" fontId="0" fillId="0" borderId="0" xfId="0" applyNumberFormat="1"/>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2" borderId="0" xfId="0" applyFont="1" applyFill="1"/>
    <xf numFmtId="14" fontId="16" fillId="42" borderId="0" xfId="0" applyNumberFormat="1" applyFont="1" applyFill="1" applyAlignment="1">
      <alignment horizontal="center"/>
    </xf>
    <xf numFmtId="14" fontId="16" fillId="42" borderId="0" xfId="0" applyNumberFormat="1" applyFont="1" applyFill="1" applyAlignment="1">
      <alignment horizontal="left"/>
    </xf>
    <xf numFmtId="14" fontId="16" fillId="42" borderId="0" xfId="0" applyNumberFormat="1" applyFont="1" applyFill="1"/>
    <xf numFmtId="3" fontId="16" fillId="42" borderId="0" xfId="0" applyNumberFormat="1" applyFont="1" applyFill="1"/>
    <xf numFmtId="0" fontId="16" fillId="42"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2" borderId="0" xfId="0" applyFont="1" applyFill="1" applyBorder="1"/>
    <xf numFmtId="14" fontId="0" fillId="42" borderId="0" xfId="0" applyNumberFormat="1" applyFont="1" applyFill="1" applyBorder="1" applyAlignment="1">
      <alignment horizontal="center"/>
    </xf>
    <xf numFmtId="14" fontId="0" fillId="42" borderId="0" xfId="0" applyNumberFormat="1" applyFont="1" applyFill="1" applyBorder="1" applyAlignment="1">
      <alignment horizontal="left"/>
    </xf>
    <xf numFmtId="3" fontId="0" fillId="42" borderId="0" xfId="0" applyNumberFormat="1" applyFont="1" applyFill="1" applyBorder="1"/>
    <xf numFmtId="0" fontId="0" fillId="42"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2" borderId="0" xfId="0" applyFont="1" applyFill="1" applyBorder="1" applyAlignment="1">
      <alignment horizontal="left"/>
    </xf>
    <xf numFmtId="14" fontId="0" fillId="42" borderId="0" xfId="0" applyNumberFormat="1" applyFont="1" applyFill="1" applyBorder="1"/>
    <xf numFmtId="1" fontId="0" fillId="42" borderId="0" xfId="0" applyNumberFormat="1" applyFont="1" applyFill="1" applyBorder="1" applyAlignment="1">
      <alignment horizontal="center"/>
    </xf>
    <xf numFmtId="0" fontId="0" fillId="42" borderId="0" xfId="0" applyFont="1" applyFill="1" applyAlignment="1">
      <alignment horizontal="left"/>
    </xf>
    <xf numFmtId="0" fontId="0" fillId="42" borderId="0" xfId="0" applyFont="1" applyFill="1"/>
    <xf numFmtId="14" fontId="0" fillId="42" borderId="0" xfId="0" applyNumberFormat="1" applyFont="1" applyFill="1" applyAlignment="1">
      <alignment horizontal="center"/>
    </xf>
    <xf numFmtId="14" fontId="0" fillId="42" borderId="0" xfId="0" applyNumberFormat="1" applyFont="1" applyFill="1" applyAlignment="1">
      <alignment horizontal="left"/>
    </xf>
    <xf numFmtId="14" fontId="0" fillId="42" borderId="0" xfId="0" applyNumberFormat="1" applyFont="1" applyFill="1"/>
    <xf numFmtId="3" fontId="0" fillId="42" borderId="0" xfId="0" applyNumberFormat="1" applyFont="1" applyFill="1"/>
    <xf numFmtId="1" fontId="0" fillId="42" borderId="0" xfId="0" applyNumberFormat="1" applyFont="1" applyFill="1" applyAlignment="1">
      <alignment horizontal="center"/>
    </xf>
    <xf numFmtId="0" fontId="0" fillId="42" borderId="0" xfId="0" applyFont="1" applyFill="1" applyAlignment="1">
      <alignment horizontal="center"/>
    </xf>
    <xf numFmtId="22" fontId="0" fillId="0" borderId="0" xfId="0" quotePrefix="1" applyNumberFormat="1" applyFill="1" applyBorder="1"/>
    <xf numFmtId="167"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2" borderId="0" xfId="0" applyNumberFormat="1" applyFont="1" applyFill="1" applyBorder="1" applyAlignment="1">
      <alignment horizontal="center" vertical="center"/>
    </xf>
    <xf numFmtId="167" fontId="0" fillId="0" borderId="0" xfId="0" applyNumberFormat="1" applyFont="1" applyFill="1" applyBorder="1" applyAlignment="1">
      <alignment horizontal="center"/>
    </xf>
    <xf numFmtId="167" fontId="0" fillId="0" borderId="0" xfId="0" applyNumberFormat="1" applyFont="1" applyFill="1" applyBorder="1" applyAlignment="1">
      <alignment horizontal="left"/>
    </xf>
    <xf numFmtId="167"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2"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2" borderId="30" xfId="0" applyFont="1" applyFill="1" applyBorder="1" applyAlignment="1">
      <alignment horizontal="left"/>
    </xf>
    <xf numFmtId="0" fontId="0" fillId="42" borderId="30" xfId="0" applyFont="1" applyFill="1" applyBorder="1"/>
    <xf numFmtId="14" fontId="0" fillId="42" borderId="30" xfId="0" applyNumberFormat="1" applyFont="1" applyFill="1" applyBorder="1" applyAlignment="1">
      <alignment horizontal="center"/>
    </xf>
    <xf numFmtId="14" fontId="0" fillId="42" borderId="30" xfId="0" applyNumberFormat="1" applyFont="1" applyFill="1" applyBorder="1" applyAlignment="1">
      <alignment horizontal="left"/>
    </xf>
    <xf numFmtId="3" fontId="0" fillId="42" borderId="30" xfId="0" applyNumberFormat="1" applyFont="1" applyFill="1" applyBorder="1"/>
    <xf numFmtId="1" fontId="0" fillId="42" borderId="30" xfId="0" applyNumberFormat="1" applyFont="1" applyFill="1" applyBorder="1" applyAlignment="1">
      <alignment horizontal="center"/>
    </xf>
    <xf numFmtId="14" fontId="0" fillId="42" borderId="30" xfId="0" applyNumberFormat="1" applyFont="1" applyFill="1" applyBorder="1"/>
    <xf numFmtId="0" fontId="0" fillId="42"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2" borderId="31" xfId="0" applyFont="1" applyFill="1" applyBorder="1" applyAlignment="1">
      <alignment horizontal="left"/>
    </xf>
    <xf numFmtId="0" fontId="0" fillId="42" borderId="31" xfId="0" applyFont="1" applyFill="1" applyBorder="1"/>
    <xf numFmtId="14" fontId="0" fillId="42" borderId="31" xfId="0" applyNumberFormat="1" applyFont="1" applyFill="1" applyBorder="1" applyAlignment="1">
      <alignment horizontal="center"/>
    </xf>
    <xf numFmtId="14" fontId="0" fillId="42" borderId="31" xfId="0" applyNumberFormat="1" applyFont="1" applyFill="1" applyBorder="1" applyAlignment="1">
      <alignment horizontal="left"/>
    </xf>
    <xf numFmtId="14" fontId="0" fillId="42" borderId="31" xfId="0" applyNumberFormat="1" applyFont="1" applyFill="1" applyBorder="1"/>
    <xf numFmtId="3" fontId="0" fillId="42" borderId="31" xfId="0" applyNumberFormat="1" applyFont="1" applyFill="1" applyBorder="1"/>
    <xf numFmtId="1" fontId="0" fillId="42" borderId="31" xfId="0" applyNumberFormat="1" applyFont="1" applyFill="1" applyBorder="1" applyAlignment="1">
      <alignment horizontal="center"/>
    </xf>
    <xf numFmtId="0" fontId="0" fillId="42" borderId="31" xfId="0" applyFont="1" applyFill="1" applyBorder="1" applyAlignment="1">
      <alignment horizontal="center"/>
    </xf>
    <xf numFmtId="0" fontId="0" fillId="42" borderId="31" xfId="0" applyFont="1" applyFill="1" applyBorder="1" applyAlignment="1">
      <alignment horizontal="left" vertical="center"/>
    </xf>
    <xf numFmtId="14" fontId="0" fillId="42" borderId="31" xfId="0" applyNumberFormat="1" applyFont="1" applyFill="1" applyBorder="1" applyAlignment="1">
      <alignment horizontal="center" vertical="center"/>
    </xf>
    <xf numFmtId="14" fontId="0" fillId="42" borderId="31" xfId="0" applyNumberFormat="1" applyFont="1" applyFill="1" applyBorder="1" applyAlignment="1">
      <alignment horizontal="left" vertical="center"/>
    </xf>
    <xf numFmtId="3" fontId="0" fillId="42" borderId="31" xfId="0" applyNumberFormat="1" applyFont="1" applyFill="1" applyBorder="1" applyAlignment="1">
      <alignment horizontal="right" vertical="center"/>
    </xf>
    <xf numFmtId="1" fontId="0" fillId="42" borderId="31" xfId="0" applyNumberFormat="1" applyFont="1" applyFill="1" applyBorder="1" applyAlignment="1">
      <alignment horizontal="center" vertical="center"/>
    </xf>
    <xf numFmtId="0" fontId="0" fillId="42"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0" fillId="43" borderId="0" xfId="0" applyFont="1" applyFill="1" applyBorder="1" applyAlignment="1">
      <alignment horizontal="left"/>
    </xf>
    <xf numFmtId="0" fontId="0" fillId="43" borderId="0" xfId="0" applyFont="1" applyFill="1" applyAlignment="1">
      <alignment horizontal="left"/>
    </xf>
    <xf numFmtId="0" fontId="0" fillId="43" borderId="0" xfId="0" applyFont="1" applyFill="1" applyBorder="1" applyAlignment="1">
      <alignment horizontal="left" vertical="center"/>
    </xf>
    <xf numFmtId="0" fontId="0" fillId="43" borderId="29" xfId="0" applyFont="1" applyFill="1" applyBorder="1" applyAlignment="1">
      <alignment horizontal="left"/>
    </xf>
    <xf numFmtId="0" fontId="0" fillId="43" borderId="29" xfId="0" applyFont="1" applyFill="1" applyBorder="1" applyAlignment="1">
      <alignment horizontal="left" vertical="center"/>
    </xf>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2"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2"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2"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2"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2"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168" fontId="0" fillId="41" borderId="29" xfId="0" applyNumberFormat="1" applyFill="1" applyBorder="1" applyAlignment="1"/>
    <xf numFmtId="0" fontId="16" fillId="38" borderId="29" xfId="0" applyFont="1" applyFill="1" applyBorder="1" applyAlignment="1">
      <alignment wrapText="1"/>
    </xf>
    <xf numFmtId="0" fontId="0" fillId="0" borderId="29" xfId="0" applyFill="1" applyBorder="1" applyAlignment="1">
      <alignment wrapText="1"/>
    </xf>
    <xf numFmtId="4" fontId="0" fillId="0" borderId="29" xfId="0" applyNumberFormat="1" applyBorder="1" applyAlignment="1">
      <alignment horizontal="center"/>
    </xf>
    <xf numFmtId="0" fontId="0" fillId="42"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2" borderId="29" xfId="0" applyFont="1" applyFill="1" applyBorder="1" applyAlignment="1">
      <alignment horizontal="left"/>
    </xf>
    <xf numFmtId="0" fontId="0" fillId="0" borderId="29" xfId="0" applyBorder="1" applyAlignment="1">
      <alignment wrapText="1"/>
    </xf>
    <xf numFmtId="0" fontId="0" fillId="41" borderId="29" xfId="0" applyNumberFormat="1" applyFill="1" applyBorder="1" applyAlignment="1"/>
    <xf numFmtId="168" fontId="0" fillId="41" borderId="18" xfId="0" applyNumberFormat="1" applyFill="1" applyBorder="1" applyAlignment="1"/>
    <xf numFmtId="0" fontId="0" fillId="0" borderId="18" xfId="0" applyBorder="1" applyAlignment="1">
      <alignment wrapText="1"/>
    </xf>
    <xf numFmtId="168" fontId="0" fillId="41" borderId="19" xfId="0" applyNumberFormat="1" applyFill="1" applyBorder="1" applyAlignment="1"/>
    <xf numFmtId="0" fontId="0" fillId="37" borderId="29" xfId="0" applyFill="1" applyBorder="1"/>
    <xf numFmtId="0" fontId="0" fillId="44" borderId="29" xfId="0" applyFill="1" applyBorder="1" applyAlignment="1"/>
    <xf numFmtId="168" fontId="0" fillId="44" borderId="29" xfId="0" applyNumberFormat="1" applyFill="1" applyBorder="1" applyAlignment="1"/>
    <xf numFmtId="0" fontId="0" fillId="44" borderId="29" xfId="0" applyFill="1" applyBorder="1" applyAlignment="1">
      <alignment wrapText="1"/>
    </xf>
    <xf numFmtId="0" fontId="0" fillId="44" borderId="29" xfId="0" applyNumberFormat="1" applyFill="1" applyBorder="1" applyAlignment="1"/>
    <xf numFmtId="0" fontId="0" fillId="0" borderId="19" xfId="0" applyFill="1" applyBorder="1" applyAlignment="1"/>
    <xf numFmtId="0" fontId="0" fillId="41" borderId="19" xfId="0" applyFill="1" applyBorder="1" applyAlignment="1"/>
    <xf numFmtId="0" fontId="0" fillId="41" borderId="19" xfId="0" applyNumberFormat="1" applyFill="1" applyBorder="1" applyAlignment="1"/>
    <xf numFmtId="0" fontId="0" fillId="43" borderId="19" xfId="0" applyFont="1" applyFill="1" applyBorder="1" applyAlignment="1">
      <alignment horizontal="left"/>
    </xf>
    <xf numFmtId="0" fontId="20" fillId="39" borderId="29" xfId="0" applyFont="1" applyFill="1" applyBorder="1" applyAlignment="1">
      <alignment wrapText="1"/>
    </xf>
    <xf numFmtId="0" fontId="20" fillId="39" borderId="29" xfId="0" applyFont="1" applyFill="1" applyBorder="1" applyAlignment="1">
      <alignment horizontal="left" wrapText="1"/>
    </xf>
    <xf numFmtId="0" fontId="16" fillId="39" borderId="29" xfId="0" applyFont="1" applyFill="1" applyBorder="1"/>
    <xf numFmtId="0" fontId="0" fillId="0" borderId="29" xfId="0" applyNumberFormat="1" applyBorder="1"/>
    <xf numFmtId="0" fontId="0" fillId="44" borderId="29" xfId="0" applyFill="1" applyBorder="1"/>
    <xf numFmtId="0" fontId="16" fillId="44" borderId="29" xfId="0" applyFont="1" applyFill="1" applyBorder="1" applyAlignment="1"/>
    <xf numFmtId="0" fontId="0" fillId="0" borderId="29" xfId="0" applyBorder="1" applyAlignment="1">
      <alignment wrapText="1"/>
    </xf>
    <xf numFmtId="0" fontId="0" fillId="0" borderId="0" xfId="0" applyBorder="1" applyAlignment="1">
      <alignment horizontal="left"/>
    </xf>
    <xf numFmtId="0" fontId="0" fillId="0" borderId="0" xfId="0" applyBorder="1"/>
    <xf numFmtId="0" fontId="16" fillId="0" borderId="0" xfId="0" applyFont="1" applyAlignment="1"/>
    <xf numFmtId="0" fontId="0" fillId="45" borderId="29" xfId="0" applyFill="1" applyBorder="1" applyAlignment="1">
      <alignment wrapText="1"/>
    </xf>
    <xf numFmtId="168" fontId="0" fillId="41" borderId="0" xfId="0" applyNumberFormat="1" applyFill="1" applyBorder="1" applyAlignment="1"/>
    <xf numFmtId="9" fontId="0" fillId="0" borderId="29" xfId="0" applyNumberFormat="1" applyBorder="1"/>
    <xf numFmtId="0" fontId="0" fillId="0" borderId="0" xfId="0" applyAlignment="1">
      <alignment horizontal="left" indent="1"/>
    </xf>
    <xf numFmtId="0" fontId="0" fillId="0" borderId="18" xfId="0" applyFill="1" applyBorder="1" applyAlignment="1"/>
    <xf numFmtId="0" fontId="0" fillId="0" borderId="0" xfId="0"/>
    <xf numFmtId="0" fontId="0" fillId="0" borderId="0" xfId="0"/>
    <xf numFmtId="0" fontId="0" fillId="0" borderId="29" xfId="0" applyBorder="1" applyAlignment="1">
      <alignment wrapText="1"/>
    </xf>
    <xf numFmtId="0" fontId="0" fillId="0" borderId="29" xfId="0" applyBorder="1" applyAlignment="1"/>
    <xf numFmtId="0" fontId="0" fillId="0" borderId="0" xfId="0"/>
    <xf numFmtId="0" fontId="0" fillId="0" borderId="0" xfId="0" applyFill="1" applyBorder="1" applyAlignment="1">
      <alignment horizontal="left" wrapText="1"/>
    </xf>
    <xf numFmtId="4" fontId="0" fillId="0" borderId="0" xfId="0" applyNumberFormat="1" applyFill="1" applyBorder="1" applyAlignment="1">
      <alignment horizontal="center"/>
    </xf>
    <xf numFmtId="0" fontId="0" fillId="0" borderId="19" xfId="0" applyBorder="1" applyAlignment="1"/>
    <xf numFmtId="0" fontId="0" fillId="0" borderId="32" xfId="0" applyFill="1" applyBorder="1"/>
    <xf numFmtId="0" fontId="16" fillId="44" borderId="0" xfId="0" applyFont="1" applyFill="1" applyBorder="1" applyAlignment="1"/>
    <xf numFmtId="0" fontId="0" fillId="0" borderId="32" xfId="0" applyFill="1" applyBorder="1" applyAlignment="1"/>
    <xf numFmtId="0" fontId="0" fillId="0" borderId="19" xfId="0" applyFill="1" applyBorder="1" applyAlignment="1">
      <alignment vertical="center"/>
    </xf>
    <xf numFmtId="0" fontId="0" fillId="37" borderId="29" xfId="0" applyFont="1" applyFill="1" applyBorder="1" applyAlignment="1">
      <alignment horizontal="left"/>
    </xf>
    <xf numFmtId="0" fontId="0" fillId="0" borderId="0" xfId="0" applyFill="1" applyBorder="1" applyAlignment="1">
      <alignment vertical="center"/>
    </xf>
    <xf numFmtId="0" fontId="0" fillId="0" borderId="19" xfId="0" applyFill="1" applyBorder="1"/>
    <xf numFmtId="0" fontId="0" fillId="33" borderId="0" xfId="0" applyFill="1" applyBorder="1"/>
    <xf numFmtId="0" fontId="0" fillId="44" borderId="0" xfId="0" applyFill="1" applyBorder="1" applyAlignment="1"/>
    <xf numFmtId="0" fontId="0" fillId="37" borderId="29" xfId="0" applyFill="1" applyBorder="1" applyAlignment="1"/>
    <xf numFmtId="0" fontId="0" fillId="44" borderId="19" xfId="0" applyFill="1" applyBorder="1" applyAlignment="1"/>
    <xf numFmtId="0" fontId="0" fillId="41" borderId="0" xfId="0" applyFill="1" applyBorder="1" applyAlignment="1"/>
    <xf numFmtId="0" fontId="0" fillId="42" borderId="29" xfId="0" applyFill="1" applyBorder="1"/>
    <xf numFmtId="4" fontId="0" fillId="0" borderId="19" xfId="0" applyNumberFormat="1" applyBorder="1" applyAlignment="1">
      <alignment horizontal="center"/>
    </xf>
    <xf numFmtId="168" fontId="0" fillId="37" borderId="29" xfId="0" applyNumberFormat="1" applyFill="1" applyBorder="1" applyAlignment="1"/>
    <xf numFmtId="0" fontId="0" fillId="0" borderId="29" xfId="0" applyBorder="1" applyAlignment="1">
      <alignment horizontal="left" wrapText="1"/>
    </xf>
    <xf numFmtId="4" fontId="0" fillId="0" borderId="29" xfId="0" applyNumberFormat="1" applyFill="1" applyBorder="1" applyAlignment="1">
      <alignment horizontal="center"/>
    </xf>
    <xf numFmtId="168" fontId="0" fillId="44" borderId="19" xfId="0" applyNumberFormat="1" applyFill="1" applyBorder="1" applyAlignment="1"/>
    <xf numFmtId="168" fontId="0" fillId="44" borderId="0" xfId="0" applyNumberFormat="1" applyFill="1" applyBorder="1" applyAlignment="1"/>
    <xf numFmtId="0" fontId="0" fillId="0" borderId="19" xfId="0" applyBorder="1" applyAlignment="1">
      <alignment horizontal="left" wrapText="1"/>
    </xf>
    <xf numFmtId="0" fontId="0" fillId="0" borderId="29" xfId="0" applyFill="1" applyBorder="1" applyAlignment="1">
      <alignment horizontal="left" wrapText="1"/>
    </xf>
    <xf numFmtId="168" fontId="0" fillId="44" borderId="18" xfId="0" applyNumberFormat="1" applyFill="1" applyBorder="1" applyAlignment="1"/>
    <xf numFmtId="0" fontId="0" fillId="0" borderId="19" xfId="0" applyBorder="1" applyAlignment="1">
      <alignment wrapText="1"/>
    </xf>
    <xf numFmtId="0" fontId="0" fillId="44" borderId="0" xfId="0" applyFill="1" applyBorder="1"/>
    <xf numFmtId="0" fontId="0" fillId="0" borderId="0" xfId="0" applyBorder="1" applyAlignment="1">
      <alignment wrapText="1"/>
    </xf>
    <xf numFmtId="0" fontId="0" fillId="44" borderId="19" xfId="0" applyFill="1" applyBorder="1"/>
    <xf numFmtId="0" fontId="0" fillId="0" borderId="0" xfId="0" applyFill="1" applyBorder="1" applyAlignment="1">
      <alignment wrapText="1"/>
    </xf>
    <xf numFmtId="0" fontId="0" fillId="41" borderId="0" xfId="0" applyNumberFormat="1" applyFill="1" applyBorder="1" applyAlignment="1"/>
    <xf numFmtId="0" fontId="0" fillId="44" borderId="19" xfId="0" applyNumberFormat="1" applyFill="1" applyBorder="1" applyAlignment="1"/>
    <xf numFmtId="0" fontId="29" fillId="0" borderId="0" xfId="0" applyFont="1" applyAlignment="1">
      <alignment horizontal="left" vertical="center" readingOrder="1"/>
    </xf>
    <xf numFmtId="170" fontId="0" fillId="0" borderId="0" xfId="0" applyNumberFormat="1"/>
    <xf numFmtId="0" fontId="0" fillId="0" borderId="0" xfId="0"/>
    <xf numFmtId="0" fontId="0" fillId="0" borderId="0" xfId="0" pivotButton="1"/>
    <xf numFmtId="0" fontId="0" fillId="0" borderId="0" xfId="0"/>
    <xf numFmtId="43" fontId="0" fillId="0" borderId="0" xfId="0" applyNumberFormat="1"/>
    <xf numFmtId="171" fontId="0" fillId="0" borderId="0" xfId="43" applyNumberFormat="1" applyFont="1"/>
    <xf numFmtId="171" fontId="0" fillId="0" borderId="0" xfId="0" applyNumberFormat="1"/>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9"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2" borderId="29" xfId="0" applyFill="1" applyBorder="1" applyAlignment="1">
      <alignment wrapText="1"/>
    </xf>
    <xf numFmtId="0" fontId="0" fillId="42" borderId="29" xfId="0" applyFill="1" applyBorder="1" applyAlignment="1"/>
    <xf numFmtId="14" fontId="0" fillId="42" borderId="29" xfId="0" applyNumberFormat="1" applyFill="1" applyBorder="1" applyAlignment="1"/>
    <xf numFmtId="14" fontId="0" fillId="42" borderId="29" xfId="0" applyNumberFormat="1" applyFill="1" applyBorder="1" applyAlignment="1">
      <alignment horizontal="left"/>
    </xf>
    <xf numFmtId="3" fontId="0" fillId="42" borderId="29" xfId="0" applyNumberFormat="1" applyFill="1" applyBorder="1" applyAlignment="1">
      <alignment horizontal="right"/>
    </xf>
    <xf numFmtId="4" fontId="0" fillId="42" borderId="29" xfId="0" applyNumberFormat="1" applyFill="1" applyBorder="1" applyAlignment="1">
      <alignment horizontal="center"/>
    </xf>
    <xf numFmtId="0" fontId="0" fillId="42" borderId="29" xfId="0" applyFill="1" applyBorder="1" applyAlignment="1">
      <alignment horizontal="center"/>
    </xf>
    <xf numFmtId="0" fontId="0" fillId="42" borderId="29" xfId="0" applyFill="1" applyBorder="1" applyAlignment="1">
      <alignment horizontal="right"/>
    </xf>
    <xf numFmtId="17" fontId="0" fillId="33" borderId="29" xfId="0" applyNumberFormat="1" applyFill="1" applyBorder="1"/>
    <xf numFmtId="14" fontId="0" fillId="42" borderId="29" xfId="0" applyNumberFormat="1" applyFill="1" applyBorder="1" applyAlignment="1">
      <alignment horizontal="center"/>
    </xf>
    <xf numFmtId="14" fontId="0" fillId="42" borderId="29" xfId="0" applyNumberFormat="1" applyFill="1" applyBorder="1"/>
    <xf numFmtId="169" fontId="0" fillId="42" borderId="29" xfId="0" applyNumberFormat="1" applyFill="1" applyBorder="1" applyAlignment="1">
      <alignment horizontal="center"/>
    </xf>
    <xf numFmtId="14" fontId="0" fillId="42"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9"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40" borderId="33" xfId="0" applyFont="1" applyFill="1" applyBorder="1" applyAlignment="1">
      <alignment wrapText="1"/>
    </xf>
    <xf numFmtId="0" fontId="28" fillId="40" borderId="34" xfId="0" applyFont="1" applyFill="1" applyBorder="1" applyAlignment="1">
      <alignment horizontal="left" wrapText="1"/>
    </xf>
    <xf numFmtId="0" fontId="20" fillId="40" borderId="34" xfId="0" applyFont="1" applyFill="1" applyBorder="1" applyAlignment="1">
      <alignment wrapText="1"/>
    </xf>
    <xf numFmtId="0" fontId="20" fillId="37" borderId="34" xfId="0" applyFont="1" applyFill="1" applyBorder="1" applyAlignment="1">
      <alignment horizontal="left" wrapText="1"/>
    </xf>
    <xf numFmtId="0" fontId="20" fillId="38" borderId="34" xfId="0" applyFont="1" applyFill="1" applyBorder="1" applyAlignment="1">
      <alignment horizontal="left" wrapText="1"/>
    </xf>
    <xf numFmtId="0" fontId="20" fillId="40" borderId="34" xfId="0" applyFont="1" applyFill="1" applyBorder="1" applyAlignment="1">
      <alignment horizontal="left" wrapText="1"/>
    </xf>
    <xf numFmtId="14" fontId="20" fillId="40" borderId="34" xfId="0" applyNumberFormat="1" applyFont="1" applyFill="1" applyBorder="1" applyAlignment="1">
      <alignment horizontal="left" wrapText="1"/>
    </xf>
    <xf numFmtId="0" fontId="20" fillId="40" borderId="34" xfId="0" applyFont="1" applyFill="1" applyBorder="1" applyAlignment="1">
      <alignment horizontal="center" wrapText="1"/>
    </xf>
    <xf numFmtId="3" fontId="20" fillId="40" borderId="34" xfId="0" applyNumberFormat="1" applyFont="1" applyFill="1" applyBorder="1" applyAlignment="1">
      <alignment horizontal="center" wrapText="1"/>
    </xf>
    <xf numFmtId="4" fontId="20" fillId="37" borderId="34" xfId="0" applyNumberFormat="1" applyFont="1" applyFill="1" applyBorder="1" applyAlignment="1">
      <alignment horizontal="center" wrapText="1"/>
    </xf>
    <xf numFmtId="165" fontId="20" fillId="40" borderId="34" xfId="0" applyNumberFormat="1" applyFont="1" applyFill="1" applyBorder="1" applyAlignment="1">
      <alignment wrapText="1"/>
    </xf>
    <xf numFmtId="0" fontId="28" fillId="40" borderId="34" xfId="0" applyFont="1" applyFill="1" applyBorder="1" applyAlignment="1">
      <alignment wrapText="1"/>
    </xf>
    <xf numFmtId="0" fontId="16" fillId="40" borderId="35" xfId="0" applyFont="1" applyFill="1" applyBorder="1" applyAlignment="1">
      <alignment wrapText="1"/>
    </xf>
    <xf numFmtId="0" fontId="0" fillId="33" borderId="36" xfId="0" applyFill="1" applyBorder="1" applyAlignment="1">
      <alignment wrapText="1"/>
    </xf>
    <xf numFmtId="0" fontId="0" fillId="0" borderId="37" xfId="0" applyBorder="1" applyAlignment="1"/>
    <xf numFmtId="0" fontId="0" fillId="42" borderId="36" xfId="0" applyFill="1" applyBorder="1" applyAlignment="1">
      <alignment wrapText="1"/>
    </xf>
    <xf numFmtId="0" fontId="18" fillId="0" borderId="36" xfId="0" applyFont="1" applyFill="1" applyBorder="1" applyAlignment="1">
      <alignment wrapText="1"/>
    </xf>
    <xf numFmtId="0" fontId="0" fillId="0" borderId="36" xfId="0" applyFill="1" applyBorder="1" applyAlignment="1">
      <alignment wrapText="1"/>
    </xf>
    <xf numFmtId="0" fontId="0" fillId="0" borderId="36" xfId="0" applyFont="1" applyBorder="1" applyAlignment="1">
      <alignment horizontal="left" wrapText="1"/>
    </xf>
    <xf numFmtId="0" fontId="18" fillId="33" borderId="36" xfId="0" applyFont="1" applyFill="1" applyBorder="1" applyAlignment="1">
      <alignment wrapText="1"/>
    </xf>
    <xf numFmtId="0" fontId="18" fillId="0" borderId="36" xfId="0" applyFont="1" applyFill="1" applyBorder="1" applyAlignment="1">
      <alignment vertical="top" wrapText="1"/>
    </xf>
    <xf numFmtId="0" fontId="0" fillId="0" borderId="36" xfId="0" applyFont="1" applyFill="1" applyBorder="1" applyAlignment="1">
      <alignment wrapText="1"/>
    </xf>
    <xf numFmtId="0" fontId="0" fillId="33" borderId="38" xfId="0" applyFill="1" applyBorder="1" applyAlignment="1">
      <alignment wrapText="1"/>
    </xf>
    <xf numFmtId="0" fontId="0" fillId="33" borderId="39" xfId="0" applyFill="1" applyBorder="1" applyAlignment="1">
      <alignment wrapText="1"/>
    </xf>
    <xf numFmtId="0" fontId="0" fillId="0" borderId="39" xfId="0" applyBorder="1" applyAlignment="1">
      <alignment horizontal="left" wrapText="1"/>
    </xf>
    <xf numFmtId="0" fontId="0" fillId="33" borderId="39" xfId="0" applyFill="1" applyBorder="1"/>
    <xf numFmtId="0" fontId="0" fillId="33" borderId="39" xfId="0" applyFill="1" applyBorder="1" applyAlignment="1"/>
    <xf numFmtId="14" fontId="0" fillId="33" borderId="39" xfId="0" applyNumberFormat="1" applyFill="1" applyBorder="1" applyAlignment="1"/>
    <xf numFmtId="14" fontId="0" fillId="33" borderId="39" xfId="0" applyNumberFormat="1" applyFill="1" applyBorder="1" applyAlignment="1">
      <alignment horizontal="left"/>
    </xf>
    <xf numFmtId="3" fontId="0" fillId="33" borderId="39" xfId="0" applyNumberFormat="1" applyFill="1" applyBorder="1" applyAlignment="1">
      <alignment horizontal="right"/>
    </xf>
    <xf numFmtId="4" fontId="0" fillId="33" borderId="39" xfId="0" applyNumberFormat="1" applyFill="1" applyBorder="1" applyAlignment="1">
      <alignment horizontal="center"/>
    </xf>
    <xf numFmtId="3" fontId="0" fillId="0" borderId="39" xfId="0" applyNumberFormat="1" applyBorder="1" applyAlignment="1">
      <alignment horizontal="center"/>
    </xf>
    <xf numFmtId="14" fontId="0" fillId="0" borderId="39" xfId="0" applyNumberFormat="1" applyBorder="1" applyAlignment="1">
      <alignment horizontal="left"/>
    </xf>
    <xf numFmtId="165" fontId="0" fillId="0" borderId="39" xfId="0" applyNumberFormat="1" applyBorder="1" applyAlignment="1"/>
    <xf numFmtId="0" fontId="18" fillId="33" borderId="39" xfId="0" applyFont="1" applyFill="1" applyBorder="1" applyAlignment="1"/>
    <xf numFmtId="0" fontId="18" fillId="0" borderId="39" xfId="0" applyFont="1" applyBorder="1" applyAlignment="1">
      <alignment wrapText="1"/>
    </xf>
    <xf numFmtId="0" fontId="0" fillId="0" borderId="39" xfId="0" applyBorder="1" applyAlignment="1"/>
    <xf numFmtId="0" fontId="0" fillId="0" borderId="40" xfId="0" applyBorder="1" applyAlignment="1"/>
    <xf numFmtId="0" fontId="16" fillId="33" borderId="0" xfId="0" applyFont="1" applyFill="1" applyAlignment="1">
      <alignment wrapText="1"/>
    </xf>
    <xf numFmtId="0" fontId="0" fillId="0" borderId="0" xfId="0"/>
    <xf numFmtId="0" fontId="0" fillId="0" borderId="29" xfId="0" applyBorder="1" applyAlignment="1"/>
    <xf numFmtId="0" fontId="16" fillId="40" borderId="29" xfId="0" applyFont="1" applyFill="1" applyBorder="1" applyAlignment="1">
      <alignment wrapText="1"/>
    </xf>
    <xf numFmtId="0" fontId="0" fillId="0" borderId="29" xfId="0" applyBorder="1" applyAlignment="1">
      <alignment wrapText="1"/>
    </xf>
    <xf numFmtId="0" fontId="0" fillId="0" borderId="29" xfId="0" applyBorder="1" applyAlignment="1"/>
    <xf numFmtId="0" fontId="0" fillId="0" borderId="0" xfId="0" pivotButton="1"/>
    <xf numFmtId="0" fontId="0" fillId="0" borderId="0" xfId="0"/>
    <xf numFmtId="0" fontId="18" fillId="0" borderId="29" xfId="0" applyFont="1" applyFill="1" applyBorder="1" applyAlignment="1"/>
    <xf numFmtId="169" fontId="18" fillId="0" borderId="29" xfId="0" applyNumberFormat="1" applyFont="1" applyFill="1" applyBorder="1" applyAlignment="1">
      <alignment horizontal="center"/>
    </xf>
    <xf numFmtId="14" fontId="0" fillId="0" borderId="29" xfId="0" applyNumberFormat="1" applyBorder="1" applyAlignment="1">
      <alignment horizontal="center"/>
    </xf>
    <xf numFmtId="14" fontId="0" fillId="0" borderId="29" xfId="0" applyNumberFormat="1" applyBorder="1" applyAlignment="1"/>
    <xf numFmtId="3" fontId="0" fillId="0" borderId="29" xfId="0" applyNumberFormat="1" applyBorder="1" applyAlignment="1"/>
    <xf numFmtId="0" fontId="0" fillId="0" borderId="29" xfId="0" applyBorder="1" applyAlignment="1">
      <alignment horizontal="center"/>
    </xf>
    <xf numFmtId="0" fontId="18" fillId="0" borderId="29" xfId="0" applyFont="1" applyFill="1" applyBorder="1" applyAlignment="1">
      <alignment horizontal="left"/>
    </xf>
    <xf numFmtId="0" fontId="0" fillId="0" borderId="29" xfId="0" applyFont="1" applyFill="1" applyBorder="1" applyAlignment="1"/>
    <xf numFmtId="14" fontId="0" fillId="0" borderId="29" xfId="0" applyNumberFormat="1" applyFont="1" applyFill="1" applyBorder="1" applyAlignment="1"/>
    <xf numFmtId="3" fontId="0" fillId="0" borderId="29" xfId="0" applyNumberFormat="1" applyFont="1" applyFill="1" applyBorder="1" applyAlignment="1"/>
    <xf numFmtId="0" fontId="0" fillId="0" borderId="29" xfId="0" applyBorder="1" applyAlignment="1">
      <alignment wrapText="1"/>
    </xf>
    <xf numFmtId="0" fontId="0" fillId="0" borderId="29" xfId="0" applyBorder="1" applyAlignment="1"/>
    <xf numFmtId="0" fontId="18" fillId="0" borderId="29" xfId="0" applyFont="1" applyBorder="1" applyAlignment="1">
      <alignment wrapText="1"/>
    </xf>
    <xf numFmtId="3" fontId="0" fillId="0" borderId="29" xfId="0" applyNumberFormat="1" applyBorder="1" applyAlignment="1">
      <alignment horizontal="right"/>
    </xf>
    <xf numFmtId="169" fontId="0" fillId="0" borderId="29" xfId="0" applyNumberFormat="1" applyBorder="1" applyAlignment="1">
      <alignment horizontal="center"/>
    </xf>
    <xf numFmtId="14" fontId="18" fillId="0" borderId="29" xfId="0" applyNumberFormat="1" applyFont="1" applyFill="1" applyBorder="1" applyAlignment="1"/>
    <xf numFmtId="3" fontId="18" fillId="0" borderId="29" xfId="0" applyNumberFormat="1" applyFont="1" applyFill="1" applyBorder="1" applyAlignment="1"/>
    <xf numFmtId="0" fontId="16" fillId="37" borderId="0" xfId="0" applyFont="1" applyFill="1" applyAlignment="1">
      <alignment horizontal="center"/>
    </xf>
    <xf numFmtId="0" fontId="0" fillId="0" borderId="0" xfId="0" pivotButton="1"/>
    <xf numFmtId="0" fontId="0" fillId="0" borderId="0" xfId="0"/>
    <xf numFmtId="0" fontId="16" fillId="38" borderId="0" xfId="0" applyFont="1" applyFill="1" applyAlignment="1">
      <alignment horizontal="center"/>
    </xf>
    <xf numFmtId="0" fontId="16" fillId="46" borderId="0" xfId="0" applyFont="1" applyFill="1" applyAlignment="1">
      <alignment horizontal="center"/>
    </xf>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23" fillId="34" borderId="17" xfId="0" applyFont="1" applyFill="1" applyBorder="1" applyAlignment="1">
      <alignment wrapText="1"/>
    </xf>
    <xf numFmtId="0" fontId="0" fillId="0" borderId="18" xfId="0" applyBorder="1" applyAlignment="1"/>
    <xf numFmtId="0" fontId="0" fillId="0" borderId="23" xfId="0" applyBorder="1" applyAlignment="1"/>
    <xf numFmtId="0" fontId="25" fillId="0" borderId="18" xfId="0" applyFont="1" applyBorder="1" applyAlignment="1"/>
    <xf numFmtId="0" fontId="25" fillId="0" borderId="23"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numFmt numFmtId="171" formatCode="_(* #,##0_);_(* \(#,##0\);_(* &quot;-&quot;??_);_(@_)"/>
    </dxf>
    <dxf>
      <numFmt numFmtId="171" formatCode="_(* #,##0_);_(* \(#,##0\);_(* &quot;-&quot;??_);_(@_)"/>
    </dxf>
    <dxf>
      <numFmt numFmtId="2" formatCode="0.0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
      <numFmt numFmtId="172" formatCode="_(* #,##0.000_);_(* \(#,##0.000\);_(* &quot;-&quot;??_);_(@_)"/>
    </dxf>
    <dxf>
      <numFmt numFmtId="35" formatCode="_(* #,##0.00_);_(* \(#,##0.00\);_(* &quot;-&quot;??_);_(@_)"/>
    </dxf>
    <dxf>
      <numFmt numFmtId="4" formatCode="#,##0.00"/>
    </dxf>
    <dxf>
      <numFmt numFmtId="3" formatCode="#,##0"/>
    </dxf>
    <dxf>
      <numFmt numFmtId="166" formatCode="&quot;$&quot;#,##0"/>
    </dxf>
    <dxf>
      <numFmt numFmtId="14" formatCode="0.00%"/>
    </dxf>
    <dxf>
      <numFmt numFmtId="2" formatCode="0.00"/>
    </dxf>
    <dxf>
      <numFmt numFmtId="4" formatCode="#,##0.00"/>
    </dxf>
    <dxf>
      <numFmt numFmtId="4" formatCode="#,##0.00"/>
    </dxf>
    <dxf>
      <numFmt numFmtId="3" formatCode="#,##0"/>
    </dxf>
    <dxf>
      <numFmt numFmtId="166" formatCode="&quot;$&quot;#,##0"/>
    </dxf>
    <dxf>
      <numFmt numFmtId="35" formatCode="_(* #,##0.00_);_(* \(#,##0.00\);_(* &quot;-&quot;??_);_(@_)"/>
    </dxf>
    <dxf>
      <numFmt numFmtId="2" formatCode="0.00"/>
    </dxf>
    <dxf>
      <numFmt numFmtId="3" formatCode="#,##0"/>
    </dxf>
    <dxf>
      <numFmt numFmtId="166" formatCode="&quot;$&quot;#,##0"/>
    </dxf>
    <dxf>
      <numFmt numFmtId="35" formatCode="_(* #,##0.00_);_(* \(#,##0.00\);_(* &quot;-&quot;??_);_(@_)"/>
    </dxf>
    <dxf>
      <numFmt numFmtId="35" formatCode="_(* #,##0.00_);_(* \(#,##0.00\);_(* &quot;-&quot;??_);_(@_)"/>
    </dxf>
    <dxf>
      <numFmt numFmtId="35" formatCode="_(* #,##0.00_);_(* \(#,##0.00\);_(* &quot;-&quot;??_);_(@_)"/>
    </dxf>
    <dxf>
      <numFmt numFmtId="4" formatCode="#,##0.00"/>
    </dxf>
    <dxf>
      <numFmt numFmtId="2" formatCode="0.00"/>
    </dxf>
    <dxf>
      <numFmt numFmtId="3" formatCode="#,##0"/>
    </dxf>
    <dxf>
      <numFmt numFmtId="166" formatCode="&quot;$&quot;#,##0"/>
    </dxf>
    <dxf>
      <numFmt numFmtId="4" formatCode="#,##0.00"/>
    </dxf>
    <dxf>
      <numFmt numFmtId="2" formatCode="0.00"/>
    </dxf>
    <dxf>
      <numFmt numFmtId="3" formatCode="#,##0"/>
    </dxf>
    <dxf>
      <numFmt numFmtId="166" formatCode="&quot;$&quot;#,##0"/>
    </dxf>
    <dxf>
      <numFmt numFmtId="4" formatCode="#,##0.00"/>
    </dxf>
    <dxf>
      <numFmt numFmtId="3" formatCode="#,##0"/>
    </dxf>
    <dxf>
      <numFmt numFmtId="166" formatCode="&quot;$&quot;#,##0"/>
    </dxf>
    <dxf>
      <numFmt numFmtId="4" formatCode="#,##0.00"/>
    </dxf>
    <dxf>
      <numFmt numFmtId="4" formatCode="#,##0.00"/>
    </dxf>
    <dxf>
      <numFmt numFmtId="3" formatCode="#,##0"/>
    </dxf>
    <dxf>
      <numFmt numFmtId="166" formatCode="&quot;$&quot;#,##0"/>
    </dxf>
    <dxf>
      <numFmt numFmtId="4" formatCode="#,##0.00"/>
    </dxf>
    <dxf>
      <numFmt numFmtId="3" formatCode="#,##0"/>
    </dxf>
    <dxf>
      <numFmt numFmtId="166" formatCode="&quot;$&quot;#,##0"/>
    </dxf>
    <dxf>
      <numFmt numFmtId="170" formatCode="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Pipeline</a:t>
            </a:r>
            <a:r>
              <a:rPr lang="en-US" baseline="0"/>
              <a:t> (by Brand) in $mn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5.0678735920688797E-3"/>
              <c:y val="-0.138413326595641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0"/>
              <c:y val="-0.124909587415578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11815771782554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2.5339367960344498E-3"/>
              <c:y val="-0.141789261390657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5.0678735920688502E-3"/>
              <c:y val="-0.11815771782554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5.0678735920688996E-3"/>
              <c:y val="-0.131661457005609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dLbl>
          <c:idx val="0"/>
          <c:layout>
            <c:manualLayout>
              <c:x val="5.0678735920687999E-3"/>
              <c:y val="-0.135037391800624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dLbl>
          <c:idx val="0"/>
          <c:layout>
            <c:manualLayout>
              <c:x val="0"/>
              <c:y val="-0.148541130980688"/>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dLbl>
          <c:idx val="0"/>
          <c:layout>
            <c:manualLayout>
              <c:x val="-9.2909942551011901E-17"/>
              <c:y val="-0.141789261390657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dLbl>
          <c:idx val="0"/>
          <c:layout>
            <c:manualLayout>
              <c:x val="0"/>
              <c:y val="-0.131661457005609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dLbl>
          <c:idx val="0"/>
          <c:layout>
            <c:manualLayout>
              <c:x val="5.0678735920687999E-3"/>
              <c:y val="-0.124909587415578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dLbl>
          <c:idx val="0"/>
          <c:layout>
            <c:manualLayout>
              <c:x val="5.0678735920687999E-3"/>
              <c:y val="-0.158668935365735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layout>
            <c:manualLayout>
              <c:x val="-9.2909942551011901E-17"/>
              <c:y val="-0.158668935365735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dLbl>
          <c:idx val="0"/>
          <c:layout>
            <c:manualLayout>
              <c:x val="5.0678735920688996E-3"/>
              <c:y val="-0.141789261390657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stacked"/>
        <c:varyColors val="0"/>
        <c:ser>
          <c:idx val="0"/>
          <c:order val="0"/>
          <c:tx>
            <c:strRef>
              <c:f>Summary_2017_PipelineNew!$B$5</c:f>
              <c:strCache>
                <c:ptCount val="1"/>
                <c:pt idx="0">
                  <c:v>Total</c:v>
                </c:pt>
              </c:strCache>
            </c:strRef>
          </c:tx>
          <c:spPr>
            <a:solidFill>
              <a:schemeClr val="accent1"/>
            </a:solidFill>
            <a:ln>
              <a:noFill/>
            </a:ln>
            <a:effectLst/>
          </c:spPr>
          <c:invertIfNegative val="0"/>
          <c:cat>
            <c:strRef>
              <c:f>Summary_2017_PipelineNew!$A$6:$A$22</c:f>
              <c:strCache>
                <c:ptCount val="16"/>
                <c:pt idx="0">
                  <c:v>Watson Data Platform</c:v>
                </c:pt>
                <c:pt idx="1">
                  <c:v>Watson Platform</c:v>
                </c:pt>
                <c:pt idx="2">
                  <c:v>Cloud</c:v>
                </c:pt>
                <c:pt idx="3">
                  <c:v>Industry</c:v>
                </c:pt>
                <c:pt idx="4">
                  <c:v>Watson Customer Engagement</c:v>
                </c:pt>
                <c:pt idx="5">
                  <c:v>Watson IoT</c:v>
                </c:pt>
                <c:pt idx="6">
                  <c:v>Analytics</c:v>
                </c:pt>
                <c:pt idx="7">
                  <c:v>Security</c:v>
                </c:pt>
                <c:pt idx="8">
                  <c:v>Watson FSS</c:v>
                </c:pt>
                <c:pt idx="9">
                  <c:v>Watson Health</c:v>
                </c:pt>
                <c:pt idx="10">
                  <c:v>The Weather Company</c:v>
                </c:pt>
                <c:pt idx="11">
                  <c:v>GBS</c:v>
                </c:pt>
                <c:pt idx="12">
                  <c:v>GTS</c:v>
                </c:pt>
                <c:pt idx="13">
                  <c:v>Collaboration &amp; Talent Solutions</c:v>
                </c:pt>
                <c:pt idx="14">
                  <c:v>Sys HW</c:v>
                </c:pt>
                <c:pt idx="15">
                  <c:v>Sys SW</c:v>
                </c:pt>
              </c:strCache>
            </c:strRef>
          </c:cat>
          <c:val>
            <c:numRef>
              <c:f>Summary_2017_PipelineNew!$B$6:$B$22</c:f>
              <c:numCache>
                <c:formatCode>_(* #,##0.00_);_(* \(#,##0.00\);_(* "-"??_);_(@_)</c:formatCode>
                <c:ptCount val="16"/>
                <c:pt idx="0">
                  <c:v>0.54630000000000001</c:v>
                </c:pt>
                <c:pt idx="1">
                  <c:v>2.1758999999999995</c:v>
                </c:pt>
                <c:pt idx="2">
                  <c:v>62.775193999999921</c:v>
                </c:pt>
                <c:pt idx="3">
                  <c:v>0.3</c:v>
                </c:pt>
                <c:pt idx="4">
                  <c:v>0.48499999999999999</c:v>
                </c:pt>
                <c:pt idx="5">
                  <c:v>9.700075</c:v>
                </c:pt>
                <c:pt idx="6">
                  <c:v>2.5819439999999987</c:v>
                </c:pt>
                <c:pt idx="7">
                  <c:v>9.4759999999999983E-2</c:v>
                </c:pt>
                <c:pt idx="8">
                  <c:v>23.026189000000045</c:v>
                </c:pt>
                <c:pt idx="9">
                  <c:v>0.41874999999999996</c:v>
                </c:pt>
                <c:pt idx="10">
                  <c:v>4.9999999999999996E-2</c:v>
                </c:pt>
                <c:pt idx="11">
                  <c:v>426.0965839999995</c:v>
                </c:pt>
                <c:pt idx="12">
                  <c:v>19.333792000000024</c:v>
                </c:pt>
                <c:pt idx="13">
                  <c:v>1.0139999999999999E-3</c:v>
                </c:pt>
                <c:pt idx="14">
                  <c:v>19.440351000000003</c:v>
                </c:pt>
                <c:pt idx="15">
                  <c:v>1.29</c:v>
                </c:pt>
              </c:numCache>
            </c:numRef>
          </c:val>
          <c:extLst xmlns:c16r2="http://schemas.microsoft.com/office/drawing/2015/06/chart">
            <c:ext xmlns:c16="http://schemas.microsoft.com/office/drawing/2014/chart" uri="{C3380CC4-5D6E-409C-BE32-E72D297353CC}">
              <c16:uniqueId val="{0000001A-38C5-42F1-A976-C87829E9AA6C}"/>
            </c:ext>
          </c:extLst>
        </c:ser>
        <c:dLbls>
          <c:showLegendKey val="0"/>
          <c:showVal val="0"/>
          <c:showCatName val="0"/>
          <c:showSerName val="0"/>
          <c:showPercent val="0"/>
          <c:showBubbleSize val="0"/>
        </c:dLbls>
        <c:gapWidth val="150"/>
        <c:overlap val="100"/>
        <c:axId val="258065288"/>
        <c:axId val="258065680"/>
      </c:barChart>
      <c:catAx>
        <c:axId val="25806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065680"/>
        <c:crosses val="autoZero"/>
        <c:auto val="1"/>
        <c:lblAlgn val="ctr"/>
        <c:lblOffset val="100"/>
        <c:noMultiLvlLbl val="0"/>
      </c:catAx>
      <c:valAx>
        <c:axId val="2580656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065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Pipeline by</a:t>
            </a:r>
            <a:r>
              <a:rPr lang="en-US" baseline="0"/>
              <a:t> Brand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s>
    <c:plotArea>
      <c:layout/>
      <c:pieChart>
        <c:varyColors val="1"/>
        <c:ser>
          <c:idx val="0"/>
          <c:order val="0"/>
          <c:tx>
            <c:strRef>
              <c:f>Summary_2017_PipelineNew!$F$5</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C3D6-487A-89DA-A69D32E9D84C}"/>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C3D6-487A-89DA-A69D32E9D84C}"/>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C3D6-487A-89DA-A69D32E9D84C}"/>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C3D6-487A-89DA-A69D32E9D84C}"/>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C3D6-487A-89DA-A69D32E9D84C}"/>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C3D6-487A-89DA-A69D32E9D84C}"/>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C3D6-487A-89DA-A69D32E9D84C}"/>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C3D6-487A-89DA-A69D32E9D84C}"/>
              </c:ext>
            </c:extLst>
          </c:dPt>
          <c:dPt>
            <c:idx val="8"/>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1-C3D6-487A-89DA-A69D32E9D84C}"/>
              </c:ext>
            </c:extLst>
          </c:dPt>
          <c:dPt>
            <c:idx val="9"/>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3-C3D6-487A-89DA-A69D32E9D84C}"/>
              </c:ext>
            </c:extLst>
          </c:dPt>
          <c:dPt>
            <c:idx val="10"/>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5-C3D6-487A-89DA-A69D32E9D84C}"/>
              </c:ext>
            </c:extLst>
          </c:dPt>
          <c:dPt>
            <c:idx val="11"/>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C3D6-487A-89DA-A69D32E9D84C}"/>
              </c:ext>
            </c:extLst>
          </c:dPt>
          <c:dPt>
            <c:idx val="12"/>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9-C3D6-487A-89DA-A69D32E9D84C}"/>
              </c:ext>
            </c:extLst>
          </c:dPt>
          <c:dPt>
            <c:idx val="13"/>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B-C3D6-487A-89DA-A69D32E9D84C}"/>
              </c:ext>
            </c:extLst>
          </c:dPt>
          <c:dPt>
            <c:idx val="14"/>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D-C3D6-487A-89DA-A69D32E9D84C}"/>
              </c:ext>
            </c:extLst>
          </c:dPt>
          <c:dPt>
            <c:idx val="15"/>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F-C3D6-487A-89DA-A69D32E9D84C}"/>
              </c:ext>
            </c:extLst>
          </c:dPt>
          <c:dPt>
            <c:idx val="16"/>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1-B9AA-41D4-BCF3-E77054711B20}"/>
              </c:ext>
            </c:extLst>
          </c:dPt>
          <c:dPt>
            <c:idx val="17"/>
            <c:bubble3D val="0"/>
            <c:spPr>
              <a:solidFill>
                <a:schemeClr val="accent6">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3-B9AA-41D4-BCF3-E77054711B20}"/>
              </c:ext>
            </c:extLst>
          </c:dPt>
          <c:dPt>
            <c:idx val="18"/>
            <c:bubble3D val="0"/>
            <c:spPr>
              <a:solidFill>
                <a:schemeClr val="accent1">
                  <a:lumMod val="8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5-B9AA-41D4-BCF3-E77054711B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Summary_2017_PipelineNew!$E$6:$E$22</c:f>
              <c:strCache>
                <c:ptCount val="16"/>
                <c:pt idx="0">
                  <c:v>Analytics</c:v>
                </c:pt>
                <c:pt idx="1">
                  <c:v>Cloud</c:v>
                </c:pt>
                <c:pt idx="2">
                  <c:v>Industry</c:v>
                </c:pt>
                <c:pt idx="3">
                  <c:v>Security</c:v>
                </c:pt>
                <c:pt idx="4">
                  <c:v>Watson IoT</c:v>
                </c:pt>
                <c:pt idx="5">
                  <c:v>Watson Data Platform</c:v>
                </c:pt>
                <c:pt idx="6">
                  <c:v>Watson FSS</c:v>
                </c:pt>
                <c:pt idx="7">
                  <c:v>Watson Health</c:v>
                </c:pt>
                <c:pt idx="8">
                  <c:v>Watson Platform</c:v>
                </c:pt>
                <c:pt idx="9">
                  <c:v>Watson Customer Engagement</c:v>
                </c:pt>
                <c:pt idx="10">
                  <c:v>The Weather Company</c:v>
                </c:pt>
                <c:pt idx="11">
                  <c:v>GBS</c:v>
                </c:pt>
                <c:pt idx="12">
                  <c:v>GTS</c:v>
                </c:pt>
                <c:pt idx="13">
                  <c:v>Collaboration &amp; Talent Solutions</c:v>
                </c:pt>
                <c:pt idx="14">
                  <c:v>Sys HW</c:v>
                </c:pt>
                <c:pt idx="15">
                  <c:v>Sys SW</c:v>
                </c:pt>
              </c:strCache>
            </c:strRef>
          </c:cat>
          <c:val>
            <c:numRef>
              <c:f>Summary_2017_PipelineNew!$F$6:$F$22</c:f>
              <c:numCache>
                <c:formatCode>0.00%</c:formatCode>
                <c:ptCount val="16"/>
                <c:pt idx="0">
                  <c:v>4.5431497051693186E-3</c:v>
                </c:pt>
                <c:pt idx="1">
                  <c:v>0.11045828418937312</c:v>
                </c:pt>
                <c:pt idx="2">
                  <c:v>5.2787547350012076E-4</c:v>
                </c:pt>
                <c:pt idx="3">
                  <c:v>1.6673826622957147E-4</c:v>
                </c:pt>
                <c:pt idx="4">
                  <c:v>1.7068105612038944E-2</c:v>
                </c:pt>
                <c:pt idx="5">
                  <c:v>9.6126123724371982E-4</c:v>
                </c:pt>
                <c:pt idx="6">
                  <c:v>4.0516534737594236E-2</c:v>
                </c:pt>
                <c:pt idx="7">
                  <c:v>7.368261817605852E-4</c:v>
                </c:pt>
                <c:pt idx="8">
                  <c:v>3.8286808092963757E-3</c:v>
                </c:pt>
                <c:pt idx="9">
                  <c:v>8.5339868215852845E-4</c:v>
                </c:pt>
                <c:pt idx="10">
                  <c:v>8.797924558335345E-5</c:v>
                </c:pt>
                <c:pt idx="11">
                  <c:v>0.74975312011927986</c:v>
                </c:pt>
                <c:pt idx="12">
                  <c:v>3.4019448688509486E-2</c:v>
                </c:pt>
                <c:pt idx="13">
                  <c:v>1.784219100430408E-6</c:v>
                </c:pt>
                <c:pt idx="14">
                  <c:v>3.4206948297111815E-2</c:v>
                </c:pt>
                <c:pt idx="15">
                  <c:v>2.269864536050519E-3</c:v>
                </c:pt>
              </c:numCache>
            </c:numRef>
          </c:val>
          <c:extLst xmlns:c16r2="http://schemas.microsoft.com/office/drawing/2015/06/chart">
            <c:ext xmlns:c16="http://schemas.microsoft.com/office/drawing/2014/chart" uri="{C3380CC4-5D6E-409C-BE32-E72D297353CC}">
              <c16:uniqueId val="{00000000-B671-47EC-A255-FD9F7747307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832786526684198"/>
          <c:y val="7.0229294254884805E-2"/>
          <c:w val="0.29500546806649203"/>
          <c:h val="0.826529965004375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GBS Pipeline</a:t>
            </a:r>
            <a:r>
              <a:rPr lang="en-US" baseline="0"/>
              <a:t> - By Sector (in $mn)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5.0925337632080002E-17"/>
              <c:y val="-0.194444444444445"/>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0"/>
              <c:y val="-0.162037037037037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212962962962962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1.0185067526416E-16"/>
              <c:y val="-0.236111111111110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0"/>
              <c:y val="-0.222222222222221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0"/>
              <c:y val="-0.236111111111110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Summary_2017_PipelineNew!$B$37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Summary_2017_PipelineNew!$A$38:$A$45</c:f>
              <c:strCache>
                <c:ptCount val="7"/>
                <c:pt idx="0">
                  <c:v>Comm</c:v>
                </c:pt>
                <c:pt idx="1">
                  <c:v>Comp Srvcs</c:v>
                </c:pt>
                <c:pt idx="2">
                  <c:v>Distribution</c:v>
                </c:pt>
                <c:pt idx="3">
                  <c:v>FSS</c:v>
                </c:pt>
                <c:pt idx="4">
                  <c:v>Industrial</c:v>
                </c:pt>
                <c:pt idx="5">
                  <c:v>ISA</c:v>
                </c:pt>
                <c:pt idx="6">
                  <c:v>Public</c:v>
                </c:pt>
              </c:strCache>
            </c:strRef>
          </c:cat>
          <c:val>
            <c:numRef>
              <c:f>Summary_2017_PipelineNew!$B$38:$B$45</c:f>
              <c:numCache>
                <c:formatCode>_(* #,##0.00_);_(* \(#,##0.00\);_(* "-"??_);_(@_)</c:formatCode>
                <c:ptCount val="7"/>
                <c:pt idx="0">
                  <c:v>37.351255999999999</c:v>
                </c:pt>
                <c:pt idx="1">
                  <c:v>12.730798999999999</c:v>
                </c:pt>
                <c:pt idx="2">
                  <c:v>65.779467999999923</c:v>
                </c:pt>
                <c:pt idx="3">
                  <c:v>154.88859400000021</c:v>
                </c:pt>
                <c:pt idx="4">
                  <c:v>100.49720199999997</c:v>
                </c:pt>
                <c:pt idx="5">
                  <c:v>9.4355489999999982</c:v>
                </c:pt>
                <c:pt idx="6">
                  <c:v>43.128002000000038</c:v>
                </c:pt>
              </c:numCache>
            </c:numRef>
          </c:val>
          <c:extLst xmlns:c16r2="http://schemas.microsoft.com/office/drawing/2015/06/chart">
            <c:ext xmlns:c16="http://schemas.microsoft.com/office/drawing/2014/chart" uri="{C3380CC4-5D6E-409C-BE32-E72D297353CC}">
              <c16:uniqueId val="{00000007-DBC0-48E9-BAEE-22CFDB80763C}"/>
            </c:ext>
          </c:extLst>
        </c:ser>
        <c:dLbls>
          <c:dLblPos val="ctr"/>
          <c:showLegendKey val="0"/>
          <c:showVal val="1"/>
          <c:showCatName val="0"/>
          <c:showSerName val="0"/>
          <c:showPercent val="0"/>
          <c:showBubbleSize val="0"/>
        </c:dLbls>
        <c:gapWidth val="150"/>
        <c:overlap val="100"/>
        <c:axId val="472887504"/>
        <c:axId val="472887896"/>
      </c:barChart>
      <c:catAx>
        <c:axId val="47288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87896"/>
        <c:crosses val="autoZero"/>
        <c:auto val="1"/>
        <c:lblAlgn val="ctr"/>
        <c:lblOffset val="100"/>
        <c:noMultiLvlLbl val="0"/>
      </c:catAx>
      <c:valAx>
        <c:axId val="47288789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87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5400000" vert="horz"/>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GBS Pipeline - By Sector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Summary_2017_PipelineNew!$F$37</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E831-478F-BFAF-DCEE5577D721}"/>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E831-478F-BFAF-DCEE5577D721}"/>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E831-478F-BFAF-DCEE5577D721}"/>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E831-478F-BFAF-DCEE5577D721}"/>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E831-478F-BFAF-DCEE5577D721}"/>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E831-478F-BFAF-DCEE5577D721}"/>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E831-478F-BFAF-DCEE5577D721}"/>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E831-478F-BFAF-DCEE5577D7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Summary_2017_PipelineNew!$E$38:$E$45</c:f>
              <c:strCache>
                <c:ptCount val="7"/>
                <c:pt idx="0">
                  <c:v>Comm</c:v>
                </c:pt>
                <c:pt idx="1">
                  <c:v>FSS</c:v>
                </c:pt>
                <c:pt idx="2">
                  <c:v>Public</c:v>
                </c:pt>
                <c:pt idx="3">
                  <c:v>Industrial</c:v>
                </c:pt>
                <c:pt idx="4">
                  <c:v>Distribution</c:v>
                </c:pt>
                <c:pt idx="5">
                  <c:v>ISA</c:v>
                </c:pt>
                <c:pt idx="6">
                  <c:v>Comp Srvcs</c:v>
                </c:pt>
              </c:strCache>
            </c:strRef>
          </c:cat>
          <c:val>
            <c:numRef>
              <c:f>Summary_2017_PipelineNew!$F$38:$F$45</c:f>
              <c:numCache>
                <c:formatCode>0.00%</c:formatCode>
                <c:ptCount val="7"/>
                <c:pt idx="0">
                  <c:v>8.8131897136097523E-2</c:v>
                </c:pt>
                <c:pt idx="1">
                  <c:v>0.36546630811994041</c:v>
                </c:pt>
                <c:pt idx="2">
                  <c:v>0.10176237810983942</c:v>
                </c:pt>
                <c:pt idx="3">
                  <c:v>0.23712747622542102</c:v>
                </c:pt>
                <c:pt idx="4">
                  <c:v>0.15520948766604312</c:v>
                </c:pt>
                <c:pt idx="5">
                  <c:v>2.2263584225671228E-2</c:v>
                </c:pt>
                <c:pt idx="6">
                  <c:v>3.0038868516987307E-2</c:v>
                </c:pt>
              </c:numCache>
            </c:numRef>
          </c:val>
          <c:extLst xmlns:c16r2="http://schemas.microsoft.com/office/drawing/2015/06/chart">
            <c:ext xmlns:c16="http://schemas.microsoft.com/office/drawing/2014/chart" uri="{C3380CC4-5D6E-409C-BE32-E72D297353CC}">
              <c16:uniqueId val="{00000000-6B2B-47CB-B9D4-59F87BA474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GBS Pipeline - By Industry (in $mn)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0"/>
              <c:y val="-0.137547970733010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2.4200515947377802E-3"/>
              <c:y val="-0.136268028054608"/>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140759294227830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4.8401031894755604E-3"/>
              <c:y val="-0.172001672293146"/>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8.8734200075334106E-17"/>
              <c:y val="-0.133662585416028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8.8734200075334106E-17"/>
              <c:y val="-0.117044094800055"/>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dLbl>
          <c:idx val="0"/>
          <c:layout>
            <c:manualLayout>
              <c:x val="-8.8734200075334106E-17"/>
              <c:y val="-0.14044783117897"/>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dLbl>
          <c:idx val="0"/>
          <c:layout>
            <c:manualLayout>
              <c:x val="0"/>
              <c:y val="-0.111303567383093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dLbl>
          <c:idx val="0"/>
          <c:layout>
            <c:manualLayout>
              <c:x val="0"/>
              <c:y val="-0.152249026639233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dLbl>
          <c:idx val="0"/>
          <c:layout>
            <c:manualLayout>
              <c:x val="-4.4367100037666998E-17"/>
              <c:y val="-0.109533651490513"/>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dLbl>
          <c:idx val="0"/>
          <c:layout>
            <c:manualLayout>
              <c:x val="-2.4200515947377802E-3"/>
              <c:y val="-0.120093953371038"/>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dLbl>
          <c:idx val="0"/>
          <c:layout>
            <c:manualLayout>
              <c:x val="0"/>
              <c:y val="-0.17106015513649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layout>
            <c:manualLayout>
              <c:x val="0"/>
              <c:y val="-9.42353923055302E-2"/>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dLbl>
          <c:idx val="0"/>
          <c:layout>
            <c:manualLayout>
              <c:x val="-1.6428247945466496E-3"/>
              <c:y val="-0.105426829735843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dLbl>
          <c:idx val="0"/>
          <c:layout>
            <c:manualLayout>
              <c:x val="1.6428247945466797E-3"/>
              <c:y val="-8.1488785799179536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dLbl>
          <c:idx val="0"/>
          <c:layout>
            <c:manualLayout>
              <c:x val="1.6428247945465893E-3"/>
              <c:y val="-0.102635739753862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dLbl>
          <c:idx val="0"/>
          <c:layout>
            <c:manualLayout>
              <c:x val="1.6428247945466496E-3"/>
              <c:y val="-0.1018011731779320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dLbl>
          <c:idx val="0"/>
          <c:layout>
            <c:manualLayout>
              <c:x val="3.2856495890932992E-3"/>
              <c:y val="-0.1156063336272668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dLbl>
          <c:idx val="0"/>
          <c:layout>
            <c:manualLayout>
              <c:x val="1.6428247945466496E-3"/>
              <c:y val="-0.12356400720775988"/>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dLbl>
          <c:idx val="0"/>
          <c:layout>
            <c:manualLayout>
              <c:x val="0"/>
              <c:y val="-0.1101916190622243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dLbl>
          <c:idx val="0"/>
          <c:layout>
            <c:manualLayout>
              <c:x val="3.2856495890932992E-3"/>
              <c:y val="-0.1011711842962849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dLbl>
          <c:idx val="0"/>
          <c:layout>
            <c:manualLayout>
              <c:x val="1.642824794546529E-3"/>
              <c:y val="-0.1084387532109036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dLbl>
          <c:idx val="0"/>
          <c:layout>
            <c:manualLayout>
              <c:x val="1.642824794546529E-3"/>
              <c:y val="-7.9711076179887361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Summary_2017_PipelineNew!$B$57</c:f>
              <c:strCache>
                <c:ptCount val="1"/>
                <c:pt idx="0">
                  <c:v>Total</c:v>
                </c:pt>
              </c:strCache>
            </c:strRef>
          </c:tx>
          <c:spPr>
            <a:solidFill>
              <a:schemeClr val="accent1"/>
            </a:solidFill>
            <a:ln>
              <a:noFill/>
            </a:ln>
            <a:effectLst/>
          </c:spPr>
          <c:invertIfNegative val="0"/>
          <c:dPt>
            <c:idx val="0"/>
            <c:invertIfNegative val="0"/>
            <c:bubble3D val="0"/>
            <c:extLst xmlns:c16r2="http://schemas.microsoft.com/office/drawing/2015/06/chart">
              <c:ext xmlns:c16="http://schemas.microsoft.com/office/drawing/2014/chart" uri="{C3380CC4-5D6E-409C-BE32-E72D297353CC}">
                <c16:uniqueId val="{00000000-5037-41F4-98F2-C99DE9954B60}"/>
              </c:ext>
            </c:extLst>
          </c:dPt>
          <c:dPt>
            <c:idx val="1"/>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8F41-4C23-9D46-2956EBE1EFE5}"/>
              </c:ext>
            </c:extLst>
          </c:dPt>
          <c:dPt>
            <c:idx val="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5037-41F4-98F2-C99DE9954B60}"/>
              </c:ext>
            </c:extLst>
          </c:dPt>
          <c:dPt>
            <c:idx val="4"/>
            <c:invertIfNegative val="0"/>
            <c:bubble3D val="0"/>
            <c:extLst xmlns:c16r2="http://schemas.microsoft.com/office/drawing/2015/06/chart">
              <c:ext xmlns:c16="http://schemas.microsoft.com/office/drawing/2014/chart" uri="{C3380CC4-5D6E-409C-BE32-E72D297353CC}">
                <c16:uniqueId val="{00000002-5037-41F4-98F2-C99DE9954B60}"/>
              </c:ext>
            </c:extLst>
          </c:dPt>
          <c:dPt>
            <c:idx val="5"/>
            <c:invertIfNegative val="0"/>
            <c:bubble3D val="0"/>
            <c:extLst xmlns:c16r2="http://schemas.microsoft.com/office/drawing/2015/06/chart">
              <c:ext xmlns:c16="http://schemas.microsoft.com/office/drawing/2014/chart" uri="{C3380CC4-5D6E-409C-BE32-E72D297353CC}">
                <c16:uniqueId val="{00000003-5037-41F4-98F2-C99DE9954B60}"/>
              </c:ext>
            </c:extLst>
          </c:dPt>
          <c:dPt>
            <c:idx val="6"/>
            <c:invertIfNegative val="0"/>
            <c:bubble3D val="0"/>
            <c:extLst xmlns:c16r2="http://schemas.microsoft.com/office/drawing/2015/06/chart">
              <c:ext xmlns:c16="http://schemas.microsoft.com/office/drawing/2014/chart" uri="{C3380CC4-5D6E-409C-BE32-E72D297353CC}">
                <c16:uniqueId val="{00000004-5037-41F4-98F2-C99DE9954B60}"/>
              </c:ext>
            </c:extLst>
          </c:dPt>
          <c:dPt>
            <c:idx val="7"/>
            <c:invertIfNegative val="0"/>
            <c:bubble3D val="0"/>
            <c:extLst xmlns:c16r2="http://schemas.microsoft.com/office/drawing/2015/06/chart">
              <c:ext xmlns:c16="http://schemas.microsoft.com/office/drawing/2014/chart" uri="{C3380CC4-5D6E-409C-BE32-E72D297353CC}">
                <c16:uniqueId val="{00000005-5037-41F4-98F2-C99DE9954B60}"/>
              </c:ext>
            </c:extLst>
          </c:dPt>
          <c:dPt>
            <c:idx val="8"/>
            <c:invertIfNegative val="0"/>
            <c:bubble3D val="0"/>
            <c:extLst xmlns:c16r2="http://schemas.microsoft.com/office/drawing/2015/06/chart">
              <c:ext xmlns:c16="http://schemas.microsoft.com/office/drawing/2014/chart" uri="{C3380CC4-5D6E-409C-BE32-E72D297353CC}">
                <c16:uniqueId val="{00000006-5037-41F4-98F2-C99DE9954B60}"/>
              </c:ext>
            </c:extLst>
          </c:dPt>
          <c:dPt>
            <c:idx val="9"/>
            <c:invertIfNegative val="0"/>
            <c:bubble3D val="0"/>
            <c:extLst xmlns:c16r2="http://schemas.microsoft.com/office/drawing/2015/06/chart">
              <c:ext xmlns:c16="http://schemas.microsoft.com/office/drawing/2014/chart" uri="{C3380CC4-5D6E-409C-BE32-E72D297353CC}">
                <c16:uniqueId val="{00000007-E140-477C-93E2-B63CCE9B5B38}"/>
              </c:ext>
            </c:extLst>
          </c:dPt>
          <c:dPt>
            <c:idx val="10"/>
            <c:invertIfNegative val="0"/>
            <c:bubble3D val="0"/>
            <c:extLst xmlns:c16r2="http://schemas.microsoft.com/office/drawing/2015/06/chart">
              <c:ext xmlns:c16="http://schemas.microsoft.com/office/drawing/2014/chart" uri="{C3380CC4-5D6E-409C-BE32-E72D297353CC}">
                <c16:uniqueId val="{00000007-5037-41F4-98F2-C99DE9954B60}"/>
              </c:ext>
            </c:extLst>
          </c:dPt>
          <c:dPt>
            <c:idx val="11"/>
            <c:invertIfNegative val="0"/>
            <c:bubble3D val="0"/>
            <c:extLst xmlns:c16r2="http://schemas.microsoft.com/office/drawing/2015/06/chart">
              <c:ext xmlns:c16="http://schemas.microsoft.com/office/drawing/2014/chart" uri="{C3380CC4-5D6E-409C-BE32-E72D297353CC}">
                <c16:uniqueId val="{00000008-5037-41F4-98F2-C99DE9954B60}"/>
              </c:ext>
            </c:extLst>
          </c:dPt>
          <c:dPt>
            <c:idx val="12"/>
            <c:invertIfNegative val="0"/>
            <c:bubble3D val="0"/>
            <c:extLst xmlns:c16r2="http://schemas.microsoft.com/office/drawing/2015/06/chart">
              <c:ext xmlns:c16="http://schemas.microsoft.com/office/drawing/2014/chart" uri="{C3380CC4-5D6E-409C-BE32-E72D297353CC}">
                <c16:uniqueId val="{00000009-5037-41F4-98F2-C99DE9954B60}"/>
              </c:ext>
            </c:extLst>
          </c:dPt>
          <c:dLbls>
            <c:dLbl>
              <c:idx val="1"/>
              <c:layout>
                <c:manualLayout>
                  <c:x val="1.6428247945465893E-3"/>
                  <c:y val="-0.10263573975386267"/>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1.6428247945466496E-3"/>
                  <c:y val="-0.10180117317793205"/>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Summary_2017_PipelineNew!$A$58:$A$71</c:f>
              <c:strCache>
                <c:ptCount val="13"/>
                <c:pt idx="0">
                  <c:v>Consumer</c:v>
                </c:pt>
                <c:pt idx="1">
                  <c:v>Electronics</c:v>
                </c:pt>
                <c:pt idx="2">
                  <c:v>Energy &amp; Utilities</c:v>
                </c:pt>
                <c:pt idx="3">
                  <c:v>Insurance</c:v>
                </c:pt>
                <c:pt idx="4">
                  <c:v>Healthcare &amp; Life Sciences</c:v>
                </c:pt>
                <c:pt idx="5">
                  <c:v>Government</c:v>
                </c:pt>
                <c:pt idx="6">
                  <c:v>Banking &amp; Financial Markets</c:v>
                </c:pt>
                <c:pt idx="7">
                  <c:v>Telco, Media, Entertainment</c:v>
                </c:pt>
                <c:pt idx="8">
                  <c:v>Computer Services</c:v>
                </c:pt>
                <c:pt idx="9">
                  <c:v>Travel &amp; Transportation</c:v>
                </c:pt>
                <c:pt idx="10">
                  <c:v>Automotive and A&amp;D</c:v>
                </c:pt>
                <c:pt idx="11">
                  <c:v>Chemicals&amp;Petroleum</c:v>
                </c:pt>
                <c:pt idx="12">
                  <c:v>Industrial Products</c:v>
                </c:pt>
              </c:strCache>
            </c:strRef>
          </c:cat>
          <c:val>
            <c:numRef>
              <c:f>Summary_2017_PipelineNew!$B$58:$B$71</c:f>
              <c:numCache>
                <c:formatCode>_(* #,##0.00_);_(* \(#,##0.00\);_(* "-"??_);_(@_)</c:formatCode>
                <c:ptCount val="13"/>
                <c:pt idx="0">
                  <c:v>48.974727000000001</c:v>
                </c:pt>
                <c:pt idx="1">
                  <c:v>10.924864000000003</c:v>
                </c:pt>
                <c:pt idx="2">
                  <c:v>15.802042999999999</c:v>
                </c:pt>
                <c:pt idx="3">
                  <c:v>20.69098300000001</c:v>
                </c:pt>
                <c:pt idx="4">
                  <c:v>19.921203999999999</c:v>
                </c:pt>
                <c:pt idx="5">
                  <c:v>23.506798000000021</c:v>
                </c:pt>
                <c:pt idx="6">
                  <c:v>136.43094300000007</c:v>
                </c:pt>
                <c:pt idx="7">
                  <c:v>26.760318999999996</c:v>
                </c:pt>
                <c:pt idx="8">
                  <c:v>12.730798999999999</c:v>
                </c:pt>
                <c:pt idx="9">
                  <c:v>16.960297000000008</c:v>
                </c:pt>
                <c:pt idx="10">
                  <c:v>42.273870999999993</c:v>
                </c:pt>
                <c:pt idx="11">
                  <c:v>11.015983</c:v>
                </c:pt>
                <c:pt idx="12">
                  <c:v>37.818038999999985</c:v>
                </c:pt>
              </c:numCache>
            </c:numRef>
          </c:val>
          <c:extLst xmlns:c16r2="http://schemas.microsoft.com/office/drawing/2015/06/chart">
            <c:ext xmlns:c16="http://schemas.microsoft.com/office/drawing/2014/chart" uri="{C3380CC4-5D6E-409C-BE32-E72D297353CC}">
              <c16:uniqueId val="{00000018-3618-4E7C-AE26-984C188EE23A}"/>
            </c:ext>
          </c:extLst>
        </c:ser>
        <c:dLbls>
          <c:dLblPos val="inEnd"/>
          <c:showLegendKey val="0"/>
          <c:showVal val="1"/>
          <c:showCatName val="0"/>
          <c:showSerName val="0"/>
          <c:showPercent val="0"/>
          <c:showBubbleSize val="0"/>
        </c:dLbls>
        <c:gapWidth val="150"/>
        <c:overlap val="100"/>
        <c:axId val="473102176"/>
        <c:axId val="473102568"/>
      </c:barChart>
      <c:catAx>
        <c:axId val="4731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02568"/>
        <c:crosses val="autoZero"/>
        <c:auto val="1"/>
        <c:lblAlgn val="ctr"/>
        <c:lblOffset val="100"/>
        <c:noMultiLvlLbl val="0"/>
      </c:catAx>
      <c:valAx>
        <c:axId val="4731025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02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GBS Pipeline - By Industry</a:t>
            </a:r>
            <a:endParaRPr lang="en-US" b="1"/>
          </a:p>
        </c:rich>
      </c:tx>
      <c:layout>
        <c:manualLayout>
          <c:xMode val="edge"/>
          <c:yMode val="edge"/>
          <c:x val="0.58617953016558499"/>
          <c:y val="3.4500159178664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s>
    <c:plotArea>
      <c:layout/>
      <c:pieChart>
        <c:varyColors val="1"/>
        <c:ser>
          <c:idx val="0"/>
          <c:order val="0"/>
          <c:tx>
            <c:strRef>
              <c:f>Summary_2017_PipelineNew!$F$57</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461-4250-8165-49889983F00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461-4250-8165-49889983F00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9461-4250-8165-49889983F00B}"/>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9461-4250-8165-49889983F00B}"/>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9461-4250-8165-49889983F00B}"/>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9461-4250-8165-49889983F00B}"/>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9461-4250-8165-49889983F00B}"/>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9461-4250-8165-49889983F00B}"/>
              </c:ext>
            </c:extLst>
          </c:dPt>
          <c:dPt>
            <c:idx val="8"/>
            <c:bubble3D val="0"/>
            <c:spPr>
              <a:solidFill>
                <a:schemeClr val="accent3">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1-9461-4250-8165-49889983F00B}"/>
              </c:ext>
            </c:extLst>
          </c:dPt>
          <c:dPt>
            <c:idx val="9"/>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3-9461-4250-8165-49889983F00B}"/>
              </c:ext>
            </c:extLst>
          </c:dPt>
          <c:dPt>
            <c:idx val="10"/>
            <c:bubble3D val="0"/>
            <c:spPr>
              <a:solidFill>
                <a:schemeClr val="accent5">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5-9461-4250-8165-49889983F00B}"/>
              </c:ext>
            </c:extLst>
          </c:dPt>
          <c:dPt>
            <c:idx val="11"/>
            <c:bubble3D val="0"/>
            <c:spPr>
              <a:solidFill>
                <a:schemeClr val="accent6">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7-9461-4250-8165-49889983F00B}"/>
              </c:ext>
            </c:extLst>
          </c:dPt>
          <c:dPt>
            <c:idx val="12"/>
            <c:bubble3D val="0"/>
            <c:spPr>
              <a:solidFill>
                <a:schemeClr val="accent1">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9-9461-4250-8165-49889983F00B}"/>
              </c:ext>
            </c:extLst>
          </c:dPt>
          <c:dPt>
            <c:idx val="13"/>
            <c:bubble3D val="0"/>
            <c:spPr>
              <a:solidFill>
                <a:schemeClr val="accent2">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B-9461-4250-8165-49889983F00B}"/>
              </c:ext>
            </c:extLst>
          </c:dPt>
          <c:dPt>
            <c:idx val="14"/>
            <c:bubble3D val="0"/>
            <c:spPr>
              <a:solidFill>
                <a:schemeClr val="accent3">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D-DD07-4705-BC7F-CCF45842C83B}"/>
              </c:ext>
            </c:extLst>
          </c:dPt>
          <c:dPt>
            <c:idx val="15"/>
            <c:bubble3D val="0"/>
            <c:spPr>
              <a:solidFill>
                <a:schemeClr val="accent4">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1F-DD07-4705-BC7F-CCF45842C83B}"/>
              </c:ext>
            </c:extLst>
          </c:dPt>
          <c:dPt>
            <c:idx val="16"/>
            <c:bubble3D val="0"/>
            <c:spPr>
              <a:solidFill>
                <a:schemeClr val="accent5">
                  <a:lumMod val="80000"/>
                  <a:lumOff val="2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21-DD07-4705-BC7F-CCF45842C8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Summary_2017_PipelineNew!$E$58:$E$72</c:f>
              <c:strCache>
                <c:ptCount val="14"/>
                <c:pt idx="0">
                  <c:v>Banking &amp; Financial Markets</c:v>
                </c:pt>
                <c:pt idx="1">
                  <c:v>Consumer</c:v>
                </c:pt>
                <c:pt idx="2">
                  <c:v>Automotive and A&amp;D</c:v>
                </c:pt>
                <c:pt idx="3">
                  <c:v>Industrial Products</c:v>
                </c:pt>
                <c:pt idx="4">
                  <c:v>Telco, Media, Entertainment</c:v>
                </c:pt>
                <c:pt idx="5">
                  <c:v>Government</c:v>
                </c:pt>
                <c:pt idx="6">
                  <c:v>Insurance</c:v>
                </c:pt>
                <c:pt idx="7">
                  <c:v>Healthcare &amp; Life Sciences</c:v>
                </c:pt>
                <c:pt idx="8">
                  <c:v>Travel &amp; Transportation</c:v>
                </c:pt>
                <c:pt idx="9">
                  <c:v>Energy &amp; Utilities</c:v>
                </c:pt>
                <c:pt idx="10">
                  <c:v>Computer Services</c:v>
                </c:pt>
                <c:pt idx="11">
                  <c:v>Chemicals&amp;Petroleum</c:v>
                </c:pt>
                <c:pt idx="12">
                  <c:v>Electronics</c:v>
                </c:pt>
                <c:pt idx="13">
                  <c:v>(blank)</c:v>
                </c:pt>
              </c:strCache>
            </c:strRef>
          </c:cat>
          <c:val>
            <c:numRef>
              <c:f>Summary_2017_PipelineNew!$F$58:$F$72</c:f>
              <c:numCache>
                <c:formatCode>0.00%</c:formatCode>
                <c:ptCount val="14"/>
                <c:pt idx="0">
                  <c:v>0.3201878356293042</c:v>
                </c:pt>
                <c:pt idx="1">
                  <c:v>0.1149380887784822</c:v>
                </c:pt>
                <c:pt idx="2">
                  <c:v>9.9211945336787774E-2</c:v>
                </c:pt>
                <c:pt idx="3">
                  <c:v>8.8754616723235688E-2</c:v>
                </c:pt>
                <c:pt idx="4">
                  <c:v>6.280341125663659E-2</c:v>
                </c:pt>
                <c:pt idx="5">
                  <c:v>5.5167769192911435E-2</c:v>
                </c:pt>
                <c:pt idx="6">
                  <c:v>4.8559373102132167E-2</c:v>
                </c:pt>
                <c:pt idx="7">
                  <c:v>4.6752789738394147E-2</c:v>
                </c:pt>
                <c:pt idx="8">
                  <c:v>3.980387930075497E-2</c:v>
                </c:pt>
                <c:pt idx="9">
                  <c:v>3.7085589496300676E-2</c:v>
                </c:pt>
                <c:pt idx="10">
                  <c:v>2.9877730725952029E-2</c:v>
                </c:pt>
                <c:pt idx="11">
                  <c:v>2.585325349616039E-2</c:v>
                </c:pt>
                <c:pt idx="12">
                  <c:v>2.5639407613744211E-2</c:v>
                </c:pt>
                <c:pt idx="13">
                  <c:v>5.3643096092035325E-3</c:v>
                </c:pt>
              </c:numCache>
            </c:numRef>
          </c:val>
          <c:extLst xmlns:c16r2="http://schemas.microsoft.com/office/drawing/2015/06/chart">
            <c:ext xmlns:c16="http://schemas.microsoft.com/office/drawing/2014/chart" uri="{C3380CC4-5D6E-409C-BE32-E72D297353CC}">
              <c16:uniqueId val="{00000000-7528-47F7-959B-8F9C9243FF3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GBS Pipeline - By SalesStage (in $mn)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1.1111111111111099E-2"/>
              <c:y val="-0.162037037037037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0"/>
              <c:y val="-0.16203703703703701"/>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1.0185067526416E-16"/>
              <c:y val="-0.14351851851851899"/>
            </c:manualLayout>
          </c:layout>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0"/>
              <c:y val="-0.1527278047783225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1.8844099941983912E-3"/>
              <c:y val="-0.1357580486918423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dLbl>
          <c:idx val="0"/>
          <c:layout>
            <c:manualLayout>
              <c:x val="0"/>
              <c:y val="-0.12303073162698204"/>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Summary_2017_PipelineNew!$B$82</c:f>
              <c:strCache>
                <c:ptCount val="1"/>
                <c:pt idx="0">
                  <c:v>Total</c:v>
                </c:pt>
              </c:strCache>
            </c:strRef>
          </c:tx>
          <c:spPr>
            <a:solidFill>
              <a:schemeClr val="accent1"/>
            </a:solidFill>
            <a:ln>
              <a:noFill/>
            </a:ln>
            <a:effectLst/>
          </c:spPr>
          <c:invertIfNegative val="0"/>
          <c:dPt>
            <c:idx val="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0-E0F2-4037-A952-881853E13292}"/>
              </c:ext>
            </c:extLst>
          </c:dPt>
          <c:dPt>
            <c:idx val="3"/>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E0F2-4037-A952-881853E13292}"/>
              </c:ext>
            </c:extLst>
          </c:dPt>
          <c:dPt>
            <c:idx val="4"/>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2-E0F2-4037-A952-881853E13292}"/>
              </c:ext>
            </c:extLst>
          </c:dPt>
          <c:dLbls>
            <c:dLbl>
              <c:idx val="2"/>
              <c:layout>
                <c:manualLayout>
                  <c:x val="0"/>
                  <c:y val="-0.15272780477832257"/>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1.8844099941983912E-3"/>
                  <c:y val="-0.13575804869184233"/>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0"/>
                  <c:y val="-0.12303073162698204"/>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Summary_2017_PipelineNew!$A$83:$A$88</c:f>
              <c:strCache>
                <c:ptCount val="5"/>
                <c:pt idx="0">
                  <c:v>03-Identified/Validating</c:v>
                </c:pt>
                <c:pt idx="1">
                  <c:v>04-Validated/Qualifying</c:v>
                </c:pt>
                <c:pt idx="2">
                  <c:v>05-Qualified/Gaining Agreement</c:v>
                </c:pt>
                <c:pt idx="3">
                  <c:v>06-Cond Agreed/Closing</c:v>
                </c:pt>
                <c:pt idx="4">
                  <c:v>07-Won/Implementing</c:v>
                </c:pt>
              </c:strCache>
            </c:strRef>
          </c:cat>
          <c:val>
            <c:numRef>
              <c:f>Summary_2017_PipelineNew!$B$83:$B$88</c:f>
              <c:numCache>
                <c:formatCode>_(* #,##0.00_);_(* \(#,##0.00\);_(* "-"??_);_(@_)</c:formatCode>
                <c:ptCount val="5"/>
                <c:pt idx="0">
                  <c:v>167.33964200000017</c:v>
                </c:pt>
                <c:pt idx="1">
                  <c:v>156.33003799999997</c:v>
                </c:pt>
                <c:pt idx="2">
                  <c:v>85.34456799999991</c:v>
                </c:pt>
                <c:pt idx="3">
                  <c:v>5.2432180000000006</c:v>
                </c:pt>
                <c:pt idx="4">
                  <c:v>11.839118000000004</c:v>
                </c:pt>
              </c:numCache>
            </c:numRef>
          </c:val>
          <c:extLst xmlns:c16r2="http://schemas.microsoft.com/office/drawing/2015/06/chart">
            <c:ext xmlns:c16="http://schemas.microsoft.com/office/drawing/2014/chart" uri="{C3380CC4-5D6E-409C-BE32-E72D297353CC}">
              <c16:uniqueId val="{00000008-08F3-4E89-A7BA-04CB5CD99A9A}"/>
            </c:ext>
          </c:extLst>
        </c:ser>
        <c:dLbls>
          <c:dLblPos val="ctr"/>
          <c:showLegendKey val="0"/>
          <c:showVal val="1"/>
          <c:showCatName val="0"/>
          <c:showSerName val="0"/>
          <c:showPercent val="0"/>
          <c:showBubbleSize val="0"/>
        </c:dLbls>
        <c:gapWidth val="150"/>
        <c:overlap val="100"/>
        <c:axId val="473104920"/>
        <c:axId val="473105312"/>
      </c:barChart>
      <c:catAx>
        <c:axId val="47310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05312"/>
        <c:crosses val="autoZero"/>
        <c:auto val="1"/>
        <c:lblAlgn val="ctr"/>
        <c:lblOffset val="100"/>
        <c:noMultiLvlLbl val="0"/>
      </c:catAx>
      <c:valAx>
        <c:axId val="47310531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104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GBS Pipeline - By SalesStage (in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Summary_2017_PipelineNew!$F$82</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D43D-461C-821C-84E6DB86179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D43D-461C-821C-84E6DB86179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D43D-461C-821C-84E6DB861793}"/>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D43D-461C-821C-84E6DB861793}"/>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D43D-461C-821C-84E6DB861793}"/>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A2E4-4A3E-93C3-8053099EBF66}"/>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20AD-4896-B00F-92F7A87B85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Summary_2017_PipelineNew!$E$83:$E$88</c:f>
              <c:strCache>
                <c:ptCount val="5"/>
                <c:pt idx="0">
                  <c:v>03-Identified/Validating</c:v>
                </c:pt>
                <c:pt idx="1">
                  <c:v>04-Validated/Qualifying</c:v>
                </c:pt>
                <c:pt idx="2">
                  <c:v>05-Qualified/Gaining Agreement</c:v>
                </c:pt>
                <c:pt idx="3">
                  <c:v>06-Cond Agreed/Closing</c:v>
                </c:pt>
                <c:pt idx="4">
                  <c:v>07-Won/Implementing</c:v>
                </c:pt>
              </c:strCache>
            </c:strRef>
          </c:cat>
          <c:val>
            <c:numRef>
              <c:f>Summary_2017_PipelineNew!$F$83:$F$88</c:f>
              <c:numCache>
                <c:formatCode>0.00%</c:formatCode>
                <c:ptCount val="5"/>
                <c:pt idx="0">
                  <c:v>0.39272702078268718</c:v>
                </c:pt>
                <c:pt idx="1">
                  <c:v>0.36688873807070932</c:v>
                </c:pt>
                <c:pt idx="2">
                  <c:v>0.20029395025612315</c:v>
                </c:pt>
                <c:pt idx="3">
                  <c:v>1.2305233594644353E-2</c:v>
                </c:pt>
                <c:pt idx="4">
                  <c:v>2.7785057295836007E-2</c:v>
                </c:pt>
              </c:numCache>
            </c:numRef>
          </c:val>
          <c:extLst xmlns:c16r2="http://schemas.microsoft.com/office/drawing/2015/06/chart">
            <c:ext xmlns:c16="http://schemas.microsoft.com/office/drawing/2014/chart" uri="{C3380CC4-5D6E-409C-BE32-E72D297353CC}">
              <c16:uniqueId val="{00000000-5AD5-4E8A-8E4B-4A0F46AE78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GBS Pipeline - By Sector &amp; Industry (in $mn)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dLbl>
          <c:idx val="0"/>
          <c:layout>
            <c:manualLayout>
              <c:x val="-6.9022176771048396E-3"/>
              <c:y val="-8.75607997270779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dLbl>
          <c:idx val="0"/>
          <c:layout>
            <c:manualLayout>
              <c:x val="-5.7518480642540303E-2"/>
              <c:y val="6.16168590672030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Summary_2017_PipelineNew!$B$100:$B$101</c:f>
              <c:strCache>
                <c:ptCount val="1"/>
                <c:pt idx="0">
                  <c:v>Consumer</c:v>
                </c:pt>
              </c:strCache>
            </c:strRef>
          </c:tx>
          <c:spPr>
            <a:solidFill>
              <a:schemeClr val="accent1"/>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Summary_2017_PipelineNew!$B$102:$B$108</c:f>
              <c:numCache>
                <c:formatCode>_(* #,##0.00_);_(* \(#,##0.00\);_(* "-"??_);_(@_)</c:formatCode>
                <c:ptCount val="6"/>
                <c:pt idx="4">
                  <c:v>48.919170999999999</c:v>
                </c:pt>
                <c:pt idx="5">
                  <c:v>5.5555999999999994E-2</c:v>
                </c:pt>
              </c:numCache>
            </c:numRef>
          </c:val>
          <c:extLst xmlns:c16r2="http://schemas.microsoft.com/office/drawing/2015/06/chart">
            <c:ext xmlns:c16="http://schemas.microsoft.com/office/drawing/2014/chart" uri="{C3380CC4-5D6E-409C-BE32-E72D297353CC}">
              <c16:uniqueId val="{00000000-FE22-4EA7-BB62-92A7B5EA21AB}"/>
            </c:ext>
          </c:extLst>
        </c:ser>
        <c:ser>
          <c:idx val="1"/>
          <c:order val="1"/>
          <c:tx>
            <c:strRef>
              <c:f>Summary_2017_PipelineNew!$C$100:$C$101</c:f>
              <c:strCache>
                <c:ptCount val="1"/>
                <c:pt idx="0">
                  <c:v>Electronics</c:v>
                </c:pt>
              </c:strCache>
            </c:strRef>
          </c:tx>
          <c:spPr>
            <a:solidFill>
              <a:schemeClr val="accent2"/>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Summary_2017_PipelineNew!$C$102:$C$108</c:f>
              <c:numCache>
                <c:formatCode>_(* #,##0.00_);_(* \(#,##0.00\);_(* "-"??_);_(@_)</c:formatCode>
                <c:ptCount val="6"/>
                <c:pt idx="3">
                  <c:v>10.624864000000002</c:v>
                </c:pt>
                <c:pt idx="5">
                  <c:v>0.3</c:v>
                </c:pt>
              </c:numCache>
            </c:numRef>
          </c:val>
          <c:extLst xmlns:c16r2="http://schemas.microsoft.com/office/drawing/2015/06/chart">
            <c:ext xmlns:c16="http://schemas.microsoft.com/office/drawing/2014/chart" uri="{C3380CC4-5D6E-409C-BE32-E72D297353CC}">
              <c16:uniqueId val="{00000001-FE22-4EA7-BB62-92A7B5EA21AB}"/>
            </c:ext>
          </c:extLst>
        </c:ser>
        <c:ser>
          <c:idx val="2"/>
          <c:order val="2"/>
          <c:tx>
            <c:strRef>
              <c:f>Summary_2017_PipelineNew!$D$100:$D$101</c:f>
              <c:strCache>
                <c:ptCount val="1"/>
                <c:pt idx="0">
                  <c:v>Energy &amp; Utilities</c:v>
                </c:pt>
              </c:strCache>
            </c:strRef>
          </c:tx>
          <c:spPr>
            <a:solidFill>
              <a:schemeClr val="accent3"/>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Summary_2017_PipelineNew!$D$102:$D$108</c:f>
              <c:numCache>
                <c:formatCode>_(* #,##0.00_);_(* \(#,##0.00\);_(* "-"??_);_(@_)</c:formatCode>
                <c:ptCount val="6"/>
                <c:pt idx="0">
                  <c:v>15.702043</c:v>
                </c:pt>
                <c:pt idx="5">
                  <c:v>9.9999999999999992E-2</c:v>
                </c:pt>
              </c:numCache>
            </c:numRef>
          </c:val>
          <c:extLst xmlns:c16r2="http://schemas.microsoft.com/office/drawing/2015/06/chart">
            <c:ext xmlns:c16="http://schemas.microsoft.com/office/drawing/2014/chart" uri="{C3380CC4-5D6E-409C-BE32-E72D297353CC}">
              <c16:uniqueId val="{00000002-FE22-4EA7-BB62-92A7B5EA21AB}"/>
            </c:ext>
          </c:extLst>
        </c:ser>
        <c:ser>
          <c:idx val="3"/>
          <c:order val="3"/>
          <c:tx>
            <c:strRef>
              <c:f>Summary_2017_PipelineNew!$E$100:$E$101</c:f>
              <c:strCache>
                <c:ptCount val="1"/>
                <c:pt idx="0">
                  <c:v>Insurance</c:v>
                </c:pt>
              </c:strCache>
            </c:strRef>
          </c:tx>
          <c:spPr>
            <a:solidFill>
              <a:schemeClr val="accent4"/>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Summary_2017_PipelineNew!$E$102:$E$108</c:f>
              <c:numCache>
                <c:formatCode>_(* #,##0.00_);_(* \(#,##0.00\);_(* "-"??_);_(@_)</c:formatCode>
                <c:ptCount val="6"/>
                <c:pt idx="1">
                  <c:v>20.557650000000006</c:v>
                </c:pt>
                <c:pt idx="5">
                  <c:v>0.13333300000000001</c:v>
                </c:pt>
              </c:numCache>
            </c:numRef>
          </c:val>
          <c:extLst xmlns:c16r2="http://schemas.microsoft.com/office/drawing/2015/06/chart">
            <c:ext xmlns:c16="http://schemas.microsoft.com/office/drawing/2014/chart" uri="{C3380CC4-5D6E-409C-BE32-E72D297353CC}">
              <c16:uniqueId val="{00000003-FE22-4EA7-BB62-92A7B5EA21AB}"/>
            </c:ext>
          </c:extLst>
        </c:ser>
        <c:ser>
          <c:idx val="4"/>
          <c:order val="4"/>
          <c:tx>
            <c:strRef>
              <c:f>Summary_2017_PipelineNew!$F$100:$F$101</c:f>
              <c:strCache>
                <c:ptCount val="1"/>
                <c:pt idx="0">
                  <c:v>Healthcare &amp; Life Sciences</c:v>
                </c:pt>
              </c:strCache>
            </c:strRef>
          </c:tx>
          <c:spPr>
            <a:solidFill>
              <a:schemeClr val="accent5"/>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Summary_2017_PipelineNew!$F$102:$F$108</c:f>
              <c:numCache>
                <c:formatCode>_(* #,##0.00_);_(* \(#,##0.00\);_(* "-"??_);_(@_)</c:formatCode>
                <c:ptCount val="6"/>
                <c:pt idx="2">
                  <c:v>19.721204</c:v>
                </c:pt>
                <c:pt idx="5">
                  <c:v>0.19999999999999998</c:v>
                </c:pt>
              </c:numCache>
            </c:numRef>
          </c:val>
          <c:extLst xmlns:c16r2="http://schemas.microsoft.com/office/drawing/2015/06/chart">
            <c:ext xmlns:c16="http://schemas.microsoft.com/office/drawing/2014/chart" uri="{C3380CC4-5D6E-409C-BE32-E72D297353CC}">
              <c16:uniqueId val="{00000004-FE22-4EA7-BB62-92A7B5EA21AB}"/>
            </c:ext>
          </c:extLst>
        </c:ser>
        <c:ser>
          <c:idx val="5"/>
          <c:order val="5"/>
          <c:tx>
            <c:strRef>
              <c:f>Summary_2017_PipelineNew!$G$100:$G$101</c:f>
              <c:strCache>
                <c:ptCount val="1"/>
                <c:pt idx="0">
                  <c:v>Government</c:v>
                </c:pt>
              </c:strCache>
            </c:strRef>
          </c:tx>
          <c:spPr>
            <a:solidFill>
              <a:schemeClr val="accent6"/>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Summary_2017_PipelineNew!$G$102:$G$108</c:f>
              <c:numCache>
                <c:formatCode>_(* #,##0.00_);_(* \(#,##0.00\);_(* "-"??_);_(@_)</c:formatCode>
                <c:ptCount val="6"/>
                <c:pt idx="2">
                  <c:v>23.406798000000013</c:v>
                </c:pt>
                <c:pt idx="5">
                  <c:v>9.9999999999999992E-2</c:v>
                </c:pt>
              </c:numCache>
            </c:numRef>
          </c:val>
          <c:extLst xmlns:c16r2="http://schemas.microsoft.com/office/drawing/2015/06/chart">
            <c:ext xmlns:c16="http://schemas.microsoft.com/office/drawing/2014/chart" uri="{C3380CC4-5D6E-409C-BE32-E72D297353CC}">
              <c16:uniqueId val="{00000005-FE22-4EA7-BB62-92A7B5EA21AB}"/>
            </c:ext>
          </c:extLst>
        </c:ser>
        <c:ser>
          <c:idx val="6"/>
          <c:order val="6"/>
          <c:tx>
            <c:strRef>
              <c:f>Summary_2017_PipelineNew!$H$100:$H$101</c:f>
              <c:strCache>
                <c:ptCount val="1"/>
                <c:pt idx="0">
                  <c:v>Banking &amp; Financial Markets</c:v>
                </c:pt>
              </c:strCache>
            </c:strRef>
          </c:tx>
          <c:spPr>
            <a:solidFill>
              <a:schemeClr val="accent1">
                <a:lumMod val="60000"/>
              </a:schemeClr>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Summary_2017_PipelineNew!$H$102:$H$108</c:f>
              <c:numCache>
                <c:formatCode>_(* #,##0.00_);_(* \(#,##0.00\);_(* "-"??_);_(@_)</c:formatCode>
                <c:ptCount val="6"/>
                <c:pt idx="1">
                  <c:v>134.33094399999993</c:v>
                </c:pt>
                <c:pt idx="5">
                  <c:v>2.0999989999999999</c:v>
                </c:pt>
              </c:numCache>
            </c:numRef>
          </c:val>
          <c:extLst xmlns:c16r2="http://schemas.microsoft.com/office/drawing/2015/06/chart">
            <c:ext xmlns:c16="http://schemas.microsoft.com/office/drawing/2014/chart" uri="{C3380CC4-5D6E-409C-BE32-E72D297353CC}">
              <c16:uniqueId val="{00000006-FE22-4EA7-BB62-92A7B5EA21AB}"/>
            </c:ext>
          </c:extLst>
        </c:ser>
        <c:ser>
          <c:idx val="7"/>
          <c:order val="7"/>
          <c:tx>
            <c:strRef>
              <c:f>Summary_2017_PipelineNew!$I$100:$I$101</c:f>
              <c:strCache>
                <c:ptCount val="1"/>
                <c:pt idx="0">
                  <c:v>Telco, Media, Entertainment</c:v>
                </c:pt>
              </c:strCache>
            </c:strRef>
          </c:tx>
          <c:spPr>
            <a:solidFill>
              <a:schemeClr val="accent2">
                <a:lumMod val="60000"/>
              </a:schemeClr>
            </a:solidFill>
            <a:ln>
              <a:noFill/>
            </a:ln>
            <a:effectLst/>
          </c:spPr>
          <c:invertIfNegative val="0"/>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Summary_2017_PipelineNew!$I$102:$I$108</c:f>
              <c:numCache>
                <c:formatCode>_(* #,##0.00_);_(* \(#,##0.00\);_(* "-"??_);_(@_)</c:formatCode>
                <c:ptCount val="6"/>
                <c:pt idx="0">
                  <c:v>21.649212999999996</c:v>
                </c:pt>
                <c:pt idx="5">
                  <c:v>5.1111060000000004</c:v>
                </c:pt>
              </c:numCache>
            </c:numRef>
          </c:val>
          <c:extLst xmlns:c16r2="http://schemas.microsoft.com/office/drawing/2015/06/chart">
            <c:ext xmlns:c16="http://schemas.microsoft.com/office/drawing/2014/chart" uri="{C3380CC4-5D6E-409C-BE32-E72D297353CC}">
              <c16:uniqueId val="{00000007-FE22-4EA7-BB62-92A7B5EA21AB}"/>
            </c:ext>
          </c:extLst>
        </c:ser>
        <c:ser>
          <c:idx val="8"/>
          <c:order val="8"/>
          <c:tx>
            <c:strRef>
              <c:f>Summary_2017_PipelineNew!$J$100:$J$101</c:f>
              <c:strCache>
                <c:ptCount val="1"/>
                <c:pt idx="0">
                  <c:v>Travel &amp; Transportation</c:v>
                </c:pt>
              </c:strCache>
            </c:strRef>
          </c:tx>
          <c:spPr>
            <a:solidFill>
              <a:schemeClr val="accent3">
                <a:lumMod val="60000"/>
              </a:schemeClr>
            </a:solidFill>
            <a:ln>
              <a:noFill/>
            </a:ln>
            <a:effectLst/>
          </c:spPr>
          <c:invertIfNegative val="0"/>
          <c:dPt>
            <c:idx val="2"/>
            <c:invertIfNegative val="0"/>
            <c:bubble3D val="0"/>
            <c:extLst xmlns:c16r2="http://schemas.microsoft.com/office/drawing/2015/06/chart">
              <c:ext xmlns:c16="http://schemas.microsoft.com/office/drawing/2014/chart" uri="{C3380CC4-5D6E-409C-BE32-E72D297353CC}">
                <c16:uniqueId val="{0000000F-FE22-4EA7-BB62-92A7B5EA21AB}"/>
              </c:ext>
            </c:extLst>
          </c:dPt>
          <c:dLbls>
            <c:delete val="1"/>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Summary_2017_PipelineNew!$J$102:$J$108</c:f>
              <c:numCache>
                <c:formatCode>_(* #,##0.00_);_(* \(#,##0.00\);_(* "-"??_);_(@_)</c:formatCode>
                <c:ptCount val="6"/>
                <c:pt idx="4">
                  <c:v>16.860297000000006</c:v>
                </c:pt>
                <c:pt idx="5">
                  <c:v>9.9999999999999992E-2</c:v>
                </c:pt>
              </c:numCache>
            </c:numRef>
          </c:val>
          <c:extLst xmlns:c16r2="http://schemas.microsoft.com/office/drawing/2015/06/chart">
            <c:ext xmlns:c16="http://schemas.microsoft.com/office/drawing/2014/chart" uri="{C3380CC4-5D6E-409C-BE32-E72D297353CC}">
              <c16:uniqueId val="{00000008-FE22-4EA7-BB62-92A7B5EA21AB}"/>
            </c:ext>
          </c:extLst>
        </c:ser>
        <c:ser>
          <c:idx val="9"/>
          <c:order val="9"/>
          <c:tx>
            <c:strRef>
              <c:f>Summary_2017_PipelineNew!$K$100:$K$101</c:f>
              <c:strCache>
                <c:ptCount val="1"/>
                <c:pt idx="0">
                  <c:v>Automotive and A&amp;D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Summary_2017_PipelineNew!$K$102:$K$108</c:f>
              <c:numCache>
                <c:formatCode>_(* #,##0.00_);_(* \(#,##0.00\);_(* "-"??_);_(@_)</c:formatCode>
                <c:ptCount val="6"/>
                <c:pt idx="3">
                  <c:v>41.529426999999991</c:v>
                </c:pt>
                <c:pt idx="5">
                  <c:v>0.74444399999999999</c:v>
                </c:pt>
              </c:numCache>
            </c:numRef>
          </c:val>
          <c:extLst xmlns:c16r2="http://schemas.microsoft.com/office/drawing/2015/06/chart">
            <c:ext xmlns:c16="http://schemas.microsoft.com/office/drawing/2014/chart" uri="{C3380CC4-5D6E-409C-BE32-E72D297353CC}">
              <c16:uniqueId val="{00000001-CA9C-47FA-B9FA-817557B0E94F}"/>
            </c:ext>
          </c:extLst>
        </c:ser>
        <c:ser>
          <c:idx val="10"/>
          <c:order val="10"/>
          <c:tx>
            <c:strRef>
              <c:f>Summary_2017_PipelineNew!$L$100:$L$101</c:f>
              <c:strCache>
                <c:ptCount val="1"/>
                <c:pt idx="0">
                  <c:v>Chemicals&amp;Petroleum</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Summary_2017_PipelineNew!$L$102:$L$108</c:f>
              <c:numCache>
                <c:formatCode>_(* #,##0.00_);_(* \(#,##0.00\);_(* "-"??_);_(@_)</c:formatCode>
                <c:ptCount val="6"/>
                <c:pt idx="3">
                  <c:v>10.815983000000001</c:v>
                </c:pt>
                <c:pt idx="5">
                  <c:v>0.19999999999999998</c:v>
                </c:pt>
              </c:numCache>
            </c:numRef>
          </c:val>
          <c:extLst xmlns:c16r2="http://schemas.microsoft.com/office/drawing/2015/06/chart">
            <c:ext xmlns:c16="http://schemas.microsoft.com/office/drawing/2014/chart" uri="{C3380CC4-5D6E-409C-BE32-E72D297353CC}">
              <c16:uniqueId val="{00000002-CA9C-47FA-B9FA-817557B0E94F}"/>
            </c:ext>
          </c:extLst>
        </c:ser>
        <c:ser>
          <c:idx val="11"/>
          <c:order val="11"/>
          <c:tx>
            <c:strRef>
              <c:f>Summary_2017_PipelineNew!$M$100:$M$101</c:f>
              <c:strCache>
                <c:ptCount val="1"/>
                <c:pt idx="0">
                  <c:v>Industrial Products</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Summary_2017_PipelineNew!$A$102:$A$108</c:f>
              <c:strCache>
                <c:ptCount val="6"/>
                <c:pt idx="0">
                  <c:v>Comm</c:v>
                </c:pt>
                <c:pt idx="1">
                  <c:v>FSS</c:v>
                </c:pt>
                <c:pt idx="2">
                  <c:v>Public</c:v>
                </c:pt>
                <c:pt idx="3">
                  <c:v>Industrial</c:v>
                </c:pt>
                <c:pt idx="4">
                  <c:v>Distribution</c:v>
                </c:pt>
                <c:pt idx="5">
                  <c:v>ISA</c:v>
                </c:pt>
              </c:strCache>
            </c:strRef>
          </c:cat>
          <c:val>
            <c:numRef>
              <c:f>Summary_2017_PipelineNew!$M$102:$M$108</c:f>
              <c:numCache>
                <c:formatCode>_(* #,##0.00_);_(* \(#,##0.00\);_(* "-"??_);_(@_)</c:formatCode>
                <c:ptCount val="6"/>
                <c:pt idx="3">
                  <c:v>37.526927999999984</c:v>
                </c:pt>
                <c:pt idx="5">
                  <c:v>0.29111100000000001</c:v>
                </c:pt>
              </c:numCache>
            </c:numRef>
          </c:val>
          <c:extLst xmlns:c16r2="http://schemas.microsoft.com/office/drawing/2015/06/chart">
            <c:ext xmlns:c16="http://schemas.microsoft.com/office/drawing/2014/chart" uri="{C3380CC4-5D6E-409C-BE32-E72D297353CC}">
              <c16:uniqueId val="{00000003-CA9C-47FA-B9FA-817557B0E94F}"/>
            </c:ext>
          </c:extLst>
        </c:ser>
        <c:dLbls>
          <c:dLblPos val="ctr"/>
          <c:showLegendKey val="0"/>
          <c:showVal val="1"/>
          <c:showCatName val="0"/>
          <c:showSerName val="0"/>
          <c:showPercent val="0"/>
          <c:showBubbleSize val="0"/>
        </c:dLbls>
        <c:gapWidth val="150"/>
        <c:overlap val="100"/>
        <c:axId val="472889856"/>
        <c:axId val="472889464"/>
      </c:barChart>
      <c:catAx>
        <c:axId val="47288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89464"/>
        <c:crosses val="autoZero"/>
        <c:auto val="1"/>
        <c:lblAlgn val="ctr"/>
        <c:lblOffset val="100"/>
        <c:noMultiLvlLbl val="0"/>
      </c:catAx>
      <c:valAx>
        <c:axId val="47288946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88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GBS Pipeline - By IoT (in $mn)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501E-3"/>
              <c:y val="-0.217592513271903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497E-3"/>
              <c:y val="-0.23611102503972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22222214121385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497E-3"/>
              <c:y val="-0.185185117678215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0"/>
              <c:y val="-0.157407350026484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2.7777777777778798E-3"/>
              <c:y val="-0.152777722084528"/>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Summary_2017_PipelineNew!$B$164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Summary_2017_PipelineNew!$A$165:$A$173</c:f>
              <c:strCache>
                <c:ptCount val="8"/>
                <c:pt idx="0">
                  <c:v>Asia Pacific</c:v>
                </c:pt>
                <c:pt idx="1">
                  <c:v>Europe</c:v>
                </c:pt>
                <c:pt idx="2">
                  <c:v>Greater China Group</c:v>
                </c:pt>
                <c:pt idx="3">
                  <c:v>Japan</c:v>
                </c:pt>
                <c:pt idx="4">
                  <c:v>Latin America</c:v>
                </c:pt>
                <c:pt idx="5">
                  <c:v>MEA</c:v>
                </c:pt>
                <c:pt idx="6">
                  <c:v>North America</c:v>
                </c:pt>
                <c:pt idx="7">
                  <c:v>(blank)</c:v>
                </c:pt>
              </c:strCache>
            </c:strRef>
          </c:cat>
          <c:val>
            <c:numRef>
              <c:f>Summary_2017_PipelineNew!$B$165:$B$173</c:f>
              <c:numCache>
                <c:formatCode>0.00</c:formatCode>
                <c:ptCount val="8"/>
                <c:pt idx="0">
                  <c:v>26.575719999999997</c:v>
                </c:pt>
                <c:pt idx="1">
                  <c:v>176.30973300000042</c:v>
                </c:pt>
                <c:pt idx="2">
                  <c:v>18.554983000000004</c:v>
                </c:pt>
                <c:pt idx="3">
                  <c:v>20.29450299999997</c:v>
                </c:pt>
                <c:pt idx="4">
                  <c:v>6.1850759999999987</c:v>
                </c:pt>
                <c:pt idx="5">
                  <c:v>13.349448000000001</c:v>
                </c:pt>
                <c:pt idx="6">
                  <c:v>164.66712100000007</c:v>
                </c:pt>
                <c:pt idx="7">
                  <c:v>0.16</c:v>
                </c:pt>
              </c:numCache>
            </c:numRef>
          </c:val>
          <c:extLst xmlns:c16r2="http://schemas.microsoft.com/office/drawing/2015/06/chart">
            <c:ext xmlns:c16="http://schemas.microsoft.com/office/drawing/2014/chart" uri="{C3380CC4-5D6E-409C-BE32-E72D297353CC}">
              <c16:uniqueId val="{00000006-AF46-459A-9098-40F763FD9711}"/>
            </c:ext>
          </c:extLst>
        </c:ser>
        <c:dLbls>
          <c:dLblPos val="ctr"/>
          <c:showLegendKey val="0"/>
          <c:showVal val="1"/>
          <c:showCatName val="0"/>
          <c:showSerName val="0"/>
          <c:showPercent val="0"/>
          <c:showBubbleSize val="0"/>
        </c:dLbls>
        <c:gapWidth val="150"/>
        <c:overlap val="100"/>
        <c:axId val="473818864"/>
        <c:axId val="473819256"/>
      </c:barChart>
      <c:catAx>
        <c:axId val="47381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19256"/>
        <c:crosses val="autoZero"/>
        <c:auto val="1"/>
        <c:lblAlgn val="ctr"/>
        <c:lblOffset val="100"/>
        <c:noMultiLvlLbl val="0"/>
      </c:catAx>
      <c:valAx>
        <c:axId val="4738192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18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GBS Pipeline - By IoT (in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barChart>
        <c:barDir val="bar"/>
        <c:grouping val="clustered"/>
        <c:varyColors val="0"/>
        <c:ser>
          <c:idx val="0"/>
          <c:order val="0"/>
          <c:tx>
            <c:strRef>
              <c:f>Summary_2017_PipelineNew!$F$164</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5151-4C91-8162-C5BBB6D5E67F}"/>
              </c:ext>
            </c:extLst>
          </c:dPt>
          <c:dPt>
            <c:idx val="1"/>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3-5151-4C91-8162-C5BBB6D5E67F}"/>
              </c:ext>
            </c:extLst>
          </c:dPt>
          <c:dPt>
            <c:idx val="2"/>
            <c:invertIfNegative val="0"/>
            <c:bubble3D val="0"/>
            <c:extLst xmlns:c16r2="http://schemas.microsoft.com/office/drawing/2015/06/chart">
              <c:ext xmlns:c16="http://schemas.microsoft.com/office/drawing/2014/chart" uri="{C3380CC4-5D6E-409C-BE32-E72D297353CC}">
                <c16:uniqueId val="{00000005-5151-4C91-8162-C5BBB6D5E67F}"/>
              </c:ext>
            </c:extLst>
          </c:dPt>
          <c:dPt>
            <c:idx val="3"/>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5151-4C91-8162-C5BBB6D5E67F}"/>
              </c:ext>
            </c:extLst>
          </c:dPt>
          <c:dPt>
            <c:idx val="4"/>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9-5151-4C91-8162-C5BBB6D5E67F}"/>
              </c:ext>
            </c:extLst>
          </c:dPt>
          <c:dPt>
            <c:idx val="5"/>
            <c:invertIfNegative val="0"/>
            <c:bubble3D val="0"/>
            <c:extLst xmlns:c16r2="http://schemas.microsoft.com/office/drawing/2015/06/chart">
              <c:ext xmlns:c16="http://schemas.microsoft.com/office/drawing/2014/chart" uri="{C3380CC4-5D6E-409C-BE32-E72D297353CC}">
                <c16:uniqueId val="{0000000B-5151-4C91-8162-C5BBB6D5E67F}"/>
              </c:ext>
            </c:extLst>
          </c:dPt>
          <c:dPt>
            <c:idx val="6"/>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D-5151-4C91-8162-C5BBB6D5E67F}"/>
              </c:ext>
            </c:extLst>
          </c:dPt>
          <c:dPt>
            <c:idx val="7"/>
            <c:invertIfNegative val="0"/>
            <c:bubble3D val="0"/>
            <c:extLst xmlns:c16r2="http://schemas.microsoft.com/office/drawing/2015/06/chart">
              <c:ext xmlns:c16="http://schemas.microsoft.com/office/drawing/2014/chart" uri="{C3380CC4-5D6E-409C-BE32-E72D297353CC}">
                <c16:uniqueId val="{0000000F-A923-442D-93F6-7CD9B54B88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Summary_2017_PipelineNew!$E$165:$E$173</c:f>
              <c:strCache>
                <c:ptCount val="8"/>
                <c:pt idx="0">
                  <c:v>Asia Pacific</c:v>
                </c:pt>
                <c:pt idx="1">
                  <c:v>Europe</c:v>
                </c:pt>
                <c:pt idx="2">
                  <c:v>Greater China Group</c:v>
                </c:pt>
                <c:pt idx="3">
                  <c:v>Japan</c:v>
                </c:pt>
                <c:pt idx="4">
                  <c:v>Latin America</c:v>
                </c:pt>
                <c:pt idx="5">
                  <c:v>MEA</c:v>
                </c:pt>
                <c:pt idx="6">
                  <c:v>North America</c:v>
                </c:pt>
                <c:pt idx="7">
                  <c:v>(blank)</c:v>
                </c:pt>
              </c:strCache>
            </c:strRef>
          </c:cat>
          <c:val>
            <c:numRef>
              <c:f>Summary_2017_PipelineNew!$F$165:$F$173</c:f>
              <c:numCache>
                <c:formatCode>0%</c:formatCode>
                <c:ptCount val="8"/>
                <c:pt idx="0">
                  <c:v>6.2370178494554653E-2</c:v>
                </c:pt>
                <c:pt idx="1">
                  <c:v>0.41377879950335389</c:v>
                </c:pt>
                <c:pt idx="2">
                  <c:v>4.3546425145712976E-2</c:v>
                </c:pt>
                <c:pt idx="3">
                  <c:v>4.7628879841008068E-2</c:v>
                </c:pt>
                <c:pt idx="4">
                  <c:v>1.4515666710907028E-2</c:v>
                </c:pt>
                <c:pt idx="5">
                  <c:v>3.1329629246687411E-2</c:v>
                </c:pt>
                <c:pt idx="6">
                  <c:v>0.38645491933819398</c:v>
                </c:pt>
                <c:pt idx="7">
                  <c:v>3.7550171958196219E-4</c:v>
                </c:pt>
              </c:numCache>
            </c:numRef>
          </c:val>
          <c:extLst xmlns:c16r2="http://schemas.microsoft.com/office/drawing/2015/06/chart">
            <c:ext xmlns:c16="http://schemas.microsoft.com/office/drawing/2014/chart" uri="{C3380CC4-5D6E-409C-BE32-E72D297353CC}">
              <c16:uniqueId val="{00000000-A0CE-4E71-9AA9-626A72132F8E}"/>
            </c:ext>
          </c:extLst>
        </c:ser>
        <c:dLbls>
          <c:showLegendKey val="0"/>
          <c:showVal val="0"/>
          <c:showCatName val="0"/>
          <c:showSerName val="0"/>
          <c:showPercent val="0"/>
          <c:showBubbleSize val="0"/>
        </c:dLbls>
        <c:gapWidth val="100"/>
        <c:axId val="473820824"/>
        <c:axId val="473820432"/>
      </c:barChart>
      <c:valAx>
        <c:axId val="473820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20824"/>
        <c:crosses val="autoZero"/>
        <c:crossBetween val="between"/>
      </c:valAx>
      <c:catAx>
        <c:axId val="473820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204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Catego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Pipeline - By Sector (in $mn)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6799E-3"/>
              <c:y val="-0.175925990057592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8798E-3"/>
              <c:y val="-0.189814884009508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189814884009508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5.5555555555555497E-3"/>
              <c:y val="-0.2314815658652540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302E-3"/>
              <c:y val="-0.2361111971825589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dLbl>
          <c:idx val="0"/>
          <c:layout>
            <c:manualLayout>
              <c:x val="5.7944181503075572E-3"/>
              <c:y val="-0.13290002800174361"/>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dLbl>
          <c:idx val="0"/>
          <c:layout>
            <c:manualLayout>
              <c:x val="-3.1564730812496345E-3"/>
              <c:y val="-0.1603965855193458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Summary_2017_PipelineNew!$B$189</c:f>
              <c:strCache>
                <c:ptCount val="1"/>
                <c:pt idx="0">
                  <c:v>Total</c:v>
                </c:pt>
              </c:strCache>
            </c:strRef>
          </c:tx>
          <c:spPr>
            <a:solidFill>
              <a:schemeClr val="accent1"/>
            </a:solidFill>
            <a:ln>
              <a:noFill/>
            </a:ln>
            <a:effectLst/>
          </c:spPr>
          <c:invertIfNegative val="0"/>
          <c:dPt>
            <c:idx val="0"/>
            <c:invertIfNegative val="0"/>
            <c:bubble3D val="0"/>
            <c:extLst xmlns:c16r2="http://schemas.microsoft.com/office/drawing/2015/06/chart">
              <c:ext xmlns:c16="http://schemas.microsoft.com/office/drawing/2014/chart" uri="{C3380CC4-5D6E-409C-BE32-E72D297353CC}">
                <c16:uniqueId val="{00000000-EEE0-4639-A4C2-F50EB22E2F43}"/>
              </c:ext>
            </c:extLst>
          </c:dPt>
          <c:dPt>
            <c:idx val="5"/>
            <c:invertIfNegative val="0"/>
            <c:bubble3D val="0"/>
            <c:extLst xmlns:c16r2="http://schemas.microsoft.com/office/drawing/2015/06/chart">
              <c:ext xmlns:c16="http://schemas.microsoft.com/office/drawing/2014/chart" uri="{C3380CC4-5D6E-409C-BE32-E72D297353CC}">
                <c16:uniqueId val="{00000008-F83B-4B9B-B378-EF77E9E776E8}"/>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Summary_2017_PipelineNew!$A$190:$A$196</c:f>
              <c:strCache>
                <c:ptCount val="6"/>
                <c:pt idx="0">
                  <c:v>Comm</c:v>
                </c:pt>
                <c:pt idx="1">
                  <c:v>Distribution</c:v>
                </c:pt>
                <c:pt idx="2">
                  <c:v>FSS</c:v>
                </c:pt>
                <c:pt idx="3">
                  <c:v>Industrial</c:v>
                </c:pt>
                <c:pt idx="4">
                  <c:v>ISA</c:v>
                </c:pt>
                <c:pt idx="5">
                  <c:v>Public</c:v>
                </c:pt>
              </c:strCache>
            </c:strRef>
          </c:cat>
          <c:val>
            <c:numRef>
              <c:f>Summary_2017_PipelineNew!$B$190:$B$196</c:f>
              <c:numCache>
                <c:formatCode>_(* #,##0.00_);_(* \(#,##0.00\);_(* "-"??_);_(@_)</c:formatCode>
                <c:ptCount val="6"/>
                <c:pt idx="0">
                  <c:v>47.553032999999928</c:v>
                </c:pt>
                <c:pt idx="1">
                  <c:v>95.890569999999897</c:v>
                </c:pt>
                <c:pt idx="2">
                  <c:v>203.41897300000034</c:v>
                </c:pt>
                <c:pt idx="3">
                  <c:v>122.80146499999992</c:v>
                </c:pt>
                <c:pt idx="4">
                  <c:v>13.714767999999991</c:v>
                </c:pt>
                <c:pt idx="5">
                  <c:v>58.676847000000024</c:v>
                </c:pt>
              </c:numCache>
            </c:numRef>
          </c:val>
          <c:extLst xmlns:c16r2="http://schemas.microsoft.com/office/drawing/2015/06/chart">
            <c:ext xmlns:c16="http://schemas.microsoft.com/office/drawing/2014/chart" uri="{C3380CC4-5D6E-409C-BE32-E72D297353CC}">
              <c16:uniqueId val="{00000007-F83B-4B9B-B378-EF77E9E776E8}"/>
            </c:ext>
          </c:extLst>
        </c:ser>
        <c:dLbls>
          <c:dLblPos val="ctr"/>
          <c:showLegendKey val="0"/>
          <c:showVal val="1"/>
          <c:showCatName val="0"/>
          <c:showSerName val="0"/>
          <c:showPercent val="0"/>
          <c:showBubbleSize val="0"/>
        </c:dLbls>
        <c:gapWidth val="150"/>
        <c:overlap val="100"/>
        <c:axId val="474222456"/>
        <c:axId val="474222848"/>
      </c:barChart>
      <c:catAx>
        <c:axId val="474222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222848"/>
        <c:crosses val="autoZero"/>
        <c:auto val="1"/>
        <c:lblAlgn val="ctr"/>
        <c:lblOffset val="100"/>
        <c:noMultiLvlLbl val="0"/>
      </c:catAx>
      <c:valAx>
        <c:axId val="47422284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222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Overall Pipeline - By Sector (in %)</a:t>
            </a:r>
            <a:endParaRPr lang="en-US" sz="1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Summary_2017_PipelineNew!$F$189</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755-4658-BD77-7761BCADB492}"/>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755-4658-BD77-7761BCADB492}"/>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9755-4658-BD77-7761BCADB492}"/>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9755-4658-BD77-7761BCADB492}"/>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9755-4658-BD77-7761BCADB492}"/>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9755-4658-BD77-7761BCADB492}"/>
              </c:ext>
            </c:extLst>
          </c:dPt>
          <c:dPt>
            <c:idx val="6"/>
            <c:bubble3D val="0"/>
            <c:spPr>
              <a:solidFill>
                <a:schemeClr val="accent1">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D-9755-4658-BD77-7761BCADB492}"/>
              </c:ext>
            </c:extLst>
          </c:dPt>
          <c:dPt>
            <c:idx val="7"/>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F-9755-4658-BD77-7761BCADB4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Summary_2017_PipelineNew!$E$190:$E$196</c:f>
              <c:strCache>
                <c:ptCount val="6"/>
                <c:pt idx="0">
                  <c:v>Comm</c:v>
                </c:pt>
                <c:pt idx="1">
                  <c:v>FSS</c:v>
                </c:pt>
                <c:pt idx="2">
                  <c:v>Public</c:v>
                </c:pt>
                <c:pt idx="3">
                  <c:v>Industrial</c:v>
                </c:pt>
                <c:pt idx="4">
                  <c:v>Distribution</c:v>
                </c:pt>
                <c:pt idx="5">
                  <c:v>ISA</c:v>
                </c:pt>
              </c:strCache>
            </c:strRef>
          </c:cat>
          <c:val>
            <c:numRef>
              <c:f>Summary_2017_PipelineNew!$F$190:$F$196</c:f>
              <c:numCache>
                <c:formatCode>0.00%</c:formatCode>
                <c:ptCount val="6"/>
                <c:pt idx="0">
                  <c:v>8.7727214860017985E-2</c:v>
                </c:pt>
                <c:pt idx="1">
                  <c:v>0.3752732228662512</c:v>
                </c:pt>
                <c:pt idx="2">
                  <c:v>0.10824874964499956</c:v>
                </c:pt>
                <c:pt idx="3">
                  <c:v>0.22654770527844101</c:v>
                </c:pt>
                <c:pt idx="4">
                  <c:v>0.176901705458821</c:v>
                </c:pt>
                <c:pt idx="5">
                  <c:v>2.530140189146924E-2</c:v>
                </c:pt>
              </c:numCache>
            </c:numRef>
          </c:val>
          <c:extLst xmlns:c16r2="http://schemas.microsoft.com/office/drawing/2015/06/chart">
            <c:ext xmlns:c16="http://schemas.microsoft.com/office/drawing/2014/chart" uri="{C3380CC4-5D6E-409C-BE32-E72D297353CC}">
              <c16:uniqueId val="{00000000-5550-4B32-BEC3-0D3664EE61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GBS Pipeline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Summary_2017_PipelineNew!$B$205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Summary_2017_PipelineNew!$A$206:$A$210</c:f>
              <c:strCache>
                <c:ptCount val="4"/>
                <c:pt idx="0">
                  <c:v>2017Q1</c:v>
                </c:pt>
                <c:pt idx="1">
                  <c:v>2017Q2</c:v>
                </c:pt>
                <c:pt idx="2">
                  <c:v>2017Q3</c:v>
                </c:pt>
                <c:pt idx="3">
                  <c:v>2017Q4</c:v>
                </c:pt>
              </c:strCache>
            </c:strRef>
          </c:cat>
          <c:val>
            <c:numRef>
              <c:f>Summary_2017_PipelineNew!$B$206:$B$210</c:f>
              <c:numCache>
                <c:formatCode>#,##0.00</c:formatCode>
                <c:ptCount val="4"/>
                <c:pt idx="0">
                  <c:v>3.5515559999999997</c:v>
                </c:pt>
                <c:pt idx="1">
                  <c:v>7.2240479999999998</c:v>
                </c:pt>
                <c:pt idx="2">
                  <c:v>130.15288499999994</c:v>
                </c:pt>
                <c:pt idx="3">
                  <c:v>285.1680950000009</c:v>
                </c:pt>
              </c:numCache>
            </c:numRef>
          </c:val>
          <c:extLst xmlns:c16r2="http://schemas.microsoft.com/office/drawing/2015/06/chart">
            <c:ext xmlns:c16="http://schemas.microsoft.com/office/drawing/2014/chart" uri="{C3380CC4-5D6E-409C-BE32-E72D297353CC}">
              <c16:uniqueId val="{00000000-B209-4C01-9460-D8CD549C9574}"/>
            </c:ext>
          </c:extLst>
        </c:ser>
        <c:dLbls>
          <c:dLblPos val="outEnd"/>
          <c:showLegendKey val="0"/>
          <c:showVal val="1"/>
          <c:showCatName val="0"/>
          <c:showSerName val="0"/>
          <c:showPercent val="0"/>
          <c:showBubbleSize val="0"/>
        </c:dLbls>
        <c:gapWidth val="219"/>
        <c:overlap val="-27"/>
        <c:axId val="474224808"/>
        <c:axId val="474225200"/>
      </c:barChart>
      <c:catAx>
        <c:axId val="474224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225200"/>
        <c:crosses val="autoZero"/>
        <c:auto val="1"/>
        <c:lblAlgn val="ctr"/>
        <c:lblOffset val="100"/>
        <c:noMultiLvlLbl val="0"/>
      </c:catAx>
      <c:valAx>
        <c:axId val="474225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224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GBS Won</a:t>
            </a:r>
            <a:r>
              <a:rPr lang="en-US" b="1" baseline="0"/>
              <a:t> Deals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pivotFmt>
      <c:pivotFmt>
        <c:idx val="24"/>
        <c:spPr>
          <a:solidFill>
            <a:schemeClr val="accent1"/>
          </a:solidFill>
          <a:ln w="19050">
            <a:solidFill>
              <a:schemeClr val="lt1"/>
            </a:solidFill>
          </a:ln>
          <a:effectLst/>
        </c:spPr>
        <c:marker>
          <c:symbol val="none"/>
        </c:marke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pivotFmt>
      <c:pivotFmt>
        <c:idx val="38"/>
        <c:spPr>
          <a:solidFill>
            <a:schemeClr val="accent1"/>
          </a:solidFill>
          <a:ln w="19050">
            <a:solidFill>
              <a:schemeClr val="lt1"/>
            </a:solidFill>
          </a:ln>
          <a:effectLst/>
        </c:spPr>
        <c:marker>
          <c:symbol val="none"/>
        </c:marke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pivotFmt>
    </c:pivotFmts>
    <c:plotArea>
      <c:layout/>
      <c:pieChart>
        <c:varyColors val="1"/>
        <c:ser>
          <c:idx val="0"/>
          <c:order val="0"/>
          <c:tx>
            <c:strRef>
              <c:f>Summary_2017_PipelineNew!$B$221:$B$222</c:f>
              <c:strCache>
                <c:ptCount val="1"/>
                <c:pt idx="0">
                  <c:v>2017Q1</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92D-49FD-92E3-0EC810180FE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F92D-49FD-92E3-0EC810180FEB}"/>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41CB-45EA-8DE8-A56257082ABB}"/>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2AD0-4E0A-B221-062ADE32E73C}"/>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2AD0-4E0A-B221-062ADE32E73C}"/>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95B1-47BD-8BC4-8C5C285115E0}"/>
              </c:ext>
            </c:extLst>
          </c:dPt>
          <c:dLbls>
            <c:delete val="1"/>
          </c:dLbls>
          <c:cat>
            <c:strRef>
              <c:f>Summary_2017_PipelineNew!$A$223:$A$228</c:f>
              <c:strCache>
                <c:ptCount val="5"/>
                <c:pt idx="0">
                  <c:v>Comm</c:v>
                </c:pt>
                <c:pt idx="1">
                  <c:v>Distribution</c:v>
                </c:pt>
                <c:pt idx="2">
                  <c:v>FSS</c:v>
                </c:pt>
                <c:pt idx="3">
                  <c:v>Industrial</c:v>
                </c:pt>
                <c:pt idx="4">
                  <c:v>Public</c:v>
                </c:pt>
              </c:strCache>
            </c:strRef>
          </c:cat>
          <c:val>
            <c:numRef>
              <c:f>Summary_2017_PipelineNew!$B$223:$B$228</c:f>
              <c:numCache>
                <c:formatCode>_(* #,##0.00_);_(* \(#,##0.00\);_(* "-"??_);_(@_)</c:formatCode>
                <c:ptCount val="5"/>
                <c:pt idx="0">
                  <c:v>0.62070999999999998</c:v>
                </c:pt>
                <c:pt idx="1">
                  <c:v>0.161442</c:v>
                </c:pt>
                <c:pt idx="2">
                  <c:v>1.7780199999999999</c:v>
                </c:pt>
                <c:pt idx="3">
                  <c:v>3.805E-2</c:v>
                </c:pt>
                <c:pt idx="4">
                  <c:v>0.93333399999999989</c:v>
                </c:pt>
              </c:numCache>
            </c:numRef>
          </c:val>
          <c:extLst xmlns:c16r2="http://schemas.microsoft.com/office/drawing/2015/06/chart">
            <c:ext xmlns:c16="http://schemas.microsoft.com/office/drawing/2014/chart" uri="{C3380CC4-5D6E-409C-BE32-E72D297353CC}">
              <c16:uniqueId val="{00000000-9843-46D9-9B0E-DC81115E6EA6}"/>
            </c:ext>
          </c:extLst>
        </c:ser>
        <c:ser>
          <c:idx val="1"/>
          <c:order val="1"/>
          <c:tx>
            <c:strRef>
              <c:f>Summary_2017_PipelineNew!$C$221:$C$222</c:f>
              <c:strCache>
                <c:ptCount val="1"/>
                <c:pt idx="0">
                  <c:v>2017Q2</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B-309B-402B-A123-9062560F28E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D-309B-402B-A123-9062560F28E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F-309B-402B-A123-9062560F28E9}"/>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11-309B-402B-A123-9062560F28E9}"/>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13-309B-402B-A123-9062560F28E9}"/>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17-95B1-47BD-8BC4-8C5C285115E0}"/>
              </c:ext>
            </c:extLst>
          </c:dPt>
          <c:dLbls>
            <c:delete val="1"/>
          </c:dLbls>
          <c:cat>
            <c:strRef>
              <c:f>Summary_2017_PipelineNew!$A$223:$A$228</c:f>
              <c:strCache>
                <c:ptCount val="5"/>
                <c:pt idx="0">
                  <c:v>Comm</c:v>
                </c:pt>
                <c:pt idx="1">
                  <c:v>Distribution</c:v>
                </c:pt>
                <c:pt idx="2">
                  <c:v>FSS</c:v>
                </c:pt>
                <c:pt idx="3">
                  <c:v>Industrial</c:v>
                </c:pt>
                <c:pt idx="4">
                  <c:v>Public</c:v>
                </c:pt>
              </c:strCache>
            </c:strRef>
          </c:cat>
          <c:val>
            <c:numRef>
              <c:f>Summary_2017_PipelineNew!$C$223:$C$228</c:f>
              <c:numCache>
                <c:formatCode>_(* #,##0.00_);_(* \(#,##0.00\);_(* "-"??_);_(@_)</c:formatCode>
                <c:ptCount val="5"/>
                <c:pt idx="0">
                  <c:v>0.98972599999999988</c:v>
                </c:pt>
                <c:pt idx="1">
                  <c:v>0.89835199999999993</c:v>
                </c:pt>
                <c:pt idx="2">
                  <c:v>4.3801509999999997</c:v>
                </c:pt>
                <c:pt idx="3">
                  <c:v>1.1706599999999998</c:v>
                </c:pt>
                <c:pt idx="4">
                  <c:v>9.9111000000000005E-2</c:v>
                </c:pt>
              </c:numCache>
            </c:numRef>
          </c:val>
          <c:extLst xmlns:c16r2="http://schemas.microsoft.com/office/drawing/2015/06/chart">
            <c:ext xmlns:c16="http://schemas.microsoft.com/office/drawing/2014/chart" uri="{C3380CC4-5D6E-409C-BE32-E72D297353CC}">
              <c16:uniqueId val="{00000014-0C66-4134-922E-A6553A0BE687}"/>
            </c:ext>
          </c:extLst>
        </c:ser>
        <c:ser>
          <c:idx val="2"/>
          <c:order val="2"/>
          <c:tx>
            <c:strRef>
              <c:f>Summary_2017_PipelineNew!$D$221:$D$222</c:f>
              <c:strCache>
                <c:ptCount val="1"/>
                <c:pt idx="0">
                  <c:v>2017Q3</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15-27F0-4692-8BAA-F0E790931E12}"/>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17-27F0-4692-8BAA-F0E790931E12}"/>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19-27F0-4692-8BAA-F0E790931E12}"/>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1B-27F0-4692-8BAA-F0E790931E12}"/>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1D-27F0-4692-8BAA-F0E790931E12}"/>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23-95B1-47BD-8BC4-8C5C285115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Summary_2017_PipelineNew!$A$223:$A$228</c:f>
              <c:strCache>
                <c:ptCount val="5"/>
                <c:pt idx="0">
                  <c:v>Comm</c:v>
                </c:pt>
                <c:pt idx="1">
                  <c:v>Distribution</c:v>
                </c:pt>
                <c:pt idx="2">
                  <c:v>FSS</c:v>
                </c:pt>
                <c:pt idx="3">
                  <c:v>Industrial</c:v>
                </c:pt>
                <c:pt idx="4">
                  <c:v>Public</c:v>
                </c:pt>
              </c:strCache>
            </c:strRef>
          </c:cat>
          <c:val>
            <c:numRef>
              <c:f>Summary_2017_PipelineNew!$D$223:$D$228</c:f>
              <c:numCache>
                <c:formatCode>_(* #,##0.00_);_(* \(#,##0.00\);_(* "-"??_);_(@_)</c:formatCode>
                <c:ptCount val="5"/>
                <c:pt idx="0">
                  <c:v>0.153333</c:v>
                </c:pt>
                <c:pt idx="2">
                  <c:v>0.57018099999999994</c:v>
                </c:pt>
                <c:pt idx="4">
                  <c:v>0.35333300000000001</c:v>
                </c:pt>
              </c:numCache>
            </c:numRef>
          </c:val>
          <c:extLst xmlns:c16r2="http://schemas.microsoft.com/office/drawing/2015/06/chart">
            <c:ext xmlns:c16="http://schemas.microsoft.com/office/drawing/2014/chart" uri="{C3380CC4-5D6E-409C-BE32-E72D297353CC}">
              <c16:uniqueId val="{00000014-C721-4B09-AE08-D79E9A05787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Pipeline by Sector</a:t>
            </a:r>
          </a:p>
        </c:rich>
      </c:tx>
      <c:layout>
        <c:manualLayout>
          <c:xMode val="edge"/>
          <c:yMode val="edge"/>
          <c:x val="0.62690107225795955"/>
          <c:y val="2.294015749833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s>
    <c:plotArea>
      <c:layout/>
      <c:barChart>
        <c:barDir val="col"/>
        <c:grouping val="clustered"/>
        <c:varyColors val="0"/>
        <c:ser>
          <c:idx val="0"/>
          <c:order val="0"/>
          <c:tx>
            <c:strRef>
              <c:f>Summary_2017_PipelineNew!$B$239:$B$240</c:f>
              <c:strCache>
                <c:ptCount val="1"/>
                <c:pt idx="0">
                  <c:v>2017Q1</c:v>
                </c:pt>
              </c:strCache>
            </c:strRef>
          </c:tx>
          <c:spPr>
            <a:solidFill>
              <a:schemeClr val="accent1"/>
            </a:solidFill>
            <a:ln>
              <a:noFill/>
            </a:ln>
            <a:effectLst/>
          </c:spPr>
          <c:invertIfNegative val="0"/>
          <c:dLbls>
            <c:delete val="1"/>
          </c:dLbls>
          <c:cat>
            <c:strRef>
              <c:f>Summary_2017_PipelineNew!$A$241:$A$247</c:f>
              <c:strCache>
                <c:ptCount val="6"/>
                <c:pt idx="0">
                  <c:v>Comm</c:v>
                </c:pt>
                <c:pt idx="1">
                  <c:v>Distribution</c:v>
                </c:pt>
                <c:pt idx="2">
                  <c:v>FSS</c:v>
                </c:pt>
                <c:pt idx="3">
                  <c:v>Industrial</c:v>
                </c:pt>
                <c:pt idx="4">
                  <c:v>Public</c:v>
                </c:pt>
                <c:pt idx="5">
                  <c:v>ISA</c:v>
                </c:pt>
              </c:strCache>
            </c:strRef>
          </c:cat>
          <c:val>
            <c:numRef>
              <c:f>Summary_2017_PipelineNew!$B$241:$B$247</c:f>
              <c:numCache>
                <c:formatCode>#,##0.00</c:formatCode>
                <c:ptCount val="6"/>
                <c:pt idx="0">
                  <c:v>0.62070999999999998</c:v>
                </c:pt>
                <c:pt idx="1">
                  <c:v>0.161442</c:v>
                </c:pt>
                <c:pt idx="2">
                  <c:v>1.7780200000000002</c:v>
                </c:pt>
                <c:pt idx="3">
                  <c:v>3.805E-2</c:v>
                </c:pt>
                <c:pt idx="4">
                  <c:v>0.93333399999999989</c:v>
                </c:pt>
              </c:numCache>
            </c:numRef>
          </c:val>
          <c:extLst xmlns:c16r2="http://schemas.microsoft.com/office/drawing/2015/06/chart">
            <c:ext xmlns:c16="http://schemas.microsoft.com/office/drawing/2014/chart" uri="{C3380CC4-5D6E-409C-BE32-E72D297353CC}">
              <c16:uniqueId val="{00000000-75FD-49B7-9552-88E2CA2B73D6}"/>
            </c:ext>
          </c:extLst>
        </c:ser>
        <c:ser>
          <c:idx val="1"/>
          <c:order val="1"/>
          <c:tx>
            <c:strRef>
              <c:f>Summary_2017_PipelineNew!$C$239:$C$240</c:f>
              <c:strCache>
                <c:ptCount val="1"/>
                <c:pt idx="0">
                  <c:v>2017Q2</c:v>
                </c:pt>
              </c:strCache>
            </c:strRef>
          </c:tx>
          <c:spPr>
            <a:solidFill>
              <a:schemeClr val="accent2"/>
            </a:solidFill>
            <a:ln>
              <a:noFill/>
            </a:ln>
            <a:effectLst/>
          </c:spPr>
          <c:invertIfNegative val="0"/>
          <c:dLbls>
            <c:delete val="1"/>
          </c:dLbls>
          <c:cat>
            <c:strRef>
              <c:f>Summary_2017_PipelineNew!$A$241:$A$247</c:f>
              <c:strCache>
                <c:ptCount val="6"/>
                <c:pt idx="0">
                  <c:v>Comm</c:v>
                </c:pt>
                <c:pt idx="1">
                  <c:v>Distribution</c:v>
                </c:pt>
                <c:pt idx="2">
                  <c:v>FSS</c:v>
                </c:pt>
                <c:pt idx="3">
                  <c:v>Industrial</c:v>
                </c:pt>
                <c:pt idx="4">
                  <c:v>Public</c:v>
                </c:pt>
                <c:pt idx="5">
                  <c:v>ISA</c:v>
                </c:pt>
              </c:strCache>
            </c:strRef>
          </c:cat>
          <c:val>
            <c:numRef>
              <c:f>Summary_2017_PipelineNew!$C$241:$C$247</c:f>
              <c:numCache>
                <c:formatCode>#,##0.00</c:formatCode>
                <c:ptCount val="6"/>
                <c:pt idx="0">
                  <c:v>0.98972600000000011</c:v>
                </c:pt>
                <c:pt idx="1">
                  <c:v>0.89835199999999993</c:v>
                </c:pt>
                <c:pt idx="2">
                  <c:v>4.240151</c:v>
                </c:pt>
                <c:pt idx="3">
                  <c:v>0.99670799999999993</c:v>
                </c:pt>
                <c:pt idx="4">
                  <c:v>9.9111000000000005E-2</c:v>
                </c:pt>
              </c:numCache>
            </c:numRef>
          </c:val>
          <c:extLst xmlns:c16r2="http://schemas.microsoft.com/office/drawing/2015/06/chart">
            <c:ext xmlns:c16="http://schemas.microsoft.com/office/drawing/2014/chart" uri="{C3380CC4-5D6E-409C-BE32-E72D297353CC}">
              <c16:uniqueId val="{00000001-75FD-49B7-9552-88E2CA2B73D6}"/>
            </c:ext>
          </c:extLst>
        </c:ser>
        <c:ser>
          <c:idx val="2"/>
          <c:order val="2"/>
          <c:tx>
            <c:strRef>
              <c:f>Summary_2017_PipelineNew!$D$239:$D$240</c:f>
              <c:strCache>
                <c:ptCount val="1"/>
                <c:pt idx="0">
                  <c:v>2017Q3</c:v>
                </c:pt>
              </c:strCache>
            </c:strRef>
          </c:tx>
          <c:spPr>
            <a:solidFill>
              <a:schemeClr val="accent3"/>
            </a:solidFill>
            <a:ln>
              <a:noFill/>
            </a:ln>
            <a:effectLst/>
          </c:spPr>
          <c:invertIfNegative val="0"/>
          <c:dLbls>
            <c:delete val="1"/>
          </c:dLbls>
          <c:cat>
            <c:strRef>
              <c:f>Summary_2017_PipelineNew!$A$241:$A$247</c:f>
              <c:strCache>
                <c:ptCount val="6"/>
                <c:pt idx="0">
                  <c:v>Comm</c:v>
                </c:pt>
                <c:pt idx="1">
                  <c:v>Distribution</c:v>
                </c:pt>
                <c:pt idx="2">
                  <c:v>FSS</c:v>
                </c:pt>
                <c:pt idx="3">
                  <c:v>Industrial</c:v>
                </c:pt>
                <c:pt idx="4">
                  <c:v>Public</c:v>
                </c:pt>
                <c:pt idx="5">
                  <c:v>ISA</c:v>
                </c:pt>
              </c:strCache>
            </c:strRef>
          </c:cat>
          <c:val>
            <c:numRef>
              <c:f>Summary_2017_PipelineNew!$D$241:$D$247</c:f>
              <c:numCache>
                <c:formatCode>#,##0.00</c:formatCode>
                <c:ptCount val="6"/>
                <c:pt idx="0">
                  <c:v>6.8171010000000001</c:v>
                </c:pt>
                <c:pt idx="1">
                  <c:v>19.955308000000009</c:v>
                </c:pt>
                <c:pt idx="2">
                  <c:v>45.075743000000003</c:v>
                </c:pt>
                <c:pt idx="3">
                  <c:v>30.382047</c:v>
                </c:pt>
                <c:pt idx="4">
                  <c:v>18.339222999999997</c:v>
                </c:pt>
                <c:pt idx="5">
                  <c:v>5.4911059999999994</c:v>
                </c:pt>
              </c:numCache>
            </c:numRef>
          </c:val>
          <c:extLst xmlns:c16r2="http://schemas.microsoft.com/office/drawing/2015/06/chart">
            <c:ext xmlns:c16="http://schemas.microsoft.com/office/drawing/2014/chart" uri="{C3380CC4-5D6E-409C-BE32-E72D297353CC}">
              <c16:uniqueId val="{00000002-75FD-49B7-9552-88E2CA2B73D6}"/>
            </c:ext>
          </c:extLst>
        </c:ser>
        <c:ser>
          <c:idx val="3"/>
          <c:order val="3"/>
          <c:tx>
            <c:strRef>
              <c:f>Summary_2017_PipelineNew!$E$239:$E$240</c:f>
              <c:strCache>
                <c:ptCount val="1"/>
                <c:pt idx="0">
                  <c:v>2017Q4</c:v>
                </c:pt>
              </c:strCache>
            </c:strRef>
          </c:tx>
          <c:spPr>
            <a:solidFill>
              <a:schemeClr val="accent4"/>
            </a:solidFill>
            <a:ln>
              <a:noFill/>
            </a:ln>
            <a:effectLst/>
          </c:spPr>
          <c:invertIfNegative val="0"/>
          <c:dLbls>
            <c:delete val="1"/>
          </c:dLbls>
          <c:cat>
            <c:strRef>
              <c:f>Summary_2017_PipelineNew!$A$241:$A$247</c:f>
              <c:strCache>
                <c:ptCount val="6"/>
                <c:pt idx="0">
                  <c:v>Comm</c:v>
                </c:pt>
                <c:pt idx="1">
                  <c:v>Distribution</c:v>
                </c:pt>
                <c:pt idx="2">
                  <c:v>FSS</c:v>
                </c:pt>
                <c:pt idx="3">
                  <c:v>Industrial</c:v>
                </c:pt>
                <c:pt idx="4">
                  <c:v>Public</c:v>
                </c:pt>
                <c:pt idx="5">
                  <c:v>ISA</c:v>
                </c:pt>
              </c:strCache>
            </c:strRef>
          </c:cat>
          <c:val>
            <c:numRef>
              <c:f>Summary_2017_PipelineNew!$E$241:$E$247</c:f>
              <c:numCache>
                <c:formatCode>#,##0.00</c:formatCode>
                <c:ptCount val="6"/>
                <c:pt idx="0">
                  <c:v>28.923718999999995</c:v>
                </c:pt>
                <c:pt idx="1">
                  <c:v>44.764366000000003</c:v>
                </c:pt>
                <c:pt idx="2">
                  <c:v>103.79467999999991</c:v>
                </c:pt>
                <c:pt idx="3">
                  <c:v>69.080396999999991</c:v>
                </c:pt>
                <c:pt idx="4">
                  <c:v>23.75633400000002</c:v>
                </c:pt>
                <c:pt idx="5">
                  <c:v>3.9444430000000006</c:v>
                </c:pt>
              </c:numCache>
            </c:numRef>
          </c:val>
          <c:extLst xmlns:c16r2="http://schemas.microsoft.com/office/drawing/2015/06/chart">
            <c:ext xmlns:c16="http://schemas.microsoft.com/office/drawing/2014/chart" uri="{C3380CC4-5D6E-409C-BE32-E72D297353CC}">
              <c16:uniqueId val="{00000000-C89A-4208-8B56-C0377B7833AC}"/>
            </c:ext>
          </c:extLst>
        </c:ser>
        <c:dLbls>
          <c:dLblPos val="outEnd"/>
          <c:showLegendKey val="0"/>
          <c:showVal val="1"/>
          <c:showCatName val="0"/>
          <c:showSerName val="0"/>
          <c:showPercent val="0"/>
          <c:showBubbleSize val="0"/>
        </c:dLbls>
        <c:gapWidth val="150"/>
        <c:axId val="474411272"/>
        <c:axId val="474411664"/>
      </c:barChart>
      <c:catAx>
        <c:axId val="474411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11664"/>
        <c:crosses val="autoZero"/>
        <c:auto val="1"/>
        <c:lblAlgn val="ctr"/>
        <c:lblOffset val="100"/>
        <c:noMultiLvlLbl val="0"/>
      </c:catAx>
      <c:valAx>
        <c:axId val="474411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112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[blockchain_usecase_new.xlsx]Summary_2017_PipelineNew!PivotTable18</c:name>
    <c:fmtId val="6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Quarterly Pipeline for Comm Sector</a:t>
            </a:r>
            <a:endParaRPr lang="en-US" b="1"/>
          </a:p>
        </c:rich>
      </c:tx>
      <c:layout>
        <c:manualLayout>
          <c:xMode val="edge"/>
          <c:yMode val="edge"/>
          <c:x val="0.38823867378425742"/>
          <c:y val="9.055118110236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Summary_2017_PipelineNew!$B$263:$B$264</c:f>
              <c:strCache>
                <c:ptCount val="1"/>
                <c:pt idx="0">
                  <c:v>Energy &amp; Utilities</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Summary_2017_PipelineNew!$A$265:$A$269</c:f>
              <c:strCache>
                <c:ptCount val="4"/>
                <c:pt idx="0">
                  <c:v>2017Q1</c:v>
                </c:pt>
                <c:pt idx="1">
                  <c:v>2017Q2</c:v>
                </c:pt>
                <c:pt idx="2">
                  <c:v>2017Q3</c:v>
                </c:pt>
                <c:pt idx="3">
                  <c:v>2017Q4</c:v>
                </c:pt>
              </c:strCache>
            </c:strRef>
          </c:cat>
          <c:val>
            <c:numRef>
              <c:f>Summary_2017_PipelineNew!$B$265:$B$269</c:f>
              <c:numCache>
                <c:formatCode>0.00</c:formatCode>
                <c:ptCount val="4"/>
                <c:pt idx="0">
                  <c:v>0.249282</c:v>
                </c:pt>
                <c:pt idx="1">
                  <c:v>0.82424999999999993</c:v>
                </c:pt>
                <c:pt idx="2">
                  <c:v>1.7505109999999999</c:v>
                </c:pt>
                <c:pt idx="3">
                  <c:v>12.877999999999998</c:v>
                </c:pt>
              </c:numCache>
            </c:numRef>
          </c:val>
          <c:extLst xmlns:c16r2="http://schemas.microsoft.com/office/drawing/2015/06/chart">
            <c:ext xmlns:c16="http://schemas.microsoft.com/office/drawing/2014/chart" uri="{C3380CC4-5D6E-409C-BE32-E72D297353CC}">
              <c16:uniqueId val="{00000000-5CA9-40CC-86D8-20EC6C2EC287}"/>
            </c:ext>
          </c:extLst>
        </c:ser>
        <c:ser>
          <c:idx val="1"/>
          <c:order val="1"/>
          <c:tx>
            <c:strRef>
              <c:f>Summary_2017_PipelineNew!$C$263:$C$264</c:f>
              <c:strCache>
                <c:ptCount val="1"/>
                <c:pt idx="0">
                  <c:v>Telco, Media, Entertainment</c:v>
                </c:pt>
              </c:strCache>
            </c:strRef>
          </c:tx>
          <c:spPr>
            <a:solidFill>
              <a:schemeClr val="accent2"/>
            </a:solidFill>
            <a:ln>
              <a:noFill/>
            </a:ln>
            <a:effectLst/>
          </c:spPr>
          <c:invertIfNegative val="0"/>
          <c:dLbls>
            <c:delete val="1"/>
          </c:dLbls>
          <c:cat>
            <c:strRef>
              <c:f>Summary_2017_PipelineNew!$A$265:$A$269</c:f>
              <c:strCache>
                <c:ptCount val="4"/>
                <c:pt idx="0">
                  <c:v>2017Q1</c:v>
                </c:pt>
                <c:pt idx="1">
                  <c:v>2017Q2</c:v>
                </c:pt>
                <c:pt idx="2">
                  <c:v>2017Q3</c:v>
                </c:pt>
                <c:pt idx="3">
                  <c:v>2017Q4</c:v>
                </c:pt>
              </c:strCache>
            </c:strRef>
          </c:cat>
          <c:val>
            <c:numRef>
              <c:f>Summary_2017_PipelineNew!$C$265:$C$269</c:f>
              <c:numCache>
                <c:formatCode>0.00</c:formatCode>
                <c:ptCount val="4"/>
                <c:pt idx="0">
                  <c:v>0.37142799999999998</c:v>
                </c:pt>
                <c:pt idx="1">
                  <c:v>0.16547599999999998</c:v>
                </c:pt>
                <c:pt idx="2">
                  <c:v>5.0665899999999997</c:v>
                </c:pt>
                <c:pt idx="3">
                  <c:v>16.045718999999998</c:v>
                </c:pt>
              </c:numCache>
            </c:numRef>
          </c:val>
          <c:extLst xmlns:c16r2="http://schemas.microsoft.com/office/drawing/2015/06/chart">
            <c:ext xmlns:c16="http://schemas.microsoft.com/office/drawing/2014/chart" uri="{C3380CC4-5D6E-409C-BE32-E72D297353CC}">
              <c16:uniqueId val="{00000001-5CA9-40CC-86D8-20EC6C2EC287}"/>
            </c:ext>
          </c:extLst>
        </c:ser>
        <c:dLbls>
          <c:dLblPos val="outEnd"/>
          <c:showLegendKey val="0"/>
          <c:showVal val="1"/>
          <c:showCatName val="0"/>
          <c:showSerName val="0"/>
          <c:showPercent val="0"/>
          <c:showBubbleSize val="0"/>
        </c:dLbls>
        <c:gapWidth val="219"/>
        <c:overlap val="-27"/>
        <c:axId val="474412840"/>
        <c:axId val="474413232"/>
      </c:barChart>
      <c:catAx>
        <c:axId val="47441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13232"/>
        <c:crosses val="autoZero"/>
        <c:auto val="1"/>
        <c:lblAlgn val="ctr"/>
        <c:lblOffset val="100"/>
        <c:noMultiLvlLbl val="0"/>
      </c:catAx>
      <c:valAx>
        <c:axId val="4744132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12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[blockchain_usecase_new.xlsx]Summary_2017_PipelineNew!PivotTable19</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Quarterly Pipeline for Distribution Sector</a:t>
            </a:r>
            <a:endParaRPr lang="en-US"/>
          </a:p>
        </c:rich>
      </c:tx>
      <c:layout>
        <c:manualLayout>
          <c:xMode val="edge"/>
          <c:yMode val="edge"/>
          <c:x val="0.38304644732313425"/>
          <c:y val="3.4995625546806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3.2407407407407489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Summary_2017_PipelineNew!$B$285:$B$286</c:f>
              <c:strCache>
                <c:ptCount val="1"/>
                <c:pt idx="0">
                  <c:v>Consumer</c:v>
                </c:pt>
              </c:strCache>
            </c:strRef>
          </c:tx>
          <c:spPr>
            <a:solidFill>
              <a:schemeClr val="accent1"/>
            </a:solidFill>
            <a:ln>
              <a:noFill/>
            </a:ln>
            <a:effectLst/>
          </c:spPr>
          <c:invertIfNegative val="0"/>
          <c:dPt>
            <c:idx val="1"/>
            <c:invertIfNegative val="0"/>
            <c:bubble3D val="0"/>
            <c:extLst xmlns:c16r2="http://schemas.microsoft.com/office/drawing/2015/06/chart">
              <c:ext xmlns:c16="http://schemas.microsoft.com/office/drawing/2014/chart" uri="{C3380CC4-5D6E-409C-BE32-E72D297353CC}">
                <c16:uniqueId val="{00000000-56C5-4E0D-AC46-381C8A39A677}"/>
              </c:ext>
            </c:extLst>
          </c:dPt>
          <c:dPt>
            <c:idx val="2"/>
            <c:invertIfNegative val="0"/>
            <c:bubble3D val="0"/>
            <c:extLst xmlns:c16r2="http://schemas.microsoft.com/office/drawing/2015/06/chart">
              <c:ext xmlns:c16="http://schemas.microsoft.com/office/drawing/2014/chart" uri="{C3380CC4-5D6E-409C-BE32-E72D297353CC}">
                <c16:uniqueId val="{00000000-E25F-4A94-98E5-9A34A4015ADE}"/>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Summary_2017_PipelineNew!$A$287:$A$291</c:f>
              <c:strCache>
                <c:ptCount val="4"/>
                <c:pt idx="0">
                  <c:v>2017Q1</c:v>
                </c:pt>
                <c:pt idx="1">
                  <c:v>2017Q2</c:v>
                </c:pt>
                <c:pt idx="2">
                  <c:v>2017Q3</c:v>
                </c:pt>
                <c:pt idx="3">
                  <c:v>2017Q4</c:v>
                </c:pt>
              </c:strCache>
            </c:strRef>
          </c:cat>
          <c:val>
            <c:numRef>
              <c:f>Summary_2017_PipelineNew!$B$287:$B$291</c:f>
              <c:numCache>
                <c:formatCode>0.00</c:formatCode>
                <c:ptCount val="4"/>
                <c:pt idx="0">
                  <c:v>5.7141999999999998E-2</c:v>
                </c:pt>
                <c:pt idx="1">
                  <c:v>0.75595199999999996</c:v>
                </c:pt>
                <c:pt idx="2">
                  <c:v>14.207402999999998</c:v>
                </c:pt>
                <c:pt idx="3">
                  <c:v>33.898674</c:v>
                </c:pt>
              </c:numCache>
            </c:numRef>
          </c:val>
          <c:extLst xmlns:c16r2="http://schemas.microsoft.com/office/drawing/2015/06/chart">
            <c:ext xmlns:c16="http://schemas.microsoft.com/office/drawing/2014/chart" uri="{C3380CC4-5D6E-409C-BE32-E72D297353CC}">
              <c16:uniqueId val="{00000000-D512-4D22-AF5E-5885B3475920}"/>
            </c:ext>
          </c:extLst>
        </c:ser>
        <c:ser>
          <c:idx val="1"/>
          <c:order val="1"/>
          <c:tx>
            <c:strRef>
              <c:f>Summary_2017_PipelineNew!$C$285:$C$286</c:f>
              <c:strCache>
                <c:ptCount val="1"/>
                <c:pt idx="0">
                  <c:v>Travel &amp; Transportation</c:v>
                </c:pt>
              </c:strCache>
            </c:strRef>
          </c:tx>
          <c:spPr>
            <a:solidFill>
              <a:schemeClr val="accent2"/>
            </a:solidFill>
            <a:ln>
              <a:noFill/>
            </a:ln>
            <a:effectLst/>
          </c:spPr>
          <c:invertIfNegative val="0"/>
          <c:dPt>
            <c:idx val="0"/>
            <c:invertIfNegative val="0"/>
            <c:bubble3D val="0"/>
            <c:extLst xmlns:c16r2="http://schemas.microsoft.com/office/drawing/2015/06/chart">
              <c:ext xmlns:c16="http://schemas.microsoft.com/office/drawing/2014/chart" uri="{C3380CC4-5D6E-409C-BE32-E72D297353CC}">
                <c16:uniqueId val="{00000001-E25F-4A94-98E5-9A34A4015ADE}"/>
              </c:ext>
            </c:extLst>
          </c:dPt>
          <c:dLbls>
            <c:delete val="1"/>
          </c:dLbls>
          <c:cat>
            <c:strRef>
              <c:f>Summary_2017_PipelineNew!$A$287:$A$291</c:f>
              <c:strCache>
                <c:ptCount val="4"/>
                <c:pt idx="0">
                  <c:v>2017Q1</c:v>
                </c:pt>
                <c:pt idx="1">
                  <c:v>2017Q2</c:v>
                </c:pt>
                <c:pt idx="2">
                  <c:v>2017Q3</c:v>
                </c:pt>
                <c:pt idx="3">
                  <c:v>2017Q4</c:v>
                </c:pt>
              </c:strCache>
            </c:strRef>
          </c:cat>
          <c:val>
            <c:numRef>
              <c:f>Summary_2017_PipelineNew!$C$287:$C$291</c:f>
              <c:numCache>
                <c:formatCode>0.00</c:formatCode>
                <c:ptCount val="4"/>
                <c:pt idx="0">
                  <c:v>0.1043</c:v>
                </c:pt>
                <c:pt idx="1">
                  <c:v>0.1424</c:v>
                </c:pt>
                <c:pt idx="2">
                  <c:v>5.7479049999999994</c:v>
                </c:pt>
                <c:pt idx="3">
                  <c:v>10.865691999999999</c:v>
                </c:pt>
              </c:numCache>
            </c:numRef>
          </c:val>
          <c:extLst xmlns:c16r2="http://schemas.microsoft.com/office/drawing/2015/06/chart">
            <c:ext xmlns:c16="http://schemas.microsoft.com/office/drawing/2014/chart" uri="{C3380CC4-5D6E-409C-BE32-E72D297353CC}">
              <c16:uniqueId val="{00000001-D512-4D22-AF5E-5885B3475920}"/>
            </c:ext>
          </c:extLst>
        </c:ser>
        <c:dLbls>
          <c:dLblPos val="outEnd"/>
          <c:showLegendKey val="0"/>
          <c:showVal val="1"/>
          <c:showCatName val="0"/>
          <c:showSerName val="0"/>
          <c:showPercent val="0"/>
          <c:showBubbleSize val="0"/>
        </c:dLbls>
        <c:gapWidth val="219"/>
        <c:overlap val="-27"/>
        <c:axId val="474414408"/>
        <c:axId val="474929576"/>
      </c:barChart>
      <c:catAx>
        <c:axId val="474414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29576"/>
        <c:crosses val="autoZero"/>
        <c:auto val="1"/>
        <c:lblAlgn val="ctr"/>
        <c:lblOffset val="100"/>
        <c:noMultiLvlLbl val="0"/>
      </c:catAx>
      <c:valAx>
        <c:axId val="474929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414408"/>
        <c:crosses val="autoZero"/>
        <c:crossBetween val="between"/>
      </c:valAx>
      <c:spPr>
        <a:noFill/>
        <a:ln>
          <a:noFill/>
        </a:ln>
        <a:effectLst/>
      </c:spPr>
    </c:plotArea>
    <c:legend>
      <c:legendPos val="r"/>
      <c:layout>
        <c:manualLayout>
          <c:xMode val="edge"/>
          <c:yMode val="edge"/>
          <c:x val="0.8439116845411514"/>
          <c:y val="0.41087890055409743"/>
          <c:w val="0.14945681585483131"/>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[blockchain_usecase_new.xlsx]Summary_2017_PipelineNew!PivotTable20</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Quarterly Pipeline for FSS Sector</a:t>
            </a:r>
            <a:endParaRPr lang="en-US"/>
          </a:p>
        </c:rich>
      </c:tx>
      <c:layout>
        <c:manualLayout>
          <c:xMode val="edge"/>
          <c:yMode val="edge"/>
          <c:x val="0.39829030978280122"/>
          <c:y val="4.88845144356955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Summary_2017_PipelineNew!$B$306:$B$307</c:f>
              <c:strCache>
                <c:ptCount val="1"/>
                <c:pt idx="0">
                  <c:v>Insurance</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Summary_2017_PipelineNew!$A$308:$A$312</c:f>
              <c:strCache>
                <c:ptCount val="4"/>
                <c:pt idx="0">
                  <c:v>2017Q1</c:v>
                </c:pt>
                <c:pt idx="1">
                  <c:v>2017Q2</c:v>
                </c:pt>
                <c:pt idx="2">
                  <c:v>2017Q3</c:v>
                </c:pt>
                <c:pt idx="3">
                  <c:v>2017Q4</c:v>
                </c:pt>
              </c:strCache>
            </c:strRef>
          </c:cat>
          <c:val>
            <c:numRef>
              <c:f>Summary_2017_PipelineNew!$B$308:$B$312</c:f>
              <c:numCache>
                <c:formatCode>0.00</c:formatCode>
                <c:ptCount val="4"/>
                <c:pt idx="0">
                  <c:v>0.39819199999999999</c:v>
                </c:pt>
                <c:pt idx="1">
                  <c:v>0.39500000000000002</c:v>
                </c:pt>
                <c:pt idx="2">
                  <c:v>13.316221000000001</c:v>
                </c:pt>
                <c:pt idx="3">
                  <c:v>6.4482369999999998</c:v>
                </c:pt>
              </c:numCache>
            </c:numRef>
          </c:val>
          <c:extLst xmlns:c16r2="http://schemas.microsoft.com/office/drawing/2015/06/chart">
            <c:ext xmlns:c16="http://schemas.microsoft.com/office/drawing/2014/chart" uri="{C3380CC4-5D6E-409C-BE32-E72D297353CC}">
              <c16:uniqueId val="{00000000-8C44-4BED-A8F4-37BDB07077D7}"/>
            </c:ext>
          </c:extLst>
        </c:ser>
        <c:ser>
          <c:idx val="1"/>
          <c:order val="1"/>
          <c:tx>
            <c:strRef>
              <c:f>Summary_2017_PipelineNew!$C$306:$C$307</c:f>
              <c:strCache>
                <c:ptCount val="1"/>
                <c:pt idx="0">
                  <c:v>Banking &amp; Financial Markets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Summary_2017_PipelineNew!$A$308:$A$312</c:f>
              <c:strCache>
                <c:ptCount val="4"/>
                <c:pt idx="0">
                  <c:v>2017Q1</c:v>
                </c:pt>
                <c:pt idx="1">
                  <c:v>2017Q2</c:v>
                </c:pt>
                <c:pt idx="2">
                  <c:v>2017Q3</c:v>
                </c:pt>
                <c:pt idx="3">
                  <c:v>2017Q4</c:v>
                </c:pt>
              </c:strCache>
            </c:strRef>
          </c:cat>
          <c:val>
            <c:numRef>
              <c:f>Summary_2017_PipelineNew!$C$308:$C$312</c:f>
              <c:numCache>
                <c:formatCode>0.00</c:formatCode>
                <c:ptCount val="4"/>
                <c:pt idx="0">
                  <c:v>1.3798279999999998</c:v>
                </c:pt>
                <c:pt idx="1">
                  <c:v>3.845151</c:v>
                </c:pt>
                <c:pt idx="2">
                  <c:v>31.759522000000015</c:v>
                </c:pt>
                <c:pt idx="3">
                  <c:v>97.346442999999951</c:v>
                </c:pt>
              </c:numCache>
            </c:numRef>
          </c:val>
          <c:extLst xmlns:c16r2="http://schemas.microsoft.com/office/drawing/2015/06/chart">
            <c:ext xmlns:c16="http://schemas.microsoft.com/office/drawing/2014/chart" uri="{C3380CC4-5D6E-409C-BE32-E72D297353CC}">
              <c16:uniqueId val="{00000000-5E93-49E6-A31F-AAE05923EC61}"/>
            </c:ext>
          </c:extLst>
        </c:ser>
        <c:dLbls>
          <c:dLblPos val="outEnd"/>
          <c:showLegendKey val="0"/>
          <c:showVal val="1"/>
          <c:showCatName val="0"/>
          <c:showSerName val="0"/>
          <c:showPercent val="0"/>
          <c:showBubbleSize val="0"/>
        </c:dLbls>
        <c:gapWidth val="219"/>
        <c:overlap val="-27"/>
        <c:axId val="474930752"/>
        <c:axId val="474931144"/>
      </c:barChart>
      <c:catAx>
        <c:axId val="47493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31144"/>
        <c:crosses val="autoZero"/>
        <c:auto val="1"/>
        <c:lblAlgn val="ctr"/>
        <c:lblOffset val="100"/>
        <c:noMultiLvlLbl val="0"/>
      </c:catAx>
      <c:valAx>
        <c:axId val="4749311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3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[blockchain_usecase_new.xlsx]Summary_2017_PipelineNew!PivotTable21</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Quarterly Pipeline for Industrial Sector</a:t>
            </a:r>
            <a:endParaRPr lang="en-US"/>
          </a:p>
        </c:rich>
      </c:tx>
      <c:layout>
        <c:manualLayout>
          <c:xMode val="edge"/>
          <c:yMode val="edge"/>
          <c:x val="0.45839373016781271"/>
          <c:y val="3.4995625546806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Summary_2017_PipelineNew!$B$326:$B$327</c:f>
              <c:strCache>
                <c:ptCount val="1"/>
                <c:pt idx="0">
                  <c:v>Electronics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Summary_2017_PipelineNew!$A$328:$A$332</c:f>
              <c:strCache>
                <c:ptCount val="4"/>
                <c:pt idx="0">
                  <c:v>2017Q1</c:v>
                </c:pt>
                <c:pt idx="1">
                  <c:v>2017Q2</c:v>
                </c:pt>
                <c:pt idx="2">
                  <c:v>2017Q3</c:v>
                </c:pt>
                <c:pt idx="3">
                  <c:v>2017Q4</c:v>
                </c:pt>
              </c:strCache>
            </c:strRef>
          </c:cat>
          <c:val>
            <c:numRef>
              <c:f>Summary_2017_PipelineNew!$B$328:$B$332</c:f>
              <c:numCache>
                <c:formatCode>#,##0.00</c:formatCode>
                <c:ptCount val="4"/>
                <c:pt idx="0">
                  <c:v>3.805E-2</c:v>
                </c:pt>
                <c:pt idx="2">
                  <c:v>7.7489999999999997</c:v>
                </c:pt>
                <c:pt idx="3">
                  <c:v>2.8378139999999998</c:v>
                </c:pt>
              </c:numCache>
            </c:numRef>
          </c:val>
          <c:extLst xmlns:c16r2="http://schemas.microsoft.com/office/drawing/2015/06/chart">
            <c:ext xmlns:c16="http://schemas.microsoft.com/office/drawing/2014/chart" uri="{C3380CC4-5D6E-409C-BE32-E72D297353CC}">
              <c16:uniqueId val="{00000000-B19D-432C-9780-C0D52F9153E5}"/>
            </c:ext>
          </c:extLst>
        </c:ser>
        <c:ser>
          <c:idx val="1"/>
          <c:order val="1"/>
          <c:tx>
            <c:strRef>
              <c:f>Summary_2017_PipelineNew!$C$326:$C$327</c:f>
              <c:strCache>
                <c:ptCount val="1"/>
                <c:pt idx="0">
                  <c:v>Automotive and A&amp;D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Summary_2017_PipelineNew!$A$328:$A$332</c:f>
              <c:strCache>
                <c:ptCount val="4"/>
                <c:pt idx="0">
                  <c:v>2017Q1</c:v>
                </c:pt>
                <c:pt idx="1">
                  <c:v>2017Q2</c:v>
                </c:pt>
                <c:pt idx="2">
                  <c:v>2017Q3</c:v>
                </c:pt>
                <c:pt idx="3">
                  <c:v>2017Q4</c:v>
                </c:pt>
              </c:strCache>
            </c:strRef>
          </c:cat>
          <c:val>
            <c:numRef>
              <c:f>Summary_2017_PipelineNew!$C$328:$C$332</c:f>
              <c:numCache>
                <c:formatCode>#,##0.00</c:formatCode>
                <c:ptCount val="4"/>
                <c:pt idx="1">
                  <c:v>9.0476000000000001E-2</c:v>
                </c:pt>
                <c:pt idx="2">
                  <c:v>15.709379999999999</c:v>
                </c:pt>
                <c:pt idx="3">
                  <c:v>25.729571</c:v>
                </c:pt>
              </c:numCache>
            </c:numRef>
          </c:val>
          <c:extLst xmlns:c16r2="http://schemas.microsoft.com/office/drawing/2015/06/chart">
            <c:ext xmlns:c16="http://schemas.microsoft.com/office/drawing/2014/chart" uri="{C3380CC4-5D6E-409C-BE32-E72D297353CC}">
              <c16:uniqueId val="{00000001-B19D-432C-9780-C0D52F9153E5}"/>
            </c:ext>
          </c:extLst>
        </c:ser>
        <c:ser>
          <c:idx val="2"/>
          <c:order val="2"/>
          <c:tx>
            <c:strRef>
              <c:f>Summary_2017_PipelineNew!$D$326:$D$327</c:f>
              <c:strCache>
                <c:ptCount val="1"/>
                <c:pt idx="0">
                  <c:v>Chemicals&amp;Petroleum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Summary_2017_PipelineNew!$A$328:$A$332</c:f>
              <c:strCache>
                <c:ptCount val="4"/>
                <c:pt idx="0">
                  <c:v>2017Q1</c:v>
                </c:pt>
                <c:pt idx="1">
                  <c:v>2017Q2</c:v>
                </c:pt>
                <c:pt idx="2">
                  <c:v>2017Q3</c:v>
                </c:pt>
                <c:pt idx="3">
                  <c:v>2017Q4</c:v>
                </c:pt>
              </c:strCache>
            </c:strRef>
          </c:cat>
          <c:val>
            <c:numRef>
              <c:f>Summary_2017_PipelineNew!$D$328:$D$332</c:f>
              <c:numCache>
                <c:formatCode>#,##0.00</c:formatCode>
                <c:ptCount val="4"/>
                <c:pt idx="2">
                  <c:v>1.3449820000000001</c:v>
                </c:pt>
                <c:pt idx="3">
                  <c:v>9.4710009999999993</c:v>
                </c:pt>
              </c:numCache>
            </c:numRef>
          </c:val>
          <c:extLst xmlns:c16r2="http://schemas.microsoft.com/office/drawing/2015/06/chart">
            <c:ext xmlns:c16="http://schemas.microsoft.com/office/drawing/2014/chart" uri="{C3380CC4-5D6E-409C-BE32-E72D297353CC}">
              <c16:uniqueId val="{00000002-B19D-432C-9780-C0D52F9153E5}"/>
            </c:ext>
          </c:extLst>
        </c:ser>
        <c:ser>
          <c:idx val="3"/>
          <c:order val="3"/>
          <c:tx>
            <c:strRef>
              <c:f>Summary_2017_PipelineNew!$E$326:$E$327</c:f>
              <c:strCache>
                <c:ptCount val="1"/>
                <c:pt idx="0">
                  <c:v>Industrial Products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Summary_2017_PipelineNew!$A$328:$A$332</c:f>
              <c:strCache>
                <c:ptCount val="4"/>
                <c:pt idx="0">
                  <c:v>2017Q1</c:v>
                </c:pt>
                <c:pt idx="1">
                  <c:v>2017Q2</c:v>
                </c:pt>
                <c:pt idx="2">
                  <c:v>2017Q3</c:v>
                </c:pt>
                <c:pt idx="3">
                  <c:v>2017Q4</c:v>
                </c:pt>
              </c:strCache>
            </c:strRef>
          </c:cat>
          <c:val>
            <c:numRef>
              <c:f>Summary_2017_PipelineNew!$E$328:$E$332</c:f>
              <c:numCache>
                <c:formatCode>#,##0.00</c:formatCode>
                <c:ptCount val="4"/>
                <c:pt idx="1">
                  <c:v>0.90623199999999993</c:v>
                </c:pt>
                <c:pt idx="2">
                  <c:v>5.5786849999999992</c:v>
                </c:pt>
                <c:pt idx="3">
                  <c:v>31.042011000000002</c:v>
                </c:pt>
              </c:numCache>
            </c:numRef>
          </c:val>
          <c:extLst xmlns:c16r2="http://schemas.microsoft.com/office/drawing/2015/06/chart">
            <c:ext xmlns:c16="http://schemas.microsoft.com/office/drawing/2014/chart" uri="{C3380CC4-5D6E-409C-BE32-E72D297353CC}">
              <c16:uniqueId val="{00000000-B4CF-48F7-9C5B-38BB9352D7A0}"/>
            </c:ext>
          </c:extLst>
        </c:ser>
        <c:dLbls>
          <c:dLblPos val="outEnd"/>
          <c:showLegendKey val="0"/>
          <c:showVal val="1"/>
          <c:showCatName val="0"/>
          <c:showSerName val="0"/>
          <c:showPercent val="0"/>
          <c:showBubbleSize val="0"/>
        </c:dLbls>
        <c:gapWidth val="219"/>
        <c:overlap val="-27"/>
        <c:axId val="474932320"/>
        <c:axId val="474932712"/>
      </c:barChart>
      <c:catAx>
        <c:axId val="47493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32712"/>
        <c:crosses val="autoZero"/>
        <c:auto val="1"/>
        <c:lblAlgn val="ctr"/>
        <c:lblOffset val="100"/>
        <c:noMultiLvlLbl val="0"/>
      </c:catAx>
      <c:valAx>
        <c:axId val="474932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93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[blockchain_usecase_new.xlsx]Summary_2017_PipelineNew!PivotTable22</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Quarterly Pipeline for Public Sector</a:t>
            </a:r>
            <a:endParaRPr lang="en-US"/>
          </a:p>
        </c:rich>
      </c:tx>
      <c:layout>
        <c:manualLayout>
          <c:xMode val="edge"/>
          <c:yMode val="edge"/>
          <c:x val="0.44162402863366673"/>
          <c:y val="2.5882181393992415E-3"/>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marker>
          <c:symbol val="none"/>
        </c:marker>
        <c:dLbl>
          <c:idx val="0"/>
          <c:spPr>
            <a:noFill/>
            <a:ln>
              <a:noFill/>
            </a:ln>
            <a:effectLst/>
          </c:spPr>
          <c:txPr>
            <a:bodyPr rot="-5400000" vert="horz"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dLbl>
          <c:idx val="0"/>
          <c:spPr>
            <a:noFill/>
            <a:ln>
              <a:noFill/>
            </a:ln>
            <a:effectLst/>
          </c:spPr>
          <c:txPr>
            <a:bodyPr rot="-5400000" vert="horz"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marker>
          <c:symbol val="none"/>
        </c:marker>
        <c:dLbl>
          <c:idx val="0"/>
          <c:spPr>
            <a:noFill/>
            <a:ln>
              <a:noFill/>
            </a:ln>
            <a:effectLst/>
          </c:spPr>
          <c:txPr>
            <a:bodyPr rot="-5400000" vert="horz"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6"/>
        <c:marker>
          <c:symbol val="none"/>
        </c:marker>
        <c:dLbl>
          <c:idx val="0"/>
          <c:spPr>
            <a:noFill/>
            <a:ln>
              <a:noFill/>
            </a:ln>
            <a:effectLst/>
          </c:spPr>
          <c:txPr>
            <a:bodyPr rot="-5400000" vert="horz"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9"/>
        <c:marker>
          <c:symbol val="none"/>
        </c:marker>
      </c:pivotFmt>
      <c:pivotFmt>
        <c:idx val="40"/>
        <c:marker>
          <c:symbol val="none"/>
        </c:marker>
      </c:pivotFmt>
      <c:pivotFmt>
        <c:idx val="41"/>
        <c:marker>
          <c:symbol val="none"/>
        </c:marker>
      </c:pivotFmt>
    </c:pivotFmts>
    <c:plotArea>
      <c:layout/>
      <c:barChart>
        <c:barDir val="col"/>
        <c:grouping val="clustered"/>
        <c:varyColors val="0"/>
        <c:ser>
          <c:idx val="0"/>
          <c:order val="0"/>
          <c:tx>
            <c:strRef>
              <c:f>Summary_2017_PipelineNew!$B$346:$B$347</c:f>
              <c:strCache>
                <c:ptCount val="1"/>
                <c:pt idx="0">
                  <c:v>Healthcare &amp; Life Sciences</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Summary_2017_PipelineNew!$A$348:$A$352</c:f>
              <c:strCache>
                <c:ptCount val="4"/>
                <c:pt idx="0">
                  <c:v>2017Q1</c:v>
                </c:pt>
                <c:pt idx="1">
                  <c:v>2017Q2</c:v>
                </c:pt>
                <c:pt idx="2">
                  <c:v>2017Q3</c:v>
                </c:pt>
                <c:pt idx="3">
                  <c:v>2017Q4</c:v>
                </c:pt>
              </c:strCache>
            </c:strRef>
          </c:cat>
          <c:val>
            <c:numRef>
              <c:f>Summary_2017_PipelineNew!$B$348:$B$352</c:f>
              <c:numCache>
                <c:formatCode>#,##0.00</c:formatCode>
                <c:ptCount val="4"/>
                <c:pt idx="2">
                  <c:v>8.6219159999999988</c:v>
                </c:pt>
                <c:pt idx="3">
                  <c:v>11.099287999999998</c:v>
                </c:pt>
              </c:numCache>
            </c:numRef>
          </c:val>
          <c:extLst xmlns:c16r2="http://schemas.microsoft.com/office/drawing/2015/06/chart">
            <c:ext xmlns:c16="http://schemas.microsoft.com/office/drawing/2014/chart" uri="{C3380CC4-5D6E-409C-BE32-E72D297353CC}">
              <c16:uniqueId val="{00000003-ADDD-4355-8675-5054D0781927}"/>
            </c:ext>
          </c:extLst>
        </c:ser>
        <c:ser>
          <c:idx val="1"/>
          <c:order val="1"/>
          <c:tx>
            <c:strRef>
              <c:f>Summary_2017_PipelineNew!$C$346:$C$347</c:f>
              <c:strCache>
                <c:ptCount val="1"/>
                <c:pt idx="0">
                  <c:v>Government</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Summary_2017_PipelineNew!$A$348:$A$352</c:f>
              <c:strCache>
                <c:ptCount val="4"/>
                <c:pt idx="0">
                  <c:v>2017Q1</c:v>
                </c:pt>
                <c:pt idx="1">
                  <c:v>2017Q2</c:v>
                </c:pt>
                <c:pt idx="2">
                  <c:v>2017Q3</c:v>
                </c:pt>
                <c:pt idx="3">
                  <c:v>2017Q4</c:v>
                </c:pt>
              </c:strCache>
            </c:strRef>
          </c:cat>
          <c:val>
            <c:numRef>
              <c:f>Summary_2017_PipelineNew!$C$348:$C$352</c:f>
              <c:numCache>
                <c:formatCode>#,##0.00</c:formatCode>
                <c:ptCount val="4"/>
                <c:pt idx="0">
                  <c:v>0.93333399999999989</c:v>
                </c:pt>
                <c:pt idx="1">
                  <c:v>9.9111000000000005E-2</c:v>
                </c:pt>
                <c:pt idx="2">
                  <c:v>9.7173069999999999</c:v>
                </c:pt>
                <c:pt idx="3">
                  <c:v>12.657045999999999</c:v>
                </c:pt>
              </c:numCache>
            </c:numRef>
          </c:val>
          <c:extLst xmlns:c16r2="http://schemas.microsoft.com/office/drawing/2015/06/chart">
            <c:ext xmlns:c16="http://schemas.microsoft.com/office/drawing/2014/chart" uri="{C3380CC4-5D6E-409C-BE32-E72D297353CC}">
              <c16:uniqueId val="{00000000-2E14-4000-8F6C-4179E437CB5E}"/>
            </c:ext>
          </c:extLst>
        </c:ser>
        <c:dLbls>
          <c:dLblPos val="outEnd"/>
          <c:showLegendKey val="0"/>
          <c:showVal val="1"/>
          <c:showCatName val="0"/>
          <c:showSerName val="0"/>
          <c:showPercent val="0"/>
          <c:showBubbleSize val="0"/>
        </c:dLbls>
        <c:gapWidth val="219"/>
        <c:overlap val="-27"/>
        <c:axId val="475242784"/>
        <c:axId val="475243176"/>
      </c:barChart>
      <c:catAx>
        <c:axId val="47524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3176"/>
        <c:crosses val="autoZero"/>
        <c:auto val="1"/>
        <c:lblAlgn val="ctr"/>
        <c:lblOffset val="100"/>
        <c:noMultiLvlLbl val="0"/>
      </c:catAx>
      <c:valAx>
        <c:axId val="475243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278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[blockchain_usecase_new.xlsx]Summary_2017_PipelineNew!PivotTable23</c:name>
    <c:fmtId val="5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Quarterly Pipeline for ISA</a:t>
            </a:r>
            <a:endParaRPr lang="en-US" sz="1400">
              <a:effectLst/>
            </a:endParaRPr>
          </a:p>
        </c:rich>
      </c:tx>
      <c:layout>
        <c:manualLayout>
          <c:xMode val="edge"/>
          <c:yMode val="edge"/>
          <c:x val="0.43652077865266847"/>
          <c:y val="6.740303295421405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pivotFmt>
      <c:pivotFmt>
        <c:idx val="9"/>
      </c:pivotFmt>
      <c:pivotFmt>
        <c:idx val="10"/>
        <c:spPr>
          <a:solidFill>
            <a:schemeClr val="accent1"/>
          </a:solidFill>
          <a:ln>
            <a:noFill/>
          </a:ln>
          <a:effectLst/>
        </c:spPr>
        <c:dLbl>
          <c:idx val="0"/>
          <c:layout>
            <c:manualLayout>
              <c:x val="-2.3297703745299349E-3"/>
              <c:y val="2.8011081948088974E-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pivotFmt>
      <c:pivotFmt>
        <c:idx val="12"/>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s>
    <c:plotArea>
      <c:layout/>
      <c:barChart>
        <c:barDir val="col"/>
        <c:grouping val="clustered"/>
        <c:varyColors val="0"/>
        <c:ser>
          <c:idx val="0"/>
          <c:order val="0"/>
          <c:tx>
            <c:strRef>
              <c:f>Summary_2017_PipelineNew!$B$372:$B$373</c:f>
              <c:strCache>
                <c:ptCount val="1"/>
                <c:pt idx="0">
                  <c:v>Consumer</c:v>
                </c:pt>
              </c:strCache>
            </c:strRef>
          </c:tx>
          <c:spPr>
            <a:solidFill>
              <a:schemeClr val="accent1"/>
            </a:solidFill>
            <a:ln>
              <a:noFill/>
            </a:ln>
            <a:effectLst/>
          </c:spPr>
          <c:invertIfNegative val="0"/>
          <c:dLbls>
            <c:delete val="1"/>
          </c:dLbls>
          <c:cat>
            <c:strRef>
              <c:f>Summary_2017_PipelineNew!$A$374:$A$376</c:f>
              <c:strCache>
                <c:ptCount val="2"/>
                <c:pt idx="0">
                  <c:v>2017Q3</c:v>
                </c:pt>
                <c:pt idx="1">
                  <c:v>2017Q4</c:v>
                </c:pt>
              </c:strCache>
            </c:strRef>
          </c:cat>
          <c:val>
            <c:numRef>
              <c:f>Summary_2017_PipelineNew!$B$374:$B$376</c:f>
              <c:numCache>
                <c:formatCode>#,##0.00</c:formatCode>
                <c:ptCount val="2"/>
                <c:pt idx="1">
                  <c:v>5.5555999999999994E-2</c:v>
                </c:pt>
              </c:numCache>
            </c:numRef>
          </c:val>
          <c:extLst xmlns:c16r2="http://schemas.microsoft.com/office/drawing/2015/06/chart">
            <c:ext xmlns:c16="http://schemas.microsoft.com/office/drawing/2014/chart" uri="{C3380CC4-5D6E-409C-BE32-E72D297353CC}">
              <c16:uniqueId val="{00000000-E9DC-4BA1-A2F4-21DCC6AF0374}"/>
            </c:ext>
          </c:extLst>
        </c:ser>
        <c:ser>
          <c:idx val="1"/>
          <c:order val="1"/>
          <c:tx>
            <c:strRef>
              <c:f>Summary_2017_PipelineNew!$C$372:$C$373</c:f>
              <c:strCache>
                <c:ptCount val="1"/>
                <c:pt idx="0">
                  <c:v>Electronics</c:v>
                </c:pt>
              </c:strCache>
            </c:strRef>
          </c:tx>
          <c:spPr>
            <a:solidFill>
              <a:schemeClr val="accent2"/>
            </a:solidFill>
            <a:ln>
              <a:noFill/>
            </a:ln>
            <a:effectLst/>
          </c:spPr>
          <c:invertIfNegative val="0"/>
          <c:dLbls>
            <c:delete val="1"/>
          </c:dLbls>
          <c:cat>
            <c:strRef>
              <c:f>Summary_2017_PipelineNew!$A$374:$A$376</c:f>
              <c:strCache>
                <c:ptCount val="2"/>
                <c:pt idx="0">
                  <c:v>2017Q3</c:v>
                </c:pt>
                <c:pt idx="1">
                  <c:v>2017Q4</c:v>
                </c:pt>
              </c:strCache>
            </c:strRef>
          </c:cat>
          <c:val>
            <c:numRef>
              <c:f>Summary_2017_PipelineNew!$C$374:$C$376</c:f>
              <c:numCache>
                <c:formatCode>#,##0.00</c:formatCode>
                <c:ptCount val="2"/>
                <c:pt idx="1">
                  <c:v>0.3</c:v>
                </c:pt>
              </c:numCache>
            </c:numRef>
          </c:val>
          <c:extLst xmlns:c16r2="http://schemas.microsoft.com/office/drawing/2015/06/chart">
            <c:ext xmlns:c16="http://schemas.microsoft.com/office/drawing/2014/chart" uri="{C3380CC4-5D6E-409C-BE32-E72D297353CC}">
              <c16:uniqueId val="{00000001-D91E-4F6D-9C02-58C513C028AA}"/>
            </c:ext>
          </c:extLst>
        </c:ser>
        <c:ser>
          <c:idx val="2"/>
          <c:order val="2"/>
          <c:tx>
            <c:strRef>
              <c:f>Summary_2017_PipelineNew!$D$372:$D$373</c:f>
              <c:strCache>
                <c:ptCount val="1"/>
                <c:pt idx="0">
                  <c:v>Energy &amp; Utilities</c:v>
                </c:pt>
              </c:strCache>
            </c:strRef>
          </c:tx>
          <c:spPr>
            <a:solidFill>
              <a:schemeClr val="accent3"/>
            </a:solidFill>
            <a:ln>
              <a:noFill/>
            </a:ln>
            <a:effectLst/>
          </c:spPr>
          <c:invertIfNegative val="0"/>
          <c:dLbls>
            <c:delete val="1"/>
          </c:dLbls>
          <c:cat>
            <c:strRef>
              <c:f>Summary_2017_PipelineNew!$A$374:$A$376</c:f>
              <c:strCache>
                <c:ptCount val="2"/>
                <c:pt idx="0">
                  <c:v>2017Q3</c:v>
                </c:pt>
                <c:pt idx="1">
                  <c:v>2017Q4</c:v>
                </c:pt>
              </c:strCache>
            </c:strRef>
          </c:cat>
          <c:val>
            <c:numRef>
              <c:f>Summary_2017_PipelineNew!$D$374:$D$376</c:f>
              <c:numCache>
                <c:formatCode>#,##0.00</c:formatCode>
                <c:ptCount val="2"/>
                <c:pt idx="1">
                  <c:v>9.9999999999999992E-2</c:v>
                </c:pt>
              </c:numCache>
            </c:numRef>
          </c:val>
          <c:extLst xmlns:c16r2="http://schemas.microsoft.com/office/drawing/2015/06/chart">
            <c:ext xmlns:c16="http://schemas.microsoft.com/office/drawing/2014/chart" uri="{C3380CC4-5D6E-409C-BE32-E72D297353CC}">
              <c16:uniqueId val="{00000002-D91E-4F6D-9C02-58C513C028AA}"/>
            </c:ext>
          </c:extLst>
        </c:ser>
        <c:ser>
          <c:idx val="3"/>
          <c:order val="3"/>
          <c:tx>
            <c:strRef>
              <c:f>Summary_2017_PipelineNew!$E$372:$E$373</c:f>
              <c:strCache>
                <c:ptCount val="1"/>
                <c:pt idx="0">
                  <c:v>Insurance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Summary_2017_PipelineNew!$E$374:$E$376</c:f>
              <c:numCache>
                <c:formatCode>#,##0.00</c:formatCode>
                <c:ptCount val="2"/>
                <c:pt idx="0">
                  <c:v>2.2221999999999999E-2</c:v>
                </c:pt>
                <c:pt idx="1">
                  <c:v>0.111111</c:v>
                </c:pt>
              </c:numCache>
            </c:numRef>
          </c:val>
          <c:extLst xmlns:c16r2="http://schemas.microsoft.com/office/drawing/2015/06/chart">
            <c:ext xmlns:c16="http://schemas.microsoft.com/office/drawing/2014/chart" uri="{C3380CC4-5D6E-409C-BE32-E72D297353CC}">
              <c16:uniqueId val="{00000003-D91E-4F6D-9C02-58C513C028AA}"/>
            </c:ext>
          </c:extLst>
        </c:ser>
        <c:ser>
          <c:idx val="4"/>
          <c:order val="4"/>
          <c:tx>
            <c:strRef>
              <c:f>Summary_2017_PipelineNew!$F$372:$F$373</c:f>
              <c:strCache>
                <c:ptCount val="1"/>
                <c:pt idx="0">
                  <c:v>Healthcare &amp; Life Sciences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Summary_2017_PipelineNew!$F$374:$F$376</c:f>
              <c:numCache>
                <c:formatCode>#,##0.00</c:formatCode>
                <c:ptCount val="2"/>
                <c:pt idx="1">
                  <c:v>0.19999999999999998</c:v>
                </c:pt>
              </c:numCache>
            </c:numRef>
          </c:val>
          <c:extLst xmlns:c16r2="http://schemas.microsoft.com/office/drawing/2015/06/chart">
            <c:ext xmlns:c16="http://schemas.microsoft.com/office/drawing/2014/chart" uri="{C3380CC4-5D6E-409C-BE32-E72D297353CC}">
              <c16:uniqueId val="{00000004-D91E-4F6D-9C02-58C513C028AA}"/>
            </c:ext>
          </c:extLst>
        </c:ser>
        <c:ser>
          <c:idx val="5"/>
          <c:order val="5"/>
          <c:tx>
            <c:strRef>
              <c:f>Summary_2017_PipelineNew!$G$372:$G$373</c:f>
              <c:strCache>
                <c:ptCount val="1"/>
                <c:pt idx="0">
                  <c:v>Government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Summary_2017_PipelineNew!$G$374:$G$376</c:f>
              <c:numCache>
                <c:formatCode>#,##0.00</c:formatCode>
                <c:ptCount val="2"/>
                <c:pt idx="0">
                  <c:v>9.9999999999999992E-2</c:v>
                </c:pt>
              </c:numCache>
            </c:numRef>
          </c:val>
          <c:extLst xmlns:c16r2="http://schemas.microsoft.com/office/drawing/2015/06/chart">
            <c:ext xmlns:c16="http://schemas.microsoft.com/office/drawing/2014/chart" uri="{C3380CC4-5D6E-409C-BE32-E72D297353CC}">
              <c16:uniqueId val="{00000005-D91E-4F6D-9C02-58C513C028AA}"/>
            </c:ext>
          </c:extLst>
        </c:ser>
        <c:ser>
          <c:idx val="6"/>
          <c:order val="6"/>
          <c:tx>
            <c:strRef>
              <c:f>Summary_2017_PipelineNew!$H$372:$H$373</c:f>
              <c:strCache>
                <c:ptCount val="1"/>
                <c:pt idx="0">
                  <c:v>Banking &amp; Financial Markets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Summary_2017_PipelineNew!$H$374:$H$376</c:f>
              <c:numCache>
                <c:formatCode>#,##0.00</c:formatCode>
                <c:ptCount val="2"/>
                <c:pt idx="0">
                  <c:v>0.53333299999999995</c:v>
                </c:pt>
                <c:pt idx="1">
                  <c:v>1.5666660000000001</c:v>
                </c:pt>
              </c:numCache>
            </c:numRef>
          </c:val>
          <c:extLst xmlns:c16r2="http://schemas.microsoft.com/office/drawing/2015/06/chart">
            <c:ext xmlns:c16="http://schemas.microsoft.com/office/drawing/2014/chart" uri="{C3380CC4-5D6E-409C-BE32-E72D297353CC}">
              <c16:uniqueId val="{00000006-D91E-4F6D-9C02-58C513C028AA}"/>
            </c:ext>
          </c:extLst>
        </c:ser>
        <c:ser>
          <c:idx val="7"/>
          <c:order val="7"/>
          <c:tx>
            <c:strRef>
              <c:f>Summary_2017_PipelineNew!$I$372:$I$373</c:f>
              <c:strCache>
                <c:ptCount val="1"/>
                <c:pt idx="0">
                  <c:v>Telco, Media, Entertainment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Summary_2017_PipelineNew!$I$374:$I$376</c:f>
              <c:numCache>
                <c:formatCode>#,##0.00</c:formatCode>
                <c:ptCount val="2"/>
                <c:pt idx="0">
                  <c:v>4.4444400000000002</c:v>
                </c:pt>
                <c:pt idx="1">
                  <c:v>0.66666599999999998</c:v>
                </c:pt>
              </c:numCache>
            </c:numRef>
          </c:val>
          <c:extLst xmlns:c16r2="http://schemas.microsoft.com/office/drawing/2015/06/chart">
            <c:ext xmlns:c16="http://schemas.microsoft.com/office/drawing/2014/chart" uri="{C3380CC4-5D6E-409C-BE32-E72D297353CC}">
              <c16:uniqueId val="{00000007-D91E-4F6D-9C02-58C513C028AA}"/>
            </c:ext>
          </c:extLst>
        </c:ser>
        <c:ser>
          <c:idx val="8"/>
          <c:order val="8"/>
          <c:tx>
            <c:strRef>
              <c:f>Summary_2017_PipelineNew!$J$372:$J$373</c:f>
              <c:strCache>
                <c:ptCount val="1"/>
                <c:pt idx="0">
                  <c:v>Travel &amp; Transportation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Summary_2017_PipelineNew!$J$374:$J$376</c:f>
              <c:numCache>
                <c:formatCode>#,##0.00</c:formatCode>
                <c:ptCount val="2"/>
                <c:pt idx="1">
                  <c:v>9.9999999999999992E-2</c:v>
                </c:pt>
              </c:numCache>
            </c:numRef>
          </c:val>
          <c:extLst xmlns:c16r2="http://schemas.microsoft.com/office/drawing/2015/06/chart">
            <c:ext xmlns:c16="http://schemas.microsoft.com/office/drawing/2014/chart" uri="{C3380CC4-5D6E-409C-BE32-E72D297353CC}">
              <c16:uniqueId val="{00000008-D91E-4F6D-9C02-58C513C028AA}"/>
            </c:ext>
          </c:extLst>
        </c:ser>
        <c:ser>
          <c:idx val="9"/>
          <c:order val="9"/>
          <c:tx>
            <c:strRef>
              <c:f>Summary_2017_PipelineNew!$K$372:$K$373</c:f>
              <c:strCache>
                <c:ptCount val="1"/>
                <c:pt idx="0">
                  <c:v>Automotive and A&amp;D</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Summary_2017_PipelineNew!$K$374:$K$376</c:f>
              <c:numCache>
                <c:formatCode>#,##0.00</c:formatCode>
                <c:ptCount val="2"/>
                <c:pt idx="1">
                  <c:v>0.74444399999999999</c:v>
                </c:pt>
              </c:numCache>
            </c:numRef>
          </c:val>
          <c:extLst xmlns:c16r2="http://schemas.microsoft.com/office/drawing/2015/06/chart">
            <c:ext xmlns:c16="http://schemas.microsoft.com/office/drawing/2014/chart" uri="{C3380CC4-5D6E-409C-BE32-E72D297353CC}">
              <c16:uniqueId val="{00000009-D91E-4F6D-9C02-58C513C028AA}"/>
            </c:ext>
          </c:extLst>
        </c:ser>
        <c:ser>
          <c:idx val="10"/>
          <c:order val="10"/>
          <c:tx>
            <c:strRef>
              <c:f>Summary_2017_PipelineNew!$L$372:$L$373</c:f>
              <c:strCache>
                <c:ptCount val="1"/>
                <c:pt idx="0">
                  <c:v>Chemicals&amp;Petroleum</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Summary_2017_PipelineNew!$L$374:$L$376</c:f>
              <c:numCache>
                <c:formatCode>#,##0.00</c:formatCode>
                <c:ptCount val="2"/>
                <c:pt idx="0">
                  <c:v>0.19999999999999998</c:v>
                </c:pt>
              </c:numCache>
            </c:numRef>
          </c:val>
          <c:extLst xmlns:c16r2="http://schemas.microsoft.com/office/drawing/2015/06/chart">
            <c:ext xmlns:c16="http://schemas.microsoft.com/office/drawing/2014/chart" uri="{C3380CC4-5D6E-409C-BE32-E72D297353CC}">
              <c16:uniqueId val="{00000000-D3B1-41C4-8B64-13AB01C2E250}"/>
            </c:ext>
          </c:extLst>
        </c:ser>
        <c:ser>
          <c:idx val="11"/>
          <c:order val="11"/>
          <c:tx>
            <c:strRef>
              <c:f>Summary_2017_PipelineNew!$M$372:$M$373</c:f>
              <c:strCache>
                <c:ptCount val="1"/>
                <c:pt idx="0">
                  <c:v>Industrial Products</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Summary_2017_PipelineNew!$A$374:$A$376</c:f>
              <c:strCache>
                <c:ptCount val="2"/>
                <c:pt idx="0">
                  <c:v>2017Q3</c:v>
                </c:pt>
                <c:pt idx="1">
                  <c:v>2017Q4</c:v>
                </c:pt>
              </c:strCache>
            </c:strRef>
          </c:cat>
          <c:val>
            <c:numRef>
              <c:f>Summary_2017_PipelineNew!$M$374:$M$376</c:f>
              <c:numCache>
                <c:formatCode>#,##0.00</c:formatCode>
                <c:ptCount val="2"/>
                <c:pt idx="0">
                  <c:v>0.191111</c:v>
                </c:pt>
                <c:pt idx="1">
                  <c:v>9.9999999999999992E-2</c:v>
                </c:pt>
              </c:numCache>
            </c:numRef>
          </c:val>
          <c:extLst xmlns:c16r2="http://schemas.microsoft.com/office/drawing/2015/06/chart">
            <c:ext xmlns:c16="http://schemas.microsoft.com/office/drawing/2014/chart" uri="{C3380CC4-5D6E-409C-BE32-E72D297353CC}">
              <c16:uniqueId val="{00000000-61AA-4F5C-A6EE-80DE185E4877}"/>
            </c:ext>
          </c:extLst>
        </c:ser>
        <c:dLbls>
          <c:dLblPos val="outEnd"/>
          <c:showLegendKey val="0"/>
          <c:showVal val="1"/>
          <c:showCatName val="0"/>
          <c:showSerName val="0"/>
          <c:showPercent val="0"/>
          <c:showBubbleSize val="0"/>
        </c:dLbls>
        <c:gapWidth val="219"/>
        <c:overlap val="-27"/>
        <c:axId val="475244352"/>
        <c:axId val="475244744"/>
      </c:barChart>
      <c:catAx>
        <c:axId val="4752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4744"/>
        <c:crosses val="autoZero"/>
        <c:auto val="1"/>
        <c:lblAlgn val="ctr"/>
        <c:lblOffset val="100"/>
        <c:noMultiLvlLbl val="0"/>
      </c:catAx>
      <c:valAx>
        <c:axId val="475244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4352"/>
        <c:crosses val="autoZero"/>
        <c:crossBetween val="between"/>
      </c:valAx>
      <c:spPr>
        <a:noFill/>
        <a:ln>
          <a:noFill/>
        </a:ln>
        <a:effectLst/>
      </c:spPr>
    </c:plotArea>
    <c:legend>
      <c:legendPos val="r"/>
      <c:layout>
        <c:manualLayout>
          <c:xMode val="edge"/>
          <c:yMode val="edge"/>
          <c:x val="0.73449496937882763"/>
          <c:y val="0.21779928550597841"/>
          <c:w val="0.17317929355390602"/>
          <c:h val="0.464545746713753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[blockchain_usecase_new.xlsx]Summary_2017_PipelineNew!PivotTable28</c:name>
    <c:fmtId val="2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Quarterly Pipeline by Industry (in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stacked"/>
        <c:varyColors val="0"/>
        <c:ser>
          <c:idx val="0"/>
          <c:order val="0"/>
          <c:tx>
            <c:strRef>
              <c:f>Summary_2017_PipelineNew!$B$451:$B$452</c:f>
              <c:strCache>
                <c:ptCount val="1"/>
                <c:pt idx="0">
                  <c:v>Banking &amp; Financial Markets</c:v>
                </c:pt>
              </c:strCache>
            </c:strRef>
          </c:tx>
          <c:spPr>
            <a:solidFill>
              <a:schemeClr val="accent1"/>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Summary_2017_PipelineNew!$B$453:$B$484</c:f>
              <c:numCache>
                <c:formatCode>0.00%</c:formatCode>
                <c:ptCount val="27"/>
                <c:pt idx="0">
                  <c:v>2.7974220980846922E-2</c:v>
                </c:pt>
                <c:pt idx="1">
                  <c:v>2.0043415790444354E-2</c:v>
                </c:pt>
                <c:pt idx="2">
                  <c:v>7.4541480013367136E-3</c:v>
                </c:pt>
                <c:pt idx="3">
                  <c:v>6.6710156962910567E-3</c:v>
                </c:pt>
                <c:pt idx="4">
                  <c:v>9.2357769289227645E-3</c:v>
                </c:pt>
                <c:pt idx="5">
                  <c:v>1.5763749938910567E-3</c:v>
                </c:pt>
                <c:pt idx="6">
                  <c:v>2.8326887502106799E-3</c:v>
                </c:pt>
                <c:pt idx="7">
                  <c:v>4.35230149603828E-2</c:v>
                </c:pt>
                <c:pt idx="8">
                  <c:v>0.13220038863301473</c:v>
                </c:pt>
                <c:pt idx="9">
                  <c:v>2.1647209450522141E-2</c:v>
                </c:pt>
                <c:pt idx="10">
                  <c:v>1.0232299820549602E-2</c:v>
                </c:pt>
                <c:pt idx="11">
                  <c:v>1.1905906290954915E-2</c:v>
                </c:pt>
                <c:pt idx="12">
                  <c:v>3.8681793327871414E-3</c:v>
                </c:pt>
                <c:pt idx="13">
                  <c:v>8.3852655340696195E-3</c:v>
                </c:pt>
                <c:pt idx="14">
                  <c:v>3.7550171958196225E-4</c:v>
                </c:pt>
                <c:pt idx="15">
                  <c:v>3.2368858418259467E-3</c:v>
                </c:pt>
                <c:pt idx="16">
                  <c:v>3.6653544258406921E-3</c:v>
                </c:pt>
                <c:pt idx="17">
                  <c:v>1.0572157039400252E-3</c:v>
                </c:pt>
                <c:pt idx="18">
                  <c:v>4.224394345297075E-4</c:v>
                </c:pt>
                <c:pt idx="19">
                  <c:v>2.3468857473872638E-4</c:v>
                </c:pt>
                <c:pt idx="20">
                  <c:v>4.0754609757678796E-4</c:v>
                </c:pt>
                <c:pt idx="21">
                  <c:v>4.8477271998031323E-4</c:v>
                </c:pt>
                <c:pt idx="22">
                  <c:v>1.4640812046500707E-3</c:v>
                </c:pt>
                <c:pt idx="23">
                  <c:v>7.4966102051641907E-4</c:v>
                </c:pt>
                <c:pt idx="24">
                  <c:v>3.7550171958196225E-4</c:v>
                </c:pt>
                <c:pt idx="25">
                  <c:v>1.6428200231710847E-4</c:v>
                </c:pt>
                <c:pt idx="26">
                  <c:v>0</c:v>
                </c:pt>
              </c:numCache>
            </c:numRef>
          </c:val>
          <c:extLst xmlns:c16r2="http://schemas.microsoft.com/office/drawing/2015/06/chart">
            <c:ext xmlns:c16="http://schemas.microsoft.com/office/drawing/2014/chart" uri="{C3380CC4-5D6E-409C-BE32-E72D297353CC}">
              <c16:uniqueId val="{00000000-2F0C-4EDE-9FB3-CB8BC23CC9F9}"/>
            </c:ext>
          </c:extLst>
        </c:ser>
        <c:ser>
          <c:idx val="1"/>
          <c:order val="1"/>
          <c:tx>
            <c:strRef>
              <c:f>Summary_2017_PipelineNew!$C$451:$C$452</c:f>
              <c:strCache>
                <c:ptCount val="1"/>
                <c:pt idx="0">
                  <c:v>Consumer</c:v>
                </c:pt>
              </c:strCache>
            </c:strRef>
          </c:tx>
          <c:spPr>
            <a:solidFill>
              <a:schemeClr val="accent2"/>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Summary_2017_PipelineNew!$C$453:$C$484</c:f>
              <c:numCache>
                <c:formatCode>0.00%</c:formatCode>
                <c:ptCount val="27"/>
                <c:pt idx="0">
                  <c:v>1.8243910634120453E-2</c:v>
                </c:pt>
                <c:pt idx="1">
                  <c:v>7.6398171734697604E-3</c:v>
                </c:pt>
                <c:pt idx="2">
                  <c:v>1.0952117841902247E-3</c:v>
                </c:pt>
                <c:pt idx="3">
                  <c:v>9.3875429895490551E-4</c:v>
                </c:pt>
                <c:pt idx="4">
                  <c:v>5.86721436846816E-4</c:v>
                </c:pt>
                <c:pt idx="5">
                  <c:v>4.7213919931355279E-3</c:v>
                </c:pt>
                <c:pt idx="6">
                  <c:v>1.1734428736936319E-4</c:v>
                </c:pt>
                <c:pt idx="7">
                  <c:v>4.670302871989232E-2</c:v>
                </c:pt>
                <c:pt idx="8">
                  <c:v>1.762863229149943E-2</c:v>
                </c:pt>
                <c:pt idx="9">
                  <c:v>2.8609616828094548E-3</c:v>
                </c:pt>
                <c:pt idx="10">
                  <c:v>5.8672143684681604E-3</c:v>
                </c:pt>
                <c:pt idx="11">
                  <c:v>5.7558710679548666E-3</c:v>
                </c:pt>
                <c:pt idx="12">
                  <c:v>8.7099031988484559E-4</c:v>
                </c:pt>
                <c:pt idx="13">
                  <c:v>0</c:v>
                </c:pt>
                <c:pt idx="14">
                  <c:v>0</c:v>
                </c:pt>
                <c:pt idx="15">
                  <c:v>1.2086461599044409E-3</c:v>
                </c:pt>
                <c:pt idx="16">
                  <c:v>0</c:v>
                </c:pt>
                <c:pt idx="17">
                  <c:v>5.6548681460445607E-4</c:v>
                </c:pt>
                <c:pt idx="18">
                  <c:v>0</c:v>
                </c:pt>
                <c:pt idx="19">
                  <c:v>0</c:v>
                </c:pt>
                <c:pt idx="20">
                  <c:v>0</c:v>
                </c:pt>
                <c:pt idx="21">
                  <c:v>0</c:v>
                </c:pt>
                <c:pt idx="22">
                  <c:v>0</c:v>
                </c:pt>
                <c:pt idx="23">
                  <c:v>1.3410574537720303E-4</c:v>
                </c:pt>
                <c:pt idx="24">
                  <c:v>0</c:v>
                </c:pt>
                <c:pt idx="25">
                  <c:v>0</c:v>
                </c:pt>
                <c:pt idx="26">
                  <c:v>0</c:v>
                </c:pt>
              </c:numCache>
            </c:numRef>
          </c:val>
          <c:extLst xmlns:c16r2="http://schemas.microsoft.com/office/drawing/2015/06/chart">
            <c:ext xmlns:c16="http://schemas.microsoft.com/office/drawing/2014/chart" uri="{C3380CC4-5D6E-409C-BE32-E72D297353CC}">
              <c16:uniqueId val="{00000001-2F0C-4EDE-9FB3-CB8BC23CC9F9}"/>
            </c:ext>
          </c:extLst>
        </c:ser>
        <c:ser>
          <c:idx val="2"/>
          <c:order val="2"/>
          <c:tx>
            <c:strRef>
              <c:f>Summary_2017_PipelineNew!$D$451:$D$452</c:f>
              <c:strCache>
                <c:ptCount val="1"/>
                <c:pt idx="0">
                  <c:v>Automotive and A&amp;D</c:v>
                </c:pt>
              </c:strCache>
            </c:strRef>
          </c:tx>
          <c:spPr>
            <a:solidFill>
              <a:schemeClr val="accent3"/>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Summary_2017_PipelineNew!$D$453:$D$484</c:f>
              <c:numCache>
                <c:formatCode>0.00%</c:formatCode>
                <c:ptCount val="27"/>
                <c:pt idx="0">
                  <c:v>8.4417480333519885E-3</c:v>
                </c:pt>
                <c:pt idx="1">
                  <c:v>2.5581054646521179E-2</c:v>
                </c:pt>
                <c:pt idx="2">
                  <c:v>2.8453173424173705E-3</c:v>
                </c:pt>
                <c:pt idx="3">
                  <c:v>0</c:v>
                </c:pt>
                <c:pt idx="4">
                  <c:v>0</c:v>
                </c:pt>
                <c:pt idx="5">
                  <c:v>0</c:v>
                </c:pt>
                <c:pt idx="6">
                  <c:v>0</c:v>
                </c:pt>
                <c:pt idx="7">
                  <c:v>5.5621192213078152E-2</c:v>
                </c:pt>
                <c:pt idx="8">
                  <c:v>3.7573640815670101E-3</c:v>
                </c:pt>
                <c:pt idx="9">
                  <c:v>1.005807171643507E-3</c:v>
                </c:pt>
                <c:pt idx="10">
                  <c:v>0</c:v>
                </c:pt>
                <c:pt idx="11">
                  <c:v>1.7471250133279644E-3</c:v>
                </c:pt>
                <c:pt idx="12">
                  <c:v>0</c:v>
                </c:pt>
                <c:pt idx="13">
                  <c:v>0</c:v>
                </c:pt>
                <c:pt idx="14">
                  <c:v>0</c:v>
                </c:pt>
                <c:pt idx="15">
                  <c:v>0</c:v>
                </c:pt>
                <c:pt idx="16">
                  <c:v>0</c:v>
                </c:pt>
                <c:pt idx="17">
                  <c:v>2.123368348806101E-4</c:v>
                </c:pt>
                <c:pt idx="18">
                  <c:v>0</c:v>
                </c:pt>
                <c:pt idx="19">
                  <c:v>0</c:v>
                </c:pt>
                <c:pt idx="20">
                  <c:v>0</c:v>
                </c:pt>
                <c:pt idx="21">
                  <c:v>0</c:v>
                </c:pt>
                <c:pt idx="22">
                  <c:v>0</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02-2F0C-4EDE-9FB3-CB8BC23CC9F9}"/>
            </c:ext>
          </c:extLst>
        </c:ser>
        <c:ser>
          <c:idx val="3"/>
          <c:order val="3"/>
          <c:tx>
            <c:strRef>
              <c:f>Summary_2017_PipelineNew!$E$451:$E$452</c:f>
              <c:strCache>
                <c:ptCount val="1"/>
                <c:pt idx="0">
                  <c:v>Industrial Products</c:v>
                </c:pt>
              </c:strCache>
            </c:strRef>
          </c:tx>
          <c:spPr>
            <a:solidFill>
              <a:schemeClr val="accent4"/>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Summary_2017_PipelineNew!$E$453:$E$484</c:f>
              <c:numCache>
                <c:formatCode>0.00%</c:formatCode>
                <c:ptCount val="27"/>
                <c:pt idx="0">
                  <c:v>4.5764272074051643E-3</c:v>
                </c:pt>
                <c:pt idx="1">
                  <c:v>2.8890163550337215E-3</c:v>
                </c:pt>
                <c:pt idx="2">
                  <c:v>4.4702540961933643E-4</c:v>
                </c:pt>
                <c:pt idx="3">
                  <c:v>4.9453787688661698E-3</c:v>
                </c:pt>
                <c:pt idx="4">
                  <c:v>4.485156820689274E-4</c:v>
                </c:pt>
                <c:pt idx="5">
                  <c:v>2.3468857473872638E-4</c:v>
                </c:pt>
                <c:pt idx="6">
                  <c:v>0</c:v>
                </c:pt>
                <c:pt idx="7">
                  <c:v>6.3365915179456134E-3</c:v>
                </c:pt>
                <c:pt idx="8">
                  <c:v>6.3861108072154851E-2</c:v>
                </c:pt>
                <c:pt idx="9">
                  <c:v>6.7053811442900472E-4</c:v>
                </c:pt>
                <c:pt idx="10">
                  <c:v>7.0406572421617913E-4</c:v>
                </c:pt>
                <c:pt idx="11">
                  <c:v>1.157953427760876E-3</c:v>
                </c:pt>
                <c:pt idx="12">
                  <c:v>3.5648490437088326E-4</c:v>
                </c:pt>
                <c:pt idx="13">
                  <c:v>0</c:v>
                </c:pt>
                <c:pt idx="14">
                  <c:v>0</c:v>
                </c:pt>
                <c:pt idx="15">
                  <c:v>0</c:v>
                </c:pt>
                <c:pt idx="16">
                  <c:v>0</c:v>
                </c:pt>
                <c:pt idx="17">
                  <c:v>0</c:v>
                </c:pt>
                <c:pt idx="18">
                  <c:v>2.1268229646262547E-3</c:v>
                </c:pt>
                <c:pt idx="19">
                  <c:v>0</c:v>
                </c:pt>
                <c:pt idx="20">
                  <c:v>0</c:v>
                </c:pt>
                <c:pt idx="21">
                  <c:v>0</c:v>
                </c:pt>
                <c:pt idx="22">
                  <c:v>0</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0A-3B57-4C92-83C5-9214FAAB1F77}"/>
            </c:ext>
          </c:extLst>
        </c:ser>
        <c:ser>
          <c:idx val="4"/>
          <c:order val="4"/>
          <c:tx>
            <c:strRef>
              <c:f>Summary_2017_PipelineNew!$F$451:$F$452</c:f>
              <c:strCache>
                <c:ptCount val="1"/>
                <c:pt idx="0">
                  <c:v>Telco, Media, Entertainment</c:v>
                </c:pt>
              </c:strCache>
            </c:strRef>
          </c:tx>
          <c:spPr>
            <a:solidFill>
              <a:schemeClr val="accent5"/>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Summary_2017_PipelineNew!$F$453:$F$484</c:f>
              <c:numCache>
                <c:formatCode>0.00%</c:formatCode>
                <c:ptCount val="27"/>
                <c:pt idx="0">
                  <c:v>7.8268639675365247E-3</c:v>
                </c:pt>
                <c:pt idx="1">
                  <c:v>3.0955423008038013E-3</c:v>
                </c:pt>
                <c:pt idx="2">
                  <c:v>7.5994272697572245E-4</c:v>
                </c:pt>
                <c:pt idx="3">
                  <c:v>0</c:v>
                </c:pt>
                <c:pt idx="4">
                  <c:v>1.0430592891117852E-2</c:v>
                </c:pt>
                <c:pt idx="5">
                  <c:v>1.1734428736936319E-4</c:v>
                </c:pt>
                <c:pt idx="6">
                  <c:v>9.1014576169425477E-5</c:v>
                </c:pt>
                <c:pt idx="7">
                  <c:v>2.1474004588593467E-2</c:v>
                </c:pt>
                <c:pt idx="8">
                  <c:v>1.0972054636326303E-2</c:v>
                </c:pt>
                <c:pt idx="9">
                  <c:v>0</c:v>
                </c:pt>
                <c:pt idx="10">
                  <c:v>1.0091608713765234E-4</c:v>
                </c:pt>
                <c:pt idx="11">
                  <c:v>6.4930490031809328E-3</c:v>
                </c:pt>
                <c:pt idx="12">
                  <c:v>0</c:v>
                </c:pt>
                <c:pt idx="13">
                  <c:v>1.8203384611034572E-4</c:v>
                </c:pt>
                <c:pt idx="14">
                  <c:v>0</c:v>
                </c:pt>
                <c:pt idx="15">
                  <c:v>0</c:v>
                </c:pt>
                <c:pt idx="16">
                  <c:v>2.7693251819169715E-4</c:v>
                </c:pt>
                <c:pt idx="17">
                  <c:v>1.1142074774295774E-4</c:v>
                </c:pt>
                <c:pt idx="18">
                  <c:v>0</c:v>
                </c:pt>
                <c:pt idx="19">
                  <c:v>0</c:v>
                </c:pt>
                <c:pt idx="20">
                  <c:v>0</c:v>
                </c:pt>
                <c:pt idx="21">
                  <c:v>0</c:v>
                </c:pt>
                <c:pt idx="22">
                  <c:v>0</c:v>
                </c:pt>
                <c:pt idx="23">
                  <c:v>8.7169907938055668E-4</c:v>
                </c:pt>
                <c:pt idx="24">
                  <c:v>0</c:v>
                </c:pt>
                <c:pt idx="25">
                  <c:v>0</c:v>
                </c:pt>
                <c:pt idx="26">
                  <c:v>0</c:v>
                </c:pt>
              </c:numCache>
            </c:numRef>
          </c:val>
          <c:extLst xmlns:c16r2="http://schemas.microsoft.com/office/drawing/2015/06/chart">
            <c:ext xmlns:c16="http://schemas.microsoft.com/office/drawing/2014/chart" uri="{C3380CC4-5D6E-409C-BE32-E72D297353CC}">
              <c16:uniqueId val="{0000000B-3B57-4C92-83C5-9214FAAB1F77}"/>
            </c:ext>
          </c:extLst>
        </c:ser>
        <c:ser>
          <c:idx val="5"/>
          <c:order val="5"/>
          <c:tx>
            <c:strRef>
              <c:f>Summary_2017_PipelineNew!$G$451:$G$452</c:f>
              <c:strCache>
                <c:ptCount val="1"/>
                <c:pt idx="0">
                  <c:v>Government</c:v>
                </c:pt>
              </c:strCache>
            </c:strRef>
          </c:tx>
          <c:spPr>
            <a:solidFill>
              <a:schemeClr val="accent6"/>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Summary_2017_PipelineNew!$G$453:$G$484</c:f>
              <c:numCache>
                <c:formatCode>0.00%</c:formatCode>
                <c:ptCount val="27"/>
                <c:pt idx="0">
                  <c:v>7.0930772822154339E-3</c:v>
                </c:pt>
                <c:pt idx="1">
                  <c:v>2.8291707684753469E-3</c:v>
                </c:pt>
                <c:pt idx="2">
                  <c:v>8.9405081923867285E-4</c:v>
                </c:pt>
                <c:pt idx="3">
                  <c:v>1.298609331259037E-3</c:v>
                </c:pt>
                <c:pt idx="4">
                  <c:v>1.1738793944426461E-3</c:v>
                </c:pt>
                <c:pt idx="5">
                  <c:v>3.5203286210808957E-4</c:v>
                </c:pt>
                <c:pt idx="6">
                  <c:v>9.3992774182859937E-3</c:v>
                </c:pt>
                <c:pt idx="7">
                  <c:v>1.1992616678663628E-2</c:v>
                </c:pt>
                <c:pt idx="8">
                  <c:v>1.1085068919491734E-2</c:v>
                </c:pt>
                <c:pt idx="9">
                  <c:v>6.7053811442900472E-4</c:v>
                </c:pt>
                <c:pt idx="10">
                  <c:v>0</c:v>
                </c:pt>
                <c:pt idx="11">
                  <c:v>1.4852970518064517E-3</c:v>
                </c:pt>
                <c:pt idx="12">
                  <c:v>0</c:v>
                </c:pt>
                <c:pt idx="13">
                  <c:v>4.4711200970341518E-3</c:v>
                </c:pt>
                <c:pt idx="14">
                  <c:v>0</c:v>
                </c:pt>
                <c:pt idx="15">
                  <c:v>0</c:v>
                </c:pt>
                <c:pt idx="16">
                  <c:v>2.3260219330929914E-4</c:v>
                </c:pt>
                <c:pt idx="17">
                  <c:v>0</c:v>
                </c:pt>
                <c:pt idx="18">
                  <c:v>0</c:v>
                </c:pt>
                <c:pt idx="19">
                  <c:v>0</c:v>
                </c:pt>
                <c:pt idx="20">
                  <c:v>0</c:v>
                </c:pt>
                <c:pt idx="21">
                  <c:v>7.823108950340705E-5</c:v>
                </c:pt>
                <c:pt idx="22">
                  <c:v>0</c:v>
                </c:pt>
                <c:pt idx="23">
                  <c:v>0</c:v>
                </c:pt>
                <c:pt idx="24">
                  <c:v>0</c:v>
                </c:pt>
                <c:pt idx="25">
                  <c:v>0</c:v>
                </c:pt>
                <c:pt idx="26">
                  <c:v>2.1121971726485375E-3</c:v>
                </c:pt>
              </c:numCache>
            </c:numRef>
          </c:val>
          <c:extLst xmlns:c16r2="http://schemas.microsoft.com/office/drawing/2015/06/chart">
            <c:ext xmlns:c16="http://schemas.microsoft.com/office/drawing/2014/chart" uri="{C3380CC4-5D6E-409C-BE32-E72D297353CC}">
              <c16:uniqueId val="{0000000C-3B57-4C92-83C5-9214FAAB1F77}"/>
            </c:ext>
          </c:extLst>
        </c:ser>
        <c:ser>
          <c:idx val="6"/>
          <c:order val="6"/>
          <c:tx>
            <c:strRef>
              <c:f>Summary_2017_PipelineNew!$H$451:$H$452</c:f>
              <c:strCache>
                <c:ptCount val="1"/>
                <c:pt idx="0">
                  <c:v>Insurance</c:v>
                </c:pt>
              </c:strCache>
            </c:strRef>
          </c:tx>
          <c:spPr>
            <a:solidFill>
              <a:schemeClr val="accent1">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Summary_2017_PipelineNew!$H$453:$H$484</c:f>
              <c:numCache>
                <c:formatCode>0.00%</c:formatCode>
                <c:ptCount val="27"/>
                <c:pt idx="0">
                  <c:v>2.6930518645040345E-2</c:v>
                </c:pt>
                <c:pt idx="1">
                  <c:v>2.522857587612109E-3</c:v>
                </c:pt>
                <c:pt idx="2">
                  <c:v>2.2351270480966821E-4</c:v>
                </c:pt>
                <c:pt idx="3">
                  <c:v>7.9794115411166964E-4</c:v>
                </c:pt>
                <c:pt idx="4">
                  <c:v>1.2490595324744495E-4</c:v>
                </c:pt>
                <c:pt idx="5">
                  <c:v>7.0406572421617913E-4</c:v>
                </c:pt>
                <c:pt idx="6">
                  <c:v>0</c:v>
                </c:pt>
                <c:pt idx="7">
                  <c:v>3.8723614831889853E-3</c:v>
                </c:pt>
                <c:pt idx="8">
                  <c:v>6.0055632832766402E-3</c:v>
                </c:pt>
                <c:pt idx="9">
                  <c:v>1.1175635240483412E-3</c:v>
                </c:pt>
                <c:pt idx="10">
                  <c:v>1.2373251037375134E-3</c:v>
                </c:pt>
                <c:pt idx="11">
                  <c:v>2.6827509135816025E-3</c:v>
                </c:pt>
                <c:pt idx="12">
                  <c:v>4.6937714947745276E-4</c:v>
                </c:pt>
                <c:pt idx="13">
                  <c:v>9.0988760426204224E-6</c:v>
                </c:pt>
                <c:pt idx="14">
                  <c:v>0</c:v>
                </c:pt>
                <c:pt idx="15">
                  <c:v>5.7498700810987963E-4</c:v>
                </c:pt>
                <c:pt idx="16">
                  <c:v>3.5203286210808957E-4</c:v>
                </c:pt>
                <c:pt idx="17">
                  <c:v>0</c:v>
                </c:pt>
                <c:pt idx="18">
                  <c:v>0</c:v>
                </c:pt>
                <c:pt idx="19">
                  <c:v>0</c:v>
                </c:pt>
                <c:pt idx="20">
                  <c:v>0</c:v>
                </c:pt>
                <c:pt idx="21">
                  <c:v>4.4684704630253505E-4</c:v>
                </c:pt>
                <c:pt idx="22">
                  <c:v>0</c:v>
                </c:pt>
                <c:pt idx="23">
                  <c:v>0</c:v>
                </c:pt>
                <c:pt idx="24">
                  <c:v>4.8766408322109431E-4</c:v>
                </c:pt>
                <c:pt idx="25">
                  <c:v>0</c:v>
                </c:pt>
                <c:pt idx="26">
                  <c:v>0</c:v>
                </c:pt>
              </c:numCache>
            </c:numRef>
          </c:val>
          <c:extLst xmlns:c16r2="http://schemas.microsoft.com/office/drawing/2015/06/chart">
            <c:ext xmlns:c16="http://schemas.microsoft.com/office/drawing/2014/chart" uri="{C3380CC4-5D6E-409C-BE32-E72D297353CC}">
              <c16:uniqueId val="{0000000D-3B57-4C92-83C5-9214FAAB1F77}"/>
            </c:ext>
          </c:extLst>
        </c:ser>
        <c:ser>
          <c:idx val="7"/>
          <c:order val="7"/>
          <c:tx>
            <c:strRef>
              <c:f>Summary_2017_PipelineNew!$I$451:$I$452</c:f>
              <c:strCache>
                <c:ptCount val="1"/>
                <c:pt idx="0">
                  <c:v>Healthcare &amp; Life Sciences</c:v>
                </c:pt>
              </c:strCache>
            </c:strRef>
          </c:tx>
          <c:spPr>
            <a:solidFill>
              <a:schemeClr val="accent2">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Summary_2017_PipelineNew!$I$453:$I$484</c:f>
              <c:numCache>
                <c:formatCode>0.00%</c:formatCode>
                <c:ptCount val="27"/>
                <c:pt idx="0">
                  <c:v>1.4193767861795391E-2</c:v>
                </c:pt>
                <c:pt idx="1">
                  <c:v>4.0342965997587068E-3</c:v>
                </c:pt>
                <c:pt idx="2">
                  <c:v>0</c:v>
                </c:pt>
                <c:pt idx="3">
                  <c:v>1.6428200231710848E-3</c:v>
                </c:pt>
                <c:pt idx="4">
                  <c:v>3.6376729084502594E-4</c:v>
                </c:pt>
                <c:pt idx="5">
                  <c:v>0</c:v>
                </c:pt>
                <c:pt idx="6">
                  <c:v>0</c:v>
                </c:pt>
                <c:pt idx="7">
                  <c:v>2.0394441838566816E-2</c:v>
                </c:pt>
                <c:pt idx="8">
                  <c:v>4.1514390549537948E-3</c:v>
                </c:pt>
                <c:pt idx="9">
                  <c:v>0</c:v>
                </c:pt>
                <c:pt idx="10">
                  <c:v>1.5028799198258769E-3</c:v>
                </c:pt>
                <c:pt idx="11">
                  <c:v>4.6937714947745276E-4</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0E-3B57-4C92-83C5-9214FAAB1F77}"/>
            </c:ext>
          </c:extLst>
        </c:ser>
        <c:ser>
          <c:idx val="8"/>
          <c:order val="8"/>
          <c:tx>
            <c:strRef>
              <c:f>Summary_2017_PipelineNew!$J$451:$J$452</c:f>
              <c:strCache>
                <c:ptCount val="1"/>
                <c:pt idx="0">
                  <c:v>Travel &amp; Transportation</c:v>
                </c:pt>
              </c:strCache>
            </c:strRef>
          </c:tx>
          <c:spPr>
            <a:solidFill>
              <a:schemeClr val="accent3">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Summary_2017_PipelineNew!$J$453:$J$484</c:f>
              <c:numCache>
                <c:formatCode>0.00%</c:formatCode>
                <c:ptCount val="27"/>
                <c:pt idx="0">
                  <c:v>2.6402464658106723E-3</c:v>
                </c:pt>
                <c:pt idx="1">
                  <c:v>6.3932617680877747E-3</c:v>
                </c:pt>
                <c:pt idx="2">
                  <c:v>0</c:v>
                </c:pt>
                <c:pt idx="3">
                  <c:v>2.2853973408057176E-4</c:v>
                </c:pt>
                <c:pt idx="4">
                  <c:v>2.9828917849292124E-3</c:v>
                </c:pt>
                <c:pt idx="5">
                  <c:v>7.1293695234130299E-5</c:v>
                </c:pt>
                <c:pt idx="6">
                  <c:v>1.173442873693632E-3</c:v>
                </c:pt>
                <c:pt idx="7">
                  <c:v>8.6052790322299329E-4</c:v>
                </c:pt>
                <c:pt idx="8">
                  <c:v>2.2449135616632875E-2</c:v>
                </c:pt>
                <c:pt idx="9">
                  <c:v>2.23517398581163E-5</c:v>
                </c:pt>
                <c:pt idx="10">
                  <c:v>1.877508597909811E-3</c:v>
                </c:pt>
                <c:pt idx="11">
                  <c:v>5.2570240741474708E-4</c:v>
                </c:pt>
                <c:pt idx="12">
                  <c:v>0</c:v>
                </c:pt>
                <c:pt idx="13">
                  <c:v>0</c:v>
                </c:pt>
                <c:pt idx="14">
                  <c:v>0</c:v>
                </c:pt>
                <c:pt idx="15">
                  <c:v>0</c:v>
                </c:pt>
                <c:pt idx="16">
                  <c:v>3.3419653042794639E-4</c:v>
                </c:pt>
                <c:pt idx="17">
                  <c:v>0</c:v>
                </c:pt>
                <c:pt idx="18">
                  <c:v>0</c:v>
                </c:pt>
                <c:pt idx="19">
                  <c:v>0</c:v>
                </c:pt>
                <c:pt idx="20">
                  <c:v>0</c:v>
                </c:pt>
                <c:pt idx="21">
                  <c:v>0</c:v>
                </c:pt>
                <c:pt idx="22">
                  <c:v>2.2295414600179009E-4</c:v>
                </c:pt>
                <c:pt idx="23">
                  <c:v>0</c:v>
                </c:pt>
                <c:pt idx="24">
                  <c:v>0</c:v>
                </c:pt>
                <c:pt idx="25">
                  <c:v>2.1826037450701554E-5</c:v>
                </c:pt>
                <c:pt idx="26">
                  <c:v>0</c:v>
                </c:pt>
              </c:numCache>
            </c:numRef>
          </c:val>
          <c:extLst xmlns:c16r2="http://schemas.microsoft.com/office/drawing/2015/06/chart">
            <c:ext xmlns:c16="http://schemas.microsoft.com/office/drawing/2014/chart" uri="{C3380CC4-5D6E-409C-BE32-E72D297353CC}">
              <c16:uniqueId val="{0000000F-3B57-4C92-83C5-9214FAAB1F77}"/>
            </c:ext>
          </c:extLst>
        </c:ser>
        <c:ser>
          <c:idx val="9"/>
          <c:order val="9"/>
          <c:tx>
            <c:strRef>
              <c:f>Summary_2017_PipelineNew!$K$451:$K$452</c:f>
              <c:strCache>
                <c:ptCount val="1"/>
                <c:pt idx="0">
                  <c:v>Energy &amp; Utilities</c:v>
                </c:pt>
              </c:strCache>
            </c:strRef>
          </c:tx>
          <c:spPr>
            <a:solidFill>
              <a:schemeClr val="accent4">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Summary_2017_PipelineNew!$K$453:$K$484</c:f>
              <c:numCache>
                <c:formatCode>0.00%</c:formatCode>
                <c:ptCount val="27"/>
                <c:pt idx="0">
                  <c:v>3.5203286210808957E-4</c:v>
                </c:pt>
                <c:pt idx="1">
                  <c:v>3.7198139096088138E-3</c:v>
                </c:pt>
                <c:pt idx="2">
                  <c:v>0</c:v>
                </c:pt>
                <c:pt idx="3">
                  <c:v>0</c:v>
                </c:pt>
                <c:pt idx="4">
                  <c:v>0</c:v>
                </c:pt>
                <c:pt idx="5">
                  <c:v>0</c:v>
                </c:pt>
                <c:pt idx="6">
                  <c:v>3.6402544827723852E-5</c:v>
                </c:pt>
                <c:pt idx="7">
                  <c:v>0</c:v>
                </c:pt>
                <c:pt idx="8">
                  <c:v>3.022319465485318E-2</c:v>
                </c:pt>
                <c:pt idx="9">
                  <c:v>0</c:v>
                </c:pt>
                <c:pt idx="10">
                  <c:v>0</c:v>
                </c:pt>
                <c:pt idx="11">
                  <c:v>2.3468857473872638E-4</c:v>
                </c:pt>
                <c:pt idx="12">
                  <c:v>0</c:v>
                </c:pt>
                <c:pt idx="13">
                  <c:v>0</c:v>
                </c:pt>
                <c:pt idx="14">
                  <c:v>0</c:v>
                </c:pt>
                <c:pt idx="15">
                  <c:v>0</c:v>
                </c:pt>
                <c:pt idx="16">
                  <c:v>1.8762178107487484E-3</c:v>
                </c:pt>
                <c:pt idx="17">
                  <c:v>0</c:v>
                </c:pt>
                <c:pt idx="18">
                  <c:v>0</c:v>
                </c:pt>
                <c:pt idx="19">
                  <c:v>5.8202766535204142E-5</c:v>
                </c:pt>
                <c:pt idx="20">
                  <c:v>0</c:v>
                </c:pt>
                <c:pt idx="21">
                  <c:v>0</c:v>
                </c:pt>
                <c:pt idx="22">
                  <c:v>5.8503637288019193E-4</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10-3B57-4C92-83C5-9214FAAB1F77}"/>
            </c:ext>
          </c:extLst>
        </c:ser>
        <c:ser>
          <c:idx val="10"/>
          <c:order val="10"/>
          <c:tx>
            <c:strRef>
              <c:f>Summary_2017_PipelineNew!$L$451:$L$452</c:f>
              <c:strCache>
                <c:ptCount val="1"/>
                <c:pt idx="0">
                  <c:v>Computer Services</c:v>
                </c:pt>
              </c:strCache>
            </c:strRef>
          </c:tx>
          <c:spPr>
            <a:solidFill>
              <a:schemeClr val="accent5">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Summary_2017_PipelineNew!$L$453:$L$484</c:f>
              <c:numCache>
                <c:formatCode>0.00%</c:formatCode>
                <c:ptCount val="27"/>
                <c:pt idx="0">
                  <c:v>5.6575600239968131E-3</c:v>
                </c:pt>
                <c:pt idx="1">
                  <c:v>1.8082754683618871E-3</c:v>
                </c:pt>
                <c:pt idx="2">
                  <c:v>1.7880922509343563E-4</c:v>
                </c:pt>
                <c:pt idx="3">
                  <c:v>3.5203286210808957E-4</c:v>
                </c:pt>
                <c:pt idx="4">
                  <c:v>1.6076167369602757E-3</c:v>
                </c:pt>
                <c:pt idx="5">
                  <c:v>0</c:v>
                </c:pt>
                <c:pt idx="6">
                  <c:v>0</c:v>
                </c:pt>
                <c:pt idx="7">
                  <c:v>1.4081314484323587E-2</c:v>
                </c:pt>
                <c:pt idx="8">
                  <c:v>1.5888416509811775E-3</c:v>
                </c:pt>
                <c:pt idx="9">
                  <c:v>2.2351270480966821E-4</c:v>
                </c:pt>
                <c:pt idx="10">
                  <c:v>1.3846625909584858E-3</c:v>
                </c:pt>
                <c:pt idx="11">
                  <c:v>8.3597009076233288E-4</c:v>
                </c:pt>
                <c:pt idx="12">
                  <c:v>0</c:v>
                </c:pt>
                <c:pt idx="13">
                  <c:v>2.1121971726485375E-3</c:v>
                </c:pt>
                <c:pt idx="14">
                  <c:v>0</c:v>
                </c:pt>
                <c:pt idx="15">
                  <c:v>0</c:v>
                </c:pt>
                <c:pt idx="16">
                  <c:v>0</c:v>
                </c:pt>
                <c:pt idx="17">
                  <c:v>0</c:v>
                </c:pt>
                <c:pt idx="18">
                  <c:v>0</c:v>
                </c:pt>
                <c:pt idx="19">
                  <c:v>0</c:v>
                </c:pt>
                <c:pt idx="20">
                  <c:v>0</c:v>
                </c:pt>
                <c:pt idx="21">
                  <c:v>0</c:v>
                </c:pt>
                <c:pt idx="22">
                  <c:v>4.6937714947745281E-5</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11-3B57-4C92-83C5-9214FAAB1F77}"/>
            </c:ext>
          </c:extLst>
        </c:ser>
        <c:ser>
          <c:idx val="11"/>
          <c:order val="11"/>
          <c:tx>
            <c:strRef>
              <c:f>Summary_2017_PipelineNew!$M$451:$M$452</c:f>
              <c:strCache>
                <c:ptCount val="1"/>
                <c:pt idx="0">
                  <c:v>Chemicals&amp;Petroleum</c:v>
                </c:pt>
              </c:strCache>
            </c:strRef>
          </c:tx>
          <c:spPr>
            <a:solidFill>
              <a:schemeClr val="accent6">
                <a:lumMod val="6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Summary_2017_PipelineNew!$M$453:$M$484</c:f>
              <c:numCache>
                <c:formatCode>0.00%</c:formatCode>
                <c:ptCount val="27"/>
                <c:pt idx="0">
                  <c:v>1.5841478794864034E-3</c:v>
                </c:pt>
                <c:pt idx="1">
                  <c:v>1.5723712068060139E-3</c:v>
                </c:pt>
                <c:pt idx="2">
                  <c:v>0</c:v>
                </c:pt>
                <c:pt idx="3">
                  <c:v>0</c:v>
                </c:pt>
                <c:pt idx="4">
                  <c:v>4.6937714947745276E-4</c:v>
                </c:pt>
                <c:pt idx="5">
                  <c:v>0</c:v>
                </c:pt>
                <c:pt idx="6">
                  <c:v>0</c:v>
                </c:pt>
                <c:pt idx="7">
                  <c:v>8.6834772653328774E-3</c:v>
                </c:pt>
                <c:pt idx="8">
                  <c:v>1.2370437121364014E-2</c:v>
                </c:pt>
                <c:pt idx="9">
                  <c:v>0</c:v>
                </c:pt>
                <c:pt idx="10">
                  <c:v>0</c:v>
                </c:pt>
                <c:pt idx="11">
                  <c:v>0</c:v>
                </c:pt>
                <c:pt idx="12">
                  <c:v>1.173442873693632E-3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12-3B57-4C92-83C5-9214FAAB1F77}"/>
            </c:ext>
          </c:extLst>
        </c:ser>
        <c:ser>
          <c:idx val="12"/>
          <c:order val="12"/>
          <c:tx>
            <c:strRef>
              <c:f>Summary_2017_PipelineNew!$N$451:$N$452</c:f>
              <c:strCache>
                <c:ptCount val="1"/>
                <c:pt idx="0">
                  <c:v>Electronics</c:v>
                </c:pt>
              </c:strCache>
            </c:strRef>
          </c:tx>
          <c:spPr>
            <a:solidFill>
              <a:schemeClr val="accent1">
                <a:lumMod val="80000"/>
                <a:lumOff val="2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Summary_2017_PipelineNew!$N$453:$N$484</c:f>
              <c:numCache>
                <c:formatCode>0.00%</c:formatCode>
                <c:ptCount val="27"/>
                <c:pt idx="0">
                  <c:v>1.5489445932755941E-2</c:v>
                </c:pt>
                <c:pt idx="1">
                  <c:v>2.2271945742705136E-3</c:v>
                </c:pt>
                <c:pt idx="2">
                  <c:v>0</c:v>
                </c:pt>
                <c:pt idx="3">
                  <c:v>0</c:v>
                </c:pt>
                <c:pt idx="4">
                  <c:v>4.6937714947745276E-4</c:v>
                </c:pt>
                <c:pt idx="5">
                  <c:v>0</c:v>
                </c:pt>
                <c:pt idx="6">
                  <c:v>0</c:v>
                </c:pt>
                <c:pt idx="7">
                  <c:v>1.1842385481316132E-3</c:v>
                </c:pt>
                <c:pt idx="8">
                  <c:v>3.9838385561898806E-3</c:v>
                </c:pt>
                <c:pt idx="9">
                  <c:v>1.1399152639064575E-3</c:v>
                </c:pt>
                <c:pt idx="10">
                  <c:v>3.5203286210808957E-4</c:v>
                </c:pt>
                <c:pt idx="11">
                  <c:v>7.0406572421617913E-4</c:v>
                </c:pt>
                <c:pt idx="12">
                  <c:v>0</c:v>
                </c:pt>
                <c:pt idx="13">
                  <c:v>0</c:v>
                </c:pt>
                <c:pt idx="14">
                  <c:v>0</c:v>
                </c:pt>
                <c:pt idx="15">
                  <c:v>0</c:v>
                </c:pt>
                <c:pt idx="16">
                  <c:v>0</c:v>
                </c:pt>
                <c:pt idx="17">
                  <c:v>0</c:v>
                </c:pt>
                <c:pt idx="18">
                  <c:v>0</c:v>
                </c:pt>
                <c:pt idx="19">
                  <c:v>0</c:v>
                </c:pt>
                <c:pt idx="20">
                  <c:v>0</c:v>
                </c:pt>
                <c:pt idx="21">
                  <c:v>0</c:v>
                </c:pt>
                <c:pt idx="22">
                  <c:v>8.9299002688085391E-5</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13-3B57-4C92-83C5-9214FAAB1F77}"/>
            </c:ext>
          </c:extLst>
        </c:ser>
        <c:ser>
          <c:idx val="13"/>
          <c:order val="13"/>
          <c:tx>
            <c:strRef>
              <c:f>Summary_2017_PipelineNew!$O$451:$O$452</c:f>
              <c:strCache>
                <c:ptCount val="1"/>
                <c:pt idx="0">
                  <c:v>Others</c:v>
                </c:pt>
              </c:strCache>
            </c:strRef>
          </c:tx>
          <c:spPr>
            <a:solidFill>
              <a:schemeClr val="accent2">
                <a:lumMod val="80000"/>
                <a:lumOff val="20000"/>
              </a:schemeClr>
            </a:solidFill>
            <a:ln>
              <a:noFill/>
            </a:ln>
            <a:effectLst/>
          </c:spPr>
          <c:invertIfNegative val="0"/>
          <c:cat>
            <c:multiLvlStrRef>
              <c:f>Summary_2017_PipelineNew!$A$453:$A$484</c:f>
              <c:multiLvlStrCache>
                <c:ptCount val="27"/>
                <c:lvl>
                  <c:pt idx="0">
                    <c:v>North America</c:v>
                  </c:pt>
                  <c:pt idx="1">
                    <c:v>Europe</c:v>
                  </c:pt>
                  <c:pt idx="2">
                    <c:v>Japan</c:v>
                  </c:pt>
                  <c:pt idx="3">
                    <c:v>Greater China Group</c:v>
                  </c:pt>
                  <c:pt idx="4">
                    <c:v>Asia Pacific</c:v>
                  </c:pt>
                  <c:pt idx="5">
                    <c:v>Latin America</c:v>
                  </c:pt>
                  <c:pt idx="6">
                    <c:v>MEA</c:v>
                  </c:pt>
                  <c:pt idx="7">
                    <c:v>North America</c:v>
                  </c:pt>
                  <c:pt idx="8">
                    <c:v>Europe</c:v>
                  </c:pt>
                  <c:pt idx="9">
                    <c:v>Japan</c:v>
                  </c:pt>
                  <c:pt idx="10">
                    <c:v>Greater China Group</c:v>
                  </c:pt>
                  <c:pt idx="11">
                    <c:v>Asia Pacific</c:v>
                  </c:pt>
                  <c:pt idx="12">
                    <c:v>Latin America</c:v>
                  </c:pt>
                  <c:pt idx="13">
                    <c:v>MEA</c:v>
                  </c:pt>
                  <c:pt idx="14">
                    <c:v>(blank)</c:v>
                  </c:pt>
                  <c:pt idx="15">
                    <c:v>North America</c:v>
                  </c:pt>
                  <c:pt idx="16">
                    <c:v>Europe</c:v>
                  </c:pt>
                  <c:pt idx="17">
                    <c:v>Japan</c:v>
                  </c:pt>
                  <c:pt idx="18">
                    <c:v>Greater China Group</c:v>
                  </c:pt>
                  <c:pt idx="19">
                    <c:v>Asia Pacific</c:v>
                  </c:pt>
                  <c:pt idx="20">
                    <c:v>MEA</c:v>
                  </c:pt>
                  <c:pt idx="21">
                    <c:v>North America</c:v>
                  </c:pt>
                  <c:pt idx="22">
                    <c:v>Europe</c:v>
                  </c:pt>
                  <c:pt idx="23">
                    <c:v>Japan</c:v>
                  </c:pt>
                  <c:pt idx="24">
                    <c:v>Greater China Group</c:v>
                  </c:pt>
                  <c:pt idx="25">
                    <c:v>Asia Pacific</c:v>
                  </c:pt>
                  <c:pt idx="26">
                    <c:v>MEA</c:v>
                  </c:pt>
                </c:lvl>
                <c:lvl>
                  <c:pt idx="0">
                    <c:v>2017Q3</c:v>
                  </c:pt>
                  <c:pt idx="7">
                    <c:v>2017Q4</c:v>
                  </c:pt>
                  <c:pt idx="15">
                    <c:v>2017Q2</c:v>
                  </c:pt>
                  <c:pt idx="21">
                    <c:v>2017Q1</c:v>
                  </c:pt>
                </c:lvl>
              </c:multiLvlStrCache>
            </c:multiLvlStrRef>
          </c:cat>
          <c:val>
            <c:numRef>
              <c:f>Summary_2017_PipelineNew!$O$453:$O$484</c:f>
              <c:numCache>
                <c:formatCode>0.00%</c:formatCode>
                <c:ptCount val="27"/>
                <c:pt idx="0">
                  <c:v>0</c:v>
                </c:pt>
                <c:pt idx="1">
                  <c:v>0</c:v>
                </c:pt>
                <c:pt idx="2">
                  <c:v>0</c:v>
                </c:pt>
                <c:pt idx="3">
                  <c:v>0</c:v>
                </c:pt>
                <c:pt idx="4">
                  <c:v>0</c:v>
                </c:pt>
                <c:pt idx="5">
                  <c:v>0</c:v>
                </c:pt>
                <c:pt idx="6">
                  <c:v>0</c:v>
                </c:pt>
                <c:pt idx="7">
                  <c:v>4.693771494774528E-3</c:v>
                </c:pt>
                <c:pt idx="8">
                  <c:v>0</c:v>
                </c:pt>
                <c:pt idx="9">
                  <c:v>6.7053811442900472E-4</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xmlns:c16r2="http://schemas.microsoft.com/office/drawing/2015/06/chart">
            <c:ext xmlns:c16="http://schemas.microsoft.com/office/drawing/2014/chart" uri="{C3380CC4-5D6E-409C-BE32-E72D297353CC}">
              <c16:uniqueId val="{00000000-7267-4DFA-BF47-F3C9855DAB4D}"/>
            </c:ext>
          </c:extLst>
        </c:ser>
        <c:dLbls>
          <c:showLegendKey val="0"/>
          <c:showVal val="0"/>
          <c:showCatName val="0"/>
          <c:showSerName val="0"/>
          <c:showPercent val="0"/>
          <c:showBubbleSize val="0"/>
        </c:dLbls>
        <c:gapWidth val="150"/>
        <c:overlap val="100"/>
        <c:axId val="475245528"/>
        <c:axId val="475245920"/>
      </c:barChart>
      <c:catAx>
        <c:axId val="47524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5920"/>
        <c:crosses val="autoZero"/>
        <c:auto val="1"/>
        <c:lblAlgn val="ctr"/>
        <c:lblOffset val="100"/>
        <c:noMultiLvlLbl val="0"/>
      </c:catAx>
      <c:valAx>
        <c:axId val="475245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245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[blockchain_usecase_new.xlsx]Sheet1!PivotTable1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Blockchain</a:t>
            </a:r>
            <a:r>
              <a:rPr lang="en-US" baseline="0"/>
              <a:t> Pileline by Sector ($M)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dLbl>
          <c:idx val="0"/>
          <c:layout>
            <c:manualLayout>
              <c:x val="0"/>
              <c:y val="-9.16284769959311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dLbl>
          <c:idx val="0"/>
          <c:layout>
            <c:manualLayout>
              <c:x val="0"/>
              <c:y val="-9.7824577483370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0"/>
              <c:y val="-0.266805538196614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dLbl>
          <c:idx val="0"/>
          <c:layout>
            <c:manualLayout>
              <c:x val="0"/>
              <c:y val="-7.86155202821869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dLbl>
          <c:idx val="0"/>
          <c:layout>
            <c:manualLayout>
              <c:x val="-3.582087055011487E-17"/>
              <c:y val="-0.282274090738657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dLbl>
          <c:idx val="0"/>
          <c:layout>
            <c:manualLayout>
              <c:x val="0"/>
              <c:y val="-9.74485828160368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dLbl>
          <c:idx val="0"/>
          <c:layout>
            <c:manualLayout>
              <c:x val="0"/>
              <c:y val="-0.108705509033593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dLbl>
          <c:idx val="0"/>
          <c:layout>
            <c:manualLayout>
              <c:x val="0"/>
              <c:y val="-8.9650252051826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dLbl>
          <c:idx val="0"/>
          <c:layout>
            <c:manualLayout>
              <c:x val="0"/>
              <c:y val="-7.36911358302435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dLbl>
          <c:idx val="0"/>
          <c:layout>
            <c:manualLayout>
              <c:x val="0"/>
              <c:y val="-6.9010470913358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dLbl>
          <c:idx val="0"/>
          <c:layout>
            <c:manualLayout>
              <c:x val="0"/>
              <c:y val="-8.46994820091933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dLbl>
          <c:idx val="0"/>
          <c:layout>
            <c:manualLayout>
              <c:x val="0"/>
              <c:y val="-7.317592245413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layout>
            <c:manualLayout>
              <c:x val="1.9538882375928096E-3"/>
              <c:y val="-8.89319390631726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dLbl>
          <c:idx val="0"/>
          <c:layout>
            <c:manualLayout>
              <c:x val="0"/>
              <c:y val="-9.15364746073408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dLbl>
          <c:idx val="0"/>
          <c:layout>
            <c:manualLayout>
              <c:x val="0"/>
              <c:y val="-3.72654807038009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Sheet1!$B$4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0-F546-47C7-98B2-6AA8139F373F}"/>
              </c:ext>
            </c:extLst>
          </c:dPt>
          <c:dPt>
            <c:idx val="1"/>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F546-47C7-98B2-6AA8139F373F}"/>
              </c:ext>
            </c:extLst>
          </c:dPt>
          <c:dPt>
            <c:idx val="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2-F546-47C7-98B2-6AA8139F373F}"/>
              </c:ext>
            </c:extLst>
          </c:dPt>
          <c:dPt>
            <c:idx val="3"/>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3-F546-47C7-98B2-6AA8139F373F}"/>
              </c:ext>
            </c:extLst>
          </c:dPt>
          <c:dPt>
            <c:idx val="4"/>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4-F546-47C7-98B2-6AA8139F373F}"/>
              </c:ext>
            </c:extLst>
          </c:dPt>
          <c:dPt>
            <c:idx val="5"/>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5-F546-47C7-98B2-6AA8139F373F}"/>
              </c:ext>
            </c:extLst>
          </c:dPt>
          <c:dPt>
            <c:idx val="6"/>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6-F546-47C7-98B2-6AA8139F373F}"/>
              </c:ext>
            </c:extLst>
          </c:dPt>
          <c:dPt>
            <c:idx val="7"/>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7-F546-47C7-98B2-6AA8139F373F}"/>
              </c:ext>
            </c:extLst>
          </c:dPt>
          <c:dPt>
            <c:idx val="8"/>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8-F546-47C7-98B2-6AA8139F373F}"/>
              </c:ext>
            </c:extLst>
          </c:dPt>
          <c:dPt>
            <c:idx val="9"/>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9-F546-47C7-98B2-6AA8139F373F}"/>
              </c:ext>
            </c:extLst>
          </c:dPt>
          <c:dPt>
            <c:idx val="10"/>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A-F546-47C7-98B2-6AA8139F373F}"/>
              </c:ext>
            </c:extLst>
          </c:dPt>
          <c:dPt>
            <c:idx val="11"/>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B-F546-47C7-98B2-6AA8139F373F}"/>
              </c:ext>
            </c:extLst>
          </c:dPt>
          <c:dPt>
            <c:idx val="12"/>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C-F546-47C7-98B2-6AA8139F373F}"/>
              </c:ext>
            </c:extLst>
          </c:dPt>
          <c:dPt>
            <c:idx val="13"/>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D-F546-47C7-98B2-6AA8139F373F}"/>
              </c:ext>
            </c:extLst>
          </c:dPt>
          <c:dPt>
            <c:idx val="14"/>
            <c:invertIfNegative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E-F546-47C7-98B2-6AA8139F373F}"/>
              </c:ext>
            </c:extLst>
          </c:dPt>
          <c:dLbls>
            <c:dLbl>
              <c:idx val="0"/>
              <c:layout>
                <c:manualLayout>
                  <c:x val="0"/>
                  <c:y val="-9.162847699593114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
              <c:layout>
                <c:manualLayout>
                  <c:x val="0"/>
                  <c:y val="-9.7824577483370131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2"/>
              <c:layout>
                <c:manualLayout>
                  <c:x val="0"/>
                  <c:y val="-0.26680553819661429"/>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3"/>
              <c:layout>
                <c:manualLayout>
                  <c:x val="0"/>
                  <c:y val="-7.8615520282186949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4"/>
              <c:layout>
                <c:manualLayout>
                  <c:x val="-3.582087055011487E-17"/>
                  <c:y val="-0.28227409073865767"/>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5"/>
              <c:layout>
                <c:manualLayout>
                  <c:x val="0"/>
                  <c:y val="-9.744858281603688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6"/>
              <c:layout>
                <c:manualLayout>
                  <c:x val="0"/>
                  <c:y val="-0.10870550903359311"/>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7"/>
              <c:layout>
                <c:manualLayout>
                  <c:x val="0"/>
                  <c:y val="-8.9650252051826931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8"/>
              <c:layout>
                <c:manualLayout>
                  <c:x val="0"/>
                  <c:y val="-7.3691135830243518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9"/>
              <c:layout>
                <c:manualLayout>
                  <c:x val="0"/>
                  <c:y val="-6.90104709133581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0"/>
              <c:layout>
                <c:manualLayout>
                  <c:x val="0"/>
                  <c:y val="-8.4699482009193375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1"/>
              <c:layout>
                <c:manualLayout>
                  <c:x val="0"/>
                  <c:y val="-7.317592245413776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2"/>
              <c:layout>
                <c:manualLayout>
                  <c:x val="1.9538882375928096E-3"/>
                  <c:y val="-8.893193906317266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3"/>
              <c:layout>
                <c:manualLayout>
                  <c:x val="0"/>
                  <c:y val="-9.153647460734082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dLbl>
              <c:idx val="14"/>
              <c:layout>
                <c:manualLayout>
                  <c:x val="0"/>
                  <c:y val="-3.726548070380099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Sheet1!$A$5:$A$26</c:f>
              <c:multiLvlStrCache>
                <c:ptCount val="15"/>
                <c:lvl>
                  <c:pt idx="0">
                    <c:v>E&amp;U</c:v>
                  </c:pt>
                  <c:pt idx="1">
                    <c:v>Telco</c:v>
                  </c:pt>
                  <c:pt idx="2">
                    <c:v>Consumer</c:v>
                  </c:pt>
                  <c:pt idx="3">
                    <c:v>T&amp;T</c:v>
                  </c:pt>
                  <c:pt idx="4">
                    <c:v>BFM</c:v>
                  </c:pt>
                  <c:pt idx="5">
                    <c:v>INS</c:v>
                  </c:pt>
                  <c:pt idx="6">
                    <c:v>A&amp;AD</c:v>
                  </c:pt>
                  <c:pt idx="7">
                    <c:v>C&amp;P</c:v>
                  </c:pt>
                  <c:pt idx="8">
                    <c:v>CS</c:v>
                  </c:pt>
                  <c:pt idx="9">
                    <c:v>Electronics</c:v>
                  </c:pt>
                  <c:pt idx="10">
                    <c:v>IP</c:v>
                  </c:pt>
                  <c:pt idx="12">
                    <c:v>GOVT</c:v>
                  </c:pt>
                  <c:pt idx="13">
                    <c:v>Healthcare</c:v>
                  </c:pt>
                  <c:pt idx="14">
                    <c:v>Uncategorized</c:v>
                  </c:pt>
                </c:lvl>
                <c:lvl>
                  <c:pt idx="0">
                    <c:v>Comm</c:v>
                  </c:pt>
                  <c:pt idx="2">
                    <c:v>Distribution</c:v>
                  </c:pt>
                  <c:pt idx="4">
                    <c:v>FSS</c:v>
                  </c:pt>
                  <c:pt idx="6">
                    <c:v>Industrial</c:v>
                  </c:pt>
                  <c:pt idx="11">
                    <c:v>ISA</c:v>
                  </c:pt>
                  <c:pt idx="12">
                    <c:v>Public</c:v>
                  </c:pt>
                  <c:pt idx="14">
                    <c:v>(blank)</c:v>
                  </c:pt>
                </c:lvl>
              </c:multiLvlStrCache>
            </c:multiLvlStrRef>
          </c:cat>
          <c:val>
            <c:numRef>
              <c:f>Sheet1!$B$5:$B$26</c:f>
              <c:numCache>
                <c:formatCode>_(* #,##0_);_(* \(#,##0\);_(* "-"??_);_(@_)</c:formatCode>
                <c:ptCount val="15"/>
                <c:pt idx="0">
                  <c:v>21.138604999999998</c:v>
                </c:pt>
                <c:pt idx="1">
                  <c:v>23.464090999999996</c:v>
                </c:pt>
                <c:pt idx="2">
                  <c:v>83.575580000000031</c:v>
                </c:pt>
                <c:pt idx="3">
                  <c:v>16.254660000000001</c:v>
                </c:pt>
                <c:pt idx="4">
                  <c:v>91.035948999999917</c:v>
                </c:pt>
                <c:pt idx="5">
                  <c:v>21.668199000000008</c:v>
                </c:pt>
                <c:pt idx="6">
                  <c:v>25.893092000000006</c:v>
                </c:pt>
                <c:pt idx="7">
                  <c:v>18.741362000000002</c:v>
                </c:pt>
                <c:pt idx="8">
                  <c:v>12.751615000000003</c:v>
                </c:pt>
                <c:pt idx="9">
                  <c:v>12.649765</c:v>
                </c:pt>
                <c:pt idx="10">
                  <c:v>18.538098999999995</c:v>
                </c:pt>
                <c:pt idx="11">
                  <c:v>10.903349999999994</c:v>
                </c:pt>
                <c:pt idx="12">
                  <c:v>20.126549000000008</c:v>
                </c:pt>
                <c:pt idx="13">
                  <c:v>22.758925000000009</c:v>
                </c:pt>
                <c:pt idx="14">
                  <c:v>2.3901140000000001</c:v>
                </c:pt>
              </c:numCache>
            </c:numRef>
          </c:val>
          <c:extLst xmlns:c16r2="http://schemas.microsoft.com/office/drawing/2015/06/chart">
            <c:ext xmlns:c16="http://schemas.microsoft.com/office/drawing/2014/chart" uri="{C3380CC4-5D6E-409C-BE32-E72D297353CC}">
              <c16:uniqueId val="{0000000F-F546-47C7-98B2-6AA8139F373F}"/>
            </c:ext>
          </c:extLst>
        </c:ser>
        <c:dLbls>
          <c:showLegendKey val="0"/>
          <c:showVal val="0"/>
          <c:showCatName val="0"/>
          <c:showSerName val="0"/>
          <c:showPercent val="0"/>
          <c:showBubbleSize val="0"/>
        </c:dLbls>
        <c:gapWidth val="49"/>
        <c:overlap val="100"/>
        <c:axId val="475898168"/>
        <c:axId val="475898560"/>
      </c:barChart>
      <c:catAx>
        <c:axId val="475898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98560"/>
        <c:crosses val="autoZero"/>
        <c:auto val="1"/>
        <c:lblAlgn val="ctr"/>
        <c:lblOffset val="100"/>
        <c:noMultiLvlLbl val="0"/>
      </c:catAx>
      <c:valAx>
        <c:axId val="47589856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98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6</xdr:col>
      <xdr:colOff>176893</xdr:colOff>
      <xdr:row>2</xdr:row>
      <xdr:rowOff>0</xdr:rowOff>
    </xdr:from>
    <xdr:to>
      <xdr:col>14</xdr:col>
      <xdr:colOff>326572</xdr:colOff>
      <xdr:row>22</xdr:row>
      <xdr:rowOff>18142</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467179</xdr:colOff>
      <xdr:row>1</xdr:row>
      <xdr:rowOff>181427</xdr:rowOff>
    </xdr:from>
    <xdr:to>
      <xdr:col>22</xdr:col>
      <xdr:colOff>176893</xdr:colOff>
      <xdr:row>22</xdr:row>
      <xdr:rowOff>36285</xdr:rowOff>
    </xdr:to>
    <xdr:graphicFrame macro="">
      <xdr:nvGraphicFramePr>
        <xdr:cNvPr id="3" name="Chart 2">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185965</xdr:colOff>
      <xdr:row>31</xdr:row>
      <xdr:rowOff>20864</xdr:rowOff>
    </xdr:from>
    <xdr:to>
      <xdr:col>13</xdr:col>
      <xdr:colOff>503465</xdr:colOff>
      <xdr:row>47</xdr:row>
      <xdr:rowOff>145143</xdr:rowOff>
    </xdr:to>
    <xdr:graphicFrame macro="">
      <xdr:nvGraphicFramePr>
        <xdr:cNvPr id="4" name="Chart 3">
          <a:extLst>
            <a:ext uri="{FF2B5EF4-FFF2-40B4-BE49-F238E27FC236}">
              <a16:creationId xmlns:a16="http://schemas.microsoft.com/office/drawing/2014/main" xmlns=""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267609</xdr:colOff>
      <xdr:row>30</xdr:row>
      <xdr:rowOff>175078</xdr:rowOff>
    </xdr:from>
    <xdr:to>
      <xdr:col>21</xdr:col>
      <xdr:colOff>585108</xdr:colOff>
      <xdr:row>47</xdr:row>
      <xdr:rowOff>136071</xdr:rowOff>
    </xdr:to>
    <xdr:graphicFrame macro="">
      <xdr:nvGraphicFramePr>
        <xdr:cNvPr id="5" name="Chart 4">
          <a:extLst>
            <a:ext uri="{FF2B5EF4-FFF2-40B4-BE49-F238E27FC236}">
              <a16:creationId xmlns:a16="http://schemas.microsoft.com/office/drawing/2014/main" xmlns=""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213178</xdr:colOff>
      <xdr:row>53</xdr:row>
      <xdr:rowOff>175078</xdr:rowOff>
    </xdr:from>
    <xdr:to>
      <xdr:col>14</xdr:col>
      <xdr:colOff>598714</xdr:colOff>
      <xdr:row>71</xdr:row>
      <xdr:rowOff>136071</xdr:rowOff>
    </xdr:to>
    <xdr:graphicFrame macro="">
      <xdr:nvGraphicFramePr>
        <xdr:cNvPr id="6" name="Chart 5">
          <a:extLst>
            <a:ext uri="{FF2B5EF4-FFF2-40B4-BE49-F238E27FC236}">
              <a16:creationId xmlns:a16="http://schemas.microsoft.com/office/drawing/2014/main" xmlns=""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95248</xdr:colOff>
      <xdr:row>50</xdr:row>
      <xdr:rowOff>29934</xdr:rowOff>
    </xdr:from>
    <xdr:to>
      <xdr:col>23</xdr:col>
      <xdr:colOff>208642</xdr:colOff>
      <xdr:row>75</xdr:row>
      <xdr:rowOff>36286</xdr:rowOff>
    </xdr:to>
    <xdr:graphicFrame macro="">
      <xdr:nvGraphicFramePr>
        <xdr:cNvPr id="7" name="Chart 6">
          <a:extLst>
            <a:ext uri="{FF2B5EF4-FFF2-40B4-BE49-F238E27FC236}">
              <a16:creationId xmlns:a16="http://schemas.microsoft.com/office/drawing/2014/main" xmlns=""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276679</xdr:colOff>
      <xdr:row>77</xdr:row>
      <xdr:rowOff>11793</xdr:rowOff>
    </xdr:from>
    <xdr:to>
      <xdr:col>13</xdr:col>
      <xdr:colOff>594179</xdr:colOff>
      <xdr:row>93</xdr:row>
      <xdr:rowOff>72571</xdr:rowOff>
    </xdr:to>
    <xdr:graphicFrame macro="">
      <xdr:nvGraphicFramePr>
        <xdr:cNvPr id="8" name="Chart 7">
          <a:extLst>
            <a:ext uri="{FF2B5EF4-FFF2-40B4-BE49-F238E27FC236}">
              <a16:creationId xmlns:a16="http://schemas.microsoft.com/office/drawing/2014/main" xmlns=""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68036</xdr:colOff>
      <xdr:row>77</xdr:row>
      <xdr:rowOff>29936</xdr:rowOff>
    </xdr:from>
    <xdr:to>
      <xdr:col>22</xdr:col>
      <xdr:colOff>385536</xdr:colOff>
      <xdr:row>94</xdr:row>
      <xdr:rowOff>9071</xdr:rowOff>
    </xdr:to>
    <xdr:graphicFrame macro="">
      <xdr:nvGraphicFramePr>
        <xdr:cNvPr id="9" name="Chart 8">
          <a:extLst>
            <a:ext uri="{FF2B5EF4-FFF2-40B4-BE49-F238E27FC236}">
              <a16:creationId xmlns:a16="http://schemas.microsoft.com/office/drawing/2014/main" xmlns=""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204105</xdr:colOff>
      <xdr:row>129</xdr:row>
      <xdr:rowOff>166008</xdr:rowOff>
    </xdr:from>
    <xdr:to>
      <xdr:col>4</xdr:col>
      <xdr:colOff>907141</xdr:colOff>
      <xdr:row>151</xdr:row>
      <xdr:rowOff>90716</xdr:rowOff>
    </xdr:to>
    <xdr:graphicFrame macro="">
      <xdr:nvGraphicFramePr>
        <xdr:cNvPr id="11" name="Chart 10">
          <a:extLst>
            <a:ext uri="{FF2B5EF4-FFF2-40B4-BE49-F238E27FC236}">
              <a16:creationId xmlns:a16="http://schemas.microsoft.com/office/drawing/2014/main" xmlns="" id="{00000000-0008-0000-0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458107</xdr:colOff>
      <xdr:row>162</xdr:row>
      <xdr:rowOff>39007</xdr:rowOff>
    </xdr:from>
    <xdr:to>
      <xdr:col>11</xdr:col>
      <xdr:colOff>512535</xdr:colOff>
      <xdr:row>179</xdr:row>
      <xdr:rowOff>99785</xdr:rowOff>
    </xdr:to>
    <xdr:graphicFrame macro="">
      <xdr:nvGraphicFramePr>
        <xdr:cNvPr id="10" name="Chart 9">
          <a:extLst>
            <a:ext uri="{FF2B5EF4-FFF2-40B4-BE49-F238E27FC236}">
              <a16:creationId xmlns:a16="http://schemas.microsoft.com/office/drawing/2014/main" xmlns=""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95251</xdr:colOff>
      <xdr:row>162</xdr:row>
      <xdr:rowOff>11792</xdr:rowOff>
    </xdr:from>
    <xdr:to>
      <xdr:col>17</xdr:col>
      <xdr:colOff>576037</xdr:colOff>
      <xdr:row>179</xdr:row>
      <xdr:rowOff>126999</xdr:rowOff>
    </xdr:to>
    <xdr:graphicFrame macro="">
      <xdr:nvGraphicFramePr>
        <xdr:cNvPr id="12" name="Chart 11">
          <a:extLst>
            <a:ext uri="{FF2B5EF4-FFF2-40B4-BE49-F238E27FC236}">
              <a16:creationId xmlns:a16="http://schemas.microsoft.com/office/drawing/2014/main" xmlns="" id="{00000000-0008-0000-0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648607</xdr:colOff>
      <xdr:row>186</xdr:row>
      <xdr:rowOff>66222</xdr:rowOff>
    </xdr:from>
    <xdr:to>
      <xdr:col>12</xdr:col>
      <xdr:colOff>77107</xdr:colOff>
      <xdr:row>201</xdr:row>
      <xdr:rowOff>87993</xdr:rowOff>
    </xdr:to>
    <xdr:graphicFrame macro="">
      <xdr:nvGraphicFramePr>
        <xdr:cNvPr id="13" name="Chart 12">
          <a:extLst>
            <a:ext uri="{FF2B5EF4-FFF2-40B4-BE49-F238E27FC236}">
              <a16:creationId xmlns:a16="http://schemas.microsoft.com/office/drawing/2014/main" xmlns="" id="{00000000-0008-0000-0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4536</xdr:colOff>
      <xdr:row>186</xdr:row>
      <xdr:rowOff>48079</xdr:rowOff>
    </xdr:from>
    <xdr:to>
      <xdr:col>18</xdr:col>
      <xdr:colOff>285750</xdr:colOff>
      <xdr:row>201</xdr:row>
      <xdr:rowOff>69851</xdr:rowOff>
    </xdr:to>
    <xdr:graphicFrame macro="">
      <xdr:nvGraphicFramePr>
        <xdr:cNvPr id="14" name="Chart 13">
          <a:extLst>
            <a:ext uri="{FF2B5EF4-FFF2-40B4-BE49-F238E27FC236}">
              <a16:creationId xmlns:a16="http://schemas.microsoft.com/office/drawing/2014/main" xmlns="" i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712107</xdr:colOff>
      <xdr:row>203</xdr:row>
      <xdr:rowOff>127000</xdr:rowOff>
    </xdr:from>
    <xdr:to>
      <xdr:col>13</xdr:col>
      <xdr:colOff>580571</xdr:colOff>
      <xdr:row>214</xdr:row>
      <xdr:rowOff>97064</xdr:rowOff>
    </xdr:to>
    <xdr:graphicFrame macro="">
      <xdr:nvGraphicFramePr>
        <xdr:cNvPr id="15" name="Chart 14">
          <a:extLst>
            <a:ext uri="{FF2B5EF4-FFF2-40B4-BE49-F238E27FC236}">
              <a16:creationId xmlns:a16="http://schemas.microsoft.com/office/drawing/2014/main" xmlns="" id="{00000000-0008-0000-0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390772</xdr:colOff>
      <xdr:row>215</xdr:row>
      <xdr:rowOff>98908</xdr:rowOff>
    </xdr:from>
    <xdr:to>
      <xdr:col>9</xdr:col>
      <xdr:colOff>497525</xdr:colOff>
      <xdr:row>230</xdr:row>
      <xdr:rowOff>120679</xdr:rowOff>
    </xdr:to>
    <xdr:graphicFrame macro="">
      <xdr:nvGraphicFramePr>
        <xdr:cNvPr id="16" name="Chart 15">
          <a:extLst>
            <a:ext uri="{FF2B5EF4-FFF2-40B4-BE49-F238E27FC236}">
              <a16:creationId xmlns:a16="http://schemas.microsoft.com/office/drawing/2014/main" xmlns="" id="{00000000-0008-0000-0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3049</xdr:colOff>
      <xdr:row>231</xdr:row>
      <xdr:rowOff>163660</xdr:rowOff>
    </xdr:from>
    <xdr:to>
      <xdr:col>13</xdr:col>
      <xdr:colOff>45824</xdr:colOff>
      <xdr:row>250</xdr:row>
      <xdr:rowOff>2666</xdr:rowOff>
    </xdr:to>
    <xdr:graphicFrame macro="">
      <xdr:nvGraphicFramePr>
        <xdr:cNvPr id="20" name="Chart 19">
          <a:extLst>
            <a:ext uri="{FF2B5EF4-FFF2-40B4-BE49-F238E27FC236}">
              <a16:creationId xmlns:a16="http://schemas.microsoft.com/office/drawing/2014/main" xmlns="" id="{00000000-0008-0000-0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595721</xdr:colOff>
      <xdr:row>257</xdr:row>
      <xdr:rowOff>3142</xdr:rowOff>
    </xdr:from>
    <xdr:to>
      <xdr:col>10</xdr:col>
      <xdr:colOff>128964</xdr:colOff>
      <xdr:row>271</xdr:row>
      <xdr:rowOff>180156</xdr:rowOff>
    </xdr:to>
    <xdr:graphicFrame macro="">
      <xdr:nvGraphicFramePr>
        <xdr:cNvPr id="25" name="Chart 24">
          <a:extLst>
            <a:ext uri="{FF2B5EF4-FFF2-40B4-BE49-F238E27FC236}">
              <a16:creationId xmlns:a16="http://schemas.microsoft.com/office/drawing/2014/main" xmlns="" id="{00000000-0008-0000-00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13092</xdr:colOff>
      <xdr:row>277</xdr:row>
      <xdr:rowOff>22783</xdr:rowOff>
    </xdr:from>
    <xdr:to>
      <xdr:col>10</xdr:col>
      <xdr:colOff>626489</xdr:colOff>
      <xdr:row>292</xdr:row>
      <xdr:rowOff>16498</xdr:rowOff>
    </xdr:to>
    <xdr:graphicFrame macro="">
      <xdr:nvGraphicFramePr>
        <xdr:cNvPr id="26" name="Chart 25">
          <a:extLst>
            <a:ext uri="{FF2B5EF4-FFF2-40B4-BE49-F238E27FC236}">
              <a16:creationId xmlns:a16="http://schemas.microsoft.com/office/drawing/2014/main" xmlns="" id="{00000000-0008-0000-00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1964</xdr:colOff>
      <xdr:row>299</xdr:row>
      <xdr:rowOff>29327</xdr:rowOff>
    </xdr:from>
    <xdr:to>
      <xdr:col>10</xdr:col>
      <xdr:colOff>693918</xdr:colOff>
      <xdr:row>314</xdr:row>
      <xdr:rowOff>23043</xdr:rowOff>
    </xdr:to>
    <xdr:graphicFrame macro="">
      <xdr:nvGraphicFramePr>
        <xdr:cNvPr id="27" name="Chart 26">
          <a:extLst>
            <a:ext uri="{FF2B5EF4-FFF2-40B4-BE49-F238E27FC236}">
              <a16:creationId xmlns:a16="http://schemas.microsoft.com/office/drawing/2014/main" xmlns="" id="{00000000-0008-0000-00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407839</xdr:colOff>
      <xdr:row>323</xdr:row>
      <xdr:rowOff>107884</xdr:rowOff>
    </xdr:from>
    <xdr:to>
      <xdr:col>15</xdr:col>
      <xdr:colOff>1158710</xdr:colOff>
      <xdr:row>338</xdr:row>
      <xdr:rowOff>101599</xdr:rowOff>
    </xdr:to>
    <xdr:graphicFrame macro="">
      <xdr:nvGraphicFramePr>
        <xdr:cNvPr id="28" name="Chart 27">
          <a:extLst>
            <a:ext uri="{FF2B5EF4-FFF2-40B4-BE49-F238E27FC236}">
              <a16:creationId xmlns:a16="http://schemas.microsoft.com/office/drawing/2014/main" xmlns="" id="{00000000-0008-0000-00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1964</xdr:colOff>
      <xdr:row>342</xdr:row>
      <xdr:rowOff>3143</xdr:rowOff>
    </xdr:from>
    <xdr:to>
      <xdr:col>11</xdr:col>
      <xdr:colOff>399462</xdr:colOff>
      <xdr:row>356</xdr:row>
      <xdr:rowOff>180157</xdr:rowOff>
    </xdr:to>
    <xdr:graphicFrame macro="">
      <xdr:nvGraphicFramePr>
        <xdr:cNvPr id="29" name="Chart 28">
          <a:extLst>
            <a:ext uri="{FF2B5EF4-FFF2-40B4-BE49-F238E27FC236}">
              <a16:creationId xmlns:a16="http://schemas.microsoft.com/office/drawing/2014/main" xmlns="" id="{00000000-0008-0000-00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983922</xdr:colOff>
      <xdr:row>378</xdr:row>
      <xdr:rowOff>12962</xdr:rowOff>
    </xdr:from>
    <xdr:to>
      <xdr:col>9</xdr:col>
      <xdr:colOff>111288</xdr:colOff>
      <xdr:row>393</xdr:row>
      <xdr:rowOff>6677</xdr:rowOff>
    </xdr:to>
    <xdr:graphicFrame macro="">
      <xdr:nvGraphicFramePr>
        <xdr:cNvPr id="17" name="Chart 16">
          <a:extLst>
            <a:ext uri="{FF2B5EF4-FFF2-40B4-BE49-F238E27FC236}">
              <a16:creationId xmlns:a16="http://schemas.microsoft.com/office/drawing/2014/main" xmlns="" id="{00000000-0008-0000-0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xdr:col>
      <xdr:colOff>31422</xdr:colOff>
      <xdr:row>484</xdr:row>
      <xdr:rowOff>156326</xdr:rowOff>
    </xdr:from>
    <xdr:to>
      <xdr:col>8</xdr:col>
      <xdr:colOff>557752</xdr:colOff>
      <xdr:row>507</xdr:row>
      <xdr:rowOff>78556</xdr:rowOff>
    </xdr:to>
    <xdr:graphicFrame macro="">
      <xdr:nvGraphicFramePr>
        <xdr:cNvPr id="22" name="Chart 21">
          <a:extLst>
            <a:ext uri="{FF2B5EF4-FFF2-40B4-BE49-F238E27FC236}">
              <a16:creationId xmlns:a16="http://schemas.microsoft.com/office/drawing/2014/main" xmlns="" id="{00000000-0008-0000-0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10</xdr:row>
      <xdr:rowOff>114300</xdr:rowOff>
    </xdr:from>
    <xdr:to>
      <xdr:col>14</xdr:col>
      <xdr:colOff>213360</xdr:colOff>
      <xdr:row>26</xdr:row>
      <xdr:rowOff>68580</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a16="http://schemas.microsoft.com/office/drawing/2014/main" xmlns=""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a16="http://schemas.microsoft.com/office/drawing/2014/main" xmlns=""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a16="http://schemas.microsoft.com/office/drawing/2014/main" xmlns=""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a16="http://schemas.microsoft.com/office/drawing/2014/main" xmlns=""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ADMINIBM" refreshedDate="42906.730481597224" createdVersion="5" refreshedVersion="5" minRefreshableVersion="3" recordCount="1989">
  <cacheSource type="worksheet">
    <worksheetSource ref="A1:AA1048576" sheet="2017 SalesConnect- 03 AUG"/>
  </cacheSource>
  <cacheFields count="27">
    <cacheField name="Opportunity Number" numFmtId="0">
      <sharedItems containsBlank="1"/>
    </cacheField>
    <cacheField name="IOT" numFmtId="0">
      <sharedItems containsBlank="1"/>
    </cacheField>
    <cacheField name="IMT" numFmtId="0">
      <sharedItems containsBlank="1"/>
    </cacheField>
    <cacheField name="Client name" numFmtId="0">
      <sharedItems containsBlank="1"/>
    </cacheField>
    <cacheField name="Description" numFmtId="0">
      <sharedItems containsBlank="1" longText="1"/>
    </cacheField>
    <cacheField name="Industry Sector" numFmtId="0">
      <sharedItems containsBlank="1" count="7">
        <s v="Public"/>
        <s v="FSS"/>
        <s v="Comm"/>
        <s v="Industrial"/>
        <s v="Distribution"/>
        <s v="ISA"/>
        <m/>
      </sharedItems>
    </cacheField>
    <cacheField name="Engaged" numFmtId="0">
      <sharedItems containsBlank="1"/>
    </cacheField>
    <cacheField name="Engaged CIC" numFmtId="0">
      <sharedItems containsBlank="1" containsMixedTypes="1" containsNumber="1" containsInteger="1" minValue="0" maxValue="0"/>
    </cacheField>
    <cacheField name="Updates" numFmtId="0">
      <sharedItems containsBlank="1" longText="1"/>
    </cacheField>
    <cacheField name="Qtr" numFmtId="0">
      <sharedItems containsBlank="1" count="5">
        <s v="Q1 2017"/>
        <s v="Q2 2017"/>
        <s v="Q3 2017"/>
        <s v="Q4 2017"/>
        <m/>
      </sharedItems>
    </cacheField>
    <cacheField name="Industry" numFmtId="0">
      <sharedItems containsBlank="1" count="14">
        <s v="Government"/>
        <s v="Banking &amp; Financial Markets"/>
        <s v="Insurance"/>
        <s v="Telco, Media, Entertainment"/>
        <s v="Computer Services"/>
        <s v="Energy &amp; Utilities"/>
        <s v="Travel &amp; Transportation"/>
        <s v="Consumer"/>
        <s v="Electronics"/>
        <s v="Automotive and A&amp;D"/>
        <s v="Healthcare &amp; Life Sciences"/>
        <s v="Chemicals&amp;Petroleum"/>
        <s v="Industrial Products"/>
        <m/>
      </sharedItems>
    </cacheField>
    <cacheField name="Decision Date" numFmtId="14">
      <sharedItems containsNonDate="0" containsDate="1" containsString="0" containsBlank="1" minDate="2017-01-25T00:00:00" maxDate="2018-01-01T00:00:00"/>
    </cacheField>
    <cacheField name="Date Created" numFmtId="0">
      <sharedItems containsDate="1" containsBlank="1" containsMixedTypes="1" minDate="2015-11-23T00:00:00" maxDate="2017-06-15T00:00:00"/>
    </cacheField>
    <cacheField name="Sales Stage" numFmtId="0">
      <sharedItems containsBlank="1" count="9">
        <s v="07-Won/Implementing"/>
        <s v="08-Won and Complete"/>
        <s v="05-Qualified/Gaining Agreement"/>
        <s v="04-Validated/Qualifying"/>
        <s v="03-Identified/Validating"/>
        <s v="06-Cond Agreed/Closing"/>
        <s v="02-Noticed/Identifying"/>
        <s v="01-Noticing"/>
        <m/>
      </sharedItems>
    </cacheField>
    <cacheField name="Bill Date" numFmtId="0">
      <sharedItems containsDate="1" containsBlank="1" containsMixedTypes="1" minDate="2017-01-01T00:00:00" maxDate="2018-11-01T00:00:00"/>
    </cacheField>
    <cacheField name="Total Amount (USD)" numFmtId="0">
      <sharedItems containsString="0" containsBlank="1" containsNumber="1" containsInteger="1" minValue="0" maxValue="15000000"/>
    </cacheField>
    <cacheField name="Oppty Value (USD mn)" numFmtId="4">
      <sharedItems containsString="0" containsBlank="1" containsNumber="1" minValue="0" maxValue="15"/>
    </cacheField>
    <cacheField name="Duration" numFmtId="0">
      <sharedItems containsString="0" containsBlank="1" containsNumber="1" containsInteger="1" minValue="1" maxValue="60"/>
    </cacheField>
    <cacheField name="Last Update" numFmtId="0">
      <sharedItems containsDate="1" containsBlank="1" containsMixedTypes="1" minDate="2017-01-22T00:00:00" maxDate="2017-06-15T00:00:00"/>
    </cacheField>
    <cacheField name="Roadmap Status" numFmtId="0">
      <sharedItems containsBlank="1"/>
    </cacheField>
    <cacheField name="Brand" numFmtId="0">
      <sharedItems containsBlank="1" count="18">
        <s v="GBS"/>
        <s v="Cloud"/>
        <s v="Watson IoT"/>
        <s v="GTS"/>
        <s v="Security"/>
        <s v="Systems Hardware"/>
        <s v="Collaboration &amp; Talent Solutions"/>
        <s v="Watson FSS"/>
        <s v="Systems Software"/>
        <s v="Watson Data Platform"/>
        <s v="Analytics"/>
        <s v="Miscellaneous"/>
        <s v="Watson Health"/>
        <s v="Industry"/>
        <s v="Watson Platform"/>
        <m/>
        <s v="The Weather Company"/>
        <s v="Watson Customer Engagement"/>
      </sharedItems>
    </cacheField>
    <cacheField name="Sub-Brand" numFmtId="0">
      <sharedItems containsBlank="1"/>
    </cacheField>
    <cacheField name="Product" numFmtId="0">
      <sharedItems containsBlank="1"/>
    </cacheField>
    <cacheField name="Opportunity owner" numFmtId="0">
      <sharedItems containsBlank="1"/>
    </cacheField>
    <cacheField name="Opportunity Codes" numFmtId="0">
      <sharedItems containsBlank="1"/>
    </cacheField>
    <cacheField name="Tags" numFmtId="0">
      <sharedItems containsNonDate="0" containsString="0" containsBlank="1"/>
    </cacheField>
    <cacheField name="Star"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rtik" refreshedDate="42947.451987499997" createdVersion="6" refreshedVersion="6" minRefreshableVersion="3" recordCount="2068">
  <cacheSource type="worksheet">
    <worksheetSource ref="A1:AA1" sheet="2017 SalesConnect- 03 AUG"/>
  </cacheSource>
  <cacheFields count="27">
    <cacheField name="Opportunity Number" numFmtId="0">
      <sharedItems/>
    </cacheField>
    <cacheField name="IOT" numFmtId="0">
      <sharedItems count="7">
        <s v="Europe"/>
        <s v="North America"/>
        <s v="Asia Pacific"/>
        <s v="Latin America"/>
        <s v="MEA"/>
        <s v="Japan"/>
        <s v="Greater China Group"/>
      </sharedItems>
    </cacheField>
    <cacheField name="IMT" numFmtId="0">
      <sharedItems/>
    </cacheField>
    <cacheField name="Client name" numFmtId="0">
      <sharedItems/>
    </cacheField>
    <cacheField name="Description" numFmtId="0">
      <sharedItems longText="1"/>
    </cacheField>
    <cacheField name="Industry Sector" numFmtId="0">
      <sharedItems containsBlank="1" count="8">
        <s v="FSS"/>
        <s v="Industrial"/>
        <s v="Distribution"/>
        <s v="Public"/>
        <s v="Comm"/>
        <s v="ISA"/>
        <s v="Com Svc"/>
        <m/>
      </sharedItems>
    </cacheField>
    <cacheField name="Engaged" numFmtId="0">
      <sharedItems containsBlank="1" count="3">
        <s v="Yes"/>
        <m/>
        <s v="No"/>
      </sharedItems>
    </cacheField>
    <cacheField name="Engaged CIC" numFmtId="0">
      <sharedItems containsBlank="1" containsMixedTypes="1" containsNumber="1" containsInteger="1" minValue="0" maxValue="0"/>
    </cacheField>
    <cacheField name="Updates" numFmtId="0">
      <sharedItems containsBlank="1" longText="1"/>
    </cacheField>
    <cacheField name="Qtr" numFmtId="0">
      <sharedItems count="4">
        <s v="2017Q4"/>
        <s v="2017Q3"/>
        <s v="2017Q2"/>
        <s v="2017Q1"/>
      </sharedItems>
    </cacheField>
    <cacheField name="Industry" numFmtId="0">
      <sharedItems containsBlank="1" count="14">
        <s v="Banking &amp; Financial Markets"/>
        <s v="Automotive and A&amp;D"/>
        <s v="Industrial Products"/>
        <s v="Consumer"/>
        <s v="Chemicals&amp;Petroleum"/>
        <s v="Electronics"/>
        <s v="Insurance"/>
        <s v="Travel &amp; Transportation"/>
        <s v="Energy &amp; Utilities"/>
        <s v="Telco, Media, Entertainment"/>
        <s v="Computer Services"/>
        <s v="Healthcare &amp; Life Sciences"/>
        <s v="Government"/>
        <m/>
      </sharedItems>
    </cacheField>
    <cacheField name="Decision Date" numFmtId="14">
      <sharedItems containsSemiMixedTypes="0" containsNonDate="0" containsDate="1" containsString="0" minDate="2017-01-25T00:00:00" maxDate="2018-01-01T00:00:00"/>
    </cacheField>
    <cacheField name="Date Created" numFmtId="0">
      <sharedItems containsDate="1" containsMixedTypes="1" minDate="2016-03-25T00:00:00" maxDate="2017-07-27T00:00:00"/>
    </cacheField>
    <cacheField name="Sales Stage" numFmtId="0">
      <sharedItems count="8">
        <s v="05-Qualified/Gaining Agreement"/>
        <s v="03-Identified/Validating"/>
        <s v="01-Noticing"/>
        <s v="04-Validated/Qualifying"/>
        <s v="02-Noticed/Identifying"/>
        <s v="06-Cond Agreed/Closing"/>
        <s v="07-Won/Implementing"/>
        <s v="08-Won and Complete"/>
      </sharedItems>
    </cacheField>
    <cacheField name="Bill Date" numFmtId="0">
      <sharedItems containsDate="1" containsBlank="1" containsMixedTypes="1" minDate="2017-01-25T00:00:00" maxDate="3017-10-01T00:00:00"/>
    </cacheField>
    <cacheField name="Total Amount (USD)" numFmtId="3">
      <sharedItems containsString="0" containsBlank="1" containsNumber="1" containsInteger="1" minValue="-3500000" maxValue="40000000"/>
    </cacheField>
    <cacheField name="Oppty Value (USD mn)" numFmtId="0">
      <sharedItems containsString="0" containsBlank="1" containsNumber="1" minValue="-3.5" maxValue="40"/>
    </cacheField>
    <cacheField name="Duration" numFmtId="0">
      <sharedItems containsString="0" containsBlank="1" containsNumber="1" containsInteger="1" minValue="1" maxValue="60"/>
    </cacheField>
    <cacheField name="Last Update" numFmtId="0">
      <sharedItems containsDate="1" containsBlank="1" containsMixedTypes="1" minDate="2017-02-02T00:00:00" maxDate="2017-07-27T00:00:00"/>
    </cacheField>
    <cacheField name="Roadmap Status" numFmtId="0">
      <sharedItems containsBlank="1"/>
    </cacheField>
    <cacheField name="Brand" numFmtId="0">
      <sharedItems containsBlank="1" count="18">
        <s v="GBS"/>
        <s v="Watson IoT"/>
        <s v="GTS"/>
        <s v="Cloud"/>
        <s v="Sys HW"/>
        <s v="Watson FSS"/>
        <s v="Misc "/>
        <s v="Security"/>
        <s v="Watson Platform"/>
        <s v="Analytics"/>
        <s v="Sys SW"/>
        <s v="Watson Customer Engagement"/>
        <s v="Watson Health"/>
        <s v="Watson Data Platform"/>
        <s v="Industry"/>
        <s v="The Weather Company"/>
        <s v="Collaboration &amp; Talent Solutions"/>
        <m/>
      </sharedItems>
    </cacheField>
    <cacheField name="Sub-Brand" numFmtId="0">
      <sharedItems containsBlank="1"/>
    </cacheField>
    <cacheField name="Product" numFmtId="0">
      <sharedItems containsBlank="1"/>
    </cacheField>
    <cacheField name="Opportunity owner" numFmtId="0">
      <sharedItems/>
    </cacheField>
    <cacheField name="Opportunity Codes" numFmtId="0">
      <sharedItems containsBlank="1"/>
    </cacheField>
    <cacheField name="Tags" numFmtId="0">
      <sharedItems containsNonDate="0" containsString="0" containsBlank="1" count="1">
        <m/>
      </sharedItems>
    </cacheField>
    <cacheField name="Star"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rtik" refreshedDate="42951.515176388886" createdVersion="6" refreshedVersion="6" minRefreshableVersion="3" recordCount="2080">
  <cacheSource type="worksheet">
    <worksheetSource ref="A1:AA2081" sheet="2017 SalesConnect- 03 AUG"/>
  </cacheSource>
  <cacheFields count="27">
    <cacheField name="Opportunity Number" numFmtId="0">
      <sharedItems/>
    </cacheField>
    <cacheField name="IOT" numFmtId="0">
      <sharedItems containsBlank="1" count="8">
        <s v="Europe"/>
        <s v="North America"/>
        <s v="Asia Pacific"/>
        <s v="Latin America"/>
        <s v="MEA"/>
        <s v="Japan"/>
        <s v="Greater China Group"/>
        <m/>
      </sharedItems>
    </cacheField>
    <cacheField name="IMT" numFmtId="0">
      <sharedItems containsBlank="1"/>
    </cacheField>
    <cacheField name="Client name" numFmtId="0">
      <sharedItems/>
    </cacheField>
    <cacheField name="Description" numFmtId="0">
      <sharedItems longText="1"/>
    </cacheField>
    <cacheField name="Industry Sector" numFmtId="0">
      <sharedItems containsBlank="1" count="8">
        <s v="FSS"/>
        <s v="Industrial"/>
        <s v="Distribution"/>
        <s v="Comm"/>
        <s v="ISA"/>
        <s v="Comp Srvcs"/>
        <s v="Public"/>
        <m/>
      </sharedItems>
    </cacheField>
    <cacheField name="Engaged" numFmtId="0">
      <sharedItems containsBlank="1" count="3">
        <s v="Yes"/>
        <m/>
        <s v="No"/>
      </sharedItems>
    </cacheField>
    <cacheField name="Engaged CIC" numFmtId="0">
      <sharedItems containsBlank="1" containsMixedTypes="1" containsNumber="1" containsInteger="1" minValue="0" maxValue="0"/>
    </cacheField>
    <cacheField name="Updates" numFmtId="0">
      <sharedItems containsBlank="1" longText="1"/>
    </cacheField>
    <cacheField name="Qtr" numFmtId="0">
      <sharedItems count="4">
        <s v="2017Q4"/>
        <s v="2017Q3"/>
        <s v="2017Q2"/>
        <s v="2017Q1"/>
      </sharedItems>
    </cacheField>
    <cacheField name="Industry" numFmtId="0">
      <sharedItems containsBlank="1" count="14">
        <s v="Banking &amp; Financial Markets"/>
        <s v="Automotive and A&amp;D"/>
        <s v="Industrial Products"/>
        <s v="Consumer"/>
        <s v="Chemicals&amp;Petroleum"/>
        <s v="Electronics"/>
        <s v="Insurance"/>
        <s v="Travel &amp; Transportation"/>
        <s v="Energy &amp; Utilities"/>
        <s v="Telco, Media, Entertainment"/>
        <s v="Computer Services"/>
        <s v="Healthcare &amp; Life Sciences"/>
        <s v="Government"/>
        <m/>
      </sharedItems>
    </cacheField>
    <cacheField name="Decision Date" numFmtId="14">
      <sharedItems containsSemiMixedTypes="0" containsNonDate="0" containsDate="1" containsString="0" minDate="2017-01-25T00:00:00" maxDate="2018-01-01T00:00:00"/>
    </cacheField>
    <cacheField name="Date Created" numFmtId="0">
      <sharedItems containsDate="1" containsMixedTypes="1" minDate="2016-03-25T00:00:00" maxDate="2017-08-02T00:00:00"/>
    </cacheField>
    <cacheField name="Sales Stage" numFmtId="0">
      <sharedItems count="8">
        <s v="05-Qualified/Gaining Agreement"/>
        <s v="03-Identified/Validating"/>
        <s v="04-Validated/Qualifying"/>
        <s v="01-Noticing"/>
        <s v="02-Noticed/Identifying"/>
        <s v="06-Cond Agreed/Closing"/>
        <s v="07-Won/Implementing"/>
        <s v="08-Won and Complete"/>
      </sharedItems>
    </cacheField>
    <cacheField name="Bill Date" numFmtId="0">
      <sharedItems containsDate="1" containsBlank="1" containsMixedTypes="1" minDate="2017-01-25T00:00:00" maxDate="2018-10-02T00:00:00"/>
    </cacheField>
    <cacheField name="Total Amount (USD)" numFmtId="3">
      <sharedItems containsString="0" containsBlank="1" containsNumber="1" containsInteger="1" minValue="-3500000" maxValue="40000000"/>
    </cacheField>
    <cacheField name="Oppty Value (USD mn)" numFmtId="0">
      <sharedItems containsSemiMixedTypes="0" containsString="0" containsNumber="1" minValue="-3.5" maxValue="40"/>
    </cacheField>
    <cacheField name="Duration" numFmtId="0">
      <sharedItems containsString="0" containsBlank="1" containsNumber="1" containsInteger="1" minValue="1" maxValue="60"/>
    </cacheField>
    <cacheField name="Last Update" numFmtId="0">
      <sharedItems containsDate="1" containsBlank="1" containsMixedTypes="1" minDate="2017-02-02T00:00:00" maxDate="2017-08-04T00:00:00"/>
    </cacheField>
    <cacheField name="Roadmap Status" numFmtId="0">
      <sharedItems containsBlank="1"/>
    </cacheField>
    <cacheField name="Brand" numFmtId="0">
      <sharedItems containsBlank="1" count="18">
        <s v="GBS"/>
        <s v="Watson IoT"/>
        <s v="GTS"/>
        <s v="Cloud"/>
        <s v="Sys HW"/>
        <s v="Watson FSS"/>
        <s v="MISC "/>
        <s v="Security"/>
        <s v="Watson Platform"/>
        <s v="Analytics"/>
        <s v="Sys SW"/>
        <s v="Watson Customer Engagement"/>
        <s v="Watson Health"/>
        <s v="Watson Data Platform"/>
        <s v="Industry"/>
        <s v="The Weather Company"/>
        <s v="Collaboration &amp; Talent Solutions"/>
        <m/>
      </sharedItems>
    </cacheField>
    <cacheField name="Sub-Brand" numFmtId="0">
      <sharedItems containsBlank="1"/>
    </cacheField>
    <cacheField name="Product" numFmtId="0">
      <sharedItems containsBlank="1"/>
    </cacheField>
    <cacheField name="Opportunity owner" numFmtId="0">
      <sharedItems/>
    </cacheField>
    <cacheField name="Opportunity Codes" numFmtId="0">
      <sharedItems containsBlank="1"/>
    </cacheField>
    <cacheField name="Tags" numFmtId="0">
      <sharedItems containsNonDate="0" containsString="0" containsBlank="1" count="1">
        <m/>
      </sharedItems>
    </cacheField>
    <cacheField name="Star"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89">
  <r>
    <s v="03-VW8Y5NK"/>
    <s v="MEA"/>
    <s v="MEA"/>
    <s v="Dubai Smart Government"/>
    <s v="Blockchain Partnership"/>
    <x v="0"/>
    <s v="Yes"/>
    <s v="India"/>
    <s v="We are engaged. Ram engaged , likely to travel"/>
    <x v="0"/>
    <x v="0"/>
    <d v="2017-03-29T00:00:00"/>
    <s v="12/29/2016 09:10am"/>
    <x v="0"/>
    <d v="2017-03-29T00:00:00"/>
    <n v="900000"/>
    <n v="0.9"/>
    <n v="5"/>
    <s v="03/16/2017 02:32am"/>
    <s v="Won"/>
    <x v="0"/>
    <s v="Cognitive Process Transformation"/>
    <s v="CPR: Blockchain Consulting"/>
    <s v="Hussein (Hussein) Salem"/>
    <s v="ISA-BankFS08-Blockchain, ISA-BankInsFS09SEC-Security, ISA-GovtPG73-Tax/RevMgmt"/>
    <m/>
    <m/>
  </r>
  <r>
    <s v="P2-6BEQYEZ"/>
    <s v="Europe"/>
    <s v="UKI"/>
    <s v="Barclays Bank PLC"/>
    <s v="Barclays Blockchain PoC - Staff Aug"/>
    <x v="1"/>
    <m/>
    <m/>
    <m/>
    <x v="0"/>
    <x v="1"/>
    <d v="2017-02-28T00:00:00"/>
    <s v="12/19/2016 12:26pm"/>
    <x v="0"/>
    <d v="2017-02-28T00:00:00"/>
    <n v="387500"/>
    <n v="0.38750000000000001"/>
    <n v="12"/>
    <s v="03/08/2017 08:22am"/>
    <s v="Won"/>
    <x v="0"/>
    <s v="Cloud Application Innovation"/>
    <s v="CAI Accel App Dev &amp; Integration - Bluemix"/>
    <s v="Nikhil (NIKHIL) Tatwawadi"/>
    <s v="ZBLKPOC:HW SP: Blockchain Proof of Concept"/>
    <m/>
    <m/>
  </r>
  <r>
    <s v="Y3-VM6CQYS"/>
    <s v="Europe"/>
    <s v="CEE"/>
    <s v="PAO SBERBANK                                                          "/>
    <s v="Cognitive I Blockchain Payment Prototype"/>
    <x v="1"/>
    <m/>
    <m/>
    <m/>
    <x v="0"/>
    <x v="1"/>
    <d v="2017-03-30T00:00:00"/>
    <d v="2016-09-13T00:00:00"/>
    <x v="0"/>
    <d v="2017-03-30T00:00:00"/>
    <n v="236340"/>
    <n v="0.23633999999999999"/>
    <n v="12"/>
    <d v="2017-04-17T00:00:00"/>
    <s v="Won"/>
    <x v="0"/>
    <s v="Cog Process Trnsfmtn"/>
    <s v="CPR: Blockchain Consulting"/>
    <s v="TSOY, RUSLAN"/>
    <m/>
    <m/>
    <m/>
  </r>
  <r>
    <s v="7M-GRX8CLW"/>
    <s v="Greater China Group"/>
    <s v="GCG"/>
    <s v="CATHAY LIFE INSURANCE                                                 "/>
    <s v="CXL-Block Chain"/>
    <x v="1"/>
    <m/>
    <m/>
    <m/>
    <x v="0"/>
    <x v="2"/>
    <d v="2017-03-29T00:00:00"/>
    <d v="2016-08-10T00:00:00"/>
    <x v="0"/>
    <d v="2017-03-30T00:00:00"/>
    <n v="207792"/>
    <n v="0.207792"/>
    <n v="4"/>
    <d v="2017-04-04T00:00:00"/>
    <s v="Won"/>
    <x v="0"/>
    <s v="Cog Process Trnsfmtn"/>
    <s v="CPR: Blockchain Consulting"/>
    <s v="YEH, KARYN (KARYN)"/>
    <m/>
    <m/>
    <m/>
  </r>
  <r>
    <s v="SF-J0O9IHG"/>
    <s v="Latin America"/>
    <s v="Brazil"/>
    <s v="CAMARA INTERBANCARIA DE PAGAMENTOS - CIP"/>
    <s v="CIP - Expansao Blockchain - Garage"/>
    <x v="1"/>
    <m/>
    <m/>
    <m/>
    <x v="0"/>
    <x v="1"/>
    <d v="2017-03-31T00:00:00"/>
    <s v="02/27/2017 04:35pm"/>
    <x v="0"/>
    <d v="2017-06-30T00:00:00"/>
    <n v="191259"/>
    <n v="0.19125900000000001"/>
    <n v="12"/>
    <s v="05/20/2017 12:41pm"/>
    <s v="Won"/>
    <x v="1"/>
    <s v="Cloud Developer Service"/>
    <s v="IBM Bluemix Dedicated - Runtimes"/>
    <s v="Tiago De Moraes Guedes (TIAGO DE) Ruiz"/>
    <s v="BLKHSBN:HW SP: Blockchain High Sec Bus Netwk Blmix"/>
    <m/>
    <m/>
  </r>
  <r>
    <s v="6E-EEIT5CQ"/>
    <s v="Japan"/>
    <s v="Japan"/>
    <s v="NIPPON INFORMATION AND COMMUNICATI"/>
    <s v="NI+C Blockchain PoC"/>
    <x v="2"/>
    <m/>
    <m/>
    <m/>
    <x v="0"/>
    <x v="3"/>
    <d v="2017-01-31T00:00:00"/>
    <s v="01/06/2017 01:05am"/>
    <x v="0"/>
    <d v="2017-01-31T00:00:00"/>
    <n v="190476"/>
    <n v="0.19047600000000001"/>
    <n v="2"/>
    <s v="03/18/2017 07:09pm"/>
    <s v="Won"/>
    <x v="0"/>
    <s v="Cloud Application Innovation"/>
    <s v="CAI Accel App Dev &amp; Integration - Private no-Cloud"/>
    <s v="Daizo (DAIZO) Tabuchi"/>
    <s v="ASASERVC:Cloud Business Solution (CBS), ISA-TMECS11-CloudITAgility, VDPCand:Value Driven Proposal Candidate, VDPCnfm:Value Driven Proposal Confirm"/>
    <m/>
    <m/>
  </r>
  <r>
    <s v="15-W3NDDN9"/>
    <s v="North America"/>
    <s v="US Finance Service"/>
    <s v="AIG PC GLOBAL SERVICES INC                                            "/>
    <s v="Blockchain for Multinational Programs"/>
    <x v="1"/>
    <m/>
    <m/>
    <m/>
    <x v="0"/>
    <x v="2"/>
    <d v="2017-03-10T00:00:00"/>
    <d v="2016-12-05T00:00:00"/>
    <x v="0"/>
    <d v="2017-03-10T00:00:00"/>
    <n v="190400"/>
    <n v="0.19040000000000001"/>
    <n v="12"/>
    <d v="2017-03-19T00:00:00"/>
    <s v="Won"/>
    <x v="0"/>
    <s v="Cog Process Trnsfmtn"/>
    <s v="CPR: Blockchain Consulting"/>
    <s v="GIGLIO, RUDOLPH L (Rudolph)"/>
    <m/>
    <m/>
    <m/>
  </r>
  <r>
    <s v="9A-CA8TJIV"/>
    <s v="Asia Pacific"/>
    <s v="ASEAN"/>
    <s v="FRESH TURF PTE LTD"/>
    <s v="CWA02 - Blockchain and API-Connect"/>
    <x v="3"/>
    <m/>
    <m/>
    <m/>
    <x v="0"/>
    <x v="4"/>
    <d v="2017-02-03T00:00:00"/>
    <s v="12/06/2016 02:33am"/>
    <x v="0"/>
    <d v="2017-03-28T00:00:00"/>
    <n v="185947"/>
    <n v="0.185947"/>
    <n v="1"/>
    <s v="04/17/2017 04:52pm"/>
    <s v="Won"/>
    <x v="1"/>
    <s v="Lab Services"/>
    <s v="Software Services - Bluemix Garage"/>
    <s v="LEH HOON (Leh Hoon) TOH"/>
    <s v="NONE:No code/solution involved"/>
    <m/>
    <m/>
  </r>
  <r>
    <s v="QO-S0IDX0L"/>
    <s v="Japan"/>
    <s v="Japan"/>
    <s v="NTT COMWARE CORPORATION"/>
    <s v="Blockchain Garage/PoC"/>
    <x v="2"/>
    <m/>
    <m/>
    <m/>
    <x v="0"/>
    <x v="3"/>
    <d v="2017-01-31T00:00:00"/>
    <s v="10/13/2016 03:53am"/>
    <x v="0"/>
    <d v="2017-01-31T00:00:00"/>
    <n v="180952"/>
    <n v="0.180952"/>
    <n v="2"/>
    <s v="03/18/2017 04:43pm"/>
    <s v="Won"/>
    <x v="0"/>
    <s v="iX Growth Platform"/>
    <s v="DSI - DS: Digital Bus Strategy: Digital Reinvention"/>
    <s v="Daizo (DAIZO) Tabuchi"/>
    <s v="ASASERVC:Cloud Business Solution (CBS), ISA-TMECS11-CloudITAgility, VDPCand:Value Driven Proposal Candidate, VDPCnfm:Value Driven Proposal Confirm"/>
    <m/>
    <m/>
  </r>
  <r>
    <s v="15-W3NDDN9"/>
    <s v="North America"/>
    <s v="US Finance Service"/>
    <s v="AIG PC GLOBAL SERVICES INC"/>
    <s v="Blockchain for Multinational Programs"/>
    <x v="1"/>
    <m/>
    <m/>
    <m/>
    <x v="0"/>
    <x v="2"/>
    <d v="2017-03-06T00:00:00"/>
    <s v="12/05/2016 12:29pm"/>
    <x v="0"/>
    <d v="2017-03-10T00:00:00"/>
    <n v="175400"/>
    <n v="0.1754"/>
    <n v="3"/>
    <s v="03/09/2017 01:32am"/>
    <s v="Won"/>
    <x v="1"/>
    <s v="Cloud Unit Services"/>
    <s v="6950-16F IBM Cloud Advisory Svcs, Bluemix Infra (CLD BU)"/>
    <s v="DAVID S. (Dave) BRAUNSTEIN"/>
    <s v="ISA-InsFS24-CoreInsuranceTransformation"/>
    <m/>
    <m/>
  </r>
  <r>
    <s v="08-0EFGCJP"/>
    <s v="North America"/>
    <s v="US Finance Service"/>
    <s v="AIG"/>
    <s v="AIG _ Blockchain MVP - Rev Share"/>
    <x v="1"/>
    <m/>
    <m/>
    <m/>
    <x v="0"/>
    <x v="2"/>
    <d v="2017-03-09T00:00:00"/>
    <s v="01/10/2017 02:16pm"/>
    <x v="0"/>
    <d v="2017-03-13T00:00:00"/>
    <n v="175000"/>
    <n v="0.17499999999999999"/>
    <n v="12"/>
    <s v="03/16/2017 02:32am"/>
    <s v="Won"/>
    <x v="1"/>
    <s v="Cloud Developer Service"/>
    <s v="IBM Bluemix Garage - MVP"/>
    <s v="ALEX (Alex) GRILLAKIS"/>
    <s v="NONE:No code/solution involved"/>
    <m/>
    <m/>
  </r>
  <r>
    <s v="SG-LH3PZV2"/>
    <s v="Greater China Group"/>
    <s v="GCG"/>
    <s v="POSTAL SAVINGS BANK OF CHINA"/>
    <s v="PSB Blockchain for Asset Custody"/>
    <x v="1"/>
    <m/>
    <m/>
    <m/>
    <x v="0"/>
    <x v="1"/>
    <d v="2017-02-28T00:00:00"/>
    <s v="08/23/2016 04:16am"/>
    <x v="0"/>
    <d v="2017-02-28T00:00:00"/>
    <n v="160000"/>
    <n v="0.16"/>
    <n v="1"/>
    <s v="02/23/2017 01:32am"/>
    <s v="Won"/>
    <x v="0"/>
    <s v="Cloud Application Innovation"/>
    <s v="CAI Smarter Com&amp;Cust Platforms- GBS Software Licensing"/>
    <s v="YAN (YAN) JIANG"/>
    <s v="ISA-CPGDS02B2B-B2BCommerce"/>
    <m/>
    <m/>
  </r>
  <r>
    <s v="OE-WAMQ6SA"/>
    <s v="North America"/>
    <s v="US Finance Service"/>
    <s v="THE NORTHERN TRUST COMPANY                                            "/>
    <s v="PE Blockchain - Post MVP support - PCR 1"/>
    <x v="1"/>
    <m/>
    <m/>
    <m/>
    <x v="0"/>
    <x v="1"/>
    <d v="2017-03-10T00:00:00"/>
    <d v="2017-02-23T00:00:00"/>
    <x v="0"/>
    <d v="2017-03-10T00:00:00"/>
    <n v="144540"/>
    <n v="0.14454"/>
    <n v="2"/>
    <d v="2017-03-12T00:00:00"/>
    <s v="Won"/>
    <x v="0"/>
    <s v="Cog Process Trnsfmtn"/>
    <s v="CPR: Blockchain Consulting"/>
    <s v="Jordan, Heather E (Heather E.)"/>
    <s v=", EMBCLOUD"/>
    <m/>
    <m/>
  </r>
  <r>
    <s v="NV-JY35U36"/>
    <s v="Japan"/>
    <s v="Japan"/>
    <s v="TOKYO STOCK EXCHANGE,INC.                                             "/>
    <s v="JPX：Blockchain ブロックチェーン (業界連携 型の技術検証)"/>
    <x v="1"/>
    <m/>
    <m/>
    <m/>
    <x v="0"/>
    <x v="1"/>
    <d v="2017-03-31T00:00:00"/>
    <d v="2017-01-15T00:00:00"/>
    <x v="0"/>
    <d v="2017-04-03T00:00:00"/>
    <n v="128000"/>
    <n v="0.128"/>
    <n v="12"/>
    <d v="2017-04-02T00:00:00"/>
    <s v="Won"/>
    <x v="0"/>
    <s v="Cog Process Trnsfmtn"/>
    <s v="CPR: Blockchain Consulting"/>
    <s v="Mohri, Akihiko"/>
    <s v="EMBCLOUD"/>
    <m/>
    <m/>
  </r>
  <r>
    <s v="JK-YDJG2HC"/>
    <s v="Europe"/>
    <s v="BeNeLux"/>
    <s v="Tennet TSO"/>
    <s v="Digital Transformation team Jan-Feb-Mart"/>
    <x v="2"/>
    <m/>
    <m/>
    <m/>
    <x v="0"/>
    <x v="5"/>
    <d v="2017-03-21T00:00:00"/>
    <s v="3/6/2017  9:28:40 AM"/>
    <x v="0"/>
    <s v="3/30/2017"/>
    <n v="125555"/>
    <n v="0.125555"/>
    <n v="3"/>
    <d v="2017-03-30T00:00:00"/>
    <s v="At Risk"/>
    <x v="0"/>
    <s v="Cognitive Process Transformation"/>
    <s v="CBD: Watson IoT - Connected Solutions"/>
    <s v="Leo (LEO) Dijkstra"/>
    <s v="BCSSI:BCS Sales Initiatives|EMBMOBLE:GBS Embedded Mobile ISAFS03"/>
    <m/>
    <m/>
  </r>
  <r>
    <s v="1T-49KJ5PK"/>
    <s v="Europe"/>
    <s v="BeNeLux"/>
    <s v="Tennet TSO"/>
    <s v="Blockchain NL Flex project (build CiC)"/>
    <x v="2"/>
    <m/>
    <m/>
    <m/>
    <x v="0"/>
    <x v="5"/>
    <d v="2017-03-24T00:00:00"/>
    <s v="02/09/2016 11:48am"/>
    <x v="0"/>
    <d v="2017-03-30T00:00:00"/>
    <n v="123727"/>
    <n v="0.123727"/>
    <n v="1"/>
    <s v="03/30/2017 01:32am"/>
    <s v="Won"/>
    <x v="0"/>
    <s v="Cognitive Process Transformation"/>
    <s v="CBDS: Watson IoT - Connected Solutions"/>
    <s v="Leo (LEO) Dijkstra"/>
    <s v="EMBMOBLE:GBS Embedded Mobile, ISA-BankFMFS03-BackOfficeOps"/>
    <m/>
    <m/>
  </r>
  <r>
    <s v="N7-2K6H531"/>
    <s v="Japan"/>
    <s v="Japan"/>
    <s v="SUMITOMO MITSUI BANKING CORPORATIO                                    "/>
    <s v="SMBC Blockchain Practical Use Inspection"/>
    <x v="1"/>
    <s v="Yes"/>
    <s v="India"/>
    <s v="Delivery In progress"/>
    <x v="0"/>
    <x v="1"/>
    <d v="2017-02-13T00:00:00"/>
    <d v="2016-03-25T00:00:00"/>
    <x v="0"/>
    <d v="2017-02-13T00:00:00"/>
    <n v="111428"/>
    <n v="0.111428"/>
    <n v="4"/>
    <d v="2017-04-10T00:00:00"/>
    <s v="Won"/>
    <x v="0"/>
    <s v="Cog Process Trnsfmtn"/>
    <s v="CPR: Blockchain Consulting"/>
    <s v="MULTIPLECLIENTREP"/>
    <m/>
    <m/>
    <m/>
  </r>
  <r>
    <s v="22-Z97XSZ0"/>
    <s v="Europe"/>
    <s v="DACH"/>
    <s v="Deutsche Lufthansa AG"/>
    <s v="Blockchain for Crew Certification use case - POC"/>
    <x v="4"/>
    <m/>
    <m/>
    <m/>
    <x v="0"/>
    <x v="6"/>
    <d v="2017-02-10T00:00:00"/>
    <s v="12/19/2016 09:40am"/>
    <x v="0"/>
    <d v="2017-03-19T00:00:00"/>
    <n v="95000"/>
    <n v="9.5000000000000001E-2"/>
    <n v="3"/>
    <s v="03/18/2017 07:04pm"/>
    <s v="Won"/>
    <x v="0"/>
    <s v="Cloud Application Innovation"/>
    <s v="CAI Accel App Dev &amp; Integration - Bluemix"/>
    <s v="DATA WITHHELD"/>
    <s v="ZBLKPOC:HW SP: Blockchain Proof of Concept"/>
    <m/>
    <m/>
  </r>
  <r>
    <s v="6H-YESUVXN"/>
    <s v="Europe"/>
    <s v="Nordic"/>
    <s v="Propentus Oy"/>
    <s v="Blockchain services for Propentus"/>
    <x v="3"/>
    <m/>
    <m/>
    <m/>
    <x v="0"/>
    <x v="4"/>
    <d v="2017-02-23T00:00:00"/>
    <s v="10/21/2016 05:45am"/>
    <x v="0"/>
    <d v="2017-02-23T00:00:00"/>
    <n v="88740"/>
    <n v="8.8739999999999999E-2"/>
    <n v="1"/>
    <s v="04/18/2017 07:13pm"/>
    <s v="Won"/>
    <x v="2"/>
    <s v="Connected Products"/>
    <s v="Services: Rational Quality Manager (RQM)"/>
    <s v="Jari (JARI) Brännare"/>
    <s v="ISA-999-NoSolutionSold"/>
    <m/>
    <m/>
  </r>
  <r>
    <s v="OV-7627ADB"/>
    <s v="Europe"/>
    <s v="UKI"/>
    <s v="BARCLAYS CAPITAL SERVICES LIMITED"/>
    <s v="Bluemix Garage for Blockchain POC - Staff Aug for P2-6BEQYEZ"/>
    <x v="1"/>
    <m/>
    <m/>
    <m/>
    <x v="0"/>
    <x v="1"/>
    <d v="2017-03-06T00:00:00"/>
    <s v="12/20/2016 11:29am"/>
    <x v="0"/>
    <d v="2017-03-20T00:00:00"/>
    <n v="85250"/>
    <n v="8.5250000000000006E-2"/>
    <n v="6"/>
    <s v="03/09/2017 01:32am"/>
    <s v="Won"/>
    <x v="1"/>
    <s v="Lab Services"/>
    <s v="Software Services - Bluemix Garage"/>
    <s v="S. C. (Sonia) Cyrus"/>
    <s v="CLOUD1:All Cloud Sales other than to Cloud SPs"/>
    <m/>
    <m/>
  </r>
  <r>
    <s v="R6-659UXDO"/>
    <s v="Japan"/>
    <s v="Japan"/>
    <s v="BANK OF OKINAWA, LTD., THE"/>
    <s v="沖縄銀行Blockchain New Scheme 検討プロジェクト"/>
    <x v="1"/>
    <m/>
    <m/>
    <m/>
    <x v="0"/>
    <x v="1"/>
    <d v="2017-03-31T00:00:00"/>
    <s v="02/10/2017 03:57am"/>
    <x v="0"/>
    <d v="2017-04-01T00:00:00"/>
    <n v="80000"/>
    <n v="0.08"/>
    <n v="3"/>
    <s v="04/06/2017 01:33am"/>
    <s v="Won"/>
    <x v="0"/>
    <s v="Cloud Application Innovation"/>
    <s v="CAI Digital Operations- GBS Software Support/Enhancements"/>
    <s v="Norihisa (NORIHISA) Kimura"/>
    <s v="ISA-BankFMFS03-BackOfficeOps, ISA-BankFS08-Blockchain"/>
    <m/>
    <m/>
  </r>
  <r>
    <s v="W2-EDCSMU1"/>
    <s v="Europe"/>
    <s v="Italy"/>
    <s v="BORSA ITALIANA"/>
    <s v="POC BLOCKCHAIN - ISSUER SERVICES"/>
    <x v="1"/>
    <m/>
    <m/>
    <m/>
    <x v="0"/>
    <x v="1"/>
    <d v="2017-02-03T00:00:00"/>
    <s v="10/20/2016 09:37am"/>
    <x v="0"/>
    <d v="2017-03-30T00:00:00"/>
    <n v="77000"/>
    <n v="7.6999999999999999E-2"/>
    <n v="12"/>
    <s v="02/09/2017 01:31am"/>
    <s v="Won"/>
    <x v="3"/>
    <s v="Infrastructure Services"/>
    <s v="6950-99F IBM MobileFirst Infrastructure Consulting Svcs"/>
    <s v="Celeste (CELESTE) Bonanno"/>
    <s v="ZBLKPOC:HW SP: Blockchain Proof of Concept"/>
    <m/>
    <m/>
  </r>
  <r>
    <s v="FI-1GJN554"/>
    <s v="Asia Pacific"/>
    <s v="ASEAN"/>
    <s v="THE BANK OF TOKYO-MITSUBISHI UFJ, LTD. SINGAPORE BRANCH"/>
    <s v="BTMU Blockchain POC Phase 3 IOT"/>
    <x v="1"/>
    <s v="Yes"/>
    <s v="India"/>
    <s v="Won and completed"/>
    <x v="0"/>
    <x v="1"/>
    <d v="2017-02-17T00:00:00"/>
    <s v="12/04/2015 12:16am"/>
    <x v="0"/>
    <d v="2017-02-17T00:00:00"/>
    <n v="70000"/>
    <n v="7.0000000000000007E-2"/>
    <n v="6"/>
    <s v="02/23/2017 01:32am"/>
    <s v="Won"/>
    <x v="0"/>
    <s v="Cloud Application Innovation"/>
    <s v="CAI Digital Operations - IoT"/>
    <s v="DAVID BOON WAH (David Boon Wah) LIM"/>
    <s v="ISA-BankFMFS03-BackOfficeOps"/>
    <m/>
    <m/>
  </r>
  <r>
    <s v="VU-JK9O1ZN"/>
    <s v="North America"/>
    <s v="US Finance Service"/>
    <s v="THE NORTHERN TRUST COMPANY                                            "/>
    <s v="Blockchain PE MVP - Prod Deployment Support"/>
    <x v="1"/>
    <s v="Yes"/>
    <s v="Gronigen"/>
    <s v="Won Deal ,Groningen involved , need further details :"/>
    <x v="0"/>
    <x v="1"/>
    <d v="2017-02-03T00:00:00"/>
    <d v="2017-01-16T00:00:00"/>
    <x v="0"/>
    <d v="2017-02-03T00:00:00"/>
    <n v="62020"/>
    <n v="6.2019999999999999E-2"/>
    <n v="12"/>
    <d v="2017-02-03T00:00:00"/>
    <s v="Won"/>
    <x v="0"/>
    <s v="Cog Process Trnsfmtn"/>
    <s v="CPR: Blockchain Consulting"/>
    <s v="Jordan, Heather E (Heather E.)"/>
    <s v="NONE"/>
    <m/>
    <m/>
  </r>
  <r>
    <s v="QG-4NCVTJS"/>
    <s v="Japan"/>
    <s v="Japan"/>
    <s v="BANK OF IWATE, LTD., THE"/>
    <s v="Block Chain Step2"/>
    <x v="1"/>
    <m/>
    <m/>
    <m/>
    <x v="0"/>
    <x v="1"/>
    <d v="2017-01-31T00:00:00"/>
    <s v="12/13/2016 12:12am"/>
    <x v="0"/>
    <d v="2017-02-01T00:00:00"/>
    <n v="61905"/>
    <n v="6.1905000000000002E-2"/>
    <n v="2"/>
    <s v="02/19/2017 03:02am"/>
    <s v="Won"/>
    <x v="1"/>
    <s v="Cloud Unit Services"/>
    <s v="6950-95N IBM Cloud Advisory Services (Cloud BU)"/>
    <s v="Akio (AKIO) Koike"/>
    <s v="ASASERVC:Cloud Business Solution (CBS), ISA-BankFMFS03PAY-Payments"/>
    <m/>
    <m/>
  </r>
  <r>
    <s v="29-42PA1TG"/>
    <s v="Japan"/>
    <s v="Japan"/>
    <s v="RECRUIT HOLDINGS CO.,LTD.                                             "/>
    <s v="ペット個体情報管理ブロックチェーン＆SNSプラットフォ"/>
    <x v="4"/>
    <m/>
    <m/>
    <m/>
    <x v="0"/>
    <x v="7"/>
    <d v="2017-03-24T00:00:00"/>
    <d v="2016-11-30T00:00:00"/>
    <x v="0"/>
    <d v="2017-03-24T00:00:00"/>
    <n v="57142"/>
    <n v="5.7141999999999998E-2"/>
    <n v="1"/>
    <d v="2017-05-31T00:00:00"/>
    <s v="Won"/>
    <x v="0"/>
    <s v="Cog Process Trnsfmtn"/>
    <s v="CPR: Blockchain Consulting"/>
    <s v="MULTIPLECLIENTREP"/>
    <s v=", ASASERVC"/>
    <m/>
    <m/>
  </r>
  <r>
    <s v="4L-J49N6YF"/>
    <s v="Europe"/>
    <s v="France"/>
    <s v="SCHNEIDER ELECTRIC INDUSTRIES SAS"/>
    <s v="PoC Blockchain Supply Chain Barcelona"/>
    <x v="3"/>
    <m/>
    <m/>
    <m/>
    <x v="0"/>
    <x v="8"/>
    <d v="2017-03-31T00:00:00"/>
    <s v="11/30/2016 05:27am"/>
    <x v="0"/>
    <d v="2017-03-31T00:00:00"/>
    <n v="38050"/>
    <n v="3.805E-2"/>
    <n v="2"/>
    <s v="04/06/2017 01:32am"/>
    <s v="Won"/>
    <x v="0"/>
    <s v="Cloud Application Innovation"/>
    <s v="CAI Accel App Dev &amp; Integration - Bluemix"/>
    <s v="Bertrand (BERTRAND) Vigneau"/>
    <s v="ASASERVC:Cloud Business Solution (CBS)"/>
    <m/>
    <m/>
  </r>
  <r>
    <s v="WL-BAB8WXW"/>
    <s v="North America"/>
    <s v="Canada"/>
    <s v="INFORMATION SERVICES CORPORATION OF SASKATCHEWAN"/>
    <s v="Blockchain"/>
    <x v="0"/>
    <m/>
    <m/>
    <m/>
    <x v="0"/>
    <x v="0"/>
    <d v="2017-03-16T00:00:00"/>
    <s v="02/01/2017 05:35pm"/>
    <x v="0"/>
    <d v="2017-05-02T00:00:00"/>
    <n v="33334"/>
    <n v="3.3334000000000003E-2"/>
    <n v="12"/>
    <s v="04/10/2017 05:06pm"/>
    <s v="Won"/>
    <x v="0"/>
    <s v="Cognitive Process Transformation"/>
    <s v="CPR: Blockchain Consulting"/>
    <s v="Loren (Loren) Cisyk"/>
    <s v="ZBLKPOC:HW SP: Blockchain Proof of Concept"/>
    <m/>
    <m/>
  </r>
  <r>
    <s v="AH-8UODFKJ"/>
    <s v="Japan"/>
    <s v="Japan"/>
    <s v="MITSUBISHI HEAVY INDUSTRIES, LTD."/>
    <s v="AppScanライセンス追加"/>
    <x v="3"/>
    <m/>
    <m/>
    <m/>
    <x v="0"/>
    <x v="9"/>
    <d v="2017-03-10T00:00:00"/>
    <s v="03/21/2017 04:31am"/>
    <x v="0"/>
    <d v="2017-03-10T00:00:00"/>
    <n v="25760"/>
    <n v="2.5760000000000002E-2"/>
    <n v="1"/>
    <s v="03/23/2017 02:32am"/>
    <s v="Won"/>
    <x v="4"/>
    <s v="Sec Info Risk Protection Solns"/>
    <s v="Source Edition"/>
    <s v="Mao (MAO) Taniguro"/>
    <s v="BLKHSBN:HW SP: Blockchain High Sec Bus Netwk Blmix"/>
    <m/>
    <m/>
  </r>
  <r>
    <s v="BX-2CSKFMP"/>
    <s v="Europe"/>
    <s v="DACH"/>
    <s v="Deutsche Bundesbank"/>
    <s v="BBK - Blockchain Prototyping"/>
    <x v="1"/>
    <m/>
    <m/>
    <m/>
    <x v="0"/>
    <x v="1"/>
    <d v="2017-01-25T00:00:00"/>
    <s v="09/30/2016 04:17am"/>
    <x v="0"/>
    <d v="2017-01-25T00:00:00"/>
    <n v="23000"/>
    <n v="2.3E-2"/>
    <n v="3"/>
    <s v="01/22/2017 06:37am"/>
    <s v="Won"/>
    <x v="1"/>
    <s v="Lab Services"/>
    <s v="Software Services - Bluemix Garage"/>
    <s v="DATA WITHHELD"/>
    <s v="ASASERVC:Cloud Business Solution (CBS)"/>
    <m/>
    <m/>
  </r>
  <r>
    <s v="I3-YEDRNFU"/>
    <s v="North America"/>
    <s v="US Finance Service"/>
    <s v="CITY NATIONAL BANK"/>
    <s v="Payments Blockchain PoT"/>
    <x v="1"/>
    <m/>
    <m/>
    <m/>
    <x v="0"/>
    <x v="1"/>
    <d v="2017-03-31T00:00:00"/>
    <s v="01/10/2017 03:07pm"/>
    <x v="0"/>
    <d v="2017-04-27T00:00:00"/>
    <n v="23000"/>
    <n v="2.3E-2"/>
    <n v="1"/>
    <s v="04/19/2017 12:29pm"/>
    <s v="Won"/>
    <x v="1"/>
    <s v="Cloud Developer Service"/>
    <s v="IBM Bluemix Garage - Other"/>
    <s v="Steve H (Steve) Lee"/>
    <s v="CLOUD1:All Cloud Sales other than to Cloud SPs"/>
    <m/>
    <m/>
  </r>
  <r>
    <s v="ZS-JFGBF1Q"/>
    <s v="Europe"/>
    <s v="France"/>
    <s v="A Sis"/>
    <s v="Blockchain Support &amp; Skills Transfer"/>
    <x v="3"/>
    <m/>
    <m/>
    <m/>
    <x v="0"/>
    <x v="4"/>
    <d v="2017-02-28T00:00:00"/>
    <s v="02/01/2017 05:46am"/>
    <x v="0"/>
    <d v="2017-03-02T00:00:00"/>
    <n v="20000"/>
    <n v="0.02"/>
    <n v="12"/>
    <s v="03/18/2017 04:44pm"/>
    <s v="Won"/>
    <x v="0"/>
    <s v="iX Growth Platform"/>
    <s v="DSI - DS: Connected Ops Strategy Consulting"/>
    <s v="Luca (LUCA) Comparini"/>
    <s v="AGILE:Agile or Agility is a component of the solu"/>
    <m/>
    <m/>
  </r>
  <r>
    <s v="3R-U24CAXN"/>
    <s v="Europe"/>
    <s v="DACH"/>
    <s v="Novartis Pharma AG"/>
    <s v="Blockchain Workshop"/>
    <x v="0"/>
    <m/>
    <m/>
    <m/>
    <x v="0"/>
    <x v="10"/>
    <d v="2017-03-31T00:00:00"/>
    <s v="03/17/2017 09:55am"/>
    <x v="0"/>
    <d v="2017-06-15T00:00:00"/>
    <n v="20000"/>
    <n v="0.02"/>
    <n v="6"/>
    <s v="04/06/2017 01:32am"/>
    <s v="Won"/>
    <x v="1"/>
    <s v="Lab Services"/>
    <s v="Software Services - DevOps"/>
    <s v="DATA WITHHELD"/>
    <s v="NONE:No code/solution involved"/>
    <m/>
    <m/>
  </r>
  <r>
    <s v="G6-3XNKOTH"/>
    <s v="North America"/>
    <s v="Canada"/>
    <s v="RBC"/>
    <s v="Block chain sprint #1"/>
    <x v="1"/>
    <m/>
    <m/>
    <m/>
    <x v="0"/>
    <x v="1"/>
    <d v="2017-03-31T00:00:00"/>
    <s v="11/22/2016 09:03am"/>
    <x v="1"/>
    <d v="2017-03-31T00:00:00"/>
    <n v="19800"/>
    <n v="1.9800000000000002E-2"/>
    <n v="12"/>
    <s v="04/06/2017 01:32am"/>
    <s v="Won"/>
    <x v="1"/>
    <s v="Cloud Developer Service"/>
    <s v="IBM Bluemix Garage - MVP"/>
    <s v="Mike (MIKE) Mazarakis"/>
    <s v="ISA-BankFS08-Blockchain"/>
    <m/>
    <m/>
  </r>
  <r>
    <s v="CY-VV1R25L"/>
    <s v="Japan"/>
    <s v="Japan"/>
    <s v="JAPAN HOUSING FINANCE AGENCY"/>
    <s v="WEX LS: ＜HS情報システムズ様＞Blockchain技術支援サービス（スキルトランスファーセッション）"/>
    <x v="1"/>
    <m/>
    <m/>
    <m/>
    <x v="0"/>
    <x v="1"/>
    <d v="2017-02-17T00:00:00"/>
    <s v="01/15/2017 11:02pm"/>
    <x v="0"/>
    <d v="2017-05-26T00:00:00"/>
    <n v="19048"/>
    <n v="1.9047999999999999E-2"/>
    <n v="1"/>
    <s v="04/17/2017 01:37am"/>
    <s v="Won"/>
    <x v="5"/>
    <s v="Power System i/p"/>
    <s v="Service unit (lab service) for system p"/>
    <s v="Takayuki (TAKAYUKI) Matsumoto"/>
    <s v="WINBACK:Winback Opportunity, ZBLKPOC:HW SP: Blockchain Proof of Concept"/>
    <m/>
    <m/>
  </r>
  <r>
    <s v="SF-J0O9IHG"/>
    <s v="Latin America"/>
    <s v="Brazil"/>
    <s v="CAMARA INTERBANCARIA DE PAGAMENTOS - CIP"/>
    <s v="CIP - Expansao Blockchain - Garage"/>
    <x v="1"/>
    <m/>
    <m/>
    <m/>
    <x v="0"/>
    <x v="1"/>
    <d v="2017-03-31T00:00:00"/>
    <s v="02/27/2017 04:35pm"/>
    <x v="0"/>
    <d v="2017-03-31T00:00:00"/>
    <n v="15938"/>
    <n v="1.5938000000000001E-2"/>
    <n v="1"/>
    <s v="04/11/2017 01:26pm"/>
    <s v="Won"/>
    <x v="1"/>
    <s v="Lab Services"/>
    <s v="Software Services - Bluemix Garage"/>
    <s v="Tiago De Moraes Guedes (TIAGO DE) Ruiz"/>
    <s v="BLKHSBN:HW SP: Blockchain High Sec Bus Netwk Blmix"/>
    <m/>
    <m/>
  </r>
  <r>
    <s v="SR-E134NUV"/>
    <s v="Japan"/>
    <s v="Japan"/>
    <s v="DAIWA INSTITUTE OF RESEARCH BUSINE"/>
    <s v="Blockchain検証#2"/>
    <x v="1"/>
    <m/>
    <m/>
    <m/>
    <x v="0"/>
    <x v="1"/>
    <d v="2017-02-01T00:00:00"/>
    <s v="10/05/2016 10:12pm"/>
    <x v="0"/>
    <d v="2017-03-31T00:00:00"/>
    <n v="9524"/>
    <n v="9.5239999999999995E-3"/>
    <n v="1"/>
    <s v="01/12/2017 01:32am"/>
    <s v="Won"/>
    <x v="5"/>
    <s v="System z"/>
    <s v="Service Unit (lab service) for z Systems"/>
    <s v="Shota (SHOTA) Tomizawa"/>
    <s v="ISA-999-NoSolutionSold, ZBLKPOC:HW SP: Blockchain Proof of Concept"/>
    <m/>
    <m/>
  </r>
  <r>
    <s v="HD-SB4SSAZ"/>
    <s v="Asia Pacific"/>
    <s v="ANZ"/>
    <s v="CO-OPERATIVE BULK HANDLING                                            "/>
    <s v="Blockchain Workshop"/>
    <x v="4"/>
    <m/>
    <m/>
    <m/>
    <x v="0"/>
    <x v="6"/>
    <d v="2017-03-15T00:00:00"/>
    <d v="2017-03-07T00:00:00"/>
    <x v="0"/>
    <d v="2017-03-15T00:00:00"/>
    <n v="9300"/>
    <n v="9.2999999999999992E-3"/>
    <n v="1"/>
    <d v="2017-03-16T00:00:00"/>
    <s v="Won"/>
    <x v="0"/>
    <s v="Cog Process Trnsfmtn"/>
    <s v="CPR: Blockchain Consulting"/>
    <s v="ROWSON, AMY L (Amy)"/>
    <m/>
    <m/>
    <m/>
  </r>
  <r>
    <s v="NV-JY35U36"/>
    <s v="Japan"/>
    <s v="Japan"/>
    <s v="TOKYO STOCK EXCHANGE, INC."/>
    <s v="JPX：Blockchain ブロックチェーン (業界連携 型の技術検証)"/>
    <x v="1"/>
    <m/>
    <m/>
    <m/>
    <x v="0"/>
    <x v="1"/>
    <d v="2017-03-31T00:00:00"/>
    <s v="01/15/2017 04:33pm"/>
    <x v="0"/>
    <d v="2017-03-31T00:00:00"/>
    <n v="8571"/>
    <n v="8.5710000000000005E-3"/>
    <n v="12"/>
    <s v="04/06/2017 01:32am"/>
    <s v="Won"/>
    <x v="1"/>
    <s v="Lab Services"/>
    <s v="Software Services - Bluemix Garage"/>
    <s v="Akihiko (AKIHIKO) Mohri"/>
    <s v="EMBCLOUD:GBS Embedded Cloud"/>
    <m/>
    <m/>
  </r>
  <r>
    <s v="GI-1TY4KTR"/>
    <s v="Japan"/>
    <s v="Japan"/>
    <s v="TOKYO STOCK EXCHANGE, INC."/>
    <s v="BlockChain"/>
    <x v="1"/>
    <m/>
    <m/>
    <m/>
    <x v="0"/>
    <x v="1"/>
    <d v="2017-03-31T00:00:00"/>
    <s v="03/21/2017 09:47pm"/>
    <x v="1"/>
    <d v="2017-03-31T00:00:00"/>
    <n v="8571"/>
    <n v="8.5710000000000005E-3"/>
    <n v="12"/>
    <s v="04/06/2017 01:32am"/>
    <s v="Won"/>
    <x v="1"/>
    <s v="Cloud Developer Service"/>
    <s v="Bluemix Public Subscription"/>
    <s v="Satomi (SATOMI) Imai"/>
    <s v="CLDMS:CLD&amp;COG: Cloud Managed Services"/>
    <m/>
    <m/>
  </r>
  <r>
    <s v="RN-BWABRI7"/>
    <s v="Japan"/>
    <s v="Japan"/>
    <s v="NTT COMWARE CORPORATION"/>
    <s v="Blockchain Garage/PoC　Bluemix"/>
    <x v="2"/>
    <m/>
    <m/>
    <m/>
    <x v="0"/>
    <x v="3"/>
    <d v="2017-02-10T00:00:00"/>
    <s v="01/11/2017 10:52pm"/>
    <x v="1"/>
    <d v="2017-02-10T00:00:00"/>
    <n v="8568"/>
    <n v="8.5679999999999992E-3"/>
    <n v="6"/>
    <s v="02/19/2017 03:12am"/>
    <s v="Won"/>
    <x v="1"/>
    <s v="Cloud Developer Service"/>
    <s v="Bluemix Public Subscription"/>
    <s v="Toshiaki (TOSHIAKI) Mori"/>
    <s v="ISA-TMECS11-CloudITAgility"/>
    <m/>
    <m/>
  </r>
  <r>
    <s v="Q9-OSVBXHB"/>
    <s v="North America"/>
    <s v="Canada"/>
    <s v="TD SECURITIES INC."/>
    <s v="Blockchain 2 Day DTW"/>
    <x v="1"/>
    <m/>
    <m/>
    <m/>
    <x v="0"/>
    <x v="1"/>
    <d v="2017-03-01T00:00:00"/>
    <s v="02/21/2017 11:21pm"/>
    <x v="0"/>
    <d v="2017-03-01T00:00:00"/>
    <n v="6667"/>
    <n v="6.6670000000000002E-3"/>
    <n v="12"/>
    <s v="03/09/2017 01:32am"/>
    <s v="Won"/>
    <x v="1"/>
    <s v="Cloud Developer Service"/>
    <s v="IBM Bluemix Garage - Design Thinking"/>
    <s v="Steve H (Steve) Lee"/>
    <s v="CLOUD1:All Cloud Sales other than to Cloud SPs"/>
    <m/>
    <m/>
  </r>
  <r>
    <s v="0K-7W2P0OC"/>
    <s v="North America"/>
    <s v="Canada"/>
    <s v="INFORMATION SERVICES CORPORATION OF SASKATCHEWAN"/>
    <s v="Garage 2 Day Blockchain DTW"/>
    <x v="0"/>
    <m/>
    <m/>
    <m/>
    <x v="0"/>
    <x v="0"/>
    <d v="2017-03-02T00:00:00"/>
    <s v="02/13/2017 05:06pm"/>
    <x v="0"/>
    <d v="2017-03-03T00:00:00"/>
    <n v="6667"/>
    <n v="6.6670000000000002E-3"/>
    <n v="12"/>
    <s v="03/16/2017 02:32am"/>
    <s v="Won"/>
    <x v="1"/>
    <s v="Cloud Developer Service"/>
    <s v="IBM Bluemix Garage - Design Thinking"/>
    <s v="Steve H (Steve) Lee"/>
    <s v="NONE:No code/solution involved"/>
    <m/>
    <m/>
  </r>
  <r>
    <s v="SI-C1HVMNO"/>
    <s v="Japan"/>
    <s v="Japan"/>
    <s v="SUMITOMO MITSUI BANKING CORPORATION"/>
    <s v="[Bluemix Infrastructure] Blockchain PoC Practical use"/>
    <x v="1"/>
    <m/>
    <m/>
    <m/>
    <x v="0"/>
    <x v="1"/>
    <d v="2017-03-06T00:00:00"/>
    <s v="03/03/2017 12:52am"/>
    <x v="0"/>
    <d v="2017-03-06T00:00:00"/>
    <n v="4821"/>
    <n v="4.8209999999999998E-3"/>
    <n v="6"/>
    <s v="03/09/2017 01:32am"/>
    <s v="Won"/>
    <x v="1"/>
    <s v="Cloud Unit Services"/>
    <s v="6950-16F IBM Cloud Advisory Svcs, Bluemix Infra (CLD BU)"/>
    <s v="Kumpei (KUMPEI) Zaitsu"/>
    <s v="ASASERVC:Cloud Business Solution (CBS)"/>
    <m/>
    <m/>
  </r>
  <r>
    <s v="W6-YJ4CMU5"/>
    <s v="Latin America"/>
    <s v="SSA"/>
    <s v="ADMINISTRADORA FONDOS DE PENSIONES Y CESANTIA PROTECCION S.A."/>
    <s v="SWGSOP - Protección Bluemix para piloto Blockchain"/>
    <x v="1"/>
    <m/>
    <m/>
    <m/>
    <x v="0"/>
    <x v="1"/>
    <d v="2017-03-29T00:00:00"/>
    <s v="03/03/2017 04:33pm"/>
    <x v="0"/>
    <d v="2017-03-29T00:00:00"/>
    <n v="4100"/>
    <n v="4.1000000000000003E-3"/>
    <n v="12"/>
    <s v="04/06/2017 01:32am"/>
    <s v="Won"/>
    <x v="1"/>
    <s v="Cloud Developer Service"/>
    <s v="Bluemix Public Subscription"/>
    <s v="SANDRA JIMENA (SANDRA JIMENA) CAMACHO DIAZ"/>
    <s v="ISA-999-NoSolutionSold"/>
    <m/>
    <m/>
  </r>
  <r>
    <s v="P3-1I16H3K"/>
    <s v="Europe"/>
    <s v="DACH"/>
    <s v="BASF SE"/>
    <s v="Blockchain Use Case Workshop"/>
    <x v="3"/>
    <m/>
    <m/>
    <m/>
    <x v="0"/>
    <x v="11"/>
    <d v="2017-02-28T00:00:00"/>
    <s v="01/26/2017 05:42am"/>
    <x v="0"/>
    <d v="2017-02-28T00:00:00"/>
    <n v="4000"/>
    <n v="4.0000000000000001E-3"/>
    <n v="12"/>
    <s v="03/03/2017 04:58am"/>
    <s v="Won"/>
    <x v="1"/>
    <s v="Lab Services"/>
    <s v="Software Services - Bluemix Garage"/>
    <s v="DATA WITHHELD"/>
    <s v="BLKHSBN:HW SP: Blockchain High Sec Bus Netwk Blmix"/>
    <m/>
    <m/>
  </r>
  <r>
    <s v="I5-YWVHZFG"/>
    <s v="Japan"/>
    <s v="Japan"/>
    <s v="JAPAN HOUSING FINANCE AGENCY"/>
    <s v="＜HS情報システムズ＞Bluemix利用"/>
    <x v="1"/>
    <m/>
    <m/>
    <m/>
    <x v="0"/>
    <x v="1"/>
    <d v="2017-03-30T00:00:00"/>
    <s v="01/17/2017 01:30am"/>
    <x v="0"/>
    <d v="2017-03-01T00:00:00"/>
    <n v="4000"/>
    <n v="4.0000000000000001E-3"/>
    <n v="6"/>
    <d v="2017-03-30T00:00:00"/>
    <s v="Won"/>
    <x v="1"/>
    <s v="Cloud Developer Service"/>
    <s v="Bluemix Public Subscription"/>
    <s v="Takayuki (TAKAYUKI) Matsumoto"/>
    <s v="ZBLKPOC:HW SP: Blockchain Proof of Concept"/>
    <m/>
    <m/>
  </r>
  <r>
    <s v="QG-4NCVTJS"/>
    <s v="Japan"/>
    <s v="Japan"/>
    <s v="BANK OF IWATE, LTD., THE"/>
    <s v="Block Chain Step2"/>
    <x v="1"/>
    <m/>
    <m/>
    <m/>
    <x v="0"/>
    <x v="1"/>
    <d v="2017-01-31T00:00:00"/>
    <s v="12/13/2016 12:12am"/>
    <x v="0"/>
    <d v="2017-01-31T00:00:00"/>
    <n v="3810"/>
    <n v="3.81E-3"/>
    <n v="6"/>
    <s v="02/19/2017 03:11am"/>
    <s v="Won"/>
    <x v="1"/>
    <s v="Cloud Developer Service"/>
    <s v="Bluemix Public Subscription"/>
    <s v="Akio (AKIO) Koike"/>
    <s v="ASASERVC:Cloud Business Solution (CBS), ISA-BankFMFS03PAY-Payments"/>
    <m/>
    <m/>
  </r>
  <r>
    <s v="N7-2K6H531"/>
    <s v="Japan"/>
    <s v="Japan"/>
    <s v="SUMITOMO MITSUI BANKING CORPORATION"/>
    <s v="SMBC Blockchain Practical Use Inspection"/>
    <x v="1"/>
    <s v="Yes"/>
    <s v="India"/>
    <s v="Delivery In progress"/>
    <x v="0"/>
    <x v="1"/>
    <d v="2017-02-13T00:00:00"/>
    <s v="03/24/2016 08:58pm"/>
    <x v="0"/>
    <d v="2017-02-13T00:00:00"/>
    <n v="3750"/>
    <n v="3.7499999999999999E-3"/>
    <n v="6"/>
    <s v="04/17/2017 04:07am"/>
    <s v="Won"/>
    <x v="1"/>
    <s v="Cloud Developer Service"/>
    <s v="Bluemix Public Subscription"/>
    <s v="Kenji (KENJI) Yamaguchi"/>
    <s v="ISA-BankFMFS03-BackOfficeOps"/>
    <m/>
    <m/>
  </r>
  <r>
    <s v="AY-FXR0P09"/>
    <s v="North America"/>
    <s v="US Communica/CSI"/>
    <s v="CAPGEMINI AMERICA, INC"/>
    <s v="Hackathon for Blockchain - hosted on Skytap - bursting usage ($10k)."/>
    <x v="3"/>
    <m/>
    <m/>
    <m/>
    <x v="0"/>
    <x v="4"/>
    <d v="2017-03-22T00:00:00"/>
    <s v="02/27/2017 10:53pm"/>
    <x v="0"/>
    <d v="2017-03-22T00:00:00"/>
    <n v="2000"/>
    <n v="2E-3"/>
    <n v="1"/>
    <s v="04/06/2017 01:32am"/>
    <s v="Won"/>
    <x v="1"/>
    <s v="Cloud Unit Services"/>
    <s v="6950-04M IBM Cloud for Skytap Solutions (Cloud BU)"/>
    <s v="JONATHAN J. (Jon) HAHN"/>
    <s v="CLOUDMSP:Only for sales TO cloud service providers"/>
    <m/>
    <m/>
  </r>
  <r>
    <s v="22-Z97XSZ0"/>
    <s v="Europe"/>
    <s v="DACH"/>
    <s v="Deutsche Lufthansa AG"/>
    <s v="Blockchain for Crew Certification use case - POC"/>
    <x v="4"/>
    <m/>
    <m/>
    <m/>
    <x v="0"/>
    <x v="6"/>
    <d v="2017-02-10T00:00:00"/>
    <s v="12/19/2016 09:40am"/>
    <x v="0"/>
    <d v="2017-03-19T00:00:00"/>
    <n v="1500"/>
    <n v="1.5E-3"/>
    <n v="3"/>
    <s v="03/16/2017 02:32am"/>
    <s v="Won"/>
    <x v="3"/>
    <s v="Infrastructure Services"/>
    <s v="6941-02T IBM Bluemix Private Cloud Local (GTS BU)"/>
    <s v="DATA WITHHELD"/>
    <s v="ZBLKPOC:HW SP: Blockchain Proof of Concept"/>
    <m/>
    <m/>
  </r>
  <r>
    <s v="4L-J49N6YF"/>
    <s v="Europe"/>
    <s v="France"/>
    <s v="SCHNEIDER ELECTRIC INDUSTRIES SAS"/>
    <s v="PoC Blockchain Supply Chain Barcelona"/>
    <x v="3"/>
    <m/>
    <m/>
    <m/>
    <x v="0"/>
    <x v="8"/>
    <d v="2017-03-31T00:00:00"/>
    <s v="11/30/2016 05:27am"/>
    <x v="0"/>
    <d v="2017-05-15T00:00:00"/>
    <n v="1000"/>
    <n v="1E-3"/>
    <n v="12"/>
    <s v="05/18/2017 01:32am"/>
    <s v="Won"/>
    <x v="3"/>
    <s v="Infrastructure Services"/>
    <s v="6941-01Q SoftLayer on GTS BU (SL for IBM channels)"/>
    <s v="Bertrand (BERTRAND) Vigneau"/>
    <s v="ASASERVC:Cloud Business Solution (CBS)"/>
    <m/>
    <m/>
  </r>
  <r>
    <s v="YH-UOJ42A7"/>
    <s v="Japan"/>
    <s v="Japan"/>
    <s v="TOKYO STOCK EXCHANGE, INC."/>
    <s v="BlockChain検証"/>
    <x v="1"/>
    <m/>
    <m/>
    <m/>
    <x v="0"/>
    <x v="1"/>
    <d v="2017-03-31T00:00:00"/>
    <s v="01/03/2017 11:42pm"/>
    <x v="0"/>
    <d v="2017-03-31T00:00:00"/>
    <n v="507"/>
    <n v="5.0699999999999996E-4"/>
    <n v="12"/>
    <s v="04/15/2017 06:01pm"/>
    <s v="Won"/>
    <x v="6"/>
    <s v="Collaboration Solutions"/>
    <s v="ESS: Connections Cloud S2 (SaaS)"/>
    <s v="Manami (MANAMI) Hashimoto"/>
    <s v="EMBSOCAL:GBS Embedded Social Business"/>
    <m/>
    <m/>
  </r>
  <r>
    <s v="YH-UOJ42A7"/>
    <s v="Japan"/>
    <s v="Japan"/>
    <s v="TOKYO STOCK EXCHANGE, INC."/>
    <s v="BlockChain検証"/>
    <x v="1"/>
    <m/>
    <m/>
    <m/>
    <x v="0"/>
    <x v="1"/>
    <d v="2017-03-31T00:00:00"/>
    <s v="01/03/2017 11:42pm"/>
    <x v="0"/>
    <d v="2017-03-31T00:00:00"/>
    <n v="507"/>
    <n v="5.0699999999999996E-4"/>
    <n v="12"/>
    <s v="04/15/2017 06:04pm"/>
    <s v="Won"/>
    <x v="6"/>
    <s v="Collaboration Solutions"/>
    <s v="ESS: Connections Cloud S2 (SaaS)"/>
    <s v="Manami (MANAMI) Hashimoto"/>
    <s v="EMBSOCAL:GBS Embedded Social Business"/>
    <m/>
    <m/>
  </r>
  <r>
    <s v="03-VW8Y5NK"/>
    <s v="MEA"/>
    <s v="MEA"/>
    <s v="Dubai Smart Government"/>
    <s v="Blockchain Partnership"/>
    <x v="0"/>
    <s v="Yes"/>
    <s v="India"/>
    <s v="We are engaged. Ram engaged , likely to travel"/>
    <x v="0"/>
    <x v="0"/>
    <d v="2017-03-29T00:00:00"/>
    <s v="12/29/2016 09:10am"/>
    <x v="0"/>
    <d v="2017-03-29T00:00:00"/>
    <n v="0"/>
    <n v="0"/>
    <n v="3"/>
    <s v="03/16/2017 02:32am"/>
    <s v="NIR"/>
    <x v="0"/>
    <s v="Cognitive Process Transformation"/>
    <s v="CPS: Target Operating Model/Shared Services Strategy"/>
    <s v="Hussein (Hussein) Salem"/>
    <s v="ISA-BankFS08-Blockchain, ISA-BankInsFS09SEC-Security, ISA-GovtPG73-Tax/RevMgmt"/>
    <m/>
    <m/>
  </r>
  <r>
    <s v="E8-3287ZAC"/>
    <s v="Asia Pacific"/>
    <s v="ISA"/>
    <s v="TELECOM REGULATORY AUTHORITY                                          "/>
    <s v="Blockchain for Mobile Number Portability"/>
    <x v="5"/>
    <s v="Yes"/>
    <s v="India"/>
    <s v="Exploring opporunity with TRAI to implement lockchain based Number portability solution."/>
    <x v="1"/>
    <x v="3"/>
    <d v="2017-06-29T00:00:00"/>
    <d v="2017-04-25T00:00:00"/>
    <x v="2"/>
    <d v="2017-06-29T00:00:00"/>
    <n v="4444444"/>
    <n v="4.4444439999999998"/>
    <n v="12"/>
    <d v="2017-06-08T00:00:00"/>
    <s v="Stretch"/>
    <x v="0"/>
    <s v="Cog Process Trnsfmtn"/>
    <s v="CPR: Blockchain Consulting"/>
    <s v="Ghosh, Dipayan"/>
    <s v="BLKHSBN"/>
    <m/>
    <m/>
  </r>
  <r>
    <s v="69-2EP6KA0"/>
    <s v="North America"/>
    <s v="US Communica/CSI"/>
    <s v="Cerner Corporation"/>
    <s v="Watson Health Cloud/Blockchain-Rev Cycle"/>
    <x v="3"/>
    <m/>
    <m/>
    <m/>
    <x v="1"/>
    <x v="4"/>
    <d v="2017-06-29T00:00:00"/>
    <s v="02/22/2017 04:31pm"/>
    <x v="3"/>
    <d v="2017-06-29T00:00:00"/>
    <n v="2500000"/>
    <n v="2.5"/>
    <n v="1"/>
    <s v="06/08/2017 01:32am"/>
    <s v="Stretch"/>
    <x v="1"/>
    <s v="Hybrid Management"/>
    <s v="Bluemix Local System W3500-96"/>
    <s v="Patricia (Patricia (Patti)) Moore"/>
    <s v="ANADVNCE:ANA SP: Advanced Analytics"/>
    <m/>
    <m/>
  </r>
  <r>
    <s v="0C-PIA53XQ"/>
    <s v="North America"/>
    <s v="US Finance Service"/>
    <s v="DEPOSITORY TRUST CLEARING CORP                                        "/>
    <s v="TIW Replatforming - Additional Scope Items"/>
    <x v="1"/>
    <s v="Yes"/>
    <s v="India"/>
    <s v="Place Holder for extension"/>
    <x v="1"/>
    <x v="1"/>
    <d v="2017-06-30T00:00:00"/>
    <d v="2017-02-01T00:00:00"/>
    <x v="3"/>
    <d v="2017-07-17T00:00:00"/>
    <n v="2000000"/>
    <n v="2"/>
    <n v="12"/>
    <d v="2017-06-08T00:00:00"/>
    <s v="Key stretch"/>
    <x v="0"/>
    <s v="Cog Process Trnsfmtn"/>
    <s v="CPR: Blockchain Consulting"/>
    <s v="ACHANTA, PRAMOD"/>
    <m/>
    <m/>
    <m/>
  </r>
  <r>
    <s v="SK-2UQQJ3H"/>
    <s v="North America"/>
    <s v="US Distribution"/>
    <s v="ARCA TECH SYSTEMS LLC"/>
    <s v="ARCA - Watson IoT- Blockchain"/>
    <x v="4"/>
    <m/>
    <m/>
    <m/>
    <x v="1"/>
    <x v="7"/>
    <d v="2017-06-30T00:00:00"/>
    <s v="02/15/2017 12:50pm"/>
    <x v="4"/>
    <d v="2017-06-30T00:00:00"/>
    <n v="2000000"/>
    <n v="2"/>
    <n v="12"/>
    <s v="05/27/2017 10:21pm"/>
    <s v="Stretch"/>
    <x v="0"/>
    <s v="Cognitive Process Transformation"/>
    <s v="CBDS: Watson IoT - Connected Solutions"/>
    <s v="BRAD (BRAD) BRIDGHAM"/>
    <s v="EMBIoT:GBS Embed Internet of Things, EMBMOBLE:GBS Embedded Mobile"/>
    <m/>
    <m/>
  </r>
  <r>
    <s v="7G-3RLG36M"/>
    <s v="North America"/>
    <s v="US Public"/>
    <s v="BLUE SHIELD OF CALIFORNI                                              "/>
    <s v="GBS project - no $ change PCR to add EPP"/>
    <x v="0"/>
    <m/>
    <m/>
    <m/>
    <x v="1"/>
    <x v="10"/>
    <d v="2017-05-31T00:00:00"/>
    <d v="2017-01-25T00:00:00"/>
    <x v="3"/>
    <d v="2017-05-31T00:00:00"/>
    <n v="1500000"/>
    <n v="1.5"/>
    <n v="12"/>
    <d v="2017-04-06T00:00:00"/>
    <s v="Stretch"/>
    <x v="3"/>
    <s v="Infrastructure Svcs"/>
    <s v="6950-16G GTS Split Blockchain on Bluemix (Finance Use Only)"/>
    <s v="MARTIN, KELLY W."/>
    <m/>
    <m/>
    <m/>
  </r>
  <r>
    <s v="SK-2UQQJ3H"/>
    <s v="North America"/>
    <s v="US Distribution"/>
    <s v="ARCA TECH SYSTEMS LLC"/>
    <s v="ARCA - Watson IoT- Blockchain"/>
    <x v="4"/>
    <m/>
    <m/>
    <m/>
    <x v="1"/>
    <x v="7"/>
    <d v="2017-06-30T00:00:00"/>
    <s v="02/15/2017 12:50pm"/>
    <x v="4"/>
    <d v="2017-08-30T00:00:00"/>
    <n v="1500000"/>
    <n v="1.5"/>
    <n v="12"/>
    <s v="06/05/2017 02:48pm"/>
    <s v="Stretch"/>
    <x v="0"/>
    <s v="Cognitive Process Transformation"/>
    <s v="CBDS: Watson IoT - Connected Solutions"/>
    <s v="BRAD (BRAD) BRIDGHAM"/>
    <s v="EMBIoT:GBS Embed Internet of Things, EMBMOBLE:GBS Embedded Mobile"/>
    <m/>
    <m/>
  </r>
  <r>
    <s v="M5-NO5N92J"/>
    <s v="North America"/>
    <s v="US Finance Service"/>
    <s v="THE BANK OF NEW YORK MELLON CORPORATION"/>
    <s v="Treasury Services Payments Modernization and BlockChain"/>
    <x v="1"/>
    <m/>
    <m/>
    <m/>
    <x v="1"/>
    <x v="1"/>
    <d v="2017-06-12T00:00:00"/>
    <s v="03/14/2017 11:23pm"/>
    <x v="4"/>
    <d v="2017-06-12T00:00:00"/>
    <n v="1000000"/>
    <n v="1"/>
    <n v="1"/>
    <s v="05/20/2017 09:14pm"/>
    <s v="NIR"/>
    <x v="7"/>
    <s v="Watson FSS Core"/>
    <s v="CFM Safer Payments"/>
    <s v="Eleanor A. (Eleanor) Carroll-Lewin"/>
    <s v="ANADVNCE:ANA SP: Planning Analytics to Improve Efficiency, ISA-BankFMFS03PAY-Payments, ISA-BankFS08-Blockchain, ZBLKPOC:HW SP: Blockchain Proof of Concept"/>
    <m/>
    <m/>
  </r>
  <r>
    <s v="RQ-9X82EJT"/>
    <s v="Europe"/>
    <s v="BeNeLux"/>
    <s v="KBC GROUP NV"/>
    <s v="Blockchain"/>
    <x v="1"/>
    <s v="Yes"/>
    <s v="India"/>
    <s v="Signing in progress"/>
    <x v="1"/>
    <x v="1"/>
    <d v="2017-06-16T00:00:00"/>
    <s v="01/20/2017 02:54am"/>
    <x v="5"/>
    <d v="2017-06-16T00:00:00"/>
    <n v="946000"/>
    <n v="0.94599999999999995"/>
    <n v="12"/>
    <s v="05/30/2017 08:20am"/>
    <s v="At Risk"/>
    <x v="1"/>
    <s v="Cloud Developer Service"/>
    <s v="Bluemix Public Subscription"/>
    <s v="Luc (LUC) Wauters"/>
    <s v="ZBLKPOC:HW SP: Blockchain Proof of Concept"/>
    <m/>
    <m/>
  </r>
  <r>
    <s v="EN-6HS1HYR"/>
    <s v="Greater China Group"/>
    <s v="GCG"/>
    <s v="Changsha Sanyi Group Holdings Co., Ltd."/>
    <s v="pilot in production"/>
    <x v="3"/>
    <m/>
    <m/>
    <m/>
    <x v="1"/>
    <x v="12"/>
    <d v="2017-06-30T00:00:00"/>
    <s v="09/20/2016 05:41am"/>
    <x v="2"/>
    <d v="2017-10-09T00:00:00"/>
    <n v="817375"/>
    <n v="0.81737499999999996"/>
    <n v="1"/>
    <s v="05/11/2017 01:31am"/>
    <s v="Key stretch"/>
    <x v="0"/>
    <s v="Cognitive Process Transformation"/>
    <s v="CBDS: Watson IoT - Emerging Technologies"/>
    <s v="QUN (QUN) HUANG"/>
    <s v="ZBLKPOC:HW SP: Blockchain Proof of Concept"/>
    <m/>
    <m/>
  </r>
  <r>
    <s v="RQ-9X82EJT"/>
    <s v="Europe"/>
    <s v="BeNeLux"/>
    <s v="KBC GROUP NV"/>
    <s v="Blockchain"/>
    <x v="1"/>
    <s v="Yes"/>
    <s v="India"/>
    <s v="Signing in progress"/>
    <x v="1"/>
    <x v="1"/>
    <d v="2017-06-16T00:00:00"/>
    <s v="01/20/2017 02:54am"/>
    <x v="5"/>
    <d v="2017-06-16T00:00:00"/>
    <n v="700000"/>
    <n v="0.7"/>
    <n v="12"/>
    <s v="06/15/2017 01:32am"/>
    <s v="Solid"/>
    <x v="0"/>
    <s v="Cloud Application Innovation"/>
    <s v="CAI Accel App Dev &amp; Integration - Bluemix"/>
    <s v="Luc (LUC) Wauters"/>
    <s v="ZBLKPOC:HW SP: Blockchain Proof of Concept"/>
    <m/>
    <m/>
  </r>
  <r>
    <s v="SP-O00FI85"/>
    <s v="GCG Group"/>
    <s v="GCG"/>
    <s v="POSTAL SAVINGS BANK OF CHINA"/>
    <s v="PSB Blockchain for Asset Custody - phase II"/>
    <x v="1"/>
    <s v="Yes"/>
    <s v="China"/>
    <s v="Need further details"/>
    <x v="1"/>
    <x v="1"/>
    <d v="2017-06-30T00:00:00"/>
    <s v="02/09/2017 12:37am"/>
    <x v="3"/>
    <d v="2017-08-31T00:00:00"/>
    <n v="700000"/>
    <n v="0.7"/>
    <n v="12"/>
    <s v="06/01/2017 01:32am"/>
    <s v="Stretch"/>
    <x v="0"/>
    <s v="Cloud Application Innovation"/>
    <s v="CAI Digital Ops - Building Analytics-IoT"/>
    <s v="JUN WEN (JUN WEN) GUO"/>
    <s v="ISA-BankFS08-Blockchain"/>
    <m/>
    <m/>
  </r>
  <r>
    <s v="V8-YTMPJP8"/>
    <s v="Asia Pacific"/>
    <s v="ASEAN"/>
    <s v="THE BANK OF TOKYO-MITSUBISHI                                          "/>
    <s v="BTMU Blockchain SLA Production"/>
    <x v="1"/>
    <s v="Yes"/>
    <s v="India"/>
    <s v="Involved."/>
    <x v="1"/>
    <x v="1"/>
    <d v="2017-06-30T00:00:00"/>
    <d v="2015-11-23T00:00:00"/>
    <x v="2"/>
    <d v="2017-06-30T00:00:00"/>
    <n v="600000"/>
    <n v="0.6"/>
    <n v="12"/>
    <d v="2017-06-08T00:00:00"/>
    <s v="At Risk"/>
    <x v="0"/>
    <s v="Cog Process Trnsfmtn"/>
    <s v="CPR: Blockchain Consulting"/>
    <s v="LIM, DAVID BOON WAH (David Boon Wah)"/>
    <m/>
    <m/>
    <m/>
  </r>
  <r>
    <s v="GY-Y402RCB"/>
    <s v="North America"/>
    <s v="US Public"/>
    <s v="AETNA LIFE INSURANCE CO"/>
    <s v="Blockchain on z at Aetna"/>
    <x v="1"/>
    <s v="Yes"/>
    <s v="TBD"/>
    <s v="Was part of initial discussion, no further traction. Updates awaited"/>
    <x v="1"/>
    <x v="2"/>
    <d v="2017-04-10T00:00:00"/>
    <s v="05/06/2016 10:35am"/>
    <x v="4"/>
    <d v="2017-04-10T00:00:00"/>
    <n v="500000"/>
    <n v="0.5"/>
    <n v="1"/>
    <s v="02/16/2017 01:32am"/>
    <s v="Stretch"/>
    <x v="5"/>
    <s v="System z"/>
    <s v="Linux on IBM z Systems"/>
    <s v="Shaun (Shaun) Mcgarry"/>
    <s v="ZBLKLOCL:HW SP: zSystems Blockchain Local/On Prem."/>
    <m/>
    <m/>
  </r>
  <r>
    <s v="DF-4GQPBO3"/>
    <s v="Europe"/>
    <s v="DACH"/>
    <s v="Louis Dreyfus Company Suisse SA"/>
    <s v="BlockChain"/>
    <x v="4"/>
    <m/>
    <m/>
    <m/>
    <x v="1"/>
    <x v="7"/>
    <d v="2017-04-18T00:00:00"/>
    <s v="10/13/2016 05:08pm"/>
    <x v="6"/>
    <d v="2017-04-18T00:00:00"/>
    <n v="500000"/>
    <n v="0.5"/>
    <n v="1"/>
    <s v="01/22/2017 09:08am"/>
    <s v="NIR"/>
    <x v="4"/>
    <s v="Sec Ops &amp; Response Solns"/>
    <m/>
    <s v="DATA WITHHELD"/>
    <s v="BLKHSBN:HW SP: Blockchain High Sec Bus Netwk Blmix"/>
    <m/>
    <m/>
  </r>
  <r>
    <s v="4Y-I9SW97A"/>
    <s v="Asia Pacific"/>
    <s v="ISA"/>
    <s v="MUTHOOT FINCORP LTD"/>
    <s v="Blockchain opportunity at Muthoot"/>
    <x v="5"/>
    <m/>
    <m/>
    <m/>
    <x v="1"/>
    <x v="1"/>
    <d v="2017-04-30T00:00:00"/>
    <s v="12/08/2016 09:25am"/>
    <x v="2"/>
    <d v="2017-04-30T00:00:00"/>
    <n v="500000"/>
    <n v="0.5"/>
    <n v="1"/>
    <s v="06/15/2017 01:32am"/>
    <s v="Stretch"/>
    <x v="8"/>
    <s v="z Systems MW"/>
    <s v="EZSource Application Discovery - Lab Svcs"/>
    <s v="SIDHARTHA (SIDHARTHA) BAHADUR"/>
    <s v="ZBLKLOCL:HW SP: zSystems Blockchain Local/On Prem."/>
    <m/>
    <m/>
  </r>
  <r>
    <s v="5I-9F585TB"/>
    <s v="North America"/>
    <s v="US Finance Service"/>
    <s v="NORTHERN TRUST"/>
    <s v="Blockchain on Bluemix for NT"/>
    <x v="1"/>
    <s v="Yes"/>
    <s v="Gronigen"/>
    <s v="Private Equity"/>
    <x v="1"/>
    <x v="1"/>
    <d v="2017-06-23T00:00:00"/>
    <s v="11/02/2016 03:36pm"/>
    <x v="2"/>
    <d v="2017-06-23T00:00:00"/>
    <n v="500000"/>
    <n v="0.5"/>
    <n v="12"/>
    <s v="06/15/2017 01:32am"/>
    <s v="NIR"/>
    <x v="1"/>
    <s v="Cloud Developer Service"/>
    <s v="IBM Bluemix Dedicated - Runtimes"/>
    <s v="ANDREW R. (Andrew) HAAN"/>
    <s v="BLKHSBN:HW SP: Blockchain High Sec Bus Netwk Blmix"/>
    <m/>
    <m/>
  </r>
  <r>
    <s v="G2-I9YCWVP"/>
    <s v="Europe"/>
    <s v="DACH"/>
    <s v="AXA Konzern AG"/>
    <s v="Blockchain"/>
    <x v="1"/>
    <m/>
    <m/>
    <m/>
    <x v="1"/>
    <x v="2"/>
    <d v="2017-06-23T00:00:00"/>
    <s v="03/11/2017 03:05pm"/>
    <x v="3"/>
    <d v="2017-09-22T00:00:00"/>
    <n v="500000"/>
    <n v="0.5"/>
    <n v="12"/>
    <s v="05/11/2017 01:32am"/>
    <s v="Stretch"/>
    <x v="0"/>
    <s v="Cloud Application Innovation"/>
    <s v="CAI Accel App Dev &amp; Integration - Bluemix"/>
    <s v="DATA WITHHELD"/>
    <s v="ISA-BankInsFS09SEC-Security"/>
    <m/>
    <m/>
  </r>
  <r>
    <s v="YX-QQ8Z5XQ"/>
    <s v="North America"/>
    <s v="US Federal"/>
    <s v="DEFENSE INFORMATION SYSTEMS AGENCY                                    "/>
    <s v="BlockChain"/>
    <x v="0"/>
    <m/>
    <m/>
    <m/>
    <x v="1"/>
    <x v="0"/>
    <d v="2017-06-26T00:00:00"/>
    <d v="2017-03-29T00:00:00"/>
    <x v="3"/>
    <d v="2017-06-26T00:00:00"/>
    <n v="500000"/>
    <n v="0.5"/>
    <n v="12"/>
    <d v="2017-06-01T00:00:00"/>
    <s v="Stretch"/>
    <x v="0"/>
    <s v="Cloud App Innov"/>
    <s v="CAI Big Data Srvs Blockchain on Big Data"/>
    <s v="Gallaway, John W."/>
    <m/>
    <m/>
    <m/>
  </r>
  <r>
    <s v="IS-MXRYW7T"/>
    <s v="Europe"/>
    <s v="DACH"/>
    <s v="Swiss Re Management Ltd                                               "/>
    <s v="Access Management L&amp;H Data"/>
    <x v="1"/>
    <s v="No"/>
    <s v="Local"/>
    <s v="Life &amp; Health Insurance - PoC will demonstrate the simplified sharing of sensitive personal data between the end consumer and various insurers with the help of Blockchain. "/>
    <x v="1"/>
    <x v="2"/>
    <d v="2017-06-29T00:00:00"/>
    <d v="2017-04-19T00:00:00"/>
    <x v="3"/>
    <d v="2017-06-29T00:00:00"/>
    <n v="500000"/>
    <n v="0.5"/>
    <n v="4"/>
    <d v="2017-05-25T00:00:00"/>
    <s v="Stretch"/>
    <x v="0"/>
    <s v="Cog Process Trnsfmtn"/>
    <s v="CPR: Blockchain Consulting"/>
    <s v="Zarkov, Slobodan Bobby"/>
    <m/>
    <m/>
    <m/>
  </r>
  <r>
    <s v="3T-QNGVJBD"/>
    <s v="North America"/>
    <s v="US Finance Service"/>
    <s v="SOUTHERN FARM BUREAU LIFE INSURANCE CO"/>
    <s v="LinuxOne - Blockchain (Consortium w/11 other Farm Bureaus)"/>
    <x v="1"/>
    <m/>
    <m/>
    <m/>
    <x v="1"/>
    <x v="2"/>
    <d v="2017-06-30T00:00:00"/>
    <s v="09/09/2016 05:36pm"/>
    <x v="3"/>
    <d v="2017-11-17T00:00:00"/>
    <n v="500000"/>
    <n v="0.5"/>
    <n v="1"/>
    <s v="06/15/2017 01:32am"/>
    <s v="Stretch"/>
    <x v="5"/>
    <s v="System z"/>
    <s v="IBM LinuxONE Rockhopper"/>
    <s v="LAWANDA (Lawanda) YOUNG"/>
    <s v="ZBLKPOC:HW SP: Blockchain Proof of Concept"/>
    <m/>
    <m/>
  </r>
  <r>
    <s v="SK-2UQQJ3H"/>
    <s v="North America"/>
    <s v="US Distribution"/>
    <s v="ARCA TECH SYSTEMS LLC"/>
    <s v="ARCA - Watson IoT- Blockchain"/>
    <x v="4"/>
    <m/>
    <m/>
    <m/>
    <x v="1"/>
    <x v="7"/>
    <d v="2017-06-30T00:00:00"/>
    <s v="02/15/2017 12:50pm"/>
    <x v="4"/>
    <d v="2017-06-30T00:00:00"/>
    <n v="500000"/>
    <n v="0.5"/>
    <n v="12"/>
    <s v="02/16/2017 01:32am"/>
    <s v="Stretch"/>
    <x v="2"/>
    <s v="Platform &amp; Industry Solutions"/>
    <m/>
    <s v="BRAD (BRAD) BRIDGHAM"/>
    <s v="EMBIoT:GBS Embed Internet of Things, EMBMOBLE:GBS Embedded Mobile"/>
    <m/>
    <m/>
  </r>
  <r>
    <s v="GA-HGM9EWU"/>
    <s v="North America"/>
    <s v="US Federal"/>
    <s v="US GOVERNMENT                                                         "/>
    <s v="ODNI Blockchain Pilot"/>
    <x v="0"/>
    <m/>
    <m/>
    <m/>
    <x v="1"/>
    <x v="0"/>
    <d v="2017-06-23T00:00:00"/>
    <d v="2017-01-30T00:00:00"/>
    <x v="2"/>
    <d v="2017-06-23T00:00:00"/>
    <n v="450000"/>
    <n v="0.45"/>
    <n v="6"/>
    <d v="2017-05-18T00:00:00"/>
    <s v="Stretch"/>
    <x v="0"/>
    <s v="Cog Process Trnsfmtn"/>
    <s v="CPR: Blockchain Consulting"/>
    <s v="DAVIS, PAUL"/>
    <s v=", IGSPN, EMBANLYT"/>
    <m/>
    <m/>
  </r>
  <r>
    <s v="46-6FSF7U0"/>
    <s v="GCG Group"/>
    <s v="GCG"/>
    <s v="ShenZhen BaiQian Financial Service Ltd."/>
    <s v="Blockchain"/>
    <x v="1"/>
    <m/>
    <m/>
    <m/>
    <x v="1"/>
    <x v="1"/>
    <d v="2017-06-30T00:00:00"/>
    <s v="02/13/2017 05:36am"/>
    <x v="2"/>
    <d v="2017-06-30T00:00:00"/>
    <n v="400000"/>
    <n v="0.4"/>
    <n v="12"/>
    <s v="06/15/2017 01:32am"/>
    <s v="At Risk"/>
    <x v="0"/>
    <s v="Cloud Application Innovation"/>
    <s v="CAI Accel App Dev &amp; Integration - Bluemix"/>
    <s v="BI CHENG (BI CHENG) XING"/>
    <s v="ZBLKPOC:HW SP: Blockchain Proof of Concept"/>
    <m/>
    <m/>
  </r>
  <r>
    <s v="C0-WU0COPO"/>
    <s v="North America"/>
    <s v="US Finance Service"/>
    <s v="MUFG UNION BANK NA                                                    "/>
    <s v="Blockchain Opportunity"/>
    <x v="1"/>
    <m/>
    <m/>
    <m/>
    <x v="1"/>
    <x v="1"/>
    <d v="2017-06-30T00:00:00"/>
    <d v="2017-04-07T00:00:00"/>
    <x v="4"/>
    <d v="2017-06-30T00:00:00"/>
    <n v="400000"/>
    <n v="0.4"/>
    <n v="5"/>
    <d v="2017-05-17T00:00:00"/>
    <s v="Stretch"/>
    <x v="0"/>
    <s v="Cog Process Trnsfmtn"/>
    <s v="CPR: Blockchain Consulting"/>
    <s v="Hosseinbukus, Amadally (Amadally)"/>
    <m/>
    <m/>
    <m/>
  </r>
  <r>
    <s v="Q3-E6L2702"/>
    <s v="North America"/>
    <s v="US Public"/>
    <s v="PFIZER INC                                                            "/>
    <s v="Blockchain Disputes POC"/>
    <x v="0"/>
    <m/>
    <m/>
    <m/>
    <x v="1"/>
    <x v="10"/>
    <d v="2017-06-26T00:00:00"/>
    <d v="2017-03-29T00:00:00"/>
    <x v="3"/>
    <d v="2017-06-30T00:00:00"/>
    <n v="350000"/>
    <n v="0.35"/>
    <n v="3"/>
    <d v="2017-05-25T00:00:00"/>
    <s v="NIR"/>
    <x v="0"/>
    <s v="Cog Process Trnsfmtn"/>
    <s v="CPR: Blockchain Consulting"/>
    <s v="BERMAN, JEFFREY B (Jeff)"/>
    <s v="ZBLKPOC"/>
    <m/>
    <m/>
  </r>
  <r>
    <s v="JD-01WOEQ6"/>
    <s v="North America"/>
    <s v="US Finance Service"/>
    <s v="THRIVENT FINANCIAL FOR LUTHERANS                                      "/>
    <s v="Blockchain interest - Pilot"/>
    <x v="1"/>
    <m/>
    <m/>
    <m/>
    <x v="1"/>
    <x v="2"/>
    <d v="2017-06-30T00:00:00"/>
    <d v="2017-01-29T00:00:00"/>
    <x v="4"/>
    <d v="2017-06-30T00:00:00"/>
    <n v="350000"/>
    <n v="0.35"/>
    <n v="12"/>
    <d v="2017-03-27T00:00:00"/>
    <s v="Stretch"/>
    <x v="0"/>
    <s v="Cog Process Trnsfmtn"/>
    <s v="CPR: Blockchain Consulting"/>
    <s v="Stratton, Sharon A."/>
    <s v="ZBLKPOC"/>
    <m/>
    <m/>
  </r>
  <r>
    <s v="PC-1X4QEEX"/>
    <s v="North America"/>
    <s v="US Industrial"/>
    <s v="THE BOEING CO                                                         "/>
    <s v="Blockchain- Sprint 1- Part Provenance"/>
    <x v="3"/>
    <m/>
    <m/>
    <m/>
    <x v="1"/>
    <x v="9"/>
    <d v="2017-06-23T00:00:00"/>
    <d v="2017-02-09T00:00:00"/>
    <x v="2"/>
    <d v="2017-07-10T00:00:00"/>
    <n v="347000"/>
    <n v="0.34699999999999998"/>
    <n v="12"/>
    <d v="2017-06-08T00:00:00"/>
    <s v="Stretch"/>
    <x v="0"/>
    <s v="Cog Process Trnsfmtn"/>
    <s v="CPR: Blockchain Consulting"/>
    <s v="Donaldson, Kevin R"/>
    <s v="ZBLKPOC"/>
    <m/>
    <m/>
  </r>
  <r>
    <s v="SF-U959WGA"/>
    <s v="Europe"/>
    <s v="BeNeLux"/>
    <s v="ABN AMRO Bank N.V.                                                    "/>
    <s v="Torch 4, Road to Production, GvK"/>
    <x v="1"/>
    <s v="Yes"/>
    <s v="Gronigen"/>
    <s v="CIC Gronigen is being used in all dicussions for ABN, working to get the details"/>
    <x v="1"/>
    <x v="1"/>
    <d v="2017-06-14T00:00:00"/>
    <d v="2016-12-23T00:00:00"/>
    <x v="5"/>
    <d v="2017-06-14T00:00:00"/>
    <n v="331000"/>
    <n v="0.33100000000000002"/>
    <n v="12"/>
    <d v="2017-06-13T00:00:00"/>
    <s v="Won"/>
    <x v="0"/>
    <s v="Cog Process Trnsfmtn"/>
    <s v="CPR: Blockchain Consulting"/>
    <s v="Kuilenburg Van, G (Gerrit)"/>
    <s v="BLUEMIXX"/>
    <m/>
    <m/>
  </r>
  <r>
    <s v="SU-U15F8RY"/>
    <s v="Europe"/>
    <s v="UKI"/>
    <s v="ALLIANZ INSURANCE PLC"/>
    <s v="Blockchain"/>
    <x v="1"/>
    <m/>
    <m/>
    <m/>
    <x v="1"/>
    <x v="2"/>
    <d v="2017-06-26T00:00:00"/>
    <s v="11/07/2016 03:56am"/>
    <x v="2"/>
    <d v="2017-06-26T00:00:00"/>
    <n v="310000"/>
    <n v="0.31"/>
    <n v="12"/>
    <s v="06/15/2017 01:32am"/>
    <s v="Stretch"/>
    <x v="0"/>
    <s v="Cloud Application Innovation"/>
    <s v="US Federal - Managed Services and Cloud Solutions"/>
    <s v="A. (Adrian) Hill"/>
    <s v="ASASERVC:Cloud Business Solution (CBS), ZBLKPOC:HW SP: Blockchain Proof of Concept"/>
    <m/>
    <m/>
  </r>
  <r>
    <s v="OA-GYMPEJB"/>
    <s v="North America"/>
    <s v="US Exception"/>
    <s v="BOLSA DE COMERCIO DE                                                  "/>
    <s v="SecLending Chain Repository"/>
    <x v="1"/>
    <s v="Yes"/>
    <s v="Baton Rouge"/>
    <s v="Being Delivered from Baton Rouge"/>
    <x v="1"/>
    <x v="1"/>
    <d v="2017-05-08T00:00:00"/>
    <d v="2017-01-21T00:00:00"/>
    <x v="0"/>
    <d v="2017-05-08T00:00:00"/>
    <n v="300000"/>
    <n v="0.3"/>
    <n v="3"/>
    <d v="2017-05-14T00:00:00"/>
    <s v="Won"/>
    <x v="0"/>
    <s v="Cog Process Trnsfmtn"/>
    <s v="CPR: Blockchain Consulting"/>
    <s v="ACHANTA, PRAMOD"/>
    <m/>
    <m/>
    <m/>
  </r>
  <r>
    <s v="L3-D9C8CYF"/>
    <s v="North America"/>
    <s v="US Distribution"/>
    <s v="CARGILL INC"/>
    <s v="Block Chain PoV"/>
    <x v="4"/>
    <m/>
    <m/>
    <m/>
    <x v="1"/>
    <x v="7"/>
    <d v="2017-06-23T00:00:00"/>
    <s v="08/15/2016 09:40pm"/>
    <x v="4"/>
    <d v="2017-06-23T00:00:00"/>
    <n v="300000"/>
    <n v="0.3"/>
    <n v="1"/>
    <s v="06/05/2017 03:14pm"/>
    <s v="Stretch"/>
    <x v="0"/>
    <s v="Cognitive Process Transformation"/>
    <s v="CBDS: Watson IoT - Connected Solutions"/>
    <s v="JOHAN (JOHAN) SAUER"/>
    <s v="EMBMOBLE:GBS Embedded Mobile, ISA-CPGDS03-SmrtSupplyNtwks"/>
    <m/>
    <m/>
  </r>
  <r>
    <s v="X1-1U5LBBS"/>
    <s v="North America"/>
    <s v="US Communica/CSI"/>
    <s v="FOX ENTERTAINMENT GROUP INC"/>
    <s v="WDP Bundle: Blockchain"/>
    <x v="2"/>
    <m/>
    <m/>
    <m/>
    <x v="1"/>
    <x v="3"/>
    <d v="2017-06-23T00:00:00"/>
    <s v="04/12/2017 01:40am"/>
    <x v="3"/>
    <d v="2017-06-23T00:00:00"/>
    <n v="300000"/>
    <n v="0.3"/>
    <n v="12"/>
    <s v="06/02/2017 11:48am"/>
    <s v="Stretch"/>
    <x v="9"/>
    <s v="Watson Data Platform"/>
    <s v="Blmx Public for Analytics"/>
    <s v="Patricia N. (Patty) Fry"/>
    <s v="ANDFM:ANA SP:Leverage the IBM DataFirst Method"/>
    <m/>
    <m/>
  </r>
  <r>
    <s v="TU-B0PJNRK"/>
    <s v="North America"/>
    <s v="US Finance Service"/>
    <s v="AMERICAN EXPRESS TRAVEL RELATED                                       "/>
    <s v="First Blockchain Project"/>
    <x v="1"/>
    <s v="Yes"/>
    <s v="India"/>
    <s v="In the process of standing up a team, a proposal is being developed to develop a BC solution for Merchant Services"/>
    <x v="1"/>
    <x v="1"/>
    <d v="2017-06-29T00:00:00"/>
    <d v="2016-11-30T00:00:00"/>
    <x v="0"/>
    <d v="2017-06-29T00:00:00"/>
    <n v="300000"/>
    <n v="0.3"/>
    <n v="3"/>
    <d v="2017-06-13T00:00:00"/>
    <s v="Won"/>
    <x v="0"/>
    <s v="Cog Process Trnsfmtn"/>
    <s v="CPR: Blockchain Consulting"/>
    <s v="ACHANTA, PRAMOD"/>
    <m/>
    <m/>
    <m/>
  </r>
  <r>
    <s v="SB-CGJ3C5A"/>
    <s v="Europe"/>
    <s v="UKI"/>
    <s v="LSEG BUSINESS SERVICES LIMITED                                        "/>
    <s v="LSEG Blockchain PoC"/>
    <x v="1"/>
    <s v="Yes"/>
    <s v="US Garage &amp; IRL"/>
    <s v="Had a discussion with Paul Berry, the project team is currently using IRL staff from US and UK, they will engage CIC in future phases. IBM is providing staff support to build a BC solution driven by LSE."/>
    <x v="1"/>
    <x v="1"/>
    <d v="2017-05-05T00:00:00"/>
    <d v="2017-01-12T00:00:00"/>
    <x v="0"/>
    <d v="2017-05-05T00:00:00"/>
    <n v="290000"/>
    <n v="0.28999999999999998"/>
    <n v="12"/>
    <d v="2017-06-08T00:00:00"/>
    <s v="Won"/>
    <x v="0"/>
    <s v="Cog Process Trnsfmtn"/>
    <s v="CPR: Blockchain Consulting"/>
    <s v="Jobanputra, Prashant"/>
    <s v="AGILE, ZBLKPOC"/>
    <m/>
    <m/>
  </r>
  <r>
    <s v="SZ-RUQLL2A"/>
    <s v="Japan"/>
    <s v="Japan"/>
    <s v="TOPPAN FORMS CO.,LTD.                                                 "/>
    <s v="VRM???Blockchain??"/>
    <x v="2"/>
    <m/>
    <m/>
    <m/>
    <x v="1"/>
    <x v="3"/>
    <d v="2017-06-23T00:00:00"/>
    <d v="2017-03-23T00:00:00"/>
    <x v="3"/>
    <d v="2017-06-23T00:00:00"/>
    <n v="285714"/>
    <n v="0.28571400000000002"/>
    <n v="12"/>
    <d v="2017-04-20T00:00:00"/>
    <s v="NIR"/>
    <x v="0"/>
    <s v="Cog Process Trnsfmtn"/>
    <s v="CPR: Blockchain Consulting"/>
    <s v="Toshimitsu, Takafumi"/>
    <m/>
    <m/>
    <m/>
  </r>
  <r>
    <s v="LK-V6N88FH"/>
    <s v="Europe"/>
    <s v="BeNeLux"/>
    <s v="Tennet TSO                                                            "/>
    <s v="Digital Transformation consultancy"/>
    <x v="2"/>
    <m/>
    <m/>
    <m/>
    <x v="1"/>
    <x v="5"/>
    <d v="2017-04-20T00:00:00"/>
    <d v="2017-02-24T00:00:00"/>
    <x v="0"/>
    <d v="2017-04-20T00:00:00"/>
    <n v="275000"/>
    <n v="0.27500000000000002"/>
    <n v="9"/>
    <d v="2017-04-20T00:00:00"/>
    <s v="Won"/>
    <x v="0"/>
    <s v="Cog Process Trnsfmtn"/>
    <s v="CPR: Blockchain Consulting"/>
    <s v="Dijkstra, Leo"/>
    <s v=", EMBMOBLE"/>
    <m/>
    <m/>
  </r>
  <r>
    <s v="PB-V4Z49WU"/>
    <s v="North America"/>
    <s v="US Finance Service"/>
    <s v="CITIGROUP TECHNOLOGY"/>
    <s v="Citi Blockchain MVP"/>
    <x v="1"/>
    <s v="Yes"/>
    <s v="Halifax"/>
    <s v="Supply Chain PoC using Halifax "/>
    <x v="1"/>
    <x v="1"/>
    <d v="2017-05-19T00:00:00"/>
    <s v="01/13/2017 09:44am"/>
    <x v="0"/>
    <d v="2017-05-30T00:00:00"/>
    <n v="262660"/>
    <n v="0.26266"/>
    <n v="12"/>
    <s v="05/25/2017 01:32am"/>
    <s v="Won"/>
    <x v="1"/>
    <s v="Cloud Developer Service"/>
    <s v="IBM Bluemix Garage - MVP"/>
    <s v="ALEX (Alex) GRILLAKIS"/>
    <s v="NONE:No code/solution involved"/>
    <m/>
    <m/>
  </r>
  <r>
    <s v="KM-3XAX66Q"/>
    <s v="Europe"/>
    <s v="DACH"/>
    <s v="Muller Martini Marketing AG                                           "/>
    <s v="CeBIT17-Global Business Services-Also plant eine Blockchain Implementierung"/>
    <x v="3"/>
    <m/>
    <m/>
    <m/>
    <x v="1"/>
    <x v="12"/>
    <d v="2017-06-20T00:00:00"/>
    <d v="2017-03-22T00:00:00"/>
    <x v="4"/>
    <d v="2017-06-20T00:00:00"/>
    <n v="251000"/>
    <n v="0.251"/>
    <n v="12"/>
    <d v="2017-03-30T00:00:00"/>
    <s v="NIR"/>
    <x v="0"/>
    <s v="Cog Process Trnsfmtn"/>
    <s v="CPR: Blockchain Consulting"/>
    <s v="Bohle, Soeren"/>
    <m/>
    <m/>
    <m/>
  </r>
  <r>
    <s v="KP-MVRA018"/>
    <s v="Europe"/>
    <s v="DACH"/>
    <s v="KONE GmbH                                                             "/>
    <s v="CeBIT17-Global Business Services-Kunde ist interessiert an Blockchain und w"/>
    <x v="3"/>
    <m/>
    <m/>
    <m/>
    <x v="1"/>
    <x v="9"/>
    <d v="2017-06-20T00:00:00"/>
    <d v="2017-03-22T00:00:00"/>
    <x v="4"/>
    <d v="2017-06-20T00:00:00"/>
    <n v="251000"/>
    <n v="0.251"/>
    <n v="12"/>
    <d v="2017-03-30T00:00:00"/>
    <s v="NIR"/>
    <x v="0"/>
    <s v="Cog Process Trnsfmtn"/>
    <s v="CPR: Blockchain Consulting"/>
    <s v="Bohle, Soeren"/>
    <m/>
    <m/>
    <m/>
  </r>
  <r>
    <s v="NH-1DYEAOA"/>
    <s v="Europe"/>
    <s v="DACH"/>
    <s v="Industrie-und Handels - Kammer                                        "/>
    <s v="CeBIT17-Global Business Services-Kunde ist interessiert an Blockchain, wüns"/>
    <x v="2"/>
    <m/>
    <m/>
    <m/>
    <x v="1"/>
    <x v="3"/>
    <d v="2017-06-20T00:00:00"/>
    <d v="2017-03-22T00:00:00"/>
    <x v="4"/>
    <d v="2017-06-20T00:00:00"/>
    <n v="251000"/>
    <n v="0.251"/>
    <n v="12"/>
    <d v="2017-03-30T00:00:00"/>
    <s v="NIR"/>
    <x v="0"/>
    <s v="Cog Process Trnsfmtn"/>
    <s v="CPR: Blockchain Consulting"/>
    <s v="Bohle, Soeren"/>
    <m/>
    <m/>
    <m/>
  </r>
  <r>
    <s v="XS-23TBNT5"/>
    <s v="Europe"/>
    <s v="DACH"/>
    <s v="Krahn Chemie GmbH                                                     "/>
    <s v="CeBIT17-Global Business Services-Kunde ist interessiert an Blockchain und w"/>
    <x v="4"/>
    <m/>
    <m/>
    <m/>
    <x v="1"/>
    <x v="7"/>
    <d v="2017-06-20T00:00:00"/>
    <d v="2017-03-22T00:00:00"/>
    <x v="4"/>
    <d v="2017-06-20T00:00:00"/>
    <n v="251000"/>
    <n v="0.251"/>
    <n v="12"/>
    <d v="2017-03-30T00:00:00"/>
    <s v="NIR"/>
    <x v="0"/>
    <s v="Cog Process Trnsfmtn"/>
    <s v="CPR: Blockchain Consulting"/>
    <s v="Bohle, Soeren"/>
    <m/>
    <m/>
    <m/>
  </r>
  <r>
    <s v="5P-510UJIK"/>
    <s v="Europe"/>
    <s v="DACH"/>
    <s v="Leoni AG                                                              "/>
    <s v="CeBIT17-Global Business Services-Kunde ist interessiert an Blockchain-061-hi"/>
    <x v="3"/>
    <m/>
    <m/>
    <m/>
    <x v="1"/>
    <x v="8"/>
    <d v="2017-06-21T00:00:00"/>
    <d v="2017-03-23T00:00:00"/>
    <x v="4"/>
    <d v="2017-06-21T00:00:00"/>
    <n v="251000"/>
    <n v="0.251"/>
    <n v="12"/>
    <d v="2017-04-10T00:00:00"/>
    <s v="NIR"/>
    <x v="0"/>
    <s v="Cog Process Trnsfmtn"/>
    <s v="CPR: Blockchain Consulting"/>
    <s v="Bohle, Soeren"/>
    <m/>
    <m/>
    <m/>
  </r>
  <r>
    <s v="J2-CYK89WA"/>
    <s v="Europe"/>
    <s v="DACH"/>
    <s v="Honda Research Institute Europe                                       "/>
    <s v="CeBIT17-Global Business Services-Customer is interested in Blockchain-061-me"/>
    <x v="3"/>
    <m/>
    <m/>
    <m/>
    <x v="1"/>
    <x v="9"/>
    <d v="2017-06-22T00:00:00"/>
    <d v="2017-03-24T00:00:00"/>
    <x v="4"/>
    <d v="2017-06-22T00:00:00"/>
    <n v="251000"/>
    <n v="0.251"/>
    <n v="12"/>
    <d v="2017-04-10T00:00:00"/>
    <s v="NIR"/>
    <x v="0"/>
    <s v="Cog Process Trnsfmtn"/>
    <s v="CPR: Blockchain Consulting"/>
    <s v="Bohle, Soeren"/>
    <m/>
    <m/>
    <m/>
  </r>
  <r>
    <s v="JE-D5VZBZR"/>
    <s v="Europe"/>
    <s v="DACH"/>
    <s v="Deutsche Telekom AG                                                   "/>
    <s v="CeBIT17-Global Business Services-Kunde ist sehr interessiert in Blockchain,"/>
    <x v="2"/>
    <m/>
    <m/>
    <m/>
    <x v="1"/>
    <x v="3"/>
    <d v="2017-06-22T00:00:00"/>
    <d v="2017-03-24T00:00:00"/>
    <x v="4"/>
    <d v="2017-06-22T00:00:00"/>
    <n v="251000"/>
    <n v="0.251"/>
    <n v="12"/>
    <d v="2017-05-15T00:00:00"/>
    <s v="NIR"/>
    <x v="0"/>
    <s v="Cog Process Trnsfmtn"/>
    <s v="CPR: Blockchain Consulting"/>
    <s v="WHEADON, ANDREW"/>
    <m/>
    <m/>
    <m/>
  </r>
  <r>
    <s v="VU-6QA55LA"/>
    <s v="North America"/>
    <s v="US Public"/>
    <s v="STATE OF ILLINOIS"/>
    <s v="State of Illinois Blockchain RFI"/>
    <x v="0"/>
    <m/>
    <m/>
    <m/>
    <x v="1"/>
    <x v="0"/>
    <d v="2017-05-26T00:00:00"/>
    <s v="12/02/2016 11:34am"/>
    <x v="4"/>
    <d v="2017-05-26T00:00:00"/>
    <n v="250000"/>
    <n v="0.25"/>
    <n v="12"/>
    <s v="05/20/2017 08:52pm"/>
    <s v="Stretch"/>
    <x v="10"/>
    <s v="Analytics Platform"/>
    <m/>
    <s v="Mark D. (Mark) Fisk"/>
    <s v="ISA-GovtPG81-CitizenEngagement, VDPCnfm:Value Driven Proposal Confirm, ZBLKPOC:HW SP: Blockchain Proof of Concept"/>
    <m/>
    <m/>
  </r>
  <r>
    <s v="I3-R1L6B73"/>
    <s v="Europe"/>
    <s v="DACH"/>
    <s v="Talanx Systeme AG"/>
    <s v="Blockchain Strategie"/>
    <x v="1"/>
    <m/>
    <m/>
    <m/>
    <x v="1"/>
    <x v="2"/>
    <d v="2017-05-30T00:00:00"/>
    <s v="04/20/2016 03:45pm"/>
    <x v="3"/>
    <d v="2017-05-30T00:00:00"/>
    <n v="250000"/>
    <n v="0.25"/>
    <n v="12"/>
    <s v="04/13/2017 01:31am"/>
    <s v="Stretch"/>
    <x v="2"/>
    <s v="Platform &amp; Industry Solutions"/>
    <s v="IoT for Insurance"/>
    <s v="DATA WITHHELD"/>
    <s v="ISA-InsFS24-CoreInsuranceTransformation"/>
    <m/>
    <m/>
  </r>
  <r>
    <s v="5S-B9JRN2Y"/>
    <s v="Europe"/>
    <s v="DACH"/>
    <s v="Lufthansa Cargo AG                                                    "/>
    <s v="GTD AirCargo - BlockChain PoC"/>
    <x v="4"/>
    <m/>
    <m/>
    <m/>
    <x v="1"/>
    <x v="6"/>
    <d v="2017-05-31T00:00:00"/>
    <d v="2017-02-27T00:00:00"/>
    <x v="2"/>
    <d v="2017-05-31T00:00:00"/>
    <n v="250000"/>
    <n v="0.25"/>
    <n v="4"/>
    <d v="2017-05-25T00:00:00"/>
    <s v="Key stretch"/>
    <x v="0"/>
    <s v="Cog Process Trnsfmtn"/>
    <s v="CPR: Blockchain Consulting"/>
    <s v="Hiemsch, Carsten"/>
    <s v="ZBLKPOC"/>
    <m/>
    <m/>
  </r>
  <r>
    <s v="XO-JPDKECW"/>
    <s v="North America"/>
    <s v="US Public"/>
    <s v="ASTELLAS PHARMA US, INC."/>
    <s v="Blockchain for Supply Chain (Track-Trace using Blockchain)"/>
    <x v="0"/>
    <m/>
    <m/>
    <m/>
    <x v="1"/>
    <x v="10"/>
    <d v="2017-06-23T00:00:00"/>
    <s v="04/03/2017 10:55pm"/>
    <x v="3"/>
    <d v="2017-06-23T00:00:00"/>
    <n v="250000"/>
    <n v="0.25"/>
    <n v="12"/>
    <s v="05/11/2017 01:32am"/>
    <s v="NIR"/>
    <x v="0"/>
    <s v="Cloud Application Innovation"/>
    <s v="EA SAP CS-Analytics HANA"/>
    <s v="SATISH M. (Satish) HIRANANDANI"/>
    <s v="ANADVNCE:ANA SP: Planning Analytics to Improve Efficiency"/>
    <m/>
    <m/>
  </r>
  <r>
    <s v="DM-OFHQVUP"/>
    <s v="Asia Pacific"/>
    <s v="ASEAN"/>
    <s v="OVERSEA-CHINESE BANKING CORPORATION LIMITED"/>
    <s v="Blockchain for Trade Finance"/>
    <x v="1"/>
    <m/>
    <m/>
    <m/>
    <x v="1"/>
    <x v="1"/>
    <d v="2017-06-28T00:00:00"/>
    <s v="03/30/2017 04:19am"/>
    <x v="3"/>
    <d v="2017-08-25T00:00:00"/>
    <n v="250000"/>
    <n v="0.25"/>
    <n v="12"/>
    <s v="06/08/2017 01:32am"/>
    <s v="Stretch"/>
    <x v="1"/>
    <s v="Cloud Developer Service"/>
    <s v="IBM Bluemix Garage - MVP"/>
    <s v="CALVIN LING PING (Calvin) SOH"/>
    <s v="ISA-BankFS08-Blockchain"/>
    <m/>
    <m/>
  </r>
  <r>
    <s v="PI-9GVQAHI"/>
    <s v="Europe"/>
    <s v="DACH"/>
    <s v="Energiewerke Nord GmbH                                                "/>
    <s v="Blockchain"/>
    <x v="3"/>
    <m/>
    <m/>
    <m/>
    <x v="1"/>
    <x v="12"/>
    <d v="2017-06-30T00:00:00"/>
    <d v="2017-02-23T00:00:00"/>
    <x v="3"/>
    <d v="2017-06-30T00:00:00"/>
    <n v="250000"/>
    <n v="0.25"/>
    <n v="12"/>
    <d v="2017-05-18T00:00:00"/>
    <s v="Stretch"/>
    <x v="0"/>
    <s v="Cog Process Trnsfmtn"/>
    <s v="CPR: Blockchain Consulting"/>
    <s v="Theilmann, Jan"/>
    <m/>
    <m/>
    <m/>
  </r>
  <r>
    <s v="SK-2UQQJ3H"/>
    <s v="North America"/>
    <s v="US Distribution"/>
    <s v="ARCA TECH SYSTEMS LLC"/>
    <s v="ARCA - Watson IoT- Blockchain"/>
    <x v="4"/>
    <m/>
    <m/>
    <m/>
    <x v="1"/>
    <x v="7"/>
    <d v="2017-06-30T00:00:00"/>
    <s v="02/15/2017 12:50pm"/>
    <x v="4"/>
    <d v="2017-08-30T00:00:00"/>
    <n v="250000"/>
    <n v="0.25"/>
    <n v="12"/>
    <s v="06/05/2017 02:47pm"/>
    <s v="Stretch"/>
    <x v="0"/>
    <s v="Cognitive Process Transformation"/>
    <s v="CBDS: Watson IoT - Connected Solutions"/>
    <s v="BRAD (BRAD) BRIDGHAM"/>
    <s v="EMBIoT:GBS Embed Internet of Things, EMBMOBLE:GBS Embedded Mobile"/>
    <m/>
    <m/>
  </r>
  <r>
    <s v="UL-IIADDC7"/>
    <s v="Europe"/>
    <s v="UKI"/>
    <s v="MARKS AND SPENCER PLC                                                 "/>
    <s v="Blockchain for Supply Chain integrity and stock accuracy POC"/>
    <x v="4"/>
    <m/>
    <m/>
    <m/>
    <x v="1"/>
    <x v="7"/>
    <d v="2017-06-30T00:00:00"/>
    <d v="2017-01-22T00:00:00"/>
    <x v="3"/>
    <d v="2017-06-30T00:00:00"/>
    <n v="250000"/>
    <n v="0.25"/>
    <n v="12"/>
    <d v="2017-05-18T00:00:00"/>
    <s v="NIR"/>
    <x v="0"/>
    <s v="Cog Process Trnsfmtn"/>
    <s v="CPR: Blockchain Consulting"/>
    <s v="HarveyGuttridge, S"/>
    <s v="ZBLKPOC"/>
    <m/>
    <m/>
  </r>
  <r>
    <s v="J5-FCRY3F5"/>
    <s v="North America"/>
    <s v="US Finance Service"/>
    <s v="STATE FARM MUTUAL AUTOMOBILE                                          "/>
    <s v="Blockchain MVP with ITR&amp;D"/>
    <x v="1"/>
    <m/>
    <m/>
    <m/>
    <x v="1"/>
    <x v="2"/>
    <d v="2017-06-07T00:00:00"/>
    <d v="2017-02-28T00:00:00"/>
    <x v="0"/>
    <d v="2017-06-09T00:00:00"/>
    <n v="245000"/>
    <n v="0.245"/>
    <n v="6"/>
    <d v="2017-06-14T00:00:00"/>
    <s v="Won"/>
    <x v="0"/>
    <s v="Cog Process Trnsfmtn"/>
    <s v="CPR: Blockchain Consulting"/>
    <s v="Kramer, Samuel S (Samuel)"/>
    <s v=", EXTCNAPP, ASASERVC"/>
    <m/>
    <m/>
  </r>
  <r>
    <s v="VX-EV9ZQNP"/>
    <s v="North America"/>
    <s v="US Public"/>
    <s v="AMGEN INC                                                             "/>
    <s v="Blockchain Clinical Trials for Amgen"/>
    <x v="0"/>
    <s v="Yes"/>
    <s v="India"/>
    <s v="Following up on next steps with the local team in the US. No response yet."/>
    <x v="1"/>
    <x v="10"/>
    <d v="2017-05-30T00:00:00"/>
    <d v="2017-02-17T00:00:00"/>
    <x v="2"/>
    <d v="2017-05-30T00:00:00"/>
    <n v="237500"/>
    <n v="0.23749999999999999"/>
    <n v="3"/>
    <d v="2017-04-13T00:00:00"/>
    <s v="Stretch"/>
    <x v="0"/>
    <s v="Cog Process Trnsfmtn"/>
    <s v="CPR: Blockchain Consulting"/>
    <s v="BERMAN, JEFFREY B (Jeff)"/>
    <s v="WATSNIOT"/>
    <m/>
    <m/>
  </r>
  <r>
    <s v="4D-DC5TYOP"/>
    <s v="Europe"/>
    <s v="BeNeLux"/>
    <s v="Enexis BV                                                             "/>
    <s v="Blockchain: from PoC to production case"/>
    <x v="2"/>
    <m/>
    <m/>
    <m/>
    <x v="1"/>
    <x v="5"/>
    <d v="2017-06-16T00:00:00"/>
    <d v="2016-05-11T00:00:00"/>
    <x v="5"/>
    <d v="2017-07-01T00:00:00"/>
    <n v="231850"/>
    <n v="0.23185"/>
    <n v="6"/>
    <d v="2017-06-08T00:00:00"/>
    <s v="At Risk"/>
    <x v="0"/>
    <s v="Cog Process Trnsfmtn"/>
    <s v="CPR: Blockchain Consulting"/>
    <s v="Dijkstra, Leo"/>
    <s v="ASASERVC, EMBMOBLE"/>
    <m/>
    <m/>
  </r>
  <r>
    <s v="YK-8XFR39O"/>
    <s v="Asia Pacific"/>
    <s v="ISA"/>
    <s v="MAHINDRA &amp; MAHINDRA                                                   "/>
    <s v="Commercial Implementation of Block Chain for Invoice Discounting"/>
    <x v="5"/>
    <s v="Yes"/>
    <s v="India"/>
    <s v="Proposal in deal board, stuck due to IP issues, may not sign in Apr"/>
    <x v="1"/>
    <x v="12"/>
    <d v="2017-06-23T00:00:00"/>
    <d v="2017-01-18T00:00:00"/>
    <x v="2"/>
    <d v="2017-06-23T00:00:00"/>
    <n v="220000"/>
    <n v="0.22"/>
    <n v="12"/>
    <d v="2017-05-11T00:00:00"/>
    <s v="At Risk"/>
    <x v="0"/>
    <s v="Cog Process Trnsfmtn"/>
    <s v="CPR: Blockchain Consulting"/>
    <s v="JATANIA, BHAVESH K"/>
    <s v="ZBLKLOCL"/>
    <m/>
    <m/>
  </r>
  <r>
    <s v="XQ-1E4BRPZ"/>
    <s v="North America"/>
    <s v="Canada"/>
    <s v="ROYAL BANK"/>
    <s v="Blockchain Sprint #1-5"/>
    <x v="1"/>
    <m/>
    <m/>
    <m/>
    <x v="1"/>
    <x v="1"/>
    <d v="2017-06-16T00:00:00"/>
    <s v="11/22/2016 09:06am"/>
    <x v="5"/>
    <d v="2017-06-16T00:00:00"/>
    <n v="218214"/>
    <n v="0.21821399999999999"/>
    <n v="12"/>
    <s v="05/18/2017 01:32am"/>
    <s v="At Risk"/>
    <x v="1"/>
    <s v="Cloud Developer Service"/>
    <s v="IBM Bluemix Garage - Other"/>
    <s v="Mike (MIKE) Mazarakis"/>
    <s v="BLKHSBN:HW SP: Blockchain High Sec Bus Netwk Blmix, ISA-BankFS08-Blockchain, ZBLKLOCL:HW SP: zSystems Blockchain Local/On Prem., ISA-BankFMFS03-BackOfficeOps"/>
    <m/>
    <m/>
  </r>
  <r>
    <s v="T2-SW1915V"/>
    <s v="Greater China Group"/>
    <s v="GCG"/>
    <s v="ABC HQ                                                                "/>
    <s v="ABC Blockchain"/>
    <x v="1"/>
    <m/>
    <m/>
    <m/>
    <x v="1"/>
    <x v="1"/>
    <d v="2017-06-30T00:00:00"/>
    <d v="2016-10-07T00:00:00"/>
    <x v="4"/>
    <d v="2017-06-30T00:00:00"/>
    <n v="217700"/>
    <n v="0.2177"/>
    <n v="3"/>
    <d v="2017-03-09T00:00:00"/>
    <s v="Stretch"/>
    <x v="0"/>
    <s v="Cog Process Trnsfmtn"/>
    <s v="CPR: Blockchain Consulting"/>
    <s v="CHEN, SONG"/>
    <s v="ZBLKPOC"/>
    <m/>
    <m/>
  </r>
  <r>
    <s v="RQ-9X82EJT"/>
    <s v="Europe"/>
    <s v="BeNeLux"/>
    <s v="KBC GROUP NV"/>
    <s v="Blockchain"/>
    <x v="1"/>
    <s v="Yes"/>
    <s v="India"/>
    <s v="Signing in progress"/>
    <x v="1"/>
    <x v="1"/>
    <d v="2017-06-16T00:00:00"/>
    <s v="01/20/2017 02:54am"/>
    <x v="5"/>
    <d v="2017-06-16T00:00:00"/>
    <n v="207000"/>
    <n v="0.20699999999999999"/>
    <n v="12"/>
    <s v="06/12/2017 02:00am"/>
    <s v="Key stretch"/>
    <x v="1"/>
    <s v="Hybrid Transformation"/>
    <s v="Business Process Manager Cloud"/>
    <s v="Luc (LUC) Wauters"/>
    <s v="ZBLKPOC:HW SP: Blockchain Proof of Concept"/>
    <m/>
    <m/>
  </r>
  <r>
    <s v="DD-N8SBFMW"/>
    <s v="Japan"/>
    <s v="Japan"/>
    <s v="SONY CORPORATION"/>
    <s v="SGED Blockchain PoC"/>
    <x v="3"/>
    <m/>
    <m/>
    <m/>
    <x v="1"/>
    <x v="12"/>
    <d v="2017-04-21T00:00:00"/>
    <s v="03/22/2017 10:01am"/>
    <x v="0"/>
    <d v="2017-04-24T00:00:00"/>
    <n v="200000"/>
    <n v="0.2"/>
    <n v="3"/>
    <s v="04/27/2017 01:32am"/>
    <s v="Won"/>
    <x v="1"/>
    <s v="Cloud Developer Service"/>
    <s v="IBM Bluemix Garage - MVP"/>
    <s v="Ken (KEN) Mizugami"/>
    <s v="CLOUD1:All Cloud Sales other than to Cloud SPs"/>
    <m/>
    <m/>
  </r>
  <r>
    <s v="KD-52PFV69"/>
    <s v="GCG Group"/>
    <s v="GCG"/>
    <s v="CATHAY LIFE INSURANCE CO., LTD."/>
    <s v="CXL LinuxONE for Blockchain"/>
    <x v="1"/>
    <m/>
    <m/>
    <m/>
    <x v="1"/>
    <x v="2"/>
    <d v="2017-04-30T00:00:00"/>
    <s v="06/27/2016 03:42am"/>
    <x v="2"/>
    <d v="2017-04-30T00:00:00"/>
    <n v="200000"/>
    <n v="0.2"/>
    <n v="1"/>
    <s v="03/13/2017 04:13am"/>
    <s v="Key stretch"/>
    <x v="5"/>
    <s v="System z"/>
    <s v="IBM LinuxONE Rockhopper"/>
    <s v="THOMAS (THOMAS) CHIOU"/>
    <s v="CLOUD1:All Cloud Sales other than to Cloud SPs, ZBLKPOC:HW SP: Blockchain Proof of Concept"/>
    <m/>
    <m/>
  </r>
  <r>
    <s v="82-O6DHQ9K"/>
    <s v="Europe"/>
    <s v="Nordic"/>
    <s v="OP-POHJOLA OSK"/>
    <s v="OP BlueMix Garage/Blockchain"/>
    <x v="4"/>
    <m/>
    <m/>
    <m/>
    <x v="1"/>
    <x v="7"/>
    <d v="2017-06-01T00:00:00"/>
    <s v="02/22/2017 08:34am"/>
    <x v="2"/>
    <d v="2017-06-01T00:00:00"/>
    <n v="200000"/>
    <n v="0.2"/>
    <n v="12"/>
    <s v="03/10/2017 09:19am"/>
    <s v="Key stretch"/>
    <x v="1"/>
    <s v="Cloud Developer Service"/>
    <s v="IBM Bluemix Garage - Other"/>
    <s v="Ilari (OSMO ILARI) Rönnberg"/>
    <s v="NONE:No code/solution involved"/>
    <m/>
    <m/>
  </r>
  <r>
    <s v="5B-6GVQK3S"/>
    <s v="Asia Pacific"/>
    <s v="ASEAN"/>
    <s v="BCS INFORMATION SYSTEMS PTE LTD"/>
    <s v="Blockchain"/>
    <x v="1"/>
    <m/>
    <m/>
    <m/>
    <x v="1"/>
    <x v="1"/>
    <d v="2017-06-15T00:00:00"/>
    <s v="05/11/2017 02:03am"/>
    <x v="3"/>
    <d v="2017-06-15T00:00:00"/>
    <n v="200000"/>
    <n v="0.2"/>
    <n v="12"/>
    <s v="06/15/2017 01:32am"/>
    <s v="Key stretch"/>
    <x v="1"/>
    <s v="Lab Services"/>
    <s v="Software Services - Bluemix Garage"/>
    <s v="JOLENE FONG MENG (Jolene Fong Meng) SIM"/>
    <s v="NONE:No code/solution involved"/>
    <m/>
    <m/>
  </r>
  <r>
    <s v="SI-H5ASK1K"/>
    <s v="Asia Pacific"/>
    <s v="ISA"/>
    <s v="TVS MOTOR COMPANY.LIMITED"/>
    <s v="Block Chain Solution for Supply Chain"/>
    <x v="5"/>
    <m/>
    <m/>
    <m/>
    <x v="1"/>
    <x v="9"/>
    <d v="2017-06-15T00:00:00"/>
    <s v="11/09/2016 12:36am"/>
    <x v="4"/>
    <d v="2017-06-15T00:00:00"/>
    <n v="200000"/>
    <n v="0.2"/>
    <n v="12"/>
    <s v="05/26/2017 06:44am"/>
    <s v="NIR"/>
    <x v="1"/>
    <s v="Cloud Developer Service"/>
    <m/>
    <s v="Nagarajan (Nagarajan) Rao"/>
    <s v="ZBLKPOC:HW SP: Blockchain Proof of Concept"/>
    <m/>
    <m/>
  </r>
  <r>
    <s v="8Q-06V9LY2"/>
    <s v="Asia Pacific"/>
    <s v="ASEAN"/>
    <s v="UNION BANK OF THE PHILIPPINES"/>
    <s v="Blockchain: Innovation Garage"/>
    <x v="1"/>
    <m/>
    <m/>
    <m/>
    <x v="1"/>
    <x v="1"/>
    <d v="2017-06-21T00:00:00"/>
    <s v="02/03/2017 02:27am"/>
    <x v="4"/>
    <d v="2017-06-21T00:00:00"/>
    <n v="200000"/>
    <n v="0.2"/>
    <n v="12"/>
    <s v="02/09/2017 01:31am"/>
    <s v="NIR"/>
    <x v="1"/>
    <s v="Lab Services"/>
    <s v="Software Services - Bluemix Garage"/>
    <s v="Martin Luis I. (Martin Luis) Lopez-Vito"/>
    <s v="CLOUD1:All Cloud Sales other than to Cloud SPs"/>
    <m/>
    <m/>
  </r>
  <r>
    <s v="SP-VX6A5MY"/>
    <s v="Europe"/>
    <s v="Italy"/>
    <s v="ENEL SERVIZI SRL"/>
    <s v="Enel Blockchain Pilot"/>
    <x v="2"/>
    <m/>
    <m/>
    <m/>
    <x v="1"/>
    <x v="5"/>
    <d v="2017-06-22T00:00:00"/>
    <s v="02/03/2017 09:28am"/>
    <x v="3"/>
    <d v="2017-06-22T00:00:00"/>
    <n v="200000"/>
    <n v="0.2"/>
    <n v="6"/>
    <s v="05/26/2017 04:08am"/>
    <s v="Stretch"/>
    <x v="0"/>
    <s v="Cloud Application Innovation"/>
    <s v="CAI Accel App Dev &amp; Integration - Bluemix"/>
    <s v="Luca (LUCA) Lo Presti"/>
    <s v="ISA-E&amp;UCS16-OpsInnovation"/>
    <m/>
    <m/>
  </r>
  <r>
    <s v="MP-K7JFIEI"/>
    <s v="Europe"/>
    <s v="Nordic"/>
    <s v="VATTENFALL AB"/>
    <s v="Blockchain Finance - MVP + prototype - Bad Depts across region etc."/>
    <x v="2"/>
    <m/>
    <m/>
    <m/>
    <x v="1"/>
    <x v="5"/>
    <d v="2017-06-28T00:00:00"/>
    <s v="03/27/2017 10:38am"/>
    <x v="3"/>
    <d v="2018-02-15T00:00:00"/>
    <n v="200000"/>
    <n v="0.2"/>
    <n v="12"/>
    <s v="03/30/2017 01:32am"/>
    <s v="NIR"/>
    <x v="0"/>
    <s v="Cognitive Process Transformation"/>
    <s v="CPR: Blockchain Consulting"/>
    <s v="Nils (Nils) Overgaard"/>
    <s v="ISA-E&amp;UCS08ERP-FinanceHR, ZBLKPOC:HW SP: Blockchain Proof of Concept"/>
    <m/>
    <m/>
  </r>
  <r>
    <s v="3C-VFBJ40N"/>
    <s v="Asia Pacific"/>
    <s v="ISA"/>
    <s v="ICICI BANK LIMITED"/>
    <s v="Block Chain Solution for ICICI Bank Ltd."/>
    <x v="5"/>
    <m/>
    <m/>
    <m/>
    <x v="1"/>
    <x v="1"/>
    <d v="2017-06-30T00:00:00"/>
    <s v="10/03/2016 07:43am"/>
    <x v="3"/>
    <d v="2017-06-30T00:00:00"/>
    <n v="200000"/>
    <n v="0.2"/>
    <n v="1"/>
    <s v="04/27/2017 01:32am"/>
    <s v="Key stretch"/>
    <x v="8"/>
    <s v="z Systems MW"/>
    <s v="Mainframe SW Services"/>
    <s v="SIDHARTHA (SIDHARTHA) BAHADUR"/>
    <s v="NONE:No code/solution involved"/>
    <m/>
    <m/>
  </r>
  <r>
    <s v="49-YJJ9CSF"/>
    <s v="GCG Group"/>
    <s v="GCG"/>
    <s v="BANK OF SUZHOU CO.,LTD"/>
    <s v="BlockChain"/>
    <x v="1"/>
    <m/>
    <m/>
    <m/>
    <x v="1"/>
    <x v="1"/>
    <d v="2017-06-30T00:00:00"/>
    <s v="01/17/2017 08:55am"/>
    <x v="3"/>
    <d v="2017-06-30T00:00:00"/>
    <n v="200000"/>
    <n v="0.2"/>
    <n v="12"/>
    <s v="05/25/2017 01:32am"/>
    <s v="Stretch"/>
    <x v="1"/>
    <s v="Cloud Developer Service"/>
    <s v="IBM Bluemix Local - Runtimes"/>
    <s v="Xiang Fei (Xiang Fei) Li"/>
    <s v="NONE:No code/solution involved"/>
    <m/>
    <m/>
  </r>
  <r>
    <s v="4K-8D9H31S"/>
    <s v="North America"/>
    <s v="US Distribution"/>
    <s v="GOLDEN STATE FOODS CORP                                               "/>
    <s v="GBS POC Program Management"/>
    <x v="4"/>
    <m/>
    <m/>
    <m/>
    <x v="1"/>
    <x v="7"/>
    <d v="2017-06-30T00:00:00"/>
    <d v="2017-05-30T00:00:00"/>
    <x v="2"/>
    <m/>
    <n v="200000"/>
    <n v="0.2"/>
    <n v="12"/>
    <d v="2017-05-30T00:00:00"/>
    <s v="Key stretch"/>
    <x v="0"/>
    <s v="Cog Process Trnsfmtn"/>
    <s v="CPR: Blockchain Consulting"/>
    <s v="VILLARETE, CINDY L."/>
    <s v="NONE, EMBMOBLE"/>
    <m/>
    <m/>
  </r>
  <r>
    <s v="HE-J43DNK3"/>
    <s v="North America"/>
    <s v="US Finance Service"/>
    <s v="PNC BANK NATIONAL ASSOCIATION                                         "/>
    <s v="Blockchain PoC"/>
    <x v="1"/>
    <m/>
    <m/>
    <m/>
    <x v="1"/>
    <x v="1"/>
    <d v="2017-06-30T00:00:00"/>
    <d v="2017-02-27T00:00:00"/>
    <x v="3"/>
    <d v="2017-06-30T00:00:00"/>
    <n v="200000"/>
    <n v="0.2"/>
    <n v="3"/>
    <d v="2017-06-09T00:00:00"/>
    <s v="Stretch"/>
    <x v="0"/>
    <s v="Cog Process Trnsfmtn"/>
    <s v="CPR: Blockchain Consulting"/>
    <s v="Sullivan, Mark J"/>
    <s v="NONE"/>
    <m/>
    <m/>
  </r>
  <r>
    <s v="LZ-GJUT856"/>
    <s v="GCG Group"/>
    <s v="GCG"/>
    <s v="China wide internet technology (Beijing) Co., Ltd"/>
    <s v="blockchain POC"/>
    <x v="2"/>
    <m/>
    <m/>
    <m/>
    <x v="1"/>
    <x v="3"/>
    <d v="2017-06-30T00:00:00"/>
    <s v="01/04/2017 09:49pm"/>
    <x v="2"/>
    <d v="2017-06-30T00:00:00"/>
    <n v="200000"/>
    <n v="0.2"/>
    <n v="1"/>
    <s v="06/13/2017 05:20am"/>
    <s v="Key stretch"/>
    <x v="5"/>
    <s v="System z"/>
    <s v="IBM LinuxONE Rockhopper"/>
    <s v="GANG (GANG) LI"/>
    <s v="ZBLKPOC:HW SP: Blockchain Proof of Concept, ZNEWN-4:HW SP: z Systems New Account N-4"/>
    <m/>
    <m/>
  </r>
  <r>
    <s v="S6-8TU96HS"/>
    <s v="Europe"/>
    <s v="Italy"/>
    <s v="UNICREDIT BUSINESS                                                    "/>
    <s v="Unicredit"/>
    <x v="1"/>
    <s v="Yes"/>
    <s v="Netherland"/>
    <s v="The two major Italian banks: UniCredit and Intesa Sanpaolo will cooperate to establish the first private blockchain backbone to manage the KYC for Corporate clients. _x000a_Plan (Design Thinking Workshop Completed – May 27th) – CIC Netherlands and CIC Italy engaged – POC to be completed by mid of July 2017 - Funded by V-TServices Innovation program_x000a_"/>
    <x v="1"/>
    <x v="1"/>
    <d v="2017-06-30T00:00:00"/>
    <d v="2017-01-24T00:00:00"/>
    <x v="3"/>
    <d v="2017-06-30T00:00:00"/>
    <n v="200000"/>
    <n v="0.2"/>
    <n v="6"/>
    <d v="2017-04-13T00:00:00"/>
    <s v="Stretch"/>
    <x v="0"/>
    <s v="Cog Process Trnsfmtn"/>
    <s v="CPR: Blockchain Consulting"/>
    <s v="Malosio, Fabio"/>
    <s v="ZBLKPOC"/>
    <m/>
    <m/>
  </r>
  <r>
    <s v="TZ-IRLHIEE"/>
    <s v="Asia Pacific"/>
    <s v="Korea"/>
    <s v="LG ELECTRONICS HQ                                                     "/>
    <s v="BlockChain Platform ?? for LGE ???? ? ??"/>
    <x v="3"/>
    <m/>
    <m/>
    <m/>
    <x v="1"/>
    <x v="8"/>
    <d v="2017-06-30T00:00:00"/>
    <d v="2017-04-03T00:00:00"/>
    <x v="3"/>
    <d v="2017-08-30T00:00:00"/>
    <n v="200000"/>
    <n v="0.2"/>
    <n v="12"/>
    <d v="2017-06-08T00:00:00"/>
    <s v="Stretch"/>
    <x v="0"/>
    <s v="Cloud App Innov"/>
    <s v="CAI Big Data Srvs Blockchain on Big Data"/>
    <s v="YOON, YOO SHIN (Yoo Shin)"/>
    <s v="BLKHSBN"/>
    <m/>
    <m/>
  </r>
  <r>
    <s v="UE-BW1IJED"/>
    <s v="Europe"/>
    <s v="DACH"/>
    <s v="DB Systel GmbH                                                        "/>
    <s v="Blockchain Engagements resultierend aus Innovation Council vom 22.05.17 im W"/>
    <x v="4"/>
    <m/>
    <m/>
    <m/>
    <x v="1"/>
    <x v="6"/>
    <d v="2017-06-30T00:00:00"/>
    <d v="2017-02-22T00:00:00"/>
    <x v="3"/>
    <d v="2017-06-30T00:00:00"/>
    <n v="200000"/>
    <n v="0.2"/>
    <n v="12"/>
    <d v="2017-06-01T00:00:00"/>
    <s v="Stretch"/>
    <x v="0"/>
    <s v="Cog Process Trnsfmtn"/>
    <s v="CPR: Blockchain Consulting"/>
    <s v="Wittmann, Peter"/>
    <m/>
    <m/>
    <m/>
  </r>
  <r>
    <s v="VS-N7HDRDZ"/>
    <s v="Asia Pacific"/>
    <s v="ASEAN"/>
    <s v="BANK NEGARA MALAYSIA"/>
    <s v="BNM BlockChains"/>
    <x v="1"/>
    <m/>
    <m/>
    <m/>
    <x v="1"/>
    <x v="1"/>
    <d v="2017-06-30T00:00:00"/>
    <s v="08/21/2016 10:11pm"/>
    <x v="4"/>
    <d v="2017-06-30T00:00:00"/>
    <n v="200000"/>
    <n v="0.2"/>
    <n v="12"/>
    <s v="02/19/2017 02:32am"/>
    <s v="NIR"/>
    <x v="1"/>
    <s v="Hybrid Integration"/>
    <s v="API Connect SaaS"/>
    <s v="Cindy Wai Yee (CINDY WAI YEE) Woon"/>
    <m/>
    <m/>
    <m/>
  </r>
  <r>
    <s v="XJ-LXSXVES"/>
    <s v="North America"/>
    <s v="US Distribution"/>
    <s v="GOLDEN STATE FOODS CORP                                               "/>
    <s v="GBS POC Program Management"/>
    <x v="4"/>
    <m/>
    <m/>
    <m/>
    <x v="1"/>
    <x v="7"/>
    <d v="2017-06-30T00:00:00"/>
    <d v="2017-05-30T00:00:00"/>
    <x v="2"/>
    <d v="2017-06-30T00:00:00"/>
    <n v="200000"/>
    <n v="0.2"/>
    <n v="12"/>
    <d v="2017-05-30T00:00:00"/>
    <s v="Key stretch"/>
    <x v="0"/>
    <s v="Cog Process Trnsfmtn"/>
    <s v="CPR: Blockchain Consulting"/>
    <s v="VILLARETE, CINDY L."/>
    <s v="NONE, EMBMOBLE"/>
    <m/>
    <m/>
  </r>
  <r>
    <s v="ZG-XOZB4E7"/>
    <s v="Asia Pacific"/>
    <s v="ASEAN"/>
    <s v="KASIKORNBANK PUBLIC COMPANY LIMITED"/>
    <s v="LinuxONE - KBANK Blockchain on LinuxONE"/>
    <x v="1"/>
    <m/>
    <m/>
    <m/>
    <x v="1"/>
    <x v="1"/>
    <d v="2017-06-30T00:00:00"/>
    <s v="03/20/2017 07:53am"/>
    <x v="3"/>
    <d v="2017-12-29T00:00:00"/>
    <n v="200000"/>
    <n v="0.2"/>
    <n v="1"/>
    <s v="05/19/2017 07:59am"/>
    <s v="Stretch"/>
    <x v="5"/>
    <s v="System z"/>
    <s v="IBM LinuxONE Rockhopper"/>
    <s v="Charnchai (CHARNCHAI) Kraithongsook"/>
    <s v="ZBLKLOCL:HW SP: zSystems Blockchain Local/On Prem."/>
    <m/>
    <m/>
  </r>
  <r>
    <s v="6P-V7KJCAM"/>
    <s v="GCG Group"/>
    <s v="GCG"/>
    <s v="CHINA CONSTRUCTION BANK (ASIA) CORPORATION LIMITED"/>
    <s v="CCB Blockchain pilot on bancassurance"/>
    <x v="1"/>
    <m/>
    <m/>
    <m/>
    <x v="1"/>
    <x v="1"/>
    <d v="2017-06-21T00:00:00"/>
    <s v="02/16/2017 10:45am"/>
    <x v="5"/>
    <d v="2017-06-30T00:00:00"/>
    <n v="180000"/>
    <n v="0.18"/>
    <n v="12"/>
    <s v="06/01/2017 04:31am"/>
    <s v="Solid"/>
    <x v="0"/>
    <s v="Cloud Application Innovation"/>
    <s v="CAI - Digital Operations"/>
    <s v="JACKY (Jacky) HUI"/>
    <s v="ISA-BankFS08-Blockchain"/>
    <m/>
    <m/>
  </r>
  <r>
    <s v="HA-4T3PEJL"/>
    <s v="North America"/>
    <s v="US Finance Service"/>
    <s v="FIDELITY INFORMATION SERVICES LLC"/>
    <s v="FSS Blockchain"/>
    <x v="1"/>
    <m/>
    <m/>
    <m/>
    <x v="1"/>
    <x v="1"/>
    <d v="2017-06-23T00:00:00"/>
    <s v="04/26/2017 02:18pm"/>
    <x v="3"/>
    <d v="2017-06-23T00:00:00"/>
    <n v="180000"/>
    <n v="0.18"/>
    <n v="12"/>
    <s v="06/08/2017 01:31am"/>
    <s v="Stretch"/>
    <x v="9"/>
    <s v="Watson Data Platform"/>
    <s v="Other Watson Data Platform"/>
    <s v="Bob T. (Bob) Wheatley"/>
    <s v="PRIVCLD:CLD&amp;COG: Run existing on private cloud"/>
    <m/>
    <m/>
  </r>
  <r>
    <s v="9S-KW2MUX7"/>
    <s v="Japan"/>
    <s v="Japan"/>
    <s v="TOYOTA MOTOR CORPORATION"/>
    <s v="TMC HO SWBOM on Blockchain Trial"/>
    <x v="3"/>
    <m/>
    <m/>
    <m/>
    <x v="1"/>
    <x v="9"/>
    <d v="2017-05-22T00:00:00"/>
    <s v="10/14/2016 11:16am"/>
    <x v="1"/>
    <d v="2017-05-22T00:00:00"/>
    <n v="173952"/>
    <n v="0.173952"/>
    <n v="3"/>
    <s v="05/25/2017 01:32am"/>
    <s v="Won"/>
    <x v="0"/>
    <s v="Cloud Application Innovation"/>
    <s v="CAI Accel App Dev &amp; Integration - Private no-Cloud"/>
    <s v="Haruhira (HARUHIRA) Ohnaka"/>
    <s v="EMBIoT:GBS Embed Internet of Things, ISA-AutoIS70-ConnectedVehicle, ZBLKPOC:HW SP: Blockchain Proof of Concept"/>
    <m/>
    <m/>
  </r>
  <r>
    <s v="XX-W7Y0M43"/>
    <s v="Japan"/>
    <s v="Japan"/>
    <s v="CTC/CTC"/>
    <s v="?BPOI?GBS_CTC_????_Hyperledger"/>
    <x v="3"/>
    <m/>
    <m/>
    <m/>
    <x v="1"/>
    <x v="4"/>
    <d v="2017-06-30T00:00:00"/>
    <s v="03/13/2017 07:32am"/>
    <x v="2"/>
    <d v="2017-06-30T00:00:00"/>
    <n v="171428"/>
    <n v="0.171428"/>
    <n v="6"/>
    <s v="04/23/2017 10:52am"/>
    <s v="Key stretch"/>
    <x v="3"/>
    <s v="Infrastructure Services"/>
    <s v="6941-95A IBM CLD Advisory Svcs, Bluemix Infra (GTS BU)"/>
    <s v="Yoshihiro (YOSHIHIRO) Hayakawa"/>
    <s v="NONE:No code/solution involved"/>
    <m/>
    <m/>
  </r>
  <r>
    <s v="NF-REFIP4G"/>
    <s v="North America"/>
    <s v="Canada"/>
    <s v="ATB FINANCIAL"/>
    <s v="Blockchain - Loyalty Rewards"/>
    <x v="1"/>
    <m/>
    <m/>
    <m/>
    <x v="1"/>
    <x v="1"/>
    <d v="2017-06-16T00:00:00"/>
    <s v="01/23/2017 01:58pm"/>
    <x v="4"/>
    <d v="2017-06-16T00:00:00"/>
    <n v="166668"/>
    <n v="0.16666800000000001"/>
    <n v="4"/>
    <s v="03/18/2017 06:39pm"/>
    <s v="Stretch"/>
    <x v="0"/>
    <s v="iX Growth Platform"/>
    <s v="DSI - iX: Cust Engage &amp; Dsgn: GBS SW Support/Enhancements"/>
    <s v="Matthew (MATTHEW) Angelstad"/>
    <s v="ISA-BankFS08-Blockchain"/>
    <m/>
    <m/>
  </r>
  <r>
    <s v="16-V7TF2BP"/>
    <s v="MEA"/>
    <s v="MEA"/>
    <s v="NEDBANK LIMITED"/>
    <s v="Nedbank Blockchain RFP - CIB"/>
    <x v="1"/>
    <s v="Yes"/>
    <s v="India"/>
    <s v="Won, Staffing in Progress"/>
    <x v="1"/>
    <x v="1"/>
    <d v="2017-05-15T00:00:00"/>
    <s v="02/14/2017 04:35am"/>
    <x v="0"/>
    <d v="2017-05-15T00:00:00"/>
    <n v="166571"/>
    <n v="0.166571"/>
    <n v="4"/>
    <s v="05/20/2017 12:37pm"/>
    <s v="Won"/>
    <x v="0"/>
    <s v="iX Growth Platform"/>
    <s v="DSI - iX: Cust Engage &amp; Dsgn: Experience Strategy &amp; Design"/>
    <s v="Philip Matthew (Philip Matthew) Anderson"/>
    <s v="ISA-BankFS08-Blockchain"/>
    <m/>
    <m/>
  </r>
  <r>
    <s v="VG-Q79XHJ7"/>
    <s v="North America"/>
    <s v="US Finance Service"/>
    <s v="THE WESTERN UNION COMPANY                                             "/>
    <s v="WESTERN UNION - BLOCKCHAIN"/>
    <x v="1"/>
    <m/>
    <m/>
    <m/>
    <x v="1"/>
    <x v="1"/>
    <d v="2017-06-15T00:00:00"/>
    <d v="2017-03-01T00:00:00"/>
    <x v="4"/>
    <d v="2017-06-15T00:00:00"/>
    <n v="160000"/>
    <n v="0.16"/>
    <n v="12"/>
    <d v="2017-03-02T00:00:00"/>
    <s v="NIR"/>
    <x v="0"/>
    <s v="Cog Process Trnsfmtn"/>
    <s v="UNK - Blockchain (CPR)"/>
    <s v="Gordon, Ralph (Ralph)"/>
    <m/>
    <m/>
    <m/>
  </r>
  <r>
    <s v="DX-YQGCPNB"/>
    <s v="Europe"/>
    <s v="BeNeLux"/>
    <s v="Brainnet B.V.                                                         "/>
    <s v="TenneT IT various T&amp;M assignments"/>
    <x v="2"/>
    <m/>
    <m/>
    <m/>
    <x v="1"/>
    <x v="5"/>
    <d v="2017-06-23T00:00:00"/>
    <d v="2017-01-25T00:00:00"/>
    <x v="5"/>
    <d v="2017-06-23T00:00:00"/>
    <n v="160000"/>
    <n v="0.16"/>
    <n v="9"/>
    <d v="2017-06-13T00:00:00"/>
    <s v="At Risk"/>
    <x v="0"/>
    <s v="Cog Process Trnsfmtn"/>
    <s v="CPR: Blockchain Consulting"/>
    <s v="Dijkstra, Leo"/>
    <m/>
    <m/>
    <m/>
  </r>
  <r>
    <s v="J5-FCRY3F5"/>
    <s v="North America"/>
    <s v="US Finance Service"/>
    <s v="STATE FARM MUTUAL AUTOMOBILE INSURANCE COMPANY"/>
    <s v="Blockchain MVP with ITR&amp;D"/>
    <x v="1"/>
    <m/>
    <m/>
    <m/>
    <x v="1"/>
    <x v="2"/>
    <d v="2017-06-07T00:00:00"/>
    <s v="02/28/2017 12:24pm"/>
    <x v="0"/>
    <d v="2017-06-09T00:00:00"/>
    <n v="155000"/>
    <n v="0.155"/>
    <n v="3"/>
    <s v="06/15/2017 01:31am"/>
    <s v="Won"/>
    <x v="1"/>
    <s v="Cloud Developer Service"/>
    <s v="IBM Bluemix Garage - MVP"/>
    <s v="Samuel S. (Samuel) Kramer"/>
    <s v="ASASERVC:Cloud Business Solution (CBS), EXTCNAPP:CLD&amp;COG: Extend cloud native apps &amp; data, ISA-BankInsFS09SEC-Security"/>
    <m/>
    <m/>
  </r>
  <r>
    <s v="HE-J43DNK3"/>
    <s v="North America"/>
    <s v="US Finance Service"/>
    <s v="PNC BANK NATIONAL ASSOCIATION"/>
    <s v="Blockchain PoC"/>
    <x v="1"/>
    <m/>
    <m/>
    <m/>
    <x v="1"/>
    <x v="1"/>
    <d v="2017-06-30T00:00:00"/>
    <s v="02/27/2017 03:10pm"/>
    <x v="3"/>
    <d v="2017-06-30T00:00:00"/>
    <n v="155000"/>
    <n v="0.155"/>
    <n v="3"/>
    <s v="06/15/2017 01:31am"/>
    <s v="Stretch"/>
    <x v="1"/>
    <s v="Cloud Developer Service"/>
    <s v="IBM Bluemix Garage - MVP"/>
    <s v="Mark J. (Mark) Sullivan"/>
    <s v="ISA-BankFS08-Blockchain, NONE:No code/solution involved"/>
    <m/>
    <m/>
  </r>
  <r>
    <s v="LR-BEE696E"/>
    <s v="North America"/>
    <s v="US Communica/CSI"/>
    <s v="EVERTEC GROUP LLC                                                     "/>
    <s v="Block chain for reward program"/>
    <x v="2"/>
    <m/>
    <m/>
    <m/>
    <x v="1"/>
    <x v="3"/>
    <d v="2017-05-14T00:00:00"/>
    <d v="2017-02-13T00:00:00"/>
    <x v="4"/>
    <d v="2017-05-14T00:00:00"/>
    <n v="150000"/>
    <n v="0.15"/>
    <n v="12"/>
    <d v="2017-02-16T00:00:00"/>
    <s v="Stretch"/>
    <x v="0"/>
    <s v="Cog Process Trnsfmtn"/>
    <s v="UNK - Blockchain (CPR)"/>
    <s v="GINES REYES, MARIDALYS"/>
    <s v="ASASERVC"/>
    <m/>
    <m/>
  </r>
  <r>
    <s v="7H-BP70SSW"/>
    <s v="Europe"/>
    <s v="DACH"/>
    <s v="Münchener                                                            "/>
    <s v="Phase 1- B3i Blockchain"/>
    <x v="1"/>
    <m/>
    <m/>
    <m/>
    <x v="1"/>
    <x v="2"/>
    <d v="2017-05-15T00:00:00"/>
    <d v="2017-02-06T00:00:00"/>
    <x v="0"/>
    <d v="2017-04-12T00:00:00"/>
    <n v="150000"/>
    <n v="0.15"/>
    <n v="12"/>
    <d v="2017-05-11T00:00:00"/>
    <s v="Won"/>
    <x v="0"/>
    <s v="Cog Process Trnsfmtn"/>
    <s v="CPR: Blockchain Consulting"/>
    <s v="Smolarz, Astrid"/>
    <s v="BDAMEGA"/>
    <m/>
    <m/>
  </r>
  <r>
    <s v="V3-DO9BAQ3"/>
    <s v="North America"/>
    <s v="US Distribution"/>
    <s v="FERGUSON ENTERPRISES INC                                              "/>
    <s v="Blockchain POV"/>
    <x v="4"/>
    <m/>
    <m/>
    <m/>
    <x v="1"/>
    <x v="7"/>
    <d v="2017-05-16T00:00:00"/>
    <d v="2017-02-16T00:00:00"/>
    <x v="4"/>
    <d v="2017-06-01T00:00:00"/>
    <n v="150000"/>
    <n v="0.15"/>
    <n v="2"/>
    <d v="2017-02-16T00:00:00"/>
    <s v="Stretch"/>
    <x v="0"/>
    <s v="Cog Process Trnsfmtn"/>
    <s v="UNK - Blockchain (CPR)"/>
    <s v="SHOWERS, DANIEL C. (DAN)"/>
    <m/>
    <m/>
    <m/>
  </r>
  <r>
    <s v="Y7-BK4JSJR"/>
    <s v="North America"/>
    <s v="US Distribution"/>
    <s v="PERFORMANCE FOOD GROUP INC                                            "/>
    <s v="Blockchain POV"/>
    <x v="3"/>
    <m/>
    <m/>
    <m/>
    <x v="1"/>
    <x v="4"/>
    <d v="2017-05-17T00:00:00"/>
    <d v="2017-02-16T00:00:00"/>
    <x v="4"/>
    <d v="2017-06-01T00:00:00"/>
    <n v="150000"/>
    <n v="0.15"/>
    <n v="2"/>
    <d v="2017-02-16T00:00:00"/>
    <s v="Stretch"/>
    <x v="0"/>
    <s v="Cog Process Trnsfmtn"/>
    <s v="UNK - Blockchain (CPR)"/>
    <s v="SHOWERS, DANIEL C. (DAN)"/>
    <m/>
    <m/>
    <m/>
  </r>
  <r>
    <s v="QL-7ROO1QW"/>
    <s v="Asia Pacific"/>
    <s v="ANZ"/>
    <s v="ASX limited (AUSTRALIAN SECURITIES EXCHANGE)"/>
    <s v="Flash for BlockChain"/>
    <x v="1"/>
    <m/>
    <m/>
    <m/>
    <x v="1"/>
    <x v="1"/>
    <d v="2017-05-24T00:00:00"/>
    <s v="08/18/2016 06:24am"/>
    <x v="4"/>
    <d v="2017-05-24T00:00:00"/>
    <n v="150000"/>
    <n v="0.15"/>
    <n v="1"/>
    <s v="08/25/2016 01:36am"/>
    <s v="Stretch"/>
    <x v="5"/>
    <s v="Storage"/>
    <m/>
    <s v="KIRSTY M. (Kirsty) SIMPSON"/>
    <m/>
    <m/>
    <m/>
  </r>
  <r>
    <s v="L7-P7QDLEQ"/>
    <s v="Europe"/>
    <s v="BeNeLux"/>
    <s v="ANWB B.V."/>
    <s v="Blockchain @ ANWB"/>
    <x v="4"/>
    <m/>
    <m/>
    <m/>
    <x v="1"/>
    <x v="6"/>
    <d v="2017-05-30T00:00:00"/>
    <s v="09/06/2016 06:01am"/>
    <x v="3"/>
    <d v="2017-05-30T00:00:00"/>
    <n v="150000"/>
    <n v="0.15"/>
    <n v="12"/>
    <s v="05/30/2017 02:48am"/>
    <s v="Stretch"/>
    <x v="0"/>
    <s v="Cognitive Process Transformation"/>
    <s v="CBDS: Watson IoT - Connected Solutions"/>
    <s v="L. (Louis) Bruin De"/>
    <s v="EMBCLOUD:GBS Embedded Cloud"/>
    <m/>
    <m/>
  </r>
  <r>
    <s v="S3-L6QG835"/>
    <s v="North America"/>
    <s v="US Finance Service"/>
    <s v="THE HANOVER INSURANCE COMPANY                                         "/>
    <s v="Blockchain Garage Services"/>
    <x v="1"/>
    <m/>
    <m/>
    <m/>
    <x v="1"/>
    <x v="2"/>
    <d v="2017-05-30T00:00:00"/>
    <d v="2017-01-16T00:00:00"/>
    <x v="3"/>
    <d v="2017-05-30T00:00:00"/>
    <n v="150000"/>
    <n v="0.15"/>
    <n v="1"/>
    <d v="2017-05-18T00:00:00"/>
    <s v="Stretch"/>
    <x v="3"/>
    <s v="Infrastructure Svcs"/>
    <s v="6950-16G GTS Split Blockchain on Bluemix (Finance Use Only)"/>
    <s v="Simoncelli, Wendy P."/>
    <s v="ZBLKPOC"/>
    <m/>
    <m/>
  </r>
  <r>
    <s v="ZV-SNAOK0R"/>
    <s v="Europe"/>
    <s v="BeNeLux"/>
    <s v="DATA WITHHELD"/>
    <s v="DATA WITHHELD"/>
    <x v="6"/>
    <m/>
    <m/>
    <m/>
    <x v="1"/>
    <x v="13"/>
    <d v="2017-06-15T00:00:00"/>
    <s v="01/09/2017 04:14pm"/>
    <x v="4"/>
    <d v="2017-06-15T00:00:00"/>
    <n v="150000"/>
    <n v="0.15"/>
    <n v="12"/>
    <s v="05/29/2017 12:45pm"/>
    <s v="Stretch"/>
    <x v="2"/>
    <s v="Platform &amp; Industry Solutions"/>
    <s v="IoT for Electronics"/>
    <s v="M. A. (Michael) Nees"/>
    <s v="WATIOT:Support for Growth Initiative"/>
    <m/>
    <m/>
  </r>
  <r>
    <s v="TR-Z47XY0K"/>
    <s v="Europe"/>
    <s v="SPGI"/>
    <s v="CENTROS COMERCIALES CARREFOUR S.A"/>
    <s v="Blockchain Pilot"/>
    <x v="4"/>
    <m/>
    <m/>
    <m/>
    <x v="1"/>
    <x v="7"/>
    <d v="2017-06-18T00:00:00"/>
    <s v="03/20/2017 07:39am"/>
    <x v="4"/>
    <d v="2017-06-18T00:00:00"/>
    <n v="150000"/>
    <n v="0.15"/>
    <n v="2"/>
    <s v="04/11/2017 07:34am"/>
    <s v="Stretch"/>
    <x v="0"/>
    <s v="Cognitive Process Transformation"/>
    <s v="CPS: Operate Advisory Services for Cognitive Automation"/>
    <s v="Jose Miguel (José Miguel) Rico De La Hera"/>
    <m/>
    <m/>
    <m/>
  </r>
  <r>
    <s v="6P-V7KJCAM"/>
    <s v="GCG Group"/>
    <s v="GCG"/>
    <s v="CHINA CONSTRUCTION BANK (ASIA) CORPORATION LIMITED"/>
    <s v="CCB Blockchain pilot on bancassurance"/>
    <x v="1"/>
    <m/>
    <m/>
    <m/>
    <x v="1"/>
    <x v="1"/>
    <d v="2017-06-21T00:00:00"/>
    <s v="02/16/2017 10:45am"/>
    <x v="5"/>
    <d v="2017-06-30T00:00:00"/>
    <n v="150000"/>
    <n v="0.15"/>
    <n v="12"/>
    <s v="03/29/2017 02:42am"/>
    <s v="Stretch"/>
    <x v="1"/>
    <s v="Lab Services"/>
    <s v="Software Services - Bluemix Garage"/>
    <s v="JACKY (Jacky) HUI"/>
    <s v="ISA-BankFS08-Blockchain"/>
    <m/>
    <m/>
  </r>
  <r>
    <s v="DC-VQTJTGX"/>
    <s v="Europe"/>
    <s v="DACH"/>
    <s v="Infomotion GmbH                                                       "/>
    <s v="CeBIT17-Global Business Services-Hyperledger + IGF + Use Cases-062-low (SS2)"/>
    <x v="3"/>
    <m/>
    <m/>
    <m/>
    <x v="1"/>
    <x v="4"/>
    <d v="2017-06-22T00:00:00"/>
    <d v="2017-03-24T00:00:00"/>
    <x v="4"/>
    <d v="2017-06-22T00:00:00"/>
    <n v="150000"/>
    <n v="0.15"/>
    <n v="12"/>
    <d v="2017-03-30T00:00:00"/>
    <s v="NIR"/>
    <x v="0"/>
    <s v="Cog Process Trnsfmtn"/>
    <s v="UNK - Blockchain (CPR)"/>
    <s v="Frey, Markus"/>
    <m/>
    <m/>
    <m/>
  </r>
  <r>
    <s v="H5-Z0XVA86"/>
    <s v="North America"/>
    <s v="US Finance Service"/>
    <s v="CONTINENTAL CASUALTY COMPANY INC"/>
    <s v="CNA - Blockchain - Bluemix Garage"/>
    <x v="1"/>
    <m/>
    <m/>
    <m/>
    <x v="1"/>
    <x v="2"/>
    <d v="2017-06-23T00:00:00"/>
    <s v="01/11/2017 10:14pm"/>
    <x v="3"/>
    <d v="2017-06-23T00:00:00"/>
    <n v="150000"/>
    <n v="0.15"/>
    <n v="12"/>
    <s v="04/13/2017 01:32am"/>
    <s v="Stretch"/>
    <x v="1"/>
    <s v="Lab Services"/>
    <s v="Software Services - Bluemix Garage"/>
    <s v="Gary N. (Gary) Desmarais"/>
    <s v="NONE:No code/solution involved"/>
    <m/>
    <m/>
  </r>
  <r>
    <s v="4S-KQYJWTF"/>
    <s v="Europe"/>
    <s v="DACH"/>
    <s v="Robert Bosch GmbH"/>
    <s v="Bosch Automotive Aftermarket Blockchain Implemention Services"/>
    <x v="3"/>
    <m/>
    <m/>
    <m/>
    <x v="1"/>
    <x v="9"/>
    <d v="2017-06-27T00:00:00"/>
    <s v="11/15/2016 04:16am"/>
    <x v="4"/>
    <d v="2017-06-27T00:00:00"/>
    <n v="150000"/>
    <n v="0.15"/>
    <n v="12"/>
    <s v="01/22/2017 06:37am"/>
    <s v="NIR"/>
    <x v="1"/>
    <s v="Lab Services"/>
    <m/>
    <s v="DATA WITHHELD"/>
    <s v="ISA-BankFMFS03-BackOfficeOps"/>
    <m/>
    <m/>
  </r>
  <r>
    <s v="TI-MJL9JZE"/>
    <s v="North America"/>
    <s v="US Communica/CSI"/>
    <s v="DOW JONES &amp; CO INC                                                    "/>
    <s v="BlueMix Blockchain for digital currency and micropayments"/>
    <x v="2"/>
    <m/>
    <m/>
    <m/>
    <x v="1"/>
    <x v="3"/>
    <d v="2017-06-29T00:00:00"/>
    <d v="2017-03-31T00:00:00"/>
    <x v="4"/>
    <d v="2017-06-29T00:00:00"/>
    <n v="150000"/>
    <n v="0.15"/>
    <n v="12"/>
    <d v="2017-04-06T00:00:00"/>
    <s v="Stretch"/>
    <x v="0"/>
    <s v="Cog Process Trnsfmtn"/>
    <s v="UNK - Blockchain (CPR)"/>
    <s v="Martinez, Gerald  (JERRY)"/>
    <s v="ANDATALK"/>
    <m/>
    <m/>
  </r>
  <r>
    <s v="1U-NPVM5AS"/>
    <s v="Asia Pacific"/>
    <s v="ASEAN"/>
    <s v="GIC PRIVATE LIMITED"/>
    <s v="LinuxOne (HSBN) for Blockchain"/>
    <x v="1"/>
    <m/>
    <m/>
    <m/>
    <x v="1"/>
    <x v="1"/>
    <d v="2017-06-30T00:00:00"/>
    <s v="11/25/2016 10:30am"/>
    <x v="4"/>
    <d v="2017-12-22T00:00:00"/>
    <n v="150000"/>
    <n v="0.15"/>
    <n v="1"/>
    <s v="04/12/2017 03:50am"/>
    <s v="Stretch"/>
    <x v="5"/>
    <s v="System z"/>
    <m/>
    <s v="ELAINE MUI LING (Elaine Mui Ling) LIM"/>
    <s v="BLKHSBN:HW SP: Blockchain High Sec Bus Netwk Blmix"/>
    <m/>
    <m/>
  </r>
  <r>
    <s v="5A-CKCFY62"/>
    <s v="Asia Pacific"/>
    <s v="ASEAN"/>
    <s v="AIA SINGAPORE PRIVATE"/>
    <s v="Blockchain AIA"/>
    <x v="1"/>
    <m/>
    <m/>
    <m/>
    <x v="1"/>
    <x v="2"/>
    <d v="2017-06-30T00:00:00"/>
    <s v="05/29/2017 04:21am"/>
    <x v="3"/>
    <d v="2017-08-27T00:00:00"/>
    <n v="150000"/>
    <n v="0.15"/>
    <n v="12"/>
    <s v="06/01/2017 01:31am"/>
    <s v="Stretch"/>
    <x v="1"/>
    <s v="Lab Services"/>
    <s v="Software Services - Bluemix Garage"/>
    <s v="JOSEPH (Joseph) WIBAWA"/>
    <s v="ISA-999-NoSolutionSold"/>
    <m/>
    <m/>
  </r>
  <r>
    <s v="86-HF247O3"/>
    <s v="Asia Pacific"/>
    <s v="ASEAN"/>
    <s v="TOKIO MARINE LIFE"/>
    <s v="BC POC IBM C2017"/>
    <x v="1"/>
    <m/>
    <m/>
    <m/>
    <x v="1"/>
    <x v="2"/>
    <d v="2017-06-30T00:00:00"/>
    <d v="2017-03-21T00:00:00"/>
    <x v="3"/>
    <d v="2017-06-30T00:00:00"/>
    <n v="150000"/>
    <n v="0.15"/>
    <n v="12"/>
    <d v="2017-03-30T00:00:00"/>
    <s v="Stretch"/>
    <x v="0"/>
    <s v="Cloud App Innov"/>
    <s v="CAI Big Data Srvs Blockchain on Big Data"/>
    <s v="TAN, CHIEW LENG (Daniel)"/>
    <s v=", ZBLKPOC"/>
    <m/>
    <m/>
  </r>
  <r>
    <s v="ED-64VF610"/>
    <s v="North America"/>
    <s v="US Finance Service"/>
    <s v="THE HANOVER INSURANCE COMPANY                                         "/>
    <s v="Hanover - Blockchain"/>
    <x v="1"/>
    <m/>
    <m/>
    <m/>
    <x v="1"/>
    <x v="2"/>
    <d v="2017-06-30T00:00:00"/>
    <d v="2017-02-17T00:00:00"/>
    <x v="4"/>
    <d v="2017-06-30T00:00:00"/>
    <n v="150000"/>
    <n v="0.15"/>
    <n v="12"/>
    <d v="2017-02-23T00:00:00"/>
    <s v="Stretch"/>
    <x v="0"/>
    <s v="Cog Process Trnsfmtn"/>
    <s v="UNK - Blockchain (CPR)"/>
    <s v="DIBUONO, JOSEPH J."/>
    <m/>
    <m/>
    <m/>
  </r>
  <r>
    <s v="KA-KGK0XVE"/>
    <s v="Asia Pacific"/>
    <s v="ASEAN"/>
    <s v="THE MALL GROUP CO., LTD                                               "/>
    <s v="Blockchain garage - Smart Locker"/>
    <x v="4"/>
    <m/>
    <m/>
    <m/>
    <x v="1"/>
    <x v="7"/>
    <d v="2017-06-30T00:00:00"/>
    <d v="2017-03-21T00:00:00"/>
    <x v="4"/>
    <d v="2017-06-30T00:00:00"/>
    <n v="150000"/>
    <n v="0.15"/>
    <n v="12"/>
    <d v="2017-03-23T00:00:00"/>
    <s v="NIR"/>
    <x v="0"/>
    <s v="Cog Process Trnsfmtn"/>
    <s v="UNK - Blockchain (CPR)"/>
    <s v="Thanandornsuk, Wiboon"/>
    <s v="BLKHSBN"/>
    <m/>
    <m/>
  </r>
  <r>
    <s v="OG-WKQEFY5"/>
    <s v="Asia Pacific"/>
    <s v="ASEAN"/>
    <s v="Krungthai Bank Pcl"/>
    <s v="KTB Blockchain"/>
    <x v="1"/>
    <m/>
    <m/>
    <m/>
    <x v="1"/>
    <x v="1"/>
    <d v="2017-06-30T00:00:00"/>
    <s v="09/27/2016 10:26am"/>
    <x v="3"/>
    <d v="2017-06-30T00:00:00"/>
    <n v="150000"/>
    <n v="0.15"/>
    <n v="1"/>
    <s v="04/20/2017 01:32am"/>
    <s v="Stretch"/>
    <x v="1"/>
    <s v="Cloud Developer Service"/>
    <s v="Bluemix Public Subscription"/>
    <s v="Supanard (SUPANARD) Meekun-Iam"/>
    <s v="ISA-999-NoSolutionSold"/>
    <m/>
    <m/>
  </r>
  <r>
    <s v="SL-IHOSPPU"/>
    <s v="Greater China Group"/>
    <s v="GCG"/>
    <s v="Xinjiang Laoodao Agricultural                                         "/>
    <s v="Xinjiang Laoodao Smart Agriculture Blockchain"/>
    <x v="3"/>
    <m/>
    <m/>
    <m/>
    <x v="1"/>
    <x v="4"/>
    <d v="2017-06-30T00:00:00"/>
    <d v="2017-05-22T00:00:00"/>
    <x v="3"/>
    <d v="2017-06-30T00:00:00"/>
    <n v="150000"/>
    <n v="0.15"/>
    <n v="6"/>
    <d v="2017-06-08T00:00:00"/>
    <s v="At Risk"/>
    <x v="0"/>
    <s v="Cog Process Trnsfmtn"/>
    <s v="CPR: Blockchain Consulting"/>
    <s v="MA, SHI TAO"/>
    <s v="ZBLKPOC"/>
    <m/>
    <m/>
  </r>
  <r>
    <s v="Y9-JAXSFZA"/>
    <s v="Asia Pacific"/>
    <s v="ASEAN"/>
    <s v="SINGAPORE POWER LIMITED"/>
    <s v="LinuxOne (HSBN) for Blockchain"/>
    <x v="2"/>
    <m/>
    <m/>
    <m/>
    <x v="1"/>
    <x v="5"/>
    <d v="2017-06-30T00:00:00"/>
    <s v="11/25/2016 10:37am"/>
    <x v="6"/>
    <d v="2017-06-30T00:00:00"/>
    <n v="150000"/>
    <n v="0.15"/>
    <n v="1"/>
    <s v="12/01/2016 01:33am"/>
    <s v="NIR"/>
    <x v="5"/>
    <s v="System z"/>
    <m/>
    <s v="ELAINE MUI LING (Elaine Mui Ling) LIM"/>
    <s v="BLKHSBN:HW SP: Blockchain High Sec Bus Netwk Blmix"/>
    <m/>
    <m/>
  </r>
  <r>
    <s v="2X-LMHUJQD"/>
    <s v="Europe"/>
    <s v="UKI"/>
    <s v="JONES LANG LASALLE LIMITED                                            "/>
    <s v="Blockchain Proof of Concept"/>
    <x v="3"/>
    <m/>
    <m/>
    <m/>
    <x v="1"/>
    <x v="12"/>
    <d v="2017-06-30T00:00:00"/>
    <d v="2017-03-08T00:00:00"/>
    <x v="2"/>
    <d v="2017-06-30T00:00:00"/>
    <n v="149990"/>
    <n v="0.14999000000000001"/>
    <n v="12"/>
    <d v="2017-06-08T00:00:00"/>
    <s v="NIR"/>
    <x v="0"/>
    <s v="Cog Process Trnsfmtn"/>
    <s v="CPR: Blockchain Consulting"/>
    <s v="Colchester, Rupert"/>
    <m/>
    <m/>
    <m/>
  </r>
  <r>
    <s v="IX-SGOJ2LS"/>
    <s v="Europe"/>
    <s v="DACH"/>
    <s v="DB Systel GmbH TFB2 (Buchhaltung)"/>
    <s v="Smart ICT / Order 3 Q2 2017 / Blockchain K. Schwartz"/>
    <x v="4"/>
    <m/>
    <m/>
    <m/>
    <x v="1"/>
    <x v="6"/>
    <d v="2017-04-28T00:00:00"/>
    <s v="04/20/2017 06:33am"/>
    <x v="0"/>
    <d v="2017-05-01T00:00:00"/>
    <n v="142400"/>
    <n v="0.1424"/>
    <n v="8"/>
    <s v="05/04/2017 01:32am"/>
    <s v="Won"/>
    <x v="0"/>
    <s v="Cloud Application Innovation"/>
    <s v="CAI Digital Operations - AMS"/>
    <s v="DATA WITHHELD"/>
    <s v="ISA-T&amp;TDS25-LegacyTransf&amp;Cloud"/>
    <m/>
    <m/>
  </r>
  <r>
    <s v="D1-168ZTS1"/>
    <s v="Asia Pacific"/>
    <s v="Korea"/>
    <s v="KOSCOM                                                                "/>
    <s v="Blockchain Platform Development and Testbed Design"/>
    <x v="1"/>
    <m/>
    <m/>
    <m/>
    <x v="1"/>
    <x v="1"/>
    <d v="2017-05-12T00:00:00"/>
    <d v="2016-05-27T00:00:00"/>
    <x v="1"/>
    <d v="2017-05-12T00:00:00"/>
    <n v="140000"/>
    <n v="0.14000000000000001"/>
    <n v="12"/>
    <d v="2017-05-25T00:00:00"/>
    <s v="Won"/>
    <x v="0"/>
    <s v="Cog Process Trnsfmtn"/>
    <s v="CPR: Blockchain Consulting"/>
    <s v="LIM, SANG WOOK (Sang Wook)"/>
    <s v=", ZBLKPOC"/>
    <m/>
    <m/>
  </r>
  <r>
    <s v="BT-H4UR40V"/>
    <s v="North America"/>
    <s v="US Public"/>
    <s v="AETNA LIFE &amp; CASUALTY"/>
    <s v="Blockchain for NextGen Authentication"/>
    <x v="1"/>
    <s v="Yes"/>
    <s v="India"/>
    <s v="Initial Discussions, Confirmed by Anuj the opportunity is a place holder as of now."/>
    <x v="1"/>
    <x v="2"/>
    <d v="2017-06-16T00:00:00"/>
    <s v="03/11/2017 07:15am"/>
    <x v="3"/>
    <d v="2017-07-28T00:00:00"/>
    <n v="139060"/>
    <n v="0.13905999999999999"/>
    <n v="4"/>
    <s v="05/04/2017 01:32am"/>
    <s v="Stretch"/>
    <x v="1"/>
    <s v="Cloud Developer Service"/>
    <s v="IBM Bluemix Garage - MVP"/>
    <s v="Charles (Tyler) Kelly"/>
    <s v="ISA-InsFS23OCEG-CustomerEng, USESaaS:CLD&amp;COG: Use and integrate SaaS apps"/>
    <m/>
    <m/>
  </r>
  <r>
    <s v="Q9-GFTNO7N"/>
    <s v="North America"/>
    <s v="US Finance Service"/>
    <s v="PRINCIPAL LIFE INSURANCE CO                                           "/>
    <s v="Blockchain on Bluemix Service HSBN (High Security Business Network)"/>
    <x v="1"/>
    <m/>
    <m/>
    <m/>
    <x v="1"/>
    <x v="2"/>
    <d v="2017-06-23T00:00:00"/>
    <d v="2016-12-28T00:00:00"/>
    <x v="3"/>
    <d v="2017-06-23T00:00:00"/>
    <n v="138600"/>
    <n v="0.1386"/>
    <n v="12"/>
    <d v="2017-04-06T00:00:00"/>
    <s v="Key stretch"/>
    <x v="3"/>
    <s v="Infrastructure Svcs"/>
    <s v="6950-16G GTS Split Blockchain on Bluemix (Finance Use Only)"/>
    <s v="Gerstner, James  (Jim)"/>
    <s v="BLKHSBN"/>
    <m/>
    <m/>
  </r>
  <r>
    <s v="DG-99L16YU"/>
    <s v="North America"/>
    <s v="US Finance Service"/>
    <s v="THE NORTHERN TRUST COMPANY                                            "/>
    <s v="PE Blockchain - Post MVP support - PCR 2"/>
    <x v="1"/>
    <m/>
    <m/>
    <m/>
    <x v="1"/>
    <x v="1"/>
    <d v="2017-04-28T00:00:00"/>
    <d v="2017-04-21T00:00:00"/>
    <x v="0"/>
    <d v="2017-04-28T00:00:00"/>
    <n v="131175"/>
    <n v="0.13117500000000001"/>
    <n v="12"/>
    <d v="2017-05-04T00:00:00"/>
    <s v="Won"/>
    <x v="0"/>
    <s v="Cog Process Trnsfmtn"/>
    <s v="CPR: Blockchain Consulting"/>
    <s v="Anderson, Brian C"/>
    <s v=", EMBCLOUD"/>
    <m/>
    <m/>
  </r>
  <r>
    <s v="G8-D11BLQA"/>
    <s v="North America"/>
    <s v="US Industrial"/>
    <s v="BHP PETROLEUM AMERICAS INC                                            "/>
    <s v="Blockchain"/>
    <x v="3"/>
    <m/>
    <m/>
    <m/>
    <x v="1"/>
    <x v="11"/>
    <d v="2017-06-04T00:00:00"/>
    <d v="2017-03-06T00:00:00"/>
    <x v="4"/>
    <d v="2017-06-04T00:00:00"/>
    <n v="125000"/>
    <n v="0.125"/>
    <n v="4"/>
    <d v="2017-03-09T00:00:00"/>
    <s v="NIR"/>
    <x v="0"/>
    <s v="Cog Process Trnsfmtn"/>
    <s v="UNK - Blockchain (CPR)"/>
    <s v="BLAIR, JENNIFER M (Jennifer)"/>
    <m/>
    <m/>
    <m/>
  </r>
  <r>
    <s v="72-7DIBERF"/>
    <s v="North America"/>
    <s v="US Federal"/>
    <s v="TET - WORLD BANK - Inter-American Development Bank (IADB) 9216"/>
    <s v="IADB  Finance Blockchain Trade / POC"/>
    <x v="0"/>
    <m/>
    <m/>
    <m/>
    <x v="1"/>
    <x v="0"/>
    <d v="2017-06-30T00:00:00"/>
    <s v="11/07/2016 10:48pm"/>
    <x v="4"/>
    <d v="2017-06-30T00:00:00"/>
    <n v="125000"/>
    <n v="0.125"/>
    <n v="1"/>
    <s v="02/21/2017 11:12am"/>
    <s v="Stretch"/>
    <x v="11"/>
    <s v="Miscellaneous"/>
    <m/>
    <s v="Joan D. (Joan) Shiver"/>
    <s v="ZBLKPOC:HW SP: Blockchain Proof of Concept"/>
    <m/>
    <m/>
  </r>
  <r>
    <s v="2K-LUWSXQM"/>
    <s v="Japan"/>
    <s v="Japan"/>
    <s v="AEON FINANCIAL SERVICE CO.,LTD.                                       "/>
    <s v="ACE ??????"/>
    <x v="4"/>
    <m/>
    <m/>
    <m/>
    <x v="1"/>
    <x v="7"/>
    <d v="2017-06-30T00:00:00"/>
    <d v="2017-01-13T00:00:00"/>
    <x v="2"/>
    <m/>
    <n v="122857"/>
    <n v="0.12285699999999999"/>
    <n v="12"/>
    <d v="2017-06-06T00:00:00"/>
    <s v="Solid"/>
    <x v="0"/>
    <s v="Cog Process Trnsfmtn"/>
    <s v="CPR: Blockchain Consulting"/>
    <s v="Sanada, Tetsuji"/>
    <m/>
    <m/>
    <m/>
  </r>
  <r>
    <s v="FR-6NT7Y7B"/>
    <s v="Europe"/>
    <s v="BeNeLux"/>
    <s v="PHILIPS ELECTRONICS NEDERLAND BV"/>
    <s v="Blockchain / Watson IOT for Philips HealthTech"/>
    <x v="3"/>
    <m/>
    <m/>
    <m/>
    <x v="1"/>
    <x v="8"/>
    <d v="2017-06-22T00:00:00"/>
    <s v="01/04/2017 06:03pm"/>
    <x v="4"/>
    <d v="2017-06-22T00:00:00"/>
    <n v="120000"/>
    <n v="0.12"/>
    <n v="12"/>
    <s v="01/22/2017 06:54am"/>
    <s v="NIR"/>
    <x v="2"/>
    <s v="Platform &amp; Industry Solutions"/>
    <m/>
    <s v="L. (Louis) Bruin De"/>
    <s v="WATSNIOT:Embedded: Watson Internet of Things - Co, ZBLKPOC:HW SP: Blockchain Proof of Concept"/>
    <m/>
    <m/>
  </r>
  <r>
    <s v="9A-10PF3VJ"/>
    <s v="Europe"/>
    <s v="UKI"/>
    <s v="RECKITT BENCKISER"/>
    <s v="RB - Blockchain opportunity"/>
    <x v="4"/>
    <m/>
    <m/>
    <m/>
    <x v="1"/>
    <x v="7"/>
    <d v="2017-06-30T00:00:00"/>
    <s v="03/23/2017 08:33am"/>
    <x v="4"/>
    <d v="2017-06-30T00:00:00"/>
    <n v="120000"/>
    <n v="0.12"/>
    <n v="12"/>
    <s v="03/30/2017 01:32am"/>
    <s v="NIR"/>
    <x v="1"/>
    <s v="Cloud Developer Service"/>
    <m/>
    <s v="I. D. (IAN) Pattison"/>
    <s v="ISA-BankFMFS03-BackOfficeOps"/>
    <m/>
    <m/>
  </r>
  <r>
    <s v="9A-10PF3VJ"/>
    <s v="Europe"/>
    <s v="UKI"/>
    <s v="RECKITT BENCKISER                                                     "/>
    <s v="RB - Blockchain opportunity"/>
    <x v="4"/>
    <m/>
    <m/>
    <m/>
    <x v="1"/>
    <x v="7"/>
    <d v="2017-06-30T00:00:00"/>
    <d v="2017-03-23T00:00:00"/>
    <x v="4"/>
    <d v="2017-06-30T00:00:00"/>
    <n v="120000"/>
    <n v="0.12"/>
    <n v="12"/>
    <d v="2017-03-30T00:00:00"/>
    <s v="NIR"/>
    <x v="7"/>
    <s v="Industry Platform"/>
    <s v="UNK - High Security Business Network"/>
    <s v="Pattison, I D (Ian)"/>
    <m/>
    <m/>
    <m/>
  </r>
  <r>
    <s v="KN-L9IDBI4"/>
    <s v="North America"/>
    <s v="US Communica/CSI"/>
    <s v="ENSONO LP                                                             "/>
    <s v="Blockchain"/>
    <x v="3"/>
    <m/>
    <m/>
    <m/>
    <x v="1"/>
    <x v="4"/>
    <d v="2017-06-30T00:00:00"/>
    <d v="2017-05-25T00:00:00"/>
    <x v="4"/>
    <d v="2017-06-30T00:00:00"/>
    <n v="120000"/>
    <n v="0.12"/>
    <n v="12"/>
    <d v="2017-05-25T00:00:00"/>
    <s v="NIR"/>
    <x v="0"/>
    <s v="Cog Process Trnsfmtn"/>
    <s v="CPR: Blockchain - Apple"/>
    <s v="Busick, Eric C (Eric)"/>
    <s v="ZBLKLOCL"/>
    <m/>
    <m/>
  </r>
  <r>
    <s v="ZQ-0Z6S1NZ"/>
    <s v="North America"/>
    <s v="US Finance Service"/>
    <s v="ERIE INSURANCE GROUP"/>
    <s v="Blockchain MVP"/>
    <x v="1"/>
    <m/>
    <m/>
    <m/>
    <x v="1"/>
    <x v="2"/>
    <d v="2017-06-30T00:00:00"/>
    <s v="04/24/2017 01:36pm"/>
    <x v="5"/>
    <d v="2017-06-30T00:00:00"/>
    <n v="120000"/>
    <n v="0.12"/>
    <n v="12"/>
    <s v="05/05/2017 05:45pm"/>
    <s v="At Risk"/>
    <x v="1"/>
    <s v="Cloud Developer Service"/>
    <s v="IBM Bluemix Garage - MVP"/>
    <s v="ALEX (Alex) GRILLAKIS"/>
    <s v="NONE:No code/solution involved"/>
    <m/>
    <m/>
  </r>
  <r>
    <s v="VX-EV9ZQNP"/>
    <s v="North America"/>
    <s v="US Public"/>
    <s v="AMGEN INC."/>
    <s v="Blockchain Clinical Trials for Amgen"/>
    <x v="0"/>
    <s v="Yes"/>
    <s v="India"/>
    <s v="Following up on next steps with the local team in the US. No response yet."/>
    <x v="1"/>
    <x v="10"/>
    <d v="2017-05-30T00:00:00"/>
    <s v="02/17/2017 03:21pm"/>
    <x v="2"/>
    <d v="2017-05-30T00:00:00"/>
    <n v="118750"/>
    <n v="0.11874999999999999"/>
    <n v="2"/>
    <s v="05/23/2017 06:59pm"/>
    <s v="Key stretch"/>
    <x v="0"/>
    <s v="Cognitive Process Transformation"/>
    <s v="CBDS: Watson Health - Life Science - Advanced Analytics"/>
    <s v="JEFFREY B. (Jeff) BERMAN"/>
    <s v="WATSNIOT:Embedded: Watson Internet of Things - Co"/>
    <m/>
    <m/>
  </r>
  <r>
    <s v="VX-EV9ZQNP"/>
    <s v="North America"/>
    <s v="US Public"/>
    <s v="AMGEN INC."/>
    <s v="Blockchain Clinical Trials for Amgen"/>
    <x v="0"/>
    <s v="Yes"/>
    <s v="India"/>
    <s v="Following up on next steps with the local team in the US. No response yet."/>
    <x v="1"/>
    <x v="10"/>
    <d v="2017-05-30T00:00:00"/>
    <s v="02/17/2017 03:21pm"/>
    <x v="2"/>
    <d v="2017-05-30T00:00:00"/>
    <n v="118750"/>
    <n v="0.11874999999999999"/>
    <n v="2"/>
    <s v="06/15/2017 01:32am"/>
    <s v="Stretch"/>
    <x v="12"/>
    <s v="Consumer Health"/>
    <s v="Employee Health and Wellness - SW Services"/>
    <s v="JEFFREY B. (Jeff) BERMAN"/>
    <s v="WATSNIOT:Embedded: Watson Internet of Things - Co"/>
    <m/>
    <m/>
  </r>
  <r>
    <s v="DC-6SAMA2S"/>
    <s v="Europe"/>
    <s v="France"/>
    <s v="SACEM                                                                 "/>
    <s v="SACEM Block Chain phase 2"/>
    <x v="2"/>
    <m/>
    <m/>
    <m/>
    <x v="1"/>
    <x v="3"/>
    <d v="2017-05-11T00:00:00"/>
    <d v="2017-04-21T00:00:00"/>
    <x v="2"/>
    <d v="2017-05-11T00:00:00"/>
    <n v="118000"/>
    <n v="0.11799999999999999"/>
    <n v="3"/>
    <d v="2017-05-12T00:00:00"/>
    <s v="At Risk"/>
    <x v="0"/>
    <s v="Cloud App Innov"/>
    <s v="CAI Big Data Srvs Blockchain on Big Data"/>
    <s v="Le Dain, Marc"/>
    <s v="ZBLKPOC"/>
    <m/>
    <m/>
  </r>
  <r>
    <s v="M7-5G9Y714"/>
    <s v="North America"/>
    <s v="US Federal"/>
    <s v="INTER-AMERICAN DEVELOPMENT BANK"/>
    <s v="IDB Blockchain - POC Trade Confirmations"/>
    <x v="1"/>
    <m/>
    <m/>
    <m/>
    <x v="1"/>
    <x v="1"/>
    <d v="2017-06-30T00:00:00"/>
    <s v="01/25/2017 04:41pm"/>
    <x v="4"/>
    <d v="2017-06-30T00:00:00"/>
    <n v="115000"/>
    <n v="0.115"/>
    <n v="12"/>
    <s v="01/26/2017 01:32am"/>
    <s v="Stretch"/>
    <x v="1"/>
    <s v="Lab Services"/>
    <s v="Software Services - Bluemix Garage"/>
    <s v="EILEEN M. (Eileen) LOWRY"/>
    <m/>
    <m/>
    <m/>
  </r>
  <r>
    <s v="GB-RY0PWYJ"/>
    <s v="Asia Pacific"/>
    <s v="ISA"/>
    <s v="RESERVE BANK OF INDIA                                                 "/>
    <s v="Blockchain evaluation by RBI"/>
    <x v="5"/>
    <m/>
    <m/>
    <m/>
    <x v="1"/>
    <x v="1"/>
    <d v="2017-06-15T00:00:00"/>
    <d v="2017-03-15T00:00:00"/>
    <x v="4"/>
    <d v="2017-06-15T00:00:00"/>
    <n v="111111"/>
    <n v="0.111111"/>
    <n v="12"/>
    <d v="2017-03-16T00:00:00"/>
    <s v="NIR"/>
    <x v="0"/>
    <s v="Cog Process Trnsfmtn"/>
    <s v="UNK - Blockchain (CPR)"/>
    <s v="Ghevde, Prashant S"/>
    <s v="*"/>
    <m/>
    <m/>
  </r>
  <r>
    <s v="MR-WAFQVNJ"/>
    <s v="North America"/>
    <s v="US Industrial"/>
    <s v="EXXONMOBIL GLOBAL SERVICES CO                                         "/>
    <s v="O2C - Order to Cash Blockchain PoC"/>
    <x v="3"/>
    <m/>
    <m/>
    <m/>
    <x v="1"/>
    <x v="11"/>
    <d v="2017-06-04T00:00:00"/>
    <d v="2017-03-06T00:00:00"/>
    <x v="3"/>
    <d v="2017-06-04T00:00:00"/>
    <n v="110000"/>
    <n v="0.11"/>
    <n v="12"/>
    <d v="2017-06-01T00:00:00"/>
    <s v="NIR"/>
    <x v="3"/>
    <s v="Infrastructure Svcs"/>
    <s v="6950-16G GTS Split Blockchain on Bluemix (Finance Use Only)"/>
    <s v="Lawnin, James N (Jim)"/>
    <m/>
    <m/>
    <m/>
  </r>
  <r>
    <s v="LC-F8X0NF7"/>
    <s v="North America"/>
    <s v="US Distribution"/>
    <s v="PROCTER &amp; GAMBLE DISTRIBUTING CO                                      "/>
    <s v="Blockchain POC"/>
    <x v="4"/>
    <s v="Yes"/>
    <s v="India"/>
    <s v="Presented to client during client visit in Delhi Client Center. Client was very appreciative and keen to start the demo soon"/>
    <x v="1"/>
    <x v="7"/>
    <d v="2017-06-30T00:00:00"/>
    <d v="2016-07-26T00:00:00"/>
    <x v="2"/>
    <d v="2017-12-31T00:00:00"/>
    <n v="110000"/>
    <n v="0.11"/>
    <n v="2"/>
    <d v="2017-05-25T00:00:00"/>
    <s v="NIR"/>
    <x v="0"/>
    <s v="Cog Process Trnsfmtn"/>
    <s v="CPR: Blockchain Consulting"/>
    <s v="Keller, Jeffrey S. (JEFFREY)"/>
    <m/>
    <m/>
    <m/>
  </r>
  <r>
    <s v="SF-U959WGA"/>
    <s v="Europe"/>
    <s v="BeNeLux"/>
    <s v="ABN AMRO Bank N.V.                                                    "/>
    <s v="Torch 4, Road to Production, GvK"/>
    <x v="1"/>
    <s v="Yes"/>
    <s v="Gronigen"/>
    <s v="CIC Gronigen is being used in all dicussions for ABN, working to get the details"/>
    <x v="1"/>
    <x v="1"/>
    <d v="2017-06-30T00:00:00"/>
    <d v="2016-12-23T00:00:00"/>
    <x v="5"/>
    <d v="2017-06-14T00:00:00"/>
    <n v="110000"/>
    <n v="0.11"/>
    <n v="12"/>
    <d v="2017-05-23T00:00:00"/>
    <s v="At Risk"/>
    <x v="0"/>
    <s v="Cog Process Trnsfmtn"/>
    <s v="CPR: Blockchain Consulting"/>
    <s v="Kuilenburg Van, G (Gerrit)"/>
    <s v="BLUEMIXX"/>
    <m/>
    <m/>
  </r>
  <r>
    <s v="U4-KXZLS77"/>
    <s v="Europe"/>
    <s v="Italy"/>
    <s v="ENI SPA"/>
    <s v="Blockchain evaluation for trading"/>
    <x v="3"/>
    <m/>
    <m/>
    <m/>
    <x v="1"/>
    <x v="11"/>
    <d v="2017-06-09T00:00:00"/>
    <s v="12/15/2016 08:53am"/>
    <x v="4"/>
    <d v="2017-06-09T00:00:00"/>
    <n v="105000"/>
    <n v="0.105"/>
    <n v="12"/>
    <s v="02/19/2017 03:13am"/>
    <s v="NIR"/>
    <x v="1"/>
    <s v="Cloud Developer Service"/>
    <m/>
    <s v="Marco (MARCO) Garofalo"/>
    <s v="ISA-999-NoSolutionSold"/>
    <m/>
    <m/>
  </r>
  <r>
    <s v="ZL-ZY811OB"/>
    <s v="Asia Pacific"/>
    <s v="ASEAN"/>
    <s v="THE BANK OF TOKYO-MITSUBISHI UFJ, LTD. SINGAPORE BRANCH"/>
    <s v="BTMU Blockchain SLA Production BS Support"/>
    <x v="1"/>
    <s v="Yes"/>
    <s v="India"/>
    <s v="Will get involved"/>
    <x v="1"/>
    <x v="1"/>
    <d v="2017-04-28T00:00:00"/>
    <s v="02/19/2017 08:38pm"/>
    <x v="0"/>
    <d v="2017-05-31T00:00:00"/>
    <n v="100000"/>
    <n v="0.1"/>
    <n v="12"/>
    <s v="05/04/2017 01:31am"/>
    <s v="Won"/>
    <x v="0"/>
    <s v="Cloud Application Innovation"/>
    <s v="CAI App Migration &amp; Modernization - Private no-Cloud"/>
    <s v="DAVID BOON WAH (David Boon Wah) LIM"/>
    <s v="ISA-BankFMFS03-BackOfficeOps"/>
    <m/>
    <m/>
  </r>
  <r>
    <s v="20-ZRRSYK5"/>
    <s v="Europe"/>
    <s v="France"/>
    <s v="CULTURA"/>
    <s v="BlockChain"/>
    <x v="3"/>
    <m/>
    <m/>
    <m/>
    <x v="1"/>
    <x v="4"/>
    <d v="2017-05-24T00:00:00"/>
    <s v="11/25/2016 09:22am"/>
    <x v="4"/>
    <d v="2017-05-24T00:00:00"/>
    <n v="100000"/>
    <n v="0.1"/>
    <n v="12"/>
    <s v="01/22/2017 01:41pm"/>
    <s v="NIR"/>
    <x v="4"/>
    <s v="Security Services"/>
    <s v="IBM Data and Application Security Services 6950-97D"/>
    <s v="Vincent (VINCENT) Desveronnieres"/>
    <s v="ISA-RetailDS15-SmarterShopping"/>
    <m/>
    <m/>
  </r>
  <r>
    <s v="RF-L5XDOTS"/>
    <s v="Europe"/>
    <s v="France"/>
    <s v="YVES ROCHER VENTE DIRECTE"/>
    <s v="Blockchain"/>
    <x v="4"/>
    <m/>
    <m/>
    <m/>
    <x v="1"/>
    <x v="7"/>
    <d v="2017-05-24T00:00:00"/>
    <s v="11/25/2016 09:12am"/>
    <x v="4"/>
    <d v="2017-05-24T00:00:00"/>
    <n v="100000"/>
    <n v="0.1"/>
    <n v="12"/>
    <s v="01/22/2017 01:41pm"/>
    <s v="NIR"/>
    <x v="4"/>
    <s v="Security Services"/>
    <s v="IBM Data and Application Security Services 6950-97D"/>
    <s v="Vincent (VINCENT) Desveronnieres"/>
    <m/>
    <m/>
    <m/>
  </r>
  <r>
    <s v="ZG-GJR5QO4"/>
    <s v="Europe"/>
    <s v="DACH"/>
    <s v="ITERGO Informationstechnologie GmbH"/>
    <s v="Blockchain PoC für Kunstversicherung"/>
    <x v="1"/>
    <m/>
    <m/>
    <m/>
    <x v="1"/>
    <x v="2"/>
    <d v="2017-05-24T00:00:00"/>
    <s v="11/04/2016 08:44am"/>
    <x v="4"/>
    <d v="2017-05-24T00:00:00"/>
    <n v="100000"/>
    <n v="0.1"/>
    <n v="12"/>
    <s v="01/22/2017 06:58am"/>
    <s v="Stretch"/>
    <x v="2"/>
    <s v="Platform &amp; Industry Solutions"/>
    <s v="IoT for Insurance"/>
    <s v="DATA WITHHELD"/>
    <m/>
    <m/>
    <m/>
  </r>
  <r>
    <s v="FG-ALFYQ6H"/>
    <s v="Europe"/>
    <s v="CEE"/>
    <s v="POLSKIE SIECI ELEKTROENERGETYCZNE S. A."/>
    <s v="Blockchain/Trading services"/>
    <x v="2"/>
    <m/>
    <m/>
    <m/>
    <x v="1"/>
    <x v="5"/>
    <d v="2017-05-30T00:00:00"/>
    <s v="01/25/2017 10:16am"/>
    <x v="4"/>
    <d v="2017-05-30T00:00:00"/>
    <n v="100000"/>
    <n v="0.1"/>
    <n v="12"/>
    <s v="02/14/2017 04:42pm"/>
    <s v="Stretch"/>
    <x v="1"/>
    <s v="Cloud Unit Services"/>
    <m/>
    <s v="KRZYSZTOF S. (KRZYSZTOF) PIETKIEWICZ"/>
    <s v="ISA-E&amp;UCS16EOPS-EnergyOps"/>
    <m/>
    <m/>
  </r>
  <r>
    <s v="M8-UYTATGY"/>
    <s v="Europe"/>
    <s v="France"/>
    <s v="SOC NAT DES CHEMINS DE FER FRANC"/>
    <s v="Blockchain First Project for Optim Services"/>
    <x v="4"/>
    <m/>
    <m/>
    <m/>
    <x v="1"/>
    <x v="6"/>
    <d v="2017-05-31T00:00:00"/>
    <s v="07/21/2016 01:14pm"/>
    <x v="4"/>
    <d v="2017-05-31T00:00:00"/>
    <n v="100000"/>
    <n v="0.1"/>
    <n v="1"/>
    <s v="07/28/2016 01:36am"/>
    <s v="NIR"/>
    <x v="13"/>
    <s v="ISU Assets"/>
    <s v="Industry Svcs"/>
    <s v="Anne Gaelle (ANNE GAELLE) Chasles"/>
    <s v="ISA-BankFMFS03CST-CoreBankMod"/>
    <m/>
    <m/>
  </r>
  <r>
    <s v="HC-ESX50K0"/>
    <s v="North America"/>
    <s v="US Industrial"/>
    <s v="HONEYWELL INTERNATIONAL INC."/>
    <s v="Bluemix Garage for Blockchain for Navigation Data"/>
    <x v="3"/>
    <m/>
    <m/>
    <m/>
    <x v="1"/>
    <x v="8"/>
    <d v="2017-06-01T00:00:00"/>
    <s v="03/03/2017 09:59am"/>
    <x v="4"/>
    <d v="2017-06-01T00:00:00"/>
    <n v="100000"/>
    <n v="0.1"/>
    <n v="12"/>
    <s v="03/09/2017 01:32am"/>
    <s v="NIR"/>
    <x v="1"/>
    <s v="Cloud Developer Service"/>
    <m/>
    <s v="GARY K. (Gary) MORRIS"/>
    <m/>
    <m/>
    <m/>
  </r>
  <r>
    <s v="G6-38KKTWC"/>
    <s v="Europe"/>
    <s v="France"/>
    <s v="POLE EMPLOI LE CINETIC 1 A 5"/>
    <s v="Blockchain Certification des diplomes"/>
    <x v="0"/>
    <m/>
    <m/>
    <m/>
    <x v="1"/>
    <x v="0"/>
    <d v="2017-06-05T00:00:00"/>
    <s v="04/19/2017 11:58am"/>
    <x v="3"/>
    <d v="2017-07-18T00:00:00"/>
    <n v="100000"/>
    <n v="0.1"/>
    <n v="12"/>
    <s v="06/15/2017 01:32am"/>
    <s v="NIR"/>
    <x v="1"/>
    <s v="Cloud Developer Service"/>
    <s v="IBM Bluemix Garage - MVP"/>
    <s v="Marc (MARC) Durand"/>
    <s v="ZBLKPOC:HW SP: Blockchain Proof of Concept"/>
    <m/>
    <m/>
  </r>
  <r>
    <s v="BA-8ZQER43"/>
    <s v="Asia Pacific"/>
    <s v="ASEAN"/>
    <s v="THE STOCK EXCHANGE OF THAILAND"/>
    <s v="Blockchain Garage (Software Service)"/>
    <x v="1"/>
    <m/>
    <m/>
    <m/>
    <x v="1"/>
    <x v="1"/>
    <d v="2017-06-15T00:00:00"/>
    <s v="03/17/2017 03:56am"/>
    <x v="3"/>
    <d v="2017-09-25T00:00:00"/>
    <n v="100000"/>
    <n v="0.1"/>
    <n v="3"/>
    <s v="06/01/2017 01:32am"/>
    <s v="Stretch"/>
    <x v="1"/>
    <s v="Cloud Developer Service"/>
    <s v="IBM Bluemix Garage - Other"/>
    <s v="PATCHAREE (Patcharee) NUTTHESRI"/>
    <s v="NONE:No code/solution involved"/>
    <m/>
    <m/>
  </r>
  <r>
    <s v="5P-D0JCTA7"/>
    <s v="Latin America"/>
    <s v="SSA"/>
    <s v="BANCO COOMEVA S.A."/>
    <s v="CLOBLO - Blockchain"/>
    <x v="0"/>
    <m/>
    <m/>
    <m/>
    <x v="1"/>
    <x v="10"/>
    <d v="2017-06-16T00:00:00"/>
    <s v="11/15/2016 03:40pm"/>
    <x v="2"/>
    <d v="2017-06-16T00:00:00"/>
    <n v="100000"/>
    <n v="0.1"/>
    <n v="1"/>
    <s v="05/11/2017 01:32am"/>
    <s v="Key stretch"/>
    <x v="1"/>
    <s v="Cloud Developer Service"/>
    <s v="Bluemix Public Subscription"/>
    <s v="SANDRA JIMENA (SANDRA JIMENA) CAMACHO DIAZ"/>
    <s v="BLKHSBN:HW SP: Blockchain High Sec Bus Netwk Blmix"/>
    <m/>
    <m/>
  </r>
  <r>
    <s v="2J-PG4ZVV0"/>
    <s v="Europe"/>
    <s v="DACH"/>
    <s v="DATA WITHHELD"/>
    <s v="DATA WITHHELD"/>
    <x v="6"/>
    <m/>
    <m/>
    <m/>
    <x v="1"/>
    <x v="13"/>
    <d v="2017-06-21T00:00:00"/>
    <s v="09/20/2016 06:16am"/>
    <x v="4"/>
    <d v="2017-06-21T00:00:00"/>
    <n v="100000"/>
    <n v="0.1"/>
    <n v="12"/>
    <s v="01/22/2017 06:44am"/>
    <s v="NIR"/>
    <x v="1"/>
    <s v="Lab Services"/>
    <s v="Software Services - Bluemix Garage"/>
    <s v="DATA WITHHELD"/>
    <s v="ISA-BankFMFS03-BackOfficeOps"/>
    <m/>
    <m/>
  </r>
  <r>
    <s v="GG-E1CXJG1"/>
    <s v="Europe"/>
    <s v="DACH"/>
    <s v="R and V Allgemeine Versicherung AG                                    "/>
    <s v="Blockchain PoC"/>
    <x v="1"/>
    <m/>
    <m/>
    <m/>
    <x v="1"/>
    <x v="2"/>
    <d v="2017-06-21T00:00:00"/>
    <d v="2017-02-09T00:00:00"/>
    <x v="4"/>
    <d v="2017-06-21T00:00:00"/>
    <n v="100000"/>
    <n v="0.1"/>
    <n v="12"/>
    <d v="2017-04-10T00:00:00"/>
    <s v="NIR"/>
    <x v="0"/>
    <s v="Cog Process Trnsfmtn"/>
    <s v="UNK - Blockchain (CPR)"/>
    <s v="Papendiek, Ralph"/>
    <s v="*"/>
    <m/>
    <m/>
  </r>
  <r>
    <s v="6A-OZJ7IJ1"/>
    <s v="Latin America"/>
    <s v="SSA"/>
    <s v="Caja de Compensacion Familiar Compensar"/>
    <s v="Oportunidad Blockchain"/>
    <x v="2"/>
    <m/>
    <m/>
    <m/>
    <x v="1"/>
    <x v="3"/>
    <d v="2017-06-22T00:00:00"/>
    <s v="11/24/2016 05:26pm"/>
    <x v="3"/>
    <d v="2017-11-23T00:00:00"/>
    <n v="100000"/>
    <n v="0.1"/>
    <n v="1"/>
    <s v="04/06/2017 01:33am"/>
    <s v="Stretch"/>
    <x v="1"/>
    <s v="Cloud Developer Service"/>
    <s v="Bluemix Public Subscription"/>
    <s v="SANDRA JIMENA (SANDRA JIMENA) CAMACHO DIAZ"/>
    <s v="BLKHSBN:HW SP: Blockchain High Sec Bus Netwk Blmix"/>
    <m/>
    <m/>
  </r>
  <r>
    <s v="13-POELIEW"/>
    <s v="Europe"/>
    <s v="CEE"/>
    <s v="PAO SBERBANK                                                          "/>
    <s v="Cognitive I Tech Blockchain"/>
    <x v="1"/>
    <m/>
    <m/>
    <m/>
    <x v="1"/>
    <x v="1"/>
    <d v="2017-06-23T00:00:00"/>
    <d v="2017-04-05T00:00:00"/>
    <x v="2"/>
    <d v="2017-06-23T00:00:00"/>
    <n v="100000"/>
    <n v="0.1"/>
    <n v="3"/>
    <d v="2017-04-19T00:00:00"/>
    <s v="Stretch"/>
    <x v="0"/>
    <s v="Cog Process Trnsfmtn"/>
    <s v="CPR: Blockchain Consulting"/>
    <s v="SOKOLOV, EVGENY"/>
    <m/>
    <m/>
    <m/>
  </r>
  <r>
    <s v="DN-G5JWC9Z"/>
    <s v="North America"/>
    <s v="US Communica/CSI"/>
    <s v="DOW JONES &amp; CO INC"/>
    <s v="Blockchain Prototype 2 - Journalist Fact Capture"/>
    <x v="2"/>
    <m/>
    <m/>
    <m/>
    <x v="1"/>
    <x v="3"/>
    <d v="2017-06-23T00:00:00"/>
    <s v="10/06/2016 10:53pm"/>
    <x v="4"/>
    <d v="2017-06-23T00:00:00"/>
    <n v="100000"/>
    <n v="0.1"/>
    <n v="2"/>
    <s v="05/17/2017 10:32am"/>
    <s v="At Risk"/>
    <x v="0"/>
    <s v="Cognitive Process Transformation"/>
    <s v="CBDS: Advanced Analytics"/>
    <s v="NEAL H. (Neal) BOND"/>
    <s v="ZBLKPOC:HW SP: Blockchain Proof of Concept"/>
    <m/>
    <m/>
  </r>
  <r>
    <s v="HW-ARY4QN2"/>
    <s v="North America"/>
    <s v="US Finance Service"/>
    <s v="AIG PC GLOBAL SERVICES INC                                            "/>
    <s v="Blockchain for Multinational Programs - Expansion (3 weeks Requirements phas"/>
    <x v="1"/>
    <s v="Yes"/>
    <s v="Halifax"/>
    <s v="Need Updates"/>
    <x v="1"/>
    <x v="2"/>
    <d v="2017-06-23T00:00:00"/>
    <d v="2017-01-12T00:00:00"/>
    <x v="3"/>
    <d v="2017-06-26T00:00:00"/>
    <n v="100000"/>
    <n v="0.1"/>
    <n v="1"/>
    <d v="2017-06-08T00:00:00"/>
    <s v="At Risk"/>
    <x v="0"/>
    <s v="Cog Process Trnsfmtn"/>
    <s v="CPR: Blockchain Consulting"/>
    <s v="BRAUNSTEIN, DAVID S (Dave)"/>
    <m/>
    <m/>
    <m/>
  </r>
  <r>
    <s v="HX-ZNK6CFB"/>
    <s v="Asia Pacific"/>
    <s v="ASEAN"/>
    <s v="GREENLINE SYNERGY CO. LTD"/>
    <s v="Blockchain for Healthcare"/>
    <x v="3"/>
    <m/>
    <m/>
    <m/>
    <x v="1"/>
    <x v="4"/>
    <d v="2017-06-23T00:00:00"/>
    <s v="11/28/2016 04:17am"/>
    <x v="4"/>
    <d v="2017-06-23T00:00:00"/>
    <n v="100000"/>
    <n v="0.1"/>
    <n v="1"/>
    <s v="02/20/2017 01:42am"/>
    <s v="Stretch"/>
    <x v="5"/>
    <s v="System z"/>
    <s v="IBM LinuxONE Emperor"/>
    <s v="Ratanatawee (RATANATAWEE) Butsuntorn"/>
    <m/>
    <m/>
    <m/>
  </r>
  <r>
    <s v="TK-C8H39NA"/>
    <s v="Asia Pacific"/>
    <s v="ASEAN"/>
    <s v="BANK OF THAILAND"/>
    <s v="Blockchain Pilot"/>
    <x v="1"/>
    <m/>
    <m/>
    <m/>
    <x v="1"/>
    <x v="1"/>
    <d v="2017-06-23T00:00:00"/>
    <s v="01/18/2017 08:00am"/>
    <x v="3"/>
    <d v="2017-06-23T00:00:00"/>
    <n v="100000"/>
    <n v="0.1"/>
    <n v="3"/>
    <s v="06/15/2017 01:32am"/>
    <s v="Stretch"/>
    <x v="1"/>
    <s v="Lab Services"/>
    <s v="Software Services - Bluemix Garage"/>
    <s v="Supanard (SUPANARD) Meekun-Iam"/>
    <s v="ISA-999-NoSolutionSold"/>
    <m/>
    <m/>
  </r>
  <r>
    <s v="OB-LY3HC0Y"/>
    <s v="North America"/>
    <s v="US Finance Service"/>
    <s v="ENCORE INC                                                            "/>
    <s v="ECG: BDAT - Blockchain"/>
    <x v="4"/>
    <m/>
    <m/>
    <m/>
    <x v="1"/>
    <x v="7"/>
    <d v="2017-06-24T00:00:00"/>
    <d v="2017-03-26T00:00:00"/>
    <x v="4"/>
    <d v="2017-06-24T00:00:00"/>
    <n v="100000"/>
    <n v="0.1"/>
    <n v="12"/>
    <d v="2017-03-30T00:00:00"/>
    <s v="Stretch"/>
    <x v="0"/>
    <s v="Cog Process Trnsfmtn"/>
    <s v="UNK - Blockchain (CPR)"/>
    <s v="DUGAS, ANDREA L."/>
    <s v="NONE"/>
    <m/>
    <m/>
  </r>
  <r>
    <s v="B9-VWQLQJP"/>
    <s v="Europe"/>
    <s v="DACH"/>
    <s v="Daimler Financial Services AG"/>
    <s v="Blockchain Post PoC @ DFS"/>
    <x v="3"/>
    <m/>
    <m/>
    <m/>
    <x v="1"/>
    <x v="9"/>
    <d v="2017-06-26T00:00:00"/>
    <s v="05/11/2017 08:24am"/>
    <x v="3"/>
    <d v="2017-07-03T00:00:00"/>
    <n v="100000"/>
    <n v="0.1"/>
    <n v="6"/>
    <s v="05/11/2017 08:24am"/>
    <s v="Stretch"/>
    <x v="11"/>
    <s v="Miscellaneous"/>
    <s v="Other/Unk IBM Svcs"/>
    <s v="DATA WITHHELD"/>
    <s v="ISA-AutoIS04-TrnsfrmAutoRetail"/>
    <m/>
    <m/>
  </r>
  <r>
    <s v="NH-ALCRF8R"/>
    <s v="Europe"/>
    <s v="DACH"/>
    <s v="AXA Konzern AG"/>
    <s v="Blockchain für AXA Kunstversicherung - Provenienznachweis"/>
    <x v="1"/>
    <m/>
    <m/>
    <m/>
    <x v="1"/>
    <x v="2"/>
    <d v="2017-06-27T00:00:00"/>
    <s v="10/28/2016 11:00am"/>
    <x v="6"/>
    <d v="2017-06-27T00:00:00"/>
    <n v="100000"/>
    <n v="0.1"/>
    <n v="12"/>
    <s v="01/22/2017 02:45am"/>
    <s v="Stretch"/>
    <x v="9"/>
    <s v="Watson Data Platform"/>
    <m/>
    <s v="DATA WITHHELD"/>
    <s v="ISA-InsFS23-FrntOfficeTransf"/>
    <m/>
    <m/>
  </r>
  <r>
    <s v="45-HCGM82S"/>
    <s v="North America"/>
    <s v="Canada"/>
    <s v="NORTHWATER CAPITAL MANAGEMENT                                         "/>
    <s v="Blockchain Sprints"/>
    <x v="1"/>
    <m/>
    <m/>
    <m/>
    <x v="1"/>
    <x v="1"/>
    <d v="2017-06-28T00:00:00"/>
    <d v="2017-02-07T00:00:00"/>
    <x v="3"/>
    <d v="2017-06-28T00:00:00"/>
    <n v="100000"/>
    <n v="0.1"/>
    <n v="12"/>
    <d v="2017-05-15T00:00:00"/>
    <s v="Key stretch"/>
    <x v="0"/>
    <s v="Cog Process Trnsfmtn"/>
    <s v="CPR: Blockchain Consulting"/>
    <s v="Patterson, Peter (J.)"/>
    <s v="NONE"/>
    <m/>
    <m/>
  </r>
  <r>
    <s v="28-QZTKS2K"/>
    <s v="Europe"/>
    <s v="SPGI"/>
    <s v="CECA"/>
    <s v="Blockchain on Bluemix"/>
    <x v="1"/>
    <m/>
    <m/>
    <m/>
    <x v="1"/>
    <x v="1"/>
    <d v="2017-06-29T00:00:00"/>
    <s v="02/07/2017 04:25pm"/>
    <x v="3"/>
    <d v="2017-06-29T00:00:00"/>
    <n v="100000"/>
    <n v="0.1"/>
    <n v="12"/>
    <s v="06/08/2017 01:31am"/>
    <s v="Stretch"/>
    <x v="0"/>
    <s v="Cloud Application Innovation"/>
    <s v="CAI Accel App Dev &amp; Integration - Bluemix"/>
    <s v="Isabel (ISABEL) Cano Lahore"/>
    <s v="ISA-999-NoSolutionSold"/>
    <m/>
    <m/>
  </r>
  <r>
    <s v="0X-ZZ7TQBN"/>
    <s v="North America"/>
    <s v="US Distribution"/>
    <s v="GOLDEN STATE FOODS CORP                                               "/>
    <s v="Blockchain POC GBS"/>
    <x v="4"/>
    <m/>
    <m/>
    <m/>
    <x v="1"/>
    <x v="7"/>
    <d v="2017-06-30T00:00:00"/>
    <d v="2017-05-30T00:00:00"/>
    <x v="2"/>
    <d v="2017-06-30T00:00:00"/>
    <n v="100000"/>
    <n v="0.1"/>
    <n v="12"/>
    <d v="2017-06-01T00:00:00"/>
    <s v="Key stretch"/>
    <x v="0"/>
    <s v="Cog Process Trnsfmtn"/>
    <s v="CPR: Blockchain Consulting"/>
    <s v="VILLARETE, CINDY L."/>
    <s v="EMBMOBLE, NONE"/>
    <m/>
    <m/>
  </r>
  <r>
    <s v="45-L3LEF86"/>
    <s v="Asia Pacific"/>
    <s v="ASEAN"/>
    <s v="THE MALL GROUP CO., LTD                                               "/>
    <s v="Blockchain - Loyalty Point cross-redeem"/>
    <x v="4"/>
    <m/>
    <m/>
    <m/>
    <x v="1"/>
    <x v="7"/>
    <d v="2017-06-30T00:00:00"/>
    <d v="2017-03-21T00:00:00"/>
    <x v="4"/>
    <d v="2017-06-30T00:00:00"/>
    <n v="100000"/>
    <n v="0.1"/>
    <n v="12"/>
    <d v="2017-03-23T00:00:00"/>
    <s v="NIR"/>
    <x v="7"/>
    <s v="Industry Platform"/>
    <s v="UNK - High Security Business Network"/>
    <s v="Krungwong, Petchpaitoon"/>
    <s v="*"/>
    <m/>
    <m/>
  </r>
  <r>
    <s v="5P-OZM1ZDJ"/>
    <s v="Europe"/>
    <s v="DACH"/>
    <s v="PostFinance AG"/>
    <s v="Blockchain Technology Support"/>
    <x v="4"/>
    <m/>
    <m/>
    <m/>
    <x v="1"/>
    <x v="6"/>
    <d v="2017-06-30T00:00:00"/>
    <s v="12/07/2016 05:30am"/>
    <x v="2"/>
    <d v="2017-06-30T00:00:00"/>
    <n v="100000"/>
    <n v="0.1"/>
    <n v="1"/>
    <s v="06/15/2017 01:31am"/>
    <s v="Stretch"/>
    <x v="0"/>
    <s v="Cloud Application Innovation"/>
    <s v="CAI Accel App Dev &amp; Integration - Private no-Cloud"/>
    <s v="DATA WITHHELD"/>
    <s v="ACTINSIG:CLD&amp;COG: Transform processes w/ insights, ISA-BankFS08-Blockchain"/>
    <m/>
    <m/>
  </r>
  <r>
    <s v="94-VU67JFZ"/>
    <s v="North America"/>
    <s v="US Communica/CSI"/>
    <s v="OPERATION GREEN ZONE                                                  "/>
    <s v="HSBN for Operation Green Zone &amp; Foundation for 5; Protecting Veterans and Pu"/>
    <x v="3"/>
    <m/>
    <m/>
    <m/>
    <x v="1"/>
    <x v="4"/>
    <d v="2017-06-30T00:00:00"/>
    <d v="2017-06-13T00:00:00"/>
    <x v="3"/>
    <d v="2017-09-11T00:00:00"/>
    <n v="100000"/>
    <n v="0.1"/>
    <n v="12"/>
    <d v="2017-06-13T00:00:00"/>
    <s v="Stretch"/>
    <x v="7"/>
    <s v="Industry Platform"/>
    <s v="HSBN NW Monthly Charge"/>
    <s v="Datta, Raj (Raj)"/>
    <s v="NONE"/>
    <m/>
    <m/>
  </r>
  <r>
    <s v="96-8SZBM1T"/>
    <s v="GCG Group"/>
    <s v="GCG"/>
    <s v="NEW WORLD REAL ESTATE AGENCY L IMITED"/>
    <s v="NWD Blockchain Pilot for property selling (Phase 1)"/>
    <x v="3"/>
    <m/>
    <m/>
    <m/>
    <x v="1"/>
    <x v="12"/>
    <d v="2017-06-30T00:00:00"/>
    <s v="12/12/2016 08:58pm"/>
    <x v="2"/>
    <d v="2017-06-30T00:00:00"/>
    <n v="100000"/>
    <n v="0.1"/>
    <n v="12"/>
    <s v="05/14/2017 10:05am"/>
    <s v="Key stretch"/>
    <x v="0"/>
    <s v="Cloud Application Innovation"/>
    <s v="CAI Accel App Dev &amp; Integration - Bluemix"/>
    <s v="Michael (Michael) Mak"/>
    <s v="ISA-BankFS08-Blockchain"/>
    <m/>
    <m/>
  </r>
  <r>
    <s v="96-8SZBM1T"/>
    <s v="Greater China Group"/>
    <s v="GCG"/>
    <s v="NEW WORLD REAL ESTATE AGENCY L                                        "/>
    <s v="NWD Blockchain Pilot for property selling (Phase 1)"/>
    <x v="3"/>
    <m/>
    <m/>
    <m/>
    <x v="1"/>
    <x v="12"/>
    <d v="2017-06-30T00:00:00"/>
    <d v="2016-12-13T00:00:00"/>
    <x v="2"/>
    <d v="2017-06-30T00:00:00"/>
    <n v="100000"/>
    <n v="0.1"/>
    <n v="4"/>
    <d v="2017-05-14T00:00:00"/>
    <s v="Key stretch"/>
    <x v="0"/>
    <s v="Cog Process Trnsfmtn"/>
    <s v="CPR: Blockchain Consulting"/>
    <s v="Mak, Michael"/>
    <m/>
    <m/>
    <m/>
  </r>
  <r>
    <s v="BU-TXRPRXE"/>
    <s v="Europe"/>
    <s v="Italy"/>
    <s v="BANCA D'ITALIA                                                        "/>
    <s v="Blockchain in Banca d'Italia"/>
    <x v="1"/>
    <m/>
    <m/>
    <m/>
    <x v="1"/>
    <x v="1"/>
    <d v="2017-06-30T00:00:00"/>
    <d v="2016-07-28T00:00:00"/>
    <x v="4"/>
    <d v="2017-06-30T00:00:00"/>
    <n v="100000"/>
    <n v="0.1"/>
    <n v="12"/>
    <d v="2017-04-17T00:00:00"/>
    <s v="NIR"/>
    <x v="0"/>
    <s v="Cog Process Trnsfmtn"/>
    <s v="UNK - Blockchain (CPR)"/>
    <s v="Malosio, Fabio"/>
    <s v="BLUEMIXX"/>
    <m/>
    <m/>
  </r>
  <r>
    <s v="EH-XIJRCQB"/>
    <s v="Europe"/>
    <s v="SPGI"/>
    <s v="ENDESA S.A                                                            "/>
    <s v="Blockchain Pobreza Energetica"/>
    <x v="2"/>
    <m/>
    <m/>
    <m/>
    <x v="1"/>
    <x v="5"/>
    <d v="2017-06-30T00:00:00"/>
    <d v="2017-01-20T00:00:00"/>
    <x v="3"/>
    <d v="2017-06-30T00:00:00"/>
    <n v="100000"/>
    <n v="0.1"/>
    <n v="1"/>
    <d v="2017-04-20T00:00:00"/>
    <s v="Stretch"/>
    <x v="0"/>
    <s v="Cog Process Trnsfmtn"/>
    <s v="CPR: Blockchain Consulting"/>
    <s v="Trillo Pelaez, Anselmo"/>
    <s v="BLKHSBN"/>
    <m/>
    <m/>
  </r>
  <r>
    <s v="EV-OSAPH0R"/>
    <s v="Europe"/>
    <s v="DACH"/>
    <s v="BMW AG"/>
    <s v="B+U beim Aufsetzen einer Blockchain Anwendung basierend auf einem BMW FS spezifischen Use Case"/>
    <x v="3"/>
    <m/>
    <m/>
    <m/>
    <x v="1"/>
    <x v="9"/>
    <d v="2017-06-30T00:00:00"/>
    <s v="04/24/2017 03:24am"/>
    <x v="3"/>
    <d v="2017-06-30T00:00:00"/>
    <n v="100000"/>
    <n v="0.1"/>
    <n v="12"/>
    <s v="06/08/2017 01:31am"/>
    <s v="Stretch"/>
    <x v="1"/>
    <s v="Lab Services"/>
    <s v="Manage Solutions SW Services"/>
    <s v="DATA WITHHELD"/>
    <s v="ISA-999-NoSolutionSold"/>
    <m/>
    <m/>
  </r>
  <r>
    <s v="FS-3QPFU27"/>
    <s v="Europe"/>
    <s v="France"/>
    <s v="CARREFOUR SYSTEMES                                                    "/>
    <s v="Blockchain - first pilot - Traçabilité avec ChainOrchestra"/>
    <x v="4"/>
    <m/>
    <m/>
    <m/>
    <x v="1"/>
    <x v="7"/>
    <d v="2017-06-30T00:00:00"/>
    <d v="2017-02-06T00:00:00"/>
    <x v="3"/>
    <d v="2017-06-30T00:00:00"/>
    <n v="100000"/>
    <n v="0.1"/>
    <n v="12"/>
    <d v="2017-06-08T00:00:00"/>
    <s v="NIR"/>
    <x v="0"/>
    <s v="Cog Process Trnsfmtn"/>
    <s v="CPR: Blockchain Consulting"/>
    <s v="Calabre, Sandra"/>
    <s v="ZBLKPOC"/>
    <m/>
    <m/>
  </r>
  <r>
    <s v="IX-P7690SS"/>
    <s v="Europe"/>
    <s v="France"/>
    <s v="BNP PARIBAS PERSONAL                                                  "/>
    <s v="Projet Developpement BlockChain"/>
    <x v="1"/>
    <s v="Yes"/>
    <s v="India"/>
    <s v="CIB Internal Clearing using Blockchain being explored, Initial discussions with client, a potential need to land resources in PARIS"/>
    <x v="1"/>
    <x v="1"/>
    <d v="2017-06-30T00:00:00"/>
    <d v="2017-04-05T00:00:00"/>
    <x v="3"/>
    <d v="2017-06-30T00:00:00"/>
    <n v="100000"/>
    <n v="0.1"/>
    <n v="12"/>
    <d v="2017-05-25T00:00:00"/>
    <s v="NIR"/>
    <x v="0"/>
    <s v="Cog Process Trnsfmtn"/>
    <s v="CPR: Blockchain Consulting"/>
    <s v="Ubaldi, Frederic"/>
    <m/>
    <m/>
    <m/>
  </r>
  <r>
    <s v="JD-B3Z1NXG"/>
    <s v="Europe"/>
    <s v="DACH"/>
    <s v="Daimler AG"/>
    <s v="CORP - IoT - Blockchain POC"/>
    <x v="3"/>
    <m/>
    <m/>
    <m/>
    <x v="1"/>
    <x v="9"/>
    <d v="2017-06-30T00:00:00"/>
    <s v="08/08/2016 12:06pm"/>
    <x v="3"/>
    <d v="2017-06-30T00:00:00"/>
    <n v="100000"/>
    <n v="0.1"/>
    <n v="1"/>
    <s v="04/06/2017 01:33am"/>
    <s v="Stretch"/>
    <x v="11"/>
    <s v="Miscellaneous"/>
    <s v="Other/Unk IBM Svcs"/>
    <s v="DATA WITHHELD"/>
    <s v="ISA-AutoIS70IOTA-IoTAuto"/>
    <m/>
    <m/>
  </r>
  <r>
    <s v="M2-WRUWZYH"/>
    <s v="Asia Pacific"/>
    <s v="ISA"/>
    <s v="TITAN COMPANY LIMITED                                                 "/>
    <s v="Block Chain for Tracking Duplicate Watches"/>
    <x v="5"/>
    <m/>
    <m/>
    <m/>
    <x v="1"/>
    <x v="8"/>
    <d v="2017-06-30T00:00:00"/>
    <d v="2017-03-13T00:00:00"/>
    <x v="6"/>
    <d v="2017-06-30T00:00:00"/>
    <n v="100000"/>
    <n v="0.1"/>
    <n v="12"/>
    <d v="2017-03-16T00:00:00"/>
    <s v="NIR"/>
    <x v="0"/>
    <s v="Cog Process Trnsfmtn"/>
    <s v="UNK - Blockchain (CPR)"/>
    <s v="JAYASHANKAR, RAGHAVENDRA B (RAGHAVENDRA)"/>
    <s v="*"/>
    <m/>
    <m/>
  </r>
  <r>
    <s v="N8-PLOR4NI"/>
    <s v="Europe"/>
    <s v="Nordic"/>
    <s v="VOLVO INFORMATION TECHNOLOGY                                          "/>
    <s v="Blockchain for traceability"/>
    <x v="3"/>
    <m/>
    <m/>
    <m/>
    <x v="1"/>
    <x v="9"/>
    <d v="2017-06-30T00:00:00"/>
    <d v="2017-01-31T00:00:00"/>
    <x v="4"/>
    <d v="2017-11-17T00:00:00"/>
    <n v="100000"/>
    <n v="0.1"/>
    <n v="12"/>
    <d v="2017-02-02T00:00:00"/>
    <s v="NIR"/>
    <x v="3"/>
    <s v="Infrastructure Svcs"/>
    <s v="6950-16G GTS Split Blockchain on Bluemix (Finance Use Only)"/>
    <s v="Ekholm, Per"/>
    <s v="BLKHSBN"/>
    <m/>
    <m/>
  </r>
  <r>
    <s v="SK-2UQQJ3H"/>
    <s v="North America"/>
    <s v="US Distribution"/>
    <s v="ARCA TECH SYSTEMS LLC"/>
    <s v="ARCA - Watson IoT- Blockchain"/>
    <x v="4"/>
    <m/>
    <m/>
    <m/>
    <x v="1"/>
    <x v="7"/>
    <d v="2017-06-30T00:00:00"/>
    <s v="02/15/2017 12:50pm"/>
    <x v="4"/>
    <d v="2017-06-30T00:00:00"/>
    <n v="100000"/>
    <n v="0.1"/>
    <n v="12"/>
    <s v="02/16/2017 01:31am"/>
    <s v="Stretch"/>
    <x v="2"/>
    <s v="Platform &amp; Industry Solutions"/>
    <m/>
    <s v="BRAD (BRAD) BRIDGHAM"/>
    <s v="EMBIoT:GBS Embed Internet of Things, EMBMOBLE:GBS Embedded Mobile"/>
    <m/>
    <m/>
  </r>
  <r>
    <s v="SU-BI4GNYW"/>
    <s v="Asia Pacific"/>
    <s v="ISA"/>
    <s v="HDFC STANDARD LIFE INSURANCE"/>
    <s v="Blockchain opportunity at HDFC Life"/>
    <x v="5"/>
    <s v="Yes"/>
    <s v="India"/>
    <s v="Initial POC done, proposal being developed for a production engagement"/>
    <x v="1"/>
    <x v="2"/>
    <d v="2017-06-30T00:00:00"/>
    <s v="02/21/2017 01:49am"/>
    <x v="3"/>
    <d v="2017-06-30T00:00:00"/>
    <n v="100000"/>
    <n v="0.1"/>
    <n v="1"/>
    <s v="04/20/2017 01:32am"/>
    <s v="Key stretch"/>
    <x v="8"/>
    <s v="z Systems MW"/>
    <s v="Mainframe SW Services"/>
    <s v="SIDHARTHA (SIDHARTHA) BAHADUR"/>
    <s v="NONE:No code/solution involved"/>
    <m/>
    <m/>
  </r>
  <r>
    <s v="X9-EPAG56W"/>
    <s v="North America"/>
    <s v="US Finance Service"/>
    <s v="THE NORTHERN TRUST COMPANY                                            "/>
    <s v="PE Blockchain - Post MVP support - PCR 3"/>
    <x v="1"/>
    <m/>
    <m/>
    <m/>
    <x v="1"/>
    <x v="1"/>
    <d v="2017-06-30T00:00:00"/>
    <d v="2017-06-04T00:00:00"/>
    <x v="2"/>
    <d v="2017-06-30T00:00:00"/>
    <n v="100000"/>
    <n v="0.1"/>
    <n v="1"/>
    <d v="2017-06-14T00:00:00"/>
    <s v="At Risk"/>
    <x v="0"/>
    <s v="Cog Process Trnsfmtn"/>
    <s v="CPR: Blockchain Consulting"/>
    <s v="Anderson, Brian C"/>
    <s v="EMBCLOUD"/>
    <m/>
    <m/>
  </r>
  <r>
    <s v="OY-QRNDXPS"/>
    <s v="Europe"/>
    <s v="BeNeLux"/>
    <s v="Brainnet B.V.                                                         "/>
    <s v="TenneT Dig.Transformation consultancy-OH"/>
    <x v="2"/>
    <m/>
    <m/>
    <m/>
    <x v="1"/>
    <x v="5"/>
    <d v="2017-05-24T00:00:00"/>
    <d v="2017-03-15T00:00:00"/>
    <x v="0"/>
    <d v="2017-05-25T00:00:00"/>
    <n v="97600"/>
    <n v="9.7600000000000006E-2"/>
    <n v="9"/>
    <d v="2017-05-25T00:00:00"/>
    <s v="Won"/>
    <x v="0"/>
    <s v="Cog Process Trnsfmtn"/>
    <s v="CPR: Blockchain Consulting"/>
    <s v="Dijkstra, Leo"/>
    <m/>
    <m/>
    <m/>
  </r>
  <r>
    <s v="RQ-9X82EJT"/>
    <s v="Europe"/>
    <s v="BeNeLux"/>
    <s v="KBC GROUP NV"/>
    <s v="Blockchain"/>
    <x v="1"/>
    <s v="Yes"/>
    <s v="India"/>
    <s v="Signing in progress"/>
    <x v="1"/>
    <x v="1"/>
    <d v="2017-06-16T00:00:00"/>
    <s v="01/20/2017 02:54am"/>
    <x v="5"/>
    <d v="2017-06-16T00:00:00"/>
    <n v="97000"/>
    <n v="9.7000000000000003E-2"/>
    <n v="12"/>
    <s v="05/30/2017 08:26am"/>
    <s v="At Risk"/>
    <x v="1"/>
    <s v="Hybrid Integration"/>
    <s v="API Connect SaaS"/>
    <s v="Luc (LUC) Wauters"/>
    <s v="ZBLKPOC:HW SP: Blockchain Proof of Concept"/>
    <m/>
    <m/>
  </r>
  <r>
    <s v="07-20I6W8P"/>
    <s v="Japan"/>
    <s v="Japan"/>
    <s v="NIKKO SYSTEMS SOLUTIONS,LTD."/>
    <s v="BlockChain ?????? 2017-3Q"/>
    <x v="1"/>
    <m/>
    <m/>
    <m/>
    <x v="1"/>
    <x v="1"/>
    <d v="2017-06-30T00:00:00"/>
    <s v="10/18/2016 04:44am"/>
    <x v="3"/>
    <d v="2017-07-03T00:00:00"/>
    <n v="95238"/>
    <n v="9.5238000000000003E-2"/>
    <n v="3"/>
    <s v="05/29/2017 04:03am"/>
    <s v="Key stretch"/>
    <x v="0"/>
    <s v="Cloud Application Innovation"/>
    <s v="CAI App Migration &amp; Modernization - Private no-Cloud"/>
    <s v="Satoshi (SATOSHI) Tanikawa"/>
    <s v="ISA-BankFMFS03CST-CoreBankMod"/>
    <m/>
    <m/>
  </r>
  <r>
    <s v="26-MFVEKGI"/>
    <s v="Japan"/>
    <s v="Japan"/>
    <s v="BANK OF FUKUOKA, LTD., THE"/>
    <s v="Block Chain POC"/>
    <x v="1"/>
    <m/>
    <m/>
    <m/>
    <x v="1"/>
    <x v="1"/>
    <d v="2017-06-30T00:00:00"/>
    <s v="03/08/2016 05:10am"/>
    <x v="2"/>
    <d v="2017-07-01T00:00:00"/>
    <n v="95238"/>
    <n v="9.5238000000000003E-2"/>
    <n v="3"/>
    <s v="06/15/2017 04:31am"/>
    <s v="Stretch"/>
    <x v="0"/>
    <s v="Cognitive Process Transformation"/>
    <s v="CPS: Payments"/>
    <s v="Yohhei (YOHHEI) Togashi"/>
    <s v="BLUEMIXX:GBS Bluemix Custom Application Services"/>
    <m/>
    <m/>
  </r>
  <r>
    <s v="U7-6A29YBT"/>
    <s v="Japan"/>
    <s v="Japan"/>
    <s v="MIZUHO FINANCIAL GROUP, INC.                                          "/>
    <s v="Mizuho Blockchain Incubation PT"/>
    <x v="1"/>
    <s v="Yes"/>
    <s v="Japan"/>
    <s v="Trade Finance , Involved in PoC"/>
    <x v="1"/>
    <x v="1"/>
    <d v="2017-04-21T00:00:00"/>
    <d v="2016-10-18T00:00:00"/>
    <x v="0"/>
    <d v="2017-04-24T00:00:00"/>
    <n v="90476"/>
    <n v="9.0476000000000001E-2"/>
    <n v="3"/>
    <d v="2017-04-27T00:00:00"/>
    <s v="Won"/>
    <x v="0"/>
    <s v="Cog Process Trnsfmtn"/>
    <s v="CPR: Blockchain Consulting"/>
    <s v="Miyauchi, Nobuya"/>
    <s v=", ASASERVC"/>
    <m/>
    <m/>
  </r>
  <r>
    <s v="LZ-9BXB64D"/>
    <s v="Japan"/>
    <s v="Japan"/>
    <s v="SUMITOMO MITSUI BANKING CORPORATION"/>
    <s v="SMBC Blockchain Practical Use Inspection Phase2"/>
    <x v="1"/>
    <s v="Yes"/>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1"/>
    <d v="2017-06-30T00:00:00"/>
    <s v="04/13/2016 05:59am"/>
    <x v="2"/>
    <d v="2017-06-30T00:00:00"/>
    <n v="90476"/>
    <n v="9.0476000000000001E-2"/>
    <n v="12"/>
    <s v="06/15/2017 01:32am"/>
    <s v="Stretch"/>
    <x v="0"/>
    <s v="Cloud Application Innovation"/>
    <s v="CAI - SC&amp;CP Mobile"/>
    <s v="Kenji (KENJI) Yamaguchi"/>
    <s v="ISA-BankFMFS03-BackOfficeOps"/>
    <m/>
    <m/>
  </r>
  <r>
    <s v="OE-1HQHHUC"/>
    <s v="Japan"/>
    <s v="Japan"/>
    <s v="DENSO CORPORATION"/>
    <s v="DENSO ADAS Blockchain business PoC#1"/>
    <x v="3"/>
    <s v="Yes"/>
    <s v="Japan"/>
    <s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
    <x v="1"/>
    <x v="9"/>
    <d v="2017-06-30T00:00:00"/>
    <s v="03/05/2017 05:02am"/>
    <x v="2"/>
    <d v="2017-06-30T00:00:00"/>
    <n v="90476"/>
    <n v="9.0476000000000001E-2"/>
    <n v="3"/>
    <s v="06/01/2017 01:31am"/>
    <s v="At Risk"/>
    <x v="0"/>
    <s v="iX Growth Platform"/>
    <s v="DSI - DS: Digital Bus Strategy: Digital Reinvention"/>
    <s v="Nobuaki (NOBUAKI) Sugihara"/>
    <s v="ASASERVC:Cloud Business Solution (CBS), EMBIoT:GBS Embed Internet of Things, ISA-AutoIS70-ConnectedVehicle"/>
    <m/>
    <m/>
  </r>
  <r>
    <s v="D8-KP172XW"/>
    <s v="Europe"/>
    <s v="DACH"/>
    <s v="Coop Genossenschaft                                                   "/>
    <s v="AP: Blockchain"/>
    <x v="4"/>
    <m/>
    <m/>
    <m/>
    <x v="1"/>
    <x v="7"/>
    <d v="2017-06-21T00:00:00"/>
    <d v="2017-03-23T00:00:00"/>
    <x v="4"/>
    <d v="2017-06-21T00:00:00"/>
    <n v="90000"/>
    <n v="0.09"/>
    <n v="12"/>
    <d v="2017-03-30T00:00:00"/>
    <s v="NIR"/>
    <x v="0"/>
    <s v="Cog Process Trnsfmtn"/>
    <s v="UNK - Blockchain (CPR)"/>
    <s v="Hechler, HansRudolf"/>
    <s v="*"/>
    <m/>
    <m/>
  </r>
  <r>
    <s v="5M-NZLFQD9"/>
    <s v="Europe"/>
    <s v="DACH"/>
    <s v="Atos Information Technology GmbH"/>
    <s v="zSystems: Blockchain"/>
    <x v="3"/>
    <m/>
    <m/>
    <m/>
    <x v="1"/>
    <x v="4"/>
    <d v="2017-06-30T00:00:00"/>
    <s v="08/12/2016 06:46am"/>
    <x v="2"/>
    <d v="2017-06-30T00:00:00"/>
    <n v="90000"/>
    <n v="0.09"/>
    <n v="1"/>
    <s v="05/25/2017 01:32am"/>
    <s v="Solid"/>
    <x v="8"/>
    <s v="z Systems MW"/>
    <s v="Mainframe SW Services"/>
    <s v="DATA WITHHELD"/>
    <s v="ZBLKLOCL:HW SP: zSystems Blockchain Local/On Prem."/>
    <m/>
    <m/>
  </r>
  <r>
    <s v="G4-ACG05VX"/>
    <s v="Greater China Group"/>
    <s v="GCG"/>
    <s v="Sinotrans International Trading Co                                    "/>
    <s v="Infrastructure Optimization"/>
    <x v="4"/>
    <m/>
    <m/>
    <m/>
    <x v="1"/>
    <x v="6"/>
    <d v="2017-06-30T00:00:00"/>
    <d v="2017-02-07T00:00:00"/>
    <x v="2"/>
    <d v="2017-06-30T00:00:00"/>
    <n v="90000"/>
    <n v="0.09"/>
    <n v="6"/>
    <d v="2017-04-20T00:00:00"/>
    <s v="Stretch"/>
    <x v="0"/>
    <s v="Cloud App Innov"/>
    <s v="CAI Big Data Srvs Blockchain on Big Data"/>
    <s v="CHEN, HONG"/>
    <s v="ZBLKPOC"/>
    <m/>
    <m/>
  </r>
  <r>
    <s v="MR-B3YPP2C"/>
    <s v="MEA"/>
    <s v="MEA"/>
    <s v="NEDBANK LIMITED"/>
    <s v="Bluemix Blockchain for Nedbank"/>
    <x v="1"/>
    <m/>
    <m/>
    <m/>
    <x v="1"/>
    <x v="1"/>
    <d v="2017-06-30T00:00:00"/>
    <s v="03/09/2017 08:49am"/>
    <x v="3"/>
    <d v="2017-06-30T00:00:00"/>
    <n v="90000"/>
    <n v="0.09"/>
    <n v="12"/>
    <s v="06/08/2017 10:15am"/>
    <s v="Key stretch"/>
    <x v="1"/>
    <s v="Cloud Developer Service"/>
    <s v="Bluemix Public Subscription"/>
    <s v="PRANEET B. (Praneet) PREMJI"/>
    <s v="BLUEMIXX:GBS Bluemix Custom Application Services"/>
    <m/>
    <m/>
  </r>
  <r>
    <s v="QG-US2Y3PA"/>
    <s v="Europe"/>
    <s v="BeNeLux"/>
    <s v="KBC GROUP NV"/>
    <s v="KBC Blockchain - DOU with GBS"/>
    <x v="1"/>
    <m/>
    <m/>
    <m/>
    <x v="1"/>
    <x v="1"/>
    <d v="2017-06-30T00:00:00"/>
    <s v="05/02/2017 04:19am"/>
    <x v="5"/>
    <d v="2017-07-31T00:00:00"/>
    <n v="87500"/>
    <n v="8.7499999999999994E-2"/>
    <n v="8"/>
    <s v="06/15/2017 05:38am"/>
    <s v="Solid"/>
    <x v="1"/>
    <s v="Lab Services"/>
    <s v="App Platform DevOps SW Svcs"/>
    <s v="Francois (FRANCOIS) Voortman"/>
    <s v="ZBLKPOC:HW SP: Blockchain Proof of Concept"/>
    <m/>
    <m/>
  </r>
  <r>
    <s v="RQ-9X82EJT"/>
    <s v="Europe"/>
    <s v="BeNeLux"/>
    <s v="KBC GROUP NV"/>
    <s v="Blockchain"/>
    <x v="1"/>
    <s v="Yes"/>
    <s v="India"/>
    <s v="Signing in progress"/>
    <x v="1"/>
    <x v="1"/>
    <d v="2017-06-16T00:00:00"/>
    <s v="01/20/2017 02:54am"/>
    <x v="5"/>
    <d v="2017-06-16T00:00:00"/>
    <n v="87000"/>
    <n v="8.6999999999999994E-2"/>
    <n v="36"/>
    <s v="06/15/2017 01:32am"/>
    <s v="At Risk"/>
    <x v="1"/>
    <s v="Cloud Unit Services"/>
    <s v="6950-06Z IBM Cloud Object Storage Stnd, Regional (Cloud BU)"/>
    <s v="Luc (LUC) Wauters"/>
    <s v="ZBLKPOC:HW SP: Blockchain Proof of Concept"/>
    <m/>
    <m/>
  </r>
  <r>
    <s v="Z2-XRPT8B0"/>
    <s v="Asia Pacific"/>
    <s v="ASEAN"/>
    <s v="BANK OF AYUDHYA PUBLIC COMPANY LIMITED"/>
    <s v="BAY Blockchain Garage"/>
    <x v="1"/>
    <m/>
    <m/>
    <m/>
    <x v="1"/>
    <x v="1"/>
    <d v="2017-05-24T00:00:00"/>
    <s v="10/28/2016 07:07am"/>
    <x v="0"/>
    <d v="2017-05-31T00:00:00"/>
    <n v="85000"/>
    <n v="8.5000000000000006E-2"/>
    <n v="2"/>
    <s v="05/25/2017 01:32am"/>
    <s v="Won"/>
    <x v="1"/>
    <s v="Lab Services"/>
    <s v="Software Services - Bluemix Garage"/>
    <s v="Rachod (RACHOD) Chamunee"/>
    <s v="ZBLKPOC:HW SP: Blockchain Proof of Concept"/>
    <m/>
    <m/>
  </r>
  <r>
    <s v="HX-XGOVSGE"/>
    <s v="North America"/>
    <s v="Canada"/>
    <s v="THE BANK OF NOVA SCOTIA                                               "/>
    <s v="Blockchain Pilot for Branch Transfer"/>
    <x v="1"/>
    <s v="Yes"/>
    <s v="Halifax"/>
    <s v="Inter Branch reconciliation, Being worked on by Halifax"/>
    <x v="1"/>
    <x v="1"/>
    <d v="2017-06-30T00:00:00"/>
    <d v="2017-02-16T00:00:00"/>
    <x v="5"/>
    <d v="2017-06-30T00:00:00"/>
    <n v="83333"/>
    <n v="8.3333000000000004E-2"/>
    <n v="4"/>
    <d v="2017-05-11T00:00:00"/>
    <s v="At Risk"/>
    <x v="0"/>
    <s v="Cog Process Trnsfmtn"/>
    <s v="CPR: Blockchain Consulting"/>
    <s v="Erickson, Paul (P.W.)"/>
    <s v="ZBLKPOC"/>
    <m/>
    <m/>
  </r>
  <r>
    <s v="9C-4KXM5I6"/>
    <s v="Europe"/>
    <s v="Italy"/>
    <s v="COOP ALLEANZA 3.0                                                     "/>
    <s v="Pilota tracciabilità prodotti freschi"/>
    <x v="4"/>
    <m/>
    <m/>
    <m/>
    <x v="1"/>
    <x v="7"/>
    <d v="2017-06-12T00:00:00"/>
    <d v="2017-03-14T00:00:00"/>
    <x v="4"/>
    <d v="2017-06-12T00:00:00"/>
    <n v="80000"/>
    <n v="0.08"/>
    <n v="12"/>
    <d v="2017-05-12T00:00:00"/>
    <s v="NIR"/>
    <x v="0"/>
    <s v="Cog Process Trnsfmtn"/>
    <s v="CPR: Blockchain Consulting"/>
    <s v="Barbariol, Sergio"/>
    <m/>
    <m/>
    <m/>
  </r>
  <r>
    <s v="YP-OWI5E0I"/>
    <s v="Greater China Group"/>
    <s v="GCG"/>
    <s v="THE BANK OF EAST ASIA (CHINA)                                         "/>
    <s v="BEA consulting service for blockchain"/>
    <x v="1"/>
    <m/>
    <m/>
    <m/>
    <x v="1"/>
    <x v="1"/>
    <d v="2017-06-30T00:00:00"/>
    <d v="2017-05-02T00:00:00"/>
    <x v="4"/>
    <d v="2017-06-30T00:00:00"/>
    <n v="80000"/>
    <n v="0.08"/>
    <n v="3"/>
    <d v="2017-05-04T00:00:00"/>
    <s v="Stretch"/>
    <x v="0"/>
    <s v="Cog Process Trnsfmtn"/>
    <s v="CPR: Blockchain Consulting"/>
    <s v="WANG, LU LU"/>
    <m/>
    <m/>
    <m/>
  </r>
  <r>
    <s v="CA-XI17C8H"/>
    <s v="Europe"/>
    <s v="BeNeLux"/>
    <s v="KBC GROUP NV"/>
    <s v="PCR001 on DOU KBC Blockchain"/>
    <x v="1"/>
    <m/>
    <m/>
    <m/>
    <x v="1"/>
    <x v="1"/>
    <d v="2017-06-21T00:00:00"/>
    <s v="06/13/2017 04:53am"/>
    <x v="4"/>
    <d v="2017-06-21T00:00:00"/>
    <n v="78985"/>
    <n v="7.8985E-2"/>
    <n v="12"/>
    <s v="06/15/2017 01:32am"/>
    <s v="Stretch"/>
    <x v="1"/>
    <s v="Lab Services"/>
    <m/>
    <s v="Francois (FRANCOIS) Voortman"/>
    <s v="NONE:No code/solution involved"/>
    <m/>
    <m/>
  </r>
  <r>
    <s v="BD-78Q7M61"/>
    <s v="Europe"/>
    <s v="UKI"/>
    <s v="BP OIL INTERNATIONAL LTD"/>
    <s v="Blockchain @ BP"/>
    <x v="3"/>
    <m/>
    <m/>
    <m/>
    <x v="1"/>
    <x v="11"/>
    <d v="2017-06-30T00:00:00"/>
    <s v="04/24/2017 09:21am"/>
    <x v="4"/>
    <d v="2017-06-30T00:00:00"/>
    <n v="77500"/>
    <n v="7.7499999999999999E-2"/>
    <n v="12"/>
    <s v="04/27/2017 01:32am"/>
    <s v="NIR"/>
    <x v="1"/>
    <s v="Cloud Developer Service"/>
    <m/>
    <s v="Jonathan (JONATHAN) Rodgers"/>
    <m/>
    <m/>
    <m/>
  </r>
  <r>
    <s v="ID-PSZHS3I"/>
    <s v="Europe"/>
    <s v="UKI"/>
    <s v="BHP BILLITON INTERNATIONAL SERVICES LTD"/>
    <s v="Blockchain in Insurance"/>
    <x v="3"/>
    <m/>
    <m/>
    <m/>
    <x v="1"/>
    <x v="4"/>
    <d v="2017-06-30T00:00:00"/>
    <s v="11/29/2016 01:22pm"/>
    <x v="4"/>
    <d v="2017-06-30T00:00:00"/>
    <n v="77500"/>
    <n v="7.7499999999999999E-2"/>
    <n v="12"/>
    <s v="03/16/2017 07:37am"/>
    <s v="NIR"/>
    <x v="1"/>
    <s v="Lab Services"/>
    <s v="Software Services - Bluemix Garage"/>
    <s v="James (JAMES) Rogers"/>
    <s v="BLKHSBN:HW SP: Blockchain High Sec Bus Netwk Blmix"/>
    <m/>
    <m/>
  </r>
  <r>
    <s v="SQ-UDCUK8E"/>
    <s v="Japan"/>
    <s v="Japan"/>
    <s v="RECRUIT HOLDINGS CO.,LTD.                                             "/>
    <m/>
    <x v="4"/>
    <m/>
    <m/>
    <m/>
    <x v="1"/>
    <x v="7"/>
    <d v="2017-05-15T00:00:00"/>
    <d v="2016-12-14T00:00:00"/>
    <x v="0"/>
    <d v="2017-05-15T00:00:00"/>
    <n v="76190"/>
    <n v="7.6189999999999994E-2"/>
    <n v="3"/>
    <d v="2017-05-18T00:00:00"/>
    <s v="Won"/>
    <x v="0"/>
    <s v="Cog Process Trnsfmtn"/>
    <s v="CPR: Blockchain Consulting"/>
    <s v="Yanagisawa, Tsukasa"/>
    <m/>
    <m/>
    <m/>
  </r>
  <r>
    <s v="DN-G5JWC9Z"/>
    <s v="North America"/>
    <s v="US Communica/CSI"/>
    <s v="DOW JONES &amp; CO INC"/>
    <s v="Blockchain Prototype 2 - Journalist Fact Capture"/>
    <x v="2"/>
    <m/>
    <m/>
    <m/>
    <x v="1"/>
    <x v="3"/>
    <d v="2017-06-23T00:00:00"/>
    <s v="10/06/2016 10:53pm"/>
    <x v="4"/>
    <d v="2017-06-23T00:00:00"/>
    <n v="75000"/>
    <n v="7.4999999999999997E-2"/>
    <n v="2"/>
    <s v="02/02/2017 10:34am"/>
    <s v="At Risk"/>
    <x v="0"/>
    <s v="Cloud Application Innovation"/>
    <s v="CAI - Digital Operations"/>
    <s v="NEAL H. (Neal) BOND"/>
    <s v="ZBLKPOC:HW SP: Blockchain Proof of Concept"/>
    <m/>
    <m/>
  </r>
  <r>
    <s v="DN-G5JWC9Z"/>
    <s v="North America"/>
    <s v="US Communica/CSI"/>
    <s v="DOW JONES &amp; CO INC"/>
    <s v="Blockchain Prototype 2 - Journalist Fact Capture"/>
    <x v="2"/>
    <m/>
    <m/>
    <m/>
    <x v="1"/>
    <x v="3"/>
    <d v="2017-06-23T00:00:00"/>
    <s v="10/06/2016 10:53pm"/>
    <x v="4"/>
    <d v="2017-06-23T00:00:00"/>
    <n v="75000"/>
    <n v="7.4999999999999997E-2"/>
    <n v="3"/>
    <s v="05/17/2017 10:31am"/>
    <s v="At Risk"/>
    <x v="3"/>
    <s v="Infrastructure Services"/>
    <s v="6950-15R MobileFirst Managed Mobility Services"/>
    <s v="NEAL H. (Neal) BOND"/>
    <s v="ZBLKPOC:HW SP: Blockchain Proof of Concept"/>
    <m/>
    <m/>
  </r>
  <r>
    <s v="8I-HAM1IQ7"/>
    <s v="North America"/>
    <s v="US Industrial"/>
    <s v="CUMMINS INC."/>
    <s v="Cummins Bluemix Blockchain / supply chain interest  (garage services approach ... pilot, mvp deliverable)"/>
    <x v="3"/>
    <m/>
    <m/>
    <m/>
    <x v="1"/>
    <x v="9"/>
    <d v="2017-06-30T00:00:00"/>
    <s v="08/09/2016 10:02am"/>
    <x v="2"/>
    <d v="2017-06-30T00:00:00"/>
    <n v="75000"/>
    <n v="7.4999999999999997E-2"/>
    <n v="12"/>
    <s v="02/19/2017 03:09am"/>
    <s v="Stretch"/>
    <x v="1"/>
    <s v="Cloud Developer Service"/>
    <s v="Bluemix Public Subscription"/>
    <s v="Robert A. (Alex) Newman"/>
    <s v="CLOUD1:All Cloud Sales other than to Cloud SPs"/>
    <m/>
    <m/>
  </r>
  <r>
    <s v="RQ-2O2XBFI"/>
    <s v="North America"/>
    <s v="US Communica/CSI"/>
    <s v="BRIDGE SOLUTIONS GROUP CORP"/>
    <s v="Blockchain for Container Ship Tracking"/>
    <x v="3"/>
    <m/>
    <m/>
    <m/>
    <x v="1"/>
    <x v="4"/>
    <d v="2017-06-30T00:00:00"/>
    <s v="12/28/2016 05:20pm"/>
    <x v="4"/>
    <d v="2017-06-30T00:00:00"/>
    <n v="75000"/>
    <n v="7.4999999999999997E-2"/>
    <n v="1"/>
    <s v="01/22/2017 05:05am"/>
    <s v="NIR"/>
    <x v="7"/>
    <s v="Watson FSS Core"/>
    <m/>
    <s v="ROBERT M. (Robert) GAGLIANO"/>
    <m/>
    <m/>
    <m/>
  </r>
  <r>
    <s v="VR-PNRPVUC"/>
    <s v="North America"/>
    <s v="Canada"/>
    <s v="ATB FINANCIAL                                                         "/>
    <s v="Blockchain Proof of Concept"/>
    <x v="1"/>
    <m/>
    <m/>
    <m/>
    <x v="1"/>
    <x v="1"/>
    <d v="2017-04-17T00:00:00"/>
    <d v="2016-04-06T00:00:00"/>
    <x v="0"/>
    <d v="2017-04-17T00:00:00"/>
    <n v="66666"/>
    <n v="6.6666000000000003E-2"/>
    <n v="2"/>
    <d v="2017-05-04T00:00:00"/>
    <s v="Won"/>
    <x v="0"/>
    <s v="Cog Process Trnsfmtn"/>
    <s v="CPR: Blockchain Consulting"/>
    <s v="Angelstad, Matthew (E.)"/>
    <s v="IGSPN, VDPCnfm, EMBCLOUD"/>
    <m/>
    <m/>
  </r>
  <r>
    <s v="UB-O3EOP4D"/>
    <s v="North America"/>
    <s v="Canada"/>
    <s v="ROYAL BANK OF CANADA                                                  "/>
    <s v="RBC Blockchain application support"/>
    <x v="1"/>
    <m/>
    <m/>
    <m/>
    <x v="1"/>
    <x v="1"/>
    <d v="2017-06-30T00:00:00"/>
    <d v="2017-05-31T00:00:00"/>
    <x v="3"/>
    <d v="2017-06-30T00:00:00"/>
    <n v="66666"/>
    <n v="6.6666000000000003E-2"/>
    <n v="12"/>
    <d v="2017-06-08T00:00:00"/>
    <s v="NIR"/>
    <x v="0"/>
    <s v="Cog Process Trnsfmtn"/>
    <s v="CPR: Blockchain Consulting"/>
    <s v="Gopal, Ramapriyan (R.)"/>
    <s v="NONE"/>
    <m/>
    <m/>
  </r>
  <r>
    <s v="ET-7RMB7PJ"/>
    <s v="North America"/>
    <s v="US Industrial"/>
    <s v="GENERAL MOTORS LLC"/>
    <s v="Blockchain initative - Currently a BETA service for Bluemix"/>
    <x v="3"/>
    <s v="Yes"/>
    <s v="India"/>
    <s v="Initial discussion, need further details"/>
    <x v="1"/>
    <x v="9"/>
    <d v="2017-06-09T00:00:00"/>
    <s v="07/20/2016 09:54am"/>
    <x v="4"/>
    <d v="2017-06-09T00:00:00"/>
    <n v="66000"/>
    <n v="6.6000000000000003E-2"/>
    <n v="12"/>
    <s v="01/22/2017 06:54am"/>
    <s v="Key stretch"/>
    <x v="2"/>
    <s v="Platform &amp; Industry Solutions"/>
    <m/>
    <s v="THOMAS J. (THOMAS) KORNMEIER"/>
    <s v="ISA-999-NoSolutionSold"/>
    <m/>
    <m/>
  </r>
  <r>
    <s v="8N-4X0MWY0"/>
    <s v="Europe"/>
    <s v="Nordic"/>
    <s v="MILJOSTYRELSEN"/>
    <s v="Design thinking Workshop - Machine Learning strategi, BlueMix, Blockchain"/>
    <x v="0"/>
    <m/>
    <m/>
    <m/>
    <x v="1"/>
    <x v="0"/>
    <d v="2017-06-27T00:00:00"/>
    <s v="03/13/2017 05:51am"/>
    <x v="2"/>
    <d v="2017-06-27T00:00:00"/>
    <n v="65000"/>
    <n v="6.5000000000000002E-2"/>
    <n v="12"/>
    <s v="06/15/2017 01:32am"/>
    <s v="At Risk"/>
    <x v="1"/>
    <s v="Cloud Developer Service"/>
    <s v="IBM Bluemix Garage - Design Thinking"/>
    <s v="Khuram (Khuram) Hayat"/>
    <s v="IGSPU:Procurement Support - Unknown at this Time"/>
    <m/>
    <m/>
  </r>
  <r>
    <s v="X2-IN6WOUY"/>
    <s v="Latin America"/>
    <s v="Brazil"/>
    <s v="PORTO SEGURO COMPANHIA DE SEGUROS GERAIS."/>
    <s v="BlockChain [ INICIATIVA ARQUITETURA ]"/>
    <x v="1"/>
    <m/>
    <m/>
    <m/>
    <x v="1"/>
    <x v="2"/>
    <d v="2017-06-30T00:00:00"/>
    <s v="12/16/2016 02:11pm"/>
    <x v="3"/>
    <d v="2017-06-30T00:00:00"/>
    <n v="63752"/>
    <n v="6.3752000000000003E-2"/>
    <n v="1"/>
    <s v="05/25/2017 01:32am"/>
    <s v="NIR"/>
    <x v="0"/>
    <s v="Cloud Application Innovation"/>
    <s v="CAI Accel App Dev &amp; Integration - Bluemix"/>
    <s v="Mirian (Mirian) Ramalho Cruz Rodrigues"/>
    <s v="BLUEMIXX:GBS Bluemix Custom Application Services"/>
    <m/>
    <m/>
  </r>
  <r>
    <s v="II-X5GYV77"/>
    <s v="Europe"/>
    <s v="BeNeLux"/>
    <s v="Brainnet B.V.                                                         "/>
    <s v="TenneT Dig.Transformation consultancy-RV"/>
    <x v="2"/>
    <m/>
    <m/>
    <m/>
    <x v="1"/>
    <x v="5"/>
    <d v="2017-05-24T00:00:00"/>
    <d v="2017-03-15T00:00:00"/>
    <x v="0"/>
    <d v="2017-05-24T00:00:00"/>
    <n v="62000"/>
    <n v="6.2E-2"/>
    <n v="9"/>
    <d v="2017-05-25T00:00:00"/>
    <s v="Won"/>
    <x v="0"/>
    <s v="Cog Process Trnsfmtn"/>
    <s v="CPR: Blockchain Consulting"/>
    <s v="Dijkstra, Leo"/>
    <m/>
    <m/>
    <m/>
  </r>
  <r>
    <s v="1E-HRQS60Q"/>
    <s v="Europe"/>
    <s v="BeNeLux"/>
    <s v="Brainnet B.V.                                                         "/>
    <s v="TenneT Dig.Transformation consultancy-GE"/>
    <x v="2"/>
    <m/>
    <m/>
    <m/>
    <x v="1"/>
    <x v="5"/>
    <d v="2017-05-31T00:00:00"/>
    <d v="2017-03-15T00:00:00"/>
    <x v="0"/>
    <d v="2017-05-31T00:00:00"/>
    <n v="62000"/>
    <n v="6.2E-2"/>
    <n v="9"/>
    <d v="2017-06-01T00:00:00"/>
    <s v="Won"/>
    <x v="0"/>
    <s v="Cog Process Trnsfmtn"/>
    <s v="CPR: Blockchain Consulting"/>
    <s v="Dijkstra, Leo"/>
    <m/>
    <m/>
    <m/>
  </r>
  <r>
    <s v="KW-RLI4YLB"/>
    <s v="Asia Pacific"/>
    <s v="ANZ"/>
    <s v="CO-OPERATIVE BULK HANDLING                                            "/>
    <s v="Use Case 1 - Direct Payments and Shipping - POC - Blockchain"/>
    <x v="4"/>
    <m/>
    <m/>
    <m/>
    <x v="1"/>
    <x v="6"/>
    <d v="2017-06-29T00:00:00"/>
    <d v="2017-03-16T00:00:00"/>
    <x v="2"/>
    <d v="2017-06-29T00:00:00"/>
    <n v="62000"/>
    <n v="6.2E-2"/>
    <n v="2"/>
    <d v="2017-06-08T00:00:00"/>
    <s v="Key stretch"/>
    <x v="0"/>
    <s v="Cog Process Trnsfmtn"/>
    <s v="CPR: Blockchain Consulting"/>
    <s v="ROWSON, AMY L (Amy)"/>
    <m/>
    <m/>
    <m/>
  </r>
  <r>
    <s v="ET-7RMB7PJ"/>
    <s v="North America"/>
    <s v="US Industrial"/>
    <s v="GENERAL MOTORS LLC"/>
    <s v="Blockchain initative - Currently a BETA service for Bluemix"/>
    <x v="3"/>
    <s v="Yes"/>
    <s v="India"/>
    <s v="Initial discussion, need further details"/>
    <x v="1"/>
    <x v="9"/>
    <d v="2017-06-09T00:00:00"/>
    <s v="07/20/2016 09:54am"/>
    <x v="4"/>
    <d v="2017-06-09T00:00:00"/>
    <n v="60000"/>
    <n v="0.06"/>
    <n v="12"/>
    <s v="02/19/2017 03:44am"/>
    <s v="Key stretch"/>
    <x v="1"/>
    <s v="Cloud Developer Service"/>
    <s v="IBM Bluemix Dedicated - Runtimes"/>
    <s v="THOMAS J. (THOMAS) KORNMEIER"/>
    <s v="ISA-999-NoSolutionSold"/>
    <m/>
    <m/>
  </r>
  <r>
    <s v="OX-51A1JEG"/>
    <s v="Europe"/>
    <s v="Italy"/>
    <s v="TELECOM ITALIA SPA                                                    "/>
    <s v="BLOCKCHAIN POC"/>
    <x v="2"/>
    <m/>
    <m/>
    <m/>
    <x v="1"/>
    <x v="3"/>
    <d v="2017-06-22T00:00:00"/>
    <d v="2017-03-24T00:00:00"/>
    <x v="2"/>
    <d v="2017-06-22T00:00:00"/>
    <n v="60000"/>
    <n v="0.06"/>
    <n v="3"/>
    <d v="2017-06-12T00:00:00"/>
    <s v="NIR"/>
    <x v="0"/>
    <s v="Cog Process Trnsfmtn"/>
    <s v="CPR: Blockchain Consulting"/>
    <s v="Macaluso, Fabrizio"/>
    <m/>
    <m/>
    <m/>
  </r>
  <r>
    <s v="82-X7IE440"/>
    <s v="GCG Group"/>
    <s v="GCG"/>
    <s v="Peoples Insurance Company of China"/>
    <s v="PICC P&amp;C Blockchain POC"/>
    <x v="1"/>
    <m/>
    <m/>
    <m/>
    <x v="1"/>
    <x v="2"/>
    <d v="2017-06-30T00:00:00"/>
    <s v="09/06/2016 05:41am"/>
    <x v="0"/>
    <d v="2017-06-30T00:00:00"/>
    <n v="60000"/>
    <n v="0.06"/>
    <n v="1"/>
    <s v="05/18/2017 01:32am"/>
    <s v="Won"/>
    <x v="5"/>
    <s v="System z"/>
    <s v="Service Unit (lab service) for z Systems"/>
    <s v="KAI (KAI) LI"/>
    <s v="ISA-InsFS23OCEG-CustomerEng, VDPCand:Value Driven Proposal Candidate, VDPCnfm:Value Driven Proposal Confirm"/>
    <m/>
    <m/>
  </r>
  <r>
    <s v="CI-1Q969R0"/>
    <s v="Europe"/>
    <s v="CEE"/>
    <s v="BANK DSK PLC CENTRAL OFFICE                                           "/>
    <s v="Blockchain PoC"/>
    <x v="1"/>
    <m/>
    <m/>
    <m/>
    <x v="1"/>
    <x v="1"/>
    <d v="2017-06-30T00:00:00"/>
    <d v="2017-02-09T00:00:00"/>
    <x v="4"/>
    <d v="2017-06-30T00:00:00"/>
    <n v="60000"/>
    <n v="0.06"/>
    <n v="3"/>
    <d v="2017-04-07T00:00:00"/>
    <s v="NIR"/>
    <x v="0"/>
    <s v="Cog Process Trnsfmtn"/>
    <s v="CPR: Blockchain Consulting"/>
    <s v="DJILIANOV, IVAILO (Ivailo)"/>
    <s v="*"/>
    <m/>
    <m/>
  </r>
  <r>
    <s v="FR-0LYY8AG"/>
    <s v="GCG Group"/>
    <s v="GCG"/>
    <s v="Bank of Communications"/>
    <s v="Design Thinking for BOCOM of Blockchain related"/>
    <x v="1"/>
    <m/>
    <m/>
    <m/>
    <x v="1"/>
    <x v="1"/>
    <d v="2017-06-30T00:00:00"/>
    <s v="05/08/2017 07:26am"/>
    <x v="3"/>
    <d v="2017-06-30T00:00:00"/>
    <n v="60000"/>
    <n v="0.06"/>
    <n v="12"/>
    <s v="05/18/2017 01:32am"/>
    <s v="Stretch"/>
    <x v="1"/>
    <s v="Cloud Developer Service"/>
    <s v="IBM Bluemix Garage - Design Thinking"/>
    <s v="DA (DA) XU"/>
    <s v="ISA-BankFS08-Blockchain"/>
    <m/>
    <m/>
  </r>
  <r>
    <s v="G0-EPIE6AS"/>
    <s v="Europe"/>
    <s v="UKI"/>
    <s v="HM REVENUE &amp; CUSTOMS                                                  "/>
    <s v="Blockchain"/>
    <x v="0"/>
    <s v="Yes"/>
    <s v="India"/>
    <s v="Working with Lavanya raghuram &amp; Andrew Thurlow, CIC India is standing up an Architect &amp; Developer to help with the PoC over 4 Weeks,KYC asset to be leveraged as per Ramesh G"/>
    <x v="1"/>
    <x v="0"/>
    <d v="2017-06-30T00:00:00"/>
    <d v="2017-02-21T00:00:00"/>
    <x v="3"/>
    <d v="2017-06-16T00:00:00"/>
    <n v="60000"/>
    <n v="0.06"/>
    <n v="1"/>
    <d v="2017-06-14T00:00:00"/>
    <s v="At Risk"/>
    <x v="0"/>
    <s v="Cog Process Trnsfmtn"/>
    <s v="CPR: Blockchain Consulting"/>
    <s v="Lennox, Andrew"/>
    <m/>
    <m/>
    <m/>
  </r>
  <r>
    <s v="I8-Z7HJ1YN"/>
    <s v="Europe"/>
    <s v="Italy"/>
    <s v="TELECOM ITALIA SPA                                                    "/>
    <s v="Blockchain for Advertising, Profile &amp; Consesus"/>
    <x v="2"/>
    <m/>
    <m/>
    <m/>
    <x v="1"/>
    <x v="3"/>
    <d v="2017-06-30T00:00:00"/>
    <d v="2017-03-06T00:00:00"/>
    <x v="2"/>
    <d v="2017-06-30T00:00:00"/>
    <n v="60000"/>
    <n v="0.06"/>
    <n v="12"/>
    <d v="2017-05-11T00:00:00"/>
    <s v="Stretch"/>
    <x v="0"/>
    <s v="Cog Process Trnsfmtn"/>
    <s v="CPR: Blockchain Consulting"/>
    <s v="Camozzi, Andreacrist"/>
    <s v="BLKHSBN, ZBLKPOC"/>
    <m/>
    <m/>
  </r>
  <r>
    <s v="PG-VIRURSJ"/>
    <s v="Europe"/>
    <s v="SPGI"/>
    <s v="BANK LEUMI LE'ISRAEL"/>
    <s v="Blockchain for Bank Leumi"/>
    <x v="1"/>
    <m/>
    <m/>
    <m/>
    <x v="1"/>
    <x v="1"/>
    <d v="2017-06-30T00:00:00"/>
    <s v="11/10/2016 06:51am"/>
    <x v="3"/>
    <d v="2017-06-30T00:00:00"/>
    <n v="60000"/>
    <n v="0.06"/>
    <n v="12"/>
    <s v="04/27/2017 01:31am"/>
    <s v="NIR"/>
    <x v="1"/>
    <s v="Lab Services"/>
    <s v="Software Services - Bluemix Garage"/>
    <s v="Ahuva (AHUVA) Kamar"/>
    <s v="ISA-999-NoSolutionSold"/>
    <m/>
    <m/>
  </r>
  <r>
    <s v="ML-7AKN5FQ"/>
    <s v="Japan"/>
    <s v="Japan"/>
    <s v="FUKUI BK JIMU CTR"/>
    <s v="福井銀行　事務効率化"/>
    <x v="1"/>
    <m/>
    <m/>
    <m/>
    <x v="1"/>
    <x v="1"/>
    <d v="2017-05-24T00:00:00"/>
    <s v="02/14/2017 11:54pm"/>
    <x v="4"/>
    <d v="2017-10-25T00:00:00"/>
    <n v="57143"/>
    <n v="5.7142999999999999E-2"/>
    <n v="5"/>
    <s v="02/16/2017 01:32am"/>
    <s v="Stretch"/>
    <x v="0"/>
    <s v="Cloud Application Innovation"/>
    <s v="CAI - Digital Commerce"/>
    <s v="Tatsuya (TATSUYA) Takanashi"/>
    <s v="BLKHSBN:HW SP: Blockchain High Sec Bus Netwk Blmix"/>
    <m/>
    <m/>
  </r>
  <r>
    <s v="SK-0D8JPQ2"/>
    <s v="Asia Pacific"/>
    <s v="ISA"/>
    <s v="CANARA BANK"/>
    <s v="Blockchain for Merchant GL"/>
    <x v="5"/>
    <m/>
    <m/>
    <m/>
    <x v="1"/>
    <x v="1"/>
    <d v="2017-06-29T00:00:00"/>
    <s v="02/13/2017 10:04am"/>
    <x v="3"/>
    <d v="2017-06-29T00:00:00"/>
    <n v="55556"/>
    <n v="5.5556000000000001E-2"/>
    <n v="12"/>
    <s v="06/15/2017 01:32am"/>
    <s v="NIR"/>
    <x v="1"/>
    <s v="Cloud Developer Service"/>
    <s v="IBM Bluemix Dedicated - Runtimes"/>
    <s v="Abhijit S. (Abhijit) Chincholkar"/>
    <s v="BLUEMIXX:GBS Bluemix Custom Application Services, ISA-BankFMFS03-BackOfficeOps"/>
    <m/>
    <m/>
  </r>
  <r>
    <s v="EO-QO6W2GZ"/>
    <s v="MEA"/>
    <s v="MEA"/>
    <s v="AJMAN MUNICIPALITY                                                    "/>
    <s v="BlockChain Strategy"/>
    <x v="0"/>
    <m/>
    <m/>
    <m/>
    <x v="1"/>
    <x v="0"/>
    <d v="2017-06-30T00:00:00"/>
    <d v="2017-02-15T00:00:00"/>
    <x v="2"/>
    <d v="2017-06-30T00:00:00"/>
    <n v="55000"/>
    <n v="5.5E-2"/>
    <n v="1"/>
    <d v="2017-06-01T00:00:00"/>
    <s v="Stretch"/>
    <x v="0"/>
    <s v="Cog Process Trnsfmtn"/>
    <s v="CPR: Blockchain Consulting"/>
    <s v="Abboud, Abraham (Abraham)"/>
    <m/>
    <m/>
    <m/>
  </r>
  <r>
    <s v="Q7-L5M4NJA"/>
    <s v="North America"/>
    <s v="US Federal"/>
    <s v="DOD - US AIR FORCE - Command and Control (C2) 9122"/>
    <s v="USAF MITRE EGS / BlueMix, BlockChain, Garage / G.Wampole / MJS"/>
    <x v="0"/>
    <m/>
    <m/>
    <m/>
    <x v="1"/>
    <x v="0"/>
    <d v="2017-06-23T00:00:00"/>
    <s v="04/05/2017 08:45am"/>
    <x v="3"/>
    <d v="2017-07-04T00:00:00"/>
    <n v="53450"/>
    <n v="5.3449999999999998E-2"/>
    <n v="12"/>
    <s v="06/15/2017 01:31am"/>
    <s v="Stretch"/>
    <x v="1"/>
    <s v="Lab Services"/>
    <s v="Software Services - Bluemix Garage"/>
    <s v="MICHAEL J. (Michael) SCOLLO"/>
    <s v="ISA-GovtPG53-Defense&amp;Intel"/>
    <m/>
    <m/>
  </r>
  <r>
    <s v="N3-6600WCT"/>
    <s v="MEA"/>
    <s v="MEA"/>
    <s v="K-ELECTRIC LTD RIZWAN ARSHAD GM IT SVS &amp; OPS. 2ND FL. IT"/>
    <s v="Blockchain for KE"/>
    <x v="2"/>
    <m/>
    <m/>
    <m/>
    <x v="1"/>
    <x v="5"/>
    <d v="2017-04-13T00:00:00"/>
    <s v="12/26/2016 03:25am"/>
    <x v="4"/>
    <d v="2017-09-01T00:00:00"/>
    <n v="50000"/>
    <n v="0.05"/>
    <n v="12"/>
    <s v="02/17/2017 08:28am"/>
    <s v="Stretch"/>
    <x v="9"/>
    <s v="Watson Data Platform"/>
    <m/>
    <s v="Nazish (Nazish) Abbasi"/>
    <m/>
    <m/>
    <m/>
  </r>
  <r>
    <s v="4X-VLC6VA4"/>
    <s v="Asia Pacific"/>
    <s v="ISA"/>
    <s v="CENTRAL BOARD OF DIRECT TAXES                                         "/>
    <s v="Setting up BlockChain POC for CBDT"/>
    <x v="5"/>
    <m/>
    <m/>
    <m/>
    <x v="1"/>
    <x v="0"/>
    <d v="2017-04-25T00:00:00"/>
    <d v="2017-01-25T00:00:00"/>
    <x v="4"/>
    <d v="2017-04-25T00:00:00"/>
    <n v="50000"/>
    <n v="0.05"/>
    <n v="12"/>
    <d v="2017-01-26T00:00:00"/>
    <s v="NIR"/>
    <x v="0"/>
    <s v="Cog Process Trnsfmtn"/>
    <s v="CPR: Blockchain Consulting"/>
    <s v="Mandal, Debashish"/>
    <s v="AGILE, ZBLKPOC"/>
    <m/>
    <m/>
  </r>
  <r>
    <s v="3M-FPH8W32"/>
    <s v="GCG Group"/>
    <s v="GCG"/>
    <s v="AIA GROUP LIMITED"/>
    <s v="AIA - BlockChain Garage"/>
    <x v="1"/>
    <m/>
    <m/>
    <m/>
    <x v="1"/>
    <x v="2"/>
    <d v="2017-04-28T00:00:00"/>
    <s v="10/19/2016 10:32pm"/>
    <x v="0"/>
    <d v="2017-04-28T00:00:00"/>
    <n v="50000"/>
    <n v="0.05"/>
    <n v="3"/>
    <s v="05/25/2017 01:32am"/>
    <s v="Won"/>
    <x v="1"/>
    <s v="Lab Services"/>
    <s v="Software Services - Bluemix Garage"/>
    <s v="JULIANA (JULIANA) LO"/>
    <s v="ISA-BankFS08-Blockchain"/>
    <m/>
    <m/>
  </r>
  <r>
    <s v="MG-FWW8360"/>
    <s v="Europe"/>
    <s v="France"/>
    <s v="VERSPIEREN"/>
    <s v="MES z13s Crypto Card+ TKE - BlockChain project"/>
    <x v="1"/>
    <m/>
    <m/>
    <m/>
    <x v="1"/>
    <x v="2"/>
    <d v="2017-05-04T00:00:00"/>
    <s v="02/03/2017 07:32am"/>
    <x v="2"/>
    <d v="2017-05-04T00:00:00"/>
    <n v="50000"/>
    <n v="0.05"/>
    <n v="1"/>
    <s v="03/02/2017 01:33am"/>
    <s v="NIR"/>
    <x v="5"/>
    <s v="System z"/>
    <s v="IBM z Systems z13s with Linux as Primary OS"/>
    <s v="Sylvain Proud'hon (SYLVAIN) Proud'hon"/>
    <s v="ZBLKLOCL:HW SP: zSystems Blockchain Local/On Prem."/>
    <m/>
    <m/>
  </r>
  <r>
    <s v="O7-D8PISH6"/>
    <s v="North America"/>
    <s v="US Finance Service"/>
    <s v="PAYPAL ASSET MANAGEMENT, INC"/>
    <s v="Design Thinking Blockchain Art of Possible"/>
    <x v="1"/>
    <m/>
    <m/>
    <m/>
    <x v="1"/>
    <x v="1"/>
    <d v="2017-05-17T00:00:00"/>
    <s v="02/16/2017 04:26pm"/>
    <x v="6"/>
    <d v="2017-05-17T00:00:00"/>
    <n v="50000"/>
    <n v="0.05"/>
    <n v="1"/>
    <s v="03/18/2017 04:44pm"/>
    <s v="Key stretch"/>
    <x v="0"/>
    <s v="iX Growth Platform"/>
    <m/>
    <s v="RACHEL R. (RACHEL) ADAMS"/>
    <s v="ISA-BankFS08-Blockchain"/>
    <m/>
    <m/>
  </r>
  <r>
    <s v="8T-N750OPI"/>
    <s v="North America"/>
    <s v="US Distribution"/>
    <s v="GOLDEN STATE FOODS CORP."/>
    <s v="Bluemix for exploring Blockchain in the context of food tracebility"/>
    <x v="4"/>
    <m/>
    <m/>
    <m/>
    <x v="1"/>
    <x v="7"/>
    <d v="2017-05-25T00:00:00"/>
    <s v="04/17/2016 04:41pm"/>
    <x v="4"/>
    <d v="2017-05-25T00:00:00"/>
    <n v="50000"/>
    <n v="0.05"/>
    <n v="12"/>
    <s v="02/19/2017 03:11am"/>
    <s v="NIR"/>
    <x v="1"/>
    <s v="Cloud Developer Service"/>
    <s v="Bluemix Public Subscription"/>
    <s v="DAVID J. (David) KAPLAN"/>
    <m/>
    <m/>
    <m/>
  </r>
  <r>
    <s v="YA-3D0LJTW"/>
    <s v="Europe"/>
    <s v="CEE"/>
    <s v="POSTOVA BANKA, A.S."/>
    <s v="Blockchain API"/>
    <x v="1"/>
    <m/>
    <m/>
    <m/>
    <x v="1"/>
    <x v="1"/>
    <d v="2017-05-29T00:00:00"/>
    <s v="12/05/2016 04:56am"/>
    <x v="3"/>
    <d v="2017-05-29T00:00:00"/>
    <n v="50000"/>
    <n v="0.05"/>
    <n v="12"/>
    <s v="06/01/2017 01:32am"/>
    <s v="NIR"/>
    <x v="1"/>
    <s v="Hybrid Integration"/>
    <s v="API Connect SaaS"/>
    <s v="Roman (Roman) Kveton"/>
    <s v="BLKHSBN:HW SP: Blockchain High Sec Bus Netwk Blmix"/>
    <m/>
    <m/>
  </r>
  <r>
    <s v="8L-GNHNUZQ"/>
    <s v="MEA"/>
    <s v="MEA"/>
    <s v="CREDIT IMMOBILIERE ET HOTELERIE SA"/>
    <s v="CIH wants to pursue a PoC around BlockChain"/>
    <x v="1"/>
    <m/>
    <m/>
    <m/>
    <x v="1"/>
    <x v="1"/>
    <d v="2017-05-31T00:00:00"/>
    <s v="11/01/2016 06:38am"/>
    <x v="6"/>
    <d v="2017-05-31T00:00:00"/>
    <n v="50000"/>
    <n v="0.05"/>
    <n v="2"/>
    <s v="03/18/2017 06:31pm"/>
    <s v="NIR"/>
    <x v="0"/>
    <s v="iX Growth Platform"/>
    <m/>
    <s v="Hicham (Hicham) Benbella"/>
    <m/>
    <m/>
    <m/>
  </r>
  <r>
    <s v="FB-FTKRPAQ"/>
    <s v="Europe"/>
    <s v="UKI"/>
    <s v="RICOH EUROPE PLC                                                      "/>
    <s v="Blockchain consultancy"/>
    <x v="3"/>
    <m/>
    <m/>
    <m/>
    <x v="1"/>
    <x v="8"/>
    <d v="2017-05-31T00:00:00"/>
    <d v="2017-03-08T00:00:00"/>
    <x v="4"/>
    <d v="2017-05-31T00:00:00"/>
    <n v="50000"/>
    <n v="0.05"/>
    <n v="12"/>
    <d v="2017-05-08T00:00:00"/>
    <s v="Key stretch"/>
    <x v="0"/>
    <s v="Cog Process Trnsfmtn"/>
    <s v="CPR: Blockchain Consulting"/>
    <s v="Fry, J W (Jeremy)"/>
    <s v="*"/>
    <m/>
    <m/>
  </r>
  <r>
    <s v="MM-VI4Q240"/>
    <s v="Europe"/>
    <s v="UKI"/>
    <s v="UNIPART GROUP LTD                                                     "/>
    <s v="Blockchain consultancy"/>
    <x v="3"/>
    <m/>
    <m/>
    <m/>
    <x v="1"/>
    <x v="9"/>
    <d v="2017-05-31T00:00:00"/>
    <d v="2017-03-08T00:00:00"/>
    <x v="3"/>
    <d v="2017-05-31T00:00:00"/>
    <n v="50000"/>
    <n v="0.05"/>
    <n v="12"/>
    <d v="2017-05-08T00:00:00"/>
    <s v="Key stretch"/>
    <x v="0"/>
    <s v="Cog Process Trnsfmtn"/>
    <s v="CPR: Blockchain Consulting"/>
    <s v="Fry, J W (Jeremy)"/>
    <s v="NONE"/>
    <m/>
    <m/>
  </r>
  <r>
    <s v="JI-Y628UZR"/>
    <s v="Europe"/>
    <s v="CEE"/>
    <s v="HYPO-LEASING KROATIEN D.O.O."/>
    <s v="Blockchain @ZaBa"/>
    <x v="1"/>
    <m/>
    <m/>
    <m/>
    <x v="1"/>
    <x v="1"/>
    <d v="2017-06-01T00:00:00"/>
    <s v="03/03/2017 05:18pm"/>
    <x v="4"/>
    <d v="2017-06-01T00:00:00"/>
    <n v="50000"/>
    <n v="0.05"/>
    <n v="12"/>
    <s v="04/07/2017 02:31pm"/>
    <s v="NIR"/>
    <x v="0"/>
    <s v="Cloud Application Innovation"/>
    <s v="CAI Accel App Dev &amp; Integration - Bluemix"/>
    <s v="Stipe (Stipe) Pavicic"/>
    <m/>
    <m/>
    <m/>
  </r>
  <r>
    <s v="4L-183N6KW"/>
    <s v="Europe"/>
    <s v="DACH"/>
    <s v="innotec Marketing GmbH                                                "/>
    <s v="$$$CeBit17 Global Business Services Test"/>
    <x v="3"/>
    <m/>
    <m/>
    <m/>
    <x v="1"/>
    <x v="4"/>
    <d v="2017-06-12T00:00:00"/>
    <d v="2017-03-14T00:00:00"/>
    <x v="4"/>
    <m/>
    <n v="50000"/>
    <n v="0.05"/>
    <n v="12"/>
    <d v="2017-03-16T00:00:00"/>
    <s v="NIR"/>
    <x v="0"/>
    <s v="Cog Process Trnsfmtn"/>
    <s v="UNK - Blockchain (CPR)"/>
    <s v="Harte, Andrea *CONTRACTOR*"/>
    <s v="*"/>
    <m/>
    <m/>
  </r>
  <r>
    <s v="8J-BYON4LS"/>
    <s v="Europe"/>
    <s v="DACH"/>
    <s v="$SME$ Merge Germany                                                   "/>
    <s v="CeBIT17-Global Business Services-Test Lead Nominierungstest-062-"/>
    <x v="4"/>
    <m/>
    <m/>
    <m/>
    <x v="1"/>
    <x v="6"/>
    <d v="2017-06-12T00:00:00"/>
    <d v="2017-03-14T00:00:00"/>
    <x v="4"/>
    <d v="2017-06-12T00:00:00"/>
    <n v="50000"/>
    <n v="0.05"/>
    <n v="12"/>
    <d v="2017-03-16T00:00:00"/>
    <s v="NIR"/>
    <x v="0"/>
    <s v="Cog Process Trnsfmtn"/>
    <s v="UNK - Blockchain (CPR)"/>
    <s v="Harte, Andrea *CONTRACTOR*"/>
    <m/>
    <m/>
    <m/>
  </r>
  <r>
    <s v="LV-LX7CESA"/>
    <s v="Europe"/>
    <s v="DACH"/>
    <s v="$SME$ Merge Germany                                                   "/>
    <s v="CeBIT17-Global Business Services-Agenturtraining-062-"/>
    <x v="4"/>
    <m/>
    <m/>
    <m/>
    <x v="1"/>
    <x v="6"/>
    <d v="2017-06-12T00:00:00"/>
    <d v="2017-03-14T00:00:00"/>
    <x v="4"/>
    <d v="2017-06-12T00:00:00"/>
    <n v="50000"/>
    <n v="0.05"/>
    <n v="12"/>
    <d v="2017-03-16T00:00:00"/>
    <s v="NIR"/>
    <x v="0"/>
    <s v="Cog Process Trnsfmtn"/>
    <s v="UNK - Blockchain (CPR)"/>
    <s v="Toussaint, Martin *CONTRACTOR*"/>
    <m/>
    <m/>
    <m/>
  </r>
  <r>
    <s v="XS-NZDJ8QD"/>
    <s v="Europe"/>
    <s v="DACH"/>
    <s v="$SME$ Merge Germany                                                   "/>
    <s v="CeBIT17-Global Business Services-Agenturtesttraining-062-"/>
    <x v="4"/>
    <m/>
    <m/>
    <m/>
    <x v="1"/>
    <x v="6"/>
    <d v="2017-06-12T00:00:00"/>
    <d v="2017-03-14T00:00:00"/>
    <x v="4"/>
    <d v="2017-06-12T00:00:00"/>
    <n v="50000"/>
    <n v="0.05"/>
    <n v="12"/>
    <d v="2017-03-16T00:00:00"/>
    <s v="NIR"/>
    <x v="0"/>
    <s v="Cog Process Trnsfmtn"/>
    <s v="UNK - Blockchain (CPR)"/>
    <s v="Harte, Andrea *CONTRACTOR*"/>
    <m/>
    <m/>
    <m/>
  </r>
  <r>
    <s v="XV-326ACEU"/>
    <s v="Europe"/>
    <s v="DACH"/>
    <s v="IBM Deutschland Business Services                                     "/>
    <s v="CeBIT17-Global Business Services-Test Agentur Training-062-"/>
    <x v="0"/>
    <m/>
    <m/>
    <m/>
    <x v="1"/>
    <x v="0"/>
    <d v="2017-06-12T00:00:00"/>
    <d v="2017-03-14T00:00:00"/>
    <x v="4"/>
    <d v="2017-06-12T00:00:00"/>
    <n v="50000"/>
    <n v="0.05"/>
    <n v="12"/>
    <d v="2017-04-17T00:00:00"/>
    <s v="NIR"/>
    <x v="0"/>
    <s v="Cog Process Trnsfmtn"/>
    <s v="UNK - Blockchain (CPR)"/>
    <s v="OwnerUnassigned@tmp.ibm.com"/>
    <s v="*"/>
    <m/>
    <m/>
  </r>
  <r>
    <s v="X1-3SAIKM7"/>
    <s v="Europe"/>
    <s v="BeNeLux"/>
    <s v="Sphereon                                                              "/>
    <s v="Blockchain"/>
    <x v="2"/>
    <m/>
    <m/>
    <m/>
    <x v="1"/>
    <x v="3"/>
    <d v="2017-06-15T00:00:00"/>
    <d v="2017-03-17T00:00:00"/>
    <x v="6"/>
    <d v="2017-06-15T00:00:00"/>
    <n v="50000"/>
    <n v="0.05"/>
    <n v="12"/>
    <d v="2017-03-23T00:00:00"/>
    <s v="NIR"/>
    <x v="0"/>
    <s v="Cog Process Trnsfmtn"/>
    <s v="UNK - Blockchain (CPR)"/>
    <s v="Smith, Coenraad *CONTRACTOR*"/>
    <s v="CLOUD1"/>
    <m/>
    <m/>
  </r>
  <r>
    <s v="5K-3D9GDT4"/>
    <s v="Europe"/>
    <s v="DACH"/>
    <s v="RWE IT GmbH                                                           "/>
    <s v="CeBIT17-Global Business Services-Kunde ist interessiert an Blockchain und w"/>
    <x v="3"/>
    <m/>
    <m/>
    <m/>
    <x v="1"/>
    <x v="4"/>
    <d v="2017-06-20T00:00:00"/>
    <d v="2017-03-22T00:00:00"/>
    <x v="3"/>
    <d v="2017-06-20T00:00:00"/>
    <n v="50000"/>
    <n v="0.05"/>
    <n v="12"/>
    <d v="2017-05-18T00:00:00"/>
    <s v="Stretch"/>
    <x v="0"/>
    <s v="Cog Process Trnsfmtn"/>
    <s v="CPR: Blockchain Consulting"/>
    <s v="Schmidt, Josephine"/>
    <m/>
    <m/>
    <m/>
  </r>
  <r>
    <s v="LT-7OWGWZG"/>
    <s v="Europe"/>
    <s v="DACH"/>
    <s v="ALD AutoLeasing D GmbH                                                "/>
    <s v="CeBIT17-Global Business Services-Kunde ist interessiert an Blockchain und w"/>
    <x v="1"/>
    <m/>
    <m/>
    <m/>
    <x v="1"/>
    <x v="1"/>
    <d v="2017-06-20T00:00:00"/>
    <d v="2017-03-22T00:00:00"/>
    <x v="4"/>
    <d v="2017-06-20T00:00:00"/>
    <n v="50000"/>
    <n v="0.05"/>
    <n v="12"/>
    <d v="2017-04-10T00:00:00"/>
    <s v="NIR"/>
    <x v="0"/>
    <s v="Cog Process Trnsfmtn"/>
    <s v="CPR: Blockchain Consulting"/>
    <s v="Bohle, Soeren"/>
    <m/>
    <m/>
    <m/>
  </r>
  <r>
    <s v="TW-ACFGJEG"/>
    <s v="Europe"/>
    <s v="BeNeLux"/>
    <s v="Iturnity Information Group B.V                                        "/>
    <s v="Blockchain"/>
    <x v="3"/>
    <m/>
    <m/>
    <m/>
    <x v="1"/>
    <x v="4"/>
    <d v="2017-06-21T00:00:00"/>
    <d v="2017-03-23T00:00:00"/>
    <x v="3"/>
    <d v="2017-06-21T00:00:00"/>
    <n v="50000"/>
    <n v="0.05"/>
    <n v="12"/>
    <d v="2017-05-04T00:00:00"/>
    <s v="NIR"/>
    <x v="0"/>
    <s v="Cloud App Innov"/>
    <s v="CAI Big Data Srvs Blockchain on Big Data"/>
    <s v="Smith, Coenraad *CONTRACTOR*"/>
    <s v="CLOUD1"/>
    <m/>
    <m/>
  </r>
  <r>
    <s v="31-AUD2X4Z"/>
    <s v="Europe"/>
    <s v="DACH"/>
    <s v="ROLAND Rechtsschutz-Versicherungs-AG"/>
    <s v="Blockchain PoC"/>
    <x v="1"/>
    <m/>
    <m/>
    <m/>
    <x v="1"/>
    <x v="2"/>
    <d v="2017-06-22T00:00:00"/>
    <s v="02/07/2017 11:22am"/>
    <x v="3"/>
    <d v="2017-06-22T00:00:00"/>
    <n v="50000"/>
    <n v="0.05"/>
    <n v="12"/>
    <s v="04/10/2017 12:19pm"/>
    <s v="Stretch"/>
    <x v="0"/>
    <s v="Cognitive Process Transformation"/>
    <s v="CBDS: Watson IoT - Emerging Technologies"/>
    <s v="DATA WITHHELD"/>
    <s v="ZBLKPOC:HW SP: Blockchain Proof of Concept"/>
    <m/>
    <m/>
  </r>
  <r>
    <s v="RV-BFNS2LP"/>
    <s v="Europe"/>
    <s v="DACH"/>
    <s v="Reederei Nord GmbH                                                    "/>
    <s v="CeBIT17-Global Business Services-Ansprechpartner Maersk Projekt-062-medium ("/>
    <x v="4"/>
    <m/>
    <m/>
    <m/>
    <x v="1"/>
    <x v="6"/>
    <d v="2017-06-22T00:00:00"/>
    <d v="2017-03-24T00:00:00"/>
    <x v="4"/>
    <d v="2017-06-22T00:00:00"/>
    <n v="50000"/>
    <n v="0.05"/>
    <n v="12"/>
    <d v="2017-03-30T00:00:00"/>
    <s v="NIR"/>
    <x v="0"/>
    <s v="Cog Process Trnsfmtn"/>
    <s v="CPR: Blockchain Consulting"/>
    <s v="Bohle, Soeren"/>
    <m/>
    <m/>
    <m/>
  </r>
  <r>
    <s v="HI-KX1BUJV"/>
    <s v="Europe"/>
    <s v="UKI"/>
    <s v="VODAFONE GROUP PLC"/>
    <s v="EBU Blockchain PoC - inventory"/>
    <x v="2"/>
    <m/>
    <m/>
    <m/>
    <x v="1"/>
    <x v="3"/>
    <d v="2017-06-23T00:00:00"/>
    <s v="05/05/2017 09:07am"/>
    <x v="2"/>
    <d v="2017-06-23T00:00:00"/>
    <n v="50000"/>
    <n v="0.05"/>
    <n v="2"/>
    <s v="06/08/2017 01:31am"/>
    <s v="Stretch"/>
    <x v="0"/>
    <s v="iX Growth Platform"/>
    <s v="DSI - iX: Cust Engage &amp; Dsgn: Experience Strategy &amp; Design"/>
    <s v="Des (DES) Smith"/>
    <s v="AGILE:Agile or Agility is a component of the solu, ISA-TMECS04-SystemsTransf"/>
    <m/>
    <m/>
  </r>
  <r>
    <s v="ML-V70RBS9"/>
    <s v="Asia Pacific"/>
    <s v="ASEAN"/>
    <s v="SINGAPORE POWER LIMITED"/>
    <s v="Blockchain / MBFC Visit"/>
    <x v="2"/>
    <m/>
    <m/>
    <m/>
    <x v="1"/>
    <x v="5"/>
    <d v="2017-06-26T00:00:00"/>
    <s v="03/27/2017 11:06pm"/>
    <x v="4"/>
    <d v="2017-06-26T00:00:00"/>
    <n v="50000"/>
    <n v="0.05"/>
    <n v="12"/>
    <s v="03/30/2017 01:32am"/>
    <s v="NIR"/>
    <x v="1"/>
    <s v="Cloud Developer Service"/>
    <m/>
    <s v="WINSTON POH-KEUNG (Winston Poh-Keung) LOO"/>
    <s v="ISA-999-NoSolutionSold"/>
    <m/>
    <m/>
  </r>
  <r>
    <s v="54-05V1MFH"/>
    <s v="North America"/>
    <s v="US Finance Service"/>
    <s v="TD AMERITRADE"/>
    <s v="Blockchain"/>
    <x v="1"/>
    <m/>
    <m/>
    <m/>
    <x v="1"/>
    <x v="1"/>
    <d v="2017-06-27T00:00:00"/>
    <s v="03/18/2016 04:56pm"/>
    <x v="3"/>
    <d v="2017-06-27T00:00:00"/>
    <n v="50000"/>
    <n v="0.05"/>
    <n v="12"/>
    <s v="06/08/2017 01:31am"/>
    <s v="Stretch"/>
    <x v="1"/>
    <s v="Cloud Developer Service"/>
    <s v="IBM Bluemix Dedicated - Runtimes"/>
    <s v="CHRIS (Chris) MCDONNELL"/>
    <s v="CLOUD1:All Cloud Sales other than to Cloud SPs"/>
    <m/>
    <m/>
  </r>
  <r>
    <s v="BN-3C701UV"/>
    <s v="North America"/>
    <s v="US Industrial"/>
    <s v="NISSAN NORTH AMERICA INC"/>
    <s v="Blockchain garage"/>
    <x v="3"/>
    <m/>
    <m/>
    <m/>
    <x v="1"/>
    <x v="9"/>
    <d v="2017-06-28T00:00:00"/>
    <s v="03/30/2017 11:42am"/>
    <x v="4"/>
    <d v="2017-06-28T00:00:00"/>
    <n v="50000"/>
    <n v="0.05"/>
    <n v="12"/>
    <s v="04/06/2017 01:32am"/>
    <s v="NIR"/>
    <x v="1"/>
    <s v="Cloud Developer Service"/>
    <m/>
    <s v="Robert A. (Alex) Newman"/>
    <m/>
    <m/>
    <m/>
  </r>
  <r>
    <s v="GJ-61UE2IE"/>
    <s v="Europe"/>
    <s v="DACH"/>
    <s v="Robert Bosch GmbH"/>
    <s v="Blockchain Feldversuch für Boschain Orginalteile Prüfung"/>
    <x v="3"/>
    <m/>
    <m/>
    <m/>
    <x v="1"/>
    <x v="9"/>
    <d v="2017-06-28T00:00:00"/>
    <s v="01/18/2017 05:51am"/>
    <x v="3"/>
    <d v="2017-06-28T00:00:00"/>
    <n v="50000"/>
    <n v="0.05"/>
    <n v="12"/>
    <s v="04/13/2017 01:31am"/>
    <s v="At Risk"/>
    <x v="0"/>
    <s v="Cloud Application Innovation"/>
    <s v="CAI App Migration &amp; Modernization - AWS"/>
    <s v="DATA WITHHELD"/>
    <s v="ISA-BankFMFS03-BackOfficeOps"/>
    <m/>
    <m/>
  </r>
  <r>
    <s v="AY-BOQ54BS"/>
    <s v="Europe"/>
    <s v="DACH"/>
    <s v="Landesbank Baden-Württemberg"/>
    <s v="Block Chain - KYC BlockChain for LBBW/SPK"/>
    <x v="1"/>
    <m/>
    <m/>
    <m/>
    <x v="1"/>
    <x v="1"/>
    <d v="2017-06-29T00:00:00"/>
    <s v="08/12/2016 06:05am"/>
    <x v="3"/>
    <d v="2017-06-29T00:00:00"/>
    <n v="50000"/>
    <n v="0.05"/>
    <n v="2"/>
    <s v="06/01/2017 01:32am"/>
    <s v="NIR"/>
    <x v="1"/>
    <s v="Lab Services"/>
    <s v="Software Services - Bluemix Garage"/>
    <s v="DATA WITHHELD"/>
    <s v="ISA-BankFMFS03-BackOfficeOps"/>
    <m/>
    <m/>
  </r>
  <r>
    <s v="4C-R33Z7S6"/>
    <s v="Europe"/>
    <s v="France"/>
    <s v="EDF S.A.                                                              "/>
    <s v="EDF R&amp;D  Avis à contribution BLOCKCHAIN PoC Mobilité électrique"/>
    <x v="2"/>
    <m/>
    <m/>
    <m/>
    <x v="1"/>
    <x v="5"/>
    <d v="2017-06-30T00:00:00"/>
    <d v="2017-02-28T00:00:00"/>
    <x v="4"/>
    <d v="2017-06-30T00:00:00"/>
    <n v="50000"/>
    <n v="0.05"/>
    <n v="12"/>
    <d v="2017-03-28T00:00:00"/>
    <s v="NIR"/>
    <x v="0"/>
    <s v="Cog Process Trnsfmtn"/>
    <s v="CPR: Blockchain Consulting"/>
    <s v="Tunica, Philippe"/>
    <m/>
    <m/>
    <m/>
  </r>
  <r>
    <s v="BQ-153VWWT"/>
    <s v="North America"/>
    <s v="US Communica/CSI"/>
    <s v="EVERTEC GROUP LLC                                                     "/>
    <s v="Blockchain on z"/>
    <x v="2"/>
    <m/>
    <m/>
    <m/>
    <x v="1"/>
    <x v="3"/>
    <d v="2017-06-30T00:00:00"/>
    <d v="2017-06-08T00:00:00"/>
    <x v="4"/>
    <d v="2017-06-30T00:00:00"/>
    <n v="50000"/>
    <n v="0.05"/>
    <n v="12"/>
    <d v="2017-06-09T00:00:00"/>
    <s v="NIR"/>
    <x v="0"/>
    <s v="Cog Process Trnsfmtn"/>
    <s v="UNK - Blockchain (CPR)"/>
    <s v="MICHAEL, ERIC H."/>
    <s v="*"/>
    <m/>
    <m/>
  </r>
  <r>
    <s v="DT-X7KS0S6"/>
    <s v="North America"/>
    <s v="US Finance Service"/>
    <s v="AETNA INC"/>
    <s v="Open Block Chain - for Identity management"/>
    <x v="1"/>
    <m/>
    <m/>
    <m/>
    <x v="1"/>
    <x v="2"/>
    <d v="2017-06-30T00:00:00"/>
    <s v="02/29/2016 01:03pm"/>
    <x v="4"/>
    <d v="2017-06-30T00:00:00"/>
    <n v="50000"/>
    <n v="0.05"/>
    <n v="1"/>
    <s v="01/22/2017 10:39am"/>
    <s v="NIR"/>
    <x v="5"/>
    <s v="Storage"/>
    <m/>
    <s v="KRISTEN L. (Kristen) BRITTON"/>
    <m/>
    <m/>
    <m/>
  </r>
  <r>
    <s v="HA-A3Y9MSS"/>
    <s v="Europe"/>
    <s v="Italy"/>
    <s v="SIA SPA                                                               "/>
    <s v="Blockchain"/>
    <x v="1"/>
    <m/>
    <m/>
    <m/>
    <x v="1"/>
    <x v="1"/>
    <d v="2017-06-30T00:00:00"/>
    <d v="2017-01-24T00:00:00"/>
    <x v="3"/>
    <d v="2017-06-30T00:00:00"/>
    <n v="50000"/>
    <n v="0.05"/>
    <n v="12"/>
    <d v="2017-04-27T00:00:00"/>
    <s v="Stretch"/>
    <x v="0"/>
    <s v="Cog Process Trnsfmtn"/>
    <s v="CPR: Blockchain Consulting"/>
    <s v="Malosio, Fabio"/>
    <s v="ZBLKPOC"/>
    <m/>
    <m/>
  </r>
  <r>
    <s v="HN-MMV9CAP"/>
    <s v="Europe"/>
    <s v="UKI"/>
    <s v="BP OIL INTERNATIONAL LTD"/>
    <s v="BP Blockchain on BlueMix"/>
    <x v="3"/>
    <m/>
    <m/>
    <m/>
    <x v="1"/>
    <x v="11"/>
    <d v="2017-06-30T00:00:00"/>
    <s v="06/07/2016 07:40am"/>
    <x v="3"/>
    <d v="2017-06-30T00:00:00"/>
    <n v="50000"/>
    <n v="0.05"/>
    <n v="12"/>
    <s v="06/08/2017 01:31am"/>
    <s v="Stretch"/>
    <x v="1"/>
    <s v="Cloud Developer Service"/>
    <s v="Bluemix Pay As You Go"/>
    <s v="C. (CARMEL) Duffy"/>
    <s v="ASASERVC:Cloud Business Solution (CBS), CLOUD1:All Cloud Sales other than to Cloud SPs"/>
    <m/>
    <m/>
  </r>
  <r>
    <s v="NY-3CWF5Q6"/>
    <s v="Europe"/>
    <s v="Italy"/>
    <s v="BANCA MEDIOLANUM SPA                                                  "/>
    <s v="Blockchain"/>
    <x v="1"/>
    <m/>
    <m/>
    <m/>
    <x v="1"/>
    <x v="1"/>
    <d v="2017-06-30T00:00:00"/>
    <d v="2017-01-18T00:00:00"/>
    <x v="4"/>
    <d v="2017-06-30T00:00:00"/>
    <n v="50000"/>
    <n v="0.05"/>
    <n v="12"/>
    <d v="2017-01-22T00:00:00"/>
    <s v="Stretch"/>
    <x v="3"/>
    <s v="Infrastructure Svcs"/>
    <s v="6950-16G GTS Split Blockchain on Bluemix (Finance Use Only)"/>
    <s v="Chiorra, Alessandro"/>
    <s v="*"/>
    <m/>
    <m/>
  </r>
  <r>
    <s v="P1-18F1F1O"/>
    <s v="Europe"/>
    <s v="Nordic"/>
    <s v="Nokia Siemens Networks Oy"/>
    <s v="Blockchain - PoV"/>
    <x v="3"/>
    <m/>
    <m/>
    <m/>
    <x v="1"/>
    <x v="8"/>
    <d v="2017-06-30T00:00:00"/>
    <s v="10/17/2016 02:36pm"/>
    <x v="3"/>
    <d v="2017-06-30T00:00:00"/>
    <n v="50000"/>
    <n v="0.05"/>
    <n v="2"/>
    <s v="06/15/2017 01:32am"/>
    <s v="Key stretch"/>
    <x v="0"/>
    <s v="Cognitive Process Transformation"/>
    <s v="CBDS: Watson IoT - Connected Solutions"/>
    <s v="Rami (Rami) Ahola"/>
    <s v="ZBLKPOC:HW SP: Blockchain Proof of Concept"/>
    <m/>
    <m/>
  </r>
  <r>
    <s v="SK-2UQQJ3H"/>
    <s v="North America"/>
    <s v="US Distribution"/>
    <s v="ARCA TECH SYSTEMS LLC"/>
    <s v="ARCA - Watson IoT- Blockchain"/>
    <x v="4"/>
    <m/>
    <m/>
    <m/>
    <x v="1"/>
    <x v="7"/>
    <d v="2017-06-30T00:00:00"/>
    <s v="02/15/2017 12:50pm"/>
    <x v="4"/>
    <d v="2017-08-30T00:00:00"/>
    <n v="50000"/>
    <n v="0.05"/>
    <n v="12"/>
    <s v="06/05/2017 02:47pm"/>
    <s v="Stretch"/>
    <x v="0"/>
    <s v="Cognitive Process Transformation"/>
    <s v="CBDS: Watson IoT - Connected Solutions"/>
    <s v="BRAD (BRAD) BRIDGHAM"/>
    <s v="EMBIoT:GBS Embed Internet of Things, EMBMOBLE:GBS Embedded Mobile"/>
    <m/>
    <m/>
  </r>
  <r>
    <s v="SK-2UQQJ3H"/>
    <s v="North America"/>
    <s v="US Distribution"/>
    <s v="ARCA TECH SYSTEMS LLC"/>
    <s v="ARCA - Watson IoT- Blockchain"/>
    <x v="4"/>
    <m/>
    <m/>
    <m/>
    <x v="1"/>
    <x v="7"/>
    <d v="2017-06-30T00:00:00"/>
    <s v="02/15/2017 12:50pm"/>
    <x v="4"/>
    <d v="2017-06-30T00:00:00"/>
    <n v="50000"/>
    <n v="0.05"/>
    <n v="12"/>
    <s v="06/01/2017 01:53pm"/>
    <s v="At Risk"/>
    <x v="2"/>
    <s v="Platform &amp; Industry Solutions"/>
    <s v="IoT for Manufacturing"/>
    <s v="BRAD (BRAD) BRIDGHAM"/>
    <s v="EMBIoT:GBS Embed Internet of Things, EMBMOBLE:GBS Embedded Mobile"/>
    <m/>
    <m/>
  </r>
  <r>
    <s v="SO-N4KZOJM"/>
    <s v="Asia Pacific"/>
    <s v="ASEAN"/>
    <s v="INTERFLOUR GROUP PTE. LTD."/>
    <s v="Blockchain for food safety"/>
    <x v="3"/>
    <m/>
    <m/>
    <m/>
    <x v="1"/>
    <x v="9"/>
    <d v="2017-06-30T00:00:00"/>
    <s v="04/05/2017 02:19am"/>
    <x v="4"/>
    <d v="2017-06-30T00:00:00"/>
    <n v="50000"/>
    <n v="0.05"/>
    <n v="12"/>
    <s v="04/06/2017 01:32am"/>
    <s v="NIR"/>
    <x v="1"/>
    <s v="Cloud Developer Service"/>
    <s v="IBM Bluemix Garage - MVP"/>
    <s v="HO MENG (Ho Meng) TAN"/>
    <m/>
    <m/>
    <m/>
  </r>
  <r>
    <s v="W8-AQVSDN5"/>
    <s v="North America"/>
    <s v="US Industrial"/>
    <s v="CATERPILLAR LOGISTICS SERVICES, INC."/>
    <s v="Caterpillar Supply Chain - Bluemix Blockchain Garage Services"/>
    <x v="3"/>
    <m/>
    <m/>
    <m/>
    <x v="1"/>
    <x v="9"/>
    <d v="2017-06-30T00:00:00"/>
    <s v="02/14/2017 08:21am"/>
    <x v="4"/>
    <d v="2017-06-30T00:00:00"/>
    <n v="50000"/>
    <n v="0.05"/>
    <n v="12"/>
    <s v="02/16/2017 01:31am"/>
    <s v="NIR"/>
    <x v="1"/>
    <s v="Lab Services"/>
    <s v="Software Services - Bluemix Garage"/>
    <s v="Mark F. (Mark) Shea"/>
    <s v="NONE:No code/solution involved"/>
    <m/>
    <m/>
  </r>
  <r>
    <s v="NH-IBQNR4Y"/>
    <s v="Europe"/>
    <s v="Nordic"/>
    <s v="NAV                                                                   "/>
    <s v="NAV: Blockchain PoC"/>
    <x v="0"/>
    <m/>
    <m/>
    <m/>
    <x v="1"/>
    <x v="0"/>
    <d v="2017-06-16T00:00:00"/>
    <d v="2017-02-02T00:00:00"/>
    <x v="2"/>
    <d v="2017-06-16T00:00:00"/>
    <n v="48192"/>
    <n v="4.8191999999999999E-2"/>
    <n v="3"/>
    <d v="2017-06-08T00:00:00"/>
    <s v="Stretch"/>
    <x v="0"/>
    <s v="Cog Process Trnsfmtn"/>
    <s v="CPR: Blockchain Consulting"/>
    <s v="Boldevin, Ole Morten"/>
    <m/>
    <m/>
    <m/>
  </r>
  <r>
    <s v="G6-P7J0F0V"/>
    <s v="Latin America"/>
    <s v="Brazil"/>
    <s v="CARREFOUR COMERCIO E                                                  "/>
    <s v="Blockchain - Garagem"/>
    <x v="4"/>
    <m/>
    <m/>
    <m/>
    <x v="1"/>
    <x v="7"/>
    <d v="2017-06-30T00:00:00"/>
    <d v="2017-02-23T00:00:00"/>
    <x v="3"/>
    <d v="2017-06-30T00:00:00"/>
    <n v="47810"/>
    <n v="4.7809999999999998E-2"/>
    <n v="3"/>
    <d v="2017-06-08T00:00:00"/>
    <s v="Stretch"/>
    <x v="0"/>
    <s v="Cog Process Trnsfmtn"/>
    <s v="CPR: Blockchain Consulting"/>
    <s v="Nori, Regina Helena Frasson"/>
    <s v="ZBLKPOC"/>
    <m/>
    <m/>
  </r>
  <r>
    <s v="D9-FQ2XDES"/>
    <s v="Japan"/>
    <s v="Japan"/>
    <s v="D.A.CONSORTIUM INC."/>
    <s v="Blockchain for ad tech"/>
    <x v="2"/>
    <m/>
    <m/>
    <m/>
    <x v="1"/>
    <x v="3"/>
    <d v="2017-04-14T00:00:00"/>
    <s v="08/30/2016 11:20pm"/>
    <x v="0"/>
    <d v="2017-04-14T00:00:00"/>
    <n v="47619"/>
    <n v="4.7619000000000002E-2"/>
    <n v="12"/>
    <s v="04/20/2017 01:32am"/>
    <s v="Won"/>
    <x v="1"/>
    <s v="Cloud Developer Service"/>
    <s v="IBM Bluemix Garage - MVP"/>
    <s v="Kei (KEI) Tsurumi"/>
    <s v="ISA-PharmPL90-EnterpriseModern"/>
    <m/>
    <m/>
  </r>
  <r>
    <s v="3G-DMJOWJM"/>
    <s v="Japan"/>
    <s v="Japan"/>
    <s v="AIOI NISSAY DOWA INSURANCE CO.,LTD"/>
    <s v="Garage LoB?? (Blockchain)"/>
    <x v="1"/>
    <m/>
    <m/>
    <m/>
    <x v="1"/>
    <x v="2"/>
    <d v="2017-06-30T00:00:00"/>
    <s v="04/19/2017 08:23pm"/>
    <x v="4"/>
    <d v="2017-07-31T00:00:00"/>
    <n v="47619"/>
    <n v="4.7619000000000002E-2"/>
    <n v="3"/>
    <s v="06/05/2017 10:19pm"/>
    <s v="NIR"/>
    <x v="1"/>
    <s v="Cloud Developer Service"/>
    <m/>
    <s v="Yasuhiro (YASUHIRO) Masaki"/>
    <m/>
    <m/>
    <m/>
  </r>
  <r>
    <s v="VP-P55XWI1"/>
    <s v="Japan"/>
    <s v="Japan"/>
    <s v="SBI SECURITIES CO.,LTD.                                               "/>
    <s v="?????????????"/>
    <x v="1"/>
    <m/>
    <m/>
    <m/>
    <x v="1"/>
    <x v="1"/>
    <d v="2017-06-30T00:00:00"/>
    <d v="2017-05-23T00:00:00"/>
    <x v="3"/>
    <d v="2017-07-01T00:00:00"/>
    <n v="47619"/>
    <n v="4.7619000000000002E-2"/>
    <n v="3"/>
    <d v="2017-06-08T00:00:00"/>
    <s v="Stretch"/>
    <x v="0"/>
    <s v="Cog Process Trnsfmtn"/>
    <s v="CPR: Blockchain Consulting"/>
    <s v="Shinozaki, Akiko"/>
    <s v="ASASERVC, BLUEMIXX, EMBCLOUD"/>
    <m/>
    <m/>
  </r>
  <r>
    <s v="NH-N6MDP5W"/>
    <s v="Japan"/>
    <s v="Japan"/>
    <s v="NTT COMWARE CORPORATION"/>
    <s v="Blockchain PoC Phase2"/>
    <x v="2"/>
    <m/>
    <m/>
    <m/>
    <x v="1"/>
    <x v="3"/>
    <d v="2017-06-16T00:00:00"/>
    <s v="02/01/2017 02:14am"/>
    <x v="3"/>
    <d v="2017-06-30T00:00:00"/>
    <n v="47476"/>
    <n v="4.7475999999999997E-2"/>
    <n v="2"/>
    <s v="06/07/2017 11:30pm"/>
    <s v="At Risk"/>
    <x v="0"/>
    <s v="Cognitive Process Transformation"/>
    <s v="CBDS: Watson IoT - Next Gen Supply Chain"/>
    <s v="Daizo (DAIZO) Tabuchi"/>
    <s v="ISA-TMECS11-CloudITAgility, VDPCand:Value Driven Proposal Candidate, VDPCnfm:Value Driven Proposal Confirm"/>
    <m/>
    <m/>
  </r>
  <r>
    <s v="MP-3D30RH1"/>
    <s v="Europe"/>
    <s v="UKI"/>
    <s v="Everledger Limited"/>
    <s v="Blockchain on Bluemix"/>
    <x v="1"/>
    <m/>
    <m/>
    <m/>
    <x v="1"/>
    <x v="1"/>
    <d v="2017-06-30T00:00:00"/>
    <s v="11/22/2016 10:36am"/>
    <x v="2"/>
    <d v="2017-06-30T00:00:00"/>
    <n v="45000"/>
    <n v="4.4999999999999998E-2"/>
    <n v="12"/>
    <s v="05/04/2017 01:32am"/>
    <s v="Key stretch"/>
    <x v="1"/>
    <s v="Cloud Developer Service"/>
    <s v="Bluemix Public Subscription"/>
    <s v="GURVINDER S. (Gurvinder) AHLUWALIA"/>
    <s v="CLOUD1:All Cloud Sales other than to Cloud SPs"/>
    <m/>
    <m/>
  </r>
  <r>
    <s v="YD-OHIC7W2"/>
    <s v="Japan"/>
    <s v="Japan"/>
    <s v="AEON FINANCIAL SERVICE CO.,LTD.                                       "/>
    <s v="???????????????????????"/>
    <x v="4"/>
    <m/>
    <m/>
    <m/>
    <x v="1"/>
    <x v="7"/>
    <d v="2017-06-30T00:00:00"/>
    <d v="2017-05-19T00:00:00"/>
    <x v="5"/>
    <d v="2017-06-16T00:00:00"/>
    <n v="41904"/>
    <n v="4.1903999999999997E-2"/>
    <n v="1"/>
    <d v="2017-06-14T00:00:00"/>
    <s v="At Risk"/>
    <x v="0"/>
    <s v="Cog Process Trnsfmtn"/>
    <s v="CPR: Blockchain Consulting"/>
    <s v="Sanada, Tetsuji"/>
    <m/>
    <m/>
    <m/>
  </r>
  <r>
    <s v="LO-4I7ROKV"/>
    <s v="North America"/>
    <s v="US Public"/>
    <s v="CIGNA CORP"/>
    <s v="Cigna Blockchain e-consent Design Workshop"/>
    <x v="1"/>
    <m/>
    <m/>
    <m/>
    <x v="1"/>
    <x v="2"/>
    <d v="2017-04-20T00:00:00"/>
    <s v="04/07/2017 04:19pm"/>
    <x v="2"/>
    <d v="2017-07-06T00:00:00"/>
    <n v="40000"/>
    <n v="0.04"/>
    <n v="1"/>
    <s v="04/27/2017 01:31am"/>
    <s v="NIR"/>
    <x v="12"/>
    <s v="Consumer Health"/>
    <s v="Employee Health and Wellness - SW Services"/>
    <s v="THOMAS (Thomas) VANDENBERG"/>
    <s v="WATSNIOT:Embedded: Watson Internet of Things - Co"/>
    <m/>
    <m/>
  </r>
  <r>
    <s v="94-VU67JFZ"/>
    <s v="North America"/>
    <s v="US Communica/CSI"/>
    <s v="OPERATION GREEN ZONE                                                  "/>
    <s v="HSBN for Operation Green Zone &amp; Foundation for 5; Protecting Veterans and Pu"/>
    <x v="3"/>
    <m/>
    <m/>
    <m/>
    <x v="1"/>
    <x v="4"/>
    <d v="2017-06-30T00:00:00"/>
    <d v="2017-06-13T00:00:00"/>
    <x v="3"/>
    <d v="2017-09-11T00:00:00"/>
    <n v="40000"/>
    <n v="0.04"/>
    <n v="12"/>
    <d v="2017-06-13T00:00:00"/>
    <s v="Stretch"/>
    <x v="7"/>
    <s v="Industry Platform"/>
    <s v="HSBN SOI Monthly charge"/>
    <s v="Datta, Raj (Raj)"/>
    <s v="NONE"/>
    <m/>
    <m/>
  </r>
  <r>
    <s v="94-VU67JFZ"/>
    <s v="North America"/>
    <s v="US Communica/CSI"/>
    <s v="OPERATION GREEN ZONE                                                  "/>
    <s v="HSBN for Operation Green Zone &amp; Foundation for 5; Protecting Veterans and Pu"/>
    <x v="3"/>
    <m/>
    <m/>
    <m/>
    <x v="1"/>
    <x v="4"/>
    <d v="2017-06-30T00:00:00"/>
    <d v="2017-06-13T00:00:00"/>
    <x v="3"/>
    <d v="2017-09-11T00:00:00"/>
    <n v="40000"/>
    <n v="0.04"/>
    <n v="12"/>
    <d v="2017-06-13T00:00:00"/>
    <s v="Stretch"/>
    <x v="7"/>
    <s v="Industry Platform"/>
    <s v="HSBN Support monthly charge"/>
    <s v="Datta, Raj (Raj)"/>
    <s v="NONE"/>
    <m/>
    <m/>
  </r>
  <r>
    <s v="JW-VZ9AK8X"/>
    <s v="Asia Pacific"/>
    <s v="ASEAN"/>
    <s v="UL Verification Services Pte Ltd"/>
    <s v="Design Thinking Workshop"/>
    <x v="3"/>
    <m/>
    <m/>
    <m/>
    <x v="1"/>
    <x v="12"/>
    <d v="2017-05-11T00:00:00"/>
    <s v="05/03/2017 04:06am"/>
    <x v="0"/>
    <d v="2017-06-23T00:00:00"/>
    <n v="35000"/>
    <n v="3.5000000000000003E-2"/>
    <n v="1"/>
    <s v="05/18/2017 01:32am"/>
    <s v="Won"/>
    <x v="1"/>
    <s v="Lab Services"/>
    <s v="Software Services - Bluemix Garage"/>
    <s v="LEH HOON (Leh Hoon) TOH"/>
    <s v="ZBLKPOC:HW SP: Blockchain Proof of Concept"/>
    <m/>
    <m/>
  </r>
  <r>
    <s v="GT-RUUC745"/>
    <s v="Asia Pacific"/>
    <s v="ASEAN"/>
    <s v="UL Verification Services Pte Ltd"/>
    <s v="Blockchain Design Thinking"/>
    <x v="3"/>
    <m/>
    <m/>
    <m/>
    <x v="1"/>
    <x v="12"/>
    <d v="2017-05-17T00:00:00"/>
    <s v="04/25/2017 09:13am"/>
    <x v="1"/>
    <d v="2017-07-24T00:00:00"/>
    <n v="35000"/>
    <n v="3.5000000000000003E-2"/>
    <n v="1"/>
    <s v="06/15/2017 01:32am"/>
    <s v="Won"/>
    <x v="1"/>
    <s v="Cloud Developer Service"/>
    <s v="IBM Bluemix Garage - Design Thinking"/>
    <s v="JOLENE FONG MENG (Jolene Fong Meng) SIM"/>
    <s v="NONE:No code/solution involved"/>
    <m/>
    <m/>
  </r>
  <r>
    <s v="NN-2950N0R"/>
    <s v="Europe"/>
    <s v="DACH"/>
    <s v="FIDUCIA IT AG"/>
    <s v="Blockchain MVP (3 week sprint)"/>
    <x v="1"/>
    <m/>
    <m/>
    <m/>
    <x v="1"/>
    <x v="1"/>
    <d v="2017-06-08T00:00:00"/>
    <s v="03/10/2017 07:50am"/>
    <x v="4"/>
    <d v="2017-06-08T00:00:00"/>
    <n v="35000"/>
    <n v="3.5000000000000003E-2"/>
    <n v="12"/>
    <s v="04/05/2017 02:11pm"/>
    <s v="NIR"/>
    <x v="1"/>
    <s v="Lab Services"/>
    <s v="Software Services - Bluemix Garage"/>
    <s v="DATA WITHHELD"/>
    <m/>
    <m/>
    <m/>
  </r>
  <r>
    <s v="FQ-7Z23H35"/>
    <s v="Asia Pacific"/>
    <s v="ASEAN"/>
    <s v="TUV SUD ASIA PACIFIC PTE LTD"/>
    <s v="Block chain-Design thinking + MVP"/>
    <x v="3"/>
    <m/>
    <m/>
    <m/>
    <x v="1"/>
    <x v="4"/>
    <d v="2017-06-30T00:00:00"/>
    <s v="04/25/2017 03:37am"/>
    <x v="2"/>
    <d v="2017-07-24T00:00:00"/>
    <n v="35000"/>
    <n v="3.5000000000000003E-2"/>
    <n v="1"/>
    <s v="06/05/2017 03:52am"/>
    <s v="Stretch"/>
    <x v="1"/>
    <s v="Cloud Developer Service"/>
    <s v="Bluemix Public Subscription"/>
    <s v="JOLENE FONG MENG (Jolene Fong Meng) SIM"/>
    <s v="NONE:No code/solution involved"/>
    <m/>
    <m/>
  </r>
  <r>
    <s v="FQ-7Z23H35"/>
    <s v="Asia Pacific"/>
    <s v="ASEAN"/>
    <s v="TUV SUD ASIA PACIFIC PTE LTD"/>
    <s v="Block chain-Design thinking + MVP"/>
    <x v="3"/>
    <m/>
    <m/>
    <m/>
    <x v="1"/>
    <x v="4"/>
    <d v="2017-06-30T00:00:00"/>
    <s v="04/25/2017 03:37am"/>
    <x v="2"/>
    <d v="2017-07-24T00:00:00"/>
    <n v="35000"/>
    <n v="3.5000000000000003E-2"/>
    <n v="6"/>
    <s v="06/05/2017 03:51am"/>
    <s v="Key stretch"/>
    <x v="1"/>
    <s v="Cloud Developer Service"/>
    <s v="IBM Bluemix Garage - Design Thinking"/>
    <s v="JOLENE FONG MENG (Jolene Fong Meng) SIM"/>
    <s v="NONE:No code/solution involved"/>
    <m/>
    <m/>
  </r>
  <r>
    <s v="S8-SV9AX7N"/>
    <s v="Europe"/>
    <s v="BeNeLux"/>
    <s v="Brainnet B.V.                                                         "/>
    <s v="TenneT Dig.Transformation consultancy-LD"/>
    <x v="2"/>
    <m/>
    <m/>
    <m/>
    <x v="1"/>
    <x v="5"/>
    <d v="2017-05-24T00:00:00"/>
    <d v="2017-03-15T00:00:00"/>
    <x v="0"/>
    <d v="2017-05-25T00:00:00"/>
    <n v="34000"/>
    <n v="3.4000000000000002E-2"/>
    <n v="9"/>
    <d v="2017-05-25T00:00:00"/>
    <s v="Won"/>
    <x v="0"/>
    <s v="Cog Process Trnsfmtn"/>
    <s v="CPR: Blockchain Consulting"/>
    <s v="Dijkstra, Leo"/>
    <m/>
    <m/>
    <m/>
  </r>
  <r>
    <s v="YO-GCHQGYQ"/>
    <s v="North America"/>
    <s v="Canada"/>
    <s v="POWERSTREAM INC"/>
    <s v="Blockchain for Utilities"/>
    <x v="2"/>
    <m/>
    <m/>
    <m/>
    <x v="1"/>
    <x v="5"/>
    <d v="2017-06-23T00:00:00"/>
    <s v="03/21/2017 02:23pm"/>
    <x v="2"/>
    <d v="2017-06-23T00:00:00"/>
    <n v="33334"/>
    <n v="3.3334000000000003E-2"/>
    <n v="12"/>
    <s v="05/18/2017 09:49am"/>
    <s v="Key stretch"/>
    <x v="1"/>
    <s v="Cloud Developer Service"/>
    <s v="Bluemix Public Subscription"/>
    <s v="Sonya (Sonya) Favretto"/>
    <s v="ISA-E&amp;UCS16-OpsInnovation"/>
    <m/>
    <m/>
  </r>
  <r>
    <s v="JH-CNJTMY0"/>
    <s v="North America"/>
    <s v="Canada"/>
    <s v="TD SECURITIES INC.                                                    "/>
    <s v="Blockchain"/>
    <x v="1"/>
    <m/>
    <m/>
    <m/>
    <x v="1"/>
    <x v="1"/>
    <d v="2017-05-12T00:00:00"/>
    <d v="2017-02-01T00:00:00"/>
    <x v="4"/>
    <d v="2017-05-12T00:00:00"/>
    <n v="33333"/>
    <n v="3.3333000000000002E-2"/>
    <n v="12"/>
    <d v="2017-02-02T00:00:00"/>
    <s v="NIR"/>
    <x v="0"/>
    <s v="Cog Process Trnsfmtn"/>
    <s v="UNK - Blockchain (CPR)"/>
    <s v="Steffen, Cameron (C.D.)"/>
    <s v="ZBLKPOC"/>
    <m/>
    <m/>
  </r>
  <r>
    <s v="YO-GCHQGYQ"/>
    <s v="North America"/>
    <s v="Canada"/>
    <s v="ALECTRA UTILITIES CORPORATION                                         "/>
    <s v="Blockchain for Utilities"/>
    <x v="2"/>
    <m/>
    <m/>
    <m/>
    <x v="1"/>
    <x v="5"/>
    <d v="2017-06-23T00:00:00"/>
    <d v="2017-03-21T00:00:00"/>
    <x v="2"/>
    <d v="2017-06-23T00:00:00"/>
    <n v="33333"/>
    <n v="3.3333000000000002E-2"/>
    <n v="12"/>
    <d v="2017-05-31T00:00:00"/>
    <s v="Key stretch"/>
    <x v="0"/>
    <s v="Cog Process Trnsfmtn"/>
    <s v="CPR: Blockchain Consulting"/>
    <s v="Favretto, Sonya (S.A.)"/>
    <m/>
    <m/>
    <m/>
  </r>
  <r>
    <s v="8B-ETMPK8U"/>
    <s v="Asia Pacific"/>
    <s v="ISA"/>
    <s v="Ernst &amp; Young"/>
    <s v="Blockchain service for sandbox."/>
    <x v="5"/>
    <m/>
    <m/>
    <m/>
    <x v="1"/>
    <x v="4"/>
    <d v="2017-06-30T00:00:00"/>
    <s v="04/04/2017 06:57am"/>
    <x v="3"/>
    <d v="2017-06-30T00:00:00"/>
    <n v="33333"/>
    <n v="3.3333000000000002E-2"/>
    <n v="3"/>
    <s v="04/27/2017 01:31am"/>
    <s v="NIR"/>
    <x v="1"/>
    <s v="Cloud Developer Service"/>
    <s v="Bluemix Public Subscription"/>
    <s v="AMIT A. (AMIT) SAMANT"/>
    <s v="BLKHSBN:HW SP: Blockchain High Sec Bus Netwk Blmix"/>
    <m/>
    <m/>
  </r>
  <r>
    <s v="UU-KXYYV6G"/>
    <s v="Europe"/>
    <s v="UKI"/>
    <s v="LSEG BUSINESS SERVICES LIMITED                                        "/>
    <s v="LSEG Blockchain PoC"/>
    <x v="1"/>
    <m/>
    <m/>
    <m/>
    <x v="1"/>
    <x v="1"/>
    <d v="2017-06-23T00:00:00"/>
    <d v="2017-06-09T00:00:00"/>
    <x v="4"/>
    <d v="2017-06-23T00:00:00"/>
    <n v="32792"/>
    <n v="3.2792000000000002E-2"/>
    <n v="1"/>
    <d v="2017-06-14T00:00:00"/>
    <s v="Key stretch"/>
    <x v="0"/>
    <s v="Cog Process Trnsfmtn"/>
    <s v="UNK - Blockchain (CPR)"/>
    <s v="Bandi, Satya"/>
    <s v="AGILE"/>
    <m/>
    <m/>
  </r>
  <r>
    <s v="VE-BVRN3OK"/>
    <s v="Europe"/>
    <s v="BeNeLux"/>
    <s v="Brainnet B.V.                                                         "/>
    <s v="TenneT Dig.Transformation consultancy-JR"/>
    <x v="2"/>
    <m/>
    <m/>
    <m/>
    <x v="1"/>
    <x v="5"/>
    <d v="2017-05-24T00:00:00"/>
    <d v="2017-03-15T00:00:00"/>
    <x v="0"/>
    <d v="2017-05-24T00:00:00"/>
    <n v="32000"/>
    <n v="3.2000000000000001E-2"/>
    <n v="9"/>
    <d v="2017-05-25T00:00:00"/>
    <s v="Won"/>
    <x v="0"/>
    <s v="Cog Process Trnsfmtn"/>
    <s v="CPR: Blockchain Consulting"/>
    <s v="Dijkstra, Leo"/>
    <m/>
    <m/>
    <m/>
  </r>
  <r>
    <s v="59-40IYRNT"/>
    <s v="Europe"/>
    <s v="BeNeLux"/>
    <s v="Brainnet B.V.                                                         "/>
    <s v="TenneT Dig.Transformation consultancy-SvD"/>
    <x v="2"/>
    <m/>
    <m/>
    <m/>
    <x v="1"/>
    <x v="5"/>
    <d v="2017-06-16T00:00:00"/>
    <d v="2017-03-15T00:00:00"/>
    <x v="5"/>
    <d v="2017-06-16T00:00:00"/>
    <n v="32000"/>
    <n v="3.2000000000000001E-2"/>
    <n v="9"/>
    <d v="2017-06-08T00:00:00"/>
    <s v="Solid"/>
    <x v="0"/>
    <s v="Cog Process Trnsfmtn"/>
    <s v="CPR: Blockchain Consulting"/>
    <s v="Dijkstra, Leo"/>
    <m/>
    <m/>
    <m/>
  </r>
  <r>
    <s v="Z7-0FTRTF0"/>
    <s v="North America"/>
    <s v="US Federal"/>
    <s v="LOCKHEED MARTIN CORPORATION"/>
    <s v="LM EBS Blockchain Garage, Rob Frazier"/>
    <x v="3"/>
    <m/>
    <m/>
    <m/>
    <x v="1"/>
    <x v="9"/>
    <d v="2017-06-30T00:00:00"/>
    <s v="05/04/2017 01:10pm"/>
    <x v="3"/>
    <d v="2017-06-30T00:00:00"/>
    <n v="32000"/>
    <n v="3.2000000000000001E-2"/>
    <n v="12"/>
    <s v="06/08/2017 05:29pm"/>
    <s v="Key stretch"/>
    <x v="1"/>
    <s v="Cloud Developer Service"/>
    <s v="Bluemix Public Subscription"/>
    <s v="WILLIAM F. (William) DICKINSON"/>
    <s v="CLOUD1:All Cloud Sales other than to Cloud SPs"/>
    <m/>
    <m/>
  </r>
  <r>
    <s v="50-R67GZ24"/>
    <s v="Asia Pacific"/>
    <s v="ANZ"/>
    <s v="Business Intelligence Technologies"/>
    <s v="BIT B2B Payment Gateway/Blockchain BMX Garage (RLM-BP)"/>
    <x v="3"/>
    <m/>
    <m/>
    <m/>
    <x v="1"/>
    <x v="4"/>
    <d v="2017-06-15T00:00:00"/>
    <s v="05/10/2017 03:08am"/>
    <x v="3"/>
    <d v="2017-06-15T00:00:00"/>
    <n v="31000"/>
    <n v="3.1E-2"/>
    <n v="12"/>
    <s v="06/08/2017 01:32am"/>
    <s v="Stretch"/>
    <x v="1"/>
    <s v="Cloud Developer Service"/>
    <s v="IBM Bluemix Garage - MVP"/>
    <s v="BORIS P. (Boris) MANITIUS"/>
    <s v="NONE:No code/solution involved"/>
    <m/>
    <m/>
  </r>
  <r>
    <s v="YA-J4Z34B1"/>
    <s v="Europe"/>
    <s v="UKI"/>
    <s v="TSYS"/>
    <s v="Blockchain PoC"/>
    <x v="1"/>
    <m/>
    <m/>
    <m/>
    <x v="1"/>
    <x v="1"/>
    <d v="2017-06-30T00:00:00"/>
    <s v="12/02/2016 07:58am"/>
    <x v="3"/>
    <d v="2017-06-30T00:00:00"/>
    <n v="31000"/>
    <n v="3.1E-2"/>
    <n v="1"/>
    <s v="06/15/2017 01:32am"/>
    <s v="NIR"/>
    <x v="1"/>
    <s v="Lab Services"/>
    <s v="Software Services - Bluemix Garage"/>
    <s v="J. (John) Lawrie"/>
    <s v="ZBLKPOC:HW SP: Blockchain Proof of Concept"/>
    <m/>
    <m/>
  </r>
  <r>
    <s v="DL-V6VZ1GJ"/>
    <s v="Asia Pacific"/>
    <s v="ASEAN"/>
    <s v="RHTLAW TAYLOR WESSING LLP"/>
    <s v="Blockchain"/>
    <x v="3"/>
    <m/>
    <m/>
    <m/>
    <x v="1"/>
    <x v="4"/>
    <d v="2017-04-26T00:00:00"/>
    <s v="11/23/2016 01:08am"/>
    <x v="4"/>
    <d v="2017-04-26T00:00:00"/>
    <n v="30000"/>
    <n v="0.03"/>
    <n v="12"/>
    <s v="01/22/2017 05:56am"/>
    <s v="NIR"/>
    <x v="14"/>
    <s v="Watson Platform"/>
    <s v="Watson: Developer Cloud"/>
    <s v="AMANDA BAIJIA (Amanda Baijia) XU"/>
    <s v="NONE:No code/solution involved"/>
    <m/>
    <m/>
  </r>
  <r>
    <s v="Z1-RGON0IA"/>
    <s v="Europe"/>
    <s v="DACH"/>
    <s v="Schunk GmbH &amp; Co. KG Spann- und Greiftechnik"/>
    <s v="CeBIT17-Global Business Services-Kunde ist interessiert an Blockchain und wünscht Kontakt-061-high (SS4)"/>
    <x v="3"/>
    <m/>
    <m/>
    <m/>
    <x v="1"/>
    <x v="12"/>
    <d v="2017-06-20T00:00:00"/>
    <s v="03/22/2017 10:38am"/>
    <x v="4"/>
    <d v="2017-06-20T00:00:00"/>
    <n v="30000"/>
    <n v="0.03"/>
    <n v="1"/>
    <s v="03/30/2017 09:10am"/>
    <s v="NIR"/>
    <x v="5"/>
    <s v="Cell"/>
    <s v="Do Not Use - GPP CELL"/>
    <s v="Soeren (SOEREN) Bohle"/>
    <s v="ISA-999-NoSolutionSold"/>
    <m/>
    <m/>
  </r>
  <r>
    <s v="EN-VPTEYUA"/>
    <s v="Europe"/>
    <s v="DACH"/>
    <s v="SIGMA-ALDRICH CHEMIE GMBH"/>
    <s v="CeBIT17-Global Business Services-Kunde ist interessiert an Blockchain, wünscht Kontakt.-061-high (SS4)"/>
    <x v="0"/>
    <m/>
    <m/>
    <m/>
    <x v="1"/>
    <x v="10"/>
    <d v="2017-06-21T00:00:00"/>
    <s v="03/23/2017 04:08am"/>
    <x v="4"/>
    <d v="2017-06-21T00:00:00"/>
    <n v="30000"/>
    <n v="0.03"/>
    <n v="1"/>
    <s v="03/30/2017 04:49am"/>
    <s v="NIR"/>
    <x v="11"/>
    <s v="Miscellaneous"/>
    <s v="CS - Intellectual Property Income"/>
    <s v="Soeren (SOEREN) Bohle"/>
    <s v="ISA-999-NoSolutionSold"/>
    <m/>
    <m/>
  </r>
  <r>
    <s v="EQ-0V3IUDN"/>
    <s v="Europe"/>
    <s v="DACH"/>
    <s v="Robert Bosch GmbH                                                     "/>
    <s v="CeBIT17-Global Business Services-Informationen zum Maersk Pilotprojekt-062-m"/>
    <x v="3"/>
    <m/>
    <m/>
    <m/>
    <x v="1"/>
    <x v="9"/>
    <d v="2017-06-22T00:00:00"/>
    <d v="2017-03-24T00:00:00"/>
    <x v="4"/>
    <d v="2017-06-22T00:00:00"/>
    <n v="30000"/>
    <n v="0.03"/>
    <n v="12"/>
    <d v="2017-04-10T00:00:00"/>
    <s v="NIR"/>
    <x v="0"/>
    <s v="Cog Process Trnsfmtn"/>
    <s v="CPR: Blockchain Consulting"/>
    <s v="Bohle, Soeren"/>
    <m/>
    <m/>
    <m/>
  </r>
  <r>
    <s v="54-WS1OUYY"/>
    <s v="Asia Pacific"/>
    <s v="ASEAN"/>
    <s v="WONGPARTNERSHIP LLP                                                   "/>
    <s v="Blockchain"/>
    <x v="3"/>
    <m/>
    <m/>
    <m/>
    <x v="1"/>
    <x v="4"/>
    <d v="2017-06-30T00:00:00"/>
    <d v="2017-03-22T00:00:00"/>
    <x v="4"/>
    <d v="2017-06-30T00:00:00"/>
    <n v="30000"/>
    <n v="0.03"/>
    <n v="12"/>
    <d v="2017-03-23T00:00:00"/>
    <s v="NIR"/>
    <x v="0"/>
    <s v="Cog Process Trnsfmtn"/>
    <s v="UNK - Blockchain (CPR)"/>
    <s v="SIM, JOLENE FONG MENG (Jolene Fong Meng)"/>
    <s v="ZBLKPOC"/>
    <m/>
    <m/>
  </r>
  <r>
    <s v="64-TUP0BW2"/>
    <s v="North America"/>
    <s v="US Federal"/>
    <s v="LOCKHEED MARTIN CORPORATION                                           "/>
    <s v="Aeronautics: Block Chain for F-35"/>
    <x v="3"/>
    <m/>
    <m/>
    <m/>
    <x v="1"/>
    <x v="9"/>
    <d v="2017-06-30T00:00:00"/>
    <d v="2017-03-23T00:00:00"/>
    <x v="4"/>
    <d v="2017-07-28T00:00:00"/>
    <n v="30000"/>
    <n v="0.03"/>
    <n v="12"/>
    <d v="2017-03-30T00:00:00"/>
    <s v="Stretch"/>
    <x v="7"/>
    <s v="Industry Platform"/>
    <s v="UNK - High Security Business Network"/>
    <s v="Pupa, Angelo (Angelo)"/>
    <s v="BLKHSBN"/>
    <m/>
    <m/>
  </r>
  <r>
    <s v="7H-FRIXS0K"/>
    <s v="Latin America"/>
    <s v="Brazil"/>
    <s v="MOVIDA LOCAÇÃO DE VEÍCULOS LTDA."/>
    <s v="Garagem 11.57 BlockChain Para Movida Jsl"/>
    <x v="4"/>
    <m/>
    <m/>
    <m/>
    <x v="1"/>
    <x v="6"/>
    <d v="2017-06-30T00:00:00"/>
    <s v="04/17/2017 10:27am"/>
    <x v="3"/>
    <d v="2017-06-30T00:00:00"/>
    <n v="30000"/>
    <n v="0.03"/>
    <n v="12"/>
    <s v="06/01/2017 01:31am"/>
    <s v="At Risk"/>
    <x v="1"/>
    <s v="Lab Services"/>
    <s v="Software Services - Bluemix Garage"/>
    <s v="Simone (SIMONE) Benvenuto"/>
    <s v="ZBLKPOC:HW SP: Blockchain Proof of Concept"/>
    <m/>
    <m/>
  </r>
  <r>
    <s v="7J-8G0XJVM"/>
    <s v="GCG Group"/>
    <s v="GCG"/>
    <s v="Taikang Insurance Group Co.ltd"/>
    <s v="block chain"/>
    <x v="1"/>
    <m/>
    <m/>
    <m/>
    <x v="1"/>
    <x v="2"/>
    <d v="2017-06-30T00:00:00"/>
    <s v="08/28/2016 10:34pm"/>
    <x v="3"/>
    <d v="2017-06-30T00:00:00"/>
    <n v="30000"/>
    <n v="0.03"/>
    <n v="1"/>
    <s v="04/21/2017 04:20am"/>
    <s v="Stretch"/>
    <x v="5"/>
    <s v="System z"/>
    <s v="Service Unit (lab service) for z Systems"/>
    <s v="YUN XIANG (YUN XIANG) GAO"/>
    <s v="ISA-AutoIS07-DigitSupplyChain"/>
    <m/>
    <m/>
  </r>
  <r>
    <s v="82-X7IE440"/>
    <s v="GCG Group"/>
    <s v="GCG"/>
    <s v="Peoples Insurance Company of China"/>
    <s v="PICC P&amp;C Blockchain POC"/>
    <x v="1"/>
    <m/>
    <m/>
    <m/>
    <x v="1"/>
    <x v="2"/>
    <d v="2017-06-30T00:00:00"/>
    <s v="09/06/2016 05:41am"/>
    <x v="0"/>
    <d v="2017-09-29T00:00:00"/>
    <n v="30000"/>
    <n v="0.03"/>
    <n v="1"/>
    <s v="05/15/2017 10:36pm"/>
    <s v="Won"/>
    <x v="5"/>
    <s v="System z"/>
    <s v="Service Unit (lab service) for z Systems"/>
    <s v="KAI (KAI) LI"/>
    <s v="ISA-InsFS23OCEG-CustomerEng, VDPCand:Value Driven Proposal Candidate, VDPCnfm:Value Driven Proposal Confirm"/>
    <m/>
    <m/>
  </r>
  <r>
    <s v="HP-7UBIJ3D"/>
    <s v="Europe"/>
    <s v="DACH"/>
    <s v="HSH Nordbank AG"/>
    <s v="Blockchain Garage Umsetzung Usecase"/>
    <x v="1"/>
    <m/>
    <m/>
    <m/>
    <x v="1"/>
    <x v="1"/>
    <d v="2017-06-30T00:00:00"/>
    <s v="02/24/2017 10:13am"/>
    <x v="3"/>
    <d v="2017-06-30T00:00:00"/>
    <n v="30000"/>
    <n v="0.03"/>
    <n v="12"/>
    <s v="06/09/2017 08:50am"/>
    <s v="NIR"/>
    <x v="1"/>
    <s v="Lab Services"/>
    <s v="Software Services - Bluemix Garage"/>
    <s v="DATA WITHHELD"/>
    <s v="CLOUD1:All Cloud Sales other than to Cloud SPs"/>
    <m/>
    <m/>
  </r>
  <r>
    <s v="LK-XJ6CV9L"/>
    <s v="Latin America"/>
    <s v="Brazil"/>
    <s v="BM&amp;F BOVESPA S.A. - BOLSA DE VALORES, MERCADORIAS E FUTUROS"/>
    <s v="BMF - Blockchain - Febraban"/>
    <x v="1"/>
    <m/>
    <m/>
    <m/>
    <x v="1"/>
    <x v="1"/>
    <d v="2017-06-30T00:00:00"/>
    <s v="04/07/2017 07:14am"/>
    <x v="2"/>
    <d v="2017-06-30T00:00:00"/>
    <n v="30000"/>
    <n v="0.03"/>
    <n v="12"/>
    <s v="04/13/2017 01:32am"/>
    <s v="At Risk"/>
    <x v="1"/>
    <s v="Lab Services"/>
    <s v="Software Services - Bluemix Garage"/>
    <s v="Tiago De Moraes Guedes (TIAGO DE) Ruiz"/>
    <s v="BLKHSBN:HW SP: Blockchain High Sec Bus Netwk Blmix"/>
    <m/>
    <m/>
  </r>
  <r>
    <s v="LZ-GJUT856"/>
    <s v="GCG Group"/>
    <s v="GCG"/>
    <s v="China wide internet technology (Beijing) Co., Ltd"/>
    <s v="blockchain POC"/>
    <x v="2"/>
    <m/>
    <m/>
    <m/>
    <x v="1"/>
    <x v="3"/>
    <d v="2017-06-30T00:00:00"/>
    <s v="01/04/2017 09:49pm"/>
    <x v="2"/>
    <d v="2017-06-30T00:00:00"/>
    <n v="30000"/>
    <n v="0.03"/>
    <n v="1"/>
    <s v="04/26/2017 11:39am"/>
    <s v="Key stretch"/>
    <x v="5"/>
    <s v="Storage"/>
    <s v="Storwize V7000 Disk - HW"/>
    <s v="GANG (GANG) LI"/>
    <s v="ZBLKPOC:HW SP: Blockchain Proof of Concept, ZNEWN-4:HW SP: z Systems New Account N-4"/>
    <m/>
    <m/>
  </r>
  <r>
    <s v="RK-OVGND76"/>
    <s v="Japan"/>
    <s v="Japan"/>
    <s v="NYK BUSINESS SYSTEMS CO., LTD."/>
    <s v="Block Chain???????PVA"/>
    <x v="4"/>
    <m/>
    <m/>
    <m/>
    <x v="1"/>
    <x v="6"/>
    <d v="2017-04-28T00:00:00"/>
    <s v="03/23/2017 12:58am"/>
    <x v="4"/>
    <d v="2017-04-28T00:00:00"/>
    <n v="28571"/>
    <n v="2.8570999999999999E-2"/>
    <n v="1"/>
    <s v="03/23/2017 02:32am"/>
    <s v="Stretch"/>
    <x v="11"/>
    <s v="Miscellaneous"/>
    <s v="Other/Unk IBM Svcs"/>
    <s v="Masako (Masako) Shimizu"/>
    <m/>
    <m/>
    <m/>
  </r>
  <r>
    <s v="DE-LV3C9XH"/>
    <s v="Japan"/>
    <s v="Japan"/>
    <s v="SHISEIDO COMPANY, LIMITED"/>
    <s v="Blockchain?? POC"/>
    <x v="4"/>
    <m/>
    <m/>
    <m/>
    <x v="1"/>
    <x v="7"/>
    <d v="2017-06-26T00:00:00"/>
    <s v="04/09/2017 11:35pm"/>
    <x v="6"/>
    <d v="2017-06-26T00:00:00"/>
    <n v="28571"/>
    <n v="2.8570999999999999E-2"/>
    <n v="2"/>
    <s v="04/13/2017 01:32am"/>
    <s v="Stretch"/>
    <x v="0"/>
    <s v="Cloud Application Innovation"/>
    <m/>
    <s v="Naoko (NAOKO) Wakita"/>
    <s v="ACTINSIG:CLD&amp;COG: Transform processes w/ insights"/>
    <m/>
    <m/>
  </r>
  <r>
    <s v="YK-8XFR39O"/>
    <s v="Asia Pacific"/>
    <s v="ISA"/>
    <s v="MAHINDRA &amp; MAHINDRA FINANCIAL SERVICES LIMITED"/>
    <s v="Commercial Implementation of Block Chain for Invoice Discounting"/>
    <x v="5"/>
    <s v="Yes"/>
    <s v="India"/>
    <s v="Proposal in deal board, stuck due to IP issues, may not sign in Apr"/>
    <x v="1"/>
    <x v="12"/>
    <d v="2017-06-23T00:00:00"/>
    <s v="01/18/2017 04:41am"/>
    <x v="2"/>
    <d v="2017-06-23T00:00:00"/>
    <n v="26667"/>
    <n v="2.6667E-2"/>
    <n v="36"/>
    <s v="03/21/2017 05:30am"/>
    <s v="At Risk"/>
    <x v="1"/>
    <s v="Cloud Unit Services"/>
    <s v="6950-99D SoftLayer on Cloud BU paper (SL for IBM channels)"/>
    <s v="BHAVESH K. (BHAVESH) JATANIA"/>
    <s v="ISA-BankInsFS09SEC-Security, ISA-CPGDS03SCO-SupplyChainOpt, ZBLKLOCL:HW SP: zSystems Blockchain Local/On Prem."/>
    <m/>
    <m/>
  </r>
  <r>
    <s v="BT-H4UR40V"/>
    <s v="North America"/>
    <s v="US Public"/>
    <s v="AETNA LIFE &amp; CASUALTY"/>
    <s v="Blockchain for NextGen Authentication"/>
    <x v="1"/>
    <s v="Yes"/>
    <s v="India"/>
    <s v="Initial Discussions, Confirmed by Anuj the opportunity is a place holder as of now."/>
    <x v="1"/>
    <x v="2"/>
    <d v="2017-06-16T00:00:00"/>
    <s v="03/11/2017 07:15am"/>
    <x v="3"/>
    <d v="2017-06-19T00:00:00"/>
    <n v="26000"/>
    <n v="2.5999999999999999E-2"/>
    <n v="2"/>
    <s v="05/04/2017 01:31am"/>
    <s v="Stretch"/>
    <x v="1"/>
    <s v="Cloud Developer Service"/>
    <s v="IBM Bluemix Garage - Design Thinking"/>
    <s v="Charles (Tyler) Kelly"/>
    <s v="ISA-InsFS23OCEG-CustomerEng, USESaaS:CLD&amp;COG: Use and integrate SaaS apps"/>
    <m/>
    <m/>
  </r>
  <r>
    <s v="P4-0KX8ZIL"/>
    <s v="Japan"/>
    <s v="Japan"/>
    <s v="MAZDA H/Q S/I KENSA-7"/>
    <s v="MDI Blockchain??"/>
    <x v="3"/>
    <s v="No"/>
    <s v="Japan Labs"/>
    <s v="Updates from deal board"/>
    <x v="1"/>
    <x v="9"/>
    <d v="2017-06-30T00:00:00"/>
    <s v="04/16/2017 09:34pm"/>
    <x v="3"/>
    <d v="2017-06-30T00:00:00"/>
    <n v="25714"/>
    <n v="2.5714000000000001E-2"/>
    <n v="1"/>
    <s v="06/08/2017 01:31am"/>
    <s v="Stretch"/>
    <x v="1"/>
    <s v="Cloud Developer Service"/>
    <s v="IBM Bluemix Garage - MVP"/>
    <s v="Tatsumi (TATSUMI) Matsumoto"/>
    <s v="ISA-IPIS62PEXS-ProjExecSvcs, USESaaS:CLD&amp;COG: Use and integrate SaaS apps"/>
    <m/>
    <m/>
  </r>
  <r>
    <s v="SY-PUWLE4Z"/>
    <s v="Europe"/>
    <s v="Nordic"/>
    <s v="KNOWIT SERVICES AS                                                    "/>
    <s v="Bluemix/Blockchain."/>
    <x v="3"/>
    <m/>
    <m/>
    <m/>
    <x v="1"/>
    <x v="4"/>
    <d v="2017-04-23T00:00:00"/>
    <d v="2017-01-23T00:00:00"/>
    <x v="3"/>
    <d v="2017-04-23T00:00:00"/>
    <n v="25000"/>
    <n v="2.5000000000000001E-2"/>
    <n v="12"/>
    <d v="2017-03-02T00:00:00"/>
    <s v="Stretch"/>
    <x v="0"/>
    <s v="Cog Process Trnsfmtn"/>
    <s v="CPR: Blockchain Consulting"/>
    <s v="Aasen, Natalie Hiberg"/>
    <s v="CLOUD1"/>
    <m/>
    <m/>
  </r>
  <r>
    <s v="VA-DFKL355"/>
    <s v="Europe"/>
    <s v="Nordic"/>
    <s v="INFINIANCE P/S                                                        "/>
    <s v="Bluemix"/>
    <x v="3"/>
    <m/>
    <m/>
    <m/>
    <x v="1"/>
    <x v="4"/>
    <d v="2017-04-23T00:00:00"/>
    <d v="2017-01-23T00:00:00"/>
    <x v="3"/>
    <d v="2017-04-23T00:00:00"/>
    <n v="25000"/>
    <n v="2.5000000000000001E-2"/>
    <n v="12"/>
    <d v="2017-02-02T00:00:00"/>
    <s v="Stretch"/>
    <x v="3"/>
    <s v="Infrastructure Svcs"/>
    <s v="6950-16G GTS Split Blockchain on Bluemix (Finance Use Only)"/>
    <s v="Shahnazi, Saii Joveini"/>
    <s v="CLOUD1"/>
    <m/>
    <m/>
  </r>
  <r>
    <s v="WN-PPZEUSY"/>
    <s v="Europe"/>
    <s v="Nordic"/>
    <s v="INFINIANCE P/S                                                        "/>
    <s v="Bluemix (Blochchain)"/>
    <x v="3"/>
    <m/>
    <m/>
    <m/>
    <x v="1"/>
    <x v="4"/>
    <d v="2017-04-23T00:00:00"/>
    <d v="2017-01-23T00:00:00"/>
    <x v="3"/>
    <d v="2017-04-23T00:00:00"/>
    <n v="25000"/>
    <n v="2.5000000000000001E-2"/>
    <n v="12"/>
    <d v="2017-02-02T00:00:00"/>
    <s v="Stretch"/>
    <x v="3"/>
    <s v="Infrastructure Svcs"/>
    <s v="6950-16G GTS Split Blockchain on Bluemix (Finance Use Only)"/>
    <s v="Shahnazi, Saii Joveini"/>
    <s v="BLUEMIXX"/>
    <m/>
    <m/>
  </r>
  <r>
    <s v="TY-Q5TWM4B"/>
    <s v="North America"/>
    <s v="US Finance Service"/>
    <s v="EQUIFAX INC"/>
    <s v="Equifax Blockchain Design Thinking Workshp"/>
    <x v="1"/>
    <m/>
    <m/>
    <m/>
    <x v="1"/>
    <x v="1"/>
    <d v="2017-06-09T00:00:00"/>
    <s v="05/04/2017 06:15pm"/>
    <x v="3"/>
    <d v="2017-06-09T00:00:00"/>
    <n v="25000"/>
    <n v="2.5000000000000001E-2"/>
    <n v="12"/>
    <s v="05/11/2017 01:31am"/>
    <s v="Key stretch"/>
    <x v="1"/>
    <s v="Cloud Developer Service"/>
    <s v="IBM Bluemix Garage - Design Thinking"/>
    <s v="ALEX (Alex) GRILLAKIS"/>
    <s v="NONE:No code/solution involved"/>
    <m/>
    <m/>
  </r>
  <r>
    <s v="VS-8SL0V4H"/>
    <s v="Europe"/>
    <s v="Italy"/>
    <s v="SARDEX SPA                                                            "/>
    <s v="Blockchain"/>
    <x v="4"/>
    <m/>
    <m/>
    <m/>
    <x v="1"/>
    <x v="7"/>
    <d v="2017-06-12T00:00:00"/>
    <d v="2017-03-14T00:00:00"/>
    <x v="6"/>
    <d v="2017-06-12T00:00:00"/>
    <n v="25000"/>
    <n v="2.5000000000000001E-2"/>
    <n v="12"/>
    <d v="2017-05-12T00:00:00"/>
    <s v="Stretch"/>
    <x v="0"/>
    <s v="Cog Process Trnsfmtn"/>
    <s v="CPR: Blockchain Consulting"/>
    <s v="Spinoglio, Barbara"/>
    <s v="BLKHSBN"/>
    <m/>
    <m/>
  </r>
  <r>
    <s v="WC-1QM2H1Y"/>
    <s v="Europe"/>
    <s v="DACH"/>
    <s v="SER Solutions Deutschland GmbH"/>
    <s v="CeBIT17-Global Financing,Watson-Blockchain usage in Leasing Business-036-high (SS4)"/>
    <x v="3"/>
    <m/>
    <m/>
    <m/>
    <x v="1"/>
    <x v="4"/>
    <d v="2017-06-21T00:00:00"/>
    <s v="03/23/2017 12:15pm"/>
    <x v="4"/>
    <d v="2017-06-21T00:00:00"/>
    <n v="25000"/>
    <n v="2.5000000000000001E-2"/>
    <n v="1"/>
    <s v="03/30/2017 01:32am"/>
    <s v="NIR"/>
    <x v="11"/>
    <s v="Miscellaneous"/>
    <s v="Other/Unk IBM SW"/>
    <s v="Tamara (TAMARA) Lovrinovic"/>
    <s v="ISA-999-NoSolutionSold"/>
    <m/>
    <m/>
  </r>
  <r>
    <s v="5I-9F585TB"/>
    <s v="North America"/>
    <s v="US Finance Service"/>
    <s v="NORTHERN TRUST"/>
    <s v="Blockchain on Bluemix for NT"/>
    <x v="1"/>
    <s v="Yes"/>
    <s v="Gronigen"/>
    <s v="Private Equity"/>
    <x v="1"/>
    <x v="1"/>
    <d v="2017-06-23T00:00:00"/>
    <s v="11/02/2016 03:36pm"/>
    <x v="2"/>
    <d v="2017-06-23T00:00:00"/>
    <n v="25000"/>
    <n v="2.5000000000000001E-2"/>
    <n v="12"/>
    <s v="06/15/2017 01:32am"/>
    <s v="At Risk"/>
    <x v="1"/>
    <s v="Cloud Developer Service"/>
    <s v="Bluemix Public Subscription"/>
    <s v="ANDREW R. (Andrew) HAAN"/>
    <s v="BLKHSBN:HW SP: Blockchain High Sec Bus Netwk Blmix"/>
    <m/>
    <m/>
  </r>
  <r>
    <s v="TK-C8H39NA"/>
    <s v="Asia Pacific"/>
    <s v="ASEAN"/>
    <s v="BANK OF THAILAND"/>
    <s v="Blockchain Pilot"/>
    <x v="1"/>
    <m/>
    <m/>
    <m/>
    <x v="1"/>
    <x v="1"/>
    <d v="2017-06-23T00:00:00"/>
    <s v="01/18/2017 08:00am"/>
    <x v="3"/>
    <d v="2017-06-23T00:00:00"/>
    <n v="25000"/>
    <n v="2.5000000000000001E-2"/>
    <n v="1"/>
    <s v="06/14/2017 07:13am"/>
    <s v="NIR"/>
    <x v="1"/>
    <s v="Cloud Developer Service"/>
    <s v="Bluemix Public Subscription"/>
    <s v="Supanard (SUPANARD) Meekun-Iam"/>
    <s v="ISA-999-NoSolutionSold"/>
    <m/>
    <m/>
  </r>
  <r>
    <s v="1C-TO0M6MH"/>
    <s v="Europe"/>
    <s v="BeNeLux"/>
    <s v="TREASURY SERVICES BVBA                                                "/>
    <s v="Blockchain as partner ship"/>
    <x v="3"/>
    <m/>
    <m/>
    <m/>
    <x v="1"/>
    <x v="4"/>
    <d v="2017-06-27T00:00:00"/>
    <d v="2017-03-29T00:00:00"/>
    <x v="6"/>
    <d v="2017-06-27T00:00:00"/>
    <n v="25000"/>
    <n v="2.5000000000000001E-2"/>
    <n v="12"/>
    <d v="2017-03-30T00:00:00"/>
    <s v="NIR"/>
    <x v="0"/>
    <s v="Cog Process Trnsfmtn"/>
    <s v="UNK - Blockchain (CPR)"/>
    <s v="Smith, Coenraad *CONTRACTOR*"/>
    <s v="box"/>
    <m/>
    <m/>
  </r>
  <r>
    <s v="DZ-J47S8G5"/>
    <s v="North America"/>
    <s v="US Communica/CSI"/>
    <s v="HEALTHPLAN SERVICES INC                                               "/>
    <s v="Blockchain"/>
    <x v="0"/>
    <m/>
    <m/>
    <m/>
    <x v="1"/>
    <x v="10"/>
    <d v="2017-06-28T00:00:00"/>
    <d v="2017-03-30T00:00:00"/>
    <x v="4"/>
    <d v="2017-06-28T00:00:00"/>
    <n v="25000"/>
    <n v="2.5000000000000001E-2"/>
    <n v="12"/>
    <d v="2017-04-06T00:00:00"/>
    <s v="NIR"/>
    <x v="7"/>
    <s v="Industry Platform"/>
    <s v="UNK - High Security Business Network"/>
    <s v="WHITE, SUMARA (Sumara)"/>
    <s v="*"/>
    <m/>
    <m/>
  </r>
  <r>
    <s v="BR-7ZKC2JD"/>
    <s v="Europe"/>
    <s v="France"/>
    <s v="MACSF ASSURANCES SERVICE INFORMATIQUE"/>
    <s v="Blockchain"/>
    <x v="1"/>
    <m/>
    <m/>
    <m/>
    <x v="1"/>
    <x v="2"/>
    <d v="2017-06-30T00:00:00"/>
    <s v="03/02/2017 06:50am"/>
    <x v="7"/>
    <d v="2017-06-30T00:00:00"/>
    <n v="25000"/>
    <n v="2.5000000000000001E-2"/>
    <n v="12"/>
    <s v="03/09/2017 01:32am"/>
    <s v="NIR"/>
    <x v="1"/>
    <s v="Cloud Developer Service"/>
    <s v="IBM Bluemix Garage - Other"/>
    <s v="Marc (MARC) Durand"/>
    <s v="ZBLKPOC:HW SP: Blockchain Proof of Concept"/>
    <m/>
    <m/>
  </r>
  <r>
    <s v="UI-GBH73FF"/>
    <s v="Asia Pacific"/>
    <s v="ANZ"/>
    <s v="AGL ENERGY LIMITED                                                    "/>
    <s v="AGL P2P Trading Scheme - Arena funded experiment"/>
    <x v="2"/>
    <m/>
    <m/>
    <m/>
    <x v="1"/>
    <x v="5"/>
    <d v="2017-05-15T00:00:00"/>
    <d v="2016-08-08T00:00:00"/>
    <x v="0"/>
    <d v="2017-05-15T00:00:00"/>
    <n v="24800"/>
    <n v="2.4799999999999999E-2"/>
    <n v="2"/>
    <d v="2017-05-18T00:00:00"/>
    <s v="Won"/>
    <x v="0"/>
    <s v="Cog Process Trnsfmtn"/>
    <s v="CPR: Blockchain Consulting"/>
    <s v="MACKENZIE, DAVID O (David)"/>
    <m/>
    <m/>
    <m/>
  </r>
  <r>
    <s v="V9-6E5RPAB"/>
    <s v="North America"/>
    <s v="Canada"/>
    <s v="BANK OF NOVA SCOTIA, THE"/>
    <s v="Blockchain Architecture Assistance DOU"/>
    <x v="1"/>
    <m/>
    <m/>
    <m/>
    <x v="1"/>
    <x v="1"/>
    <d v="2017-06-15T00:00:00"/>
    <s v="04/26/2017 01:27pm"/>
    <x v="0"/>
    <d v="2017-06-21T00:00:00"/>
    <n v="24267"/>
    <n v="2.4267E-2"/>
    <n v="12"/>
    <s v="06/15/2017 02:52pm"/>
    <s v="Won"/>
    <x v="1"/>
    <s v="Cloud Developer Service"/>
    <s v="IBM Bluemix Garage - Other"/>
    <s v="Steve H. (Steve) Lee"/>
    <s v="ZBLKPOC:HW SP: Blockchain Proof of Concept"/>
    <m/>
    <m/>
  </r>
  <r>
    <s v="1C-TQWT77Y"/>
    <s v="Europe"/>
    <s v="UKI"/>
    <s v="Xcordis FinTech"/>
    <s v="GEP + Blockchain + AI with Watson"/>
    <x v="3"/>
    <m/>
    <m/>
    <m/>
    <x v="1"/>
    <x v="4"/>
    <d v="2017-06-26T00:00:00"/>
    <s v="03/28/2017 09:03am"/>
    <x v="6"/>
    <d v="2017-06-26T00:00:00"/>
    <n v="24000"/>
    <n v="2.4E-2"/>
    <n v="12"/>
    <s v="03/30/2017 01:32am"/>
    <s v="Stretch"/>
    <x v="0"/>
    <s v="Cognitive Process Transformation"/>
    <s v="CBDS: AI &amp; WDP - Watson Data Platform Solutions"/>
    <s v="S. (Steve) Munden"/>
    <s v="CLOUDMSP:Only for sales TO cloud service providers"/>
    <m/>
    <m/>
  </r>
  <r>
    <s v="OZ-QQM04YO"/>
    <s v="Latin America"/>
    <s v="Brazil"/>
    <s v="FEDERACAO BRASILEIRA DE BANCOS"/>
    <s v="Garagem Blockchain"/>
    <x v="2"/>
    <m/>
    <m/>
    <m/>
    <x v="1"/>
    <x v="3"/>
    <d v="2017-04-26T00:00:00"/>
    <s v="04/04/2017 05:37pm"/>
    <x v="0"/>
    <d v="2017-04-26T00:00:00"/>
    <n v="23908"/>
    <n v="2.3907999999999999E-2"/>
    <n v="6"/>
    <s v="06/02/2017 01:48pm"/>
    <s v="Won"/>
    <x v="1"/>
    <s v="Cloud Developer Service"/>
    <s v="IBM Bluemix Garage - MVP"/>
    <s v="Paola Akemi (PAOLA) Arashiro"/>
    <s v="NONE:No code/solution involved"/>
    <m/>
    <m/>
  </r>
  <r>
    <s v="DD-E0VWC43"/>
    <s v="Europe"/>
    <s v="UKI"/>
    <s v="UNISON RIGHTS, S.L"/>
    <s v="Blockchain Design Thinking Workshop (Garage)"/>
    <x v="4"/>
    <m/>
    <m/>
    <m/>
    <x v="1"/>
    <x v="7"/>
    <d v="2017-05-30T00:00:00"/>
    <s v="05/02/2017 06:10am"/>
    <x v="0"/>
    <d v="2017-05-30T00:00:00"/>
    <n v="23375"/>
    <n v="2.3375E-2"/>
    <n v="1"/>
    <s v="06/15/2017 05:19am"/>
    <s v="Won"/>
    <x v="1"/>
    <s v="Cloud Developer Service"/>
    <s v="IBM Bluemix Garage - Design Thinking"/>
    <s v="Rupert (RUPERT) Colchester"/>
    <s v="ISA-BankFS08-Blockchain"/>
    <m/>
    <m/>
  </r>
  <r>
    <s v="2Q-RMZ90W1"/>
    <s v="Europe"/>
    <s v="UKI"/>
    <s v="WOLSELEY LTD"/>
    <s v="Blockchain - IGF dispute resolution solution"/>
    <x v="4"/>
    <m/>
    <m/>
    <m/>
    <x v="1"/>
    <x v="7"/>
    <d v="2017-04-06T00:00:00"/>
    <s v="10/17/2016 08:46am"/>
    <x v="4"/>
    <d v="2017-04-06T00:00:00"/>
    <n v="23250"/>
    <n v="2.325E-2"/>
    <n v="3"/>
    <s v="01/22/2017 06:44am"/>
    <s v="NIR"/>
    <x v="1"/>
    <s v="Lab Services"/>
    <s v="Software Services - Bluemix Garage"/>
    <s v="M. W. (Mike) Hope"/>
    <s v="ISA-BankFMFS03-BackOfficeOps"/>
    <m/>
    <m/>
  </r>
  <r>
    <s v="E9-EB9X6UV"/>
    <s v="Europe"/>
    <s v="UKI"/>
    <s v="BASWARE UK LTD"/>
    <s v="Blockchain - IBM IGF dispute resolution solution"/>
    <x v="3"/>
    <m/>
    <m/>
    <m/>
    <x v="1"/>
    <x v="4"/>
    <d v="2017-04-06T00:00:00"/>
    <s v="10/17/2016 09:23am"/>
    <x v="4"/>
    <d v="2017-04-06T00:00:00"/>
    <n v="23250"/>
    <n v="2.325E-2"/>
    <n v="3"/>
    <s v="01/22/2017 06:44am"/>
    <s v="NIR"/>
    <x v="1"/>
    <s v="Lab Services"/>
    <s v="Software Services - Bluemix Garage"/>
    <s v="M. W. (Mike) Hope"/>
    <s v="ISA-BankFMFS03-BackOfficeOps"/>
    <m/>
    <m/>
  </r>
  <r>
    <s v="DE-LV3C9XH"/>
    <s v="Japan"/>
    <s v="Japan"/>
    <s v="SHISEIDO COMPANY, LIMITED"/>
    <s v="Blockchain?? POC"/>
    <x v="4"/>
    <m/>
    <m/>
    <m/>
    <x v="1"/>
    <x v="7"/>
    <d v="2017-06-26T00:00:00"/>
    <s v="04/09/2017 11:35pm"/>
    <x v="6"/>
    <d v="2017-06-26T00:00:00"/>
    <n v="22857"/>
    <n v="2.2856999999999999E-2"/>
    <n v="12"/>
    <s v="04/13/2017 01:32am"/>
    <s v="Stretch"/>
    <x v="1"/>
    <s v="Cloud Developer Service"/>
    <m/>
    <s v="Naoko (NAOKO) Wakita"/>
    <s v="ACTINSIG:CLD&amp;COG: Transform processes w/ insights"/>
    <m/>
    <m/>
  </r>
  <r>
    <s v="N3-HQPIA54"/>
    <s v="Greater China Group"/>
    <s v="GCG"/>
    <s v="NATIONAL CENTER FOR HIGH_PERFO RMANCE COMPUTING"/>
    <s v="Blockchain"/>
    <x v="0"/>
    <m/>
    <m/>
    <m/>
    <x v="1"/>
    <x v="0"/>
    <d v="2017-06-30T00:00:00"/>
    <s v="04/26/2017 01:13am"/>
    <x v="4"/>
    <d v="2017-06-30T00:00:00"/>
    <n v="22722"/>
    <n v="2.2721999999999999E-2"/>
    <n v="2"/>
    <s v="04/27/2017 01:31am"/>
    <s v="Stretch"/>
    <x v="9"/>
    <s v="Watson Data Platform"/>
    <m/>
    <s v="SAM (SAM) LIN"/>
    <m/>
    <m/>
    <m/>
  </r>
  <r>
    <s v="P4-0KX8ZIL"/>
    <s v="Japan"/>
    <s v="Japan"/>
    <s v="MAZDA MOTOR CORPORATION                                               "/>
    <s v="MDI Blockchain??"/>
    <x v="3"/>
    <s v="No"/>
    <s v="Japan Labs"/>
    <s v="Updates from deal board"/>
    <x v="1"/>
    <x v="9"/>
    <d v="2017-06-30T00:00:00"/>
    <d v="2017-04-17T00:00:00"/>
    <x v="3"/>
    <d v="2017-06-30T00:00:00"/>
    <n v="21904"/>
    <n v="2.1904E-2"/>
    <n v="1"/>
    <d v="2017-06-08T00:00:00"/>
    <s v="Stretch"/>
    <x v="0"/>
    <s v="Cog Process Trnsfmtn"/>
    <s v="CPR: Blockchain Consulting"/>
    <s v="Matsumoto, Tatsumi"/>
    <s v=", USESaaS"/>
    <m/>
    <m/>
  </r>
  <r>
    <s v="HY-5P3IZ75"/>
    <s v="North America"/>
    <s v="Canada"/>
    <s v="ATB FINANCIAL"/>
    <s v="Blockchain DTW, MVP Assistance"/>
    <x v="1"/>
    <m/>
    <m/>
    <m/>
    <x v="1"/>
    <x v="1"/>
    <d v="2017-04-17T00:00:00"/>
    <s v="03/02/2017 05:04pm"/>
    <x v="0"/>
    <d v="2017-04-18T00:00:00"/>
    <n v="21240"/>
    <n v="2.1239999999999998E-2"/>
    <n v="2"/>
    <s v="04/20/2017 01:32am"/>
    <s v="Won"/>
    <x v="1"/>
    <s v="Cloud Developer Service"/>
    <s v="IBM Bluemix Garage - MVP"/>
    <s v="Steve H. (Steve) Lee"/>
    <s v="CLOUD1:All Cloud Sales other than to Cloud SPs"/>
    <m/>
    <m/>
  </r>
  <r>
    <s v="JK-0V5W7AH"/>
    <s v="North America"/>
    <s v="US Distribution"/>
    <s v="ARCATECH SYSTEMS"/>
    <s v="IoT Blockchain Workshop"/>
    <x v="4"/>
    <m/>
    <m/>
    <m/>
    <x v="1"/>
    <x v="7"/>
    <d v="2017-04-01T00:00:00"/>
    <s v="02/15/2017 10:42am"/>
    <x v="0"/>
    <d v="2017-04-01T00:00:00"/>
    <n v="20000"/>
    <n v="0.02"/>
    <n v="1"/>
    <s v="05/24/2017 11:31am"/>
    <s v="Won"/>
    <x v="2"/>
    <s v="Platform &amp; Industry Solutions"/>
    <s v="Other IoT SW Services"/>
    <s v="Brennen (BRENNEN) Lafleur"/>
    <s v="WATSNIOT:Embedded: Watson Internet of Things - Co"/>
    <m/>
    <m/>
  </r>
  <r>
    <s v="M5-WRLOKR2"/>
    <s v="Europe"/>
    <s v="DACH"/>
    <s v="Daimler Financial Services AG"/>
    <s v="Blockchain @ DFS"/>
    <x v="3"/>
    <m/>
    <m/>
    <m/>
    <x v="1"/>
    <x v="9"/>
    <d v="2017-04-10T00:00:00"/>
    <s v="12/22/2016 04:14am"/>
    <x v="0"/>
    <d v="2017-04-10T00:00:00"/>
    <n v="20000"/>
    <n v="0.02"/>
    <n v="12"/>
    <s v="06/02/2017 04:04am"/>
    <s v="Won"/>
    <x v="1"/>
    <s v="Lab Services"/>
    <s v="Software Services - Bluemix Garage"/>
    <s v="DATA WITHHELD"/>
    <s v="ISA-AutoIS04-TrnsfrmAutoRetail"/>
    <m/>
    <m/>
  </r>
  <r>
    <s v="AM-3Y5OAX9"/>
    <s v="Europe"/>
    <s v="DACH"/>
    <s v="Novartis Pharma AG"/>
    <s v="Novartis - BMG Blockchain - Dermotology"/>
    <x v="0"/>
    <m/>
    <m/>
    <m/>
    <x v="1"/>
    <x v="10"/>
    <d v="2017-05-04T00:00:00"/>
    <s v="02/03/2017 07:41am"/>
    <x v="0"/>
    <d v="2017-05-04T00:00:00"/>
    <n v="20000"/>
    <n v="0.02"/>
    <n v="12"/>
    <s v="05/25/2017 01:32am"/>
    <s v="Won"/>
    <x v="1"/>
    <s v="Lab Services"/>
    <s v="Software Services - Bluemix Garage"/>
    <s v="DATA WITHHELD"/>
    <s v="DEVOPS:DevOps"/>
    <m/>
    <m/>
  </r>
  <r>
    <s v="09-3BUZM8J"/>
    <s v="North America"/>
    <s v="US Finance Service"/>
    <s v="STATE STREET"/>
    <s v="State Street - Blockchain on Bluemix Garage Services"/>
    <x v="1"/>
    <m/>
    <m/>
    <m/>
    <x v="1"/>
    <x v="1"/>
    <d v="2017-05-26T00:00:00"/>
    <s v="08/31/2016 01:07pm"/>
    <x v="4"/>
    <d v="2017-05-26T00:00:00"/>
    <n v="20000"/>
    <n v="0.02"/>
    <n v="12"/>
    <s v="01/22/2017 06:44am"/>
    <s v="Stretch"/>
    <x v="1"/>
    <s v="Lab Services"/>
    <s v="Software Services - Bluemix Garage"/>
    <s v="ALEX (Alex) GRILLAKIS"/>
    <m/>
    <m/>
    <m/>
  </r>
  <r>
    <s v="8K-66YIUDP"/>
    <s v="Europe"/>
    <s v="SPGI"/>
    <s v="GENERALITAT DE CATALUNYA"/>
    <s v="BlueMix - BlockChain"/>
    <x v="0"/>
    <m/>
    <m/>
    <m/>
    <x v="1"/>
    <x v="0"/>
    <d v="2017-06-29T00:00:00"/>
    <s v="03/31/2017 10:17am"/>
    <x v="4"/>
    <d v="2017-06-29T00:00:00"/>
    <n v="20000"/>
    <n v="0.02"/>
    <n v="12"/>
    <s v="04/06/2017 01:33am"/>
    <s v="Stretch"/>
    <x v="1"/>
    <s v="Cloud Developer Service"/>
    <s v="Bluemix Public Subscription"/>
    <s v="Jose Maria (JOSE MARIA) Alba Leon"/>
    <m/>
    <m/>
    <m/>
  </r>
  <r>
    <s v="94-VU67JFZ"/>
    <s v="North America"/>
    <s v="US Communica/CSI"/>
    <s v="OPERATION GREEN ZONE                                                  "/>
    <s v="HSBN for Operation Green Zone &amp; Foundation for 5; Protecting Veterans and Pu"/>
    <x v="3"/>
    <m/>
    <m/>
    <m/>
    <x v="1"/>
    <x v="4"/>
    <d v="2017-06-30T00:00:00"/>
    <d v="2017-06-13T00:00:00"/>
    <x v="3"/>
    <d v="2017-09-11T00:00:00"/>
    <n v="20000"/>
    <n v="0.02"/>
    <n v="12"/>
    <d v="2017-06-13T00:00:00"/>
    <s v="Stretch"/>
    <x v="7"/>
    <s v="Industry Platform"/>
    <s v="HSBN Support 12 month"/>
    <s v="Datta, Raj (Raj)"/>
    <s v="NONE"/>
    <m/>
    <m/>
  </r>
  <r>
    <s v="ZB-KX5QJFY"/>
    <s v="Europe"/>
    <s v="CEE"/>
    <s v="VSEOBECNA UVEROVA BANKA, A.S."/>
    <s v="Loyalty program, BlockChain"/>
    <x v="1"/>
    <m/>
    <m/>
    <m/>
    <x v="1"/>
    <x v="1"/>
    <d v="2017-06-30T00:00:00"/>
    <s v="01/05/2017 05:59am"/>
    <x v="3"/>
    <d v="2017-06-30T00:00:00"/>
    <n v="20000"/>
    <n v="0.02"/>
    <n v="1"/>
    <s v="06/01/2017 01:32am"/>
    <s v="NIR"/>
    <x v="1"/>
    <s v="Cloud Developer Service"/>
    <s v="Bluemix Pay As You Go"/>
    <s v="Andrej (Andrej) Struhar"/>
    <s v="ISA-999-NoSolutionSold"/>
    <m/>
    <m/>
  </r>
  <r>
    <s v="PC-LL9YG9J"/>
    <s v="Japan"/>
    <s v="Japan"/>
    <s v="DELOITTE TOHMATS D0339"/>
    <s v="?Systems-DDR?Blockchain??????????????"/>
    <x v="3"/>
    <m/>
    <m/>
    <m/>
    <x v="1"/>
    <x v="4"/>
    <d v="2017-06-30T00:00:00"/>
    <s v="03/21/2017 08:47pm"/>
    <x v="3"/>
    <d v="2017-12-22T00:00:00"/>
    <n v="19048"/>
    <n v="1.9047999999999999E-2"/>
    <n v="1"/>
    <s v="03/23/2017 02:32am"/>
    <s v="Stretch"/>
    <x v="5"/>
    <s v="System z"/>
    <s v="Service Unit (lab service) for z Systems"/>
    <s v="Takeo (TAKEO) Machida"/>
    <s v="BLKHSBN:HW SP: Blockchain High Sec Bus Netwk Blmix, ISA-999-NoSolutionSold, ZBLKPOC:HW SP: Blockchain Proof of Concept"/>
    <m/>
    <m/>
  </r>
  <r>
    <s v="0B-EJNMLZT"/>
    <s v="Europe"/>
    <s v="BeNeLux"/>
    <s v="Vereniging BUMA                                                       "/>
    <s v="Cognitive &amp; Robotics Initiation Workshops"/>
    <x v="2"/>
    <m/>
    <m/>
    <m/>
    <x v="1"/>
    <x v="3"/>
    <d v="2017-06-28T00:00:00"/>
    <d v="2017-01-30T00:00:00"/>
    <x v="2"/>
    <d v="2017-06-28T00:00:00"/>
    <n v="19000"/>
    <n v="1.9E-2"/>
    <n v="3"/>
    <d v="2017-05-10T00:00:00"/>
    <s v="At Risk"/>
    <x v="0"/>
    <s v="Cog Process Trnsfmtn"/>
    <s v="CPR: Blockchain Consulting"/>
    <s v="Kouwen, Peter"/>
    <s v="BLUEMIXX"/>
    <m/>
    <m/>
  </r>
  <r>
    <s v="BW-02QNZEO"/>
    <s v="Europe"/>
    <s v="BeNeLux"/>
    <s v="Liander N.V.                                                          "/>
    <s v="Blockchain cases with Liander contracting and Allego"/>
    <x v="2"/>
    <m/>
    <m/>
    <m/>
    <x v="1"/>
    <x v="5"/>
    <d v="2017-06-30T00:00:00"/>
    <d v="2016-11-25T00:00:00"/>
    <x v="5"/>
    <d v="2017-06-30T00:00:00"/>
    <n v="17500"/>
    <n v="1.7500000000000002E-2"/>
    <n v="1"/>
    <d v="2017-05-18T00:00:00"/>
    <s v="At Risk"/>
    <x v="0"/>
    <s v="Cog Process Trnsfmtn"/>
    <s v="CPR: Blockchain Consulting"/>
    <s v="Dijkstra, Leo"/>
    <s v="ASASERVC, EMBMOBLE"/>
    <m/>
    <m/>
  </r>
  <r>
    <s v="Z7-RGDUOMC"/>
    <s v="Europe"/>
    <s v="Nordic"/>
    <s v="NAV"/>
    <s v="Proof of Concept (PoC) med Blockchain teknologi for NAV"/>
    <x v="0"/>
    <m/>
    <m/>
    <m/>
    <x v="1"/>
    <x v="0"/>
    <d v="2017-06-30T00:00:00"/>
    <s v="06/09/2017 04:57am"/>
    <x v="4"/>
    <d v="2017-06-30T00:00:00"/>
    <n v="17000"/>
    <n v="1.7000000000000001E-2"/>
    <n v="12"/>
    <s v="06/15/2017 01:32am"/>
    <s v="Stretch"/>
    <x v="1"/>
    <s v="Lab Services"/>
    <m/>
    <s v="Trine (Trine) Bjerkenes"/>
    <m/>
    <m/>
    <m/>
  </r>
  <r>
    <s v="JH-75ICTSX"/>
    <s v="Europe"/>
    <s v="France"/>
    <s v="IMPRIMERIE NATIONALE"/>
    <s v="Blockchain"/>
    <x v="2"/>
    <m/>
    <m/>
    <m/>
    <x v="1"/>
    <x v="3"/>
    <d v="2017-06-23T00:00:00"/>
    <s v="03/05/2017 12:55pm"/>
    <x v="4"/>
    <d v="2017-06-23T00:00:00"/>
    <n v="16000"/>
    <n v="1.6E-2"/>
    <n v="12"/>
    <s v="05/20/2017 10:43pm"/>
    <s v="Stretch"/>
    <x v="1"/>
    <s v="Cloud Developer Service"/>
    <s v="Bluemix Public Subscription"/>
    <s v="Bruno (Bruno) Goirand"/>
    <s v="ISA-999-NoSolutionSold"/>
    <m/>
    <m/>
  </r>
  <r>
    <s v="2E-I1RZW7W"/>
    <s v="Latin America"/>
    <s v="Brazil"/>
    <s v="Central de Registro de Direitos Creditórios"/>
    <s v="Blockchain - Garagem IBM"/>
    <x v="1"/>
    <m/>
    <m/>
    <m/>
    <x v="1"/>
    <x v="1"/>
    <d v="2017-04-30T00:00:00"/>
    <s v="02/16/2017 09:56am"/>
    <x v="4"/>
    <d v="2017-04-30T00:00:00"/>
    <n v="15937"/>
    <n v="1.5937E-2"/>
    <n v="1"/>
    <s v="04/26/2017 06:26pm"/>
    <s v="Key stretch"/>
    <x v="1"/>
    <s v="Cloud Developer Service"/>
    <s v="IBM Bluemix Garage - MVP"/>
    <s v="EDUARDO (EDUARDO) KANAGUSKU"/>
    <m/>
    <m/>
    <m/>
  </r>
  <r>
    <s v="XS-P5491GO"/>
    <s v="Europe"/>
    <s v="DACH"/>
    <s v="Herausgebergemeinschaft Wertpapier-Mitteilungen Keppler, Lehmann GmbH &amp; Co. KG"/>
    <s v="Blockchain für die WM Gruppe"/>
    <x v="2"/>
    <m/>
    <m/>
    <m/>
    <x v="1"/>
    <x v="3"/>
    <d v="2017-04-23T00:00:00"/>
    <s v="01/23/2017 12:02pm"/>
    <x v="4"/>
    <d v="2017-04-23T00:00:00"/>
    <n v="15000"/>
    <n v="1.4999999999999999E-2"/>
    <n v="12"/>
    <s v="01/26/2017 01:32am"/>
    <s v="NIR"/>
    <x v="1"/>
    <s v="Lab Services"/>
    <s v="Software Services - Bluemix Garage"/>
    <s v="DATA WITHHELD"/>
    <s v="ISA-BankFMFS03-BackOfficeOps"/>
    <m/>
    <m/>
  </r>
  <r>
    <s v="4E-LLI4X64"/>
    <s v="Europe"/>
    <s v="DACH"/>
    <s v="Datev eG"/>
    <s v="Blockchain use case - joint first project"/>
    <x v="0"/>
    <m/>
    <m/>
    <m/>
    <x v="1"/>
    <x v="0"/>
    <d v="2017-05-14T00:00:00"/>
    <s v="02/13/2017 01:18pm"/>
    <x v="4"/>
    <d v="2017-05-14T00:00:00"/>
    <n v="15000"/>
    <n v="1.4999999999999999E-2"/>
    <n v="3"/>
    <s v="02/16/2017 01:32am"/>
    <s v="NIR"/>
    <x v="1"/>
    <s v="Lab Services"/>
    <s v="Software Services - Bluemix Garage"/>
    <s v="DATA WITHHELD"/>
    <s v="ISA-BankFMFS03-BackOfficeOps"/>
    <m/>
    <m/>
  </r>
  <r>
    <s v="QA-BAVHY39"/>
    <s v="Europe"/>
    <s v="DACH"/>
    <s v="ING-DiBa AG"/>
    <s v="Blockchain Usecase @ DiBA"/>
    <x v="1"/>
    <m/>
    <m/>
    <m/>
    <x v="1"/>
    <x v="1"/>
    <d v="2017-05-30T00:00:00"/>
    <s v="02/20/2017 08:57am"/>
    <x v="4"/>
    <d v="2017-05-30T00:00:00"/>
    <n v="15000"/>
    <n v="1.4999999999999999E-2"/>
    <n v="1"/>
    <s v="06/09/2017 09:02am"/>
    <s v="NIR"/>
    <x v="1"/>
    <s v="Cloud Developer Service"/>
    <m/>
    <s v="DATA WITHHELD"/>
    <s v="ISA-BankFMFS03-BackOfficeOps"/>
    <m/>
    <m/>
  </r>
  <r>
    <s v="UX-OEXRLYT"/>
    <s v="Europe"/>
    <s v="DACH"/>
    <s v="$SME$ Merge Germany                                                   "/>
    <s v="CeBIT17-Systems Hardware,Global Business Services-Test - Agentur Training-06"/>
    <x v="4"/>
    <m/>
    <m/>
    <m/>
    <x v="1"/>
    <x v="6"/>
    <d v="2017-06-12T00:00:00"/>
    <d v="2017-03-14T00:00:00"/>
    <x v="4"/>
    <d v="2017-06-12T00:00:00"/>
    <n v="15000"/>
    <n v="1.4999999999999999E-2"/>
    <n v="12"/>
    <d v="2017-03-16T00:00:00"/>
    <s v="NIR"/>
    <x v="0"/>
    <s v="Cog Process Trnsfmtn"/>
    <s v="UNK - Blockchain (CPR)"/>
    <s v="Harte, Andrea *CONTRACTOR*"/>
    <m/>
    <m/>
    <m/>
  </r>
  <r>
    <s v="E4-61RBT55"/>
    <s v="Europe"/>
    <s v="DACH"/>
    <s v="Commerzbank AG"/>
    <s v="Bluemix for Commerzbank Blockchain Lab"/>
    <x v="1"/>
    <m/>
    <m/>
    <m/>
    <x v="1"/>
    <x v="1"/>
    <d v="2017-06-16T00:00:00"/>
    <s v="02/16/2017 08:54am"/>
    <x v="2"/>
    <d v="2017-06-16T00:00:00"/>
    <n v="15000"/>
    <n v="1.4999999999999999E-2"/>
    <n v="12"/>
    <s v="06/01/2017 01:32am"/>
    <s v="Stretch"/>
    <x v="1"/>
    <s v="Lab Services"/>
    <s v="Software Services - Bluemix Garage"/>
    <s v="DATA WITHHELD"/>
    <s v="CLOUD1:All Cloud Sales other than to Cloud SPs"/>
    <m/>
    <m/>
  </r>
  <r>
    <s v="75-UXJRW7I"/>
    <s v="Europe"/>
    <s v="Italy"/>
    <s v="ASSICURAZIONI GENERALI                                                "/>
    <s v="Blockchain feasibility and uses case prestudy"/>
    <x v="1"/>
    <m/>
    <m/>
    <m/>
    <x v="1"/>
    <x v="2"/>
    <d v="2017-06-30T00:00:00"/>
    <d v="2017-05-11T00:00:00"/>
    <x v="3"/>
    <d v="2017-06-30T00:00:00"/>
    <n v="15000"/>
    <n v="1.4999999999999999E-2"/>
    <n v="3"/>
    <d v="2017-05-22T00:00:00"/>
    <s v="Stretch"/>
    <x v="0"/>
    <s v="Cog Process Trnsfmtn"/>
    <s v="CPR: Blockchain Consulting"/>
    <s v="Vadrucci, Mauro"/>
    <m/>
    <m/>
    <m/>
  </r>
  <r>
    <s v="5M-NZLFQD9"/>
    <s v="Europe"/>
    <s v="DACH"/>
    <s v="Atos Information Technology GmbH"/>
    <s v="zSystems: Blockchain"/>
    <x v="3"/>
    <m/>
    <m/>
    <m/>
    <x v="1"/>
    <x v="4"/>
    <d v="2017-06-30T00:00:00"/>
    <s v="08/12/2016 06:46am"/>
    <x v="2"/>
    <d v="2017-06-30T00:00:00"/>
    <n v="14000"/>
    <n v="1.4E-2"/>
    <n v="12"/>
    <s v="03/08/2017 04:59am"/>
    <s v="Solid"/>
    <x v="1"/>
    <s v="Lab Services"/>
    <s v="Software Services - Bluemix Garage"/>
    <s v="DATA WITHHELD"/>
    <s v="ZBLKLOCL:HW SP: zSystems Blockchain Local/On Prem."/>
    <m/>
    <m/>
  </r>
  <r>
    <s v="NC-HHXS2TG"/>
    <s v="Europe"/>
    <s v="UKI"/>
    <s v="BESA PUBLICATIONS LTD."/>
    <s v="Bluemix garage for Blockchain engagement for 3 days."/>
    <x v="2"/>
    <m/>
    <m/>
    <m/>
    <x v="1"/>
    <x v="3"/>
    <d v="2017-06-18T00:00:00"/>
    <s v="03/20/2017 01:19pm"/>
    <x v="0"/>
    <d v="2017-06-18T00:00:00"/>
    <n v="13950"/>
    <n v="1.3950000000000001E-2"/>
    <n v="1"/>
    <s v="04/20/2017 01:31am"/>
    <s v="Won"/>
    <x v="1"/>
    <s v="Cloud Developer Service"/>
    <s v="IBM Bluemix Garage - Design Thinking"/>
    <s v="Loretis (LORETIS) Alisauskas"/>
    <s v="CLOUD1:All Cloud Sales other than to Cloud SPs"/>
    <m/>
    <m/>
  </r>
  <r>
    <s v="SY-PYDE89F"/>
    <s v="Europe"/>
    <s v="Nordic"/>
    <s v="Dansk Indkøbs- og Logistik Forum                                     "/>
    <s v="Supply-Chain &amp; Procurement"/>
    <x v="3"/>
    <m/>
    <m/>
    <m/>
    <x v="1"/>
    <x v="4"/>
    <d v="2017-06-06T00:00:00"/>
    <d v="2017-03-08T00:00:00"/>
    <x v="6"/>
    <d v="2017-06-06T00:00:00"/>
    <n v="12000"/>
    <n v="1.2E-2"/>
    <n v="12"/>
    <d v="2017-03-09T00:00:00"/>
    <s v="NIR"/>
    <x v="0"/>
    <s v="Cog Process Trnsfmtn"/>
    <s v="CPR: Blockchain Consulting"/>
    <s v="Dorfer, M Morris S"/>
    <s v="*"/>
    <m/>
    <m/>
  </r>
  <r>
    <s v="7C-ZPPTDVU"/>
    <s v="North America"/>
    <s v="US Communica/CSI"/>
    <s v="CARDINAL COMMERCE.COM, INC."/>
    <s v="Blockchain"/>
    <x v="3"/>
    <m/>
    <m/>
    <m/>
    <x v="1"/>
    <x v="4"/>
    <d v="2017-06-30T00:00:00"/>
    <s v="11/22/2016 03:36pm"/>
    <x v="4"/>
    <d v="2017-06-30T00:00:00"/>
    <n v="12000"/>
    <n v="1.2E-2"/>
    <n v="12"/>
    <s v="02/19/2017 03:08am"/>
    <s v="NIR"/>
    <x v="1"/>
    <s v="Cloud Developer Service"/>
    <m/>
    <s v="Timothy B. (Tim) Peck"/>
    <m/>
    <m/>
    <m/>
  </r>
  <r>
    <s v="ZD-L7LEPOD"/>
    <s v="Europe"/>
    <s v="Nordic"/>
    <s v="TIETOTALO INFOCENTER OY"/>
    <s v="API &amp; Blockchain"/>
    <x v="3"/>
    <m/>
    <m/>
    <m/>
    <x v="1"/>
    <x v="4"/>
    <d v="2017-06-30T00:00:00"/>
    <s v="09/27/2016 01:40pm"/>
    <x v="6"/>
    <d v="2017-06-30T00:00:00"/>
    <n v="12000"/>
    <n v="1.2E-2"/>
    <n v="12"/>
    <s v="02/19/2017 02:31am"/>
    <s v="NIR"/>
    <x v="1"/>
    <s v="Hybrid Integration"/>
    <s v="API Connect SaaS"/>
    <s v="M. Morris S. (M MORRIS S) Dorfer"/>
    <m/>
    <m/>
    <m/>
  </r>
  <r>
    <s v="JZ-SC6DCN3"/>
    <s v="North America"/>
    <s v="Canada"/>
    <s v="NORTHWATER CAPITAL MANAGEMENT INC"/>
    <s v="Blockchain Design Thinking Workshop"/>
    <x v="1"/>
    <m/>
    <m/>
    <m/>
    <x v="1"/>
    <x v="1"/>
    <d v="2017-06-09T00:00:00"/>
    <s v="05/02/2017 09:57am"/>
    <x v="2"/>
    <d v="2017-06-13T00:00:00"/>
    <n v="11667"/>
    <n v="1.1667E-2"/>
    <n v="12"/>
    <s v="06/01/2017 01:32am"/>
    <s v="At Risk"/>
    <x v="0"/>
    <s v="Cognitive Process Transformation"/>
    <s v="CPS: Digital Process Services"/>
    <s v="Peter (PETER) Patterson"/>
    <s v="AGILE:Agile or Agility is a component of the solu"/>
    <m/>
    <m/>
  </r>
  <r>
    <s v="YO-GCHQGYQ"/>
    <s v="North America"/>
    <s v="Canada"/>
    <s v="POWERSTREAM INC"/>
    <s v="Blockchain for Utilities"/>
    <x v="2"/>
    <m/>
    <m/>
    <m/>
    <x v="1"/>
    <x v="5"/>
    <d v="2017-06-23T00:00:00"/>
    <s v="03/21/2017 02:23pm"/>
    <x v="2"/>
    <d v="2017-06-23T00:00:00"/>
    <n v="10897"/>
    <n v="1.0897E-2"/>
    <n v="1"/>
    <s v="05/18/2017 09:48am"/>
    <s v="Key stretch"/>
    <x v="1"/>
    <s v="Cloud Developer Service"/>
    <s v="IBM Bluemix Garage - Other"/>
    <s v="Sonya (Sonya) Favretto"/>
    <s v="ISA-E&amp;UCS16-OpsInnovation"/>
    <m/>
    <m/>
  </r>
  <r>
    <s v="DZ-128T4QR"/>
    <s v="Asia Pacific"/>
    <s v="ASEAN"/>
    <s v="THE ASSOCIATION OF BANKS IN SINGAPORE"/>
    <s v="Blockchain Enablement Workshop"/>
    <x v="2"/>
    <m/>
    <m/>
    <m/>
    <x v="1"/>
    <x v="3"/>
    <d v="2017-06-26T00:00:00"/>
    <s v="05/17/2017 10:58pm"/>
    <x v="3"/>
    <d v="2017-06-26T00:00:00"/>
    <n v="10728"/>
    <n v="1.0728E-2"/>
    <n v="1"/>
    <s v="06/15/2017 01:32am"/>
    <s v="Solid"/>
    <x v="1"/>
    <s v="Cloud Developer Service"/>
    <s v="IBM Bluemix Garage - Other"/>
    <s v="JOLENE FONG MENG (Jolene Fong Meng) SIM"/>
    <s v="ISA-999-NoSolutionSold"/>
    <m/>
    <m/>
  </r>
  <r>
    <s v="DI-6K3X1LQ"/>
    <s v="Latin America"/>
    <s v="Brazil"/>
    <s v="MOVIDA LOCAÇÃO DE VEÍCULOS LTDA."/>
    <s v="Bluemix Blockchain"/>
    <x v="4"/>
    <m/>
    <m/>
    <m/>
    <x v="1"/>
    <x v="6"/>
    <d v="2017-04-10T00:00:00"/>
    <s v="02/14/2017 08:29am"/>
    <x v="3"/>
    <d v="2017-04-10T00:00:00"/>
    <n v="10191"/>
    <n v="1.0191E-2"/>
    <n v="12"/>
    <s v="03/16/2017 02:32am"/>
    <s v="NIR"/>
    <x v="1"/>
    <s v="Cloud Developer Service"/>
    <s v="IBM Bluemix Local - Runtimes"/>
    <s v="LUIZ FERNANDO (LUIZ FERNANDO) JERONYMO"/>
    <s v="ZBLKPOC:HW SP: Blockchain Proof of Concept"/>
    <m/>
    <m/>
  </r>
  <r>
    <s v="LO-4I7ROKV"/>
    <s v="North America"/>
    <s v="US Public"/>
    <s v="CIGNA CORP"/>
    <s v="Cigna Blockchain e-consent Design Workshop"/>
    <x v="1"/>
    <m/>
    <m/>
    <m/>
    <x v="1"/>
    <x v="2"/>
    <d v="2017-04-20T00:00:00"/>
    <s v="04/07/2017 04:19pm"/>
    <x v="2"/>
    <d v="2017-05-01T00:00:00"/>
    <n v="10000"/>
    <n v="0.01"/>
    <n v="1"/>
    <s v="05/01/2017 03:48pm"/>
    <s v="At Risk"/>
    <x v="0"/>
    <s v="Cognitive Process Transformation"/>
    <s v="CBDS: Watson Health Curam"/>
    <s v="THOMAS (Thomas) VANDENBERG"/>
    <s v="WATSNIOT:Embedded: Watson Internet of Things - Co"/>
    <m/>
    <m/>
  </r>
  <r>
    <s v="JM-PZ6C3YB"/>
    <s v="Europe"/>
    <s v="BeNeLux"/>
    <s v="ASR NEDERLAND N.V."/>
    <s v="Blockchain - Bluemix"/>
    <x v="1"/>
    <m/>
    <m/>
    <m/>
    <x v="1"/>
    <x v="1"/>
    <d v="2017-05-15T00:00:00"/>
    <s v="03/16/2016 04:52am"/>
    <x v="6"/>
    <d v="2017-05-15T00:00:00"/>
    <n v="10000"/>
    <n v="0.01"/>
    <n v="12"/>
    <s v="02/19/2017 03:08am"/>
    <s v="Stretch"/>
    <x v="1"/>
    <s v="Cloud Developer Service"/>
    <m/>
    <s v="Frits (Frits) Bolier"/>
    <m/>
    <m/>
    <m/>
  </r>
  <r>
    <s v="FP-O133J8D"/>
    <s v="Europe"/>
    <s v="BeNeLux"/>
    <s v="GLOBAL COLLECT B.V."/>
    <s v="Blockchain Bluemix"/>
    <x v="4"/>
    <m/>
    <m/>
    <m/>
    <x v="1"/>
    <x v="7"/>
    <d v="2017-05-25T00:00:00"/>
    <s v="02/24/2017 04:21am"/>
    <x v="4"/>
    <d v="2017-05-25T00:00:00"/>
    <n v="10000"/>
    <n v="0.01"/>
    <n v="12"/>
    <s v="03/02/2017 01:32am"/>
    <s v="NIR"/>
    <x v="1"/>
    <s v="Cloud Developer Service"/>
    <m/>
    <s v="C. H. (Cor) Ranzijn"/>
    <m/>
    <m/>
    <m/>
  </r>
  <r>
    <s v="O5-R5BNYL8"/>
    <s v="North America"/>
    <s v="Canada"/>
    <s v="OFFICE OF THE SUPERINTENDENT OF FINANCIAL INSTITUTIONS"/>
    <s v="OSFI regulator relationship and active CDN FSS consortia engagements for Blockchain"/>
    <x v="0"/>
    <m/>
    <m/>
    <m/>
    <x v="1"/>
    <x v="0"/>
    <d v="2017-06-25T00:00:00"/>
    <s v="03/27/2017 11:49am"/>
    <x v="4"/>
    <d v="2017-06-25T00:00:00"/>
    <n v="10000"/>
    <n v="0.01"/>
    <n v="12"/>
    <s v="03/30/2017 01:32am"/>
    <s v="NIR"/>
    <x v="0"/>
    <s v="Cognitive Process Transformation"/>
    <m/>
    <s v="Esther (Esther) Kim"/>
    <s v="ANBRDG2C:ANA SP:Bridge-to-Cloud, BLKHSBN:HW SP: Blockchain High Sec Bus Netwk Blmix"/>
    <m/>
    <m/>
  </r>
  <r>
    <s v="23-DIN99GB"/>
    <s v="Europe"/>
    <s v="DACH"/>
    <s v="Sparda Datenverarbeitung eG"/>
    <s v="Blockchain - Ansätze für First Project im Bereich ZV oder andere"/>
    <x v="1"/>
    <m/>
    <m/>
    <m/>
    <x v="1"/>
    <x v="1"/>
    <d v="2017-06-26T00:00:00"/>
    <s v="06/13/2016 07:56am"/>
    <x v="3"/>
    <d v="2017-06-26T00:00:00"/>
    <n v="10000"/>
    <n v="0.01"/>
    <n v="12"/>
    <s v="06/01/2017 01:32am"/>
    <s v="Stretch"/>
    <x v="1"/>
    <s v="Cloud Developer Service"/>
    <s v="Bluemix Pay As You Go"/>
    <s v="DATA WITHHELD"/>
    <s v="ANBRDG2C:ANA SP:Bridge-to-Cloud"/>
    <m/>
    <m/>
  </r>
  <r>
    <s v="LK-XJ6CV9L"/>
    <s v="Latin America"/>
    <s v="Brazil"/>
    <s v="BM&amp;F BOVESPA S.A. - BOLSA DE                                          "/>
    <s v="BMF - Blockchain - Febraban"/>
    <x v="1"/>
    <m/>
    <m/>
    <m/>
    <x v="1"/>
    <x v="1"/>
    <d v="2017-06-30T00:00:00"/>
    <d v="2017-04-07T00:00:00"/>
    <x v="2"/>
    <d v="2017-06-30T00:00:00"/>
    <n v="10000"/>
    <n v="0.01"/>
    <n v="12"/>
    <d v="2017-06-08T00:00:00"/>
    <s v="At Risk"/>
    <x v="7"/>
    <s v="Industry Platform"/>
    <s v="HSBN NW Monthly Charge"/>
    <s v="Ruiz, Tiago De Moraes Guedes"/>
    <s v="BLKHSBN"/>
    <m/>
    <m/>
  </r>
  <r>
    <s v="T7-RX6KN1Q"/>
    <s v="Europe"/>
    <s v="DACH"/>
    <s v="TÜV Nord AG"/>
    <s v="Blockchain Services für den TÜV Nord"/>
    <x v="3"/>
    <m/>
    <m/>
    <m/>
    <x v="1"/>
    <x v="4"/>
    <d v="2017-06-30T00:00:00"/>
    <s v="02/02/2017 09:34am"/>
    <x v="3"/>
    <d v="2017-06-30T00:00:00"/>
    <n v="10000"/>
    <n v="0.01"/>
    <n v="12"/>
    <s v="05/25/2017 01:31am"/>
    <s v="Stretch"/>
    <x v="1"/>
    <s v="Lab Services"/>
    <s v="Software Services - Bluemix Garage"/>
    <s v="DATA WITHHELD"/>
    <s v="ZBLKPOC:HW SP: Blockchain Proof of Concept"/>
    <m/>
    <m/>
  </r>
  <r>
    <s v="2R-5BUZXYG"/>
    <s v="Japan"/>
    <s v="Japan"/>
    <s v="TOPPAN FORMS CO.,LTD."/>
    <s v="Blockchain ???????????????"/>
    <x v="2"/>
    <m/>
    <m/>
    <m/>
    <x v="1"/>
    <x v="3"/>
    <d v="2017-06-30T00:00:00"/>
    <s v="08/26/2016 06:44am"/>
    <x v="2"/>
    <d v="2017-06-30T00:00:00"/>
    <n v="9524"/>
    <n v="9.5239999999999995E-3"/>
    <n v="1"/>
    <s v="06/15/2017 01:32am"/>
    <s v="Key stretch"/>
    <x v="5"/>
    <s v="Power System i/p"/>
    <s v="Service Unit (lab services) for System i"/>
    <s v="Yurie (YURIE) Nagai"/>
    <s v="BLKHSBN:HW SP: Blockchain High Sec Bus Netwk Blmix"/>
    <m/>
    <m/>
  </r>
  <r>
    <s v="X7-S60XTNU"/>
    <s v="Japan"/>
    <s v="Japan"/>
    <s v="BRAINCHILD INC.                                                       "/>
    <s v="??????????"/>
    <x v="3"/>
    <m/>
    <m/>
    <m/>
    <x v="1"/>
    <x v="4"/>
    <d v="2017-06-30T00:00:00"/>
    <d v="2017-02-14T00:00:00"/>
    <x v="3"/>
    <d v="2017-06-30T00:00:00"/>
    <n v="9523"/>
    <n v="9.5230000000000002E-3"/>
    <n v="12"/>
    <d v="2017-02-16T00:00:00"/>
    <s v="NIR"/>
    <x v="0"/>
    <s v="Cog Process Trnsfmtn"/>
    <s v="CPR: Blockchain Consulting"/>
    <s v="Nozoe, Yoshiya"/>
    <s v="CLOUD1"/>
    <m/>
    <m/>
  </r>
  <r>
    <s v="93-LEN6ZZG"/>
    <s v="North America"/>
    <s v="US Public"/>
    <s v="PFIZER INC."/>
    <s v="Blockchain DTW - Bluemix Garage (GBS)"/>
    <x v="0"/>
    <m/>
    <m/>
    <m/>
    <x v="1"/>
    <x v="10"/>
    <d v="2017-06-14T00:00:00"/>
    <s v="06/01/2017 09:08pm"/>
    <x v="0"/>
    <d v="2017-06-14T00:00:00"/>
    <n v="9152"/>
    <n v="9.1520000000000004E-3"/>
    <n v="1"/>
    <s v="06/15/2017 02:51pm"/>
    <s v="Won"/>
    <x v="1"/>
    <s v="Cloud Developer Service"/>
    <s v="IBM Bluemix Garage - Design Thinking"/>
    <s v="Charles (Tyler) Kelly"/>
    <s v="CLOUD1:All Cloud Sales other than to Cloud SPs"/>
    <m/>
    <m/>
  </r>
  <r>
    <s v="E4-61RBT55"/>
    <s v="Europe"/>
    <s v="DACH"/>
    <s v="Commerzbank AG"/>
    <s v="Bluemix for Commerzbank Blockchain Lab"/>
    <x v="1"/>
    <m/>
    <m/>
    <m/>
    <x v="1"/>
    <x v="1"/>
    <d v="2017-06-16T00:00:00"/>
    <s v="02/16/2017 08:54am"/>
    <x v="2"/>
    <d v="2017-06-16T00:00:00"/>
    <n v="9000"/>
    <n v="8.9999999999999993E-3"/>
    <n v="12"/>
    <s v="06/01/2017 01:32am"/>
    <s v="Stretch"/>
    <x v="1"/>
    <s v="Lab Services"/>
    <s v="Software Services - Bluemix Garage"/>
    <s v="DATA WITHHELD"/>
    <s v="CLOUD1:All Cloud Sales other than to Cloud SPs"/>
    <m/>
    <m/>
  </r>
  <r>
    <s v="23-DIN99GB"/>
    <s v="Europe"/>
    <s v="DACH"/>
    <s v="Sparda Datenverarbeitung eG"/>
    <s v="Blockchain - Ansätze für First Project im Bereich ZV oder andere"/>
    <x v="1"/>
    <m/>
    <m/>
    <m/>
    <x v="1"/>
    <x v="1"/>
    <d v="2017-06-26T00:00:00"/>
    <s v="06/13/2016 07:56am"/>
    <x v="3"/>
    <d v="2017-06-26T00:00:00"/>
    <n v="7500"/>
    <n v="7.4999999999999997E-3"/>
    <n v="12"/>
    <s v="06/01/2017 01:32am"/>
    <s v="Won"/>
    <x v="1"/>
    <s v="Lab Services"/>
    <s v="Software Services - Bluemix Garage"/>
    <s v="DATA WITHHELD"/>
    <s v="ANBRDG2C:ANA SP:Bridge-to-Cloud"/>
    <m/>
    <m/>
  </r>
  <r>
    <s v="XX-W7Y0M43"/>
    <s v="Japan"/>
    <s v="Japan"/>
    <s v="CTC/CTC"/>
    <s v="?BPOI?GBS_CTC_????_Hyperledger"/>
    <x v="3"/>
    <m/>
    <m/>
    <m/>
    <x v="1"/>
    <x v="4"/>
    <d v="2017-06-30T00:00:00"/>
    <s v="03/13/2017 07:32am"/>
    <x v="2"/>
    <d v="2017-06-30T00:00:00"/>
    <n v="6857"/>
    <n v="6.8570000000000002E-3"/>
    <n v="12"/>
    <s v="04/13/2017 01:31am"/>
    <s v="Key stretch"/>
    <x v="1"/>
    <s v="Cloud Developer Service"/>
    <s v="Bluemix Public Subscription"/>
    <s v="Yoshihiro (YOSHIHIRO) Hayakawa"/>
    <s v="NONE:No code/solution involved"/>
    <m/>
    <m/>
  </r>
  <r>
    <s v="DC-6SAMA2S"/>
    <s v="Europe"/>
    <s v="France"/>
    <s v="SOC AUTEUR COMPOSITEUR EDITEUR MUSIQUE"/>
    <s v="SACEM Block Chain phase 2"/>
    <x v="2"/>
    <m/>
    <m/>
    <m/>
    <x v="1"/>
    <x v="3"/>
    <d v="2017-05-11T00:00:00"/>
    <s v="04/21/2017 03:23pm"/>
    <x v="2"/>
    <d v="2017-05-11T00:00:00"/>
    <n v="5000"/>
    <n v="5.0000000000000001E-3"/>
    <n v="3"/>
    <s v="05/04/2017 01:32am"/>
    <s v="At Risk"/>
    <x v="3"/>
    <s v="Infrastructure Services"/>
    <s v="6941-01Q SoftLayer on GTS BU (SL for IBM channels)"/>
    <s v="Marc (MARC) Le Dain"/>
    <s v="ZBLKPOC:HW SP: Blockchain Proof of Concept"/>
    <m/>
    <m/>
  </r>
  <r>
    <s v="04-6JDRBRS"/>
    <s v="Europe"/>
    <s v="BeNeLux"/>
    <s v="Enexis BV                                                             "/>
    <s v="Blockchain project definition 1-day workshop"/>
    <x v="2"/>
    <m/>
    <m/>
    <m/>
    <x v="1"/>
    <x v="5"/>
    <d v="2017-05-15T00:00:00"/>
    <d v="2017-04-26T00:00:00"/>
    <x v="0"/>
    <d v="2017-05-15T00:00:00"/>
    <n v="5000"/>
    <n v="5.0000000000000001E-3"/>
    <n v="1"/>
    <d v="2017-05-11T00:00:00"/>
    <s v="Won"/>
    <x v="0"/>
    <s v="Cog Process Trnsfmtn"/>
    <s v="CPR: Blockchain Consulting"/>
    <s v="Dijkstra, Leo"/>
    <m/>
    <m/>
    <m/>
  </r>
  <r>
    <s v="E4-61RBT55"/>
    <s v="Europe"/>
    <s v="DACH"/>
    <s v="Commerzbank AG"/>
    <s v="Bluemix for Commerzbank Blockchain Lab"/>
    <x v="1"/>
    <m/>
    <m/>
    <m/>
    <x v="1"/>
    <x v="1"/>
    <d v="2017-06-16T00:00:00"/>
    <s v="02/16/2017 08:54am"/>
    <x v="2"/>
    <d v="2017-06-16T00:00:00"/>
    <n v="5000"/>
    <n v="5.0000000000000001E-3"/>
    <n v="12"/>
    <s v="06/01/2017 01:32am"/>
    <s v="Key stretch"/>
    <x v="1"/>
    <s v="Cloud Developer Service"/>
    <s v="Bluemix Public Subscription"/>
    <s v="DATA WITHHELD"/>
    <s v="CLOUD1:All Cloud Sales other than to Cloud SPs"/>
    <m/>
    <m/>
  </r>
  <r>
    <s v="T1-W8QNUTA"/>
    <s v="Europe"/>
    <s v="DACH"/>
    <s v="Blockchain Helix AG"/>
    <s v="Blockchain-in-a-Box on Bluemix, Migration Ethereum to Hyperledger v 1.0"/>
    <x v="3"/>
    <m/>
    <m/>
    <m/>
    <x v="1"/>
    <x v="4"/>
    <d v="2017-06-16T00:00:00"/>
    <s v="09/23/2016 10:09am"/>
    <x v="3"/>
    <d v="2017-06-26T00:00:00"/>
    <n v="5000"/>
    <n v="5.0000000000000001E-3"/>
    <n v="1"/>
    <s v="02/19/2017 03:40am"/>
    <s v="NIR"/>
    <x v="1"/>
    <s v="Cloud Developer Service"/>
    <s v="Bluemix Pay As You Go"/>
    <s v="DATA WITHHELD"/>
    <s v="BLUEMIXX:GBS Bluemix Custom Application Services"/>
    <m/>
    <m/>
  </r>
  <r>
    <s v="6P-V7KJCAM"/>
    <s v="GCG Group"/>
    <s v="GCG"/>
    <s v="CHINA CONSTRUCTION BANK (ASIA) CORPORATION LIMITED"/>
    <s v="CCB Blockchain pilot on bancassurance"/>
    <x v="1"/>
    <m/>
    <m/>
    <m/>
    <x v="1"/>
    <x v="1"/>
    <d v="2017-06-21T00:00:00"/>
    <s v="02/16/2017 10:45am"/>
    <x v="5"/>
    <d v="2017-06-30T00:00:00"/>
    <n v="5000"/>
    <n v="5.0000000000000001E-3"/>
    <n v="12"/>
    <s v="06/11/2017 09:19pm"/>
    <s v="Key stretch"/>
    <x v="1"/>
    <s v="Cloud Developer Service"/>
    <s v="Bluemix Public Subscription"/>
    <s v="JACKY (Jacky) HUI"/>
    <s v="ISA-BankFS08-Blockchain"/>
    <m/>
    <m/>
  </r>
  <r>
    <s v="H3-LGTTX0J"/>
    <s v="Japan"/>
    <s v="Japan"/>
    <s v="DENSO CORPORATION"/>
    <s v="DENSO ADAS Blockchain PoC#1 Cloud platform"/>
    <x v="3"/>
    <m/>
    <m/>
    <m/>
    <x v="1"/>
    <x v="9"/>
    <d v="2017-05-23T00:00:00"/>
    <s v="05/15/2017 09:06pm"/>
    <x v="0"/>
    <d v="2017-05-31T00:00:00"/>
    <n v="4762"/>
    <n v="4.7619999999999997E-3"/>
    <n v="6"/>
    <s v="05/25/2017 01:32am"/>
    <s v="Won"/>
    <x v="1"/>
    <s v="Cloud Developer Service"/>
    <s v="Bluemix Public Subscription"/>
    <s v="Nobuaki (NOBUAKI) Sugihara"/>
    <s v="ISA-AutoIS04CEXE-CusExpAnalEng"/>
    <m/>
    <m/>
  </r>
  <r>
    <s v="P5-4D2MK5N"/>
    <s v="Japan"/>
    <s v="Japan"/>
    <s v="INDETAIL, K.K.                                                        "/>
    <s v="BlockChain PoC"/>
    <x v="3"/>
    <m/>
    <m/>
    <m/>
    <x v="1"/>
    <x v="12"/>
    <d v="2017-06-30T00:00:00"/>
    <d v="2017-04-08T00:00:00"/>
    <x v="4"/>
    <d v="2017-06-30T00:00:00"/>
    <n v="4761"/>
    <n v="4.7609999999999996E-3"/>
    <n v="3"/>
    <d v="2017-04-13T00:00:00"/>
    <s v="Stretch"/>
    <x v="0"/>
    <s v="Cog Process Trnsfmtn"/>
    <s v="CPR: Blockchain Consulting"/>
    <s v="Takagi, Koki"/>
    <s v="BLUEMIXX"/>
    <m/>
    <m/>
  </r>
  <r>
    <s v="N3-SFL0G5R"/>
    <s v="Europe"/>
    <s v="DACH"/>
    <s v="HSH Nordbank AG"/>
    <s v="Umsetzung Blockchain - Schuldscheindarlehen"/>
    <x v="1"/>
    <m/>
    <m/>
    <m/>
    <x v="1"/>
    <x v="1"/>
    <d v="2017-06-14T00:00:00"/>
    <s v="03/03/2017 10:34am"/>
    <x v="0"/>
    <d v="2017-06-14T00:00:00"/>
    <n v="4000"/>
    <n v="4.0000000000000001E-3"/>
    <n v="12"/>
    <s v="03/31/2017 07:11am"/>
    <s v="Won"/>
    <x v="1"/>
    <s v="Lab Services"/>
    <s v="Software Services - Bluemix Garage"/>
    <s v="DATA WITHHELD"/>
    <s v="ZBLKPOC:HW SP: Blockchain Proof of Concept"/>
    <m/>
    <m/>
  </r>
  <r>
    <s v="YY-JWZQMVT"/>
    <s v="Europe"/>
    <s v="France"/>
    <s v="ORANGE"/>
    <s v="Assistance Déploiement et Configuration Blockchain HyperLedger"/>
    <x v="2"/>
    <m/>
    <m/>
    <m/>
    <x v="1"/>
    <x v="3"/>
    <d v="2017-05-22T00:00:00"/>
    <s v="05/11/2017 10:02am"/>
    <x v="3"/>
    <d v="2017-05-22T00:00:00"/>
    <n v="3780"/>
    <n v="3.7799999999999999E-3"/>
    <n v="8"/>
    <s v="06/15/2017 01:32am"/>
    <s v="Stretch"/>
    <x v="1"/>
    <s v="Lab Services"/>
    <s v="Manage Solutions SW Services"/>
    <s v="Philippe (PHILIPPE) Colleau"/>
    <s v="NONE:No code/solution involved"/>
    <m/>
    <m/>
  </r>
  <r>
    <s v="DD-N8SBFMW"/>
    <s v="Japan"/>
    <s v="Japan"/>
    <s v="SONY CORPORATION"/>
    <s v="SGED Blockchain PoC"/>
    <x v="3"/>
    <m/>
    <m/>
    <m/>
    <x v="1"/>
    <x v="12"/>
    <d v="2017-04-21T00:00:00"/>
    <s v="03/22/2017 10:01am"/>
    <x v="0"/>
    <d v="2017-04-21T00:00:00"/>
    <n v="3750"/>
    <n v="3.7499999999999999E-3"/>
    <n v="6"/>
    <s v="04/27/2017 01:31am"/>
    <s v="Won"/>
    <x v="1"/>
    <s v="Cloud Developer Service"/>
    <s v="Bluemix Public Subscription"/>
    <s v="Ken (KEN) Mizugami"/>
    <s v="CLOUD1:All Cloud Sales other than to Cloud SPs"/>
    <m/>
    <m/>
  </r>
  <r>
    <s v="LZ-9BXB64D"/>
    <s v="Japan"/>
    <s v="Japan"/>
    <s v="SUMITOMO MITSUI BANKING CORPORATION"/>
    <s v="SMBC Blockchain Practical Use Inspection Phase2"/>
    <x v="1"/>
    <s v="Yes"/>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1"/>
    <d v="2017-06-30T00:00:00"/>
    <s v="04/13/2016 05:59am"/>
    <x v="2"/>
    <d v="2017-06-30T00:00:00"/>
    <n v="3750"/>
    <n v="3.7499999999999999E-3"/>
    <n v="12"/>
    <s v="06/01/2017 01:32am"/>
    <s v="NIR"/>
    <x v="1"/>
    <s v="Cloud Developer Service"/>
    <s v="Bluemix Public Subscription"/>
    <s v="Kenji (KENJI) Yamaguchi"/>
    <s v="ISA-BankFMFS03-BackOfficeOps"/>
    <m/>
    <m/>
  </r>
  <r>
    <s v="Z4-03ZWNN1"/>
    <s v="Japan"/>
    <s v="Japan"/>
    <s v="TOYOTA MOTOR CORPORATION"/>
    <s v="TMC HO OTA/Repro Blockchain Application Vertification"/>
    <x v="3"/>
    <m/>
    <m/>
    <m/>
    <x v="1"/>
    <x v="9"/>
    <d v="2017-05-12T00:00:00"/>
    <s v="04/11/2017 12:38am"/>
    <x v="0"/>
    <d v="2017-05-15T00:00:00"/>
    <n v="3077"/>
    <n v="3.0769999999999999E-3"/>
    <n v="3"/>
    <s v="06/01/2017 01:32am"/>
    <s v="Won"/>
    <x v="1"/>
    <s v="Cloud Unit Services"/>
    <s v="6950-99D SoftLayer on Cloud BU paper (SL for IBM channels)"/>
    <s v="Yin Tung (YIN TUNG) Tung"/>
    <s v="EMBCLOUD:GBS Embedded Cloud"/>
    <m/>
    <m/>
  </r>
  <r>
    <s v="3W-IGMOPIP"/>
    <s v="Europe"/>
    <s v="DACH"/>
    <s v="KPMG HOLDING AG"/>
    <s v="KPMG Blockchain for HSBC Pilot"/>
    <x v="3"/>
    <m/>
    <m/>
    <m/>
    <x v="1"/>
    <x v="4"/>
    <d v="2017-06-30T00:00:00"/>
    <s v="03/13/2017 01:42pm"/>
    <x v="4"/>
    <d v="2017-11-15T00:00:00"/>
    <n v="3000"/>
    <n v="3.0000000000000001E-3"/>
    <n v="1"/>
    <s v="05/01/2017 07:22pm"/>
    <s v="Key stretch"/>
    <x v="1"/>
    <s v="Cloud Developer Service"/>
    <m/>
    <s v="R. A. (Rob) Sanderson"/>
    <m/>
    <m/>
    <m/>
  </r>
  <r>
    <s v="KS-KTR0ED8"/>
    <s v="Japan"/>
    <s v="Japan"/>
    <s v="MIZUHO FINANCIAL GROUP, INC."/>
    <s v="Blockchain POC Bluemix IaaS"/>
    <x v="1"/>
    <s v="Yes"/>
    <s v="India"/>
    <s v="Delivered and closed."/>
    <x v="1"/>
    <x v="1"/>
    <d v="2017-04-26T00:00:00"/>
    <s v="04/06/2017 05:21am"/>
    <x v="3"/>
    <d v="2017-04-26T00:00:00"/>
    <n v="2571"/>
    <n v="2.5709999999999999E-3"/>
    <n v="3"/>
    <s v="04/13/2017 01:32am"/>
    <s v="NIR"/>
    <x v="3"/>
    <s v="Infrastructure Services"/>
    <s v="6941-01Q SoftLayer on GTS BU (SL for IBM channels)"/>
    <s v="Satoshi (SATOSHI) Kondoh"/>
    <s v="CLOUD1:All Cloud Sales other than to Cloud SPs"/>
    <m/>
    <m/>
  </r>
  <r>
    <s v="OX-OE3A69S"/>
    <s v="Europe"/>
    <s v="France"/>
    <s v="ORANGE"/>
    <s v="Assistance Installation Blockchain HyperLedger"/>
    <x v="2"/>
    <m/>
    <m/>
    <m/>
    <x v="1"/>
    <x v="3"/>
    <d v="2017-05-22T00:00:00"/>
    <s v="05/11/2017 09:59am"/>
    <x v="3"/>
    <d v="2017-05-22T00:00:00"/>
    <n v="2520"/>
    <n v="2.5200000000000001E-3"/>
    <n v="8"/>
    <s v="05/18/2017 01:32am"/>
    <s v="Key stretch"/>
    <x v="1"/>
    <s v="Lab Services"/>
    <s v="Manage Solutions SW Services"/>
    <s v="Philippe (PHILIPPE) Colleau"/>
    <s v="NONE:No code/solution involved"/>
    <m/>
    <m/>
  </r>
  <r>
    <s v="3B-7GHNWTN"/>
    <s v="North America"/>
    <s v="Canada"/>
    <s v="NEXJ SYSTEMS INC                                                      "/>
    <s v="Blockchain on bluemix - – Patient data privacy chain of custody"/>
    <x v="3"/>
    <m/>
    <m/>
    <m/>
    <x v="1"/>
    <x v="4"/>
    <d v="2017-06-30T00:00:00"/>
    <d v="2017-04-12T00:00:00"/>
    <x v="4"/>
    <d v="2017-06-30T00:00:00"/>
    <n v="2000"/>
    <n v="2E-3"/>
    <n v="1"/>
    <d v="2017-04-13T00:00:00"/>
    <s v="Stretch"/>
    <x v="0"/>
    <s v="Cog Process Trnsfmtn"/>
    <s v="UNK - Blockchain (CPR)"/>
    <s v="BUSINESSPARTNER"/>
    <s v="CLOUDMSP"/>
    <m/>
    <m/>
  </r>
  <r>
    <s v="K3-01GAT99"/>
    <s v="Europe"/>
    <s v="Nordic"/>
    <s v="BANKGIROCENTRALEN BGC AB"/>
    <s v="Bluemix for Blockchain"/>
    <x v="1"/>
    <m/>
    <m/>
    <m/>
    <x v="1"/>
    <x v="1"/>
    <d v="2017-04-07T00:00:00"/>
    <s v="03/31/2017 05:27am"/>
    <x v="0"/>
    <d v="2017-04-07T00:00:00"/>
    <n v="1100"/>
    <n v="1.1000000000000001E-3"/>
    <n v="12"/>
    <s v="04/13/2017 01:32am"/>
    <s v="Won"/>
    <x v="1"/>
    <s v="Cloud Developer Service"/>
    <s v="Bluemix Public Subscription"/>
    <s v="Jonas (Jonas) Fritz"/>
    <s v="ISA-999-NoSolutionSold"/>
    <m/>
    <m/>
  </r>
  <r>
    <s v="4Y-9XLSK6R"/>
    <s v="North America"/>
    <s v="US Finance Service"/>
    <s v="CLS BANK INTERNATIONAL"/>
    <s v="CLS Net (Blockchain)"/>
    <x v="1"/>
    <s v="Yes"/>
    <s v="India"/>
    <s v="Connected with Account team, to develop &amp; deliver test "/>
    <x v="1"/>
    <x v="1"/>
    <d v="2017-04-27T00:00:00"/>
    <s v="06/20/2016 12:07pm"/>
    <x v="0"/>
    <d v="2017-04-27T00:00:00"/>
    <n v="1000"/>
    <n v="1E-3"/>
    <n v="12"/>
    <s v="04/06/2017 01:32am"/>
    <s v="Won"/>
    <x v="0"/>
    <s v="Cloud Application Innovation"/>
    <s v="CAI Accel App Dev &amp; Integration - Bluemix"/>
    <s v="R. (RACHEL) Lum"/>
    <s v="ASASERVC:Cloud Business Solution (CBS), ISA-BankFS08-Blockchain"/>
    <m/>
    <m/>
  </r>
  <r>
    <s v="2E-I1RZW7W"/>
    <s v="Latin America"/>
    <s v="Brazil"/>
    <s v="Central de Registro de Direitos Cre                                   "/>
    <s v="Blockchain - Garagem IBM"/>
    <x v="1"/>
    <m/>
    <m/>
    <m/>
    <x v="1"/>
    <x v="1"/>
    <d v="2017-04-30T00:00:00"/>
    <d v="2017-02-16T00:00:00"/>
    <x v="4"/>
    <d v="2017-04-30T00:00:00"/>
    <n v="636"/>
    <n v="6.3599999999999996E-4"/>
    <n v="36"/>
    <d v="2017-05-20T00:00:00"/>
    <s v="Key stretch"/>
    <x v="3"/>
    <s v="Infrastructure Svcs"/>
    <s v="6950-16G GTS Split Blockchain on Bluemix (Finance Use Only)"/>
    <s v="KANAGUSKU, EDUARDO"/>
    <s v="*"/>
    <m/>
    <m/>
  </r>
  <r>
    <s v="A5-T2ED8CO"/>
    <s v="Asia Pacific"/>
    <s v="ASEAN"/>
    <s v="ALLIANCE BANK MALAYSIA BHD"/>
    <s v="Blockchain"/>
    <x v="1"/>
    <m/>
    <m/>
    <m/>
    <x v="1"/>
    <x v="1"/>
    <d v="2017-06-30T00:00:00"/>
    <s v="11/15/2016 09:43pm"/>
    <x v="4"/>
    <d v="2017-06-30T00:00:00"/>
    <n v="100"/>
    <n v="1E-4"/>
    <n v="12"/>
    <s v="05/20/2017 11:00pm"/>
    <s v="NIR"/>
    <x v="9"/>
    <s v="Watson Data Platform"/>
    <m/>
    <s v="Cindy Wai Yee (CINDY WAI YEE) Woon"/>
    <m/>
    <m/>
    <m/>
  </r>
  <r>
    <s v="YK-8XFR39O"/>
    <s v="Asia Pacific"/>
    <s v="ISA"/>
    <s v="MAHINDRA &amp; MAHINDRA FINANCIAL SERVICES LIMITED"/>
    <s v="Commercial Implementation of Block Chain for Invoice Discounting"/>
    <x v="5"/>
    <s v="Yes"/>
    <s v="India"/>
    <s v="Proposal in deal board, stuck due to IP issues, may not sign in Apr"/>
    <x v="1"/>
    <x v="12"/>
    <d v="2017-06-23T00:00:00"/>
    <s v="01/18/2017 04:41am"/>
    <x v="2"/>
    <d v="2017-06-23T00:00:00"/>
    <n v="22"/>
    <n v="2.1999999999999999E-5"/>
    <n v="12"/>
    <s v="05/11/2017 01:32am"/>
    <s v="At Risk"/>
    <x v="0"/>
    <s v="Cloud Application Innovation"/>
    <s v="CAI CAS GBS SW Support/Enhancements"/>
    <s v="BHAVESH K. (BHAVESH) JATANIA"/>
    <s v="ISA-BankInsFS09SEC-Security, ISA-CPGDS03SCO-SupplyChainOpt, ZBLKLOCL:HW SP: zSystems Blockchain Local/On Prem."/>
    <m/>
    <m/>
  </r>
  <r>
    <s v="JH-ND5HWGR"/>
    <s v="MEA"/>
    <s v="MEA"/>
    <s v="JSE LTD"/>
    <s v="Blockchain - BMX Garage"/>
    <x v="1"/>
    <m/>
    <m/>
    <m/>
    <x v="1"/>
    <x v="1"/>
    <d v="2017-05-26T00:00:00"/>
    <s v="07/19/2016 05:07am"/>
    <x v="4"/>
    <d v="2017-05-26T00:00:00"/>
    <n v="20"/>
    <n v="2.0000000000000002E-5"/>
    <n v="1"/>
    <s v="02/03/2017 04:04pm"/>
    <s v="Key stretch"/>
    <x v="1"/>
    <s v="Lab Services"/>
    <s v="Software Services - Bluemix Garage"/>
    <s v="SEBASTIAN (Sebastian) FRANK"/>
    <m/>
    <m/>
    <m/>
  </r>
  <r>
    <s v="VM-36TEYKK"/>
    <s v="North America"/>
    <s v="US Industrial"/>
    <s v="AMERICAN HONDA MOTOR CO INC                                           "/>
    <s v="Honda Standalone ELA"/>
    <x v="3"/>
    <m/>
    <m/>
    <m/>
    <x v="1"/>
    <x v="9"/>
    <d v="2017-04-30T00:00:00"/>
    <d v="2016-08-02T00:00:00"/>
    <x v="0"/>
    <d v="2017-04-30T00:00:00"/>
    <n v="1"/>
    <n v="9.9999999999999995E-7"/>
    <n v="6"/>
    <d v="2017-05-04T00:00:00"/>
    <s v="Won"/>
    <x v="7"/>
    <s v="Industry Platform"/>
    <s v="HSBN NW Monthly Charge"/>
    <s v="BACK, CHRISTOPHER J (Christopher)"/>
    <s v=", DEVCNAPP, COGAPPS, SMPLDATA"/>
    <m/>
    <m/>
  </r>
  <r>
    <s v="68-MGTGNG8"/>
    <s v="North America"/>
    <s v="US Finance Service"/>
    <s v="QUISK INC                                                             "/>
    <s v="Bluemix"/>
    <x v="1"/>
    <m/>
    <m/>
    <m/>
    <x v="1"/>
    <x v="1"/>
    <d v="2017-06-15T00:00:00"/>
    <d v="2017-06-01T00:00:00"/>
    <x v="4"/>
    <d v="2017-06-15T00:00:00"/>
    <n v="1"/>
    <n v="9.9999999999999995E-7"/>
    <n v="12"/>
    <d v="2017-06-01T00:00:00"/>
    <s v="Stretch"/>
    <x v="0"/>
    <s v="Cog Process Trnsfmtn"/>
    <s v="UNK - Blockchain (CPR)"/>
    <s v="PAUL, BENJAMIN (Ben)"/>
    <s v="*"/>
    <m/>
    <m/>
  </r>
  <r>
    <s v="OZ-QQM04YO"/>
    <s v="Latin America"/>
    <s v="Brazil"/>
    <s v="FEDERACAO BRASILEIRA DE BANCOS"/>
    <s v="Garagem Blockchain"/>
    <x v="2"/>
    <m/>
    <m/>
    <m/>
    <x v="1"/>
    <x v="3"/>
    <d v="2017-04-26T00:00:00"/>
    <s v="04/04/2017 05:37pm"/>
    <x v="0"/>
    <d v="2017-04-26T00:00:00"/>
    <n v="0"/>
    <n v="0"/>
    <n v="2"/>
    <s v="05/19/2017 03:09pm"/>
    <s v="NIR"/>
    <x v="1"/>
    <s v="Lab Services"/>
    <s v="Software Services - Bluemix Garage"/>
    <s v="Paola Akemi (PAOLA) Arashiro"/>
    <s v="NONE:No code/solution involved"/>
    <m/>
    <m/>
  </r>
  <r>
    <s v="AM-OKHOVR9"/>
    <s v="Europe"/>
    <s v="SPGI"/>
    <s v="IME Licensing Service S.L."/>
    <s v="Blockchain Design Thinking Workshop (New PRO)"/>
    <x v="2"/>
    <m/>
    <m/>
    <m/>
    <x v="1"/>
    <x v="3"/>
    <d v="2017-05-14T00:00:00"/>
    <s v="02/13/2017 07:34am"/>
    <x v="2"/>
    <d v="2017-05-14T00:00:00"/>
    <n v="0"/>
    <n v="0"/>
    <n v="1"/>
    <s v="06/01/2017 01:31am"/>
    <s v="NIR"/>
    <x v="0"/>
    <s v="Cognitive Process Transformation"/>
    <s v="CPR: Blockchain Consulting"/>
    <s v="Paul (PAUL) Crick"/>
    <s v="ZBLKPOC:HW SP: Blockchain Proof of Concept"/>
    <m/>
    <m/>
  </r>
  <r>
    <s v="16-V7TF2BP"/>
    <s v="MEA"/>
    <s v="MEA"/>
    <s v="NEDBANK LIMITED"/>
    <s v="Nedbank Blockchain RFP - CIB"/>
    <x v="1"/>
    <s v="Yes"/>
    <s v="India"/>
    <s v="Won, Staffing in Progress"/>
    <x v="1"/>
    <x v="1"/>
    <d v="2017-05-15T00:00:00"/>
    <s v="02/14/2017 04:35am"/>
    <x v="0"/>
    <d v="2017-05-15T00:00:00"/>
    <n v="0"/>
    <n v="0"/>
    <n v="12"/>
    <s v="05/04/2017 01:31am"/>
    <s v="NIR"/>
    <x v="14"/>
    <s v="Watson Platform"/>
    <s v="Wat Bluemix Premium"/>
    <s v="Philip Matthew (Philip Matthew) Anderson"/>
    <s v="ISA-BankFS08-Blockchain"/>
    <m/>
    <m/>
  </r>
  <r>
    <s v="GT-RUUC745"/>
    <s v="Asia Pacific"/>
    <s v="ASEAN"/>
    <s v="UL Verification Services Pte Ltd"/>
    <s v="Blockchain Design Thinking"/>
    <x v="3"/>
    <m/>
    <m/>
    <m/>
    <x v="1"/>
    <x v="12"/>
    <d v="2017-05-17T00:00:00"/>
    <s v="04/25/2017 09:13am"/>
    <x v="1"/>
    <d v="2017-07-24T00:00:00"/>
    <n v="0"/>
    <n v="0"/>
    <n v="3"/>
    <s v="06/15/2017 01:32am"/>
    <s v="NIR"/>
    <x v="1"/>
    <s v="Cloud Developer Service"/>
    <s v="IBM Bluemix Local - Containers"/>
    <s v="JOLENE FONG MENG (Jolene Fong Meng) SIM"/>
    <s v="NONE:No code/solution involved"/>
    <m/>
    <m/>
  </r>
  <r>
    <s v="GT-RUUC745"/>
    <s v="Asia Pacific"/>
    <s v="ASEAN"/>
    <s v="UL Verification Services Pte Ltd"/>
    <s v="Blockchain Design Thinking"/>
    <x v="3"/>
    <m/>
    <m/>
    <m/>
    <x v="1"/>
    <x v="12"/>
    <d v="2017-05-17T00:00:00"/>
    <s v="04/25/2017 09:13am"/>
    <x v="1"/>
    <d v="2017-07-24T00:00:00"/>
    <n v="0"/>
    <n v="0"/>
    <n v="6"/>
    <s v="06/15/2017 01:32am"/>
    <s v="NIR"/>
    <x v="1"/>
    <s v="Cloud Developer Service"/>
    <s v="IBM Bluemix Garage - MVP"/>
    <s v="JOLENE FONG MENG (Jolene Fong Meng) SIM"/>
    <s v="NONE:No code/solution involved"/>
    <m/>
    <m/>
  </r>
  <r>
    <s v="VX-EV9ZQNP"/>
    <s v="North America"/>
    <s v="US Public"/>
    <s v="AMGEN INC."/>
    <s v="Blockchain Clinical Trials for Amgen"/>
    <x v="0"/>
    <s v="Yes"/>
    <s v="India"/>
    <s v="Following up on next steps with the local team in the US. No response yet."/>
    <x v="1"/>
    <x v="10"/>
    <d v="2017-05-30T00:00:00"/>
    <s v="02/17/2017 03:21pm"/>
    <x v="2"/>
    <d v="2017-05-30T00:00:00"/>
    <n v="0"/>
    <n v="0"/>
    <n v="3"/>
    <s v="04/06/2017 01:32am"/>
    <s v="NIR"/>
    <x v="12"/>
    <s v="Life Sciences"/>
    <s v="IBM Watson for Drug Discovery - Services/WH Cloud Platform"/>
    <s v="JEFFREY B. (Jeff) BERMAN"/>
    <s v="WATSNIOT:Embedded: Watson Internet of Things - Co"/>
    <m/>
    <m/>
  </r>
  <r>
    <s v="VX-EV9ZQNP"/>
    <s v="North America"/>
    <s v="US Public"/>
    <s v="AMGEN INC."/>
    <s v="Blockchain Clinical Trials for Amgen"/>
    <x v="0"/>
    <s v="Yes"/>
    <s v="India"/>
    <s v="Following up on next steps with the local team in the US. No response yet."/>
    <x v="1"/>
    <x v="10"/>
    <d v="2017-05-30T00:00:00"/>
    <s v="02/17/2017 03:21pm"/>
    <x v="2"/>
    <d v="2017-05-30T00:00:00"/>
    <n v="0"/>
    <n v="0"/>
    <n v="12"/>
    <s v="04/06/2017 01:33am"/>
    <s v="NIR"/>
    <x v="12"/>
    <s v="Life Sciences"/>
    <s v="IBM Watson for Drug Discovery - Services/WH Cloud Platform"/>
    <s v="JEFFREY B. (Jeff) BERMAN"/>
    <s v="WATSNIOT:Embedded: Watson Internet of Things - Co"/>
    <m/>
    <m/>
  </r>
  <r>
    <s v="VX-EV9ZQNP"/>
    <s v="North America"/>
    <s v="US Public"/>
    <s v="AMGEN INC."/>
    <s v="Blockchain Clinical Trials for Amgen"/>
    <x v="0"/>
    <s v="Yes"/>
    <s v="India"/>
    <s v="Following up on next steps with the local team in the US. No response yet."/>
    <x v="1"/>
    <x v="10"/>
    <d v="2017-05-30T00:00:00"/>
    <s v="02/17/2017 03:21pm"/>
    <x v="2"/>
    <d v="2017-05-30T00:00:00"/>
    <n v="0"/>
    <n v="0"/>
    <n v="2"/>
    <s v="06/15/2017 01:32am"/>
    <s v="NIR"/>
    <x v="12"/>
    <s v="Consumer Health"/>
    <s v="Employee Health and Wellness - SW Services"/>
    <s v="JEFFREY B. (Jeff) BERMAN"/>
    <s v="WATSNIOT:Embedded: Watson Internet of Things - Co"/>
    <m/>
    <m/>
  </r>
  <r>
    <s v="J5-FCRY3F5"/>
    <s v="North America"/>
    <s v="US Finance Service"/>
    <s v="STATE FARM MUTUAL AUTOMOBILE INSURANCE COMPANY"/>
    <s v="Blockchain MVP with ITR&amp;D"/>
    <x v="1"/>
    <m/>
    <m/>
    <m/>
    <x v="1"/>
    <x v="2"/>
    <d v="2017-06-07T00:00:00"/>
    <s v="02/28/2017 12:24pm"/>
    <x v="0"/>
    <d v="2017-06-07T00:00:00"/>
    <n v="0"/>
    <n v="0"/>
    <n v="12"/>
    <s v="06/15/2017 01:32am"/>
    <s v="Won"/>
    <x v="1"/>
    <s v="Cloud Developer Service"/>
    <s v="Bluemix Public Subscription"/>
    <s v="Samuel S. (Samuel) Kramer"/>
    <s v="ASASERVC:Cloud Business Solution (CBS), EXTCNAPP:CLD&amp;COG: Extend cloud native apps &amp; data, ISA-BankInsFS09SEC-Security"/>
    <m/>
    <m/>
  </r>
  <r>
    <s v="J5-FCRY3F5"/>
    <s v="North America"/>
    <s v="US Finance Service"/>
    <s v="STATE FARM MUTUAL AUTOMOBILE INSURANCE COMPANY"/>
    <s v="Blockchain MVP with ITR&amp;D"/>
    <x v="1"/>
    <m/>
    <m/>
    <m/>
    <x v="1"/>
    <x v="2"/>
    <d v="2017-06-07T00:00:00"/>
    <s v="02/28/2017 12:24pm"/>
    <x v="0"/>
    <d v="2017-06-07T00:00:00"/>
    <n v="0"/>
    <n v="0"/>
    <n v="1"/>
    <s v="06/15/2017 01:32am"/>
    <s v="Won"/>
    <x v="1"/>
    <s v="Hybrid Integration"/>
    <s v="Node.js Solution"/>
    <s v="Samuel S. (Samuel) Kramer"/>
    <s v="ASASERVC:Cloud Business Solution (CBS), EXTCNAPP:CLD&amp;COG: Extend cloud native apps &amp; data, ISA-BankInsFS09SEC-Security"/>
    <m/>
    <m/>
  </r>
  <r>
    <s v="8N-4X0MWY0"/>
    <s v="Europe"/>
    <s v="Nordic"/>
    <s v="MILJOSTYRELSEN"/>
    <s v="Design thinking Workshop - Machine Learning strategi, BlueMix, Blockchain"/>
    <x v="0"/>
    <m/>
    <m/>
    <m/>
    <x v="1"/>
    <x v="0"/>
    <d v="2017-06-27T00:00:00"/>
    <s v="03/13/2017 05:51am"/>
    <x v="2"/>
    <d v="2017-06-27T00:00:00"/>
    <n v="0"/>
    <n v="0"/>
    <n v="12"/>
    <s v="06/15/2017 01:32am"/>
    <s v="NIR"/>
    <x v="1"/>
    <s v="Cloud Developer Service"/>
    <s v="IBM Bluemix Garage - Architecture"/>
    <s v="Khuram (Khuram) Hayat"/>
    <s v="IGSPU:Procurement Support - Unknown at this Time"/>
    <m/>
    <m/>
  </r>
  <r>
    <s v="82-X7IE440"/>
    <s v="GCG Group"/>
    <s v="GCG"/>
    <s v="Peoples Insurance Company of China"/>
    <s v="PICC P&amp;C Blockchain POC"/>
    <x v="1"/>
    <m/>
    <m/>
    <m/>
    <x v="1"/>
    <x v="2"/>
    <d v="2017-06-30T00:00:00"/>
    <s v="09/06/2016 05:41am"/>
    <x v="0"/>
    <d v="2017-06-30T00:00:00"/>
    <n v="0"/>
    <n v="0"/>
    <n v="1"/>
    <s v="09/08/2016 01:37am"/>
    <s v="NIR"/>
    <x v="11"/>
    <s v="Miscellaneous"/>
    <s v="Non-IBM HW"/>
    <s v="KAI (KAI) LI"/>
    <s v="ISA-InsFS23OCEG-CustomerEng, VDPCand:Value Driven Proposal Candidate, VDPCnfm:Value Driven Proposal Confirm"/>
    <m/>
    <m/>
  </r>
  <r>
    <s v="8I-HAM1IQ7"/>
    <s v="North America"/>
    <s v="US Industrial"/>
    <s v="CUMMINS INC."/>
    <s v="Cummins Bluemix Blockchain / supply chain interest  (garage services approach ... pilot, mvp deliverable)"/>
    <x v="3"/>
    <m/>
    <m/>
    <m/>
    <x v="1"/>
    <x v="9"/>
    <d v="2017-06-30T00:00:00"/>
    <s v="08/09/2016 10:02am"/>
    <x v="2"/>
    <d v="2017-06-30T00:00:00"/>
    <n v="0"/>
    <n v="0"/>
    <n v="1"/>
    <s v="02/19/2017 03:09am"/>
    <s v="NIR"/>
    <x v="1"/>
    <s v="Cloud Developer Service"/>
    <s v="Bluemix Public Subscription"/>
    <s v="Robert A. (Alex) Newman"/>
    <s v="CLOUD1:All Cloud Sales other than to Cloud SPs"/>
    <m/>
    <m/>
  </r>
  <r>
    <s v="ID-PSZHS3I"/>
    <s v="Europe"/>
    <s v="UKI"/>
    <s v="BHP BILLITON INTERNATIONAL SERVICES LTD"/>
    <s v="Blockchain in Insurance"/>
    <x v="3"/>
    <m/>
    <m/>
    <m/>
    <x v="1"/>
    <x v="4"/>
    <d v="2017-06-30T00:00:00"/>
    <s v="11/29/2016 01:22pm"/>
    <x v="4"/>
    <d v="2017-06-30T00:00:00"/>
    <n v="0"/>
    <n v="0"/>
    <n v="12"/>
    <s v="03/16/2017 07:33am"/>
    <s v="NIR"/>
    <x v="1"/>
    <s v="Lab Services"/>
    <m/>
    <s v="James (JAMES) Rogers"/>
    <s v="BLKHSBN:HW SP: Blockchain High Sec Bus Netwk Blmix"/>
    <m/>
    <m/>
  </r>
  <r>
    <s v="LZ-GJUT856"/>
    <s v="GCG Group"/>
    <s v="GCG"/>
    <s v="China wide internet technology (Beijing) Co., Ltd"/>
    <s v="blockchain POC"/>
    <x v="2"/>
    <m/>
    <m/>
    <m/>
    <x v="1"/>
    <x v="3"/>
    <d v="2017-06-30T00:00:00"/>
    <s v="01/04/2017 09:49pm"/>
    <x v="2"/>
    <d v="2017-06-30T00:00:00"/>
    <n v="0"/>
    <n v="0"/>
    <n v="1"/>
    <s v="05/02/2017 07:31pm"/>
    <s v="NIR"/>
    <x v="5"/>
    <s v="System z"/>
    <s v="Service Unit (lab service) for z Systems"/>
    <s v="GANG (GANG) LI"/>
    <s v="ZBLKPOC:HW SP: Blockchain Proof of Concept, ZNEWN-4:HW SP: z Systems New Account N-4"/>
    <m/>
    <m/>
  </r>
  <r>
    <s v="M6-OEV509R"/>
    <s v="North America"/>
    <s v="US Industrial"/>
    <s v="SEAGATE TECHNOLOGY LLC"/>
    <s v="Blockchain"/>
    <x v="3"/>
    <m/>
    <m/>
    <m/>
    <x v="1"/>
    <x v="8"/>
    <d v="2017-06-30T00:00:00"/>
    <s v="01/19/2017 08:37pm"/>
    <x v="3"/>
    <d v="2017-06-30T00:00:00"/>
    <n v="0"/>
    <n v="0"/>
    <n v="3"/>
    <s v="05/20/2017 09:28pm"/>
    <s v="Stretch"/>
    <x v="7"/>
    <s v="Industry Platform"/>
    <s v="Ind Platform: Strategic Advisory Consulting (Promontory)"/>
    <s v="ESTELLE M. (Estelle) SMITH"/>
    <s v="ZBLKPOC:HW SP: Blockchain Proof of Concept"/>
    <m/>
    <m/>
  </r>
  <r>
    <s v="V8-YTMPJP8"/>
    <s v="Asia Pacific"/>
    <s v="ASEAN"/>
    <s v="THE BANK OF TOKYO-MITSUBISHI UFJ, LTD. SINGAPORE BRANCH"/>
    <s v="BTMU Blockchain SLA Production"/>
    <x v="1"/>
    <s v="Yes"/>
    <s v="India"/>
    <s v="Involved."/>
    <x v="1"/>
    <x v="1"/>
    <d v="2017-06-30T00:00:00"/>
    <s v="11/23/2015 10:41am"/>
    <x v="2"/>
    <d v="2017-06-30T00:00:00"/>
    <n v="0"/>
    <n v="0"/>
    <n v="12"/>
    <s v="06/01/2017 01:31am"/>
    <s v="NIR"/>
    <x v="1"/>
    <s v="Cloud Unit Services"/>
    <s v="6950-99D SoftLayer on Cloud BU paper (SL for IBM channels)"/>
    <s v="DAVID BOON WAH (David Boon Wah) LIM"/>
    <s v="ISA-BankFMFS03-BackOfficeOps"/>
    <m/>
    <m/>
  </r>
  <r>
    <s v="ZD-L7LEPOD"/>
    <s v="Europe"/>
    <s v="Nordic"/>
    <s v="TIETOTALO INFOCENTER OY"/>
    <s v="API &amp; Blockchain"/>
    <x v="3"/>
    <m/>
    <m/>
    <m/>
    <x v="1"/>
    <x v="4"/>
    <d v="2017-06-30T00:00:00"/>
    <s v="09/27/2016 01:40pm"/>
    <x v="6"/>
    <d v="2017-06-30T00:00:00"/>
    <n v="0"/>
    <n v="0"/>
    <n v="1"/>
    <s v="02/19/2017 02:27am"/>
    <s v="NIR"/>
    <x v="1"/>
    <s v="Hybrid Integration"/>
    <m/>
    <s v="M. Morris S. (M MORRIS S) Dorfer"/>
    <m/>
    <m/>
    <m/>
  </r>
  <r>
    <s v="G8-U2GFE1J"/>
    <s v="Asia Pacific"/>
    <s v="ASEAN"/>
    <s v="PETROLIAM NASIONAL BERHAD (PETRONAS)"/>
    <s v="Blockchain Garage Workshop for Petronas Group"/>
    <x v="3"/>
    <m/>
    <m/>
    <m/>
    <x v="1"/>
    <x v="11"/>
    <d v="2017-04-29T00:00:00"/>
    <s v="02/28/2017 02:53am"/>
    <x v="4"/>
    <m/>
    <m/>
    <n v="0"/>
    <m/>
    <m/>
    <m/>
    <x v="15"/>
    <m/>
    <m/>
    <s v="ARSHAD (Arshad) MUNIR SHARIF"/>
    <s v="BLKHSBN:HW SP: Blockchain High Sec Bus Netwk Blmix"/>
    <m/>
    <m/>
  </r>
  <r>
    <s v="X8-QSOL19T"/>
    <s v="Europe"/>
    <s v="UKI"/>
    <s v="TESCO STORES"/>
    <s v="Blockchain Proof of Concept"/>
    <x v="4"/>
    <m/>
    <m/>
    <m/>
    <x v="1"/>
    <x v="7"/>
    <d v="2017-05-25T00:00:00"/>
    <s v="02/24/2017 06:10am"/>
    <x v="4"/>
    <m/>
    <m/>
    <n v="0"/>
    <m/>
    <m/>
    <m/>
    <x v="15"/>
    <m/>
    <m/>
    <s v="Luke (LUKE) Trevorrow"/>
    <s v="ZBLKPOC:HW SP: Blockchain Proof of Concept"/>
    <m/>
    <m/>
  </r>
  <r>
    <s v="XR-0BBC6MV"/>
    <s v="Asia Pacific"/>
    <s v="ANZ"/>
    <s v="DELOITTE TOUCHE TOHMATSU"/>
    <s v="Blockchain based offering for Citizen ID"/>
    <x v="3"/>
    <m/>
    <m/>
    <m/>
    <x v="1"/>
    <x v="4"/>
    <d v="2017-06-30T00:00:00"/>
    <s v="11/11/2016 02:10am"/>
    <x v="4"/>
    <m/>
    <m/>
    <n v="0"/>
    <m/>
    <m/>
    <m/>
    <x v="15"/>
    <m/>
    <m/>
    <s v="PIOTR (Piotr) GOLEC"/>
    <m/>
    <m/>
    <m/>
  </r>
  <r>
    <s v="86-NZV4PSX"/>
    <s v="North America"/>
    <s v="US Distribution"/>
    <s v="WAL-MART STORES INC"/>
    <s v="Blockchain garages"/>
    <x v="4"/>
    <s v="Yes"/>
    <s v="India"/>
    <s v="Industry Leader Connected with Geo. Yet to get input"/>
    <x v="2"/>
    <x v="7"/>
    <d v="2017-08-31T00:00:00"/>
    <s v="10/19/2016 05:32pm"/>
    <x v="7"/>
    <d v="2017-08-31T00:00:00"/>
    <n v="15000000"/>
    <n v="15"/>
    <n v="36"/>
    <s v="04/11/2017 01:18pm"/>
    <s v="Key stretch"/>
    <x v="0"/>
    <s v="Cognitive Process Transformation"/>
    <s v="CBDS: Watson IoT - Next Gen Supply Chain"/>
    <s v="Troy T. (Troy) Siwek"/>
    <s v="ISA-RetailDS16-Analytics"/>
    <m/>
    <m/>
  </r>
  <r>
    <s v="N7-87W0VFR"/>
    <s v="North America"/>
    <s v="US Distribution"/>
    <s v="WAL-MART STORES INC                                                   "/>
    <s v="Blockchain enabled Consumer Health Platform - Retail Operations, Patient Med"/>
    <x v="4"/>
    <m/>
    <m/>
    <m/>
    <x v="2"/>
    <x v="7"/>
    <d v="2017-09-29T00:00:00"/>
    <d v="2017-05-10T00:00:00"/>
    <x v="4"/>
    <d v="2017-09-29T00:00:00"/>
    <n v="12000000"/>
    <n v="12"/>
    <n v="24"/>
    <d v="2017-05-11T00:00:00"/>
    <s v="Stretch"/>
    <x v="0"/>
    <s v="Cog Process Trnsfmtn"/>
    <s v="UNK - Blockchain (CPR)"/>
    <s v="SWINT, KEVIN A (Kevin)"/>
    <s v="BLKHSBN"/>
    <m/>
    <m/>
  </r>
  <r>
    <s v="PD-90VH33V"/>
    <s v="Europe"/>
    <s v="DACH"/>
    <s v="ZF Friedrichshafen AG"/>
    <s v="Car eWallet Blockchain Platform - New business model"/>
    <x v="3"/>
    <m/>
    <m/>
    <m/>
    <x v="2"/>
    <x v="9"/>
    <d v="2017-09-22T00:00:00"/>
    <s v="05/11/2017 10:34am"/>
    <x v="4"/>
    <d v="2018-10-01T00:00:00"/>
    <n v="10000000"/>
    <n v="10"/>
    <n v="36"/>
    <s v="05/18/2017 01:32am"/>
    <s v="Key stretch"/>
    <x v="0"/>
    <s v="Cognitive Process Transformation"/>
    <s v="CPR: Blockchain Consulting"/>
    <s v="DATA WITHHELD"/>
    <m/>
    <m/>
    <m/>
  </r>
  <r>
    <s v="MK-DUW44Q2"/>
    <s v="Europe"/>
    <s v="UKI"/>
    <s v="LSEG BUSINESS SERVICES LIMITED                                        "/>
    <s v=" LSE Netting and Blockchain - Business Case and Build out"/>
    <x v="1"/>
    <s v="Yes"/>
    <s v="US Garage &amp; IRL"/>
    <s v="In touch with Kevin Gill &amp; Paul Berry who is working on the LSE Deal. Currently leveraging research staff to build the POC. Will engage CIC later"/>
    <x v="2"/>
    <x v="1"/>
    <d v="2017-09-29T00:00:00"/>
    <d v="2017-01-12T00:00:00"/>
    <x v="2"/>
    <d v="2017-09-29T00:00:00"/>
    <n v="7284562"/>
    <n v="7.2845620000000002"/>
    <n v="12"/>
    <d v="2017-06-08T00:00:00"/>
    <s v="Stretch"/>
    <x v="0"/>
    <s v="Cog Process Trnsfmtn"/>
    <s v="CPR: Blockchain Consulting"/>
    <s v="Bandi, Satya"/>
    <s v="AGILE, ZBLKPOC"/>
    <m/>
    <m/>
  </r>
  <r>
    <s v="GV-VQ1ZKH3"/>
    <s v="North America"/>
    <s v="US Industrial"/>
    <s v="EXXONMOBIL GLOBAL SERVICES COMPANY"/>
    <s v="Blockchain - operationalizing Blockchain across XOM -GBS +Bluemix/Blockchain Garage -multiple use case list"/>
    <x v="3"/>
    <m/>
    <m/>
    <m/>
    <x v="2"/>
    <x v="11"/>
    <d v="2017-08-31T00:00:00"/>
    <s v="02/05/2017 04:22pm"/>
    <x v="3"/>
    <d v="2017-09-30T00:00:00"/>
    <n v="6000000"/>
    <n v="6"/>
    <n v="12"/>
    <s v="05/18/2017 01:32am"/>
    <s v="Stretch"/>
    <x v="0"/>
    <s v="iX Growth Platform"/>
    <s v="DSI - DS: Digital Bus Strategy: Digital Reinvention"/>
    <s v="JENNIFER M. (Jennifer) BLAIR"/>
    <s v="ISA-BankFMFS03-BackOfficeOps, ISA-C&amp;PIS13-UpstrmPetroSolns, ISA-C&amp;PIS21-MidDownstreamPetro"/>
    <m/>
    <m/>
  </r>
  <r>
    <s v="W5-4TV527K"/>
    <s v="North America"/>
    <s v="US Public"/>
    <s v="BLUE CROSS &amp; BLUE SHIELD OF NORTH CAROLINA"/>
    <s v="Blockchain Interest - Clinical Data Use Case"/>
    <x v="0"/>
    <s v="Yes"/>
    <s v="India"/>
    <s v="Involved in initial discussion and workshops"/>
    <x v="2"/>
    <x v="10"/>
    <d v="2017-08-16T00:00:00"/>
    <s v="08/04/2016 09:24am"/>
    <x v="4"/>
    <d v="2017-08-16T00:00:00"/>
    <n v="5000000"/>
    <n v="5"/>
    <n v="12"/>
    <s v="01/22/2017 04:48am"/>
    <s v="NIR"/>
    <x v="0"/>
    <s v="Cloud Application Innovation"/>
    <s v="CAI Mobile at Scale Strategy, Creative &amp; Design"/>
    <s v="SUSHEEL K. (Susheel) LADWA"/>
    <s v="ISA-HealthPH30-ConsumerSvcs"/>
    <m/>
    <m/>
  </r>
  <r>
    <s v="70-09ZDAOA"/>
    <s v="North America"/>
    <s v="US Public"/>
    <s v="ABBOTT LABORATORIES                                                   "/>
    <s v="Blockchain project for Abbott"/>
    <x v="0"/>
    <m/>
    <m/>
    <m/>
    <x v="2"/>
    <x v="10"/>
    <d v="2017-09-15T00:00:00"/>
    <d v="2017-03-08T00:00:00"/>
    <x v="6"/>
    <d v="2017-09-15T00:00:00"/>
    <n v="5000000"/>
    <n v="5"/>
    <n v="12"/>
    <d v="2017-03-09T00:00:00"/>
    <s v="Stretch"/>
    <x v="0"/>
    <s v="Cog Process Trnsfmtn"/>
    <s v="CPR: Blockchain Consulting"/>
    <s v="TRESHOCK, MARK A"/>
    <s v="*"/>
    <m/>
    <m/>
  </r>
  <r>
    <s v="OV-NMS8WIT"/>
    <s v="North America"/>
    <s v="US Industrial"/>
    <s v="Cisco"/>
    <s v="Blockchain for SupplyChain - Production"/>
    <x v="3"/>
    <s v="Yes"/>
    <s v="India"/>
    <s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
    <x v="2"/>
    <x v="8"/>
    <d v="2017-09-15T00:00:00"/>
    <s v="12/02/2016 02:28pm"/>
    <x v="4"/>
    <d v="2017-09-29T00:00:00"/>
    <n v="5000000"/>
    <n v="5"/>
    <n v="18"/>
    <s v="04/14/2017 09:04am"/>
    <s v="NIR"/>
    <x v="0"/>
    <s v="Cloud Application Innovation"/>
    <s v="CAI Accel App Dev &amp; Integration - Private no-Cloud"/>
    <s v="PETER K. (Peter) KHOURY"/>
    <s v="BLKHSBN:HW SP: Blockchain High Sec Bus Netwk Blmix, ISA-ElecIS09-CogSupplyChain"/>
    <m/>
    <m/>
  </r>
  <r>
    <s v="SX-L0R3OH3"/>
    <s v="North America"/>
    <s v="US Distribution"/>
    <s v="KIMBERLY-CLARK CORP                                                   "/>
    <s v="Improve customer relationship via Blockchain"/>
    <x v="4"/>
    <m/>
    <m/>
    <m/>
    <x v="2"/>
    <x v="7"/>
    <d v="2017-09-29T00:00:00"/>
    <d v="2017-01-25T00:00:00"/>
    <x v="4"/>
    <d v="2017-09-29T00:00:00"/>
    <n v="5000000"/>
    <n v="5"/>
    <n v="18"/>
    <d v="2017-04-06T00:00:00"/>
    <s v="Stretch"/>
    <x v="0"/>
    <s v="Cog Process Trnsfmtn"/>
    <s v="CPR: Blockchain Consulting"/>
    <s v="Harvey, David"/>
    <m/>
    <m/>
    <m/>
  </r>
  <r>
    <s v="WP-QEYQ59P"/>
    <s v="North America"/>
    <s v="US Distribution"/>
    <s v="MCDONALDS CORP                                                        "/>
    <s v="Improve millennial customer set via food traceability/Blockchain transparenc"/>
    <x v="4"/>
    <m/>
    <m/>
    <m/>
    <x v="2"/>
    <x v="7"/>
    <d v="2017-09-29T00:00:00"/>
    <d v="2017-01-25T00:00:00"/>
    <x v="3"/>
    <d v="2017-09-29T00:00:00"/>
    <n v="5000000"/>
    <n v="5"/>
    <n v="18"/>
    <d v="2017-05-31T00:00:00"/>
    <s v="Stretch"/>
    <x v="0"/>
    <s v="Cog Process Trnsfmtn"/>
    <s v="CPR: Blockchain Consulting"/>
    <s v="Harvey, David"/>
    <m/>
    <m/>
    <m/>
  </r>
  <r>
    <s v="F4-HLTBR1E"/>
    <s v="North America"/>
    <s v="US Communica/CSI"/>
    <s v="INTERGRAPH CORP                                                       "/>
    <s v="Blockchain MvP1 w/ Enabling Soft-Layer W/ Cognitive - Cognitive Garage (Sell"/>
    <x v="3"/>
    <m/>
    <m/>
    <m/>
    <x v="2"/>
    <x v="12"/>
    <d v="2017-08-04T00:00:00"/>
    <d v="2017-05-15T00:00:00"/>
    <x v="3"/>
    <d v="2017-08-04T00:00:00"/>
    <n v="4200000"/>
    <n v="4.2"/>
    <n v="12"/>
    <d v="2017-05-22T00:00:00"/>
    <s v="At Risk"/>
    <x v="0"/>
    <s v="Cog Process Trnsfmtn"/>
    <s v="CPR: Blockchain Consulting"/>
    <s v="RAO, SURAJ (Suraj)"/>
    <s v="ZBLKPOC"/>
    <m/>
    <m/>
  </r>
  <r>
    <s v="IU-D2SS82G"/>
    <s v="North America"/>
    <s v="US Finance Service"/>
    <s v="INTERCONTINENTALEXCHANGE, INC."/>
    <s v="Data Exchange, eVault and Blockchain"/>
    <x v="1"/>
    <m/>
    <m/>
    <m/>
    <x v="2"/>
    <x v="1"/>
    <d v="2017-07-10T00:00:00"/>
    <s v="02/23/2017 12:47pm"/>
    <x v="4"/>
    <d v="2017-09-04T00:00:00"/>
    <n v="3400000"/>
    <n v="3.4"/>
    <n v="36"/>
    <s v="03/14/2017 11:05am"/>
    <s v="Stretch"/>
    <x v="0"/>
    <s v="Cognitive Process Transformation"/>
    <m/>
    <s v="JOHN (JOHN) HECK III"/>
    <s v="COGNITIV:Embedded Cognitive"/>
    <m/>
    <m/>
  </r>
  <r>
    <s v="B4-A42UTBH"/>
    <s v="North America"/>
    <s v="US Distribution"/>
    <s v="SC JOHNSON &amp; SON INC                                                  "/>
    <s v="Improve rebates via Blockchain transparency"/>
    <x v="4"/>
    <m/>
    <m/>
    <m/>
    <x v="2"/>
    <x v="7"/>
    <d v="2017-09-29T00:00:00"/>
    <d v="2017-01-25T00:00:00"/>
    <x v="4"/>
    <d v="2017-09-29T00:00:00"/>
    <n v="3000000"/>
    <n v="3"/>
    <n v="12"/>
    <d v="2017-04-06T00:00:00"/>
    <s v="Stretch"/>
    <x v="0"/>
    <s v="Cog Process Trnsfmtn"/>
    <s v="CPR: Blockchain Consulting"/>
    <s v="Harvey, David"/>
    <m/>
    <m/>
    <m/>
  </r>
  <r>
    <s v="4V-PC9GES2"/>
    <s v="North America"/>
    <s v="US Industrial"/>
    <s v="NYC Department of Finance"/>
    <s v="NYC DOF - Blockchain (Deed Fraud)"/>
    <x v="3"/>
    <m/>
    <m/>
    <m/>
    <x v="2"/>
    <x v="9"/>
    <d v="2017-09-30T00:00:00"/>
    <s v="10/13/2016 10:10pm"/>
    <x v="4"/>
    <d v="2017-09-30T00:00:00"/>
    <n v="3000000"/>
    <n v="3"/>
    <n v="6"/>
    <s v="01/22/2017 05:21am"/>
    <s v="Stretch"/>
    <x v="0"/>
    <s v="Cloud Application Innovation"/>
    <m/>
    <s v="Kenneth M. (Kenneth) Dircks"/>
    <s v="ZBLKPOC:HW SP: Blockchain Proof of Concept"/>
    <m/>
    <m/>
  </r>
  <r>
    <s v="MB-O5R14WU"/>
    <s v="North America"/>
    <s v="US Finance Service"/>
    <s v="JPMORGAN CHASE BANK NA                                                "/>
    <s v="Blockchain First Product  Go  Phase"/>
    <x v="1"/>
    <s v="Yes"/>
    <s v="India"/>
    <s v="In touch with Pramod Achanta, NA Blockchian leader, Currently understanding what was constributed to by Australia labs for the phase 1, so that CIC can be leveraged in the Go Phase."/>
    <x v="2"/>
    <x v="1"/>
    <d v="2017-08-31T00:00:00"/>
    <d v="2016-10-28T00:00:00"/>
    <x v="3"/>
    <d v="2017-09-04T00:00:00"/>
    <n v="2500000"/>
    <n v="2.5"/>
    <n v="12"/>
    <d v="2017-05-26T00:00:00"/>
    <s v="Stretch"/>
    <x v="0"/>
    <s v="Cog Process Trnsfmtn"/>
    <s v="CPR: Blockchain Consulting"/>
    <s v="ACHANTA, PRAMOD"/>
    <m/>
    <m/>
    <m/>
  </r>
  <r>
    <s v="DQ-56V0WPN"/>
    <s v="North America"/>
    <s v="US Finance Service"/>
    <s v="AMERICAN EXPRESS TRAVEL RELATED                                       "/>
    <s v="Merchant Payments Blockchain"/>
    <x v="1"/>
    <s v="Yes"/>
    <s v="India"/>
    <s v="Initial discussion in progress"/>
    <x v="2"/>
    <x v="1"/>
    <d v="2017-09-22T00:00:00"/>
    <d v="2017-03-20T00:00:00"/>
    <x v="3"/>
    <d v="2017-09-22T00:00:00"/>
    <n v="2500000"/>
    <n v="2.5"/>
    <n v="36"/>
    <d v="2017-05-18T00:00:00"/>
    <s v="Stretch"/>
    <x v="0"/>
    <s v="Cog Process Trnsfmtn"/>
    <s v="CPR: Blockchain Consulting"/>
    <s v="Deats, William C. (Bill)"/>
    <s v="ASASERVC"/>
    <m/>
    <m/>
  </r>
  <r>
    <s v="0H-QQ5TRLP"/>
    <s v="North America"/>
    <s v="US Public"/>
    <s v="AMGEN INC                                                             "/>
    <s v="Blockchain Supply Chain Pilot"/>
    <x v="0"/>
    <s v="Yes"/>
    <s v="India"/>
    <s v="Involved in Initial discussions, await further updtes from Kaustubh and Sector Spoc"/>
    <x v="2"/>
    <x v="10"/>
    <d v="2017-09-29T00:00:00"/>
    <d v="2017-03-29T00:00:00"/>
    <x v="3"/>
    <d v="2017-10-06T00:00:00"/>
    <n v="2500000"/>
    <n v="2.5"/>
    <n v="5"/>
    <d v="2017-04-27T00:00:00"/>
    <s v="Stretch"/>
    <x v="0"/>
    <s v="Cog Process Trnsfmtn"/>
    <s v="CPR: Blockchain Consulting"/>
    <s v="BERMAN, JEFFREY B (Jeff)"/>
    <s v="BLKHSBN"/>
    <m/>
    <m/>
  </r>
  <r>
    <s v="QB-IBDCUIK"/>
    <s v="North America"/>
    <s v="US Communica/CSI"/>
    <s v="COMCAST CABLE COMMUNICATIONS MGMT                                     "/>
    <s v="IBM blockchain program for Comcast Corporation including media, financial se"/>
    <x v="2"/>
    <m/>
    <m/>
    <m/>
    <x v="2"/>
    <x v="3"/>
    <d v="2017-09-29T00:00:00"/>
    <d v="2017-02-23T00:00:00"/>
    <x v="3"/>
    <d v="2017-10-13T00:00:00"/>
    <n v="2500000"/>
    <n v="2.5"/>
    <n v="24"/>
    <d v="2017-05-18T00:00:00"/>
    <s v="Key stretch"/>
    <x v="0"/>
    <s v="Cog Process Trnsfmtn"/>
    <s v="CPR: Blockchain Consulting"/>
    <s v="OPET, WILLIAM A"/>
    <s v="BLKHSBN"/>
    <m/>
    <m/>
  </r>
  <r>
    <s v="TL-TPM7MCZ"/>
    <s v="North America"/>
    <s v="US Distribution"/>
    <s v="PROCTER &amp; GAMBLE DISTRIBUTING CO                                      "/>
    <s v="We anticipate that P&amp;G will love the Blockchain Master Data Management POC t"/>
    <x v="4"/>
    <m/>
    <m/>
    <m/>
    <x v="2"/>
    <x v="7"/>
    <d v="2017-09-29T00:00:00"/>
    <d v="2017-04-14T00:00:00"/>
    <x v="6"/>
    <d v="2017-09-29T00:00:00"/>
    <n v="2500000"/>
    <n v="2.5"/>
    <n v="12"/>
    <d v="2017-04-20T00:00:00"/>
    <s v="NIR"/>
    <x v="0"/>
    <s v="Cog Process Trnsfmtn"/>
    <s v="UNK - Blockchain (CPR)"/>
    <s v="POESKE, DANE A (Dane)"/>
    <m/>
    <m/>
    <m/>
  </r>
  <r>
    <s v="4Z-JW83B3J"/>
    <s v="Europe"/>
    <s v="BeNeLux"/>
    <s v="KBC BANK SA"/>
    <s v="Operation Blockchain"/>
    <x v="1"/>
    <s v="Yes"/>
    <s v="India"/>
    <s v="Staffing in Progress"/>
    <x v="2"/>
    <x v="1"/>
    <d v="2017-09-15T00:00:00"/>
    <s v="03/03/2017 02:20am"/>
    <x v="2"/>
    <d v="2017-09-15T00:00:00"/>
    <n v="2400000"/>
    <n v="2.4"/>
    <n v="30"/>
    <s v="04/25/2017 06:18am"/>
    <s v="At Risk"/>
    <x v="0"/>
    <s v="Cloud Application Innovation"/>
    <s v="CAI - Digital Operations - Smarter Process"/>
    <s v="Luc (LUC) Wauters"/>
    <s v="ANAPPBOT:ANA SP: App Developer: New Apps &amp; Bots"/>
    <m/>
    <m/>
  </r>
  <r>
    <s v="QD-ZFZRR4F"/>
    <s v="Europe"/>
    <s v="UKI"/>
    <s v="MORRISONS"/>
    <s v="Blockchain"/>
    <x v="4"/>
    <m/>
    <m/>
    <m/>
    <x v="2"/>
    <x v="7"/>
    <d v="2017-08-25T00:00:00"/>
    <s v="03/09/2017 04:33am"/>
    <x v="3"/>
    <d v="2017-08-25T00:00:00"/>
    <n v="2325001"/>
    <n v="2.3250009999999999"/>
    <n v="12"/>
    <s v="05/20/2017 10:03pm"/>
    <s v="Stretch"/>
    <x v="3"/>
    <s v="Technology Support Services"/>
    <s v="6950-15Z Retail Technology Support Solutions"/>
    <s v="B. S. (BARRY) Connell"/>
    <s v="ISA-InsFS24DIGI-E2EDigitizatn"/>
    <m/>
    <m/>
  </r>
  <r>
    <s v="2B-IWSNBSK"/>
    <s v="North America"/>
    <s v="Canada"/>
    <s v="MINISTRY OF MANAGEMENT SERVICES"/>
    <s v="BlockChain POC for Corporate Registries  x Canada"/>
    <x v="0"/>
    <m/>
    <m/>
    <m/>
    <x v="2"/>
    <x v="0"/>
    <d v="2017-08-31T00:00:00"/>
    <s v="11/07/2016 11:51am"/>
    <x v="3"/>
    <d v="2017-08-31T00:00:00"/>
    <n v="2000011"/>
    <n v="2.0000110000000002"/>
    <n v="1"/>
    <s v="06/01/2017 01:32am"/>
    <s v="NIR"/>
    <x v="0"/>
    <s v="Cloud Application Innovation"/>
    <s v="CAI Smarter Com&amp;Cust Platforms- GBS Software Licensing"/>
    <s v="Nikki (NIKKI) Sieben"/>
    <s v="ISA-E&amp;UCS07-CustomerEngage, ZBLKPOC:HW SP: Blockchain Proof of Concept"/>
    <m/>
    <m/>
  </r>
  <r>
    <s v="R8-3C11KT3"/>
    <s v="MEA"/>
    <s v="MEA"/>
    <s v="DUBAI SMART GOVERNMENT                                                "/>
    <s v="Turnkey Implementation of Mobile Based Digital ID and Digital Signature Solu"/>
    <x v="0"/>
    <m/>
    <m/>
    <m/>
    <x v="2"/>
    <x v="0"/>
    <d v="2017-07-27T00:00:00"/>
    <d v="2017-05-29T00:00:00"/>
    <x v="2"/>
    <d v="2017-07-27T00:00:00"/>
    <n v="2000000"/>
    <n v="2"/>
    <n v="12"/>
    <d v="2017-06-08T00:00:00"/>
    <s v="NIR"/>
    <x v="0"/>
    <s v="Cog Process Trnsfmtn"/>
    <s v="CPR: Blockchain Consulting"/>
    <s v="Rana, Aamer (Aamer)"/>
    <m/>
    <m/>
    <m/>
  </r>
  <r>
    <s v="RH-QBRW5VE"/>
    <s v="North America"/>
    <s v="US Communica/CSI"/>
    <s v="NBC Universal                                                         "/>
    <s v="Blockchain Loyalty Solution"/>
    <x v="2"/>
    <m/>
    <m/>
    <m/>
    <x v="2"/>
    <x v="3"/>
    <d v="2017-07-31T00:00:00"/>
    <d v="2017-04-11T00:00:00"/>
    <x v="3"/>
    <d v="2017-08-14T00:00:00"/>
    <n v="2000000"/>
    <n v="2"/>
    <n v="12"/>
    <d v="2017-06-08T00:00:00"/>
    <s v="Stretch"/>
    <x v="0"/>
    <s v="Cog Process Trnsfmtn"/>
    <s v="CPR: Blockchain Consulting"/>
    <s v="QUEEN, BRIAN M"/>
    <s v="ZBLKPOC"/>
    <m/>
    <m/>
  </r>
  <r>
    <s v="VG-SK98EX9"/>
    <s v="North America"/>
    <s v="US Industrial"/>
    <s v="ROCKWELL AUTOMATION INC                                               "/>
    <s v="Blockchain for Fin Ops"/>
    <x v="3"/>
    <s v="Yes"/>
    <s v="India"/>
    <s v="This block chain opportunity has been logged by Partner from digital side with an anticipation based on demonstrations to different customers in US.  Will take time to become concrete.  BDE has been following up with DPE on the same."/>
    <x v="2"/>
    <x v="12"/>
    <d v="2017-08-25T00:00:00"/>
    <d v="2017-01-31T00:00:00"/>
    <x v="4"/>
    <d v="2017-09-01T00:00:00"/>
    <n v="2000000"/>
    <n v="2"/>
    <n v="12"/>
    <d v="2017-03-27T00:00:00"/>
    <s v="At Risk"/>
    <x v="0"/>
    <s v="Cog Process Trnsfmtn"/>
    <s v="CPR: Blockchain Consulting"/>
    <s v="Gates, Douglas (Doug)"/>
    <s v="WATIOT"/>
    <m/>
    <m/>
  </r>
  <r>
    <s v="GV-VQ1ZKH3"/>
    <s v="North America"/>
    <s v="US Industrial"/>
    <s v="EXXONMOBIL GLOBAL SERVICES COMPANY"/>
    <s v="Blockchain - operationalizing Blockchain across XOM -GBS +Bluemix/Blockchain Garage -multiple use case list"/>
    <x v="3"/>
    <m/>
    <m/>
    <m/>
    <x v="2"/>
    <x v="11"/>
    <d v="2017-08-31T00:00:00"/>
    <s v="02/05/2017 04:22pm"/>
    <x v="3"/>
    <d v="2017-08-31T00:00:00"/>
    <n v="2000000"/>
    <n v="2"/>
    <n v="12"/>
    <s v="04/06/2017 01:32am"/>
    <s v="Stretch"/>
    <x v="1"/>
    <s v="Lab Services"/>
    <s v="Software Services - Bluemix Garage"/>
    <s v="JENNIFER M. (Jennifer) BLAIR"/>
    <s v="ISA-BankFMFS03-BackOfficeOps, ISA-C&amp;PIS13-UpstrmPetroSolns, ISA-C&amp;PIS21-MidDownstreamPetro"/>
    <m/>
    <m/>
  </r>
  <r>
    <s v="LT-416DT35"/>
    <s v="Europe"/>
    <s v="DACH"/>
    <s v="Accarda AG                                                            "/>
    <s v="SEF 2017 - CRM, Bonitätsprüfung, Blockchain"/>
    <x v="4"/>
    <m/>
    <m/>
    <m/>
    <x v="2"/>
    <x v="7"/>
    <d v="2017-09-07T00:00:00"/>
    <d v="2017-06-09T00:00:00"/>
    <x v="3"/>
    <d v="2017-09-07T00:00:00"/>
    <n v="2000000"/>
    <n v="2"/>
    <n v="12"/>
    <d v="2017-06-09T00:00:00"/>
    <s v="Stretch"/>
    <x v="0"/>
    <s v="Cog Process Trnsfmtn"/>
    <s v="CPR: Blockchain Consulting"/>
    <s v="Hechler, HansRudolf"/>
    <m/>
    <m/>
    <m/>
  </r>
  <r>
    <s v="KU-YDZK8K6"/>
    <s v="Asia Pacific"/>
    <s v="Korea"/>
    <s v="WOORI BANK                                                            "/>
    <s v="[WRB]Blockchain main project"/>
    <x v="1"/>
    <m/>
    <m/>
    <m/>
    <x v="2"/>
    <x v="1"/>
    <d v="2017-09-22T00:00:00"/>
    <d v="2017-03-12T00:00:00"/>
    <x v="4"/>
    <d v="2017-09-22T00:00:00"/>
    <n v="2000000"/>
    <n v="2"/>
    <n v="12"/>
    <d v="2017-03-16T00:00:00"/>
    <s v="Stretch"/>
    <x v="3"/>
    <s v="Infrastructure Svcs"/>
    <s v="6950-16G GTS Split Blockchain on Bluemix (Finance Use Only)"/>
    <s v="Kim, Sung Chan"/>
    <s v="CLOUD1"/>
    <m/>
    <m/>
  </r>
  <r>
    <s v="C7-CVMZ1IA"/>
    <s v="North America"/>
    <s v="US Public"/>
    <s v="COUNCIL FOR AFFORDABLE QUALITY HEALTHCARE, INC."/>
    <s v="Blockchain Implementation"/>
    <x v="0"/>
    <m/>
    <m/>
    <m/>
    <x v="2"/>
    <x v="10"/>
    <d v="2017-09-30T00:00:00"/>
    <s v="05/04/2017 11:13am"/>
    <x v="3"/>
    <d v="2017-10-18T00:00:00"/>
    <n v="2000000"/>
    <n v="2"/>
    <n v="12"/>
    <s v="05/25/2017 01:32am"/>
    <s v="Stretch"/>
    <x v="0"/>
    <s v="Cloud Application Innovation"/>
    <s v="CAI DevOps services - Private no-Cloud"/>
    <s v="AAYUSH (Aayush) MATHUR"/>
    <s v="ISA-999-NoSolutionSold"/>
    <m/>
    <m/>
  </r>
  <r>
    <s v="TJ-GQBT7SF"/>
    <s v="Latin America"/>
    <s v="Brazil"/>
    <s v="BANCO DO NORDESTE DO BRASIL S A - BN RIO DE JANEIRO"/>
    <s v="Organic Growth 2017 excluding SAP CPU consumption phase 2, and Blockchain on z."/>
    <x v="0"/>
    <m/>
    <m/>
    <m/>
    <x v="2"/>
    <x v="0"/>
    <d v="2017-09-18T00:00:00"/>
    <s v="12/22/2016 12:37pm"/>
    <x v="4"/>
    <d v="2017-09-18T00:00:00"/>
    <n v="1912610"/>
    <n v="1.9126099999999999"/>
    <n v="1"/>
    <s v="02/20/2017 01:14pm"/>
    <s v="NIR"/>
    <x v="5"/>
    <s v="System z"/>
    <s v="z Systems Hardware - Other"/>
    <s v="Teresa Cristina Neves De (TERESA) Pinho"/>
    <s v="ZBLKLOCL:HW SP: zSystems Blockchain Local/On Prem."/>
    <m/>
    <m/>
  </r>
  <r>
    <s v="SA-ACGOUU3"/>
    <s v="North America"/>
    <s v="US Finance Service"/>
    <s v="AIG PC GLOBAL SERVICES INC                                            "/>
    <s v="AIG - Multi-national Insurance Blockchain Build and Run Phase"/>
    <x v="1"/>
    <m/>
    <m/>
    <m/>
    <x v="2"/>
    <x v="2"/>
    <d v="2017-07-21T00:00:00"/>
    <d v="2017-06-05T00:00:00"/>
    <x v="4"/>
    <d v="2017-08-01T00:00:00"/>
    <n v="1500000"/>
    <n v="1.5"/>
    <n v="3"/>
    <d v="2017-06-08T00:00:00"/>
    <s v="Stretch"/>
    <x v="0"/>
    <s v="Cog Process Trnsfmtn"/>
    <s v="CPR: Blockchain Consulting"/>
    <s v="Cant, Bart (Bart)"/>
    <m/>
    <m/>
    <m/>
  </r>
  <r>
    <s v="CF-H23BHPX"/>
    <s v="MEA"/>
    <s v="MEA"/>
    <s v="YAPI VE KREDI BANKASI A S"/>
    <s v="Blockchain Infrastucture"/>
    <x v="1"/>
    <m/>
    <m/>
    <m/>
    <x v="2"/>
    <x v="1"/>
    <d v="2017-08-15T00:00:00"/>
    <s v="05/17/2017 09:32am"/>
    <x v="3"/>
    <d v="2017-08-15T00:00:00"/>
    <n v="1500000"/>
    <n v="1.5"/>
    <n v="1"/>
    <s v="05/18/2017 01:32am"/>
    <s v="NIR"/>
    <x v="5"/>
    <s v="System z"/>
    <s v="z Systems Hardware - Other"/>
    <s v="BULENT (Bulent) PALABIYIK"/>
    <s v="ISA-BankFS08-Blockchain"/>
    <m/>
    <m/>
  </r>
  <r>
    <s v="M5-MFVIJYW"/>
    <s v="MEA"/>
    <s v="MEA"/>
    <s v="Akbank"/>
    <s v="Blockchain Infrastucture"/>
    <x v="1"/>
    <m/>
    <m/>
    <m/>
    <x v="2"/>
    <x v="1"/>
    <d v="2017-08-15T00:00:00"/>
    <s v="05/17/2017 08:57am"/>
    <x v="3"/>
    <d v="2017-08-15T00:00:00"/>
    <n v="1500000"/>
    <n v="1.5"/>
    <n v="1"/>
    <s v="06/08/2017 01:32am"/>
    <s v="NIR"/>
    <x v="5"/>
    <s v="System z"/>
    <s v="z Systems Hardware - Other"/>
    <s v="BULENT (Bulent) PALABIYIK"/>
    <s v="ISA-BankFS08-Blockchain"/>
    <m/>
    <m/>
  </r>
  <r>
    <s v="ZI-THDTKDJ"/>
    <s v="North America"/>
    <s v="US Communica/CSI"/>
    <s v="CERNER CORPORATION                                                    "/>
    <s v="RevCycle-Blockchain"/>
    <x v="3"/>
    <m/>
    <m/>
    <m/>
    <x v="2"/>
    <x v="4"/>
    <d v="2017-09-29T00:00:00"/>
    <d v="2017-02-27T00:00:00"/>
    <x v="4"/>
    <d v="2017-09-29T00:00:00"/>
    <n v="1500000"/>
    <n v="1.5"/>
    <n v="12"/>
    <d v="2017-04-18T00:00:00"/>
    <s v="Stretch"/>
    <x v="0"/>
    <s v="Cog Process Trnsfmtn"/>
    <s v="UNK - Blockchain (CPR)"/>
    <s v="Moore, Patricia (Patti)"/>
    <s v="BLKHSBN"/>
    <m/>
    <m/>
  </r>
  <r>
    <s v="91-PGK7DVX"/>
    <s v="MEA"/>
    <s v="MEA"/>
    <s v="NEDBANK LTD                                                           "/>
    <s v="Nedbank Blockchain Phase 1"/>
    <x v="1"/>
    <s v="Yes"/>
    <s v="India"/>
    <s v="Later Phases : place Holder"/>
    <x v="2"/>
    <x v="1"/>
    <d v="2017-07-28T00:00:00"/>
    <d v="2017-03-06T00:00:00"/>
    <x v="3"/>
    <d v="2017-07-28T00:00:00"/>
    <n v="1487431"/>
    <n v="1.4874309999999999"/>
    <n v="6"/>
    <d v="2017-06-08T00:00:00"/>
    <s v="Stretch"/>
    <x v="0"/>
    <s v="Cog Process Trnsfmtn"/>
    <s v="CPR: Blockchain Consulting"/>
    <s v="Anderson, Philip Matthew (Philip Matthew)"/>
    <m/>
    <m/>
    <m/>
  </r>
  <r>
    <s v="IA-KZ22U1A"/>
    <s v="Asia Pacific"/>
    <s v="Korea"/>
    <s v="The Korea Federation of Banks"/>
    <s v="[KFB] Blockchain Services for Bank Consortium"/>
    <x v="1"/>
    <m/>
    <m/>
    <m/>
    <x v="2"/>
    <x v="1"/>
    <d v="2017-08-18T00:00:00"/>
    <s v="02/13/2017 12:32am"/>
    <x v="2"/>
    <d v="2017-08-18T00:00:00"/>
    <n v="1200000"/>
    <n v="1.2"/>
    <n v="6"/>
    <s v="06/13/2017 01:07am"/>
    <s v="Stretch"/>
    <x v="0"/>
    <s v="Cloud Application Innovation"/>
    <s v="CAI Accel App Dev &amp; Integration - Private no-Cloud"/>
    <s v="HYEON JU (Hyeon Ju) LEE"/>
    <s v="ISA-999-NoSolutionSold"/>
    <m/>
    <m/>
  </r>
  <r>
    <s v="W9-QQJIQH6"/>
    <s v="North America"/>
    <s v="US Finance Service"/>
    <s v="AMERICAN EXPRESS TRAVEL RELATED                                       "/>
    <s v="Blockchain FVP Team(s)"/>
    <x v="1"/>
    <m/>
    <m/>
    <m/>
    <x v="2"/>
    <x v="1"/>
    <d v="2017-09-18T00:00:00"/>
    <d v="2017-04-21T00:00:00"/>
    <x v="3"/>
    <d v="2017-07-31T00:00:00"/>
    <n v="1200000"/>
    <n v="1.2"/>
    <n v="12"/>
    <d v="2017-05-25T00:00:00"/>
    <s v="Stretch"/>
    <x v="0"/>
    <s v="Cog Process Trnsfmtn"/>
    <s v="CPR: Blockchain Consulting"/>
    <s v="ACHANTA, PRAMOD"/>
    <m/>
    <m/>
    <m/>
  </r>
  <r>
    <s v="VH-8Y16KGE"/>
    <s v="GCG Group"/>
    <s v="GCG"/>
    <s v="Changsha Sanyi Group Holdings Co., Ltd."/>
    <s v="block chain pilot"/>
    <x v="3"/>
    <m/>
    <m/>
    <m/>
    <x v="2"/>
    <x v="12"/>
    <d v="2017-08-31T00:00:00"/>
    <s v="09/20/2016 05:37am"/>
    <x v="2"/>
    <d v="2017-09-30T00:00:00"/>
    <n v="1089834"/>
    <n v="1.089834"/>
    <n v="1"/>
    <s v="06/01/2017 03:10am"/>
    <s v="At Risk"/>
    <x v="0"/>
    <s v="Cognitive Process Transformation"/>
    <s v="CBDS: Watson IoT - Emerging Technologies"/>
    <s v="QUN (QUN) HUANG"/>
    <s v="ZBLKPOC:HW SP: Blockchain Proof of Concept"/>
    <m/>
    <m/>
  </r>
  <r>
    <s v="0O-I0JYTJ1"/>
    <s v="MEA"/>
    <s v="MEA"/>
    <s v="DUBAI SMART GOVERNMENT                                                "/>
    <s v="Blockchain Platform Implementation"/>
    <x v="0"/>
    <m/>
    <m/>
    <m/>
    <x v="2"/>
    <x v="0"/>
    <d v="2017-07-13T00:00:00"/>
    <d v="2017-04-14T00:00:00"/>
    <x v="4"/>
    <d v="2017-07-13T00:00:00"/>
    <n v="1000000"/>
    <n v="1"/>
    <n v="6"/>
    <d v="2017-04-20T00:00:00"/>
    <s v="NIR"/>
    <x v="0"/>
    <s v="Cog Process Trnsfmtn"/>
    <s v="UNK - Blockchain (CPR)"/>
    <s v="Ananthasayanam, Sreeram (Sreeram)"/>
    <m/>
    <m/>
    <m/>
  </r>
  <r>
    <s v="1L-1DXKEMN"/>
    <s v="North America"/>
    <s v="US Communica/CSI"/>
    <s v="COX ENTERPRISES INC                                                   "/>
    <s v="Cox enterprise wide business use of IBM Blockchain capabilities including au"/>
    <x v="2"/>
    <s v="Yes"/>
    <s v="India"/>
    <s v="Intial Discussion around in supporting the account team in solutioning the opportunity. Need more details"/>
    <x v="2"/>
    <x v="3"/>
    <d v="2017-08-04T00:00:00"/>
    <d v="2016-10-11T00:00:00"/>
    <x v="2"/>
    <d v="2017-08-25T00:00:00"/>
    <n v="1000000"/>
    <n v="1"/>
    <n v="10"/>
    <d v="2017-06-14T00:00:00"/>
    <s v="Solid"/>
    <x v="0"/>
    <s v="Cog Process Trnsfmtn"/>
    <s v="CPR: Blockchain Consulting"/>
    <s v="OPET, WILLIAM A"/>
    <s v="BLKHSBN"/>
    <m/>
    <m/>
  </r>
  <r>
    <s v="Q8-HT7ODO3"/>
    <s v="MEA"/>
    <s v="MEA"/>
    <s v="T.C. Halkbankasi A.S."/>
    <s v="Blockchain Infrastucture"/>
    <x v="1"/>
    <m/>
    <m/>
    <m/>
    <x v="2"/>
    <x v="1"/>
    <d v="2017-08-15T00:00:00"/>
    <s v="05/17/2017 10:16am"/>
    <x v="3"/>
    <d v="2017-08-15T00:00:00"/>
    <n v="1000000"/>
    <n v="1"/>
    <n v="1"/>
    <s v="06/08/2017 01:31am"/>
    <s v="NIR"/>
    <x v="5"/>
    <s v="System z"/>
    <s v="z Systems Hardware - Other"/>
    <s v="EDA (Eda) CELIKBILEK"/>
    <s v="ISA-999-NoSolutionSold"/>
    <m/>
    <m/>
  </r>
  <r>
    <s v="IA-KZ22U1A"/>
    <s v="Asia Pacific"/>
    <s v="Korea"/>
    <s v="The Korea Federation of Banks"/>
    <s v="[KFB] Blockchain Services for Bank Consortium"/>
    <x v="1"/>
    <m/>
    <m/>
    <m/>
    <x v="2"/>
    <x v="1"/>
    <d v="2017-08-18T00:00:00"/>
    <s v="02/13/2017 12:32am"/>
    <x v="2"/>
    <d v="2017-08-18T00:00:00"/>
    <n v="1000000"/>
    <n v="1"/>
    <n v="10"/>
    <s v="06/02/2017 05:03am"/>
    <s v="Key stretch"/>
    <x v="3"/>
    <s v="Infrastructure Services"/>
    <s v="6950-99T IBM Network Integration Services"/>
    <s v="HYEON JU (Hyeon Ju) LEE"/>
    <s v="ISA-999-NoSolutionSold"/>
    <m/>
    <m/>
  </r>
  <r>
    <s v="KZ-NVG3MLZ"/>
    <s v="North America"/>
    <s v="US Finance Service"/>
    <s v="STATE FARM MUTUAL AUTOMOBILE                                          "/>
    <s v="Block Chain Implementation"/>
    <x v="1"/>
    <m/>
    <m/>
    <m/>
    <x v="2"/>
    <x v="2"/>
    <d v="2017-08-25T00:00:00"/>
    <d v="2017-06-12T00:00:00"/>
    <x v="4"/>
    <d v="2017-08-25T00:00:00"/>
    <n v="1000000"/>
    <n v="1"/>
    <n v="12"/>
    <d v="2017-06-12T00:00:00"/>
    <s v="Key stretch"/>
    <x v="0"/>
    <s v="Cog Process Trnsfmtn"/>
    <s v="CPR: Blockchain Consulting"/>
    <s v="Hertzig, Michael M"/>
    <s v="ASASERVC, EXTCNAPP"/>
    <m/>
    <m/>
  </r>
  <r>
    <s v="83-3QSCJZ9"/>
    <s v="North America"/>
    <s v="US Distribution"/>
    <s v="UNITED AIRLINES INC"/>
    <s v="United &amp; IATA Blockchain"/>
    <x v="4"/>
    <m/>
    <m/>
    <m/>
    <x v="2"/>
    <x v="6"/>
    <d v="2017-08-31T00:00:00"/>
    <s v="05/03/2017 01:11pm"/>
    <x v="3"/>
    <d v="2017-12-04T00:00:00"/>
    <n v="1000000"/>
    <n v="1"/>
    <n v="36"/>
    <s v="05/04/2017 01:31am"/>
    <s v="NIR"/>
    <x v="1"/>
    <s v="Cloud Developer Service"/>
    <s v="Bluemix Public Subscription"/>
    <s v="Diane E. (Diane) Shimmon"/>
    <s v="COGAPPS:CLD&amp;COG: Create cognitive applications"/>
    <m/>
    <m/>
  </r>
  <r>
    <s v="JR-23V3YYD"/>
    <s v="North America"/>
    <s v="Canada"/>
    <s v="THE BANK OF NOVA SCOTIA                                               "/>
    <s v="Blockchain capacity model"/>
    <x v="1"/>
    <m/>
    <m/>
    <m/>
    <x v="2"/>
    <x v="1"/>
    <d v="2017-09-15T00:00:00"/>
    <d v="2017-05-05T00:00:00"/>
    <x v="4"/>
    <d v="2017-09-15T00:00:00"/>
    <n v="1000000"/>
    <n v="1"/>
    <n v="12"/>
    <d v="2017-05-11T00:00:00"/>
    <s v="NIR"/>
    <x v="0"/>
    <s v="Cog Process Trnsfmtn"/>
    <s v="CPR: Blockchain Consulting"/>
    <s v="Erickson, Paul (P.W.)"/>
    <m/>
    <m/>
    <m/>
  </r>
  <r>
    <s v="RH-FH8I43Y"/>
    <s v="Asia Pacific"/>
    <s v="Korea"/>
    <s v="L.D.C.C.                                                              "/>
    <s v="Group Blockchain Expansion - Retail Account"/>
    <x v="4"/>
    <m/>
    <m/>
    <m/>
    <x v="2"/>
    <x v="7"/>
    <d v="2017-09-15T00:00:00"/>
    <d v="2017-03-13T00:00:00"/>
    <x v="3"/>
    <d v="2017-09-15T00:00:00"/>
    <n v="1000000"/>
    <n v="1"/>
    <n v="12"/>
    <d v="2017-06-01T00:00:00"/>
    <s v="Stretch"/>
    <x v="0"/>
    <s v="Cog Process Trnsfmtn"/>
    <s v="CPR: Blockchain Consulting"/>
    <s v="Kim, Soo Yun"/>
    <m/>
    <m/>
    <m/>
  </r>
  <r>
    <s v="S7-WLVLQW0"/>
    <s v="North America"/>
    <s v="US Industrial"/>
    <s v="MEDTRONIC INC                                                         "/>
    <s v="Blockchain PoC"/>
    <x v="3"/>
    <s v="Yes"/>
    <s v="India"/>
    <s v="Initial discussion on Supply Chain Usecase"/>
    <x v="2"/>
    <x v="8"/>
    <d v="2017-09-15T00:00:00"/>
    <d v="2017-04-04T00:00:00"/>
    <x v="4"/>
    <d v="2017-08-15T00:00:00"/>
    <n v="1000000"/>
    <n v="1"/>
    <n v="12"/>
    <d v="2017-04-06T00:00:00"/>
    <s v="NIR"/>
    <x v="0"/>
    <s v="Cloud App Innov"/>
    <s v="CAI Big Data Srvs Blockchain on Big Data"/>
    <s v="Shrivastava, Vineet"/>
    <s v="ZBLKPOC"/>
    <m/>
    <m/>
  </r>
  <r>
    <s v="73-JQL2EKI"/>
    <s v="Europe"/>
    <s v="BeNeLux"/>
    <s v="Philips Lighting B.V.                                                 "/>
    <s v="IoT partnership, WIot platform for Partners"/>
    <x v="3"/>
    <m/>
    <m/>
    <m/>
    <x v="2"/>
    <x v="8"/>
    <d v="2017-09-21T00:00:00"/>
    <d v="2016-12-01T00:00:00"/>
    <x v="2"/>
    <d v="2017-09-29T00:00:00"/>
    <n v="1000000"/>
    <n v="1"/>
    <n v="12"/>
    <d v="2017-05-25T00:00:00"/>
    <s v="At Risk"/>
    <x v="0"/>
    <s v="Cog Process Trnsfmtn"/>
    <s v="CPR: Blockchain Consulting"/>
    <s v="Koppelle, J R (Hans)"/>
    <s v="ZBLKPOC"/>
    <m/>
    <m/>
  </r>
  <r>
    <s v="TD-P8FNETF"/>
    <s v="Europe"/>
    <s v="CEE"/>
    <s v="Gazprom Neft"/>
    <s v="Downstream B2B IoT incl. Blockchain"/>
    <x v="3"/>
    <m/>
    <m/>
    <m/>
    <x v="2"/>
    <x v="11"/>
    <d v="2017-09-28T00:00:00"/>
    <s v="05/11/2017 05:07am"/>
    <x v="4"/>
    <d v="2017-09-28T00:00:00"/>
    <n v="1000000"/>
    <n v="1"/>
    <n v="12"/>
    <s v="05/11/2017 05:07am"/>
    <s v="Stretch"/>
    <x v="0"/>
    <s v="Cognitive Process Transformation"/>
    <s v="CBDS - Smarter Process"/>
    <s v="Kai-Uwe (Kai-Uwe) Gundermann"/>
    <m/>
    <m/>
    <m/>
  </r>
  <r>
    <s v="4Y-KA5UDMD"/>
    <s v="Europe"/>
    <s v="DACH"/>
    <s v="Nestlé SA                                                            "/>
    <s v="Supply Chain Digital Operations/Blockchain PoC"/>
    <x v="4"/>
    <s v="Yes"/>
    <s v="India"/>
    <s v="Working on a POC to implement a BC based solution for Document approvals in a Bonded warehouse context"/>
    <x v="2"/>
    <x v="7"/>
    <d v="2017-09-29T00:00:00"/>
    <d v="2017-03-29T00:00:00"/>
    <x v="2"/>
    <d v="2017-09-29T00:00:00"/>
    <n v="1000000"/>
    <n v="1"/>
    <n v="12"/>
    <d v="2017-05-11T00:00:00"/>
    <s v="Stretch"/>
    <x v="0"/>
    <s v="Cog Process Trnsfmtn"/>
    <s v="CPR: Blockchain Consulting"/>
    <s v="Hutton, Kelly"/>
    <s v="IGSPN"/>
    <m/>
    <m/>
  </r>
  <r>
    <s v="6U-3PQXLW1"/>
    <s v="North America"/>
    <s v="US Distribution"/>
    <s v="UNITED PARCEL SERVICE, INC. (OH)"/>
    <s v="LinuxONE or IFL Capacity for Blockchain (zRecovery)"/>
    <x v="4"/>
    <m/>
    <m/>
    <m/>
    <x v="2"/>
    <x v="6"/>
    <d v="2017-09-29T00:00:00"/>
    <s v="10/05/2015 07:08pm"/>
    <x v="2"/>
    <d v="2017-09-29T00:00:00"/>
    <n v="1000000"/>
    <n v="1"/>
    <n v="1"/>
    <s v="06/15/2017 01:32am"/>
    <s v="Stretch"/>
    <x v="5"/>
    <s v="System z"/>
    <s v="z Systems Hardware - Other"/>
    <s v="John (John) Conklin"/>
    <s v="NEWROUTE:New Routes opptys through ISVs &amp; SIs"/>
    <m/>
    <m/>
  </r>
  <r>
    <s v="GZ-ITQBW2C"/>
    <s v="North America"/>
    <s v="US Distribution"/>
    <s v="EDGEWELL PERSONAL CARE BRANDS LLC                                     "/>
    <s v="Improve recalls and promotions via Blockchain"/>
    <x v="4"/>
    <m/>
    <m/>
    <m/>
    <x v="2"/>
    <x v="7"/>
    <d v="2017-09-29T00:00:00"/>
    <d v="2017-01-25T00:00:00"/>
    <x v="4"/>
    <d v="2017-09-29T00:00:00"/>
    <n v="1000000"/>
    <n v="1"/>
    <n v="12"/>
    <d v="2017-04-06T00:00:00"/>
    <s v="Stretch"/>
    <x v="0"/>
    <s v="Cog Process Trnsfmtn"/>
    <s v="CPR: Blockchain Consulting"/>
    <s v="Harvey, David"/>
    <m/>
    <m/>
    <m/>
  </r>
  <r>
    <s v="M8-UUHVLTX"/>
    <s v="North America"/>
    <s v="US Finance Service"/>
    <s v="Bank of America CIO/LOB Ent Srvcs Fin"/>
    <s v="Bank of America Linux One Blockchain"/>
    <x v="1"/>
    <m/>
    <m/>
    <m/>
    <x v="2"/>
    <x v="1"/>
    <d v="2017-09-29T00:00:00"/>
    <s v="08/17/2016 11:09am"/>
    <x v="3"/>
    <d v="2017-09-29T00:00:00"/>
    <n v="1000000"/>
    <n v="1"/>
    <n v="1"/>
    <s v="06/01/2017 01:32am"/>
    <s v="Stretch"/>
    <x v="5"/>
    <s v="System z"/>
    <s v="Linux on IBM z Systems"/>
    <s v="MICHAEL J. (James) COSTIGAN"/>
    <s v="NEWROUTE:New Routes opptys through ISVs &amp; SIs"/>
    <m/>
    <m/>
  </r>
  <r>
    <s v="T9-UYAGC9J"/>
    <s v="Japan"/>
    <s v="Japan"/>
    <s v="BANK OF TOKYO-MITSUBISHI UFJ,LTD."/>
    <s v="Blockchain"/>
    <x v="1"/>
    <s v="Yes"/>
    <s v="India"/>
    <s v="Will get involved"/>
    <x v="2"/>
    <x v="1"/>
    <d v="2017-09-28T00:00:00"/>
    <s v="03/01/2016 09:33pm"/>
    <x v="2"/>
    <d v="2017-12-29T00:00:00"/>
    <n v="952380"/>
    <n v="0.95238"/>
    <n v="12"/>
    <s v="06/15/2017 01:32am"/>
    <s v="NIR"/>
    <x v="0"/>
    <s v="iX Growth Platform"/>
    <s v="DSI - iX: Marketing Platforms: Digital Marketing"/>
    <s v="Atsushi (ATSUSHI) Hamase"/>
    <s v="EMBMOBLE:GBS Embedded Mobile"/>
    <m/>
    <m/>
  </r>
  <r>
    <s v="KG-GCM5KH9"/>
    <s v="North America"/>
    <s v="US Industrial"/>
    <s v="EXXONMOBIL GLOBAL SERVICES CO                                         "/>
    <s v="Run Phase - Crude Equity Blockchain Prototype - GBS + Platform aaS"/>
    <x v="3"/>
    <s v="Yes"/>
    <n v="0"/>
    <s v="Involved in the Initial PoC"/>
    <x v="2"/>
    <x v="11"/>
    <d v="2017-07-15T00:00:00"/>
    <d v="2017-04-16T00:00:00"/>
    <x v="4"/>
    <d v="2017-07-15T00:00:00"/>
    <n v="900000"/>
    <n v="0.9"/>
    <n v="12"/>
    <d v="2017-04-20T00:00:00"/>
    <s v="Stretch"/>
    <x v="7"/>
    <s v="Industry Platform"/>
    <s v="UNK - High Security Business Network"/>
    <s v="BLAIR, JENNIFER M (Jennifer)"/>
    <s v="BLKHSBN, DEVCNAPP"/>
    <m/>
    <m/>
  </r>
  <r>
    <s v="ZY-5T1VKEK"/>
    <s v="Greater China Group"/>
    <s v="GCG"/>
    <s v="ShenZhen Rong Times technology                                        "/>
    <s v="PCR"/>
    <x v="3"/>
    <m/>
    <m/>
    <m/>
    <x v="2"/>
    <x v="12"/>
    <d v="2017-07-10T00:00:00"/>
    <d v="2017-05-25T00:00:00"/>
    <x v="2"/>
    <d v="2017-06-30T00:00:00"/>
    <n v="895474"/>
    <n v="0.89547399999999999"/>
    <n v="12"/>
    <d v="2017-06-08T00:00:00"/>
    <s v="Solid"/>
    <x v="0"/>
    <s v="Cog Process Trnsfmtn"/>
    <s v="CPR: Blockchain Consulting"/>
    <s v="Zhang, Zi Qiang"/>
    <m/>
    <m/>
    <m/>
  </r>
  <r>
    <s v="6L-5ORAXD4"/>
    <s v="North America"/>
    <s v="US Communica/CSI"/>
    <s v="CERNER CORPORATION                                                    "/>
    <s v="Blockchain for Healthcare"/>
    <x v="3"/>
    <m/>
    <m/>
    <m/>
    <x v="2"/>
    <x v="4"/>
    <d v="2017-08-03T00:00:00"/>
    <d v="2017-04-13T00:00:00"/>
    <x v="4"/>
    <d v="2017-08-03T00:00:00"/>
    <n v="840000"/>
    <n v="0.84"/>
    <n v="24"/>
    <d v="2017-04-20T00:00:00"/>
    <s v="NIR"/>
    <x v="0"/>
    <s v="Cog Process Trnsfmtn"/>
    <s v="UNK - Blockchain (CPR)"/>
    <s v="Erickson, Taylor D (Taylor)"/>
    <s v="COGAPPS"/>
    <m/>
    <m/>
  </r>
  <r>
    <s v="7R-09S6BQS"/>
    <s v="Japan"/>
    <s v="Japan"/>
    <s v="TOYOTA MOTOR CORPORATION"/>
    <s v="TMC HO Block Chain Dev. Phase#1"/>
    <x v="3"/>
    <m/>
    <m/>
    <m/>
    <x v="2"/>
    <x v="9"/>
    <d v="2017-07-28T00:00:00"/>
    <s v="04/03/2017 10:30pm"/>
    <x v="2"/>
    <d v="2017-07-28T00:00:00"/>
    <n v="809523"/>
    <n v="0.80952299999999999"/>
    <n v="12"/>
    <s v="04/06/2017 01:32am"/>
    <s v="Key stretch"/>
    <x v="0"/>
    <s v="Cloud Application Innovation"/>
    <s v="CAI Accel App Dev &amp; Integration - Private no-Cloud"/>
    <s v="Haruhira (HARUHIRA) Ohnaka"/>
    <s v="EMBIoT:GBS Embed Internet of Things, ISA-AutoIS70-ConnectedVehicle, ZBLKPOC:HW SP: Blockchain Proof of Concept"/>
    <m/>
    <m/>
  </r>
  <r>
    <s v="34-CF40LMO"/>
    <s v="Europe"/>
    <s v="DACH"/>
    <s v="UBS AG"/>
    <s v="Batavia - Blockchain TF Phase 2"/>
    <x v="1"/>
    <s v="Yes"/>
    <n v="0"/>
    <s v="India Research , Involved, LN ganesan from UBS account aware "/>
    <x v="2"/>
    <x v="1"/>
    <d v="2017-07-21T00:00:00"/>
    <s v="09/08/2016 05:22am"/>
    <x v="2"/>
    <d v="2017-07-21T00:00:00"/>
    <n v="800000"/>
    <n v="0.8"/>
    <n v="1"/>
    <s v="06/01/2017 01:32am"/>
    <s v="Stretch"/>
    <x v="0"/>
    <s v="Cognitive Process Transformation"/>
    <s v="CPS: Dig Ops - Core Banking &amp; Insurance"/>
    <s v="DATA WITHHELD"/>
    <s v="BLKHSBN:HW SP: Blockchain High Sec Bus Netwk Blmix"/>
    <m/>
    <m/>
  </r>
  <r>
    <s v="A7-J8LMZ9F"/>
    <s v="North America"/>
    <s v="US Finance Service"/>
    <s v="CONTINENTAL CASUALTY CO                                               "/>
    <s v="CNA - Blockchain"/>
    <x v="1"/>
    <m/>
    <m/>
    <m/>
    <x v="2"/>
    <x v="2"/>
    <d v="2017-07-04T00:00:00"/>
    <d v="2017-05-23T00:00:00"/>
    <x v="4"/>
    <d v="2017-07-04T00:00:00"/>
    <n v="763000"/>
    <n v="0.76300000000000001"/>
    <n v="12"/>
    <d v="2017-05-23T00:00:00"/>
    <s v="Stretch"/>
    <x v="0"/>
    <s v="Cog Process Trnsfmtn"/>
    <s v="UNK - Blockchain (CPR)"/>
    <s v="JURA, GAYLA S (Gayla)"/>
    <s v="EXTCNAPP, BLKHSBN"/>
    <m/>
    <m/>
  </r>
  <r>
    <s v="NN-C0H7LAX"/>
    <s v="Japan"/>
    <s v="Japan"/>
    <s v="JAPAN RESEARCH INSTITUTE,LIMITED,T"/>
    <s v="Blockchain SNG TF - Production"/>
    <x v="1"/>
    <m/>
    <m/>
    <m/>
    <x v="2"/>
    <x v="1"/>
    <d v="2017-09-29T00:00:00"/>
    <s v="10/18/2016 07:05am"/>
    <x v="2"/>
    <d v="2017-09-29T00:00:00"/>
    <n v="761904"/>
    <n v="0.76190400000000003"/>
    <n v="9"/>
    <s v="04/13/2017 01:32am"/>
    <s v="NIR"/>
    <x v="0"/>
    <s v="Cloud Application Innovation"/>
    <s v="CAI Accel App Dev &amp; Integration - Bluemix"/>
    <s v="Kenji (KENJI) Yamaguchi"/>
    <s v="ISA-BankFMFS03-BackOfficeOps"/>
    <m/>
    <m/>
  </r>
  <r>
    <s v="BH-3ZC2VNF"/>
    <s v="Europe"/>
    <s v="Nordic"/>
    <s v="NETS DENMARK A/S"/>
    <s v="PSD2 - Blockchain Dispute Management"/>
    <x v="1"/>
    <m/>
    <m/>
    <m/>
    <x v="2"/>
    <x v="1"/>
    <d v="2017-08-30T00:00:00"/>
    <s v="11/18/2016 05:41pm"/>
    <x v="3"/>
    <d v="2017-08-30T00:00:00"/>
    <n v="750000"/>
    <n v="0.75"/>
    <n v="3"/>
    <s v="06/08/2017 01:32am"/>
    <s v="Key stretch"/>
    <x v="0"/>
    <s v="Cloud Application Innovation"/>
    <s v="CAI AMS Staff Augmentation"/>
    <s v="ABISHEK (ABISHEK) BHARGAVA"/>
    <s v="NONE:No code/solution involved"/>
    <m/>
    <m/>
  </r>
  <r>
    <s v="GH-1FO6M7X"/>
    <s v="Europe"/>
    <s v="DACH"/>
    <s v="Vodafone GmbH"/>
    <s v="Blockchain @ Vodafone"/>
    <x v="2"/>
    <m/>
    <m/>
    <m/>
    <x v="2"/>
    <x v="3"/>
    <d v="2017-09-05T00:00:00"/>
    <s v="03/15/2017 01:33pm"/>
    <x v="2"/>
    <d v="2017-09-05T00:00:00"/>
    <n v="750000"/>
    <n v="0.75"/>
    <n v="12"/>
    <s v="06/08/2017 01:31am"/>
    <s v="At Risk"/>
    <x v="0"/>
    <s v="Cloud Application Innovation"/>
    <s v="CAI BDS Enhancement Services - Strategy Services"/>
    <s v="DATA WITHHELD"/>
    <s v="ISA-TMECS26-BusProcOpt"/>
    <m/>
    <m/>
  </r>
  <r>
    <s v="3R-FZETVKA"/>
    <s v="North America"/>
    <s v="US Finance Service"/>
    <s v="PNC BANK, NATIONAL ASSOCIATION"/>
    <s v="PNC -LinuxOne or IFL for Blockchain"/>
    <x v="1"/>
    <m/>
    <m/>
    <m/>
    <x v="2"/>
    <x v="1"/>
    <d v="2017-09-15T00:00:00"/>
    <s v="10/24/2016 12:52pm"/>
    <x v="4"/>
    <d v="2017-09-15T00:00:00"/>
    <n v="750000"/>
    <n v="0.75"/>
    <n v="1"/>
    <s v="03/09/2017 04:47pm"/>
    <s v="Stretch"/>
    <x v="5"/>
    <s v="System z"/>
    <s v="IBM LinuxONE Rockhopper"/>
    <s v="Monica J. (Monica) Orlando"/>
    <s v="ZBLKLOCL:HW SP: zSystems Blockchain Local/On Prem."/>
    <m/>
    <m/>
  </r>
  <r>
    <s v="8G-H42X8T7"/>
    <s v="North America"/>
    <s v="US Industrial"/>
    <s v="SCHLUMBERGER TECHNOLOGY CORP"/>
    <s v="Blockchain Pilot"/>
    <x v="3"/>
    <s v="Yes"/>
    <s v="India"/>
    <s v="BDE is connected with partner.   Currently,  this opportunity is still in initial phase and exploring potential use cases before taking forward to client"/>
    <x v="2"/>
    <x v="11"/>
    <d v="2017-09-29T00:00:00"/>
    <s v="12/06/2016 06:07pm"/>
    <x v="3"/>
    <d v="2017-09-29T00:00:00"/>
    <n v="750000"/>
    <n v="0.75"/>
    <n v="1"/>
    <s v="05/18/2017 01:32am"/>
    <s v="Key stretch"/>
    <x v="0"/>
    <s v="Cloud Application Innovation"/>
    <s v="EA-SAP CS S/4HANA"/>
    <s v="SHIVESH (SHIVESH) SHARMA"/>
    <s v="ISA-C&amp;PIS13-UpstrmPetroSolns"/>
    <m/>
    <m/>
  </r>
  <r>
    <s v="DP-SQNEMMF"/>
    <s v="North America"/>
    <s v="US Federal"/>
    <s v="US DEPT OF HEALTH &amp; HUMAN SERVICES                                    "/>
    <s v="CDC: BAA 2017-OADS-01; Topic 7.3 - Use of Blockchain Technology for Administ"/>
    <x v="0"/>
    <m/>
    <m/>
    <m/>
    <x v="2"/>
    <x v="0"/>
    <d v="2017-09-29T00:00:00"/>
    <d v="2017-06-06T00:00:00"/>
    <x v="3"/>
    <d v="2017-09-29T00:00:00"/>
    <n v="750000"/>
    <n v="0.75"/>
    <n v="12"/>
    <d v="2017-06-14T00:00:00"/>
    <s v="Stretch"/>
    <x v="0"/>
    <s v="Cog Process Trnsfmtn"/>
    <s v="CPR: Blockchain Consulting"/>
    <s v="Kunkel, Brenda R (Brenda)"/>
    <s v="BLKHSBN, ZBLKPOC"/>
    <m/>
    <m/>
  </r>
  <r>
    <s v="IH-F6REUL7"/>
    <s v="North America"/>
    <s v="US Communica/CSI"/>
    <s v="FISERV, INC."/>
    <s v="Blockchain: Bluemix-- Smart Contracts Application"/>
    <x v="1"/>
    <m/>
    <m/>
    <m/>
    <x v="2"/>
    <x v="1"/>
    <d v="2017-09-29T00:00:00"/>
    <s v="09/15/2016 10:21am"/>
    <x v="3"/>
    <d v="2017-09-29T00:00:00"/>
    <n v="720000"/>
    <n v="0.72"/>
    <n v="1"/>
    <s v="06/15/2017 01:32am"/>
    <s v="Stretch"/>
    <x v="1"/>
    <s v="Cloud Developer Service"/>
    <s v="IBM Bluemix Local - Runtimes"/>
    <s v="STACIE (Stacie) CRISP"/>
    <s v="CLOUD1:All Cloud Sales other than to Cloud SPs"/>
    <m/>
    <m/>
  </r>
  <r>
    <s v="RW-2S1JUXF"/>
    <s v="North America"/>
    <s v="US Distribution"/>
    <s v="KOHLS DEPARTMENT STORES INC                                           "/>
    <s v="Blockchain Proof of Concept"/>
    <x v="4"/>
    <m/>
    <m/>
    <m/>
    <x v="2"/>
    <x v="7"/>
    <d v="2017-08-25T00:00:00"/>
    <d v="2017-05-15T00:00:00"/>
    <x v="4"/>
    <d v="2017-08-25T00:00:00"/>
    <n v="700000"/>
    <n v="0.7"/>
    <n v="4"/>
    <d v="2017-05-18T00:00:00"/>
    <s v="NIR"/>
    <x v="0"/>
    <s v="Cog Process Trnsfmtn"/>
    <s v="UNK - Blockchain (CPR)"/>
    <s v="GORMIN, DANIEL S"/>
    <s v="*"/>
    <m/>
    <m/>
  </r>
  <r>
    <s v="O5-UP3EIY6"/>
    <s v="North America"/>
    <s v="US Public"/>
    <s v="GENENTECH INC"/>
    <s v="Watson Health - Blockchain Proof-of-Concept for Product Development"/>
    <x v="0"/>
    <m/>
    <m/>
    <m/>
    <x v="2"/>
    <x v="10"/>
    <d v="2017-08-18T00:00:00"/>
    <s v="05/05/2017 04:34pm"/>
    <x v="3"/>
    <d v="2017-08-18T00:00:00"/>
    <n v="670000"/>
    <n v="0.67"/>
    <n v="4"/>
    <s v="06/15/2017 01:32am"/>
    <s v="Stretch"/>
    <x v="12"/>
    <s v="Life Sciences"/>
    <s v="Life Sciences: Consulting - SW Services"/>
    <s v="JACOB J. (Jake) SCHUTZ"/>
    <s v="WATSNIOT:Embedded: Watson Internet of Things - Co"/>
    <m/>
    <m/>
  </r>
  <r>
    <s v="14-7U1UDPT"/>
    <s v="Asia Pacific"/>
    <s v="ISA"/>
    <s v="RELIANCE JIO INFOCOMM LIMITED                                         "/>
    <s v="Blockchain for Reliance Jio (Blockchain for IoT) and Payment Bank (Loyalty P"/>
    <x v="5"/>
    <s v="Yes"/>
    <s v="India"/>
    <s v="Need Details from the Sector / Jitan"/>
    <x v="2"/>
    <x v="3"/>
    <d v="2017-09-20T00:00:00"/>
    <d v="2017-01-25T00:00:00"/>
    <x v="3"/>
    <d v="2017-09-20T00:00:00"/>
    <n v="666666"/>
    <n v="0.66666599999999998"/>
    <n v="12"/>
    <d v="2017-06-01T00:00:00"/>
    <s v="Stretch"/>
    <x v="0"/>
    <s v="Cog Process Trnsfmtn"/>
    <s v="CPR: Blockchain Consulting"/>
    <s v="Ahuja, Gaurav (Gaurav)"/>
    <s v="EMBCLOUD"/>
    <m/>
    <m/>
  </r>
  <r>
    <s v="KL-5SADPKA"/>
    <s v="North America"/>
    <s v="Canada"/>
    <s v="GROUPE TECHNOLOGIES DESJARDINS                                        "/>
    <s v="Blockchain for Payments (SecureKey)"/>
    <x v="1"/>
    <m/>
    <m/>
    <m/>
    <x v="2"/>
    <x v="1"/>
    <d v="2017-09-29T00:00:00"/>
    <d v="2017-05-15T00:00:00"/>
    <x v="4"/>
    <d v="2017-09-29T00:00:00"/>
    <n v="666666"/>
    <n v="0.66666599999999998"/>
    <n v="12"/>
    <d v="2017-05-18T00:00:00"/>
    <s v="NIR"/>
    <x v="0"/>
    <s v="Cog Process Trnsfmtn"/>
    <s v="CPR: Blockchain Consulting"/>
    <s v="Martineau, Felix (F.)"/>
    <s v="*"/>
    <m/>
    <m/>
  </r>
  <r>
    <s v="TD-6C9XYMX"/>
    <s v="Asia Pacific"/>
    <s v="ANZ"/>
    <s v="CO-OPERATIVE BULK HANDLING                                            "/>
    <s v="Marketplace application/portal - Including Blockchain and Advanced Analytics"/>
    <x v="4"/>
    <m/>
    <m/>
    <m/>
    <x v="2"/>
    <x v="6"/>
    <d v="2017-08-17T00:00:00"/>
    <d v="2017-02-07T00:00:00"/>
    <x v="3"/>
    <d v="2017-08-17T00:00:00"/>
    <n v="620001"/>
    <n v="0.62000100000000002"/>
    <n v="12"/>
    <d v="2017-04-06T00:00:00"/>
    <s v="Stretch"/>
    <x v="0"/>
    <s v="Cog Process Trnsfmtn"/>
    <s v="CPR: Blockchain Consulting"/>
    <s v="ROWSON, AMY L (Amy)"/>
    <m/>
    <m/>
    <m/>
  </r>
  <r>
    <s v="TD-6C9XYMX"/>
    <s v="Asia Pacific"/>
    <s v="ANZ"/>
    <s v="CO-OPERATIVE BULK HANDLING                                            "/>
    <s v="Marketplace application/portal - Including Blockchain and Advanced Analytics"/>
    <x v="4"/>
    <m/>
    <m/>
    <m/>
    <x v="2"/>
    <x v="6"/>
    <d v="2017-08-17T00:00:00"/>
    <d v="2017-02-07T00:00:00"/>
    <x v="3"/>
    <d v="2017-08-17T00:00:00"/>
    <n v="620001"/>
    <n v="0.62000100000000002"/>
    <n v="12"/>
    <d v="2017-04-06T00:00:00"/>
    <s v="Stretch"/>
    <x v="0"/>
    <s v="Cog Process Trnsfmtn"/>
    <s v="CPR: Blockchain Consulting"/>
    <s v="ROWSON, AMY L (Amy)"/>
    <m/>
    <m/>
    <m/>
  </r>
  <r>
    <s v="0V-V5SY3U0"/>
    <s v="Asia Pacific"/>
    <s v="ANZ"/>
    <s v="TOLL HOLDINGS LIMITED"/>
    <s v="SVP/Blockchain - GFT associated bid"/>
    <x v="4"/>
    <m/>
    <m/>
    <m/>
    <x v="2"/>
    <x v="6"/>
    <d v="2017-09-29T00:00:00"/>
    <s v="08/18/2016 02:04am"/>
    <x v="4"/>
    <d v="2017-11-16T00:00:00"/>
    <n v="620000"/>
    <n v="0.62"/>
    <n v="12"/>
    <s v="03/16/2017 12:48am"/>
    <s v="NIR"/>
    <x v="0"/>
    <s v="Cognitive Process Transformation"/>
    <s v="CBDS: Analytics - GBS Software Support/Enhancements"/>
    <s v="RASHAD (Rashad) EVANS"/>
    <m/>
    <m/>
    <m/>
  </r>
  <r>
    <s v="JV-MBATCKN"/>
    <s v="GCG Group"/>
    <s v="GCG"/>
    <s v="Chengdu Midle and Small Enterprise Fiancing Guarantee Co., Ltd."/>
    <s v="block chain"/>
    <x v="3"/>
    <m/>
    <m/>
    <m/>
    <x v="2"/>
    <x v="12"/>
    <d v="2017-09-29T00:00:00"/>
    <s v="02/06/2017 11:59pm"/>
    <x v="4"/>
    <d v="2017-09-29T00:00:00"/>
    <n v="600551"/>
    <n v="0.60055099999999995"/>
    <n v="12"/>
    <s v="05/20/2017 02:11pm"/>
    <s v="Stretch"/>
    <x v="0"/>
    <s v="Cognitive Process Transformation"/>
    <s v="CPR: Blockchain Consulting"/>
    <s v="TIAN HE (TIAN HE) SONG"/>
    <s v="ISA-999-NoSolutionSold"/>
    <m/>
    <m/>
  </r>
  <r>
    <s v="SR-6E89JL4"/>
    <s v="North America"/>
    <s v="US Distribution"/>
    <s v="SUPPLY LOGISTICS SOLUTIONS LLC                                        "/>
    <s v="Blockchain Traceability Pilot"/>
    <x v="3"/>
    <m/>
    <m/>
    <m/>
    <x v="2"/>
    <x v="4"/>
    <d v="2017-07-28T00:00:00"/>
    <d v="2017-03-13T00:00:00"/>
    <x v="2"/>
    <d v="2017-07-28T00:00:00"/>
    <n v="600000"/>
    <n v="0.6"/>
    <n v="6"/>
    <d v="2017-05-11T00:00:00"/>
    <s v="Key stretch"/>
    <x v="0"/>
    <s v="Cog Process Trnsfmtn"/>
    <s v="CPR: Blockchain Consulting"/>
    <s v="GILLISPIE, WILLIAM C (Bill)"/>
    <s v="BLKHSBN"/>
    <m/>
    <m/>
  </r>
  <r>
    <s v="MT-BNEQFWH"/>
    <s v="North America"/>
    <s v="US Distribution"/>
    <s v="RICHLINE GROUP INC                                                    "/>
    <s v="Blockchain Pilot"/>
    <x v="4"/>
    <m/>
    <m/>
    <m/>
    <x v="2"/>
    <x v="7"/>
    <d v="2017-09-15T00:00:00"/>
    <d v="2017-05-11T00:00:00"/>
    <x v="4"/>
    <d v="2017-09-15T00:00:00"/>
    <n v="600000"/>
    <n v="0.6"/>
    <n v="12"/>
    <d v="2017-05-18T00:00:00"/>
    <s v="Stretch"/>
    <x v="0"/>
    <s v="Cog Process Trnsfmtn"/>
    <s v="CPR: Blockchain Consulting"/>
    <s v="GILLISPIE, WILLIAM C (Bill)"/>
    <s v="BLKHSBN"/>
    <m/>
    <m/>
  </r>
  <r>
    <s v="OX-URYPDHG"/>
    <s v="North America"/>
    <s v="US Public"/>
    <s v="BCBSM, INC."/>
    <s v="Blockchain - Journey Map Creation"/>
    <x v="0"/>
    <m/>
    <m/>
    <m/>
    <x v="2"/>
    <x v="10"/>
    <d v="2017-09-22T00:00:00"/>
    <s v="04/25/2017 12:41pm"/>
    <x v="4"/>
    <d v="2017-09-22T00:00:00"/>
    <n v="600000"/>
    <n v="0.6"/>
    <n v="12"/>
    <s v="04/27/2017 01:31am"/>
    <s v="Stretch"/>
    <x v="0"/>
    <s v="Cloud Application Innovation"/>
    <s v="CAI Accel App Dev &amp; Integration - Bluemix"/>
    <s v="SOURADIP (Souradip) BAIDYA"/>
    <m/>
    <m/>
    <m/>
  </r>
  <r>
    <s v="O9-NYORSE9"/>
    <s v="Greater China Group"/>
    <s v="GCG"/>
    <s v="PEOPLE'S BANK OF CHINA                                                "/>
    <s v="Digital Currency"/>
    <x v="1"/>
    <s v="Yes"/>
    <s v="China"/>
    <s v="Need further deytails"/>
    <x v="2"/>
    <x v="1"/>
    <d v="2017-09-29T00:00:00"/>
    <d v="2016-04-05T00:00:00"/>
    <x v="3"/>
    <d v="2017-09-29T00:00:00"/>
    <n v="580534"/>
    <n v="0.58053399999999999"/>
    <n v="12"/>
    <d v="2017-06-01T00:00:00"/>
    <s v="Stretch"/>
    <x v="0"/>
    <s v="Cog Process Trnsfmtn"/>
    <s v="CPR: Blockchain Consulting"/>
    <s v="Shi, Yan"/>
    <s v="ZBLKPOC"/>
    <m/>
    <m/>
  </r>
  <r>
    <s v="U6-O4VLRB5"/>
    <s v="Japan"/>
    <s v="Japan"/>
    <s v="DENSO CORPORATION"/>
    <s v="DENSO ADAS Blockchain business experimental trial"/>
    <x v="3"/>
    <s v="Yes"/>
    <s v="Japan"/>
    <s v="This opp is related to top and broader Denso-IBM Innovation-as-a-Service partnership.  This opportunity is parked currently and will depend on success of other opportunity (OE-1HQHHUC is the opportunity that is in limelight &amp; high focus with customer)"/>
    <x v="2"/>
    <x v="9"/>
    <d v="2017-08-21T00:00:00"/>
    <s v="03/05/2017 05:07am"/>
    <x v="3"/>
    <d v="2017-08-21T00:00:00"/>
    <n v="571428"/>
    <n v="0.57142800000000005"/>
    <n v="3"/>
    <s v="06/15/2017 01:31am"/>
    <s v="Stretch"/>
    <x v="0"/>
    <s v="iX Growth Platform"/>
    <s v="DSI - DS: Digital Bus Strategy: Digital Reinvention"/>
    <s v="Nobuaki (NOBUAKI) Sugihara"/>
    <s v="ISA-AutoIS70-ConnectedVehicle, EMBIoT:GBS Embed Internet of Things"/>
    <m/>
    <m/>
  </r>
  <r>
    <s v="MM-TW7X3H1"/>
    <s v="Asia Pacific"/>
    <s v="ISA"/>
    <s v="STATE BANK OF INDIA"/>
    <s v="Blockchain Infra Setup for SBI"/>
    <x v="5"/>
    <m/>
    <m/>
    <m/>
    <x v="2"/>
    <x v="1"/>
    <d v="2017-09-27T00:00:00"/>
    <s v="02/08/2017 06:41am"/>
    <x v="3"/>
    <d v="2017-09-27T00:00:00"/>
    <n v="555555"/>
    <n v="0.55555500000000002"/>
    <n v="1"/>
    <s v="06/15/2017 01:31am"/>
    <s v="Stretch"/>
    <x v="5"/>
    <s v="System z"/>
    <s v="IBM z Systems z13s with Linux as Primary OS"/>
    <s v="AJAY (AJAY) MALIK"/>
    <s v="ISA-999-NoSolutionSold, ZBLKLOCL:HW SP: zSystems Blockchain Local/On Prem."/>
    <m/>
    <m/>
  </r>
  <r>
    <s v="VR-ZQSJY0P"/>
    <s v="Europe"/>
    <s v="DACH"/>
    <s v="Münchener                                                            "/>
    <s v="B3i MVP Evaluation"/>
    <x v="1"/>
    <m/>
    <m/>
    <m/>
    <x v="2"/>
    <x v="2"/>
    <d v="2017-07-06T00:00:00"/>
    <d v="2017-05-10T00:00:00"/>
    <x v="2"/>
    <d v="2017-07-06T00:00:00"/>
    <n v="550000"/>
    <n v="0.55000000000000004"/>
    <n v="3"/>
    <d v="2017-06-08T00:00:00"/>
    <s v="Key stretch"/>
    <x v="0"/>
    <s v="Cog Process Trnsfmtn"/>
    <s v="CPR: Blockchain Consulting"/>
    <s v="Smolarz, Astrid"/>
    <s v="BDAMEGA"/>
    <m/>
    <m/>
  </r>
  <r>
    <s v="PZ-UCYTNZX"/>
    <s v="North America"/>
    <s v="US Federal"/>
    <s v="DISA"/>
    <s v="DISA - BlockChain"/>
    <x v="0"/>
    <m/>
    <m/>
    <m/>
    <x v="2"/>
    <x v="0"/>
    <d v="2017-08-29T00:00:00"/>
    <s v="12/02/2016 12:34am"/>
    <x v="4"/>
    <d v="2017-08-29T00:00:00"/>
    <n v="550000"/>
    <n v="0.55000000000000004"/>
    <n v="1"/>
    <s v="12/08/2016 01:31am"/>
    <s v="Stretch"/>
    <x v="5"/>
    <s v="System z"/>
    <s v="z/OS &amp; OS/390"/>
    <s v="JARRETT E. (JARRETT) WALKER"/>
    <m/>
    <m/>
    <m/>
  </r>
  <r>
    <s v="1L-1DXKEMN"/>
    <s v="North America"/>
    <s v="US Communica/CSI"/>
    <s v="COX ENTERPRISES, INC."/>
    <s v="Cox enterprise wide business use of IBM Blockchain capabilities including automotive, corporate, media, and cable."/>
    <x v="2"/>
    <s v="Yes"/>
    <s v="India"/>
    <s v="Intial Discussion around in supporting the account team in solutioning the opportunity. Need more details"/>
    <x v="2"/>
    <x v="3"/>
    <d v="2017-07-07T00:00:00"/>
    <s v="10/11/2016 05:54pm"/>
    <x v="2"/>
    <d v="2017-11-10T00:00:00"/>
    <n v="500000"/>
    <n v="0.5"/>
    <n v="12"/>
    <s v="06/15/2017 01:32am"/>
    <s v="Solid"/>
    <x v="1"/>
    <s v="Cloud Developer Service"/>
    <s v="IBM Bluemix Garage - CSMO"/>
    <s v="WILLIAM A. (William) OPET"/>
    <s v="BLKHSBN:HW SP: Blockchain High Sec Bus Netwk Blmix, ISA-TMECS14-OmniChannel"/>
    <m/>
    <m/>
  </r>
  <r>
    <s v="15-9A37GPP"/>
    <s v="North America"/>
    <s v="US Distribution"/>
    <s v="HOME DEPOT USA INC"/>
    <s v="Blockchain PoV"/>
    <x v="4"/>
    <m/>
    <m/>
    <m/>
    <x v="2"/>
    <x v="7"/>
    <d v="2017-07-21T00:00:00"/>
    <s v="09/16/2016 11:39am"/>
    <x v="4"/>
    <d v="2017-07-21T00:00:00"/>
    <n v="500000"/>
    <n v="0.5"/>
    <n v="1"/>
    <s v="09/22/2016 01:34am"/>
    <s v="NIR"/>
    <x v="11"/>
    <s v="Miscellaneous"/>
    <s v="Non-IBM SW"/>
    <s v="THOMAS (Tom) BISHOP"/>
    <s v="COGNITIV:Embedded Cognitive, ISA-RetailDS12BACK-BackOfficeTrans, ZBLKPOC:HW SP: Blockchain Proof of Concept"/>
    <m/>
    <m/>
  </r>
  <r>
    <s v="NT-06IH33C"/>
    <s v="Europe"/>
    <s v="DACH"/>
    <s v="Philip Morris International Management"/>
    <s v="PMI Blockchain Track and Trace"/>
    <x v="4"/>
    <m/>
    <m/>
    <m/>
    <x v="2"/>
    <x v="7"/>
    <d v="2017-07-31T00:00:00"/>
    <s v="04/10/2017 01:48am"/>
    <x v="3"/>
    <d v="2017-07-31T00:00:00"/>
    <n v="500000"/>
    <n v="0.5"/>
    <n v="12"/>
    <s v="06/15/2017 01:32am"/>
    <s v="Stretch"/>
    <x v="0"/>
    <s v="Cloud Application Innovation"/>
    <s v="CAI-SAP Bus. App. Modernize"/>
    <s v="DATA WITHHELD"/>
    <s v="ISA-999-NoSolutionSold"/>
    <m/>
    <m/>
  </r>
  <r>
    <s v="P5-M20KUXU"/>
    <s v="North America"/>
    <s v="US Finance Service"/>
    <s v="EXPERIAN                                                              "/>
    <s v="Blockchain Strategy"/>
    <x v="1"/>
    <m/>
    <m/>
    <m/>
    <x v="2"/>
    <x v="1"/>
    <d v="2017-07-31T00:00:00"/>
    <d v="2017-02-05T00:00:00"/>
    <x v="3"/>
    <d v="2017-07-31T00:00:00"/>
    <n v="500000"/>
    <n v="0.5"/>
    <n v="6"/>
    <d v="2017-06-05T00:00:00"/>
    <s v="Key stretch"/>
    <x v="0"/>
    <s v="Cog Process Trnsfmtn"/>
    <s v="CPR: Blockchain Consulting"/>
    <s v="Anderson, Brian C"/>
    <s v="NONE"/>
    <m/>
    <m/>
  </r>
  <r>
    <s v="YZ-KGXO5KI"/>
    <s v="Europe"/>
    <s v="DACH"/>
    <s v="The Global Fund to Fight AIDS,                                        "/>
    <s v="Blockchain for SCM &amp; contract handling"/>
    <x v="0"/>
    <m/>
    <m/>
    <m/>
    <x v="2"/>
    <x v="0"/>
    <d v="2017-07-31T00:00:00"/>
    <d v="2017-05-02T00:00:00"/>
    <x v="4"/>
    <d v="2017-07-31T00:00:00"/>
    <n v="500000"/>
    <n v="0.5"/>
    <n v="6"/>
    <d v="2017-05-04T00:00:00"/>
    <s v="NIR"/>
    <x v="0"/>
    <s v="Cog Process Trnsfmtn"/>
    <s v="CPR: Blockchain Consulting"/>
    <s v="Genther, Andres"/>
    <m/>
    <m/>
    <m/>
  </r>
  <r>
    <s v="DU-2N05KLI"/>
    <s v="North America"/>
    <s v="Canada"/>
    <s v="HOME DEPOT                                                            "/>
    <s v="Blockchain for Procure 2 Pay POC"/>
    <x v="4"/>
    <m/>
    <m/>
    <m/>
    <x v="2"/>
    <x v="7"/>
    <d v="2017-08-05T00:00:00"/>
    <d v="2017-05-08T00:00:00"/>
    <x v="4"/>
    <d v="2017-08-05T00:00:00"/>
    <n v="500000"/>
    <n v="0.5"/>
    <n v="36"/>
    <d v="2017-06-06T00:00:00"/>
    <s v="Stretch"/>
    <x v="0"/>
    <s v="Cloud App Innov"/>
    <s v="CAI Big Data Srvs Blockchain on Big Data"/>
    <s v="SAPOLIA, SIDDHARTH (Sid)"/>
    <s v=", ZBLKPOC"/>
    <m/>
    <m/>
  </r>
  <r>
    <s v="90-MYZXUUU"/>
    <s v="North America"/>
    <s v="US Public"/>
    <s v="TAKEDA PHARMACEUTICALS AMERICA, INC."/>
    <s v="Blockchain for control tower SCM tracking-visbility"/>
    <x v="0"/>
    <m/>
    <m/>
    <m/>
    <x v="2"/>
    <x v="10"/>
    <d v="2017-08-18T00:00:00"/>
    <s v="05/31/2017 07:14pm"/>
    <x v="3"/>
    <d v="2017-08-18T00:00:00"/>
    <n v="500000"/>
    <n v="0.5"/>
    <n v="6"/>
    <s v="06/15/2017 01:32am"/>
    <s v="Stretch"/>
    <x v="0"/>
    <s v="iX Growth Platform"/>
    <s v="DSI - DS: Digital Bus Strategy: Digital Reinvention"/>
    <s v="Christopher (Christopher) Moose"/>
    <s v="ISA-999-NoSolutionSold"/>
    <m/>
    <m/>
  </r>
  <r>
    <s v="RB-P39GPBX"/>
    <s v="North America"/>
    <s v="US Finance Service"/>
    <s v="CHUBB GROUP OF INSURANCE COMPANIES"/>
    <s v="Blockchain on BlueMix"/>
    <x v="1"/>
    <m/>
    <m/>
    <m/>
    <x v="2"/>
    <x v="2"/>
    <d v="2017-08-18T00:00:00"/>
    <s v="03/09/2017 04:51pm"/>
    <x v="4"/>
    <d v="2017-09-22T00:00:00"/>
    <n v="500000"/>
    <n v="0.5"/>
    <n v="12"/>
    <s v="03/16/2017 02:32am"/>
    <s v="Stretch"/>
    <x v="0"/>
    <s v="Cloud Application Innovation"/>
    <s v="CAI Accel App Dev &amp; Integration - Bluemix"/>
    <s v="Michael J. (Michael) Morrow"/>
    <s v="NONE:No code/solution involved"/>
    <m/>
    <m/>
  </r>
  <r>
    <s v="XX-YAJ6CGM"/>
    <s v="Asia Pacific"/>
    <s v="Korea"/>
    <s v="SHINHAN FINANCIAL GROUP(SHFG)                                         "/>
    <s v="[SHFG]Blockchain 2nd project for SHFG"/>
    <x v="1"/>
    <m/>
    <m/>
    <m/>
    <x v="2"/>
    <x v="1"/>
    <d v="2017-08-18T00:00:00"/>
    <d v="2017-03-14T00:00:00"/>
    <x v="2"/>
    <d v="2017-08-18T00:00:00"/>
    <n v="500000"/>
    <n v="0.5"/>
    <n v="6"/>
    <d v="2017-04-28T00:00:00"/>
    <s v="Key stretch"/>
    <x v="0"/>
    <s v="Cog Process Trnsfmtn"/>
    <s v="CPR: Blockchain Consulting"/>
    <s v="LIM, SANG WOOK (Sang Wook)"/>
    <m/>
    <m/>
    <m/>
  </r>
  <r>
    <s v="R5-K5BEAL4"/>
    <s v="Asia Pacific"/>
    <s v="Korea"/>
    <s v="LG ELECTRONICS HQ                                                     "/>
    <s v="[LGE] Blockchain Platform for Procurement"/>
    <x v="3"/>
    <m/>
    <m/>
    <m/>
    <x v="2"/>
    <x v="8"/>
    <d v="2017-08-21T00:00:00"/>
    <d v="2017-05-23T00:00:00"/>
    <x v="3"/>
    <d v="2017-08-21T00:00:00"/>
    <n v="500000"/>
    <n v="0.5"/>
    <n v="6"/>
    <d v="2017-06-01T00:00:00"/>
    <s v="Stretch"/>
    <x v="0"/>
    <s v="Cog Process Trnsfmtn"/>
    <s v="CPR: Blockchain Consulting"/>
    <s v="KIM, HYO CHEOL (Hyo Cheol)"/>
    <m/>
    <m/>
    <m/>
  </r>
  <r>
    <s v="18-GH72FUI"/>
    <s v="Asia Pacific"/>
    <s v="Korea"/>
    <s v="S.D.S                                                                 "/>
    <s v="Block Chain Pilot for Cello"/>
    <x v="3"/>
    <m/>
    <m/>
    <m/>
    <x v="2"/>
    <x v="8"/>
    <d v="2017-08-23T00:00:00"/>
    <d v="2017-04-25T00:00:00"/>
    <x v="3"/>
    <d v="2017-08-23T00:00:00"/>
    <n v="500000"/>
    <n v="0.5"/>
    <n v="3"/>
    <d v="2017-05-25T00:00:00"/>
    <s v="NIR"/>
    <x v="0"/>
    <s v="Cog Process Trnsfmtn"/>
    <s v="CPR: Blockchain Consulting"/>
    <s v="NA, SANG GEUN (Sang Geun)"/>
    <m/>
    <m/>
    <m/>
  </r>
  <r>
    <s v="58-G7G8TQX"/>
    <s v="Asia Pacific"/>
    <s v="ISA"/>
    <s v="IDEA CELLULAR LIMITED                                                 "/>
    <s v="Digital VAS RFS"/>
    <x v="5"/>
    <m/>
    <m/>
    <m/>
    <x v="2"/>
    <x v="3"/>
    <d v="2017-08-24T00:00:00"/>
    <d v="2017-01-19T00:00:00"/>
    <x v="2"/>
    <d v="2017-08-24T00:00:00"/>
    <n v="500000"/>
    <n v="0.5"/>
    <n v="12"/>
    <d v="2017-05-10T00:00:00"/>
    <s v="Solid"/>
    <x v="3"/>
    <s v="Infrastructure Svcs"/>
    <s v="6950-16G GTS Split Blockchain on Bluemix (Finance Use Only)"/>
    <s v="Ghosh, Dipayan"/>
    <m/>
    <m/>
    <m/>
  </r>
  <r>
    <s v="GB-S8MUG60"/>
    <s v="Asia Pacific"/>
    <s v="Korea"/>
    <s v="KEB HANA BANK                                                         "/>
    <s v="KEB Hana Bank GLN implementation"/>
    <x v="1"/>
    <m/>
    <m/>
    <m/>
    <x v="2"/>
    <x v="1"/>
    <d v="2017-08-25T00:00:00"/>
    <d v="2017-03-14T00:00:00"/>
    <x v="3"/>
    <d v="2017-08-23T00:00:00"/>
    <n v="500000"/>
    <n v="0.5"/>
    <n v="6"/>
    <d v="2017-06-08T00:00:00"/>
    <s v="Stretch"/>
    <x v="0"/>
    <s v="Cog Process Trnsfmtn"/>
    <s v="CPR: Blockchain Consulting"/>
    <s v="Kim, Jin Hyoe"/>
    <m/>
    <m/>
    <m/>
  </r>
  <r>
    <s v="HW-S90WCV7"/>
    <s v="North America"/>
    <s v="US Distribution"/>
    <s v="XPO LOGISTICS LLC                                                     "/>
    <s v="Blockchain services"/>
    <x v="4"/>
    <m/>
    <m/>
    <m/>
    <x v="2"/>
    <x v="6"/>
    <d v="2017-08-25T00:00:00"/>
    <d v="2017-04-14T00:00:00"/>
    <x v="4"/>
    <d v="2017-08-25T00:00:00"/>
    <n v="500000"/>
    <n v="0.5"/>
    <n v="12"/>
    <d v="2017-04-20T00:00:00"/>
    <s v="NIR"/>
    <x v="7"/>
    <s v="Industry Platform"/>
    <s v="HSBN NW Monthly Charge"/>
    <s v="Shimmon, Diane E (Diane)"/>
    <s v="DEVICES"/>
    <m/>
    <m/>
  </r>
  <r>
    <s v="WP-3DTHLHM"/>
    <s v="North America"/>
    <s v="US Communica/CSI"/>
    <s v="VIACOM INC                                                            "/>
    <s v="Blockchain for content management and syndication"/>
    <x v="2"/>
    <m/>
    <m/>
    <m/>
    <x v="2"/>
    <x v="3"/>
    <d v="2017-08-31T00:00:00"/>
    <d v="2017-03-03T00:00:00"/>
    <x v="4"/>
    <d v="2017-08-31T00:00:00"/>
    <n v="500000"/>
    <n v="0.5"/>
    <n v="6"/>
    <d v="2017-03-29T00:00:00"/>
    <s v="Key stretch"/>
    <x v="0"/>
    <s v="Cog Process Trnsfmtn"/>
    <s v="CPR: Blockchain Consulting"/>
    <s v="STRAUSS, NICHOLAS"/>
    <s v="ZBLKPOC"/>
    <m/>
    <m/>
  </r>
  <r>
    <s v="4F-VA4M4CE"/>
    <s v="North America"/>
    <s v="US Industrial"/>
    <s v="BP CORPORATION NORTH AMERICA INC                                      "/>
    <s v="Future of Finance Use Case #2 - External Reporting to Partners and Regulator"/>
    <x v="3"/>
    <m/>
    <m/>
    <m/>
    <x v="2"/>
    <x v="11"/>
    <d v="2017-09-06T00:00:00"/>
    <d v="2017-06-08T00:00:00"/>
    <x v="3"/>
    <d v="2017-09-06T00:00:00"/>
    <n v="500000"/>
    <n v="0.5"/>
    <n v="12"/>
    <d v="2017-06-08T00:00:00"/>
    <s v="Stretch"/>
    <x v="3"/>
    <s v="Infrastructure Svcs"/>
    <s v="6950-16G GTS Split Blockchain on Bluemix (Finance Use Only)"/>
    <s v="BLAIR, JENNIFER M (Jennifer)"/>
    <s v="BLKHSBN, DEVCNAPP"/>
    <m/>
    <m/>
  </r>
  <r>
    <s v="G8-MOOME4K"/>
    <s v="Europe"/>
    <s v="DACH"/>
    <s v="Gema Ges. f. musikal. Auffuehrungs u. mech Vervielfält. - Rechte"/>
    <s v="Blockchain"/>
    <x v="2"/>
    <m/>
    <m/>
    <m/>
    <x v="2"/>
    <x v="3"/>
    <d v="2017-09-14T00:00:00"/>
    <s v="11/25/2016 11:17am"/>
    <x v="3"/>
    <d v="2017-09-14T00:00:00"/>
    <n v="500000"/>
    <n v="0.5"/>
    <n v="1"/>
    <s v="06/15/2017 01:32am"/>
    <s v="Stretch"/>
    <x v="14"/>
    <s v="Watson Services"/>
    <s v="Watson POC Services (Formerly CVA)"/>
    <s v="DATA WITHHELD"/>
    <s v="ANSMART:ANA SP: Smarter Self Service"/>
    <m/>
    <m/>
  </r>
  <r>
    <s v="NQ-NP1R2QG"/>
    <s v="North America"/>
    <s v="US Public"/>
    <s v="J &amp; J PRODUCTION"/>
    <s v="Blockchain for Supply Chain Management Phase 1"/>
    <x v="0"/>
    <m/>
    <m/>
    <m/>
    <x v="2"/>
    <x v="10"/>
    <d v="2017-09-15T00:00:00"/>
    <s v="01/31/2017 06:01pm"/>
    <x v="3"/>
    <d v="2017-09-15T00:00:00"/>
    <n v="500000"/>
    <n v="0.5"/>
    <n v="3"/>
    <s v="06/15/2017 01:32am"/>
    <s v="Stretch"/>
    <x v="0"/>
    <s v="Cognitive Process Transformation"/>
    <s v="CBDS: Watson IoT - Connected Solutions"/>
    <s v="JEFFREY B. (Jeff) BERMAN"/>
    <s v="EMBAPPLE:GBS Mobile First Alliance, EMBMOBLE:GBS Embedded Mobile, WATSNIOT:Embedded: Watson Internet of Things - Co"/>
    <m/>
    <m/>
  </r>
  <r>
    <s v="OI-4PB50IT"/>
    <s v="Europe"/>
    <s v="DACH"/>
    <s v="Deutsche Lufthansa AG"/>
    <s v="Blockchain Crew Certification Implementation"/>
    <x v="4"/>
    <m/>
    <m/>
    <m/>
    <x v="2"/>
    <x v="6"/>
    <d v="2017-09-15T00:00:00"/>
    <s v="03/08/2017 03:58am"/>
    <x v="2"/>
    <d v="2017-09-15T00:00:00"/>
    <n v="500000"/>
    <n v="0.5"/>
    <n v="6"/>
    <s v="03/18/2017 07:04pm"/>
    <s v="At Risk"/>
    <x v="0"/>
    <s v="Cloud Application Innovation"/>
    <s v="CAI Accel App Dev &amp; Integration - Bluemix"/>
    <s v="DATA WITHHELD"/>
    <s v="ISA-T&amp;TDS26-AssetMgmt&amp;Maint, ZBLKPOC:HW SP: Blockchain Proof of Concept"/>
    <m/>
    <m/>
  </r>
  <r>
    <s v="NR-U5B3TTY"/>
    <s v="Asia Pacific"/>
    <s v="Korea"/>
    <s v="SHINHAN CARD CO. LTD                                                  "/>
    <s v="[SHC] Blockchain for SHC"/>
    <x v="1"/>
    <m/>
    <m/>
    <m/>
    <x v="2"/>
    <x v="1"/>
    <d v="2017-09-20T00:00:00"/>
    <d v="2017-04-23T00:00:00"/>
    <x v="3"/>
    <d v="2017-09-20T00:00:00"/>
    <n v="500000"/>
    <n v="0.5"/>
    <n v="8"/>
    <d v="2017-05-25T00:00:00"/>
    <s v="Stretch"/>
    <x v="0"/>
    <s v="Cog Process Trnsfmtn"/>
    <s v="CPR: Blockchain Consulting"/>
    <s v="Kim, Chang Hoi"/>
    <m/>
    <m/>
    <m/>
  </r>
  <r>
    <s v="0P-N8KT8WM"/>
    <s v="Europe"/>
    <s v="DACH"/>
    <s v="PostFinance AG"/>
    <s v="Blockchain Implementierung"/>
    <x v="4"/>
    <m/>
    <m/>
    <m/>
    <x v="2"/>
    <x v="6"/>
    <d v="2017-09-22T00:00:00"/>
    <s v="02/10/2017 10:12am"/>
    <x v="4"/>
    <d v="2017-09-22T00:00:00"/>
    <n v="500000"/>
    <n v="0.5"/>
    <n v="6"/>
    <s v="03/18/2017 07:05pm"/>
    <s v="NIR"/>
    <x v="0"/>
    <s v="Cloud Application Innovation"/>
    <s v="CAI Accel App Dev &amp; Integration - Private no-Cloud"/>
    <s v="DATA WITHHELD"/>
    <m/>
    <m/>
    <m/>
  </r>
  <r>
    <s v="6E-G60Y1HO"/>
    <s v="Europe"/>
    <s v="DACH"/>
    <s v="Sicpa S.A."/>
    <s v="Blockchain - Identity Mix - Zero Knowledge base"/>
    <x v="4"/>
    <m/>
    <m/>
    <m/>
    <x v="2"/>
    <x v="7"/>
    <d v="2017-09-22T00:00:00"/>
    <s v="10/19/2016 04:39am"/>
    <x v="3"/>
    <d v="2017-09-22T00:00:00"/>
    <n v="500000"/>
    <n v="0.5"/>
    <n v="1"/>
    <s v="06/06/2017 06:29am"/>
    <s v="Stretch"/>
    <x v="1"/>
    <s v="Cloud Developer Service"/>
    <s v="IBM Bluemix Dedicated - Runtimes"/>
    <s v="DATA WITHHELD"/>
    <s v="BLKHSBN:HW SP: Blockchain High Sec Bus Netwk Blmix, ZBLKPOC:HW SP: Blockchain Proof of Concept"/>
    <m/>
    <m/>
  </r>
  <r>
    <s v="SX-ZT6RY2Y"/>
    <s v="North America"/>
    <s v="US Communica/CSI"/>
    <s v="AVT TECHNOLOGY SOLUTIONS LLC                                          "/>
    <s v="Blockchain Lab Services"/>
    <x v="3"/>
    <m/>
    <m/>
    <m/>
    <x v="2"/>
    <x v="4"/>
    <d v="2017-09-22T00:00:00"/>
    <d v="2017-04-10T00:00:00"/>
    <x v="3"/>
    <d v="2017-09-22T00:00:00"/>
    <n v="500000"/>
    <n v="0.5"/>
    <n v="5"/>
    <d v="2017-05-25T00:00:00"/>
    <s v="Stretch"/>
    <x v="0"/>
    <s v="Cog Process Trnsfmtn"/>
    <s v="CPR: Blockchain Consulting"/>
    <s v="CRISP, STACIE (Stacie)"/>
    <s v="CLOUD1"/>
    <m/>
    <m/>
  </r>
  <r>
    <s v="Z8-MUHC3MD"/>
    <s v="North America"/>
    <s v="US Industrial"/>
    <s v="THE BOEING COMPANY"/>
    <s v="Top2Top POC: Shopfloor Optimization and Watson Supply, IoT and Blockchain"/>
    <x v="3"/>
    <m/>
    <m/>
    <m/>
    <x v="2"/>
    <x v="9"/>
    <d v="2017-09-22T00:00:00"/>
    <s v="03/09/2016 02:24pm"/>
    <x v="3"/>
    <d v="2017-09-22T00:00:00"/>
    <n v="500000"/>
    <n v="0.5"/>
    <n v="5"/>
    <s v="06/05/2017 02:18pm"/>
    <s v="Stretch"/>
    <x v="0"/>
    <s v="Cognitive Process Transformation"/>
    <s v="CBDS: Watson IoT - Next Gen Supply Chain"/>
    <s v="Shawn M. (Shawn) Thudium"/>
    <s v="EMBMOBLE:GBS Embedded Mobile, ISA-AutoIS07MANO-MfgOpt"/>
    <m/>
    <m/>
  </r>
  <r>
    <s v="64-GCEL7Q1"/>
    <s v="Latin America"/>
    <s v="Mexico"/>
    <s v="HSBC MEXICO, S.A. INSTITUCION DE                                      "/>
    <s v="Blockchain"/>
    <x v="1"/>
    <m/>
    <m/>
    <m/>
    <x v="2"/>
    <x v="1"/>
    <d v="2017-09-28T00:00:00"/>
    <d v="2017-02-15T00:00:00"/>
    <x v="3"/>
    <d v="2017-07-28T00:00:00"/>
    <n v="500000"/>
    <n v="0.5"/>
    <n v="12"/>
    <d v="2017-05-25T00:00:00"/>
    <s v="Stretch"/>
    <x v="0"/>
    <s v="Cog Process Trnsfmtn"/>
    <s v="CPR: Blockchain Consulting"/>
    <s v="RODRIGUEZ TELLEZ, BALTAZAR"/>
    <s v="BLKHSBN"/>
    <m/>
    <m/>
  </r>
  <r>
    <s v="YA-CO11OS6"/>
    <s v="Japan"/>
    <s v="Japan"/>
    <s v="AEON FINANCIAL SERVICE CO.,LTD."/>
    <s v="?SW?Blockchain Infrastructure"/>
    <x v="4"/>
    <m/>
    <m/>
    <m/>
    <x v="2"/>
    <x v="7"/>
    <d v="2017-09-28T00:00:00"/>
    <s v="03/31/2017 03:47am"/>
    <x v="3"/>
    <d v="2018-03-28T00:00:00"/>
    <n v="500000"/>
    <n v="0.5"/>
    <n v="1"/>
    <s v="04/21/2017 08:37am"/>
    <s v="Stretch"/>
    <x v="10"/>
    <s v="Analytics Platform"/>
    <s v="dashDB Local"/>
    <s v="Hideya (HIDEYA) Hagiwara"/>
    <s v="ISA-BankInsFS09RC-Risk&amp;Comp"/>
    <m/>
    <m/>
  </r>
  <r>
    <s v="YA-CO11OS6"/>
    <s v="Japan"/>
    <s v="Japan"/>
    <s v="AEON FINANCIAL SERVICE CO.,LTD."/>
    <s v="?SW?Blockchain Infrastructure"/>
    <x v="4"/>
    <m/>
    <m/>
    <m/>
    <x v="2"/>
    <x v="7"/>
    <d v="2017-09-28T00:00:00"/>
    <s v="03/31/2017 03:47am"/>
    <x v="3"/>
    <d v="2017-09-28T00:00:00"/>
    <n v="500000"/>
    <n v="0.5"/>
    <n v="12"/>
    <s v="04/13/2017 01:32am"/>
    <s v="Stretch"/>
    <x v="1"/>
    <s v="Cloud Developer Service"/>
    <s v="IBM Bluemix Dedicated - API Connect"/>
    <s v="Hideya (HIDEYA) Hagiwara"/>
    <s v="ISA-BankInsFS09RC-Risk&amp;Comp"/>
    <m/>
    <m/>
  </r>
  <r>
    <s v="YA-CO11OS6"/>
    <s v="Japan"/>
    <s v="Japan"/>
    <s v="AEON FINANCIAL SERVICE CO.,LTD."/>
    <s v="?SW?Blockchain Infrastructure"/>
    <x v="4"/>
    <m/>
    <m/>
    <m/>
    <x v="2"/>
    <x v="7"/>
    <d v="2017-09-28T00:00:00"/>
    <s v="03/31/2017 03:47am"/>
    <x v="3"/>
    <d v="2018-03-28T00:00:00"/>
    <n v="500000"/>
    <n v="0.5"/>
    <n v="1"/>
    <s v="04/21/2017 08:37am"/>
    <s v="Stretch"/>
    <x v="1"/>
    <s v="Hybrid Integration"/>
    <s v="API Connect"/>
    <s v="Hideya (HIDEYA) Hagiwara"/>
    <s v="ISA-BankInsFS09RC-Risk&amp;Comp"/>
    <m/>
    <m/>
  </r>
  <r>
    <s v="YA-CO11OS6"/>
    <s v="Japan"/>
    <s v="Japan"/>
    <s v="AEON FINANCIAL SERVICE CO.,LTD."/>
    <s v="?SW?Blockchain Infrastructure"/>
    <x v="4"/>
    <m/>
    <m/>
    <m/>
    <x v="2"/>
    <x v="7"/>
    <d v="2017-09-28T00:00:00"/>
    <s v="03/31/2017 03:47am"/>
    <x v="3"/>
    <d v="2017-09-28T00:00:00"/>
    <n v="500000"/>
    <n v="0.5"/>
    <n v="1"/>
    <s v="04/27/2017 01:32am"/>
    <s v="Stretch"/>
    <x v="1"/>
    <s v="Hybrid Integration"/>
    <s v="API Connect"/>
    <s v="Hideya (HIDEYA) Hagiwara"/>
    <s v="ISA-BankInsFS09RC-Risk&amp;Comp"/>
    <m/>
    <m/>
  </r>
  <r>
    <s v="YA-CO11OS6"/>
    <s v="Japan"/>
    <s v="Japan"/>
    <s v="AEON FINANCIAL SERVICE CO.,LTD."/>
    <s v="?SW?Blockchain Infrastructure"/>
    <x v="4"/>
    <m/>
    <m/>
    <m/>
    <x v="2"/>
    <x v="7"/>
    <d v="2017-09-28T00:00:00"/>
    <s v="03/31/2017 03:47am"/>
    <x v="3"/>
    <d v="2018-03-28T00:00:00"/>
    <n v="500000"/>
    <n v="0.5"/>
    <n v="12"/>
    <s v="04/27/2017 01:32am"/>
    <s v="Stretch"/>
    <x v="1"/>
    <s v="Cloud Developer Service"/>
    <s v="IBM Bluemix Dedicated - API Connect"/>
    <s v="Hideya (HIDEYA) Hagiwara"/>
    <s v="ISA-BankInsFS09RC-Risk&amp;Comp"/>
    <m/>
    <m/>
  </r>
  <r>
    <s v="8P-GKQGFRH"/>
    <s v="North America"/>
    <s v="US Distribution"/>
    <s v="American Airlines"/>
    <s v="z13 supporting blockchain for Parts Maintenance"/>
    <x v="4"/>
    <m/>
    <m/>
    <m/>
    <x v="2"/>
    <x v="6"/>
    <d v="2017-09-29T00:00:00"/>
    <s v="02/08/2017 02:55pm"/>
    <x v="4"/>
    <d v="2017-09-29T00:00:00"/>
    <n v="500000"/>
    <n v="0.5"/>
    <n v="1"/>
    <s v="02/09/2017 01:32am"/>
    <s v="NIR"/>
    <x v="5"/>
    <s v="System z"/>
    <s v="IBM z Systems z13"/>
    <s v="JEFFREY (Jeffrey) MOSS"/>
    <s v="CLOUD1:All Cloud Sales other than to Cloud SPs"/>
    <m/>
    <m/>
  </r>
  <r>
    <s v="PX-ZM9YQW5"/>
    <s v="North America"/>
    <s v="US Public"/>
    <s v="Health Care Service Corporation"/>
    <s v="HCSC SW - Blockchain for Health Care Use case/POC"/>
    <x v="0"/>
    <m/>
    <m/>
    <m/>
    <x v="2"/>
    <x v="10"/>
    <d v="2017-09-29T00:00:00"/>
    <s v="10/05/2016 12:55pm"/>
    <x v="4"/>
    <d v="2017-09-29T00:00:00"/>
    <n v="500000"/>
    <n v="0.5"/>
    <n v="12"/>
    <s v="02/19/2017 03:12am"/>
    <s v="NIR"/>
    <x v="1"/>
    <s v="Cloud Developer Service"/>
    <m/>
    <s v="Gerald (Jerry) Daus"/>
    <m/>
    <m/>
    <m/>
  </r>
  <r>
    <s v="S8-SE38WBN"/>
    <s v="North America"/>
    <s v="US Finance Service"/>
    <s v="CHUBB &amp; SON INC."/>
    <s v="Blockchain for Reinsurance"/>
    <x v="1"/>
    <m/>
    <m/>
    <m/>
    <x v="2"/>
    <x v="2"/>
    <d v="2017-09-29T00:00:00"/>
    <s v="03/16/2017 02:51pm"/>
    <x v="4"/>
    <d v="2017-09-29T00:00:00"/>
    <n v="500000"/>
    <n v="0.5"/>
    <n v="12"/>
    <s v="03/23/2017 02:32am"/>
    <s v="Stretch"/>
    <x v="14"/>
    <s v="Watson Services"/>
    <m/>
    <s v="Holly A. (Holly) Flaherty"/>
    <s v="ANADVNCE:ANA SP: Advanced Analytics"/>
    <m/>
    <m/>
  </r>
  <r>
    <s v="VT-31ZMJWG"/>
    <s v="Asia Pacific"/>
    <s v="Korea"/>
    <s v="SHINSEGAE EMART"/>
    <s v="[???] Blockchain"/>
    <x v="4"/>
    <m/>
    <m/>
    <m/>
    <x v="2"/>
    <x v="7"/>
    <d v="2017-09-29T00:00:00"/>
    <s v="05/21/2017 07:31pm"/>
    <x v="3"/>
    <d v="2017-09-29T00:00:00"/>
    <n v="500000"/>
    <n v="0.5"/>
    <n v="12"/>
    <s v="06/15/2017 01:32am"/>
    <s v="Stretch"/>
    <x v="3"/>
    <s v="Infrastructure Services"/>
    <s v="Do Not Use - GPP GS31"/>
    <s v="Young Hoon (YOUNG HOON) Kang"/>
    <s v="ACTINSIG:CLD&amp;COG: Transform processes w/ insights"/>
    <m/>
    <m/>
  </r>
  <r>
    <s v="XZ-WUWZ1D1"/>
    <s v="North America"/>
    <s v="US Industrial"/>
    <s v="THE DOW CHEMICAL CO                                                   "/>
    <s v="Integrate into the Maersk blockchain to ensure seed provenance."/>
    <x v="3"/>
    <m/>
    <m/>
    <m/>
    <x v="2"/>
    <x v="11"/>
    <d v="2017-09-29T00:00:00"/>
    <d v="2017-05-04T00:00:00"/>
    <x v="4"/>
    <d v="2017-09-29T00:00:00"/>
    <n v="500000"/>
    <n v="0.5"/>
    <n v="3"/>
    <d v="2017-05-11T00:00:00"/>
    <s v="NIR"/>
    <x v="0"/>
    <s v="Cog Process Trnsfmtn"/>
    <s v="CPR: Blockchain Consulting"/>
    <s v="HARGRAVES, GARY (Gary)"/>
    <m/>
    <m/>
    <m/>
  </r>
  <r>
    <s v="E6-187VD7V"/>
    <s v="North America"/>
    <s v="US Federal"/>
    <s v="CIV - US Office of Personnel Management (OPM) 9031"/>
    <s v="OPM Blockchain Pilot 2017"/>
    <x v="0"/>
    <m/>
    <m/>
    <m/>
    <x v="2"/>
    <x v="0"/>
    <d v="2017-09-30T00:00:00"/>
    <s v="04/24/2017 09:28am"/>
    <x v="4"/>
    <d v="2017-10-02T00:00:00"/>
    <n v="500000"/>
    <n v="0.5"/>
    <n v="3"/>
    <s v="04/24/2017 09:28am"/>
    <s v="NIR"/>
    <x v="0"/>
    <s v="Cognitive Process Transformation"/>
    <s v="CBDS: Analytics - Cognitive Process"/>
    <s v="Zbynek (Zbynek) Krobot"/>
    <s v="IGSPU:Procurement Support - Unknown at this Time, ISA-GovtPG45-PublicSafety"/>
    <m/>
    <m/>
  </r>
  <r>
    <s v="JK-X3D9U4T"/>
    <s v="North America"/>
    <s v="US Finance Service"/>
    <s v="DEPOSITORY TRUST CLEARING CORP"/>
    <s v="Blockchain on zLinux"/>
    <x v="1"/>
    <m/>
    <m/>
    <m/>
    <x v="2"/>
    <x v="1"/>
    <d v="2017-09-30T00:00:00"/>
    <s v="08/17/2016 06:05pm"/>
    <x v="3"/>
    <d v="2017-09-30T00:00:00"/>
    <n v="500000"/>
    <n v="0.5"/>
    <n v="1"/>
    <s v="04/06/2017 01:32am"/>
    <s v="Stretch"/>
    <x v="5"/>
    <s v="System z"/>
    <s v="IBM z Systems z13 with Linux as Primary OS"/>
    <s v="Ellen (Ellen) Tackach"/>
    <s v="ZBLKLOCL:HW SP: zSystems Blockchain Local/On Prem."/>
    <m/>
    <m/>
  </r>
  <r>
    <s v="QF-EHJJR4C"/>
    <s v="Europe"/>
    <s v="France"/>
    <s v="BPCE"/>
    <s v="Identité numérique Blockchain"/>
    <x v="1"/>
    <m/>
    <m/>
    <m/>
    <x v="2"/>
    <x v="1"/>
    <d v="2017-09-30T00:00:00"/>
    <s v="09/06/2016 06:05am"/>
    <x v="2"/>
    <d v="2017-09-30T00:00:00"/>
    <n v="500000"/>
    <n v="0.5"/>
    <n v="12"/>
    <s v="06/15/2017 01:32am"/>
    <s v="NIR"/>
    <x v="0"/>
    <s v="Cognitive Process Transformation"/>
    <s v="CBDS: Watson IoT - Connected Solutions"/>
    <s v="Etienne (ETIENNE) Colin de Verdiere"/>
    <s v="ISA-BankFMFS03CST-CoreBankMod"/>
    <m/>
    <m/>
  </r>
  <r>
    <s v="RP-J55KGOE"/>
    <s v="North America"/>
    <s v="US Industrial"/>
    <s v="APPLE INC                                                             "/>
    <s v="Blockchain - ApplePay"/>
    <x v="3"/>
    <m/>
    <m/>
    <m/>
    <x v="2"/>
    <x v="8"/>
    <d v="2017-09-30T00:00:00"/>
    <d v="2017-05-18T00:00:00"/>
    <x v="4"/>
    <d v="2017-09-30T00:00:00"/>
    <n v="500000"/>
    <n v="0.5"/>
    <n v="12"/>
    <d v="2017-05-25T00:00:00"/>
    <s v="At Risk"/>
    <x v="0"/>
    <s v="Cog Process Trnsfmtn"/>
    <s v="CPR: Blockchain Consulting"/>
    <s v="BOSE, PARTHA (Partha)"/>
    <s v="EMBMOBLE"/>
    <m/>
    <m/>
  </r>
  <r>
    <s v="Y5-SPLHO4O"/>
    <s v="Europe"/>
    <s v="France"/>
    <s v="SI2M                                                                  "/>
    <s v="Blockchain pour affiliation nouveaux clients"/>
    <x v="0"/>
    <m/>
    <m/>
    <m/>
    <x v="2"/>
    <x v="0"/>
    <d v="2017-09-30T00:00:00"/>
    <d v="2017-04-05T00:00:00"/>
    <x v="3"/>
    <d v="2017-09-30T00:00:00"/>
    <n v="500000"/>
    <n v="0.5"/>
    <n v="12"/>
    <d v="2017-06-01T00:00:00"/>
    <s v="NIR"/>
    <x v="0"/>
    <s v="Cog Process Trnsfmtn"/>
    <s v="CPR: Blockchain Consulting"/>
    <s v="Comparini, Luca"/>
    <s v="BLKHSBN"/>
    <m/>
    <m/>
  </r>
  <r>
    <s v="RS-3IANSWL"/>
    <s v="North America"/>
    <s v="US Communica/CSI"/>
    <s v="MOJIX, INC."/>
    <s v="ESA for IoT, Blockchain, Analytics, Cloud Services  - Retail"/>
    <x v="3"/>
    <m/>
    <m/>
    <m/>
    <x v="2"/>
    <x v="4"/>
    <d v="2017-07-31T00:00:00"/>
    <s v="06/07/2017 06:46pm"/>
    <x v="3"/>
    <d v="2017-07-31T00:00:00"/>
    <n v="480000"/>
    <n v="0.48"/>
    <n v="12"/>
    <s v="06/15/2017 01:32am"/>
    <s v="Stretch"/>
    <x v="2"/>
    <s v="Platform &amp; Industry Solutions"/>
    <s v="IoT for Retail"/>
    <s v="Brian (Brian) Duncan"/>
    <s v="CLOUD1:All Cloud Sales other than to Cloud SPs"/>
    <m/>
    <m/>
  </r>
  <r>
    <s v="UD-0FWAJ6O"/>
    <s v="Japan"/>
    <s v="Japan"/>
    <s v="SONY CORPORATION"/>
    <s v="Sony SGED Blockchain for production"/>
    <x v="3"/>
    <m/>
    <m/>
    <m/>
    <x v="2"/>
    <x v="12"/>
    <d v="2017-07-25T00:00:00"/>
    <s v="06/12/2017 06:16am"/>
    <x v="3"/>
    <d v="2017-08-01T00:00:00"/>
    <n v="476190"/>
    <n v="0.47619"/>
    <n v="3"/>
    <s v="06/15/2017 01:32am"/>
    <s v="Key stretch"/>
    <x v="1"/>
    <s v="Cloud Developer Service"/>
    <s v="IBM Bluemix Garage - MVP"/>
    <s v="Ken (KEN) Mizugami"/>
    <s v="CLOUD1:All Cloud Sales other than to Cloud SPs"/>
    <m/>
    <m/>
  </r>
  <r>
    <s v="V3-FP3KVQI"/>
    <s v="Japan"/>
    <s v="Japan"/>
    <s v="77 BK"/>
    <s v="Fintech Robo AD/BlockChain"/>
    <x v="1"/>
    <m/>
    <m/>
    <m/>
    <x v="2"/>
    <x v="1"/>
    <d v="2017-08-28T00:00:00"/>
    <s v="07/11/2016 06:10am"/>
    <x v="3"/>
    <d v="2017-08-28T00:00:00"/>
    <n v="476190"/>
    <n v="0.47619"/>
    <n v="6"/>
    <s v="06/01/2017 01:31am"/>
    <s v="Stretch"/>
    <x v="0"/>
    <s v="Cloud Application Innovation"/>
    <s v="CAI Mobile At Scale (Hybrid App Factory)"/>
    <s v="Akio (AKIO) Koike"/>
    <s v="ASASERVC:Cloud Business Solution (CBS), ISA-BankFS14OCEX-OmChanExp"/>
    <m/>
    <m/>
  </r>
  <r>
    <s v="JC-MI7HD0P"/>
    <s v="Japan"/>
    <s v="Japan"/>
    <s v="SBI SECURITIES CO.,LTD."/>
    <s v="Blockchain?????"/>
    <x v="1"/>
    <m/>
    <m/>
    <m/>
    <x v="2"/>
    <x v="1"/>
    <d v="2017-08-31T00:00:00"/>
    <s v="11/18/2016 04:35am"/>
    <x v="3"/>
    <d v="2017-10-31T00:00:00"/>
    <n v="476190"/>
    <n v="0.47619"/>
    <n v="12"/>
    <s v="05/10/2017 01:01am"/>
    <s v="Stretch"/>
    <x v="1"/>
    <s v="Lab Services"/>
    <s v="Software Services - Bluemix Garage"/>
    <s v="Akiko (AKIKO) Shinozaki"/>
    <s v="ASASERVC:Cloud Business Solution (CBS), BLUEMIXX:GBS Bluemix Custom Application Services, EMBCLOUD:GBS Embedded Cloud"/>
    <m/>
    <m/>
  </r>
  <r>
    <s v="QO-HSS9WIW"/>
    <s v="North America"/>
    <s v="US Federal"/>
    <s v="GENERAL SERVICES ADMINISTRATION, US"/>
    <s v="GSA - BlockChain applications"/>
    <x v="0"/>
    <m/>
    <m/>
    <m/>
    <x v="2"/>
    <x v="0"/>
    <d v="2017-09-30T00:00:00"/>
    <s v="11/04/2016 09:47am"/>
    <x v="4"/>
    <d v="2017-09-30T00:00:00"/>
    <n v="475000"/>
    <n v="0.47499999999999998"/>
    <n v="12"/>
    <s v="03/30/2017 09:01am"/>
    <s v="NIR"/>
    <x v="0"/>
    <s v="Cognitive Process Transformation"/>
    <s v="CBDS: Analytics - GBS Software Support/Enhancements"/>
    <s v="KUNAL J. (KUNAL) SURYAVANSHI"/>
    <s v="IGSPU:Procurement Support - Unknown at this Time, ISA-GovtPG81-CitizenEngagement"/>
    <m/>
    <m/>
  </r>
  <r>
    <s v="33-N6G6L1R"/>
    <s v="Europe"/>
    <s v="UKI"/>
    <s v="BP OIL INTERNATIONAL                                                  "/>
    <s v="Blockchain for Physical Oil Trading"/>
    <x v="3"/>
    <m/>
    <m/>
    <m/>
    <x v="2"/>
    <x v="11"/>
    <d v="2017-07-23T00:00:00"/>
    <d v="2017-05-02T00:00:00"/>
    <x v="4"/>
    <d v="2017-07-23T00:00:00"/>
    <n v="464972"/>
    <n v="0.464972"/>
    <n v="12"/>
    <d v="2017-05-04T00:00:00"/>
    <s v="NIR"/>
    <x v="7"/>
    <s v="Industry Platform"/>
    <s v="UNK - High Security Business Network"/>
    <s v="Ramakrishnan, Sunilkumar"/>
    <s v="*"/>
    <m/>
    <m/>
  </r>
  <r>
    <s v="M0-4VO7VUF"/>
    <s v="Europe"/>
    <s v="Nordic"/>
    <s v="SKAT                                                                  "/>
    <s v="Blockchain for udbytteskat"/>
    <x v="0"/>
    <m/>
    <m/>
    <m/>
    <x v="2"/>
    <x v="0"/>
    <d v="2017-08-16T00:00:00"/>
    <d v="2017-02-05T00:00:00"/>
    <x v="4"/>
    <d v="2017-08-16T00:00:00"/>
    <n v="450000"/>
    <n v="0.45"/>
    <n v="12"/>
    <d v="2017-04-25T00:00:00"/>
    <s v="NIR"/>
    <x v="0"/>
    <s v="Cog Process Trnsfmtn"/>
    <s v="UNK - Blockchain (CPR)"/>
    <s v="Lassen, Christian"/>
    <s v="BLKHSBN"/>
    <m/>
    <m/>
  </r>
  <r>
    <s v="W6-GO41PNC"/>
    <s v="Latin America"/>
    <s v="SSA"/>
    <s v="Ath A Toda Hora SA                                                    "/>
    <s v="Solución BlockChain para Gestión de Lealtad"/>
    <x v="4"/>
    <m/>
    <m/>
    <m/>
    <x v="2"/>
    <x v="7"/>
    <d v="2017-08-24T00:00:00"/>
    <d v="2017-02-26T00:00:00"/>
    <x v="3"/>
    <d v="2017-08-24T00:00:00"/>
    <n v="450000"/>
    <n v="0.45"/>
    <n v="12"/>
    <d v="2017-05-25T00:00:00"/>
    <s v="Stretch"/>
    <x v="0"/>
    <s v="Cog Process Trnsfmtn"/>
    <s v="CPR: Blockchain Consulting"/>
    <s v="Infante Nino, Sergio Alfonso"/>
    <m/>
    <m/>
    <m/>
  </r>
  <r>
    <s v="FI-8XXWKX8"/>
    <s v="Europe"/>
    <s v="DACH"/>
    <s v="SAG Services AG"/>
    <s v="Block chain (scm/spare parts)"/>
    <x v="4"/>
    <m/>
    <m/>
    <m/>
    <x v="2"/>
    <x v="7"/>
    <d v="2017-08-31T00:00:00"/>
    <s v="08/25/2016 11:39am"/>
    <x v="3"/>
    <d v="2017-08-31T00:00:00"/>
    <n v="450000"/>
    <n v="0.45"/>
    <n v="1"/>
    <s v="04/24/2017 04:57am"/>
    <s v="NIR"/>
    <x v="0"/>
    <s v="Cognitive Process Transformation"/>
    <s v="CBDS: Watson IoT - Connected Solutions"/>
    <s v="DATA WITHHELD"/>
    <s v="AGILE:Agile or Agility is a component of the solu"/>
    <m/>
    <m/>
  </r>
  <r>
    <s v="XT-WQ36PIQ"/>
    <s v="Europe"/>
    <s v="Nordic"/>
    <s v="NOVO NORDISK A/S                                                      "/>
    <s v="BlockChain"/>
    <x v="0"/>
    <m/>
    <m/>
    <m/>
    <x v="2"/>
    <x v="10"/>
    <d v="2017-09-20T00:00:00"/>
    <d v="2017-03-13T00:00:00"/>
    <x v="3"/>
    <d v="2017-09-20T00:00:00"/>
    <n v="450000"/>
    <n v="0.45"/>
    <n v="6"/>
    <d v="2017-06-01T00:00:00"/>
    <s v="Stretch"/>
    <x v="0"/>
    <s v="Cog Process Trnsfmtn"/>
    <s v="CPR: Blockchain Consulting"/>
    <s v="Veik, John Michael"/>
    <s v="ZBLKPOC"/>
    <m/>
    <m/>
  </r>
  <r>
    <s v="4J-KLVP6OQ"/>
    <s v="Asia Pacific"/>
    <s v="ISA"/>
    <s v="BTI PAYMENTS PRIVATE LIMITED"/>
    <s v="Watson IoT &amp; Analytics for Smart Security, Cash Forecasting, Blockchain and other use cases"/>
    <x v="5"/>
    <m/>
    <m/>
    <m/>
    <x v="2"/>
    <x v="4"/>
    <d v="2017-07-28T00:00:00"/>
    <s v="04/19/2016 11:00am"/>
    <x v="4"/>
    <d v="2017-07-28T00:00:00"/>
    <n v="444444"/>
    <n v="0.44444400000000001"/>
    <n v="12"/>
    <s v="01/22/2017 05:42pm"/>
    <s v="Stretch"/>
    <x v="2"/>
    <s v="Platform &amp; Industry Solutions"/>
    <s v="IoT Foundation for Bluemix"/>
    <s v="Gopalakrishnan (Gopalakrishnan) Kolathu"/>
    <m/>
    <m/>
    <m/>
  </r>
  <r>
    <s v="FB-7MNQMMK"/>
    <s v="Asia Pacific"/>
    <s v="ISA"/>
    <s v="MRF LIMITED"/>
    <s v="Block Chain"/>
    <x v="5"/>
    <m/>
    <m/>
    <m/>
    <x v="2"/>
    <x v="9"/>
    <d v="2017-08-08T00:00:00"/>
    <s v="12/21/2016 05:49am"/>
    <x v="3"/>
    <d v="2017-08-08T00:00:00"/>
    <n v="444444"/>
    <n v="0.44444400000000001"/>
    <n v="12"/>
    <s v="06/08/2017 01:31am"/>
    <s v="Stretch"/>
    <x v="0"/>
    <s v="Cloud Application Innovation"/>
    <s v="CAI Accel App Dev &amp; Integration - Bluemix"/>
    <s v="RADHAMANGALAM K. (NATARAJAN) NATARAJAN"/>
    <s v="BLKHSBN:HW SP: Blockchain High Sec Bus Netwk Blmix"/>
    <m/>
    <m/>
  </r>
  <r>
    <s v="DB-VJVHJPJ"/>
    <s v="Asia Pacific"/>
    <s v="ANZ"/>
    <s v="PATRICK CORPORATION LIMITED                                           "/>
    <s v="Blockchain for Ports"/>
    <x v="4"/>
    <m/>
    <m/>
    <m/>
    <x v="2"/>
    <x v="6"/>
    <d v="2017-07-23T00:00:00"/>
    <d v="2017-04-26T00:00:00"/>
    <x v="4"/>
    <d v="2017-07-23T00:00:00"/>
    <n v="434000"/>
    <n v="0.434"/>
    <n v="12"/>
    <d v="2017-04-27T00:00:00"/>
    <s v="Stretch"/>
    <x v="0"/>
    <s v="Cog Process Trnsfmtn"/>
    <s v="CPR: Blockchain Consulting"/>
    <s v="TEOH, KEN (Ken)"/>
    <m/>
    <m/>
    <m/>
  </r>
  <r>
    <s v="IA-KZ22U1A"/>
    <s v="Asia Pacific"/>
    <s v="Korea"/>
    <s v="The Korea Federation of Banks"/>
    <s v="[KFB] Blockchain Services for Bank Consortium"/>
    <x v="1"/>
    <m/>
    <m/>
    <m/>
    <x v="2"/>
    <x v="1"/>
    <d v="2017-08-18T00:00:00"/>
    <s v="02/13/2017 12:32am"/>
    <x v="2"/>
    <d v="2017-08-18T00:00:00"/>
    <n v="430000"/>
    <n v="0.43"/>
    <n v="6"/>
    <s v="06/13/2017 03:58am"/>
    <s v="Key stretch"/>
    <x v="3"/>
    <s v="Technology Support Services"/>
    <s v="6950-13D Support for Red Hat"/>
    <s v="HYEON JU (Hyeon Ju) LEE"/>
    <s v="ISA-999-NoSolutionSold"/>
    <m/>
    <m/>
  </r>
  <r>
    <s v="42-A5ON022"/>
    <s v="Japan"/>
    <s v="Japan"/>
    <s v="IWATE BK                                                              "/>
    <s v="Blockchain ????"/>
    <x v="1"/>
    <m/>
    <m/>
    <m/>
    <x v="2"/>
    <x v="1"/>
    <d v="2017-09-11T00:00:00"/>
    <d v="2017-02-06T00:00:00"/>
    <x v="3"/>
    <d v="2017-09-11T00:00:00"/>
    <n v="428571"/>
    <n v="0.42857099999999998"/>
    <n v="6"/>
    <d v="2017-06-13T00:00:00"/>
    <s v="Stretch"/>
    <x v="0"/>
    <s v="Cog Process Trnsfmtn"/>
    <s v="CPR: Blockchain Consulting"/>
    <s v="Koike, Akio"/>
    <s v="ASASERVC, BLUEMIXX"/>
    <m/>
    <m/>
  </r>
  <r>
    <s v="6H-YTQVREC"/>
    <s v="Asia Pacific"/>
    <s v="ASEAN"/>
    <s v="YNGEN HOLDINGS INC                                                    "/>
    <s v="Blockchain for Yngen clients"/>
    <x v="3"/>
    <m/>
    <m/>
    <m/>
    <x v="2"/>
    <x v="4"/>
    <d v="2017-07-19T00:00:00"/>
    <d v="2017-05-23T00:00:00"/>
    <x v="3"/>
    <d v="2017-07-19T00:00:00"/>
    <n v="400000"/>
    <n v="0.4"/>
    <n v="12"/>
    <d v="2017-06-08T00:00:00"/>
    <s v="Stretch"/>
    <x v="3"/>
    <s v="Infrastructure Svcs"/>
    <s v="6950-16G GTS Split Blockchain on Bluemix (Finance Use Only)"/>
    <s v="MAGALPOC, MARK ANTHONY S (Mark Anthony)"/>
    <s v="CLOUDMSP"/>
    <m/>
    <m/>
  </r>
  <r>
    <s v="WY-FJJIRXJ"/>
    <s v="Japan"/>
    <s v="Japan"/>
    <s v="SUMITOMO MITSUI FINANCE AND LEASIN"/>
    <s v="Blockchain PoC"/>
    <x v="1"/>
    <s v="Yes"/>
    <s v="India"/>
    <s v="Delivering"/>
    <x v="2"/>
    <x v="1"/>
    <d v="2017-07-31T00:00:00"/>
    <s v="07/18/2016 12:29am"/>
    <x v="3"/>
    <d v="2017-07-31T00:00:00"/>
    <n v="400000"/>
    <n v="0.4"/>
    <n v="6"/>
    <s v="05/29/2017 02:09am"/>
    <s v="Key stretch"/>
    <x v="0"/>
    <s v="Cognitive Process Transformation"/>
    <s v="CBDS: Watson IoT - Next Gen Supply Chain"/>
    <s v="Shohta (SHOHTA) Waki"/>
    <s v="ASASERVC:Cloud Business Solution (CBS), ISA-BankFS14CUI-CustIntel"/>
    <m/>
    <m/>
  </r>
  <r>
    <s v="XZ-WXLK3TD"/>
    <s v="North America"/>
    <s v="US Finance Service"/>
    <s v="AUTOMATIC DATA PROCESSING INC                                         "/>
    <s v="Blockchain MVP"/>
    <x v="3"/>
    <m/>
    <m/>
    <m/>
    <x v="2"/>
    <x v="4"/>
    <d v="2017-08-12T00:00:00"/>
    <d v="2017-05-14T00:00:00"/>
    <x v="3"/>
    <d v="2017-08-12T00:00:00"/>
    <n v="400000"/>
    <n v="0.4"/>
    <n v="4"/>
    <d v="2017-06-08T00:00:00"/>
    <s v="Stretch"/>
    <x v="0"/>
    <s v="Cog Process Trnsfmtn"/>
    <s v="CPR: Blockchain Consulting"/>
    <s v="ACHANTA, PRAMOD"/>
    <m/>
    <m/>
    <m/>
  </r>
  <r>
    <s v="L2-MK31KLJ"/>
    <s v="North America"/>
    <s v="US Finance Service"/>
    <s v="MORGAN STANLEY DW INC                                                 "/>
    <s v="Sales Technology Reengineering - Analysis"/>
    <x v="1"/>
    <m/>
    <m/>
    <m/>
    <x v="2"/>
    <x v="1"/>
    <d v="2017-08-21T00:00:00"/>
    <d v="2017-05-23T00:00:00"/>
    <x v="4"/>
    <d v="2017-08-21T00:00:00"/>
    <n v="400000"/>
    <n v="0.4"/>
    <n v="4"/>
    <d v="2017-05-25T00:00:00"/>
    <s v="NIR"/>
    <x v="0"/>
    <s v="Cog Process Trnsfmtn"/>
    <s v="CPR: Blockchain Consulting"/>
    <s v="Hosseinbukus, Amadally (Amadally)"/>
    <s v="*"/>
    <m/>
    <m/>
  </r>
  <r>
    <s v="G8-8VWKHX5"/>
    <s v="Asia Pacific"/>
    <s v="ISA"/>
    <s v="GOVERNMENT OF ANDHRA PRADESH"/>
    <s v="Blockchain center of excellence"/>
    <x v="5"/>
    <m/>
    <m/>
    <m/>
    <x v="2"/>
    <x v="0"/>
    <d v="2017-08-22T00:00:00"/>
    <s v="12/01/2016 07:45am"/>
    <x v="4"/>
    <d v="2017-08-22T00:00:00"/>
    <n v="400000"/>
    <n v="0.4"/>
    <n v="12"/>
    <s v="05/20/2017 08:52pm"/>
    <s v="NIR"/>
    <x v="10"/>
    <s v="Analytics Platform"/>
    <m/>
    <s v="JATIN J. (JATIN) MESWANI"/>
    <m/>
    <m/>
    <m/>
  </r>
  <r>
    <s v="79-HY57CL3"/>
    <s v="Asia Pacific"/>
    <s v="ANZ"/>
    <s v="COMMONWEALTH SERVICES DELIVERY AGENCY"/>
    <s v="NDIS eMarketplace (Blockchain)"/>
    <x v="0"/>
    <m/>
    <m/>
    <m/>
    <x v="2"/>
    <x v="0"/>
    <d v="2017-08-25T00:00:00"/>
    <s v="12/06/2016 11:14pm"/>
    <x v="4"/>
    <d v="2017-08-25T00:00:00"/>
    <n v="400000"/>
    <n v="0.4"/>
    <n v="3"/>
    <s v="05/30/2017 09:38pm"/>
    <s v="NIR"/>
    <x v="0"/>
    <s v="Cloud Application Innovation"/>
    <s v="CAI Accel App Dev &amp; Integration - Bluemix"/>
    <s v="James Alexander (James Alexander) Spooner"/>
    <s v="ISA-GovtPG30-SocialPrograms"/>
    <m/>
    <m/>
  </r>
  <r>
    <s v="CP-VMDGES6"/>
    <s v="North America"/>
    <s v="US Federal"/>
    <s v="CSRA LLC                                                              "/>
    <s v="CSRA - Blockchain 3 use cases identified; POC requested"/>
    <x v="3"/>
    <m/>
    <m/>
    <m/>
    <x v="2"/>
    <x v="4"/>
    <d v="2017-08-30T00:00:00"/>
    <d v="2017-05-12T00:00:00"/>
    <x v="4"/>
    <d v="2017-08-30T00:00:00"/>
    <n v="400000"/>
    <n v="0.4"/>
    <n v="12"/>
    <d v="2017-05-18T00:00:00"/>
    <s v="Stretch"/>
    <x v="7"/>
    <s v="Industry Platform"/>
    <s v="UNK - High Security Business Network"/>
    <s v="Cowell, Carol G."/>
    <s v="ZBLKPOC, ZBLKLOCL"/>
    <m/>
    <m/>
  </r>
  <r>
    <s v="83-3QSCJZ9"/>
    <s v="North America"/>
    <s v="US Distribution"/>
    <s v="UNITED AIRLINES INC"/>
    <s v="United &amp; IATA Blockchain"/>
    <x v="4"/>
    <m/>
    <m/>
    <m/>
    <x v="2"/>
    <x v="6"/>
    <d v="2017-08-31T00:00:00"/>
    <s v="05/03/2017 01:11pm"/>
    <x v="3"/>
    <d v="2017-10-01T00:00:00"/>
    <n v="400000"/>
    <n v="0.4"/>
    <n v="3"/>
    <s v="06/15/2017 01:32am"/>
    <s v="NIR"/>
    <x v="1"/>
    <s v="Cloud Developer Service"/>
    <s v="IBM Bluemix Garage - Architecture"/>
    <s v="Diane E. (Diane) Shimmon"/>
    <s v="COGAPPS:CLD&amp;COG: Create cognitive applications"/>
    <m/>
    <m/>
  </r>
  <r>
    <s v="KC-6JU5UVK"/>
    <s v="Europe"/>
    <s v="Nordic"/>
    <s v="SEB-IT                                                                "/>
    <s v="Blockchain"/>
    <x v="1"/>
    <m/>
    <m/>
    <m/>
    <x v="2"/>
    <x v="1"/>
    <d v="2017-09-28T00:00:00"/>
    <d v="2017-02-05T00:00:00"/>
    <x v="4"/>
    <d v="2017-09-28T00:00:00"/>
    <n v="400000"/>
    <n v="0.4"/>
    <n v="12"/>
    <d v="2017-02-09T00:00:00"/>
    <s v="NIR"/>
    <x v="0"/>
    <s v="Cog Process Trnsfmtn"/>
    <s v="UNK - Blockchain (CPR)"/>
    <s v="Lassen, Christian"/>
    <s v="BLKHSBN"/>
    <m/>
    <m/>
  </r>
  <r>
    <s v="IG-I05NX6Q"/>
    <s v="Europe"/>
    <s v="Nordic"/>
    <s v="Nokia Siemens Networks Oy"/>
    <s v="Blockchain - Implementation"/>
    <x v="3"/>
    <m/>
    <m/>
    <m/>
    <x v="2"/>
    <x v="12"/>
    <d v="2017-09-29T00:00:00"/>
    <s v="08/04/2016 07:30am"/>
    <x v="4"/>
    <d v="2017-09-29T00:00:00"/>
    <n v="400000"/>
    <n v="0.4"/>
    <n v="6"/>
    <s v="03/02/2017 04:05pm"/>
    <s v="NIR"/>
    <x v="0"/>
    <s v="Cognitive Process Transformation"/>
    <s v="CBDS: Watson IoT - Connected Solutions"/>
    <s v="Rami (Rami) Ahola"/>
    <s v="ISA-ElecIS05-CogCustInsight"/>
    <m/>
    <m/>
  </r>
  <r>
    <s v="9I-SPPN3PL"/>
    <s v="Greater China Group"/>
    <s v="GCG"/>
    <s v="Yunnan Hongta Bank Co., LTD                                           "/>
    <s v="IT????"/>
    <x v="1"/>
    <m/>
    <m/>
    <m/>
    <x v="2"/>
    <x v="1"/>
    <d v="2017-09-30T00:00:00"/>
    <d v="2017-03-30T00:00:00"/>
    <x v="3"/>
    <d v="2017-09-30T00:00:00"/>
    <n v="400000"/>
    <n v="0.4"/>
    <n v="12"/>
    <d v="2017-05-25T00:00:00"/>
    <s v="Stretch"/>
    <x v="0"/>
    <s v="Cog Process Trnsfmtn"/>
    <s v="CPR: Blockchain Consulting"/>
    <s v="Luo, Hui"/>
    <m/>
    <m/>
    <m/>
  </r>
  <r>
    <s v="1U-VNQS89Q"/>
    <s v="Europe"/>
    <s v="UKI"/>
    <s v="TESCO STORES LTD                                                      "/>
    <s v="Blockchain PoC - Unilever and Tesco"/>
    <x v="4"/>
    <m/>
    <m/>
    <m/>
    <x v="2"/>
    <x v="7"/>
    <d v="2017-09-29T00:00:00"/>
    <d v="2017-06-07T00:00:00"/>
    <x v="3"/>
    <d v="2017-09-29T00:00:00"/>
    <n v="387476"/>
    <n v="0.38747599999999999"/>
    <n v="6"/>
    <d v="2017-06-08T00:00:00"/>
    <s v="Stretch"/>
    <x v="0"/>
    <s v="Cog Process Trnsfmtn"/>
    <s v="CPR: Blockchain Consulting"/>
    <s v="Somasundaram, Vignesh"/>
    <s v="ANADVNCE"/>
    <m/>
    <m/>
  </r>
  <r>
    <s v="NN-C0H7LAX"/>
    <s v="Japan"/>
    <s v="Japan"/>
    <s v="JAPAN RESEARCH INSTITUTE,LIMITED,T"/>
    <s v="Blockchain SNG TF - Production"/>
    <x v="1"/>
    <m/>
    <m/>
    <m/>
    <x v="2"/>
    <x v="1"/>
    <d v="2017-09-29T00:00:00"/>
    <s v="10/18/2016 07:05am"/>
    <x v="2"/>
    <d v="2017-09-29T00:00:00"/>
    <n v="380952"/>
    <n v="0.38095200000000001"/>
    <n v="12"/>
    <s v="04/13/2017 01:31am"/>
    <s v="NIR"/>
    <x v="1"/>
    <s v="Cloud Developer Service"/>
    <s v="Bluemix Public Subscription"/>
    <s v="Kenji (KENJI) Yamaguchi"/>
    <s v="ISA-BankFMFS03-BackOfficeOps"/>
    <m/>
    <m/>
  </r>
  <r>
    <s v="8Z-YUYNC16"/>
    <s v="Latin America"/>
    <s v="Brazil"/>
    <s v="PETROLEO BRASILEIRO S A"/>
    <s v="BlockChain para Supply Chain / Field Services"/>
    <x v="3"/>
    <m/>
    <m/>
    <m/>
    <x v="2"/>
    <x v="11"/>
    <d v="2017-09-30T00:00:00"/>
    <s v="12/18/2016 06:50pm"/>
    <x v="3"/>
    <d v="2017-09-30T00:00:00"/>
    <n v="359659"/>
    <n v="0.35965900000000001"/>
    <n v="1"/>
    <s v="06/01/2017 01:32am"/>
    <s v="Stretch"/>
    <x v="3"/>
    <s v="Infrastructure Services"/>
    <s v="6941-02D IBM Cloud Migration Services (SL - GTS)"/>
    <s v="LEANDRO (LEANDRO) DOS SANTOS PETRUCCI"/>
    <s v="BGMOBILE:Mobile Services GTS only"/>
    <m/>
    <m/>
  </r>
  <r>
    <s v="BJ-1QSMA9Y"/>
    <s v="North America"/>
    <s v="US Industrial"/>
    <s v="GENERAL MOTORS LLC                                                    "/>
    <s v="Blockchain for Maven and Lyft"/>
    <x v="3"/>
    <m/>
    <m/>
    <m/>
    <x v="2"/>
    <x v="9"/>
    <d v="2017-09-11T00:00:00"/>
    <d v="2017-02-24T00:00:00"/>
    <x v="3"/>
    <d v="2017-09-11T00:00:00"/>
    <n v="350000"/>
    <n v="0.35"/>
    <n v="12"/>
    <d v="2017-05-11T00:00:00"/>
    <s v="Stretch"/>
    <x v="0"/>
    <s v="Cog Process Trnsfmtn"/>
    <s v="CPR: Blockchain - Apple"/>
    <s v="KORNMEIER, THOMAS J. (Tom)"/>
    <m/>
    <m/>
    <m/>
  </r>
  <r>
    <s v="DE-ON9OMER"/>
    <s v="North America"/>
    <s v="US Distribution"/>
    <s v="WAL-MART STORES, INC."/>
    <s v="IBM Blockchain on Bluemix for Walmart"/>
    <x v="4"/>
    <m/>
    <m/>
    <m/>
    <x v="2"/>
    <x v="7"/>
    <d v="2017-09-30T00:00:00"/>
    <s v="05/05/2017 06:49pm"/>
    <x v="3"/>
    <d v="2017-09-30T00:00:00"/>
    <n v="350000"/>
    <n v="0.35"/>
    <n v="12"/>
    <s v="06/15/2017 01:32am"/>
    <s v="Stretch"/>
    <x v="1"/>
    <s v="Cloud Developer Service"/>
    <s v="IBM Bluemix Dedicated - Runtimes"/>
    <s v="Eric (Eric) Sheets"/>
    <s v="ACTINSIG:CLD&amp;COG: Transform processes w/ insights, COGAPPS:CLD&amp;COG: Create cognitive applications, UNIGMMS:CLD&amp;COG: Gov, mgmt, monitoring, security"/>
    <m/>
    <m/>
  </r>
  <r>
    <s v="WA-3RKE7MQ"/>
    <s v="North America"/>
    <s v="US Public"/>
    <s v="AMGEN INC                                                             "/>
    <s v="Blockchain for Supply Chain POC"/>
    <x v="0"/>
    <m/>
    <m/>
    <m/>
    <x v="2"/>
    <x v="10"/>
    <d v="2017-09-30T00:00:00"/>
    <d v="2017-03-29T00:00:00"/>
    <x v="2"/>
    <d v="2017-09-30T00:00:00"/>
    <n v="350000"/>
    <n v="0.35"/>
    <n v="3"/>
    <d v="2017-04-13T00:00:00"/>
    <s v="NIR"/>
    <x v="0"/>
    <s v="Cog Process Trnsfmtn"/>
    <s v="CPR: Blockchain Consulting"/>
    <s v="BERMAN, JEFFREY B (Jeff)"/>
    <s v="ZBLKPOC"/>
    <m/>
    <m/>
  </r>
  <r>
    <s v="BM-S6WZR7B"/>
    <s v="Latin America"/>
    <s v="Brazil"/>
    <s v="PERDIGAO AGROINDUSTRIAL S/A                                           "/>
    <s v="Blockchain"/>
    <x v="4"/>
    <m/>
    <m/>
    <m/>
    <x v="2"/>
    <x v="7"/>
    <d v="2017-07-28T00:00:00"/>
    <d v="2017-04-03T00:00:00"/>
    <x v="3"/>
    <d v="2017-07-28T00:00:00"/>
    <n v="341056"/>
    <n v="0.34105600000000003"/>
    <n v="2"/>
    <d v="2017-06-01T00:00:00"/>
    <s v="Stretch"/>
    <x v="0"/>
    <s v="Cog Process Trnsfmtn"/>
    <s v="CPR: Blockchain Consulting"/>
    <s v="Ferreira, Luiz Gustavo Da Silva"/>
    <s v="ZBLKPOC, WATSNIOT"/>
    <m/>
    <m/>
  </r>
  <r>
    <s v="BB-CN1XPO0"/>
    <s v="MEA"/>
    <s v="MEA"/>
    <s v="Strate Ltd"/>
    <s v="Blockchain on LinuxONE/Linux on z - Dockerization"/>
    <x v="1"/>
    <m/>
    <m/>
    <m/>
    <x v="2"/>
    <x v="1"/>
    <d v="2017-09-22T00:00:00"/>
    <s v="07/14/2016 07:22am"/>
    <x v="4"/>
    <d v="2017-09-22T00:00:00"/>
    <n v="334802"/>
    <n v="0.33480199999999999"/>
    <n v="1"/>
    <s v="06/01/2017 04:04am"/>
    <s v="NIR"/>
    <x v="5"/>
    <s v="System z"/>
    <s v="IBM LinuxONE Rockhopper"/>
    <s v="VICKEY (Vickey) VAN DEN HEEVER"/>
    <s v="ZBLKLOCL:HW SP: zSystems Blockchain Local/On Prem., ZBLKPOC:HW SP: Blockchain Proof of Concept"/>
    <m/>
    <m/>
  </r>
  <r>
    <s v="DK-5N1NKXS"/>
    <s v="Asia Pacific"/>
    <s v="ISA"/>
    <s v="AXIS BANK LIMITED"/>
    <s v="Block chain Proof of concept"/>
    <x v="5"/>
    <s v="Yes"/>
    <s v="India"/>
    <s v="Involved in discussions and workshops to finalize the use case. Potential to start in late Q2"/>
    <x v="2"/>
    <x v="1"/>
    <d v="2017-07-28T00:00:00"/>
    <s v="12/12/2016 04:10am"/>
    <x v="3"/>
    <d v="2017-07-28T00:00:00"/>
    <n v="333333"/>
    <n v="0.33333299999999999"/>
    <n v="1"/>
    <s v="06/08/2017 01:32am"/>
    <s v="Stretch"/>
    <x v="0"/>
    <s v="Cognitive Process Transformation"/>
    <s v="CBDS: Watson IoT - Emerging Technologies"/>
    <s v="BHAVESH K. (BHAVESH) JATANIA"/>
    <s v="ISA-BankFMFS03-BackOfficeOps"/>
    <m/>
    <m/>
  </r>
  <r>
    <s v="DK-5N1NKXS"/>
    <s v="Asia Pacific"/>
    <s v="ISA"/>
    <s v="AXIS BANK LIMITED"/>
    <s v="Block chain Proof of concept"/>
    <x v="5"/>
    <s v="Yes"/>
    <s v="India"/>
    <s v="Involved in discussions and workshops to finalize the use case. Potential to start in late Q2"/>
    <x v="2"/>
    <x v="1"/>
    <d v="2017-07-28T00:00:00"/>
    <s v="12/12/2016 04:10am"/>
    <x v="3"/>
    <d v="2017-07-28T00:00:00"/>
    <n v="333333"/>
    <n v="0.33333299999999999"/>
    <n v="1"/>
    <s v="06/08/2017 01:31am"/>
    <s v="Stretch"/>
    <x v="5"/>
    <s v="System z"/>
    <s v="IBM LinuxONE Rockhopper"/>
    <s v="BHAVESH K. (BHAVESH) JATANIA"/>
    <s v="ISA-BankFMFS03-BackOfficeOps"/>
    <m/>
    <m/>
  </r>
  <r>
    <s v="Z1-ZZOTD85"/>
    <s v="Asia Pacific"/>
    <s v="ISA"/>
    <s v="YES BANK LIMITED                                                      "/>
    <s v="Blockchain expansion -services and support"/>
    <x v="5"/>
    <m/>
    <m/>
    <m/>
    <x v="2"/>
    <x v="1"/>
    <d v="2017-09-09T00:00:00"/>
    <d v="2017-06-11T00:00:00"/>
    <x v="3"/>
    <d v="2017-09-09T00:00:00"/>
    <n v="333333"/>
    <n v="0.33333299999999999"/>
    <n v="6"/>
    <d v="2017-06-11T00:00:00"/>
    <s v="Stretch"/>
    <x v="0"/>
    <s v="Cog Process Trnsfmtn"/>
    <s v="CPR: Blockchain Consulting"/>
    <s v="JATANIA, BHAVESH K"/>
    <m/>
    <m/>
    <m/>
  </r>
  <r>
    <s v="MA-V5R3UMG"/>
    <s v="North America"/>
    <s v="Canada"/>
    <s v="THE BANK OF NOVA SCOTIA                                               "/>
    <s v="Scotiabank Chargebacks Blockchain Production Support"/>
    <x v="1"/>
    <m/>
    <m/>
    <m/>
    <x v="2"/>
    <x v="1"/>
    <d v="2017-09-22T00:00:00"/>
    <d v="2017-04-26T00:00:00"/>
    <x v="3"/>
    <d v="2017-09-22T00:00:00"/>
    <n v="333333"/>
    <n v="0.33333299999999999"/>
    <n v="12"/>
    <d v="2017-06-01T00:00:00"/>
    <s v="NIR"/>
    <x v="0"/>
    <s v="Cog Process Trnsfmtn"/>
    <s v="CPR: Blockchain Consulting"/>
    <s v="Bean, Brad (J.B.)"/>
    <s v="EMBCLOUD, BLKHSBN"/>
    <m/>
    <m/>
  </r>
  <r>
    <s v="VS-NC66SQA"/>
    <s v="North America"/>
    <s v="Canada"/>
    <s v="INFORMATION SERVICES CORP                                             "/>
    <s v="Blockchain PoC"/>
    <x v="0"/>
    <m/>
    <m/>
    <m/>
    <x v="2"/>
    <x v="0"/>
    <d v="2017-09-29T00:00:00"/>
    <d v="2017-04-11T00:00:00"/>
    <x v="3"/>
    <d v="2017-09-29T00:00:00"/>
    <n v="333333"/>
    <n v="0.33333299999999999"/>
    <n v="12"/>
    <d v="2017-05-11T00:00:00"/>
    <s v="Stretch"/>
    <x v="0"/>
    <s v="Cog Process Trnsfmtn"/>
    <s v="CPR: Blockchain Consulting"/>
    <s v="Sloboda, Val (V.A.)"/>
    <s v="BLKHSBN"/>
    <m/>
    <m/>
  </r>
  <r>
    <s v="TJ-FRPFTTS"/>
    <s v="GCG Group"/>
    <s v="GCG"/>
    <s v="EVERGREEN INTERNATIONAL CORP"/>
    <s v="Evergreen Blockchain"/>
    <x v="4"/>
    <m/>
    <m/>
    <m/>
    <x v="2"/>
    <x v="6"/>
    <d v="2017-09-29T00:00:00"/>
    <s v="11/11/2016 12:14am"/>
    <x v="3"/>
    <d v="2017-09-29T00:00:00"/>
    <n v="324600"/>
    <n v="0.3246"/>
    <n v="1"/>
    <s v="06/12/2017 06:33am"/>
    <s v="Stretch"/>
    <x v="0"/>
    <s v="Cloud Application Innovation"/>
    <s v="CAI GBS Software Support/Enhancements"/>
    <s v="HAN (HAN) LIN"/>
    <s v="BLKHSBN:HW SP: Blockchain High Sec Bus Netwk Blmix"/>
    <m/>
    <m/>
  </r>
  <r>
    <s v="J7-QAPOZOR"/>
    <s v="Europe"/>
    <s v="UKI"/>
    <s v="BESA PUBLICATIONS LTD."/>
    <s v="Build blockchain MVP for BESA."/>
    <x v="2"/>
    <m/>
    <m/>
    <m/>
    <x v="2"/>
    <x v="3"/>
    <d v="2017-07-31T00:00:00"/>
    <s v="05/02/2017 06:24am"/>
    <x v="3"/>
    <d v="2017-07-31T00:00:00"/>
    <n v="310000"/>
    <n v="0.31"/>
    <n v="12"/>
    <s v="06/01/2017 01:32am"/>
    <s v="NIR"/>
    <x v="1"/>
    <s v="Lab Services"/>
    <s v="Software Services - Bluemix Garage"/>
    <s v="Loretis (LORETIS) Alisauskas"/>
    <s v="ZBLKPOC:HW SP: Blockchain Proof of Concept"/>
    <m/>
    <m/>
  </r>
  <r>
    <s v="LO-8P4XIDG"/>
    <s v="Europe"/>
    <s v="UKI"/>
    <s v="STATOIL (U.K.) LTD"/>
    <s v="Blockchain for Energy Trading"/>
    <x v="3"/>
    <m/>
    <m/>
    <m/>
    <x v="2"/>
    <x v="11"/>
    <d v="2017-08-31T00:00:00"/>
    <s v="04/07/2017 10:05am"/>
    <x v="4"/>
    <d v="2017-08-31T00:00:00"/>
    <n v="310000"/>
    <n v="0.31"/>
    <n v="4"/>
    <s v="04/13/2017 01:32am"/>
    <s v="NIR"/>
    <x v="7"/>
    <s v="Industry Platform"/>
    <m/>
    <s v="Sunilkumar (SUNILKUMAR) Ramakrishnan"/>
    <s v="BLKHSBN:HW SP: Blockchain High Sec Bus Netwk Blmix"/>
    <m/>
    <m/>
  </r>
  <r>
    <s v="S2-SFJIM84"/>
    <s v="Europe"/>
    <s v="UKI"/>
    <s v="Deutsche Bank"/>
    <s v="Blockchain DB Securities Initial phase"/>
    <x v="1"/>
    <s v="Yes"/>
    <n v="0"/>
    <s v="Place Holder, Opportunity moving slowly, Parter open to engage CIC once we have further tracion"/>
    <x v="2"/>
    <x v="1"/>
    <d v="2017-09-30T00:00:00"/>
    <s v="11/29/2016 08:32am"/>
    <x v="2"/>
    <d v="2017-09-30T00:00:00"/>
    <n v="310000"/>
    <n v="0.31"/>
    <n v="12"/>
    <s v="03/09/2017 05:05am"/>
    <s v="Key stretch"/>
    <x v="0"/>
    <s v="Cloud Application Innovation"/>
    <s v="CAI Accel App Dev &amp; Integration - Bluemix"/>
    <s v="Robin (ROBIN) Bradley"/>
    <s v="ZBLKPOC:HW SP: Blockchain Proof of Concept"/>
    <m/>
    <m/>
  </r>
  <r>
    <s v="SQ-3IAUWKR"/>
    <s v="Europe"/>
    <s v="UKI"/>
    <s v="BP PLC                                                                "/>
    <s v="Blockchain for Air BP"/>
    <x v="3"/>
    <m/>
    <m/>
    <m/>
    <x v="2"/>
    <x v="11"/>
    <d v="2017-07-28T00:00:00"/>
    <d v="2017-04-07T00:00:00"/>
    <x v="4"/>
    <d v="2017-07-28T00:00:00"/>
    <n v="309981"/>
    <n v="0.30998100000000001"/>
    <n v="12"/>
    <d v="2017-05-08T00:00:00"/>
    <s v="NIR"/>
    <x v="0"/>
    <s v="Cog Process Trnsfmtn"/>
    <s v="UNK - Blockchain (CPR)"/>
    <s v="Ramakrishnan, Sunilkumar"/>
    <s v="*"/>
    <m/>
    <m/>
  </r>
  <r>
    <s v="35-SI9V2PP"/>
    <s v="Europe"/>
    <s v="UKI"/>
    <s v="SEADRILL MANAGEMENT LTD                                               "/>
    <s v="Blockchain for Accounts Simplification (Rigs)"/>
    <x v="3"/>
    <m/>
    <m/>
    <m/>
    <x v="2"/>
    <x v="11"/>
    <d v="2017-08-31T00:00:00"/>
    <d v="2017-05-15T00:00:00"/>
    <x v="4"/>
    <d v="2017-09-01T00:00:00"/>
    <n v="309981"/>
    <n v="0.30998100000000001"/>
    <n v="12"/>
    <d v="2017-05-18T00:00:00"/>
    <s v="NIR"/>
    <x v="0"/>
    <s v="Cog Process Trnsfmtn"/>
    <s v="CPR: Blockchain Consulting"/>
    <s v="Ramakrishnan, Sunilkumar"/>
    <s v="ZBLKPOC"/>
    <m/>
    <m/>
  </r>
  <r>
    <s v="KU-4Z9IY6Y"/>
    <s v="Europe"/>
    <s v="UKI"/>
    <s v="BP2I                                                                  "/>
    <s v="BNP Paribas - Internal Clearing"/>
    <x v="1"/>
    <s v="Yes"/>
    <s v="India"/>
    <s v="CIB Internal Clearing using Blockchain being explored, Initial discussions with client, a potential need to land resources in PARIS"/>
    <x v="2"/>
    <x v="1"/>
    <d v="2017-09-29T00:00:00"/>
    <d v="2017-05-23T00:00:00"/>
    <x v="2"/>
    <m/>
    <n v="309981"/>
    <n v="0.30998100000000001"/>
    <n v="12"/>
    <d v="2017-06-08T00:00:00"/>
    <s v="Stretch"/>
    <x v="0"/>
    <s v="Cog Process Trnsfmtn"/>
    <s v="CPR: Blockchain Consulting"/>
    <s v="Mahmood, Waheed"/>
    <s v="ZBLKPOC"/>
    <m/>
    <m/>
  </r>
  <r>
    <s v="8W-VQZDU3T"/>
    <s v="North America"/>
    <s v="US Finance Service"/>
    <s v="BROADRIDGE INVESTOR COMMUNICATION SOLUTIONS, INC"/>
    <s v="Blockchain"/>
    <x v="1"/>
    <m/>
    <m/>
    <m/>
    <x v="2"/>
    <x v="1"/>
    <d v="2017-07-02T00:00:00"/>
    <s v="04/03/2017 11:39am"/>
    <x v="4"/>
    <d v="2017-07-02T00:00:00"/>
    <n v="300000"/>
    <n v="0.3"/>
    <n v="12"/>
    <s v="04/06/2017 01:33am"/>
    <s v="Stretch"/>
    <x v="1"/>
    <s v="Cloud Unit Services"/>
    <m/>
    <s v="WILLIAM F. (Bill) VARELA"/>
    <s v="MULTICLD:CLD&amp;COG: Deliver multi-cloud solutions"/>
    <m/>
    <m/>
  </r>
  <r>
    <s v="KV-OZLLO9E"/>
    <s v="Europe"/>
    <s v="France"/>
    <s v="SOC MUTUELLE D'ASSURANCE DU BTP"/>
    <s v="BlockChain"/>
    <x v="1"/>
    <m/>
    <m/>
    <m/>
    <x v="2"/>
    <x v="2"/>
    <d v="2017-07-03T00:00:00"/>
    <s v="11/15/2016 10:46am"/>
    <x v="3"/>
    <d v="2017-07-03T00:00:00"/>
    <n v="300000"/>
    <n v="0.3"/>
    <n v="12"/>
    <s v="04/06/2017 01:32am"/>
    <s v="Stretch"/>
    <x v="0"/>
    <s v="Cognitive Process Transformation"/>
    <s v="CBDS: Analytics - GBS Software Support/Enhancements"/>
    <s v="Luca (LUCA) Comparini"/>
    <s v="ANBRDG2C:ANA SP:Bridge-to-Cloud"/>
    <m/>
    <m/>
  </r>
  <r>
    <s v="NY-VSOMH76"/>
    <s v="North America"/>
    <s v="US Public"/>
    <s v="ABBOTT LABORATORIES"/>
    <s v="Blockchain PoC for Abbott"/>
    <x v="0"/>
    <m/>
    <m/>
    <m/>
    <x v="2"/>
    <x v="10"/>
    <d v="2017-07-03T00:00:00"/>
    <s v="03/02/2017 09:36am"/>
    <x v="7"/>
    <d v="2017-07-19T00:00:00"/>
    <n v="300000"/>
    <n v="0.3"/>
    <n v="2"/>
    <s v="03/09/2017 01:32am"/>
    <s v="Stretch"/>
    <x v="0"/>
    <s v="Cognitive Process Transformation"/>
    <s v="CPR: Blockchain Consulting"/>
    <s v="MARK A. (Mark) TRESHOCK"/>
    <m/>
    <m/>
    <m/>
  </r>
  <r>
    <s v="X0-1XQDDT5"/>
    <s v="North America"/>
    <s v="US Finance Service"/>
    <s v="EQUIFAX INC                                                           "/>
    <s v="Equifax - first Blockchain project"/>
    <x v="1"/>
    <m/>
    <m/>
    <m/>
    <x v="2"/>
    <x v="1"/>
    <d v="2017-07-17T00:00:00"/>
    <d v="2017-04-18T00:00:00"/>
    <x v="4"/>
    <d v="2017-07-27T00:00:00"/>
    <n v="300000"/>
    <n v="0.3"/>
    <n v="3"/>
    <d v="2017-04-20T00:00:00"/>
    <s v="Stretch"/>
    <x v="0"/>
    <s v="Cog Process Trnsfmtn"/>
    <s v="CPR: Blockchain Consulting"/>
    <s v="Cant, Bart (Bart)"/>
    <m/>
    <m/>
    <m/>
  </r>
  <r>
    <s v="NR-8FPZYTQ"/>
    <s v="Asia Pacific"/>
    <s v="Korea"/>
    <s v="HMC-HQ                                                                "/>
    <s v="HKMC blockchain"/>
    <x v="3"/>
    <m/>
    <m/>
    <m/>
    <x v="2"/>
    <x v="9"/>
    <d v="2017-07-20T00:00:00"/>
    <d v="2017-05-18T00:00:00"/>
    <x v="2"/>
    <d v="2017-07-20T00:00:00"/>
    <n v="300000"/>
    <n v="0.3"/>
    <n v="5"/>
    <d v="2017-06-08T00:00:00"/>
    <s v="NIR"/>
    <x v="0"/>
    <s v="Cog Process Trnsfmtn"/>
    <s v="CPR: Blockchain Consulting"/>
    <s v="JUN, HYUNG CHAN (Hyung Chan)"/>
    <s v="EMBANLYT"/>
    <m/>
    <m/>
  </r>
  <r>
    <s v="V5-AUHQOVK"/>
    <s v="Europe"/>
    <s v="BeNeLux"/>
    <s v="ABN AMRO Bank N.V.                                                    "/>
    <s v="Torch 5"/>
    <x v="1"/>
    <m/>
    <m/>
    <m/>
    <x v="2"/>
    <x v="1"/>
    <d v="2017-07-26T00:00:00"/>
    <d v="2017-05-29T00:00:00"/>
    <x v="3"/>
    <d v="2017-07-26T00:00:00"/>
    <n v="300000"/>
    <n v="0.3"/>
    <n v="12"/>
    <d v="2017-06-08T00:00:00"/>
    <s v="At Risk"/>
    <x v="0"/>
    <s v="Cog Process Trnsfmtn"/>
    <s v="CPR: Blockchain Consulting"/>
    <s v="Kuilenburg Van, G (Gerrit)"/>
    <s v="BLUEMIXX"/>
    <m/>
    <m/>
  </r>
  <r>
    <s v="T2-96RM9N2"/>
    <s v="North America"/>
    <s v="US Finance Service"/>
    <s v="THE PRUDENTIAL INSURANCE COMPANY OF                                   "/>
    <s v="Blockchain First Value Project"/>
    <x v="1"/>
    <s v="Yes"/>
    <s v="US Garage &amp; IRL"/>
    <s v="Place Holder, Initial discussion on."/>
    <x v="2"/>
    <x v="2"/>
    <d v="2017-07-28T00:00:00"/>
    <d v="2017-02-17T00:00:00"/>
    <x v="3"/>
    <d v="2017-07-28T00:00:00"/>
    <n v="300000"/>
    <n v="0.3"/>
    <n v="12"/>
    <d v="2017-06-01T00:00:00"/>
    <s v="Stretch"/>
    <x v="0"/>
    <s v="Cog Process Trnsfmtn"/>
    <s v="CPR: Blockchain Consulting"/>
    <s v="ACHANTA, PRAMOD"/>
    <m/>
    <m/>
    <m/>
  </r>
  <r>
    <s v="9U-RX46E5P"/>
    <s v="Europe"/>
    <s v="UKI"/>
    <s v="PADDY POWER PLC                                                       "/>
    <s v="Blockchain Opportunity with Colm O'Reilly and Shane sweeney"/>
    <x v="2"/>
    <m/>
    <m/>
    <m/>
    <x v="2"/>
    <x v="3"/>
    <d v="2017-08-01T00:00:00"/>
    <d v="2017-05-03T00:00:00"/>
    <x v="4"/>
    <d v="2017-08-01T00:00:00"/>
    <n v="300000"/>
    <n v="0.3"/>
    <n v="12"/>
    <d v="2017-05-04T00:00:00"/>
    <s v="Stretch"/>
    <x v="0"/>
    <s v="Cog Process Trnsfmtn"/>
    <s v="UNK - Blockchain (CPR)"/>
    <s v="Duffy, Patrick"/>
    <s v="*"/>
    <m/>
    <m/>
  </r>
  <r>
    <s v="UF-BTNHQRL"/>
    <s v="North America"/>
    <s v="US Finance Service"/>
    <s v="SUNTRUST BANKS, INC."/>
    <s v="SunTrust BlockChain POC (Wholesale)"/>
    <x v="1"/>
    <m/>
    <m/>
    <m/>
    <x v="2"/>
    <x v="1"/>
    <d v="2017-08-11T00:00:00"/>
    <s v="04/25/2016 04:31pm"/>
    <x v="6"/>
    <d v="2017-08-11T00:00:00"/>
    <n v="300000"/>
    <n v="0.3"/>
    <n v="6"/>
    <s v="03/18/2017 06:44pm"/>
    <s v="NIR"/>
    <x v="0"/>
    <s v="Cloud Application Innovation"/>
    <m/>
    <s v="SHAWN A. (Shawn) DSOUZA"/>
    <s v="EMBCLOUD:GBS Embedded Cloud, ISA-BankFS14-FrntOfficeTransf"/>
    <m/>
    <m/>
  </r>
  <r>
    <s v="UR-96IAWFJ"/>
    <s v="Latin America"/>
    <s v="Mexico"/>
    <s v="MAPFRE TEPEYAC, S.A."/>
    <s v="Blockchain Insurance"/>
    <x v="1"/>
    <m/>
    <m/>
    <m/>
    <x v="2"/>
    <x v="2"/>
    <d v="2017-08-22T00:00:00"/>
    <s v="12/07/2016 12:46pm"/>
    <x v="3"/>
    <d v="2017-08-22T00:00:00"/>
    <n v="300000"/>
    <n v="0.3"/>
    <n v="12"/>
    <s v="06/15/2017 01:32am"/>
    <s v="Key stretch"/>
    <x v="0"/>
    <s v="Cloud Application Innovation"/>
    <s v="CAI- SAP- GBS Software Support/Enhancements"/>
    <s v="CAIO (CAIO) RAINERIO DE ARAUJO SILVA"/>
    <s v="ZBLKPOC:HW SP: Blockchain Proof of Concept"/>
    <m/>
    <m/>
  </r>
  <r>
    <s v="0R-Y9N5VY3"/>
    <s v="Europe"/>
    <s v="BeNeLux"/>
    <s v="EANDIS CVBA                                                           "/>
    <s v="BlockChain"/>
    <x v="2"/>
    <m/>
    <m/>
    <m/>
    <x v="2"/>
    <x v="5"/>
    <d v="2017-08-24T00:00:00"/>
    <d v="2017-05-09T00:00:00"/>
    <x v="4"/>
    <d v="2017-08-24T00:00:00"/>
    <n v="300000"/>
    <n v="0.3"/>
    <n v="12"/>
    <d v="2017-05-11T00:00:00"/>
    <s v="Stretch"/>
    <x v="0"/>
    <s v="Cog Process Trnsfmtn"/>
    <s v="CPR: Blockchain Consulting"/>
    <s v="Vereecke, Anne"/>
    <m/>
    <m/>
    <m/>
  </r>
  <r>
    <s v="1J-66GJ3W0"/>
    <s v="North America"/>
    <s v="US Distribution"/>
    <s v="THE KROGER CO"/>
    <s v="Blockchain - DSD Shipment and Payment"/>
    <x v="4"/>
    <m/>
    <m/>
    <m/>
    <x v="2"/>
    <x v="7"/>
    <d v="2017-08-25T00:00:00"/>
    <s v="10/19/2016 01:34pm"/>
    <x v="3"/>
    <d v="2017-08-25T00:00:00"/>
    <n v="300000"/>
    <n v="0.3"/>
    <n v="5"/>
    <s v="06/15/2017 01:32am"/>
    <s v="Stretch"/>
    <x v="0"/>
    <s v="Cognitive Process Transformation"/>
    <s v="CBDS: Analytics - GBS Software Support/Enhancements"/>
    <s v="THOMAS (Tom) BISHOP"/>
    <s v="ISA-RetailDS12BACK-BackOfficeTrans, ZBLKPOC:HW SP: Blockchain Proof of Concept"/>
    <m/>
    <m/>
  </r>
  <r>
    <s v="41-6KS3LLD"/>
    <s v="North America"/>
    <s v="US Distribution"/>
    <s v="THE KROGER CO                                                         "/>
    <s v="Blockchain- DSD Shipment and Payment"/>
    <x v="4"/>
    <m/>
    <m/>
    <m/>
    <x v="2"/>
    <x v="7"/>
    <d v="2017-08-25T00:00:00"/>
    <d v="2017-05-02T00:00:00"/>
    <x v="3"/>
    <d v="2017-08-25T00:00:00"/>
    <n v="300000"/>
    <n v="0.3"/>
    <n v="12"/>
    <d v="2017-05-04T00:00:00"/>
    <s v="Key stretch"/>
    <x v="3"/>
    <s v="Infrastructure Svcs"/>
    <s v="6950-16G GTS Split Blockchain on Bluemix (Finance Use Only)"/>
    <s v="DONOGHUE, JENNA L (Jenna)"/>
    <s v="ZBLKPOC"/>
    <m/>
    <m/>
  </r>
  <r>
    <s v="5X-5W2FE22"/>
    <s v="North America"/>
    <s v="US Distribution"/>
    <s v="THE KROGER CO                                                         "/>
    <s v="Blockchain- Manufacturing Parts Traceability"/>
    <x v="4"/>
    <m/>
    <m/>
    <m/>
    <x v="2"/>
    <x v="7"/>
    <d v="2017-08-25T00:00:00"/>
    <d v="2017-05-02T00:00:00"/>
    <x v="3"/>
    <d v="2017-08-25T00:00:00"/>
    <n v="300000"/>
    <n v="0.3"/>
    <n v="12"/>
    <d v="2017-05-04T00:00:00"/>
    <s v="Key stretch"/>
    <x v="3"/>
    <s v="Infrastructure Svcs"/>
    <s v="6950-16G GTS Split Blockchain on Bluemix (Finance Use Only)"/>
    <s v="DONOGHUE, JENNA L (Jenna)"/>
    <s v="ZBLKLOCL"/>
    <m/>
    <m/>
  </r>
  <r>
    <s v="8I-RCV7T1V"/>
    <s v="North America"/>
    <s v="US Distribution"/>
    <s v="THE KROGER CO"/>
    <s v="Blockchain - Manufacturing Parts Traceability"/>
    <x v="4"/>
    <m/>
    <m/>
    <m/>
    <x v="2"/>
    <x v="7"/>
    <d v="2017-08-25T00:00:00"/>
    <s v="10/19/2016 01:28pm"/>
    <x v="3"/>
    <d v="2017-08-25T00:00:00"/>
    <n v="300000"/>
    <n v="0.3"/>
    <n v="4"/>
    <s v="04/20/2017 01:32am"/>
    <s v="Stretch"/>
    <x v="0"/>
    <s v="Cognitive Process Transformation"/>
    <s v="CBDS: Analytics - GBS Software Support/Enhancements"/>
    <s v="THOMAS (Tom) BISHOP"/>
    <s v="ISA-CPGDS04-PrfMgt&amp;Plng, ZBLKPOC:HW SP: Blockchain Proof of Concept"/>
    <m/>
    <m/>
  </r>
  <r>
    <s v="DH-L77KYO1"/>
    <s v="GCG Group"/>
    <s v="GCG"/>
    <s v="Sichuan Edai Financial Information Service Co.,Ltd"/>
    <s v="ChengDu MoElong Blockchain??????"/>
    <x v="1"/>
    <m/>
    <m/>
    <m/>
    <x v="2"/>
    <x v="1"/>
    <d v="2017-08-30T00:00:00"/>
    <s v="03/07/2017 12:44am"/>
    <x v="4"/>
    <d v="2017-09-28T00:00:00"/>
    <n v="300000"/>
    <n v="0.3"/>
    <n v="1"/>
    <s v="06/13/2017 06:03am"/>
    <s v="Stretch"/>
    <x v="5"/>
    <s v="System z"/>
    <s v="IBM z Systems z13 with Linux as Primary OS"/>
    <s v="XIAO HUA (XIAO HUA) HAN"/>
    <s v="ZBLKLOCL:HW SP: zSystems Blockchain Local/On Prem."/>
    <m/>
    <m/>
  </r>
  <r>
    <s v="JH-VA8Z99H"/>
    <s v="North America"/>
    <s v="Canada"/>
    <s v="Jamaica Special Economic Zone Authority (JSEZA)"/>
    <s v="BlockChain for Jamaica Logistics"/>
    <x v="4"/>
    <m/>
    <m/>
    <m/>
    <x v="2"/>
    <x v="6"/>
    <d v="2017-08-31T00:00:00"/>
    <s v="04/25/2017 04:31am"/>
    <x v="6"/>
    <d v="2018-04-01T00:00:00"/>
    <n v="300000"/>
    <n v="0.3"/>
    <n v="1"/>
    <s v="06/02/2017 04:57pm"/>
    <s v="NIR"/>
    <x v="0"/>
    <s v="Cognitive Process Transformation"/>
    <s v="CPR: Blockchain Consulting"/>
    <s v="Gordon W. (Gordon) Foote"/>
    <m/>
    <m/>
    <m/>
  </r>
  <r>
    <s v="N2-1ER7S7N"/>
    <s v="Europe"/>
    <s v="BeNeLux"/>
    <s v="Enexis BV                                                             "/>
    <s v="Blockchain - Bluemix project follow up"/>
    <x v="2"/>
    <m/>
    <m/>
    <m/>
    <x v="2"/>
    <x v="5"/>
    <d v="2017-09-01T00:00:00"/>
    <d v="2016-10-26T00:00:00"/>
    <x v="2"/>
    <d v="2017-09-01T00:00:00"/>
    <n v="300000"/>
    <n v="0.3"/>
    <n v="9"/>
    <d v="2017-05-11T00:00:00"/>
    <s v="At Risk"/>
    <x v="0"/>
    <s v="Cog Process Trnsfmtn"/>
    <s v="CPR: Blockchain Consulting"/>
    <s v="Dijkstra, Leo"/>
    <s v="ZBLKPOC"/>
    <m/>
    <m/>
  </r>
  <r>
    <s v="TB-QVVH1F8"/>
    <s v="Europe"/>
    <s v="DACH"/>
    <s v="Hupac SA                                                              "/>
    <s v="Hupac Blockchain"/>
    <x v="4"/>
    <m/>
    <m/>
    <m/>
    <x v="2"/>
    <x v="6"/>
    <d v="2017-09-06T00:00:00"/>
    <d v="2017-05-26T00:00:00"/>
    <x v="3"/>
    <d v="2017-09-06T00:00:00"/>
    <n v="300000"/>
    <n v="0.3"/>
    <n v="6"/>
    <d v="2017-06-08T00:00:00"/>
    <s v="Stretch"/>
    <x v="0"/>
    <s v="Cog Process Trnsfmtn"/>
    <s v="CPR: Blockchain Consulting"/>
    <s v="Dave, Parthiv"/>
    <s v="ZBLKPOC"/>
    <m/>
    <m/>
  </r>
  <r>
    <s v="Y1-T8XH74P"/>
    <s v="North America"/>
    <s v="US Distribution"/>
    <s v="CVS CAREMARK"/>
    <s v="Blockchain via Bluemix"/>
    <x v="4"/>
    <m/>
    <m/>
    <m/>
    <x v="2"/>
    <x v="7"/>
    <d v="2017-09-07T00:00:00"/>
    <s v="06/09/2017 03:04pm"/>
    <x v="4"/>
    <d v="2017-09-07T00:00:00"/>
    <n v="300000"/>
    <n v="0.3"/>
    <n v="6"/>
    <s v="06/15/2017 01:32am"/>
    <s v="NIR"/>
    <x v="1"/>
    <s v="Cloud Developer Service"/>
    <s v="IBM Bluemix Garage - MVP"/>
    <s v="KELLI L. (Kelli) OLIVERI"/>
    <s v="DEVCNAPP:CLD&amp;COG: Develop cloud native apps"/>
    <m/>
    <m/>
  </r>
  <r>
    <s v="WK-IBUL7F3"/>
    <s v="Europe"/>
    <s v="CEE"/>
    <s v="SAVING BANK OF RUSSIA                                                 "/>
    <s v="Blockchain phase 2 for CIB"/>
    <x v="1"/>
    <m/>
    <m/>
    <m/>
    <x v="2"/>
    <x v="1"/>
    <d v="2017-09-10T00:00:00"/>
    <d v="2017-03-17T00:00:00"/>
    <x v="4"/>
    <d v="2017-09-10T00:00:00"/>
    <n v="300000"/>
    <n v="0.3"/>
    <n v="12"/>
    <d v="2017-03-23T00:00:00"/>
    <s v="Stretch"/>
    <x v="0"/>
    <s v="Cog Process Trnsfmtn"/>
    <s v="CPR: Blockchain Consulting"/>
    <s v="Kiseleva, YANA"/>
    <s v="ZBLKPOC"/>
    <m/>
    <m/>
  </r>
  <r>
    <s v="HP-DEVUEZ9"/>
    <s v="Europe"/>
    <s v="Nordic"/>
    <s v="Svenska Handelsbanken"/>
    <s v="Blockchain @ Handelsbanken"/>
    <x v="1"/>
    <m/>
    <m/>
    <m/>
    <x v="2"/>
    <x v="1"/>
    <d v="2017-09-12T00:00:00"/>
    <s v="01/23/2017 10:18am"/>
    <x v="3"/>
    <d v="2017-09-12T00:00:00"/>
    <n v="300000"/>
    <n v="0.3"/>
    <n v="12"/>
    <s v="06/15/2017 01:32am"/>
    <s v="NIR"/>
    <x v="0"/>
    <s v="Cloud Application Innovation"/>
    <s v="CAI Accel App Dev &amp; Integration - Bluemix"/>
    <s v="Christian (Christian) Lassen"/>
    <s v="BLKHSBN:HW SP: Blockchain High Sec Bus Netwk Blmix"/>
    <m/>
    <m/>
  </r>
  <r>
    <s v="EB-H6C2ORQ"/>
    <s v="North America"/>
    <s v="US Federal"/>
    <s v="US DEPT OF JUSTICE                                                    "/>
    <s v="FBI Blockchain"/>
    <x v="0"/>
    <m/>
    <m/>
    <m/>
    <x v="2"/>
    <x v="0"/>
    <d v="2017-09-14T00:00:00"/>
    <d v="2017-02-10T00:00:00"/>
    <x v="4"/>
    <d v="2017-09-14T00:00:00"/>
    <n v="300000"/>
    <n v="0.3"/>
    <n v="12"/>
    <d v="2017-05-23T00:00:00"/>
    <s v="NIR"/>
    <x v="0"/>
    <s v="Cog Process Trnsfmtn"/>
    <s v="UNK - Blockchain (CPR)"/>
    <s v="WALKER, JARRETT E."/>
    <s v="*"/>
    <m/>
    <m/>
  </r>
  <r>
    <s v="GS-1UV8RK3"/>
    <s v="Europe"/>
    <s v="Italy"/>
    <s v="BORSA ITALIANA"/>
    <s v="Blockchain Services - step 2"/>
    <x v="1"/>
    <m/>
    <m/>
    <m/>
    <x v="2"/>
    <x v="1"/>
    <d v="2017-09-15T00:00:00"/>
    <s v="02/28/2017 04:21am"/>
    <x v="3"/>
    <d v="2017-09-15T00:00:00"/>
    <n v="300000"/>
    <n v="0.3"/>
    <n v="12"/>
    <s v="04/06/2017 01:32am"/>
    <s v="Stretch"/>
    <x v="3"/>
    <s v="Infrastructure Services"/>
    <s v="6950-99F IBM MobileFirst Infrastructure Consulting Svcs"/>
    <s v="Celeste (CELESTE) Bonanno"/>
    <s v="ISA-999-NoSolutionSold"/>
    <m/>
    <m/>
  </r>
  <r>
    <s v="KB-YVREBHV"/>
    <s v="North America"/>
    <s v="US Public"/>
    <s v="ABBOTT LABORATORIES"/>
    <s v="Taulia supplier financing and working capital improvement combined with Blockchain - Resell Licenses"/>
    <x v="0"/>
    <m/>
    <m/>
    <m/>
    <x v="2"/>
    <x v="10"/>
    <d v="2017-09-15T00:00:00"/>
    <s v="03/24/2017 11:38am"/>
    <x v="4"/>
    <d v="2017-09-15T00:00:00"/>
    <n v="300000"/>
    <n v="0.3"/>
    <n v="12"/>
    <s v="04/04/2017 01:35pm"/>
    <s v="Stretch"/>
    <x v="0"/>
    <s v="Cognitive Process Transformation"/>
    <m/>
    <s v="BARBARA J. (Barbara) REIDNER"/>
    <s v="ISA-PharmPL90-EnterpriseModern"/>
    <m/>
    <m/>
  </r>
  <r>
    <s v="8M-D4DGZUQ"/>
    <s v="Europe"/>
    <s v="DACH"/>
    <s v="Bühler AG                                                            "/>
    <s v="Blockchain for food safety; start at the grain sorting"/>
    <x v="3"/>
    <m/>
    <m/>
    <m/>
    <x v="2"/>
    <x v="12"/>
    <d v="2017-09-19T00:00:00"/>
    <d v="2017-02-17T00:00:00"/>
    <x v="4"/>
    <d v="2017-09-19T00:00:00"/>
    <n v="300000"/>
    <n v="0.3"/>
    <n v="12"/>
    <d v="2017-02-23T00:00:00"/>
    <s v="Stretch"/>
    <x v="0"/>
    <s v="Cog Process Trnsfmtn"/>
    <s v="CPR: Blockchain Consulting"/>
    <s v="Borges, Toni"/>
    <s v="ZBLKPOC"/>
    <m/>
    <m/>
  </r>
  <r>
    <s v="MT-7BIV85W"/>
    <s v="Asia Pacific"/>
    <s v="Korea"/>
    <s v="SHINHAN FINANCIAL GROUP(SHFG)"/>
    <s v="[SHFG] Linuxone for Blockchain"/>
    <x v="1"/>
    <m/>
    <m/>
    <m/>
    <x v="2"/>
    <x v="1"/>
    <d v="2017-09-20T00:00:00"/>
    <s v="04/23/2017 01:52pm"/>
    <x v="3"/>
    <d v="2017-09-20T00:00:00"/>
    <n v="300000"/>
    <n v="0.3"/>
    <n v="1"/>
    <s v="06/01/2017 01:32am"/>
    <s v="NIR"/>
    <x v="5"/>
    <s v="System z"/>
    <s v="IBM LinuxONE Emperor"/>
    <s v="Chang Hoi (CHANG HOI) Kim"/>
    <s v="PWR2CLD: HW SP: Power ModelC"/>
    <m/>
    <m/>
  </r>
  <r>
    <s v="1W-HZWW37H"/>
    <s v="North America"/>
    <s v="US Finance Service"/>
    <s v="AIG GLOBAL SERVICES INC"/>
    <s v="IFL for Blockchain"/>
    <x v="3"/>
    <m/>
    <m/>
    <m/>
    <x v="2"/>
    <x v="4"/>
    <d v="2017-09-22T00:00:00"/>
    <s v="10/20/2016 11:27am"/>
    <x v="3"/>
    <d v="2017-09-22T00:00:00"/>
    <n v="300000"/>
    <n v="0.3"/>
    <n v="1"/>
    <s v="05/11/2017 01:31am"/>
    <s v="Stretch"/>
    <x v="5"/>
    <s v="System z"/>
    <s v="z Systems Hardware - Other"/>
    <s v="Debora M. (Debbie) Vasa"/>
    <s v="ISA-T&amp;TDS25-LegacyTransf&amp;Cloud, ZBLKLOCL:HW SP: zSystems Blockchain Local/On Prem."/>
    <m/>
    <m/>
  </r>
  <r>
    <s v="3O-7VW7SO9"/>
    <s v="Europe"/>
    <s v="DACH"/>
    <s v="ADUNO SA"/>
    <s v="Blockchain"/>
    <x v="1"/>
    <m/>
    <m/>
    <m/>
    <x v="2"/>
    <x v="1"/>
    <d v="2017-09-22T00:00:00"/>
    <s v="09/22/2016 09:04am"/>
    <x v="3"/>
    <d v="2017-09-22T00:00:00"/>
    <n v="300000"/>
    <n v="0.3"/>
    <n v="12"/>
    <s v="05/04/2017 01:32am"/>
    <s v="NIR"/>
    <x v="0"/>
    <s v="Cognitive Process Transformation"/>
    <s v="CPS: Operate Advisory Services for Cognitive Automation"/>
    <s v="DATA WITHHELD"/>
    <s v="ZBLKPOC:HW SP: Blockchain Proof of Concept"/>
    <m/>
    <m/>
  </r>
  <r>
    <s v="K7-0P5VZJD"/>
    <s v="Asia Pacific"/>
    <s v="Korea"/>
    <s v="BUSAN PORT AUTHORITY                                                  "/>
    <s v="Master Planning for BlockChain"/>
    <x v="3"/>
    <m/>
    <m/>
    <m/>
    <x v="2"/>
    <x v="4"/>
    <d v="2017-09-22T00:00:00"/>
    <d v="2017-04-12T00:00:00"/>
    <x v="3"/>
    <d v="2017-09-22T00:00:00"/>
    <n v="300000"/>
    <n v="0.3"/>
    <n v="4"/>
    <d v="2017-05-25T00:00:00"/>
    <s v="Stretch"/>
    <x v="0"/>
    <s v="Cog Process Trnsfmtn"/>
    <s v="CPR: Blockchain Consulting"/>
    <s v="BANG, CHANG HEE (Chang Hee)"/>
    <s v="ACTINSIG"/>
    <m/>
    <m/>
  </r>
  <r>
    <s v="KV-UKIS6WN"/>
    <s v="North America"/>
    <s v="US Industrial"/>
    <s v="EXXON MOBIL CORPORATION"/>
    <s v="zVM zLinux Mgmt tools for on-prem Blockchain"/>
    <x v="3"/>
    <m/>
    <m/>
    <m/>
    <x v="2"/>
    <x v="11"/>
    <d v="2017-09-22T00:00:00"/>
    <s v="05/26/2017 10:38am"/>
    <x v="4"/>
    <d v="2017-09-22T00:00:00"/>
    <n v="300000"/>
    <n v="0.3"/>
    <n v="1"/>
    <s v="06/01/2017 01:31am"/>
    <s v="Stretch"/>
    <x v="8"/>
    <s v="z Systems MW"/>
    <s v="Infrastructure Suite for z/VM and Linux"/>
    <s v="John R. (John) Canady"/>
    <s v="ZBLKLOCL:HW SP: zSystems Blockchain Local/On Prem."/>
    <m/>
    <m/>
  </r>
  <r>
    <s v="VS-VVLSIZ5"/>
    <s v="Asia Pacific"/>
    <s v="Korea"/>
    <s v="WOORI BANK CO., LTD."/>
    <s v="Flash for Blockchain"/>
    <x v="1"/>
    <m/>
    <m/>
    <m/>
    <x v="2"/>
    <x v="1"/>
    <d v="2017-09-22T00:00:00"/>
    <s v="04/21/2017 03:19am"/>
    <x v="3"/>
    <d v="2017-09-22T00:00:00"/>
    <n v="300000"/>
    <n v="0.3"/>
    <n v="1"/>
    <s v="06/01/2017 01:32am"/>
    <s v="Stretch"/>
    <x v="5"/>
    <s v="Storage"/>
    <s v="V7000 Flash"/>
    <s v="Myeong Hoon (MYEONG HOON) Lee"/>
    <s v="CLOUD1:All Cloud Sales other than to Cloud SPs"/>
    <m/>
    <m/>
  </r>
  <r>
    <s v="PP-FOGIZ2L"/>
    <s v="Europe"/>
    <s v="BeNeLux"/>
    <s v="KONINKLIJKE VOPAK N.V."/>
    <s v="Blockchain"/>
    <x v="4"/>
    <m/>
    <m/>
    <m/>
    <x v="2"/>
    <x v="6"/>
    <d v="2017-09-27T00:00:00"/>
    <s v="03/28/2017 06:56am"/>
    <x v="4"/>
    <d v="2017-09-27T00:00:00"/>
    <n v="300000"/>
    <n v="0.3"/>
    <n v="12"/>
    <s v="04/24/2017 11:22am"/>
    <s v="Stretch"/>
    <x v="1"/>
    <s v="Cloud Developer Service"/>
    <m/>
    <s v="Carlina (CARLINA) Marani"/>
    <m/>
    <m/>
    <m/>
  </r>
  <r>
    <s v="8S-R4DS4JA"/>
    <s v="North America"/>
    <s v="US Federal"/>
    <s v="US SOCIAL SECURITY ADMINISTRATION                                     "/>
    <s v="SSA Blockchain"/>
    <x v="0"/>
    <m/>
    <m/>
    <m/>
    <x v="2"/>
    <x v="0"/>
    <d v="2017-09-28T00:00:00"/>
    <d v="2017-06-07T00:00:00"/>
    <x v="4"/>
    <d v="2017-09-28T00:00:00"/>
    <n v="300000"/>
    <n v="0.3"/>
    <n v="12"/>
    <d v="2017-06-09T00:00:00"/>
    <s v="Stretch"/>
    <x v="0"/>
    <s v="Cog Process Trnsfmtn"/>
    <s v="CPR: Blockchain - Apple"/>
    <s v="Cowell, Carol G."/>
    <s v="BLKHSBN"/>
    <m/>
    <m/>
  </r>
  <r>
    <s v="0O-DOIKGXI"/>
    <s v="North America"/>
    <s v="US Distribution"/>
    <s v="MANPOWERGROUP GLOBAL INC                                              "/>
    <s v="Blockchain for internal financial management"/>
    <x v="4"/>
    <m/>
    <m/>
    <m/>
    <x v="2"/>
    <x v="7"/>
    <d v="2017-09-29T00:00:00"/>
    <d v="2017-01-30T00:00:00"/>
    <x v="3"/>
    <d v="2017-09-29T00:00:00"/>
    <n v="300000"/>
    <n v="0.3"/>
    <n v="12"/>
    <d v="2017-05-25T00:00:00"/>
    <s v="Stretch"/>
    <x v="0"/>
    <s v="Cog Process Trnsfmtn"/>
    <s v="CPR: Blockchain Consulting"/>
    <s v="ROMERO STAJANO, MARIA BELEN (Maria Belen)"/>
    <s v="ZBLKPOC"/>
    <m/>
    <m/>
  </r>
  <r>
    <s v="51-51Y3A2E"/>
    <s v="North America"/>
    <s v="US Finance Service"/>
    <s v="WESTERN ASSET MANAGEMENT CO                                           "/>
    <s v="WAMCO - Blockchain"/>
    <x v="1"/>
    <m/>
    <m/>
    <m/>
    <x v="2"/>
    <x v="1"/>
    <d v="2017-09-29T00:00:00"/>
    <d v="2017-05-30T00:00:00"/>
    <x v="4"/>
    <d v="2017-09-29T00:00:00"/>
    <n v="300000"/>
    <n v="0.3"/>
    <n v="3"/>
    <d v="2017-06-01T00:00:00"/>
    <s v="Stretch"/>
    <x v="0"/>
    <s v="Cog Process Trnsfmtn"/>
    <s v="CPR: Blockchain Consulting"/>
    <s v="YAHIA, SELIM A"/>
    <m/>
    <m/>
    <m/>
  </r>
  <r>
    <s v="F9-MSU3YF1"/>
    <s v="North America"/>
    <s v="US Industrial"/>
    <s v="SHELL OIL PRODUCTS US                                                 "/>
    <s v="Blockchain - Supply Chain - Capital Projects - Billing Errors/EPC 3rd party"/>
    <x v="3"/>
    <m/>
    <m/>
    <m/>
    <x v="2"/>
    <x v="11"/>
    <d v="2017-09-29T00:00:00"/>
    <d v="2017-03-15T00:00:00"/>
    <x v="4"/>
    <d v="2017-10-02T00:00:00"/>
    <n v="300000"/>
    <n v="0.3"/>
    <n v="4"/>
    <d v="2017-06-08T00:00:00"/>
    <s v="Stretch"/>
    <x v="0"/>
    <s v="Cog Process Trnsfmtn"/>
    <s v="UNK - Blockchain (CPR)"/>
    <s v="BLAIR, JENNIFER M (Jennifer)"/>
    <s v="*"/>
    <m/>
    <m/>
  </r>
  <r>
    <s v="OS-TNW3UA4"/>
    <s v="North America"/>
    <s v="US Distribution"/>
    <s v="ARCHER DANIELS MIDLAND CO                                             "/>
    <s v="blockchain pilot"/>
    <x v="4"/>
    <m/>
    <m/>
    <m/>
    <x v="2"/>
    <x v="7"/>
    <d v="2017-09-29T00:00:00"/>
    <d v="2017-02-24T00:00:00"/>
    <x v="3"/>
    <d v="2017-09-29T00:00:00"/>
    <n v="300000"/>
    <n v="0.3"/>
    <n v="3"/>
    <d v="2017-06-08T00:00:00"/>
    <s v="Stretch"/>
    <x v="0"/>
    <s v="Cog Process Trnsfmtn"/>
    <s v="CPR: Blockchain Consulting"/>
    <s v="Lis, Jerry"/>
    <s v="ZBLKPOC"/>
    <m/>
    <m/>
  </r>
  <r>
    <s v="QB-EFZY47Z"/>
    <s v="North America"/>
    <s v="US Distribution"/>
    <s v="FOLLETT CORP                                                          "/>
    <s v="Blockchain for book counterfeit"/>
    <x v="4"/>
    <m/>
    <m/>
    <m/>
    <x v="2"/>
    <x v="7"/>
    <d v="2017-09-29T00:00:00"/>
    <d v="2017-03-23T00:00:00"/>
    <x v="3"/>
    <d v="2017-09-29T00:00:00"/>
    <n v="300000"/>
    <n v="0.3"/>
    <n v="12"/>
    <d v="2017-05-04T00:00:00"/>
    <s v="Stretch"/>
    <x v="0"/>
    <s v="Cog Process Trnsfmtn"/>
    <s v="CPR: Blockchain Consulting"/>
    <s v="ROMERO STAJANO, MARIA BELEN (Maria Belen)"/>
    <s v="ZBLKPOC"/>
    <m/>
    <m/>
  </r>
  <r>
    <s v="CY-54D9AHT"/>
    <s v="Greater China Group"/>
    <s v="GCG"/>
    <s v="Nutricia Early Life Nutrition                                         "/>
    <s v="blockchain"/>
    <x v="4"/>
    <m/>
    <m/>
    <m/>
    <x v="2"/>
    <x v="7"/>
    <d v="2017-09-30T00:00:00"/>
    <d v="2017-05-09T00:00:00"/>
    <x v="3"/>
    <d v="2017-09-30T00:00:00"/>
    <n v="300000"/>
    <n v="0.3"/>
    <n v="12"/>
    <d v="2017-05-18T00:00:00"/>
    <s v="Stretch"/>
    <x v="0"/>
    <s v="Cog Process Trnsfmtn"/>
    <s v="CPR: Blockchain Consulting"/>
    <s v="GU, ZHENG"/>
    <s v="NONE"/>
    <m/>
    <m/>
  </r>
  <r>
    <s v="FA-EU0HEFJ"/>
    <s v="Asia Pacific"/>
    <s v="ISA"/>
    <s v="STATE BANK OF INDIA"/>
    <s v="Blockchain Opportunity - State Bank of India"/>
    <x v="5"/>
    <s v="Yes"/>
    <s v="India"/>
    <s v="Involved, Trade Finance"/>
    <x v="2"/>
    <x v="1"/>
    <d v="2017-09-30T00:00:00"/>
    <s v="02/17/2017 06:16am"/>
    <x v="3"/>
    <d v="2017-09-30T00:00:00"/>
    <n v="300000"/>
    <n v="0.3"/>
    <n v="1"/>
    <s v="06/15/2017 01:31am"/>
    <s v="Key stretch"/>
    <x v="8"/>
    <s v="z Systems MW"/>
    <s v="Mainframe SW Services"/>
    <s v="SIDHARTHA (SIDHARTHA) BAHADUR"/>
    <s v="NONE:No code/solution involved"/>
    <m/>
    <m/>
  </r>
  <r>
    <s v="IU-BM0F7L8"/>
    <s v="Europe"/>
    <s v="Italy"/>
    <s v="FIAT SPA"/>
    <s v="Block Chain"/>
    <x v="3"/>
    <m/>
    <m/>
    <m/>
    <x v="2"/>
    <x v="9"/>
    <d v="2017-09-30T00:00:00"/>
    <s v="11/09/2016 11:50am"/>
    <x v="4"/>
    <d v="2017-09-30T00:00:00"/>
    <n v="300000"/>
    <n v="0.3"/>
    <n v="1"/>
    <s v="01/22/2017 09:49am"/>
    <s v="NIR"/>
    <x v="4"/>
    <s v="Sec Ops &amp; Response Solns"/>
    <m/>
    <s v="Andrea (Andrea) Busnelli"/>
    <s v="ZBLKPOC:HW SP: Blockchain Proof of Concept"/>
    <m/>
    <m/>
  </r>
  <r>
    <s v="ZH-QIIZN6P"/>
    <s v="North America"/>
    <s v="US Finance Service"/>
    <s v="THE BANK OF NEW YORK MELLON CORPORATION"/>
    <s v="BNYM Blockchain on prem"/>
    <x v="1"/>
    <m/>
    <m/>
    <m/>
    <x v="2"/>
    <x v="1"/>
    <d v="2017-09-30T00:00:00"/>
    <s v="10/14/2016 02:00pm"/>
    <x v="3"/>
    <d v="2017-09-30T00:00:00"/>
    <n v="300000"/>
    <n v="0.3"/>
    <n v="1"/>
    <s v="05/26/2017 01:13pm"/>
    <s v="Stretch"/>
    <x v="5"/>
    <s v="System z"/>
    <s v="IBM LinuxONE Rockhopper"/>
    <s v="Ellen (Ellen) Tackach"/>
    <s v="ZBLKLOCL:HW SP: zSystems Blockchain Local/On Prem."/>
    <m/>
    <m/>
  </r>
  <r>
    <s v="HV-93FICI0"/>
    <s v="Japan"/>
    <s v="Japan"/>
    <s v="HOKKAIDO BANK,LTD., THE                                               "/>
    <s v="BlockChain ????"/>
    <x v="1"/>
    <m/>
    <m/>
    <m/>
    <x v="2"/>
    <x v="1"/>
    <d v="2017-07-28T00:00:00"/>
    <d v="2017-03-02T00:00:00"/>
    <x v="3"/>
    <d v="2017-08-01T00:00:00"/>
    <n v="285714"/>
    <n v="0.28571400000000002"/>
    <n v="6"/>
    <d v="2017-04-06T00:00:00"/>
    <s v="Stretch"/>
    <x v="0"/>
    <s v="Cog Process Trnsfmtn"/>
    <s v="CPR: Blockchain Consulting"/>
    <s v="Koike, Akio"/>
    <s v=", ASASERVC, EMBCLOUD"/>
    <m/>
    <m/>
  </r>
  <r>
    <s v="MR-QQQ56TK"/>
    <s v="Japan"/>
    <s v="Japan"/>
    <s v="NTT COMWARE CORPORATION                                               "/>
    <s v="????Blockchain/NTT????"/>
    <x v="2"/>
    <m/>
    <m/>
    <m/>
    <x v="2"/>
    <x v="3"/>
    <d v="2017-08-25T00:00:00"/>
    <d v="2016-11-23T00:00:00"/>
    <x v="4"/>
    <d v="2017-08-25T00:00:00"/>
    <n v="285714"/>
    <n v="0.28571400000000002"/>
    <n v="6"/>
    <d v="2017-03-30T00:00:00"/>
    <s v="Stretch"/>
    <x v="0"/>
    <s v="Cog Process Trnsfmtn"/>
    <s v="CPR: Blockchain Consulting"/>
    <s v="Tabuchi, Daizo"/>
    <m/>
    <m/>
    <m/>
  </r>
  <r>
    <s v="NM-LFODAQ1"/>
    <s v="Japan"/>
    <s v="Japan"/>
    <s v="NITTO DENKO CORPORATION"/>
    <s v="Blockchain ??"/>
    <x v="3"/>
    <m/>
    <m/>
    <m/>
    <x v="2"/>
    <x v="12"/>
    <d v="2017-09-12T00:00:00"/>
    <s v="06/14/2017 06:12am"/>
    <x v="3"/>
    <d v="2017-09-12T00:00:00"/>
    <n v="285714"/>
    <n v="0.28571400000000002"/>
    <n v="4"/>
    <s v="06/15/2017 01:31am"/>
    <s v="NIR"/>
    <x v="0"/>
    <s v="Cognitive Process Transformation"/>
    <s v="CPR: Blockchain Consulting"/>
    <s v="Shigefumi (SHIGEFUMI) Yamaguchi"/>
    <s v="ISA-999-NoSolutionSold"/>
    <m/>
    <m/>
  </r>
  <r>
    <s v="D3-EDXWTUH"/>
    <s v="Japan"/>
    <s v="Japan"/>
    <s v="YAMATO TRANSPORT CO., LTD."/>
    <s v="YTC Blockchain (Garage PoC)"/>
    <x v="4"/>
    <m/>
    <m/>
    <m/>
    <x v="2"/>
    <x v="6"/>
    <d v="2017-09-29T00:00:00"/>
    <s v="10/12/2016 04:23am"/>
    <x v="3"/>
    <d v="2017-09-29T00:00:00"/>
    <n v="285714"/>
    <n v="0.28571400000000002"/>
    <n v="12"/>
    <s v="06/07/2017 01:27am"/>
    <s v="Stretch"/>
    <x v="0"/>
    <s v="Cloud Application Innovation"/>
    <s v="CAI Cloud Transformation"/>
    <s v="Miki (MIKI) Shoki"/>
    <s v="ZBLKPOC:HW SP: Blockchain Proof of Concept"/>
    <m/>
    <m/>
  </r>
  <r>
    <s v="5Q-OY316V7"/>
    <s v="Europe"/>
    <s v="DACH"/>
    <s v="EnBW Energie Baden-Württemberg AG                                    "/>
    <s v="CeBIT17-Global Business Services-Kunde ist interessiert an Blockchain-061-hi"/>
    <x v="2"/>
    <m/>
    <m/>
    <m/>
    <x v="2"/>
    <x v="5"/>
    <d v="2017-07-21T00:00:00"/>
    <d v="2017-03-23T00:00:00"/>
    <x v="3"/>
    <d v="2017-07-21T00:00:00"/>
    <n v="251000"/>
    <n v="0.251"/>
    <n v="12"/>
    <d v="2017-06-01T00:00:00"/>
    <s v="NIR"/>
    <x v="0"/>
    <s v="Cog Process Trnsfmtn"/>
    <s v="CPR: Blockchain Consulting"/>
    <s v="Meltzner, Sarah"/>
    <m/>
    <m/>
    <m/>
  </r>
  <r>
    <s v="A2-98KURA1"/>
    <s v="Europe"/>
    <s v="DACH"/>
    <s v="Zurich Insurance Group Ltd                                            "/>
    <s v="SEF 2017 - Blockchain"/>
    <x v="1"/>
    <m/>
    <m/>
    <m/>
    <x v="2"/>
    <x v="2"/>
    <d v="2017-09-06T00:00:00"/>
    <d v="2017-06-08T00:00:00"/>
    <x v="4"/>
    <d v="2017-09-06T00:00:00"/>
    <n v="251000"/>
    <n v="0.251"/>
    <n v="12"/>
    <d v="2017-06-08T00:00:00"/>
    <s v="Stretch"/>
    <x v="0"/>
    <s v="Cog Process Trnsfmtn"/>
    <s v="CPR: Blockchain Consulting"/>
    <s v="Grand, Ernst"/>
    <m/>
    <m/>
    <m/>
  </r>
  <r>
    <s v="06-G9J2BEO"/>
    <s v="Europe"/>
    <s v="DACH"/>
    <s v="Lantal Textiles AG                                                    "/>
    <s v="SEF - 2017 - Blockchain Infos"/>
    <x v="3"/>
    <m/>
    <m/>
    <m/>
    <x v="2"/>
    <x v="12"/>
    <d v="2017-09-07T00:00:00"/>
    <d v="2017-06-09T00:00:00"/>
    <x v="4"/>
    <d v="2017-09-07T00:00:00"/>
    <n v="251000"/>
    <n v="0.251"/>
    <n v="12"/>
    <d v="2017-06-09T00:00:00"/>
    <s v="Stretch"/>
    <x v="0"/>
    <s v="Cog Process Trnsfmtn"/>
    <s v="CPR: Blockchain Consulting"/>
    <s v="Hildbrand, Reto"/>
    <m/>
    <m/>
    <m/>
  </r>
  <r>
    <s v="E9-UH1B4JU"/>
    <s v="Europe"/>
    <s v="DACH"/>
    <s v="Basellandschaftliche                                                  "/>
    <s v="SEF 2017 - Blockchain"/>
    <x v="1"/>
    <m/>
    <m/>
    <m/>
    <x v="2"/>
    <x v="1"/>
    <d v="2017-09-07T00:00:00"/>
    <d v="2017-06-09T00:00:00"/>
    <x v="4"/>
    <d v="2017-09-07T00:00:00"/>
    <n v="251000"/>
    <n v="0.251"/>
    <n v="12"/>
    <d v="2017-06-09T00:00:00"/>
    <s v="Stretch"/>
    <x v="0"/>
    <s v="Cog Process Trnsfmtn"/>
    <s v="CPR: Blockchain Consulting"/>
    <s v="Suter, Joshua"/>
    <m/>
    <m/>
    <m/>
  </r>
  <r>
    <s v="K6-VCHODRE"/>
    <s v="Europe"/>
    <s v="DACH"/>
    <s v="Kube &amp; Kubenz Internationale                                          "/>
    <s v="CeBIT17-Global Business Services-Cognitive Supply Chain Lösungen und Trade"/>
    <x v="4"/>
    <m/>
    <m/>
    <m/>
    <x v="2"/>
    <x v="6"/>
    <d v="2017-09-22T00:00:00"/>
    <d v="2017-03-24T00:00:00"/>
    <x v="4"/>
    <d v="2017-09-22T00:00:00"/>
    <n v="251000"/>
    <n v="0.251"/>
    <n v="12"/>
    <d v="2017-03-30T00:00:00"/>
    <s v="NIR"/>
    <x v="0"/>
    <s v="Cog Process Trnsfmtn"/>
    <s v="UNK - Blockchain (CPR)"/>
    <s v="Weisshuhn, Oliver"/>
    <m/>
    <m/>
    <m/>
  </r>
  <r>
    <s v="1L-1DXKEMN"/>
    <s v="North America"/>
    <s v="US Communica/CSI"/>
    <s v="COX ENTERPRISES, INC."/>
    <s v="Cox enterprise wide business use of IBM Blockchain capabilities including automotive, corporate, media, and cable."/>
    <x v="2"/>
    <s v="Yes"/>
    <s v="India"/>
    <s v="Intial Discussion around in supporting the account team in solutioning the opportunity. Need more details"/>
    <x v="2"/>
    <x v="3"/>
    <d v="2017-07-07T00:00:00"/>
    <s v="10/11/2016 05:54pm"/>
    <x v="2"/>
    <d v="2017-08-25T00:00:00"/>
    <n v="250000"/>
    <n v="0.25"/>
    <n v="6"/>
    <s v="06/14/2017 02:19pm"/>
    <s v="Solid"/>
    <x v="1"/>
    <s v="Cloud Developer Service"/>
    <s v="IBM Bluemix Garage - MVP"/>
    <s v="WILLIAM A. (William) OPET"/>
    <s v="BLKHSBN:HW SP: Blockchain High Sec Bus Netwk Blmix, ISA-TMECS14-OmniChannel"/>
    <m/>
    <m/>
  </r>
  <r>
    <s v="DX-QBW9T2R"/>
    <s v="North America"/>
    <s v="US Finance Service"/>
    <s v="WELLS FARGO BANK                                                      "/>
    <s v="International Payments ( Blockchain) with Wells Fargo and Stellar"/>
    <x v="1"/>
    <m/>
    <m/>
    <m/>
    <x v="2"/>
    <x v="1"/>
    <d v="2017-07-14T00:00:00"/>
    <d v="2017-04-18T00:00:00"/>
    <x v="3"/>
    <d v="2017-07-17T00:00:00"/>
    <n v="250000"/>
    <n v="0.25"/>
    <n v="3"/>
    <d v="2017-06-05T00:00:00"/>
    <s v="Stretch"/>
    <x v="0"/>
    <s v="Cog Process Trnsfmtn"/>
    <s v="CPR: Blockchain Consulting"/>
    <s v="Cant, Bart (Bart)"/>
    <m/>
    <m/>
    <m/>
  </r>
  <r>
    <s v="L8-78LNM0B"/>
    <s v="North America"/>
    <s v="US Public"/>
    <s v="WASHINGTON STATE DEPARTMENT OF SOCIAL AND HEALTH SERVICES"/>
    <s v="DSHS - Blockchain POC (KW)"/>
    <x v="0"/>
    <m/>
    <m/>
    <m/>
    <x v="2"/>
    <x v="0"/>
    <d v="2017-07-23T00:00:00"/>
    <s v="04/24/2017 10:43pm"/>
    <x v="4"/>
    <d v="2017-08-21T00:00:00"/>
    <n v="250000"/>
    <n v="0.25"/>
    <n v="3"/>
    <s v="04/27/2017 01:31am"/>
    <s v="Stretch"/>
    <x v="0"/>
    <s v="Cloud Application Innovation"/>
    <m/>
    <s v="THOMAS A. (Tom) MARUSKA"/>
    <s v="ISA-GovtPG30-SocialPrograms, ZBLKPOC:HW SP: Blockchain Proof of Concept"/>
    <m/>
    <m/>
  </r>
  <r>
    <s v="OZ-6YBTVK7"/>
    <s v="North America"/>
    <s v="US Distribution"/>
    <s v="ESSENT GUARANTY, INC."/>
    <s v="Blockchain for Mortgage Insurance"/>
    <x v="1"/>
    <m/>
    <m/>
    <m/>
    <x v="2"/>
    <x v="1"/>
    <d v="2017-07-24T00:00:00"/>
    <s v="04/25/2017 01:37pm"/>
    <x v="4"/>
    <d v="2017-10-01T00:00:00"/>
    <n v="250000"/>
    <n v="0.25"/>
    <n v="6"/>
    <s v="04/27/2017 01:31am"/>
    <s v="NIR"/>
    <x v="0"/>
    <s v="Cognitive Process Transformation"/>
    <s v="CPS: Mortgage Origination and Servicing"/>
    <s v="NIRAJ (NIRAJ) PATEL"/>
    <s v="ISA-BankInsFS09SEC-Security"/>
    <m/>
    <m/>
  </r>
  <r>
    <s v="RP-TJOQCLR"/>
    <s v="Europe"/>
    <s v="UKI"/>
    <s v="BOI PROCUREMENT SERVICES                                              "/>
    <s v="Blockchain POC"/>
    <x v="1"/>
    <m/>
    <m/>
    <m/>
    <x v="2"/>
    <x v="1"/>
    <d v="2017-07-28T00:00:00"/>
    <d v="2017-02-28T00:00:00"/>
    <x v="2"/>
    <d v="2017-07-28T00:00:00"/>
    <n v="250000"/>
    <n v="0.25"/>
    <n v="6"/>
    <d v="2017-06-14T00:00:00"/>
    <s v="Stretch"/>
    <x v="0"/>
    <s v="Cog Process Trnsfmtn"/>
    <s v="CPR: Blockchain Consulting"/>
    <s v="Mc mahon, Michael"/>
    <s v="ZBLKPOC"/>
    <m/>
    <m/>
  </r>
  <r>
    <s v="UB-0FHGKVK"/>
    <s v="North America"/>
    <s v="US Industrial"/>
    <s v="BP CORPORATION NORTH AMERICA INC                                      "/>
    <s v="Blockchain for Hydrocarbon Accounting"/>
    <x v="3"/>
    <m/>
    <m/>
    <m/>
    <x v="2"/>
    <x v="11"/>
    <d v="2017-07-28T00:00:00"/>
    <d v="2017-03-30T00:00:00"/>
    <x v="6"/>
    <d v="2017-07-31T00:00:00"/>
    <n v="250000"/>
    <n v="0.25"/>
    <n v="6"/>
    <d v="2017-04-06T00:00:00"/>
    <s v="Stretch"/>
    <x v="0"/>
    <s v="Cog Process Trnsfmtn"/>
    <s v="CPR: Blockchain Consulting"/>
    <s v="REDELINGHUYS, LEON (Leon)"/>
    <s v="ASASERVC"/>
    <m/>
    <m/>
  </r>
  <r>
    <s v="9D-XG0KBIF"/>
    <s v="Asia Pacific"/>
    <s v="ASEAN"/>
    <s v="SINGAPORE POOLS (PRIVATE) LTD                                         "/>
    <s v="Blockchain- Digital Bet Ticket"/>
    <x v="4"/>
    <m/>
    <m/>
    <m/>
    <x v="2"/>
    <x v="7"/>
    <d v="2017-07-31T00:00:00"/>
    <d v="2017-03-03T00:00:00"/>
    <x v="3"/>
    <d v="2017-07-31T00:00:00"/>
    <n v="250000"/>
    <n v="0.25"/>
    <n v="12"/>
    <d v="2017-05-25T00:00:00"/>
    <s v="Stretch"/>
    <x v="0"/>
    <s v="Cog Process Trnsfmtn"/>
    <s v="CPR: Blockchain Consulting"/>
    <s v="CHEU, SUSANNA TECK PEI (Susanna Teck Pei)"/>
    <m/>
    <m/>
    <m/>
  </r>
  <r>
    <s v="30-PGPB7X2"/>
    <s v="North America"/>
    <s v="US Finance Service"/>
    <s v="BERKADIA COMMERCIAL MORTGAGE LLC                                      "/>
    <s v="Blockchain POC"/>
    <x v="4"/>
    <m/>
    <m/>
    <m/>
    <x v="2"/>
    <x v="7"/>
    <d v="2017-08-01T00:00:00"/>
    <d v="2017-02-17T00:00:00"/>
    <x v="3"/>
    <d v="2017-06-30T00:00:00"/>
    <n v="250000"/>
    <n v="0.25"/>
    <n v="12"/>
    <d v="2017-05-25T00:00:00"/>
    <s v="Stretch"/>
    <x v="0"/>
    <s v="Cog Process Trnsfmtn"/>
    <s v="CPR: Blockchain Consulting"/>
    <s v="Monroe, MICHELLE A (Michelle)"/>
    <s v="BLKHSBN"/>
    <m/>
    <m/>
  </r>
  <r>
    <s v="LE-2Q4DKHH"/>
    <s v="North America"/>
    <s v="US Federal"/>
    <s v="DOD - DoD &amp; Joint Activities - US Special Operations Command (USSOCOM)"/>
    <s v="Blockchain Permissioned Sensor Network for USSOCOM"/>
    <x v="0"/>
    <m/>
    <m/>
    <m/>
    <x v="2"/>
    <x v="0"/>
    <d v="2017-08-11T00:00:00"/>
    <s v="11/20/2016 06:39pm"/>
    <x v="3"/>
    <d v="2017-08-11T00:00:00"/>
    <n v="250000"/>
    <n v="0.25"/>
    <n v="12"/>
    <s v="02/19/2017 03:43am"/>
    <s v="NIR"/>
    <x v="0"/>
    <s v="Cognitive Process Transformation"/>
    <s v="CBDS: Watson IoT - Connected Solutions"/>
    <s v="JOSEPH A. (Joe) WOODWARD"/>
    <s v="ISA-GovtPG53-Defense&amp;Intel"/>
    <m/>
    <m/>
  </r>
  <r>
    <s v="6X-AZSZYMQ"/>
    <s v="North America"/>
    <s v="US Public"/>
    <s v="UNITED NATIONS                                                        "/>
    <s v="BlockChain RFI"/>
    <x v="0"/>
    <m/>
    <m/>
    <m/>
    <x v="2"/>
    <x v="0"/>
    <d v="2017-08-17T00:00:00"/>
    <d v="2017-05-19T00:00:00"/>
    <x v="3"/>
    <d v="2017-08-17T00:00:00"/>
    <n v="250000"/>
    <n v="0.25"/>
    <n v="12"/>
    <d v="2017-05-25T00:00:00"/>
    <s v="Stretch"/>
    <x v="0"/>
    <s v="Cog Process Trnsfmtn"/>
    <s v="CPR: Blockchain Consulting"/>
    <s v="GORDON, RICHARD (Richard)"/>
    <m/>
    <m/>
    <m/>
  </r>
  <r>
    <s v="LG-1NCR4NW"/>
    <s v="North America"/>
    <s v="US Finance Service"/>
    <s v="AMERIPRISE FINANCIAL INC                                              "/>
    <s v="Ameriprise - Blockchain"/>
    <x v="1"/>
    <m/>
    <m/>
    <m/>
    <x v="2"/>
    <x v="1"/>
    <d v="2017-08-21T00:00:00"/>
    <d v="2017-05-23T00:00:00"/>
    <x v="3"/>
    <d v="2017-08-21T00:00:00"/>
    <n v="250000"/>
    <n v="0.25"/>
    <n v="12"/>
    <d v="2017-05-25T00:00:00"/>
    <s v="Stretch"/>
    <x v="3"/>
    <s v="Infrastructure Svcs"/>
    <s v="6950-16G GTS Split Blockchain on Bluemix (Finance Use Only)"/>
    <s v="VONDRACHEK, JOHN A."/>
    <m/>
    <m/>
    <m/>
  </r>
  <r>
    <s v="E4-3NJR2IQ"/>
    <s v="North America"/>
    <s v="US Communica/CSI"/>
    <s v="ARTES CONSULTING LLC                                                  "/>
    <s v="BLOCKCHAIN- POC"/>
    <x v="3"/>
    <m/>
    <m/>
    <m/>
    <x v="2"/>
    <x v="4"/>
    <d v="2017-08-23T00:00:00"/>
    <d v="2017-05-25T00:00:00"/>
    <x v="4"/>
    <d v="2017-08-31T00:00:00"/>
    <n v="250000"/>
    <n v="0.25"/>
    <n v="12"/>
    <d v="2017-06-01T00:00:00"/>
    <s v="NIR"/>
    <x v="0"/>
    <s v="Cog Process Trnsfmtn"/>
    <s v="CPR: Blockchain Consulting"/>
    <s v="Pope, Darryl B (Darryl)"/>
    <s v="*"/>
    <m/>
    <m/>
  </r>
  <r>
    <s v="HH-9K4SE4D"/>
    <s v="North America"/>
    <s v="US Distribution"/>
    <s v="HELZBERGS DIAMOND SHOPS INC                                           "/>
    <s v="BlockChain for Helzberg"/>
    <x v="4"/>
    <m/>
    <m/>
    <m/>
    <x v="2"/>
    <x v="7"/>
    <d v="2017-08-25T00:00:00"/>
    <d v="2017-01-23T00:00:00"/>
    <x v="3"/>
    <d v="2017-08-25T00:00:00"/>
    <n v="250000"/>
    <n v="0.25"/>
    <n v="12"/>
    <d v="2017-04-06T00:00:00"/>
    <s v="Stretch"/>
    <x v="3"/>
    <s v="Infrastructure Svcs"/>
    <s v="6950-16G GTS Split Blockchain on Bluemix (Finance Use Only)"/>
    <s v="CRIST, BRIAN S."/>
    <s v="ZBLKPOC"/>
    <m/>
    <m/>
  </r>
  <r>
    <s v="K5-7NV8V3M"/>
    <s v="North America"/>
    <s v="US Finance Service"/>
    <s v="DATA WITHHELD"/>
    <s v="DATA WITHHELD"/>
    <x v="6"/>
    <m/>
    <m/>
    <m/>
    <x v="2"/>
    <x v="13"/>
    <d v="2017-08-25T00:00:00"/>
    <s v="01/10/2017 03:44pm"/>
    <x v="3"/>
    <d v="2017-08-25T00:00:00"/>
    <n v="250000"/>
    <n v="0.25"/>
    <n v="1"/>
    <s v="06/01/2017 01:32am"/>
    <s v="Stretch"/>
    <x v="1"/>
    <s v="Hybrid Management"/>
    <s v="UrbanCode Build"/>
    <s v="Kristin L. (Kristin) Anderson"/>
    <s v="ZBLKLOCL:HW SP: zSystems Blockchain Local/On Prem., ZBLKPOC:HW SP: Blockchain Proof of Concept"/>
    <m/>
    <m/>
  </r>
  <r>
    <s v="7T-U4MF1MJ"/>
    <s v="North America"/>
    <s v="US Finance Service"/>
    <s v="CITIGROUP TECHNOLOGY"/>
    <s v="Blockchain Garage Services for Phase 2 of ESC MVP - Inclusion of IOT Data into the Blockchain"/>
    <x v="1"/>
    <m/>
    <m/>
    <m/>
    <x v="2"/>
    <x v="1"/>
    <d v="2017-08-30T00:00:00"/>
    <s v="04/30/2017 08:57am"/>
    <x v="3"/>
    <d v="2017-08-30T00:00:00"/>
    <n v="250000"/>
    <n v="0.25"/>
    <n v="12"/>
    <s v="06/09/2017 10:16am"/>
    <s v="Key stretch"/>
    <x v="1"/>
    <s v="Cloud Developer Service"/>
    <s v="IBM Bluemix Garage - MVP"/>
    <s v="Stephen A. (Stephen) Pomposi"/>
    <s v="CLOUD1:All Cloud Sales other than to Cloud SPs"/>
    <m/>
    <m/>
  </r>
  <r>
    <s v="E9-4ATTHNY"/>
    <s v="North America"/>
    <s v="US Public"/>
    <s v="ASTELLAS PHARMA US, INC."/>
    <s v="Blockchain for Supply Chain security"/>
    <x v="0"/>
    <m/>
    <m/>
    <m/>
    <x v="2"/>
    <x v="10"/>
    <d v="2017-08-31T00:00:00"/>
    <s v="04/05/2016 04:26pm"/>
    <x v="4"/>
    <d v="2017-08-31T00:00:00"/>
    <n v="250000"/>
    <n v="0.25"/>
    <n v="1"/>
    <s v="03/22/2017 03:12pm"/>
    <s v="Stretch"/>
    <x v="0"/>
    <s v="Cloud Application Innovation"/>
    <m/>
    <s v="Vincent D. (Vincent) Goodhouse"/>
    <s v="ASASERVC:Cloud Business Solution (CBS)"/>
    <m/>
    <m/>
  </r>
  <r>
    <s v="08-H4MN2QI"/>
    <s v="North America"/>
    <s v="US Distribution"/>
    <s v="The Clearing House                                                    "/>
    <s v="TCH - Blockchain Connector to Real-Time Payments"/>
    <x v="4"/>
    <m/>
    <m/>
    <m/>
    <x v="2"/>
    <x v="7"/>
    <d v="2017-09-01T00:00:00"/>
    <d v="2017-04-03T00:00:00"/>
    <x v="4"/>
    <d v="2017-07-02T00:00:00"/>
    <n v="250000"/>
    <n v="0.25"/>
    <n v="12"/>
    <d v="2017-04-18T00:00:00"/>
    <s v="Stretch"/>
    <x v="0"/>
    <s v="Cog Process Trnsfmtn"/>
    <s v="UNK - Blockchain (CPR)"/>
    <s v="Cant, Bart (Bart)"/>
    <m/>
    <m/>
    <m/>
  </r>
  <r>
    <s v="H6-GC27JTI"/>
    <s v="North America"/>
    <s v="US Finance Service"/>
    <s v="AMERICAN INTERNATIONAL GROUP INC                                      "/>
    <s v="Blockchain for trade finance insurance"/>
    <x v="1"/>
    <m/>
    <m/>
    <m/>
    <x v="2"/>
    <x v="1"/>
    <d v="2017-09-01T00:00:00"/>
    <d v="2017-03-09T00:00:00"/>
    <x v="3"/>
    <d v="2017-09-01T00:00:00"/>
    <n v="250000"/>
    <n v="0.25"/>
    <n v="2"/>
    <d v="2017-06-08T00:00:00"/>
    <s v="Key stretch"/>
    <x v="0"/>
    <s v="Cog Process Trnsfmtn"/>
    <s v="CPR: Blockchain Consulting"/>
    <s v="BRAUNSTEIN, DAVID S (Dave)"/>
    <m/>
    <m/>
    <m/>
  </r>
  <r>
    <s v="0N-TSYIRGJ"/>
    <s v="Europe"/>
    <s v="BeNeLux"/>
    <s v="Trans Link Systems C.V."/>
    <s v="PoC Blockchain"/>
    <x v="4"/>
    <m/>
    <m/>
    <m/>
    <x v="2"/>
    <x v="6"/>
    <d v="2017-09-05T00:00:00"/>
    <s v="06/17/2016 03:59am"/>
    <x v="2"/>
    <d v="2017-09-05T00:00:00"/>
    <n v="250000"/>
    <n v="0.25"/>
    <n v="2"/>
    <s v="06/12/2017 09:34am"/>
    <s v="Stretch"/>
    <x v="0"/>
    <s v="Cognitive Process Transformation"/>
    <s v="CBDS: Watson IoT - Connected Solutions"/>
    <s v="O. (ONNO) Doves"/>
    <s v="EMBMOBLE:GBS Embedded Mobile, ISA-T&amp;TDS27-OpsPlan&amp;Opt"/>
    <m/>
    <m/>
  </r>
  <r>
    <s v="4H-U7T2TOG"/>
    <s v="Asia Pacific"/>
    <s v="ISA"/>
    <s v="NATIONAL STOCK EXCHANGE OF INDIA LIMITED"/>
    <s v="Blockchain PoC for Treds Solution - New Use cases to be discussed for Test"/>
    <x v="5"/>
    <s v="Yes"/>
    <s v="India"/>
    <s v="Involved in initial discussions, no further progress"/>
    <x v="2"/>
    <x v="1"/>
    <d v="2017-09-09T00:00:00"/>
    <s v="11/22/2016 10:20pm"/>
    <x v="3"/>
    <d v="2017-09-09T00:00:00"/>
    <n v="250000"/>
    <n v="0.25"/>
    <n v="12"/>
    <s v="05/18/2017 01:32am"/>
    <s v="Stretch"/>
    <x v="0"/>
    <s v="Cloud Application Innovation"/>
    <s v="CAI AMS Outsourcing"/>
    <s v="Sandesh V. (Sandesh) Potdar"/>
    <s v="BLKHSBN:HW SP: Blockchain High Sec Bus Netwk Blmix"/>
    <m/>
    <m/>
  </r>
  <r>
    <s v="ED-RIM4Z5Y"/>
    <s v="North America"/>
    <s v="US Public"/>
    <s v="ASTELLAS PHARMA US, INC."/>
    <s v="Blockchain for Security"/>
    <x v="0"/>
    <m/>
    <m/>
    <m/>
    <x v="2"/>
    <x v="10"/>
    <d v="2017-09-10T00:00:00"/>
    <s v="06/12/2017 05:26pm"/>
    <x v="3"/>
    <d v="2017-09-10T00:00:00"/>
    <n v="250000"/>
    <n v="0.25"/>
    <n v="12"/>
    <s v="06/15/2017 01:32am"/>
    <s v="Key stretch"/>
    <x v="3"/>
    <s v="Infrastructure Services"/>
    <s v="6941-98M IBM Cloud for SAP Applications (on CMS - GTS BU)"/>
    <s v="LISA M. (Lisa) FLAGG"/>
    <s v="UNIGMMS:CLD&amp;COG: Gov, mgmt, monitoring, security"/>
    <m/>
    <m/>
  </r>
  <r>
    <s v="GX-RJE7CBU"/>
    <s v="Europe"/>
    <s v="Nordic"/>
    <s v="Scio+"/>
    <s v="Bluemix and Blockchain"/>
    <x v="4"/>
    <m/>
    <m/>
    <m/>
    <x v="2"/>
    <x v="7"/>
    <d v="2017-09-10T00:00:00"/>
    <s v="06/12/2017 10:18am"/>
    <x v="4"/>
    <d v="2017-09-10T00:00:00"/>
    <n v="250000"/>
    <n v="0.25"/>
    <n v="12"/>
    <s v="06/15/2017 01:32am"/>
    <s v="NIR"/>
    <x v="1"/>
    <s v="Cloud Developer Service"/>
    <s v="Bluemix Public Subscription"/>
    <s v="John (John) Ludvigsen"/>
    <s v="ISA-999-NoSolutionSold"/>
    <m/>
    <m/>
  </r>
  <r>
    <s v="PW-MHSLJWM"/>
    <s v="Europe"/>
    <s v="Nordic"/>
    <s v="SKOV A/S. GLYNGøRE"/>
    <s v="Bluemix and Blockchain"/>
    <x v="3"/>
    <m/>
    <m/>
    <m/>
    <x v="2"/>
    <x v="8"/>
    <d v="2017-09-10T00:00:00"/>
    <s v="06/12/2017 10:15am"/>
    <x v="4"/>
    <d v="2017-09-10T00:00:00"/>
    <n v="250000"/>
    <n v="0.25"/>
    <n v="12"/>
    <s v="06/15/2017 01:32am"/>
    <s v="NIR"/>
    <x v="1"/>
    <s v="Cloud Developer Service"/>
    <s v="Bluemix Public Subscription"/>
    <s v="John (John) Ludvigsen"/>
    <s v="ISA-999-NoSolutionSold"/>
    <m/>
    <m/>
  </r>
  <r>
    <s v="KE-3S0HL2Y"/>
    <s v="Europe"/>
    <s v="DACH"/>
    <s v="GKV Informatik GbR"/>
    <s v="Blockchain für GKV Lösungen"/>
    <x v="1"/>
    <m/>
    <m/>
    <m/>
    <x v="2"/>
    <x v="2"/>
    <d v="2017-09-12T00:00:00"/>
    <s v="10/27/2016 12:16pm"/>
    <x v="6"/>
    <d v="2017-09-12T00:00:00"/>
    <n v="250000"/>
    <n v="0.25"/>
    <n v="12"/>
    <s v="01/22/2017 02:45am"/>
    <s v="Stretch"/>
    <x v="9"/>
    <s v="Watson Data Platform"/>
    <m/>
    <s v="DATA WITHHELD"/>
    <s v="ISA-InsFS23-FrntOfficeTransf"/>
    <m/>
    <m/>
  </r>
  <r>
    <s v="6L-UW5Z5PE"/>
    <s v="North America"/>
    <s v="US Industrial"/>
    <s v="HITACHI CONSULTING CORPORATION"/>
    <s v="Blockchain - Keep trusted partners secure"/>
    <x v="3"/>
    <m/>
    <m/>
    <m/>
    <x v="2"/>
    <x v="4"/>
    <d v="2017-09-15T00:00:00"/>
    <s v="02/10/2017 11:55am"/>
    <x v="4"/>
    <d v="2017-09-15T00:00:00"/>
    <n v="250000"/>
    <n v="0.25"/>
    <n v="12"/>
    <s v="02/16/2017 01:31am"/>
    <s v="NIR"/>
    <x v="1"/>
    <s v="Lab Services"/>
    <s v="Software Services - Bluemix Garage"/>
    <s v="Carolin L. (Carolin) Meinhardt"/>
    <m/>
    <m/>
    <m/>
  </r>
  <r>
    <s v="LS-PZHMDX2"/>
    <s v="North America"/>
    <s v="US Public"/>
    <s v="J &amp; J PRODUCTION"/>
    <s v="Finance Blockchain POC"/>
    <x v="0"/>
    <m/>
    <m/>
    <m/>
    <x v="2"/>
    <x v="10"/>
    <d v="2017-09-15T00:00:00"/>
    <s v="02/16/2017 03:28pm"/>
    <x v="3"/>
    <d v="2017-09-15T00:00:00"/>
    <n v="250000"/>
    <n v="0.25"/>
    <n v="6"/>
    <s v="03/16/2017 02:31am"/>
    <s v="Stretch"/>
    <x v="0"/>
    <s v="Cognitive Process Transformation"/>
    <s v="CBDS: Watson IoT - Connected Solutions"/>
    <s v="JEFFREY B. (Jeff) BERMAN"/>
    <s v="EMBAPPLE:GBS Mobile First Alliance, ZBLKPOC:HW SP: Blockchain Proof of Concept"/>
    <m/>
    <m/>
  </r>
  <r>
    <s v="Y4-QRIJRZN"/>
    <s v="Europe"/>
    <s v="BeNeLux"/>
    <s v="KPN I&amp;AT                                                              "/>
    <s v="Blockchain Project 1"/>
    <x v="2"/>
    <s v="Yes"/>
    <s v="India"/>
    <s v="Client Visit supported: "/>
    <x v="2"/>
    <x v="3"/>
    <d v="2017-09-15T00:00:00"/>
    <d v="2017-02-06T00:00:00"/>
    <x v="3"/>
    <d v="2017-09-15T00:00:00"/>
    <n v="250000"/>
    <n v="0.25"/>
    <n v="6"/>
    <d v="2017-06-08T00:00:00"/>
    <s v="Stretch"/>
    <x v="0"/>
    <s v="Cog Process Trnsfmtn"/>
    <s v="CPR: Blockchain Consulting"/>
    <s v="Donders, Michiel"/>
    <s v="ZBLKPOC"/>
    <m/>
    <m/>
  </r>
  <r>
    <s v="ZN-LJ1YC0D"/>
    <s v="Europe"/>
    <s v="BeNeLux"/>
    <s v="Kadaster"/>
    <s v="SAP Bluemix / Watson / Blockchain / SAP HEC"/>
    <x v="0"/>
    <m/>
    <m/>
    <m/>
    <x v="2"/>
    <x v="0"/>
    <d v="2017-09-18T00:00:00"/>
    <s v="08/22/2016 04:50am"/>
    <x v="3"/>
    <d v="2017-09-18T00:00:00"/>
    <n v="250000"/>
    <n v="0.25"/>
    <n v="12"/>
    <s v="06/15/2017 01:31am"/>
    <s v="Stretch"/>
    <x v="3"/>
    <s v="Infrastructure Services"/>
    <s v="6941-03F (O) Integrated Mgd Infra Srvs (IMI for cloud)"/>
    <s v="Peter (PETER) Boshuizen"/>
    <s v="NONE:No code/solution involved"/>
    <m/>
    <m/>
  </r>
  <r>
    <s v="HG-2WX8PLF"/>
    <s v="Europe"/>
    <s v="DACH"/>
    <s v="Deutsche Bank AG"/>
    <s v="IoT &amp; Blockchain - DB to add value to the partnership with Maersk"/>
    <x v="1"/>
    <m/>
    <m/>
    <m/>
    <x v="2"/>
    <x v="1"/>
    <d v="2017-09-22T00:00:00"/>
    <s v="05/16/2017 06:03am"/>
    <x v="4"/>
    <d v="2017-09-22T00:00:00"/>
    <n v="250000"/>
    <n v="0.25"/>
    <n v="12"/>
    <s v="05/16/2017 06:03am"/>
    <s v="Stretch"/>
    <x v="0"/>
    <s v="Cognitive Process Transformation"/>
    <m/>
    <s v="DATA WITHHELD"/>
    <s v="EMBIoT:GBS Embed Internet of Things, ISA-BankInsFS09SEC-Security, WATSNIOT:Embedded: Watson Internet of Things - Co"/>
    <m/>
    <m/>
  </r>
  <r>
    <s v="OR-F7LP96P"/>
    <s v="North America"/>
    <s v="US Distribution"/>
    <s v="YRC WORLDWIDE TECHNOLOGIES INC                                        "/>
    <s v="YRC BlockChain"/>
    <x v="4"/>
    <m/>
    <m/>
    <m/>
    <x v="2"/>
    <x v="6"/>
    <d v="2017-09-22T00:00:00"/>
    <d v="2017-02-22T00:00:00"/>
    <x v="3"/>
    <d v="2017-09-22T00:00:00"/>
    <n v="250000"/>
    <n v="0.25"/>
    <n v="12"/>
    <d v="2017-05-25T00:00:00"/>
    <s v="Stretch"/>
    <x v="0"/>
    <s v="Cog Process Trnsfmtn"/>
    <s v="CPR: Blockchain Consulting"/>
    <s v="CRIST, BRIAN S."/>
    <s v="ZBLKPOC"/>
    <m/>
    <m/>
  </r>
  <r>
    <s v="AH-QTBR6VE"/>
    <s v="Europe"/>
    <s v="UKI"/>
    <s v="BP OIL INTERNATIONAL LIMITED                                          "/>
    <s v="L01303 - Intercompany Block Chain solution"/>
    <x v="3"/>
    <s v="Yes"/>
    <s v="India"/>
    <s v="CIC India team is engaged in developing a PoC on inter Company recon."/>
    <x v="2"/>
    <x v="11"/>
    <d v="2017-09-28T00:00:00"/>
    <d v="2017-04-27T00:00:00"/>
    <x v="2"/>
    <d v="2017-09-28T00:00:00"/>
    <n v="250000"/>
    <n v="0.25"/>
    <n v="12"/>
    <d v="2017-05-04T00:00:00"/>
    <s v="Stretch"/>
    <x v="0"/>
    <s v="Cog Process Trnsfmtn"/>
    <s v="CPR: Blockchain Consulting"/>
    <s v="Williamson, Stephen"/>
    <m/>
    <m/>
    <m/>
  </r>
  <r>
    <s v="W6-S2HGZFG"/>
    <s v="North America"/>
    <s v="US Public"/>
    <s v="HIGHMARK INC"/>
    <s v="Bluemix Garage for Blockchain"/>
    <x v="0"/>
    <m/>
    <m/>
    <m/>
    <x v="2"/>
    <x v="10"/>
    <d v="2017-09-28T00:00:00"/>
    <s v="05/09/2017 02:58pm"/>
    <x v="3"/>
    <d v="2017-09-28T00:00:00"/>
    <n v="250000"/>
    <n v="0.25"/>
    <n v="12"/>
    <s v="06/08/2017 01:31am"/>
    <s v="Stretch"/>
    <x v="1"/>
    <s v="Cloud Developer Service"/>
    <s v="IBM Bluemix Garage - Design Thinking"/>
    <s v="Mohammad (Mohammad) Ahmed"/>
    <s v="DEVCNAPP:CLD&amp;COG: Develop cloud native apps"/>
    <m/>
    <m/>
  </r>
  <r>
    <s v="01-6MXTXGW"/>
    <s v="Asia Pacific"/>
    <s v="ASEAN"/>
    <s v="THE MINOR FOOD GROUP PUBLIC COMPANY LIMITED"/>
    <s v="Block Chain for Supply Chain Management"/>
    <x v="4"/>
    <m/>
    <m/>
    <m/>
    <x v="2"/>
    <x v="7"/>
    <d v="2017-09-29T00:00:00"/>
    <s v="03/23/2017 01:43am"/>
    <x v="3"/>
    <d v="2017-09-29T00:00:00"/>
    <n v="250000"/>
    <n v="0.25"/>
    <n v="6"/>
    <s v="03/30/2017 01:32am"/>
    <s v="NIR"/>
    <x v="1"/>
    <s v="Lab Services"/>
    <s v="Software Services - Bluemix Garage"/>
    <s v="Tarntip (TARNTIP) Suk-U-Dom"/>
    <s v="ISA-CPGDS03SCO-SupplyChainOpt"/>
    <m/>
    <m/>
  </r>
  <r>
    <s v="3C-4E5J3P9"/>
    <s v="Europe"/>
    <s v="DACH"/>
    <s v="ABK Systeme GmbH"/>
    <s v="LinuxONE for Blockchain, Security, Cloud"/>
    <x v="3"/>
    <m/>
    <m/>
    <m/>
    <x v="2"/>
    <x v="4"/>
    <d v="2017-09-29T00:00:00"/>
    <s v="02/01/2017 05:18am"/>
    <x v="3"/>
    <d v="2017-09-29T00:00:00"/>
    <n v="250000"/>
    <n v="0.25"/>
    <n v="1"/>
    <s v="06/08/2017 01:32am"/>
    <s v="Stretch"/>
    <x v="5"/>
    <s v="System z"/>
    <s v="IBM LinuxONE Rockhopper"/>
    <s v="DATA WITHHELD"/>
    <s v="ZBLKLOCL:HW SP: zSystems Blockchain Local/On Prem., ZBLKPOC:HW SP: Blockchain Proof of Concept"/>
    <m/>
    <m/>
  </r>
  <r>
    <s v="5H-J472IHM"/>
    <s v="North America"/>
    <s v="US Communica/CSI"/>
    <s v="AMC NETWORKS INC."/>
    <s v="AMC, Blockchain via Bluemix"/>
    <x v="2"/>
    <m/>
    <m/>
    <m/>
    <x v="2"/>
    <x v="3"/>
    <d v="2017-09-29T00:00:00"/>
    <s v="02/07/2017 01:15pm"/>
    <x v="3"/>
    <d v="2017-09-29T00:00:00"/>
    <n v="250000"/>
    <n v="0.25"/>
    <n v="12"/>
    <s v="05/18/2017 01:31am"/>
    <s v="Stretch"/>
    <x v="1"/>
    <s v="Cloud Developer Service"/>
    <s v="IBM Bluemix Dedicated - Runtimes"/>
    <s v="John L. (John) Schaffer"/>
    <s v="NONE:No code/solution involved"/>
    <m/>
    <m/>
  </r>
  <r>
    <s v="9E-TPCBW52"/>
    <s v="North America"/>
    <s v="US Distribution"/>
    <s v="BJ'S WHOLESALE CLUB, INC."/>
    <s v="BJ's Blockchain Solution for Cold Chain Visibility"/>
    <x v="4"/>
    <m/>
    <m/>
    <m/>
    <x v="2"/>
    <x v="7"/>
    <d v="2017-09-29T00:00:00"/>
    <s v="11/01/2016 01:10pm"/>
    <x v="6"/>
    <d v="2017-09-29T00:00:00"/>
    <n v="250000"/>
    <n v="0.25"/>
    <n v="3"/>
    <s v="01/22/2017 04:00am"/>
    <s v="NIR"/>
    <x v="0"/>
    <s v="Cognitive Process Transformation"/>
    <s v="CBDS: Watson IoT - Next Gen Supply Chain"/>
    <s v="ASHISH (Ashish) JAISWAL"/>
    <m/>
    <m/>
    <m/>
  </r>
  <r>
    <s v="AL-N8KIQMU"/>
    <s v="North America"/>
    <s v="US Finance Service"/>
    <s v="BMO HARRIS BANK N A"/>
    <s v="BMO - Blockchain for Transport Finance"/>
    <x v="1"/>
    <m/>
    <m/>
    <m/>
    <x v="2"/>
    <x v="1"/>
    <d v="2017-09-29T00:00:00"/>
    <s v="04/17/2017 09:20am"/>
    <x v="4"/>
    <d v="2017-09-29T00:00:00"/>
    <n v="250000"/>
    <n v="0.25"/>
    <n v="12"/>
    <s v="04/20/2017 01:32am"/>
    <s v="NIR"/>
    <x v="1"/>
    <s v="Cloud Developer Service"/>
    <m/>
    <s v="AALI (Aali) QURESHI"/>
    <m/>
    <m/>
    <m/>
  </r>
  <r>
    <s v="JI-IJ8ONHZ"/>
    <s v="North America"/>
    <s v="US Finance Service"/>
    <s v="DOLLAR BANK, FEDERAL SAVINGS BANK"/>
    <s v="Dollar LinuxOne or IFL for Blockchain"/>
    <x v="1"/>
    <m/>
    <m/>
    <m/>
    <x v="2"/>
    <x v="1"/>
    <d v="2017-09-29T00:00:00"/>
    <s v="10/24/2016 01:13pm"/>
    <x v="3"/>
    <d v="2017-09-29T00:00:00"/>
    <n v="250000"/>
    <n v="0.25"/>
    <n v="1"/>
    <s v="05/25/2017 01:32am"/>
    <s v="Stretch"/>
    <x v="5"/>
    <s v="System z"/>
    <s v="IBM LinuxONE Rockhopper"/>
    <s v="Monica J. (Monica) Orlando"/>
    <s v="ZBLKLOCL:HW SP: zSystems Blockchain Local/On Prem."/>
    <m/>
    <m/>
  </r>
  <r>
    <s v="P3-L4GK2EP"/>
    <s v="North America"/>
    <s v="US Finance Service"/>
    <s v="AMERICAN INTERNATIONAL GROUP INC                                      "/>
    <s v="Blockchain for Supply Chain Insurance Product - Maersk Business Network"/>
    <x v="1"/>
    <m/>
    <m/>
    <m/>
    <x v="2"/>
    <x v="2"/>
    <d v="2017-09-29T00:00:00"/>
    <d v="2017-06-08T00:00:00"/>
    <x v="4"/>
    <d v="2017-10-13T00:00:00"/>
    <n v="250000"/>
    <n v="0.25"/>
    <n v="12"/>
    <d v="2017-06-08T00:00:00"/>
    <s v="Stretch"/>
    <x v="0"/>
    <s v="Cog Process Trnsfmtn"/>
    <s v="CPR: Blockchain Consulting"/>
    <s v="BRAUNSTEIN, DAVID S (Dave)"/>
    <m/>
    <m/>
    <m/>
  </r>
  <r>
    <s v="WF-EMG08CC"/>
    <s v="North America"/>
    <s v="US Industrial"/>
    <s v="FCA US LLC"/>
    <s v="Blockchain Supply Chain"/>
    <x v="0"/>
    <m/>
    <m/>
    <m/>
    <x v="2"/>
    <x v="0"/>
    <d v="2017-09-29T00:00:00"/>
    <s v="04/05/2017 03:41pm"/>
    <x v="3"/>
    <d v="2017-09-29T00:00:00"/>
    <n v="250000"/>
    <n v="0.25"/>
    <n v="12"/>
    <s v="04/27/2017 01:32am"/>
    <s v="Stretch"/>
    <x v="2"/>
    <s v="Platform &amp; Industry Solutions"/>
    <s v="IoT for Industrial"/>
    <s v="Ronald R. (Ronald) Kadykowski"/>
    <s v="ZBLKPOC:HW SP: Blockchain Proof of Concept"/>
    <m/>
    <m/>
  </r>
  <r>
    <s v="X1-TIARCYI"/>
    <s v="North America"/>
    <s v="US Finance Service"/>
    <s v="METROPOLITAN LIFE INSURANCE COMPANY (INC)"/>
    <s v="AD Backlog - MetLife Blockchain Strategy and Lab"/>
    <x v="1"/>
    <s v="Yes"/>
    <s v="India"/>
    <s v="Client Visit, Contract management use case being persued"/>
    <x v="2"/>
    <x v="2"/>
    <d v="2017-09-29T00:00:00"/>
    <s v="03/30/2017 10:45am"/>
    <x v="4"/>
    <d v="2017-10-02T00:00:00"/>
    <n v="250000"/>
    <n v="0.25"/>
    <n v="4"/>
    <s v="04/14/2017 04:57pm"/>
    <s v="Stretch"/>
    <x v="0"/>
    <s v="iX Growth Platform"/>
    <m/>
    <s v="BEE-LIAN D. (Bee-Lian) QUAH"/>
    <s v="EMBAPPLE:GBS Mobile First Alliance, EMBMOBLE:GBS Embedded Mobile, ISA-InsFS24DIGI-E2EDigitizatn"/>
    <m/>
    <m/>
  </r>
  <r>
    <s v="XW-CPF9570"/>
    <s v="Europe"/>
    <s v="DACH"/>
    <s v="Sparda Datenverarbeitung eG"/>
    <s v="Blockchain on Z"/>
    <x v="1"/>
    <m/>
    <m/>
    <m/>
    <x v="2"/>
    <x v="1"/>
    <d v="2017-09-29T00:00:00"/>
    <s v="07/06/2016 03:18am"/>
    <x v="3"/>
    <d v="2017-09-29T00:00:00"/>
    <n v="250000"/>
    <n v="0.25"/>
    <n v="1"/>
    <s v="06/15/2017 01:32am"/>
    <s v="Key stretch"/>
    <x v="8"/>
    <s v="z Systems MW"/>
    <s v="z/OS Connect EE"/>
    <s v="DATA WITHHELD"/>
    <s v="ZBLKLOCL:HW SP: zSystems Blockchain Local/On Prem."/>
    <m/>
    <m/>
  </r>
  <r>
    <s v="YC-5TCBNIW"/>
    <s v="North America"/>
    <s v="US Distribution"/>
    <s v="FEDERAL EXPRESS CORP                                                  "/>
    <s v="Blockchain Strategy/POC"/>
    <x v="4"/>
    <s v="No"/>
    <s v="Research"/>
    <s v="Supplychain Visibility PoC"/>
    <x v="2"/>
    <x v="6"/>
    <d v="2017-09-29T00:00:00"/>
    <d v="2017-03-10T00:00:00"/>
    <x v="3"/>
    <d v="2017-09-29T00:00:00"/>
    <n v="250000"/>
    <n v="0.25"/>
    <n v="4"/>
    <d v="2017-04-13T00:00:00"/>
    <s v="Stretch"/>
    <x v="0"/>
    <s v="Cog Process Trnsfmtn"/>
    <s v="CPR: Blockchain Consulting"/>
    <s v="PARTELOW, PATRICIA"/>
    <m/>
    <m/>
    <m/>
  </r>
  <r>
    <s v="1S-BCWTMMV"/>
    <s v="Europe"/>
    <s v="France"/>
    <s v="SOGECAP"/>
    <s v="POC Blockchain"/>
    <x v="1"/>
    <m/>
    <m/>
    <m/>
    <x v="2"/>
    <x v="2"/>
    <d v="2017-09-30T00:00:00"/>
    <s v="04/26/2016 10:43am"/>
    <x v="3"/>
    <d v="2017-09-30T00:00:00"/>
    <n v="250000"/>
    <n v="0.25"/>
    <n v="12"/>
    <s v="04/06/2017 01:32am"/>
    <s v="Stretch"/>
    <x v="0"/>
    <s v="Cognitive Process Transformation"/>
    <s v="CBDS: Watson IoT - Connected Solutions"/>
    <s v="Ingrid (INGRID) Berger"/>
    <s v="ZBLKPOC:HW SP: Blockchain Proof of Concept"/>
    <m/>
    <m/>
  </r>
  <r>
    <s v="8Y-YS9H2G5"/>
    <s v="Europe"/>
    <s v="UKI"/>
    <s v="KINGFISHER                                                            "/>
    <s v="Blockchain for sustainability and financial integrity"/>
    <x v="4"/>
    <m/>
    <m/>
    <m/>
    <x v="2"/>
    <x v="7"/>
    <d v="2017-09-30T00:00:00"/>
    <d v="2017-01-22T00:00:00"/>
    <x v="3"/>
    <d v="2017-09-30T00:00:00"/>
    <n v="250000"/>
    <n v="0.25"/>
    <n v="12"/>
    <d v="2017-04-27T00:00:00"/>
    <s v="NIR"/>
    <x v="0"/>
    <s v="Cog Process Trnsfmtn"/>
    <s v="CPR: Blockchain Consulting"/>
    <s v="Colchester, Rupert"/>
    <s v="ZBLKPOC"/>
    <m/>
    <m/>
  </r>
  <r>
    <s v="98-DXCU4BJ"/>
    <s v="Asia Pacific"/>
    <s v="Korea"/>
    <s v="HYUNDAI AUTOEVER                                                      "/>
    <s v="Blockchain based HKMC commitment form system"/>
    <x v="1"/>
    <m/>
    <m/>
    <m/>
    <x v="2"/>
    <x v="1"/>
    <d v="2017-09-30T00:00:00"/>
    <d v="2017-04-25T00:00:00"/>
    <x v="3"/>
    <d v="2017-09-30T00:00:00"/>
    <n v="250000"/>
    <n v="0.25"/>
    <n v="5"/>
    <d v="2017-06-01T00:00:00"/>
    <s v="Stretch"/>
    <x v="0"/>
    <s v="Cog Process Trnsfmtn"/>
    <s v="CPR: Blockchain Consulting"/>
    <s v="KIM, JONG GOOK (Jong Gook)"/>
    <s v="BLKHSBN"/>
    <m/>
    <m/>
  </r>
  <r>
    <s v="9Q-4HR3EHM"/>
    <s v="GCG Group"/>
    <s v="GCG"/>
    <s v="FIN. INF. SVC. GROUP"/>
    <s v="Blockchain on LinuxONE"/>
    <x v="1"/>
    <m/>
    <m/>
    <m/>
    <x v="2"/>
    <x v="1"/>
    <d v="2017-09-30T00:00:00"/>
    <s v="07/19/2016 06:11am"/>
    <x v="2"/>
    <d v="2017-09-30T00:00:00"/>
    <n v="250000"/>
    <n v="0.25"/>
    <n v="1"/>
    <s v="04/06/2017 01:33am"/>
    <s v="Stretch"/>
    <x v="5"/>
    <s v="System z"/>
    <s v="IBM z Systems z13s with Linux as Primary OS"/>
    <s v="THOMAS (THOMAS) CHIOU"/>
    <s v="BLKHSBN:HW SP: Blockchain High Sec Bus Netwk Blmix, ZBLKPOC:HW SP: Blockchain Proof of Concept"/>
    <m/>
    <m/>
  </r>
  <r>
    <s v="F0-UTH76NY"/>
    <s v="North America"/>
    <s v="US Distribution"/>
    <s v="1800 FLOWERS INC                                                      "/>
    <s v="Blockchain Consulting"/>
    <x v="4"/>
    <m/>
    <m/>
    <m/>
    <x v="2"/>
    <x v="7"/>
    <d v="2017-09-30T00:00:00"/>
    <d v="2017-02-09T00:00:00"/>
    <x v="3"/>
    <d v="2017-09-30T00:00:00"/>
    <n v="250000"/>
    <n v="0.25"/>
    <n v="4"/>
    <d v="2017-05-25T00:00:00"/>
    <s v="Stretch"/>
    <x v="0"/>
    <s v="Cog Process Trnsfmtn"/>
    <s v="CPR: Blockchain Consulting"/>
    <s v="MALLADI, KAUSHIK N."/>
    <s v="ZBLKPOC"/>
    <m/>
    <m/>
  </r>
  <r>
    <s v="K7-LBERA3P"/>
    <s v="North America"/>
    <s v="US Finance Service"/>
    <s v="WESTERN UNION"/>
    <s v="WU Blockchain Use Case POC"/>
    <x v="1"/>
    <m/>
    <m/>
    <m/>
    <x v="2"/>
    <x v="1"/>
    <d v="2017-09-30T00:00:00"/>
    <s v="09/16/2016 10:15am"/>
    <x v="3"/>
    <d v="2017-09-30T00:00:00"/>
    <n v="250000"/>
    <n v="0.25"/>
    <n v="1"/>
    <s v="04/20/2017 01:32am"/>
    <s v="Stretch"/>
    <x v="0"/>
    <s v="Cloud Application Innovation"/>
    <s v="CAI Accel App Dev &amp; Integration - Bluemix"/>
    <s v="WILLIAM J. (WILLIAM) KEEGAN"/>
    <s v="EMBCLOUD:GBS Embedded Cloud, ISA-BankFS14-FrntOfficeTransf"/>
    <m/>
    <m/>
  </r>
  <r>
    <s v="Q8-BVVI1BL"/>
    <s v="GCG Group"/>
    <s v="GCG"/>
    <s v="TAIWAN DEPOSITORY &amp; CLEARING CORPORATION"/>
    <s v="Blockchain on LinuxONE"/>
    <x v="1"/>
    <m/>
    <m/>
    <m/>
    <x v="2"/>
    <x v="1"/>
    <d v="2017-09-30T00:00:00"/>
    <s v="07/19/2016 06:04am"/>
    <x v="2"/>
    <d v="2017-09-30T00:00:00"/>
    <n v="250000"/>
    <n v="0.25"/>
    <n v="1"/>
    <s v="03/19/2017 11:03pm"/>
    <s v="Stretch"/>
    <x v="5"/>
    <s v="System z"/>
    <s v="IBM z Systems z13s with Linux as Primary OS"/>
    <s v="James (James) Huang"/>
    <s v="CLOUD1:All Cloud Sales other than to Cloud SPs"/>
    <m/>
    <m/>
  </r>
  <r>
    <s v="WM-UH79L1B"/>
    <s v="Europe"/>
    <s v="SPGI"/>
    <s v="BBVA, S.A                                                             "/>
    <s v="Blockchain"/>
    <x v="1"/>
    <m/>
    <m/>
    <m/>
    <x v="2"/>
    <x v="1"/>
    <d v="2017-09-30T00:00:00"/>
    <d v="2017-06-13T00:00:00"/>
    <x v="3"/>
    <d v="2017-09-30T00:00:00"/>
    <n v="250000"/>
    <n v="0.25"/>
    <n v="12"/>
    <d v="2017-06-13T00:00:00"/>
    <s v="Stretch"/>
    <x v="0"/>
    <s v="Cog Process Trnsfmtn"/>
    <s v="CPR: Blockchain Consulting"/>
    <s v="Gonzalez Garcia, Faustino"/>
    <m/>
    <m/>
    <m/>
  </r>
  <r>
    <s v="ZU-FIZJXXN"/>
    <s v="Europe"/>
    <s v="SPGI"/>
    <s v="BANK HAPOALIM LTD"/>
    <s v="Blockchain for Bank Hapoalim"/>
    <x v="1"/>
    <m/>
    <m/>
    <m/>
    <x v="2"/>
    <x v="1"/>
    <d v="2017-09-30T00:00:00"/>
    <s v="07/04/2016 07:00am"/>
    <x v="3"/>
    <d v="2017-09-30T00:00:00"/>
    <n v="250000"/>
    <n v="0.25"/>
    <n v="12"/>
    <s v="03/16/2017 02:32am"/>
    <s v="NIR"/>
    <x v="1"/>
    <s v="Cloud Developer Service"/>
    <s v="IBM Bluemix Local - Runtimes"/>
    <s v="Lior (LIOR) Haklay"/>
    <s v="ISA-BankFMFS03-BackOfficeOps"/>
    <m/>
    <m/>
  </r>
  <r>
    <s v="95-YO7IB6U"/>
    <s v="Europe"/>
    <s v="UKI"/>
    <s v="HM REVENUE &amp; CUSTOMS                                                  "/>
    <s v="Blockchain pilot"/>
    <x v="0"/>
    <m/>
    <m/>
    <m/>
    <x v="2"/>
    <x v="0"/>
    <d v="2017-09-15T00:00:00"/>
    <d v="2017-05-31T00:00:00"/>
    <x v="4"/>
    <d v="2017-09-15T00:00:00"/>
    <n v="249984"/>
    <n v="0.24998400000000001"/>
    <n v="4"/>
    <d v="2017-06-02T00:00:00"/>
    <s v="NIR"/>
    <x v="0"/>
    <s v="Cog Process Trnsfmtn"/>
    <s v="CPR: Blockchain Consulting"/>
    <s v="Lennox, Andrew"/>
    <m/>
    <m/>
    <m/>
  </r>
  <r>
    <s v="UG-N75YZSK"/>
    <s v="Europe"/>
    <s v="UKI"/>
    <s v="BARCLAYS CAPITAL SERVICES LTD                                         "/>
    <s v="Blockchain services - post poc phase 2"/>
    <x v="1"/>
    <m/>
    <m/>
    <m/>
    <x v="2"/>
    <x v="1"/>
    <d v="2017-07-12T00:00:00"/>
    <d v="2017-01-25T00:00:00"/>
    <x v="3"/>
    <d v="2017-07-12T00:00:00"/>
    <n v="247985"/>
    <n v="0.24798500000000001"/>
    <n v="12"/>
    <d v="2017-05-08T00:00:00"/>
    <s v="NIR"/>
    <x v="0"/>
    <s v="Cog Process Trnsfmtn"/>
    <s v="CPR: Blockchain Consulting"/>
    <s v="Tatwawadi, Nikhil"/>
    <s v="ZBLKPOC"/>
    <m/>
    <m/>
  </r>
  <r>
    <s v="9T-GYRV56X"/>
    <s v="Europe"/>
    <s v="Nordic"/>
    <s v="3-0 AS                                                                "/>
    <s v="Anti-doping Blockchain app"/>
    <x v="0"/>
    <m/>
    <m/>
    <m/>
    <x v="2"/>
    <x v="10"/>
    <d v="2017-08-15T00:00:00"/>
    <d v="2017-03-10T00:00:00"/>
    <x v="2"/>
    <d v="2017-08-15T00:00:00"/>
    <n v="240963"/>
    <n v="0.24096300000000001"/>
    <n v="4"/>
    <d v="2017-04-20T00:00:00"/>
    <s v="Stretch"/>
    <x v="0"/>
    <s v="Cog Process Trnsfmtn"/>
    <s v="CPR: Blockchain Consulting"/>
    <s v="Boldevin, Ole Morten"/>
    <s v="ZBLKPOC"/>
    <m/>
    <m/>
  </r>
  <r>
    <s v="XM-ZXV0AR2"/>
    <s v="Europe"/>
    <s v="Italy"/>
    <s v="TELECOM ITALIA SPARKLE SPA"/>
    <s v="TSparkle - Bluemix for Blockchain and Enterprise/Cloud Integration"/>
    <x v="2"/>
    <m/>
    <m/>
    <m/>
    <x v="2"/>
    <x v="3"/>
    <d v="2017-09-30T00:00:00"/>
    <s v="05/12/2017 12:18pm"/>
    <x v="4"/>
    <d v="2017-09-30T00:00:00"/>
    <n v="240000"/>
    <n v="0.24"/>
    <n v="12"/>
    <s v="05/18/2017 01:32am"/>
    <s v="NIR"/>
    <x v="1"/>
    <s v="Cloud Developer Service"/>
    <m/>
    <s v="Massimo (MASSIMO) Todini"/>
    <s v="ISA-999-NoSolutionSold"/>
    <m/>
    <m/>
  </r>
  <r>
    <s v="3Z-XYPAY69"/>
    <s v="Japan"/>
    <s v="Japan"/>
    <s v="DENSO CORPORATION"/>
    <s v="DENSO ADAS Blockchain business PoC#2 Sharing service"/>
    <x v="3"/>
    <m/>
    <m/>
    <m/>
    <x v="2"/>
    <x v="9"/>
    <d v="2017-08-25T00:00:00"/>
    <s v="05/04/2017 09:29pm"/>
    <x v="3"/>
    <d v="2017-08-25T00:00:00"/>
    <n v="238095"/>
    <n v="0.238095"/>
    <n v="3"/>
    <s v="06/01/2017 01:32am"/>
    <s v="Stretch"/>
    <x v="0"/>
    <s v="iX Growth Platform"/>
    <s v="DSI - DS: Digital Bus Strategy: Digital Reinvention"/>
    <s v="Nobuaki (NOBUAKI) Sugihara"/>
    <s v="ISA-AutoIS70-ConnectedVehicle, EMBIoT:GBS Embed Internet of Things"/>
    <m/>
    <m/>
  </r>
  <r>
    <s v="W7-4RL0UDZ"/>
    <s v="Japan"/>
    <s v="Japan"/>
    <s v="MITSUBISHI UFJ TRUST AND BANKING C"/>
    <s v="???????PoC (Blockchain)"/>
    <x v="1"/>
    <m/>
    <m/>
    <m/>
    <x v="2"/>
    <x v="1"/>
    <d v="2017-08-31T00:00:00"/>
    <s v="04/18/2017 12:37am"/>
    <x v="4"/>
    <d v="2017-09-01T00:00:00"/>
    <n v="238095"/>
    <n v="0.238095"/>
    <n v="3"/>
    <s v="04/18/2017 12:37am"/>
    <s v="Stretch"/>
    <x v="0"/>
    <s v="Cloud Application Innovation"/>
    <s v="CAI Cloud Operating Model"/>
    <s v="Haruka (HARUKA) Homma"/>
    <s v="ASASERVC:Cloud Business Solution (CBS), ZBLKPOC:HW SP: Blockchain Proof of Concept"/>
    <m/>
    <m/>
  </r>
  <r>
    <s v="AL-SEHGLXP"/>
    <s v="Japan"/>
    <s v="Japan"/>
    <s v="AEON FINANCIAL SERVICE CO.,LTD.                                       "/>
    <s v="?????????????????????????"/>
    <x v="4"/>
    <m/>
    <m/>
    <m/>
    <x v="2"/>
    <x v="7"/>
    <d v="2017-09-29T00:00:00"/>
    <d v="2017-06-06T00:00:00"/>
    <x v="2"/>
    <d v="2017-10-02T00:00:00"/>
    <n v="238095"/>
    <n v="0.238095"/>
    <n v="6"/>
    <d v="2017-06-08T00:00:00"/>
    <s v="Stretch"/>
    <x v="0"/>
    <s v="Cog Process Trnsfmtn"/>
    <s v="CPR: Blockchain Consulting"/>
    <s v="Sanada, Tetsuji"/>
    <m/>
    <m/>
    <m/>
  </r>
  <r>
    <s v="V6-7HD6Q5K"/>
    <s v="North America"/>
    <s v="US Distribution"/>
    <s v="JB HUNT TRANSPORT INC                                                 "/>
    <s v="JB Hunt - Blockchain to control delivery of perishables."/>
    <x v="4"/>
    <m/>
    <m/>
    <m/>
    <x v="2"/>
    <x v="6"/>
    <d v="2017-09-01T00:00:00"/>
    <d v="2017-04-25T00:00:00"/>
    <x v="4"/>
    <d v="2017-09-01T00:00:00"/>
    <n v="237500"/>
    <n v="0.23749999999999999"/>
    <n v="24"/>
    <d v="2017-06-13T00:00:00"/>
    <s v="Stretch"/>
    <x v="7"/>
    <s v="Industry Platform"/>
    <s v="UNK - High Security Business Network"/>
    <s v="Townsley, Charles D (Chuck)"/>
    <s v="*"/>
    <m/>
    <m/>
  </r>
  <r>
    <s v="L2-YWGJ0IV"/>
    <s v="Japan"/>
    <s v="Japan"/>
    <s v="BANK OF TOKYO-MITSUBISHI UFJ,LTD."/>
    <s v="Block Chain??(MUFG???????? ??"/>
    <x v="1"/>
    <m/>
    <m/>
    <m/>
    <x v="2"/>
    <x v="1"/>
    <d v="2017-09-29T00:00:00"/>
    <s v="01/24/2017 10:19pm"/>
    <x v="3"/>
    <d v="2017-10-01T00:00:00"/>
    <n v="228571"/>
    <n v="0.228571"/>
    <n v="12"/>
    <s v="05/26/2017 01:32am"/>
    <s v="Key stretch"/>
    <x v="3"/>
    <s v="Technology Support Services"/>
    <s v="6950-07U Power Premier Software Care"/>
    <s v="Tsuyoshi (TSUYOSHI) Kondo"/>
    <s v="NONE:No code/solution involved"/>
    <m/>
    <m/>
  </r>
  <r>
    <s v="1V-ZHN0LFL"/>
    <s v="Europe"/>
    <s v="BeNeLux"/>
    <s v="EC DG ECON.&amp; FINANCIAL AFFAIRS                                        "/>
    <s v="ITSM3 Ops - Blockchain workshop and prototype"/>
    <x v="0"/>
    <m/>
    <m/>
    <m/>
    <x v="2"/>
    <x v="0"/>
    <d v="2017-07-30T00:00:00"/>
    <d v="2017-01-10T00:00:00"/>
    <x v="2"/>
    <d v="2017-12-31T00:00:00"/>
    <n v="225000"/>
    <n v="0.22500000000000001"/>
    <n v="6"/>
    <d v="2017-05-30T00:00:00"/>
    <s v="Stretch"/>
    <x v="0"/>
    <s v="Cog Process Trnsfmtn"/>
    <s v="CPR: Blockchain Consulting"/>
    <s v="de Halleux, Herve"/>
    <m/>
    <m/>
    <m/>
  </r>
  <r>
    <s v="ZM-IXYBLQN"/>
    <s v="North America"/>
    <s v="US Public"/>
    <s v="ABBOTT LABORATORIES"/>
    <s v="Taulia supplier financing and working capital improvement combined with blockchain -  Symphony"/>
    <x v="0"/>
    <m/>
    <m/>
    <m/>
    <x v="2"/>
    <x v="10"/>
    <d v="2017-09-15T00:00:00"/>
    <s v="04/04/2017 01:36pm"/>
    <x v="4"/>
    <d v="2017-09-15T00:00:00"/>
    <n v="225000"/>
    <n v="0.22500000000000001"/>
    <n v="12"/>
    <s v="04/04/2017 01:36pm"/>
    <s v="Stretch"/>
    <x v="0"/>
    <s v="Cognitive Process Transformation"/>
    <m/>
    <s v="BARBARA J. (Barbara) REIDNER"/>
    <s v="ISA-PharmPL90-EnterpriseModern"/>
    <m/>
    <m/>
  </r>
  <r>
    <s v="NB-60BYEPW"/>
    <s v="Asia Pacific"/>
    <s v="ISA"/>
    <s v="DEPARTMENT OF INFORMATION TECHNOLOGY AND COMMUNICATION"/>
    <s v="Block Chain Implementation for GOR"/>
    <x v="5"/>
    <m/>
    <m/>
    <m/>
    <x v="2"/>
    <x v="0"/>
    <d v="2017-09-15T00:00:00"/>
    <s v="07/14/2016 03:52am"/>
    <x v="4"/>
    <d v="2017-09-15T00:00:00"/>
    <n v="222222"/>
    <n v="0.222222"/>
    <n v="1"/>
    <s v="05/02/2017 12:06pm"/>
    <s v="NIR"/>
    <x v="1"/>
    <s v="Hybrid Integration"/>
    <s v="API Connect"/>
    <s v="Sharad (Sharad) Shinghal"/>
    <s v="ISA-999-NoSolutionSold"/>
    <m/>
    <m/>
  </r>
  <r>
    <s v="PB-19WKW6N"/>
    <s v="Asia Pacific"/>
    <s v="ISA"/>
    <s v="DHFL GENERAL INSURANCE LTD                                            "/>
    <s v="DHFL General Insurance Digital Setup"/>
    <x v="5"/>
    <m/>
    <m/>
    <m/>
    <x v="2"/>
    <x v="2"/>
    <d v="2017-09-29T00:00:00"/>
    <d v="2017-02-27T00:00:00"/>
    <x v="2"/>
    <d v="2017-09-29T00:00:00"/>
    <n v="222222"/>
    <n v="0.222222"/>
    <n v="12"/>
    <d v="2017-05-04T00:00:00"/>
    <s v="Stretch"/>
    <x v="0"/>
    <s v="Cog Process Trnsfmtn"/>
    <s v="CPR: Blockchain Consulting"/>
    <s v="SAHOO, RANJIT K (RANJIT)"/>
    <s v="CLOUD1"/>
    <m/>
    <m/>
  </r>
  <r>
    <s v="2Y-U4L1V5A"/>
    <s v="North America"/>
    <s v="Canada"/>
    <s v="THE BANK OF NOVA SCOTIA                                               "/>
    <s v="Blockchain for internal payments"/>
    <x v="1"/>
    <m/>
    <m/>
    <m/>
    <x v="2"/>
    <x v="1"/>
    <d v="2017-08-15T00:00:00"/>
    <d v="2017-05-17T00:00:00"/>
    <x v="6"/>
    <d v="2017-08-15T00:00:00"/>
    <n v="216666"/>
    <n v="0.216666"/>
    <n v="12"/>
    <d v="2017-05-18T00:00:00"/>
    <s v="NIR"/>
    <x v="0"/>
    <s v="Cog Process Trnsfmtn"/>
    <s v="UNK - Blockchain (CPR)"/>
    <s v="Virk, Tejinder (T.K.)"/>
    <s v="EMBANLYT"/>
    <m/>
    <m/>
  </r>
  <r>
    <s v="PZ-4RB9WG3"/>
    <s v="North America"/>
    <s v="Canada"/>
    <s v="TMX GROUP INC"/>
    <s v="Blockchain and Bluemix"/>
    <x v="2"/>
    <m/>
    <m/>
    <m/>
    <x v="2"/>
    <x v="5"/>
    <d v="2017-09-29T00:00:00"/>
    <s v="02/27/2017 11:44am"/>
    <x v="3"/>
    <d v="2017-09-29T00:00:00"/>
    <n v="200001"/>
    <n v="0.20000100000000001"/>
    <n v="12"/>
    <s v="03/09/2017 01:32am"/>
    <s v="Stretch"/>
    <x v="1"/>
    <s v="Cloud Developer Service"/>
    <s v="Bluemix Public Subscription"/>
    <s v="Justin (JUSTIN) Groen"/>
    <s v="CLOUD1:All Cloud Sales other than to Cloud SPs"/>
    <m/>
    <m/>
  </r>
  <r>
    <s v="HP-FH0P4KL"/>
    <s v="Europe"/>
    <s v="France"/>
    <s v="VEOLIA ENVIRONNEMENT                                                  "/>
    <s v="BlockChain for HomFriend ecosystem"/>
    <x v="2"/>
    <m/>
    <m/>
    <m/>
    <x v="2"/>
    <x v="5"/>
    <d v="2017-07-05T00:00:00"/>
    <d v="2017-04-06T00:00:00"/>
    <x v="4"/>
    <d v="2017-07-05T00:00:00"/>
    <n v="200000"/>
    <n v="0.2"/>
    <n v="12"/>
    <d v="2017-04-06T00:00:00"/>
    <s v="NIR"/>
    <x v="0"/>
    <s v="Cog Process Trnsfmtn"/>
    <s v="CPR: Blockchain Consulting"/>
    <s v="Rouis, Tarek"/>
    <m/>
    <m/>
    <m/>
  </r>
  <r>
    <s v="UX-ZRVOIJD"/>
    <s v="Europe"/>
    <s v="France"/>
    <s v="RENAULT"/>
    <s v="Supply Chain Innovation Lab / Data Lab &amp; Blockchain"/>
    <x v="3"/>
    <m/>
    <m/>
    <m/>
    <x v="2"/>
    <x v="9"/>
    <d v="2017-07-06T00:00:00"/>
    <s v="04/07/2017 08:16am"/>
    <x v="4"/>
    <d v="2017-09-29T00:00:00"/>
    <n v="200000"/>
    <n v="0.2"/>
    <n v="3"/>
    <s v="04/13/2017 01:32am"/>
    <s v="NIR"/>
    <x v="0"/>
    <s v="Cognitive Process Transformation"/>
    <s v="CBDS: AI &amp; WDP - Cognitive Next Best Action"/>
    <s v="Frederic (FREDERIC) Maupas"/>
    <s v="ISA-AutoIS07-DigitSupplyChain"/>
    <m/>
    <m/>
  </r>
  <r>
    <s v="K8-LCYL4JZ"/>
    <s v="North America"/>
    <s v="US Communica/CSI"/>
    <s v="NATIONAL GRID"/>
    <s v="Blockchain POC"/>
    <x v="2"/>
    <m/>
    <m/>
    <m/>
    <x v="2"/>
    <x v="5"/>
    <d v="2017-07-14T00:00:00"/>
    <s v="10/27/2016 09:24pm"/>
    <x v="3"/>
    <d v="2017-07-14T00:00:00"/>
    <n v="200000"/>
    <n v="0.2"/>
    <n v="12"/>
    <s v="06/08/2017 01:31am"/>
    <s v="Stretch"/>
    <x v="0"/>
    <s v="iX Growth Platform"/>
    <s v="DSI - iX: Digital Commerce: Watson Commerce"/>
    <s v="GURVINDER S. (Gurvinder) AHLUWALIA"/>
    <s v="ISA-E&amp;UCS08-EntrprsTransf"/>
    <m/>
    <m/>
  </r>
  <r>
    <s v="PU-SXS0VGH"/>
    <s v="Asia Pacific"/>
    <s v="ISA"/>
    <s v="BIOCON LIMITED                                                        "/>
    <s v="Blockchain"/>
    <x v="5"/>
    <m/>
    <m/>
    <m/>
    <x v="2"/>
    <x v="10"/>
    <d v="2017-07-19T00:00:00"/>
    <d v="2017-04-20T00:00:00"/>
    <x v="4"/>
    <d v="2017-07-19T00:00:00"/>
    <n v="200000"/>
    <n v="0.2"/>
    <n v="12"/>
    <d v="2017-04-27T00:00:00"/>
    <s v="NIR"/>
    <x v="0"/>
    <s v="Cog Process Trnsfmtn"/>
    <s v="CPR: Blockchain Consulting"/>
    <s v="Rao, Nagarajan"/>
    <s v="*"/>
    <m/>
    <m/>
  </r>
  <r>
    <s v="BQ-PVIEGRQ"/>
    <s v="Latin America"/>
    <s v="SSA"/>
    <s v="HALLIBURTON LATIN AMERICA S R L SUCURSAL COLOMBIA"/>
    <s v="Blockchain para manejo de información desde plataformas Offshore"/>
    <x v="4"/>
    <m/>
    <m/>
    <m/>
    <x v="2"/>
    <x v="7"/>
    <d v="2017-07-23T00:00:00"/>
    <s v="04/24/2017 05:26pm"/>
    <x v="3"/>
    <d v="2017-07-23T00:00:00"/>
    <n v="200000"/>
    <n v="0.2"/>
    <n v="12"/>
    <s v="06/15/2017 01:31am"/>
    <s v="Stretch"/>
    <x v="7"/>
    <s v="Industry Platform"/>
    <s v="Do Not Use - GPP HSBS"/>
    <s v="Marco Fidel (MARCO FIDEL) Rojas Llanes"/>
    <s v="BLKHSBN:HW SP: Blockchain High Sec Bus Netwk Blmix"/>
    <m/>
    <m/>
  </r>
  <r>
    <s v="EM-PHPHU05"/>
    <s v="Europe"/>
    <s v="SPGI"/>
    <s v="Mº INDUSTRIA Y ENERGIA                                               "/>
    <s v="HSBN BlockChain Hyperledger for ENERGY POVERTY Registry"/>
    <x v="0"/>
    <m/>
    <m/>
    <m/>
    <x v="2"/>
    <x v="0"/>
    <d v="2017-07-24T00:00:00"/>
    <d v="2017-04-25T00:00:00"/>
    <x v="4"/>
    <d v="2017-07-24T00:00:00"/>
    <n v="200000"/>
    <n v="0.2"/>
    <n v="12"/>
    <d v="2017-04-27T00:00:00"/>
    <s v="NIR"/>
    <x v="7"/>
    <s v="Industry Platform"/>
    <s v="HSBN NW Monthly Charge"/>
    <s v="Suarez Rey, Milagros"/>
    <s v="*"/>
    <m/>
    <m/>
  </r>
  <r>
    <s v="WU-PN4EUYR"/>
    <s v="Europe"/>
    <s v="SPGI"/>
    <s v="GAS NATURAL INFORMATICA,S.A                                           "/>
    <s v="Blockchain: PoC Pobreza Energética"/>
    <x v="2"/>
    <m/>
    <m/>
    <m/>
    <x v="2"/>
    <x v="5"/>
    <d v="2017-07-28T00:00:00"/>
    <d v="2017-03-14T00:00:00"/>
    <x v="3"/>
    <d v="2017-07-28T00:00:00"/>
    <n v="200000"/>
    <n v="0.2"/>
    <n v="3"/>
    <d v="2017-06-08T00:00:00"/>
    <s v="Solid"/>
    <x v="0"/>
    <s v="Cog Process Trnsfmtn"/>
    <s v="CPR: Blockchain Consulting"/>
    <s v="Menendez Rakosnik, Maria Eugen"/>
    <m/>
    <m/>
    <m/>
  </r>
  <r>
    <s v="YC-2F87MJK"/>
    <s v="North America"/>
    <s v="US Finance Service"/>
    <s v="AMERICAN INTERNATIONAL GROUPINC"/>
    <s v="Blockchain for Parametric Weather Insurance"/>
    <x v="1"/>
    <s v="Yes"/>
    <s v="US Garage &amp; IRL"/>
    <s v="US Garage is involved"/>
    <x v="2"/>
    <x v="2"/>
    <d v="2017-07-30T00:00:00"/>
    <s v="01/12/2017 11:59am"/>
    <x v="3"/>
    <d v="2017-07-30T00:00:00"/>
    <n v="200000"/>
    <n v="0.2"/>
    <n v="3"/>
    <s v="06/15/2017 01:32am"/>
    <s v="At Risk"/>
    <x v="1"/>
    <s v="Cloud Unit Services"/>
    <s v="6950-16F IBM Cloud Advisory Svcs, Bluemix Infra (CLD BU)"/>
    <s v="DAVID S. (Dave) BRAUNSTEIN"/>
    <s v="ISA-InsFS24-CoreInsuranceTransformation"/>
    <m/>
    <m/>
  </r>
  <r>
    <s v="YC-2F87MJK"/>
    <s v="North America"/>
    <s v="US Finance Service"/>
    <s v="AIG INTERNATIONAL UNDERWRITERS CORP                                   "/>
    <s v="Blockchain for Parametric Weather Insurance"/>
    <x v="1"/>
    <s v="Yes"/>
    <s v="US Garage &amp; IRL"/>
    <s v="US Garage is involved"/>
    <x v="2"/>
    <x v="2"/>
    <d v="2017-07-30T00:00:00"/>
    <d v="2017-01-12T00:00:00"/>
    <x v="3"/>
    <d v="2017-07-30T00:00:00"/>
    <n v="200000"/>
    <n v="0.2"/>
    <n v="12"/>
    <d v="2017-05-04T00:00:00"/>
    <s v="At Risk"/>
    <x v="0"/>
    <s v="Cog Process Trnsfmtn"/>
    <s v="CPR: Blockchain Consulting"/>
    <s v="BRAUNSTEIN, DAVID S (Dave)"/>
    <m/>
    <m/>
    <m/>
  </r>
  <r>
    <s v="9G-W78ILFB"/>
    <s v="North America"/>
    <s v="US Distribution"/>
    <s v="AMERISOURCEBERGEN SERVICES CORP"/>
    <s v="Blockchain POC - ASD"/>
    <x v="4"/>
    <s v="Yes"/>
    <s v="India"/>
    <s v="PoC on Reverse Logistics"/>
    <x v="2"/>
    <x v="7"/>
    <d v="2017-07-31T00:00:00"/>
    <s v="12/19/2016 09:44am"/>
    <x v="3"/>
    <d v="2017-07-31T00:00:00"/>
    <n v="200000"/>
    <n v="0.2"/>
    <n v="1"/>
    <s v="04/22/2017 04:47pm"/>
    <s v="Key stretch"/>
    <x v="0"/>
    <s v="Cognitive Process Transformation"/>
    <s v="CBDS: Watson IoT - Connected Solutions"/>
    <s v="Donna D. (Donna) Painter"/>
    <s v="EMBMOBLE:GBS Embedded Mobile, ZBLKPOC:HW SP: Blockchain Proof of Concept"/>
    <m/>
    <m/>
  </r>
  <r>
    <s v="HX-6YRVRXP"/>
    <s v="Europe"/>
    <s v="BeNeLux"/>
    <s v="UNILEVER N.V                                                          "/>
    <s v="Intercompany Blockchain"/>
    <x v="4"/>
    <s v="Yes"/>
    <s v="India"/>
    <s v="Need Updates"/>
    <x v="2"/>
    <x v="7"/>
    <d v="2017-07-31T00:00:00"/>
    <d v="2017-01-09T00:00:00"/>
    <x v="6"/>
    <d v="2017-07-31T00:00:00"/>
    <n v="200000"/>
    <n v="0.2"/>
    <n v="12"/>
    <d v="2017-05-29T00:00:00"/>
    <s v="NIR"/>
    <x v="0"/>
    <s v="Cog Process Trnsfmtn"/>
    <s v="CPR: Blockchain Consulting"/>
    <s v="Sloot, F (Frank)"/>
    <m/>
    <m/>
    <m/>
  </r>
  <r>
    <s v="A3-FV5MIN5"/>
    <s v="Greater China Group"/>
    <s v="GCG"/>
    <s v="BANK OF CHINA (HONG KONG)                                             "/>
    <s v="BOCHK Blockchain for Trade Finance with HKMA"/>
    <x v="1"/>
    <m/>
    <m/>
    <m/>
    <x v="2"/>
    <x v="1"/>
    <d v="2017-08-01T00:00:00"/>
    <d v="2017-02-21T00:00:00"/>
    <x v="3"/>
    <d v="2017-08-01T00:00:00"/>
    <n v="200000"/>
    <n v="0.2"/>
    <n v="3"/>
    <d v="2017-06-12T00:00:00"/>
    <s v="Stretch"/>
    <x v="0"/>
    <s v="Cog Process Trnsfmtn"/>
    <s v="CPR: Blockchain Consulting"/>
    <s v="YU, Sisi"/>
    <m/>
    <m/>
    <m/>
  </r>
  <r>
    <s v="B1-HAJHB4R"/>
    <s v="Europe"/>
    <s v="Italy"/>
    <s v="CONAD DEL TIRRENO SOCIETA' COOPERATIVA"/>
    <s v="pilot blockchain"/>
    <x v="4"/>
    <m/>
    <m/>
    <m/>
    <x v="2"/>
    <x v="7"/>
    <d v="2017-08-01T00:00:00"/>
    <s v="05/19/2017 12:10pm"/>
    <x v="3"/>
    <d v="2017-08-01T00:00:00"/>
    <n v="200000"/>
    <n v="0.2"/>
    <n v="12"/>
    <s v="05/25/2017 01:32am"/>
    <s v="Stretch"/>
    <x v="0"/>
    <s v="Cognitive Process Transformation"/>
    <s v="CBDS: Analytics - Cognitive Process"/>
    <s v="Sergio (Sergio) Barbariol"/>
    <s v="ISA-RetailDS12-SmarterRetailOps"/>
    <m/>
    <m/>
  </r>
  <r>
    <s v="7N-4BP3HZA"/>
    <s v="North America"/>
    <s v="US Finance Service"/>
    <s v="SUNTRUST BANK                                                         "/>
    <s v="BlockChain for Payments"/>
    <x v="1"/>
    <m/>
    <m/>
    <m/>
    <x v="2"/>
    <x v="1"/>
    <d v="2017-08-06T00:00:00"/>
    <d v="2017-05-08T00:00:00"/>
    <x v="4"/>
    <d v="2017-08-06T00:00:00"/>
    <n v="200000"/>
    <n v="0.2"/>
    <n v="12"/>
    <d v="2017-05-11T00:00:00"/>
    <s v="NIR"/>
    <x v="7"/>
    <s v="Industry Platform"/>
    <s v="UNK - High Security Business Network"/>
    <s v="Shepherd, Brad (Brad)"/>
    <s v="*"/>
    <m/>
    <m/>
  </r>
  <r>
    <s v="DM-WRY4X8K"/>
    <s v="North America"/>
    <s v="US Finance Service"/>
    <s v="SECURIAN FINANCIAL GROUP INC                                          "/>
    <s v="Blockchain - Employee identity use case"/>
    <x v="1"/>
    <m/>
    <m/>
    <m/>
    <x v="2"/>
    <x v="2"/>
    <d v="2017-08-13T00:00:00"/>
    <d v="2017-05-16T00:00:00"/>
    <x v="4"/>
    <d v="2017-08-13T00:00:00"/>
    <n v="200000"/>
    <n v="0.2"/>
    <n v="12"/>
    <d v="2017-05-18T00:00:00"/>
    <s v="Stretch"/>
    <x v="0"/>
    <s v="Cog Process Trnsfmtn"/>
    <s v="CPR: Blockchain Consulting"/>
    <s v="Stratton, Sharon A."/>
    <s v="*"/>
    <m/>
    <m/>
  </r>
  <r>
    <s v="TD-YS1WKSB"/>
    <s v="Europe"/>
    <s v="DACH"/>
    <s v="Bundesministerium für Bildung und Forschung"/>
    <s v="Blockchain for Digital Learnings (Pilot)"/>
    <x v="0"/>
    <m/>
    <m/>
    <m/>
    <x v="2"/>
    <x v="0"/>
    <d v="2017-08-14T00:00:00"/>
    <s v="01/11/2017 07:40am"/>
    <x v="4"/>
    <d v="2017-08-14T00:00:00"/>
    <n v="200000"/>
    <n v="0.2"/>
    <n v="12"/>
    <s v="02/19/2017 03:40am"/>
    <s v="NIR"/>
    <x v="1"/>
    <s v="Cloud Developer Service"/>
    <s v="IBM Bluemix Dedicated - Runtimes"/>
    <s v="DATA WITHHELD"/>
    <m/>
    <m/>
    <m/>
  </r>
  <r>
    <s v="K5-Y2ZW4UL"/>
    <s v="Asia Pacific"/>
    <s v="ASEAN"/>
    <s v="NEXTIX INC                                                            "/>
    <s v="Blockchain for Nextix client ( Makati LGU)"/>
    <x v="3"/>
    <m/>
    <m/>
    <m/>
    <x v="2"/>
    <x v="4"/>
    <d v="2017-08-15T00:00:00"/>
    <d v="2017-05-23T00:00:00"/>
    <x v="3"/>
    <d v="2017-08-15T00:00:00"/>
    <n v="200000"/>
    <n v="0.2"/>
    <n v="12"/>
    <d v="2017-05-25T00:00:00"/>
    <s v="NIR"/>
    <x v="3"/>
    <s v="Infrastructure Svcs"/>
    <s v="6950-16G GTS Split Blockchain on Bluemix (Finance Use Only)"/>
    <s v="MAGALPOC, MARK ANTHONY S (Mark Anthony)"/>
    <s v="CLOUDMSP"/>
    <m/>
    <m/>
  </r>
  <r>
    <s v="XR-BWWXKB0"/>
    <s v="Asia Pacific"/>
    <s v="ISA"/>
    <s v="RELIANCE INDUSTRIES LIMITED                                           "/>
    <s v="Block chain for Oil and Gas - Smarter Contracts"/>
    <x v="5"/>
    <s v="Yes"/>
    <s v="India"/>
    <s v="Initial Stages, discussion being scheduled"/>
    <x v="2"/>
    <x v="11"/>
    <d v="2017-08-15T00:00:00"/>
    <d v="2017-02-24T00:00:00"/>
    <x v="4"/>
    <d v="2017-08-15T00:00:00"/>
    <n v="200000"/>
    <n v="0.2"/>
    <n v="12"/>
    <d v="2017-03-16T00:00:00"/>
    <s v="NIR"/>
    <x v="0"/>
    <s v="Cog Process Trnsfmtn"/>
    <s v="CPR: Blockchain Consulting"/>
    <s v="Chandanani, Jitan S"/>
    <s v="ASASERVC"/>
    <m/>
    <m/>
  </r>
  <r>
    <s v="OQ-934JOV0"/>
    <s v="North America"/>
    <s v="US Industrial"/>
    <s v="CATERPILLAR INC"/>
    <s v="Blockchain Garage"/>
    <x v="3"/>
    <m/>
    <m/>
    <m/>
    <x v="2"/>
    <x v="12"/>
    <d v="2017-08-17T00:00:00"/>
    <s v="04/13/2017 10:05pm"/>
    <x v="3"/>
    <d v="2017-08-17T00:00:00"/>
    <n v="200000"/>
    <n v="0.2"/>
    <n v="12"/>
    <s v="04/20/2017 01:31am"/>
    <s v="Key stretch"/>
    <x v="1"/>
    <s v="Cloud Developer Service"/>
    <s v="IBM Bluemix Garage - Other"/>
    <s v="Robert D. (Robert) Meghrian"/>
    <s v="EXTCNAPP:CLD&amp;COG: Extend cloud native apps &amp; data"/>
    <m/>
    <m/>
  </r>
  <r>
    <s v="JW-4ECWL4Q"/>
    <s v="Europe"/>
    <s v="France"/>
    <s v="BRED-Banque Populaire                                                 "/>
    <s v="Blockchain pour credoc"/>
    <x v="1"/>
    <m/>
    <m/>
    <m/>
    <x v="2"/>
    <x v="1"/>
    <d v="2017-08-19T00:00:00"/>
    <d v="2017-05-21T00:00:00"/>
    <x v="3"/>
    <d v="2017-08-29T00:00:00"/>
    <n v="200000"/>
    <n v="0.2"/>
    <n v="12"/>
    <d v="2017-06-08T00:00:00"/>
    <s v="NIR"/>
    <x v="0"/>
    <s v="Cog Process Trnsfmtn"/>
    <s v="CPR: Blockchain Consulting"/>
    <s v="Colin de Verdiere, Etienne"/>
    <m/>
    <m/>
    <m/>
  </r>
  <r>
    <s v="97-KFWQFOM"/>
    <s v="North America"/>
    <s v="US Industrial"/>
    <s v="Cisco"/>
    <s v="Blockchain for Cisco Supply Chain - Pilot"/>
    <x v="3"/>
    <s v="Yes"/>
    <s v="India"/>
    <s v="Industry BDE  connected with the Cisco Partner. He is meeting the Innovation team contact in Cisco at the Interconnect event next week and promised to involve us when they finalize the use cases."/>
    <x v="2"/>
    <x v="8"/>
    <d v="2017-08-25T00:00:00"/>
    <s v="12/02/2016 02:23pm"/>
    <x v="3"/>
    <d v="2017-08-25T00:00:00"/>
    <n v="200000"/>
    <n v="0.2"/>
    <n v="3"/>
    <s v="04/27/2017 01:31am"/>
    <s v="NIR"/>
    <x v="0"/>
    <s v="Cloud Application Innovation"/>
    <s v="CAI Accel App Dev &amp; Integration - Private no-Cloud"/>
    <s v="PETER K. (Peter) KHOURY"/>
    <s v="ZBLKPOC:HW SP: Blockchain Proof of Concept, ISA-ElecIS09-CogSupplyChain"/>
    <m/>
    <m/>
  </r>
  <r>
    <s v="53-RUR4C24"/>
    <s v="Asia Pacific"/>
    <s v="ISA"/>
    <s v="TVS MOTOR COMPANY.LIMITED                                             "/>
    <s v="Block Chain"/>
    <x v="5"/>
    <m/>
    <m/>
    <m/>
    <x v="2"/>
    <x v="9"/>
    <d v="2017-08-25T00:00:00"/>
    <d v="2016-11-23T00:00:00"/>
    <x v="3"/>
    <d v="2017-08-25T00:00:00"/>
    <n v="200000"/>
    <n v="0.2"/>
    <n v="12"/>
    <d v="2017-05-11T00:00:00"/>
    <s v="Stretch"/>
    <x v="0"/>
    <s v="Cog Process Trnsfmtn"/>
    <s v="CPR: Blockchain Consulting"/>
    <s v="Rao, Nagarajan"/>
    <s v="BLKHSBN"/>
    <m/>
    <m/>
  </r>
  <r>
    <s v="TL-50H9NKP"/>
    <s v="North America"/>
    <s v="US Industrial"/>
    <s v="ExxonMobil"/>
    <s v="BMX Garage Services for Equity Crude Blockchain"/>
    <x v="3"/>
    <m/>
    <m/>
    <m/>
    <x v="2"/>
    <x v="11"/>
    <d v="2017-08-29T00:00:00"/>
    <s v="04/20/2017 02:28pm"/>
    <x v="2"/>
    <d v="2017-08-29T00:00:00"/>
    <n v="200000"/>
    <n v="0.2"/>
    <n v="5"/>
    <s v="06/06/2017 10:58am"/>
    <s v="Stretch"/>
    <x v="1"/>
    <s v="Cloud Developer Service"/>
    <s v="IBM Bluemix Dedicated - Runtimes"/>
    <s v="Mark F. (Mark) Shea"/>
    <s v="CLOUD1:All Cloud Sales other than to Cloud SPs"/>
    <m/>
    <m/>
  </r>
  <r>
    <s v="JL-XWU8MXT"/>
    <s v="North America"/>
    <s v="US Finance Service"/>
    <s v="MASTERCARD INTERNATIONAL INCORPORATED"/>
    <s v="Blockchain Initiative"/>
    <x v="1"/>
    <m/>
    <m/>
    <m/>
    <x v="2"/>
    <x v="1"/>
    <d v="2017-08-31T00:00:00"/>
    <s v="03/16/2017 03:17pm"/>
    <x v="3"/>
    <d v="2017-08-31T00:00:00"/>
    <n v="200000"/>
    <n v="0.2"/>
    <n v="12"/>
    <s v="06/15/2017 01:32am"/>
    <s v="Stretch"/>
    <x v="0"/>
    <s v="Cloud Application Innovation"/>
    <s v="CAI Accel App Dev &amp; Integration - Bluemix"/>
    <s v="James R. (James) Paynter"/>
    <s v="ISA-BankFMFS03PAY-Payments"/>
    <m/>
    <m/>
  </r>
  <r>
    <s v="MH-5TG0X2C"/>
    <s v="North America"/>
    <s v="US Finance Service"/>
    <s v="INOVANT LLC"/>
    <s v="HyperLedger for Visa FIFA App"/>
    <x v="1"/>
    <m/>
    <m/>
    <m/>
    <x v="2"/>
    <x v="1"/>
    <d v="2017-08-31T00:00:00"/>
    <s v="05/23/2017 01:05pm"/>
    <x v="4"/>
    <d v="2017-09-15T00:00:00"/>
    <n v="200000"/>
    <n v="0.2"/>
    <n v="3"/>
    <s v="05/25/2017 01:31am"/>
    <s v="Stretch"/>
    <x v="1"/>
    <s v="Lab Services"/>
    <s v="App Platform SW Services"/>
    <s v="Linda L. (Linda) Gress"/>
    <s v="BLKHSBN:HW SP: Blockchain High Sec Bus Netwk Blmix, COGAPPS:CLD&amp;COG: Create cognitive applications"/>
    <m/>
    <m/>
  </r>
  <r>
    <s v="UV-FUITSZE"/>
    <s v="Asia Pacific"/>
    <s v="ISA"/>
    <s v="HDFC BANK"/>
    <s v="Blockchain for HDFC"/>
    <x v="5"/>
    <m/>
    <m/>
    <m/>
    <x v="2"/>
    <x v="1"/>
    <d v="2017-09-04T00:00:00"/>
    <s v="06/06/2017 08:01am"/>
    <x v="3"/>
    <d v="2017-09-04T00:00:00"/>
    <n v="200000"/>
    <n v="0.2"/>
    <n v="12"/>
    <s v="06/08/2017 01:31am"/>
    <s v="Stretch"/>
    <x v="9"/>
    <s v="Watson Data Platform"/>
    <s v="Bluemix Lift"/>
    <s v="SANJEEV (SANJEEV) KUMAR"/>
    <s v="ISA-999-NoSolutionSold"/>
    <m/>
    <m/>
  </r>
  <r>
    <s v="BJ-1QSMA9Y"/>
    <s v="North America"/>
    <s v="US Industrial"/>
    <s v="GENERAL MOTORS LLC"/>
    <s v="Blockchain for Maven and Lyft"/>
    <x v="3"/>
    <m/>
    <m/>
    <m/>
    <x v="2"/>
    <x v="9"/>
    <d v="2017-09-11T00:00:00"/>
    <s v="02/24/2017 04:30pm"/>
    <x v="3"/>
    <d v="2017-09-11T00:00:00"/>
    <n v="200000"/>
    <n v="0.2"/>
    <n v="1"/>
    <s v="06/08/2017 01:32am"/>
    <s v="Stretch"/>
    <x v="1"/>
    <s v="Hybrid Integration"/>
    <s v="IBM Integration Bus (WebSphere Message Broker) Standard"/>
    <s v="THOMAS J. (THOMAS) KORNMEIER"/>
    <s v="ISA-999-NoSolutionSold"/>
    <m/>
    <m/>
  </r>
  <r>
    <s v="BJ-1QSMA9Y"/>
    <s v="North America"/>
    <s v="US Industrial"/>
    <s v="GENERAL MOTORS LLC                                                    "/>
    <s v="Blockchain for Maven and Lyft"/>
    <x v="3"/>
    <m/>
    <m/>
    <m/>
    <x v="2"/>
    <x v="9"/>
    <d v="2017-09-11T00:00:00"/>
    <d v="2017-02-24T00:00:00"/>
    <x v="3"/>
    <d v="2017-09-11T00:00:00"/>
    <n v="200000"/>
    <n v="0.2"/>
    <n v="12"/>
    <d v="2017-05-25T00:00:00"/>
    <s v="NIR"/>
    <x v="7"/>
    <s v="Industry Platform"/>
    <s v="HSBN Support 12 month"/>
    <s v="KORNMEIER, THOMAS J. (Tom)"/>
    <m/>
    <m/>
    <m/>
  </r>
  <r>
    <s v="HS-YGSCBUA"/>
    <s v="North America"/>
    <s v="US Distribution"/>
    <s v="NIKE INC                                                              "/>
    <s v="Blockchain poc"/>
    <x v="4"/>
    <m/>
    <m/>
    <m/>
    <x v="2"/>
    <x v="7"/>
    <d v="2017-09-13T00:00:00"/>
    <d v="2017-03-16T00:00:00"/>
    <x v="4"/>
    <d v="2017-09-13T00:00:00"/>
    <n v="200000"/>
    <n v="0.2"/>
    <n v="6"/>
    <d v="2017-03-23T00:00:00"/>
    <s v="NIR"/>
    <x v="0"/>
    <s v="Cog Process Trnsfmtn"/>
    <s v="UNK - Blockchain (CPR)"/>
    <s v="Vock, Carolyn H."/>
    <s v="*"/>
    <m/>
    <m/>
  </r>
  <r>
    <s v="0R-MS9RHUS"/>
    <s v="North America"/>
    <s v="US Federal"/>
    <s v="US GOVERNMENT"/>
    <s v="blockchain"/>
    <x v="0"/>
    <m/>
    <m/>
    <m/>
    <x v="2"/>
    <x v="0"/>
    <d v="2017-09-14T00:00:00"/>
    <s v="02/10/2017 02:47pm"/>
    <x v="4"/>
    <d v="2017-09-14T00:00:00"/>
    <n v="200000"/>
    <n v="0.2"/>
    <n v="12"/>
    <s v="02/16/2017 01:32am"/>
    <s v="NIR"/>
    <x v="0"/>
    <s v="Cloud Application Innovation"/>
    <s v="CAI Accel App Dev &amp; Integration - Bluemix"/>
    <s v="PAMELA J. (PAMELA) LIVINGSTON"/>
    <m/>
    <m/>
    <m/>
  </r>
  <r>
    <s v="70-O9CBNYC"/>
    <s v="Europe"/>
    <s v="CEE"/>
    <s v="THE CENTRAL BANK OF THE RUSSIAN FEDERATION"/>
    <s v="Blockchain (Hyperledger) extension for RABIS application"/>
    <x v="1"/>
    <m/>
    <m/>
    <m/>
    <x v="2"/>
    <x v="1"/>
    <d v="2017-09-15T00:00:00"/>
    <s v="03/28/2017 04:04am"/>
    <x v="4"/>
    <d v="2017-09-15T00:00:00"/>
    <n v="200000"/>
    <n v="0.2"/>
    <n v="1"/>
    <s v="03/30/2017 01:32am"/>
    <s v="NIR"/>
    <x v="1"/>
    <s v="Hybrid Management"/>
    <s v="WebSphere Application Server For Linux On Z"/>
    <s v="MICHAEL (MICHAEL) SOLODKOV"/>
    <m/>
    <m/>
    <m/>
  </r>
  <r>
    <s v="70-O9CBNYC"/>
    <s v="Europe"/>
    <s v="CEE"/>
    <s v="THE CENTRAL BANK OF THE RUSSIAN FEDERATION"/>
    <s v="Blockchain (Hyperledger) extension for RABIS application"/>
    <x v="1"/>
    <m/>
    <m/>
    <m/>
    <x v="2"/>
    <x v="1"/>
    <d v="2017-09-15T00:00:00"/>
    <s v="03/28/2017 04:04am"/>
    <x v="4"/>
    <d v="2017-09-15T00:00:00"/>
    <n v="200000"/>
    <n v="0.2"/>
    <n v="1"/>
    <s v="03/30/2017 01:32am"/>
    <s v="NIR"/>
    <x v="1"/>
    <s v="Hybrid Integration"/>
    <s v="API Connect for Z"/>
    <s v="MICHAEL (MICHAEL) SOLODKOV"/>
    <m/>
    <m/>
    <m/>
  </r>
  <r>
    <s v="HJ-LI32WUN"/>
    <s v="North America"/>
    <s v="US Finance Service"/>
    <s v="CITY NATIONAL BANK                                                    "/>
    <s v="BlockChain Pilot at CNB"/>
    <x v="1"/>
    <m/>
    <m/>
    <m/>
    <x v="2"/>
    <x v="1"/>
    <d v="2017-09-15T00:00:00"/>
    <d v="2017-03-31T00:00:00"/>
    <x v="4"/>
    <d v="2017-09-15T00:00:00"/>
    <n v="200000"/>
    <n v="0.2"/>
    <n v="3"/>
    <d v="2017-04-06T00:00:00"/>
    <s v="NIR"/>
    <x v="0"/>
    <s v="Cog Process Trnsfmtn"/>
    <s v="CPR: Blockchain Consulting"/>
    <s v="HOPSON, THEODORE O. ONEIL"/>
    <m/>
    <m/>
    <m/>
  </r>
  <r>
    <s v="SM-VDJNIEN"/>
    <s v="North America"/>
    <s v="Canada"/>
    <s v="ROYAL BANK OF CANADA"/>
    <s v="RBC - Docker EE for XBR MVP Blockchain"/>
    <x v="1"/>
    <m/>
    <m/>
    <m/>
    <x v="2"/>
    <x v="1"/>
    <d v="2017-09-15T00:00:00"/>
    <s v="06/15/2017 03:38pm"/>
    <x v="4"/>
    <d v="2017-09-15T00:00:00"/>
    <n v="200000"/>
    <n v="0.2"/>
    <n v="1"/>
    <s v="06/15/2017 03:38pm"/>
    <s v="NIR"/>
    <x v="5"/>
    <s v="System z"/>
    <s v="Docker on z Systems"/>
    <s v="Michael (MICHAEL) Wawrychuk"/>
    <s v="ZBLKLOCL:HW SP: zSystems Blockchain Local/On Prem."/>
    <m/>
    <m/>
  </r>
  <r>
    <s v="ZH-SZLAI71"/>
    <s v="Europe"/>
    <s v="Italy"/>
    <s v="INFOCAMERE -S. CONSORTILE                                             "/>
    <s v="Blockchain per SCM"/>
    <x v="0"/>
    <m/>
    <m/>
    <m/>
    <x v="2"/>
    <x v="0"/>
    <d v="2017-09-17T00:00:00"/>
    <d v="2017-04-18T00:00:00"/>
    <x v="4"/>
    <d v="2017-09-17T00:00:00"/>
    <n v="200000"/>
    <n v="0.2"/>
    <n v="12"/>
    <d v="2017-04-20T00:00:00"/>
    <s v="NIR"/>
    <x v="3"/>
    <s v="Infrastructure Svcs"/>
    <s v="6950-16G GTS Split Blockchain on Bluemix (Finance Use Only)"/>
    <s v="Lombardo, Marina"/>
    <s v="*"/>
    <m/>
    <m/>
  </r>
  <r>
    <s v="7A-P6G94GK"/>
    <s v="Greater China Group"/>
    <s v="GCG"/>
    <s v="Shenzhen China Merchants Bank Co.,                                    "/>
    <s v="Block chain service for Trade Bank department"/>
    <x v="1"/>
    <m/>
    <m/>
    <m/>
    <x v="2"/>
    <x v="1"/>
    <d v="2017-09-20T00:00:00"/>
    <d v="2017-03-13T00:00:00"/>
    <x v="4"/>
    <d v="2017-09-20T00:00:00"/>
    <n v="200000"/>
    <n v="0.2"/>
    <n v="12"/>
    <d v="2017-03-16T00:00:00"/>
    <s v="Stretch"/>
    <x v="0"/>
    <s v="Cog Process Trnsfmtn"/>
    <s v="CPR: Blockchain Consulting"/>
    <s v="YU, YI"/>
    <s v="ANADVNCE"/>
    <m/>
    <m/>
  </r>
  <r>
    <s v="6U-L7WSHB4"/>
    <s v="North America"/>
    <s v="US Distribution"/>
    <s v="TYSON FOODS INC                                                       "/>
    <s v="Tyson - BlockChain Chicken - POC/POT"/>
    <x v="4"/>
    <m/>
    <m/>
    <m/>
    <x v="2"/>
    <x v="7"/>
    <d v="2017-09-21T00:00:00"/>
    <d v="2017-03-15T00:00:00"/>
    <x v="4"/>
    <d v="2017-09-21T00:00:00"/>
    <n v="200000"/>
    <n v="0.2"/>
    <n v="12"/>
    <d v="2017-04-10T00:00:00"/>
    <s v="NIR"/>
    <x v="0"/>
    <s v="Cog Process Trnsfmtn"/>
    <s v="CPR: Blockchain Consulting"/>
    <s v="Trick, Kristian (Kristian)"/>
    <s v="*"/>
    <m/>
    <m/>
  </r>
  <r>
    <s v="VK-VPOUP36"/>
    <s v="Europe"/>
    <s v="Nordic"/>
    <s v="MILJOSTYRELSEN"/>
    <s v="Blockchain garage workshop - Jord og Affald - import/eksport af affald - certifikater"/>
    <x v="0"/>
    <m/>
    <m/>
    <m/>
    <x v="2"/>
    <x v="0"/>
    <d v="2017-09-21T00:00:00"/>
    <s v="12/12/2016 09:06am"/>
    <x v="3"/>
    <d v="2017-09-21T00:00:00"/>
    <n v="200000"/>
    <n v="0.2"/>
    <n v="1"/>
    <s v="12/15/2016 01:32am"/>
    <s v="Stretch"/>
    <x v="11"/>
    <s v="Miscellaneous"/>
    <s v="Other/Unk IBM SW"/>
    <s v="Susanne (Susanne) Møller Jeppesen"/>
    <s v="ZBLKPOC:HW SP: Blockchain Proof of Concept"/>
    <m/>
    <m/>
  </r>
  <r>
    <s v="2Z-OX78S9L"/>
    <s v="North America"/>
    <s v="US Distribution"/>
    <s v="PERDUE FARMS INCORPORATED"/>
    <s v="Blockchain (Bluemix)"/>
    <x v="4"/>
    <m/>
    <m/>
    <m/>
    <x v="2"/>
    <x v="7"/>
    <d v="2017-09-22T00:00:00"/>
    <s v="05/11/2017 10:00am"/>
    <x v="3"/>
    <d v="2017-09-22T00:00:00"/>
    <n v="200000"/>
    <n v="0.2"/>
    <n v="12"/>
    <s v="06/15/2017 01:32am"/>
    <s v="Stretch"/>
    <x v="1"/>
    <s v="Cloud Developer Service"/>
    <s v="Bluemix Public Subscription"/>
    <s v="Debra A. (Debbie) Greenberg"/>
    <s v="NONE:No code/solution involved"/>
    <m/>
    <m/>
  </r>
  <r>
    <s v="BO-ILQ5T29"/>
    <s v="GCG Group"/>
    <s v="GCG"/>
    <s v="HONG KONG INTERBANK CLEARING LIMITED"/>
    <s v="HKICL Linux One for Blockchain"/>
    <x v="1"/>
    <m/>
    <m/>
    <m/>
    <x v="2"/>
    <x v="1"/>
    <d v="2017-09-22T00:00:00"/>
    <s v="05/08/2017 06:00am"/>
    <x v="3"/>
    <d v="2017-09-22T00:00:00"/>
    <n v="200000"/>
    <n v="0.2"/>
    <n v="1"/>
    <s v="05/11/2017 01:32am"/>
    <s v="Stretch"/>
    <x v="5"/>
    <s v="System z"/>
    <s v="IBM LinuxONE Emperor"/>
    <s v="REGINIA (REGINIA) CHAN"/>
    <s v="BLKHSBN:HW SP: Blockchain High Sec Bus Netwk Blmix, ZBLKLOCL:HW SP: zSystems Blockchain Local/On Prem."/>
    <m/>
    <m/>
  </r>
  <r>
    <s v="K1-9ZP1IUQ"/>
    <s v="Asia Pacific"/>
    <s v="Korea"/>
    <s v="IBK                                                                   "/>
    <s v="[IBK] Blockchain Pilot"/>
    <x v="1"/>
    <m/>
    <m/>
    <m/>
    <x v="2"/>
    <x v="1"/>
    <d v="2017-09-22T00:00:00"/>
    <d v="2017-03-12T00:00:00"/>
    <x v="4"/>
    <d v="2017-09-22T00:00:00"/>
    <n v="200000"/>
    <n v="0.2"/>
    <n v="3"/>
    <d v="2017-04-10T00:00:00"/>
    <s v="NIR"/>
    <x v="0"/>
    <s v="Cog Process Trnsfmtn"/>
    <s v="CPR: Blockchain Consulting"/>
    <s v="Kwon, Dong Won"/>
    <m/>
    <m/>
    <m/>
  </r>
  <r>
    <s v="O2-XTYIUCL"/>
    <s v="Asia Pacific"/>
    <s v="Korea"/>
    <s v="HARIM HOLDINGS                                                        "/>
    <s v="Harim Group Blockchain POC"/>
    <x v="4"/>
    <m/>
    <m/>
    <m/>
    <x v="2"/>
    <x v="7"/>
    <d v="2017-09-22T00:00:00"/>
    <d v="2017-04-24T00:00:00"/>
    <x v="3"/>
    <d v="2017-09-22T00:00:00"/>
    <n v="200000"/>
    <n v="0.2"/>
    <n v="2"/>
    <d v="2017-06-08T00:00:00"/>
    <s v="Stretch"/>
    <x v="0"/>
    <s v="Cog Process Trnsfmtn"/>
    <s v="CPR: Blockchain Consulting"/>
    <s v="YOON, YOO SHIN (Yoo Shin)"/>
    <m/>
    <m/>
    <m/>
  </r>
  <r>
    <s v="TF-4CGY6QG"/>
    <s v="Europe"/>
    <s v="DACH"/>
    <s v="International Air Transport                                           "/>
    <s v="Blackchain PoC"/>
    <x v="4"/>
    <s v="Yes"/>
    <s v="India"/>
    <s v="Was part of initial discussion. Fully taken care by T&amp;T Global Team, but there is a possibility to get re-engaged"/>
    <x v="2"/>
    <x v="6"/>
    <d v="2017-09-22T00:00:00"/>
    <d v="2017-02-01T00:00:00"/>
    <x v="4"/>
    <d v="2017-09-22T00:00:00"/>
    <n v="200000"/>
    <n v="0.2"/>
    <n v="12"/>
    <d v="2017-02-02T00:00:00"/>
    <s v="NIR"/>
    <x v="0"/>
    <s v="Cog Process Trnsfmtn"/>
    <s v="CPR: Blockchain Consulting"/>
    <s v="Tuwebti, Nureddin"/>
    <s v="ZBLKPOC"/>
    <m/>
    <m/>
  </r>
  <r>
    <s v="TJ-5548T1R"/>
    <s v="Asia Pacific"/>
    <s v="ASEAN"/>
    <s v="CIMB THAI BANK PUBLIC COMPANY LIMITED"/>
    <s v="Blockchain (Garage)"/>
    <x v="1"/>
    <m/>
    <m/>
    <m/>
    <x v="2"/>
    <x v="1"/>
    <d v="2017-09-22T00:00:00"/>
    <s v="03/17/2017 01:19am"/>
    <x v="3"/>
    <d v="2017-10-27T00:00:00"/>
    <n v="200000"/>
    <n v="0.2"/>
    <n v="12"/>
    <s v="04/13/2017 01:32am"/>
    <s v="Stretch"/>
    <x v="1"/>
    <s v="Cloud Developer Service"/>
    <s v="IBM Bluemix Garage - Design Thinking"/>
    <s v="PITTIMON (Pittimon) LERTPAPHAKULTHORN"/>
    <s v="ZBLKPOC:HW SP: Blockchain Proof of Concept"/>
    <m/>
    <m/>
  </r>
  <r>
    <s v="Y5-C51R3OF"/>
    <s v="Europe"/>
    <s v="CEE"/>
    <s v="ROSSMANN SUPERMARKETY                                                 "/>
    <s v="Blockchain for supply chain"/>
    <x v="4"/>
    <m/>
    <m/>
    <m/>
    <x v="2"/>
    <x v="7"/>
    <d v="2017-09-22T00:00:00"/>
    <d v="2017-01-26T00:00:00"/>
    <x v="4"/>
    <d v="2017-09-22T00:00:00"/>
    <n v="200000"/>
    <n v="0.2"/>
    <n v="12"/>
    <d v="2017-01-26T00:00:00"/>
    <s v="Stretch"/>
    <x v="0"/>
    <s v="Cog Process Trnsfmtn"/>
    <s v="CPR: Blockchain Consulting"/>
    <s v="PAWLAK, JUSTYNA"/>
    <s v="*"/>
    <m/>
    <m/>
  </r>
  <r>
    <s v="H1-J7SF9B2"/>
    <s v="Europe"/>
    <s v="DACH"/>
    <s v="SWISSCOM (SCHWEIZ) AG"/>
    <s v="Blockchain cooperation"/>
    <x v="2"/>
    <m/>
    <m/>
    <m/>
    <x v="2"/>
    <x v="3"/>
    <d v="2017-09-25T00:00:00"/>
    <s v="12/05/2016 08:17am"/>
    <x v="4"/>
    <d v="2017-09-25T00:00:00"/>
    <n v="200000"/>
    <n v="0.2"/>
    <n v="1"/>
    <s v="03/18/2017 07:05pm"/>
    <s v="NIR"/>
    <x v="0"/>
    <s v="Cloud Application Innovation"/>
    <s v="CAI Accel App Dev &amp; Integration - Private no-Cloud"/>
    <s v="DATA WITHHELD"/>
    <m/>
    <m/>
    <m/>
  </r>
  <r>
    <s v="MD-8JXAFAR"/>
    <s v="North America"/>
    <s v="US Distribution"/>
    <s v="IGT"/>
    <s v="IGT Casinos interest in Hyperledger/IBM Blockchain"/>
    <x v="4"/>
    <m/>
    <m/>
    <m/>
    <x v="2"/>
    <x v="7"/>
    <d v="2017-09-27T00:00:00"/>
    <s v="11/29/2016 07:51pm"/>
    <x v="3"/>
    <d v="2017-09-27T00:00:00"/>
    <n v="200000"/>
    <n v="0.2"/>
    <n v="12"/>
    <s v="06/15/2017 01:31am"/>
    <s v="Stretch"/>
    <x v="1"/>
    <s v="Cloud Developer Service"/>
    <s v="Bluemix Pay As You Go"/>
    <s v="Nicholas A. (Nicholas) Jarvis"/>
    <s v="BLKHSBN:HW SP: Blockchain High Sec Bus Netwk Blmix"/>
    <m/>
    <m/>
  </r>
  <r>
    <s v="RH-9SX4Y1T"/>
    <s v="Asia Pacific"/>
    <s v="Korea"/>
    <s v="HANA BANK CO., LTD."/>
    <s v="Hana bank blockchain poc for trade finance"/>
    <x v="1"/>
    <m/>
    <m/>
    <m/>
    <x v="2"/>
    <x v="1"/>
    <d v="2017-09-27T00:00:00"/>
    <s v="02/20/2017 09:23pm"/>
    <x v="2"/>
    <d v="2017-09-27T00:00:00"/>
    <n v="200000"/>
    <n v="0.2"/>
    <n v="12"/>
    <s v="06/15/2017 01:31am"/>
    <s v="Key stretch"/>
    <x v="1"/>
    <s v="Cloud Unit Services"/>
    <s v="6950-95N IBM Cloud Advisory Services (Cloud BU)"/>
    <s v="Jin Hyoe (JIN HYOE) Kim"/>
    <s v="ISA-BankFS08-Blockchain"/>
    <m/>
    <m/>
  </r>
  <r>
    <s v="VF-EYEFMF7"/>
    <s v="Europe"/>
    <s v="DACH"/>
    <s v="Lufthansa Technik AG"/>
    <s v="Blockchain Business Model Consulting"/>
    <x v="4"/>
    <m/>
    <m/>
    <m/>
    <x v="2"/>
    <x v="6"/>
    <d v="2017-09-29T00:00:00"/>
    <s v="05/11/2017 10:25am"/>
    <x v="3"/>
    <d v="2017-09-29T00:00:00"/>
    <n v="200000"/>
    <n v="0.2"/>
    <n v="12"/>
    <s v="06/12/2017 09:19am"/>
    <s v="Stretch"/>
    <x v="0"/>
    <s v="Cloud Application Innovation"/>
    <s v="CAI Digital Operations - AMS"/>
    <s v="DATA WITHHELD"/>
    <s v="NONE:No code/solution involved"/>
    <m/>
    <m/>
  </r>
  <r>
    <s v="0D-YM2W5KL"/>
    <s v="Latin America"/>
    <s v="SSA"/>
    <s v="BANCO DE CREDITO DEL PERU"/>
    <s v="Proyecto Blockchain"/>
    <x v="1"/>
    <m/>
    <m/>
    <m/>
    <x v="2"/>
    <x v="1"/>
    <d v="2017-09-29T00:00:00"/>
    <s v="05/06/2016 11:35am"/>
    <x v="3"/>
    <d v="2017-09-30T00:00:00"/>
    <n v="200000"/>
    <n v="0.2"/>
    <n v="1"/>
    <s v="05/04/2017 01:32am"/>
    <s v="Stretch"/>
    <x v="1"/>
    <s v="Lab Services"/>
    <s v="Software Services - Bluemix Garage"/>
    <s v="Carlos Paul (CARLOS PAUL) Bittrich Ramirez"/>
    <s v="BLKHSBN:HW SP: Blockchain High Sec Bus Netwk Blmix"/>
    <m/>
    <m/>
  </r>
  <r>
    <s v="1E-R3LDEL9"/>
    <s v="GCG Group"/>
    <s v="GCG"/>
    <s v="SHENZHEN FORMS SYNTRON INFORMATION CO., LTD"/>
    <s v="Blockchain Innovation Centre Phase 2"/>
    <x v="3"/>
    <m/>
    <m/>
    <m/>
    <x v="2"/>
    <x v="4"/>
    <d v="2017-09-29T00:00:00"/>
    <s v="05/08/2017 12:25pm"/>
    <x v="4"/>
    <d v="2017-09-29T00:00:00"/>
    <n v="200000"/>
    <n v="0.2"/>
    <n v="12"/>
    <s v="05/11/2017 01:32am"/>
    <s v="NIR"/>
    <x v="1"/>
    <s v="Cloud Developer Service"/>
    <s v="IBM Bluemix Garage - MVP"/>
    <s v="Kelvin (Kelvin) Jor"/>
    <s v="ISA-BankFS08-Blockchain"/>
    <m/>
    <m/>
  </r>
  <r>
    <s v="5C-SJ98D6D"/>
    <s v="Asia Pacific"/>
    <s v="ASEAN"/>
    <s v="ELECTRICITY GENERATING AUTHORITY OF THAILAND"/>
    <s v="Blockchain - EV"/>
    <x v="2"/>
    <m/>
    <m/>
    <m/>
    <x v="2"/>
    <x v="5"/>
    <d v="2017-09-29T00:00:00"/>
    <s v="02/01/2017 11:13pm"/>
    <x v="4"/>
    <d v="2017-09-29T00:00:00"/>
    <n v="200000"/>
    <n v="0.2"/>
    <n v="1"/>
    <s v="05/22/2017 06:07am"/>
    <s v="Stretch"/>
    <x v="5"/>
    <s v="System z"/>
    <s v="IBM LinuxONE Rockhopper"/>
    <s v="Rathanin (RATHANIN) Akarapholsuwan"/>
    <s v="SCALE-UP:HW SP: Linux Scale-Up"/>
    <m/>
    <m/>
  </r>
  <r>
    <s v="75-PU97P49"/>
    <s v="Europe"/>
    <s v="Nordic"/>
    <s v="VATTENFALL AKTIEBOLAG                                                 "/>
    <s v="Blockchain The IBM IGF usecase - Pilot"/>
    <x v="2"/>
    <m/>
    <m/>
    <m/>
    <x v="2"/>
    <x v="5"/>
    <d v="2017-09-29T00:00:00"/>
    <d v="2017-03-27T00:00:00"/>
    <x v="3"/>
    <d v="2018-02-11T00:00:00"/>
    <n v="200000"/>
    <n v="0.2"/>
    <n v="12"/>
    <d v="2017-06-08T00:00:00"/>
    <s v="Stretch"/>
    <x v="0"/>
    <s v="Cog Process Trnsfmtn"/>
    <s v="CPR: Blockchain Consulting"/>
    <s v="Overgaard, Nils"/>
    <s v="ZBLKPOC"/>
    <m/>
    <m/>
  </r>
  <r>
    <s v="B3-YJ3WA1G"/>
    <s v="Asia Pacific"/>
    <s v="ASEAN"/>
    <s v="KTB COMPUTER SERVICES CO., LTD"/>
    <s v="KTB DLC Blockchain"/>
    <x v="1"/>
    <m/>
    <m/>
    <m/>
    <x v="2"/>
    <x v="1"/>
    <d v="2017-09-29T00:00:00"/>
    <s v="06/02/2017 06:01am"/>
    <x v="6"/>
    <d v="2017-09-29T00:00:00"/>
    <n v="200000"/>
    <n v="0.2"/>
    <n v="6"/>
    <s v="06/08/2017 01:32am"/>
    <s v="NIR"/>
    <x v="1"/>
    <s v="Lab Services"/>
    <s v="Software Services - Bluemix Garage"/>
    <s v="Rachod (RACHOD) Chamunee"/>
    <m/>
    <m/>
    <m/>
  </r>
  <r>
    <s v="BB-P0QVQUW"/>
    <s v="North America"/>
    <s v="US Distribution"/>
    <s v="ARCHER DANIELS MIDLAND CO                                             "/>
    <s v="Blockchain pilot at ADM."/>
    <x v="4"/>
    <m/>
    <m/>
    <m/>
    <x v="2"/>
    <x v="7"/>
    <d v="2017-09-29T00:00:00"/>
    <d v="2017-03-09T00:00:00"/>
    <x v="3"/>
    <d v="2017-09-29T00:00:00"/>
    <n v="200000"/>
    <n v="0.2"/>
    <n v="3"/>
    <d v="2017-06-01T00:00:00"/>
    <s v="Stretch"/>
    <x v="0"/>
    <s v="Cog Process Trnsfmtn"/>
    <s v="CPR: Blockchain Consulting"/>
    <s v="BYRD, MICHAEL (Michael)"/>
    <s v="NONE"/>
    <m/>
    <m/>
  </r>
  <r>
    <s v="NA-8AE9UVM"/>
    <s v="Europe"/>
    <s v="Nordic"/>
    <s v="SNC- lavalin"/>
    <s v="SNCL Blockchain POC"/>
    <x v="3"/>
    <m/>
    <m/>
    <m/>
    <x v="2"/>
    <x v="12"/>
    <d v="2017-09-29T00:00:00"/>
    <s v="06/15/2017 11:33am"/>
    <x v="4"/>
    <d v="2017-11-30T00:00:00"/>
    <n v="200000"/>
    <n v="0.2"/>
    <n v="1"/>
    <s v="06/15/2017 11:33am"/>
    <s v="Stretch"/>
    <x v="0"/>
    <s v="Cognitive Process Transformation"/>
    <s v="CPR: Blockchain Consulting"/>
    <s v="Paul (PAUL) Klick"/>
    <m/>
    <m/>
    <m/>
  </r>
  <r>
    <s v="NL-66BQRN2"/>
    <s v="North America"/>
    <s v="US Communica/CSI"/>
    <s v="AMERICAN SOCIETY OF COMPOSERS, AUTHORS AND PUBLISHERS"/>
    <s v="ASCAP Blockchain Watson Music POC- Includes ASCAP Plus SACEM (Europe)"/>
    <x v="2"/>
    <m/>
    <m/>
    <m/>
    <x v="2"/>
    <x v="3"/>
    <d v="2017-09-29T00:00:00"/>
    <s v="08/26/2016 01:16pm"/>
    <x v="3"/>
    <d v="2017-09-29T00:00:00"/>
    <n v="200000"/>
    <n v="0.2"/>
    <n v="1"/>
    <s v="04/27/2017 01:31am"/>
    <s v="Stretch"/>
    <x v="0"/>
    <s v="Cloud Application Innovation"/>
    <s v="CAI CAS GBS SW Support/Enhancements"/>
    <s v="JEFFREY L. (Jeffrey) THOMPSON"/>
    <s v="EMBCLOUD:GBS Embedded Cloud, ISA-E&amp;UCS07-CustomerEngage"/>
    <m/>
    <m/>
  </r>
  <r>
    <s v="QE-SHV50E0"/>
    <s v="Asia Pacific"/>
    <s v="Korea"/>
    <s v="WOORI BANK CO., LTD."/>
    <s v="[WRB]Blockchain first project"/>
    <x v="1"/>
    <m/>
    <m/>
    <m/>
    <x v="2"/>
    <x v="1"/>
    <d v="2017-09-29T00:00:00"/>
    <s v="03/04/2017 10:18pm"/>
    <x v="3"/>
    <d v="2017-09-29T00:00:00"/>
    <n v="200000"/>
    <n v="0.2"/>
    <n v="12"/>
    <s v="05/18/2017 01:31am"/>
    <s v="Stretch"/>
    <x v="1"/>
    <s v="Lab Services"/>
    <s v="Software Services - DevOps"/>
    <s v="JE SOON (Je Soon) JANG"/>
    <s v="CLOUD1:All Cloud Sales other than to Cloud SPs"/>
    <m/>
    <m/>
  </r>
  <r>
    <s v="RU-NVXK5DJ"/>
    <s v="North America"/>
    <s v="US Distribution"/>
    <s v="H. E. BUTT GROCERY COMPANY"/>
    <s v="Blockchain (food safety) - 2017 SWAP"/>
    <x v="4"/>
    <m/>
    <m/>
    <m/>
    <x v="2"/>
    <x v="7"/>
    <d v="2017-09-29T00:00:00"/>
    <s v="03/02/2017 02:52pm"/>
    <x v="3"/>
    <d v="2017-09-30T00:00:00"/>
    <n v="200000"/>
    <n v="0.2"/>
    <n v="12"/>
    <s v="06/15/2017 01:32am"/>
    <s v="NIR"/>
    <x v="1"/>
    <s v="Cloud Developer Service"/>
    <s v="Bluemix Public Subscription"/>
    <s v="JOHN K. (JOHN) WRIGHT"/>
    <s v="NONE:No code/solution involved"/>
    <m/>
    <m/>
  </r>
  <r>
    <s v="RY-04ZDTK7"/>
    <s v="GCG Group"/>
    <s v="GCG"/>
    <s v="Beijing Financial Assets Exchange"/>
    <s v="Blockchain"/>
    <x v="1"/>
    <m/>
    <m/>
    <m/>
    <x v="2"/>
    <x v="1"/>
    <d v="2017-09-29T00:00:00"/>
    <s v="04/04/2017 11:51am"/>
    <x v="2"/>
    <d v="2017-09-29T00:00:00"/>
    <n v="200000"/>
    <n v="0.2"/>
    <n v="6"/>
    <s v="06/08/2017 01:32am"/>
    <s v="Stretch"/>
    <x v="3"/>
    <s v="Infrastructure Services"/>
    <s v="6940-98U (O) Systems Services for private cloud (custom)"/>
    <s v="Xiao Min (Xiao Min) Zhu"/>
    <s v="ISA-BankFMFS03-BackOfficeOps"/>
    <m/>
    <m/>
  </r>
  <r>
    <s v="SO-IGR93HB"/>
    <s v="North America"/>
    <s v="US Federal"/>
    <s v="LOCKHEED MARTIN CORPORATION"/>
    <s v="Lockheed Aero Manufacturing Blockchain"/>
    <x v="3"/>
    <m/>
    <m/>
    <m/>
    <x v="2"/>
    <x v="9"/>
    <d v="2017-09-29T00:00:00"/>
    <s v="04/28/2017 03:55pm"/>
    <x v="4"/>
    <d v="2017-09-29T00:00:00"/>
    <n v="200000"/>
    <n v="0.2"/>
    <n v="12"/>
    <s v="05/04/2017 01:32am"/>
    <s v="Stretch"/>
    <x v="1"/>
    <s v="Cloud Developer Service"/>
    <m/>
    <s v="CHARLES G. (Charlie) MORRISON"/>
    <m/>
    <m/>
    <m/>
  </r>
  <r>
    <s v="TD-506ORXC"/>
    <s v="North America"/>
    <s v="US Finance Service"/>
    <s v="WELLS FARGO BANK                                                      "/>
    <s v="Cross Border Payments using Blockchain"/>
    <x v="1"/>
    <m/>
    <m/>
    <m/>
    <x v="2"/>
    <x v="1"/>
    <d v="2017-09-29T00:00:00"/>
    <d v="2017-04-10T00:00:00"/>
    <x v="4"/>
    <d v="2017-09-29T00:00:00"/>
    <n v="200000"/>
    <n v="0.2"/>
    <n v="12"/>
    <d v="2017-04-13T00:00:00"/>
    <s v="NIR"/>
    <x v="3"/>
    <s v="Infrastructure Svcs"/>
    <s v="6950-16G GTS Split Blockchain on Bluemix (Finance Use Only)"/>
    <s v="Demeyere, Niccole M."/>
    <m/>
    <m/>
    <m/>
  </r>
  <r>
    <s v="UX-ZRVOIJD"/>
    <s v="Europe"/>
    <s v="France"/>
    <s v="RENAULT SAS                                                           "/>
    <s v="Supply Chain Innovation Lab / Data Lab &amp; Blockchain"/>
    <x v="3"/>
    <m/>
    <m/>
    <m/>
    <x v="2"/>
    <x v="9"/>
    <d v="2017-09-29T00:00:00"/>
    <d v="2017-04-07T00:00:00"/>
    <x v="4"/>
    <d v="2017-09-29T00:00:00"/>
    <n v="200000"/>
    <n v="0.2"/>
    <n v="3"/>
    <d v="2017-04-13T00:00:00"/>
    <s v="NIR"/>
    <x v="0"/>
    <s v="Cog Process Trnsfmtn"/>
    <s v="CPR: Blockchain Consulting"/>
    <s v="Maupas, Frederic"/>
    <m/>
    <m/>
    <m/>
  </r>
  <r>
    <s v="CL-U8SJO9W"/>
    <s v="Asia Pacific"/>
    <s v="ISA"/>
    <s v="HDFC BANK"/>
    <s v="Blockchain opportunity at HDFC Bank"/>
    <x v="5"/>
    <m/>
    <m/>
    <m/>
    <x v="2"/>
    <x v="1"/>
    <d v="2017-09-30T00:00:00"/>
    <s v="02/21/2017 02:02am"/>
    <x v="3"/>
    <d v="2017-09-30T00:00:00"/>
    <n v="200000"/>
    <n v="0.2"/>
    <n v="1"/>
    <s v="06/15/2017 01:31am"/>
    <s v="Key stretch"/>
    <x v="8"/>
    <s v="z Systems MW"/>
    <s v="Infrastructure Suite for z/VM and Linux"/>
    <s v="SIDHARTHA (SIDHARTHA) BAHADUR"/>
    <s v="NONE:No code/solution involved"/>
    <m/>
    <m/>
  </r>
  <r>
    <s v="DY-1L4C5EL"/>
    <s v="Latin America"/>
    <s v="SSA"/>
    <s v="SUPERINTENDENCIA NACIONAL DE ADMINISTRACION TRIBUTARIA"/>
    <s v="Prototipo Blockchain"/>
    <x v="0"/>
    <m/>
    <m/>
    <m/>
    <x v="2"/>
    <x v="0"/>
    <d v="2017-09-30T00:00:00"/>
    <s v="12/12/2016 09:23am"/>
    <x v="3"/>
    <d v="2017-09-30T00:00:00"/>
    <n v="200000"/>
    <n v="0.2"/>
    <n v="12"/>
    <s v="05/04/2017 01:32am"/>
    <s v="NIR"/>
    <x v="1"/>
    <s v="Cloud Developer Service"/>
    <s v="Bluemix Public Subscription"/>
    <s v="Carlos Paul (CARLOS PAUL) Bittrich Ramirez"/>
    <s v="NONE:No code/solution involved"/>
    <m/>
    <m/>
  </r>
  <r>
    <s v="F7-6X4JD8Z"/>
    <s v="MEA"/>
    <s v="MEA"/>
    <s v="MINISTRY OF TRANSPORT                                                 "/>
    <s v="BlockChain (Work Permit)"/>
    <x v="0"/>
    <m/>
    <m/>
    <m/>
    <x v="2"/>
    <x v="0"/>
    <d v="2017-09-30T00:00:00"/>
    <d v="2017-06-12T00:00:00"/>
    <x v="3"/>
    <d v="2017-09-30T00:00:00"/>
    <n v="200000"/>
    <n v="0.2"/>
    <n v="12"/>
    <d v="2017-06-12T00:00:00"/>
    <s v="Stretch"/>
    <x v="0"/>
    <s v="Cog Process Trnsfmtn"/>
    <s v="CPR: Blockchain Consulting"/>
    <s v="Salem, Ahmed B"/>
    <s v="IGSPU"/>
    <m/>
    <m/>
  </r>
  <r>
    <s v="FO-QCXP2HD"/>
    <s v="North America"/>
    <s v="US Distribution"/>
    <s v="THE NEIMAN MARCUS GROUP LLC                                           "/>
    <s v="Neiman Marcus Blockchain"/>
    <x v="4"/>
    <m/>
    <m/>
    <m/>
    <x v="2"/>
    <x v="7"/>
    <d v="2017-09-30T00:00:00"/>
    <d v="2017-03-28T00:00:00"/>
    <x v="3"/>
    <d v="2017-09-30T00:00:00"/>
    <n v="200000"/>
    <n v="0.2"/>
    <n v="12"/>
    <d v="2017-04-06T00:00:00"/>
    <s v="Key stretch"/>
    <x v="3"/>
    <s v="Infrastructure Svcs"/>
    <s v="6950-16G GTS Split Blockchain on Bluemix (Finance Use Only)"/>
    <s v="DONOGHUE, JENNA L (Jenna)"/>
    <s v="ZBLKPOC"/>
    <m/>
    <m/>
  </r>
  <r>
    <s v="FU-A05UHKA"/>
    <s v="GCG Group"/>
    <s v="GCG"/>
    <s v="CHINA CONSTRUCTION BANK (ASIA) CORPORATION LIMITED"/>
    <s v="Blockchain on LinuxONE"/>
    <x v="1"/>
    <m/>
    <m/>
    <m/>
    <x v="2"/>
    <x v="1"/>
    <d v="2017-09-30T00:00:00"/>
    <s v="01/03/2017 02:52am"/>
    <x v="3"/>
    <d v="2017-09-30T00:00:00"/>
    <n v="200000"/>
    <n v="0.2"/>
    <n v="1"/>
    <s v="04/06/2017 01:32am"/>
    <s v="Stretch"/>
    <x v="5"/>
    <s v="System z"/>
    <s v="IBM LinuxONE Emperor"/>
    <s v="DOMINIC (DOMINIC) CHEUNG"/>
    <s v="BLKHSBN:HW SP: Blockchain High Sec Bus Netwk Blmix, ISA-999-NoSolutionSold, ZBLKPOC:HW SP: Blockchain Proof of Concept"/>
    <m/>
    <m/>
  </r>
  <r>
    <s v="ML-WYGSHXI"/>
    <s v="GCG Group"/>
    <s v="GCG"/>
    <s v="HONG KONG EXCHANGES AND CLEARING LTD"/>
    <s v="Blockchain on LinuxONE (Joined IBM seminar)"/>
    <x v="1"/>
    <m/>
    <m/>
    <m/>
    <x v="2"/>
    <x v="1"/>
    <d v="2017-09-30T00:00:00"/>
    <s v="05/23/2017 04:57am"/>
    <x v="3"/>
    <d v="2017-09-30T00:00:00"/>
    <n v="200000"/>
    <n v="0.2"/>
    <n v="1"/>
    <s v="06/12/2017 10:53pm"/>
    <s v="Stretch"/>
    <x v="5"/>
    <s v="System z"/>
    <s v="IBM LinuxONE Rockhopper"/>
    <s v="JOHN (JOHN) TAM"/>
    <s v="BLKHSBN:HW SP: Blockchain High Sec Bus Netwk Blmix, ZBLKPOC:HW SP: Blockchain Proof of Concept"/>
    <m/>
    <m/>
  </r>
  <r>
    <s v="PQ-5YDF5L3"/>
    <s v="North America"/>
    <s v="US Industrial"/>
    <s v="NAVISTAR INC                                                          "/>
    <s v="Blockchain Strategy"/>
    <x v="3"/>
    <m/>
    <m/>
    <m/>
    <x v="2"/>
    <x v="9"/>
    <d v="2017-09-30T00:00:00"/>
    <d v="2017-05-18T00:00:00"/>
    <x v="4"/>
    <d v="2017-10-02T00:00:00"/>
    <n v="200000"/>
    <n v="0.2"/>
    <n v="4"/>
    <d v="2017-05-25T00:00:00"/>
    <s v="NIR"/>
    <x v="0"/>
    <s v="Cog Process Trnsfmtn"/>
    <s v="CPR: Blockchain Consulting"/>
    <s v="SREEDHARAN  NAIR, SREEKUMAR (SREEKUMAR)"/>
    <s v="*"/>
    <m/>
    <m/>
  </r>
  <r>
    <s v="QI-N2787KH"/>
    <s v="GCG Group"/>
    <s v="GCG"/>
    <s v="Glamour Success Ltd."/>
    <s v="Blockchain (LinuxOne)"/>
    <x v="3"/>
    <m/>
    <m/>
    <m/>
    <x v="2"/>
    <x v="4"/>
    <d v="2017-09-30T00:00:00"/>
    <s v="11/29/2016 09:10pm"/>
    <x v="4"/>
    <d v="2017-09-30T00:00:00"/>
    <n v="200000"/>
    <n v="0.2"/>
    <n v="1"/>
    <s v="12/01/2016 01:33am"/>
    <s v="Stretch"/>
    <x v="5"/>
    <s v="System z"/>
    <s v="IBM LinuxONE Emperor"/>
    <s v="DOMINIC (DOMINIC) CHEUNG"/>
    <s v="ISA-999-NoSolutionSold"/>
    <m/>
    <m/>
  </r>
  <r>
    <s v="R1-XP2BJBC"/>
    <s v="Europe"/>
    <s v="Italy"/>
    <s v="ICBPI"/>
    <s v="Bluemix dedicated subscription to manage also BlockChain project"/>
    <x v="1"/>
    <m/>
    <m/>
    <m/>
    <x v="2"/>
    <x v="1"/>
    <d v="2017-09-30T00:00:00"/>
    <s v="02/22/2017 11:26am"/>
    <x v="4"/>
    <d v="2017-09-30T00:00:00"/>
    <n v="200000"/>
    <n v="0.2"/>
    <n v="12"/>
    <s v="02/23/2017 01:32am"/>
    <s v="NIR"/>
    <x v="1"/>
    <s v="Cloud Developer Service"/>
    <m/>
    <s v="Aldo (ALDO DANTE GIUSEPPE) Borghi"/>
    <m/>
    <m/>
    <m/>
  </r>
  <r>
    <s v="XF-28Y1HTY"/>
    <s v="Asia Pacific"/>
    <s v="Korea"/>
    <s v="KOREA INVESTMENT &amp; SECURITES"/>
    <s v="BlockChain pilot test"/>
    <x v="1"/>
    <m/>
    <m/>
    <m/>
    <x v="2"/>
    <x v="1"/>
    <d v="2017-09-30T00:00:00"/>
    <s v="04/11/2017 07:41pm"/>
    <x v="6"/>
    <d v="2017-12-29T00:00:00"/>
    <n v="200000"/>
    <n v="0.2"/>
    <n v="12"/>
    <s v="06/07/2017 04:37am"/>
    <s v="NIR"/>
    <x v="3"/>
    <s v="Infrastructure Services"/>
    <s v="6950-16M (GTS) X-Force Red Offensive Security Svc (Managed)"/>
    <s v="Young Woo (YOUNG WOO) Ko"/>
    <s v="ISA-BankFS08-Blockchain"/>
    <m/>
    <m/>
  </r>
  <r>
    <s v="YJ-TWZTJGS"/>
    <s v="GCG Group"/>
    <s v="GCG"/>
    <s v="OFFICE OF GOVERNMENT CHIEF INF ORMATION OFFICER"/>
    <s v="Blockchain (LinuxOne)"/>
    <x v="0"/>
    <m/>
    <m/>
    <m/>
    <x v="2"/>
    <x v="0"/>
    <d v="2017-09-30T00:00:00"/>
    <s v="11/29/2016 08:51pm"/>
    <x v="4"/>
    <d v="2017-09-30T00:00:00"/>
    <n v="200000"/>
    <n v="0.2"/>
    <n v="1"/>
    <s v="12/01/2016 01:33am"/>
    <s v="Stretch"/>
    <x v="5"/>
    <s v="System z"/>
    <s v="IBM LinuxONE Emperor"/>
    <s v="DOMINIC (DOMINIC) CHEUNG"/>
    <s v="ISA-999-NoSolutionSold"/>
    <m/>
    <m/>
  </r>
  <r>
    <s v="CP-32WS1PR"/>
    <s v="GCG Group"/>
    <s v="GCG"/>
    <s v="BANK OF TAIWAN"/>
    <s v="Blockchain Cross-bank gold account transfer"/>
    <x v="1"/>
    <m/>
    <m/>
    <m/>
    <x v="2"/>
    <x v="1"/>
    <d v="2017-09-22T00:00:00"/>
    <s v="05/17/2016 11:43pm"/>
    <x v="3"/>
    <d v="2017-09-22T00:00:00"/>
    <n v="194760"/>
    <n v="0.19475999999999999"/>
    <n v="12"/>
    <s v="05/25/2017 01:32am"/>
    <s v="Stretch"/>
    <x v="0"/>
    <s v="Cloud Application Innovation"/>
    <s v="CAI App Migration &amp; Modernization - AWS"/>
    <s v="Renee (Renee) Chao"/>
    <s v="ASASERVC:Cloud Business Solution (CBS), ISA-BankFMFS03AGIL-E2EDigit, ISA-BankFS08-Blockchain, VDPCand:Value Driven Proposal Candidate, VDPCnfm:Value Driven Proposal Confirm"/>
    <m/>
    <m/>
  </r>
  <r>
    <s v="OB-LRE2D3Y"/>
    <s v="Japan"/>
    <s v="Japan"/>
    <s v="DENSO CORPORATION                                                     "/>
    <s v="DENSO ADAS Blockchain for SW BOM"/>
    <x v="3"/>
    <s v="Yes"/>
    <s v="Japan"/>
    <s v="This opp is related to top and broader Denso-IBM Innovation-as-a-Service partnership.  This opportunity is parked currently and will depend on success of other opportunity (OE-1HQHHUC is the opportunity that is in limelight &amp; high focus with customer)"/>
    <x v="2"/>
    <x v="9"/>
    <d v="2017-07-28T00:00:00"/>
    <d v="2016-11-26T00:00:00"/>
    <x v="2"/>
    <d v="2017-07-28T00:00:00"/>
    <n v="190476"/>
    <n v="0.19047600000000001"/>
    <n v="12"/>
    <d v="2017-04-27T00:00:00"/>
    <s v="Stretch"/>
    <x v="0"/>
    <s v="Cloud App Innov"/>
    <s v="CAI Big Data Srvs Blockchain on Big Data"/>
    <s v="Sugihara, Nobuaki"/>
    <s v=", EMBIoT, ASASERVC"/>
    <m/>
    <m/>
  </r>
  <r>
    <s v="SH-XBA833Y"/>
    <s v="Japan"/>
    <s v="Japan"/>
    <s v="MARUBENI CORPORATION"/>
    <s v="Blockchain ???????????Post???"/>
    <x v="4"/>
    <m/>
    <m/>
    <m/>
    <x v="2"/>
    <x v="7"/>
    <d v="2017-07-28T00:00:00"/>
    <s v="08/23/2016 07:16am"/>
    <x v="2"/>
    <d v="2017-07-28T00:00:00"/>
    <n v="190476"/>
    <n v="0.19047600000000001"/>
    <n v="12"/>
    <s v="05/11/2017 01:32am"/>
    <s v="Stretch"/>
    <x v="0"/>
    <s v="iX Growth Platform"/>
    <s v="Do NOT use - GPP GSGA"/>
    <s v="Mayu (MAYU) Awazu"/>
    <s v="ISA-CPGDS03-SmrtSupplyNtwks"/>
    <m/>
    <m/>
  </r>
  <r>
    <s v="WU-9GWSBBM"/>
    <s v="Japan"/>
    <s v="Japan"/>
    <s v="SBI SUMISHIN NET BANK, LTD.                                           "/>
    <s v="Project R???GW ????"/>
    <x v="1"/>
    <m/>
    <m/>
    <m/>
    <x v="2"/>
    <x v="1"/>
    <d v="2017-07-31T00:00:00"/>
    <d v="2017-03-29T00:00:00"/>
    <x v="2"/>
    <d v="2017-06-30T00:00:00"/>
    <n v="190476"/>
    <n v="0.19047600000000001"/>
    <n v="2"/>
    <d v="2017-06-13T00:00:00"/>
    <s v="Key stretch"/>
    <x v="0"/>
    <s v="Cog Process Trnsfmtn"/>
    <s v="CPR: Blockchain Consulting"/>
    <s v="Matsuki, Kenichi"/>
    <s v=", EMBCLOUD"/>
    <m/>
    <m/>
  </r>
  <r>
    <s v="JC-MI7HD0P"/>
    <s v="Japan"/>
    <s v="Japan"/>
    <s v="SBI SECURITIES CO.,LTD.                                               "/>
    <s v="Blockchain?????"/>
    <x v="1"/>
    <m/>
    <m/>
    <m/>
    <x v="2"/>
    <x v="1"/>
    <d v="2017-08-31T00:00:00"/>
    <d v="2016-11-18T00:00:00"/>
    <x v="3"/>
    <d v="2017-09-01T00:00:00"/>
    <n v="190476"/>
    <n v="0.19047600000000001"/>
    <n v="6"/>
    <d v="2017-06-08T00:00:00"/>
    <s v="Stretch"/>
    <x v="0"/>
    <s v="Cog Process Trnsfmtn"/>
    <s v="CPR: Blockchain Consulting"/>
    <s v="Shinozaki, Akiko"/>
    <s v="ASASERVC, BLUEMIXX, EMBCLOUD"/>
    <m/>
    <m/>
  </r>
  <r>
    <s v="VU-H1U4HBW"/>
    <s v="Japan"/>
    <s v="Japan"/>
    <s v="MS&amp;ADINSGROUPHOLDINGS"/>
    <s v="MS&amp;AD HD Blockchain??"/>
    <x v="1"/>
    <m/>
    <m/>
    <m/>
    <x v="2"/>
    <x v="2"/>
    <d v="2017-09-29T00:00:00"/>
    <s v="09/14/2016 01:02am"/>
    <x v="2"/>
    <d v="2017-09-29T00:00:00"/>
    <n v="190476"/>
    <n v="0.19047600000000001"/>
    <n v="3"/>
    <s v="06/08/2017 01:31am"/>
    <s v="NIR"/>
    <x v="0"/>
    <s v="iX Growth Platform"/>
    <s v="DSI - iX: Cust Engage &amp; Dsgn: Experience Strategy &amp; Design"/>
    <s v="Saki (SAKI) Takemoto"/>
    <s v="BLKHSBN:HW SP: Blockchain High Sec Bus Netwk Blmix, CLOUD1:All Cloud Sales other than to Cloud SPs, ISA-InsFS23SPEX-DistribMgt"/>
    <m/>
    <m/>
  </r>
  <r>
    <s v="ZH-SZLAI71"/>
    <s v="Europe"/>
    <s v="Italy"/>
    <s v="INFOCAMERE SOCIETA' CONSORTILE DI INFORMATICA DELLE CAMERE DI COMMERCIO ITALIANE PER AZION"/>
    <s v="Blockchain per SCM"/>
    <x v="0"/>
    <m/>
    <m/>
    <m/>
    <x v="2"/>
    <x v="0"/>
    <d v="2017-09-17T00:00:00"/>
    <s v="04/18/2017 06:02am"/>
    <x v="4"/>
    <d v="2017-09-17T00:00:00"/>
    <n v="190000"/>
    <n v="0.19"/>
    <n v="12"/>
    <s v="05/20/2017 08:52pm"/>
    <s v="NIR"/>
    <x v="9"/>
    <s v="Watson Data Platform"/>
    <m/>
    <s v="Marina (Marina) Lombardo"/>
    <m/>
    <m/>
    <m/>
  </r>
  <r>
    <s v="3M-DDESHO1"/>
    <s v="Europe"/>
    <s v="DACH"/>
    <s v="Media-Saturn Deutschland GmbH                                         "/>
    <s v="Blockchain Pilot End-Customer Logistics"/>
    <x v="4"/>
    <m/>
    <m/>
    <m/>
    <x v="2"/>
    <x v="7"/>
    <d v="2017-09-01T00:00:00"/>
    <d v="2017-04-27T00:00:00"/>
    <x v="4"/>
    <d v="2017-09-01T00:00:00"/>
    <n v="180000"/>
    <n v="0.18"/>
    <n v="12"/>
    <d v="2017-05-04T00:00:00"/>
    <s v="NIR"/>
    <x v="0"/>
    <s v="Cog Process Trnsfmtn"/>
    <s v="CPR: Blockchain Consulting"/>
    <s v="Reck, Michael"/>
    <s v="*"/>
    <m/>
    <m/>
  </r>
  <r>
    <s v="XQ-GOO8P3C"/>
    <s v="Europe"/>
    <s v="DACH"/>
    <s v="Media-Saturn Deutschland GmbH                                         "/>
    <s v="Reverse Logistics Blockchain Pilot"/>
    <x v="4"/>
    <m/>
    <m/>
    <m/>
    <x v="2"/>
    <x v="7"/>
    <d v="2017-09-01T00:00:00"/>
    <d v="2017-04-27T00:00:00"/>
    <x v="4"/>
    <d v="2017-09-01T00:00:00"/>
    <n v="180000"/>
    <n v="0.18"/>
    <n v="12"/>
    <d v="2017-05-04T00:00:00"/>
    <s v="NIR"/>
    <x v="0"/>
    <s v="Cog Process Trnsfmtn"/>
    <s v="CPR: Blockchain Consulting"/>
    <s v="Reck, Michael"/>
    <s v="*"/>
    <m/>
    <m/>
  </r>
  <r>
    <s v="JZ-N5907M4"/>
    <s v="Latin America"/>
    <s v="SSA"/>
    <s v="CHAID NEME HERMANOS S A"/>
    <s v="BlockChain"/>
    <x v="3"/>
    <m/>
    <m/>
    <m/>
    <x v="2"/>
    <x v="12"/>
    <d v="2017-09-29T00:00:00"/>
    <s v="05/24/2017 12:31am"/>
    <x v="3"/>
    <d v="2017-09-29T00:00:00"/>
    <n v="180000"/>
    <n v="0.18"/>
    <n v="12"/>
    <s v="05/25/2017 01:32am"/>
    <s v="Stretch"/>
    <x v="1"/>
    <s v="Cloud Developer Service"/>
    <s v="Bluemix Public Subscription"/>
    <s v="JOSE (JOSE) ALVAREZ ESTRADA"/>
    <s v="ISA-999-NoSolutionSold"/>
    <m/>
    <m/>
  </r>
  <r>
    <s v="U9-76JF1KF"/>
    <s v="North America"/>
    <s v="Canada"/>
    <s v="ROYAL BANK OF CANADA                                                  "/>
    <s v="Cap Mkts Blockchain POC"/>
    <x v="1"/>
    <m/>
    <m/>
    <m/>
    <x v="2"/>
    <x v="1"/>
    <d v="2017-09-10T00:00:00"/>
    <d v="2017-06-12T00:00:00"/>
    <x v="3"/>
    <d v="2017-09-10T00:00:00"/>
    <n v="176666"/>
    <n v="0.17666599999999999"/>
    <n v="12"/>
    <d v="2017-06-14T00:00:00"/>
    <s v="At Risk"/>
    <x v="0"/>
    <s v="Cog Process Trnsfmtn"/>
    <s v="CPR: Blockchain Consulting"/>
    <s v="Kim, Joseph (J.Y.)"/>
    <s v="ZBLKPOC"/>
    <m/>
    <m/>
  </r>
  <r>
    <s v="9L-RHHSW22"/>
    <s v="North America"/>
    <s v="US Distribution"/>
    <s v="HARRAHS ENTERTAINMENT INC                                             "/>
    <s v="Blockchain Design Thinking / MVP"/>
    <x v="4"/>
    <m/>
    <m/>
    <m/>
    <x v="2"/>
    <x v="6"/>
    <d v="2017-08-25T00:00:00"/>
    <d v="2017-02-22T00:00:00"/>
    <x v="4"/>
    <d v="2017-08-25T00:00:00"/>
    <n v="175000"/>
    <n v="0.17499999999999999"/>
    <n v="3"/>
    <d v="2017-04-13T00:00:00"/>
    <s v="Stretch"/>
    <x v="0"/>
    <s v="Cog Process Trnsfmtn"/>
    <s v="CPR: Blockchain Consulting"/>
    <s v="GIAMBONE, ANTHONY  (TONY)"/>
    <s v="ZBLKPOC"/>
    <m/>
    <m/>
  </r>
  <r>
    <s v="ER-AJYXU1F"/>
    <s v="North America"/>
    <s v="US Federal"/>
    <s v="BUREAU OF CUSTOMS AND BORDER PROTECTION"/>
    <s v="CBP - Blockchain 2017 - Advanced Clearance for Arriving Passengers"/>
    <x v="0"/>
    <m/>
    <m/>
    <m/>
    <x v="2"/>
    <x v="0"/>
    <d v="2017-09-28T00:00:00"/>
    <s v="05/02/2017 01:47pm"/>
    <x v="3"/>
    <d v="2017-09-28T00:00:00"/>
    <n v="175000"/>
    <n v="0.17499999999999999"/>
    <n v="12"/>
    <s v="05/11/2017 01:32am"/>
    <s v="NIR"/>
    <x v="1"/>
    <s v="Cloud Developer Service"/>
    <s v="IBM Bluemix Garage - MVP"/>
    <s v="JOHN G. (John) JURKIN"/>
    <s v="BLKHSBN:HW SP: Blockchain High Sec Bus Netwk Blmix"/>
    <m/>
    <m/>
  </r>
  <r>
    <s v="C1-AV949FK"/>
    <s v="North America"/>
    <s v="US Finance Service"/>
    <s v="ERIE INDEMNITY COMPANY                                                "/>
    <s v="Blockchain for Claims dispute resolution"/>
    <x v="1"/>
    <m/>
    <m/>
    <m/>
    <x v="2"/>
    <x v="2"/>
    <d v="2017-09-29T00:00:00"/>
    <d v="2017-03-13T00:00:00"/>
    <x v="3"/>
    <d v="2017-09-29T00:00:00"/>
    <n v="175000"/>
    <n v="0.17499999999999999"/>
    <n v="36"/>
    <d v="2017-04-27T00:00:00"/>
    <s v="Stretch"/>
    <x v="3"/>
    <s v="Infrastructure Svcs"/>
    <s v="6950-16G GTS Split Blockchain on Bluemix (Finance Use Only)"/>
    <s v="Sciartelli, Anthony P. (Tony)"/>
    <s v="BLKHSBN"/>
    <m/>
    <m/>
  </r>
  <r>
    <s v="M5-KSDNZ9P"/>
    <s v="Europe"/>
    <s v="UKI"/>
    <s v="WPP 2005 LTD"/>
    <s v="Blockchain - Future of TV Advertising"/>
    <x v="2"/>
    <m/>
    <m/>
    <m/>
    <x v="2"/>
    <x v="3"/>
    <d v="2017-09-15T00:00:00"/>
    <s v="06/10/2017 12:31pm"/>
    <x v="3"/>
    <d v="2017-09-15T00:00:00"/>
    <n v="170500"/>
    <n v="0.17050000000000001"/>
    <n v="12"/>
    <s v="06/15/2017 01:32am"/>
    <s v="Key stretch"/>
    <x v="1"/>
    <s v="Cloud Developer Service"/>
    <s v="Bluemix Public Subscription"/>
    <s v="Kirk (KIRK) Edwards"/>
    <s v="COGAPPS:CLD&amp;COG: Create cognitive applications"/>
    <m/>
    <m/>
  </r>
  <r>
    <s v="YD-Z44234M"/>
    <s v="Europe"/>
    <s v="UKI"/>
    <s v="WPP 2005 LTD"/>
    <s v="Mindshare - Media Buying and Blockchain"/>
    <x v="2"/>
    <m/>
    <m/>
    <m/>
    <x v="2"/>
    <x v="3"/>
    <d v="2017-09-22T00:00:00"/>
    <s v="06/10/2017 12:32pm"/>
    <x v="3"/>
    <d v="2017-09-22T00:00:00"/>
    <n v="170500"/>
    <n v="0.17050000000000001"/>
    <n v="12"/>
    <s v="06/15/2017 01:32am"/>
    <s v="Key stretch"/>
    <x v="1"/>
    <s v="Cloud Developer Service"/>
    <s v="Bluemix Public Subscription"/>
    <s v="Kirk (KIRK) Edwards"/>
    <s v="COGAPPS:CLD&amp;COG: Create cognitive applications"/>
    <m/>
    <m/>
  </r>
  <r>
    <s v="24-QY3FX06"/>
    <s v="Latin America"/>
    <s v="SSA"/>
    <s v="BANCO DEL ESTADO DE CHILE"/>
    <s v="Blockchain"/>
    <x v="1"/>
    <m/>
    <m/>
    <m/>
    <x v="2"/>
    <x v="1"/>
    <d v="2017-09-29T00:00:00"/>
    <s v="02/07/2017 05:55am"/>
    <x v="3"/>
    <d v="2017-09-29T00:00:00"/>
    <n v="170000"/>
    <n v="0.17"/>
    <n v="12"/>
    <s v="06/15/2017 01:32am"/>
    <s v="At Risk"/>
    <x v="1"/>
    <s v="Cloud Developer Service"/>
    <s v="Bluemix Public Subscription"/>
    <s v="JOSE MIGUEL (JOSE MIGUEL) SELMAN GREZ"/>
    <s v="CLOUD1:All Cloud Sales other than to Cloud SPs"/>
    <m/>
    <m/>
  </r>
  <r>
    <s v="PI-XFEHA0L"/>
    <s v="North America"/>
    <s v="Canada"/>
    <s v="WESTON FOODS (CANADA) INC"/>
    <s v="Weston Blockchain PoC"/>
    <x v="4"/>
    <m/>
    <m/>
    <m/>
    <x v="2"/>
    <x v="7"/>
    <d v="2017-08-27T00:00:00"/>
    <s v="02/23/2017 04:55pm"/>
    <x v="4"/>
    <d v="2017-08-27T00:00:00"/>
    <n v="166668"/>
    <n v="0.16666800000000001"/>
    <n v="3"/>
    <s v="03/18/2017 04:44pm"/>
    <s v="NIR"/>
    <x v="0"/>
    <s v="iX Growth Platform"/>
    <s v="DSI - DS: Connected Ops Strategy Consulting"/>
    <s v="Heather (HEATHER) Simpson"/>
    <s v="EMBCLOUD:GBS Embedded Cloud, IGSPN:Procurement NONE - No 3rd Party Supplier, ISA-CPGDS03-SmrtSupplyNtwks"/>
    <m/>
    <m/>
  </r>
  <r>
    <s v="0B-DD1OBCC"/>
    <s v="North America"/>
    <s v="Canada"/>
    <s v="TREASURY BOARD SECRETARIAT"/>
    <s v="TBS - Blockchain POC"/>
    <x v="0"/>
    <m/>
    <m/>
    <m/>
    <x v="2"/>
    <x v="0"/>
    <d v="2017-09-29T00:00:00"/>
    <s v="05/30/2017 04:53pm"/>
    <x v="4"/>
    <d v="2017-09-29T00:00:00"/>
    <n v="166668"/>
    <n v="0.16666800000000001"/>
    <n v="12"/>
    <s v="06/01/2017 01:32am"/>
    <s v="NIR"/>
    <x v="0"/>
    <s v="iX Growth Platform"/>
    <m/>
    <s v="Melanie (MELANIE) Gilbert"/>
    <s v="ISA-999-NoSolutionSold"/>
    <m/>
    <m/>
  </r>
  <r>
    <s v="LA-BEKRP4G"/>
    <s v="North America"/>
    <s v="US Communica/CSI"/>
    <s v="IMS HEALTH INCORPORATED"/>
    <s v="Blockchain via Bluemix"/>
    <x v="2"/>
    <m/>
    <m/>
    <m/>
    <x v="2"/>
    <x v="3"/>
    <d v="2017-09-29T00:00:00"/>
    <s v="02/08/2017 10:27am"/>
    <x v="2"/>
    <d v="2017-09-29T00:00:00"/>
    <n v="165000"/>
    <n v="0.16500000000000001"/>
    <n v="12"/>
    <s v="02/19/2017 03:44am"/>
    <s v="Stretch"/>
    <x v="1"/>
    <s v="Cloud Developer Service"/>
    <s v="IBM Bluemix Dedicated - Runtimes"/>
    <s v="John L. (John) Schaffer"/>
    <s v="NONE:No code/solution involved"/>
    <m/>
    <m/>
  </r>
  <r>
    <s v="1Y-OY616DT"/>
    <s v="Greater China Group"/>
    <s v="GCG"/>
    <s v="MINGTAI FIRE &amp; MARINE INS, CO                                         "/>
    <s v="Blockchain"/>
    <x v="1"/>
    <m/>
    <m/>
    <m/>
    <x v="2"/>
    <x v="2"/>
    <d v="2017-09-29T00:00:00"/>
    <d v="2017-06-05T00:00:00"/>
    <x v="3"/>
    <d v="2017-09-29T00:00:00"/>
    <n v="162337"/>
    <n v="0.16233700000000001"/>
    <n v="12"/>
    <d v="2017-06-08T00:00:00"/>
    <s v="Stretch"/>
    <x v="0"/>
    <s v="Cog Process Trnsfmtn"/>
    <s v="CPR: Blockchain Consulting"/>
    <s v="Yang, Matt"/>
    <m/>
    <m/>
    <m/>
  </r>
  <r>
    <s v="1U-WOT9UZW"/>
    <s v="Europe"/>
    <s v="CEE"/>
    <s v="POWSZECHNY ZAKLAD                                                     "/>
    <s v="Blockchain for FSS"/>
    <x v="1"/>
    <m/>
    <m/>
    <m/>
    <x v="2"/>
    <x v="2"/>
    <d v="2017-09-13T00:00:00"/>
    <d v="2017-05-16T00:00:00"/>
    <x v="3"/>
    <d v="2017-09-13T00:00:00"/>
    <n v="160000"/>
    <n v="0.16"/>
    <n v="12"/>
    <d v="2017-05-25T00:00:00"/>
    <s v="At Risk"/>
    <x v="7"/>
    <s v="Industry Platform"/>
    <s v="HSBN SOI Monthly charge"/>
    <s v="SIENKIEWICZ, PRZEMYSLAW J"/>
    <s v="ACTINSIG"/>
    <m/>
    <m/>
  </r>
  <r>
    <s v="K3-HIXF7RI"/>
    <s v="Latin America"/>
    <s v="Brazil"/>
    <s v="BANCO ITAU S/A                                                        "/>
    <s v="Blockchain - Itau WMS"/>
    <x v="1"/>
    <m/>
    <m/>
    <m/>
    <x v="2"/>
    <x v="1"/>
    <d v="2017-09-29T00:00:00"/>
    <d v="2017-05-17T00:00:00"/>
    <x v="4"/>
    <d v="2017-09-29T00:00:00"/>
    <n v="159372"/>
    <n v="0.15937200000000001"/>
    <n v="12"/>
    <d v="2017-05-18T00:00:00"/>
    <s v="NIR"/>
    <x v="0"/>
    <s v="Cog Process Trnsfmtn"/>
    <s v="CPR: Blockchain Consulting"/>
    <s v="DE FREITAS BARRA, FERNANDO"/>
    <s v="*"/>
    <m/>
    <m/>
  </r>
  <r>
    <s v="Z7-HENHX73"/>
    <s v="Latin America"/>
    <s v="Brazil"/>
    <s v="CARREFOUR COMERCIO E                                                  "/>
    <s v="Porkchain Pilot"/>
    <x v="4"/>
    <m/>
    <m/>
    <m/>
    <x v="2"/>
    <x v="7"/>
    <d v="2017-08-29T00:00:00"/>
    <d v="2017-05-31T00:00:00"/>
    <x v="4"/>
    <d v="2017-08-29T00:00:00"/>
    <n v="157778"/>
    <n v="0.157778"/>
    <n v="8"/>
    <d v="2017-06-01T00:00:00"/>
    <s v="NIR"/>
    <x v="0"/>
    <s v="Cog Process Trnsfmtn"/>
    <s v="CPR: Blockchain Consulting"/>
    <s v="Soares de Mello, Ricardo"/>
    <s v="ZBLKPOC"/>
    <m/>
    <m/>
  </r>
  <r>
    <s v="BM-S6WZR7B"/>
    <s v="Latin America"/>
    <s v="Brazil"/>
    <s v="PERDIGAO AGROINDUSTRIAL S/A                                           "/>
    <s v="Blockchain"/>
    <x v="4"/>
    <m/>
    <m/>
    <m/>
    <x v="2"/>
    <x v="7"/>
    <d v="2017-07-28T00:00:00"/>
    <d v="2017-04-03T00:00:00"/>
    <x v="3"/>
    <d v="2017-07-28T00:00:00"/>
    <n v="156822"/>
    <n v="0.15682199999999999"/>
    <n v="12"/>
    <d v="2017-06-01T00:00:00"/>
    <s v="NIR"/>
    <x v="7"/>
    <s v="Industry Platform"/>
    <s v="HSBN NW Monthly Charge"/>
    <s v="Ferreira, Luiz Gustavo Da Silva"/>
    <s v="ZBLKPOC, WATSNIOT"/>
    <m/>
    <m/>
  </r>
  <r>
    <s v="T5-C3JNX0W"/>
    <s v="Europe"/>
    <s v="UKI"/>
    <s v="NATIONAL GRID PLC"/>
    <s v="Blockchain for SO POC"/>
    <x v="2"/>
    <m/>
    <m/>
    <m/>
    <x v="2"/>
    <x v="5"/>
    <d v="2017-07-04T00:00:00"/>
    <s v="04/05/2017 11:49am"/>
    <x v="3"/>
    <d v="2017-07-04T00:00:00"/>
    <n v="155000"/>
    <n v="0.155"/>
    <n v="12"/>
    <s v="05/11/2017 01:32am"/>
    <s v="Stretch"/>
    <x v="0"/>
    <s v="Cloud Application Innovation"/>
    <s v="CAI - Digital Operations"/>
    <s v="Adam (ADAM) Jones"/>
    <s v="ANADVNCE:ANA SP: Advanced Analytics"/>
    <m/>
    <m/>
  </r>
  <r>
    <s v="IA-KMKEQ3P"/>
    <s v="Europe"/>
    <s v="UKI"/>
    <s v="Deutsche Bank"/>
    <s v="Hyperledger Trade Finance POC"/>
    <x v="1"/>
    <s v="Yes"/>
    <n v="0"/>
    <s v="Place Holder, Opportunity moving slowly, Parter open to engage CIC once we have further tracion"/>
    <x v="2"/>
    <x v="1"/>
    <d v="2017-08-30T00:00:00"/>
    <s v="11/01/2016 11:48am"/>
    <x v="2"/>
    <d v="2017-08-30T00:00:00"/>
    <n v="155000"/>
    <n v="0.155"/>
    <n v="12"/>
    <s v="06/08/2017 01:32am"/>
    <s v="Stretch"/>
    <x v="0"/>
    <s v="Cloud Application Innovation"/>
    <s v="CAI Accel App Dev &amp; Integration - Bluemix"/>
    <s v="Robin (ROBIN) Bradley"/>
    <s v="NONE:No code/solution involved"/>
    <m/>
    <m/>
  </r>
  <r>
    <s v="2N-4C12QF8"/>
    <s v="Europe"/>
    <s v="UKI"/>
    <s v="UNAT DIRECT                                                           "/>
    <s v="Blockchain - AIG UK Trade Finance / Credit Risk Insurance"/>
    <x v="1"/>
    <m/>
    <m/>
    <m/>
    <x v="2"/>
    <x v="2"/>
    <d v="2017-07-07T00:00:00"/>
    <d v="2017-02-23T00:00:00"/>
    <x v="4"/>
    <d v="2017-07-27T00:00:00"/>
    <n v="154990"/>
    <n v="0.15498999999999999"/>
    <n v="12"/>
    <d v="2017-05-12T00:00:00"/>
    <s v="NIR"/>
    <x v="0"/>
    <s v="Cog Process Trnsfmtn"/>
    <s v="CPR: Blockchain Consulting"/>
    <s v="Ramakrishnan, Sunilkumar"/>
    <m/>
    <m/>
    <m/>
  </r>
  <r>
    <s v="6A-P62TULP"/>
    <s v="Europe"/>
    <s v="UKI"/>
    <s v="THOMSON REUTERS LIMITED                                               "/>
    <s v="Blockchain Digital Rights"/>
    <x v="2"/>
    <m/>
    <m/>
    <m/>
    <x v="2"/>
    <x v="3"/>
    <d v="2017-08-24T00:00:00"/>
    <d v="2017-01-12T00:00:00"/>
    <x v="4"/>
    <d v="2017-08-24T00:00:00"/>
    <n v="154990"/>
    <n v="0.15498999999999999"/>
    <n v="12"/>
    <d v="2017-01-22T00:00:00"/>
    <s v="Stretch"/>
    <x v="3"/>
    <s v="Infrastructure Svcs"/>
    <s v="6950-16G GTS Split Blockchain on Bluemix (Finance Use Only)"/>
    <s v="Williamson, A C"/>
    <s v="*"/>
    <m/>
    <m/>
  </r>
  <r>
    <s v="XI-OUHOJWO"/>
    <s v="Europe"/>
    <s v="UKI"/>
    <s v="BESA PUBLICATIONS LTD.                                                "/>
    <s v="Blockchain Infrastructure to support BESA MVP"/>
    <x v="2"/>
    <m/>
    <m/>
    <m/>
    <x v="2"/>
    <x v="3"/>
    <d v="2017-08-31T00:00:00"/>
    <d v="2017-06-05T00:00:00"/>
    <x v="4"/>
    <d v="2017-08-31T00:00:00"/>
    <n v="154990"/>
    <n v="0.15498999999999999"/>
    <n v="12"/>
    <d v="2017-06-08T00:00:00"/>
    <s v="NIR"/>
    <x v="7"/>
    <s v="Industry Platform"/>
    <s v="HSBN NW Monthly Charge"/>
    <s v="Roberts, Matthew"/>
    <s v="ZBLKPOC"/>
    <m/>
    <m/>
  </r>
  <r>
    <s v="QG-NYARABS"/>
    <s v="Europe"/>
    <s v="UKI"/>
    <s v="BURBERRYS                                                             "/>
    <s v="Blockchain"/>
    <x v="4"/>
    <m/>
    <m/>
    <m/>
    <x v="2"/>
    <x v="7"/>
    <d v="2017-09-22T00:00:00"/>
    <d v="2017-05-18T00:00:00"/>
    <x v="3"/>
    <d v="2017-09-22T00:00:00"/>
    <n v="154990"/>
    <n v="0.15498999999999999"/>
    <n v="12"/>
    <d v="2017-06-08T00:00:00"/>
    <s v="Stretch"/>
    <x v="0"/>
    <s v="Cog Process Trnsfmtn"/>
    <s v="CPR: Blockchain Consulting"/>
    <s v="Barker, Jack"/>
    <s v="NONE"/>
    <m/>
    <m/>
  </r>
  <r>
    <s v="TL-WEVC6NV"/>
    <s v="Europe"/>
    <s v="DACH"/>
    <s v="DekaBank                                                              "/>
    <s v="PoC Blockchain Use Case Validierung und Garage"/>
    <x v="1"/>
    <m/>
    <m/>
    <m/>
    <x v="2"/>
    <x v="1"/>
    <d v="2017-09-20T00:00:00"/>
    <d v="2017-02-03T00:00:00"/>
    <x v="4"/>
    <d v="2017-09-20T00:00:00"/>
    <n v="151000"/>
    <n v="0.151"/>
    <n v="12"/>
    <d v="2017-04-10T00:00:00"/>
    <s v="NIR"/>
    <x v="0"/>
    <s v="Cog Process Trnsfmtn"/>
    <s v="UNK - Blockchain (CPR)"/>
    <s v="Lang, Juergen"/>
    <m/>
    <m/>
    <m/>
  </r>
  <r>
    <s v="TO-KSY2HTW"/>
    <s v="Europe"/>
    <s v="DACH"/>
    <s v="Lisa Dräxlmaier GmbH                                                 "/>
    <s v="Blockchain"/>
    <x v="3"/>
    <m/>
    <m/>
    <m/>
    <x v="2"/>
    <x v="9"/>
    <d v="2017-09-30T00:00:00"/>
    <d v="2017-05-08T00:00:00"/>
    <x v="4"/>
    <d v="2017-09-30T00:00:00"/>
    <n v="151000"/>
    <n v="0.151"/>
    <n v="12"/>
    <d v="2017-06-12T00:00:00"/>
    <s v="NIR"/>
    <x v="0"/>
    <s v="Cog Process Trnsfmtn"/>
    <s v="CPR: Blockchain Consulting"/>
    <s v="Schleifer, Goetz"/>
    <m/>
    <m/>
    <m/>
  </r>
  <r>
    <s v="WA-TBLJ8DO"/>
    <s v="Greater China Group"/>
    <s v="GCG"/>
    <s v="CHINA CONSTRUCTION BANK CORPORATION                                   "/>
    <s v="Blockchain pilot in CCB"/>
    <x v="1"/>
    <m/>
    <m/>
    <m/>
    <x v="2"/>
    <x v="1"/>
    <d v="2017-08-30T00:00:00"/>
    <d v="2017-02-21T00:00:00"/>
    <x v="3"/>
    <d v="2017-08-30T00:00:00"/>
    <n v="150122"/>
    <n v="0.15012200000000001"/>
    <n v="4"/>
    <d v="2017-04-18T00:00:00"/>
    <s v="Stretch"/>
    <x v="0"/>
    <s v="Cog Process Trnsfmtn"/>
    <s v="CPR: Blockchain Consulting"/>
    <s v="LIN, WEI PING"/>
    <m/>
    <m/>
    <m/>
  </r>
  <r>
    <s v="CQ-AWMPI7P"/>
    <s v="Europe"/>
    <s v="DACH"/>
    <s v="Deutsche Bank AG                                                      "/>
    <s v="Blockchain Integration - Connect DB to the DTC Platform"/>
    <x v="1"/>
    <m/>
    <m/>
    <m/>
    <x v="2"/>
    <x v="1"/>
    <d v="2017-07-03T00:00:00"/>
    <d v="2017-05-19T00:00:00"/>
    <x v="3"/>
    <d v="2017-07-03T00:00:00"/>
    <n v="150000"/>
    <n v="0.15"/>
    <n v="12"/>
    <d v="2017-06-09T00:00:00"/>
    <s v="Stretch"/>
    <x v="0"/>
    <s v="Cog Process Trnsfmtn"/>
    <s v="CPR: Blockchain Consulting"/>
    <s v="Ripper, Thorsten"/>
    <m/>
    <m/>
    <m/>
  </r>
  <r>
    <s v="F4-PL9SEPZ"/>
    <s v="Europe"/>
    <s v="BeNeLux"/>
    <s v="Koopman Logistics Group BV                                            "/>
    <s v="POC on Blockchain with Renault Nissan"/>
    <x v="1"/>
    <m/>
    <m/>
    <m/>
    <x v="2"/>
    <x v="1"/>
    <d v="2017-07-04T00:00:00"/>
    <d v="2017-04-05T00:00:00"/>
    <x v="4"/>
    <d v="2017-07-04T00:00:00"/>
    <n v="150000"/>
    <n v="0.15"/>
    <n v="12"/>
    <d v="2017-04-06T00:00:00"/>
    <s v="NIR"/>
    <x v="0"/>
    <s v="Cog Process Trnsfmtn"/>
    <s v="UNK - Blockchain (CPR)"/>
    <s v="Kempen, F (Frans)"/>
    <s v="ZBLKPOC"/>
    <m/>
    <m/>
  </r>
  <r>
    <s v="WJ-DI8L1OI"/>
    <s v="Europe"/>
    <s v="DACH"/>
    <s v="GfK SE                                                                "/>
    <s v="CeBIT17-Blockchain für Vertragsmanagement"/>
    <x v="4"/>
    <m/>
    <m/>
    <m/>
    <x v="2"/>
    <x v="7"/>
    <d v="2017-07-04T00:00:00"/>
    <d v="2017-04-05T00:00:00"/>
    <x v="4"/>
    <d v="2017-07-04T00:00:00"/>
    <n v="150000"/>
    <n v="0.15"/>
    <n v="12"/>
    <d v="2017-04-06T00:00:00"/>
    <s v="NIR"/>
    <x v="0"/>
    <s v="Cog Process Trnsfmtn"/>
    <s v="CPR: Blockchain Consulting"/>
    <s v="Kunde, Elke"/>
    <m/>
    <m/>
    <m/>
  </r>
  <r>
    <s v="X3-R05B2LI"/>
    <s v="Europe"/>
    <s v="DACH"/>
    <s v="First Data Deutschland GmbH                                           "/>
    <s v="CeBIT17-Blockchain for Loyalty and credit card processors"/>
    <x v="1"/>
    <m/>
    <m/>
    <m/>
    <x v="2"/>
    <x v="1"/>
    <d v="2017-07-04T00:00:00"/>
    <d v="2017-04-05T00:00:00"/>
    <x v="4"/>
    <d v="2017-07-04T00:00:00"/>
    <n v="150000"/>
    <n v="0.15"/>
    <n v="12"/>
    <d v="2017-05-09T00:00:00"/>
    <s v="NIR"/>
    <x v="0"/>
    <s v="Cog Process Trnsfmtn"/>
    <s v="CPR: Blockchain Consulting"/>
    <s v="Kunde, Elke"/>
    <m/>
    <m/>
    <m/>
  </r>
  <r>
    <s v="20-0RAJ2I9"/>
    <s v="GCG Group"/>
    <s v="GCG"/>
    <s v="CHINA CITIC BANK INTERNATIONAL LIMITED"/>
    <s v="Blockchain Garage"/>
    <x v="1"/>
    <m/>
    <m/>
    <m/>
    <x v="2"/>
    <x v="1"/>
    <d v="2017-07-05T00:00:00"/>
    <s v="07/12/2016 11:38am"/>
    <x v="3"/>
    <d v="2017-07-05T00:00:00"/>
    <n v="150000"/>
    <n v="0.15"/>
    <n v="12"/>
    <s v="05/25/2017 01:32am"/>
    <s v="Stretch"/>
    <x v="1"/>
    <s v="Cloud Developer Service"/>
    <s v="Bluemix Pay As You Go"/>
    <s v="CANDACE (CANDACE) Chan"/>
    <s v="ISA-BankFS08-Blockchain"/>
    <m/>
    <m/>
  </r>
  <r>
    <s v="CM-LAIZ5H7"/>
    <s v="Europe"/>
    <s v="Nordic"/>
    <s v="DONG ENERGY A/S                                                       "/>
    <s v="DONG Blockchain MVP"/>
    <x v="2"/>
    <m/>
    <m/>
    <m/>
    <x v="2"/>
    <x v="5"/>
    <d v="2017-07-05T00:00:00"/>
    <d v="2017-02-10T00:00:00"/>
    <x v="3"/>
    <d v="2017-07-05T00:00:00"/>
    <n v="150000"/>
    <n v="0.15"/>
    <n v="6"/>
    <d v="2017-06-01T00:00:00"/>
    <s v="Stretch"/>
    <x v="0"/>
    <s v="Cog Process Trnsfmtn"/>
    <s v="CPR: Blockchain Consulting"/>
    <s v="Overgaard, Nils"/>
    <m/>
    <m/>
    <m/>
  </r>
  <r>
    <s v="F0-39690ST"/>
    <s v="North America"/>
    <s v="US Distribution"/>
    <s v="SMITHFIELD FOODS INC                                                  "/>
    <s v="Blockchain Proof of Concept"/>
    <x v="4"/>
    <m/>
    <m/>
    <m/>
    <x v="2"/>
    <x v="7"/>
    <d v="2017-07-14T00:00:00"/>
    <d v="2017-01-25T00:00:00"/>
    <x v="4"/>
    <d v="2017-07-14T00:00:00"/>
    <n v="150000"/>
    <n v="0.15"/>
    <n v="2"/>
    <d v="2017-01-26T00:00:00"/>
    <s v="Stretch"/>
    <x v="0"/>
    <s v="Cog Process Trnsfmtn"/>
    <s v="CPR: Blockchain Consulting"/>
    <s v="SHOWERS, DANIEL C. (DAN)"/>
    <s v="*"/>
    <m/>
    <m/>
  </r>
  <r>
    <s v="0L-H1GB4V3"/>
    <s v="Europe"/>
    <s v="BeNeLux"/>
    <s v="C. STEINWEG-HANDELSVEEM B.V.                                          "/>
    <s v="Blockchain PoC"/>
    <x v="4"/>
    <m/>
    <m/>
    <m/>
    <x v="2"/>
    <x v="7"/>
    <d v="2017-07-18T00:00:00"/>
    <d v="2017-04-19T00:00:00"/>
    <x v="2"/>
    <d v="2017-07-18T00:00:00"/>
    <n v="150000"/>
    <n v="0.15"/>
    <n v="3"/>
    <d v="2017-06-12T00:00:00"/>
    <s v="Stretch"/>
    <x v="0"/>
    <s v="Cog Process Trnsfmtn"/>
    <s v="CPR: Blockchain Consulting"/>
    <s v="Doves, O (Onno)"/>
    <m/>
    <m/>
    <m/>
  </r>
  <r>
    <s v="17-YAURP18"/>
    <s v="Europe"/>
    <s v="BeNeLux"/>
    <s v="ABN AMRO BANK NV                                                      "/>
    <s v="Finance of Trade on Blockchain"/>
    <x v="1"/>
    <m/>
    <m/>
    <m/>
    <x v="2"/>
    <x v="1"/>
    <d v="2017-07-19T00:00:00"/>
    <d v="2017-04-20T00:00:00"/>
    <x v="3"/>
    <d v="2017-07-19T00:00:00"/>
    <n v="150000"/>
    <n v="0.15"/>
    <n v="12"/>
    <d v="2017-05-25T00:00:00"/>
    <s v="NIR"/>
    <x v="0"/>
    <s v="Cog Process Trnsfmtn"/>
    <s v="CPR: Blockchain Consulting"/>
    <s v="Smeets, J (Jacques)"/>
    <s v="ZBLKPOC"/>
    <m/>
    <m/>
  </r>
  <r>
    <s v="0Y-3HLQ2HV"/>
    <s v="Asia Pacific"/>
    <s v="Korea"/>
    <s v="HANA FINANCIAL GROUP"/>
    <s v="Blockchain PoC"/>
    <x v="1"/>
    <m/>
    <m/>
    <m/>
    <x v="2"/>
    <x v="1"/>
    <d v="2017-07-28T00:00:00"/>
    <s v="06/29/2016 03:25am"/>
    <x v="4"/>
    <d v="2017-07-28T00:00:00"/>
    <n v="150000"/>
    <n v="0.15"/>
    <n v="12"/>
    <s v="01/22/2017 01:45pm"/>
    <s v="NIR"/>
    <x v="1"/>
    <s v="Cloud Unit Services"/>
    <m/>
    <s v="Se Youl (SE YOUL) Park"/>
    <m/>
    <m/>
    <m/>
  </r>
  <r>
    <s v="19-K9T7OAB"/>
    <s v="Asia Pacific"/>
    <s v="ISA"/>
    <s v="TATA CAPITAL LIMITED                                                  "/>
    <s v="Blockchain for Supply Chain Finance Use Case"/>
    <x v="5"/>
    <s v="Yes"/>
    <s v="India"/>
    <s v="In the process of submitting a proposal, Need more details"/>
    <x v="2"/>
    <x v="1"/>
    <d v="2017-07-28T00:00:00"/>
    <d v="2017-02-21T00:00:00"/>
    <x v="3"/>
    <d v="2017-07-28T00:00:00"/>
    <n v="150000"/>
    <n v="0.15"/>
    <n v="12"/>
    <d v="2017-05-04T00:00:00"/>
    <s v="Stretch"/>
    <x v="0"/>
    <s v="Cog Process Trnsfmtn"/>
    <s v="CPR: Blockchain Consulting"/>
    <s v="Foujdar, Ajay S"/>
    <s v="ZBLKPOC"/>
    <m/>
    <m/>
  </r>
  <r>
    <s v="5K-QU0B51A"/>
    <s v="North America"/>
    <s v="US Federal"/>
    <s v="US DEPT OF HEALTH &amp; HUMAN SERVICES"/>
    <s v="CDC- BlockChain"/>
    <x v="0"/>
    <m/>
    <m/>
    <m/>
    <x v="2"/>
    <x v="0"/>
    <d v="2017-07-28T00:00:00"/>
    <s v="12/13/2016 05:40pm"/>
    <x v="4"/>
    <d v="2017-07-28T00:00:00"/>
    <n v="150000"/>
    <n v="0.15"/>
    <n v="12"/>
    <s v="02/19/2017 03:10am"/>
    <s v="NIR"/>
    <x v="1"/>
    <s v="Cloud Developer Service"/>
    <s v="Bluemix Public Subscription"/>
    <s v="Felecia R. (Felecia) Kornegay"/>
    <m/>
    <m/>
    <m/>
  </r>
  <r>
    <s v="OT-QZUA2AQ"/>
    <s v="North America"/>
    <s v="US Finance Service"/>
    <s v="SUMITOMO MITSUI BANKING CORP                                          "/>
    <s v="SMBC Group- First Blockchain Project"/>
    <x v="1"/>
    <m/>
    <m/>
    <m/>
    <x v="2"/>
    <x v="1"/>
    <d v="2017-07-31T00:00:00"/>
    <d v="2017-04-18T00:00:00"/>
    <x v="4"/>
    <d v="2017-07-31T00:00:00"/>
    <n v="150000"/>
    <n v="0.15"/>
    <n v="2"/>
    <d v="2017-04-20T00:00:00"/>
    <s v="Stretch"/>
    <x v="0"/>
    <s v="Cog Process Trnsfmtn"/>
    <s v="CPR: Blockchain Consulting"/>
    <s v="Cant, Bart (Bart)"/>
    <m/>
    <m/>
    <m/>
  </r>
  <r>
    <s v="IN-R835NIC"/>
    <s v="North America"/>
    <s v="US Communica/CSI"/>
    <s v="Passive House Institute US                                            "/>
    <s v="Watson and Blockchain"/>
    <x v="2"/>
    <m/>
    <m/>
    <m/>
    <x v="2"/>
    <x v="5"/>
    <d v="2017-08-01T00:00:00"/>
    <d v="2017-05-03T00:00:00"/>
    <x v="3"/>
    <d v="2017-08-01T00:00:00"/>
    <n v="150000"/>
    <n v="0.15"/>
    <n v="12"/>
    <d v="2017-06-01T00:00:00"/>
    <s v="Stretch"/>
    <x v="0"/>
    <s v="Cog Process Trnsfmtn"/>
    <s v="CPR: Blockchain Consulting"/>
    <s v="BUSINESSPARTNER"/>
    <m/>
    <m/>
    <m/>
  </r>
  <r>
    <s v="2Y-S43DU8G"/>
    <s v="North America"/>
    <s v="US Communica/CSI"/>
    <s v="CITCO FUND SERVICES USA INC                                           "/>
    <s v="IBM Blockchain Services"/>
    <x v="1"/>
    <m/>
    <m/>
    <m/>
    <x v="2"/>
    <x v="1"/>
    <d v="2017-08-09T00:00:00"/>
    <d v="2017-05-11T00:00:00"/>
    <x v="4"/>
    <d v="2017-08-09T00:00:00"/>
    <n v="150000"/>
    <n v="0.15"/>
    <n v="12"/>
    <d v="2017-05-18T00:00:00"/>
    <s v="Stretch"/>
    <x v="0"/>
    <s v="Cog Process Trnsfmtn"/>
    <s v="CPR: Blockchain Consulting"/>
    <s v="AJANI, ARSALAN"/>
    <m/>
    <m/>
    <m/>
  </r>
  <r>
    <s v="Z5-LSVMWES"/>
    <s v="North America"/>
    <s v="US Industrial"/>
    <s v="EXXONMOBIL GLOBAL SERVICES CO                                         "/>
    <s v="Blockchain - Hydrocarbon Accounting"/>
    <x v="3"/>
    <m/>
    <m/>
    <m/>
    <x v="2"/>
    <x v="11"/>
    <d v="2017-08-13T00:00:00"/>
    <d v="2017-05-15T00:00:00"/>
    <x v="4"/>
    <d v="2017-08-13T00:00:00"/>
    <n v="150000"/>
    <n v="0.15"/>
    <n v="12"/>
    <d v="2017-05-18T00:00:00"/>
    <s v="Stretch"/>
    <x v="7"/>
    <s v="Industry Platform"/>
    <s v="UNK - High Security Business Network"/>
    <s v="BLAIR, JENNIFER M (Jennifer)"/>
    <s v="BLKHSBN, DEVCNAPP"/>
    <m/>
    <m/>
  </r>
  <r>
    <s v="H3-JIPVT6T"/>
    <s v="Europe"/>
    <s v="SPGI"/>
    <s v="REAL MADRID                                                           "/>
    <s v="Blockchain IOT Entradas Digitales Estadio"/>
    <x v="2"/>
    <m/>
    <m/>
    <m/>
    <x v="2"/>
    <x v="3"/>
    <d v="2017-08-17T00:00:00"/>
    <d v="2017-05-19T00:00:00"/>
    <x v="3"/>
    <d v="2017-08-17T00:00:00"/>
    <n v="150000"/>
    <n v="0.15"/>
    <n v="4"/>
    <d v="2017-06-01T00:00:00"/>
    <s v="Stretch"/>
    <x v="0"/>
    <s v="Cog Process Trnsfmtn"/>
    <s v="CPR: Blockchain Consulting"/>
    <s v="Thomas Rubio, Jorge"/>
    <m/>
    <m/>
    <m/>
  </r>
  <r>
    <s v="8L-JHSQWT8"/>
    <s v="North America"/>
    <s v="US Finance Service"/>
    <s v="PROGRESSIVE CASUALTY INSURANCE                                        "/>
    <s v="Blockchain - Initial Use Case and POC"/>
    <x v="1"/>
    <m/>
    <m/>
    <m/>
    <x v="2"/>
    <x v="2"/>
    <d v="2017-08-18T00:00:00"/>
    <d v="2017-05-18T00:00:00"/>
    <x v="2"/>
    <d v="2017-08-18T00:00:00"/>
    <n v="150000"/>
    <n v="0.15"/>
    <n v="3"/>
    <d v="2017-06-01T00:00:00"/>
    <s v="At Risk"/>
    <x v="0"/>
    <s v="Cog Process Trnsfmtn"/>
    <s v="CPR: Blockchain Consulting"/>
    <s v="Hummer, Don L (Don)"/>
    <s v="NONE"/>
    <m/>
    <m/>
  </r>
  <r>
    <s v="TF-HD9M9H1"/>
    <s v="Europe"/>
    <s v="DACH"/>
    <s v="F. Hoffmann-La Roche AG"/>
    <s v="BlockChain, Advanced Analytics and Artificial Intelligence at Roche Finance"/>
    <x v="0"/>
    <m/>
    <m/>
    <m/>
    <x v="2"/>
    <x v="10"/>
    <d v="2017-08-24T00:00:00"/>
    <s v="03/17/2017 09:17am"/>
    <x v="4"/>
    <d v="2017-08-24T00:00:00"/>
    <n v="150000"/>
    <n v="0.15"/>
    <n v="1"/>
    <s v="03/23/2017 02:32am"/>
    <s v="Stretch"/>
    <x v="10"/>
    <s v="Analytics Platform"/>
    <s v="SPSS Modeler"/>
    <s v="DATA WITHHELD"/>
    <s v="ANADVNCE:ANA SP: Advanced Analytics"/>
    <m/>
    <m/>
  </r>
  <r>
    <s v="BF-06PZBVO"/>
    <s v="Asia Pacific"/>
    <s v="Korea"/>
    <s v="HYUNDAI CARD                                                          "/>
    <s v="BlockChain Business"/>
    <x v="1"/>
    <m/>
    <m/>
    <m/>
    <x v="2"/>
    <x v="1"/>
    <d v="2017-08-25T00:00:00"/>
    <d v="2017-03-08T00:00:00"/>
    <x v="4"/>
    <d v="2017-08-25T00:00:00"/>
    <n v="150000"/>
    <n v="0.15"/>
    <n v="3"/>
    <d v="2017-05-25T00:00:00"/>
    <s v="Stretch"/>
    <x v="0"/>
    <s v="Cog Process Trnsfmtn"/>
    <s v="CPR: Blockchain Consulting"/>
    <s v="Lee, Jong Ho"/>
    <m/>
    <m/>
    <m/>
  </r>
  <r>
    <s v="VS-F129UXQ"/>
    <s v="Latin America"/>
    <s v="SSA"/>
    <s v="AGENCIA DE VIAJES Y TURISMO AVIATUR SA"/>
    <s v="CLOBLO Blockchain - Grupo Aviatur (Agencia de viajes y turismo y Carga)"/>
    <x v="2"/>
    <m/>
    <m/>
    <m/>
    <x v="2"/>
    <x v="3"/>
    <d v="2017-08-25T00:00:00"/>
    <s v="02/14/2017 04:34pm"/>
    <x v="3"/>
    <d v="2017-08-25T00:00:00"/>
    <n v="150000"/>
    <n v="0.15"/>
    <n v="12"/>
    <s v="05/25/2017 01:32am"/>
    <s v="Stretch"/>
    <x v="1"/>
    <s v="Cloud Developer Service"/>
    <s v="Bluemix Public Subscription"/>
    <s v="Candy Giselle (CANDY GISELLE) Hernandez Garcia"/>
    <s v="BLKHSBN:HW SP: Blockchain High Sec Bus Netwk Blmix, ISA-999-NoSolutionSold, ZBLKPOC:HW SP: Blockchain Proof of Concept"/>
    <m/>
    <m/>
  </r>
  <r>
    <s v="F6-P97CY1Y"/>
    <s v="Europe"/>
    <s v="Italy"/>
    <s v="BARILLA G.E R. FRATELLI                                               "/>
    <s v="First Project Blockchain"/>
    <x v="4"/>
    <m/>
    <m/>
    <m/>
    <x v="2"/>
    <x v="7"/>
    <d v="2017-08-30T00:00:00"/>
    <d v="2017-06-01T00:00:00"/>
    <x v="3"/>
    <d v="2017-08-30T00:00:00"/>
    <n v="150000"/>
    <n v="0.15"/>
    <n v="3"/>
    <d v="2017-06-08T00:00:00"/>
    <s v="NIR"/>
    <x v="0"/>
    <s v="Cog Process Trnsfmtn"/>
    <s v="CPR: Blockchain Consulting"/>
    <s v="Somma, Simone"/>
    <s v="*"/>
    <m/>
    <m/>
  </r>
  <r>
    <s v="IF-8O2UI2J"/>
    <s v="North America"/>
    <s v="US Finance Service"/>
    <s v="US BANK NATIONAL ASSOCIATION"/>
    <s v="Blockchain Pilot with Retailer/Shipper"/>
    <x v="1"/>
    <m/>
    <m/>
    <m/>
    <x v="2"/>
    <x v="1"/>
    <d v="2017-08-30T00:00:00"/>
    <s v="04/03/2017 11:15am"/>
    <x v="4"/>
    <d v="2017-08-30T00:00:00"/>
    <n v="150000"/>
    <n v="0.15"/>
    <n v="12"/>
    <s v="04/06/2017 01:32am"/>
    <s v="NIR"/>
    <x v="1"/>
    <s v="Cloud Developer Service"/>
    <m/>
    <s v="MICHAEL K. (Mike) MORRIS"/>
    <s v="ACTINSIG:CLD&amp;COG: Transform processes w/ insights, DEVCNAPP:CLD&amp;COG: Develop cloud native apps"/>
    <m/>
    <m/>
  </r>
  <r>
    <s v="KG-1XQFV7T"/>
    <s v="Asia Pacific"/>
    <s v="Korea"/>
    <s v="HANA FINANCIAL GROUP"/>
    <s v="[HNFG] Bluemix &amp; Blockchain for GLN"/>
    <x v="1"/>
    <m/>
    <m/>
    <m/>
    <x v="2"/>
    <x v="1"/>
    <d v="2017-08-30T00:00:00"/>
    <s v="11/20/2016 08:22pm"/>
    <x v="2"/>
    <d v="2017-08-30T00:00:00"/>
    <n v="150000"/>
    <n v="0.15"/>
    <n v="12"/>
    <s v="06/01/2017 01:32am"/>
    <s v="Key stretch"/>
    <x v="1"/>
    <s v="Cloud Developer Service"/>
    <s v="IBM Bluemix Dedicated - Runtimes"/>
    <s v="Jin Hyoe (JIN HYOE) Kim"/>
    <s v="CLOUD1:All Cloud Sales other than to Cloud SPs"/>
    <m/>
    <m/>
  </r>
  <r>
    <s v="83-3QSCJZ9"/>
    <s v="North America"/>
    <s v="US Distribution"/>
    <s v="UNITED AIRLINES INC"/>
    <s v="United &amp; IATA Blockchain"/>
    <x v="4"/>
    <m/>
    <m/>
    <m/>
    <x v="2"/>
    <x v="6"/>
    <d v="2017-08-31T00:00:00"/>
    <s v="05/03/2017 01:11pm"/>
    <x v="3"/>
    <d v="2017-08-31T00:00:00"/>
    <n v="150000"/>
    <n v="0.15"/>
    <n v="2"/>
    <s v="06/15/2017 01:32am"/>
    <s v="Stretch"/>
    <x v="1"/>
    <s v="Cloud Developer Service"/>
    <s v="IBM Bluemix Garage - MVP"/>
    <s v="Diane E. (Diane) Shimmon"/>
    <s v="COGAPPS:CLD&amp;COG: Create cognitive applications"/>
    <m/>
    <m/>
  </r>
  <r>
    <s v="T4-NH04NQ4"/>
    <s v="North America"/>
    <s v="US Distribution"/>
    <s v="CARDINAL HEALTH TECHNOLOGIES, LLC"/>
    <s v="Blockchain"/>
    <x v="4"/>
    <m/>
    <m/>
    <m/>
    <x v="2"/>
    <x v="7"/>
    <d v="2017-08-31T00:00:00"/>
    <s v="11/08/2016 10:24am"/>
    <x v="3"/>
    <d v="2017-08-31T00:00:00"/>
    <n v="150000"/>
    <n v="0.15"/>
    <n v="12"/>
    <s v="06/08/2017 01:31am"/>
    <s v="Key stretch"/>
    <x v="1"/>
    <s v="Cloud Developer Service"/>
    <s v="IBM Bluemix Garage - MVP"/>
    <s v="PATRICK J. (Patrick) HEFLIN"/>
    <s v="BLKHSBN:HW SP: Blockchain High Sec Bus Netwk Blmix, EMBCLOUD:GBS Embedded Cloud"/>
    <m/>
    <m/>
  </r>
  <r>
    <s v="CU-A0RTRK5"/>
    <s v="North America"/>
    <s v="US Communica/CSI"/>
    <s v="MCI TELECOMMUNICATIONS CORP                                           "/>
    <s v="BB&amp;T First Blockchain Project"/>
    <x v="2"/>
    <m/>
    <m/>
    <m/>
    <x v="2"/>
    <x v="3"/>
    <d v="2017-09-01T00:00:00"/>
    <d v="2017-03-29T00:00:00"/>
    <x v="4"/>
    <d v="2017-09-01T00:00:00"/>
    <n v="150000"/>
    <n v="0.15"/>
    <n v="2"/>
    <d v="2017-06-05T00:00:00"/>
    <s v="Stretch"/>
    <x v="0"/>
    <s v="Cog Process Trnsfmtn"/>
    <s v="CPR: Blockchain Consulting"/>
    <s v="Cant, Bart (Bart)"/>
    <m/>
    <m/>
    <m/>
  </r>
  <r>
    <s v="35-7Q213XR"/>
    <s v="Europe"/>
    <s v="DACH"/>
    <s v="Axalta Coating Systems GmbH                                           "/>
    <s v="Blockchain (WP 3/17)"/>
    <x v="3"/>
    <m/>
    <m/>
    <m/>
    <x v="2"/>
    <x v="12"/>
    <d v="2017-09-05T00:00:00"/>
    <d v="2017-02-16T00:00:00"/>
    <x v="4"/>
    <d v="2017-09-05T00:00:00"/>
    <n v="150000"/>
    <n v="0.15"/>
    <n v="12"/>
    <d v="2017-02-23T00:00:00"/>
    <s v="Stretch"/>
    <x v="0"/>
    <s v="Cog Process Trnsfmtn"/>
    <s v="CPR: Blockchain Consulting"/>
    <s v="Bolcic, Daniel"/>
    <s v="*"/>
    <m/>
    <m/>
  </r>
  <r>
    <s v="JP-LUEYAZS"/>
    <s v="North America"/>
    <s v="US Distribution"/>
    <s v="TARGET CORPORATION"/>
    <s v="Blockchain @ Target (Art of Possible)"/>
    <x v="4"/>
    <m/>
    <m/>
    <m/>
    <x v="2"/>
    <x v="7"/>
    <d v="2017-09-11T00:00:00"/>
    <s v="06/13/2017 10:18am"/>
    <x v="2"/>
    <d v="2017-09-11T00:00:00"/>
    <n v="150000"/>
    <n v="0.15"/>
    <n v="12"/>
    <s v="06/15/2017 01:32am"/>
    <s v="Key stretch"/>
    <x v="1"/>
    <s v="Cloud Developer Service"/>
    <s v="Bluemix Pay As You Go"/>
    <s v="MICHELLE (Michelle) MILLER"/>
    <s v="CLOUD1:All Cloud Sales other than to Cloud SPs"/>
    <m/>
    <m/>
  </r>
  <r>
    <s v="XF-VQPT3RD"/>
    <s v="Asia Pacific"/>
    <s v="ANZ"/>
    <s v="MINISTRY OF JUSTICE                                                   "/>
    <s v="Permission-Based Blockchain full project POC"/>
    <x v="0"/>
    <m/>
    <m/>
    <m/>
    <x v="2"/>
    <x v="0"/>
    <d v="2017-09-13T00:00:00"/>
    <d v="2017-05-30T00:00:00"/>
    <x v="2"/>
    <d v="2017-09-13T00:00:00"/>
    <n v="150000"/>
    <n v="0.15"/>
    <n v="12"/>
    <d v="2017-06-08T00:00:00"/>
    <s v="Stretch"/>
    <x v="0"/>
    <s v="Cog Process Trnsfmtn"/>
    <s v="CPR: Blockchain Consulting"/>
    <s v="HAND, LORI A (Lori)"/>
    <m/>
    <m/>
    <m/>
  </r>
  <r>
    <s v="6H-SU2OQVF"/>
    <s v="Europe"/>
    <s v="DACH"/>
    <s v="SBB AG"/>
    <s v="Blockchain for Ticketing"/>
    <x v="4"/>
    <m/>
    <m/>
    <m/>
    <x v="2"/>
    <x v="6"/>
    <d v="2017-09-14T00:00:00"/>
    <s v="11/23/2016 03:24am"/>
    <x v="4"/>
    <d v="2017-09-14T00:00:00"/>
    <n v="150000"/>
    <n v="0.15"/>
    <n v="1"/>
    <s v="01/28/2017 08:22am"/>
    <s v="NIR"/>
    <x v="0"/>
    <s v="Cognitive Process Transformation"/>
    <m/>
    <s v="DATA WITHHELD"/>
    <m/>
    <m/>
    <m/>
  </r>
  <r>
    <s v="UK-7GFSMEF"/>
    <s v="North America"/>
    <s v="US Finance Service"/>
    <s v="DFS SERVICES LLC"/>
    <s v="Blockchain for Discover"/>
    <x v="1"/>
    <m/>
    <m/>
    <m/>
    <x v="2"/>
    <x v="1"/>
    <d v="2017-09-15T00:00:00"/>
    <s v="02/10/2017 11:22am"/>
    <x v="3"/>
    <d v="2017-09-15T00:00:00"/>
    <n v="150000"/>
    <n v="0.15"/>
    <n v="12"/>
    <s v="05/25/2017 01:32am"/>
    <s v="Stretch"/>
    <x v="1"/>
    <s v="Cloud Developer Service"/>
    <s v="Bluemix Public Subscription"/>
    <s v="Leslie N. (Leslie) Korhan"/>
    <s v="CLOUD1:All Cloud Sales other than to Cloud SPs"/>
    <m/>
    <m/>
  </r>
  <r>
    <s v="LB-WA8IKC1"/>
    <s v="North America"/>
    <s v="US Industrial"/>
    <s v="BHP PETROLEUM AMERICAS INC                                            "/>
    <s v="Potash Reimbursables - Blockchain"/>
    <x v="3"/>
    <m/>
    <m/>
    <m/>
    <x v="2"/>
    <x v="11"/>
    <d v="2017-09-18T00:00:00"/>
    <d v="2017-03-09T00:00:00"/>
    <x v="3"/>
    <d v="2017-09-18T00:00:00"/>
    <n v="150000"/>
    <n v="0.15"/>
    <n v="4"/>
    <d v="2017-04-06T00:00:00"/>
    <s v="Stretch"/>
    <x v="0"/>
    <s v="Cog Process Trnsfmtn"/>
    <s v="CPR: Blockchain Consulting"/>
    <s v="BRENTON, KEITH D (Keith)"/>
    <s v="ZBLKPOC"/>
    <m/>
    <m/>
  </r>
  <r>
    <s v="53-DSZOGSG"/>
    <s v="Asia Pacific"/>
    <s v="ASEAN"/>
    <s v="TOKIO MARINE LIFE INSURANCE MALAYSIA BHD."/>
    <s v="HSBN Blockchain on LinuxONE"/>
    <x v="1"/>
    <m/>
    <m/>
    <m/>
    <x v="2"/>
    <x v="2"/>
    <d v="2017-09-20T00:00:00"/>
    <s v="03/20/2017 10:35pm"/>
    <x v="4"/>
    <d v="2017-12-20T00:00:00"/>
    <n v="150000"/>
    <n v="0.15"/>
    <n v="1"/>
    <s v="03/23/2017 02:32am"/>
    <s v="Stretch"/>
    <x v="5"/>
    <s v="System z"/>
    <s v="IBM LinuxONE Rockhopper"/>
    <s v="JING YI (Jing Yi) CHAN"/>
    <s v="BLKHSBN:HW SP: Blockchain High Sec Bus Netwk Blmix"/>
    <m/>
    <m/>
  </r>
  <r>
    <s v="C1-8YD1IUP"/>
    <s v="Europe"/>
    <s v="France"/>
    <s v="ELECTRICITE DE FRANCE                                                 "/>
    <s v="EDF Commerce MCP - GDPR Assessment &amp; gestion du consentement"/>
    <x v="2"/>
    <m/>
    <m/>
    <m/>
    <x v="2"/>
    <x v="5"/>
    <d v="2017-09-21T00:00:00"/>
    <d v="2017-05-03T00:00:00"/>
    <x v="3"/>
    <d v="2017-09-21T00:00:00"/>
    <n v="150000"/>
    <n v="0.15"/>
    <n v="3"/>
    <d v="2017-05-11T00:00:00"/>
    <s v="NIR"/>
    <x v="0"/>
    <s v="Cog Process Trnsfmtn"/>
    <s v="UNK - Blockchain (CPR)"/>
    <s v="Guedj, Sarah"/>
    <m/>
    <m/>
    <m/>
  </r>
  <r>
    <s v="OL-L7T829N"/>
    <s v="Europe"/>
    <s v="CEE"/>
    <s v="KRAJOWY DEPOZYT PAPIEROW WARTOSCIOWYCH S. A."/>
    <s v="Blockchain"/>
    <x v="1"/>
    <m/>
    <m/>
    <m/>
    <x v="2"/>
    <x v="1"/>
    <d v="2017-09-22T00:00:00"/>
    <s v="11/18/2016 11:25am"/>
    <x v="3"/>
    <d v="2017-09-22T00:00:00"/>
    <n v="150000"/>
    <n v="0.15"/>
    <n v="1"/>
    <s v="06/08/2017 01:31am"/>
    <s v="Stretch"/>
    <x v="5"/>
    <s v="Power System i/p"/>
    <s v="Power 7R1 Linux"/>
    <s v="ROBERT P. (ROBERT) KAROLEWSKI"/>
    <s v="ZBLKPOC:HW SP: Blockchain Proof of Concept"/>
    <m/>
    <m/>
  </r>
  <r>
    <s v="3D-GPGBS4S"/>
    <s v="Europe"/>
    <s v="DACH"/>
    <s v="Erste Group Bank AG"/>
    <s v="Blockchain Automation of Invoices"/>
    <x v="1"/>
    <m/>
    <m/>
    <m/>
    <x v="2"/>
    <x v="1"/>
    <d v="2017-09-28T00:00:00"/>
    <s v="05/22/2017 08:35am"/>
    <x v="4"/>
    <d v="2017-09-28T00:00:00"/>
    <n v="150000"/>
    <n v="0.15"/>
    <n v="12"/>
    <s v="06/12/2017 11:30am"/>
    <s v="Stretch"/>
    <x v="0"/>
    <s v="Cognitive Process Transformation"/>
    <s v="CPS: Procurement Analytics (Cloud, BPaaS)"/>
    <s v="DATA WITHHELD"/>
    <s v="ISA-BankFS08-Blockchain"/>
    <m/>
    <m/>
  </r>
  <r>
    <s v="ER-AJYXU1F"/>
    <s v="North America"/>
    <s v="US Federal"/>
    <s v="BUREAU OF CUSTOMS AND BORDER PROTECTION"/>
    <s v="CBP - Blockchain 2017 - Advanced Clearance for Arriving Passengers"/>
    <x v="0"/>
    <m/>
    <m/>
    <m/>
    <x v="2"/>
    <x v="0"/>
    <d v="2017-09-28T00:00:00"/>
    <s v="05/02/2017 01:47pm"/>
    <x v="3"/>
    <d v="2017-09-28T00:00:00"/>
    <n v="150000"/>
    <n v="0.15"/>
    <n v="12"/>
    <s v="05/11/2017 01:31am"/>
    <s v="NIR"/>
    <x v="1"/>
    <s v="Cloud Developer Service"/>
    <s v="IBM Bluemix Dedicated - Runtimes"/>
    <s v="JOHN G. (John) JURKIN"/>
    <s v="BLKHSBN:HW SP: Blockchain High Sec Bus Netwk Blmix"/>
    <m/>
    <m/>
  </r>
  <r>
    <s v="VV-S5NX2AN"/>
    <s v="Asia Pacific"/>
    <s v="ASEAN"/>
    <s v="DBS BANK LTD."/>
    <s v="Blockchain (IDC Asian Financial Congress )"/>
    <x v="1"/>
    <m/>
    <m/>
    <m/>
    <x v="2"/>
    <x v="1"/>
    <d v="2017-09-28T00:00:00"/>
    <s v="03/24/2017 02:46pm"/>
    <x v="3"/>
    <d v="2017-09-28T00:00:00"/>
    <n v="150000"/>
    <n v="0.15"/>
    <n v="12"/>
    <s v="05/25/2017 01:32am"/>
    <s v="NIR"/>
    <x v="1"/>
    <s v="Cloud Developer Service"/>
    <s v="IBM Bluemix Garage - MVP"/>
    <s v="CHETAN KUMAR (Chetan Kumar) KRISHNAMURTHY"/>
    <s v="CLOUD1:All Cloud Sales other than to Cloud SPs"/>
    <m/>
    <m/>
  </r>
  <r>
    <s v="02-YEC4T6Q"/>
    <s v="GCG Group"/>
    <s v="GCG"/>
    <s v="JIANGXI BANK CO.,LTD"/>
    <s v="Jiang Xi Bank Blockchain project"/>
    <x v="1"/>
    <m/>
    <m/>
    <m/>
    <x v="2"/>
    <x v="1"/>
    <d v="2017-09-29T00:00:00"/>
    <s v="05/10/2017 10:41am"/>
    <x v="3"/>
    <d v="2017-09-29T00:00:00"/>
    <n v="150000"/>
    <n v="0.15"/>
    <n v="1"/>
    <s v="06/15/2017 01:32am"/>
    <s v="Key stretch"/>
    <x v="5"/>
    <s v="System z"/>
    <s v="IBM LinuxONE Rockhopper"/>
    <s v="Ke (Ke) Xu"/>
    <s v="ZBLKPOC:HW SP: Blockchain Proof of Concept"/>
    <m/>
    <m/>
  </r>
  <r>
    <s v="24-QY3FX06"/>
    <s v="Latin America"/>
    <s v="SSA"/>
    <s v="BANCO DEL ESTADO DE CHILE"/>
    <s v="Blockchain"/>
    <x v="1"/>
    <m/>
    <m/>
    <m/>
    <x v="2"/>
    <x v="1"/>
    <d v="2017-09-29T00:00:00"/>
    <s v="02/07/2017 05:55am"/>
    <x v="3"/>
    <d v="2017-09-29T00:00:00"/>
    <n v="150000"/>
    <n v="0.15"/>
    <n v="12"/>
    <s v="06/15/2017 01:32am"/>
    <s v="Stretch"/>
    <x v="1"/>
    <s v="Cloud Developer Service"/>
    <s v="IBM Bluemix Garage - MVP"/>
    <s v="JOSE MIGUEL (JOSE MIGUEL) SELMAN GREZ"/>
    <s v="CLOUD1:All Cloud Sales other than to Cloud SPs"/>
    <m/>
    <m/>
  </r>
  <r>
    <s v="GI-ZRQEBOU"/>
    <s v="Europe"/>
    <s v="SPGI"/>
    <s v="EL CORTE INGLES,S.A SUC.001 DPTO.300 PED.33333333"/>
    <s v="Blockchain en Aseguradora"/>
    <x v="4"/>
    <m/>
    <m/>
    <m/>
    <x v="2"/>
    <x v="7"/>
    <d v="2017-09-29T00:00:00"/>
    <s v="12/08/2016 01:56am"/>
    <x v="4"/>
    <d v="2017-09-29T00:00:00"/>
    <n v="150000"/>
    <n v="0.15"/>
    <n v="12"/>
    <s v="01/27/2017 04:42am"/>
    <s v="Stretch"/>
    <x v="0"/>
    <s v="Cognitive Process Transformation"/>
    <m/>
    <s v="Jose Miguel (José Miguel) Rico De La Hera"/>
    <m/>
    <m/>
    <m/>
  </r>
  <r>
    <s v="HT-ZEBKIVC"/>
    <s v="Europe"/>
    <s v="BeNeLux"/>
    <s v="Rabobank Nederland                                                    "/>
    <s v="Trade Commodity Finance"/>
    <x v="1"/>
    <m/>
    <m/>
    <m/>
    <x v="2"/>
    <x v="1"/>
    <d v="2017-09-29T00:00:00"/>
    <d v="2017-05-05T00:00:00"/>
    <x v="2"/>
    <d v="2017-06-30T00:00:00"/>
    <n v="150000"/>
    <n v="0.15"/>
    <n v="3"/>
    <d v="2017-06-12T00:00:00"/>
    <s v="Stretch"/>
    <x v="0"/>
    <s v="Cog Process Trnsfmtn"/>
    <s v="CPR: Blockchain Consulting"/>
    <s v="Borsboom, Peter"/>
    <m/>
    <m/>
    <m/>
  </r>
  <r>
    <s v="MF-MX59SEX"/>
    <s v="North America"/>
    <s v="US Industrial"/>
    <s v="SHELL OIL PRODUCTS US                                                 "/>
    <s v="Blockchain - Trade Finance Solution"/>
    <x v="3"/>
    <m/>
    <m/>
    <m/>
    <x v="2"/>
    <x v="11"/>
    <d v="2017-09-29T00:00:00"/>
    <d v="2017-03-15T00:00:00"/>
    <x v="4"/>
    <d v="2017-10-02T00:00:00"/>
    <n v="150000"/>
    <n v="0.15"/>
    <n v="4"/>
    <d v="2017-06-08T00:00:00"/>
    <s v="Stretch"/>
    <x v="0"/>
    <s v="Cog Process Trnsfmtn"/>
    <s v="UNK - Blockchain (CPR)"/>
    <s v="BLAIR, JENNIFER M (Jennifer)"/>
    <s v=", BLKHSBN"/>
    <m/>
    <m/>
  </r>
  <r>
    <s v="Q4-X4SS77X"/>
    <s v="Asia Pacific"/>
    <s v="ASEAN"/>
    <s v="THE SIAM CEMENT PUBLIC COMPANY LIMITED"/>
    <s v="Blockchain for Supply Chain"/>
    <x v="3"/>
    <m/>
    <m/>
    <m/>
    <x v="2"/>
    <x v="11"/>
    <d v="2017-09-29T00:00:00"/>
    <s v="03/21/2017 02:52am"/>
    <x v="3"/>
    <d v="2017-09-29T00:00:00"/>
    <n v="150000"/>
    <n v="0.15"/>
    <n v="12"/>
    <s v="03/30/2017 01:32am"/>
    <s v="Stretch"/>
    <x v="1"/>
    <s v="Cloud Developer Service"/>
    <s v="IBM Bluemix Garage - Other"/>
    <s v="Niphat (Niphat) Yukhong"/>
    <s v="NONE:No code/solution involved"/>
    <m/>
    <m/>
  </r>
  <r>
    <s v="6K-CSLUKJJ"/>
    <s v="MEA"/>
    <s v="MEA"/>
    <s v="DUBAI CUSTOMS HEAD QUARTERS BUILDING"/>
    <s v="Blockchain Garage"/>
    <x v="0"/>
    <m/>
    <m/>
    <m/>
    <x v="2"/>
    <x v="0"/>
    <d v="2017-09-30T00:00:00"/>
    <s v="12/19/2016 06:51am"/>
    <x v="3"/>
    <d v="2017-09-30T00:00:00"/>
    <n v="150000"/>
    <n v="0.15"/>
    <n v="12"/>
    <s v="06/01/2017 01:32am"/>
    <s v="Key stretch"/>
    <x v="1"/>
    <s v="Lab Services"/>
    <s v="Software Services - Bluemix Garage"/>
    <s v="Amr (Amr) Roshdy"/>
    <s v="ISA-999-NoSolutionSold"/>
    <m/>
    <m/>
  </r>
  <r>
    <s v="ES-W83LO3G"/>
    <s v="North America"/>
    <s v="US Finance Service"/>
    <s v="DV Trading LLC"/>
    <s v="Blockchain Initiative for Quantitative Trading Group"/>
    <x v="1"/>
    <m/>
    <m/>
    <m/>
    <x v="2"/>
    <x v="1"/>
    <d v="2017-09-30T00:00:00"/>
    <s v="11/14/2016 02:45pm"/>
    <x v="3"/>
    <d v="2017-09-30T00:00:00"/>
    <n v="150000"/>
    <n v="0.15"/>
    <n v="12"/>
    <s v="04/13/2017 01:31am"/>
    <s v="NIR"/>
    <x v="1"/>
    <s v="Lab Services"/>
    <s v="Software Services - Bluemix Garage"/>
    <s v="ALEX (Alex) GRILLAKIS"/>
    <s v="ISA-BankFMFS03-BackOfficeOps"/>
    <m/>
    <m/>
  </r>
  <r>
    <s v="RH-DRWNU24"/>
    <s v="Europe"/>
    <s v="DACH"/>
    <s v="comdirect bank AG                                                     "/>
    <s v="Blockchain @ comdirect"/>
    <x v="1"/>
    <m/>
    <m/>
    <m/>
    <x v="2"/>
    <x v="1"/>
    <d v="2017-09-30T00:00:00"/>
    <d v="2017-05-29T00:00:00"/>
    <x v="3"/>
    <d v="2017-09-30T00:00:00"/>
    <n v="150000"/>
    <n v="0.15"/>
    <n v="12"/>
    <d v="2017-06-12T00:00:00"/>
    <s v="Stretch"/>
    <x v="0"/>
    <s v="Cog Process Trnsfmtn"/>
    <s v="CPR: Blockchain Consulting"/>
    <s v="Bollmann, Sanjay Michael"/>
    <s v=", BLKHSBN"/>
    <m/>
    <m/>
  </r>
  <r>
    <s v="T9-1XL766G"/>
    <s v="MEA"/>
    <s v="MEA"/>
    <s v="MINISTRY OF TRANSPORT                                                 "/>
    <s v="BlockChain (RealEstate LifeCycle)"/>
    <x v="0"/>
    <m/>
    <m/>
    <m/>
    <x v="2"/>
    <x v="0"/>
    <d v="2017-09-30T00:00:00"/>
    <d v="2017-06-12T00:00:00"/>
    <x v="3"/>
    <d v="2017-09-30T00:00:00"/>
    <n v="150000"/>
    <n v="0.15"/>
    <n v="12"/>
    <d v="2017-06-12T00:00:00"/>
    <s v="Stretch"/>
    <x v="0"/>
    <s v="Cog Process Trnsfmtn"/>
    <s v="CPR: Blockchain Consulting"/>
    <s v="Salem, Ahmed B"/>
    <s v="IGSPU"/>
    <m/>
    <m/>
  </r>
  <r>
    <s v="WK-K9EKE2U"/>
    <s v="Asia Pacific"/>
    <s v="ASEAN"/>
    <s v="GOVERNMENT SAVINGS BANK (HQ)"/>
    <s v="Blockchain for GSB"/>
    <x v="1"/>
    <m/>
    <m/>
    <m/>
    <x v="2"/>
    <x v="1"/>
    <d v="2017-09-30T00:00:00"/>
    <s v="12/01/2016 02:50am"/>
    <x v="3"/>
    <d v="2017-09-30T00:00:00"/>
    <n v="150000"/>
    <n v="0.15"/>
    <n v="12"/>
    <s v="06/01/2017 01:32am"/>
    <s v="Stretch"/>
    <x v="1"/>
    <s v="Cloud Developer Service"/>
    <s v="Bluemix Pay As You Go"/>
    <s v="Nattachai (NATTACHAI) Wadwongtham"/>
    <s v="ISA-999-NoSolutionSold"/>
    <m/>
    <m/>
  </r>
  <r>
    <s v="WU-YHCS4UR"/>
    <s v="North America"/>
    <s v="US Distribution"/>
    <s v="PERDUE FARMS INC                                                      "/>
    <s v="Blockchain for Perdue"/>
    <x v="4"/>
    <m/>
    <m/>
    <m/>
    <x v="2"/>
    <x v="7"/>
    <d v="2017-09-30T00:00:00"/>
    <d v="2017-03-30T00:00:00"/>
    <x v="4"/>
    <d v="2017-09-30T00:00:00"/>
    <n v="150000"/>
    <n v="0.15"/>
    <n v="12"/>
    <d v="2017-04-06T00:00:00"/>
    <s v="Stretch"/>
    <x v="7"/>
    <s v="Industry Platform"/>
    <s v="UNK - High Security Business Network"/>
    <s v="HINKLE, JESSICA L."/>
    <s v="*"/>
    <m/>
    <m/>
  </r>
  <r>
    <s v="CP-32WS1PR"/>
    <s v="GCG Group"/>
    <s v="GCG"/>
    <s v="BANK OF TAIWAN"/>
    <s v="Blockchain Cross-bank gold account transfer"/>
    <x v="1"/>
    <m/>
    <m/>
    <m/>
    <x v="2"/>
    <x v="1"/>
    <d v="2017-09-22T00:00:00"/>
    <s v="05/17/2016 11:43pm"/>
    <x v="3"/>
    <d v="2017-09-22T00:00:00"/>
    <n v="146070"/>
    <n v="0.14607000000000001"/>
    <n v="4"/>
    <s v="05/25/2017 01:32am"/>
    <s v="NIR"/>
    <x v="0"/>
    <s v="Cognitive Process Transformation"/>
    <s v="CBDS: Watson IoT - Building &amp; Asset Optimization"/>
    <s v="Renee (Renee) Chao"/>
    <s v="ASASERVC:Cloud Business Solution (CBS), ISA-BankFMFS03AGIL-E2EDigit, ISA-BankFS08-Blockchain, VDPCand:Value Driven Proposal Candidate, VDPCnfm:Value Driven Proposal Confirm"/>
    <m/>
    <m/>
  </r>
  <r>
    <s v="MI-A6UY11L"/>
    <s v="GCG Group"/>
    <s v="GCG"/>
    <s v="TAIZHOU TAILONG CITY CREDIT COOPERATION"/>
    <s v="????block chain"/>
    <x v="1"/>
    <m/>
    <m/>
    <m/>
    <x v="2"/>
    <x v="1"/>
    <d v="2017-09-26T00:00:00"/>
    <s v="02/07/2017 03:09am"/>
    <x v="3"/>
    <d v="2017-09-30T00:00:00"/>
    <n v="145132"/>
    <n v="0.14513200000000001"/>
    <n v="12"/>
    <s v="06/08/2017 01:31am"/>
    <s v="Stretch"/>
    <x v="3"/>
    <s v="Technology Support Services"/>
    <s v="6950-15C IBM Integrated Support Services"/>
    <s v="Zhong Wei (Zhong Wei) Zhang"/>
    <s v="IGSPN:Procurement NONE - No 3rd Party Supplier"/>
    <m/>
    <m/>
  </r>
  <r>
    <s v="LQ-Q62YNZO"/>
    <s v="GCG Group"/>
    <s v="GCG"/>
    <s v="BANK OF NINGBO CO., LTD"/>
    <s v="Block chain"/>
    <x v="1"/>
    <m/>
    <m/>
    <m/>
    <x v="2"/>
    <x v="1"/>
    <d v="2017-09-30T00:00:00"/>
    <s v="02/07/2017 03:25am"/>
    <x v="3"/>
    <d v="2017-09-30T00:00:00"/>
    <n v="145132"/>
    <n v="0.14513200000000001"/>
    <n v="12"/>
    <s v="06/08/2017 01:32am"/>
    <s v="Stretch"/>
    <x v="3"/>
    <s v="Technology Support Services"/>
    <s v="6950-14R IBM Lifecycle Maintenance"/>
    <s v="BIN HUA (BIN HUA) LUO"/>
    <s v="ISA-999-NoSolutionSold"/>
    <m/>
    <m/>
  </r>
  <r>
    <s v="AS-GAOPEXN"/>
    <s v="Japan"/>
    <s v="Japan"/>
    <s v="JCB CO.,LTD."/>
    <s v="Blockchain??????#2 B/C Garage"/>
    <x v="1"/>
    <m/>
    <m/>
    <m/>
    <x v="2"/>
    <x v="1"/>
    <d v="2017-09-29T00:00:00"/>
    <s v="06/29/2016 04:07am"/>
    <x v="6"/>
    <d v="2017-09-29T00:00:00"/>
    <n v="142857"/>
    <n v="0.14285700000000001"/>
    <n v="3"/>
    <s v="02/19/2017 03:06am"/>
    <s v="NIR"/>
    <x v="1"/>
    <s v="Cloud Developer Service"/>
    <m/>
    <s v="Hiroshi (HIROSHI) Abe"/>
    <s v="BLUEMIXX:GBS Bluemix Custom Application Services"/>
    <m/>
    <m/>
  </r>
  <r>
    <s v="B5-BS9A9LJ"/>
    <s v="Japan"/>
    <s v="Japan"/>
    <s v="YAMAGUCHI FINANCIAL GROUP, INC."/>
    <s v="YMFG BlockChain PoC"/>
    <x v="1"/>
    <m/>
    <m/>
    <m/>
    <x v="2"/>
    <x v="1"/>
    <d v="2017-09-29T00:00:00"/>
    <s v="09/27/2016 09:45pm"/>
    <x v="3"/>
    <d v="2017-09-29T00:00:00"/>
    <n v="142857"/>
    <n v="0.14285700000000001"/>
    <n v="12"/>
    <s v="05/25/2017 01:32am"/>
    <s v="NIR"/>
    <x v="1"/>
    <s v="Lab Services"/>
    <s v="Software Services - Bluemix Garage"/>
    <s v="Hiroaki (HIROAKI) Omata"/>
    <s v="ASASERVC:Cloud Business Solution (CBS), ISA-BankFMFS03CST-CoreBankMod"/>
    <m/>
    <m/>
  </r>
  <r>
    <s v="ON-3H9KF6E"/>
    <s v="Japan"/>
    <s v="Japan"/>
    <s v="AUCNET                                                                "/>
    <s v="Block Chain"/>
    <x v="4"/>
    <m/>
    <m/>
    <m/>
    <x v="2"/>
    <x v="7"/>
    <d v="2017-09-29T00:00:00"/>
    <d v="2017-03-21T00:00:00"/>
    <x v="3"/>
    <d v="2017-09-29T00:00:00"/>
    <n v="142857"/>
    <n v="0.14285700000000001"/>
    <n v="12"/>
    <d v="2017-04-14T00:00:00"/>
    <s v="Stretch"/>
    <x v="0"/>
    <s v="Cog Process Trnsfmtn"/>
    <s v="CPR: Blockchain Consulting"/>
    <s v="Suzuki, Shinji"/>
    <m/>
    <m/>
    <m/>
  </r>
  <r>
    <s v="IX-LKXWRN0"/>
    <s v="Europe"/>
    <s v="UKI"/>
    <s v="SALFORD ROYAL HOSPITAL NHS                                            "/>
    <s v="GM Connect Health and Social Care Partnership Blockchain PoC"/>
    <x v="0"/>
    <m/>
    <m/>
    <m/>
    <x v="2"/>
    <x v="10"/>
    <d v="2017-08-17T00:00:00"/>
    <d v="2017-03-06T00:00:00"/>
    <x v="5"/>
    <d v="2017-08-17T00:00:00"/>
    <n v="137941"/>
    <n v="0.13794100000000001"/>
    <n v="2"/>
    <d v="2017-06-09T00:00:00"/>
    <s v="At Risk"/>
    <x v="0"/>
    <s v="Cog Process Trnsfmtn"/>
    <s v="CPR: Blockchain Consulting"/>
    <s v="Campbell, Angus"/>
    <s v="ZBLKPOC"/>
    <m/>
    <m/>
  </r>
  <r>
    <s v="J4-AS7SCO1"/>
    <s v="North America"/>
    <s v="Canada"/>
    <s v="THE TORONTO-DOMINION BANK                                             "/>
    <s v="SecureKey Quick Start"/>
    <x v="1"/>
    <m/>
    <m/>
    <m/>
    <x v="2"/>
    <x v="1"/>
    <d v="2017-07-21T00:00:00"/>
    <d v="2017-05-30T00:00:00"/>
    <x v="4"/>
    <d v="2017-07-21T00:00:00"/>
    <n v="133333"/>
    <n v="0.13333300000000001"/>
    <n v="2"/>
    <d v="2017-06-01T00:00:00"/>
    <s v="NIR"/>
    <x v="0"/>
    <s v="Cog Process Trnsfmtn"/>
    <s v="CPR: Blockchain Consulting"/>
    <s v="Erickson, Paul (P.W.)"/>
    <m/>
    <m/>
    <m/>
  </r>
  <r>
    <s v="MT-U7AWIU7"/>
    <s v="North America"/>
    <s v="Canada"/>
    <s v="ROYAL BANK OF CANADA                                                  "/>
    <s v="RBC Blockchain Project"/>
    <x v="1"/>
    <m/>
    <m/>
    <m/>
    <x v="2"/>
    <x v="1"/>
    <d v="2017-09-29T00:00:00"/>
    <d v="2017-06-12T00:00:00"/>
    <x v="4"/>
    <d v="2017-09-29T00:00:00"/>
    <n v="133333"/>
    <n v="0.13333300000000001"/>
    <n v="12"/>
    <d v="2017-06-14T00:00:00"/>
    <s v="Stretch"/>
    <x v="0"/>
    <s v="Cog Process Trnsfmtn"/>
    <s v="CPR: Blockchain Consulting"/>
    <s v="Kim, Joseph (J.Y.)"/>
    <s v="*"/>
    <m/>
    <m/>
  </r>
  <r>
    <s v="P4-JS89AWB"/>
    <s v="North America"/>
    <s v="US Finance Service"/>
    <s v="UNITED SERVICES AUTOMOBILE ASSOCIATION"/>
    <s v="USAA - Blockchain Garage"/>
    <x v="1"/>
    <m/>
    <m/>
    <m/>
    <x v="2"/>
    <x v="2"/>
    <d v="2017-08-10T00:00:00"/>
    <s v="06/24/2016 01:48pm"/>
    <x v="3"/>
    <d v="2017-08-10T00:00:00"/>
    <n v="130400"/>
    <n v="0.13039999999999999"/>
    <n v="1"/>
    <s v="05/15/2017 10:15am"/>
    <s v="At Risk"/>
    <x v="1"/>
    <s v="Lab Services"/>
    <s v="Software Services - Bluemix Garage"/>
    <s v="MORRIS R. (MORRIS) SELBY"/>
    <s v="CLOUD1:All Cloud Sales other than to Cloud SPs"/>
    <m/>
    <m/>
  </r>
  <r>
    <s v="ZQ-TVYEQ5F"/>
    <s v="North America"/>
    <s v="US Industrial"/>
    <s v="BP CORPORATION NORTH AMERICA INC                                      "/>
    <s v="Blockchain L48 PoC - Energy Coponents US potential only"/>
    <x v="3"/>
    <m/>
    <m/>
    <m/>
    <x v="2"/>
    <x v="11"/>
    <d v="2017-07-06T00:00:00"/>
    <d v="2017-04-07T00:00:00"/>
    <x v="4"/>
    <d v="2017-07-06T00:00:00"/>
    <n v="125000"/>
    <n v="0.125"/>
    <n v="12"/>
    <d v="2017-04-13T00:00:00"/>
    <s v="Stretch"/>
    <x v="7"/>
    <s v="Industry Platform"/>
    <s v="UNK - High Security Business Network"/>
    <s v="BLAIR, JENNIFER M (Jennifer)"/>
    <s v="BLKHSBN"/>
    <m/>
    <m/>
  </r>
  <r>
    <s v="KC-K60KP64"/>
    <s v="North America"/>
    <s v="US Industrial"/>
    <s v="STATOIL HYDRO GULF OF MEXICO                                          "/>
    <s v="Potential Blockchain PoC for Supply Chain"/>
    <x v="3"/>
    <m/>
    <m/>
    <m/>
    <x v="2"/>
    <x v="11"/>
    <d v="2017-08-03T00:00:00"/>
    <d v="2017-05-05T00:00:00"/>
    <x v="4"/>
    <d v="2017-08-03T00:00:00"/>
    <n v="125000"/>
    <n v="0.125"/>
    <n v="12"/>
    <d v="2017-05-11T00:00:00"/>
    <s v="Stretch"/>
    <x v="7"/>
    <s v="Industry Platform"/>
    <s v="UNK - High Security Business Network"/>
    <s v="BLAIR, JENNIFER M (Jennifer)"/>
    <s v="ZBLKPOC, BLKHSBN"/>
    <m/>
    <m/>
  </r>
  <r>
    <s v="NW-JO30UQ1"/>
    <s v="North America"/>
    <s v="US Distribution"/>
    <s v="COSTCO WHOLESALE CORPORATION"/>
    <s v="Costco Blockchain for Pharmacy"/>
    <x v="4"/>
    <m/>
    <m/>
    <m/>
    <x v="2"/>
    <x v="7"/>
    <d v="2017-08-21T00:00:00"/>
    <s v="05/23/2017 09:11pm"/>
    <x v="4"/>
    <d v="2017-08-21T00:00:00"/>
    <n v="125000"/>
    <n v="0.125"/>
    <n v="12"/>
    <s v="05/25/2017 01:32am"/>
    <s v="Stretch"/>
    <x v="1"/>
    <s v="Cloud Developer Service"/>
    <s v="Bluemix Public Subscription"/>
    <s v="PETER (PETER) LELAND"/>
    <m/>
    <m/>
    <m/>
  </r>
  <r>
    <s v="IP-MUHJBSB"/>
    <s v="Asia Pacific"/>
    <s v="ANZ"/>
    <s v="DATA ACTION PTY LTD                                                   "/>
    <s v="Cognitive/digital banking"/>
    <x v="3"/>
    <m/>
    <m/>
    <m/>
    <x v="2"/>
    <x v="4"/>
    <d v="2017-08-31T00:00:00"/>
    <d v="2016-11-30T00:00:00"/>
    <x v="3"/>
    <d v="2017-08-31T00:00:00"/>
    <n v="124000"/>
    <n v="0.124"/>
    <n v="12"/>
    <d v="2017-04-20T00:00:00"/>
    <s v="Stretch"/>
    <x v="0"/>
    <s v="Cog Process Trnsfmtn"/>
    <s v="CPR: Blockchain Consulting"/>
    <s v="MONGIA, DAMANDEEP S (Damandeep)"/>
    <s v="NONE"/>
    <m/>
    <m/>
  </r>
  <r>
    <s v="F9-X4UVAX0"/>
    <s v="Asia Pacific"/>
    <s v="ANZ"/>
    <s v="CIMIC GROUP LTD"/>
    <s v="BlockChain for Supply Chain"/>
    <x v="3"/>
    <m/>
    <m/>
    <m/>
    <x v="2"/>
    <x v="12"/>
    <d v="2017-09-28T00:00:00"/>
    <s v="11/13/2016 10:56pm"/>
    <x v="3"/>
    <d v="2017-09-28T00:00:00"/>
    <n v="124000"/>
    <n v="0.124"/>
    <n v="12"/>
    <s v="06/08/2017 01:31am"/>
    <s v="Stretch"/>
    <x v="1"/>
    <s v="Cloud Developer Service"/>
    <s v="Bluemix Public Subscription"/>
    <s v="JASON A. (Jason) ARNOLD-AULAND"/>
    <s v="NONE:No code/solution involved"/>
    <m/>
    <m/>
  </r>
  <r>
    <s v="R4-M3MMSOL"/>
    <s v="Greater China Group"/>
    <s v="GCG"/>
    <s v="GUANGZHOU RURAL CREDIT BANK                                           "/>
    <s v="Blockchain"/>
    <x v="1"/>
    <m/>
    <m/>
    <m/>
    <x v="2"/>
    <x v="1"/>
    <d v="2017-09-30T00:00:00"/>
    <d v="2016-12-14T00:00:00"/>
    <x v="4"/>
    <d v="2017-09-30T00:00:00"/>
    <n v="121306"/>
    <n v="0.121306"/>
    <n v="12"/>
    <d v="2017-03-23T00:00:00"/>
    <s v="Stretch"/>
    <x v="0"/>
    <s v="Cog Process Trnsfmtn"/>
    <s v="CPR: Blockchain Consulting"/>
    <s v="GUO, HAO WEN"/>
    <s v="SVI, EMBANLYT, ANADVNCE"/>
    <m/>
    <m/>
  </r>
  <r>
    <s v="EZ-FXIFKMZ"/>
    <s v="Europe"/>
    <s v="UKI"/>
    <s v="DIRECT GROUP LTD                                                      "/>
    <s v="From: Lynda King Sent: 23 March 2017 11:11 To: Social Prospecting [IRSDirect"/>
    <x v="1"/>
    <m/>
    <m/>
    <m/>
    <x v="2"/>
    <x v="1"/>
    <d v="2017-07-07T00:00:00"/>
    <d v="2017-04-04T00:00:00"/>
    <x v="3"/>
    <d v="2017-07-07T00:00:00"/>
    <n v="120000"/>
    <n v="0.12"/>
    <n v="12"/>
    <d v="2017-05-08T00:00:00"/>
    <s v="NIR"/>
    <x v="0"/>
    <s v="Cog Process Trnsfmtn"/>
    <s v="CPR: Blockchain - Apple"/>
    <s v="Wilson, R G (Richard)"/>
    <s v="NONE"/>
    <m/>
    <m/>
  </r>
  <r>
    <s v="KE-MXVCTC1"/>
    <s v="Europe"/>
    <s v="UKI"/>
    <s v="Houseology                                                            "/>
    <s v="From: Paul Mullen [mailto:paul.mullen@houseology.com]  Sent: 30 March 2017 1"/>
    <x v="4"/>
    <m/>
    <m/>
    <m/>
    <x v="2"/>
    <x v="7"/>
    <d v="2017-07-07T00:00:00"/>
    <d v="2017-04-04T00:00:00"/>
    <x v="4"/>
    <d v="2017-07-07T00:00:00"/>
    <n v="120000"/>
    <n v="0.12"/>
    <n v="12"/>
    <d v="2017-04-06T00:00:00"/>
    <s v="NIR"/>
    <x v="0"/>
    <s v="Cog Process Trnsfmtn"/>
    <s v="UNK - Blockchain (CPR)"/>
    <s v="Wilson, R G (Richard)"/>
    <s v="*"/>
    <m/>
    <m/>
  </r>
  <r>
    <s v="UK-Y3J93GP"/>
    <s v="North America"/>
    <s v="US Industrial"/>
    <s v="HONEYWELL INTERNATIONAL INC."/>
    <s v="BLMX for Blockchain expansion"/>
    <x v="3"/>
    <m/>
    <m/>
    <m/>
    <x v="2"/>
    <x v="8"/>
    <d v="2017-07-21T00:00:00"/>
    <s v="02/08/2017 01:43pm"/>
    <x v="3"/>
    <d v="2017-07-21T00:00:00"/>
    <n v="120000"/>
    <n v="0.12"/>
    <n v="12"/>
    <s v="04/06/2017 01:32am"/>
    <s v="NIR"/>
    <x v="1"/>
    <s v="Cloud Developer Service"/>
    <s v="Bluemix Public Subscription"/>
    <s v="Thomas H. (Thomas) Williams"/>
    <s v="CLOUD1:All Cloud Sales other than to Cloud SPs"/>
    <m/>
    <m/>
  </r>
  <r>
    <s v="Z8-PK0ZMNC"/>
    <s v="Asia Pacific"/>
    <s v="Korea"/>
    <s v="KEPCO"/>
    <s v="[KEPCO] Blockchain Pilot for EV sharing"/>
    <x v="2"/>
    <m/>
    <m/>
    <m/>
    <x v="2"/>
    <x v="5"/>
    <d v="2017-08-18T00:00:00"/>
    <s v="03/19/2017 09:40pm"/>
    <x v="2"/>
    <d v="2017-08-31T00:00:00"/>
    <n v="120000"/>
    <n v="0.12"/>
    <n v="12"/>
    <s v="06/12/2017 04:18am"/>
    <s v="Key stretch"/>
    <x v="1"/>
    <s v="Cloud Unit Services"/>
    <s v="6950-05J IBM Bluemix Private Cloud Local (Cloud BU)"/>
    <s v="Jae Jun (JAE JUN) Lee"/>
    <s v="CLOUD1:All Cloud Sales other than to Cloud SPs"/>
    <m/>
    <m/>
  </r>
  <r>
    <s v="BQ-FZ4OU64"/>
    <s v="Europe"/>
    <s v="DACH"/>
    <s v="Fiducia &amp; GAD IT AG"/>
    <s v="Blockchain Hyperledger IoT Ansatz Beispiel Bosch Genius Summit iOT Event"/>
    <x v="1"/>
    <m/>
    <m/>
    <m/>
    <x v="2"/>
    <x v="1"/>
    <d v="2017-09-14T00:00:00"/>
    <s v="02/17/2017 05:58am"/>
    <x v="4"/>
    <d v="2017-09-14T00:00:00"/>
    <n v="120000"/>
    <n v="0.12"/>
    <n v="12"/>
    <s v="02/23/2017 01:32am"/>
    <s v="NIR"/>
    <x v="14"/>
    <s v="Watson Platform"/>
    <m/>
    <s v="DATA WITHHELD"/>
    <s v="WATIOT:Support for Growth Initiative"/>
    <m/>
    <m/>
  </r>
  <r>
    <s v="FU-UZ69J1P"/>
    <s v="Europe"/>
    <s v="UKI"/>
    <s v="BLOCKED FROM VIEW                                                     "/>
    <s v="LOGS IFaaS - Blockchain Pilot"/>
    <x v="0"/>
    <m/>
    <m/>
    <m/>
    <x v="2"/>
    <x v="0"/>
    <d v="2017-09-29T00:00:00"/>
    <d v="2016-07-14T00:00:00"/>
    <x v="2"/>
    <d v="2017-09-29T00:00:00"/>
    <n v="120000"/>
    <n v="0.12"/>
    <n v="2"/>
    <d v="2017-04-21T00:00:00"/>
    <s v="Stretch"/>
    <x v="0"/>
    <s v="Cog Process Trnsfmtn"/>
    <s v="CPR: Blockchain Consulting"/>
    <s v="Musgrove, Robert"/>
    <s v=", IGSPU, EMBMOBLE"/>
    <m/>
    <m/>
  </r>
  <r>
    <s v="X0-EGJLRYE"/>
    <s v="Asia Pacific"/>
    <s v="ASEAN"/>
    <s v="NATIONAL HEALTHCARE GROUP                                             "/>
    <s v="HSBN (LinuxOne) for Blockchain"/>
    <x v="0"/>
    <m/>
    <m/>
    <m/>
    <x v="2"/>
    <x v="10"/>
    <d v="2017-09-29T00:00:00"/>
    <d v="2017-03-20T00:00:00"/>
    <x v="4"/>
    <d v="2017-09-30T00:00:00"/>
    <n v="120000"/>
    <n v="0.12"/>
    <n v="12"/>
    <d v="2017-03-23T00:00:00"/>
    <s v="Stretch"/>
    <x v="7"/>
    <s v="Industry Platform"/>
    <s v="HSBN Support 12 month"/>
    <s v="LIM, ELAINE MUI LING (Elaine Mui Ling)"/>
    <s v="BLKHSBN"/>
    <m/>
    <m/>
  </r>
  <r>
    <s v="16-SQVDXF3"/>
    <s v="North America"/>
    <s v="US Communica/CSI"/>
    <s v="CENTURYLINK, INC."/>
    <s v="Risk Management - BlockChain"/>
    <x v="2"/>
    <m/>
    <m/>
    <m/>
    <x v="2"/>
    <x v="3"/>
    <d v="2017-09-30T00:00:00"/>
    <s v="02/14/2017 05:51pm"/>
    <x v="3"/>
    <d v="2017-09-30T00:00:00"/>
    <n v="120000"/>
    <n v="0.12"/>
    <n v="12"/>
    <s v="04/06/2017 01:32am"/>
    <s v="Stretch"/>
    <x v="1"/>
    <s v="Hybrid Transformation"/>
    <s v="Operational Decision Manager on Cloud (SaaS)"/>
    <s v="Amy L. (Amy) Schroeder"/>
    <s v="ACTINSIG:CLD&amp;COG: Transform processes w/ insights, BLKHSBN:HW SP: Blockchain High Sec Bus Netwk Blmix"/>
    <m/>
    <m/>
  </r>
  <r>
    <s v="MY-BYO1U0G"/>
    <s v="Europe"/>
    <s v="Italy"/>
    <s v="HUGO BOSS SHOES &amp;                                                     "/>
    <s v="Progetto Blockchain"/>
    <x v="4"/>
    <m/>
    <m/>
    <m/>
    <x v="2"/>
    <x v="7"/>
    <d v="2017-09-30T00:00:00"/>
    <d v="2017-05-19T00:00:00"/>
    <x v="3"/>
    <d v="2017-09-30T00:00:00"/>
    <n v="120000"/>
    <n v="0.12"/>
    <n v="6"/>
    <d v="2017-06-08T00:00:00"/>
    <s v="Stretch"/>
    <x v="0"/>
    <s v="Cog Process Trnsfmtn"/>
    <s v="CPR: Blockchain Consulting"/>
    <s v="Malosio, Fabio"/>
    <s v="ZBLKPOC"/>
    <m/>
    <m/>
  </r>
  <r>
    <s v="B3-WSZ2M8K"/>
    <s v="Latin America"/>
    <s v="SSA"/>
    <s v="ACH COLOMBIA S A"/>
    <s v="CLOBLO Blockchain"/>
    <x v="1"/>
    <m/>
    <m/>
    <m/>
    <x v="2"/>
    <x v="1"/>
    <d v="2017-08-02T00:00:00"/>
    <s v="05/04/2017 07:09pm"/>
    <x v="3"/>
    <d v="2017-08-02T00:00:00"/>
    <n v="115000"/>
    <n v="0.115"/>
    <n v="12"/>
    <s v="06/02/2017 01:26pm"/>
    <s v="Key stretch"/>
    <x v="1"/>
    <s v="Cloud Developer Service"/>
    <s v="Bluemix Public Subscription"/>
    <s v="Carolina (CAROLINA) Echeverry Ramirez"/>
    <s v="BLKHSBN:HW SP: Blockchain High Sec Bus Netwk Blmix"/>
    <m/>
    <m/>
  </r>
  <r>
    <s v="SK-YT7SZQZ"/>
    <s v="Latin America"/>
    <s v="SSA"/>
    <s v="ASOCIACION GREMIAL DE INSTITUCIONES FINANCIERAS CREDIBANCO"/>
    <s v="CLOBLO  Blockchain"/>
    <x v="1"/>
    <m/>
    <m/>
    <m/>
    <x v="2"/>
    <x v="1"/>
    <d v="2017-09-22T00:00:00"/>
    <s v="04/27/2017 12:30pm"/>
    <x v="3"/>
    <d v="2017-09-22T00:00:00"/>
    <n v="115000"/>
    <n v="0.115"/>
    <n v="12"/>
    <s v="06/15/2017 01:32am"/>
    <s v="Stretch"/>
    <x v="1"/>
    <s v="Cloud Developer Service"/>
    <s v="Bluemix Public Subscription"/>
    <s v="Carolina (CAROLINA) Echeverry Ramirez"/>
    <s v="BLUEMIXX:GBS Bluemix Custom Application Services"/>
    <m/>
    <m/>
  </r>
  <r>
    <s v="SS-UVFMZ1W"/>
    <s v="North America"/>
    <s v="US Federal"/>
    <s v="TET - WORLD BANK - Inter-American Development Bank (IADB) 9216"/>
    <s v="Blockchain Garage"/>
    <x v="0"/>
    <m/>
    <m/>
    <m/>
    <x v="2"/>
    <x v="0"/>
    <d v="2017-09-29T00:00:00"/>
    <s v="06/09/2017 11:23am"/>
    <x v="4"/>
    <d v="2017-09-29T00:00:00"/>
    <n v="115000"/>
    <n v="0.115"/>
    <n v="12"/>
    <s v="06/15/2017 01:32am"/>
    <s v="NIR"/>
    <x v="1"/>
    <s v="Cloud Developer Service"/>
    <m/>
    <s v="JORDAN J. (Jordan) SELIGMAN"/>
    <m/>
    <m/>
    <m/>
  </r>
  <r>
    <s v="OL-M9T41PD"/>
    <s v="Asia Pacific"/>
    <s v="ISA"/>
    <s v="ALLIANZ BAJAJ                                                         "/>
    <s v="Proof of Concept for Block-chain"/>
    <x v="5"/>
    <s v="Yes"/>
    <s v="India"/>
    <s v="Proposal being developed , to develop a BC solution for OPD Claims"/>
    <x v="2"/>
    <x v="2"/>
    <d v="2017-07-27T00:00:00"/>
    <d v="2016-12-04T00:00:00"/>
    <x v="3"/>
    <d v="2017-07-27T00:00:00"/>
    <n v="111111"/>
    <n v="0.111111"/>
    <n v="3"/>
    <d v="2017-06-01T00:00:00"/>
    <s v="Key stretch"/>
    <x v="0"/>
    <s v="Cog Process Trnsfmtn"/>
    <s v="CPR: Blockchain Consulting"/>
    <s v="Ghosh, Siddhartha K"/>
    <s v="ZBLKPOC"/>
    <m/>
    <m/>
  </r>
  <r>
    <s v="9P-RRJS4WW"/>
    <s v="Asia Pacific"/>
    <s v="ISA"/>
    <s v="YES BANK LIMITED"/>
    <s v="Bluemix for Blockchain &amp; Dockers for Blockchain"/>
    <x v="5"/>
    <m/>
    <m/>
    <m/>
    <x v="2"/>
    <x v="1"/>
    <d v="2017-08-18T00:00:00"/>
    <s v="11/10/2016 11:25am"/>
    <x v="3"/>
    <d v="2017-08-18T00:00:00"/>
    <n v="111111"/>
    <n v="0.111111"/>
    <n v="1"/>
    <s v="04/06/2017 01:33am"/>
    <s v="Stretch"/>
    <x v="1"/>
    <s v="Hybrid Management"/>
    <s v="Docker Hub Enterprise"/>
    <s v="Sandeep K. (Sandeep) Das"/>
    <s v="CLOUD1:All Cloud Sales other than to Cloud SPs"/>
    <m/>
    <m/>
  </r>
  <r>
    <s v="4O-IZ0HLL8"/>
    <s v="Asia Pacific"/>
    <s v="ISA"/>
    <s v="VIJAYA BANK"/>
    <s v="Blockchain- Trade Finance"/>
    <x v="5"/>
    <m/>
    <m/>
    <m/>
    <x v="2"/>
    <x v="1"/>
    <d v="2017-08-25T00:00:00"/>
    <s v="03/06/2017 01:16pm"/>
    <x v="4"/>
    <d v="2017-08-25T00:00:00"/>
    <n v="111111"/>
    <n v="0.111111"/>
    <n v="12"/>
    <s v="03/18/2017 04:44pm"/>
    <s v="NIR"/>
    <x v="0"/>
    <s v="iX Growth Platform"/>
    <m/>
    <s v="Anit (Anit) Shanker"/>
    <s v="ISA-BankFMFS03AGIL-E2EDigit"/>
    <m/>
    <m/>
  </r>
  <r>
    <s v="T1-6HLIIOY"/>
    <s v="Asia Pacific"/>
    <s v="ISA"/>
    <s v="Rapidqube Digital Business Solutions PVT LTD"/>
    <s v="Blockchain, Watson IOT"/>
    <x v="5"/>
    <m/>
    <m/>
    <m/>
    <x v="2"/>
    <x v="4"/>
    <d v="2017-08-29T00:00:00"/>
    <s v="05/31/2017 08:56am"/>
    <x v="3"/>
    <d v="2017-08-29T00:00:00"/>
    <n v="111111"/>
    <n v="0.111111"/>
    <n v="12"/>
    <s v="06/08/2017 01:32am"/>
    <s v="Stretch"/>
    <x v="1"/>
    <s v="Cloud Developer Service"/>
    <s v="Bluemix Pay As You Go"/>
    <s v="Chinmay D. (Chinmay) Gavankar"/>
    <s v="ISA-999-NoSolutionSold"/>
    <m/>
    <m/>
  </r>
  <r>
    <s v="F9-HN8MOJN"/>
    <s v="Europe"/>
    <s v="DACH"/>
    <s v="OMV Refining &amp; Marketing GmbH                                         "/>
    <s v="Blockchain for Routex"/>
    <x v="3"/>
    <m/>
    <m/>
    <m/>
    <x v="2"/>
    <x v="11"/>
    <d v="2017-07-29T00:00:00"/>
    <d v="2017-05-30T00:00:00"/>
    <x v="4"/>
    <d v="2017-07-29T00:00:00"/>
    <n v="110000"/>
    <n v="0.11"/>
    <n v="12"/>
    <d v="2017-06-01T00:00:00"/>
    <s v="Stretch"/>
    <x v="0"/>
    <s v="Cog Process Trnsfmtn"/>
    <s v="CPR: Blockchain Consulting"/>
    <s v="Goeschler, Kurt"/>
    <s v="ZBLKPOC"/>
    <m/>
    <m/>
  </r>
  <r>
    <s v="38-BKKB7TJ"/>
    <s v="Greater China Group"/>
    <s v="GCG"/>
    <s v="China Construction Bank Co., Ltd.                                     "/>
    <s v="CCB Shenzhen Financial Supply Chain"/>
    <x v="1"/>
    <m/>
    <m/>
    <m/>
    <x v="2"/>
    <x v="1"/>
    <d v="2017-08-25T00:00:00"/>
    <d v="2017-04-04T00:00:00"/>
    <x v="3"/>
    <d v="2017-08-25T00:00:00"/>
    <n v="110000"/>
    <n v="0.11"/>
    <n v="12"/>
    <d v="2017-05-25T00:00:00"/>
    <s v="Stretch"/>
    <x v="0"/>
    <s v="Cog Process Trnsfmtn"/>
    <s v="CPR: Blockchain Consulting"/>
    <s v="LIN, WEI PING"/>
    <m/>
    <m/>
    <m/>
  </r>
  <r>
    <s v="AO-06JUAEW"/>
    <s v="Greater China Group"/>
    <s v="GCG"/>
    <s v="Bank Of Kun Lun"/>
    <s v="硬件"/>
    <x v="1"/>
    <m/>
    <m/>
    <m/>
    <x v="2"/>
    <x v="1"/>
    <d v="2017-09-30T00:00:00"/>
    <s v="03/15/2017 05:34am"/>
    <x v="3"/>
    <d v="2017-09-30T00:00:00"/>
    <n v="110000"/>
    <n v="0.11"/>
    <n v="1"/>
    <s v="04/13/2017 01:31am"/>
    <s v="Stretch"/>
    <x v="5"/>
    <s v="System z"/>
    <s v="IBM LinuxONE Rockhopper"/>
    <s v="Shu Qi (Shu Qi) Wang"/>
    <s v="ZBLKLOCL:HW SP: zSystems Blockchain Local/On Prem."/>
    <m/>
    <m/>
  </r>
  <r>
    <s v="KV-OZLLO9E"/>
    <s v="Europe"/>
    <s v="France"/>
    <s v="SOC MUTUELLE D'ASSURANCE DU BTP"/>
    <s v="BlockChain"/>
    <x v="1"/>
    <m/>
    <m/>
    <m/>
    <x v="2"/>
    <x v="2"/>
    <d v="2017-07-03T00:00:00"/>
    <s v="11/15/2016 10:46am"/>
    <x v="3"/>
    <d v="2017-07-31T00:00:00"/>
    <n v="100000"/>
    <n v="0.1"/>
    <n v="1"/>
    <s v="05/18/2017 01:32am"/>
    <s v="Stretch"/>
    <x v="1"/>
    <s v="Hybrid Management"/>
    <s v="Workload Deployer"/>
    <s v="Luca (LUCA) Comparini"/>
    <s v="ANBRDG2C:ANA SP:Bridge-to-Cloud"/>
    <m/>
    <m/>
  </r>
  <r>
    <s v="1C-DTFRDUF"/>
    <s v="North America"/>
    <s v="US Public"/>
    <s v="STATE OF NEW JERSEY"/>
    <s v="NJ Marijuana Legislation- Blockchain Application"/>
    <x v="0"/>
    <m/>
    <m/>
    <m/>
    <x v="2"/>
    <x v="0"/>
    <d v="2017-07-05T00:00:00"/>
    <s v="12/13/2016 11:47pm"/>
    <x v="4"/>
    <d v="2017-07-05T00:00:00"/>
    <n v="100000"/>
    <n v="0.1"/>
    <n v="3"/>
    <s v="01/22/2017 05:22am"/>
    <s v="NIR"/>
    <x v="0"/>
    <s v="Cloud Application Innovation"/>
    <s v="CAI SC&amp;CP - Watson Health"/>
    <s v="UDIT (UDIT) SHARMA"/>
    <s v="NONE:No code/solution involved"/>
    <m/>
    <m/>
  </r>
  <r>
    <s v="6W-N27QV1Q"/>
    <s v="North America"/>
    <s v="US Public"/>
    <s v="STATE OF NEW JERSEY"/>
    <s v="Department of Health - Blockchain Assessment"/>
    <x v="0"/>
    <m/>
    <m/>
    <m/>
    <x v="2"/>
    <x v="0"/>
    <d v="2017-07-07T00:00:00"/>
    <s v="12/13/2016 10:56pm"/>
    <x v="4"/>
    <d v="2017-07-07T00:00:00"/>
    <n v="100000"/>
    <n v="0.1"/>
    <n v="12"/>
    <s v="01/22/2017 05:22am"/>
    <s v="NIR"/>
    <x v="0"/>
    <s v="Cloud Application Innovation"/>
    <s v="CAI SC&amp;CP - Watson Health"/>
    <s v="UDIT (UDIT) SHARMA"/>
    <s v="ISA-BankFMFS03-BackOfficeOps"/>
    <m/>
    <m/>
  </r>
  <r>
    <s v="0B-3WXTB5Z"/>
    <s v="Europe"/>
    <s v="DACH"/>
    <s v="Robert Bosch GmbH"/>
    <s v="Blockchain Supply Chain PoC"/>
    <x v="3"/>
    <m/>
    <m/>
    <m/>
    <x v="2"/>
    <x v="9"/>
    <d v="2017-07-14T00:00:00"/>
    <s v="04/26/2017 06:44am"/>
    <x v="3"/>
    <d v="2017-07-14T00:00:00"/>
    <n v="100000"/>
    <n v="0.1"/>
    <n v="4"/>
    <s v="06/15/2017 01:32am"/>
    <s v="Stretch"/>
    <x v="0"/>
    <s v="Cognitive Process Transformation"/>
    <s v="CPR: Industry Specific Process Consulting"/>
    <s v="DATA WITHHELD"/>
    <s v="ISA-999-NoSolutionSold"/>
    <m/>
    <m/>
  </r>
  <r>
    <s v="GK-LCW0S8D"/>
    <s v="Europe"/>
    <s v="BeNeLux"/>
    <s v="Liander N.V.                                                          "/>
    <s v="Blockchain PoC"/>
    <x v="2"/>
    <m/>
    <m/>
    <m/>
    <x v="2"/>
    <x v="5"/>
    <d v="2017-07-17T00:00:00"/>
    <d v="2017-01-25T00:00:00"/>
    <x v="2"/>
    <d v="2017-07-17T00:00:00"/>
    <n v="100000"/>
    <n v="0.1"/>
    <n v="3"/>
    <d v="2017-06-08T00:00:00"/>
    <s v="Key stretch"/>
    <x v="0"/>
    <s v="Cog Process Trnsfmtn"/>
    <s v="CPR: Blockchain Consulting"/>
    <s v="Dijkstra, Leo"/>
    <s v="ASASERVC, EMBMOBLE"/>
    <m/>
    <m/>
  </r>
  <r>
    <s v="PD-TVGUCD0"/>
    <s v="Asia Pacific"/>
    <s v="ISA"/>
    <s v="KOTAK SECURITIES LIMITED                                              "/>
    <s v="Blockchain for Securities Trading Applications - POC /Pilot to select and ex"/>
    <x v="5"/>
    <m/>
    <m/>
    <m/>
    <x v="2"/>
    <x v="1"/>
    <d v="2017-07-17T00:00:00"/>
    <d v="2017-03-07T00:00:00"/>
    <x v="6"/>
    <d v="2017-07-31T00:00:00"/>
    <n v="100000"/>
    <n v="0.1"/>
    <n v="3"/>
    <d v="2017-06-08T00:00:00"/>
    <s v="Stretch"/>
    <x v="0"/>
    <s v="Cog Process Trnsfmtn"/>
    <s v="UNK - Blockchain (CPR)"/>
    <s v="Krishnamurthy, Vijayaraghavan"/>
    <m/>
    <m/>
    <m/>
  </r>
  <r>
    <s v="S0-7U1WFPD"/>
    <s v="Europe"/>
    <s v="BeNeLux"/>
    <s v="ABN AMRO BANK N.V."/>
    <s v="Blockchain for Diamonds &amp; Jewelry (GvK)"/>
    <x v="1"/>
    <s v="Yes"/>
    <s v="Gronigen"/>
    <s v="Need further details"/>
    <x v="2"/>
    <x v="1"/>
    <d v="2017-07-17T00:00:00"/>
    <s v="12/23/2016 11:07am"/>
    <x v="2"/>
    <d v="2017-07-17T00:00:00"/>
    <n v="100000"/>
    <n v="0.1"/>
    <n v="12"/>
    <s v="05/18/2017 01:32am"/>
    <s v="Stretch"/>
    <x v="0"/>
    <s v="Cognitive Process Transformation"/>
    <s v="CPS: Dig Ops - Core Banking &amp; Insurance"/>
    <s v="G. (GERRIT) Kuilenburg Van"/>
    <s v="ZBLKPOC:HW SP: Blockchain Proof of Concept"/>
    <m/>
    <m/>
  </r>
  <r>
    <s v="2C-737BJ2D"/>
    <s v="Europe"/>
    <s v="DACH"/>
    <s v="Deutsche Bundesbank                                                   "/>
    <s v="Blockchain - Teil 2 - Support bei use-case-Erarbeitung"/>
    <x v="1"/>
    <m/>
    <m/>
    <m/>
    <x v="2"/>
    <x v="1"/>
    <d v="2017-07-18T00:00:00"/>
    <d v="2017-02-02T00:00:00"/>
    <x v="3"/>
    <d v="2017-07-18T00:00:00"/>
    <n v="100000"/>
    <n v="0.1"/>
    <n v="5"/>
    <d v="2017-06-09T00:00:00"/>
    <s v="Stretch"/>
    <x v="0"/>
    <s v="Cog Process Trnsfmtn"/>
    <s v="CPR: Blockchain Consulting"/>
    <s v="Remmet, Manfred"/>
    <s v="ZBLKPOC"/>
    <m/>
    <m/>
  </r>
  <r>
    <s v="IU-J3O7S88"/>
    <s v="Europe"/>
    <s v="DACH"/>
    <s v="RAIFFEISEN BANK INTERNATIONAL                                         "/>
    <s v="Blockchain@RBI"/>
    <x v="1"/>
    <m/>
    <m/>
    <m/>
    <x v="2"/>
    <x v="1"/>
    <d v="2017-07-20T00:00:00"/>
    <d v="2017-04-21T00:00:00"/>
    <x v="3"/>
    <d v="2017-07-20T00:00:00"/>
    <n v="100000"/>
    <n v="0.1"/>
    <n v="12"/>
    <d v="2017-05-09T00:00:00"/>
    <s v="Stretch"/>
    <x v="0"/>
    <s v="Cog Process Trnsfmtn"/>
    <s v="CPR: Blockchain Consulting"/>
    <s v="Hallier, Anika"/>
    <m/>
    <m/>
    <m/>
  </r>
  <r>
    <s v="14-IMI05U6"/>
    <s v="North America"/>
    <s v="US Public"/>
    <s v="CITY OF BOSTON"/>
    <s v="Boston Children's Hospital - Blockchain Initiative"/>
    <x v="0"/>
    <m/>
    <m/>
    <m/>
    <x v="2"/>
    <x v="10"/>
    <d v="2017-07-21T00:00:00"/>
    <s v="12/06/2016 04:32pm"/>
    <x v="3"/>
    <d v="2017-07-21T00:00:00"/>
    <n v="100000"/>
    <n v="0.1"/>
    <n v="12"/>
    <s v="04/27/2017 01:31am"/>
    <s v="NIR"/>
    <x v="0"/>
    <s v="Cloud Application Innovation"/>
    <s v="CAI BDS aaS - Strategy Services"/>
    <s v="UDIT (UDIT) SHARMA"/>
    <s v="ISA-BankFMFS03-BackOfficeOps"/>
    <m/>
    <m/>
  </r>
  <r>
    <s v="XB-FGQ51RX"/>
    <s v="Asia Pacific"/>
    <s v="ASEAN"/>
    <s v="MINISTRY OF DEFENCE"/>
    <s v="Blockchain Pilot for Mindef"/>
    <x v="0"/>
    <m/>
    <m/>
    <m/>
    <x v="2"/>
    <x v="0"/>
    <d v="2017-07-21T00:00:00"/>
    <s v="10/31/2016 02:30am"/>
    <x v="3"/>
    <d v="2017-07-21T00:00:00"/>
    <n v="100000"/>
    <n v="0.1"/>
    <n v="12"/>
    <s v="06/15/2017 01:32am"/>
    <s v="Key stretch"/>
    <x v="0"/>
    <s v="Cloud Application Innovation"/>
    <s v="CAI Accel App Dev &amp; Integration - Bluemix"/>
    <s v="Stephanie Xun Xiu (STEPHANIE XUNXIU) Lin"/>
    <s v="AGILE:Agile or Agility is a component of the solu"/>
    <m/>
    <m/>
  </r>
  <r>
    <s v="A8-EI21G7R"/>
    <s v="Europe"/>
    <s v="BeNeLux"/>
    <s v="ABN AMRO BANK N.V."/>
    <s v="Blockchain for Lease"/>
    <x v="1"/>
    <m/>
    <m/>
    <m/>
    <x v="2"/>
    <x v="1"/>
    <d v="2017-07-24T00:00:00"/>
    <s v="12/23/2016 11:09am"/>
    <x v="4"/>
    <d v="2017-07-24T00:00:00"/>
    <n v="100000"/>
    <n v="0.1"/>
    <n v="12"/>
    <s v="03/31/2017 06:39am"/>
    <s v="NIR"/>
    <x v="0"/>
    <s v="Cognitive Process Transformation"/>
    <s v="CPS: Dig Ops - Core Banking &amp; Insurance"/>
    <s v="G. (GERRIT) Kuilenburg Van"/>
    <m/>
    <m/>
    <m/>
  </r>
  <r>
    <s v="J2-P26FMUW"/>
    <s v="North America"/>
    <s v="US Finance Service"/>
    <s v="THE BANK OF NEW YORK MELLON CORP                                      "/>
    <s v="IBM Blockchain for Corporate Trust"/>
    <x v="1"/>
    <m/>
    <m/>
    <m/>
    <x v="2"/>
    <x v="1"/>
    <d v="2017-07-25T00:00:00"/>
    <d v="2017-03-27T00:00:00"/>
    <x v="3"/>
    <d v="2017-07-25T00:00:00"/>
    <n v="100000"/>
    <n v="0.1"/>
    <n v="12"/>
    <d v="2017-05-25T00:00:00"/>
    <s v="Stretch"/>
    <x v="7"/>
    <s v="Industry Platform"/>
    <s v="HSBN Support 12 month"/>
    <s v="Jeshiva, Lawrence (Lawrence)"/>
    <s v="CLOUD1, BLKHSBN"/>
    <m/>
    <m/>
  </r>
  <r>
    <s v="3Z-JI5RU1N"/>
    <s v="Europe"/>
    <s v="BeNeLux"/>
    <s v="KPN I&amp;AT                                                              "/>
    <s v="New Business - Blockchain"/>
    <x v="2"/>
    <s v="Yes"/>
    <s v="India"/>
    <s v="Engaged in a Client Visit, No Further Progress, Need further updates"/>
    <x v="2"/>
    <x v="3"/>
    <d v="2017-07-28T00:00:00"/>
    <d v="2016-06-06T00:00:00"/>
    <x v="2"/>
    <d v="2017-07-28T00:00:00"/>
    <n v="100000"/>
    <n v="0.1"/>
    <n v="12"/>
    <d v="2017-06-08T00:00:00"/>
    <s v="Stretch"/>
    <x v="0"/>
    <s v="Cog Process Trnsfmtn"/>
    <s v="CPR: Blockchain Consulting"/>
    <s v="Koleva, Aneliya"/>
    <m/>
    <m/>
    <m/>
  </r>
  <r>
    <s v="DK-UCEM7FB"/>
    <s v="Asia Pacific"/>
    <s v="ISA"/>
    <s v="MERCEDES-BENZ RESEARCH &amp;                                              "/>
    <s v="Block Chain PoC ( Program - IGNITE )"/>
    <x v="5"/>
    <s v="Yes"/>
    <s v="India"/>
    <s v="Supply Chain PoC, right now doing a prototype"/>
    <x v="2"/>
    <x v="9"/>
    <d v="2017-07-28T00:00:00"/>
    <d v="2017-02-26T00:00:00"/>
    <x v="3"/>
    <d v="2017-07-28T00:00:00"/>
    <n v="100000"/>
    <n v="0.1"/>
    <n v="12"/>
    <d v="2017-06-08T00:00:00"/>
    <s v="Stretch"/>
    <x v="0"/>
    <s v="Cog Process Trnsfmtn"/>
    <s v="CPR: Blockchain Consulting"/>
    <s v="SUBRAMANIAN, JAI KUMAR (JAI KUMAR)"/>
    <s v="BLKHSBN"/>
    <m/>
    <m/>
  </r>
  <r>
    <s v="N9-NWIBFMZ"/>
    <s v="North America"/>
    <s v="US Finance Service"/>
    <s v="T. ROWE PRICE U.S. LARGE-CAP CORE FUND, INC."/>
    <s v="IBM Bluemix Garage- Blockchain"/>
    <x v="1"/>
    <m/>
    <m/>
    <m/>
    <x v="2"/>
    <x v="1"/>
    <d v="2017-07-28T00:00:00"/>
    <s v="08/15/2016 06:35pm"/>
    <x v="3"/>
    <d v="2017-07-28T00:00:00"/>
    <n v="100000"/>
    <n v="0.1"/>
    <n v="1"/>
    <s v="06/15/2017 01:32am"/>
    <s v="Stretch"/>
    <x v="1"/>
    <s v="Cloud Unit Services"/>
    <s v="6950-95N IBM Cloud Advisory Services (Cloud BU)"/>
    <s v="MICHELLE A. (Michelle) Monroe"/>
    <s v="CLOUD1:All Cloud Sales other than to Cloud SPs"/>
    <m/>
    <m/>
  </r>
  <r>
    <s v="PK-FZ6RA5B"/>
    <s v="Asia Pacific"/>
    <s v="ISA"/>
    <s v="YES BANK LIMITED"/>
    <s v="Blockchain opportunity at YES Bank"/>
    <x v="5"/>
    <m/>
    <m/>
    <m/>
    <x v="2"/>
    <x v="1"/>
    <d v="2017-07-28T00:00:00"/>
    <s v="12/08/2016 09:15am"/>
    <x v="3"/>
    <d v="2017-07-28T00:00:00"/>
    <n v="100000"/>
    <n v="0.1"/>
    <n v="1"/>
    <s v="06/15/2017 01:32am"/>
    <s v="Stretch"/>
    <x v="8"/>
    <s v="z Systems MW"/>
    <s v="CICS Transaction Server for z/OS - OTC"/>
    <s v="SIDHARTHA (SIDHARTHA) BAHADUR"/>
    <s v="ZBLKLOCL:HW SP: zSystems Blockchain Local/On Prem."/>
    <m/>
    <m/>
  </r>
  <r>
    <s v="UM-95015UX"/>
    <s v="Europe"/>
    <s v="BeNeLux"/>
    <s v="SHELL EP INTERNATIONAL B.V."/>
    <s v="PT - Blockchain pilot"/>
    <x v="3"/>
    <m/>
    <m/>
    <m/>
    <x v="2"/>
    <x v="11"/>
    <d v="2017-07-28T00:00:00"/>
    <s v="08/11/2016 06:40am"/>
    <x v="3"/>
    <d v="2017-07-28T00:00:00"/>
    <n v="100000"/>
    <n v="0.1"/>
    <n v="1"/>
    <s v="06/08/2017 01:31am"/>
    <s v="Stretch"/>
    <x v="0"/>
    <s v="Cognitive Process Transformation"/>
    <s v="CBDS: Watson IoT - Connected Solutions"/>
    <s v="Bernhard te (Bernhard) Woerd"/>
    <s v="EMBMOBLE:GBS Embedded Mobile, ISA-C&amp;PIS13BAOU-AnalyticsUpstream"/>
    <m/>
    <m/>
  </r>
  <r>
    <s v="F0-XQ36HIU"/>
    <s v="Latin America"/>
    <s v="SSA"/>
    <s v="COOMEVA EPS S.A.                                                      "/>
    <s v="Blockchain"/>
    <x v="0"/>
    <m/>
    <m/>
    <m/>
    <x v="2"/>
    <x v="10"/>
    <d v="2017-07-31T00:00:00"/>
    <d v="2017-03-06T00:00:00"/>
    <x v="3"/>
    <d v="2017-07-31T00:00:00"/>
    <n v="100000"/>
    <n v="0.1"/>
    <n v="12"/>
    <d v="2017-04-06T00:00:00"/>
    <s v="Key stretch"/>
    <x v="3"/>
    <s v="Infrastructure Svcs"/>
    <s v="6950-16G GTS Split Blockchain on Bluemix (Finance Use Only)"/>
    <s v="CAMACHO DIAZ, SANDRA JIMENA"/>
    <s v="ASASERVC"/>
    <m/>
    <m/>
  </r>
  <r>
    <s v="IK-B1N6GSD"/>
    <s v="Latin America"/>
    <s v="SSA"/>
    <s v="CAJA DE VALORES S.A.                                                  "/>
    <s v="Gestion Documental - Blockchain"/>
    <x v="1"/>
    <m/>
    <m/>
    <m/>
    <x v="2"/>
    <x v="1"/>
    <d v="2017-07-31T00:00:00"/>
    <d v="2017-06-12T00:00:00"/>
    <x v="3"/>
    <d v="2017-07-31T00:00:00"/>
    <n v="100000"/>
    <n v="0.1"/>
    <n v="12"/>
    <d v="2017-06-12T00:00:00"/>
    <s v="Stretch"/>
    <x v="3"/>
    <s v="Infrastructure Svcs"/>
    <s v="6950-16G GTS Split Blockchain on Bluemix (Finance Use Only)"/>
    <s v="BREA, AGUSTIN JOSE"/>
    <s v="NONE"/>
    <m/>
    <m/>
  </r>
  <r>
    <s v="OK-UF50G67"/>
    <s v="Europe"/>
    <s v="BeNeLux"/>
    <s v="CertiQ B.V.                                                           "/>
    <s v="Blockchain Certificates of Origin (Groencertificaten)"/>
    <x v="2"/>
    <m/>
    <m/>
    <m/>
    <x v="2"/>
    <x v="5"/>
    <d v="2017-08-01T00:00:00"/>
    <d v="2016-10-26T00:00:00"/>
    <x v="2"/>
    <d v="2017-08-01T00:00:00"/>
    <n v="100000"/>
    <n v="0.1"/>
    <n v="3"/>
    <d v="2017-06-02T00:00:00"/>
    <s v="Key stretch"/>
    <x v="0"/>
    <s v="Cog Process Trnsfmtn"/>
    <s v="CPR: Blockchain Consulting"/>
    <s v="Dijkstra, Leo"/>
    <s v="ZBLKPOC"/>
    <m/>
    <m/>
  </r>
  <r>
    <s v="2F-OCGZBBF"/>
    <s v="Europe"/>
    <s v="DACH"/>
    <s v="Nürnberger Lebensversicherung AG"/>
    <s v="Blockchain für Nürnberger - Evaluierung, Ideensammlung, Prototypen"/>
    <x v="1"/>
    <m/>
    <m/>
    <m/>
    <x v="2"/>
    <x v="2"/>
    <d v="2017-08-02T00:00:00"/>
    <s v="05/04/2017 11:38am"/>
    <x v="4"/>
    <d v="2017-08-02T00:00:00"/>
    <n v="100000"/>
    <n v="0.1"/>
    <n v="12"/>
    <s v="05/11/2017 01:32am"/>
    <s v="Stretch"/>
    <x v="1"/>
    <s v="Cloud Developer Service"/>
    <m/>
    <s v="DATA WITHHELD"/>
    <s v="BLUEMIXX:GBS Bluemix Custom Application Services, CLOUD1:All Cloud Sales other than to Cloud SPs"/>
    <m/>
    <m/>
  </r>
  <r>
    <s v="BR-VDILSFB"/>
    <s v="Europe"/>
    <s v="UKI"/>
    <s v="RESPONSIBLE GOLD SERVICES LLC"/>
    <s v="Blockchain design thinking workshop and MVP build."/>
    <x v="3"/>
    <m/>
    <m/>
    <m/>
    <x v="2"/>
    <x v="12"/>
    <d v="2017-08-08T00:00:00"/>
    <s v="05/10/2017 09:11am"/>
    <x v="4"/>
    <d v="2017-08-08T00:00:00"/>
    <n v="100000"/>
    <n v="0.1"/>
    <n v="12"/>
    <s v="05/11/2017 01:32am"/>
    <s v="NIR"/>
    <x v="1"/>
    <s v="Cloud Developer Service"/>
    <m/>
    <s v="Rupert (RUPERT) Colchester"/>
    <s v="ZBLKPOC:HW SP: Blockchain Proof of Concept"/>
    <m/>
    <m/>
  </r>
  <r>
    <s v="JS-XXM5F5L"/>
    <s v="Greater China Group"/>
    <s v="GCG"/>
    <s v="CHINA MINMETALS CORPORATION                                           "/>
    <s v="???"/>
    <x v="4"/>
    <m/>
    <m/>
    <m/>
    <x v="2"/>
    <x v="7"/>
    <d v="2017-08-08T00:00:00"/>
    <d v="2017-05-10T00:00:00"/>
    <x v="2"/>
    <m/>
    <n v="100000"/>
    <n v="0.1"/>
    <n v="12"/>
    <d v="2017-05-11T00:00:00"/>
    <s v="Stretch"/>
    <x v="0"/>
    <s v="Cog Process Trnsfmtn"/>
    <s v="CPR: Blockchain Consulting"/>
    <s v="YANG, DONG"/>
    <m/>
    <m/>
    <m/>
  </r>
  <r>
    <s v="V9-WJR8KCY"/>
    <s v="Asia Pacific"/>
    <s v="ISA"/>
    <s v="TATA COMMUNICATIONS LIMITED"/>
    <s v="Blockchain Use case Trial"/>
    <x v="5"/>
    <s v="Yes"/>
    <s v="India"/>
    <s v="Involved in initial dicussions, need to finalize use case"/>
    <x v="2"/>
    <x v="3"/>
    <d v="2017-08-17T00:00:00"/>
    <s v="03/07/2017 05:58am"/>
    <x v="4"/>
    <d v="2017-08-17T00:00:00"/>
    <n v="100000"/>
    <n v="0.1"/>
    <n v="12"/>
    <s v="03/09/2017 01:32am"/>
    <s v="Stretch"/>
    <x v="1"/>
    <s v="Cloud Unit Services"/>
    <s v="6950-98L IBM Cloud Managed Services (Cloud BU)"/>
    <s v="Arvind R. (Arvind) Rego"/>
    <m/>
    <m/>
    <m/>
  </r>
  <r>
    <s v="86-KSSRPP2"/>
    <s v="Asia Pacific"/>
    <s v="Korea"/>
    <s v="The Korea Federation of Banks"/>
    <s v="[KFB] Cloud Blockchain Services for Bank Consortium"/>
    <x v="1"/>
    <m/>
    <m/>
    <m/>
    <x v="2"/>
    <x v="1"/>
    <d v="2017-08-18T00:00:00"/>
    <s v="04/16/2017 09:25pm"/>
    <x v="3"/>
    <d v="2017-08-18T00:00:00"/>
    <n v="100000"/>
    <n v="0.1"/>
    <n v="12"/>
    <s v="06/08/2017 01:32am"/>
    <s v="NIR"/>
    <x v="1"/>
    <s v="Cloud Developer Service"/>
    <s v="Bluemix Public Subscription"/>
    <s v="Dong Won (DONG WON) Kwon"/>
    <s v="ISA-999-NoSolutionSold"/>
    <m/>
    <m/>
  </r>
  <r>
    <s v="6B-3A5QIH2"/>
    <s v="North America"/>
    <s v="US Distribution"/>
    <s v="XTRA LEASE LLC"/>
    <s v="Blockchain"/>
    <x v="4"/>
    <m/>
    <m/>
    <m/>
    <x v="2"/>
    <x v="6"/>
    <d v="2017-08-21T00:00:00"/>
    <s v="05/23/2017 03:03pm"/>
    <x v="6"/>
    <d v="2017-08-21T00:00:00"/>
    <n v="100000"/>
    <n v="0.1"/>
    <n v="12"/>
    <s v="05/25/2017 01:32am"/>
    <s v="NIR"/>
    <x v="1"/>
    <s v="Cloud Developer Service"/>
    <m/>
    <s v="RICH (Rich) ELLIOTT"/>
    <m/>
    <m/>
    <m/>
  </r>
  <r>
    <s v="FM-UULYX2P"/>
    <s v="North America"/>
    <s v="US Distribution"/>
    <s v="EXPEDITORS INTERNATIONAL"/>
    <s v="Blockchain for Air Cargo"/>
    <x v="4"/>
    <m/>
    <m/>
    <m/>
    <x v="2"/>
    <x v="6"/>
    <d v="2017-08-21T00:00:00"/>
    <s v="05/23/2017 08:58pm"/>
    <x v="3"/>
    <d v="2017-09-15T00:00:00"/>
    <n v="100000"/>
    <n v="0.1"/>
    <n v="12"/>
    <s v="06/15/2017 01:32am"/>
    <s v="Stretch"/>
    <x v="1"/>
    <s v="Cloud Developer Service"/>
    <s v="IBM Bluemix Dedicated - Supported Runtimes for Containers"/>
    <s v="PETER (PETER) LELAND"/>
    <s v="ZBLKPOC:HW SP: Blockchain Proof of Concept"/>
    <m/>
    <m/>
  </r>
  <r>
    <s v="B0-4C7RMU7"/>
    <s v="GCG Group"/>
    <s v="GCG"/>
    <s v="Bank Of Shanghai Co., Ltd"/>
    <s v="blockchain"/>
    <x v="1"/>
    <m/>
    <m/>
    <m/>
    <x v="2"/>
    <x v="1"/>
    <d v="2017-08-22T00:00:00"/>
    <s v="05/24/2017 05:28am"/>
    <x v="3"/>
    <d v="2017-08-22T00:00:00"/>
    <n v="100000"/>
    <n v="0.1"/>
    <n v="12"/>
    <s v="06/01/2017 01:31am"/>
    <s v="Stretch"/>
    <x v="1"/>
    <s v="Cloud Developer Service"/>
    <s v="IBM Bluemix Garage - MVP"/>
    <s v="Xiao Ju (Xiao Ju) Zhang"/>
    <s v="ISA-999-NoSolutionSold"/>
    <m/>
    <m/>
  </r>
  <r>
    <s v="17-GQLE2YP"/>
    <s v="Europe"/>
    <s v="BeNeLux"/>
    <s v="ABN AMRO BANK N.V."/>
    <s v="Blockchain for Mortgages"/>
    <x v="1"/>
    <m/>
    <m/>
    <m/>
    <x v="2"/>
    <x v="1"/>
    <d v="2017-08-23T00:00:00"/>
    <s v="12/23/2016 11:10am"/>
    <x v="3"/>
    <d v="2017-08-23T00:00:00"/>
    <n v="100000"/>
    <n v="0.1"/>
    <n v="12"/>
    <s v="06/01/2017 01:32am"/>
    <s v="NIR"/>
    <x v="0"/>
    <s v="Cognitive Process Transformation"/>
    <s v="CPS: Dig Ops - Core Banking &amp; Insurance"/>
    <s v="G. (GERRIT) Kuilenburg Van"/>
    <s v="ISA-999-NoSolutionSold"/>
    <m/>
    <m/>
  </r>
  <r>
    <s v="CL-X2FXYTC"/>
    <s v="MEA"/>
    <s v="MEA"/>
    <s v="CENTRAL SECURITIES CLEARING                                           "/>
    <s v="Cloud Builder"/>
    <x v="1"/>
    <m/>
    <m/>
    <m/>
    <x v="2"/>
    <x v="1"/>
    <d v="2017-08-23T00:00:00"/>
    <d v="2017-02-22T00:00:00"/>
    <x v="3"/>
    <d v="2017-08-23T00:00:00"/>
    <n v="100000"/>
    <n v="0.1"/>
    <n v="12"/>
    <d v="2017-06-01T00:00:00"/>
    <s v="Stretch"/>
    <x v="0"/>
    <s v="Cloud App Innov"/>
    <s v="CAI Big Data Srvs Blockchain on Big Data"/>
    <s v="BELLO, SADIQ A (Sadiq Bello)"/>
    <s v="CLOUD1"/>
    <m/>
    <m/>
  </r>
  <r>
    <s v="1K-CVPYVH9"/>
    <s v="North America"/>
    <s v="US Distribution"/>
    <s v="RICHLINE GROUP INC                                                    "/>
    <s v="Blockchain POC"/>
    <x v="4"/>
    <m/>
    <m/>
    <m/>
    <x v="2"/>
    <x v="7"/>
    <d v="2017-08-25T00:00:00"/>
    <d v="2017-03-14T00:00:00"/>
    <x v="3"/>
    <d v="2017-08-25T00:00:00"/>
    <n v="100000"/>
    <n v="0.1"/>
    <n v="12"/>
    <d v="2017-06-08T00:00:00"/>
    <s v="Key stretch"/>
    <x v="0"/>
    <s v="Cog Process Trnsfmtn"/>
    <s v="CPR: Blockchain Consulting"/>
    <s v="GILLISPIE, WILLIAM C (Bill)"/>
    <s v="BLKHSBN"/>
    <m/>
    <m/>
  </r>
  <r>
    <s v="2E-7NOUKNS"/>
    <s v="Latin America"/>
    <s v="SSA"/>
    <s v="BANCO DE GALICIA Y BUENOS AIRES"/>
    <s v="Blockchain para Trazabilidad de Proceso de Alta de Cliente"/>
    <x v="1"/>
    <m/>
    <m/>
    <m/>
    <x v="2"/>
    <x v="1"/>
    <d v="2017-08-25T00:00:00"/>
    <s v="02/02/2017 03:42pm"/>
    <x v="4"/>
    <d v="2017-08-25T00:00:00"/>
    <n v="100000"/>
    <n v="0.1"/>
    <n v="12"/>
    <s v="02/09/2017 01:32am"/>
    <s v="NIR"/>
    <x v="0"/>
    <s v="Cloud Application Innovation"/>
    <m/>
    <s v="Alvaro (ALVARO) Diaz Aguirre"/>
    <s v="ISA-BankFMFS03-BackOfficeOps"/>
    <m/>
    <m/>
  </r>
  <r>
    <s v="VO-6DDIJ51"/>
    <s v="North America"/>
    <s v="US Finance Service"/>
    <s v="FANNIE MAE                                                            "/>
    <s v="Block Chain PoC"/>
    <x v="1"/>
    <m/>
    <m/>
    <m/>
    <x v="2"/>
    <x v="1"/>
    <d v="2017-08-25T00:00:00"/>
    <d v="2016-02-11T00:00:00"/>
    <x v="3"/>
    <d v="2017-08-25T00:00:00"/>
    <n v="100000"/>
    <n v="0.1"/>
    <n v="1"/>
    <d v="2017-06-08T00:00:00"/>
    <s v="Stretch"/>
    <x v="0"/>
    <s v="Cloud App Innov"/>
    <s v="CAI Big Data Srvs Blockchain on Big Data"/>
    <s v="LEES, MARK"/>
    <s v="EMBANLYT"/>
    <m/>
    <m/>
  </r>
  <r>
    <s v="ZG-5DIU0VO"/>
    <s v="North America"/>
    <s v="US Public"/>
    <s v="ASCENSION HEALTH"/>
    <s v="Blockchain for healthcare"/>
    <x v="0"/>
    <m/>
    <m/>
    <m/>
    <x v="2"/>
    <x v="10"/>
    <d v="2017-08-25T00:00:00"/>
    <s v="01/16/2017 11:20am"/>
    <x v="3"/>
    <d v="2017-08-25T00:00:00"/>
    <n v="100000"/>
    <n v="0.1"/>
    <n v="12"/>
    <s v="06/08/2017 01:31am"/>
    <s v="Stretch"/>
    <x v="1"/>
    <s v="Cloud Developer Service"/>
    <s v="IBM Bluemix Dedicated - Runtimes"/>
    <s v="Sharon M. (Sherry) Waitz"/>
    <s v="BLKHSBN:HW SP: Blockchain High Sec Bus Netwk Blmix, ZBLKPOC:HW SP: Blockchain Proof of Concept"/>
    <m/>
    <m/>
  </r>
  <r>
    <s v="ZG-5DIU0VO"/>
    <s v="North America"/>
    <s v="US Public"/>
    <s v="ASCENSION HEALTH                                                      "/>
    <s v="Blockchain for healthcare"/>
    <x v="0"/>
    <m/>
    <m/>
    <m/>
    <x v="2"/>
    <x v="10"/>
    <d v="2017-08-25T00:00:00"/>
    <d v="2017-01-16T00:00:00"/>
    <x v="3"/>
    <d v="2017-08-25T00:00:00"/>
    <n v="100000"/>
    <n v="0.1"/>
    <n v="12"/>
    <d v="2017-04-06T00:00:00"/>
    <s v="Stretch"/>
    <x v="3"/>
    <s v="Infrastructure Svcs"/>
    <s v="6950-16G GTS Split Blockchain on Bluemix (Finance Use Only)"/>
    <s v="Waitz, Sharon M (Sherry)"/>
    <s v="ZBLKPOC, BLKHSBN"/>
    <m/>
    <m/>
  </r>
  <r>
    <s v="7X-4OXCYPY"/>
    <s v="Europe"/>
    <s v="UKI"/>
    <s v="ATRADIUS CREDIT INSURANCE"/>
    <s v="Blockchain HSBN &amp; Garage"/>
    <x v="1"/>
    <m/>
    <m/>
    <m/>
    <x v="2"/>
    <x v="2"/>
    <d v="2017-08-26T00:00:00"/>
    <s v="03/24/2017 07:42am"/>
    <x v="3"/>
    <d v="2017-08-26T00:00:00"/>
    <n v="100000"/>
    <n v="0.1"/>
    <n v="12"/>
    <s v="06/01/2017 01:32am"/>
    <s v="Stretch"/>
    <x v="1"/>
    <s v="Cloud Developer Service"/>
    <s v="IBM Bluemix Garage - MVP"/>
    <s v="I. D. (IAN) Pattison"/>
    <s v="ISA-BankFMFS03-BackOfficeOps"/>
    <m/>
    <m/>
  </r>
  <r>
    <s v="14-N11OA54"/>
    <s v="Latin America"/>
    <s v="SSA"/>
    <s v="AGESIC                                                                "/>
    <s v="Iniciativa Blockchian - Taller"/>
    <x v="0"/>
    <m/>
    <m/>
    <m/>
    <x v="2"/>
    <x v="0"/>
    <d v="2017-08-27T00:00:00"/>
    <d v="2017-05-29T00:00:00"/>
    <x v="4"/>
    <d v="2017-08-27T00:00:00"/>
    <n v="100000"/>
    <n v="0.1"/>
    <n v="12"/>
    <d v="2017-06-01T00:00:00"/>
    <s v="NIR"/>
    <x v="0"/>
    <s v="Cog Process Trnsfmtn"/>
    <s v="UNK - Blockchain (CPR)"/>
    <s v="Boix Dellepiane, Gonzalo Alberto"/>
    <s v="ZBLKPOC"/>
    <m/>
    <m/>
  </r>
  <r>
    <s v="CE-PDIIO7H"/>
    <s v="Asia Pacific"/>
    <s v="ASEAN"/>
    <s v="PAN ASIA LOGISTICS SINGAPORE PTE. LTD."/>
    <s v="Blockchain"/>
    <x v="4"/>
    <m/>
    <m/>
    <m/>
    <x v="2"/>
    <x v="6"/>
    <d v="2017-08-28T00:00:00"/>
    <s v="05/29/2017 10:23pm"/>
    <x v="3"/>
    <d v="2017-08-28T00:00:00"/>
    <n v="100000"/>
    <n v="0.1"/>
    <n v="12"/>
    <s v="06/15/2017 01:32am"/>
    <s v="Stretch"/>
    <x v="1"/>
    <s v="Cloud Developer Service"/>
    <s v="IBM Bluemix Garage - MVP"/>
    <s v="JOLENE FONG MENG (Jolene Fong Meng) SIM"/>
    <s v="NONE:No code/solution involved"/>
    <m/>
    <m/>
  </r>
  <r>
    <s v="2H-FEP4QH4"/>
    <s v="North America"/>
    <s v="US Public"/>
    <s v="BLUE CROSS AND BLUE SHIELD OF                                         "/>
    <s v="Blockchain"/>
    <x v="0"/>
    <m/>
    <m/>
    <m/>
    <x v="2"/>
    <x v="10"/>
    <d v="2017-08-30T00:00:00"/>
    <d v="2017-02-10T00:00:00"/>
    <x v="3"/>
    <d v="2017-08-30T00:00:00"/>
    <n v="100000"/>
    <n v="0.1"/>
    <n v="12"/>
    <d v="2017-05-25T00:00:00"/>
    <s v="Stretch"/>
    <x v="3"/>
    <s v="Infrastructure Svcs"/>
    <s v="6950-16G GTS Split Blockchain on Bluemix (Finance Use Only)"/>
    <s v="DRESSER, DANA W."/>
    <m/>
    <m/>
    <m/>
  </r>
  <r>
    <s v="BA-A5YPUZK"/>
    <s v="Greater China Group"/>
    <s v="GCG"/>
    <s v="EVERGROWING BANK CO.,LTD                                              "/>
    <s v="???????????POC??"/>
    <x v="1"/>
    <m/>
    <m/>
    <m/>
    <x v="2"/>
    <x v="1"/>
    <d v="2017-08-30T00:00:00"/>
    <d v="2017-05-04T00:00:00"/>
    <x v="3"/>
    <d v="2017-08-30T00:00:00"/>
    <n v="100000"/>
    <n v="0.1"/>
    <n v="12"/>
    <d v="2017-06-08T00:00:00"/>
    <s v="Stretch"/>
    <x v="0"/>
    <s v="Cog Process Trnsfmtn"/>
    <s v="CPR: Blockchain Consulting"/>
    <s v="LIU, QUAN"/>
    <m/>
    <m/>
    <m/>
  </r>
  <r>
    <s v="FI-LORDJ7K"/>
    <s v="North America"/>
    <s v="US Public"/>
    <s v="STATE OF NEW JERSEY"/>
    <s v="NJ State Casino Association - Blockchain Application"/>
    <x v="0"/>
    <m/>
    <m/>
    <m/>
    <x v="2"/>
    <x v="0"/>
    <d v="2017-08-30T00:00:00"/>
    <s v="12/14/2016 12:05am"/>
    <x v="4"/>
    <d v="2017-08-30T00:00:00"/>
    <n v="100000"/>
    <n v="0.1"/>
    <n v="12"/>
    <s v="01/22/2017 05:22am"/>
    <s v="NIR"/>
    <x v="0"/>
    <s v="Cloud Application Innovation"/>
    <s v="CAI SC&amp;CP - Watson Health"/>
    <s v="UDIT (UDIT) SHARMA"/>
    <s v="ISA-BankFMFS03-BackOfficeOps"/>
    <m/>
    <m/>
  </r>
  <r>
    <s v="KG-1XQFV7T"/>
    <s v="Asia Pacific"/>
    <s v="Korea"/>
    <s v="HANA FINANCIAL GROUP"/>
    <s v="[HNFG] Bluemix &amp; Blockchain for GLN"/>
    <x v="1"/>
    <m/>
    <m/>
    <m/>
    <x v="2"/>
    <x v="1"/>
    <d v="2017-08-30T00:00:00"/>
    <s v="11/20/2016 08:22pm"/>
    <x v="2"/>
    <d v="2017-08-30T00:00:00"/>
    <n v="100000"/>
    <n v="0.1"/>
    <n v="12"/>
    <s v="06/01/2017 01:32am"/>
    <s v="Key stretch"/>
    <x v="1"/>
    <s v="Cloud Developer Service"/>
    <s v="Bluemix Public Subscription"/>
    <s v="Jin Hyoe (JIN HYOE) Kim"/>
    <s v="CLOUD1:All Cloud Sales other than to Cloud SPs"/>
    <m/>
    <m/>
  </r>
  <r>
    <s v="MI-YSZAQAN"/>
    <s v="North America"/>
    <s v="US Industrial"/>
    <s v="HONEYWELL INTERNATIONAL INC."/>
    <s v="Blockchain for Navigation Data"/>
    <x v="3"/>
    <m/>
    <m/>
    <m/>
    <x v="2"/>
    <x v="8"/>
    <d v="2017-08-30T00:00:00"/>
    <s v="04/26/2017 09:54am"/>
    <x v="4"/>
    <d v="2017-09-01T00:00:00"/>
    <n v="100000"/>
    <n v="0.1"/>
    <n v="12"/>
    <s v="05/15/2017 09:27am"/>
    <s v="NIR"/>
    <x v="1"/>
    <s v="Cloud Developer Service"/>
    <m/>
    <s v="GARY K. (Gary) MORRIS"/>
    <m/>
    <m/>
    <m/>
  </r>
  <r>
    <s v="N5-P7X51WL"/>
    <s v="North America"/>
    <s v="US Distribution"/>
    <s v="HOME DEPOT USA INC"/>
    <s v="Blockchain"/>
    <x v="4"/>
    <m/>
    <m/>
    <m/>
    <x v="2"/>
    <x v="7"/>
    <d v="2017-08-30T00:00:00"/>
    <s v="06/12/2017 07:18pm"/>
    <x v="4"/>
    <d v="2017-12-30T00:00:00"/>
    <n v="100000"/>
    <n v="0.1"/>
    <n v="12"/>
    <s v="06/12/2017 07:18pm"/>
    <s v="Solid"/>
    <x v="0"/>
    <s v="Cognitive Process Transformation"/>
    <s v="CPS: Finance Process Analytics &amp; Cognitive (Cloud, BPaaS)"/>
    <s v="Dina L. (Dina) Bingham"/>
    <s v="ISA-BankFS08-Blockchain"/>
    <m/>
    <m/>
  </r>
  <r>
    <s v="QR-P4S3USB"/>
    <s v="Europe"/>
    <s v="BeNeLux"/>
    <s v="ABN AMRO BANK N.V."/>
    <s v="Blockchain for Shipping"/>
    <x v="1"/>
    <s v="Yes"/>
    <s v="Gronigen"/>
    <s v="get details from Deb"/>
    <x v="2"/>
    <x v="1"/>
    <d v="2017-08-30T00:00:00"/>
    <s v="12/23/2016 11:11am"/>
    <x v="4"/>
    <d v="2017-08-30T00:00:00"/>
    <n v="100000"/>
    <n v="0.1"/>
    <n v="12"/>
    <s v="04/10/2017 07:35am"/>
    <s v="NIR"/>
    <x v="0"/>
    <s v="Cognitive Process Transformation"/>
    <s v="CPS: Dig Ops - Core Banking &amp; Insurance"/>
    <s v="G. (GERRIT) Kuilenburg Van"/>
    <m/>
    <m/>
    <m/>
  </r>
  <r>
    <s v="3T-IDO02BJ"/>
    <s v="North America"/>
    <s v="US Distribution"/>
    <s v="XPO LOGISTICS, INC."/>
    <s v="Blockchain Garage Services"/>
    <x v="4"/>
    <m/>
    <m/>
    <m/>
    <x v="2"/>
    <x v="6"/>
    <d v="2017-08-31T00:00:00"/>
    <s v="06/02/2017 12:20pm"/>
    <x v="4"/>
    <d v="2017-08-31T00:00:00"/>
    <n v="100000"/>
    <n v="0.1"/>
    <n v="12"/>
    <s v="06/08/2017 01:32am"/>
    <s v="NIR"/>
    <x v="1"/>
    <s v="Cloud Developer Service"/>
    <s v="IBM Bluemix Garage - Other"/>
    <s v="Diane E. (Diane) Shimmon"/>
    <s v="COGAPPS:CLD&amp;COG: Create cognitive applications"/>
    <m/>
    <m/>
  </r>
  <r>
    <s v="Z0-4O483EG"/>
    <s v="North America"/>
    <s v="US Federal"/>
    <s v="LOCKHEED MARTIN CORPORATION"/>
    <s v="Lockheed EBS, Blockchain for 3D Modeling in Mfg, Rob Frazier"/>
    <x v="3"/>
    <m/>
    <m/>
    <m/>
    <x v="2"/>
    <x v="9"/>
    <d v="2017-08-31T00:00:00"/>
    <s v="04/24/2017 02:38pm"/>
    <x v="3"/>
    <d v="2017-08-31T00:00:00"/>
    <n v="100000"/>
    <n v="0.1"/>
    <n v="12"/>
    <s v="06/15/2017 01:31am"/>
    <s v="Stretch"/>
    <x v="1"/>
    <s v="Cloud Developer Service"/>
    <s v="Bluemix Public Subscription"/>
    <s v="WILLIAM F. (William) DICKINSON"/>
    <s v="CLOUD1:All Cloud Sales other than to Cloud SPs"/>
    <m/>
    <m/>
  </r>
  <r>
    <s v="KK-8FK1BRI"/>
    <s v="Asia Pacific"/>
    <s v="ISA"/>
    <s v="BANK OF BARODA                                                        "/>
    <s v="Block chain for Supplier Finance &amp; Cross Border Remittance"/>
    <x v="5"/>
    <m/>
    <m/>
    <m/>
    <x v="2"/>
    <x v="1"/>
    <d v="2017-09-06T00:00:00"/>
    <d v="2017-01-24T00:00:00"/>
    <x v="4"/>
    <d v="2017-09-06T00:00:00"/>
    <n v="100000"/>
    <n v="0.1"/>
    <n v="12"/>
    <d v="2017-01-26T00:00:00"/>
    <s v="NIR"/>
    <x v="0"/>
    <s v="Cog Process Trnsfmtn"/>
    <s v="CPR: Blockchain Consulting"/>
    <s v="Foujdar, Ajay S"/>
    <s v="ZBLKPOC"/>
    <m/>
    <m/>
  </r>
  <r>
    <s v="IA-DZDJA38"/>
    <s v="Greater China Group"/>
    <s v="GCG"/>
    <s v="Manulife Financial Asia Ltd"/>
    <s v="Manulife - BlockChain Accelerator Program"/>
    <x v="1"/>
    <m/>
    <m/>
    <m/>
    <x v="2"/>
    <x v="2"/>
    <d v="2017-09-07T00:00:00"/>
    <s v="06/08/2017 10:16pm"/>
    <x v="4"/>
    <d v="2017-09-07T00:00:00"/>
    <n v="100000"/>
    <n v="0.1"/>
    <n v="8"/>
    <s v="06/15/2017 01:32am"/>
    <s v="Stretch"/>
    <x v="1"/>
    <s v="Cloud Developer Service"/>
    <m/>
    <s v="JULIANA (JULIANA) LO"/>
    <s v="ZBLKPOC:HW SP: Blockchain Proof of Concept"/>
    <m/>
    <m/>
  </r>
  <r>
    <s v="3X-KMPFBW1"/>
    <s v="Europe"/>
    <s v="DACH"/>
    <s v="DHL Supply Chain Management GmbH"/>
    <s v="V7_Blockchain IT Vendor Selection"/>
    <x v="3"/>
    <m/>
    <m/>
    <m/>
    <x v="2"/>
    <x v="4"/>
    <d v="2017-09-08T00:00:00"/>
    <s v="09/20/2016 09:23am"/>
    <x v="3"/>
    <d v="2017-09-08T00:00:00"/>
    <n v="100000"/>
    <n v="0.1"/>
    <n v="12"/>
    <s v="05/18/2017 01:32am"/>
    <s v="Stretch"/>
    <x v="0"/>
    <s v="Cognitive Process Transformation"/>
    <s v="CBDS: Watson IoT - Connected Solutions"/>
    <s v="DATA WITHHELD"/>
    <s v="ISA-T&amp;TDS21-CoreSysTransf"/>
    <m/>
    <m/>
  </r>
  <r>
    <s v="4V-4OIJ1Y1"/>
    <s v="North America"/>
    <s v="US Distribution"/>
    <s v="VENETIAN CASINO RESORT"/>
    <s v="Caesars - Bluemix (Blockchain &amp; Watson Cognitive Services)"/>
    <x v="4"/>
    <m/>
    <m/>
    <m/>
    <x v="2"/>
    <x v="6"/>
    <d v="2017-09-08T00:00:00"/>
    <s v="02/13/2017 08:58am"/>
    <x v="4"/>
    <d v="2017-09-08T00:00:00"/>
    <n v="100000"/>
    <n v="0.1"/>
    <n v="1"/>
    <s v="03/18/2017 05:27pm"/>
    <s v="Key stretch"/>
    <x v="1"/>
    <s v="Hybrid Management"/>
    <s v="Bluemix Local System W3500-256"/>
    <s v="NICOLE J. (Nicole) POOLE"/>
    <s v="CLOUD1:All Cloud Sales other than to Cloud SPs"/>
    <m/>
    <m/>
  </r>
  <r>
    <s v="NM-70JAAKC"/>
    <s v="North America"/>
    <s v="US Public"/>
    <s v="UNITEDHEALTH GROUP INCORPORATED"/>
    <s v="Blockchain - Adv Tech Collaborative"/>
    <x v="0"/>
    <m/>
    <m/>
    <m/>
    <x v="2"/>
    <x v="10"/>
    <d v="2017-09-10T00:00:00"/>
    <s v="06/12/2017 05:33pm"/>
    <x v="3"/>
    <d v="2017-09-10T00:00:00"/>
    <n v="100000"/>
    <n v="0.1"/>
    <n v="12"/>
    <s v="06/15/2017 01:31am"/>
    <s v="Stretch"/>
    <x v="1"/>
    <s v="Cloud Developer Service"/>
    <s v="IBM Bluemix Garage - MVP"/>
    <s v="John W. (John) DuBois"/>
    <s v="DEVCNAPP:CLD&amp;COG: Develop cloud native apps"/>
    <m/>
    <m/>
  </r>
  <r>
    <s v="GM-04S5PKZ"/>
    <s v="Latin America"/>
    <s v="SSA"/>
    <s v="COLMEDICA MEDICINA PREPAGADA S.A.                                     "/>
    <s v="Oportunidad Blockchain Colmedica"/>
    <x v="0"/>
    <m/>
    <m/>
    <m/>
    <x v="2"/>
    <x v="10"/>
    <d v="2017-09-11T00:00:00"/>
    <d v="2017-06-13T00:00:00"/>
    <x v="3"/>
    <d v="2017-09-11T00:00:00"/>
    <n v="100000"/>
    <n v="0.1"/>
    <n v="12"/>
    <d v="2017-06-13T00:00:00"/>
    <s v="Stretch"/>
    <x v="3"/>
    <s v="Infrastructure Svcs"/>
    <s v="6950-16G GTS Split Blockchain on Bluemix (Finance Use Only)"/>
    <s v="CAMACHO DIAZ, SANDRA JIMENA"/>
    <m/>
    <m/>
    <m/>
  </r>
  <r>
    <s v="TX-LKIWW2N"/>
    <s v="Asia Pacific"/>
    <s v="Korea"/>
    <s v="K F T C                                                               "/>
    <s v="??? ???"/>
    <x v="1"/>
    <m/>
    <m/>
    <m/>
    <x v="2"/>
    <x v="1"/>
    <d v="2017-09-12T00:00:00"/>
    <d v="2017-06-14T00:00:00"/>
    <x v="3"/>
    <d v="2017-09-12T00:00:00"/>
    <n v="100000"/>
    <n v="0.1"/>
    <n v="3"/>
    <d v="2017-06-14T00:00:00"/>
    <s v="NIR"/>
    <x v="0"/>
    <s v="Cog Process Trnsfmtn"/>
    <s v="CPR: Blockchain Consulting"/>
    <s v="BYOUN, YOOJUNG (Yoojung)"/>
    <s v="ANBRDG2C"/>
    <m/>
    <m/>
  </r>
  <r>
    <s v="ON-M6ETTS0"/>
    <s v="Asia Pacific"/>
    <s v="ANZ"/>
    <s v="RESERVE BANK OF AUSTRALIA"/>
    <s v="BlockChain"/>
    <x v="1"/>
    <m/>
    <m/>
    <m/>
    <x v="2"/>
    <x v="1"/>
    <d v="2017-09-13T00:00:00"/>
    <s v="08/18/2016 06:16am"/>
    <x v="4"/>
    <d v="2017-09-13T00:00:00"/>
    <n v="100000"/>
    <n v="0.1"/>
    <n v="12"/>
    <s v="03/18/2017 07:04pm"/>
    <s v="Stretch"/>
    <x v="0"/>
    <s v="Cloud Application Innovation"/>
    <s v="CAI Accel App Dev &amp; Integration - Bluemix"/>
    <s v="KIRSTY M. (Kirsty) SIMPSON"/>
    <m/>
    <m/>
    <m/>
  </r>
  <r>
    <s v="Y5-A2X6O8B"/>
    <s v="Europe"/>
    <s v="DACH"/>
    <s v="Abraxas Informatik AG"/>
    <s v="Blockchain Usecase"/>
    <x v="0"/>
    <m/>
    <m/>
    <m/>
    <x v="2"/>
    <x v="0"/>
    <d v="2017-09-14T00:00:00"/>
    <s v="02/10/2017 06:58am"/>
    <x v="3"/>
    <d v="2017-09-14T00:00:00"/>
    <n v="100000"/>
    <n v="0.1"/>
    <n v="1"/>
    <s v="06/15/2017 01:31am"/>
    <s v="Stretch"/>
    <x v="10"/>
    <s v="Analytics Platform"/>
    <s v="PAES - Predictive Analytics Enterprise Solution"/>
    <s v="DATA WITHHELD"/>
    <s v="ISA-999-NoSolutionSold"/>
    <m/>
    <m/>
  </r>
  <r>
    <s v="94-N0GP5SY"/>
    <s v="North America"/>
    <s v="US Industrial"/>
    <s v="HONEYWELL INTERNATIONAL INC."/>
    <s v="BLMX for Blockchain at Honeywell Aerospace"/>
    <x v="3"/>
    <m/>
    <m/>
    <m/>
    <x v="2"/>
    <x v="8"/>
    <d v="2017-09-15T00:00:00"/>
    <s v="02/15/2017 02:14pm"/>
    <x v="3"/>
    <d v="2017-09-15T00:00:00"/>
    <n v="100000"/>
    <n v="0.1"/>
    <n v="12"/>
    <s v="05/04/2017 06:02pm"/>
    <s v="Stretch"/>
    <x v="1"/>
    <s v="Cloud Developer Service"/>
    <s v="Bluemix Public Subscription"/>
    <s v="William J. (William) Swope"/>
    <s v="BLKHSBN:HW SP: Blockchain High Sec Bus Netwk Blmix"/>
    <m/>
    <m/>
  </r>
  <r>
    <s v="OO-SP979Y7"/>
    <s v="Europe"/>
    <s v="DACH"/>
    <s v="Kantonales Steueramt Zürich                                          "/>
    <s v="Blockchain Usecase for Tax"/>
    <x v="0"/>
    <m/>
    <m/>
    <m/>
    <x v="2"/>
    <x v="0"/>
    <d v="2017-09-15T00:00:00"/>
    <d v="2017-02-10T00:00:00"/>
    <x v="4"/>
    <d v="2017-09-15T00:00:00"/>
    <n v="100000"/>
    <n v="0.1"/>
    <n v="12"/>
    <d v="2017-02-16T00:00:00"/>
    <s v="NIR"/>
    <x v="0"/>
    <s v="Cog Process Trnsfmtn"/>
    <s v="CPR: Blockchain Consulting"/>
    <s v="Jehle, Daniel"/>
    <m/>
    <m/>
    <m/>
  </r>
  <r>
    <s v="UU-71WW0MW"/>
    <s v="North America"/>
    <s v="US Industrial"/>
    <s v="DATA WITHHELD"/>
    <s v="DATA WITHHELD"/>
    <x v="6"/>
    <m/>
    <m/>
    <m/>
    <x v="2"/>
    <x v="13"/>
    <d v="2017-09-15T00:00:00"/>
    <s v="11/21/2016 12:44pm"/>
    <x v="6"/>
    <d v="2017-09-15T00:00:00"/>
    <n v="100000"/>
    <n v="0.1"/>
    <n v="12"/>
    <s v="02/21/2017 10:58am"/>
    <s v="NIR"/>
    <x v="0"/>
    <s v="Cognitive Process Transformation"/>
    <m/>
    <s v="KEITH D. (Keith) BRENTON"/>
    <s v="ZBLKPOC:HW SP: Blockchain Proof of Concept"/>
    <m/>
    <m/>
  </r>
  <r>
    <s v="UX-4N7QSK1"/>
    <s v="Asia Pacific"/>
    <s v="ASEAN"/>
    <s v="PSA INTERNATIONAL PTE LTD"/>
    <s v="BLOCKCHAIN"/>
    <x v="4"/>
    <m/>
    <m/>
    <m/>
    <x v="2"/>
    <x v="6"/>
    <d v="2017-09-15T00:00:00"/>
    <s v="04/02/2017 12:16pm"/>
    <x v="4"/>
    <d v="2017-09-15T00:00:00"/>
    <n v="100000"/>
    <n v="0.1"/>
    <n v="12"/>
    <s v="04/06/2017 01:33am"/>
    <s v="Stretch"/>
    <x v="1"/>
    <s v="Cloud Developer Service"/>
    <m/>
    <s v="WINSTON POH-KEUNG (Winston Poh-Keung) LOO"/>
    <s v="ISA-999-NoSolutionSold"/>
    <m/>
    <m/>
  </r>
  <r>
    <s v="18-O9TZH0D"/>
    <s v="Asia Pacific"/>
    <s v="ASEAN"/>
    <s v="PTG ENERGRY (PUBLIC) CO.,LTD"/>
    <s v="Blockchain Consulting"/>
    <x v="3"/>
    <m/>
    <m/>
    <m/>
    <x v="2"/>
    <x v="11"/>
    <d v="2017-09-20T00:00:00"/>
    <s v="03/20/2017 12:01am"/>
    <x v="4"/>
    <d v="2017-09-20T00:00:00"/>
    <n v="100000"/>
    <n v="0.1"/>
    <n v="12"/>
    <s v="04/17/2017 03:07am"/>
    <s v="Stretch"/>
    <x v="1"/>
    <s v="Cloud Developer Service"/>
    <s v="Bluemix Pay As You Go"/>
    <s v="KANAVAREE (Kanavaree) MORPHETT"/>
    <s v="NONE:No code/solution involved"/>
    <m/>
    <m/>
  </r>
  <r>
    <s v="98-OAWJIUR"/>
    <s v="Europe"/>
    <s v="BeNeLux"/>
    <s v="Koninklijke Luchtvaart Mij. NV                                        "/>
    <s v="PoC Blockchain at KLM Finance"/>
    <x v="4"/>
    <m/>
    <m/>
    <m/>
    <x v="2"/>
    <x v="6"/>
    <d v="2017-09-20T00:00:00"/>
    <d v="2017-02-19T00:00:00"/>
    <x v="3"/>
    <d v="2017-09-20T00:00:00"/>
    <n v="100000"/>
    <n v="0.1"/>
    <n v="3"/>
    <d v="2017-06-01T00:00:00"/>
    <s v="NIR"/>
    <x v="0"/>
    <s v="Cog Process Trnsfmtn"/>
    <s v="CPR: Blockchain Consulting"/>
    <s v="Marissen, R (Rita)"/>
    <m/>
    <m/>
    <m/>
  </r>
  <r>
    <s v="DQ-NA2EKVQ"/>
    <s v="Europe"/>
    <s v="France"/>
    <s v="VALEO"/>
    <s v="#HC01 - Blockchain chez VALEO"/>
    <x v="3"/>
    <m/>
    <m/>
    <m/>
    <x v="2"/>
    <x v="9"/>
    <d v="2017-09-20T00:00:00"/>
    <s v="03/01/2017 05:18am"/>
    <x v="4"/>
    <d v="2017-09-20T00:00:00"/>
    <n v="100000"/>
    <n v="0.1"/>
    <n v="12"/>
    <s v="03/03/2017 01:17pm"/>
    <s v="Stretch"/>
    <x v="1"/>
    <s v="Cloud Developer Service"/>
    <s v="IBM Bluemix Garage - Other"/>
    <s v="Julien (JULIEN) Parthonnaud-Retif"/>
    <s v="ZBLKPOC:HW SP: Blockchain Proof of Concept"/>
    <m/>
    <m/>
  </r>
  <r>
    <s v="DW-ZH3FAT0"/>
    <s v="Asia Pacific"/>
    <s v="Korea"/>
    <s v="LG ELECTRONICS HQ"/>
    <s v="LG?? B2B??? IoT and BlockChain"/>
    <x v="3"/>
    <m/>
    <m/>
    <m/>
    <x v="2"/>
    <x v="8"/>
    <d v="2017-09-21T00:00:00"/>
    <s v="04/12/2017 02:07am"/>
    <x v="6"/>
    <d v="2017-09-21T00:00:00"/>
    <n v="100000"/>
    <n v="0.1"/>
    <n v="1"/>
    <s v="04/13/2017 01:32am"/>
    <s v="Stretch"/>
    <x v="2"/>
    <s v="Platform &amp; Industry Solutions"/>
    <m/>
    <s v="YONG DEOK (Yong Deok) KIM"/>
    <s v="BLKHSBN:HW SP: Blockchain High Sec Bus Netwk Blmix, EMBIoT:GBS Embed Internet of Things, ZBLKPOC:HW SP: Blockchain Proof of Concept"/>
    <m/>
    <m/>
  </r>
  <r>
    <s v="3G-557GHFR"/>
    <s v="North America"/>
    <s v="US Public"/>
    <s v="CITY OF NEW YORK                                                      "/>
    <s v="NYC H+H Blockchain Initiative"/>
    <x v="0"/>
    <m/>
    <m/>
    <m/>
    <x v="2"/>
    <x v="0"/>
    <d v="2017-09-22T00:00:00"/>
    <d v="2017-03-08T00:00:00"/>
    <x v="2"/>
    <d v="2017-09-22T00:00:00"/>
    <n v="100000"/>
    <n v="0.1"/>
    <n v="1"/>
    <d v="2017-04-06T00:00:00"/>
    <s v="Stretch"/>
    <x v="0"/>
    <s v="Cloud App Innov"/>
    <s v="CAI Big Data Srvs Blockchain on Big Data"/>
    <s v="SHARMA, UDIT (UDIT)"/>
    <s v="ZBLKPOC"/>
    <m/>
    <m/>
  </r>
  <r>
    <s v="6B-X66Q351"/>
    <s v="Asia Pacific"/>
    <s v="ASEAN"/>
    <s v="THE SIAM CEMENT PUBLIC COMPANY LIMITED"/>
    <s v="SCG Blockchain Garage"/>
    <x v="3"/>
    <m/>
    <m/>
    <m/>
    <x v="2"/>
    <x v="11"/>
    <d v="2017-09-22T00:00:00"/>
    <s v="04/26/2017 02:22am"/>
    <x v="4"/>
    <d v="2017-09-22T00:00:00"/>
    <n v="100000"/>
    <n v="0.1"/>
    <n v="3"/>
    <s v="05/02/2017 12:43am"/>
    <s v="Stretch"/>
    <x v="1"/>
    <s v="Lab Services"/>
    <s v="Software Services - Bluemix Garage"/>
    <s v="Rachod (RACHOD) Chamunee"/>
    <m/>
    <m/>
    <m/>
  </r>
  <r>
    <s v="7K-SLZUUNA"/>
    <s v="Asia Pacific"/>
    <s v="ASEAN"/>
    <s v="BANK OF THAILAND"/>
    <s v="BOT Blockchain"/>
    <x v="1"/>
    <m/>
    <m/>
    <m/>
    <x v="2"/>
    <x v="1"/>
    <d v="2017-09-22T00:00:00"/>
    <s v="01/13/2017 06:16am"/>
    <x v="4"/>
    <d v="2017-09-22T00:00:00"/>
    <n v="100000"/>
    <n v="0.1"/>
    <n v="2"/>
    <s v="06/01/2017 02:15am"/>
    <s v="NIR"/>
    <x v="1"/>
    <s v="Cloud Developer Service"/>
    <m/>
    <s v="Rachod (RACHOD) Chamunee"/>
    <m/>
    <m/>
    <m/>
  </r>
  <r>
    <s v="GN-39XHVAL"/>
    <s v="Asia Pacific"/>
    <s v="ASEAN"/>
    <s v="PTT PUBLIC COMPANY LIMITED"/>
    <s v="PTT Blockchain"/>
    <x v="3"/>
    <m/>
    <m/>
    <m/>
    <x v="2"/>
    <x v="11"/>
    <d v="2017-09-22T00:00:00"/>
    <s v="04/26/2017 02:26am"/>
    <x v="4"/>
    <d v="2017-09-22T00:00:00"/>
    <n v="100000"/>
    <n v="0.1"/>
    <n v="3"/>
    <s v="05/02/2017 12:43am"/>
    <s v="Stretch"/>
    <x v="1"/>
    <s v="Lab Services"/>
    <s v="Software Services - Bluemix Garage"/>
    <s v="Rachod (RACHOD) Chamunee"/>
    <m/>
    <m/>
    <m/>
  </r>
  <r>
    <s v="KZ-MW3LOBP"/>
    <s v="Asia Pacific"/>
    <s v="Korea"/>
    <s v="L.D.C.C.                                                              "/>
    <s v="LDCC Blockchain Pilot"/>
    <x v="4"/>
    <m/>
    <m/>
    <m/>
    <x v="2"/>
    <x v="7"/>
    <d v="2017-09-22T00:00:00"/>
    <d v="2017-03-13T00:00:00"/>
    <x v="3"/>
    <d v="2017-09-22T00:00:00"/>
    <n v="100000"/>
    <n v="0.1"/>
    <n v="4"/>
    <d v="2017-05-25T00:00:00"/>
    <s v="Stretch"/>
    <x v="0"/>
    <s v="Cog Process Trnsfmtn"/>
    <s v="CPR: Blockchain Consulting"/>
    <s v="Kim, Soo Yun"/>
    <s v="BLKHSBN"/>
    <m/>
    <m/>
  </r>
  <r>
    <s v="LD-NRVIH1B"/>
    <s v="Asia Pacific"/>
    <s v="ASEAN"/>
    <s v="PT BANK CENTRAL ASIA TBK"/>
    <s v="BCA Design Thinking &amp; Blockchain"/>
    <x v="1"/>
    <m/>
    <m/>
    <m/>
    <x v="2"/>
    <x v="1"/>
    <d v="2017-09-22T00:00:00"/>
    <s v="03/31/2017 03:56am"/>
    <x v="4"/>
    <d v="2017-09-22T00:00:00"/>
    <n v="100000"/>
    <n v="0.1"/>
    <n v="12"/>
    <s v="04/13/2017 02:26am"/>
    <s v="Stretch"/>
    <x v="1"/>
    <s v="Lab Services"/>
    <s v="Software Services - Bluemix Garage"/>
    <s v="YUHSIE (Yuhsie) YUHSIE"/>
    <m/>
    <m/>
    <m/>
  </r>
  <r>
    <s v="XH-1P2YCW5"/>
    <s v="Europe"/>
    <s v="CEE"/>
    <s v="KRAJOWA IZBA ROZLICZENIOWA S A"/>
    <s v="Blockchain pilot/prototype for payments"/>
    <x v="1"/>
    <m/>
    <m/>
    <m/>
    <x v="2"/>
    <x v="1"/>
    <d v="2017-09-22T00:00:00"/>
    <s v="03/22/2017 06:12am"/>
    <x v="4"/>
    <d v="2017-09-22T00:00:00"/>
    <n v="100000"/>
    <n v="0.1"/>
    <n v="12"/>
    <s v="03/23/2017 02:32am"/>
    <s v="NIR"/>
    <x v="1"/>
    <s v="Cloud Developer Service"/>
    <s v="IBM Bluemix Garage - Other"/>
    <s v="MACIEJ B. (MACIEJ) MODRZEJEWSKI"/>
    <m/>
    <m/>
    <m/>
  </r>
  <r>
    <s v="ZA-I0RHW3D"/>
    <s v="Asia Pacific"/>
    <s v="Korea"/>
    <s v="KB FINANCIAL GROUP                                                    "/>
    <s v="KBFG Blockchain for Partners Chain"/>
    <x v="1"/>
    <m/>
    <m/>
    <m/>
    <x v="2"/>
    <x v="1"/>
    <d v="2017-09-22T00:00:00"/>
    <d v="2017-03-14T00:00:00"/>
    <x v="3"/>
    <d v="2017-09-22T00:00:00"/>
    <n v="100000"/>
    <n v="0.1"/>
    <n v="3"/>
    <d v="2017-06-01T00:00:00"/>
    <s v="Stretch"/>
    <x v="0"/>
    <s v="Cog Process Trnsfmtn"/>
    <s v="CPR: Blockchain Consulting"/>
    <s v="Lee, JongKeun"/>
    <m/>
    <m/>
    <m/>
  </r>
  <r>
    <s v="2D-DMXNXP4"/>
    <s v="North America"/>
    <s v="US Finance Service"/>
    <s v="MANUFACTURERS &amp; TRADERS TRUST CO                                      "/>
    <s v="Block Chain M&amp;T"/>
    <x v="1"/>
    <m/>
    <m/>
    <m/>
    <x v="2"/>
    <x v="1"/>
    <d v="2017-09-25T00:00:00"/>
    <d v="2017-06-08T00:00:00"/>
    <x v="3"/>
    <d v="2017-09-25T00:00:00"/>
    <n v="100000"/>
    <n v="0.1"/>
    <n v="12"/>
    <d v="2017-06-08T00:00:00"/>
    <s v="Stretch"/>
    <x v="3"/>
    <s v="Infrastructure Svcs"/>
    <s v="6950-16G GTS Split Blockchain on Bluemix (Finance Use Only)"/>
    <s v="FROIO, JOSEPH M (Joseph)"/>
    <s v="NONE"/>
    <m/>
    <m/>
  </r>
  <r>
    <s v="CT-NN16524"/>
    <s v="Europe"/>
    <s v="Nordic"/>
    <s v="FOLKSAM ÖMSESIDIG"/>
    <s v="#HC02 Bluemix for IoT and Blockchain innovation - (connected to Bridge to Cloud)"/>
    <x v="1"/>
    <m/>
    <m/>
    <m/>
    <x v="2"/>
    <x v="2"/>
    <d v="2017-09-25T00:00:00"/>
    <s v="03/31/2017 09:54am"/>
    <x v="3"/>
    <d v="2017-09-25T00:00:00"/>
    <n v="100000"/>
    <n v="0.1"/>
    <n v="12"/>
    <s v="06/08/2017 01:31am"/>
    <s v="Stretch"/>
    <x v="1"/>
    <s v="Cloud Developer Service"/>
    <s v="Bluemix Public Subscription"/>
    <s v="Jesper (JESPER) Gardtman"/>
    <s v="CLOUD1:All Cloud Sales other than to Cloud SPs"/>
    <m/>
    <m/>
  </r>
  <r>
    <s v="EZ-UVG8IOP"/>
    <s v="Asia Pacific"/>
    <s v="ASEAN"/>
    <s v="SCHENKER (ASIA PACIFIC)                                               "/>
    <s v="Innovation Initiative: IoT &amp; Blockchain"/>
    <x v="4"/>
    <m/>
    <m/>
    <m/>
    <x v="2"/>
    <x v="6"/>
    <d v="2017-09-25T00:00:00"/>
    <d v="2016-07-15T00:00:00"/>
    <x v="3"/>
    <d v="2017-09-25T00:00:00"/>
    <n v="100000"/>
    <n v="0.1"/>
    <n v="12"/>
    <d v="2017-05-25T00:00:00"/>
    <s v="Stretch"/>
    <x v="0"/>
    <s v="Cog Process Trnsfmtn"/>
    <s v="CPR: Blockchain Consulting"/>
    <s v="MUKHERJEE, AMIT BIKRAM (Amit)"/>
    <m/>
    <m/>
    <m/>
  </r>
  <r>
    <s v="YX-WCNEW6A"/>
    <s v="North America"/>
    <s v="US Distribution"/>
    <s v="GENERAL MILLS MARKETING, INC."/>
    <s v="Blockchain @ GMI (Art of Possible)"/>
    <x v="4"/>
    <m/>
    <m/>
    <m/>
    <x v="2"/>
    <x v="7"/>
    <d v="2017-09-25T00:00:00"/>
    <s v="06/13/2017 10:15am"/>
    <x v="2"/>
    <d v="2017-09-25T00:00:00"/>
    <n v="100000"/>
    <n v="0.1"/>
    <n v="12"/>
    <s v="06/15/2017 01:32am"/>
    <s v="Key stretch"/>
    <x v="1"/>
    <s v="Cloud Developer Service"/>
    <s v="Bluemix Pay As You Go"/>
    <s v="MICHELLE (Michelle) MILLER"/>
    <s v="CLOUD1:All Cloud Sales other than to Cloud SPs"/>
    <m/>
    <m/>
  </r>
  <r>
    <s v="4P-4YBA9J7"/>
    <s v="Europe"/>
    <s v="DACH"/>
    <s v="Schenker AG                                                           "/>
    <s v="BLOCKCHAIN POC"/>
    <x v="4"/>
    <m/>
    <m/>
    <m/>
    <x v="2"/>
    <x v="6"/>
    <d v="2017-09-26T00:00:00"/>
    <d v="2017-05-03T00:00:00"/>
    <x v="2"/>
    <d v="2017-09-26T00:00:00"/>
    <n v="100000"/>
    <n v="0.1"/>
    <n v="3"/>
    <d v="2017-05-29T00:00:00"/>
    <s v="Stretch"/>
    <x v="0"/>
    <s v="Cog Process Trnsfmtn"/>
    <s v="CPR: Blockchain Consulting"/>
    <s v="Nowak, Dirk"/>
    <m/>
    <m/>
    <m/>
  </r>
  <r>
    <s v="58-ONKAK7K"/>
    <s v="Europe"/>
    <s v="SPGI"/>
    <s v="BANCO DE CREDITO SOCIAL COOP                                          "/>
    <s v="Blockchain"/>
    <x v="1"/>
    <m/>
    <m/>
    <m/>
    <x v="2"/>
    <x v="1"/>
    <d v="2017-09-28T00:00:00"/>
    <d v="2017-06-08T00:00:00"/>
    <x v="4"/>
    <d v="2017-09-28T00:00:00"/>
    <n v="100000"/>
    <n v="0.1"/>
    <n v="12"/>
    <d v="2017-06-08T00:00:00"/>
    <s v="Stretch"/>
    <x v="7"/>
    <s v="Industry Platform"/>
    <s v="HSBN NW Monthly Charge"/>
    <s v="Berrocal Prat, Jaime"/>
    <s v="DEVCNAPP"/>
    <m/>
    <m/>
  </r>
  <r>
    <s v="JF-Y6L24DU"/>
    <s v="Europe"/>
    <s v="BeNeLux"/>
    <s v="UWV HOOFDKANTOOR                                                      "/>
    <s v="Blockchain POV UWV"/>
    <x v="0"/>
    <m/>
    <m/>
    <m/>
    <x v="2"/>
    <x v="0"/>
    <d v="2017-09-28T00:00:00"/>
    <d v="2017-05-29T00:00:00"/>
    <x v="3"/>
    <d v="2017-09-28T00:00:00"/>
    <n v="100000"/>
    <n v="0.1"/>
    <n v="6"/>
    <d v="2017-06-01T00:00:00"/>
    <s v="Stretch"/>
    <x v="0"/>
    <s v="Cloud App Innov"/>
    <s v="CAI Big Data Srvs Blockchain on Big Data"/>
    <s v="Taillie, A J (Antoinette)"/>
    <m/>
    <m/>
    <m/>
  </r>
  <r>
    <s v="XI-5FDEMBO"/>
    <s v="Asia Pacific"/>
    <s v="Korea"/>
    <s v="L.D.C.C.                                                              "/>
    <s v="???? Pilot"/>
    <x v="4"/>
    <m/>
    <m/>
    <m/>
    <x v="2"/>
    <x v="7"/>
    <d v="2017-09-28T00:00:00"/>
    <d v="2017-04-27T00:00:00"/>
    <x v="3"/>
    <d v="2017-06-30T00:00:00"/>
    <n v="100000"/>
    <n v="0.1"/>
    <n v="12"/>
    <d v="2017-06-08T00:00:00"/>
    <s v="Stretch"/>
    <x v="3"/>
    <s v="Infrastructure Svcs"/>
    <s v="6950-16G GTS Split Blockchain on Bluemix (Finance Use Only)"/>
    <s v="BUSINESSPARTNER"/>
    <s v="ZBLKPOC"/>
    <m/>
    <m/>
  </r>
  <r>
    <s v="0E-X2OQ7MC"/>
    <s v="Asia Pacific"/>
    <s v="Korea"/>
    <s v="KAMCO_HQ                                                              "/>
    <s v="Master planning for BlockChain adoption"/>
    <x v="0"/>
    <m/>
    <m/>
    <m/>
    <x v="2"/>
    <x v="0"/>
    <d v="2017-09-29T00:00:00"/>
    <d v="2017-04-19T00:00:00"/>
    <x v="3"/>
    <d v="2017-09-29T00:00:00"/>
    <n v="100000"/>
    <n v="0.1"/>
    <n v="2"/>
    <d v="2017-05-18T00:00:00"/>
    <s v="Stretch"/>
    <x v="0"/>
    <s v="Cog Process Trnsfmtn"/>
    <s v="CPR: Blockchain Consulting"/>
    <s v="BANG, CHANG HEE (Chang Hee)"/>
    <s v="ACTINSIG"/>
    <m/>
    <m/>
  </r>
  <r>
    <s v="1Z-9CCQEFX"/>
    <s v="Greater China Group"/>
    <s v="GCG"/>
    <s v="Anbang Insurance Group Co., Ltd.                                      "/>
    <s v="Anbang Blockchain"/>
    <x v="1"/>
    <m/>
    <m/>
    <m/>
    <x v="2"/>
    <x v="2"/>
    <d v="2017-09-29T00:00:00"/>
    <d v="2017-03-05T00:00:00"/>
    <x v="4"/>
    <d v="2017-09-29T00:00:00"/>
    <n v="100000"/>
    <n v="0.1"/>
    <n v="12"/>
    <d v="2017-03-09T00:00:00"/>
    <s v="NIR"/>
    <x v="0"/>
    <s v="Cog Process Trnsfmtn"/>
    <s v="CPR: Blockchain Consulting"/>
    <s v="CHEN, MENG ZI"/>
    <m/>
    <m/>
    <m/>
  </r>
  <r>
    <s v="3B-IALJRM7"/>
    <s v="Asia Pacific"/>
    <s v="ISA"/>
    <s v="MUMBAI METRO RAIL CORPORATION LIMITED"/>
    <s v="Block Chain Req at Mumbai Metro Rail Corporation"/>
    <x v="5"/>
    <s v="Yes"/>
    <s v="India"/>
    <s v="Inttial discussions, Will get involved"/>
    <x v="2"/>
    <x v="0"/>
    <d v="2017-09-29T00:00:00"/>
    <s v="01/09/2017 04:02am"/>
    <x v="4"/>
    <d v="2017-09-29T00:00:00"/>
    <n v="100000"/>
    <n v="0.1"/>
    <n v="12"/>
    <s v="01/22/2017 05:10am"/>
    <s v="NIR"/>
    <x v="0"/>
    <s v="Cloud Application Innovation"/>
    <s v="US Federal - Managed Services and Cloud Solutions"/>
    <s v="Veena G. (Veena) Wankhede"/>
    <m/>
    <m/>
    <m/>
  </r>
  <r>
    <s v="4W-G1P9D53"/>
    <s v="Asia Pacific"/>
    <s v="Korea"/>
    <s v="KOREA EXCHANGE"/>
    <s v="Cloud for Blockchain"/>
    <x v="1"/>
    <m/>
    <m/>
    <m/>
    <x v="2"/>
    <x v="1"/>
    <d v="2017-09-29T00:00:00"/>
    <s v="06/14/2017 04:03am"/>
    <x v="3"/>
    <d v="2017-09-29T00:00:00"/>
    <n v="100000"/>
    <n v="0.1"/>
    <n v="12"/>
    <s v="06/15/2017 01:32am"/>
    <s v="Stretch"/>
    <x v="1"/>
    <s v="Cloud Developer Service"/>
    <s v="Bluemix Public Subscription"/>
    <s v="Seung Hwan (SEUNG HWAN) Yang"/>
    <s v="CLDMS:CLD&amp;COG: Cloud Managed Services"/>
    <m/>
    <m/>
  </r>
  <r>
    <s v="CG-JSN84C7"/>
    <s v="Asia Pacific"/>
    <s v="ASEAN"/>
    <s v="GOVERNMENT HOUSING BANK"/>
    <s v="Blockchain for GHB"/>
    <x v="1"/>
    <m/>
    <m/>
    <m/>
    <x v="2"/>
    <x v="1"/>
    <d v="2017-09-29T00:00:00"/>
    <s v="12/01/2016 02:54am"/>
    <x v="4"/>
    <d v="2017-09-29T00:00:00"/>
    <n v="100000"/>
    <n v="0.1"/>
    <n v="12"/>
    <s v="04/13/2017 01:32am"/>
    <s v="NIR"/>
    <x v="1"/>
    <s v="Cloud Developer Service"/>
    <s v="IBM Bluemix Garage - Design Thinking"/>
    <s v="Nattachai (NATTACHAI) Wadwongtham"/>
    <s v="ISA-999-NoSolutionSold"/>
    <m/>
    <m/>
  </r>
  <r>
    <s v="EB-UNZGLRT"/>
    <s v="Asia Pacific"/>
    <s v="ASEAN"/>
    <s v="THE BANK OF TOKYO-MITSUBISHI UFJ, LTD. SINGAPORE BRANCH"/>
    <s v="BTMU Blockchain SOW Production BS Support"/>
    <x v="1"/>
    <s v="Yes"/>
    <n v="0"/>
    <s v="Future phases, basaed on my current engagement"/>
    <x v="2"/>
    <x v="1"/>
    <d v="2017-09-29T00:00:00"/>
    <s v="03/25/2017 02:36pm"/>
    <x v="3"/>
    <d v="2017-12-29T00:00:00"/>
    <n v="100000"/>
    <n v="0.1"/>
    <n v="12"/>
    <s v="03/30/2017 01:32am"/>
    <s v="Stretch"/>
    <x v="0"/>
    <s v="Cloud Application Innovation"/>
    <s v="CAI App Migration &amp; Modernization - Private no-Cloud"/>
    <s v="DAVID BOON WAH (David Boon Wah) LIM"/>
    <s v="ISA-BankFMFS03-BackOfficeOps"/>
    <m/>
    <m/>
  </r>
  <r>
    <s v="FT-I8FL65W"/>
    <s v="Asia Pacific"/>
    <s v="Korea"/>
    <s v="LOTTE CARD CO, LTD"/>
    <s v="Blockchain plaform"/>
    <x v="1"/>
    <m/>
    <m/>
    <m/>
    <x v="2"/>
    <x v="1"/>
    <d v="2017-09-29T00:00:00"/>
    <s v="06/14/2017 02:43am"/>
    <x v="3"/>
    <d v="2017-09-29T00:00:00"/>
    <n v="100000"/>
    <n v="0.1"/>
    <n v="24"/>
    <s v="06/15/2017 01:31am"/>
    <s v="NIR"/>
    <x v="14"/>
    <s v="Watson Platform"/>
    <s v="Wat Bluemix Premium"/>
    <s v="Chul Min (CHUL MIN) Park"/>
    <s v="ISA-999-NoSolutionSold"/>
    <m/>
    <m/>
  </r>
  <r>
    <s v="GH-C7OUJYT"/>
    <s v="Europe"/>
    <s v="BeNeLux"/>
    <s v="Belastingdienst Centrum voor ICT"/>
    <s v="Customs Blockchain Proof of Value"/>
    <x v="0"/>
    <m/>
    <m/>
    <m/>
    <x v="2"/>
    <x v="0"/>
    <d v="2017-09-29T00:00:00"/>
    <s v="05/19/2017 06:52am"/>
    <x v="2"/>
    <d v="2017-10-02T00:00:00"/>
    <n v="100000"/>
    <n v="0.1"/>
    <n v="12"/>
    <s v="05/25/2017 01:32am"/>
    <s v="Stretch"/>
    <x v="0"/>
    <s v="iX Growth Platform"/>
    <s v="DSI - iX: Cust Engage &amp; Dsgn: Experience Strategy &amp; Design"/>
    <s v="R. D. (ROB) Meerman"/>
    <s v="ISA-GovtPG74-Customs"/>
    <m/>
    <m/>
  </r>
  <r>
    <s v="GR-1F82CQL"/>
    <s v="North America"/>
    <s v="US Communica/CSI"/>
    <s v="DOW JONES &amp; COMPANY, INC."/>
    <s v="Blockchain News Gamification"/>
    <x v="2"/>
    <m/>
    <m/>
    <m/>
    <x v="2"/>
    <x v="3"/>
    <d v="2017-09-29T00:00:00"/>
    <s v="04/19/2017 08:22am"/>
    <x v="4"/>
    <d v="2017-09-29T00:00:00"/>
    <n v="100000"/>
    <n v="0.1"/>
    <n v="12"/>
    <s v="06/06/2017 12:28pm"/>
    <s v="Stretch"/>
    <x v="1"/>
    <s v="Cloud Developer Service"/>
    <s v="IBM Bluemix Garage - Other"/>
    <s v="Mary (Mary) Bravo"/>
    <m/>
    <m/>
    <m/>
  </r>
  <r>
    <s v="IP-RG6A1TD"/>
    <s v="MEA"/>
    <s v="MEA"/>
    <s v="OIL &amp; GAS DEVELOPMENT CORP."/>
    <s v="BlockChain Use Case for Joint Venture Accounting"/>
    <x v="3"/>
    <m/>
    <m/>
    <m/>
    <x v="2"/>
    <x v="11"/>
    <d v="2017-09-29T00:00:00"/>
    <s v="11/11/2016 06:53am"/>
    <x v="4"/>
    <d v="2017-12-21T00:00:00"/>
    <n v="100000"/>
    <n v="0.1"/>
    <n v="6"/>
    <s v="01/22/2017 04:16am"/>
    <s v="Stretch"/>
    <x v="0"/>
    <s v="Cognitive Process Transformation"/>
    <s v="CBDS: Analytics - GBS Software Support/Enhancements"/>
    <s v="Osama (Osama) Ashfaq"/>
    <m/>
    <m/>
    <m/>
  </r>
  <r>
    <s v="LK-CLQ78ZY"/>
    <s v="Europe"/>
    <s v="DACH"/>
    <s v="Volkswagen AG"/>
    <s v="Blockchain for VW Treasury"/>
    <x v="3"/>
    <m/>
    <m/>
    <m/>
    <x v="2"/>
    <x v="9"/>
    <d v="2017-09-29T00:00:00"/>
    <s v="12/08/2016 01:02pm"/>
    <x v="3"/>
    <d v="2017-09-29T00:00:00"/>
    <n v="100000"/>
    <n v="0.1"/>
    <n v="12"/>
    <s v="06/15/2017 01:32am"/>
    <s v="Stretch"/>
    <x v="1"/>
    <s v="Lab Services"/>
    <s v="Software Services - Bluemix Garage"/>
    <s v="DATA WITHHELD"/>
    <s v="ISA-BankFMFS03-BackOfficeOps"/>
    <m/>
    <m/>
  </r>
  <r>
    <s v="OG-5EYRGGB"/>
    <s v="North America"/>
    <s v="US Public"/>
    <s v="BLUE CROSS AND BLUE SHIELD OF KANSAS CITY INC"/>
    <s v="Blockchain Garage"/>
    <x v="0"/>
    <m/>
    <m/>
    <m/>
    <x v="2"/>
    <x v="10"/>
    <d v="2017-09-29T00:00:00"/>
    <s v="01/31/2017 11:27am"/>
    <x v="3"/>
    <d v="2017-09-29T00:00:00"/>
    <n v="100000"/>
    <n v="0.1"/>
    <n v="12"/>
    <s v="06/15/2017 01:32am"/>
    <s v="Stretch"/>
    <x v="1"/>
    <s v="Cloud Developer Service"/>
    <s v="Bluemix Public Subscription"/>
    <s v="Bao (Bao) Bui"/>
    <s v="CLOUD1:All Cloud Sales other than to Cloud SPs"/>
    <m/>
    <m/>
  </r>
  <r>
    <s v="S5-T30AGEL"/>
    <s v="North America"/>
    <s v="US Industrial"/>
    <s v="BAYER HEALTHCARE LLC"/>
    <s v="Blockchain - Finance Accounting"/>
    <x v="0"/>
    <m/>
    <m/>
    <m/>
    <x v="2"/>
    <x v="10"/>
    <d v="2017-09-29T00:00:00"/>
    <s v="03/20/2017 04:05pm"/>
    <x v="3"/>
    <d v="2017-09-29T00:00:00"/>
    <n v="100000"/>
    <n v="0.1"/>
    <n v="12"/>
    <s v="05/18/2017 01:32am"/>
    <s v="Stretch"/>
    <x v="3"/>
    <s v="Infrastructure Services"/>
    <s v="6941-95A IBM CLD Advisory Svcs, Bluemix Infra (GTS BU)"/>
    <s v="Robert K. (Robert) Hogg"/>
    <s v="BLKHSBN:HW SP: Blockchain High Sec Bus Netwk Blmix"/>
    <m/>
    <m/>
  </r>
  <r>
    <s v="TM-Y9RNQNX"/>
    <s v="Europe"/>
    <s v="SPGI"/>
    <s v="INGENIERIA DE SOFTWARE BANCARIO SL"/>
    <s v="Blockchain - Design Thinking"/>
    <x v="1"/>
    <m/>
    <m/>
    <m/>
    <x v="2"/>
    <x v="1"/>
    <d v="2017-09-29T00:00:00"/>
    <s v="05/24/2017 07:27am"/>
    <x v="3"/>
    <d v="2017-09-29T00:00:00"/>
    <n v="100000"/>
    <n v="0.1"/>
    <n v="12"/>
    <s v="06/15/2017 01:32am"/>
    <s v="Stretch"/>
    <x v="0"/>
    <s v="Cognitive Process Transformation"/>
    <s v="CBDS: Watson IoT - Connected Solutions"/>
    <s v="Javier (JAVIER) Perez Gutierrez"/>
    <s v="EMBMOBLE:GBS Embedded Mobile, ISA-BankFMFS03-BackOfficeOps"/>
    <m/>
    <m/>
  </r>
  <r>
    <s v="UT-GZOOB5L"/>
    <s v="Asia Pacific"/>
    <s v="Korea"/>
    <s v="KOSCOM CORP."/>
    <s v="Blockchain for cloud"/>
    <x v="3"/>
    <m/>
    <m/>
    <m/>
    <x v="2"/>
    <x v="8"/>
    <d v="2017-09-29T00:00:00"/>
    <s v="06/14/2017 04:09am"/>
    <x v="3"/>
    <d v="2017-09-29T00:00:00"/>
    <n v="100000"/>
    <n v="0.1"/>
    <n v="12"/>
    <s v="06/15/2017 01:31am"/>
    <s v="Stretch"/>
    <x v="1"/>
    <s v="Hybrid Integration"/>
    <s v="API Connect SaaS"/>
    <s v="Seung Hwan (SEUNG HWAN) Yang"/>
    <s v="CLOUD1:All Cloud Sales other than to Cloud SPs"/>
    <m/>
    <m/>
  </r>
  <r>
    <s v="WG-UN9JHZA"/>
    <s v="Latin America"/>
    <s v="SSA"/>
    <s v="ULTRAMAR S.A"/>
    <s v="Blockchain para Supply Chain"/>
    <x v="4"/>
    <m/>
    <m/>
    <m/>
    <x v="2"/>
    <x v="6"/>
    <d v="2017-09-29T00:00:00"/>
    <s v="06/15/2017 08:42am"/>
    <x v="3"/>
    <d v="2017-09-29T00:00:00"/>
    <n v="100000"/>
    <n v="0.1"/>
    <n v="12"/>
    <s v="06/15/2017 08:42am"/>
    <s v="Stretch"/>
    <x v="1"/>
    <s v="Cloud Developer Service"/>
    <s v="Bluemix Public Subscription"/>
    <s v="SANTIAGO DIEGO (SANTIAGO DIEGO) SIBILS RAMOS"/>
    <s v="BLKHSBN:HW SP: Blockchain High Sec Bus Netwk Blmix"/>
    <m/>
    <m/>
  </r>
  <r>
    <s v="0R-ETGYL4H"/>
    <s v="North America"/>
    <s v="US Communica/CSI"/>
    <s v="Operation Green Zone                                                  "/>
    <s v="HSBN for Operationa Green Zone &amp; Foundation for 5; Protecting Veterans and P"/>
    <x v="3"/>
    <m/>
    <m/>
    <m/>
    <x v="2"/>
    <x v="4"/>
    <d v="2017-09-30T00:00:00"/>
    <d v="2017-05-22T00:00:00"/>
    <x v="3"/>
    <d v="2017-09-30T00:00:00"/>
    <n v="100000"/>
    <n v="0.1"/>
    <n v="12"/>
    <d v="2017-05-25T00:00:00"/>
    <s v="Stretch"/>
    <x v="7"/>
    <s v="Industry Platform"/>
    <s v="HSBN NW Monthly Charge"/>
    <s v="Datta, Rajarshi (Raj)"/>
    <m/>
    <m/>
    <m/>
  </r>
  <r>
    <s v="2T-L6MTHBV"/>
    <s v="North America"/>
    <s v="US Distribution"/>
    <s v="THE KANSAS CITY SOUTHERN RAILWAY                                      "/>
    <s v="In early May Andrew Verdesca and Josh Kropf met with Mel Smith, Raj Biswas,"/>
    <x v="4"/>
    <m/>
    <m/>
    <m/>
    <x v="2"/>
    <x v="6"/>
    <d v="2017-09-30T00:00:00"/>
    <d v="2017-06-07T00:00:00"/>
    <x v="4"/>
    <d v="2017-09-30T00:00:00"/>
    <n v="100000"/>
    <n v="0.1"/>
    <n v="12"/>
    <d v="2017-06-08T00:00:00"/>
    <s v="Stretch"/>
    <x v="0"/>
    <s v="Cog Process Trnsfmtn"/>
    <s v="CPR: Blockchain Consulting"/>
    <s v="Verdesca, Andrew J (Andrew)"/>
    <s v="*"/>
    <m/>
    <m/>
  </r>
  <r>
    <s v="2Z-29JH6E3"/>
    <s v="Europe"/>
    <s v="UKI"/>
    <s v="DE BEERS UK LIMITED                                                   "/>
    <s v="Blockchain on Bluemix"/>
    <x v="3"/>
    <m/>
    <m/>
    <m/>
    <x v="2"/>
    <x v="12"/>
    <d v="2017-09-30T00:00:00"/>
    <d v="2017-03-07T00:00:00"/>
    <x v="3"/>
    <d v="2017-09-30T00:00:00"/>
    <n v="100000"/>
    <n v="0.1"/>
    <n v="12"/>
    <d v="2017-05-04T00:00:00"/>
    <s v="Stretch"/>
    <x v="3"/>
    <s v="Infrastructure Svcs"/>
    <s v="6950-16G GTS Split Blockchain on Bluemix (Finance Use Only)"/>
    <s v="Borgmann, D (Daniel)"/>
    <s v="BLKHSBN"/>
    <m/>
    <m/>
  </r>
  <r>
    <s v="3R-8P6Z8BV"/>
    <s v="Europe"/>
    <s v="Italy"/>
    <s v="BANCA POPOLARE DI VICENZA SOC COOP PA"/>
    <s v="Blockchain POC"/>
    <x v="1"/>
    <m/>
    <m/>
    <m/>
    <x v="2"/>
    <x v="1"/>
    <d v="2017-09-30T00:00:00"/>
    <s v="12/14/2016 12:12pm"/>
    <x v="3"/>
    <d v="2017-09-30T00:00:00"/>
    <n v="100000"/>
    <n v="0.1"/>
    <n v="12"/>
    <s v="05/11/2017 01:32am"/>
    <s v="Stretch"/>
    <x v="1"/>
    <s v="Cloud Developer Service"/>
    <s v="IBM Bluemix Dedicated - Runtimes"/>
    <s v="Fabio (FABIO) Malosio"/>
    <s v="ISA-BankFS08-Blockchain, NONE:No code/solution involved"/>
    <m/>
    <m/>
  </r>
  <r>
    <s v="7F-KEQTEND"/>
    <s v="North America"/>
    <s v="US Distribution"/>
    <s v="TIDEWATER INC                                                         "/>
    <s v="Andrew Verdesca met with Tidewater COO Jeff Gorski and Sr Dir of Supply Chai"/>
    <x v="4"/>
    <m/>
    <m/>
    <m/>
    <x v="2"/>
    <x v="6"/>
    <d v="2017-09-30T00:00:00"/>
    <d v="2017-05-26T00:00:00"/>
    <x v="4"/>
    <d v="2017-09-30T00:00:00"/>
    <n v="100000"/>
    <n v="0.1"/>
    <n v="12"/>
    <d v="2017-06-01T00:00:00"/>
    <s v="Stretch"/>
    <x v="0"/>
    <s v="Cog Process Trnsfmtn"/>
    <s v="CPR: Blockchain Consulting"/>
    <s v="Verdesca, Andrew J (Andrew)"/>
    <s v="*"/>
    <m/>
    <m/>
  </r>
  <r>
    <s v="88-OOJSA9J"/>
    <s v="Europe"/>
    <s v="DACH"/>
    <s v="Sparda Datenverarbeitung eG"/>
    <s v="Blockchain @ Sparda Datenverarbeitung"/>
    <x v="1"/>
    <m/>
    <m/>
    <m/>
    <x v="2"/>
    <x v="1"/>
    <d v="2017-09-30T00:00:00"/>
    <s v="02/03/2017 03:49am"/>
    <x v="3"/>
    <d v="2017-09-30T00:00:00"/>
    <n v="100000"/>
    <n v="0.1"/>
    <n v="12"/>
    <s v="05/11/2017 01:31am"/>
    <s v="Stretch"/>
    <x v="1"/>
    <s v="Lab Services"/>
    <s v="Software Services - Bluemix Garage"/>
    <s v="DATA WITHHELD"/>
    <s v="ZBLKPOC:HW SP: Blockchain Proof of Concept"/>
    <m/>
    <m/>
  </r>
  <r>
    <s v="8G-8IYG0HC"/>
    <s v="Asia Pacific"/>
    <s v="ASEAN"/>
    <s v="LAND AND HOUSES BANK PUBLIC COMPANY LIMITED"/>
    <s v="Blockchain for LHBANK"/>
    <x v="1"/>
    <m/>
    <m/>
    <m/>
    <x v="2"/>
    <x v="1"/>
    <d v="2017-09-30T00:00:00"/>
    <s v="12/01/2016 02:59am"/>
    <x v="4"/>
    <d v="2017-09-30T00:00:00"/>
    <n v="100000"/>
    <n v="0.1"/>
    <n v="12"/>
    <s v="04/13/2017 01:32am"/>
    <s v="NIR"/>
    <x v="1"/>
    <s v="Cloud Developer Service"/>
    <s v="IBM Bluemix Garage - Design Thinking"/>
    <s v="Nattachai (NATTACHAI) Wadwongtham"/>
    <s v="ISA-999-NoSolutionSold"/>
    <m/>
    <m/>
  </r>
  <r>
    <s v="A4-KWCS5UP"/>
    <s v="Latin America"/>
    <s v="SSA"/>
    <s v="CAJA DE COMPENSACION FAMILIAR DE                                      "/>
    <s v="Blockchain"/>
    <x v="4"/>
    <m/>
    <m/>
    <m/>
    <x v="2"/>
    <x v="7"/>
    <d v="2017-09-30T00:00:00"/>
    <d v="2017-06-01T00:00:00"/>
    <x v="3"/>
    <d v="2017-09-30T00:00:00"/>
    <n v="100000"/>
    <n v="0.1"/>
    <n v="12"/>
    <d v="2017-06-08T00:00:00"/>
    <s v="Stretch"/>
    <x v="0"/>
    <s v="Cog Process Trnsfmtn"/>
    <s v="CPR: Blockchain Consulting"/>
    <s v="CAMACHO DIAZ, SANDRA JIMENA"/>
    <s v="BLKHSBN"/>
    <m/>
    <m/>
  </r>
  <r>
    <s v="IC-027PGU6"/>
    <s v="North America"/>
    <s v="US Federal"/>
    <s v="US POSTAL SERVICE"/>
    <s v="USPS Blockchain for International Mail and Payments"/>
    <x v="0"/>
    <m/>
    <m/>
    <m/>
    <x v="2"/>
    <x v="0"/>
    <d v="2017-09-30T00:00:00"/>
    <s v="03/28/2017 10:54am"/>
    <x v="2"/>
    <d v="2017-09-30T00:00:00"/>
    <n v="100000"/>
    <n v="0.1"/>
    <n v="12"/>
    <s v="05/04/2017 01:32am"/>
    <s v="Stretch"/>
    <x v="0"/>
    <s v="Cognitive Process Transformation"/>
    <s v="CBDS: Advanced Analytics"/>
    <s v="Eduardo (Cesar Eduardo) CASTELLON"/>
    <s v="NONE:No code/solution involved"/>
    <m/>
    <m/>
  </r>
  <r>
    <s v="JG-9R8T3Q4"/>
    <s v="North America"/>
    <s v="US Finance Service"/>
    <s v="KEYBANK NATIONAL ASSOCIATION"/>
    <s v="BlueMix / Blockchain Pilot"/>
    <x v="1"/>
    <m/>
    <m/>
    <m/>
    <x v="2"/>
    <x v="1"/>
    <d v="2017-09-30T00:00:00"/>
    <s v="05/04/2016 07:34pm"/>
    <x v="3"/>
    <d v="2017-09-30T00:00:00"/>
    <n v="100000"/>
    <n v="0.1"/>
    <n v="1"/>
    <s v="06/01/2017 01:32am"/>
    <s v="Stretch"/>
    <x v="1"/>
    <s v="Lab Services"/>
    <s v="Software Services - Bluemix Garage"/>
    <s v="Bala (Bala) Ramachandran"/>
    <s v="CLOUD1:All Cloud Sales other than to Cloud SPs"/>
    <m/>
    <m/>
  </r>
  <r>
    <s v="ND-I6DZA3J"/>
    <s v="North America"/>
    <s v="US Communica/CSI"/>
    <s v="CoCreateX                                                             "/>
    <s v="Blockchain Garage for CoCreateX"/>
    <x v="3"/>
    <m/>
    <m/>
    <m/>
    <x v="2"/>
    <x v="4"/>
    <d v="2017-09-30T00:00:00"/>
    <d v="2017-04-08T00:00:00"/>
    <x v="4"/>
    <d v="2017-09-30T00:00:00"/>
    <n v="100000"/>
    <n v="0.1"/>
    <n v="12"/>
    <d v="2017-04-13T00:00:00"/>
    <s v="NIR"/>
    <x v="0"/>
    <s v="Cog Process Trnsfmtn"/>
    <s v="UNK - Blockchain (CPR)"/>
    <s v="EGAL, MOHAMOUD (Mohamoud)"/>
    <s v="*"/>
    <m/>
    <m/>
  </r>
  <r>
    <s v="OF-FTDUGIC"/>
    <s v="Europe"/>
    <s v="Italy"/>
    <s v="UNICREDIT BUSINESS INTEGRATED SOLUTIONS SCPA"/>
    <s v="Blockchain service on Bluemix"/>
    <x v="1"/>
    <m/>
    <m/>
    <m/>
    <x v="2"/>
    <x v="1"/>
    <d v="2017-09-30T00:00:00"/>
    <s v="03/02/2017 06:02am"/>
    <x v="4"/>
    <d v="2017-09-30T00:00:00"/>
    <n v="100000"/>
    <n v="0.1"/>
    <n v="12"/>
    <s v="03/09/2017 01:32am"/>
    <s v="NIR"/>
    <x v="1"/>
    <s v="Cloud Developer Service"/>
    <m/>
    <s v="Matteo (MATTEO MICHELE) Damiani"/>
    <s v="BLKHSBN:HW SP: Blockchain High Sec Bus Netwk Blmix"/>
    <m/>
    <m/>
  </r>
  <r>
    <s v="QU-4YHMRWW"/>
    <s v="Europe"/>
    <s v="DACH"/>
    <s v="comdirect bank AG"/>
    <s v="Bluemix 4 Blockchain @ comdirect"/>
    <x v="1"/>
    <m/>
    <m/>
    <m/>
    <x v="2"/>
    <x v="1"/>
    <d v="2017-09-30T00:00:00"/>
    <s v="04/28/2017 11:45am"/>
    <x v="3"/>
    <d v="2017-12-01T00:00:00"/>
    <n v="100000"/>
    <n v="0.1"/>
    <n v="12"/>
    <s v="05/18/2017 01:31am"/>
    <s v="Key stretch"/>
    <x v="1"/>
    <s v="Cloud Developer Service"/>
    <s v="IBM Bluemix Local - Containers"/>
    <s v="DATA WITHHELD"/>
    <s v="BLKHSBN:HW SP: Blockchain High Sec Bus Netwk Blmix"/>
    <m/>
    <m/>
  </r>
  <r>
    <s v="SI-AVA4V3U"/>
    <s v="Greater China Group"/>
    <s v="GCG"/>
    <s v="Abbott Medical Equipment Trade                                        "/>
    <s v="Blockchain POC"/>
    <x v="0"/>
    <m/>
    <m/>
    <m/>
    <x v="2"/>
    <x v="10"/>
    <d v="2017-09-30T00:00:00"/>
    <d v="2017-06-14T00:00:00"/>
    <x v="3"/>
    <d v="2017-09-30T00:00:00"/>
    <n v="100000"/>
    <n v="0.1"/>
    <n v="12"/>
    <d v="2017-06-14T00:00:00"/>
    <s v="Stretch"/>
    <x v="0"/>
    <s v="Cog Process Trnsfmtn"/>
    <s v="CPR: Blockchain Consulting"/>
    <s v="Dong, Cheng"/>
    <s v="ASASERVC"/>
    <m/>
    <m/>
  </r>
  <r>
    <s v="W2-XWJ5QTI"/>
    <s v="North America"/>
    <s v="US Public"/>
    <s v="BAXTER HEALTHCARE CORP                                                "/>
    <s v="Blockchain: Gross-to-Net"/>
    <x v="0"/>
    <m/>
    <m/>
    <m/>
    <x v="2"/>
    <x v="10"/>
    <d v="2017-09-30T00:00:00"/>
    <d v="2017-03-28T00:00:00"/>
    <x v="6"/>
    <d v="2017-09-30T00:00:00"/>
    <n v="100000"/>
    <n v="0.1"/>
    <n v="12"/>
    <d v="2017-03-30T00:00:00"/>
    <s v="NIR"/>
    <x v="7"/>
    <s v="Industry Platform"/>
    <s v="UNK - High Security Business Network"/>
    <s v="YAGER, WILLIAM A (Bill)"/>
    <s v="*"/>
    <m/>
    <m/>
  </r>
  <r>
    <s v="WB-WX7UMPM"/>
    <s v="North America"/>
    <s v="US Communica/CSI"/>
    <s v="DELL MARKETING LP"/>
    <s v="Blockchain for acquisition NTTD"/>
    <x v="3"/>
    <m/>
    <m/>
    <m/>
    <x v="2"/>
    <x v="4"/>
    <d v="2017-09-30T00:00:00"/>
    <s v="10/10/2016 11:49am"/>
    <x v="3"/>
    <d v="2017-09-30T00:00:00"/>
    <n v="100000"/>
    <n v="0.1"/>
    <n v="12"/>
    <s v="06/15/2017 01:31am"/>
    <s v="NIR"/>
    <x v="3"/>
    <s v="Infrastructure Services"/>
    <s v="6950-99B Edge Delivery Services"/>
    <s v="ARTHUR E. (ARTHUR) FISK"/>
    <s v="ISA-999-NoSolutionSold"/>
    <m/>
    <m/>
  </r>
  <r>
    <s v="WB-WX7UMPM"/>
    <s v="North America"/>
    <s v="US Communica/CSI"/>
    <s v="DELL MARKETING LP"/>
    <s v="Blockchain for acquisition NTTD"/>
    <x v="3"/>
    <m/>
    <m/>
    <m/>
    <x v="2"/>
    <x v="4"/>
    <d v="2017-09-30T00:00:00"/>
    <s v="10/10/2016 11:49am"/>
    <x v="3"/>
    <d v="2017-09-30T00:00:00"/>
    <n v="100000"/>
    <n v="0.1"/>
    <n v="12"/>
    <s v="06/15/2017 01:32am"/>
    <s v="NIR"/>
    <x v="3"/>
    <s v="Infrastructure Services"/>
    <s v="6950-98Y Cloud Design and Implementation Consulting (Pvt)"/>
    <s v="ARTHUR E. (ARTHUR) FISK"/>
    <s v="ISA-999-NoSolutionSold"/>
    <m/>
    <m/>
  </r>
  <r>
    <s v="ZK-0YRSGPT"/>
    <s v="North America"/>
    <s v="US Finance Service"/>
    <s v="Bank of America: CIO/LOB Consumer Bank"/>
    <s v="XaaS: BlueMix for Blockchain"/>
    <x v="1"/>
    <m/>
    <m/>
    <m/>
    <x v="2"/>
    <x v="1"/>
    <d v="2017-09-30T00:00:00"/>
    <s v="11/22/2016 09:45am"/>
    <x v="3"/>
    <d v="2017-12-29T00:00:00"/>
    <n v="100000"/>
    <n v="0.1"/>
    <n v="12"/>
    <s v="05/26/2017 08:57am"/>
    <s v="NIR"/>
    <x v="1"/>
    <s v="Cloud Developer Service"/>
    <s v="IBM Bluemix Dedicated - Runtimes"/>
    <s v="KATHRINE R. (KATHRINE) WALL"/>
    <s v="CLOUD1:All Cloud Sales other than to Cloud SPs"/>
    <m/>
    <m/>
  </r>
  <r>
    <s v="1W-H00GE4K"/>
    <s v="GCG Group"/>
    <s v="GCG"/>
    <s v="FIRST COMMERCIAL BANK"/>
    <s v="FCB Blockchain POC"/>
    <x v="1"/>
    <m/>
    <m/>
    <m/>
    <x v="2"/>
    <x v="1"/>
    <d v="2017-07-28T00:00:00"/>
    <s v="05/14/2017 08:55am"/>
    <x v="3"/>
    <d v="2017-07-28T00:00:00"/>
    <n v="99977"/>
    <n v="9.9976999999999996E-2"/>
    <n v="6"/>
    <s v="06/08/2017 01:32am"/>
    <s v="Stretch"/>
    <x v="0"/>
    <s v="Cognitive Process Transformation"/>
    <s v="CPS: Digital Process Services"/>
    <s v="Isaac (Isaac) Yeh"/>
    <s v="ISA-BankFS08-Blockchain"/>
    <m/>
    <m/>
  </r>
  <r>
    <s v="VV-KRN0PQV"/>
    <s v="Europe"/>
    <s v="Nordic"/>
    <s v="DSV A/S                                                               "/>
    <s v="DSV Blockchain MVP"/>
    <x v="4"/>
    <m/>
    <m/>
    <m/>
    <x v="2"/>
    <x v="6"/>
    <d v="2017-09-04T00:00:00"/>
    <d v="2017-03-24T00:00:00"/>
    <x v="4"/>
    <d v="2017-09-04T00:00:00"/>
    <n v="99026"/>
    <n v="9.9026000000000003E-2"/>
    <n v="2"/>
    <d v="2017-04-17T00:00:00"/>
    <s v="NIR"/>
    <x v="0"/>
    <s v="Cog Process Trnsfmtn"/>
    <s v="UNK - Blockchain (CPR)"/>
    <s v="Rosenkrans, Karen Nrregaard"/>
    <s v="BLKHSBN"/>
    <m/>
    <m/>
  </r>
  <r>
    <s v="GV-AFXX85R"/>
    <s v="Japan"/>
    <s v="Japan"/>
    <s v="WASEDA UNIV."/>
    <s v="Blockchain_POC"/>
    <x v="0"/>
    <m/>
    <m/>
    <m/>
    <x v="2"/>
    <x v="0"/>
    <d v="2017-08-31T00:00:00"/>
    <s v="08/31/2016 12:39am"/>
    <x v="4"/>
    <d v="2017-08-31T00:00:00"/>
    <n v="95238"/>
    <n v="9.5238000000000003E-2"/>
    <n v="3"/>
    <s v="03/18/2017 07:04pm"/>
    <s v="Key stretch"/>
    <x v="0"/>
    <s v="Cloud Application Innovation"/>
    <s v="CAI Accel App Dev &amp; Integration - Bluemix"/>
    <s v="Kohichiroh (KOHICHIROH) Hohri"/>
    <s v="ISA-BankFMFS03PAY-Payments"/>
    <m/>
    <m/>
  </r>
  <r>
    <s v="WT-HX4QL4K"/>
    <s v="Japan"/>
    <s v="Japan"/>
    <s v="SHIZUOKA BANK, LTD., THE"/>
    <s v="BlockChain POC:????????"/>
    <x v="1"/>
    <m/>
    <m/>
    <m/>
    <x v="2"/>
    <x v="1"/>
    <d v="2017-08-31T00:00:00"/>
    <s v="08/08/2016 06:56am"/>
    <x v="4"/>
    <d v="2017-08-31T00:00:00"/>
    <n v="95238"/>
    <n v="9.5238000000000003E-2"/>
    <n v="6"/>
    <s v="03/18/2017 06:45pm"/>
    <s v="Stretch"/>
    <x v="0"/>
    <s v="Cloud Application Innovation"/>
    <m/>
    <s v="Mitsuhiro (MITSUHIRO) Hirai"/>
    <s v="ISA-BankInsFS09-IntgrtdRiskMgmt"/>
    <m/>
    <m/>
  </r>
  <r>
    <s v="E1-KF5UE13"/>
    <s v="Japan"/>
    <s v="Japan"/>
    <s v="DENSO CORPORATION"/>
    <s v="DENSO ADAS Blockchain OTA Business Strategy Consul"/>
    <x v="3"/>
    <m/>
    <m/>
    <m/>
    <x v="2"/>
    <x v="9"/>
    <d v="2017-09-08T00:00:00"/>
    <s v="05/04/2017 10:08pm"/>
    <x v="4"/>
    <d v="2017-09-08T00:00:00"/>
    <n v="95238"/>
    <n v="9.5238000000000003E-2"/>
    <n v="2"/>
    <s v="05/04/2017 10:08pm"/>
    <s v="Stretch"/>
    <x v="0"/>
    <s v="iX Growth Platform"/>
    <s v="DSI - iX: Cust Engage &amp; Dsgn: Connected Cognitive Car"/>
    <s v="Nobuaki (NOBUAKI) Sugihara"/>
    <s v="ISA-AutoIS70-ConnectedVehicle, EMBIoT:GBS Embed Internet of Things"/>
    <m/>
    <m/>
  </r>
  <r>
    <s v="23-BBE4VWS"/>
    <s v="Japan"/>
    <s v="Japan"/>
    <s v="AKITA BANK, LTD., THE"/>
    <s v="Block Chain Step2"/>
    <x v="1"/>
    <m/>
    <m/>
    <m/>
    <x v="2"/>
    <x v="1"/>
    <d v="2017-09-11T00:00:00"/>
    <s v="08/04/2015 09:18pm"/>
    <x v="3"/>
    <d v="2017-09-11T00:00:00"/>
    <n v="95238"/>
    <n v="9.5238000000000003E-2"/>
    <n v="1"/>
    <s v="03/09/2017 01:32am"/>
    <s v="NIR"/>
    <x v="7"/>
    <s v="Watson FSS Core"/>
    <s v="Customer Insight for Banking"/>
    <s v="Akio (AKIO) Koike"/>
    <s v="ASASERVC:Cloud Business Solution (CBS), EMBANLYT:GBS Embedded Analytics, ISA-BankFS14CUI-CustIntel"/>
    <m/>
    <m/>
  </r>
  <r>
    <s v="P7-ZJDEHIT"/>
    <s v="Japan"/>
    <s v="Japan"/>
    <s v="NAGASE &amp; CO., LTD.                                                    "/>
    <s v="????????"/>
    <x v="4"/>
    <m/>
    <m/>
    <m/>
    <x v="2"/>
    <x v="7"/>
    <d v="2017-09-11T00:00:00"/>
    <d v="2017-06-13T00:00:00"/>
    <x v="4"/>
    <d v="2017-09-11T00:00:00"/>
    <n v="95238"/>
    <n v="9.5238000000000003E-2"/>
    <n v="12"/>
    <d v="2017-06-13T00:00:00"/>
    <s v="Stretch"/>
    <x v="0"/>
    <s v="Cog Process Trnsfmtn"/>
    <s v="UNK - Blockchain (CPR)"/>
    <s v="Shiota, Risa"/>
    <m/>
    <m/>
    <m/>
  </r>
  <r>
    <s v="VR-QLLEH14"/>
    <s v="Japan"/>
    <s v="Japan"/>
    <s v="AOMORI BANK,LTD., THE"/>
    <s v="Block Chain Step2"/>
    <x v="1"/>
    <m/>
    <m/>
    <m/>
    <x v="2"/>
    <x v="1"/>
    <d v="2017-09-11T00:00:00"/>
    <s v="08/04/2015 09:10pm"/>
    <x v="3"/>
    <d v="2017-09-11T00:00:00"/>
    <n v="95238"/>
    <n v="9.5238000000000003E-2"/>
    <n v="6"/>
    <s v="04/06/2017 01:32am"/>
    <s v="Stretch"/>
    <x v="1"/>
    <s v="Cloud Developer Service"/>
    <s v="IBM Bluemix Garage - Architecture"/>
    <s v="Akio (AKIO) Koike"/>
    <s v="ASASERVC:Cloud Business Solution (CBS), BLUEMIXX:GBS Bluemix Custom Application Services"/>
    <m/>
    <m/>
  </r>
  <r>
    <s v="ZV-0MM2C8B"/>
    <s v="Japan"/>
    <s v="Japan"/>
    <s v="MITSUBISHI UFJ TRUST AND BANKING C"/>
    <s v="???????????????(Blockchain)"/>
    <x v="1"/>
    <s v="Yes"/>
    <s v="India"/>
    <s v="Will get involved"/>
    <x v="2"/>
    <x v="1"/>
    <d v="2017-09-27T00:00:00"/>
    <s v="09/28/2016 10:34pm"/>
    <x v="2"/>
    <d v="2017-09-27T00:00:00"/>
    <n v="95238"/>
    <n v="9.5238000000000003E-2"/>
    <n v="3"/>
    <s v="06/15/2017 01:32am"/>
    <s v="Stretch"/>
    <x v="0"/>
    <s v="Cloud Application Innovation"/>
    <s v="CAI Cloud Operating Model"/>
    <s v="Haruka (HARUKA) Homma"/>
    <s v="ASASERVC:Cloud Business Solution (CBS), ZBLKPOC:HW SP: Blockchain Proof of Concept"/>
    <m/>
    <m/>
  </r>
  <r>
    <s v="B5-BS9A9LJ"/>
    <s v="Japan"/>
    <s v="Japan"/>
    <s v="YAMAGUCHI FINANCIAL GROUP, INC."/>
    <s v="YMFG BlockChain PoC"/>
    <x v="1"/>
    <m/>
    <m/>
    <m/>
    <x v="2"/>
    <x v="1"/>
    <d v="2017-09-29T00:00:00"/>
    <s v="09/27/2016 09:45pm"/>
    <x v="3"/>
    <d v="2017-09-29T00:00:00"/>
    <n v="95238"/>
    <n v="9.5238000000000003E-2"/>
    <n v="3"/>
    <s v="05/25/2017 01:32am"/>
    <s v="NIR"/>
    <x v="0"/>
    <s v="Cloud Application Innovation"/>
    <s v="CAI Accel App Dev &amp; Integration - Private no-Cloud"/>
    <s v="Hiroaki (HIROAKI) Omata"/>
    <s v="ASASERVC:Cloud Business Solution (CBS), ISA-BankFMFS03CST-CoreBankMod"/>
    <m/>
    <m/>
  </r>
  <r>
    <s v="N6-2QO3K9H"/>
    <s v="Japan"/>
    <s v="Japan"/>
    <s v="MITSUI O.S.K. LINES, LTD."/>
    <s v="?Q2T?BlockChain x WeatherCompany ?????????????"/>
    <x v="4"/>
    <m/>
    <m/>
    <m/>
    <x v="2"/>
    <x v="6"/>
    <d v="2017-09-29T00:00:00"/>
    <s v="04/19/2017 05:42am"/>
    <x v="3"/>
    <d v="2017-09-29T00:00:00"/>
    <n v="95238"/>
    <n v="9.5238000000000003E-2"/>
    <n v="3"/>
    <s v="05/16/2017 05:12am"/>
    <s v="Stretch"/>
    <x v="0"/>
    <s v="iX Growth Platform"/>
    <s v="DSI - iX: Cust Engage &amp; Dsgn: Apple"/>
    <s v="Anna (ANNA) Maruyama"/>
    <s v="ISA-E&amp;UCS06WFM-MobileWork"/>
    <m/>
    <m/>
  </r>
  <r>
    <s v="F7-AGE3JF2"/>
    <s v="Japan"/>
    <s v="Japan"/>
    <s v="NIKKO SYSTEMS SOLUTIONS,LTD."/>
    <s v="BlockChain?????? 2017-4Q"/>
    <x v="1"/>
    <m/>
    <m/>
    <m/>
    <x v="2"/>
    <x v="1"/>
    <d v="2017-09-30T00:00:00"/>
    <s v="10/18/2016 04:46am"/>
    <x v="3"/>
    <d v="2017-10-02T00:00:00"/>
    <n v="95238"/>
    <n v="9.5238000000000003E-2"/>
    <n v="3"/>
    <s v="06/15/2017 01:31am"/>
    <s v="Stretch"/>
    <x v="0"/>
    <s v="Cloud Application Innovation"/>
    <s v="CAI App Migration &amp; Modernization - Private no-Cloud"/>
    <s v="Satoshi (SATOSHI) Tanikawa"/>
    <s v="ISA-BankFMFS03CST-CoreBankMod"/>
    <m/>
    <m/>
  </r>
  <r>
    <s v="ZT-F9657XD"/>
    <s v="Japan"/>
    <s v="Japan"/>
    <s v="NIKKO SYSTEMS SOLUTIONS,LTD."/>
    <s v="BlockChain POC 2017-2Q"/>
    <x v="1"/>
    <m/>
    <m/>
    <m/>
    <x v="2"/>
    <x v="1"/>
    <d v="2017-09-30T00:00:00"/>
    <s v="10/18/2016 04:42am"/>
    <x v="3"/>
    <d v="2017-09-30T00:00:00"/>
    <n v="95238"/>
    <n v="9.5238000000000003E-2"/>
    <n v="3"/>
    <s v="06/08/2017 01:31am"/>
    <s v="NIR"/>
    <x v="0"/>
    <s v="Cloud Application Innovation"/>
    <s v="CAI App Migration &amp; Modernization - Private no-Cloud"/>
    <s v="Satoshi (SATOSHI) Tanikawa"/>
    <s v="ISA-BankFMFS03CST-CoreBankMod"/>
    <m/>
    <m/>
  </r>
  <r>
    <s v="6S-93UL6ZD"/>
    <s v="North America"/>
    <s v="US Distribution"/>
    <s v="TYSON FOODS, INC."/>
    <s v="Tyson - Blockchain Trade Spend"/>
    <x v="4"/>
    <s v="No"/>
    <s v="TBD"/>
    <s v="Exploring options for pilot project along with Walmart, instead of a PoC. The deal is on Hold as discussions are in progress"/>
    <x v="2"/>
    <x v="7"/>
    <d v="2017-09-21T00:00:00"/>
    <s v="04/10/2017 01:06pm"/>
    <x v="2"/>
    <d v="2017-09-21T00:00:00"/>
    <n v="95000"/>
    <n v="9.5000000000000001E-2"/>
    <n v="12"/>
    <s v="06/08/2017 08:41am"/>
    <s v="Key stretch"/>
    <x v="1"/>
    <s v="Cloud Developer Service"/>
    <s v="IBM Bluemix Garage - MVP"/>
    <s v="Kristian (Kristian) Trick"/>
    <s v="CLOUD1:All Cloud Sales other than to Cloud SPs"/>
    <m/>
    <m/>
  </r>
  <r>
    <s v="8Y-XJOQJZ0"/>
    <s v="North America"/>
    <s v="US Distribution"/>
    <s v="UNITED RENTALS INC"/>
    <s v="Bluemix (Cognitive, IoT, Blockchain) at UR"/>
    <x v="4"/>
    <m/>
    <m/>
    <m/>
    <x v="2"/>
    <x v="7"/>
    <d v="2017-09-22T00:00:00"/>
    <s v="05/11/2017 01:49pm"/>
    <x v="3"/>
    <d v="2017-09-22T00:00:00"/>
    <n v="95000"/>
    <n v="9.5000000000000001E-2"/>
    <n v="12"/>
    <s v="06/15/2017 01:32am"/>
    <s v="Stretch"/>
    <x v="1"/>
    <s v="Cloud Developer Service"/>
    <s v="Bluemix Public Subscription"/>
    <s v="JAMES A. (Jim) HEWITT"/>
    <s v="NONE:No code/solution involved"/>
    <m/>
    <m/>
  </r>
  <r>
    <s v="PG-YCIRTF9"/>
    <s v="North America"/>
    <s v="US Distribution"/>
    <s v="RICHLINE GROUP INC"/>
    <s v="Blockchain Future State"/>
    <x v="3"/>
    <m/>
    <m/>
    <m/>
    <x v="2"/>
    <x v="12"/>
    <d v="2017-09-22T00:00:00"/>
    <s v="05/11/2017 01:45pm"/>
    <x v="3"/>
    <d v="2017-09-22T00:00:00"/>
    <n v="95000"/>
    <n v="9.5000000000000001E-2"/>
    <n v="12"/>
    <s v="06/15/2017 01:32am"/>
    <s v="Stretch"/>
    <x v="1"/>
    <s v="Cloud Developer Service"/>
    <s v="Bluemix Public Subscription"/>
    <s v="JAMES A. (Jim) HEWITT"/>
    <s v="NONE:No code/solution involved"/>
    <m/>
    <m/>
  </r>
  <r>
    <s v="C1-0W9QK5I"/>
    <s v="Asia Pacific"/>
    <s v="ANZ"/>
    <s v="DEPARTMENT FOR CORRECTIONAL                                           "/>
    <s v="Blockchain - Watson Services (APIs)"/>
    <x v="0"/>
    <m/>
    <m/>
    <m/>
    <x v="2"/>
    <x v="0"/>
    <d v="2017-08-15T00:00:00"/>
    <d v="2017-05-17T00:00:00"/>
    <x v="4"/>
    <d v="2017-08-15T00:00:00"/>
    <n v="93000"/>
    <n v="9.2999999999999999E-2"/>
    <n v="12"/>
    <d v="2017-05-18T00:00:00"/>
    <s v="NIR"/>
    <x v="0"/>
    <s v="Cog Process Trnsfmtn"/>
    <s v="UNK - Blockchain (CPR)"/>
    <s v="FATAKIA, NATASHA (Natasha)"/>
    <s v="*"/>
    <m/>
    <m/>
  </r>
  <r>
    <s v="GK-ELRKTAI"/>
    <s v="Asia Pacific"/>
    <s v="ASEAN"/>
    <s v="MINISTRY OF COMMERCE                                                  "/>
    <s v="BlockChain for Thai Chamber (Certificate of Origin ????????"/>
    <x v="0"/>
    <m/>
    <m/>
    <m/>
    <x v="2"/>
    <x v="0"/>
    <d v="2017-07-12T00:00:00"/>
    <d v="2017-03-17T00:00:00"/>
    <x v="3"/>
    <d v="2017-07-12T00:00:00"/>
    <n v="90000"/>
    <n v="0.09"/>
    <n v="12"/>
    <d v="2017-05-25T00:00:00"/>
    <s v="Stretch"/>
    <x v="0"/>
    <s v="Cog Process Trnsfmtn"/>
    <s v="CPR: Blockchain Consulting"/>
    <s v="Jaishuen, Pawish"/>
    <s v="ZBLKPOC"/>
    <m/>
    <m/>
  </r>
  <r>
    <s v="DB-JNSH7XY"/>
    <s v="Asia Pacific"/>
    <s v="ASEAN"/>
    <s v="THE THAI CHAMBER OF COMMERCE                                          "/>
    <s v="BlockChain for Thai Chamber (Certificate of Origin ????????"/>
    <x v="0"/>
    <m/>
    <m/>
    <m/>
    <x v="2"/>
    <x v="0"/>
    <d v="2017-07-19T00:00:00"/>
    <d v="2017-04-04T00:00:00"/>
    <x v="3"/>
    <d v="2017-07-19T00:00:00"/>
    <n v="90000"/>
    <n v="0.09"/>
    <n v="12"/>
    <d v="2017-04-27T00:00:00"/>
    <s v="Stretch"/>
    <x v="0"/>
    <s v="Cog Process Trnsfmtn"/>
    <s v="CPR: Blockchain Consulting"/>
    <s v="Jaishuen, Pawish"/>
    <s v="ZBLKPOC"/>
    <m/>
    <m/>
  </r>
  <r>
    <s v="C3-G7DRTTY"/>
    <s v="Asia Pacific"/>
    <s v="ISA"/>
    <s v="THE KARUR VYSYA BANK LIMITED"/>
    <s v="B2C Oppty on WAS renewal; requirement for Blockchain pilot."/>
    <x v="5"/>
    <m/>
    <m/>
    <m/>
    <x v="2"/>
    <x v="1"/>
    <d v="2017-09-30T00:00:00"/>
    <s v="03/08/2017 03:23am"/>
    <x v="3"/>
    <d v="2017-09-30T00:00:00"/>
    <n v="88889"/>
    <n v="8.8888999999999996E-2"/>
    <n v="12"/>
    <s v="06/01/2017 01:32am"/>
    <s v="Stretch"/>
    <x v="1"/>
    <s v="Cloud Developer Service"/>
    <s v="Bluemix Public Subscription"/>
    <s v="SANJEEV PRIYAM CHANDRAN (SANJEEV PRIYAM CHANDRAN) HARICHANDRAN"/>
    <s v="ANBRDG2C:ANA SP:Bridge-to-Cloud, CLOUD1:All Cloud Sales other than to Cloud SPs"/>
    <m/>
    <m/>
  </r>
  <r>
    <s v="7A-OFOXG8J"/>
    <s v="Europe"/>
    <s v="DACH"/>
    <s v="BWI Systeme GmbH"/>
    <s v="Bluemix Garage Workshop Blockchain"/>
    <x v="0"/>
    <m/>
    <m/>
    <m/>
    <x v="2"/>
    <x v="0"/>
    <d v="2017-07-19T00:00:00"/>
    <s v="10/20/2016 11:04am"/>
    <x v="3"/>
    <d v="2017-07-19T00:00:00"/>
    <n v="86000"/>
    <n v="8.5999999999999993E-2"/>
    <n v="12"/>
    <s v="05/25/2017 01:32am"/>
    <s v="Stretch"/>
    <x v="1"/>
    <s v="Lab Services"/>
    <s v="Software Services - Bluemix Garage"/>
    <s v="DATA WITHHELD"/>
    <s v="CLOUD1:All Cloud Sales other than to Cloud SPs"/>
    <m/>
    <m/>
  </r>
  <r>
    <s v="Y3-8LBW5XK"/>
    <s v="Japan"/>
    <s v="Japan"/>
    <s v="SBI SUMISHIN NET BANK, LTD.                                           "/>
    <s v="Project-R?IP????"/>
    <x v="1"/>
    <m/>
    <m/>
    <m/>
    <x v="2"/>
    <x v="1"/>
    <d v="2017-07-31T00:00:00"/>
    <d v="2017-05-18T00:00:00"/>
    <x v="2"/>
    <d v="2017-07-31T00:00:00"/>
    <n v="85714"/>
    <n v="8.5713999999999999E-2"/>
    <n v="12"/>
    <d v="2017-05-25T00:00:00"/>
    <s v="Stretch"/>
    <x v="0"/>
    <s v="Cog Process Trnsfmtn"/>
    <s v="CPR: Blockchain Consulting"/>
    <s v="Matsuki, Kenichi"/>
    <s v=", ASASERVC"/>
    <m/>
    <m/>
  </r>
  <r>
    <s v="B3-WSZ2M8K"/>
    <s v="Latin America"/>
    <s v="SSA"/>
    <s v="ACH COLOMBIA S A"/>
    <s v="CLOBLO Blockchain"/>
    <x v="1"/>
    <m/>
    <m/>
    <m/>
    <x v="2"/>
    <x v="1"/>
    <d v="2017-08-02T00:00:00"/>
    <s v="05/04/2017 07:09pm"/>
    <x v="3"/>
    <d v="2017-08-02T00:00:00"/>
    <n v="85000"/>
    <n v="8.5000000000000006E-2"/>
    <n v="12"/>
    <s v="06/15/2017 01:32am"/>
    <s v="Stretch"/>
    <x v="1"/>
    <s v="Cloud Developer Service"/>
    <s v="IBM Bluemix Garage - Design Thinking"/>
    <s v="Carolina (CAROLINA) Echeverry Ramirez"/>
    <s v="BLKHSBN:HW SP: Blockchain High Sec Bus Netwk Blmix"/>
    <m/>
    <m/>
  </r>
  <r>
    <s v="XQ-1E4BRPZ"/>
    <s v="North America"/>
    <s v="Canada"/>
    <s v="980881 LTD                                                            "/>
    <s v="Blockchain Sprint #1-5"/>
    <x v="1"/>
    <m/>
    <m/>
    <m/>
    <x v="2"/>
    <x v="1"/>
    <d v="2017-08-11T00:00:00"/>
    <d v="2016-11-22T00:00:00"/>
    <x v="5"/>
    <d v="2017-06-16T00:00:00"/>
    <n v="82338"/>
    <n v="8.2337999999999995E-2"/>
    <n v="12"/>
    <d v="2017-06-13T00:00:00"/>
    <s v="At Risk"/>
    <x v="0"/>
    <s v="Cog Process Trnsfmtn"/>
    <s v="CPR: Blockchain Consulting"/>
    <s v="Mazarakis, Mike (M.)"/>
    <s v="BLKHSBN, ZBLKLOCL"/>
    <m/>
    <m/>
  </r>
  <r>
    <s v="AB-LL08SY9"/>
    <s v="Europe"/>
    <s v="BeNeLux"/>
    <s v="N.V. NUON ENERGY"/>
    <s v="Blockchain first project"/>
    <x v="2"/>
    <m/>
    <m/>
    <m/>
    <x v="2"/>
    <x v="5"/>
    <d v="2017-07-12T00:00:00"/>
    <s v="01/12/2017 10:39am"/>
    <x v="2"/>
    <d v="2017-07-12T00:00:00"/>
    <n v="80000"/>
    <n v="0.08"/>
    <n v="1"/>
    <s v="05/11/2017 01:32am"/>
    <s v="Stretch"/>
    <x v="0"/>
    <s v="Cloud Application Innovation"/>
    <s v="CAI BDS Cognitive for Data Lakes - Engineering Services"/>
    <s v="Leo (LEO) Dijkstra"/>
    <s v="ISA-999-NoSolutionSold"/>
    <m/>
    <m/>
  </r>
  <r>
    <s v="38-40YYQJT"/>
    <s v="Asia Pacific"/>
    <s v="ASEAN"/>
    <s v="EQUICOM SAVINGS BANK                                                  "/>
    <s v="Blockchain"/>
    <x v="1"/>
    <m/>
    <m/>
    <m/>
    <x v="2"/>
    <x v="1"/>
    <d v="2017-07-24T00:00:00"/>
    <d v="2017-04-25T00:00:00"/>
    <x v="4"/>
    <d v="2017-07-24T00:00:00"/>
    <n v="80000"/>
    <n v="0.08"/>
    <n v="12"/>
    <d v="2017-04-27T00:00:00"/>
    <s v="NIR"/>
    <x v="0"/>
    <s v="Cog Process Trnsfmtn"/>
    <s v="CPR: Blockchain Consulting"/>
    <s v="GRANDEA, SUNSHINE MARIE J (Shine)"/>
    <m/>
    <m/>
    <m/>
  </r>
  <r>
    <s v="94-MU5L0W3"/>
    <s v="Asia Pacific"/>
    <s v="ASEAN"/>
    <s v="BANCNET                                                               "/>
    <s v="Blockchain"/>
    <x v="1"/>
    <m/>
    <m/>
    <m/>
    <x v="2"/>
    <x v="1"/>
    <d v="2017-07-24T00:00:00"/>
    <d v="2017-04-25T00:00:00"/>
    <x v="3"/>
    <d v="2017-07-24T00:00:00"/>
    <n v="80000"/>
    <n v="0.08"/>
    <n v="12"/>
    <d v="2017-05-11T00:00:00"/>
    <s v="NIR"/>
    <x v="0"/>
    <s v="Cog Process Trnsfmtn"/>
    <s v="CPR: Blockchain Consulting"/>
    <s v="GRANDEA, SUNSHINE MARIE J (Shine)"/>
    <m/>
    <m/>
    <m/>
  </r>
  <r>
    <s v="FL-0WBWCGK"/>
    <s v="Asia Pacific"/>
    <s v="ASEAN"/>
    <s v="MAYBANK PHILIPPINES,                                                  "/>
    <s v="Blockchain"/>
    <x v="1"/>
    <m/>
    <m/>
    <m/>
    <x v="2"/>
    <x v="1"/>
    <d v="2017-07-24T00:00:00"/>
    <d v="2017-04-25T00:00:00"/>
    <x v="4"/>
    <d v="2017-07-24T00:00:00"/>
    <n v="80000"/>
    <n v="0.08"/>
    <n v="12"/>
    <d v="2017-04-27T00:00:00"/>
    <s v="NIR"/>
    <x v="0"/>
    <s v="Cog Process Trnsfmtn"/>
    <s v="CPR: Blockchain Consulting"/>
    <s v="GRANDEA, SUNSHINE MARIE J (Shine)"/>
    <m/>
    <m/>
    <m/>
  </r>
  <r>
    <s v="CE-SHXCV40"/>
    <s v="Europe"/>
    <s v="BeNeLux"/>
    <s v="Rijksdienst voor wegverkeer                                           "/>
    <s v="RDW Bike Blockchain fase 3"/>
    <x v="0"/>
    <m/>
    <m/>
    <m/>
    <x v="2"/>
    <x v="0"/>
    <d v="2017-07-25T00:00:00"/>
    <d v="2017-04-02T00:00:00"/>
    <x v="5"/>
    <d v="2017-07-31T00:00:00"/>
    <n v="80000"/>
    <n v="0.08"/>
    <n v="6"/>
    <d v="2017-06-06T00:00:00"/>
    <s v="Key stretch"/>
    <x v="0"/>
    <s v="Cog Process Trnsfmtn"/>
    <s v="CPR: Blockchain Consulting"/>
    <s v="Taillie, A J (Antoinette)"/>
    <s v="ZBLKPOC"/>
    <m/>
    <m/>
  </r>
  <r>
    <s v="EH-VEOXA7A"/>
    <s v="Asia Pacific"/>
    <s v="ASEAN"/>
    <s v="FIBONACCI GLOBAL PAYMENT SERVICES PTE LTD"/>
    <s v="Blockchain for Payment Supply Chain"/>
    <x v="3"/>
    <m/>
    <m/>
    <m/>
    <x v="2"/>
    <x v="4"/>
    <d v="2017-07-27T00:00:00"/>
    <s v="11/29/2016 01:09am"/>
    <x v="3"/>
    <d v="2017-07-27T00:00:00"/>
    <n v="80000"/>
    <n v="0.08"/>
    <n v="1"/>
    <s v="06/01/2017 01:32am"/>
    <s v="Stretch"/>
    <x v="1"/>
    <s v="Lab Services"/>
    <s v="Software Services - Bluemix Garage"/>
    <s v="JOLENE FONG MENG (Jolene Fong Meng) SIM"/>
    <s v="CLOUD1:All Cloud Sales other than to Cloud SPs"/>
    <m/>
    <m/>
  </r>
  <r>
    <s v="WG-IED844B"/>
    <s v="Europe"/>
    <s v="DACH"/>
    <s v="Philip Morris International Management"/>
    <s v="Blockchain PoC for Track and Trace"/>
    <x v="4"/>
    <s v="Yes"/>
    <s v="India"/>
    <s v="Workshop with client planned on 22/3. This will be delivered from CIC"/>
    <x v="2"/>
    <x v="7"/>
    <d v="2017-07-31T00:00:00"/>
    <s v="11/10/2016 09:09am"/>
    <x v="3"/>
    <d v="2017-08-04T00:00:00"/>
    <n v="80000"/>
    <n v="0.08"/>
    <n v="4"/>
    <s v="06/15/2017 06:33am"/>
    <s v="Stretch"/>
    <x v="0"/>
    <s v="Cognitive Process Transformation"/>
    <s v="CPS: Digital Process Services"/>
    <s v="DATA WITHHELD"/>
    <s v="ZBLKPOC:HW SP: Blockchain Proof of Concept"/>
    <m/>
    <m/>
  </r>
  <r>
    <s v="4V-2C6DEWF"/>
    <s v="Asia Pacific"/>
    <s v="ASEAN"/>
    <s v="SINGAPORE WORKFORCE DEVELOPMENT AGENCY"/>
    <s v="Blockchain Garage for Grant Management - Skillsfuture"/>
    <x v="0"/>
    <m/>
    <m/>
    <m/>
    <x v="2"/>
    <x v="0"/>
    <d v="2017-08-04T00:00:00"/>
    <s v="03/31/2017 10:43am"/>
    <x v="3"/>
    <d v="2017-08-04T00:00:00"/>
    <n v="80000"/>
    <n v="0.08"/>
    <n v="12"/>
    <s v="06/15/2017 01:31am"/>
    <s v="Stretch"/>
    <x v="1"/>
    <s v="Cloud Developer Service"/>
    <s v="IBM Bluemix Garage - MVP"/>
    <s v="Stephanie Xun Xiu (STEPHANIE XUNXIU) Lin"/>
    <s v="ISA-999-NoSolutionSold"/>
    <m/>
    <m/>
  </r>
  <r>
    <s v="G0-LQBA7ZU"/>
    <s v="Europe"/>
    <s v="BeNeLux"/>
    <s v="Rijksdienst voor wegverkeer                                           "/>
    <s v="ETR (Europese Type Registratie) Blockchain"/>
    <x v="0"/>
    <m/>
    <m/>
    <m/>
    <x v="2"/>
    <x v="0"/>
    <d v="2017-08-15T00:00:00"/>
    <d v="2017-03-31T00:00:00"/>
    <x v="3"/>
    <d v="2017-08-15T00:00:00"/>
    <n v="80000"/>
    <n v="0.08"/>
    <n v="6"/>
    <d v="2017-05-11T00:00:00"/>
    <s v="Stretch"/>
    <x v="0"/>
    <s v="Cog Process Trnsfmtn"/>
    <s v="CPR: Blockchain Consulting"/>
    <s v="Taillie, A J (Antoinette)"/>
    <s v="ZBLKPOC"/>
    <m/>
    <m/>
  </r>
  <r>
    <s v="FY-EWR3P06"/>
    <s v="Europe"/>
    <s v="DACH"/>
    <s v="SR TECHNICS SWITZERLAND AG"/>
    <s v="BlockChain"/>
    <x v="4"/>
    <m/>
    <m/>
    <m/>
    <x v="2"/>
    <x v="6"/>
    <d v="2017-08-31T00:00:00"/>
    <s v="11/13/2016 08:55am"/>
    <x v="4"/>
    <d v="2017-08-31T00:00:00"/>
    <n v="80000"/>
    <n v="0.08"/>
    <n v="1"/>
    <s v="03/02/2017 04:07pm"/>
    <s v="NIR"/>
    <x v="0"/>
    <s v="Cloud Application Innovation"/>
    <s v="CAI GBS Software Support/Enhancements"/>
    <s v="DATA WITHHELD"/>
    <m/>
    <m/>
    <m/>
  </r>
  <r>
    <s v="6U-MAXP3TV"/>
    <s v="North America"/>
    <s v="US Public"/>
    <s v="ABBVIE INC"/>
    <s v="Blockchain/Bluemix Garage"/>
    <x v="0"/>
    <m/>
    <m/>
    <m/>
    <x v="2"/>
    <x v="10"/>
    <d v="2017-09-22T00:00:00"/>
    <s v="02/27/2017 06:24pm"/>
    <x v="3"/>
    <d v="2017-09-22T00:00:00"/>
    <n v="80000"/>
    <n v="0.08"/>
    <n v="12"/>
    <s v="05/04/2017 01:31am"/>
    <s v="Stretch"/>
    <x v="1"/>
    <s v="Cloud Developer Service"/>
    <s v="IBM Bluemix Garage - MVP"/>
    <s v="Gary R. (Gary) Geiger"/>
    <s v="NONE:No code/solution involved"/>
    <m/>
    <m/>
  </r>
  <r>
    <s v="7K-RAQXQYI"/>
    <s v="Asia Pacific"/>
    <s v="ASEAN"/>
    <s v="PTT PUBLIC COMPANY LIMITED"/>
    <s v="Blockchain"/>
    <x v="3"/>
    <m/>
    <m/>
    <m/>
    <x v="2"/>
    <x v="11"/>
    <d v="2017-09-28T00:00:00"/>
    <s v="03/19/2017 11:47pm"/>
    <x v="3"/>
    <d v="2017-09-28T00:00:00"/>
    <n v="80000"/>
    <n v="0.08"/>
    <n v="12"/>
    <d v="2017-04-25T00:00:00"/>
    <s v="NIR"/>
    <x v="1"/>
    <s v="Cloud Developer Service"/>
    <s v="IBM Bluemix Garage - MVP"/>
    <s v="Petchpaitoon (PETCHPAITOON) Krungwong"/>
    <s v="ISA-999-NoSolutionSold"/>
    <m/>
    <m/>
  </r>
  <r>
    <s v="01-6MXTXGW"/>
    <s v="Asia Pacific"/>
    <s v="ASEAN"/>
    <s v="THE MINOR FOOD GROUP PUBLIC COMPANY LIMITED"/>
    <s v="Block Chain for Supply Chain Management"/>
    <x v="4"/>
    <m/>
    <m/>
    <m/>
    <x v="2"/>
    <x v="7"/>
    <d v="2017-09-29T00:00:00"/>
    <s v="03/23/2017 01:43am"/>
    <x v="3"/>
    <d v="2017-09-29T00:00:00"/>
    <n v="80000"/>
    <n v="0.08"/>
    <n v="36"/>
    <s v="03/30/2017 01:32am"/>
    <s v="Stretch"/>
    <x v="1"/>
    <s v="Cloud Developer Service"/>
    <s v="Bluemix Public Subscription"/>
    <s v="Tarntip (TARNTIP) Suk-U-Dom"/>
    <s v="ISA-CPGDS03SCO-SupplyChainOpt"/>
    <m/>
    <m/>
  </r>
  <r>
    <s v="IO-FZH6I9Z"/>
    <s v="Europe"/>
    <s v="France"/>
    <s v="CREDIT MUTUEL ARKEA"/>
    <s v="BLOCKCHAIN KYC - DoU GBS AMS to GTS : Test de Perf +RUN AMS"/>
    <x v="1"/>
    <m/>
    <m/>
    <m/>
    <x v="2"/>
    <x v="1"/>
    <d v="2017-09-29T00:00:00"/>
    <s v="10/05/2016 03:54pm"/>
    <x v="2"/>
    <d v="2017-09-29T00:00:00"/>
    <n v="80000"/>
    <n v="0.08"/>
    <n v="12"/>
    <s v="04/27/2017 01:32am"/>
    <s v="Key stretch"/>
    <x v="0"/>
    <s v="Cognitive Process Transformation"/>
    <s v="CBDS: Watson IoT - Connected Solutions"/>
    <s v="Javier (JAVIER) Vinuesa Cano"/>
    <s v="AGILE:Agile or Agility is a component of the solu, BLKHSBN:HW SP: Blockchain High Sec Bus Netwk Blmix, ISA-BankInsFS09RC-Risk&amp;Comp"/>
    <m/>
    <m/>
  </r>
  <r>
    <s v="BV-ZR1FLEV"/>
    <s v="Greater China Group"/>
    <s v="GCG"/>
    <s v="Guiyang Rural Commercial Bank                                         "/>
    <s v="???"/>
    <x v="1"/>
    <m/>
    <m/>
    <m/>
    <x v="2"/>
    <x v="1"/>
    <d v="2017-09-30T00:00:00"/>
    <d v="2017-03-30T00:00:00"/>
    <x v="3"/>
    <d v="2017-09-30T00:00:00"/>
    <n v="80000"/>
    <n v="0.08"/>
    <n v="6"/>
    <d v="2017-05-11T00:00:00"/>
    <s v="Stretch"/>
    <x v="0"/>
    <s v="Cog Process Trnsfmtn"/>
    <s v="CPR: Blockchain Consulting"/>
    <s v="WU, SHAN LI"/>
    <m/>
    <m/>
    <m/>
  </r>
  <r>
    <s v="IT-5YUVJ4I"/>
    <s v="Europe"/>
    <s v="DACH"/>
    <s v="Habau                                                                 "/>
    <s v="Blockchain UseCase / Event"/>
    <x v="3"/>
    <m/>
    <m/>
    <m/>
    <x v="2"/>
    <x v="12"/>
    <d v="2017-09-30T00:00:00"/>
    <d v="2017-02-28T00:00:00"/>
    <x v="4"/>
    <d v="2017-09-30T00:00:00"/>
    <n v="80000"/>
    <n v="0.08"/>
    <n v="12"/>
    <d v="2017-03-02T00:00:00"/>
    <s v="Stretch"/>
    <x v="0"/>
    <s v="Cog Process Trnsfmtn"/>
    <s v="CPR: Blockchain Consulting"/>
    <s v="Kirchner, Michael"/>
    <s v="ZBLKPOC"/>
    <m/>
    <m/>
  </r>
  <r>
    <s v="K8-GRT36WR"/>
    <s v="Europe"/>
    <s v="UKI"/>
    <s v="HEALTH AND SOCIAL CARE INFORM                                         "/>
    <s v="Blockchain for Healthcare"/>
    <x v="0"/>
    <m/>
    <m/>
    <m/>
    <x v="2"/>
    <x v="10"/>
    <d v="2017-09-30T00:00:00"/>
    <d v="2017-03-12T00:00:00"/>
    <x v="4"/>
    <d v="2017-09-30T00:00:00"/>
    <n v="77495"/>
    <n v="7.7494999999999994E-2"/>
    <n v="12"/>
    <d v="2017-03-16T00:00:00"/>
    <s v="NIR"/>
    <x v="3"/>
    <s v="Infrastructure Svcs"/>
    <s v="6950-16G GTS Split Blockchain on Bluemix (Finance Use Only)"/>
    <s v="Donohue, Joanna"/>
    <s v="*"/>
    <m/>
    <m/>
  </r>
  <r>
    <s v="FU-EZGPV46"/>
    <s v="Japan"/>
    <s v="Japan"/>
    <s v="JAPAN PALLET RENTAL CORPORATION                                       "/>
    <s v="Blockchain PoC w/????? ???????"/>
    <x v="3"/>
    <m/>
    <m/>
    <m/>
    <x v="2"/>
    <x v="4"/>
    <d v="2017-08-30T00:00:00"/>
    <d v="2017-06-06T00:00:00"/>
    <x v="3"/>
    <d v="2017-08-30T00:00:00"/>
    <n v="76190"/>
    <n v="7.6189999999999994E-2"/>
    <n v="1"/>
    <d v="2017-06-08T00:00:00"/>
    <s v="NIR"/>
    <x v="0"/>
    <s v="Cog Process Trnsfmtn"/>
    <s v="CPR: Blockchain Consulting"/>
    <s v="Maruyama, Anna"/>
    <s v="ZBLKPOC"/>
    <m/>
    <m/>
  </r>
  <r>
    <s v="AM-58U06W2"/>
    <s v="North America"/>
    <s v="Canada"/>
    <s v="TORONTO-DOMINION BANK, THE"/>
    <s v="Blockchain on High Speed Business Network (HSBN)"/>
    <x v="1"/>
    <m/>
    <m/>
    <m/>
    <x v="2"/>
    <x v="1"/>
    <d v="2017-07-28T00:00:00"/>
    <s v="05/26/2016 10:56am"/>
    <x v="2"/>
    <d v="2017-07-28T00:00:00"/>
    <n v="75000"/>
    <n v="7.4999999999999997E-2"/>
    <n v="1"/>
    <s v="03/07/2017 09:43pm"/>
    <s v="Stretch"/>
    <x v="1"/>
    <s v="Cloud Developer Service"/>
    <s v="Bluemix Public Subscription"/>
    <s v="Joe (Joe) Dibattista"/>
    <s v="ISA-999-NoSolutionSold"/>
    <m/>
    <m/>
  </r>
  <r>
    <s v="RR-O9L178A"/>
    <s v="North America"/>
    <s v="US Industrial"/>
    <s v="EXXONMOBIL GLOBAL SERVICES COMPANY"/>
    <s v="Blockchain - Phase 0 Tubulars"/>
    <x v="3"/>
    <m/>
    <m/>
    <m/>
    <x v="2"/>
    <x v="11"/>
    <d v="2017-07-28T00:00:00"/>
    <s v="02/05/2017 04:08pm"/>
    <x v="3"/>
    <d v="2017-07-28T00:00:00"/>
    <n v="75000"/>
    <n v="7.4999999999999997E-2"/>
    <n v="2"/>
    <s v="05/18/2017 01:31am"/>
    <s v="Stretch"/>
    <x v="1"/>
    <s v="Lab Services"/>
    <s v="Software Services - Bluemix Garage"/>
    <s v="James N. (Jim) Lawnin"/>
    <s v="ISA-BankFMFS03-BackOfficeOps, ISA-C&amp;PIS13-UpstrmPetroSolns, ISA-C&amp;PIS21-MidDownstreamPetro"/>
    <m/>
    <m/>
  </r>
  <r>
    <s v="SR-6E89JL4"/>
    <s v="North America"/>
    <s v="US Distribution"/>
    <s v="MCLANE COMPANY, INC."/>
    <s v="Blockchain Traceability Pilot"/>
    <x v="3"/>
    <m/>
    <m/>
    <m/>
    <x v="2"/>
    <x v="4"/>
    <d v="2017-07-28T00:00:00"/>
    <s v="03/13/2017 06:12pm"/>
    <x v="2"/>
    <d v="2017-07-28T00:00:00"/>
    <n v="75000"/>
    <n v="7.4999999999999997E-2"/>
    <n v="24"/>
    <s v="06/13/2017 04:08pm"/>
    <s v="Won"/>
    <x v="1"/>
    <s v="Cloud Developer Service"/>
    <s v="Bluemix Public Subscription"/>
    <s v="WILLIAM C. (Bill) GILLISPIE"/>
    <s v="BLKHSBN:HW SP: Blockchain High Sec Bus Netwk Blmix"/>
    <m/>
    <m/>
  </r>
  <r>
    <s v="20-5KYZ56Y"/>
    <s v="North America"/>
    <s v="US Distribution"/>
    <s v="KIMBERLY-CLARK CORPORATION"/>
    <s v="BMX Expansion- Blockchain for trading partner visibility"/>
    <x v="4"/>
    <m/>
    <m/>
    <m/>
    <x v="2"/>
    <x v="7"/>
    <d v="2017-08-31T00:00:00"/>
    <s v="02/27/2017 01:21pm"/>
    <x v="4"/>
    <d v="2017-08-31T00:00:00"/>
    <n v="75000"/>
    <n v="7.4999999999999997E-2"/>
    <n v="12"/>
    <s v="03/02/2017 01:32am"/>
    <s v="Stretch"/>
    <x v="1"/>
    <s v="Cloud Developer Service"/>
    <m/>
    <s v="MICHELLE (Michelle) MILLER"/>
    <m/>
    <m/>
    <m/>
  </r>
  <r>
    <s v="6M-EUB3L0A"/>
    <s v="North America"/>
    <s v="US Public"/>
    <s v="STATE UNIVERSITY OF NEW YORK                                          "/>
    <s v="Block Chain - Campus Level"/>
    <x v="0"/>
    <m/>
    <m/>
    <m/>
    <x v="2"/>
    <x v="0"/>
    <d v="2017-08-31T00:00:00"/>
    <d v="2017-03-09T00:00:00"/>
    <x v="4"/>
    <d v="2017-08-31T00:00:00"/>
    <n v="75000"/>
    <n v="7.4999999999999997E-2"/>
    <n v="12"/>
    <d v="2017-03-16T00:00:00"/>
    <s v="NIR"/>
    <x v="0"/>
    <s v="Cog Process Trnsfmtn"/>
    <s v="UNK - Blockchain (CPR)"/>
    <s v="EDWARDS, MARIO"/>
    <s v="*"/>
    <m/>
    <m/>
  </r>
  <r>
    <s v="73-JDG4JJK"/>
    <s v="Asia Pacific"/>
    <s v="ASEAN"/>
    <s v="BANK INDONESIA (HQ)                                                   "/>
    <s v="Request presentation IBM Blockchain |IBM Financial Services Innovation Forum"/>
    <x v="1"/>
    <m/>
    <m/>
    <m/>
    <x v="2"/>
    <x v="1"/>
    <d v="2017-08-31T00:00:00"/>
    <d v="2017-06-02T00:00:00"/>
    <x v="4"/>
    <d v="2017-08-31T00:00:00"/>
    <n v="75000"/>
    <n v="7.4999999999999997E-2"/>
    <n v="12"/>
    <d v="2017-06-08T00:00:00"/>
    <s v="NIR"/>
    <x v="0"/>
    <s v="Cog Process Trnsfmtn"/>
    <s v="CPR: Blockchain Consulting"/>
    <s v="Joni, Joni *CONTRACTOR*"/>
    <m/>
    <m/>
    <m/>
  </r>
  <r>
    <s v="XQ-FQF4DQ0"/>
    <s v="North America"/>
    <s v="US Industrial"/>
    <s v="HONEYWELL INTERNATIONAL INC."/>
    <s v="BLMX Garage for Blockchain at Honeywell Aerospace"/>
    <x v="3"/>
    <m/>
    <m/>
    <m/>
    <x v="2"/>
    <x v="8"/>
    <d v="2017-09-15T00:00:00"/>
    <s v="02/15/2017 02:33pm"/>
    <x v="4"/>
    <d v="2017-09-15T00:00:00"/>
    <n v="75000"/>
    <n v="7.4999999999999997E-2"/>
    <n v="3"/>
    <s v="02/16/2017 01:32am"/>
    <s v="NIR"/>
    <x v="1"/>
    <s v="Lab Services"/>
    <s v="Software Services - Bluemix Garage"/>
    <s v="William J. (William) Swope"/>
    <m/>
    <m/>
    <m/>
  </r>
  <r>
    <s v="4Z-B604M2I"/>
    <s v="North America"/>
    <s v="US Public"/>
    <s v="STATE OF WISCONSIN                                                    "/>
    <s v="Blockchain"/>
    <x v="0"/>
    <m/>
    <m/>
    <m/>
    <x v="2"/>
    <x v="0"/>
    <d v="2017-09-21T00:00:00"/>
    <d v="2017-02-27T00:00:00"/>
    <x v="4"/>
    <d v="2017-09-21T00:00:00"/>
    <n v="75000"/>
    <n v="7.4999999999999997E-2"/>
    <n v="12"/>
    <d v="2017-03-02T00:00:00"/>
    <s v="Stretch"/>
    <x v="3"/>
    <s v="Infrastructure Svcs"/>
    <s v="6950-16G GTS Split Blockchain on Bluemix (Finance Use Only)"/>
    <s v="Brennan, Thomas A."/>
    <s v="*"/>
    <m/>
    <m/>
  </r>
  <r>
    <s v="Y1-XKNKHTU"/>
    <s v="North America"/>
    <s v="US Distribution"/>
    <s v="VENETIAN CASINO RESORT                                                "/>
    <s v="Bluemix (Blockchain)"/>
    <x v="4"/>
    <m/>
    <m/>
    <m/>
    <x v="2"/>
    <x v="6"/>
    <d v="2017-09-22T00:00:00"/>
    <d v="2017-02-16T00:00:00"/>
    <x v="3"/>
    <d v="2017-09-22T00:00:00"/>
    <n v="75000"/>
    <n v="7.4999999999999997E-2"/>
    <n v="12"/>
    <d v="2017-05-02T00:00:00"/>
    <s v="Key stretch"/>
    <x v="3"/>
    <s v="Infrastructure Svcs"/>
    <s v="6950-16G GTS Split Blockchain on Bluemix (Finance Use Only)"/>
    <s v="POOLE, NICOLE J (Nicole)"/>
    <s v="CLOUD1"/>
    <m/>
    <m/>
  </r>
  <r>
    <s v="LV-QYQ099W"/>
    <s v="Greater China Group"/>
    <s v="GCG"/>
    <s v="Shenzhen China Merchants Bank Co.,                                    "/>
    <s v="2017 CMB Transaction Banking Group Innovation Project"/>
    <x v="1"/>
    <m/>
    <m/>
    <m/>
    <x v="2"/>
    <x v="1"/>
    <d v="2017-07-28T00:00:00"/>
    <d v="2017-03-31T00:00:00"/>
    <x v="3"/>
    <d v="2017-07-28T00:00:00"/>
    <n v="72565"/>
    <n v="7.2565000000000004E-2"/>
    <n v="12"/>
    <d v="2017-05-20T00:00:00"/>
    <s v="Stretch"/>
    <x v="0"/>
    <s v="Cog Process Trnsfmtn"/>
    <s v="CPR: Blockchain Consulting"/>
    <s v="PAN, XIAO BIN"/>
    <m/>
    <m/>
    <m/>
  </r>
  <r>
    <s v="8Z-YUYNC16"/>
    <s v="Latin America"/>
    <s v="Brazil"/>
    <s v="PETROLEO BRASILEIRO S A"/>
    <s v="BlockChain para Supply Chain / Field Services"/>
    <x v="3"/>
    <m/>
    <m/>
    <m/>
    <x v="2"/>
    <x v="11"/>
    <d v="2017-09-30T00:00:00"/>
    <s v="12/18/2016 06:50pm"/>
    <x v="3"/>
    <d v="2017-09-30T00:00:00"/>
    <n v="71931"/>
    <n v="7.1930999999999995E-2"/>
    <n v="1"/>
    <s v="06/01/2017 01:32am"/>
    <s v="Stretch"/>
    <x v="3"/>
    <s v="Infrastructure Services"/>
    <s v="6941-98L IBM Cloud Managed Services (GTS BU shared)"/>
    <s v="LEANDRO (LEANDRO) DOS SANTOS PETRUCCI"/>
    <s v="BGMOBILE:Mobile Services GTS only"/>
    <m/>
    <m/>
  </r>
  <r>
    <s v="U3-GVZAPYJ"/>
    <s v="Europe"/>
    <s v="Nordic"/>
    <s v="BOLAGSVERKET"/>
    <s v="blockchain, bluemix &amp; api connect"/>
    <x v="0"/>
    <m/>
    <m/>
    <m/>
    <x v="2"/>
    <x v="0"/>
    <d v="2017-08-24T00:00:00"/>
    <s v="04/03/2017 04:35am"/>
    <x v="3"/>
    <d v="2017-08-24T00:00:00"/>
    <n v="70000"/>
    <n v="7.0000000000000007E-2"/>
    <n v="1"/>
    <s v="04/20/2017 01:32am"/>
    <s v="NIR"/>
    <x v="1"/>
    <s v="Hybrid Integration"/>
    <s v="API Connect"/>
    <s v="Fredrik (FREDRIK) Holmgren"/>
    <s v="ISA-999-NoSolutionSold"/>
    <m/>
    <m/>
  </r>
  <r>
    <s v="U3-GVZAPYJ"/>
    <s v="Europe"/>
    <s v="Nordic"/>
    <s v="BOLAGSVERKET"/>
    <s v="blockchain, bluemix &amp; api connect"/>
    <x v="0"/>
    <m/>
    <m/>
    <m/>
    <x v="2"/>
    <x v="0"/>
    <d v="2017-08-24T00:00:00"/>
    <s v="04/03/2017 04:35am"/>
    <x v="3"/>
    <d v="2017-08-24T00:00:00"/>
    <n v="70000"/>
    <n v="7.0000000000000007E-2"/>
    <n v="12"/>
    <s v="04/20/2017 01:32am"/>
    <s v="NIR"/>
    <x v="1"/>
    <s v="Cloud Developer Service"/>
    <s v="Bluemix Public Subscription"/>
    <s v="Fredrik (FREDRIK) Holmgren"/>
    <s v="ISA-999-NoSolutionSold"/>
    <m/>
    <m/>
  </r>
  <r>
    <s v="U3-GVZAPYJ"/>
    <s v="Europe"/>
    <s v="Nordic"/>
    <s v="BOLAGSVERKET                                                          "/>
    <s v="blockchain, bluemix &amp; api connect"/>
    <x v="0"/>
    <m/>
    <m/>
    <m/>
    <x v="2"/>
    <x v="0"/>
    <d v="2017-08-24T00:00:00"/>
    <d v="2017-04-03T00:00:00"/>
    <x v="3"/>
    <d v="2017-08-24T00:00:00"/>
    <n v="70000"/>
    <n v="7.0000000000000007E-2"/>
    <n v="12"/>
    <d v="2017-05-04T00:00:00"/>
    <s v="NIR"/>
    <x v="0"/>
    <s v="Cog Process Trnsfmtn"/>
    <s v="CPR: Blockchain Consulting"/>
    <s v="Holmgren, Fredrik"/>
    <m/>
    <m/>
    <m/>
  </r>
  <r>
    <s v="WH-40ENWMR"/>
    <s v="Latin America"/>
    <s v="SSA"/>
    <s v="Ubiquo Telemedicina S A S"/>
    <s v="CLOBLO CALL- Proyecto de interoperabilidad para empresas de sector salud - BLOCKCHAIN"/>
    <x v="0"/>
    <m/>
    <m/>
    <m/>
    <x v="2"/>
    <x v="10"/>
    <d v="2017-08-25T00:00:00"/>
    <s v="03/27/2017 06:58pm"/>
    <x v="3"/>
    <d v="2017-08-25T00:00:00"/>
    <n v="70000"/>
    <n v="7.0000000000000007E-2"/>
    <n v="12"/>
    <s v="06/15/2017 01:31am"/>
    <s v="Stretch"/>
    <x v="1"/>
    <s v="Cloud Developer Service"/>
    <s v="Bluemix Public Subscription"/>
    <s v="Candy Giselle (CANDY GISELLE) Hernandez Garcia"/>
    <s v="CLOUD1:All Cloud Sales other than to Cloud SPs"/>
    <m/>
    <m/>
  </r>
  <r>
    <s v="0D-YM2W5KL"/>
    <s v="Latin America"/>
    <s v="SSA"/>
    <s v="BANCO DE CREDITO DEL PERU"/>
    <s v="Proyecto Blockchain"/>
    <x v="1"/>
    <m/>
    <m/>
    <m/>
    <x v="2"/>
    <x v="1"/>
    <d v="2017-09-29T00:00:00"/>
    <s v="05/06/2016 11:35am"/>
    <x v="3"/>
    <d v="2017-09-30T00:00:00"/>
    <n v="70000"/>
    <n v="7.0000000000000007E-2"/>
    <n v="1"/>
    <s v="05/04/2017 01:31am"/>
    <s v="Stretch"/>
    <x v="1"/>
    <s v="Cloud Developer Service"/>
    <s v="Bluemix Public Subscription"/>
    <s v="Carlos Paul (CARLOS PAUL) Bittrich Ramirez"/>
    <s v="BLKHSBN:HW SP: Blockchain High Sec Bus Netwk Blmix"/>
    <m/>
    <m/>
  </r>
  <r>
    <s v="2T-4DDPAUF"/>
    <s v="Latin America"/>
    <s v="SSA"/>
    <s v="BANCO DE GALICIA Y BUENOS AIRES"/>
    <s v="Proyecto blockchain"/>
    <x v="1"/>
    <m/>
    <m/>
    <m/>
    <x v="2"/>
    <x v="1"/>
    <d v="2017-09-29T00:00:00"/>
    <s v="04/25/2017 09:59pm"/>
    <x v="3"/>
    <d v="2017-09-29T00:00:00"/>
    <n v="70000"/>
    <n v="7.0000000000000007E-2"/>
    <n v="12"/>
    <s v="06/06/2017 10:04pm"/>
    <s v="Key stretch"/>
    <x v="1"/>
    <s v="Lab Services"/>
    <s v="Software Services - Bluemix Garage"/>
    <s v="Martin Federico (MARTIN FEDERICO) Lanari"/>
    <s v="ISA-BankFS08-Blockchain"/>
    <m/>
    <m/>
  </r>
  <r>
    <s v="DY-1L4C5EL"/>
    <s v="Latin America"/>
    <s v="SSA"/>
    <s v="SUPERINTENDENCIA NACIONAL DE ADMINISTRACION TRIBUTARIA"/>
    <s v="Prototipo Blockchain"/>
    <x v="0"/>
    <m/>
    <m/>
    <m/>
    <x v="2"/>
    <x v="0"/>
    <d v="2017-09-30T00:00:00"/>
    <s v="12/12/2016 09:23am"/>
    <x v="3"/>
    <d v="2017-09-30T00:00:00"/>
    <n v="70000"/>
    <n v="7.0000000000000007E-2"/>
    <n v="12"/>
    <s v="05/04/2017 01:31am"/>
    <s v="NIR"/>
    <x v="1"/>
    <s v="Lab Services"/>
    <s v="Software Services - Bluemix Garage"/>
    <s v="Carlos Paul (CARLOS PAUL) Bittrich Ramirez"/>
    <s v="NONE:No code/solution involved"/>
    <m/>
    <m/>
  </r>
  <r>
    <s v="HZ-2QEAVSV"/>
    <s v="Europe"/>
    <s v="BeNeLux"/>
    <s v="JANSSEN PHARMACEUTICA NV                                              "/>
    <s v="Janssen Blockchain Initiative: POC (contact: Bert Torfs)"/>
    <x v="0"/>
    <m/>
    <m/>
    <m/>
    <x v="2"/>
    <x v="10"/>
    <d v="2017-07-05T00:00:00"/>
    <d v="2017-04-06T00:00:00"/>
    <x v="2"/>
    <d v="2017-07-05T00:00:00"/>
    <n v="69000"/>
    <n v="6.9000000000000006E-2"/>
    <n v="3"/>
    <d v="2017-06-08T00:00:00"/>
    <s v="Stretch"/>
    <x v="0"/>
    <s v="Cog Process Trnsfmtn"/>
    <s v="CPR: Blockchain Consulting"/>
    <s v="Deschildre, Mike"/>
    <s v="ZBLKPOC"/>
    <m/>
    <m/>
  </r>
  <r>
    <s v="3D-QB0CQEU"/>
    <s v="Europe"/>
    <s v="France"/>
    <s v="BNP PARIBAS PERSONAL FINANCE"/>
    <s v="Conv PF : accompagnement DF Blockchain"/>
    <x v="1"/>
    <m/>
    <m/>
    <m/>
    <x v="2"/>
    <x v="1"/>
    <d v="2017-08-31T00:00:00"/>
    <s v="06/02/2017 04:42am"/>
    <x v="2"/>
    <d v="2017-08-31T00:00:00"/>
    <n v="69000"/>
    <n v="6.9000000000000006E-2"/>
    <n v="3"/>
    <s v="06/08/2017 01:32am"/>
    <s v="NIR"/>
    <x v="0"/>
    <s v="Cloud Application Innovation"/>
    <s v="CAI AMS Staff Augmentation"/>
    <s v="Tonio (TONIO) Povoa"/>
    <s v="EMBMOBLE:GBS Embedded Mobile"/>
    <m/>
    <m/>
  </r>
  <r>
    <s v="1C-53TV4OE"/>
    <s v="Asia Pacific"/>
    <s v="ISA"/>
    <s v="THE KARUR VYSYA BANK LIMITED"/>
    <s v="Blockchain for SME"/>
    <x v="5"/>
    <m/>
    <m/>
    <m/>
    <x v="2"/>
    <x v="1"/>
    <d v="2017-08-31T00:00:00"/>
    <s v="02/15/2017 10:58am"/>
    <x v="4"/>
    <d v="2017-08-31T00:00:00"/>
    <n v="67000"/>
    <n v="6.7000000000000004E-2"/>
    <n v="12"/>
    <s v="05/26/2017 03:49am"/>
    <s v="NIR"/>
    <x v="1"/>
    <s v="Cloud Developer Service"/>
    <s v="Bluemix Public Subscription"/>
    <s v="Vasanth R. (Vasanth) Venkatachalam"/>
    <s v="ZBLKPOC:HW SP: Blockchain Proof of Concept"/>
    <m/>
    <m/>
  </r>
  <r>
    <s v="9P-RRJS4WW"/>
    <s v="Asia Pacific"/>
    <s v="ISA"/>
    <s v="YES BANK LIMITED"/>
    <s v="Bluemix for Blockchain &amp; Dockers for Blockchain"/>
    <x v="5"/>
    <m/>
    <m/>
    <m/>
    <x v="2"/>
    <x v="1"/>
    <d v="2017-08-18T00:00:00"/>
    <s v="11/10/2016 11:25am"/>
    <x v="3"/>
    <d v="2017-08-18T00:00:00"/>
    <n v="66667"/>
    <n v="6.6667000000000004E-2"/>
    <n v="12"/>
    <s v="04/06/2017 01:32am"/>
    <s v="Stretch"/>
    <x v="1"/>
    <s v="Cloud Developer Service"/>
    <s v="IBM Bluemix Dedicated - Runtimes"/>
    <s v="Sandeep K. (Sandeep) Das"/>
    <s v="CLOUD1:All Cloud Sales other than to Cloud SPs"/>
    <m/>
    <m/>
  </r>
  <r>
    <s v="0S-A2JTZ3L"/>
    <s v="Greater China Group"/>
    <s v="GCG"/>
    <s v="GRE TAI SECURITIES MARKET                                             "/>
    <s v="blockchain POC"/>
    <x v="1"/>
    <m/>
    <m/>
    <m/>
    <x v="2"/>
    <x v="1"/>
    <d v="2017-09-30T00:00:00"/>
    <d v="2017-06-02T00:00:00"/>
    <x v="4"/>
    <d v="2017-09-30T00:00:00"/>
    <n v="64935"/>
    <n v="6.4935000000000007E-2"/>
    <n v="6"/>
    <d v="2017-06-08T00:00:00"/>
    <s v="Key stretch"/>
    <x v="0"/>
    <s v="Cog Process Trnsfmtn"/>
    <s v="CPR: Blockchain Consulting"/>
    <s v="Yang, Matt"/>
    <m/>
    <m/>
    <m/>
  </r>
  <r>
    <s v="XB-1H0TGRR"/>
    <s v="GCG Group"/>
    <s v="GCG"/>
    <s v="GRACE INTELLIGENT TECHNOLOGY C O., LTD"/>
    <s v="Garage for blockchain"/>
    <x v="3"/>
    <m/>
    <m/>
    <m/>
    <x v="2"/>
    <x v="8"/>
    <d v="2017-09-29T00:00:00"/>
    <s v="03/12/2017 10:30pm"/>
    <x v="3"/>
    <d v="2017-09-29T00:00:00"/>
    <n v="64920"/>
    <n v="6.4920000000000005E-2"/>
    <n v="12"/>
    <s v="05/11/2017 01:32am"/>
    <s v="Stretch"/>
    <x v="1"/>
    <s v="Cloud Developer Service"/>
    <s v="IBM Bluemix Garage - MVP"/>
    <s v="MELODY (MELODY) LU"/>
    <s v="ASASERVC:Cloud Business Solution (CBS)"/>
    <m/>
    <m/>
  </r>
  <r>
    <s v="ZV-YMG30QW"/>
    <s v="Latin America"/>
    <s v="Brazil"/>
    <s v="Smiles S.a"/>
    <s v="Blockchain"/>
    <x v="4"/>
    <m/>
    <m/>
    <m/>
    <x v="2"/>
    <x v="6"/>
    <d v="2017-08-31T00:00:00"/>
    <s v="06/06/2017 10:29pm"/>
    <x v="3"/>
    <d v="2017-09-04T00:00:00"/>
    <n v="63754"/>
    <n v="6.3754000000000005E-2"/>
    <n v="12"/>
    <s v="06/08/2017 01:32am"/>
    <s v="Stretch"/>
    <x v="1"/>
    <s v="Cloud Developer Service"/>
    <s v="IBM Bluemix Garage - MVP"/>
    <s v="FLAVIA (FLAVIA) TODESCAN PARETO GROHS"/>
    <s v="ISA-T&amp;TDS27-OpsPlan&amp;Opt"/>
    <m/>
    <m/>
  </r>
  <r>
    <s v="BL-3V6DL4Q"/>
    <s v="Asia Pacific"/>
    <s v="ANZ"/>
    <s v="SOUTH AUSTRALIAN TOURISM COMMISSION"/>
    <s v="The Weather Data - Blockchain"/>
    <x v="0"/>
    <m/>
    <m/>
    <m/>
    <x v="2"/>
    <x v="0"/>
    <d v="2017-08-15T00:00:00"/>
    <s v="05/17/2017 01:18am"/>
    <x v="4"/>
    <d v="2017-08-15T00:00:00"/>
    <n v="62000"/>
    <n v="6.2E-2"/>
    <n v="12"/>
    <s v="05/18/2017 01:32am"/>
    <s v="NIR"/>
    <x v="2"/>
    <s v="Connected Operations"/>
    <s v="IBM Maximo Asset Health Insights (SaaS)"/>
    <s v="NATASHA (Natasha) FATAKIA"/>
    <m/>
    <m/>
    <m/>
  </r>
  <r>
    <s v="5N-0JKVA3I"/>
    <s v="Asia Pacific"/>
    <s v="ANZ"/>
    <s v="AMP                                                                   "/>
    <s v="AMP Blockchain"/>
    <x v="1"/>
    <m/>
    <m/>
    <m/>
    <x v="2"/>
    <x v="2"/>
    <d v="2017-09-22T00:00:00"/>
    <d v="2017-06-07T00:00:00"/>
    <x v="4"/>
    <d v="2017-09-22T00:00:00"/>
    <n v="62000"/>
    <n v="6.2E-2"/>
    <n v="3"/>
    <d v="2017-06-08T00:00:00"/>
    <s v="NIR"/>
    <x v="0"/>
    <s v="Cog Process Trnsfmtn"/>
    <s v="CPR: Blockchain Consulting"/>
    <s v="Rohde, Peter (Peter)"/>
    <s v="ZBLKPOC"/>
    <m/>
    <m/>
  </r>
  <r>
    <s v="PY-ZAFQ85M"/>
    <s v="Europe"/>
    <s v="UKI"/>
    <s v="Everledger Limited"/>
    <s v="Scaling Blockchain Environment Project. Possible SAN health check and storage opp to follow."/>
    <x v="1"/>
    <m/>
    <m/>
    <m/>
    <x v="2"/>
    <x v="1"/>
    <d v="2017-09-30T00:00:00"/>
    <s v="02/14/2017 11:12am"/>
    <x v="6"/>
    <d v="2017-09-30T00:00:00"/>
    <n v="62000"/>
    <n v="6.2E-2"/>
    <n v="1"/>
    <s v="02/16/2017 01:31am"/>
    <s v="NIR"/>
    <x v="5"/>
    <s v="Storage"/>
    <s v="Flash Systems - A9000"/>
    <s v="William Benjamin (WILLIAM) Glendon"/>
    <s v="CLOUD1:All Cloud Sales other than to Cloud SPs"/>
    <m/>
    <m/>
  </r>
  <r>
    <s v="A0-H1KGZZB"/>
    <s v="Asia Pacific"/>
    <s v="ANZ"/>
    <s v="AUSTRALIAN TAXATION OFFICE                                            "/>
    <s v="Blockchain POC"/>
    <x v="0"/>
    <m/>
    <m/>
    <m/>
    <x v="2"/>
    <x v="0"/>
    <d v="2017-08-11T00:00:00"/>
    <d v="2017-02-02T00:00:00"/>
    <x v="2"/>
    <d v="2017-08-11T00:00:00"/>
    <n v="61380"/>
    <n v="6.1379999999999997E-2"/>
    <n v="12"/>
    <d v="2017-05-04T00:00:00"/>
    <s v="Stretch"/>
    <x v="0"/>
    <s v="Cloud App Innov"/>
    <s v="CAI Big Data Srvs Blockchain on Big Data"/>
    <s v="SKEAHAN, KYLIE M (Kylie)"/>
    <m/>
    <m/>
    <m/>
  </r>
  <r>
    <s v="TX-2E36NAE"/>
    <s v="Asia Pacific"/>
    <s v="ASEAN"/>
    <s v="QBE (SINGAPORE) PTE. LTD."/>
    <s v="Blockchain"/>
    <x v="1"/>
    <m/>
    <m/>
    <m/>
    <x v="2"/>
    <x v="2"/>
    <d v="2017-09-06T00:00:00"/>
    <s v="06/08/2017 11:48am"/>
    <x v="3"/>
    <d v="2017-09-06T00:00:00"/>
    <n v="60000"/>
    <n v="0.06"/>
    <n v="1"/>
    <s v="06/15/2017 01:31am"/>
    <s v="NIR"/>
    <x v="1"/>
    <s v="Cloud Developer Service"/>
    <s v="IBM Bluemix Garage - MVP"/>
    <s v="JOLENE FONG MENG (Jolene Fong Meng) SIM"/>
    <s v="NONE:No code/solution involved"/>
    <m/>
    <m/>
  </r>
  <r>
    <s v="X0-RGS2YZX"/>
    <s v="North America"/>
    <s v="US Industrial"/>
    <s v="BP CORPORATION NORTH AMERICA INC                                      "/>
    <s v="BP - Future of Finance Use Case #3 Hydrocarbon Value Realization"/>
    <x v="3"/>
    <m/>
    <m/>
    <m/>
    <x v="2"/>
    <x v="11"/>
    <d v="2017-09-06T00:00:00"/>
    <d v="2017-06-08T00:00:00"/>
    <x v="3"/>
    <d v="2017-09-06T00:00:00"/>
    <n v="60000"/>
    <n v="0.06"/>
    <n v="12"/>
    <d v="2017-06-08T00:00:00"/>
    <s v="NIR"/>
    <x v="7"/>
    <s v="Industry Platform"/>
    <s v="HSBN NW Monthly Charge"/>
    <s v="Purcell, John D (John)"/>
    <s v="SMPLDATA"/>
    <m/>
    <m/>
  </r>
  <r>
    <s v="L1-T5IF3XI"/>
    <s v="North America"/>
    <s v="US Federal"/>
    <s v="RAYTHEON CO                                                           "/>
    <s v="RTN RMS, Bluemix for SW Development, Peter Francis"/>
    <x v="3"/>
    <m/>
    <m/>
    <m/>
    <x v="2"/>
    <x v="9"/>
    <d v="2017-09-08T00:00:00"/>
    <d v="2017-03-26T00:00:00"/>
    <x v="3"/>
    <d v="2017-09-08T00:00:00"/>
    <n v="60000"/>
    <n v="0.06"/>
    <n v="12"/>
    <d v="2017-06-08T00:00:00"/>
    <s v="Stretch"/>
    <x v="7"/>
    <s v="Industry Platform"/>
    <s v="HSBN NW Monthly Charge"/>
    <s v="DICKINSON, WILLIAM F (William)"/>
    <s v="CLOUD1"/>
    <m/>
    <m/>
  </r>
  <r>
    <s v="1W-64CHM7G"/>
    <s v="North America"/>
    <s v="US Industrial"/>
    <s v="DOW HOLDINGS LLC"/>
    <s v="Dow Chemical Blockchain for Supply Chain"/>
    <x v="3"/>
    <m/>
    <m/>
    <m/>
    <x v="2"/>
    <x v="11"/>
    <d v="2017-09-29T00:00:00"/>
    <s v="06/01/2017 03:04pm"/>
    <x v="3"/>
    <d v="2017-09-29T00:00:00"/>
    <n v="60000"/>
    <n v="0.06"/>
    <n v="12"/>
    <s v="06/08/2017 01:31am"/>
    <s v="NIR"/>
    <x v="1"/>
    <s v="Lab Services"/>
    <s v="Software Services - Bluemix Garage"/>
    <s v="JACQUELINE M. (JACQUELINE) NEMESI"/>
    <s v="ISA-999-NoSolutionSold"/>
    <m/>
    <m/>
  </r>
  <r>
    <s v="CB-AJXQOHT"/>
    <s v="Europe"/>
    <s v="Italy"/>
    <s v="SOGEI C/O MINIST.FINANZE                                              "/>
    <s v="Blockchain PoC"/>
    <x v="0"/>
    <m/>
    <m/>
    <m/>
    <x v="2"/>
    <x v="0"/>
    <d v="2017-09-29T00:00:00"/>
    <d v="2016-06-17T00:00:00"/>
    <x v="3"/>
    <d v="2017-09-29T00:00:00"/>
    <n v="60000"/>
    <n v="0.06"/>
    <n v="12"/>
    <d v="2017-06-08T00:00:00"/>
    <s v="NIR"/>
    <x v="0"/>
    <s v="Cog Process Trnsfmtn"/>
    <s v="CPR: Blockchain Consulting"/>
    <s v="Malosio, Fabio"/>
    <s v="CLOUD1, ZBLKPOC"/>
    <m/>
    <m/>
  </r>
  <r>
    <s v="KZ-ZF4CH02"/>
    <s v="North America"/>
    <s v="US Federal"/>
    <s v="LOCKHEED MARTIN CORP                                                  "/>
    <s v="LMCO Space, Blockchain for Supply Chain, Tim Reeves"/>
    <x v="3"/>
    <m/>
    <m/>
    <m/>
    <x v="2"/>
    <x v="9"/>
    <d v="2017-09-29T00:00:00"/>
    <d v="2017-03-26T00:00:00"/>
    <x v="3"/>
    <d v="2017-09-29T00:00:00"/>
    <n v="60000"/>
    <n v="0.06"/>
    <n v="12"/>
    <d v="2017-06-08T00:00:00"/>
    <s v="Stretch"/>
    <x v="7"/>
    <s v="Industry Platform"/>
    <s v="HSBN NW Monthly Charge"/>
    <s v="DICKINSON, WILLIAM F (William)"/>
    <s v="CLOUD1"/>
    <m/>
    <m/>
  </r>
  <r>
    <s v="YW-F39P7W9"/>
    <s v="North America"/>
    <s v="US Federal"/>
    <s v="RAYTHEON CO                                                           "/>
    <s v="RTN RMS, Blockchain for Mfg Supply Chain Mgt, Al Coit"/>
    <x v="3"/>
    <m/>
    <m/>
    <m/>
    <x v="2"/>
    <x v="9"/>
    <d v="2017-09-29T00:00:00"/>
    <d v="2017-03-26T00:00:00"/>
    <x v="3"/>
    <d v="2017-09-29T00:00:00"/>
    <n v="60000"/>
    <n v="0.06"/>
    <n v="12"/>
    <d v="2017-04-27T00:00:00"/>
    <s v="Stretch"/>
    <x v="7"/>
    <s v="Industry Platform"/>
    <s v="HSBN NW Monthly Charge"/>
    <s v="DICKINSON, WILLIAM F (William)"/>
    <s v="CLOUD1"/>
    <m/>
    <m/>
  </r>
  <r>
    <s v="RH-DRWNU24"/>
    <s v="Europe"/>
    <s v="DACH"/>
    <s v="comdirect bank AG                                                     "/>
    <s v="Blockchain @ comdirect"/>
    <x v="1"/>
    <m/>
    <m/>
    <m/>
    <x v="2"/>
    <x v="1"/>
    <d v="2017-09-30T00:00:00"/>
    <d v="2017-05-29T00:00:00"/>
    <x v="3"/>
    <d v="2017-09-30T00:00:00"/>
    <n v="60000"/>
    <n v="0.06"/>
    <n v="12"/>
    <d v="2017-06-01T00:00:00"/>
    <s v="Stretch"/>
    <x v="7"/>
    <s v="Industry Platform"/>
    <s v="HSBN NW Monthly Charge"/>
    <s v="Bollmann, Sanjay Michael"/>
    <s v=", BLKHSBN"/>
    <m/>
    <m/>
  </r>
  <r>
    <s v="SF-WMDVNAG"/>
    <s v="Asia Pacific"/>
    <s v="ASEAN"/>
    <s v="PSA INTERNATIONAL PTE LTD"/>
    <s v="Blockchain Garage for PSA"/>
    <x v="4"/>
    <m/>
    <m/>
    <m/>
    <x v="2"/>
    <x v="6"/>
    <d v="2017-09-30T00:00:00"/>
    <s v="04/04/2017 09:57am"/>
    <x v="4"/>
    <d v="2017-09-30T00:00:00"/>
    <n v="60000"/>
    <n v="0.06"/>
    <n v="12"/>
    <s v="05/08/2017 09:25pm"/>
    <s v="Stretch"/>
    <x v="1"/>
    <s v="Cloud Developer Service"/>
    <m/>
    <s v="STEVEN CHEE KEONG (Steven) SEAH"/>
    <m/>
    <m/>
    <m/>
  </r>
  <r>
    <s v="TF-IB4YS00"/>
    <s v="Europe"/>
    <s v="DACH"/>
    <s v="ABB ASEA BROWN BOVERI LTD"/>
    <s v="Blockchain: Finance Use Cases"/>
    <x v="3"/>
    <m/>
    <m/>
    <m/>
    <x v="2"/>
    <x v="8"/>
    <d v="2017-07-03T00:00:00"/>
    <s v="04/04/2017 04:38am"/>
    <x v="4"/>
    <d v="2017-07-03T00:00:00"/>
    <n v="50000"/>
    <n v="0.05"/>
    <n v="12"/>
    <s v="04/06/2017 01:33am"/>
    <s v="NIR"/>
    <x v="3"/>
    <s v="Infrastructure Services"/>
    <s v="6941-02N IBM Bluemix Private Cloud (GTS BU)"/>
    <s v="DATA WITHHELD"/>
    <m/>
    <m/>
    <m/>
  </r>
  <r>
    <s v="TR-GTN4P4B"/>
    <s v="Europe"/>
    <s v="SPGI"/>
    <s v="ISRAEL DISCOUNT BANK"/>
    <s v="Blockchain"/>
    <x v="1"/>
    <m/>
    <m/>
    <m/>
    <x v="2"/>
    <x v="1"/>
    <d v="2017-07-04T00:00:00"/>
    <s v="04/05/2017 03:05am"/>
    <x v="3"/>
    <d v="2017-07-04T00:00:00"/>
    <n v="50000"/>
    <n v="0.05"/>
    <n v="12"/>
    <s v="05/11/2017 01:32am"/>
    <s v="NIR"/>
    <x v="1"/>
    <s v="Cloud Developer Service"/>
    <s v="Bluemix Pay As You Go"/>
    <s v="Lior (LIOR) Haklay"/>
    <s v="ISA-999-NoSolutionSold"/>
    <m/>
    <m/>
  </r>
  <r>
    <s v="29-402UTUX"/>
    <s v="North America"/>
    <s v="US Public"/>
    <s v="STATE OF ARIZONA                                                      "/>
    <s v="eGov Blockchain POC GTSISAP2H2017"/>
    <x v="0"/>
    <m/>
    <m/>
    <m/>
    <x v="2"/>
    <x v="0"/>
    <d v="2017-07-11T00:00:00"/>
    <d v="2017-04-19T00:00:00"/>
    <x v="4"/>
    <d v="2017-09-01T00:00:00"/>
    <n v="50000"/>
    <n v="0.05"/>
    <n v="12"/>
    <d v="2017-04-19T00:00:00"/>
    <s v="NIR"/>
    <x v="3"/>
    <s v="Infrastructure Svcs"/>
    <s v="6950-16G GTS Split Blockchain on Bluemix (Finance Use Only)"/>
    <s v="Wolfertz, Weston (Weston)"/>
    <m/>
    <m/>
    <m/>
  </r>
  <r>
    <s v="0B-3WXTB5Z"/>
    <s v="Europe"/>
    <s v="DACH"/>
    <s v="Robert Bosch GmbH                                                     "/>
    <s v="Blockchain Supply Chain PoC"/>
    <x v="3"/>
    <m/>
    <m/>
    <m/>
    <x v="2"/>
    <x v="9"/>
    <d v="2017-07-14T00:00:00"/>
    <d v="2017-04-26T00:00:00"/>
    <x v="3"/>
    <d v="2017-07-14T00:00:00"/>
    <n v="50000"/>
    <n v="0.05"/>
    <n v="4"/>
    <d v="2017-05-25T00:00:00"/>
    <s v="Stretch"/>
    <x v="0"/>
    <s v="Cog Process Trnsfmtn"/>
    <s v="CPR: Blockchain Consulting"/>
    <s v="Schreiner, Timo"/>
    <m/>
    <m/>
    <m/>
  </r>
  <r>
    <s v="9G-LY76Z8X"/>
    <s v="North America"/>
    <s v="US Industrial"/>
    <s v="HONDA NORTH AMERICA INC."/>
    <s v="Honda - Blockchain - Aftermarket/Certified Parts"/>
    <x v="3"/>
    <m/>
    <m/>
    <m/>
    <x v="2"/>
    <x v="9"/>
    <d v="2017-07-19T00:00:00"/>
    <s v="04/20/2017 11:09pm"/>
    <x v="3"/>
    <d v="2017-07-19T00:00:00"/>
    <n v="50000"/>
    <n v="0.05"/>
    <n v="1"/>
    <s v="06/15/2017 01:32am"/>
    <s v="Stretch"/>
    <x v="2"/>
    <s v="Platform &amp; Industry Solutions"/>
    <s v="IoT Industry Solutions On Prem"/>
    <s v="MICHAEL D. (MICHAEL) MAXEY"/>
    <s v="BLKHSBN:HW SP: Blockchain High Sec Bus Netwk Blmix"/>
    <m/>
    <m/>
  </r>
  <r>
    <s v="XV-U710O3W"/>
    <s v="MEA"/>
    <s v="MEA"/>
    <s v="TURK EKONOMI BANKASI A.S.                                             "/>
    <s v="Blockchain"/>
    <x v="1"/>
    <m/>
    <m/>
    <m/>
    <x v="2"/>
    <x v="1"/>
    <d v="2017-07-21T00:00:00"/>
    <d v="2017-05-04T00:00:00"/>
    <x v="3"/>
    <d v="2017-07-21T00:00:00"/>
    <n v="50000"/>
    <n v="0.05"/>
    <n v="12"/>
    <d v="2017-06-08T00:00:00"/>
    <s v="Stretch"/>
    <x v="0"/>
    <s v="Cog Process Trnsfmtn"/>
    <s v="CPR: Blockchain Consulting"/>
    <s v="CELIKBILEK, EDA (Eda)"/>
    <m/>
    <m/>
    <m/>
  </r>
  <r>
    <s v="C6-HK174QG"/>
    <s v="MEA"/>
    <s v="MEA"/>
    <s v="Emirates Telecommunication Corporation (ETISALAT)"/>
    <s v="ETISALAT - Blockchain HABN vNext service on Bluemix for prototype of duplicated invoice discovery"/>
    <x v="2"/>
    <m/>
    <m/>
    <m/>
    <x v="2"/>
    <x v="3"/>
    <d v="2017-07-27T00:00:00"/>
    <s v="04/28/2017 03:25am"/>
    <x v="4"/>
    <d v="2017-07-27T00:00:00"/>
    <n v="50000"/>
    <n v="0.05"/>
    <n v="12"/>
    <s v="05/04/2017 01:32am"/>
    <s v="NIR"/>
    <x v="1"/>
    <s v="Cloud Developer Service"/>
    <s v="Bluemix Public Subscription"/>
    <s v="Kamran (Kamran) Shahin"/>
    <m/>
    <m/>
    <m/>
  </r>
  <r>
    <s v="YC-2F87MJK"/>
    <s v="North America"/>
    <s v="US Finance Service"/>
    <s v="AMERICAN INTERNATIONAL GROUPINC"/>
    <s v="Blockchain for Parametric Weather Insurance"/>
    <x v="1"/>
    <s v="Yes"/>
    <s v="US Garage &amp; IRL"/>
    <s v="US Garage is involved"/>
    <x v="2"/>
    <x v="2"/>
    <d v="2017-07-30T00:00:00"/>
    <s v="01/12/2017 11:59am"/>
    <x v="3"/>
    <d v="2017-07-30T00:00:00"/>
    <n v="50000"/>
    <n v="0.05"/>
    <n v="12"/>
    <s v="05/11/2017 01:32am"/>
    <s v="Stretch"/>
    <x v="16"/>
    <s v="The Weather Company"/>
    <s v="TWC - Data Packages"/>
    <s v="DAVID S. (Dave) BRAUNSTEIN"/>
    <s v="ISA-InsFS24-CoreInsuranceTransformation"/>
    <m/>
    <m/>
  </r>
  <r>
    <s v="3F-W1IHZNQ"/>
    <s v="Asia Pacific"/>
    <s v="ASEAN"/>
    <s v="BOLLORE LOGISTICS ASIA-PACIFIC                                        "/>
    <s v="#1WP - Blockchain"/>
    <x v="4"/>
    <m/>
    <m/>
    <m/>
    <x v="2"/>
    <x v="6"/>
    <d v="2017-07-31T00:00:00"/>
    <d v="2017-01-26T00:00:00"/>
    <x v="3"/>
    <d v="2017-07-31T00:00:00"/>
    <n v="50000"/>
    <n v="0.05"/>
    <n v="12"/>
    <d v="2017-06-08T00:00:00"/>
    <s v="NIR"/>
    <x v="0"/>
    <s v="Cog Process Trnsfmtn"/>
    <s v="CPR: Blockchain Consulting"/>
    <s v="SIM, JOLENE FONG MENG (Jolene Fong Meng)"/>
    <s v="ZBLKPOC"/>
    <m/>
    <m/>
  </r>
  <r>
    <s v="9G-W78ILFB"/>
    <s v="North America"/>
    <s v="US Distribution"/>
    <s v="AMERISOURCEBERGEN SERVICES CORP"/>
    <s v="Blockchain POC - ASD"/>
    <x v="4"/>
    <s v="Yes"/>
    <s v="India"/>
    <s v="PoC on Reverse Logistics"/>
    <x v="2"/>
    <x v="7"/>
    <d v="2017-07-31T00:00:00"/>
    <s v="12/19/2016 09:44am"/>
    <x v="3"/>
    <d v="2017-07-31T00:00:00"/>
    <n v="50000"/>
    <n v="0.05"/>
    <n v="1"/>
    <s v="05/25/2017 01:32am"/>
    <s v="Key stretch"/>
    <x v="14"/>
    <s v="Watson Services"/>
    <s v="Watson POC Services (Formerly CVA)"/>
    <s v="Donna D. (Donna) Painter"/>
    <s v="EMBMOBLE:GBS Embedded Mobile, ZBLKPOC:HW SP: Blockchain Proof of Concept"/>
    <m/>
    <m/>
  </r>
  <r>
    <s v="LX-YQTZX0U"/>
    <s v="Europe"/>
    <s v="DACH"/>
    <s v="Robert Bosch Gmbh                                                     "/>
    <s v="Blockchain Bosch Automotive Electronics"/>
    <x v="3"/>
    <m/>
    <m/>
    <m/>
    <x v="2"/>
    <x v="8"/>
    <d v="2017-07-31T00:00:00"/>
    <d v="2017-05-02T00:00:00"/>
    <x v="4"/>
    <d v="2017-07-31T00:00:00"/>
    <n v="50000"/>
    <n v="0.05"/>
    <n v="12"/>
    <d v="2017-05-04T00:00:00"/>
    <s v="Key stretch"/>
    <x v="0"/>
    <s v="Cog Process Trnsfmtn"/>
    <s v="UNK - Blockchain (CPR)"/>
    <s v="Rueter, Thomas"/>
    <s v="ZBLKPOC"/>
    <m/>
    <m/>
  </r>
  <r>
    <s v="UU-592DRZJ"/>
    <s v="North America"/>
    <s v="US Federal"/>
    <s v="US DEPT OF THE AIR FORCE"/>
    <s v="AFLCMC - Blockchain Garage"/>
    <x v="0"/>
    <m/>
    <m/>
    <m/>
    <x v="2"/>
    <x v="0"/>
    <d v="2017-08-01T00:00:00"/>
    <s v="04/20/2017 10:15am"/>
    <x v="3"/>
    <d v="2017-08-01T00:00:00"/>
    <n v="50000"/>
    <n v="0.05"/>
    <n v="12"/>
    <s v="05/25/2017 01:32am"/>
    <s v="NIR"/>
    <x v="1"/>
    <s v="Cloud Developer Service"/>
    <s v="IBM Bluemix Garage - Architecture"/>
    <s v="DAVID B. (David) MCELROY"/>
    <s v="ACTINSIG:CLD&amp;COG: Transform processes w/ insights"/>
    <m/>
    <m/>
  </r>
  <r>
    <s v="06-VK5R7ID"/>
    <s v="North America"/>
    <s v="US Finance Service"/>
    <s v="USAA LIFE INSURANCE CO                                                "/>
    <s v="Blockchain PoC"/>
    <x v="1"/>
    <s v="Yes"/>
    <s v="India"/>
    <s v="Client Visit on 13 April 2017"/>
    <x v="2"/>
    <x v="2"/>
    <d v="2017-08-04T00:00:00"/>
    <d v="2016-12-13T00:00:00"/>
    <x v="4"/>
    <d v="2017-08-07T00:00:00"/>
    <n v="50000"/>
    <n v="0.05"/>
    <n v="12"/>
    <d v="2017-03-27T00:00:00"/>
    <s v="Stretch"/>
    <x v="0"/>
    <s v="Cloud App Innov"/>
    <s v="CAI Big Data Srvs Blockchain on Big Data"/>
    <s v="AICKLEN, WILLIAM B (Bill)"/>
    <m/>
    <m/>
    <m/>
  </r>
  <r>
    <s v="HF-RRWU7Y0"/>
    <s v="North America"/>
    <s v="US Finance Service"/>
    <s v="THE WESTERN UNION COMPANY                                             "/>
    <s v="Blockchain - Western Union"/>
    <x v="1"/>
    <m/>
    <m/>
    <m/>
    <x v="2"/>
    <x v="1"/>
    <d v="2017-08-07T00:00:00"/>
    <d v="2017-05-09T00:00:00"/>
    <x v="4"/>
    <d v="2017-08-07T00:00:00"/>
    <n v="50000"/>
    <n v="0.05"/>
    <n v="12"/>
    <d v="2017-05-11T00:00:00"/>
    <s v="Stretch"/>
    <x v="0"/>
    <s v="Cog Process Trnsfmtn"/>
    <s v="CPR: Blockchain Consulting"/>
    <s v="BEAUDINE, EDWARD T (Terry)"/>
    <s v="ZBLKPOC"/>
    <m/>
    <m/>
  </r>
  <r>
    <s v="II-HFH1TNI"/>
    <s v="North America"/>
    <s v="US Communica/CSI"/>
    <s v="NATIONAL GRID TRANSMISSION SERVICES CORPORATION"/>
    <s v="Carlos Nouel - VP New Energy Initiatives Bluemix Garage Services for Blockchain&quot;"/>
    <x v="2"/>
    <m/>
    <m/>
    <m/>
    <x v="2"/>
    <x v="5"/>
    <d v="2017-08-07T00:00:00"/>
    <s v="05/09/2017 04:08pm"/>
    <x v="4"/>
    <d v="2017-08-25T00:00:00"/>
    <n v="50000"/>
    <n v="0.05"/>
    <n v="12"/>
    <s v="05/11/2017 01:32am"/>
    <s v="Stretch"/>
    <x v="1"/>
    <s v="Cloud Developer Service"/>
    <m/>
    <s v="JAMES (Jim) LANNIGAN"/>
    <m/>
    <m/>
    <m/>
  </r>
  <r>
    <s v="TM-T9QNCFV"/>
    <s v="North America"/>
    <s v="US Distribution"/>
    <s v="NIKE, INC."/>
    <s v="Nike Blockchain on Bluemix"/>
    <x v="4"/>
    <m/>
    <m/>
    <m/>
    <x v="2"/>
    <x v="7"/>
    <d v="2017-08-07T00:00:00"/>
    <s v="05/09/2017 05:08pm"/>
    <x v="2"/>
    <d v="2017-08-07T00:00:00"/>
    <n v="50000"/>
    <n v="0.05"/>
    <n v="12"/>
    <s v="06/15/2017 01:32am"/>
    <s v="At Risk"/>
    <x v="1"/>
    <s v="Cloud Developer Service"/>
    <s v="Bluemix Public Subscription"/>
    <s v="HAILEY (Hailey) WILLIAMS"/>
    <s v="CLOUD1:All Cloud Sales other than to Cloud SPs"/>
    <m/>
    <m/>
  </r>
  <r>
    <s v="F6-C22FWAH"/>
    <s v="Latin America"/>
    <s v="SSA"/>
    <s v="ALMACENES GENERALES DE DEPOSITO                                       "/>
    <s v="Blockchain - Tracking activos transportados"/>
    <x v="2"/>
    <m/>
    <m/>
    <m/>
    <x v="2"/>
    <x v="3"/>
    <d v="2017-08-13T00:00:00"/>
    <d v="2017-05-15T00:00:00"/>
    <x v="3"/>
    <d v="2017-08-13T00:00:00"/>
    <n v="50000"/>
    <n v="0.05"/>
    <n v="12"/>
    <d v="2017-06-08T00:00:00"/>
    <s v="Stretch"/>
    <x v="0"/>
    <s v="Cog Process Trnsfmtn"/>
    <s v="CPR: Blockchain Consulting"/>
    <s v="Infante Nino, Sergio Alfonso"/>
    <m/>
    <m/>
    <m/>
  </r>
  <r>
    <s v="S0-UA4MHNI"/>
    <s v="Asia Pacific"/>
    <s v="ASEAN"/>
    <s v="MALAYAN BANKING BERHAD"/>
    <s v="Blockchain Pilot"/>
    <x v="1"/>
    <m/>
    <m/>
    <m/>
    <x v="2"/>
    <x v="1"/>
    <d v="2017-08-15T00:00:00"/>
    <s v="08/01/2016 08:07am"/>
    <x v="3"/>
    <d v="2017-08-15T00:00:00"/>
    <n v="50000"/>
    <n v="0.05"/>
    <n v="12"/>
    <s v="05/18/2017 01:32am"/>
    <s v="NIR"/>
    <x v="1"/>
    <s v="Lab Services"/>
    <s v="Cloud Integration Services SW Services"/>
    <s v="Hon Chun (HON CHUN) Ng"/>
    <s v="ISA-BankFMFS03PAY-Payments"/>
    <m/>
    <m/>
  </r>
  <r>
    <s v="S0-UA4MHNI"/>
    <s v="Asia Pacific"/>
    <s v="ASEAN"/>
    <s v="MALAYAN BANKING BERHAD"/>
    <s v="Blockchain Pilot"/>
    <x v="1"/>
    <m/>
    <m/>
    <m/>
    <x v="2"/>
    <x v="1"/>
    <d v="2017-08-15T00:00:00"/>
    <s v="08/01/2016 08:07am"/>
    <x v="3"/>
    <d v="2017-08-15T00:00:00"/>
    <n v="50000"/>
    <n v="0.05"/>
    <n v="12"/>
    <s v="02/16/2017 01:32am"/>
    <s v="NIR"/>
    <x v="3"/>
    <s v="Infrastructure Services"/>
    <s v="6950-16U IBM Cloud Deployment Services (GTS Hybrid)"/>
    <s v="Hon Chun (HON CHUN) Ng"/>
    <s v="ISA-BankFMFS03PAY-Payments"/>
    <m/>
    <m/>
  </r>
  <r>
    <s v="Z4-QGV7TQE"/>
    <s v="North America"/>
    <s v="US Federal"/>
    <s v="NORTHROP GRUMMAN CORP                                                 "/>
    <s v="BlockChain for NGC Supply Chain"/>
    <x v="3"/>
    <m/>
    <m/>
    <m/>
    <x v="2"/>
    <x v="9"/>
    <d v="2017-08-15T00:00:00"/>
    <d v="2017-03-23T00:00:00"/>
    <x v="3"/>
    <d v="2017-08-15T00:00:00"/>
    <n v="50000"/>
    <n v="0.05"/>
    <n v="12"/>
    <d v="2017-06-01T00:00:00"/>
    <s v="Key stretch"/>
    <x v="0"/>
    <s v="Cog Process Trnsfmtn"/>
    <s v="CPR: Blockchain - Apple"/>
    <s v="CARLEY, WILLIAM J (Bill)"/>
    <s v="BLUEMIXX"/>
    <m/>
    <m/>
  </r>
  <r>
    <s v="TT-V7G7EX2"/>
    <s v="Europe"/>
    <s v="DACH"/>
    <s v="Volkswagen AG"/>
    <s v="Blockchain VW (Hr. Gude/Hr. Radon)"/>
    <x v="3"/>
    <m/>
    <m/>
    <m/>
    <x v="2"/>
    <x v="9"/>
    <d v="2017-08-16T00:00:00"/>
    <s v="03/03/2017 11:20am"/>
    <x v="4"/>
    <d v="2017-08-16T00:00:00"/>
    <n v="50000"/>
    <n v="0.05"/>
    <n v="12"/>
    <s v="03/09/2017 01:32am"/>
    <s v="NIR"/>
    <x v="1"/>
    <s v="Lab Services"/>
    <s v="Software Services - Bluemix Garage"/>
    <s v="DATA WITHHELD"/>
    <s v="ISA-BankFMFS03-BackOfficeOps"/>
    <m/>
    <m/>
  </r>
  <r>
    <s v="TT-V7G7EX2"/>
    <s v="Europe"/>
    <s v="DACH"/>
    <s v="Volkswagen AG                                                         "/>
    <s v="Blockchain VW (Hr. Gude/Hr. Radon)"/>
    <x v="3"/>
    <m/>
    <m/>
    <m/>
    <x v="2"/>
    <x v="9"/>
    <d v="2017-08-16T00:00:00"/>
    <d v="2017-03-03T00:00:00"/>
    <x v="4"/>
    <d v="2017-08-16T00:00:00"/>
    <n v="50000"/>
    <n v="0.05"/>
    <n v="12"/>
    <d v="2017-04-26T00:00:00"/>
    <s v="NIR"/>
    <x v="0"/>
    <s v="Cog Process Trnsfmtn"/>
    <s v="CPR: Blockchain Consulting"/>
    <s v="Neigel, Carolin"/>
    <m/>
    <m/>
    <m/>
  </r>
  <r>
    <s v="34-9VOCXHT"/>
    <s v="Asia Pacific"/>
    <s v="ISA"/>
    <s v="CARGILLS AGRICULTURAL AND COMMERCIAL BANK LTD"/>
    <s v="IBM Blockchain on Bluemix"/>
    <x v="5"/>
    <m/>
    <m/>
    <m/>
    <x v="2"/>
    <x v="1"/>
    <d v="2017-08-18T00:00:00"/>
    <s v="04/20/2017 05:59am"/>
    <x v="3"/>
    <d v="2017-08-18T00:00:00"/>
    <n v="50000"/>
    <n v="0.05"/>
    <n v="12"/>
    <s v="06/15/2017 01:31am"/>
    <s v="Stretch"/>
    <x v="1"/>
    <s v="Cloud Developer Service"/>
    <s v="Bluemix Public Subscription"/>
    <s v="Poroj (Poroj) Bhuyan"/>
    <s v="BLUEMIXX:GBS Bluemix Custom Application Services"/>
    <m/>
    <m/>
  </r>
  <r>
    <s v="MW-M51US1U"/>
    <s v="North America"/>
    <s v="US Public"/>
    <s v="SINFONIA HEALTHCARE CORPORATION"/>
    <s v="Bluemix/Blockchain Garage"/>
    <x v="0"/>
    <m/>
    <m/>
    <m/>
    <x v="2"/>
    <x v="10"/>
    <d v="2017-08-18T00:00:00"/>
    <s v="04/04/2017 06:50pm"/>
    <x v="3"/>
    <d v="2017-08-18T00:00:00"/>
    <n v="50000"/>
    <n v="0.05"/>
    <n v="12"/>
    <s v="04/06/2017 01:33am"/>
    <s v="Stretch"/>
    <x v="1"/>
    <s v="Lab Services"/>
    <s v="Software Services - Bluemix Garage"/>
    <s v="Carol J. (Carol) Kildow"/>
    <s v="DEVOPS:DevOps"/>
    <m/>
    <m/>
  </r>
  <r>
    <s v="P1-BLJQJEX"/>
    <s v="Latin America"/>
    <s v="SSA"/>
    <s v="BANESCO BANCO UNIVERSAL, C.A.                                         "/>
    <s v="Blockchain Transferencias Interbancarias Banesco"/>
    <x v="1"/>
    <m/>
    <m/>
    <m/>
    <x v="2"/>
    <x v="1"/>
    <d v="2017-08-20T00:00:00"/>
    <d v="2017-05-22T00:00:00"/>
    <x v="4"/>
    <d v="2017-08-20T00:00:00"/>
    <n v="50000"/>
    <n v="0.05"/>
    <n v="12"/>
    <d v="2017-05-25T00:00:00"/>
    <s v="NIR"/>
    <x v="0"/>
    <s v="Cog Process Trnsfmtn"/>
    <s v="UNK - Blockchain (CPR)"/>
    <s v="Miranda Hernandez, Felix"/>
    <s v="*"/>
    <m/>
    <m/>
  </r>
  <r>
    <s v="V2-BG9S1TY"/>
    <s v="Europe"/>
    <s v="Nordic"/>
    <s v="OBOS BBL"/>
    <s v="BlockChain - Bluemix"/>
    <x v="1"/>
    <m/>
    <m/>
    <m/>
    <x v="2"/>
    <x v="1"/>
    <d v="2017-08-20T00:00:00"/>
    <s v="05/22/2017 04:32am"/>
    <x v="3"/>
    <d v="2017-08-20T00:00:00"/>
    <n v="50000"/>
    <n v="0.05"/>
    <n v="12"/>
    <s v="06/01/2017 01:31am"/>
    <s v="Stretch"/>
    <x v="1"/>
    <s v="Cloud Developer Service"/>
    <s v="Bluemix Pay As You Go"/>
    <s v="Erik J. M. (Erik J M) Asbjørnsen"/>
    <s v="ZBLKPOC:HW SP: Blockchain Proof of Concept"/>
    <m/>
    <m/>
  </r>
  <r>
    <s v="CA-2WX8IEX"/>
    <s v="North America"/>
    <s v="US Communica/CSI"/>
    <s v="CERNER CORP"/>
    <s v="BMX Garage:   Blockchain for RevCycle"/>
    <x v="3"/>
    <m/>
    <m/>
    <m/>
    <x v="2"/>
    <x v="4"/>
    <d v="2017-08-24T00:00:00"/>
    <s v="05/26/2017 10:25am"/>
    <x v="4"/>
    <d v="2017-08-24T00:00:00"/>
    <n v="50000"/>
    <n v="0.05"/>
    <n v="6"/>
    <s v="06/01/2017 01:31am"/>
    <s v="NIR"/>
    <x v="1"/>
    <s v="Cloud Developer Service"/>
    <s v="IBM Bluemix Garage - MVP"/>
    <s v="Taylor D. (Taylor) Erickson"/>
    <m/>
    <m/>
    <m/>
  </r>
  <r>
    <s v="CX-QCKTZT6"/>
    <s v="North America"/>
    <s v="US Finance Service"/>
    <s v="FACTORY MUTUAL INSURANCE CO"/>
    <s v="Bluemix and Blockchain on Bluemix"/>
    <x v="1"/>
    <m/>
    <m/>
    <m/>
    <x v="2"/>
    <x v="2"/>
    <d v="2017-08-25T00:00:00"/>
    <s v="04/21/2017 09:30am"/>
    <x v="3"/>
    <d v="2017-08-25T00:00:00"/>
    <n v="50000"/>
    <n v="0.05"/>
    <n v="12"/>
    <s v="05/04/2017 01:31am"/>
    <s v="Stretch"/>
    <x v="1"/>
    <s v="Cloud Video"/>
    <s v="Cloud Video Enterprise CDN (Ustream)"/>
    <s v="ASHLEY (Ashley) MONASTIERO"/>
    <s v="CLOUD1:All Cloud Sales other than to Cloud SPs"/>
    <m/>
    <m/>
  </r>
  <r>
    <s v="CX-QCKTZT6"/>
    <s v="North America"/>
    <s v="US Finance Service"/>
    <s v="FACTORY MUTUAL INSURANCE CO"/>
    <s v="Bluemix and Blockchain on Bluemix"/>
    <x v="1"/>
    <m/>
    <m/>
    <m/>
    <x v="2"/>
    <x v="2"/>
    <d v="2017-08-25T00:00:00"/>
    <s v="04/21/2017 09:30am"/>
    <x v="3"/>
    <d v="2017-08-25T00:00:00"/>
    <n v="50000"/>
    <n v="0.05"/>
    <n v="12"/>
    <s v="05/04/2017 01:32am"/>
    <s v="Stretch"/>
    <x v="1"/>
    <s v="Cloud Developer Service"/>
    <s v="IBM Bluemix Garage - Architecture"/>
    <s v="ASHLEY (Ashley) MONASTIERO"/>
    <s v="CLOUD1:All Cloud Sales other than to Cloud SPs"/>
    <m/>
    <m/>
  </r>
  <r>
    <s v="CX-QCKTZT6"/>
    <s v="North America"/>
    <s v="US Finance Service"/>
    <s v="FACTORY MUTUAL INSURANCE CO"/>
    <s v="Bluemix and Blockchain on Bluemix"/>
    <x v="1"/>
    <m/>
    <m/>
    <m/>
    <x v="2"/>
    <x v="2"/>
    <d v="2017-08-25T00:00:00"/>
    <s v="04/21/2017 09:30am"/>
    <x v="3"/>
    <d v="2017-08-25T00:00:00"/>
    <n v="50000"/>
    <n v="0.05"/>
    <n v="12"/>
    <s v="05/04/2017 01:32am"/>
    <s v="Stretch"/>
    <x v="1"/>
    <s v="Cloud Developer Service"/>
    <s v="Bluemix Pay As You Go"/>
    <s v="ASHLEY (Ashley) MONASTIERO"/>
    <s v="CLOUD1:All Cloud Sales other than to Cloud SPs"/>
    <m/>
    <m/>
  </r>
  <r>
    <s v="CX-QCKTZT6"/>
    <s v="North America"/>
    <s v="US Finance Service"/>
    <s v="FACTORY MUTUAL INSURANCE CO                                           "/>
    <s v="Bluemix and Blockchain on Bluemix"/>
    <x v="1"/>
    <m/>
    <m/>
    <m/>
    <x v="2"/>
    <x v="2"/>
    <d v="2017-08-25T00:00:00"/>
    <d v="2017-04-21T00:00:00"/>
    <x v="3"/>
    <d v="2017-08-25T00:00:00"/>
    <n v="50000"/>
    <n v="0.05"/>
    <n v="12"/>
    <d v="2017-05-04T00:00:00"/>
    <s v="Stretch"/>
    <x v="7"/>
    <s v="Industry Platform"/>
    <s v="HSBN NW Monthly Charge"/>
    <s v="MONASTIERO, ASHLEY (Ashley)"/>
    <s v="CLOUD1"/>
    <m/>
    <m/>
  </r>
  <r>
    <s v="FH-N0HDPAI"/>
    <s v="Europe"/>
    <s v="UKI"/>
    <s v="ELECTRICITY SUPPLY BOARD"/>
    <s v="ESB - Blockchain Vision and Strategy"/>
    <x v="2"/>
    <m/>
    <m/>
    <m/>
    <x v="2"/>
    <x v="5"/>
    <d v="2017-08-25T00:00:00"/>
    <s v="04/04/2017 10:54am"/>
    <x v="6"/>
    <d v="2017-08-25T00:00:00"/>
    <n v="50000"/>
    <n v="0.05"/>
    <n v="12"/>
    <s v="05/08/2017 07:15am"/>
    <s v="Key stretch"/>
    <x v="0"/>
    <s v="iX Growth Platform"/>
    <m/>
    <s v="Cenk (CENK) Kuzucu"/>
    <s v="NONE:No code/solution involved"/>
    <m/>
    <m/>
  </r>
  <r>
    <s v="HR-8XDJE8L"/>
    <s v="Asia Pacific"/>
    <s v="ASEAN"/>
    <s v="SVI PUBLIC COMPANY LIMITED"/>
    <s v="Blockchain"/>
    <x v="3"/>
    <m/>
    <m/>
    <m/>
    <x v="2"/>
    <x v="8"/>
    <d v="2017-08-25T00:00:00"/>
    <s v="03/22/2017 09:16am"/>
    <x v="3"/>
    <d v="2017-08-25T00:00:00"/>
    <n v="50000"/>
    <n v="0.05"/>
    <n v="12"/>
    <s v="06/08/2017 01:32am"/>
    <s v="Stretch"/>
    <x v="1"/>
    <s v="Cloud Developer Service"/>
    <s v="Bluemix Public Subscription"/>
    <s v="PATCHAREE (Patcharee) NUTTHESRI"/>
    <s v="NONE:No code/solution involved"/>
    <m/>
    <m/>
  </r>
  <r>
    <s v="JU-R6D1GMR"/>
    <s v="Asia Pacific"/>
    <s v="Korea"/>
    <s v="BUSAN PORT AUTHORITY"/>
    <s v="Bluemix PoC for Blockchain"/>
    <x v="0"/>
    <m/>
    <m/>
    <m/>
    <x v="2"/>
    <x v="0"/>
    <d v="2017-08-25T00:00:00"/>
    <s v="04/05/2017 12:40am"/>
    <x v="3"/>
    <d v="2017-08-25T00:00:00"/>
    <n v="50000"/>
    <n v="0.05"/>
    <n v="12"/>
    <s v="05/28/2017 09:57pm"/>
    <s v="Stretch"/>
    <x v="1"/>
    <s v="Cloud Developer Service"/>
    <s v="Bluemix Pay As You Go"/>
    <s v="TAE EUN (Tae Eun) KIM"/>
    <s v="ASASERVC:Cloud Business Solution (CBS)"/>
    <m/>
    <m/>
  </r>
  <r>
    <s v="WF-JFLPPMK"/>
    <s v="Europe"/>
    <s v="CEE"/>
    <s v="GETIN NOBLE BANK S.A                                                  "/>
    <s v="BlockChain PoC"/>
    <x v="1"/>
    <m/>
    <m/>
    <m/>
    <x v="2"/>
    <x v="1"/>
    <d v="2017-08-27T00:00:00"/>
    <d v="2017-03-17T00:00:00"/>
    <x v="4"/>
    <d v="2017-08-27T00:00:00"/>
    <n v="50000"/>
    <n v="0.05"/>
    <n v="12"/>
    <d v="2017-04-07T00:00:00"/>
    <s v="NIR"/>
    <x v="0"/>
    <s v="Cog Process Trnsfmtn"/>
    <s v="CPR: Blockchain Consulting"/>
    <s v="WIECZOREK, CEZARY J"/>
    <m/>
    <m/>
    <m/>
  </r>
  <r>
    <s v="EA-M2XHU74"/>
    <s v="Latin America"/>
    <s v="SSA"/>
    <s v="BPS - PROYECTO DE CUENTAS DE                                          "/>
    <s v="Iniciativa Blockchian - Taller"/>
    <x v="0"/>
    <m/>
    <m/>
    <m/>
    <x v="2"/>
    <x v="0"/>
    <d v="2017-08-28T00:00:00"/>
    <d v="2017-05-30T00:00:00"/>
    <x v="3"/>
    <d v="2017-08-28T00:00:00"/>
    <n v="50000"/>
    <n v="0.05"/>
    <n v="6"/>
    <d v="2017-06-08T00:00:00"/>
    <s v="NIR"/>
    <x v="0"/>
    <s v="Cog Process Trnsfmtn"/>
    <s v="CPR: Blockchain Consulting"/>
    <s v="Gibernau Agosti, Juan Martin"/>
    <s v="ZBLKPOC"/>
    <m/>
    <m/>
  </r>
  <r>
    <s v="XG-JUVOIQ1"/>
    <s v="Europe"/>
    <s v="DACH"/>
    <s v="voestalpine Automotive GmbH                                           "/>
    <s v="Blockchain"/>
    <x v="3"/>
    <m/>
    <m/>
    <m/>
    <x v="2"/>
    <x v="12"/>
    <d v="2017-08-29T00:00:00"/>
    <d v="2017-05-31T00:00:00"/>
    <x v="4"/>
    <d v="2017-08-29T00:00:00"/>
    <n v="50000"/>
    <n v="0.05"/>
    <n v="12"/>
    <d v="2017-06-01T00:00:00"/>
    <s v="NIR"/>
    <x v="0"/>
    <s v="Cog Process Trnsfmtn"/>
    <s v="CPR: Blockchain Consulting"/>
    <s v="Minarovits, Christian"/>
    <s v="*"/>
    <m/>
    <m/>
  </r>
  <r>
    <s v="DN-BK9S2XD"/>
    <s v="Greater China Group"/>
    <s v="GCG"/>
    <s v="CHINA NATIONAL PETROLEUM                                              "/>
    <s v="????"/>
    <x v="3"/>
    <m/>
    <m/>
    <m/>
    <x v="2"/>
    <x v="11"/>
    <d v="2017-08-30T00:00:00"/>
    <d v="2017-06-01T00:00:00"/>
    <x v="2"/>
    <d v="2017-08-30T00:00:00"/>
    <n v="50000"/>
    <n v="0.05"/>
    <n v="5"/>
    <d v="2017-06-08T00:00:00"/>
    <s v="Key stretch"/>
    <x v="0"/>
    <s v="Cog Process Trnsfmtn"/>
    <s v="CPR: Blockchain Consulting"/>
    <s v="PU, BING"/>
    <m/>
    <m/>
    <m/>
  </r>
  <r>
    <s v="MP-WBWML3E"/>
    <s v="Europe"/>
    <s v="DACH"/>
    <s v="Nestlé Suisse SA                                                     "/>
    <s v="Nestlé Blockchain food safety"/>
    <x v="4"/>
    <m/>
    <m/>
    <m/>
    <x v="2"/>
    <x v="7"/>
    <d v="2017-08-31T00:00:00"/>
    <d v="2017-02-20T00:00:00"/>
    <x v="4"/>
    <d v="2017-08-31T00:00:00"/>
    <n v="50000"/>
    <n v="0.05"/>
    <n v="12"/>
    <d v="2017-02-23T00:00:00"/>
    <s v="NIR"/>
    <x v="0"/>
    <s v="Cog Process Trnsfmtn"/>
    <s v="CPR: Blockchain Consulting"/>
    <s v="Genty, Gildas"/>
    <s v="ZBLKPOC"/>
    <m/>
    <m/>
  </r>
  <r>
    <s v="R3-NF411UV"/>
    <s v="Europe"/>
    <s v="DACH"/>
    <s v="Meyer &amp; Meyer Holding GmbH &amp; Co. KG"/>
    <s v="Intelligentes Supply Chain Management durch Blockchain"/>
    <x v="4"/>
    <m/>
    <m/>
    <m/>
    <x v="2"/>
    <x v="6"/>
    <d v="2017-08-31T00:00:00"/>
    <s v="02/17/2017 06:09am"/>
    <x v="3"/>
    <d v="2017-08-31T00:00:00"/>
    <n v="50000"/>
    <n v="0.05"/>
    <n v="12"/>
    <s v="05/04/2017 01:32am"/>
    <s v="NIR"/>
    <x v="0"/>
    <s v="Cloud Application Innovation"/>
    <s v="CAI DO&amp;IoT: Supply Chain Analytics"/>
    <s v="DATA WITHHELD"/>
    <s v="ISA-AutoIS07-DigitSupplyChain"/>
    <m/>
    <m/>
  </r>
  <r>
    <s v="T4-NH04NQ4"/>
    <s v="North America"/>
    <s v="US Distribution"/>
    <s v="CARDINAL HEALTH TECHNOLOGIES, LLC"/>
    <s v="Blockchain"/>
    <x v="4"/>
    <m/>
    <m/>
    <m/>
    <x v="2"/>
    <x v="7"/>
    <d v="2017-08-31T00:00:00"/>
    <s v="11/08/2016 10:24am"/>
    <x v="3"/>
    <d v="2017-08-31T00:00:00"/>
    <n v="50000"/>
    <n v="0.05"/>
    <n v="12"/>
    <s v="06/08/2017 01:31am"/>
    <s v="Key stretch"/>
    <x v="1"/>
    <s v="Cloud Developer Service"/>
    <s v="Bluemix Public Subscription"/>
    <s v="PATRICK J. (Patrick) HEFLIN"/>
    <s v="BLKHSBN:HW SP: Blockchain High Sec Bus Netwk Blmix, EMBCLOUD:GBS Embedded Cloud"/>
    <m/>
    <m/>
  </r>
  <r>
    <s v="YT-M0S5Z1B"/>
    <s v="Europe"/>
    <s v="DACH"/>
    <s v="Norddeutsche Landesbank                                               "/>
    <s v="Umsetzung Blockchain Schuldscheindarlehen NordLB Anteil"/>
    <x v="1"/>
    <m/>
    <m/>
    <m/>
    <x v="2"/>
    <x v="1"/>
    <d v="2017-08-31T00:00:00"/>
    <d v="2017-04-07T00:00:00"/>
    <x v="4"/>
    <d v="2017-08-31T00:00:00"/>
    <n v="50000"/>
    <n v="0.05"/>
    <n v="6"/>
    <d v="2017-06-09T00:00:00"/>
    <s v="NIR"/>
    <x v="0"/>
    <s v="Cog Process Trnsfmtn"/>
    <s v="UNK - Blockchain (CPR)"/>
    <s v="Merkel, Marius"/>
    <s v="ZBLKPOC"/>
    <m/>
    <m/>
  </r>
  <r>
    <s v="3R-248TUW2"/>
    <s v="Asia Pacific"/>
    <s v="ISA"/>
    <s v="NSDL E-GOVERNANCE INFRASTRUCTURE LIMITED"/>
    <s v="BlockChain"/>
    <x v="5"/>
    <m/>
    <m/>
    <m/>
    <x v="2"/>
    <x v="1"/>
    <d v="2017-09-01T00:00:00"/>
    <s v="05/19/2017 09:07am"/>
    <x v="4"/>
    <d v="2017-09-01T00:00:00"/>
    <n v="50000"/>
    <n v="0.05"/>
    <n v="12"/>
    <s v="06/08/2017 01:32am"/>
    <s v="NIR"/>
    <x v="1"/>
    <s v="Cloud Developer Service"/>
    <s v="Bluemix Public Subscription"/>
    <s v="Sandesh V. (Sandesh) Potdar"/>
    <s v="NONE:No code/solution involved"/>
    <m/>
    <m/>
  </r>
  <r>
    <s v="I6-HUCVZQH"/>
    <s v="Europe"/>
    <s v="CEE"/>
    <s v="ALIOR BANK SPOLKA AKCYJNA                                             "/>
    <s v="Blockchain PoC"/>
    <x v="1"/>
    <m/>
    <m/>
    <m/>
    <x v="2"/>
    <x v="1"/>
    <d v="2017-09-07T00:00:00"/>
    <d v="2017-03-17T00:00:00"/>
    <x v="4"/>
    <d v="2017-09-07T00:00:00"/>
    <n v="50000"/>
    <n v="0.05"/>
    <n v="12"/>
    <d v="2017-04-07T00:00:00"/>
    <s v="Stretch"/>
    <x v="0"/>
    <s v="Cog Process Trnsfmtn"/>
    <s v="CPR: Blockchain Consulting"/>
    <s v="WEDZEL, MARCIN"/>
    <s v="*"/>
    <m/>
    <m/>
  </r>
  <r>
    <s v="6H-SU2OQVF"/>
    <s v="Europe"/>
    <s v="DACH"/>
    <s v="SBB AG"/>
    <s v="Blockchain for Ticketing"/>
    <x v="4"/>
    <m/>
    <m/>
    <m/>
    <x v="2"/>
    <x v="6"/>
    <d v="2017-09-14T00:00:00"/>
    <s v="11/23/2016 03:24am"/>
    <x v="4"/>
    <d v="2017-09-14T00:00:00"/>
    <n v="50000"/>
    <n v="0.05"/>
    <n v="12"/>
    <s v="04/13/2017 01:32am"/>
    <s v="Stretch"/>
    <x v="1"/>
    <s v="Cloud Developer Service"/>
    <s v="IBM Bluemix Local - One Time Setup Fee"/>
    <s v="DATA WITHHELD"/>
    <m/>
    <m/>
    <m/>
  </r>
  <r>
    <s v="6L-UW5Z5PE"/>
    <s v="North America"/>
    <s v="US Industrial"/>
    <s v="HITACHI CONSULTING CORPORATION"/>
    <s v="Blockchain - Keep trusted partners secure"/>
    <x v="3"/>
    <m/>
    <m/>
    <m/>
    <x v="2"/>
    <x v="4"/>
    <d v="2017-09-15T00:00:00"/>
    <s v="02/10/2017 11:55am"/>
    <x v="4"/>
    <d v="2017-09-15T00:00:00"/>
    <n v="50000"/>
    <n v="0.05"/>
    <n v="12"/>
    <s v="02/19/2017 03:11am"/>
    <s v="NIR"/>
    <x v="1"/>
    <s v="Cloud Developer Service"/>
    <m/>
    <s v="Carolin L. (Carolin) Meinhardt"/>
    <m/>
    <m/>
    <m/>
  </r>
  <r>
    <s v="XE-V0ARCI0"/>
    <s v="Europe"/>
    <s v="BeNeLux"/>
    <s v="Koninklijke Ahold N.V.                                                "/>
    <s v="improved Food Safety with Blockchain POC"/>
    <x v="4"/>
    <m/>
    <m/>
    <m/>
    <x v="2"/>
    <x v="7"/>
    <d v="2017-09-15T00:00:00"/>
    <d v="2017-05-12T00:00:00"/>
    <x v="4"/>
    <d v="2017-08-10T00:00:00"/>
    <n v="50000"/>
    <n v="0.05"/>
    <n v="12"/>
    <d v="2017-05-18T00:00:00"/>
    <s v="Stretch"/>
    <x v="0"/>
    <s v="Cog Process Trnsfmtn"/>
    <s v="UNK - Blockchain (CPR)"/>
    <s v="van Wassenaer, Anna"/>
    <m/>
    <m/>
    <m/>
  </r>
  <r>
    <s v="YB-2RNNKCF"/>
    <s v="Asia Pacific"/>
    <s v="ASEAN"/>
    <s v="THE MONETARY AUTHORITY OF SINGAPORE"/>
    <s v="Design thinking workshop for Medical Insurance Coordination of Benefits / Blockchain"/>
    <x v="1"/>
    <m/>
    <m/>
    <m/>
    <x v="2"/>
    <x v="1"/>
    <d v="2017-09-15T00:00:00"/>
    <s v="03/20/2017 03:26am"/>
    <x v="7"/>
    <d v="2017-09-15T00:00:00"/>
    <n v="50000"/>
    <n v="0.05"/>
    <n v="12"/>
    <s v="05/24/2017 01:32am"/>
    <s v="Stretch"/>
    <x v="0"/>
    <s v="iX Growth Platform"/>
    <m/>
    <s v="JED (Jed) ERLICHMAN"/>
    <m/>
    <m/>
    <m/>
  </r>
  <r>
    <s v="YQ-CKBM0QX"/>
    <s v="North America"/>
    <s v="US Finance Service"/>
    <s v="AMERICAN EXPRESS TRAVEL RELATED SERVICES COMPANY, INC."/>
    <s v="GTS: RFS TBD - Services for Blockchain"/>
    <x v="1"/>
    <m/>
    <m/>
    <m/>
    <x v="2"/>
    <x v="1"/>
    <d v="2017-09-15T00:00:00"/>
    <s v="05/23/2017 11:20am"/>
    <x v="4"/>
    <d v="2017-09-15T00:00:00"/>
    <n v="50000"/>
    <n v="0.05"/>
    <n v="12"/>
    <s v="05/25/2017 01:32am"/>
    <s v="NIR"/>
    <x v="3"/>
    <s v="Infrastructure Services"/>
    <s v="6940-97K (O) Distributed Server Services"/>
    <s v="Danielle (Dani) Steinberg"/>
    <s v="CLOUD1:All Cloud Sales other than to Cloud SPs"/>
    <m/>
    <m/>
  </r>
  <r>
    <s v="D6-8RSPQUG"/>
    <s v="Europe"/>
    <s v="DACH"/>
    <s v="R+V Allgemeine Versicherung AG"/>
    <s v="New Workload (Spark on z/OS, Blockchain,..) around z"/>
    <x v="1"/>
    <m/>
    <m/>
    <m/>
    <x v="2"/>
    <x v="2"/>
    <d v="2017-09-17T00:00:00"/>
    <s v="03/24/2017 08:50am"/>
    <x v="4"/>
    <d v="2017-09-17T00:00:00"/>
    <n v="50000"/>
    <n v="0.05"/>
    <n v="1"/>
    <s v="03/30/2017 01:32am"/>
    <s v="NIR"/>
    <x v="5"/>
    <s v="System z"/>
    <m/>
    <s v="DATA WITHHELD"/>
    <s v="ZBLKLOCL:HW SP: zSystems Blockchain Local/On Prem., ZSPARK:HW: z Systems Analytics New Workload"/>
    <m/>
    <m/>
  </r>
  <r>
    <s v="11-UOD3PDX"/>
    <s v="Asia Pacific"/>
    <s v="ASEAN"/>
    <s v="SATS LTD"/>
    <s v="Blockchain Implementation for SATS"/>
    <x v="4"/>
    <m/>
    <m/>
    <m/>
    <x v="2"/>
    <x v="6"/>
    <d v="2017-09-18T00:00:00"/>
    <s v="06/06/2017 04:12am"/>
    <x v="4"/>
    <d v="2017-09-18T00:00:00"/>
    <n v="50000"/>
    <n v="0.05"/>
    <n v="12"/>
    <s v="06/08/2017 01:32am"/>
    <s v="NIR"/>
    <x v="1"/>
    <s v="Cloud Developer Service"/>
    <s v="Bluemix Pay As You Go"/>
    <s v="ZHI YU (Alexis) LIM"/>
    <s v="NONE:No code/solution involved"/>
    <m/>
    <m/>
  </r>
  <r>
    <s v="KW-4TYX2JB"/>
    <s v="North America"/>
    <s v="US Distribution"/>
    <s v="AMAZON CORPORATE"/>
    <s v="Amazon Blockchain"/>
    <x v="4"/>
    <m/>
    <m/>
    <m/>
    <x v="2"/>
    <x v="7"/>
    <d v="2017-09-18T00:00:00"/>
    <s v="06/13/2017 12:49pm"/>
    <x v="3"/>
    <d v="2017-09-18T00:00:00"/>
    <n v="50000"/>
    <n v="0.05"/>
    <n v="12"/>
    <s v="06/15/2017 01:32am"/>
    <s v="Stretch"/>
    <x v="1"/>
    <s v="Cloud Developer Service"/>
    <s v="Bluemix Public Subscription"/>
    <s v="HAILEY (Hailey) WILLIAMS"/>
    <s v="CLOUD1:All Cloud Sales other than to Cloud SPs"/>
    <m/>
    <m/>
  </r>
  <r>
    <s v="VA-QETKV17"/>
    <s v="Europe"/>
    <s v="Nordic"/>
    <s v="LÄNSFÖRSÄKRINGAR AB (PUBL)"/>
    <s v="#HC06 Bluemix IoT and Blockchain for Insurance"/>
    <x v="1"/>
    <m/>
    <m/>
    <m/>
    <x v="2"/>
    <x v="2"/>
    <d v="2017-09-20T00:00:00"/>
    <s v="03/16/2017 09:25am"/>
    <x v="3"/>
    <d v="2017-09-20T00:00:00"/>
    <n v="50000"/>
    <n v="0.05"/>
    <n v="12"/>
    <s v="05/21/2017 07:30pm"/>
    <s v="At Risk"/>
    <x v="1"/>
    <s v="Cloud Developer Service"/>
    <s v="Bluemix Public Subscription"/>
    <s v="Jesper (JESPER) Gardtman"/>
    <s v="CLOUD1:All Cloud Sales other than to Cloud SPs"/>
    <m/>
    <m/>
  </r>
  <r>
    <s v="3I-64UTBQG"/>
    <s v="Europe"/>
    <s v="Nordic"/>
    <s v="LÄNSFÖRSÄKRINGAR AB (PUBL)"/>
    <s v="Blmx Public - IOT and Blockchain"/>
    <x v="1"/>
    <m/>
    <m/>
    <m/>
    <x v="2"/>
    <x v="2"/>
    <d v="2017-09-21T00:00:00"/>
    <s v="04/12/2017 05:56am"/>
    <x v="3"/>
    <d v="2017-09-21T00:00:00"/>
    <n v="50000"/>
    <n v="0.05"/>
    <n v="12"/>
    <s v="06/01/2017 01:32am"/>
    <s v="At Risk"/>
    <x v="9"/>
    <s v="Watson Data Platform"/>
    <s v="Blmx Public for Analytics"/>
    <s v="Tobias (TOBIAS) Eriksson"/>
    <s v="CLOUD1:All Cloud Sales other than to Cloud SPs"/>
    <m/>
    <m/>
  </r>
  <r>
    <s v="49-GOTWFGY"/>
    <s v="Europe"/>
    <s v="DACH"/>
    <s v="HUK - COBURG Haftpfl. -Unterst. -Kasse kraftfahrender Beamter"/>
    <s v="Blockchain für Insurance"/>
    <x v="1"/>
    <m/>
    <m/>
    <m/>
    <x v="2"/>
    <x v="2"/>
    <d v="2017-09-21T00:00:00"/>
    <s v="11/30/2016 08:06am"/>
    <x v="3"/>
    <d v="2017-09-21T00:00:00"/>
    <n v="50000"/>
    <n v="0.05"/>
    <n v="12"/>
    <s v="05/19/2017 09:07am"/>
    <s v="Stretch"/>
    <x v="0"/>
    <s v="Cloud Application Innovation"/>
    <s v="CAI App Migration &amp; Modernization - Hybrid Cloud"/>
    <s v="DATA WITHHELD"/>
    <s v="CLOUD1:All Cloud Sales other than to Cloud SPs, ZBLKPOC:HW SP: Blockchain Proof of Concept"/>
    <m/>
    <m/>
  </r>
  <r>
    <s v="0D-EO9HLXO"/>
    <s v="Europe"/>
    <s v="DACH"/>
    <s v="RAIFFEISEN E-FORCE GMBH                                               "/>
    <s v="Blockchain Projekt Raiffeisen"/>
    <x v="1"/>
    <m/>
    <m/>
    <m/>
    <x v="2"/>
    <x v="1"/>
    <d v="2017-09-22T00:00:00"/>
    <d v="2016-12-22T00:00:00"/>
    <x v="3"/>
    <d v="2017-09-22T00:00:00"/>
    <n v="50000"/>
    <n v="0.05"/>
    <n v="12"/>
    <d v="2017-05-18T00:00:00"/>
    <s v="Stretch"/>
    <x v="0"/>
    <s v="Cog Process Trnsfmtn"/>
    <s v="CPR: Blockchain Consulting"/>
    <s v="Hallier, Anika"/>
    <m/>
    <m/>
    <m/>
  </r>
  <r>
    <s v="1C-ZM5VKH2"/>
    <s v="North America"/>
    <s v="US Finance Service"/>
    <s v="UBS FINANCIAL SERVICES INC."/>
    <s v="UBS Bluemix Garage for Blockchain"/>
    <x v="1"/>
    <m/>
    <m/>
    <m/>
    <x v="2"/>
    <x v="1"/>
    <d v="2017-09-22T00:00:00"/>
    <s v="03/03/2017 01:58pm"/>
    <x v="3"/>
    <d v="2017-09-22T00:00:00"/>
    <n v="50000"/>
    <n v="0.05"/>
    <n v="3"/>
    <s v="04/14/2017 02:18pm"/>
    <s v="Stretch"/>
    <x v="1"/>
    <s v="Cloud Developer Service"/>
    <s v="IBM Bluemix Garage - Other"/>
    <s v="GRAHAM (Graham) CATHCART"/>
    <s v="ISA-BankInsFS09SEC-Security"/>
    <m/>
    <m/>
  </r>
  <r>
    <s v="2V-J28FWGL"/>
    <s v="Europe"/>
    <s v="DACH"/>
    <s v="Volkswagen AG"/>
    <s v="Blockchain for Feature / Software over the Air Update (FOTA/SOTA)"/>
    <x v="3"/>
    <m/>
    <m/>
    <m/>
    <x v="2"/>
    <x v="9"/>
    <d v="2017-09-22T00:00:00"/>
    <s v="12/20/2016 08:12am"/>
    <x v="3"/>
    <d v="2017-09-22T00:00:00"/>
    <n v="50000"/>
    <n v="0.05"/>
    <n v="12"/>
    <s v="05/11/2017 01:32am"/>
    <s v="NIR"/>
    <x v="1"/>
    <s v="Lab Services"/>
    <s v="Software Services - Bluemix Garage"/>
    <s v="DATA WITHHELD"/>
    <s v="ZBLKPOC:HW SP: Blockchain Proof of Concept"/>
    <m/>
    <m/>
  </r>
  <r>
    <s v="3N-NC7IIM8"/>
    <s v="Europe"/>
    <s v="DACH"/>
    <s v="SIX SECURITIES SERVICES AG"/>
    <s v="Blockchain PoC - DSS"/>
    <x v="1"/>
    <m/>
    <m/>
    <m/>
    <x v="2"/>
    <x v="1"/>
    <d v="2017-09-22T00:00:00"/>
    <s v="11/09/2016 10:20am"/>
    <x v="3"/>
    <d v="2017-09-22T00:00:00"/>
    <n v="50000"/>
    <n v="0.05"/>
    <n v="1"/>
    <s v="05/04/2017 01:32am"/>
    <s v="Stretch"/>
    <x v="0"/>
    <s v="iX Growth Platform"/>
    <s v="DSI - iX: Cust Engage &amp; Dsgn: Cognitive"/>
    <s v="DATA WITHHELD"/>
    <s v="ISA-BankFMFS03-BackOfficeOps"/>
    <m/>
    <m/>
  </r>
  <r>
    <s v="EZ-UVG8IOP"/>
    <s v="Asia Pacific"/>
    <s v="ASEAN"/>
    <s v="SCHENKER (ASIA PACIFIC) PTE LTD"/>
    <s v="Innovation Initiative: IoT &amp; Blockchain"/>
    <x v="4"/>
    <m/>
    <m/>
    <m/>
    <x v="2"/>
    <x v="6"/>
    <d v="2017-09-25T00:00:00"/>
    <s v="07/14/2016 11:40pm"/>
    <x v="3"/>
    <d v="2017-09-25T00:00:00"/>
    <n v="50000"/>
    <n v="0.05"/>
    <n v="3"/>
    <s v="06/08/2017 01:31am"/>
    <s v="Stretch"/>
    <x v="1"/>
    <s v="Cloud Developer Service"/>
    <s v="Bluemix Public Subscription"/>
    <s v="AMIT BIKRAM (Amit) MUKHERJEE"/>
    <s v="ISA-T&amp;TDS27-OpsPlan&amp;Opt"/>
    <m/>
    <m/>
  </r>
  <r>
    <s v="IL-MD7OAQM"/>
    <s v="Europe"/>
    <s v="DACH"/>
    <s v="Österreichische Post AG                                              "/>
    <s v="Blockchain für Post-Logistik (IRIS/NILS)"/>
    <x v="4"/>
    <m/>
    <m/>
    <m/>
    <x v="2"/>
    <x v="6"/>
    <d v="2017-09-25T00:00:00"/>
    <d v="2017-04-27T00:00:00"/>
    <x v="4"/>
    <d v="2017-09-25T00:00:00"/>
    <n v="50000"/>
    <n v="0.05"/>
    <n v="6"/>
    <d v="2017-05-04T00:00:00"/>
    <s v="NIR"/>
    <x v="0"/>
    <s v="Cog Process Trnsfmtn"/>
    <s v="CPR: Blockchain Consulting"/>
    <s v="Tomandl, Norbert"/>
    <s v="*"/>
    <m/>
    <m/>
  </r>
  <r>
    <s v="PX-698BYLU"/>
    <s v="Asia Pacific"/>
    <s v="ASEAN"/>
    <s v="METROPOLITAN ELECTRICITY AUTHORITY"/>
    <s v="Blockchain EV"/>
    <x v="2"/>
    <m/>
    <m/>
    <m/>
    <x v="2"/>
    <x v="5"/>
    <d v="2017-09-25T00:00:00"/>
    <s v="02/16/2017 10:14pm"/>
    <x v="3"/>
    <d v="2017-12-21T00:00:00"/>
    <n v="50000"/>
    <n v="0.05"/>
    <n v="12"/>
    <s v="02/23/2017 01:32am"/>
    <s v="Stretch"/>
    <x v="1"/>
    <s v="Lab Services"/>
    <s v="Software Services - Bluemix Garage"/>
    <s v="Petchpaitoon (PETCHPAITOON) Krungwong"/>
    <s v="NONE:No code/solution involved"/>
    <m/>
    <m/>
  </r>
  <r>
    <s v="04-R6ZGEI6"/>
    <s v="Latin America"/>
    <s v="SSA"/>
    <s v="COMPANIA DE FINANCIAMIENTO TUYA                                       "/>
    <s v="Blockchain para transferencias entre sucursales"/>
    <x v="1"/>
    <m/>
    <m/>
    <m/>
    <x v="2"/>
    <x v="1"/>
    <d v="2017-09-28T00:00:00"/>
    <d v="2017-03-15T00:00:00"/>
    <x v="3"/>
    <d v="2017-09-28T00:00:00"/>
    <n v="50000"/>
    <n v="0.05"/>
    <n v="12"/>
    <d v="2017-04-06T00:00:00"/>
    <s v="NIR"/>
    <x v="3"/>
    <s v="Infrastructure Svcs"/>
    <s v="6950-16G GTS Split Blockchain on Bluemix (Finance Use Only)"/>
    <s v="CAMACHO DIAZ, SANDRA JIMENA"/>
    <s v="NONE"/>
    <m/>
    <m/>
  </r>
  <r>
    <s v="GO-MQDY9OY"/>
    <s v="North America"/>
    <s v="US Distribution"/>
    <s v="XPO LOGISTICS INC"/>
    <s v="XPO Blockchain"/>
    <x v="4"/>
    <m/>
    <m/>
    <m/>
    <x v="2"/>
    <x v="6"/>
    <d v="2017-09-28T00:00:00"/>
    <s v="06/13/2017 01:43pm"/>
    <x v="3"/>
    <d v="2017-09-28T00:00:00"/>
    <n v="50000"/>
    <n v="0.05"/>
    <n v="12"/>
    <s v="06/15/2017 01:32am"/>
    <s v="Stretch"/>
    <x v="1"/>
    <s v="Cloud Developer Service"/>
    <s v="Bluemix Public Subscription"/>
    <s v="HAILEY (Hailey) WILLIAMS"/>
    <s v="CLOUD1:All Cloud Sales other than to Cloud SPs"/>
    <m/>
    <m/>
  </r>
  <r>
    <s v="IX-IX1G5GY"/>
    <s v="MEA"/>
    <s v="MEA"/>
    <s v="EMIRATES AIRLINES"/>
    <s v="Bluemix for production (Chat Bot and Blockchain Docker container)"/>
    <x v="4"/>
    <m/>
    <m/>
    <m/>
    <x v="2"/>
    <x v="6"/>
    <d v="2017-09-28T00:00:00"/>
    <s v="01/09/2017 01:17pm"/>
    <x v="2"/>
    <d v="2017-09-28T00:00:00"/>
    <n v="50000"/>
    <n v="0.05"/>
    <n v="1"/>
    <s v="05/11/2017 01:31am"/>
    <s v="Stretch"/>
    <x v="1"/>
    <s v="Cloud Developer Service"/>
    <s v="Bluemix Public Subscription"/>
    <s v="LOUI (Loui) AKASHA"/>
    <s v="ANBRDG2C:ANA SP:Bridge-to-Cloud"/>
    <m/>
    <m/>
  </r>
  <r>
    <s v="TA-H7BXHVI"/>
    <s v="Europe"/>
    <s v="CEE"/>
    <s v="EURO BANK S.A.                                                        "/>
    <s v="Blockchain"/>
    <x v="1"/>
    <m/>
    <m/>
    <m/>
    <x v="2"/>
    <x v="1"/>
    <d v="2017-09-28T00:00:00"/>
    <d v="2017-06-05T00:00:00"/>
    <x v="4"/>
    <d v="2017-09-28T00:00:00"/>
    <n v="50000"/>
    <n v="0.05"/>
    <n v="12"/>
    <d v="2017-06-08T00:00:00"/>
    <s v="Stretch"/>
    <x v="0"/>
    <s v="Cog Process Trnsfmtn"/>
    <s v="CPR: Blockchain Consulting"/>
    <s v="STANCZYK, MALGORZATA A"/>
    <s v="*"/>
    <m/>
    <m/>
  </r>
  <r>
    <s v="0V-ZNEO9EC"/>
    <s v="North America"/>
    <s v="US Industrial"/>
    <s v="MICRON TECHNOLOGY, INC."/>
    <s v="Micron - Blockchain Garage"/>
    <x v="3"/>
    <m/>
    <m/>
    <m/>
    <x v="2"/>
    <x v="8"/>
    <d v="2017-09-29T00:00:00"/>
    <s v="06/05/2017 11:34am"/>
    <x v="3"/>
    <d v="2017-09-29T00:00:00"/>
    <n v="50000"/>
    <n v="0.05"/>
    <n v="12"/>
    <s v="06/08/2017 01:31am"/>
    <s v="Stretch"/>
    <x v="1"/>
    <s v="Lab Services"/>
    <s v="Software Services - Bluemix Garage"/>
    <s v="RANDY (RANDY) KENYON"/>
    <s v="ANAPPBOT:ANA SP: App Developer: New Apps &amp; Bots"/>
    <m/>
    <m/>
  </r>
  <r>
    <s v="4C-KFOZSWW"/>
    <s v="Europe"/>
    <s v="Italy"/>
    <s v="SIA SPA"/>
    <s v="disegno e setup infrastruttura per blockchain"/>
    <x v="1"/>
    <m/>
    <m/>
    <m/>
    <x v="2"/>
    <x v="1"/>
    <d v="2017-09-29T00:00:00"/>
    <s v="04/03/2017 05:10am"/>
    <x v="3"/>
    <d v="2017-09-29T00:00:00"/>
    <n v="50000"/>
    <n v="0.05"/>
    <n v="12"/>
    <s v="05/25/2017 01:32am"/>
    <s v="NIR"/>
    <x v="3"/>
    <s v="Infrastructure Services"/>
    <s v="6950-98E Systems Transformation Svcs (custom, private cloud)"/>
    <s v="Serena (SERENA) Favareto"/>
    <s v="ISA-999-NoSolutionSold"/>
    <m/>
    <m/>
  </r>
  <r>
    <s v="CP-P1GLA0Q"/>
    <s v="Asia Pacific"/>
    <s v="ASEAN"/>
    <s v="Krungthai Bank Pcl"/>
    <s v="Blockchain for LDC"/>
    <x v="1"/>
    <m/>
    <m/>
    <m/>
    <x v="2"/>
    <x v="1"/>
    <d v="2017-09-29T00:00:00"/>
    <s v="06/14/2017 07:47am"/>
    <x v="3"/>
    <d v="2017-09-29T00:00:00"/>
    <n v="50000"/>
    <n v="0.05"/>
    <n v="12"/>
    <s v="06/15/2017 01:32am"/>
    <s v="Stretch"/>
    <x v="1"/>
    <s v="Cloud Developer Service"/>
    <s v="Bluemix Public Subscription"/>
    <s v="Supanard (SUPANARD) Meekun-Iam"/>
    <s v="ISA-999-NoSolutionSold"/>
    <m/>
    <m/>
  </r>
  <r>
    <s v="FK-OGJ5O9N"/>
    <s v="North America"/>
    <s v="US Finance Service"/>
    <s v="PNC Bank National Association"/>
    <s v="Blockchain - Equipment Leasing"/>
    <x v="1"/>
    <m/>
    <m/>
    <m/>
    <x v="2"/>
    <x v="1"/>
    <d v="2017-09-29T00:00:00"/>
    <s v="03/10/2017 12:50pm"/>
    <x v="3"/>
    <d v="2017-09-29T00:00:00"/>
    <n v="50000"/>
    <n v="0.05"/>
    <n v="12"/>
    <s v="06/15/2017 01:31am"/>
    <s v="Stretch"/>
    <x v="0"/>
    <s v="Cloud Application Innovation"/>
    <s v="CAI Accel App Dev &amp; Integration - Bluemix"/>
    <s v="RICHARD (Richard) GORDON"/>
    <s v="NONE:No code/solution involved"/>
    <m/>
    <m/>
  </r>
  <r>
    <s v="GB-QHM4FJW"/>
    <s v="Europe"/>
    <s v="DACH"/>
    <s v="Symrise AG                                                            "/>
    <s v="Supply Chain Visibility and Optimization Consulting"/>
    <x v="0"/>
    <m/>
    <m/>
    <m/>
    <x v="2"/>
    <x v="10"/>
    <d v="2017-09-29T00:00:00"/>
    <d v="2017-06-13T00:00:00"/>
    <x v="3"/>
    <d v="2017-09-29T00:00:00"/>
    <n v="50000"/>
    <n v="0.05"/>
    <n v="4"/>
    <d v="2017-06-13T00:00:00"/>
    <s v="Stretch"/>
    <x v="0"/>
    <s v="Cog Process Trnsfmtn"/>
    <s v="CPR: Blockchain Consulting"/>
    <s v="Barr, Stephen"/>
    <s v="ZBLKPOC"/>
    <m/>
    <m/>
  </r>
  <r>
    <s v="H6-2ANFRGL"/>
    <s v="Asia Pacific"/>
    <s v="ASEAN"/>
    <s v="COMMONWEALTH CAPITAL PTE. LTD."/>
    <s v="Blockchain for Traceability at fisheries"/>
    <x v="4"/>
    <m/>
    <m/>
    <m/>
    <x v="2"/>
    <x v="7"/>
    <d v="2017-09-29T00:00:00"/>
    <s v="03/15/2017 12:11am"/>
    <x v="3"/>
    <d v="2017-09-29T00:00:00"/>
    <n v="50000"/>
    <n v="0.05"/>
    <n v="12"/>
    <s v="06/15/2017 01:32am"/>
    <s v="NIR"/>
    <x v="1"/>
    <s v="Lab Services"/>
    <s v="Software Services - Bluemix Garage"/>
    <s v="HO MENG (Ho Meng) TAN"/>
    <s v="ISA-999-NoSolutionSold"/>
    <m/>
    <m/>
  </r>
  <r>
    <s v="HY-PDZZZPN"/>
    <s v="North America"/>
    <s v="US Finance Service"/>
    <s v="BROADRIDGE FINANCIAL SOLUTIONS INC                                    "/>
    <s v="HBSN Solution.."/>
    <x v="3"/>
    <m/>
    <m/>
    <m/>
    <x v="2"/>
    <x v="4"/>
    <d v="2017-09-29T00:00:00"/>
    <d v="2017-02-15T00:00:00"/>
    <x v="3"/>
    <d v="2017-09-29T00:00:00"/>
    <n v="50000"/>
    <n v="0.05"/>
    <n v="12"/>
    <d v="2017-06-08T00:00:00"/>
    <s v="Stretch"/>
    <x v="0"/>
    <s v="Cog Process Trnsfmtn"/>
    <s v="CPR: Blockchain Consulting"/>
    <s v="Edwards, Collen (Collen)"/>
    <m/>
    <m/>
    <m/>
  </r>
  <r>
    <s v="V4-V09GRDX"/>
    <s v="Europe"/>
    <s v="France"/>
    <s v="SEPHORA"/>
    <s v="BLUEMIX Cas d'usage BLOCKCHAIN pour tracabilité camions refrigérés et API Time to market."/>
    <x v="4"/>
    <m/>
    <m/>
    <m/>
    <x v="2"/>
    <x v="7"/>
    <d v="2017-09-29T00:00:00"/>
    <s v="03/29/2017 04:48am"/>
    <x v="3"/>
    <d v="2017-09-29T00:00:00"/>
    <n v="50000"/>
    <n v="0.05"/>
    <n v="12"/>
    <s v="05/25/2017 01:31am"/>
    <s v="Stretch"/>
    <x v="1"/>
    <s v="Cloud Developer Service"/>
    <s v="IBM Bluemix Dedicated - Containers"/>
    <s v="Elisabeth (Elisabeth) Blond"/>
    <s v="CLOUD1:All Cloud Sales other than to Cloud SPs, DEVCNAPP:CLD&amp;COG: Develop cloud native apps"/>
    <m/>
    <m/>
  </r>
  <r>
    <s v="42-T1F0GQN"/>
    <s v="North America"/>
    <s v="US Distribution"/>
    <s v="THE KROGER CO                                                         "/>
    <s v="Blockchain POC- Foreign Supplier Verification Program"/>
    <x v="4"/>
    <m/>
    <m/>
    <m/>
    <x v="2"/>
    <x v="7"/>
    <d v="2017-09-30T00:00:00"/>
    <d v="2017-05-02T00:00:00"/>
    <x v="3"/>
    <d v="2017-09-30T00:00:00"/>
    <n v="50000"/>
    <n v="0.05"/>
    <n v="12"/>
    <d v="2017-05-18T00:00:00"/>
    <s v="Stretch"/>
    <x v="3"/>
    <s v="Infrastructure Svcs"/>
    <s v="6950-16G GTS Split Blockchain on Bluemix (Finance Use Only)"/>
    <s v="DONOGHUE, JENNA L (Jenna)"/>
    <s v="ZBLKPOC"/>
    <m/>
    <m/>
  </r>
  <r>
    <s v="C0-OJCC0Z1"/>
    <s v="North America"/>
    <s v="US Federal"/>
    <s v="CENTERS FOR DISEASE CONTROL AND                                       "/>
    <s v="CDC - NCHS - Blockchain"/>
    <x v="0"/>
    <m/>
    <m/>
    <m/>
    <x v="2"/>
    <x v="0"/>
    <d v="2017-09-30T00:00:00"/>
    <d v="2017-04-10T00:00:00"/>
    <x v="3"/>
    <d v="2017-09-30T00:00:00"/>
    <n v="50000"/>
    <n v="0.05"/>
    <n v="12"/>
    <d v="2017-06-08T00:00:00"/>
    <s v="Stretch"/>
    <x v="7"/>
    <s v="Industry Platform"/>
    <s v="HSBN NW Monthly Charge"/>
    <s v="KEENAN, DEVIN R (Devin)"/>
    <s v="BLKHSBN"/>
    <m/>
    <m/>
  </r>
  <r>
    <s v="GX-PHRUGXF"/>
    <s v="MEA"/>
    <s v="MEA"/>
    <s v="SAHAM GROUP                                                           "/>
    <s v="Blockchain"/>
    <x v="4"/>
    <m/>
    <m/>
    <m/>
    <x v="2"/>
    <x v="7"/>
    <d v="2017-09-30T00:00:00"/>
    <d v="2017-05-15T00:00:00"/>
    <x v="4"/>
    <d v="2017-09-30T00:00:00"/>
    <n v="50000"/>
    <n v="0.05"/>
    <n v="12"/>
    <d v="2017-05-18T00:00:00"/>
    <s v="Stretch"/>
    <x v="0"/>
    <s v="Cog Process Trnsfmtn"/>
    <s v="UNK - Blockchain (CPR)"/>
    <s v="Oueld Benhouman, Mohamed El Habib (Mohamed El Habib)"/>
    <s v="*"/>
    <m/>
    <m/>
  </r>
  <r>
    <s v="GY-4HUTYS1"/>
    <s v="Europe"/>
    <s v="DACH"/>
    <s v="Gothaer Versicherungsbank VVaG"/>
    <s v="Blockchain PoC / KV"/>
    <x v="1"/>
    <m/>
    <m/>
    <m/>
    <x v="2"/>
    <x v="2"/>
    <d v="2017-09-30T00:00:00"/>
    <s v="02/10/2017 06:59am"/>
    <x v="4"/>
    <d v="2017-09-30T00:00:00"/>
    <n v="50000"/>
    <n v="0.05"/>
    <n v="12"/>
    <s v="05/09/2017 09:11am"/>
    <s v="Stretch"/>
    <x v="0"/>
    <s v="Cognitive Process Transformation"/>
    <s v="CBDS: Watson IoT - Emerging Technologies"/>
    <s v="DATA WITHHELD"/>
    <s v="ZBLKPOC:HW SP: Blockchain Proof of Concept"/>
    <m/>
    <m/>
  </r>
  <r>
    <s v="UO-IEGLSMY"/>
    <s v="Latin America"/>
    <s v="SSA"/>
    <s v="INDUSTRIAL AND COMMERCIAL BANK OF CHINA (ARGENTINA) S.A."/>
    <s v="Proyecto Blockchain ICBC"/>
    <x v="1"/>
    <m/>
    <m/>
    <m/>
    <x v="2"/>
    <x v="1"/>
    <d v="2017-09-30T00:00:00"/>
    <s v="04/20/2017 11:58pm"/>
    <x v="3"/>
    <d v="2017-09-30T00:00:00"/>
    <n v="50000"/>
    <n v="0.05"/>
    <n v="12"/>
    <s v="06/08/2017 01:31am"/>
    <s v="Key stretch"/>
    <x v="1"/>
    <s v="Lab Services"/>
    <s v="Software Services - Bluemix Garage"/>
    <s v="Martin Federico (MARTIN FEDERICO) Lanari"/>
    <s v="ACTINSIG:CLD&amp;COG: Transform processes w/ insights"/>
    <m/>
    <m/>
  </r>
  <r>
    <s v="XO-PGSSMO6"/>
    <s v="Europe"/>
    <s v="Nordic"/>
    <s v="WÄRTSILÄ CORPORATION                                                "/>
    <s v="Wärtsilä blockchain"/>
    <x v="3"/>
    <m/>
    <m/>
    <m/>
    <x v="2"/>
    <x v="12"/>
    <d v="2017-09-30T00:00:00"/>
    <d v="2017-04-26T00:00:00"/>
    <x v="3"/>
    <d v="2017-09-30T00:00:00"/>
    <n v="50000"/>
    <n v="0.05"/>
    <n v="6"/>
    <d v="2017-06-08T00:00:00"/>
    <s v="Stretch"/>
    <x v="0"/>
    <s v="Cog Process Trnsfmtn"/>
    <s v="CPR: Blockchain Consulting"/>
    <s v="Trrnen, Magnus"/>
    <s v="ZBLKPOC"/>
    <m/>
    <m/>
  </r>
  <r>
    <s v="YF-6YUF2CH"/>
    <s v="Europe"/>
    <s v="CEE"/>
    <s v="BANK POLSKA KASA OPIEKI SA                                            "/>
    <s v="blockchain"/>
    <x v="1"/>
    <m/>
    <m/>
    <m/>
    <x v="2"/>
    <x v="1"/>
    <d v="2017-09-30T00:00:00"/>
    <d v="2017-03-31T00:00:00"/>
    <x v="3"/>
    <d v="2017-09-30T00:00:00"/>
    <n v="50000"/>
    <n v="0.05"/>
    <n v="12"/>
    <d v="2017-06-01T00:00:00"/>
    <s v="NIR"/>
    <x v="0"/>
    <s v="Cog Process Trnsfmtn"/>
    <s v="CPR: Blockchain Consulting"/>
    <s v="MALEC, PIOTR"/>
    <m/>
    <m/>
    <m/>
  </r>
  <r>
    <s v="Z8-QBOCV0Q"/>
    <s v="Europe"/>
    <s v="BeNeLux"/>
    <s v="Eneco Holding N.V.                                                    "/>
    <s v="POC Blockchain Eneco trade"/>
    <x v="2"/>
    <m/>
    <m/>
    <m/>
    <x v="2"/>
    <x v="5"/>
    <d v="2017-09-30T00:00:00"/>
    <d v="2017-01-27T00:00:00"/>
    <x v="3"/>
    <d v="2017-09-30T00:00:00"/>
    <n v="50000"/>
    <n v="0.05"/>
    <n v="12"/>
    <d v="2017-05-04T00:00:00"/>
    <s v="Stretch"/>
    <x v="0"/>
    <s v="Cog Process Trnsfmtn"/>
    <s v="CPR: Blockchain Consulting"/>
    <s v="Boon, J M (Hanny)"/>
    <s v="ZBLKPOC"/>
    <m/>
    <m/>
  </r>
  <r>
    <s v="FA-Z9VYSCE"/>
    <s v="Europe"/>
    <s v="UKI"/>
    <s v="NCM NV                                                                "/>
    <s v="Blockchain Services"/>
    <x v="1"/>
    <m/>
    <m/>
    <m/>
    <x v="2"/>
    <x v="2"/>
    <d v="2017-07-03T00:00:00"/>
    <d v="2017-06-06T00:00:00"/>
    <x v="4"/>
    <d v="2017-07-03T00:00:00"/>
    <n v="49996"/>
    <n v="4.9995999999999999E-2"/>
    <n v="12"/>
    <d v="2017-06-12T00:00:00"/>
    <s v="Stretch"/>
    <x v="0"/>
    <s v="Cog Process Trnsfmtn"/>
    <s v="UNK - Blockchain (CPR)"/>
    <s v="Down, C R (Chris)"/>
    <s v="*"/>
    <m/>
    <m/>
  </r>
  <r>
    <s v="6E-G60Y1HO"/>
    <s v="Europe"/>
    <s v="DACH"/>
    <s v="Sicpa S.A."/>
    <s v="Blockchain - Identity Mix - Zero Knowledge base"/>
    <x v="4"/>
    <m/>
    <m/>
    <m/>
    <x v="2"/>
    <x v="7"/>
    <d v="2017-09-22T00:00:00"/>
    <s v="10/19/2016 04:39am"/>
    <x v="3"/>
    <d v="2017-09-22T00:00:00"/>
    <n v="49000"/>
    <n v="4.9000000000000002E-2"/>
    <n v="12"/>
    <s v="06/15/2017 01:32am"/>
    <s v="NIR"/>
    <x v="4"/>
    <s v="Security Services"/>
    <s v="Services: People - Governance"/>
    <s v="DATA WITHHELD"/>
    <s v="BLKHSBN:HW SP: Blockchain High Sec Bus Netwk Blmix, ZBLKPOC:HW SP: Blockchain Proof of Concept"/>
    <m/>
    <m/>
  </r>
  <r>
    <s v="6U-47I71OV"/>
    <s v="Japan"/>
    <s v="Japan"/>
    <s v="TOYOTSU SYSCOM                                                        "/>
    <s v="????????????"/>
    <x v="3"/>
    <m/>
    <m/>
    <m/>
    <x v="2"/>
    <x v="9"/>
    <d v="2017-08-09T00:00:00"/>
    <d v="2017-05-10T00:00:00"/>
    <x v="4"/>
    <d v="2017-08-09T00:00:00"/>
    <n v="47619"/>
    <n v="4.7619000000000002E-2"/>
    <n v="3"/>
    <d v="2017-05-11T00:00:00"/>
    <s v="Stretch"/>
    <x v="0"/>
    <s v="Cog Process Trnsfmtn"/>
    <s v="CPR: Blockchain Consulting"/>
    <s v="Inoue, Michihiro"/>
    <m/>
    <m/>
    <m/>
  </r>
  <r>
    <s v="IW-J3PHEUE"/>
    <s v="Japan"/>
    <s v="Japan"/>
    <s v="TOYOTA TSUSHO CORPORATION                                             "/>
    <s v="????????????"/>
    <x v="3"/>
    <m/>
    <m/>
    <m/>
    <x v="2"/>
    <x v="9"/>
    <d v="2017-08-09T00:00:00"/>
    <d v="2017-05-10T00:00:00"/>
    <x v="3"/>
    <d v="2017-08-09T00:00:00"/>
    <n v="47619"/>
    <n v="4.7619000000000002E-2"/>
    <n v="3"/>
    <d v="2017-06-01T00:00:00"/>
    <s v="Stretch"/>
    <x v="0"/>
    <s v="Cog Process Trnsfmtn"/>
    <s v="CPR: Blockchain Consulting"/>
    <s v="Inoue, Michihiro"/>
    <m/>
    <m/>
    <m/>
  </r>
  <r>
    <s v="NX-8EUYU2K"/>
    <s v="Japan"/>
    <s v="Japan"/>
    <s v="SENSHU IKEDA BANK,LTD., THE"/>
    <s v="?????BlockChain"/>
    <x v="1"/>
    <m/>
    <m/>
    <m/>
    <x v="2"/>
    <x v="1"/>
    <d v="2017-09-10T00:00:00"/>
    <s v="06/11/2017 08:32pm"/>
    <x v="4"/>
    <d v="2017-09-10T00:00:00"/>
    <n v="47619"/>
    <n v="4.7619000000000002E-2"/>
    <n v="6"/>
    <s v="06/15/2017 01:32am"/>
    <s v="Stretch"/>
    <x v="1"/>
    <s v="Cloud Developer Service"/>
    <s v="IBM Bluemix Garage - Bluemix Migration Project"/>
    <s v="Mitsuhiro (MITSUHIRO) Hirai"/>
    <m/>
    <m/>
    <m/>
  </r>
  <r>
    <s v="42-A5ON022"/>
    <s v="Japan"/>
    <s v="Japan"/>
    <s v="BANK OF IWATE, LTD., THE"/>
    <s v="Blockchain ????"/>
    <x v="1"/>
    <m/>
    <m/>
    <m/>
    <x v="2"/>
    <x v="1"/>
    <d v="2017-09-11T00:00:00"/>
    <s v="02/06/2017 10:06am"/>
    <x v="3"/>
    <d v="2017-09-11T00:00:00"/>
    <n v="47619"/>
    <n v="4.7619000000000002E-2"/>
    <n v="6"/>
    <s v="04/20/2017 01:32am"/>
    <s v="Stretch"/>
    <x v="1"/>
    <s v="Cloud Developer Service"/>
    <s v="IBM Bluemix Garage - Architecture"/>
    <s v="Akio (AKIO) Koike"/>
    <s v="ASASERVC:Cloud Business Solution (CBS), BLUEMIXX:GBS Bluemix Custom Application Services, ISA-BankFS08-Blockchain"/>
    <m/>
    <m/>
  </r>
  <r>
    <s v="0D-ELBFH22"/>
    <s v="Japan"/>
    <s v="Japan"/>
    <s v="SUMITCLUB"/>
    <s v="????????BlockChain???ID???"/>
    <x v="1"/>
    <m/>
    <m/>
    <m/>
    <x v="2"/>
    <x v="1"/>
    <d v="2017-09-30T00:00:00"/>
    <s v="06/01/2017 07:14am"/>
    <x v="3"/>
    <d v="2017-09-30T00:00:00"/>
    <n v="47619"/>
    <n v="4.7619000000000002E-2"/>
    <n v="3"/>
    <s v="06/08/2017 01:31am"/>
    <s v="Stretch"/>
    <x v="7"/>
    <s v="Watson FSS Core"/>
    <s v="Do Not Use - GPP WFAL"/>
    <s v="Kohei (KOHEI) Negishi"/>
    <s v="ISA-BankInsFS09RC-Risk&amp;Comp"/>
    <m/>
    <m/>
  </r>
  <r>
    <s v="PY-ZAFQ85M"/>
    <s v="Europe"/>
    <s v="UKI"/>
    <s v="Everledger Limited"/>
    <s v="Scaling Blockchain Environment Project. Possible SAN health check and storage opp to follow."/>
    <x v="1"/>
    <m/>
    <m/>
    <m/>
    <x v="2"/>
    <x v="1"/>
    <d v="2017-09-30T00:00:00"/>
    <s v="02/14/2017 11:12am"/>
    <x v="6"/>
    <d v="2017-09-30T00:00:00"/>
    <n v="46500"/>
    <n v="4.65E-2"/>
    <n v="1"/>
    <s v="02/16/2017 01:31am"/>
    <s v="NIR"/>
    <x v="5"/>
    <s v="Storage"/>
    <s v="SAN - Midrange Switches"/>
    <s v="William Benjamin (WILLIAM) Glendon"/>
    <s v="CLOUD1:All Cloud Sales other than to Cloud SPs"/>
    <m/>
    <m/>
  </r>
  <r>
    <s v="3E-S2HPXW8"/>
    <s v="Europe"/>
    <s v="France"/>
    <s v="FAURECIA SERVICES GROUPE"/>
    <s v="Blockchain for supply chain"/>
    <x v="3"/>
    <m/>
    <m/>
    <m/>
    <x v="2"/>
    <x v="9"/>
    <d v="2017-09-15T00:00:00"/>
    <s v="03/07/2017 02:00pm"/>
    <x v="4"/>
    <d v="2017-12-15T00:00:00"/>
    <n v="45000"/>
    <n v="4.4999999999999998E-2"/>
    <n v="12"/>
    <s v="04/20/2017 01:32am"/>
    <s v="At Risk"/>
    <x v="1"/>
    <s v="Cloud Developer Service"/>
    <s v="IBM Bluemix Garage - MVP"/>
    <s v="Isabelle (ISABELLE) Bessiere"/>
    <s v="ISA-AutoIS07-DigitSupplyChain"/>
    <m/>
    <m/>
  </r>
  <r>
    <s v="S5-T30AGEL"/>
    <s v="North America"/>
    <s v="US Industrial"/>
    <s v="BAYER HEALTHCARE LLC                                                  "/>
    <s v="Blockchain - Finance Accounting"/>
    <x v="0"/>
    <m/>
    <m/>
    <m/>
    <x v="2"/>
    <x v="10"/>
    <d v="2017-09-29T00:00:00"/>
    <d v="2017-03-20T00:00:00"/>
    <x v="3"/>
    <d v="2017-09-22T00:00:00"/>
    <n v="45000"/>
    <n v="4.4999999999999998E-2"/>
    <n v="12"/>
    <d v="2017-05-18T00:00:00"/>
    <s v="Stretch"/>
    <x v="3"/>
    <s v="Infrastructure Svcs"/>
    <s v="6950-16G GTS Split Blockchain on Bluemix (Finance Use Only)"/>
    <s v="Hogg, Robert K."/>
    <s v="BLKHSBN"/>
    <m/>
    <m/>
  </r>
  <r>
    <s v="FV-ZNX9Z8G"/>
    <s v="Asia Pacific"/>
    <s v="ISA"/>
    <s v="Chesterfield &amp; Baggins India Private Limited"/>
    <s v="IBM Blockchain"/>
    <x v="5"/>
    <m/>
    <m/>
    <m/>
    <x v="2"/>
    <x v="1"/>
    <d v="2017-08-29T00:00:00"/>
    <s v="05/31/2017 02:28am"/>
    <x v="3"/>
    <d v="2017-08-29T00:00:00"/>
    <n v="44444"/>
    <n v="4.4443999999999997E-2"/>
    <n v="12"/>
    <s v="06/01/2017 01:32am"/>
    <s v="Stretch"/>
    <x v="1"/>
    <s v="Cloud Developer Service"/>
    <s v="Bluemix Public Subscription"/>
    <s v="SANJEEV (SANJEEV) KUMAR"/>
    <s v="ISA-BankFS08-Blockchain"/>
    <m/>
    <m/>
  </r>
  <r>
    <s v="LD-TNTYKNW"/>
    <s v="Asia Pacific"/>
    <s v="ISA"/>
    <s v="VFS GLOBAL SERVICES PRIVATE LIMITED"/>
    <s v="Blockchain"/>
    <x v="5"/>
    <m/>
    <m/>
    <m/>
    <x v="2"/>
    <x v="4"/>
    <d v="2017-08-29T00:00:00"/>
    <s v="05/31/2017 06:07am"/>
    <x v="3"/>
    <d v="2017-08-29T00:00:00"/>
    <n v="44444"/>
    <n v="4.4443999999999997E-2"/>
    <n v="12"/>
    <s v="06/15/2017 01:31am"/>
    <s v="Stretch"/>
    <x v="9"/>
    <s v="Watson Data Platform"/>
    <s v="Bluemix Lift"/>
    <s v="SANJEEV (SANJEEV) KUMAR"/>
    <s v="ISA-999-NoSolutionSold"/>
    <m/>
    <m/>
  </r>
  <r>
    <s v="OY-HQKKLGL"/>
    <s v="Asia Pacific"/>
    <s v="ISA"/>
    <s v="SBI GENERAL INSURANCE COMPANY LIMITED"/>
    <s v="Chatbot, API, Blockchain"/>
    <x v="5"/>
    <m/>
    <m/>
    <m/>
    <x v="2"/>
    <x v="2"/>
    <d v="2017-09-06T00:00:00"/>
    <s v="06/08/2017 05:10am"/>
    <x v="3"/>
    <d v="2017-09-06T00:00:00"/>
    <n v="44444"/>
    <n v="4.4443999999999997E-2"/>
    <n v="12"/>
    <s v="06/15/2017 01:31am"/>
    <s v="NIR"/>
    <x v="9"/>
    <s v="Watson Data Platform"/>
    <s v="Bluemix Lift"/>
    <s v="SANJEEV (SANJEEV) KUMAR"/>
    <s v="CLOUD1:All Cloud Sales other than to Cloud SPs"/>
    <m/>
    <m/>
  </r>
  <r>
    <s v="94-J23WMLO"/>
    <s v="Asia Pacific"/>
    <s v="ISA"/>
    <s v="TATA COMMUNICATIONS LIMITED                                           "/>
    <s v="Tata Communications Blockchain POC"/>
    <x v="5"/>
    <m/>
    <m/>
    <m/>
    <x v="2"/>
    <x v="3"/>
    <d v="2017-09-30T00:00:00"/>
    <d v="2017-04-24T00:00:00"/>
    <x v="6"/>
    <d v="2017-09-30T00:00:00"/>
    <n v="44444"/>
    <n v="4.4443999999999997E-2"/>
    <n v="3"/>
    <d v="2017-06-09T00:00:00"/>
    <s v="NIR"/>
    <x v="0"/>
    <s v="Cog Process Trnsfmtn"/>
    <s v="UNK - Blockchain (CPR)"/>
    <s v="ZURALE, MAKARAND P (MAK)"/>
    <s v="*"/>
    <m/>
    <m/>
  </r>
  <r>
    <s v="CD-9EBAUWM"/>
    <s v="Asia Pacific"/>
    <s v="ANZ"/>
    <s v="COMMONWEALTH BANK OF AUSTRALIA                                        "/>
    <s v="CBA Blockchain in supply chain with institutional bank design thinking works"/>
    <x v="1"/>
    <m/>
    <m/>
    <m/>
    <x v="2"/>
    <x v="1"/>
    <d v="2017-09-08T00:00:00"/>
    <d v="2017-05-02T00:00:00"/>
    <x v="4"/>
    <d v="2017-09-08T00:00:00"/>
    <n v="43400"/>
    <n v="4.3400000000000001E-2"/>
    <n v="12"/>
    <d v="2017-05-04T00:00:00"/>
    <s v="NIR"/>
    <x v="0"/>
    <s v="Cog Process Trnsfmtn"/>
    <s v="UNK - Blockchain (CPR)"/>
    <s v="YUEN, HARRY C (Harry)"/>
    <m/>
    <m/>
    <m/>
  </r>
  <r>
    <s v="AZ-0E010OE"/>
    <s v="North America"/>
    <s v="US Communica/CSI"/>
    <s v="FlexAlert, Inc"/>
    <s v="Blockchain workshop"/>
    <x v="3"/>
    <m/>
    <m/>
    <m/>
    <x v="2"/>
    <x v="4"/>
    <d v="2017-08-31T00:00:00"/>
    <s v="05/15/2017 01:20pm"/>
    <x v="6"/>
    <d v="2017-08-31T00:00:00"/>
    <n v="41680"/>
    <n v="4.1680000000000002E-2"/>
    <n v="1"/>
    <s v="05/18/2017 01:32am"/>
    <s v="NIR"/>
    <x v="2"/>
    <s v="Platform &amp; Industry Solutions"/>
    <s v="EDUCATION Other IoT SW Services"/>
    <s v="Brennen (BRENNEN) Lafleur"/>
    <s v="WATSNIOT:Embedded: Watson Internet of Things - Co"/>
    <m/>
    <m/>
  </r>
  <r>
    <s v="FN-E2BANYV"/>
    <s v="Europe"/>
    <s v="BeNeLux"/>
    <s v="ioDigital                                                             "/>
    <s v="blockchain"/>
    <x v="3"/>
    <m/>
    <m/>
    <m/>
    <x v="2"/>
    <x v="4"/>
    <d v="2017-07-18T00:00:00"/>
    <d v="2017-04-19T00:00:00"/>
    <x v="6"/>
    <d v="2017-07-18T00:00:00"/>
    <n v="40000"/>
    <n v="0.04"/>
    <n v="12"/>
    <d v="2017-04-20T00:00:00"/>
    <s v="NIR"/>
    <x v="0"/>
    <s v="Cog Process Trnsfmtn"/>
    <s v="CPR: Blockchain Consulting"/>
    <s v="Smith, Coenraad *CONTRACTOR*"/>
    <s v="CLOUD1"/>
    <m/>
    <m/>
  </r>
  <r>
    <s v="XH-9S93TM9"/>
    <s v="Asia Pacific"/>
    <s v="ISA"/>
    <s v="CARGILLS AGRICULTURAL AND                                             "/>
    <s v="BlockChain"/>
    <x v="5"/>
    <m/>
    <m/>
    <m/>
    <x v="2"/>
    <x v="1"/>
    <d v="2017-08-25T00:00:00"/>
    <d v="2017-03-22T00:00:00"/>
    <x v="6"/>
    <d v="2017-08-25T00:00:00"/>
    <n v="40000"/>
    <n v="0.04"/>
    <n v="12"/>
    <d v="2017-05-26T00:00:00"/>
    <s v="Stretch"/>
    <x v="0"/>
    <s v="Cog Process Trnsfmtn"/>
    <s v="UNK - Blockchain (CPR)"/>
    <s v="Fernando, Chrishan M (Chrishan)"/>
    <m/>
    <m/>
    <m/>
  </r>
  <r>
    <s v="DC-NCU7T89"/>
    <s v="North America"/>
    <s v="US Finance Service"/>
    <s v="UnitedHealth Group"/>
    <s v="Blockchain Garage"/>
    <x v="1"/>
    <m/>
    <m/>
    <m/>
    <x v="2"/>
    <x v="2"/>
    <d v="2017-09-08T00:00:00"/>
    <s v="05/12/2017 04:00pm"/>
    <x v="3"/>
    <d v="2017-09-08T00:00:00"/>
    <n v="40000"/>
    <n v="0.04"/>
    <n v="12"/>
    <s v="05/18/2017 01:32am"/>
    <s v="Key stretch"/>
    <x v="1"/>
    <s v="Lab Services"/>
    <s v="Software Services - Bluemix Garage"/>
    <s v="John W. (John) DuBois"/>
    <s v="DEVCNAPP:CLD&amp;COG: Develop cloud native apps"/>
    <m/>
    <m/>
  </r>
  <r>
    <s v="K6-V7XMVXT"/>
    <s v="Europe"/>
    <s v="DACH"/>
    <s v="Leisure Cargo GmbH"/>
    <s v="Blockchain"/>
    <x v="4"/>
    <m/>
    <m/>
    <m/>
    <x v="2"/>
    <x v="6"/>
    <d v="2017-09-18T00:00:00"/>
    <s v="11/23/2016 11:54am"/>
    <x v="4"/>
    <d v="2017-09-18T00:00:00"/>
    <n v="40000"/>
    <n v="0.04"/>
    <n v="12"/>
    <s v="02/27/2017 03:58am"/>
    <s v="Stretch"/>
    <x v="1"/>
    <s v="Cloud Developer Service"/>
    <m/>
    <s v="DATA WITHHELD"/>
    <m/>
    <m/>
    <m/>
  </r>
  <r>
    <s v="0R-ETGYL4H"/>
    <s v="North America"/>
    <s v="US Communica/CSI"/>
    <s v="Operation Green Zone                                                  "/>
    <s v="HSBN for Operationa Green Zone &amp; Foundation for 5; Protecting Veterans and P"/>
    <x v="3"/>
    <m/>
    <m/>
    <m/>
    <x v="2"/>
    <x v="4"/>
    <d v="2017-09-30T00:00:00"/>
    <d v="2017-05-22T00:00:00"/>
    <x v="3"/>
    <d v="2017-09-30T00:00:00"/>
    <n v="40000"/>
    <n v="0.04"/>
    <n v="12"/>
    <d v="2017-05-25T00:00:00"/>
    <s v="Stretch"/>
    <x v="7"/>
    <s v="Industry Platform"/>
    <s v="HSBN SOI Monthly charge"/>
    <s v="Datta, Rajarshi (Raj)"/>
    <m/>
    <m/>
    <m/>
  </r>
  <r>
    <s v="0R-ETGYL4H"/>
    <s v="North America"/>
    <s v="US Communica/CSI"/>
    <s v="Operation Green Zone                                                  "/>
    <s v="HSBN for Operationa Green Zone &amp; Foundation for 5; Protecting Veterans and P"/>
    <x v="3"/>
    <m/>
    <m/>
    <m/>
    <x v="2"/>
    <x v="4"/>
    <d v="2017-09-30T00:00:00"/>
    <d v="2017-05-22T00:00:00"/>
    <x v="3"/>
    <d v="2017-09-30T00:00:00"/>
    <n v="40000"/>
    <n v="0.04"/>
    <n v="12"/>
    <d v="2017-05-25T00:00:00"/>
    <s v="Stretch"/>
    <x v="7"/>
    <s v="Industry Platform"/>
    <s v="HSBN Support monthly charge"/>
    <s v="Datta, Rajarshi (Raj)"/>
    <m/>
    <m/>
    <m/>
  </r>
  <r>
    <s v="UB-SEK3O37"/>
    <s v="North America"/>
    <s v="US Federal"/>
    <s v="DEFENSE LOGISTICS AGENCY"/>
    <s v="Bluemix-blockchain for supplychain, Bluemix Garage"/>
    <x v="0"/>
    <m/>
    <m/>
    <m/>
    <x v="2"/>
    <x v="0"/>
    <d v="2017-09-30T00:00:00"/>
    <s v="04/12/2017 09:26am"/>
    <x v="3"/>
    <d v="2017-09-30T00:00:00"/>
    <n v="40000"/>
    <n v="0.04"/>
    <n v="12"/>
    <s v="05/11/2017 01:32am"/>
    <s v="NIR"/>
    <x v="1"/>
    <s v="Cloud Developer Service"/>
    <s v="IBM Bluemix Garage - Design Thinking"/>
    <s v="ANDREW B. (Andrew) MYERS"/>
    <s v="CLOUD1:All Cloud Sales other than to Cloud SPs"/>
    <m/>
    <m/>
  </r>
  <r>
    <s v="Z8-PK0ZMNC"/>
    <s v="Asia Pacific"/>
    <s v="Korea"/>
    <s v="KEPCO"/>
    <s v="[KEPCO] Blockchain Pilot for EV sharing"/>
    <x v="2"/>
    <m/>
    <m/>
    <m/>
    <x v="2"/>
    <x v="5"/>
    <d v="2017-08-18T00:00:00"/>
    <s v="03/19/2017 09:40pm"/>
    <x v="2"/>
    <d v="2017-08-31T00:00:00"/>
    <n v="39000"/>
    <n v="3.9E-2"/>
    <n v="3"/>
    <s v="06/12/2017 04:46am"/>
    <s v="At Risk"/>
    <x v="1"/>
    <s v="Cloud Developer Service"/>
    <s v="IBM Bluemix Dedicated - Runtimes"/>
    <s v="Jae Jun (JAE JUN) Lee"/>
    <s v="CLOUD1:All Cloud Sales other than to Cloud SPs"/>
    <m/>
    <m/>
  </r>
  <r>
    <s v="AM-Z9P2LZ5"/>
    <s v="Europe"/>
    <s v="UKI"/>
    <s v="DEFRA DEFRA FINANCE AREA 1C"/>
    <s v="17G-DTF2b: Digital Transformation - Livestock Information Programme Blockchain PoC"/>
    <x v="0"/>
    <m/>
    <m/>
    <m/>
    <x v="2"/>
    <x v="0"/>
    <d v="2017-07-28T00:00:00"/>
    <s v="06/26/2015 05:03am"/>
    <x v="3"/>
    <d v="2017-09-30T00:00:00"/>
    <n v="38750"/>
    <n v="3.875E-2"/>
    <n v="3"/>
    <s v="06/15/2017 01:32am"/>
    <s v="Key stretch"/>
    <x v="0"/>
    <s v="Cloud Application Innovation"/>
    <s v="CAI BDS Enhancement Services - Portfolio Services"/>
    <s v="Wendy (Wendy) Rossiter"/>
    <s v="IGSPN:Procurement NONE - No 3rd Party Supplier, ISA-GovtPG81-CitizenEngagement"/>
    <m/>
    <m/>
  </r>
  <r>
    <s v="2I-DR6GUAI"/>
    <s v="Europe"/>
    <s v="UKI"/>
    <s v="CSC"/>
    <s v="Blockchain Garage of UK Market"/>
    <x v="3"/>
    <m/>
    <m/>
    <m/>
    <x v="2"/>
    <x v="4"/>
    <d v="2017-08-25T00:00:00"/>
    <s v="06/09/2017 11:30am"/>
    <x v="3"/>
    <d v="2017-08-25T00:00:00"/>
    <n v="38750"/>
    <n v="3.875E-2"/>
    <n v="12"/>
    <s v="06/15/2017 01:32am"/>
    <s v="Key stretch"/>
    <x v="1"/>
    <s v="Cloud Developer Service"/>
    <s v="IBM Bluemix Garage - Design Thinking"/>
    <s v="James (JAMES) Rogers"/>
    <s v="CLOUD1:All Cloud Sales other than to Cloud SPs"/>
    <m/>
    <m/>
  </r>
  <r>
    <s v="5M-B9HG3QP"/>
    <s v="Europe"/>
    <s v="UKI"/>
    <s v="HSBC                                                                  "/>
    <s v="Blockchain for Global Liquidity"/>
    <x v="1"/>
    <m/>
    <m/>
    <m/>
    <x v="2"/>
    <x v="1"/>
    <d v="2017-09-07T00:00:00"/>
    <d v="2017-05-09T00:00:00"/>
    <x v="4"/>
    <d v="2017-08-07T00:00:00"/>
    <n v="38747"/>
    <n v="3.8746999999999997E-2"/>
    <n v="3"/>
    <d v="2017-05-11T00:00:00"/>
    <s v="NIR"/>
    <x v="0"/>
    <s v="Cog Process Trnsfmtn"/>
    <s v="CPR: Blockchain Consulting"/>
    <s v="Blair, Simone"/>
    <s v="ZBLKPOC"/>
    <m/>
    <m/>
  </r>
  <r>
    <s v="3S-9LA10KX"/>
    <s v="Japan"/>
    <s v="Japan"/>
    <s v="NTT COMWARE CORPORATION"/>
    <s v="Blockchain????"/>
    <x v="2"/>
    <m/>
    <m/>
    <m/>
    <x v="2"/>
    <x v="3"/>
    <d v="2017-07-31T00:00:00"/>
    <s v="06/05/2017 07:03am"/>
    <x v="3"/>
    <d v="2017-07-31T00:00:00"/>
    <n v="38095"/>
    <n v="3.8094999999999997E-2"/>
    <n v="2"/>
    <s v="06/15/2017 01:32am"/>
    <s v="Key stretch"/>
    <x v="0"/>
    <s v="Cognitive Process Transformation"/>
    <s v="CBDS: Watson IoT - Next Gen Supply Chain"/>
    <s v="Daizo (DAIZO) Tabuchi"/>
    <s v="ISA-TMECS11-CloudITAgility, VDPCand:Value Driven Proposal Candidate, VDPCnfm:Value Driven Proposal Confirm"/>
    <m/>
    <m/>
  </r>
  <r>
    <s v="WM-3ZCGKIR"/>
    <s v="MEA"/>
    <s v="MEA"/>
    <s v="UCS SOLUTIONS (PTY) LTD                                               "/>
    <s v="UCS - Blockchain"/>
    <x v="2"/>
    <m/>
    <m/>
    <m/>
    <x v="2"/>
    <x v="3"/>
    <d v="2017-09-21T00:00:00"/>
    <d v="2017-05-02T00:00:00"/>
    <x v="4"/>
    <d v="2017-09-21T00:00:00"/>
    <n v="37185"/>
    <n v="3.7185000000000003E-2"/>
    <n v="12"/>
    <d v="2017-05-20T00:00:00"/>
    <s v="NIR"/>
    <x v="0"/>
    <s v="Cog Process Trnsfmtn"/>
    <s v="CPR: Blockchain Consulting"/>
    <s v="GREYLING, CHERYL R (Cheryl)"/>
    <s v="*"/>
    <m/>
    <m/>
  </r>
  <r>
    <s v="MH-PVH925O"/>
    <s v="Asia Pacific"/>
    <s v="ASEAN"/>
    <s v="SKILLSFUTURE SINGAPORE"/>
    <s v="IBM Blockchain POC (Design Thinking Workshop)"/>
    <x v="0"/>
    <m/>
    <m/>
    <m/>
    <x v="2"/>
    <x v="0"/>
    <d v="2017-09-25T00:00:00"/>
    <s v="03/31/2017 03:00am"/>
    <x v="4"/>
    <d v="2017-09-25T00:00:00"/>
    <n v="36474"/>
    <n v="3.6473999999999999E-2"/>
    <n v="12"/>
    <s v="05/20/2017 01:06pm"/>
    <s v="Stretch"/>
    <x v="1"/>
    <s v="Lab Services"/>
    <s v="Software Services - Bluemix Garage"/>
    <s v="LEH HOON (Leh Hoon) TOH"/>
    <m/>
    <m/>
    <m/>
  </r>
  <r>
    <s v="6S-93UL6ZD"/>
    <s v="North America"/>
    <s v="US Distribution"/>
    <s v="TYSON FOODS, INC."/>
    <s v="Tyson - Blockchain Trade Spend"/>
    <x v="4"/>
    <s v="No"/>
    <s v="TBD"/>
    <s v="Exploring options for pilot project along with Walmart, instead of a PoC. The deal is on Hold as discussions are in progress"/>
    <x v="2"/>
    <x v="7"/>
    <d v="2017-09-21T00:00:00"/>
    <s v="04/10/2017 01:06pm"/>
    <x v="2"/>
    <d v="2017-09-21T00:00:00"/>
    <n v="36000"/>
    <n v="3.5999999999999997E-2"/>
    <n v="12"/>
    <s v="06/08/2017 08:41am"/>
    <s v="Key stretch"/>
    <x v="1"/>
    <s v="Cloud Developer Service"/>
    <s v="IBM Bluemix Dedicated - Runtimes"/>
    <s v="Kristian (Kristian) Trick"/>
    <s v="CLOUD1:All Cloud Sales other than to Cloud SPs"/>
    <m/>
    <m/>
  </r>
  <r>
    <s v="8B-AMXADYK"/>
    <s v="Asia Pacific"/>
    <s v="ASEAN"/>
    <s v="CERTIS CISCO SECURITY TECHNOLOGY PTE. LTD."/>
    <s v="Blockchain"/>
    <x v="1"/>
    <m/>
    <m/>
    <m/>
    <x v="2"/>
    <x v="1"/>
    <d v="2017-07-10T00:00:00"/>
    <s v="04/11/2017 06:36am"/>
    <x v="4"/>
    <d v="2017-07-10T00:00:00"/>
    <n v="35000"/>
    <n v="3.5000000000000003E-2"/>
    <n v="1"/>
    <s v="04/13/2017 01:32am"/>
    <s v="NIR"/>
    <x v="1"/>
    <s v="Cloud Developer Service"/>
    <m/>
    <s v="JOLENE FONG MENG (Jolene Fong Meng) SIM"/>
    <m/>
    <m/>
    <m/>
  </r>
  <r>
    <s v="LS-UA0ZWAR"/>
    <s v="Asia Pacific"/>
    <s v="ASEAN"/>
    <s v="SILVERLAKE HOLDINGS SDN BHD"/>
    <s v="Blockchain and Cognitive for Silverlake Fintech Initiative"/>
    <x v="3"/>
    <m/>
    <m/>
    <m/>
    <x v="2"/>
    <x v="4"/>
    <d v="2017-07-10T00:00:00"/>
    <s v="04/10/2017 10:55pm"/>
    <x v="2"/>
    <d v="2017-07-10T00:00:00"/>
    <n v="35000"/>
    <n v="3.5000000000000003E-2"/>
    <n v="12"/>
    <s v="06/15/2017 01:32am"/>
    <s v="At Risk"/>
    <x v="1"/>
    <s v="Lab Services"/>
    <s v="Software Services - Bluemix Garage"/>
    <s v="FONG YEE (Fong Yee) LONG"/>
    <s v="NONE:No code/solution involved"/>
    <m/>
    <m/>
  </r>
  <r>
    <s v="8W-IS15ZQC"/>
    <s v="North America"/>
    <s v="US Finance Service"/>
    <s v="WELLS FARGO BANK"/>
    <s v="Blockchain - 2 Design Thinking Workshops"/>
    <x v="1"/>
    <m/>
    <m/>
    <m/>
    <x v="2"/>
    <x v="1"/>
    <d v="2017-07-28T00:00:00"/>
    <s v="04/12/2016 07:39pm"/>
    <x v="3"/>
    <d v="2017-07-28T00:00:00"/>
    <n v="35000"/>
    <n v="3.5000000000000003E-2"/>
    <n v="12"/>
    <s v="06/15/2017 01:32am"/>
    <s v="Stretch"/>
    <x v="1"/>
    <s v="Cloud Developer Service"/>
    <s v="IBM Bluemix Garage - Design Thinking"/>
    <s v="ALEX (Alex) GRILLAKIS"/>
    <s v="NONE:No code/solution involved"/>
    <m/>
    <m/>
  </r>
  <r>
    <s v="07-FTD25JP"/>
    <s v="Asia Pacific"/>
    <s v="ASEAN"/>
    <s v="3D MATTERS PTE. LTD"/>
    <s v="Blockchain"/>
    <x v="2"/>
    <m/>
    <m/>
    <m/>
    <x v="2"/>
    <x v="3"/>
    <d v="2017-08-03T00:00:00"/>
    <s v="05/05/2017 04:32am"/>
    <x v="3"/>
    <d v="2017-08-03T00:00:00"/>
    <n v="35000"/>
    <n v="3.5000000000000003E-2"/>
    <n v="3"/>
    <s v="06/08/2017 01:32am"/>
    <s v="NIR"/>
    <x v="1"/>
    <s v="Cloud Developer Service"/>
    <s v="IBM Bluemix Garage - Design Thinking"/>
    <s v="JOLENE FONG MENG (Jolene Fong Meng) SIM"/>
    <s v="NONE:No code/solution involved"/>
    <m/>
    <m/>
  </r>
  <r>
    <s v="1I-VG8ABPT"/>
    <s v="Asia Pacific"/>
    <s v="ASEAN"/>
    <s v="CYGEN GROUP (M) SDN BHD"/>
    <s v="Blockchain for Healthcare (DT)"/>
    <x v="0"/>
    <m/>
    <m/>
    <m/>
    <x v="2"/>
    <x v="0"/>
    <d v="2017-09-15T00:00:00"/>
    <s v="02/24/2017 04:06am"/>
    <x v="2"/>
    <d v="2017-09-15T00:00:00"/>
    <n v="35000"/>
    <n v="3.5000000000000003E-2"/>
    <n v="12"/>
    <s v="06/08/2017 01:31am"/>
    <s v="At Risk"/>
    <x v="1"/>
    <s v="Cloud Developer Service"/>
    <s v="IBM Bluemix Garage - Design Thinking"/>
    <s v="HUI KHEE (Hui Khee) LIM"/>
    <s v="CLOUD1:All Cloud Sales other than to Cloud SPs"/>
    <m/>
    <m/>
  </r>
  <r>
    <s v="9T-QVW6H26"/>
    <s v="Asia Pacific"/>
    <s v="ASEAN"/>
    <s v="BANGKO SENTRAL NG PILIPINAS                                           "/>
    <s v="KYC Business Case for Blockchain"/>
    <x v="1"/>
    <m/>
    <m/>
    <m/>
    <x v="2"/>
    <x v="1"/>
    <d v="2017-09-20T00:00:00"/>
    <d v="2017-05-29T00:00:00"/>
    <x v="4"/>
    <d v="2017-09-20T00:00:00"/>
    <n v="35000"/>
    <n v="3.5000000000000003E-2"/>
    <n v="12"/>
    <d v="2017-06-01T00:00:00"/>
    <s v="NIR"/>
    <x v="0"/>
    <s v="Cog Process Trnsfmtn"/>
    <s v="UNK - Blockchain (CPR)"/>
    <s v="EVANS, TIMOTHY ROBERT (Tim)"/>
    <m/>
    <m/>
    <m/>
  </r>
  <r>
    <s v="VJ-PIZN9SY"/>
    <s v="MEA"/>
    <s v="MEA"/>
    <s v="HABIB BANK LIMITED                                                    "/>
    <s v="HBL Block Chain"/>
    <x v="1"/>
    <m/>
    <m/>
    <m/>
    <x v="2"/>
    <x v="1"/>
    <d v="2017-09-21T00:00:00"/>
    <d v="2017-03-15T00:00:00"/>
    <x v="3"/>
    <d v="2017-08-23T00:00:00"/>
    <n v="35000"/>
    <n v="3.5000000000000003E-2"/>
    <n v="4"/>
    <d v="2017-06-14T00:00:00"/>
    <s v="Stretch"/>
    <x v="0"/>
    <s v="Cog Process Trnsfmtn"/>
    <s v="CPR: Blockchain Consulting"/>
    <s v="Haider, Adeel (Adeel)"/>
    <m/>
    <m/>
    <m/>
  </r>
  <r>
    <s v="BG-FKS7BH4"/>
    <s v="Asia Pacific"/>
    <s v="ASEAN"/>
    <s v="EMULTIMEDIA PTE. LTD"/>
    <s v="Blockchain for Initial Coin Offering"/>
    <x v="3"/>
    <m/>
    <m/>
    <m/>
    <x v="2"/>
    <x v="4"/>
    <d v="2017-09-29T00:00:00"/>
    <s v="06/07/2017 03:34am"/>
    <x v="3"/>
    <d v="2017-09-29T00:00:00"/>
    <n v="35000"/>
    <n v="3.5000000000000003E-2"/>
    <n v="12"/>
    <s v="06/08/2017 01:31am"/>
    <s v="NIR"/>
    <x v="1"/>
    <s v="Cloud Developer Service"/>
    <s v="IBM Bluemix Garage - Design Thinking"/>
    <s v="JOLENE FONG MENG (Jolene Fong Meng) SIM"/>
    <s v="NONE:No code/solution involved"/>
    <m/>
    <m/>
  </r>
  <r>
    <s v="LK-CLQ78ZY"/>
    <s v="Europe"/>
    <s v="DACH"/>
    <s v="Volkswagen AG"/>
    <s v="Blockchain for VW Treasury"/>
    <x v="3"/>
    <m/>
    <m/>
    <m/>
    <x v="2"/>
    <x v="9"/>
    <d v="2017-09-29T00:00:00"/>
    <s v="12/08/2016 01:02pm"/>
    <x v="3"/>
    <d v="2017-09-29T00:00:00"/>
    <n v="35000"/>
    <n v="3.5000000000000003E-2"/>
    <n v="6"/>
    <s v="04/27/2017 01:32am"/>
    <s v="NIR"/>
    <x v="0"/>
    <s v="iX Growth Platform"/>
    <s v="DSI - iX: Cust Engage &amp; Dsgn: GBS SW Support/Enhancements"/>
    <s v="DATA WITHHELD"/>
    <s v="ISA-BankFMFS03-BackOfficeOps"/>
    <m/>
    <m/>
  </r>
  <r>
    <s v="V4-WS3U7A1"/>
    <s v="Europe"/>
    <s v="France"/>
    <s v="SOGECAP"/>
    <s v="Blockchain pour Domotique - Sociéié Générale Insurance"/>
    <x v="1"/>
    <m/>
    <m/>
    <m/>
    <x v="2"/>
    <x v="2"/>
    <d v="2017-09-30T00:00:00"/>
    <s v="03/02/2017 07:38am"/>
    <x v="4"/>
    <d v="2017-09-30T00:00:00"/>
    <n v="35000"/>
    <n v="3.5000000000000003E-2"/>
    <n v="12"/>
    <s v="05/11/2017 01:32am"/>
    <s v="NIR"/>
    <x v="1"/>
    <s v="Cloud Developer Service"/>
    <s v="IBM Bluemix Garage - Other"/>
    <s v="Marc (MARC) Durand"/>
    <s v="ZBLKPOC:HW SP: Blockchain Proof of Concept"/>
    <m/>
    <m/>
  </r>
  <r>
    <s v="DG-8GGDPP9"/>
    <s v="Asia Pacific"/>
    <s v="ISA"/>
    <s v="BANDHAN FINANCIAL SERVICES PRIVATE LIMITED"/>
    <s v="Blockchain Project"/>
    <x v="5"/>
    <m/>
    <m/>
    <m/>
    <x v="2"/>
    <x v="4"/>
    <d v="2017-07-09T00:00:00"/>
    <s v="04/10/2017 07:50am"/>
    <x v="3"/>
    <d v="2017-07-09T00:00:00"/>
    <n v="33333"/>
    <n v="3.3333000000000002E-2"/>
    <n v="12"/>
    <s v="04/27/2017 01:31am"/>
    <s v="Stretch"/>
    <x v="1"/>
    <s v="Cloud Developer Service"/>
    <s v="Bluemix Pay As You Go"/>
    <s v="Amit (Amit) Yadav"/>
    <s v="CLOUD1:All Cloud Sales other than to Cloud SPs"/>
    <m/>
    <m/>
  </r>
  <r>
    <s v="Q3-IG4FCUZ"/>
    <s v="North America"/>
    <s v="Canada"/>
    <s v="CANADIAN PAYMENTS ASSOCIATION                                         "/>
    <s v="Blockchain (HSBN)"/>
    <x v="1"/>
    <m/>
    <m/>
    <m/>
    <x v="2"/>
    <x v="1"/>
    <d v="2017-08-31T00:00:00"/>
    <d v="2017-02-01T00:00:00"/>
    <x v="4"/>
    <d v="2017-08-31T00:00:00"/>
    <n v="33333"/>
    <n v="3.3333000000000002E-2"/>
    <n v="12"/>
    <d v="2017-04-06T00:00:00"/>
    <s v="NIR"/>
    <x v="0"/>
    <s v="Cog Process Trnsfmtn"/>
    <s v="UNK - Blockchain (CPR)"/>
    <s v="AlHussayni, Lara L."/>
    <s v="*"/>
    <m/>
    <m/>
  </r>
  <r>
    <s v="ZI-8ELF8CK"/>
    <s v="Asia Pacific"/>
    <s v="ISA"/>
    <s v="INDIAN OVERSEAS BANK"/>
    <s v="Bluemix Public for a Blockchain Pilot"/>
    <x v="5"/>
    <m/>
    <m/>
    <m/>
    <x v="2"/>
    <x v="1"/>
    <d v="2017-09-15T00:00:00"/>
    <s v="05/02/2017 05:22am"/>
    <x v="3"/>
    <d v="2017-09-15T00:00:00"/>
    <n v="33333"/>
    <n v="3.3333000000000002E-2"/>
    <n v="12"/>
    <s v="05/04/2017 01:32am"/>
    <s v="Stretch"/>
    <x v="1"/>
    <s v="Cloud Developer Service"/>
    <s v="IBM Bluemix Garage - Design Thinking"/>
    <s v="SANJEEV PRIYAM CHANDRAN (SANJEEV PRIYAM CHANDRAN) HARICHANDRAN"/>
    <s v="CLOUD1:All Cloud Sales other than to Cloud SPs"/>
    <m/>
    <m/>
  </r>
  <r>
    <s v="NT-YKOKF3D"/>
    <s v="North America"/>
    <s v="US Industrial"/>
    <s v="FORD MOTOR CO"/>
    <s v="Ford - BMG Blockchain  - DTW"/>
    <x v="3"/>
    <m/>
    <m/>
    <m/>
    <x v="2"/>
    <x v="9"/>
    <d v="2017-09-15T00:00:00"/>
    <s v="06/01/2017 01:16pm"/>
    <x v="3"/>
    <d v="2017-09-15T00:00:00"/>
    <n v="32000"/>
    <n v="3.2000000000000001E-2"/>
    <n v="11"/>
    <s v="06/15/2017 01:32am"/>
    <s v="Key stretch"/>
    <x v="1"/>
    <s v="Lab Services"/>
    <s v="Software Services - Bluemix Garage"/>
    <s v="JACQUELINE M. (JACQUELINE) NEMESI"/>
    <s v="CLOUD1:All Cloud Sales other than to Cloud SPs"/>
    <m/>
    <m/>
  </r>
  <r>
    <s v="X3-7ZORPVA"/>
    <s v="Asia Pacific"/>
    <s v="ASEAN"/>
    <s v="JING KING TECH HOLDINGS PTE LTD"/>
    <s v="Blockchain Design Thinking Workshop"/>
    <x v="3"/>
    <m/>
    <m/>
    <m/>
    <x v="2"/>
    <x v="4"/>
    <d v="2017-09-29T00:00:00"/>
    <s v="06/14/2017 11:08pm"/>
    <x v="3"/>
    <d v="2017-09-29T00:00:00"/>
    <n v="32000"/>
    <n v="3.2000000000000001E-2"/>
    <n v="12"/>
    <s v="06/15/2017 01:32am"/>
    <s v="Stretch"/>
    <x v="1"/>
    <s v="Cloud Developer Service"/>
    <s v="IBM Bluemix Garage - Design Thinking"/>
    <s v="JOLENE FONG MENG (Jolene Fong Meng) SIM"/>
    <s v="CLOUDMSP:Only for sales TO cloud service providers"/>
    <m/>
    <m/>
  </r>
  <r>
    <s v="QC-S3H1M9R"/>
    <s v="Latin America"/>
    <s v="Brazil"/>
    <s v="MULTIPLUS S/A."/>
    <s v="Blockchain"/>
    <x v="4"/>
    <m/>
    <m/>
    <m/>
    <x v="2"/>
    <x v="6"/>
    <d v="2017-09-04T00:00:00"/>
    <s v="06/06/2017 10:26pm"/>
    <x v="3"/>
    <d v="2017-09-04T00:00:00"/>
    <n v="31877"/>
    <n v="3.1877000000000003E-2"/>
    <n v="12"/>
    <s v="06/08/2017 01:31am"/>
    <s v="Stretch"/>
    <x v="1"/>
    <s v="Cloud Developer Service"/>
    <s v="IBM Bluemix Garage - MVP"/>
    <s v="Camila Oliveira (CAMILA) Nacarato"/>
    <s v="ISA-T&amp;TDS27-OpsPlan&amp;Opt"/>
    <m/>
    <m/>
  </r>
  <r>
    <s v="TK-BNBWP6F"/>
    <s v="Asia Pacific"/>
    <s v="ANZ"/>
    <s v="International Commodities House                                       "/>
    <s v="ICH-Blockchain (RLM-4FL-BP)"/>
    <x v="3"/>
    <m/>
    <m/>
    <m/>
    <x v="2"/>
    <x v="4"/>
    <d v="2017-08-02T00:00:00"/>
    <d v="2017-05-04T00:00:00"/>
    <x v="4"/>
    <d v="2017-08-02T00:00:00"/>
    <n v="31000"/>
    <n v="3.1E-2"/>
    <n v="12"/>
    <d v="2017-05-04T00:00:00"/>
    <s v="Stretch"/>
    <x v="0"/>
    <s v="Cog Process Trnsfmtn"/>
    <s v="CPR: Blockchain Consulting"/>
    <s v="MANITIUS, BORIS P (Boris)"/>
    <s v="NONE"/>
    <m/>
    <m/>
  </r>
  <r>
    <s v="SI-0MYHW8V"/>
    <s v="Asia Pacific"/>
    <s v="ANZ"/>
    <s v="DEAKIN UNIVERSITY                                                     "/>
    <s v="Deakin Blockchain Workshop/POC (LDR-BP-CIO)"/>
    <x v="0"/>
    <m/>
    <m/>
    <m/>
    <x v="2"/>
    <x v="0"/>
    <d v="2017-08-22T00:00:00"/>
    <d v="2017-03-23T00:00:00"/>
    <x v="3"/>
    <d v="2017-08-22T00:00:00"/>
    <n v="31000"/>
    <n v="3.1E-2"/>
    <n v="12"/>
    <d v="2017-05-25T00:00:00"/>
    <s v="Stretch"/>
    <x v="0"/>
    <s v="Cog Process Trnsfmtn"/>
    <s v="CPR: Blockchain Consulting"/>
    <s v="Spooner, James Alexander (James Alexander)"/>
    <s v="ZBLKPOC"/>
    <m/>
    <m/>
  </r>
  <r>
    <s v="YA-C3FZIKY"/>
    <s v="Asia Pacific"/>
    <s v="ANZ"/>
    <s v="AUSTRALIAN POSTAL CORPORATION                                         "/>
    <s v="Blockchain"/>
    <x v="4"/>
    <m/>
    <m/>
    <m/>
    <x v="2"/>
    <x v="6"/>
    <d v="2017-09-19T00:00:00"/>
    <d v="2016-12-19T00:00:00"/>
    <x v="3"/>
    <d v="2017-09-19T00:00:00"/>
    <n v="31000"/>
    <n v="3.1E-2"/>
    <n v="12"/>
    <d v="2017-05-18T00:00:00"/>
    <s v="Stretch"/>
    <x v="0"/>
    <s v="Cog Process Trnsfmtn"/>
    <s v="CPR: Blockchain Consulting"/>
    <s v="CORSINO, DOMINIC (Dom)"/>
    <s v="ZBLKPOC"/>
    <m/>
    <m/>
  </r>
  <r>
    <s v="EX-T3YNJOM"/>
    <s v="Asia Pacific"/>
    <s v="ANZ"/>
    <s v="WOOLWORTHS LTD                                                        "/>
    <s v="Blockchain - Phase 2"/>
    <x v="4"/>
    <m/>
    <m/>
    <m/>
    <x v="2"/>
    <x v="7"/>
    <d v="2017-09-27T00:00:00"/>
    <d v="2017-02-08T00:00:00"/>
    <x v="3"/>
    <d v="2017-09-27T00:00:00"/>
    <n v="31000"/>
    <n v="3.1E-2"/>
    <n v="12"/>
    <d v="2017-06-01T00:00:00"/>
    <s v="Stretch"/>
    <x v="0"/>
    <s v="Cog Process Trnsfmtn"/>
    <s v="CPR: Blockchain Consulting"/>
    <s v="BANH, LYNN (Lynn)"/>
    <m/>
    <m/>
    <m/>
  </r>
  <r>
    <s v="BR-7PONZWA"/>
    <s v="Europe"/>
    <s v="UKI"/>
    <s v="JERSEY TELECOM                                                        "/>
    <s v="Blockchain - Hub Link for Channel Islands"/>
    <x v="3"/>
    <m/>
    <m/>
    <m/>
    <x v="2"/>
    <x v="4"/>
    <d v="2017-08-25T00:00:00"/>
    <d v="2017-03-02T00:00:00"/>
    <x v="3"/>
    <d v="2017-08-25T00:00:00"/>
    <n v="30998"/>
    <n v="3.0998000000000001E-2"/>
    <n v="12"/>
    <d v="2017-05-18T00:00:00"/>
    <s v="Stretch"/>
    <x v="3"/>
    <s v="Infrastructure Svcs"/>
    <s v="6950-16G GTS Split Blockchain on Bluemix (Finance Use Only)"/>
    <s v="Wynn, Chris"/>
    <s v="CLOUDMSP"/>
    <m/>
    <m/>
  </r>
  <r>
    <s v="XP-GZSXE72"/>
    <s v="Europe"/>
    <s v="UKI"/>
    <s v="WILLIS TOWERS WATSON LTD                                              "/>
    <s v="Blockchain for Claims"/>
    <x v="3"/>
    <m/>
    <m/>
    <m/>
    <x v="2"/>
    <x v="4"/>
    <d v="2017-09-29T00:00:00"/>
    <d v="2017-03-13T00:00:00"/>
    <x v="3"/>
    <d v="2017-09-29T00:00:00"/>
    <n v="30998"/>
    <n v="3.0998000000000001E-2"/>
    <n v="12"/>
    <d v="2017-04-06T00:00:00"/>
    <s v="Stretch"/>
    <x v="0"/>
    <s v="Cog Process Trnsfmtn"/>
    <s v="CPR: Blockchain Consulting"/>
    <s v="Mason, Philip"/>
    <m/>
    <m/>
    <m/>
  </r>
  <r>
    <s v="U4-DZ1WNE4"/>
    <s v="North America"/>
    <s v="US Distribution"/>
    <s v="THE KROGER CO"/>
    <s v="Blockchain - Food Traceability and Safety - Workshop"/>
    <x v="4"/>
    <m/>
    <m/>
    <m/>
    <x v="2"/>
    <x v="7"/>
    <d v="2017-07-07T00:00:00"/>
    <s v="10/19/2016 01:23pm"/>
    <x v="2"/>
    <d v="2017-07-07T00:00:00"/>
    <n v="30000"/>
    <n v="0.03"/>
    <n v="1"/>
    <s v="06/14/2017 11:33am"/>
    <s v="Stretch"/>
    <x v="0"/>
    <s v="Cognitive Process Transformation"/>
    <s v="CBDS: Analytics - GBS Software Support/Enhancements"/>
    <s v="RICHARD (RICHARD) MARTIN"/>
    <s v="COGNITIV:Embedded Cognitive, EMBIoT:GBS Embed Internet of Things, ISA-RetailDS10OCSN-OmChanSupplyNetwrks, ISA-RetailDS12-SmarterRetailOps, ZBLKPOC:HW SP: Blockchain Proof of Concept"/>
    <m/>
    <m/>
  </r>
  <r>
    <s v="64-I2AC7UQ"/>
    <s v="Europe"/>
    <s v="CEE"/>
    <s v="KOMENDA GLOWNA POLICJI                                                "/>
    <s v="PoC for Blockchain"/>
    <x v="0"/>
    <m/>
    <m/>
    <m/>
    <x v="2"/>
    <x v="0"/>
    <d v="2017-07-08T00:00:00"/>
    <d v="2017-04-09T00:00:00"/>
    <x v="4"/>
    <d v="2017-07-08T00:00:00"/>
    <n v="30000"/>
    <n v="0.03"/>
    <n v="12"/>
    <d v="2017-04-13T00:00:00"/>
    <s v="NIR"/>
    <x v="0"/>
    <s v="Cog Process Trnsfmtn"/>
    <s v="UNK - Blockchain (CPR)"/>
    <s v="DURCZAK, KRZYSZTOF I"/>
    <s v="*"/>
    <m/>
    <m/>
  </r>
  <r>
    <s v="S8-CMK3CJ7"/>
    <s v="MEA"/>
    <s v="MEA"/>
    <s v="Bsystems Limited"/>
    <s v="API Connect and Block Chain Opportunity"/>
    <x v="3"/>
    <m/>
    <m/>
    <m/>
    <x v="2"/>
    <x v="4"/>
    <d v="2017-07-27T00:00:00"/>
    <s v="06/02/2017 08:35am"/>
    <x v="4"/>
    <d v="2017-08-31T00:00:00"/>
    <n v="30000"/>
    <n v="0.03"/>
    <n v="1"/>
    <s v="06/08/2017 01:31am"/>
    <s v="Stretch"/>
    <x v="1"/>
    <s v="Hybrid Integration"/>
    <m/>
    <s v="Adelaide Mawunya (Adelaide Mawunya) Onyameamah"/>
    <m/>
    <m/>
    <m/>
  </r>
  <r>
    <s v="HF-RRWU7Y0"/>
    <s v="North America"/>
    <s v="US Finance Service"/>
    <s v="THE WESTERN UNION COMPANY"/>
    <s v="Blockchain - Western Union"/>
    <x v="1"/>
    <m/>
    <m/>
    <m/>
    <x v="2"/>
    <x v="1"/>
    <d v="2017-08-07T00:00:00"/>
    <s v="05/09/2017 12:55pm"/>
    <x v="4"/>
    <d v="2017-08-07T00:00:00"/>
    <n v="30000"/>
    <n v="0.03"/>
    <n v="12"/>
    <s v="05/11/2017 01:32am"/>
    <s v="Stretch"/>
    <x v="1"/>
    <s v="Cloud Developer Service"/>
    <s v="IBM Bluemix Garage - Architecture"/>
    <s v="EDWARD T. (Terry) BEAUDINE"/>
    <s v="ZBLKPOC:HW SP: Blockchain Proof of Concept"/>
    <m/>
    <m/>
  </r>
  <r>
    <s v="TP-XVF65PV"/>
    <s v="North America"/>
    <s v="US Federal"/>
    <s v="NORTHROP GRUMMAN"/>
    <s v="Blockchain for JOMIS"/>
    <x v="3"/>
    <m/>
    <m/>
    <m/>
    <x v="2"/>
    <x v="9"/>
    <d v="2017-08-14T00:00:00"/>
    <s v="05/16/2017 03:29pm"/>
    <x v="3"/>
    <d v="2017-08-14T00:00:00"/>
    <n v="30000"/>
    <n v="0.03"/>
    <n v="12"/>
    <s v="05/18/2017 01:31am"/>
    <s v="Stretch"/>
    <x v="1"/>
    <s v="Cloud Developer Service"/>
    <s v="Bluemix Public Subscription"/>
    <s v="BETHY A. (Bethy) HAGAN"/>
    <s v="DEVOPS:DevOps"/>
    <m/>
    <m/>
  </r>
  <r>
    <s v="54-ER28FI6"/>
    <s v="MEA"/>
    <s v="MEA"/>
    <s v="BANK AL-MAGHRIB                                                       "/>
    <s v="BKAM wants to pursue a Blockchain Discussion and a PoC setup"/>
    <x v="1"/>
    <m/>
    <m/>
    <m/>
    <x v="2"/>
    <x v="1"/>
    <d v="2017-08-27T00:00:00"/>
    <d v="2017-05-29T00:00:00"/>
    <x v="4"/>
    <d v="2017-08-27T00:00:00"/>
    <n v="30000"/>
    <n v="0.03"/>
    <n v="12"/>
    <d v="2017-06-01T00:00:00"/>
    <s v="NIR"/>
    <x v="0"/>
    <s v="Cog Process Trnsfmtn"/>
    <s v="UNK - Blockchain (CPR)"/>
    <s v="Benbella, Hicham (Hicham)"/>
    <s v="*"/>
    <m/>
    <m/>
  </r>
  <r>
    <s v="B1-PYS9QNR"/>
    <s v="Europe"/>
    <s v="BeNeLux"/>
    <s v="DAF TRUCKS N.V."/>
    <s v="Blockchain POC"/>
    <x v="3"/>
    <m/>
    <m/>
    <m/>
    <x v="2"/>
    <x v="9"/>
    <d v="2017-08-31T00:00:00"/>
    <s v="09/23/2016 07:46am"/>
    <x v="3"/>
    <d v="2017-08-31T00:00:00"/>
    <n v="30000"/>
    <n v="0.03"/>
    <n v="1"/>
    <s v="05/24/2017 04:32am"/>
    <s v="Stretch"/>
    <x v="0"/>
    <s v="Cognitive Process Transformation"/>
    <s v="CBDS: Watson IoT - Connected Solutions"/>
    <s v="C. (CORNELIS) Blok"/>
    <s v="ZBLKPOC:HW SP: Blockchain Proof of Concept"/>
    <m/>
    <m/>
  </r>
  <r>
    <s v="1T-RGX9DDY"/>
    <s v="Europe"/>
    <s v="Nordic"/>
    <s v="OY SNELLMAN AB"/>
    <s v="Internal and External Logistic - Blockchain and BPM - ioT"/>
    <x v="4"/>
    <m/>
    <m/>
    <m/>
    <x v="2"/>
    <x v="7"/>
    <d v="2017-09-12T00:00:00"/>
    <s v="05/18/2017 10:24am"/>
    <x v="3"/>
    <d v="2017-09-12T00:00:00"/>
    <n v="30000"/>
    <n v="0.03"/>
    <n v="12"/>
    <s v="06/01/2017 01:32am"/>
    <s v="NIR"/>
    <x v="1"/>
    <s v="Cloud Developer Service"/>
    <s v="Bluemix Public Subscription"/>
    <s v="Tea (TEA) Suuronen"/>
    <s v="ISA-999-NoSolutionSold"/>
    <m/>
    <m/>
  </r>
  <r>
    <s v="K9-KMEZQ3K"/>
    <s v="North America"/>
    <s v="US Federal"/>
    <s v="NORTHROP GRUMMAN CORP"/>
    <s v="Blockchain for State Department Program"/>
    <x v="3"/>
    <m/>
    <m/>
    <m/>
    <x v="2"/>
    <x v="9"/>
    <d v="2017-09-12T00:00:00"/>
    <s v="05/16/2017 03:43pm"/>
    <x v="4"/>
    <d v="2017-09-12T00:00:00"/>
    <n v="30000"/>
    <n v="0.03"/>
    <n v="12"/>
    <s v="05/18/2017 01:31am"/>
    <s v="Stretch"/>
    <x v="1"/>
    <s v="Cloud Developer Service"/>
    <m/>
    <s v="BETHY A. (Bethy) HAGAN"/>
    <m/>
    <m/>
    <m/>
  </r>
  <r>
    <s v="6E-G60Y1HO"/>
    <s v="Europe"/>
    <s v="DACH"/>
    <s v="Sicpa S.A."/>
    <s v="Blockchain - Identity Mix - Zero Knowledge base"/>
    <x v="4"/>
    <m/>
    <m/>
    <m/>
    <x v="2"/>
    <x v="7"/>
    <d v="2017-09-22T00:00:00"/>
    <s v="10/19/2016 04:39am"/>
    <x v="3"/>
    <d v="2017-09-22T00:00:00"/>
    <n v="30000"/>
    <n v="0.03"/>
    <n v="12"/>
    <s v="06/06/2017 06:30am"/>
    <s v="At Risk"/>
    <x v="1"/>
    <s v="Cloud Developer Service"/>
    <s v="IBM Bluemix Local - Containers"/>
    <s v="DATA WITHHELD"/>
    <s v="BLKHSBN:HW SP: Blockchain High Sec Bus Netwk Blmix, ZBLKPOC:HW SP: Blockchain Proof of Concept"/>
    <m/>
    <m/>
  </r>
  <r>
    <s v="C0-7BLTMQJ"/>
    <s v="North America"/>
    <s v="US Public"/>
    <s v="UNITEDHEALTH GROUP INCORPORATED"/>
    <s v="Blockchain"/>
    <x v="0"/>
    <m/>
    <m/>
    <m/>
    <x v="2"/>
    <x v="10"/>
    <d v="2017-09-22T00:00:00"/>
    <s v="04/07/2017 12:40pm"/>
    <x v="3"/>
    <d v="2017-09-22T00:00:00"/>
    <n v="30000"/>
    <n v="0.03"/>
    <n v="12"/>
    <s v="06/15/2017 01:32am"/>
    <s v="Stretch"/>
    <x v="1"/>
    <s v="Lab Services"/>
    <s v="Software Services - Bluemix Garage"/>
    <s v="John W. (John) DuBois"/>
    <s v="ZBLKPOC:HW SP: Blockchain Proof of Concept"/>
    <m/>
    <m/>
  </r>
  <r>
    <s v="09-QMBS1AR"/>
    <s v="North America"/>
    <s v="Canada"/>
    <s v="CIBC"/>
    <s v="Blockchain workshop"/>
    <x v="1"/>
    <m/>
    <m/>
    <m/>
    <x v="2"/>
    <x v="1"/>
    <d v="2017-09-29T00:00:00"/>
    <s v="07/19/2016 03:19pm"/>
    <x v="3"/>
    <d v="2017-09-29T00:00:00"/>
    <n v="30000"/>
    <n v="0.03"/>
    <n v="12"/>
    <s v="04/06/2017 01:32am"/>
    <s v="Stretch"/>
    <x v="1"/>
    <s v="Cloud Developer Service"/>
    <s v="Bluemix Public Subscription"/>
    <s v="Suelynn (SUELYNN) Lai"/>
    <s v="CLOUD1:All Cloud Sales other than to Cloud SPs"/>
    <m/>
    <m/>
  </r>
  <r>
    <s v="AT-GKWQNPR"/>
    <s v="GCG Group"/>
    <s v="GCG"/>
    <s v="INTERNATIONAL SEC"/>
    <s v="Block Chain Application"/>
    <x v="1"/>
    <m/>
    <m/>
    <m/>
    <x v="2"/>
    <x v="1"/>
    <d v="2017-09-29T00:00:00"/>
    <s v="01/16/2017 01:39am"/>
    <x v="3"/>
    <d v="2017-09-29T00:00:00"/>
    <n v="30000"/>
    <n v="0.03"/>
    <n v="1"/>
    <s v="05/08/2017 10:57am"/>
    <s v="Stretch"/>
    <x v="5"/>
    <s v="System z"/>
    <s v="IBM LinuxONE Emperor"/>
    <s v="Star (Star) Kao"/>
    <s v="OPENDB:Open Source Database for Linux on Power &amp; z"/>
    <m/>
    <m/>
  </r>
  <r>
    <s v="GN-NEO6LGX"/>
    <s v="Europe"/>
    <s v="France"/>
    <s v="DATA WITHHELD"/>
    <s v="DATA WITHHELD"/>
    <x v="6"/>
    <m/>
    <m/>
    <m/>
    <x v="2"/>
    <x v="13"/>
    <d v="2017-09-29T00:00:00"/>
    <s v="11/02/2016 05:55am"/>
    <x v="4"/>
    <d v="2017-09-29T00:00:00"/>
    <n v="30000"/>
    <n v="0.03"/>
    <n v="12"/>
    <s v="03/02/2017 04:06pm"/>
    <s v="NIR"/>
    <x v="0"/>
    <s v="Cognitive Process Transformation"/>
    <m/>
    <s v="Mireille (MIREILLE) Coton"/>
    <s v="ZBLKPOC:HW SP: Blockchain Proof of Concept"/>
    <m/>
    <m/>
  </r>
  <r>
    <s v="IV-EMG8DLO"/>
    <s v="North America"/>
    <s v="US Public"/>
    <s v="BLUE CROSS AND BLUE SHIELD OF SOUTH CAROLINA"/>
    <s v="Blockchain Garage for BCBS-SC"/>
    <x v="0"/>
    <m/>
    <m/>
    <m/>
    <x v="2"/>
    <x v="10"/>
    <d v="2017-09-29T00:00:00"/>
    <s v="04/17/2017 09:29am"/>
    <x v="4"/>
    <d v="2017-09-29T00:00:00"/>
    <n v="30000"/>
    <n v="0.03"/>
    <n v="12"/>
    <s v="04/20/2017 01:32am"/>
    <s v="NIR"/>
    <x v="1"/>
    <s v="Cloud Developer Service"/>
    <m/>
    <s v="CRAIG K. (CRAIG) GILL"/>
    <m/>
    <m/>
    <m/>
  </r>
  <r>
    <s v="JQ-3PAYAEV"/>
    <s v="North America"/>
    <s v="US Public"/>
    <s v="AVAILITY, L.L.C."/>
    <s v="Blockchain Garage for Availity"/>
    <x v="0"/>
    <m/>
    <m/>
    <m/>
    <x v="2"/>
    <x v="10"/>
    <d v="2017-09-29T00:00:00"/>
    <s v="04/17/2017 09:23am"/>
    <x v="4"/>
    <d v="2017-09-29T00:00:00"/>
    <n v="30000"/>
    <n v="0.03"/>
    <n v="12"/>
    <s v="04/20/2017 01:32am"/>
    <s v="NIR"/>
    <x v="1"/>
    <s v="Cloud Developer Service"/>
    <m/>
    <s v="CRAIG K. (CRAIG) GILL"/>
    <m/>
    <m/>
    <m/>
  </r>
  <r>
    <s v="QI-NTQW70A"/>
    <s v="North America"/>
    <s v="US Public"/>
    <s v="BLUE CROSS AND BLUE SHIELD OF FLORIDA, INC."/>
    <s v="Blockchain Garage for Florida Blue"/>
    <x v="0"/>
    <m/>
    <m/>
    <m/>
    <x v="2"/>
    <x v="10"/>
    <d v="2017-09-29T00:00:00"/>
    <s v="04/17/2017 09:10am"/>
    <x v="4"/>
    <d v="2017-09-29T00:00:00"/>
    <n v="30000"/>
    <n v="0.03"/>
    <n v="12"/>
    <s v="04/20/2017 01:32am"/>
    <s v="NIR"/>
    <x v="1"/>
    <s v="Cloud Developer Service"/>
    <m/>
    <s v="CRAIG K. (CRAIG) GILL"/>
    <m/>
    <m/>
    <m/>
  </r>
  <r>
    <s v="S9-SK9XCHP"/>
    <s v="Europe"/>
    <s v="SPGI"/>
    <s v="CORREOS Y TELEGRAFOS S.A.                                             "/>
    <s v="BlockChain Correos POC"/>
    <x v="0"/>
    <m/>
    <m/>
    <m/>
    <x v="2"/>
    <x v="0"/>
    <d v="2017-09-29T00:00:00"/>
    <d v="2016-11-20T00:00:00"/>
    <x v="3"/>
    <d v="2017-09-29T00:00:00"/>
    <n v="30000"/>
    <n v="0.03"/>
    <n v="2"/>
    <d v="2017-06-08T00:00:00"/>
    <s v="NIR"/>
    <x v="0"/>
    <s v="Cog Process Trnsfmtn"/>
    <s v="CPR: Blockchain Consulting"/>
    <s v="Blanco Poves, Olga"/>
    <s v="ZBLKPOC"/>
    <m/>
    <m/>
  </r>
  <r>
    <s v="WE-FVHMF31"/>
    <s v="Europe"/>
    <s v="DACH"/>
    <s v="Stuttgarter Versicherung Holding AG"/>
    <s v="Einführung IBM Bluemix (Watson, Blockchain,...)"/>
    <x v="1"/>
    <m/>
    <m/>
    <m/>
    <x v="2"/>
    <x v="2"/>
    <d v="2017-09-29T00:00:00"/>
    <s v="10/19/2016 05:03am"/>
    <x v="3"/>
    <d v="2017-09-29T00:00:00"/>
    <n v="30000"/>
    <n v="0.03"/>
    <n v="1"/>
    <s v="04/13/2017 01:31am"/>
    <s v="NIR"/>
    <x v="1"/>
    <s v="Cloud Developer Service"/>
    <s v="Bluemix Pay As You Go"/>
    <s v="DATA WITHHELD"/>
    <s v="BLUEMIXX:GBS Bluemix Custom Application Services"/>
    <m/>
    <m/>
  </r>
  <r>
    <s v="GJ-2FEYMOY"/>
    <s v="North America"/>
    <s v="US Finance Service"/>
    <s v="Bank of America: CIO/LOB GBAM"/>
    <s v="Blockchain / Bluemix Garage Opportunity for SCRM"/>
    <x v="1"/>
    <m/>
    <m/>
    <m/>
    <x v="2"/>
    <x v="1"/>
    <d v="2017-09-30T00:00:00"/>
    <s v="07/19/2016 11:18am"/>
    <x v="4"/>
    <d v="2017-09-30T00:00:00"/>
    <n v="30000"/>
    <n v="0.03"/>
    <n v="12"/>
    <s v="01/22/2017 06:37am"/>
    <s v="NIR"/>
    <x v="1"/>
    <s v="Lab Services"/>
    <s v="Software Services - Bluemix Garage"/>
    <s v="KATHRINE R. (KATHRINE) WALL"/>
    <m/>
    <m/>
    <m/>
  </r>
  <r>
    <s v="XG-DZYF205"/>
    <s v="Japan"/>
    <s v="Japan"/>
    <s v="MITSUI &amp; CO., LTD.                                                    "/>
    <s v="??????????"/>
    <x v="4"/>
    <m/>
    <m/>
    <m/>
    <x v="2"/>
    <x v="7"/>
    <d v="2017-08-25T00:00:00"/>
    <d v="2017-01-11T00:00:00"/>
    <x v="3"/>
    <d v="2017-07-07T00:00:00"/>
    <n v="28571"/>
    <n v="2.8570999999999999E-2"/>
    <n v="12"/>
    <d v="2017-05-04T00:00:00"/>
    <s v="NIR"/>
    <x v="0"/>
    <s v="Cog Process Trnsfmtn"/>
    <s v="CPR: Blockchain Consulting"/>
    <s v="Kawai, Hideyuki"/>
    <m/>
    <m/>
    <m/>
  </r>
  <r>
    <s v="NX-8EUYU2K"/>
    <s v="Japan"/>
    <s v="Japan"/>
    <s v="SENSHU IKEDA BANK,LTD., THE                                           "/>
    <s v="?????BlockChain"/>
    <x v="1"/>
    <m/>
    <m/>
    <m/>
    <x v="2"/>
    <x v="1"/>
    <d v="2017-09-10T00:00:00"/>
    <d v="2017-06-12T00:00:00"/>
    <x v="4"/>
    <d v="2017-09-10T00:00:00"/>
    <n v="28571"/>
    <n v="2.8570999999999999E-2"/>
    <n v="3"/>
    <d v="2017-06-12T00:00:00"/>
    <s v="Stretch"/>
    <x v="0"/>
    <s v="Cog Process Trnsfmtn"/>
    <s v="UNK - Blockchain (CPR)"/>
    <s v="Hirai, Mitsuhiro"/>
    <s v="*"/>
    <m/>
    <m/>
  </r>
  <r>
    <s v="PR-81D0Y5G"/>
    <s v="North America"/>
    <s v="US Industrial"/>
    <s v="BAYER HEALTHCARE LLC                                                  "/>
    <s v="Blockchain Design Thinking Workshop"/>
    <x v="0"/>
    <m/>
    <m/>
    <m/>
    <x v="2"/>
    <x v="10"/>
    <d v="2017-08-22T00:00:00"/>
    <d v="2017-05-24T00:00:00"/>
    <x v="4"/>
    <d v="2017-08-22T00:00:00"/>
    <n v="27000"/>
    <n v="2.7E-2"/>
    <n v="12"/>
    <d v="2017-05-25T00:00:00"/>
    <s v="Stretch"/>
    <x v="0"/>
    <s v="Cog Process Trnsfmtn"/>
    <s v="CPR: Blockchain Consulting"/>
    <s v="BEAUDINE, EDWARD T (Terry)"/>
    <s v="CLOUD1"/>
    <m/>
    <m/>
  </r>
  <r>
    <s v="AH-NLE0X8N"/>
    <s v="North America"/>
    <s v="US Finance Service"/>
    <s v="M&amp;T BANK CORP"/>
    <s v="Blockchain Garage Design Thinking Workshop"/>
    <x v="1"/>
    <m/>
    <m/>
    <m/>
    <x v="2"/>
    <x v="1"/>
    <d v="2017-09-05T00:00:00"/>
    <s v="06/07/2017 03:49pm"/>
    <x v="4"/>
    <d v="2017-09-30T00:00:00"/>
    <n v="27000"/>
    <n v="2.7E-2"/>
    <n v="12"/>
    <s v="06/08/2017 01:32am"/>
    <s v="Stretch"/>
    <x v="1"/>
    <s v="Cloud Developer Service"/>
    <m/>
    <s v="Andrew J. (Andrew) Liss"/>
    <s v="BLKHSBN:HW SP: Blockchain High Sec Bus Netwk Blmix, ZBLKPOC:HW SP: Blockchain Proof of Concept"/>
    <m/>
    <m/>
  </r>
  <r>
    <s v="YA-A5NQ64G"/>
    <s v="North America"/>
    <s v="US Distribution"/>
    <s v="RICH PRODUCTS CORP                                                    "/>
    <s v="Blockchain Design Workshop"/>
    <x v="4"/>
    <m/>
    <m/>
    <m/>
    <x v="2"/>
    <x v="7"/>
    <d v="2017-09-07T00:00:00"/>
    <d v="2017-06-09T00:00:00"/>
    <x v="4"/>
    <d v="2017-09-07T00:00:00"/>
    <n v="27000"/>
    <n v="2.7E-2"/>
    <n v="1"/>
    <d v="2017-06-09T00:00:00"/>
    <s v="Stretch"/>
    <x v="0"/>
    <s v="Cog Process Trnsfmtn"/>
    <s v="CPR: Blockchain Consulting"/>
    <s v="GORDON, RICHARD (Richard)"/>
    <s v="ZBLKPOC"/>
    <m/>
    <m/>
  </r>
  <r>
    <s v="GF-CUKOWSX"/>
    <s v="North America"/>
    <s v="US Finance Service"/>
    <s v="PAYPAL INC                                                            "/>
    <s v="Blockchain Design Workshop and PoC"/>
    <x v="1"/>
    <m/>
    <m/>
    <m/>
    <x v="2"/>
    <x v="1"/>
    <d v="2017-07-10T00:00:00"/>
    <d v="2017-02-23T00:00:00"/>
    <x v="4"/>
    <d v="2017-07-10T00:00:00"/>
    <n v="25000"/>
    <n v="2.5000000000000001E-2"/>
    <n v="6"/>
    <d v="2017-04-20T00:00:00"/>
    <s v="NIR"/>
    <x v="0"/>
    <s v="Cog Process Trnsfmtn"/>
    <s v="CPR: Blockchain Consulting"/>
    <s v="THOMAS, RAYMOND W"/>
    <s v="*"/>
    <m/>
    <m/>
  </r>
  <r>
    <s v="AG-ODJKZ1F"/>
    <s v="North America"/>
    <s v="US Industrial"/>
    <s v="Cisco"/>
    <s v="Bluemix Blockchain Garage"/>
    <x v="3"/>
    <m/>
    <m/>
    <m/>
    <x v="2"/>
    <x v="8"/>
    <d v="2017-07-19T00:00:00"/>
    <s v="04/20/2017 12:54pm"/>
    <x v="4"/>
    <d v="2017-07-19T00:00:00"/>
    <n v="25000"/>
    <n v="2.5000000000000001E-2"/>
    <n v="12"/>
    <s v="04/27/2017 01:31am"/>
    <s v="NIR"/>
    <x v="1"/>
    <s v="Cloud Developer Service"/>
    <m/>
    <s v="Nico R. (Nico) Ochoa"/>
    <s v="BLUEMIXX:GBS Bluemix Custom Application Services"/>
    <m/>
    <m/>
  </r>
  <r>
    <s v="RR-O9L178A"/>
    <s v="North America"/>
    <s v="US Industrial"/>
    <s v="EXXONMOBIL GLOBAL SERVICES COMPANY"/>
    <s v="Blockchain - Phase 0 Tubulars"/>
    <x v="3"/>
    <m/>
    <m/>
    <m/>
    <x v="2"/>
    <x v="11"/>
    <d v="2017-07-28T00:00:00"/>
    <s v="02/05/2017 04:08pm"/>
    <x v="3"/>
    <d v="2017-07-28T00:00:00"/>
    <n v="25000"/>
    <n v="2.5000000000000001E-2"/>
    <n v="2"/>
    <s v="03/18/2017 04:44pm"/>
    <s v="Stretch"/>
    <x v="0"/>
    <s v="iX Growth Platform"/>
    <s v="DSI - DS: Digital Bus Strategy: Digital Reinvention"/>
    <s v="James N. (Jim) Lawnin"/>
    <s v="ISA-BankFMFS03-BackOfficeOps, ISA-C&amp;PIS13-UpstrmPetroSolns, ISA-C&amp;PIS21-MidDownstreamPetro"/>
    <m/>
    <m/>
  </r>
  <r>
    <s v="HW-S9CIP2Z"/>
    <s v="Europe"/>
    <s v="UKI"/>
    <s v="TransferMate Global Payments                                          "/>
    <s v="Blockchain"/>
    <x v="3"/>
    <m/>
    <m/>
    <m/>
    <x v="2"/>
    <x v="4"/>
    <d v="2017-08-30T00:00:00"/>
    <d v="2017-01-17T00:00:00"/>
    <x v="3"/>
    <d v="2017-08-30T00:00:00"/>
    <n v="25000"/>
    <n v="2.5000000000000001E-2"/>
    <n v="12"/>
    <d v="2017-03-23T00:00:00"/>
    <s v="Stretch"/>
    <x v="3"/>
    <s v="Infrastructure Svcs"/>
    <s v="6950-16G GTS Split Blockchain on Bluemix (Finance Use Only)"/>
    <s v="Barrington, Paul"/>
    <s v="CLOUDMSP"/>
    <m/>
    <m/>
  </r>
  <r>
    <s v="4V-Q79TYH0"/>
    <s v="North America"/>
    <s v="US Industrial"/>
    <s v="HARLEY-DAVIDSON MOTOR COMP GROUP                                      "/>
    <s v="Harley-Blockchain"/>
    <x v="3"/>
    <m/>
    <m/>
    <m/>
    <x v="2"/>
    <x v="9"/>
    <d v="2017-08-31T00:00:00"/>
    <d v="2017-03-06T00:00:00"/>
    <x v="6"/>
    <d v="2017-08-31T00:00:00"/>
    <n v="25000"/>
    <n v="2.5000000000000001E-2"/>
    <n v="12"/>
    <d v="2017-03-09T00:00:00"/>
    <s v="NIR"/>
    <x v="0"/>
    <s v="Cog Process Trnsfmtn"/>
    <s v="UNK - Blockchain (CPR)"/>
    <s v="Baghai, Ron (Ron)"/>
    <s v="BLKHSBN"/>
    <m/>
    <m/>
  </r>
  <r>
    <s v="JH-VA8Z99H"/>
    <s v="North America"/>
    <s v="Canada"/>
    <s v="Jamaica Special Economic Zone Autho                                   "/>
    <s v="BlockChain for Jamaica Logistics"/>
    <x v="4"/>
    <m/>
    <m/>
    <m/>
    <x v="2"/>
    <x v="6"/>
    <d v="2017-08-31T00:00:00"/>
    <d v="2017-04-25T00:00:00"/>
    <x v="6"/>
    <d v="2017-08-31T00:00:00"/>
    <n v="25000"/>
    <n v="2.5000000000000001E-2"/>
    <n v="1"/>
    <d v="2017-06-08T00:00:00"/>
    <s v="NIR"/>
    <x v="0"/>
    <s v="Cog Process Trnsfmtn"/>
    <s v="CPR: Blockchain Consulting"/>
    <s v="Foote, Gordon W (Gordon)"/>
    <s v="*"/>
    <m/>
    <m/>
  </r>
  <r>
    <s v="0L-D8YB7ZY"/>
    <s v="Europe"/>
    <s v="DACH"/>
    <s v="Festo AG &amp; Co. KG"/>
    <s v="CeBIT17-Cloud,Global Business Services-Hyperledger use case in BB CoC untersuchen - installed base und Produktlebenszyklus-062-medium (SS3)"/>
    <x v="3"/>
    <m/>
    <m/>
    <m/>
    <x v="2"/>
    <x v="8"/>
    <d v="2017-09-15T00:00:00"/>
    <s v="03/24/2017 12:30pm"/>
    <x v="3"/>
    <d v="2017-09-15T00:00:00"/>
    <n v="25000"/>
    <n v="2.5000000000000001E-2"/>
    <n v="12"/>
    <s v="06/08/2017 01:32am"/>
    <s v="NIR"/>
    <x v="1"/>
    <s v="Lab Services"/>
    <s v="Software Services - Bluemix Garage"/>
    <s v="DATA WITHHELD"/>
    <s v="ISA-999-NoSolutionSold, ISA-BankFMFS03-BackOfficeOps"/>
    <m/>
    <m/>
  </r>
  <r>
    <s v="0L-D8YB7ZY"/>
    <s v="Europe"/>
    <s v="DACH"/>
    <s v="Festo AG &amp; Co. KG                                                     "/>
    <s v="CeBIT17-Cloud,Global Business Services-Hyperledger use case in BB CoC unters"/>
    <x v="3"/>
    <m/>
    <m/>
    <m/>
    <x v="2"/>
    <x v="8"/>
    <d v="2017-09-15T00:00:00"/>
    <d v="2017-03-24T00:00:00"/>
    <x v="3"/>
    <d v="2017-09-15T00:00:00"/>
    <n v="25000"/>
    <n v="2.5000000000000001E-2"/>
    <n v="12"/>
    <d v="2017-04-27T00:00:00"/>
    <s v="NIR"/>
    <x v="0"/>
    <s v="Cog Process Trnsfmtn"/>
    <s v="CPR: Blockchain Consulting"/>
    <s v="Haidle, Matthias"/>
    <m/>
    <m/>
    <m/>
  </r>
  <r>
    <s v="Z9-GSH0JYR"/>
    <s v="Europe"/>
    <s v="DACH"/>
    <s v="BAWAG P.S.K AG                                                        "/>
    <s v="Blockchain Workshop"/>
    <x v="1"/>
    <m/>
    <m/>
    <m/>
    <x v="2"/>
    <x v="1"/>
    <d v="2017-09-15T00:00:00"/>
    <d v="2017-01-20T00:00:00"/>
    <x v="3"/>
    <d v="2017-09-15T00:00:00"/>
    <n v="25000"/>
    <n v="2.5000000000000001E-2"/>
    <n v="12"/>
    <d v="2017-03-16T00:00:00"/>
    <s v="Stretch"/>
    <x v="3"/>
    <s v="Infrastructure Svcs"/>
    <s v="6950-16G GTS Split Blockchain on Bluemix (Finance Use Only)"/>
    <s v="RainerHarbach, Alexander"/>
    <m/>
    <m/>
    <m/>
  </r>
  <r>
    <s v="ES-XSRIJ6H"/>
    <s v="North America"/>
    <s v="US Finance Service"/>
    <s v="FundPaaS"/>
    <s v="Blockchain pilot project / Bluemix Garage (FundPaaS/Amar Saigal)"/>
    <x v="1"/>
    <m/>
    <m/>
    <m/>
    <x v="2"/>
    <x v="1"/>
    <d v="2017-09-27T00:00:00"/>
    <s v="03/30/2017 02:38pm"/>
    <x v="3"/>
    <d v="2017-09-27T00:00:00"/>
    <n v="25000"/>
    <n v="2.5000000000000001E-2"/>
    <n v="12"/>
    <s v="06/08/2017 01:32am"/>
    <s v="Stretch"/>
    <x v="1"/>
    <s v="Cloud Developer Service"/>
    <s v="IBM Bluemix Garage - Architecture"/>
    <s v="Richard G. (Rick) Walker"/>
    <s v="ISA-999-NoSolutionSold"/>
    <m/>
    <m/>
  </r>
  <r>
    <s v="ES-XSRIJ6H"/>
    <s v="North America"/>
    <s v="US Finance Service"/>
    <s v="FundPaaS"/>
    <s v="Blockchain pilot project / Bluemix Garage (FundPaaS/Amar Saigal)"/>
    <x v="1"/>
    <m/>
    <m/>
    <m/>
    <x v="2"/>
    <x v="1"/>
    <d v="2017-09-27T00:00:00"/>
    <s v="03/30/2017 02:38pm"/>
    <x v="3"/>
    <d v="2017-09-27T00:00:00"/>
    <n v="25000"/>
    <n v="2.5000000000000001E-2"/>
    <n v="1"/>
    <s v="06/08/2017 01:32am"/>
    <s v="At Risk"/>
    <x v="1"/>
    <s v="Cloud Developer Service"/>
    <s v="IBM Bluemix Garage - Design Thinking"/>
    <s v="Richard G. (Rick) Walker"/>
    <s v="ISA-999-NoSolutionSold"/>
    <m/>
    <m/>
  </r>
  <r>
    <s v="56-FUQHDF0"/>
    <s v="Europe"/>
    <s v="DACH"/>
    <s v="MetafinanzInformationssysteme GmbH"/>
    <s v="Blockchain Prototyp - Bluemix Garage"/>
    <x v="1"/>
    <m/>
    <m/>
    <m/>
    <x v="2"/>
    <x v="2"/>
    <d v="2017-09-28T00:00:00"/>
    <s v="05/19/2017 04:24am"/>
    <x v="3"/>
    <d v="2017-12-21T00:00:00"/>
    <n v="25000"/>
    <n v="2.5000000000000001E-2"/>
    <n v="12"/>
    <s v="05/25/2017 01:32am"/>
    <s v="Stretch"/>
    <x v="1"/>
    <s v="Cloud Developer Service"/>
    <s v="IBM Bluemix Garage - MVP"/>
    <s v="DATA WITHHELD"/>
    <s v="ZBLKPOC:HW SP: Blockchain Proof of Concept"/>
    <m/>
    <m/>
  </r>
  <r>
    <s v="C9-3ACZJ8L"/>
    <s v="Europe"/>
    <s v="DACH"/>
    <s v="LVM Landwirtschaftlicher Versicherungsverein Münster a.G."/>
    <s v="Blockchain Prototyp - Bluemix Garage"/>
    <x v="1"/>
    <m/>
    <m/>
    <m/>
    <x v="2"/>
    <x v="2"/>
    <d v="2017-09-28T00:00:00"/>
    <s v="05/19/2017 04:29am"/>
    <x v="3"/>
    <d v="2017-12-21T00:00:00"/>
    <n v="25000"/>
    <n v="2.5000000000000001E-2"/>
    <n v="12"/>
    <s v="05/25/2017 01:32am"/>
    <s v="Stretch"/>
    <x v="1"/>
    <s v="Cloud Developer Service"/>
    <s v="IBM Bluemix Garage - MVP"/>
    <s v="DATA WITHHELD"/>
    <s v="ZBLKPOC:HW SP: Blockchain Proof of Concept"/>
    <m/>
    <m/>
  </r>
  <r>
    <s v="UR-AN1NTFH"/>
    <s v="Europe"/>
    <s v="DACH"/>
    <s v="HUK-COBURG-Allgemeine Versicherung AG"/>
    <s v="Blockchain Prototyp - Blumemix Garage"/>
    <x v="3"/>
    <m/>
    <m/>
    <m/>
    <x v="2"/>
    <x v="4"/>
    <d v="2017-09-28T00:00:00"/>
    <s v="05/19/2017 04:23am"/>
    <x v="3"/>
    <d v="2017-12-21T00:00:00"/>
    <n v="25000"/>
    <n v="2.5000000000000001E-2"/>
    <n v="12"/>
    <s v="05/25/2017 01:32am"/>
    <s v="Stretch"/>
    <x v="1"/>
    <s v="Cloud Developer Service"/>
    <s v="IBM Bluemix Garage - MVP"/>
    <s v="DATA WITHHELD"/>
    <s v="ZBLKPOC:HW SP: Blockchain Proof of Concept"/>
    <m/>
    <m/>
  </r>
  <r>
    <s v="ZP-QVVC4W3"/>
    <s v="Europe"/>
    <s v="Italy"/>
    <s v="QUANTEYE SRL                                                          "/>
    <s v="Bluemix Blockchain"/>
    <x v="3"/>
    <m/>
    <m/>
    <m/>
    <x v="2"/>
    <x v="4"/>
    <d v="2017-09-29T00:00:00"/>
    <d v="2017-02-28T00:00:00"/>
    <x v="3"/>
    <d v="2017-09-29T00:00:00"/>
    <n v="25000"/>
    <n v="2.5000000000000001E-2"/>
    <n v="12"/>
    <d v="2017-06-09T00:00:00"/>
    <s v="Stretch"/>
    <x v="3"/>
    <s v="Infrastructure Svcs"/>
    <s v="6950-16G GTS Split Blockchain on Bluemix (Finance Use Only)"/>
    <s v="Spinoglio, Barbara"/>
    <s v="BLUEMIXX"/>
    <m/>
    <m/>
  </r>
  <r>
    <s v="ES-W83LO3G"/>
    <s v="North America"/>
    <s v="US Finance Service"/>
    <s v="DV Trading LLC"/>
    <s v="Blockchain Initiative for Quantitative Trading Group"/>
    <x v="1"/>
    <m/>
    <m/>
    <m/>
    <x v="2"/>
    <x v="1"/>
    <d v="2017-09-30T00:00:00"/>
    <s v="11/14/2016 02:45pm"/>
    <x v="3"/>
    <d v="2017-09-30T00:00:00"/>
    <n v="25000"/>
    <n v="2.5000000000000001E-2"/>
    <n v="12"/>
    <s v="04/13/2017 01:32am"/>
    <s v="NIR"/>
    <x v="1"/>
    <s v="Cloud Unit Services"/>
    <s v="6950-16F IBM Cloud Advisory Svcs, Bluemix Infra (CLD BU)"/>
    <s v="ALEX (Alex) GRILLAKIS"/>
    <s v="ISA-BankFMFS03-BackOfficeOps"/>
    <m/>
    <m/>
  </r>
  <r>
    <s v="ES-W83LO3G"/>
    <s v="North America"/>
    <s v="US Finance Service"/>
    <s v="DV Trading LLC"/>
    <s v="Blockchain Initiative for Quantitative Trading Group"/>
    <x v="1"/>
    <m/>
    <m/>
    <m/>
    <x v="2"/>
    <x v="1"/>
    <d v="2017-09-30T00:00:00"/>
    <s v="11/14/2016 02:45pm"/>
    <x v="3"/>
    <d v="2017-09-30T00:00:00"/>
    <n v="25000"/>
    <n v="2.5000000000000001E-2"/>
    <n v="12"/>
    <s v="05/10/2017 12:59am"/>
    <s v="NIR"/>
    <x v="3"/>
    <s v="Infrastructure Services"/>
    <s v="6950-98T Cloud Managed Infrastructure Services (custom, pvt)"/>
    <s v="ALEX (Alex) GRILLAKIS"/>
    <s v="ISA-BankFMFS03-BackOfficeOps"/>
    <m/>
    <m/>
  </r>
  <r>
    <s v="WH-YSV76XN"/>
    <s v="Europe"/>
    <s v="UKI"/>
    <s v="Consult Hyperion"/>
    <s v="ESA + Watson for RegTech + Blockchain"/>
    <x v="3"/>
    <m/>
    <m/>
    <m/>
    <x v="2"/>
    <x v="4"/>
    <d v="2017-07-18T00:00:00"/>
    <s v="04/19/2017 03:44am"/>
    <x v="6"/>
    <d v="2017-07-18T00:00:00"/>
    <n v="24000"/>
    <n v="2.4E-2"/>
    <n v="1"/>
    <s v="04/20/2017 01:32am"/>
    <s v="Stretch"/>
    <x v="9"/>
    <s v="Watson Data Platform"/>
    <s v="Other Watson Data Platform"/>
    <s v="P. C. (Patrick) Spink"/>
    <s v="CLOUDMSP:Only for sales TO cloud service providers"/>
    <m/>
    <m/>
  </r>
  <r>
    <s v="JA-PJM91BR"/>
    <s v="North America"/>
    <s v="US Public"/>
    <s v="KAISER PERMANENTE"/>
    <s v="Blockchain DTW"/>
    <x v="0"/>
    <m/>
    <m/>
    <m/>
    <x v="2"/>
    <x v="10"/>
    <d v="2017-08-25T00:00:00"/>
    <s v="07/26/2016 06:16pm"/>
    <x v="3"/>
    <d v="2017-08-25T00:00:00"/>
    <n v="24000"/>
    <n v="2.4E-2"/>
    <n v="1"/>
    <s v="03/30/2017 01:32am"/>
    <s v="Stretch"/>
    <x v="1"/>
    <s v="Lab Services"/>
    <s v="Software Services - Bluemix Garage"/>
    <s v="Charles (Tyler) Kelly"/>
    <s v="CLOUD1:All Cloud Sales other than to Cloud SPs"/>
    <m/>
    <m/>
  </r>
  <r>
    <s v="PY-IDNBUEO"/>
    <s v="North America"/>
    <s v="Canada"/>
    <s v="L&amp;T INFOTECH FINANCIAL SERVICES TECHNOLOGIES INC"/>
    <s v="Blockchain"/>
    <x v="3"/>
    <m/>
    <m/>
    <m/>
    <x v="2"/>
    <x v="4"/>
    <d v="2017-09-21T00:00:00"/>
    <s v="03/24/2017 01:35pm"/>
    <x v="3"/>
    <d v="2017-09-21T00:00:00"/>
    <n v="23333"/>
    <n v="2.3333E-2"/>
    <n v="12"/>
    <s v="06/15/2017 01:31am"/>
    <s v="Stretch"/>
    <x v="1"/>
    <s v="Cloud Developer Service"/>
    <s v="IBM Bluemix Garage - Other"/>
    <s v="Larry (LARRY) Kovac"/>
    <s v="CLOUD1:All Cloud Sales other than to Cloud SPs"/>
    <m/>
    <m/>
  </r>
  <r>
    <s v="XY-BP3D478"/>
    <s v="North America"/>
    <s v="Canada"/>
    <s v="DREAM PAYMENTS CORP"/>
    <s v="Blockchain"/>
    <x v="3"/>
    <m/>
    <m/>
    <m/>
    <x v="2"/>
    <x v="4"/>
    <d v="2017-09-21T00:00:00"/>
    <s v="03/24/2017 02:20pm"/>
    <x v="3"/>
    <d v="2017-09-21T00:00:00"/>
    <n v="23333"/>
    <n v="2.3333E-2"/>
    <n v="12"/>
    <s v="05/25/2017 01:32am"/>
    <s v="Stretch"/>
    <x v="1"/>
    <s v="Cloud Developer Service"/>
    <s v="IBM Bluemix Garage - Other"/>
    <s v="Larry (LARRY) Kovac"/>
    <s v="CLOUD1:All Cloud Sales other than to Cloud SPs"/>
    <m/>
    <m/>
  </r>
  <r>
    <s v="BB-CN1XPO0"/>
    <s v="MEA"/>
    <s v="MEA"/>
    <s v="Strate Ltd"/>
    <s v="Blockchain on LinuxONE/Linux on z - Dockerization"/>
    <x v="1"/>
    <m/>
    <m/>
    <m/>
    <x v="2"/>
    <x v="1"/>
    <d v="2017-09-22T00:00:00"/>
    <s v="07/14/2016 07:22am"/>
    <x v="4"/>
    <d v="2017-09-22T00:00:00"/>
    <n v="22320"/>
    <n v="2.232E-2"/>
    <n v="1"/>
    <s v="06/08/2017 01:31am"/>
    <s v="NIR"/>
    <x v="5"/>
    <s v="System z"/>
    <s v="Docker on z Systems"/>
    <s v="VICKEY (Vickey) VAN DEN HEEVER"/>
    <s v="ZBLKLOCL:HW SP: zSystems Blockchain Local/On Prem., ZBLKPOC:HW SP: Blockchain Proof of Concept"/>
    <m/>
    <m/>
  </r>
  <r>
    <s v="68-E3FRWRA"/>
    <s v="Asia Pacific"/>
    <s v="ISA"/>
    <s v="HDFC LIFE INSURANCE"/>
    <s v="LIfe Insurers Consortium for Blockchain"/>
    <x v="5"/>
    <s v="Yes"/>
    <s v="India"/>
    <s v="Initial POC done, proposal being developed for a production engagement"/>
    <x v="2"/>
    <x v="2"/>
    <d v="2017-07-31T00:00:00"/>
    <s v="01/20/2017 06:34am"/>
    <x v="4"/>
    <d v="2017-07-31T00:00:00"/>
    <n v="22222"/>
    <n v="2.2221999999999999E-2"/>
    <n v="12"/>
    <s v="01/26/2017 01:32am"/>
    <s v="NIR"/>
    <x v="0"/>
    <s v="Cognitive Process Transformation"/>
    <m/>
    <s v="Arun (Arun) Kothari"/>
    <s v="ISA-InsFS24DIGI-E2EDigitizatn"/>
    <m/>
    <m/>
  </r>
  <r>
    <s v="ZI-8ELF8CK"/>
    <s v="Asia Pacific"/>
    <s v="ISA"/>
    <s v="INDIAN OVERSEAS BANK"/>
    <s v="Bluemix Public for a Blockchain Pilot"/>
    <x v="5"/>
    <m/>
    <m/>
    <m/>
    <x v="2"/>
    <x v="1"/>
    <d v="2017-09-15T00:00:00"/>
    <s v="05/02/2017 05:22am"/>
    <x v="3"/>
    <d v="2017-09-15T00:00:00"/>
    <n v="22222"/>
    <n v="2.2221999999999999E-2"/>
    <n v="12"/>
    <s v="05/04/2017 01:31am"/>
    <s v="Stretch"/>
    <x v="1"/>
    <s v="Cloud Developer Service"/>
    <s v="Bluemix Public Subscription"/>
    <s v="SANJEEV PRIYAM CHANDRAN (SANJEEV PRIYAM CHANDRAN) HARICHANDRAN"/>
    <s v="CLOUD1:All Cloud Sales other than to Cloud SPs"/>
    <m/>
    <m/>
  </r>
  <r>
    <s v="OX-GMYO8VO"/>
    <s v="Europe"/>
    <s v="BeNeLux"/>
    <s v="Alliander N.V.                                                        "/>
    <s v="Blockchain EV interoperability Allego Design Thinking workshop"/>
    <x v="2"/>
    <m/>
    <m/>
    <m/>
    <x v="2"/>
    <x v="5"/>
    <d v="2017-07-14T00:00:00"/>
    <d v="2017-01-12T00:00:00"/>
    <x v="2"/>
    <d v="2017-07-14T00:00:00"/>
    <n v="20000"/>
    <n v="0.02"/>
    <n v="1"/>
    <d v="2017-04-27T00:00:00"/>
    <s v="Stretch"/>
    <x v="0"/>
    <s v="Cog Process Trnsfmtn"/>
    <s v="CPR: Blockchain Consulting"/>
    <s v="Dijkstra, Leo"/>
    <m/>
    <m/>
    <m/>
  </r>
  <r>
    <s v="0L-3DE4J0M"/>
    <s v="Europe"/>
    <s v="DACH"/>
    <s v="BUNDESMINISTERIUM FÜR FINANZEN"/>
    <s v="Blockchain"/>
    <x v="0"/>
    <m/>
    <m/>
    <m/>
    <x v="2"/>
    <x v="0"/>
    <d v="2017-07-15T00:00:00"/>
    <s v="08/17/2016 05:43pm"/>
    <x v="3"/>
    <d v="2017-07-15T00:00:00"/>
    <n v="20000"/>
    <n v="0.02"/>
    <n v="12"/>
    <s v="03/02/2017 04:05pm"/>
    <s v="NIR"/>
    <x v="0"/>
    <s v="Cognitive Process Transformation"/>
    <s v="CBDS: Watson IoT - Connected Solutions"/>
    <s v="DATA WITHHELD"/>
    <s v="ISA-999-NoSolutionSold"/>
    <m/>
    <m/>
  </r>
  <r>
    <s v="MF-ZJDWQ0X"/>
    <s v="Europe"/>
    <s v="DACH"/>
    <s v="Europaeische Zentralbank (EZB)"/>
    <s v="ECB Consulting: Blockchain"/>
    <x v="1"/>
    <m/>
    <m/>
    <m/>
    <x v="2"/>
    <x v="1"/>
    <d v="2017-07-28T00:00:00"/>
    <s v="05/25/2016 08:53am"/>
    <x v="3"/>
    <d v="2017-09-29T00:00:00"/>
    <n v="20000"/>
    <n v="0.02"/>
    <n v="12"/>
    <s v="06/15/2017 01:32am"/>
    <s v="Stretch"/>
    <x v="7"/>
    <s v="Watson FSS Core"/>
    <s v="Regulatory Compliance Analytics"/>
    <s v="DATA WITHHELD"/>
    <s v="BLUEMIXX:GBS Bluemix Custom Application Services"/>
    <m/>
    <m/>
  </r>
  <r>
    <s v="CE-5ML6C93"/>
    <s v="Asia Pacific"/>
    <s v="Korea"/>
    <s v="BANK OF KOREA                                                         "/>
    <s v="[BOK] Blockchain PoC"/>
    <x v="1"/>
    <m/>
    <m/>
    <m/>
    <x v="2"/>
    <x v="1"/>
    <d v="2017-08-25T00:00:00"/>
    <d v="2017-03-08T00:00:00"/>
    <x v="3"/>
    <d v="2017-08-25T00:00:00"/>
    <n v="20000"/>
    <n v="0.02"/>
    <n v="2"/>
    <d v="2017-06-09T00:00:00"/>
    <s v="Stretch"/>
    <x v="0"/>
    <s v="Cloud App Innov"/>
    <s v="CAI Big Data Srvs Blockchain on Big Data"/>
    <s v="Kwon, Dong Won"/>
    <m/>
    <m/>
    <m/>
  </r>
  <r>
    <s v="NU-IX47BO1"/>
    <s v="Europe"/>
    <s v="Nordic"/>
    <s v="OPUSCAPITA GROUP OY                                                   "/>
    <s v="Blockchain Garage Workshop, Dispute mgmt"/>
    <x v="3"/>
    <m/>
    <m/>
    <m/>
    <x v="2"/>
    <x v="4"/>
    <d v="2017-08-25T00:00:00"/>
    <d v="2017-02-02T00:00:00"/>
    <x v="3"/>
    <d v="2017-08-25T00:00:00"/>
    <n v="20000"/>
    <n v="0.02"/>
    <n v="1"/>
    <d v="2017-05-18T00:00:00"/>
    <s v="Stretch"/>
    <x v="0"/>
    <s v="Cog Process Trnsfmtn"/>
    <s v="CPR: Blockchain Consulting"/>
    <s v="Uuskoski, Laura"/>
    <m/>
    <m/>
    <m/>
  </r>
  <r>
    <s v="19-8Y92OH5"/>
    <s v="North America"/>
    <s v="US Finance Service"/>
    <s v="THINKTECH INC"/>
    <s v="Bluemix/Blockchain Design Thinking Garage"/>
    <x v="3"/>
    <m/>
    <m/>
    <m/>
    <x v="2"/>
    <x v="4"/>
    <d v="2017-08-30T00:00:00"/>
    <s v="04/19/2017 10:43am"/>
    <x v="2"/>
    <d v="2017-08-30T00:00:00"/>
    <n v="20000"/>
    <n v="0.02"/>
    <n v="1"/>
    <s v="06/08/2017 01:31am"/>
    <s v="At Risk"/>
    <x v="1"/>
    <s v="Cloud Developer Service"/>
    <s v="IBM Bluemix Garage - Other"/>
    <s v="ALEX (Alex) GRILLAKIS"/>
    <s v="CLOUD1:All Cloud Sales other than to Cloud SPs"/>
    <m/>
    <m/>
  </r>
  <r>
    <s v="RX-JSQCWT1"/>
    <s v="Europe"/>
    <s v="DACH"/>
    <s v="Vorarlberger Illwerke AG Hauptabteilung/Energie-"/>
    <s v="Neue Geschäftsmodelle mit Blockchain"/>
    <x v="0"/>
    <m/>
    <m/>
    <m/>
    <x v="2"/>
    <x v="0"/>
    <d v="2017-09-07T00:00:00"/>
    <s v="06/09/2017 03:18am"/>
    <x v="3"/>
    <d v="2017-09-07T00:00:00"/>
    <n v="20000"/>
    <n v="0.02"/>
    <n v="12"/>
    <s v="06/15/2017 01:32am"/>
    <s v="NIR"/>
    <x v="1"/>
    <s v="Cloud Developer Service"/>
    <s v="WS Bluemix Public Subscription"/>
    <s v="DATA WITHHELD"/>
    <s v="BLUEMIXX:GBS Bluemix Custom Application Services"/>
    <m/>
    <m/>
  </r>
  <r>
    <s v="IJ-NHWGVJZ"/>
    <s v="Europe"/>
    <s v="DACH"/>
    <s v="Deloitte &amp; Touche GmbH"/>
    <s v="Blockchain - Migration auf Hyperledger"/>
    <x v="3"/>
    <m/>
    <m/>
    <m/>
    <x v="2"/>
    <x v="4"/>
    <d v="2017-09-22T00:00:00"/>
    <s v="02/27/2017 02:12pm"/>
    <x v="4"/>
    <d v="2017-09-22T00:00:00"/>
    <n v="20000"/>
    <n v="0.02"/>
    <n v="12"/>
    <s v="06/08/2017 03:18pm"/>
    <s v="NIR"/>
    <x v="1"/>
    <s v="Cloud Developer Service"/>
    <s v="IBM Bluemix Garage - Bluemix Migration Project"/>
    <s v="DATA WITHHELD"/>
    <s v="ISA-BankFMFS03-BackOfficeOps"/>
    <m/>
    <m/>
  </r>
  <r>
    <s v="O2-XTYIUCL"/>
    <s v="Asia Pacific"/>
    <s v="Korea"/>
    <s v="HARIM HOLDINGS"/>
    <s v="Harim Group Blockchain POC"/>
    <x v="4"/>
    <m/>
    <m/>
    <m/>
    <x v="2"/>
    <x v="7"/>
    <d v="2017-09-22T00:00:00"/>
    <s v="04/24/2017 05:10am"/>
    <x v="3"/>
    <d v="2017-09-22T00:00:00"/>
    <n v="20000"/>
    <n v="0.02"/>
    <n v="12"/>
    <s v="05/04/2017 01:32am"/>
    <s v="Stretch"/>
    <x v="1"/>
    <s v="Cloud Developer Service"/>
    <s v="Bluemix Public Subscription"/>
    <s v="YOO SHIN (Yoo Shin) YOON"/>
    <s v="ISA-RetailDS15-SmarterShopping"/>
    <m/>
    <m/>
  </r>
  <r>
    <s v="CT-NN16524"/>
    <s v="Europe"/>
    <s v="Nordic"/>
    <s v="FOLKSAM ÖMSESIDIG"/>
    <s v="#HC02 Bluemix for IoT and Blockchain innovation - (connected to Bridge to Cloud)"/>
    <x v="1"/>
    <m/>
    <m/>
    <m/>
    <x v="2"/>
    <x v="2"/>
    <d v="2017-09-25T00:00:00"/>
    <s v="03/31/2017 09:54am"/>
    <x v="3"/>
    <d v="2017-09-25T00:00:00"/>
    <n v="20000"/>
    <n v="0.02"/>
    <n v="12"/>
    <s v="06/08/2017 01:32am"/>
    <s v="Stretch"/>
    <x v="1"/>
    <s v="Cloud Video"/>
    <s v="Cloud Video Streaming Manager (Ustream)"/>
    <s v="Jesper (JESPER) Gardtman"/>
    <s v="CLOUD1:All Cloud Sales other than to Cloud SPs"/>
    <m/>
    <m/>
  </r>
  <r>
    <s v="HR-T2A8VR3"/>
    <s v="North America"/>
    <s v="US Distribution"/>
    <s v="ASF Global LLC                                                        "/>
    <s v="ASF Global - Blockchain"/>
    <x v="4"/>
    <m/>
    <m/>
    <m/>
    <x v="2"/>
    <x v="6"/>
    <d v="2017-09-25T00:00:00"/>
    <d v="2017-04-13T00:00:00"/>
    <x v="6"/>
    <d v="2017-09-25T00:00:00"/>
    <n v="20000"/>
    <n v="0.02"/>
    <n v="12"/>
    <d v="2017-04-20T00:00:00"/>
    <s v="Stretch"/>
    <x v="7"/>
    <s v="Industry Platform"/>
    <s v="UNK - High Security Business Network"/>
    <s v="Perry, Tim (Tim)"/>
    <m/>
    <m/>
    <m/>
  </r>
  <r>
    <s v="CE-93V5JD3"/>
    <s v="Europe"/>
    <s v="France"/>
    <s v="VEOLIA ENVIRONNEMENT                                                  "/>
    <s v="Blockchain Market Place for Waste Management Platform"/>
    <x v="2"/>
    <m/>
    <m/>
    <m/>
    <x v="2"/>
    <x v="5"/>
    <d v="2017-09-26T00:00:00"/>
    <d v="2017-01-24T00:00:00"/>
    <x v="4"/>
    <d v="2017-09-26T00:00:00"/>
    <n v="20000"/>
    <n v="0.02"/>
    <n v="12"/>
    <d v="2017-01-26T00:00:00"/>
    <s v="NIR"/>
    <x v="0"/>
    <s v="Cog Process Trnsfmtn"/>
    <s v="UNK - Blockchain (CPR)"/>
    <s v="Abid, Hafsa"/>
    <m/>
    <m/>
    <m/>
  </r>
  <r>
    <s v="7Y-IVWJ2BF"/>
    <s v="Europe"/>
    <s v="DACH"/>
    <s v="DIE SCHWEIZERISCHE POST"/>
    <s v="Blockchain Garage Workshop"/>
    <x v="4"/>
    <m/>
    <m/>
    <m/>
    <x v="2"/>
    <x v="6"/>
    <d v="2017-09-29T00:00:00"/>
    <s v="10/19/2016 08:07am"/>
    <x v="2"/>
    <d v="2017-09-29T00:00:00"/>
    <n v="20000"/>
    <n v="0.02"/>
    <n v="1"/>
    <s v="05/18/2017 01:32am"/>
    <s v="Stretch"/>
    <x v="1"/>
    <s v="Lab Services"/>
    <s v="Software Services - Bluemix Garage"/>
    <s v="DATA WITHHELD"/>
    <s v="ZBLKPOC:HW SP: Blockchain Proof of Concept"/>
    <m/>
    <m/>
  </r>
  <r>
    <s v="F6-GG0YSOP"/>
    <s v="Latin America"/>
    <s v="SSA"/>
    <s v="COOP DE AHORRO Y CREDITO UNION AEREA LTDA"/>
    <s v="Blockchain en Bluemix"/>
    <x v="3"/>
    <m/>
    <m/>
    <m/>
    <x v="2"/>
    <x v="4"/>
    <d v="2017-09-29T00:00:00"/>
    <s v="02/11/2017 09:54am"/>
    <x v="4"/>
    <d v="2017-09-29T00:00:00"/>
    <n v="20000"/>
    <n v="0.02"/>
    <n v="12"/>
    <s v="02/19/2017 03:10am"/>
    <s v="NIR"/>
    <x v="1"/>
    <s v="Cloud Developer Service"/>
    <s v="Bluemix Public Subscription"/>
    <s v="ANDREA CAROLINA (ANDREA CAROLINA) MAYTIN BARONE"/>
    <s v="BLKHSBN:HW SP: Blockchain High Sec Bus Netwk Blmix"/>
    <m/>
    <m/>
  </r>
  <r>
    <s v="O4-97M3BWN"/>
    <s v="Asia Pacific"/>
    <s v="ASEAN"/>
    <s v="PROCESSING CENTER COMPANY LIMITED"/>
    <s v="Blockchain"/>
    <x v="1"/>
    <m/>
    <m/>
    <m/>
    <x v="2"/>
    <x v="1"/>
    <d v="2017-09-29T00:00:00"/>
    <s v="03/17/2017 05:44am"/>
    <x v="4"/>
    <d v="2017-09-29T00:00:00"/>
    <n v="20000"/>
    <n v="0.02"/>
    <n v="3"/>
    <s v="03/23/2017 02:32am"/>
    <s v="Stretch"/>
    <x v="1"/>
    <s v="Cloud Developer Service"/>
    <s v="IBM Bluemix Garage - Other"/>
    <s v="JANETHANIT (Janethanit) JANENOPAKARN"/>
    <s v="NONE:No code/solution involved"/>
    <m/>
    <m/>
  </r>
  <r>
    <s v="S5-T30AGEL"/>
    <s v="North America"/>
    <s v="US Industrial"/>
    <s v="BAYER HEALTHCARE LLC"/>
    <s v="Blockchain - Finance Accounting"/>
    <x v="0"/>
    <m/>
    <m/>
    <m/>
    <x v="2"/>
    <x v="10"/>
    <d v="2017-09-29T00:00:00"/>
    <s v="03/20/2017 04:05pm"/>
    <x v="3"/>
    <d v="2017-09-29T00:00:00"/>
    <n v="20000"/>
    <n v="0.02"/>
    <n v="12"/>
    <s v="04/27/2017 01:32am"/>
    <s v="Stretch"/>
    <x v="1"/>
    <s v="Cloud Developer Service"/>
    <s v="IBM Bluemix Garage - Architecture"/>
    <s v="Robert K. (Robert) Hogg"/>
    <s v="BLKHSBN:HW SP: Blockchain High Sec Bus Netwk Blmix"/>
    <m/>
    <m/>
  </r>
  <r>
    <s v="0R-ETGYL4H"/>
    <s v="North America"/>
    <s v="US Communica/CSI"/>
    <s v="Operation Green Zone                                                  "/>
    <s v="HSBN for Operationa Green Zone &amp; Foundation for 5; Protecting Veterans and P"/>
    <x v="3"/>
    <m/>
    <m/>
    <m/>
    <x v="2"/>
    <x v="4"/>
    <d v="2017-09-30T00:00:00"/>
    <d v="2017-05-22T00:00:00"/>
    <x v="3"/>
    <d v="2017-10-01T00:00:00"/>
    <n v="20000"/>
    <n v="0.02"/>
    <n v="12"/>
    <d v="2017-05-25T00:00:00"/>
    <s v="Stretch"/>
    <x v="7"/>
    <s v="Industry Platform"/>
    <s v="HSBN Support 12 month"/>
    <s v="Datta, Rajarshi (Raj)"/>
    <m/>
    <m/>
    <m/>
  </r>
  <r>
    <s v="9K-NFYLWSC"/>
    <s v="Europe"/>
    <s v="France"/>
    <s v="DGFIP DIRECTION GENERALE DES"/>
    <s v="Blockchain"/>
    <x v="4"/>
    <m/>
    <m/>
    <m/>
    <x v="2"/>
    <x v="7"/>
    <d v="2017-09-30T00:00:00"/>
    <s v="01/06/2017 08:43am"/>
    <x v="3"/>
    <d v="2017-09-30T00:00:00"/>
    <n v="20000"/>
    <n v="0.02"/>
    <n v="12"/>
    <s v="05/19/2017 10:20am"/>
    <s v="Stretch"/>
    <x v="1"/>
    <s v="Cloud Developer Service"/>
    <s v="IBM Bluemix Garage - MVP"/>
    <s v="Bruno (Bruno) Goirand"/>
    <s v="ISA-999-NoSolutionSold"/>
    <m/>
    <m/>
  </r>
  <r>
    <s v="DS-K1RNT45"/>
    <s v="Europe"/>
    <s v="Nordic"/>
    <s v="WÄRTSILÄ FINLAND OY"/>
    <s v="Blockchain PoC"/>
    <x v="3"/>
    <m/>
    <m/>
    <m/>
    <x v="2"/>
    <x v="12"/>
    <d v="2017-09-30T00:00:00"/>
    <s v="10/13/2016 12:42am"/>
    <x v="3"/>
    <d v="2017-09-30T00:00:00"/>
    <n v="20000"/>
    <n v="0.02"/>
    <n v="12"/>
    <s v="06/15/2017 01:31am"/>
    <s v="Stretch"/>
    <x v="1"/>
    <s v="Cloud Developer Service"/>
    <s v="Bluemix Public Subscription"/>
    <s v="Magnus (MAGNUS OTTO) Törrönen"/>
    <s v="ZBLKPOC:HW SP: Blockchain Proof of Concept"/>
    <m/>
    <m/>
  </r>
  <r>
    <s v="DS-K1RNT45"/>
    <s v="Europe"/>
    <s v="Nordic"/>
    <s v="WÄRTSILÄ FINLAND OY"/>
    <s v="Blockchain PoC"/>
    <x v="3"/>
    <m/>
    <m/>
    <m/>
    <x v="2"/>
    <x v="12"/>
    <d v="2017-09-30T00:00:00"/>
    <s v="10/13/2016 12:42am"/>
    <x v="3"/>
    <d v="2017-09-30T00:00:00"/>
    <n v="20000"/>
    <n v="0.02"/>
    <n v="12"/>
    <s v="04/27/2017 01:32am"/>
    <s v="Stretch"/>
    <x v="0"/>
    <s v="Cognitive Process Transformation"/>
    <s v="CBDS: Watson IoT - Connected Solutions"/>
    <s v="Magnus (MAGNUS OTTO) Törrönen"/>
    <s v="ZBLKPOC:HW SP: Blockchain Proof of Concept"/>
    <m/>
    <m/>
  </r>
  <r>
    <s v="R7-7ZZU6RC"/>
    <s v="North America"/>
    <s v="US Federal"/>
    <s v="DEFENSE HEALTH AGENCY                                                 "/>
    <s v="DHA - Deloitte - Blockchain"/>
    <x v="0"/>
    <m/>
    <m/>
    <m/>
    <x v="2"/>
    <x v="0"/>
    <d v="2017-09-30T00:00:00"/>
    <d v="2017-04-20T00:00:00"/>
    <x v="4"/>
    <d v="2017-09-30T00:00:00"/>
    <n v="20000"/>
    <n v="0.02"/>
    <n v="12"/>
    <d v="2017-04-27T00:00:00"/>
    <s v="Stretch"/>
    <x v="7"/>
    <s v="Industry Platform"/>
    <s v="HSBN NW Monthly Charge"/>
    <s v="KRIEGER, THOMAS (Tom)"/>
    <s v="BLKHSBN"/>
    <m/>
    <m/>
  </r>
  <r>
    <s v="EZ-NHYDH0I"/>
    <s v="Latin America"/>
    <s v="Brazil"/>
    <s v="BANCO BRADESCO S/A"/>
    <s v="Blockchain Débito Recorrente Garagem"/>
    <x v="1"/>
    <m/>
    <m/>
    <m/>
    <x v="2"/>
    <x v="1"/>
    <d v="2017-09-29T00:00:00"/>
    <s v="06/12/2017 03:51pm"/>
    <x v="4"/>
    <d v="2017-09-29T00:00:00"/>
    <n v="19126"/>
    <n v="1.9126000000000001E-2"/>
    <n v="1"/>
    <s v="06/15/2017 01:32am"/>
    <s v="NIR"/>
    <x v="1"/>
    <s v="Cloud Developer Service"/>
    <s v="IBM Bluemix Garage - MVP"/>
    <s v="Felipe (Felipe) Rossi Machado"/>
    <m/>
    <m/>
    <m/>
  </r>
  <r>
    <s v="Q4-VCIOZTX"/>
    <s v="Latin America"/>
    <s v="Brazil"/>
    <s v="BANCO BRADESCO S/A"/>
    <s v="Blockchain BTB Multibandeiras Garagem"/>
    <x v="1"/>
    <m/>
    <m/>
    <m/>
    <x v="2"/>
    <x v="1"/>
    <d v="2017-09-29T00:00:00"/>
    <s v="06/12/2017 03:45pm"/>
    <x v="4"/>
    <d v="2017-09-29T00:00:00"/>
    <n v="19126"/>
    <n v="1.9126000000000001E-2"/>
    <n v="1"/>
    <s v="06/15/2017 01:32am"/>
    <s v="NIR"/>
    <x v="1"/>
    <s v="Cloud Developer Service"/>
    <s v="IBM Bluemix Garage - MVP"/>
    <s v="Felipe (Felipe) Rossi Machado"/>
    <m/>
    <m/>
    <m/>
  </r>
  <r>
    <s v="39-WBX52AQ"/>
    <s v="Japan"/>
    <s v="Japan"/>
    <s v="SAISON INFORMATION SYSTEMS CO.,LTD"/>
    <s v="?Systems-DDR?Blockchain??????????????"/>
    <x v="1"/>
    <m/>
    <m/>
    <m/>
    <x v="2"/>
    <x v="1"/>
    <d v="2017-09-29T00:00:00"/>
    <s v="03/22/2017 03:58am"/>
    <x v="3"/>
    <d v="2017-09-29T00:00:00"/>
    <n v="19048"/>
    <n v="1.9047999999999999E-2"/>
    <n v="1"/>
    <s v="06/15/2017 01:32am"/>
    <s v="Stretch"/>
    <x v="5"/>
    <s v="System z"/>
    <s v="Service Unit (lab service) for z Systems"/>
    <s v="Takeo (TAKEO) Machida"/>
    <s v="ISA-999-NoSolutionSold, ZBLKPOC:HW SP: Blockchain Proof of Concept"/>
    <m/>
    <m/>
  </r>
  <r>
    <s v="HW-558AECT"/>
    <s v="Japan"/>
    <s v="Japan"/>
    <s v="UFJ BK NAGOYA GAITAM"/>
    <s v="Hyperledger????"/>
    <x v="1"/>
    <m/>
    <m/>
    <m/>
    <x v="2"/>
    <x v="1"/>
    <d v="2017-09-29T00:00:00"/>
    <s v="01/27/2017 01:15am"/>
    <x v="4"/>
    <d v="2017-09-29T00:00:00"/>
    <n v="19048"/>
    <n v="1.9047999999999999E-2"/>
    <n v="2"/>
    <s v="03/18/2017 06:57pm"/>
    <s v="NIR"/>
    <x v="0"/>
    <s v="Cognitive Process Transformation"/>
    <s v="CBDS: AI &amp; WDP - Watson Data Platform Solutions"/>
    <s v="Tsuyoshi (TSUYOSHI) Kondo"/>
    <s v="ASASERVC:Cloud Business Solution (CBS), BLUEMIXX:GBS Bluemix Custom Application Services, ISA-BankFMFS03PAY-Payments, ISA-BankFS14OCEX-OmChanExp, VDPCand:Value Driven Proposal Candidate, VDPCnfm:Value Driven Proposal Confirm"/>
    <m/>
    <m/>
  </r>
  <r>
    <s v="SL-4W035LG"/>
    <s v="Japan"/>
    <s v="Japan"/>
    <s v="TOPPAN PRINTING CO., LTD."/>
    <s v="Blockchain?????"/>
    <x v="2"/>
    <m/>
    <m/>
    <m/>
    <x v="2"/>
    <x v="3"/>
    <d v="2017-09-29T00:00:00"/>
    <s v="03/15/2017 05:48am"/>
    <x v="3"/>
    <d v="2017-09-29T00:00:00"/>
    <n v="19048"/>
    <n v="1.9047999999999999E-2"/>
    <n v="1"/>
    <s v="06/08/2017 01:31am"/>
    <s v="Key stretch"/>
    <x v="5"/>
    <s v="Power System i/p"/>
    <s v="Service Unit (lab services) for System i"/>
    <s v="Yurie (YURIE) Nagai"/>
    <s v="BLKHSBN:HW SP: Blockchain High Sec Bus Netwk Blmix"/>
    <m/>
    <m/>
  </r>
  <r>
    <s v="X8-9DP2FMF"/>
    <s v="Japan"/>
    <s v="Japan"/>
    <s v="AXA LIFE INSURANCE CO.,LTD."/>
    <s v="?DDR-Systems HW?Blockchain??????????????"/>
    <x v="1"/>
    <m/>
    <m/>
    <m/>
    <x v="2"/>
    <x v="2"/>
    <d v="2017-09-29T00:00:00"/>
    <s v="04/19/2017 03:25am"/>
    <x v="3"/>
    <d v="2017-09-29T00:00:00"/>
    <n v="19048"/>
    <n v="1.9047999999999999E-2"/>
    <n v="1"/>
    <s v="06/15/2017 01:32am"/>
    <s v="Stretch"/>
    <x v="5"/>
    <s v="System z"/>
    <s v="Service Unit (lab service) for z Systems"/>
    <s v="Takeo (TAKEO) Machida"/>
    <s v="BLKHSBN:HW SP: Blockchain High Sec Bus Netwk Blmix, ISA-999-NoSolutionSold"/>
    <m/>
    <m/>
  </r>
  <r>
    <s v="EC-B7I63B6"/>
    <s v="Japan"/>
    <s v="Japan"/>
    <s v="YAMANASHI CHUO BANK, LTD., THE                                        "/>
    <s v="??????BC??"/>
    <x v="1"/>
    <m/>
    <m/>
    <m/>
    <x v="2"/>
    <x v="1"/>
    <d v="2017-07-28T00:00:00"/>
    <d v="2017-02-12T00:00:00"/>
    <x v="4"/>
    <d v="2017-07-28T00:00:00"/>
    <n v="19047"/>
    <n v="1.9047000000000001E-2"/>
    <n v="2"/>
    <d v="2017-02-16T00:00:00"/>
    <s v="Stretch"/>
    <x v="0"/>
    <s v="Cog Process Trnsfmtn"/>
    <s v="CPR: Blockchain Consulting"/>
    <s v="Hirai, Mitsuhiro"/>
    <m/>
    <m/>
    <m/>
  </r>
  <r>
    <s v="TE-7PN2HHQ"/>
    <s v="Asia Pacific"/>
    <s v="ANZ"/>
    <s v="DRAKE INTERNATIONAL AUST P/L"/>
    <s v="RLM DC Event Gartner Symposium - Drake International - Blockchain"/>
    <x v="0"/>
    <m/>
    <m/>
    <m/>
    <x v="2"/>
    <x v="0"/>
    <d v="2017-09-28T00:00:00"/>
    <s v="11/07/2016 12:44am"/>
    <x v="4"/>
    <d v="2017-09-28T00:00:00"/>
    <n v="18600"/>
    <n v="1.8599999999999998E-2"/>
    <n v="12"/>
    <s v="04/15/2017 07:36pm"/>
    <s v="Stretch"/>
    <x v="0"/>
    <s v="Cloud Application Innovation"/>
    <s v="(GBS) Security Strategy, Risk &amp; Compliance Svc"/>
    <s v="JACK (Jack) DENNY"/>
    <s v="ZBLKPOC:HW SP: Blockchain Proof of Concept"/>
    <m/>
    <m/>
  </r>
  <r>
    <s v="SP-3MLSXZZ"/>
    <s v="Latin America"/>
    <s v="Brazil"/>
    <s v="ITAU UNIBANCO S.A."/>
    <s v="PoC del Blockchain"/>
    <x v="1"/>
    <m/>
    <m/>
    <m/>
    <x v="2"/>
    <x v="1"/>
    <d v="2017-07-31T00:00:00"/>
    <s v="12/13/2016 03:01pm"/>
    <x v="4"/>
    <d v="2017-07-31T00:00:00"/>
    <n v="17595"/>
    <n v="1.7595E-2"/>
    <n v="1"/>
    <s v="05/20/2017 10:43pm"/>
    <s v="NIR"/>
    <x v="1"/>
    <s v="Cloud Developer Service"/>
    <s v="Bluemix Public Subscription"/>
    <s v="Gonzalo Alberto (GONZALO ALBERTO) Boix Dellepiane"/>
    <s v="ZBLKPOC:HW SP: Blockchain Proof of Concept"/>
    <m/>
    <m/>
  </r>
  <r>
    <s v="0K-0PF4I1Y"/>
    <s v="North America"/>
    <s v="Canada"/>
    <s v="AIR CANADA                                                            "/>
    <s v="introducing Blockchain AC maintenance"/>
    <x v="4"/>
    <m/>
    <m/>
    <m/>
    <x v="2"/>
    <x v="6"/>
    <d v="2017-07-10T00:00:00"/>
    <d v="2017-04-12T00:00:00"/>
    <x v="6"/>
    <d v="2017-07-10T00:00:00"/>
    <n v="16666"/>
    <n v="1.6666E-2"/>
    <n v="12"/>
    <d v="2017-04-13T00:00:00"/>
    <s v="NIR"/>
    <x v="0"/>
    <s v="Cog Process Trnsfmtn"/>
    <s v="CPR: Blockchain Consulting"/>
    <s v="Nicolas, Rafek (R.N.)"/>
    <s v="*"/>
    <m/>
    <m/>
  </r>
  <r>
    <s v="B8-0RPGS45"/>
    <s v="North America"/>
    <s v="Canada"/>
    <s v="Finaeos                                                               "/>
    <s v="Finaeos - Blockchain"/>
    <x v="3"/>
    <m/>
    <m/>
    <m/>
    <x v="2"/>
    <x v="4"/>
    <d v="2017-08-25T00:00:00"/>
    <d v="2017-04-28T00:00:00"/>
    <x v="3"/>
    <d v="2017-08-25T00:00:00"/>
    <n v="16666"/>
    <n v="1.6666E-2"/>
    <n v="12"/>
    <d v="2017-05-18T00:00:00"/>
    <s v="NIR"/>
    <x v="0"/>
    <s v="Cloud App Innov"/>
    <s v="CAI Big Data Srvs Blockchain on Big Data"/>
    <s v="Maloney, Charles W. (CHARLES)"/>
    <s v="CLOUD1"/>
    <m/>
    <m/>
  </r>
  <r>
    <s v="J1-975O3QC"/>
    <s v="Latin America"/>
    <s v="Brazil"/>
    <s v="BANCO BNP PARIBAS BRASIL S.A.                                         "/>
    <s v="Blockchain"/>
    <x v="1"/>
    <m/>
    <m/>
    <m/>
    <x v="2"/>
    <x v="1"/>
    <d v="2017-09-28T00:00:00"/>
    <d v="2017-05-16T00:00:00"/>
    <x v="3"/>
    <d v="2017-09-28T00:00:00"/>
    <n v="15937"/>
    <n v="1.5937E-2"/>
    <n v="12"/>
    <d v="2017-05-18T00:00:00"/>
    <s v="NIR"/>
    <x v="0"/>
    <s v="Cog Process Trnsfmtn"/>
    <s v="CPR: Blockchain Consulting"/>
    <s v="de Carvalho Rigitano, Luisa"/>
    <m/>
    <m/>
    <m/>
  </r>
  <r>
    <s v="IK-V113NQ7"/>
    <s v="Europe"/>
    <s v="UKI"/>
    <s v="Equichain Limited                                                     "/>
    <s v="Blockchain - EquiChain have 3 or piece of work which, as a young company the"/>
    <x v="1"/>
    <m/>
    <m/>
    <m/>
    <x v="2"/>
    <x v="1"/>
    <d v="2017-08-31T00:00:00"/>
    <d v="2017-05-09T00:00:00"/>
    <x v="3"/>
    <d v="2017-08-31T00:00:00"/>
    <n v="15499"/>
    <n v="1.5499000000000001E-2"/>
    <n v="12"/>
    <d v="2017-05-25T00:00:00"/>
    <s v="Stretch"/>
    <x v="3"/>
    <s v="Infrastructure Svcs"/>
    <s v="6950-16G GTS Split Blockchain on Bluemix (Finance Use Only)"/>
    <s v="Susyn, Derk"/>
    <m/>
    <m/>
    <m/>
  </r>
  <r>
    <s v="56-0CFGOFA"/>
    <s v="Europe"/>
    <s v="DACH"/>
    <s v="Bayer Business Services GmbH"/>
    <s v="CeBIT17 - Lead no. E236-80D5 - Blockchain for intercompany ledger"/>
    <x v="0"/>
    <m/>
    <m/>
    <m/>
    <x v="2"/>
    <x v="10"/>
    <d v="2017-07-25T00:00:00"/>
    <s v="04/26/2017 10:09am"/>
    <x v="3"/>
    <d v="2017-07-25T00:00:00"/>
    <n v="15000"/>
    <n v="1.4999999999999999E-2"/>
    <n v="3"/>
    <s v="06/15/2017 01:32am"/>
    <s v="NIR"/>
    <x v="1"/>
    <s v="Lab Services"/>
    <s v="Software Services - Bluemix Garage"/>
    <s v="DATA WITHHELD"/>
    <s v="ISA-BankFMFS03-BackOfficeOps"/>
    <m/>
    <m/>
  </r>
  <r>
    <s v="YS-D2GC4F7"/>
    <s v="Europe"/>
    <s v="DACH"/>
    <s v="GS 1 Germany GmbH"/>
    <s v="Blockchain for GS1 - supply chains"/>
    <x v="1"/>
    <m/>
    <m/>
    <m/>
    <x v="2"/>
    <x v="1"/>
    <d v="2017-08-16T00:00:00"/>
    <s v="05/18/2017 08:06am"/>
    <x v="4"/>
    <d v="2017-08-16T00:00:00"/>
    <n v="15000"/>
    <n v="1.4999999999999999E-2"/>
    <n v="12"/>
    <s v="05/25/2017 01:32am"/>
    <s v="NIR"/>
    <x v="1"/>
    <s v="Cloud Developer Service"/>
    <s v="IBM Bluemix Garage - MVP"/>
    <s v="DATA WITHHELD"/>
    <s v="ISA-BankFMFS03-BackOfficeOps"/>
    <m/>
    <m/>
  </r>
  <r>
    <s v="P5-ARIPU2F"/>
    <s v="North America"/>
    <s v="Canada"/>
    <s v="CCH Inc"/>
    <s v="Watson/Blockchain on Bluemix @ CCH"/>
    <x v="3"/>
    <m/>
    <m/>
    <m/>
    <x v="2"/>
    <x v="4"/>
    <d v="2017-08-24T00:00:00"/>
    <s v="05/30/2017 02:59pm"/>
    <x v="3"/>
    <d v="2017-08-28T00:00:00"/>
    <n v="15000"/>
    <n v="1.4999999999999999E-2"/>
    <n v="12"/>
    <s v="06/15/2017 01:32am"/>
    <s v="Stretch"/>
    <x v="1"/>
    <s v="Cloud Developer Service"/>
    <s v="Bluemix Public Subscription"/>
    <s v="Shams (SHAMS) Shah"/>
    <s v="ISA-999-NoSolutionSold"/>
    <m/>
    <m/>
  </r>
  <r>
    <s v="IG-BAB3LL5"/>
    <s v="Europe"/>
    <s v="DACH"/>
    <s v="BHS Corrugated Maschinen-und Anlagenbau GmbH"/>
    <s v="Cognitive Logistic &amp; Blockchain in der Supply Chain"/>
    <x v="3"/>
    <m/>
    <m/>
    <m/>
    <x v="2"/>
    <x v="12"/>
    <d v="2017-08-31T00:00:00"/>
    <s v="03/01/2017 02:32am"/>
    <x v="3"/>
    <d v="2017-08-31T00:00:00"/>
    <n v="15000"/>
    <n v="1.4999999999999999E-2"/>
    <n v="12"/>
    <s v="03/02/2017 01:32am"/>
    <s v="NIR"/>
    <x v="0"/>
    <s v="Cognitive Process Transformation"/>
    <s v="CBDS: Watson IoT - Next Gen Supply Chain"/>
    <s v="DATA WITHHELD"/>
    <s v="ANCLOUDA:ANA SP:Cloud Attach"/>
    <m/>
    <m/>
  </r>
  <r>
    <s v="IO-TF8CIAU"/>
    <s v="North America"/>
    <s v="US Federal"/>
    <s v="FEDERAL DEPOSIT INSURANCE CORP                                        "/>
    <s v="FDIC - Blockchain - Mainframe"/>
    <x v="0"/>
    <m/>
    <m/>
    <m/>
    <x v="2"/>
    <x v="0"/>
    <d v="2017-09-11T00:00:00"/>
    <d v="2017-04-14T00:00:00"/>
    <x v="3"/>
    <d v="2017-09-11T00:00:00"/>
    <n v="15000"/>
    <n v="1.4999999999999999E-2"/>
    <n v="12"/>
    <d v="2017-04-20T00:00:00"/>
    <s v="Stretch"/>
    <x v="0"/>
    <s v="Cloud App Innov"/>
    <s v="CAI Big Data Srvs Blockchain on Big Data"/>
    <s v="Vermeland, Jacqueline (Jacqueline)"/>
    <s v="ZBLKLOCL"/>
    <m/>
    <m/>
  </r>
  <r>
    <s v="PE-2B87NZM"/>
    <s v="Europe"/>
    <s v="DACH"/>
    <s v="ERSTE GROUP BANK AG"/>
    <s v="Blockchain - Financial Ledger for Erste Group"/>
    <x v="1"/>
    <m/>
    <m/>
    <m/>
    <x v="2"/>
    <x v="1"/>
    <d v="2017-09-29T00:00:00"/>
    <s v="10/17/2016 08:29am"/>
    <x v="3"/>
    <d v="2017-09-29T00:00:00"/>
    <n v="15000"/>
    <n v="1.4999999999999999E-2"/>
    <n v="3"/>
    <s v="03/30/2017 01:32am"/>
    <s v="Stretch"/>
    <x v="1"/>
    <s v="Lab Services"/>
    <s v="Software Services - Bluemix Garage"/>
    <s v="DATA WITHHELD"/>
    <s v="ISA-BankFMFS03-BackOfficeOps"/>
    <m/>
    <m/>
  </r>
  <r>
    <s v="ZP-DPVHQ0S"/>
    <s v="Europe"/>
    <s v="Nordic"/>
    <s v="DANISH AGRO A.M.B.A                                                   "/>
    <s v="Blockchain"/>
    <x v="4"/>
    <m/>
    <m/>
    <m/>
    <x v="2"/>
    <x v="7"/>
    <d v="2017-09-29T00:00:00"/>
    <d v="2017-01-09T00:00:00"/>
    <x v="4"/>
    <d v="2017-09-29T00:00:00"/>
    <n v="15000"/>
    <n v="1.4999999999999999E-2"/>
    <n v="12"/>
    <d v="2017-01-22T00:00:00"/>
    <s v="Stretch"/>
    <x v="3"/>
    <s v="Infrastructure Svcs"/>
    <s v="6950-16G GTS Split Blockchain on Bluemix (Finance Use Only)"/>
    <s v="Gerdt, Sren"/>
    <s v="ZBLKPOC"/>
    <m/>
    <m/>
  </r>
  <r>
    <s v="1JF-2P4TR7L"/>
    <s v="Latin America"/>
    <s v="Brazil"/>
    <s v="CRED SYSTEM ADMINISTRADORA DE CARTÕES DE CRÉDITO LTDA."/>
    <s v="CERTSYS – BLOCKCHAIN on BLUEMIX"/>
    <x v="1"/>
    <m/>
    <m/>
    <m/>
    <x v="2"/>
    <x v="1"/>
    <d v="2017-09-30T00:00:00"/>
    <s v="10/31/2016  7:12:13 AM"/>
    <x v="3"/>
    <d v="2017-09-30T00:00:00"/>
    <n v="12888"/>
    <n v="1.2888E-2"/>
    <n v="1"/>
    <s v="3/3/2017  1:24:04 PM"/>
    <s v="NIR"/>
    <x v="1"/>
    <s v="Cloud Developer Service"/>
    <s v="Do Not Use - GPP BRNT"/>
    <s v="CertSys Tecnologia da Informação LTDA"/>
    <s v="ISA999"/>
    <m/>
    <m/>
  </r>
  <r>
    <s v="1JF-2PYZKNF"/>
    <s v="Latin America"/>
    <s v="Brazil"/>
    <s v="SERMA ASSOCIAÇÃO DOS USUÁRIOS DE EQUIPAMENTOS DE PROCESSAMENTO DE DADOS E SERVIÇOS CORRELA"/>
    <s v="CERTSYS – BLOCKCHAIN on BLUEMIX"/>
    <x v="3"/>
    <m/>
    <m/>
    <m/>
    <x v="2"/>
    <x v="4"/>
    <d v="2017-09-30T00:00:00"/>
    <s v="1/27/2017  6:07:46 AM"/>
    <x v="3"/>
    <d v="2017-09-30T00:00:00"/>
    <n v="12510"/>
    <n v="1.251E-2"/>
    <n v="12"/>
    <s v="2/24/2017  8:30:55 PM"/>
    <s v="NIR"/>
    <x v="1"/>
    <s v="Cloud Developer Service"/>
    <s v="Do Not Use - GPP BRNT"/>
    <s v="CertSys Tecnologia da Informação LTDA"/>
    <s v="ISA999"/>
    <m/>
    <m/>
  </r>
  <r>
    <s v="1JF-2PYZKNS"/>
    <s v="Latin America"/>
    <s v="Brazil"/>
    <s v="SENAC - SERVICO NACIONAL DE APRENDIZAGEM COMERCIAL."/>
    <s v="CERTSYS – BLOCKCHAIN on BLUEMIX"/>
    <x v="0"/>
    <m/>
    <m/>
    <m/>
    <x v="2"/>
    <x v="0"/>
    <d v="2017-09-30T00:00:00"/>
    <s v="1/27/2017  6:15:44 AM"/>
    <x v="3"/>
    <d v="2017-09-30T00:00:00"/>
    <n v="12510"/>
    <n v="1.251E-2"/>
    <n v="12"/>
    <s v="2/20/2017  6:12:25 PM"/>
    <s v="NIR"/>
    <x v="1"/>
    <s v="Cloud Developer Service"/>
    <s v="Do Not Use - GPP BRNT"/>
    <s v="CertSys Tecnologia da Informação LTDA"/>
    <s v="ISA999"/>
    <m/>
    <m/>
  </r>
  <r>
    <s v="15-W3IKAGF"/>
    <s v="Europe"/>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3"/>
    <m/>
    <m/>
    <m/>
    <x v="2"/>
    <x v="4"/>
    <d v="2017-09-21T00:00:00"/>
    <s v="03/21/2017 07:07am"/>
    <x v="3"/>
    <d v="2017-09-21T00:00:00"/>
    <n v="12500"/>
    <n v="1.2500000000000001E-2"/>
    <n v="12"/>
    <s v="06/15/2017 01:32am"/>
    <s v="NIR"/>
    <x v="1"/>
    <s v="Lab Services"/>
    <s v="Software Services - Bluemix Garage"/>
    <s v="DATA WITHHELD"/>
    <s v="ISA-999-NoSolutionSold"/>
    <m/>
    <m/>
  </r>
  <r>
    <s v="1W-6HB05JP"/>
    <s v="Asia Pacific"/>
    <s v="ANZ"/>
    <s v="WOOLWORTHS LTD"/>
    <s v="Blockchain - Phase 1"/>
    <x v="4"/>
    <m/>
    <m/>
    <m/>
    <x v="2"/>
    <x v="7"/>
    <d v="2017-07-31T00:00:00"/>
    <s v="10/25/2016 08:12pm"/>
    <x v="2"/>
    <d v="2017-07-31T00:00:00"/>
    <n v="12400"/>
    <n v="1.24E-2"/>
    <n v="1"/>
    <s v="04/06/2017 01:33am"/>
    <s v="Key stretch"/>
    <x v="11"/>
    <s v="Miscellaneous"/>
    <s v="Other/Unk IBM Svcs"/>
    <s v="LYNN (Lynn) BANH"/>
    <s v="ISA-BankFMFS03-BackOfficeOps"/>
    <m/>
    <m/>
  </r>
  <r>
    <s v="S3-2DZFCNX"/>
    <s v="Europe"/>
    <s v="Nordic"/>
    <s v="Elite Asset Management                                                "/>
    <s v="Blockchain (API/MIFID2)"/>
    <x v="1"/>
    <m/>
    <m/>
    <m/>
    <x v="2"/>
    <x v="1"/>
    <d v="2017-07-09T00:00:00"/>
    <d v="2017-04-10T00:00:00"/>
    <x v="3"/>
    <d v="2017-07-09T00:00:00"/>
    <n v="12000"/>
    <n v="1.2E-2"/>
    <n v="12"/>
    <d v="2017-05-11T00:00:00"/>
    <s v="NIR"/>
    <x v="0"/>
    <s v="Cog Process Trnsfmtn"/>
    <s v="CPR: Blockchain Consulting"/>
    <s v="Christoffersen, Steen"/>
    <m/>
    <m/>
    <m/>
  </r>
  <r>
    <s v="6O-2465XQX"/>
    <s v="Europe"/>
    <s v="Nordic"/>
    <s v="Payer Financial Services AB                                           "/>
    <s v="Blockchain ..."/>
    <x v="1"/>
    <m/>
    <m/>
    <m/>
    <x v="2"/>
    <x v="1"/>
    <d v="2017-07-19T00:00:00"/>
    <d v="2017-04-20T00:00:00"/>
    <x v="6"/>
    <d v="2017-07-19T00:00:00"/>
    <n v="12000"/>
    <n v="1.2E-2"/>
    <n v="12"/>
    <d v="2017-04-27T00:00:00"/>
    <s v="NIR"/>
    <x v="0"/>
    <s v="Cog Process Trnsfmtn"/>
    <s v="UNK - Blockchain (CPR)"/>
    <s v="Dorfer, M Morris S"/>
    <s v="*"/>
    <m/>
    <m/>
  </r>
  <r>
    <s v="7M-IKGWASS"/>
    <s v="North America"/>
    <s v="US Finance Service"/>
    <s v="SEI INVESTMENTS COMPANY"/>
    <s v="Bluemix in support of Blockchain garage"/>
    <x v="1"/>
    <m/>
    <m/>
    <m/>
    <x v="2"/>
    <x v="1"/>
    <d v="2017-07-28T00:00:00"/>
    <s v="08/08/2016 05:58pm"/>
    <x v="3"/>
    <d v="2017-07-28T00:00:00"/>
    <n v="12000"/>
    <n v="1.2E-2"/>
    <n v="12"/>
    <s v="04/13/2017 01:32am"/>
    <s v="Stretch"/>
    <x v="0"/>
    <s v="Cloud Application Innovation"/>
    <s v="CAI Accel App Dev &amp; Integration - Bluemix"/>
    <s v="PAMELA S. (Pam) SHELTON"/>
    <s v="CLOUD1:All Cloud Sales other than to Cloud SPs, EMBCLOUD:GBS Embedded Cloud"/>
    <m/>
    <m/>
  </r>
  <r>
    <s v="UB-SEK3O37"/>
    <s v="North America"/>
    <s v="US Federal"/>
    <s v="DEFENSE LOGISTICS AGENCY"/>
    <s v="Bluemix-blockchain for supplychain, Bluemix Garage"/>
    <x v="0"/>
    <m/>
    <m/>
    <m/>
    <x v="2"/>
    <x v="0"/>
    <d v="2017-09-30T00:00:00"/>
    <s v="04/12/2017 09:26am"/>
    <x v="3"/>
    <d v="2017-09-30T00:00:00"/>
    <n v="12000"/>
    <n v="1.2E-2"/>
    <n v="12"/>
    <s v="05/11/2017 01:31am"/>
    <s v="Stretch"/>
    <x v="1"/>
    <s v="Cloud Developer Service"/>
    <s v="Bluemix Public Subscription"/>
    <s v="ANDREW B. (Andrew) MYERS"/>
    <s v="CLOUD1:All Cloud Sales other than to Cloud SPs"/>
    <m/>
    <m/>
  </r>
  <r>
    <s v="EP-Q3IZ80R"/>
    <s v="Asia Pacific"/>
    <s v="ISA"/>
    <s v="SYNTEL LIMITED"/>
    <s v="Blockchain Syntel"/>
    <x v="5"/>
    <m/>
    <m/>
    <m/>
    <x v="2"/>
    <x v="4"/>
    <d v="2017-07-27T00:00:00"/>
    <s v="02/10/2017 02:29am"/>
    <x v="3"/>
    <d v="2017-07-27T00:00:00"/>
    <n v="11111"/>
    <n v="1.1110999999999999E-2"/>
    <n v="2"/>
    <s v="05/25/2017 01:32am"/>
    <s v="Stretch"/>
    <x v="1"/>
    <s v="Cloud Developer Service"/>
    <s v="Bluemix Public Subscription"/>
    <s v="KIRAN (KIRAN) RAJASHEKHAR"/>
    <s v="CLOUD1:All Cloud Sales other than to Cloud SPs"/>
    <m/>
    <m/>
  </r>
  <r>
    <s v="TI-JA46C5H"/>
    <s v="North America"/>
    <s v="US Communica/CSI"/>
    <s v="AVISTA CORPORATION"/>
    <s v="IoT &amp; Blockchain for Avista (Meters)"/>
    <x v="2"/>
    <m/>
    <m/>
    <m/>
    <x v="2"/>
    <x v="5"/>
    <d v="2017-09-01T00:00:00"/>
    <s v="04/25/2017 03:40pm"/>
    <x v="3"/>
    <d v="2017-09-01T00:00:00"/>
    <n v="10777"/>
    <n v="1.0777E-2"/>
    <n v="12"/>
    <s v="05/25/2017 01:32am"/>
    <s v="Stretch"/>
    <x v="2"/>
    <s v="Platform &amp; Industry Solutions"/>
    <s v="IoT for Electronics"/>
    <s v="Christopher (Christopher) Moore"/>
    <s v="BDAMEGA:HW BDA Analytics MEGA PLAY"/>
    <m/>
    <m/>
  </r>
  <r>
    <s v="LS-UA0ZWAR"/>
    <s v="Asia Pacific"/>
    <s v="ASEAN"/>
    <s v="SILVERLAKE HOLDINGS SDN BHD"/>
    <s v="Blockchain and Cognitive for Silverlake Fintech Initiative"/>
    <x v="3"/>
    <m/>
    <m/>
    <m/>
    <x v="2"/>
    <x v="4"/>
    <d v="2017-07-10T00:00:00"/>
    <s v="04/10/2017 10:55pm"/>
    <x v="2"/>
    <d v="2017-07-10T00:00:00"/>
    <n v="10000"/>
    <n v="0.01"/>
    <n v="12"/>
    <s v="06/15/2017 01:32am"/>
    <s v="Key stretch"/>
    <x v="1"/>
    <s v="Cloud Developer Service"/>
    <s v="Bluemix Public Subscription"/>
    <s v="FONG YEE (Fong Yee) LONG"/>
    <s v="NONE:No code/solution involved"/>
    <m/>
    <m/>
  </r>
  <r>
    <s v="9F-W0WXWDK"/>
    <s v="North America"/>
    <s v="US Communica/CSI"/>
    <s v="KPMG LLP                                                              "/>
    <s v="Blockchain Workshop"/>
    <x v="3"/>
    <m/>
    <m/>
    <m/>
    <x v="2"/>
    <x v="4"/>
    <d v="2017-07-17T00:00:00"/>
    <d v="2017-04-18T00:00:00"/>
    <x v="3"/>
    <d v="2017-07-17T00:00:00"/>
    <n v="10000"/>
    <n v="0.01"/>
    <n v="1"/>
    <d v="2017-06-08T00:00:00"/>
    <s v="NIR"/>
    <x v="0"/>
    <s v="Cog Process Trnsfmtn"/>
    <s v="CPR: Blockchain Consulting"/>
    <s v="DCruz, Prem B."/>
    <s v="ZBLKPOC"/>
    <m/>
    <m/>
  </r>
  <r>
    <s v="35-62EKDV7"/>
    <s v="Europe"/>
    <s v="DACH"/>
    <s v="SOFTCOM DATA EDV-DATENSERVICE GMBH"/>
    <s v="Bluemix Blockchain Services"/>
    <x v="3"/>
    <m/>
    <m/>
    <m/>
    <x v="2"/>
    <x v="4"/>
    <d v="2017-07-21T00:00:00"/>
    <s v="02/16/2017 04:58am"/>
    <x v="4"/>
    <d v="2017-07-21T00:00:00"/>
    <n v="10000"/>
    <n v="0.01"/>
    <n v="12"/>
    <s v="02/23/2017 01:32am"/>
    <s v="Stretch"/>
    <x v="1"/>
    <s v="Cloud Developer Service"/>
    <s v="Bluemix Public Subscription"/>
    <s v="DATA WITHHELD"/>
    <m/>
    <m/>
    <m/>
  </r>
  <r>
    <s v="LD-7ZPLQE0"/>
    <s v="GCG Group"/>
    <s v="GCG"/>
    <s v="THE BANK OF EAST ASIA (CHINA) LIMITED"/>
    <s v="Blockchain Garage"/>
    <x v="1"/>
    <m/>
    <m/>
    <m/>
    <x v="2"/>
    <x v="1"/>
    <d v="2017-07-26T00:00:00"/>
    <s v="06/07/2017 12:04pm"/>
    <x v="3"/>
    <d v="2017-09-05T00:00:00"/>
    <n v="10000"/>
    <n v="0.01"/>
    <n v="1"/>
    <s v="06/15/2017 01:32am"/>
    <s v="Stretch"/>
    <x v="1"/>
    <s v="Lab Services"/>
    <s v="Software Services - Bluemix Garage"/>
    <s v="LU LU (LU LU) WANG"/>
    <s v="ISA-BankFS08-Blockchain"/>
    <m/>
    <m/>
  </r>
  <r>
    <s v="3Q-WXALHG1"/>
    <s v="Europe"/>
    <s v="UKI"/>
    <s v="TDB HOLDINGS LIMITED                                                  "/>
    <s v="ESA Signing (bluemix)"/>
    <x v="3"/>
    <m/>
    <m/>
    <m/>
    <x v="2"/>
    <x v="4"/>
    <d v="2017-07-28T00:00:00"/>
    <d v="2017-02-22T00:00:00"/>
    <x v="3"/>
    <d v="2017-07-28T00:00:00"/>
    <n v="10000"/>
    <n v="0.01"/>
    <n v="12"/>
    <d v="2017-06-12T00:00:00"/>
    <s v="NIR"/>
    <x v="3"/>
    <s v="Infrastructure Svcs"/>
    <s v="6950-16G GTS Split Blockchain on Bluemix (Finance Use Only)"/>
    <s v="BUSINESSPARTNER"/>
    <s v="IGSPU"/>
    <m/>
    <m/>
  </r>
  <r>
    <s v="AK-WKMME84"/>
    <s v="Europe"/>
    <s v="DACH"/>
    <s v="COMPAGNIE FINANCIÈRE TRADITION SA"/>
    <s v="Workshop Blockchain"/>
    <x v="1"/>
    <m/>
    <m/>
    <m/>
    <x v="2"/>
    <x v="1"/>
    <d v="2017-07-31T00:00:00"/>
    <s v="11/18/2016 08:29am"/>
    <x v="4"/>
    <d v="2017-07-31T00:00:00"/>
    <n v="10000"/>
    <n v="0.01"/>
    <n v="1"/>
    <s v="03/18/2017 06:40pm"/>
    <s v="NIR"/>
    <x v="0"/>
    <s v="iX Growth Platform"/>
    <m/>
    <s v="DATA WITHHELD"/>
    <s v="ZBLKPOC:HW SP: Blockchain Proof of Concept"/>
    <m/>
    <m/>
  </r>
  <r>
    <s v="BF-KP6X0DA"/>
    <s v="Europe"/>
    <s v="BeNeLux"/>
    <s v="Contraste Europe                                                      "/>
    <s v="OO SALESFORCE - IBM Blockchain"/>
    <x v="3"/>
    <m/>
    <m/>
    <m/>
    <x v="2"/>
    <x v="4"/>
    <d v="2017-07-31T00:00:00"/>
    <d v="2017-05-02T00:00:00"/>
    <x v="3"/>
    <d v="2017-07-31T00:00:00"/>
    <n v="10000"/>
    <n v="0.01"/>
    <n v="12"/>
    <d v="2017-05-11T00:00:00"/>
    <s v="Stretch"/>
    <x v="0"/>
    <s v="Cog Process Trnsfmtn"/>
    <s v="CPR: Blockchain Consulting"/>
    <s v="Civran, Alessio"/>
    <m/>
    <m/>
    <m/>
  </r>
  <r>
    <s v="M8-YY1V4E3"/>
    <s v="Europe"/>
    <s v="DACH"/>
    <s v="E. H. Worlee &amp; Co. (GmbH &amp; Co. ) KG                                   "/>
    <s v="Blockchain for business processes"/>
    <x v="4"/>
    <m/>
    <m/>
    <m/>
    <x v="2"/>
    <x v="7"/>
    <d v="2017-08-03T00:00:00"/>
    <d v="2017-05-05T00:00:00"/>
    <x v="4"/>
    <d v="2017-08-03T00:00:00"/>
    <n v="10000"/>
    <n v="0.01"/>
    <n v="12"/>
    <d v="2017-05-11T00:00:00"/>
    <s v="NIR"/>
    <x v="0"/>
    <s v="Cog Process Trnsfmtn"/>
    <s v="CPR: Blockchain Consulting"/>
    <s v="Wieprecht, Holger (Howi)"/>
    <s v="*"/>
    <m/>
    <m/>
  </r>
  <r>
    <s v="2D-CFVH065"/>
    <s v="Latin America"/>
    <s v="SSA"/>
    <s v="COOPERATIVA SAN MARTIN DE PORRES LTDA."/>
    <s v="Blockchain"/>
    <x v="1"/>
    <m/>
    <m/>
    <m/>
    <x v="2"/>
    <x v="1"/>
    <d v="2017-08-15T00:00:00"/>
    <s v="05/17/2017 03:50pm"/>
    <x v="7"/>
    <d v="2017-08-15T00:00:00"/>
    <n v="10000"/>
    <n v="0.01"/>
    <n v="12"/>
    <s v="05/18/2017 01:32am"/>
    <s v="NIR"/>
    <x v="0"/>
    <s v="Cognitive Process Transformation"/>
    <s v="CPR: Blockchain - Apple"/>
    <s v="RAFAEL (RAFAEL) TABOADA BENAVIDES"/>
    <m/>
    <m/>
    <m/>
  </r>
  <r>
    <s v="NI-DU7YPDQ"/>
    <s v="Europe"/>
    <s v="France"/>
    <s v="COORPACADEMY                                                          "/>
    <s v="Partnership Blockchain Mooc (contact Armelle Lavergne)"/>
    <x v="0"/>
    <m/>
    <m/>
    <m/>
    <x v="2"/>
    <x v="0"/>
    <d v="2017-08-27T00:00:00"/>
    <d v="2017-05-29T00:00:00"/>
    <x v="2"/>
    <d v="2017-08-27T00:00:00"/>
    <n v="10000"/>
    <n v="0.01"/>
    <n v="12"/>
    <d v="2017-06-01T00:00:00"/>
    <s v="NIR"/>
    <x v="0"/>
    <s v="Cog Process Trnsfmtn"/>
    <s v="CPR: Blockchain Consulting"/>
    <s v="Comparini, Luca"/>
    <m/>
    <m/>
    <m/>
  </r>
  <r>
    <s v="PY-4W8CPIP"/>
    <s v="Asia Pacific"/>
    <s v="ISA"/>
    <s v="VIJAYA BANK"/>
    <s v="Block Chain"/>
    <x v="5"/>
    <m/>
    <m/>
    <m/>
    <x v="2"/>
    <x v="1"/>
    <d v="2017-08-30T00:00:00"/>
    <s v="03/08/2017 12:39am"/>
    <x v="4"/>
    <d v="2017-08-30T00:00:00"/>
    <n v="10000"/>
    <n v="0.01"/>
    <n v="12"/>
    <s v="03/09/2017 01:32am"/>
    <s v="Stretch"/>
    <x v="1"/>
    <s v="Cloud Developer Service"/>
    <m/>
    <s v="Abhijit S. (Abhijit) Chincholkar"/>
    <s v="CLOUD1:All Cloud Sales other than to Cloud SPs"/>
    <m/>
    <m/>
  </r>
  <r>
    <s v="AX-W6YXIWN"/>
    <s v="Europe"/>
    <s v="UKI"/>
    <s v="RM2"/>
    <s v="Watson IOT and Blockchain"/>
    <x v="4"/>
    <m/>
    <m/>
    <m/>
    <x v="2"/>
    <x v="6"/>
    <d v="2017-08-31T00:00:00"/>
    <s v="04/28/2017 08:27am"/>
    <x v="3"/>
    <d v="2017-08-31T00:00:00"/>
    <n v="10000"/>
    <n v="0.01"/>
    <n v="12"/>
    <s v="06/15/2017 01:31am"/>
    <s v="Stretch"/>
    <x v="2"/>
    <s v="Platform &amp; Industry Solutions"/>
    <s v="IoT Foundation for Bluemix"/>
    <s v="John (JOHN) Connolly"/>
    <s v="BDAMEGA:HW BDA Analytics MEGA PLAY"/>
    <m/>
    <m/>
  </r>
  <r>
    <s v="C3-PRFYZ9V"/>
    <s v="Europe"/>
    <s v="DACH"/>
    <s v="FIEGE Logistik Stiftung &amp; Co. KG"/>
    <s v="Blockchain Services for Luxury Goods"/>
    <x v="4"/>
    <m/>
    <m/>
    <m/>
    <x v="2"/>
    <x v="6"/>
    <d v="2017-08-31T00:00:00"/>
    <s v="03/13/2017 05:27am"/>
    <x v="3"/>
    <d v="2017-08-31T00:00:00"/>
    <n v="10000"/>
    <n v="0.01"/>
    <n v="12"/>
    <s v="06/08/2017 07:38am"/>
    <s v="NIR"/>
    <x v="1"/>
    <s v="Cloud Developer Service"/>
    <s v="Bluemix Public Subscription"/>
    <s v="DATA WITHHELD"/>
    <s v="CLOUD1:All Cloud Sales other than to Cloud SPs"/>
    <m/>
    <m/>
  </r>
  <r>
    <s v="T4-NH04NQ4"/>
    <s v="North America"/>
    <s v="US Distribution"/>
    <s v="CARDINAL HEALTH INC                                                   "/>
    <s v="Blockchain"/>
    <x v="4"/>
    <m/>
    <m/>
    <m/>
    <x v="2"/>
    <x v="7"/>
    <d v="2017-08-31T00:00:00"/>
    <d v="2016-11-08T00:00:00"/>
    <x v="3"/>
    <d v="2017-08-31T00:00:00"/>
    <n v="10000"/>
    <n v="0.01"/>
    <n v="12"/>
    <d v="2017-03-28T00:00:00"/>
    <s v="Stretch"/>
    <x v="0"/>
    <s v="Cloud App Innov"/>
    <s v="CAI Big Data Srvs Blockchain on Big Data"/>
    <s v="HEFLIN, PATRICK J (Patrick)"/>
    <s v="BLKHSBN, EMBCLOUD"/>
    <m/>
    <m/>
  </r>
  <r>
    <s v="1T-RGX9DDY"/>
    <s v="Europe"/>
    <s v="Nordic"/>
    <s v="OY SNELLMAN AB"/>
    <s v="Internal and External Logistic - Blockchain and BPM - ioT"/>
    <x v="4"/>
    <m/>
    <m/>
    <m/>
    <x v="2"/>
    <x v="7"/>
    <d v="2017-09-12T00:00:00"/>
    <s v="05/18/2017 10:24am"/>
    <x v="3"/>
    <d v="2017-09-12T00:00:00"/>
    <n v="10000"/>
    <n v="0.01"/>
    <n v="12"/>
    <s v="06/01/2017 01:32am"/>
    <s v="NIR"/>
    <x v="1"/>
    <s v="Hybrid Transformation"/>
    <s v="Business Process Manager Cloud"/>
    <s v="Tea (TEA) Suuronen"/>
    <s v="ISA-999-NoSolutionSold"/>
    <m/>
    <m/>
  </r>
  <r>
    <s v="GM-R1S6QTH"/>
    <s v="Europe"/>
    <s v="DACH"/>
    <s v="Amt der OÖ Landesregierung"/>
    <s v="Block chain workshop"/>
    <x v="0"/>
    <m/>
    <m/>
    <m/>
    <x v="2"/>
    <x v="0"/>
    <d v="2017-09-12T00:00:00"/>
    <s v="02/17/2017 03:50am"/>
    <x v="3"/>
    <d v="2017-09-12T00:00:00"/>
    <n v="10000"/>
    <n v="0.01"/>
    <n v="12"/>
    <s v="05/12/2017 09:44am"/>
    <s v="NIR"/>
    <x v="4"/>
    <s v="Security Services"/>
    <s v="Data and Application Security Services on Cloud 6950-02B"/>
    <s v="DATA WITHHELD"/>
    <s v="SCALE-UP:HW SP: Linux Scale-Up"/>
    <m/>
    <m/>
  </r>
  <r>
    <s v="VA-QETKV17"/>
    <s v="Europe"/>
    <s v="Nordic"/>
    <s v="LÄNSFÖRSÄKRINGAR AB (PUBL)"/>
    <s v="#HC06 Bluemix IoT and Blockchain for Insurance"/>
    <x v="1"/>
    <m/>
    <m/>
    <m/>
    <x v="2"/>
    <x v="2"/>
    <d v="2017-09-20T00:00:00"/>
    <s v="03/16/2017 09:25am"/>
    <x v="3"/>
    <d v="2017-10-20T00:00:00"/>
    <n v="10000"/>
    <n v="0.01"/>
    <n v="12"/>
    <s v="06/01/2017 01:32am"/>
    <s v="Stretch"/>
    <x v="1"/>
    <s v="Cloud Video"/>
    <s v="Cloud Video Streaming Manager (Ustream)"/>
    <s v="Jesper (JESPER) Gardtman"/>
    <s v="CLOUD1:All Cloud Sales other than to Cloud SPs"/>
    <m/>
    <m/>
  </r>
  <r>
    <s v="BO-ILQ5T29"/>
    <s v="Greater China Group"/>
    <s v="GCG"/>
    <s v="HONG KONG INTERBANK CLEARING                                          "/>
    <s v="HKICL Linux One for Blockchain"/>
    <x v="1"/>
    <m/>
    <m/>
    <m/>
    <x v="2"/>
    <x v="1"/>
    <d v="2017-09-22T00:00:00"/>
    <d v="2017-05-08T00:00:00"/>
    <x v="3"/>
    <d v="2017-09-22T00:00:00"/>
    <n v="10000"/>
    <n v="0.01"/>
    <n v="12"/>
    <d v="2017-06-08T00:00:00"/>
    <s v="Stretch"/>
    <x v="7"/>
    <s v="Industry Platform"/>
    <s v="HSBN Support 12 month"/>
    <s v="CHAN, REGINIA"/>
    <s v="BLKHSBN, ZBLKLOCL"/>
    <m/>
    <m/>
  </r>
  <r>
    <s v="ZD-YA59582"/>
    <s v="Europe"/>
    <s v="Nordic"/>
    <s v="Affecto Plc"/>
    <s v="Bluemix Blockchain case Valmet Automotive with Partner Affecto"/>
    <x v="3"/>
    <m/>
    <m/>
    <m/>
    <x v="2"/>
    <x v="4"/>
    <d v="2017-09-25T00:00:00"/>
    <s v="06/12/2017 08:11am"/>
    <x v="3"/>
    <d v="2017-09-25T00:00:00"/>
    <n v="10000"/>
    <n v="0.01"/>
    <n v="12"/>
    <s v="06/15/2017 01:31am"/>
    <s v="Stretch"/>
    <x v="1"/>
    <s v="Cloud Developer Service"/>
    <s v="Bluemix Public Subscription"/>
    <s v="Kim (KIM) Johnsson"/>
    <s v="BLUEMIXX:GBS Bluemix Custom Application Services"/>
    <m/>
    <m/>
  </r>
  <r>
    <s v="WQ-Y45556H"/>
    <s v="Europe"/>
    <s v="BeNeLux"/>
    <s v="Innopay NL B.V."/>
    <s v="Blockchain Hyperledger in samenwerking met Fraunhofer Institute voornemens een scheme voor het delen van factuurstatussen te realiseren"/>
    <x v="3"/>
    <m/>
    <m/>
    <m/>
    <x v="2"/>
    <x v="4"/>
    <d v="2017-09-28T00:00:00"/>
    <s v="02/24/2017 04:07am"/>
    <x v="3"/>
    <d v="2017-09-28T00:00:00"/>
    <n v="10000"/>
    <n v="0.01"/>
    <n v="12"/>
    <s v="06/15/2017 01:32am"/>
    <s v="Stretch"/>
    <x v="1"/>
    <s v="Cloud Developer Service"/>
    <s v="IBM Bluemix Garage - Other"/>
    <s v="J. (JACQUES) Smeets"/>
    <s v="BLKHSBN:HW SP: Blockchain High Sec Bus Netwk Blmix"/>
    <m/>
    <m/>
  </r>
  <r>
    <s v="LZ-ZLDK4R7"/>
    <s v="Europe"/>
    <s v="DACH"/>
    <s v="Erste Group Bank AG                                                   "/>
    <s v="Blockchain for Procurement - disput resolution around accounty payable"/>
    <x v="1"/>
    <m/>
    <m/>
    <m/>
    <x v="2"/>
    <x v="1"/>
    <d v="2017-09-29T00:00:00"/>
    <d v="2017-05-20T00:00:00"/>
    <x v="4"/>
    <d v="2017-09-29T00:00:00"/>
    <n v="10000"/>
    <n v="0.01"/>
    <n v="12"/>
    <d v="2017-06-12T00:00:00"/>
    <s v="NIR"/>
    <x v="0"/>
    <s v="Cog Process Trnsfmtn"/>
    <s v="CPR: Blockchain Consulting"/>
    <s v="Minarovits, Christian"/>
    <s v="ZBLKPOC"/>
    <m/>
    <m/>
  </r>
  <r>
    <s v="EP-5QNPZGT"/>
    <s v="Europe"/>
    <s v="DACH"/>
    <s v="MAGISTRAT DER STADT WIEN MA 14 - AUTOMATIONSUNTERSTÜTZTE DATENVERARBEITUNG, INFORMATIONS-"/>
    <s v="Blockchain"/>
    <x v="0"/>
    <m/>
    <m/>
    <m/>
    <x v="2"/>
    <x v="0"/>
    <d v="2017-09-30T00:00:00"/>
    <s v="07/13/2016 05:33am"/>
    <x v="3"/>
    <d v="2017-09-30T00:00:00"/>
    <n v="10000"/>
    <n v="0.01"/>
    <n v="1"/>
    <s v="06/15/2017 01:31am"/>
    <s v="Stretch"/>
    <x v="4"/>
    <s v="Sec Ops &amp; Response Solns"/>
    <s v="Sec Intelligence on Cloud - New Customer"/>
    <s v="DATA WITHHELD"/>
    <m/>
    <m/>
    <m/>
  </r>
  <r>
    <s v="V3-L6XJMRT"/>
    <s v="Europe"/>
    <s v="DACH"/>
    <s v="voestalpine Stahl GmbH                                                "/>
    <s v="Blockchain for Supply Chain in steel and metal forming divisions"/>
    <x v="3"/>
    <m/>
    <m/>
    <m/>
    <x v="2"/>
    <x v="12"/>
    <d v="2017-09-30T00:00:00"/>
    <d v="2017-05-20T00:00:00"/>
    <x v="4"/>
    <d v="2017-09-30T00:00:00"/>
    <n v="10000"/>
    <n v="0.01"/>
    <n v="12"/>
    <d v="2017-05-25T00:00:00"/>
    <s v="Stretch"/>
    <x v="3"/>
    <s v="Infrastructure Svcs"/>
    <s v="6950-16G GTS Split Blockchain on Bluemix (Finance Use Only)"/>
    <s v="Minarovits, Christian"/>
    <s v="ZBLKPOC, ZBLKLOCL"/>
    <m/>
    <m/>
  </r>
  <r>
    <s v="ER-QAZDG6C"/>
    <s v="Japan"/>
    <s v="Japan"/>
    <s v="TOKYO ELECTRIC POWER COMPANY,INCOR                                    "/>
    <s v="??HD ?????? ??????? ????????"/>
    <x v="2"/>
    <m/>
    <m/>
    <m/>
    <x v="2"/>
    <x v="5"/>
    <d v="2017-07-07T00:00:00"/>
    <d v="2017-05-22T00:00:00"/>
    <x v="2"/>
    <d v="2017-07-07T00:00:00"/>
    <n v="9523"/>
    <n v="9.5230000000000002E-3"/>
    <n v="12"/>
    <d v="2017-05-23T00:00:00"/>
    <s v="Key stretch"/>
    <x v="0"/>
    <s v="Cloud App Innov"/>
    <s v="CAI Big Data Srvs Blockchain on Big Data"/>
    <s v="Andoh, Kentaroh"/>
    <s v="ZBLKLOCL"/>
    <m/>
    <m/>
  </r>
  <r>
    <s v="ED-3NZ6UUE"/>
    <s v="MEA"/>
    <s v="MEA"/>
    <s v="Kalos Development"/>
    <s v="IBM Bluemix - Blockchain and Watson IoT Platform"/>
    <x v="3"/>
    <m/>
    <m/>
    <m/>
    <x v="2"/>
    <x v="4"/>
    <d v="2017-09-05T00:00:00"/>
    <s v="06/07/2017 05:55am"/>
    <x v="4"/>
    <d v="2017-09-15T00:00:00"/>
    <n v="9000"/>
    <n v="8.9999999999999993E-3"/>
    <n v="12"/>
    <s v="06/08/2017 01:31am"/>
    <s v="Stretch"/>
    <x v="1"/>
    <s v="Cloud Developer Service"/>
    <m/>
    <s v="Mahmoud (Mahmoud) Thakeb"/>
    <m/>
    <m/>
    <m/>
  </r>
  <r>
    <s v="ZV-4GB619O"/>
    <s v="Asia Pacific"/>
    <s v="ASEAN"/>
    <s v="Orama"/>
    <s v="Blockchain and Bluemix subscription"/>
    <x v="3"/>
    <m/>
    <m/>
    <m/>
    <x v="2"/>
    <x v="4"/>
    <d v="2017-07-25T00:00:00"/>
    <s v="04/26/2017 03:58am"/>
    <x v="4"/>
    <d v="2017-08-15T00:00:00"/>
    <n v="8000"/>
    <n v="8.0000000000000002E-3"/>
    <n v="12"/>
    <s v="04/27/2017 01:31am"/>
    <s v="NIR"/>
    <x v="1"/>
    <s v="Cloud Developer Service"/>
    <s v="Bluemix Public Subscription"/>
    <s v="ANUSHA (Anusha) SHARMA"/>
    <m/>
    <m/>
    <m/>
  </r>
  <r>
    <s v="AM-Z9P2LZ5"/>
    <s v="Europe"/>
    <s v="UKI"/>
    <s v="DEFRA DEFRA FINANCE AREA 1C"/>
    <s v="17G-DTF2b: Digital Transformation - Livestock Information Programme Blockchain PoC"/>
    <x v="0"/>
    <m/>
    <m/>
    <m/>
    <x v="2"/>
    <x v="0"/>
    <d v="2017-07-28T00:00:00"/>
    <s v="06/26/2015 05:03am"/>
    <x v="3"/>
    <d v="2017-09-30T00:00:00"/>
    <n v="7750"/>
    <n v="7.7499999999999999E-3"/>
    <n v="3"/>
    <s v="06/15/2017 01:32am"/>
    <s v="Key stretch"/>
    <x v="0"/>
    <s v="Cloud Application Innovation"/>
    <s v="CAI Accel App Dev &amp; Integration - Private no-Cloud"/>
    <s v="Wendy (Wendy) Rossiter"/>
    <s v="IGSPN:Procurement NONE - No 3rd Party Supplier, ISA-GovtPG81-CitizenEngagement"/>
    <m/>
    <m/>
  </r>
  <r>
    <s v="AX-W6YXIWN"/>
    <s v="Europe"/>
    <s v="UKI"/>
    <s v="RM2"/>
    <s v="Watson IOT and Blockchain"/>
    <x v="4"/>
    <m/>
    <m/>
    <m/>
    <x v="2"/>
    <x v="6"/>
    <d v="2017-08-31T00:00:00"/>
    <s v="04/28/2017 08:27am"/>
    <x v="3"/>
    <d v="2017-08-31T00:00:00"/>
    <n v="7000"/>
    <n v="7.0000000000000001E-3"/>
    <n v="12"/>
    <s v="06/15/2017 01:32am"/>
    <s v="NIR"/>
    <x v="10"/>
    <s v="Business Analytics Platform"/>
    <s v="Watson Analytics SaaS"/>
    <s v="John (JOHN) Connolly"/>
    <s v="BDAMEGA:HW BDA Analytics MEGA PLAY"/>
    <m/>
    <m/>
  </r>
  <r>
    <s v="OF-5BK4MKA"/>
    <s v="North America"/>
    <s v="US Public"/>
    <s v="BIOGEN IDEC MA, INC."/>
    <s v="Blockchain via Bluemix"/>
    <x v="0"/>
    <m/>
    <m/>
    <m/>
    <x v="2"/>
    <x v="10"/>
    <d v="2017-07-14T00:00:00"/>
    <s v="09/19/2016 09:08am"/>
    <x v="6"/>
    <d v="2017-07-14T00:00:00"/>
    <n v="5000"/>
    <n v="5.0000000000000001E-3"/>
    <n v="12"/>
    <s v="02/19/2017 03:06am"/>
    <s v="NIR"/>
    <x v="1"/>
    <s v="Cloud Developer Service"/>
    <s v="Bluemix Public Subscription"/>
    <s v="DANIEL M. (Dan) COTTRELL"/>
    <s v="CLOUD1:All Cloud Sales other than to Cloud SPs"/>
    <m/>
    <m/>
  </r>
  <r>
    <s v="8Q-F7U21H7"/>
    <s v="Europe"/>
    <s v="DACH"/>
    <s v="Commerzbank AG"/>
    <s v="CBK - Blockchain Hyperledger SVS"/>
    <x v="1"/>
    <m/>
    <m/>
    <m/>
    <x v="2"/>
    <x v="1"/>
    <d v="2017-07-21T00:00:00"/>
    <s v="06/08/2017 10:53am"/>
    <x v="2"/>
    <d v="2017-09-06T00:00:00"/>
    <n v="5000"/>
    <n v="5.0000000000000001E-3"/>
    <n v="3"/>
    <s v="06/15/2017 01:32am"/>
    <s v="Solid"/>
    <x v="1"/>
    <s v="Lab Services"/>
    <s v="BPM and Decision Improvement SW Services"/>
    <s v="DATA WITHHELD"/>
    <s v="NONE:No code/solution involved"/>
    <m/>
    <m/>
  </r>
  <r>
    <s v="V0-4HUHBP7"/>
    <s v="Asia Pacific"/>
    <s v="Korea"/>
    <s v="LEARNING CLUE"/>
    <s v="wt_[Learning Clue] KOSCOM &amp; Financial institute Education "/>
    <x v="3"/>
    <m/>
    <m/>
    <m/>
    <x v="2"/>
    <x v="4"/>
    <d v="2017-08-31T00:00:00"/>
    <s v="03/16/2017 02:07am"/>
    <x v="3"/>
    <d v="2017-08-31T00:00:00"/>
    <n v="5000"/>
    <n v="5.0000000000000001E-3"/>
    <n v="12"/>
    <s v="03/23/2017 02:31am"/>
    <s v="Stretch"/>
    <x v="1"/>
    <s v="Cloud Unit Services"/>
    <s v="6950-99D SoftLayer on Cloud BU paper (SL for IBM channels)"/>
    <s v="JEONG MIN (Jeong Min) KIM"/>
    <s v="CLOUD1:All Cloud Sales other than to Cloud SPs"/>
    <m/>
    <m/>
  </r>
  <r>
    <s v="ME-WF1ZLZZ"/>
    <s v="Asia Pacific"/>
    <s v="ASEAN"/>
    <s v="COMMONWEALTH CAPITAL PTE. LTD."/>
    <s v="Blockchain for food traceability"/>
    <x v="4"/>
    <m/>
    <m/>
    <m/>
    <x v="2"/>
    <x v="7"/>
    <d v="2017-09-06T00:00:00"/>
    <s v="06/08/2017 03:48am"/>
    <x v="4"/>
    <d v="2017-09-30T00:00:00"/>
    <n v="5000"/>
    <n v="5.0000000000000001E-3"/>
    <n v="12"/>
    <s v="06/15/2017 01:32am"/>
    <s v="NIR"/>
    <x v="1"/>
    <s v="Cloud Developer Service"/>
    <m/>
    <s v="NICOLE LI-HWA (Nicole Li-Hwa) CHUA"/>
    <m/>
    <m/>
    <m/>
  </r>
  <r>
    <s v="MX-55DOJC7"/>
    <s v="Asia Pacific"/>
    <s v="ASEAN"/>
    <s v="COMMONWEALTH CAPITAL PTE. LTD."/>
    <s v="Blockchain"/>
    <x v="4"/>
    <m/>
    <m/>
    <m/>
    <x v="2"/>
    <x v="7"/>
    <d v="2017-09-06T00:00:00"/>
    <s v="06/08/2017 03:53am"/>
    <x v="4"/>
    <d v="2017-09-30T00:00:00"/>
    <n v="5000"/>
    <n v="5.0000000000000001E-3"/>
    <n v="12"/>
    <s v="06/15/2017 01:32am"/>
    <s v="Stretch"/>
    <x v="1"/>
    <s v="Cloud Developer Service"/>
    <m/>
    <s v="JOLENE FONG MENG (Jolene Fong Meng) SIM"/>
    <m/>
    <m/>
    <m/>
  </r>
  <r>
    <s v="9S-M33YASJ"/>
    <s v="Europe"/>
    <s v="Nordic"/>
    <s v="H&amp;M HENNES &amp; MAURITZ GBC AB"/>
    <s v="H&amp;M Blockchain POC"/>
    <x v="4"/>
    <m/>
    <m/>
    <m/>
    <x v="2"/>
    <x v="7"/>
    <d v="2017-09-29T00:00:00"/>
    <s v="04/19/2017 09:48am"/>
    <x v="7"/>
    <d v="2017-09-29T00:00:00"/>
    <n v="5000"/>
    <n v="5.0000000000000001E-3"/>
    <n v="3"/>
    <s v="04/20/2017 01:32am"/>
    <s v="NIR"/>
    <x v="0"/>
    <s v="Cognitive Process Transformation"/>
    <s v="CPR: Blockchain Consulting"/>
    <s v="Paul (PAUL) Klick"/>
    <m/>
    <m/>
    <m/>
  </r>
  <r>
    <s v="B5-BS9A9LJ"/>
    <s v="Japan"/>
    <s v="Japan"/>
    <s v="YAMAGUCHI FINANCIAL GROUP, INC."/>
    <s v="YMFG BlockChain PoC"/>
    <x v="1"/>
    <m/>
    <m/>
    <m/>
    <x v="2"/>
    <x v="1"/>
    <d v="2017-09-29T00:00:00"/>
    <s v="09/27/2016 09:45pm"/>
    <x v="3"/>
    <d v="2017-09-29T00:00:00"/>
    <n v="3810"/>
    <n v="3.81E-3"/>
    <n v="12"/>
    <s v="05/25/2017 01:32am"/>
    <s v="NIR"/>
    <x v="1"/>
    <s v="Cloud Developer Service"/>
    <s v="Bluemix Public Subscription"/>
    <s v="Hiroaki (HIROAKI) Omata"/>
    <s v="ASASERVC:Cloud Business Solution (CBS), ISA-BankFMFS03CST-CoreBankMod"/>
    <m/>
    <m/>
  </r>
  <r>
    <s v="UL-9XUJEJ2"/>
    <s v="MEA"/>
    <s v="MEA"/>
    <s v="The Sun Exchange Pty Ltd                                              "/>
    <s v="Blockchain Garage -The Sun Exchange"/>
    <x v="2"/>
    <m/>
    <m/>
    <m/>
    <x v="2"/>
    <x v="5"/>
    <d v="2017-09-30T00:00:00"/>
    <d v="2017-04-09T00:00:00"/>
    <x v="4"/>
    <d v="2017-09-30T00:00:00"/>
    <n v="3717"/>
    <n v="3.7169999999999998E-3"/>
    <n v="12"/>
    <d v="2017-04-17T00:00:00"/>
    <s v="NIR"/>
    <x v="0"/>
    <s v="Cog Process Trnsfmtn"/>
    <s v="UNK - Blockchain (CPR)"/>
    <s v="EGAL, MOHAMOUD (Mohamoud)"/>
    <s v="*"/>
    <m/>
    <m/>
  </r>
  <r>
    <s v="Q7-V48J7L2"/>
    <s v="North America"/>
    <s v="US Communica/CSI"/>
    <s v="CAPGEMINI AMERICA, INC"/>
    <s v="Blockchain - secure network service on Bluemix powered by Z.  F/U to March 2017 CapFS Hackathon results of developing MVP of top concepts."/>
    <x v="3"/>
    <m/>
    <m/>
    <m/>
    <x v="2"/>
    <x v="4"/>
    <d v="2017-07-17T00:00:00"/>
    <s v="04/07/2017 01:28pm"/>
    <x v="3"/>
    <d v="2017-07-17T00:00:00"/>
    <n v="2500"/>
    <n v="2.5000000000000001E-3"/>
    <n v="1"/>
    <s v="04/13/2017 01:32am"/>
    <s v="Stretch"/>
    <x v="1"/>
    <s v="Cloud Developer Service"/>
    <s v="Bluemix Public Subscription"/>
    <s v="JONATHAN J. (Jon) HAHN"/>
    <s v="CLOUDMSP:Only for sales TO cloud service providers"/>
    <m/>
    <m/>
  </r>
  <r>
    <s v="KT-3ZU9ZP8"/>
    <s v="Asia Pacific"/>
    <s v="ASEAN"/>
    <s v="ELECTRONIC GOVERNMENT AGENCY (PUBLIC ORGANIZATION)"/>
    <s v="Blockchain POC Healthcare e-refer"/>
    <x v="0"/>
    <m/>
    <m/>
    <m/>
    <x v="2"/>
    <x v="0"/>
    <d v="2017-08-30T00:00:00"/>
    <s v="02/16/2017 10:12pm"/>
    <x v="2"/>
    <d v="2017-08-30T00:00:00"/>
    <n v="2500"/>
    <n v="2.5000000000000001E-3"/>
    <n v="12"/>
    <s v="04/13/2017 01:32am"/>
    <s v="At Risk"/>
    <x v="1"/>
    <s v="Cloud Developer Service"/>
    <s v="Bluemix Public Subscription"/>
    <s v="Petchpaitoon (PETCHPAITOON) Krungwong"/>
    <s v="NONE:No code/solution involved"/>
    <m/>
    <m/>
  </r>
  <r>
    <s v="BE-WV0FUV1"/>
    <s v="Europe"/>
    <s v="Nordic"/>
    <s v="HYDRO66 SVENSKA AB"/>
    <s v="Blockchain"/>
    <x v="3"/>
    <m/>
    <m/>
    <m/>
    <x v="2"/>
    <x v="4"/>
    <d v="2017-07-11T00:00:00"/>
    <s v="04/12/2017 11:02am"/>
    <x v="3"/>
    <d v="2017-07-11T00:00:00"/>
    <n v="2000"/>
    <n v="2E-3"/>
    <n v="1"/>
    <s v="06/01/2017 01:32am"/>
    <s v="NIR"/>
    <x v="1"/>
    <s v="Hybrid Integration"/>
    <s v="API Connect"/>
    <s v="M. Morris S. (M MORRIS S) Dorfer"/>
    <s v="ISA-999-NoSolutionSold"/>
    <m/>
    <m/>
  </r>
  <r>
    <s v="79-5QE6MJM"/>
    <s v="North America"/>
    <s v="US Industrial"/>
    <s v="Kaia Corp."/>
    <s v="Kaia Tech - IoT Platform Blockchain"/>
    <x v="3"/>
    <m/>
    <m/>
    <m/>
    <x v="2"/>
    <x v="4"/>
    <d v="2017-09-22T00:00:00"/>
    <s v="12/23/2016 02:23pm"/>
    <x v="4"/>
    <d v="2017-12-22T00:00:00"/>
    <n v="2000"/>
    <n v="2E-3"/>
    <n v="12"/>
    <s v="05/25/2017 10:58am"/>
    <s v="Stretch"/>
    <x v="2"/>
    <s v="Platform &amp; Industry Solutions"/>
    <s v="IoT for Industrial"/>
    <s v="ANTHONY M. (Tony) DEERING"/>
    <s v="BDAMEGA:HW BDA Analytics MEGA PLAY"/>
    <m/>
    <m/>
  </r>
  <r>
    <s v="I3-G8YHX2R"/>
    <s v="Europe"/>
    <s v="DACH"/>
    <s v="dacadoo SA                                                            "/>
    <s v="Blockchain"/>
    <x v="3"/>
    <m/>
    <m/>
    <m/>
    <x v="2"/>
    <x v="4"/>
    <d v="2017-08-29T00:00:00"/>
    <d v="2017-05-31T00:00:00"/>
    <x v="4"/>
    <d v="2017-08-29T00:00:00"/>
    <n v="1000"/>
    <n v="1E-3"/>
    <n v="12"/>
    <d v="2017-06-01T00:00:00"/>
    <s v="NIR"/>
    <x v="0"/>
    <s v="Cog Process Trnsfmtn"/>
    <s v="UNK - Blockchain (CPR)"/>
    <s v="Diep, Fu Dat Patrik"/>
    <s v="CLOUDMSP"/>
    <m/>
    <m/>
  </r>
  <r>
    <s v="8L-IW6YIPR"/>
    <s v="Greater China Group"/>
    <s v="GCG"/>
    <s v="CHINA CONSTRUCTION BANK CORPORATION"/>
    <s v="BPOI-OBDR"/>
    <x v="1"/>
    <m/>
    <m/>
    <m/>
    <x v="2"/>
    <x v="1"/>
    <d v="2017-07-18T00:00:00"/>
    <s v="04/19/2017 08:28am"/>
    <x v="4"/>
    <d v="2017-09-15T00:00:00"/>
    <n v="480"/>
    <n v="4.8000000000000001E-4"/>
    <n v="1"/>
    <s v="04/20/2017 01:32am"/>
    <s v="NIR"/>
    <x v="5"/>
    <s v="System z"/>
    <m/>
    <s v="MIAO (MIAO) AN"/>
    <s v="BLKHSBN:HW SP: Blockchain High Sec Bus Netwk Blmix"/>
    <m/>
    <m/>
  </r>
  <r>
    <s v="QT-1YCRT7G"/>
    <s v="Europe"/>
    <s v="UKI"/>
    <s v="WAITROSE LTD"/>
    <s v="NRF - BlockChain - Food Provenance, and Traceability"/>
    <x v="4"/>
    <m/>
    <m/>
    <m/>
    <x v="2"/>
    <x v="7"/>
    <d v="2017-09-29T00:00:00"/>
    <s v="02/03/2017 12:46pm"/>
    <x v="3"/>
    <d v="2017-09-29T00:00:00"/>
    <n v="300"/>
    <n v="2.9999999999999997E-4"/>
    <n v="12"/>
    <s v="05/08/2017 11:44am"/>
    <s v="Stretch"/>
    <x v="0"/>
    <s v="Cloud Application Innovation"/>
    <s v="CAI Accel App Dev &amp; Integration - Bluemix"/>
    <s v="J. D. (JONATHAN) Glencross"/>
    <s v="NONE:No code/solution involved"/>
    <m/>
    <m/>
  </r>
  <r>
    <s v="55-PIA9ANN"/>
    <s v="Europe"/>
    <s v="DACH"/>
    <s v="Commerzbank AG                                                        "/>
    <s v="ECM Blockchain End-to-End Zertifikategeschaeft - Machbarkeitsuntersuchung/PO"/>
    <x v="1"/>
    <m/>
    <m/>
    <m/>
    <x v="2"/>
    <x v="1"/>
    <d v="2017-09-29T00:00:00"/>
    <d v="2016-10-28T00:00:00"/>
    <x v="3"/>
    <d v="2017-09-29T00:00:00"/>
    <n v="200"/>
    <n v="2.0000000000000001E-4"/>
    <n v="12"/>
    <d v="2017-04-20T00:00:00"/>
    <s v="NIR"/>
    <x v="0"/>
    <s v="Cog Process Trnsfmtn"/>
    <s v="CPR: Blockchain Consulting"/>
    <s v="Fatehi, Kiarash"/>
    <s v="ZBLKPOC"/>
    <m/>
    <m/>
  </r>
  <r>
    <s v="OH-8R6D0A3"/>
    <s v="Europe"/>
    <s v="DACH"/>
    <s v="Schenker AG"/>
    <s v="BluePrint - Block Chain based T&amp;T"/>
    <x v="4"/>
    <m/>
    <m/>
    <m/>
    <x v="2"/>
    <x v="6"/>
    <d v="2017-08-18T00:00:00"/>
    <s v="11/09/2016 01:15am"/>
    <x v="4"/>
    <d v="2017-08-18T00:00:00"/>
    <n v="150"/>
    <n v="1.4999999999999999E-4"/>
    <n v="3"/>
    <s v="03/02/2017 04:07pm"/>
    <s v="NIR"/>
    <x v="0"/>
    <s v="Cognitive Process Transformation"/>
    <m/>
    <s v="DATA WITHHELD"/>
    <m/>
    <m/>
    <m/>
  </r>
  <r>
    <s v="KH-FA109OC"/>
    <s v="Asia Pacific"/>
    <s v="ANZ"/>
    <s v="NSW TREASURY CORPORATION                                              "/>
    <s v="NSW Treasury Blockchain POC"/>
    <x v="0"/>
    <m/>
    <m/>
    <m/>
    <x v="2"/>
    <x v="0"/>
    <d v="2017-07-26T00:00:00"/>
    <d v="2017-04-27T00:00:00"/>
    <x v="3"/>
    <d v="2017-07-26T00:00:00"/>
    <n v="93"/>
    <n v="9.2999999999999997E-5"/>
    <n v="12"/>
    <d v="2017-05-25T00:00:00"/>
    <s v="NIR"/>
    <x v="0"/>
    <s v="Cog Process Trnsfmtn"/>
    <s v="CPR: Blockchain Consulting"/>
    <s v="Spooner, James Alexander (James Alexander)"/>
    <s v=", ZBLKPOC"/>
    <m/>
    <m/>
  </r>
  <r>
    <s v="MH-C8T5MSR"/>
    <s v="Asia Pacific"/>
    <s v="ANZ"/>
    <s v="AUSTRALIAN SECURITIES &amp;                                               "/>
    <s v="ASIC Blockchain POC"/>
    <x v="0"/>
    <m/>
    <m/>
    <m/>
    <x v="2"/>
    <x v="0"/>
    <d v="2017-07-26T00:00:00"/>
    <d v="2017-04-27T00:00:00"/>
    <x v="4"/>
    <d v="2017-07-26T00:00:00"/>
    <n v="93"/>
    <n v="9.2999999999999997E-5"/>
    <n v="2"/>
    <d v="2017-05-04T00:00:00"/>
    <s v="NIR"/>
    <x v="0"/>
    <s v="Cog Process Trnsfmtn"/>
    <s v="CPR: Blockchain Consulting"/>
    <s v="Spooner, James Alexander (James Alexander)"/>
    <s v="ZBLKPOC"/>
    <m/>
    <m/>
  </r>
  <r>
    <s v="Q5-68LY3NN"/>
    <s v="North America"/>
    <s v="US Distribution"/>
    <s v="UNILEVER"/>
    <s v="BMX Blockchain Garage"/>
    <x v="4"/>
    <m/>
    <m/>
    <m/>
    <x v="2"/>
    <x v="7"/>
    <d v="2017-09-14T00:00:00"/>
    <s v="06/13/2017 01:56pm"/>
    <x v="4"/>
    <d v="2017-09-14T00:00:00"/>
    <n v="20"/>
    <n v="2.0000000000000002E-5"/>
    <n v="1"/>
    <s v="06/15/2017 01:32am"/>
    <s v="Stretch"/>
    <x v="1"/>
    <s v="Cloud Developer Service"/>
    <m/>
    <s v="DAVID H. (David) WRIGHT"/>
    <s v="ZBLKPOC:HW SP: Blockchain Proof of Concept"/>
    <m/>
    <m/>
  </r>
  <r>
    <s v="YC-2F87MJK"/>
    <s v="North America"/>
    <s v="US Finance Service"/>
    <s v="AIG INTERNATIONAL UNDERWRITERS CORP                                   "/>
    <s v="Blockchain for Parametric Weather Insurance"/>
    <x v="1"/>
    <s v="Yes"/>
    <s v="US Garage &amp; IRL"/>
    <s v="US Garage is involved"/>
    <x v="2"/>
    <x v="2"/>
    <d v="2017-07-30T00:00:00"/>
    <d v="2017-01-12T00:00:00"/>
    <x v="3"/>
    <d v="2017-07-30T00:00:00"/>
    <n v="1"/>
    <n v="9.9999999999999995E-7"/>
    <n v="12"/>
    <d v="2017-05-04T00:00:00"/>
    <s v="NIR"/>
    <x v="0"/>
    <s v="Cog Process Trnsfmtn"/>
    <s v="CPR: Blockchain Consulting"/>
    <s v="BRAUNSTEIN, DAVID S (Dave)"/>
    <m/>
    <m/>
    <m/>
  </r>
  <r>
    <s v="CU-NTK8BP9"/>
    <s v="North America"/>
    <s v="US Distribution"/>
    <s v="KRAFT FOODS INC."/>
    <s v="CAAG: Blockchain for Transportation Visibility PoC"/>
    <x v="4"/>
    <m/>
    <m/>
    <m/>
    <x v="2"/>
    <x v="7"/>
    <d v="2017-08-01T00:00:00"/>
    <s v="04/03/2017 01:36pm"/>
    <x v="3"/>
    <d v="2017-08-01T00:00:00"/>
    <n v="1"/>
    <n v="9.9999999999999995E-7"/>
    <n v="12"/>
    <s v="06/11/2017 11:58pm"/>
    <s v="NIR"/>
    <x v="0"/>
    <s v="Cognitive Process Transformation"/>
    <s v="CBDS: Analytics - Cognitive Garage"/>
    <s v="SHAWCHIN I. (Shawchin) CHIU"/>
    <s v="DEVOPS:DevOps"/>
    <m/>
    <m/>
  </r>
  <r>
    <s v="1W-HZWW37H"/>
    <s v="North America"/>
    <s v="US Finance Service"/>
    <s v="AIG GLOBAL SERVICES INC"/>
    <s v="IFL for Blockchain"/>
    <x v="3"/>
    <m/>
    <m/>
    <m/>
    <x v="2"/>
    <x v="4"/>
    <d v="2017-09-22T00:00:00"/>
    <s v="10/20/2016 11:27am"/>
    <x v="3"/>
    <d v="2017-09-22T00:00:00"/>
    <n v="1"/>
    <n v="9.9999999999999995E-7"/>
    <n v="1"/>
    <s v="05/11/2017 01:31am"/>
    <s v="NIR"/>
    <x v="5"/>
    <s v="System z"/>
    <s v="z Systems Hardware - Other"/>
    <s v="Debora M. (Debbie) Vasa"/>
    <s v="ISA-T&amp;TDS25-LegacyTransf&amp;Cloud, ZBLKLOCL:HW SP: zSystems Blockchain Local/On Prem."/>
    <m/>
    <m/>
  </r>
  <r>
    <s v="2M-4TKW9DS"/>
    <s v="North America"/>
    <s v="US Communica/CSI"/>
    <s v="MOJIX INC                                                             "/>
    <s v="Blockchain Garage"/>
    <x v="4"/>
    <m/>
    <m/>
    <m/>
    <x v="2"/>
    <x v="7"/>
    <d v="2017-07-07T00:00:00"/>
    <d v="2017-04-09T00:00:00"/>
    <x v="4"/>
    <d v="2017-07-27T00:00:00"/>
    <n v="0"/>
    <n v="0"/>
    <n v="12"/>
    <d v="2017-04-13T00:00:00"/>
    <s v="NIR"/>
    <x v="0"/>
    <s v="Cog Process Trnsfmtn"/>
    <s v="UNK - Blockchain (CPR)"/>
    <s v="EGAL, MOHAMOUD (Mohamoud)"/>
    <s v="*"/>
    <m/>
    <m/>
  </r>
  <r>
    <s v="IU-D2SS82G"/>
    <s v="North America"/>
    <s v="US Finance Service"/>
    <s v="INTERCONTINENTALEXCHANGE, INC."/>
    <s v="Data Exchange, eVault and Blockchain"/>
    <x v="1"/>
    <m/>
    <m/>
    <m/>
    <x v="2"/>
    <x v="1"/>
    <d v="2017-07-10T00:00:00"/>
    <s v="02/23/2017 12:47pm"/>
    <x v="4"/>
    <d v="2018-03-01T00:00:00"/>
    <n v="0"/>
    <n v="0"/>
    <n v="12"/>
    <s v="03/14/2017 11:03am"/>
    <s v="NIR"/>
    <x v="0"/>
    <s v="Cognitive Process Transformation"/>
    <m/>
    <s v="JOHN (JOHN) HECK III"/>
    <s v="COGNITIV:Embedded Cognitive"/>
    <m/>
    <m/>
  </r>
  <r>
    <s v="9Z-JUYUSY0"/>
    <s v="Europe"/>
    <s v="Italy"/>
    <s v="MINISTERO DELLO SVILUPPO                                              "/>
    <s v="5G Tender"/>
    <x v="0"/>
    <m/>
    <m/>
    <m/>
    <x v="2"/>
    <x v="0"/>
    <d v="2017-07-14T00:00:00"/>
    <d v="2017-04-26T00:00:00"/>
    <x v="4"/>
    <d v="2017-07-14T00:00:00"/>
    <n v="0"/>
    <n v="0"/>
    <n v="48"/>
    <d v="2017-04-27T00:00:00"/>
    <s v="NIR"/>
    <x v="0"/>
    <s v="Cog Process Trnsfmtn"/>
    <s v="UNK - Blockchain (CPR)"/>
    <s v="Denaro, Paola"/>
    <s v="ZBLKPOC"/>
    <m/>
    <m/>
  </r>
  <r>
    <s v="5D-2NNOF1N"/>
    <s v="Asia Pacific"/>
    <s v="ANZ"/>
    <s v="WESTPAC BANKING CORPORATION                                           "/>
    <s v="WIB: DD: CHG: IBM.x: 100k: Blockchain KYC pilot"/>
    <x v="1"/>
    <s v="Yes"/>
    <s v="India"/>
    <s v="Initial discussion on Supply Chain Usecase"/>
    <x v="2"/>
    <x v="1"/>
    <d v="2017-07-28T00:00:00"/>
    <d v="2017-01-31T00:00:00"/>
    <x v="4"/>
    <d v="2017-07-28T00:00:00"/>
    <n v="0"/>
    <n v="0"/>
    <n v="3"/>
    <d v="2017-02-02T00:00:00"/>
    <s v="Stretch"/>
    <x v="0"/>
    <s v="Cog Process Trnsfmtn"/>
    <s v="CPR: Blockchain Consulting"/>
    <s v="HUTTON, JAMES (James)"/>
    <s v="*"/>
    <m/>
    <m/>
  </r>
  <r>
    <s v="6K-0E4241X"/>
    <s v="Asia Pacific"/>
    <s v="ANZ"/>
    <s v="WESTPAC BANKING CORPORATION                                           "/>
    <s v="WIB: DD: CHG: IBM.x: 100k: Cognitive invoice matching pilot"/>
    <x v="1"/>
    <s v="Yes"/>
    <s v="India"/>
    <s v="Place Holder"/>
    <x v="2"/>
    <x v="1"/>
    <d v="2017-07-28T00:00:00"/>
    <d v="2017-01-31T00:00:00"/>
    <x v="4"/>
    <d v="2017-07-28T00:00:00"/>
    <n v="0"/>
    <n v="0"/>
    <n v="3"/>
    <d v="2017-02-02T00:00:00"/>
    <s v="Stretch"/>
    <x v="0"/>
    <s v="Cog Process Trnsfmtn"/>
    <s v="CPR: Blockchain Consulting"/>
    <s v="HUTTON, JAMES (James)"/>
    <s v="*"/>
    <m/>
    <m/>
  </r>
  <r>
    <s v="DK-5N1NKXS"/>
    <s v="Asia Pacific"/>
    <s v="ISA"/>
    <s v="AXIS BANK LIMITED                                                     "/>
    <s v="Block chain Proof of concept"/>
    <x v="5"/>
    <s v="Yes"/>
    <s v="India"/>
    <s v="Involved in discussions and workshops to finalize the use case. Potential to start in late Q2"/>
    <x v="2"/>
    <x v="1"/>
    <d v="2017-07-28T00:00:00"/>
    <d v="2016-12-12T00:00:00"/>
    <x v="3"/>
    <d v="2017-07-28T00:00:00"/>
    <n v="0"/>
    <n v="0"/>
    <n v="12"/>
    <d v="2017-06-08T00:00:00"/>
    <s v="NIR"/>
    <x v="0"/>
    <s v="Cog Process Trnsfmtn"/>
    <s v="CPR: Blockchain Consulting"/>
    <s v="JATANIA, BHAVESH K"/>
    <m/>
    <m/>
    <m/>
  </r>
  <r>
    <s v="EA-AOS2NAT"/>
    <s v="Asia Pacific"/>
    <s v="ANZ"/>
    <s v="WESTPAC BANKING CORPORATION                                           "/>
    <s v="WIB: DD: CHG: IBM.x: 100k: Blockchain Bank Guarantees pilot"/>
    <x v="1"/>
    <s v="Yes"/>
    <s v="India"/>
    <s v="Place Holder"/>
    <x v="2"/>
    <x v="1"/>
    <d v="2017-07-28T00:00:00"/>
    <d v="2017-03-13T00:00:00"/>
    <x v="3"/>
    <d v="2017-07-28T00:00:00"/>
    <n v="0"/>
    <n v="0"/>
    <n v="3"/>
    <d v="2017-03-13T00:00:00"/>
    <s v="Stretch"/>
    <x v="0"/>
    <s v="Cog Process Trnsfmtn"/>
    <s v="CPR: Blockchain Consulting"/>
    <s v="HUTTON, JAMES (James)"/>
    <m/>
    <m/>
    <m/>
  </r>
  <r>
    <s v="J9-H61HF67"/>
    <s v="Asia Pacific"/>
    <s v="ANZ"/>
    <s v="WESTPAC BANKING CORPORATION                                           "/>
    <s v="WIB: DD: CHG: IBM.x: 100k: Blockchain government pilot"/>
    <x v="1"/>
    <s v="Yes"/>
    <s v="India"/>
    <s v="Place Holder"/>
    <x v="2"/>
    <x v="1"/>
    <d v="2017-07-28T00:00:00"/>
    <d v="2017-01-31T00:00:00"/>
    <x v="4"/>
    <d v="2017-07-28T00:00:00"/>
    <n v="0"/>
    <n v="0"/>
    <n v="3"/>
    <d v="2017-02-02T00:00:00"/>
    <s v="Stretch"/>
    <x v="0"/>
    <s v="Cog Process Trnsfmtn"/>
    <s v="CPR: Blockchain Consulting"/>
    <s v="HUTTON, JAMES (James)"/>
    <s v="*"/>
    <m/>
    <m/>
  </r>
  <r>
    <s v="PK-FZ6RA5B"/>
    <s v="Asia Pacific"/>
    <s v="ISA"/>
    <s v="YES BANK LIMITED"/>
    <s v="Blockchain opportunity at YES Bank"/>
    <x v="5"/>
    <m/>
    <m/>
    <m/>
    <x v="2"/>
    <x v="1"/>
    <d v="2017-07-28T00:00:00"/>
    <s v="12/08/2016 09:15am"/>
    <x v="3"/>
    <d v="2017-07-28T00:00:00"/>
    <n v="0"/>
    <n v="0"/>
    <n v="1"/>
    <s v="05/10/2017 12:05am"/>
    <s v="Stretch"/>
    <x v="5"/>
    <s v="System z"/>
    <s v="IBM LinuxONE Emperor"/>
    <s v="SIDHARTHA (SIDHARTHA) BAHADUR"/>
    <s v="ZBLKLOCL:HW SP: zSystems Blockchain Local/On Prem."/>
    <m/>
    <m/>
  </r>
  <r>
    <s v="VG-S5CQ914"/>
    <s v="Asia Pacific"/>
    <s v="ANZ"/>
    <s v="WESTPAC BANKING CORPORATION                                           "/>
    <s v="WIB: DD: CHG: IBM.x: 100k: Blockchain settlement pilot"/>
    <x v="1"/>
    <s v="Yes"/>
    <s v="India"/>
    <s v="Place Holder"/>
    <x v="2"/>
    <x v="1"/>
    <d v="2017-07-28T00:00:00"/>
    <d v="2017-01-31T00:00:00"/>
    <x v="4"/>
    <d v="2017-07-28T00:00:00"/>
    <n v="0"/>
    <n v="0"/>
    <n v="3"/>
    <d v="2017-02-02T00:00:00"/>
    <s v="Stretch"/>
    <x v="0"/>
    <s v="Cog Process Trnsfmtn"/>
    <s v="CPR: Blockchain Consulting"/>
    <s v="HUTTON, JAMES (James)"/>
    <s v="*"/>
    <m/>
    <m/>
  </r>
  <r>
    <s v="ZE-EG5TNU1"/>
    <s v="Asia Pacific"/>
    <s v="ANZ"/>
    <s v="WESTPAC BANKING CORPORATION                                           "/>
    <s v="WIB: DD: CHG: IBM.x: 750k: Blockchain Invoice Reverse Factoring pilot"/>
    <x v="1"/>
    <s v="Yes"/>
    <s v="India"/>
    <s v="Place Holder"/>
    <x v="2"/>
    <x v="1"/>
    <d v="2017-07-28T00:00:00"/>
    <d v="2017-03-13T00:00:00"/>
    <x v="3"/>
    <d v="2017-07-28T00:00:00"/>
    <n v="0"/>
    <n v="0"/>
    <n v="3"/>
    <d v="2017-04-07T00:00:00"/>
    <s v="Stretch"/>
    <x v="0"/>
    <s v="Cog Process Trnsfmtn"/>
    <s v="CPR: Blockchain Consulting"/>
    <s v="HUTTON, JAMES (James)"/>
    <m/>
    <m/>
    <m/>
  </r>
  <r>
    <s v="IA-KZ22U1A"/>
    <s v="Asia Pacific"/>
    <s v="Korea"/>
    <s v="The Korea Federation of Banks"/>
    <s v="[KFB] Blockchain Services for Bank Consortium"/>
    <x v="1"/>
    <m/>
    <m/>
    <m/>
    <x v="2"/>
    <x v="1"/>
    <d v="2017-08-18T00:00:00"/>
    <s v="02/13/2017 12:32am"/>
    <x v="2"/>
    <d v="2017-08-18T00:00:00"/>
    <n v="0"/>
    <n v="0"/>
    <n v="1"/>
    <s v="06/01/2017 01:32am"/>
    <s v="NIR"/>
    <x v="5"/>
    <s v="Power System i/p"/>
    <s v="Power S814 - AIX or Linux primary OS"/>
    <s v="HYEON JU (Hyeon Ju) LEE"/>
    <s v="ISA-999-NoSolutionSold"/>
    <m/>
    <m/>
  </r>
  <r>
    <s v="IA-KZ22U1A"/>
    <s v="Asia Pacific"/>
    <s v="Korea"/>
    <s v="The Korea Federation of Banks"/>
    <s v="[KFB] Blockchain Services for Bank Consortium"/>
    <x v="1"/>
    <m/>
    <m/>
    <m/>
    <x v="2"/>
    <x v="1"/>
    <d v="2017-08-18T00:00:00"/>
    <s v="02/13/2017 12:32am"/>
    <x v="2"/>
    <d v="2017-08-18T00:00:00"/>
    <n v="0"/>
    <n v="0"/>
    <n v="1"/>
    <s v="06/01/2017 01:32am"/>
    <s v="NIR"/>
    <x v="5"/>
    <s v="Storage"/>
    <s v="Flash Systems - Storage"/>
    <s v="HYEON JU (Hyeon Ju) LEE"/>
    <s v="ISA-999-NoSolutionSold"/>
    <m/>
    <m/>
  </r>
  <r>
    <s v="7X-4OXCYPY"/>
    <s v="Europe"/>
    <s v="UKI"/>
    <s v="ATRADIUS CREDIT INSURANCE"/>
    <s v="Blockchain HSBN &amp; Garage"/>
    <x v="1"/>
    <m/>
    <m/>
    <m/>
    <x v="2"/>
    <x v="2"/>
    <d v="2017-08-26T00:00:00"/>
    <s v="03/24/2017 07:42am"/>
    <x v="3"/>
    <d v="2017-08-26T00:00:00"/>
    <n v="0"/>
    <n v="0"/>
    <n v="12"/>
    <s v="04/03/2017 04:45am"/>
    <s v="NIR"/>
    <x v="7"/>
    <s v="Industry Platform"/>
    <s v="Do Not Use - GPP HSBS"/>
    <s v="I. D. (IAN) Pattison"/>
    <s v="ISA-BankFMFS03-BackOfficeOps"/>
    <m/>
    <m/>
  </r>
  <r>
    <s v="KJ-NXI229C"/>
    <s v="North America"/>
    <s v="US Industrial"/>
    <s v="BROCADE"/>
    <s v="zBlockchain"/>
    <x v="3"/>
    <m/>
    <m/>
    <m/>
    <x v="2"/>
    <x v="8"/>
    <d v="2017-08-28T00:00:00"/>
    <s v="05/30/2017 05:13pm"/>
    <x v="4"/>
    <d v="2017-08-28T00:00:00"/>
    <n v="0"/>
    <n v="0"/>
    <n v="1"/>
    <s v="06/01/2017 01:32am"/>
    <s v="NIR"/>
    <x v="5"/>
    <s v="System z"/>
    <m/>
    <s v="Samie (Samie) Allam"/>
    <m/>
    <m/>
    <m/>
  </r>
  <r>
    <s v="AX-W6YXIWN"/>
    <s v="Europe"/>
    <s v="UKI"/>
    <s v="RM2"/>
    <s v="Watson IOT and Blockchain"/>
    <x v="4"/>
    <m/>
    <m/>
    <m/>
    <x v="2"/>
    <x v="6"/>
    <d v="2017-08-31T00:00:00"/>
    <s v="04/28/2017 08:27am"/>
    <x v="3"/>
    <d v="2017-08-31T00:00:00"/>
    <n v="0"/>
    <n v="0"/>
    <n v="12"/>
    <s v="06/15/2017 01:32am"/>
    <s v="NIR"/>
    <x v="0"/>
    <s v="Cognitive Process Transformation"/>
    <s v="CPR: Blockchain Consulting"/>
    <s v="John (JOHN) Connolly"/>
    <s v="BDAMEGA:HW BDA Analytics MEGA PLAY"/>
    <m/>
    <m/>
  </r>
  <r>
    <s v="GH-1FO6M7X"/>
    <s v="Europe"/>
    <s v="DACH"/>
    <s v="Vodafone GmbH"/>
    <s v="Blockchain @ Vodafone"/>
    <x v="2"/>
    <m/>
    <m/>
    <m/>
    <x v="2"/>
    <x v="3"/>
    <d v="2017-09-05T00:00:00"/>
    <s v="03/15/2017 01:33pm"/>
    <x v="2"/>
    <d v="2017-09-05T00:00:00"/>
    <n v="0"/>
    <n v="0"/>
    <n v="12"/>
    <s v="06/08/2017 01:32am"/>
    <s v="NIR"/>
    <x v="0"/>
    <s v="Cloud Application Innovation"/>
    <s v="CAI BDS Enhancement Services - Strategy Services"/>
    <s v="DATA WITHHELD"/>
    <s v="ISA-TMECS26-BusProcOpt"/>
    <m/>
    <m/>
  </r>
  <r>
    <s v="1I-VG8ABPT"/>
    <s v="Asia Pacific"/>
    <s v="ASEAN"/>
    <s v="CYGEN GROUP (M) SDN BHD"/>
    <s v="Blockchain for Healthcare (DT)"/>
    <x v="0"/>
    <m/>
    <m/>
    <m/>
    <x v="2"/>
    <x v="0"/>
    <d v="2017-09-15T00:00:00"/>
    <s v="02/24/2017 04:06am"/>
    <x v="2"/>
    <d v="2017-09-15T00:00:00"/>
    <n v="0"/>
    <n v="0"/>
    <n v="12"/>
    <s v="06/08/2017 01:32am"/>
    <s v="NIR"/>
    <x v="1"/>
    <s v="Cloud Developer Service"/>
    <s v="Bluemix Public Subscription"/>
    <s v="HUI KHEE (Hui Khee) LIM"/>
    <s v="CLOUD1:All Cloud Sales other than to Cloud SPs"/>
    <m/>
    <m/>
  </r>
  <r>
    <s v="PR-NP34Q7F"/>
    <s v="Asia Pacific"/>
    <s v="ANZ"/>
    <s v="AUSTRALIA AND NEW ZEALAND BANKING GROUP LIMITED"/>
    <s v="Software Services for Blockchain"/>
    <x v="1"/>
    <m/>
    <m/>
    <m/>
    <x v="2"/>
    <x v="1"/>
    <d v="2017-09-15T00:00:00"/>
    <s v="02/14/2017 02:17am"/>
    <x v="3"/>
    <d v="2017-09-15T00:00:00"/>
    <n v="0"/>
    <n v="0"/>
    <n v="12"/>
    <s v="02/16/2017 01:32am"/>
    <s v="Key stretch"/>
    <x v="1"/>
    <s v="Lab Services"/>
    <s v="Software Services - Bluemix Garage"/>
    <s v="DAMIEN (Damien) ZAHARIJA"/>
    <s v="ISA-999-NoSolutionSold"/>
    <m/>
    <m/>
  </r>
  <r>
    <s v="15-W3IKAGF"/>
    <s v="Europe"/>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3"/>
    <m/>
    <m/>
    <m/>
    <x v="2"/>
    <x v="4"/>
    <d v="2017-09-21T00:00:00"/>
    <s v="03/21/2017 07:07am"/>
    <x v="3"/>
    <d v="2017-09-21T00:00:00"/>
    <n v="0"/>
    <n v="0"/>
    <n v="12"/>
    <s v="06/08/2017 01:31am"/>
    <s v="NIR"/>
    <x v="0"/>
    <s v="Cognitive Process Transformation"/>
    <s v="CPR: Blockchain Consulting"/>
    <s v="DATA WITHHELD"/>
    <s v="ISA-999-NoSolutionSold"/>
    <m/>
    <m/>
  </r>
  <r>
    <s v="O2-XTYIUCL"/>
    <s v="Asia Pacific"/>
    <s v="Korea"/>
    <s v="HARIM HOLDINGS"/>
    <s v="Harim Group Blockchain POC"/>
    <x v="4"/>
    <m/>
    <m/>
    <m/>
    <x v="2"/>
    <x v="7"/>
    <d v="2017-09-22T00:00:00"/>
    <s v="04/24/2017 05:10am"/>
    <x v="3"/>
    <d v="2017-09-22T00:00:00"/>
    <n v="0"/>
    <n v="0"/>
    <n v="12"/>
    <s v="06/08/2017 01:32am"/>
    <s v="NIR"/>
    <x v="0"/>
    <s v="Cognitive Process Transformation"/>
    <s v="CPR: Industry Specific Process Consulting"/>
    <s v="YOO SHIN (Yoo Shin) YOON"/>
    <s v="ISA-RetailDS15-SmarterShopping"/>
    <m/>
    <m/>
  </r>
  <r>
    <s v="RH-9SX4Y1T"/>
    <s v="Asia Pacific"/>
    <s v="Korea"/>
    <s v="HANA BANK CO., LTD."/>
    <s v="Hana bank blockchain poc for trade finance"/>
    <x v="1"/>
    <m/>
    <m/>
    <m/>
    <x v="2"/>
    <x v="1"/>
    <d v="2017-09-27T00:00:00"/>
    <s v="02/20/2017 09:23pm"/>
    <x v="2"/>
    <d v="2017-09-27T00:00:00"/>
    <n v="0"/>
    <n v="0"/>
    <n v="12"/>
    <s v="05/25/2017 01:32am"/>
    <s v="NIR"/>
    <x v="1"/>
    <s v="Cloud Developer Service"/>
    <s v="Bluemix Public Subscription"/>
    <s v="Jin Hyoe (JIN HYOE) Kim"/>
    <s v="ISA-BankFS08-Blockchain"/>
    <m/>
    <m/>
  </r>
  <r>
    <s v="50-M9AUKX0"/>
    <s v="North America"/>
    <s v="US Finance Service"/>
    <s v="NATIONWIDE MUTUAL INSURANCE CO"/>
    <s v="Blockchain"/>
    <x v="1"/>
    <m/>
    <m/>
    <m/>
    <x v="2"/>
    <x v="2"/>
    <d v="2017-09-29T00:00:00"/>
    <s v="01/31/2017 05:13pm"/>
    <x v="4"/>
    <d v="2017-09-29T00:00:00"/>
    <n v="0"/>
    <n v="0"/>
    <n v="1"/>
    <s v="03/09/2017 01:32am"/>
    <s v="NIR"/>
    <x v="5"/>
    <s v="System z"/>
    <m/>
    <s v="ALEXANDER D. (Alex) HAMILTON"/>
    <s v="BLKHSBN:HW SP: Blockchain High Sec Bus Netwk Blmix, ZBLKLOCL:HW SP: zSystems Blockchain Local/On Prem., ZBLKPOC:HW SP: Blockchain Proof of Concept"/>
    <m/>
    <m/>
  </r>
  <r>
    <s v="LK-CLQ78ZY"/>
    <s v="Europe"/>
    <s v="DACH"/>
    <s v="Volkswagen AG"/>
    <s v="Blockchain for VW Treasury"/>
    <x v="3"/>
    <m/>
    <m/>
    <m/>
    <x v="2"/>
    <x v="9"/>
    <d v="2017-09-29T00:00:00"/>
    <s v="12/08/2016 01:02pm"/>
    <x v="3"/>
    <d v="2017-09-29T00:00:00"/>
    <n v="0"/>
    <n v="0"/>
    <n v="3"/>
    <s v="06/15/2017 01:31am"/>
    <s v="NIR"/>
    <x v="1"/>
    <s v="Lab Services"/>
    <s v="Software Services - Bluemix Garage"/>
    <s v="DATA WITHHELD"/>
    <s v="ISA-BankFMFS03-BackOfficeOps"/>
    <m/>
    <m/>
  </r>
  <r>
    <s v="MO-YO4E6RO"/>
    <s v="Asia Pacific"/>
    <s v="Korea"/>
    <s v="STANDARD CHARTERED FIRST BANK KOREA LTD."/>
    <s v="SCB Blockchain PoC_HSBN"/>
    <x v="1"/>
    <m/>
    <m/>
    <m/>
    <x v="2"/>
    <x v="1"/>
    <d v="2017-09-29T00:00:00"/>
    <s v="02/10/2017 12:36am"/>
    <x v="6"/>
    <d v="2017-09-29T00:00:00"/>
    <n v="0"/>
    <n v="0"/>
    <n v="1"/>
    <s v="02/10/2017 12:36am"/>
    <s v="Stretch"/>
    <x v="5"/>
    <s v="System z"/>
    <m/>
    <s v="JUNG HEUI (Jung Heui) KIM"/>
    <m/>
    <m/>
    <m/>
  </r>
  <r>
    <s v="VU-H1U4HBW"/>
    <s v="Japan"/>
    <s v="Japan"/>
    <s v="MS&amp;ADINSGROUPHOLDINGS"/>
    <s v="MS&amp;AD HD Blockchain??"/>
    <x v="1"/>
    <m/>
    <m/>
    <m/>
    <x v="2"/>
    <x v="2"/>
    <d v="2017-09-29T00:00:00"/>
    <s v="09/14/2016 01:02am"/>
    <x v="2"/>
    <d v="2017-09-29T00:00:00"/>
    <n v="0"/>
    <n v="0"/>
    <n v="12"/>
    <s v="01/22/2017 06:36am"/>
    <s v="NIR"/>
    <x v="1"/>
    <s v="Lab Services"/>
    <s v="Software Services - Bluemix Garage"/>
    <s v="Saki (SAKI) Takemoto"/>
    <s v="BLKHSBN:HW SP: Blockchain High Sec Bus Netwk Blmix, CLOUD1:All Cloud Sales other than to Cloud SPs, ISA-InsFS23SPEX-DistribMgt"/>
    <m/>
    <m/>
  </r>
  <r>
    <s v="VU-H1U4HBW"/>
    <s v="Japan"/>
    <s v="Japan"/>
    <s v="MS&amp;ADINSGROUPHOLDINGS"/>
    <s v="MS&amp;AD HD Blockchain??"/>
    <x v="1"/>
    <m/>
    <m/>
    <m/>
    <x v="2"/>
    <x v="2"/>
    <d v="2017-09-29T00:00:00"/>
    <s v="09/14/2016 01:02am"/>
    <x v="2"/>
    <d v="2017-09-29T00:00:00"/>
    <n v="0"/>
    <n v="0"/>
    <n v="6"/>
    <s v="02/19/2017 03:12am"/>
    <s v="NIR"/>
    <x v="1"/>
    <s v="Cloud Developer Service"/>
    <s v="Bluemix Public Subscription"/>
    <s v="Saki (SAKI) Takemoto"/>
    <s v="BLKHSBN:HW SP: Blockchain High Sec Bus Netwk Blmix, CLOUD1:All Cloud Sales other than to Cloud SPs, ISA-InsFS23SPEX-DistribMgt"/>
    <m/>
    <m/>
  </r>
  <r>
    <s v="98-DXCU4BJ"/>
    <s v="Asia Pacific"/>
    <s v="Korea"/>
    <s v="HYUNDAI AUTOEVER"/>
    <s v="Blockchain based HKMC commitment form system"/>
    <x v="1"/>
    <m/>
    <m/>
    <m/>
    <x v="2"/>
    <x v="1"/>
    <d v="2017-09-30T00:00:00"/>
    <s v="04/25/2017 10:31am"/>
    <x v="3"/>
    <d v="2017-09-30T00:00:00"/>
    <n v="0"/>
    <n v="0"/>
    <n v="1"/>
    <s v="06/01/2017 01:32am"/>
    <s v="NIR"/>
    <x v="5"/>
    <s v="Power System i/p"/>
    <s v="Power S824 - AIX or Linux primary OS"/>
    <s v="JONG GOOK (Jong Gook) KIM"/>
    <s v="BLKHSBN:HW SP: Blockchain High Sec Bus Netwk Blmix"/>
    <m/>
    <m/>
  </r>
  <r>
    <s v="7T-GUYHZ7J"/>
    <s v="MEA"/>
    <s v="MEA"/>
    <s v="STC ADVANCED SOLUTIONS"/>
    <s v="Blockchain Model Testing"/>
    <x v="2"/>
    <m/>
    <m/>
    <m/>
    <x v="2"/>
    <x v="3"/>
    <d v="2017-09-30T00:00:00"/>
    <s v="02/15/2017 08:11am"/>
    <x v="7"/>
    <d v="2017-09-30T00:00:00"/>
    <n v="0"/>
    <n v="0"/>
    <n v="12"/>
    <s v="02/16/2017 01:32am"/>
    <s v="NIR"/>
    <x v="0"/>
    <s v="Cognitive Process Transformation"/>
    <s v="CPR: Blockchain Consulting"/>
    <s v="Abdulaziz Saud A. (Abdulaziz Saud A) Al-Helayyil"/>
    <s v="ZBLKPOC:HW SP: Blockchain Proof of Concept"/>
    <m/>
    <m/>
  </r>
  <r>
    <s v="AX-GY8JIW0"/>
    <s v="North America"/>
    <s v="US Distribution"/>
    <s v="PEPSICO INC                                                           "/>
    <s v="Blockchain Garage for PepSico"/>
    <x v="4"/>
    <m/>
    <m/>
    <m/>
    <x v="2"/>
    <x v="7"/>
    <d v="2017-09-30T00:00:00"/>
    <d v="2017-04-09T00:00:00"/>
    <x v="4"/>
    <d v="2017-09-30T00:00:00"/>
    <n v="0"/>
    <n v="0"/>
    <n v="12"/>
    <d v="2017-04-13T00:00:00"/>
    <s v="NIR"/>
    <x v="0"/>
    <s v="Cog Process Trnsfmtn"/>
    <s v="UNK - Blockchain (CPR)"/>
    <s v="EGAL, MOHAMOUD (Mohamoud)"/>
    <s v="*"/>
    <m/>
    <m/>
  </r>
  <r>
    <s v="Y7-9IEZ4PX"/>
    <s v="North America"/>
    <s v="Canada"/>
    <s v="TRANSCEL LIMITED"/>
    <s v="Transcel Block Chain"/>
    <x v="1"/>
    <m/>
    <m/>
    <m/>
    <x v="2"/>
    <x v="1"/>
    <d v="2017-08-17T00:00:00"/>
    <s v="12/07/2016 03:58pm"/>
    <x v="4"/>
    <m/>
    <m/>
    <n v="0"/>
    <m/>
    <m/>
    <m/>
    <x v="15"/>
    <m/>
    <m/>
    <s v="Leona (LEONA) Atkins"/>
    <m/>
    <m/>
    <m/>
  </r>
  <r>
    <s v="XK-WQT8U9I"/>
    <s v="Europe"/>
    <s v="DACH"/>
    <s v="HASPA Finanzholding"/>
    <s v="Blockchain Pilot für Filiale 4.0"/>
    <x v="1"/>
    <m/>
    <m/>
    <m/>
    <x v="2"/>
    <x v="1"/>
    <d v="2017-08-23T00:00:00"/>
    <s v="04/07/2017 10:02am"/>
    <x v="4"/>
    <m/>
    <m/>
    <n v="0"/>
    <m/>
    <m/>
    <m/>
    <x v="15"/>
    <m/>
    <m/>
    <s v="DATA WITHHELD"/>
    <m/>
    <m/>
    <m/>
  </r>
  <r>
    <s v="N0-6HCE72X"/>
    <s v="Europe"/>
    <s v="UKI"/>
    <s v="TESCO PLC"/>
    <s v="Blockchain - Bank"/>
    <x v="4"/>
    <m/>
    <m/>
    <m/>
    <x v="2"/>
    <x v="7"/>
    <d v="2017-09-30T00:00:00"/>
    <s v="03/02/2017 10:08am"/>
    <x v="6"/>
    <m/>
    <m/>
    <n v="0"/>
    <m/>
    <m/>
    <m/>
    <x v="15"/>
    <m/>
    <m/>
    <s v="Amy (AMY) Testa"/>
    <m/>
    <m/>
    <m/>
  </r>
  <r>
    <s v="DH-YKBUYEO"/>
    <s v="Europe"/>
    <s v="UKI"/>
    <s v="PREMIER OIL PLC"/>
    <s v="Premier Falkland Islands FPSO - Digitalisation and Remote monitoring using IoT/ Cognitive/ Blockchain"/>
    <x v="3"/>
    <m/>
    <m/>
    <m/>
    <x v="3"/>
    <x v="11"/>
    <d v="2017-12-08T00:00:00"/>
    <s v="04/07/2017 09:54am"/>
    <x v="4"/>
    <d v="2017-12-08T00:00:00"/>
    <n v="7750003"/>
    <n v="7.7500030000000004"/>
    <n v="24"/>
    <s v="04/13/2017 01:32am"/>
    <s v="NIR"/>
    <x v="2"/>
    <s v="Platform &amp; Industry Solutions"/>
    <m/>
    <s v="Sunilkumar (SUNILKUMAR) Ramakrishnan"/>
    <s v="ISA-E&amp;UCS16-OpsInnovation, ISA-E&amp;UCS16EOPS-EnergyOps"/>
    <m/>
    <m/>
  </r>
  <r>
    <s v="ZU-OJT9HBB"/>
    <s v="Europe"/>
    <s v="Nordic"/>
    <s v="STATNETT SF"/>
    <s v="Statnett -aFRR - block Chain based"/>
    <x v="2"/>
    <m/>
    <m/>
    <m/>
    <x v="3"/>
    <x v="5"/>
    <d v="2017-11-23T00:00:00"/>
    <s v="12/13/2016 01:09pm"/>
    <x v="3"/>
    <d v="2017-11-23T00:00:00"/>
    <n v="5500000"/>
    <n v="5.5"/>
    <n v="12"/>
    <s v="05/08/2017 05:49am"/>
    <s v="Stretch"/>
    <x v="0"/>
    <s v="Cloud Application Innovation"/>
    <s v="CAI BDS Cognitive for Data Lakes - Engineering Services"/>
    <s v="Peter (Peter) Ehrstedt"/>
    <s v="*"/>
    <m/>
    <m/>
  </r>
  <r>
    <s v="BM-XFP1MSZ"/>
    <s v="North America"/>
    <s v="US Distribution"/>
    <s v="TYSON FOODS INC                                                       "/>
    <s v="Blockchain Chicken - Blockchain Project"/>
    <x v="4"/>
    <m/>
    <m/>
    <m/>
    <x v="3"/>
    <x v="7"/>
    <d v="2017-10-13T00:00:00"/>
    <d v="2017-05-11T00:00:00"/>
    <x v="4"/>
    <d v="2017-10-13T00:00:00"/>
    <n v="5000000"/>
    <n v="5"/>
    <n v="12"/>
    <d v="2017-05-11T00:00:00"/>
    <s v="NIR"/>
    <x v="0"/>
    <s v="Cog Process Trnsfmtn"/>
    <s v="CPR: Blockchain Consulting"/>
    <s v="Trick, Kristian (Kristian)"/>
    <s v="BLKHSBN"/>
    <m/>
    <m/>
  </r>
  <r>
    <s v="KS-EUJ2FVQ"/>
    <s v="Europe"/>
    <s v="France"/>
    <s v="KERING                                                                "/>
    <s v="Blockchain"/>
    <x v="3"/>
    <m/>
    <m/>
    <m/>
    <x v="3"/>
    <x v="4"/>
    <d v="2017-11-15T00:00:00"/>
    <d v="2017-04-10T00:00:00"/>
    <x v="4"/>
    <d v="2017-11-15T00:00:00"/>
    <n v="5000000"/>
    <n v="5"/>
    <n v="12"/>
    <d v="2017-04-26T00:00:00"/>
    <s v="Stretch"/>
    <x v="0"/>
    <s v="Cog Process Trnsfmtn"/>
    <s v="CPR: Blockchain Consulting"/>
    <s v="Piget, Philippe"/>
    <s v="ZBLKPOC, BLKHSBN"/>
    <m/>
    <m/>
  </r>
  <r>
    <s v="U3-C9SG5S9"/>
    <s v="Europe"/>
    <s v="DACH"/>
    <s v="SGS SA                                                                "/>
    <s v="Food provenance - Blockchain"/>
    <x v="3"/>
    <m/>
    <m/>
    <m/>
    <x v="3"/>
    <x v="12"/>
    <d v="2017-11-20T00:00:00"/>
    <d v="2017-01-23T00:00:00"/>
    <x v="3"/>
    <d v="2017-11-20T00:00:00"/>
    <n v="5000000"/>
    <n v="5"/>
    <n v="60"/>
    <d v="2017-06-08T00:00:00"/>
    <s v="Stretch"/>
    <x v="0"/>
    <s v="Cog Process Trnsfmtn"/>
    <s v="CPR: Blockchain Consulting"/>
    <s v="CoinKhalfa, Gwenaelle"/>
    <s v="*"/>
    <m/>
    <m/>
  </r>
  <r>
    <s v="6V-TFJG1JU"/>
    <s v="North America"/>
    <s v="US Distribution"/>
    <s v="TYSON FOODS INC                                                       "/>
    <s v="Tyson - BlockChain Chicken - Project post POC"/>
    <x v="4"/>
    <m/>
    <m/>
    <m/>
    <x v="3"/>
    <x v="7"/>
    <d v="2017-11-24T00:00:00"/>
    <d v="2017-03-15T00:00:00"/>
    <x v="4"/>
    <d v="2017-09-21T00:00:00"/>
    <n v="5000000"/>
    <n v="5"/>
    <n v="12"/>
    <d v="2017-03-16T00:00:00"/>
    <s v="NIR"/>
    <x v="0"/>
    <s v="Cog Process Trnsfmtn"/>
    <s v="UNK - Blockchain (CPR)"/>
    <s v="Trick, Kristian (Kristian)"/>
    <s v="ISA-E&amp;UCS08ERP-FinanceHR, ZBLKPOC:HW SP: Blockchain Proof of Concept"/>
    <m/>
    <m/>
  </r>
  <r>
    <s v="IO-NC00NH5"/>
    <s v="Europe"/>
    <s v="Nordic"/>
    <s v="VATTENFALL AB"/>
    <s v="Blockchain for finance - MVP + Final solution - Bad Depts across region etc."/>
    <x v="2"/>
    <m/>
    <m/>
    <m/>
    <x v="3"/>
    <x v="5"/>
    <d v="2017-12-19T00:00:00"/>
    <s v="03/27/2017 10:35am"/>
    <x v="3"/>
    <d v="2018-04-04T00:00:00"/>
    <n v="5000000"/>
    <n v="5"/>
    <n v="12"/>
    <s v="03/30/2017 01:32am"/>
    <s v="NIR"/>
    <x v="0"/>
    <s v="Cognitive Process Transformation"/>
    <s v="CPR: Blockchain Consulting"/>
    <s v="Nils (Nils) Overgaard"/>
    <m/>
    <m/>
    <m/>
  </r>
  <r>
    <s v="EO-C53K9NF"/>
    <s v="North America"/>
    <s v="US Distribution"/>
    <s v="CONAGRA FOODS INC                                                     "/>
    <s v="Improve trade promotion forecasting"/>
    <x v="4"/>
    <m/>
    <m/>
    <m/>
    <x v="3"/>
    <x v="7"/>
    <d v="2017-12-22T00:00:00"/>
    <d v="2017-01-26T00:00:00"/>
    <x v="4"/>
    <d v="2017-06-21T00:00:00"/>
    <n v="5000000"/>
    <n v="5"/>
    <n v="18"/>
    <d v="2017-04-13T00:00:00"/>
    <s v="Stretch"/>
    <x v="0"/>
    <s v="Cog Process Trnsfmtn"/>
    <s v="CPR: Blockchain Consulting"/>
    <s v="VOGRICH, MATTHEW J (Matthew)"/>
    <s v="ZBLKLOCL:HW SP: zSystems Blockchain Local/On Prem."/>
    <m/>
    <m/>
  </r>
  <r>
    <s v="4J-5AYXKY9"/>
    <s v="North America"/>
    <s v="US Communica/CSI"/>
    <s v="BROADCAST MUSIC INC"/>
    <s v="ZCloud+Other on Watson/Data tools"/>
    <x v="2"/>
    <m/>
    <m/>
    <m/>
    <x v="3"/>
    <x v="3"/>
    <d v="2017-12-29T00:00:00"/>
    <s v="04/13/2017 11:21pm"/>
    <x v="4"/>
    <d v="2017-12-29T00:00:00"/>
    <n v="5000000"/>
    <n v="5"/>
    <n v="1"/>
    <s v="04/20/2017 01:32am"/>
    <s v="Stretch"/>
    <x v="5"/>
    <s v="System z"/>
    <m/>
    <s v="GREGORY (Greg) VALENTE"/>
    <m/>
    <m/>
    <m/>
  </r>
  <r>
    <s v="UR-SJRZ59S"/>
    <s v="North America"/>
    <s v="US Distribution"/>
    <s v="UNION PACIFIC RAILROAD CO                                             "/>
    <s v="Resolve Power Exchange of Locomotive Capacity via Blockchain"/>
    <x v="4"/>
    <s v="Yes"/>
    <s v="India"/>
    <s v="Initial communication &amp; discussion happened with Geo team. Client Workshop planned on 30/3/2017"/>
    <x v="3"/>
    <x v="6"/>
    <d v="2017-12-29T00:00:00"/>
    <d v="2017-01-26T00:00:00"/>
    <x v="3"/>
    <d v="2017-12-29T00:00:00"/>
    <n v="5000000"/>
    <n v="5"/>
    <n v="18"/>
    <d v="2017-06-01T00:00:00"/>
    <s v="Stretch"/>
    <x v="0"/>
    <s v="Cog Process Trnsfmtn"/>
    <s v="CPR: Blockchain Consulting"/>
    <s v="Harvey, David"/>
    <m/>
    <m/>
    <m/>
  </r>
  <r>
    <s v="V9-SLVNQNV"/>
    <s v="North America"/>
    <s v="US Distribution"/>
    <s v="ANHEUSER BUSCH COS INC                                                "/>
    <s v="Trade reconciliation with blockchain"/>
    <x v="4"/>
    <m/>
    <m/>
    <m/>
    <x v="3"/>
    <x v="7"/>
    <d v="2017-12-29T00:00:00"/>
    <d v="2017-01-25T00:00:00"/>
    <x v="3"/>
    <d v="2017-12-29T00:00:00"/>
    <n v="5000000"/>
    <n v="5"/>
    <n v="18"/>
    <d v="2017-06-01T00:00:00"/>
    <s v="Stretch"/>
    <x v="0"/>
    <s v="Cog Process Trnsfmtn"/>
    <s v="CPR: Blockchain Consulting"/>
    <s v="Harvey, David"/>
    <s v="ISA-E&amp;UCS16EOPS-EnergyOps"/>
    <m/>
    <m/>
  </r>
  <r>
    <s v="EF-WKSMM7A"/>
    <s v="Europe"/>
    <s v="BeNeLux"/>
    <s v="Tennet TSO"/>
    <s v="Blockchain for settlement processes: follow up Ancillary services"/>
    <x v="2"/>
    <m/>
    <m/>
    <m/>
    <x v="3"/>
    <x v="5"/>
    <d v="2017-12-18T00:00:00"/>
    <s v="05/11/2016 09:44am"/>
    <x v="3"/>
    <d v="2017-12-18T00:00:00"/>
    <n v="4000000"/>
    <n v="4"/>
    <n v="12"/>
    <s v="03/18/2017 07:05pm"/>
    <s v="Stretch"/>
    <x v="0"/>
    <s v="Cloud Application Innovation"/>
    <s v="CAI Accel App Dev &amp; Integration - Private no-Cloud"/>
    <s v="Leo (LEO) Dijkstra"/>
    <m/>
    <m/>
    <m/>
  </r>
  <r>
    <s v="6U-9JDVE1M"/>
    <s v="North America"/>
    <s v="US Finance Service"/>
    <s v="PNC BANK NATIONAL ASSOCIATION                                         "/>
    <s v="Blockchain"/>
    <x v="1"/>
    <m/>
    <m/>
    <m/>
    <x v="3"/>
    <x v="1"/>
    <d v="2017-12-29T00:00:00"/>
    <d v="2017-04-12T00:00:00"/>
    <x v="3"/>
    <d v="2017-12-29T00:00:00"/>
    <n v="4000000"/>
    <n v="4"/>
    <n v="12"/>
    <d v="2017-05-03T00:00:00"/>
    <s v="NIR"/>
    <x v="0"/>
    <s v="Cog Process Trnsfmtn"/>
    <s v="CPR: Blockchain Consulting"/>
    <s v="Fearing, Russell B (Russell)"/>
    <m/>
    <m/>
    <m/>
  </r>
  <r>
    <s v="MS-1GIRUTH"/>
    <s v="MEA"/>
    <s v="MEA"/>
    <s v="NEDBANK LTD                                                           "/>
    <s v="Nedbank Blockchain Phase2"/>
    <x v="1"/>
    <s v="Yes"/>
    <s v="India"/>
    <s v="Later Phases : Place Holder"/>
    <x v="3"/>
    <x v="1"/>
    <d v="2017-11-01T00:00:00"/>
    <d v="2017-03-06T00:00:00"/>
    <x v="3"/>
    <d v="2017-11-01T00:00:00"/>
    <n v="3090137"/>
    <n v="3.0901369999999999"/>
    <n v="12"/>
    <d v="2017-05-20T00:00:00"/>
    <s v="Stretch"/>
    <x v="0"/>
    <s v="Cog Process Trnsfmtn"/>
    <s v="CPR: Blockchain Consulting"/>
    <s v="Anderson, Philip Matthew (Philip Matthew)"/>
    <s v="ZBLKPOC"/>
    <m/>
    <m/>
  </r>
  <r>
    <s v="RH-QBRW5VE"/>
    <s v="North America"/>
    <s v="US Communica/CSI"/>
    <s v="NBC Universal                                                         "/>
    <s v="Blockchain Loyalty Solution"/>
    <x v="2"/>
    <m/>
    <m/>
    <m/>
    <x v="3"/>
    <x v="3"/>
    <d v="2017-10-06T00:00:00"/>
    <d v="2017-04-11T00:00:00"/>
    <x v="3"/>
    <d v="2017-08-14T00:00:00"/>
    <n v="3000000"/>
    <n v="3"/>
    <n v="12"/>
    <d v="2017-04-13T00:00:00"/>
    <s v="Stretch"/>
    <x v="0"/>
    <s v="Cog Process Trnsfmtn"/>
    <s v="CPR: Blockchain Consulting"/>
    <s v="QUEEN, BRIAN M"/>
    <s v="BLKHSBN"/>
    <m/>
    <m/>
  </r>
  <r>
    <s v="1L-1DXKEMN"/>
    <s v="North America"/>
    <s v="US Communica/CSI"/>
    <s v="COX ENTERPRISES INC                                                   "/>
    <s v="Cox enterprise wide business use of IBM Blockchain capabilities including au"/>
    <x v="2"/>
    <s v="Yes"/>
    <s v="India"/>
    <s v="Intial Discussion around in supporting the account team in solutioning the opportunity. Need more details"/>
    <x v="3"/>
    <x v="3"/>
    <d v="2017-10-27T00:00:00"/>
    <d v="2016-10-11T00:00:00"/>
    <x v="2"/>
    <d v="2017-11-10T00:00:00"/>
    <n v="3000000"/>
    <n v="3"/>
    <n v="12"/>
    <d v="2017-06-14T00:00:00"/>
    <s v="At Risk"/>
    <x v="0"/>
    <s v="Cog Process Trnsfmtn"/>
    <s v="CPR: Blockchain Consulting"/>
    <s v="OPET, WILLIAM A"/>
    <s v="ISA-InsFS24-CoreInsuranceTransformation"/>
    <m/>
    <m/>
  </r>
  <r>
    <s v="9T-6HUBZMF"/>
    <s v="Europe"/>
    <s v="BeNeLux"/>
    <s v="ETHIAS NV"/>
    <s v="Blockchain application"/>
    <x v="1"/>
    <m/>
    <m/>
    <m/>
    <x v="3"/>
    <x v="2"/>
    <d v="2017-11-30T00:00:00"/>
    <s v="03/06/2017 08:55am"/>
    <x v="3"/>
    <d v="2017-11-30T00:00:00"/>
    <n v="3000000"/>
    <n v="3"/>
    <n v="12"/>
    <s v="03/09/2017 01:32am"/>
    <s v="Stretch"/>
    <x v="0"/>
    <s v="Cloud Application Innovation"/>
    <s v="CAI Accel App Dev &amp; Integration - Bluemix"/>
    <s v="Freddy (FREDDY) Degroote"/>
    <m/>
    <m/>
    <m/>
  </r>
  <r>
    <s v="2Z-0Y6VKHI"/>
    <s v="Europe"/>
    <s v="BeNeLux"/>
    <s v="Rabobank Nederland                                                    "/>
    <s v="Trade Commodity Finance full implementation"/>
    <x v="1"/>
    <m/>
    <m/>
    <m/>
    <x v="3"/>
    <x v="1"/>
    <d v="2017-12-01T00:00:00"/>
    <d v="2017-05-11T00:00:00"/>
    <x v="4"/>
    <d v="2018-01-01T00:00:00"/>
    <n v="3000000"/>
    <n v="3"/>
    <n v="12"/>
    <d v="2017-05-18T00:00:00"/>
    <s v="Stretch"/>
    <x v="0"/>
    <s v="Cog Process Trnsfmtn"/>
    <s v="CPR: Blockchain Consulting"/>
    <s v="Borsboom, Peter"/>
    <s v="*"/>
    <m/>
    <m/>
  </r>
  <r>
    <s v="EX-QG6H2D1"/>
    <s v="North America"/>
    <s v="US Distribution"/>
    <s v="ADVANCE AUTO PARTS                                                    "/>
    <s v="Projects from March 30 meeting"/>
    <x v="4"/>
    <m/>
    <m/>
    <m/>
    <x v="3"/>
    <x v="7"/>
    <d v="2017-12-12T00:00:00"/>
    <d v="2017-03-07T00:00:00"/>
    <x v="4"/>
    <d v="2017-12-22T00:00:00"/>
    <n v="3000000"/>
    <n v="3"/>
    <n v="12"/>
    <d v="2017-03-09T00:00:00"/>
    <s v="At Risk"/>
    <x v="0"/>
    <s v="Cloud App Innov"/>
    <s v="CAI Big Data Srvs Blockchain on Big Data"/>
    <s v="Kelley, Kathryn Z (Katie)"/>
    <s v="*"/>
    <m/>
    <m/>
  </r>
  <r>
    <s v="R3-9ZFC3FV"/>
    <s v="North America"/>
    <s v="US Industrial"/>
    <s v="THE BOEING CO                                                         "/>
    <s v="Blockchain Production"/>
    <x v="3"/>
    <m/>
    <m/>
    <m/>
    <x v="3"/>
    <x v="9"/>
    <d v="2017-12-15T00:00:00"/>
    <d v="2017-05-17T00:00:00"/>
    <x v="4"/>
    <d v="2018-01-19T00:00:00"/>
    <n v="3000000"/>
    <n v="3"/>
    <n v="12"/>
    <d v="2017-05-18T00:00:00"/>
    <s v="Stretch"/>
    <x v="0"/>
    <s v="Cog Process Trnsfmtn"/>
    <s v="CPR: Blockchain Consulting"/>
    <s v="Donaldson, Kevin R"/>
    <s v="ISA-InsFS24-CoreInsuranceTransformation"/>
    <m/>
    <m/>
  </r>
  <r>
    <s v="OQ-ZNTLYNK"/>
    <s v="Europe"/>
    <s v="BeNeLux"/>
    <s v="AGEAS NV"/>
    <s v="Blockchain Platform"/>
    <x v="1"/>
    <m/>
    <m/>
    <m/>
    <x v="3"/>
    <x v="2"/>
    <d v="2017-12-22T00:00:00"/>
    <s v="03/06/2017 09:03am"/>
    <x v="3"/>
    <d v="2017-12-22T00:00:00"/>
    <n v="3000000"/>
    <n v="3"/>
    <n v="12"/>
    <s v="03/09/2017 01:32am"/>
    <s v="Stretch"/>
    <x v="0"/>
    <s v="Cloud Application Innovation"/>
    <s v="CAI Accel App Dev &amp; Integration - Bluemix"/>
    <s v="Freddy (FREDDY) Degroote"/>
    <m/>
    <m/>
    <m/>
  </r>
  <r>
    <s v="N6-FCG7CYQ"/>
    <s v="North America"/>
    <s v="US Distribution"/>
    <s v="US FOODS                                                              "/>
    <s v="Blockchain for improvement of trade, fleet management, tracability"/>
    <x v="4"/>
    <m/>
    <m/>
    <m/>
    <x v="3"/>
    <x v="7"/>
    <d v="2017-12-29T00:00:00"/>
    <d v="2017-01-26T00:00:00"/>
    <x v="3"/>
    <d v="2017-12-29T00:00:00"/>
    <n v="3000000"/>
    <n v="3"/>
    <n v="12"/>
    <d v="2017-06-01T00:00:00"/>
    <s v="Stretch"/>
    <x v="0"/>
    <s v="Cog Process Trnsfmtn"/>
    <s v="CPR: Blockchain Consulting"/>
    <s v="Harvey, David"/>
    <s v="*"/>
    <m/>
    <m/>
  </r>
  <r>
    <s v="TJ-IIZVVLR"/>
    <s v="Japan"/>
    <s v="Japan"/>
    <s v="MITSUBISHI UFJ TRUST AND BANKING C                                    "/>
    <s v="MUTB Block Chain 172Q_CSA"/>
    <x v="1"/>
    <m/>
    <m/>
    <m/>
    <x v="3"/>
    <x v="1"/>
    <d v="2017-12-29T00:00:00"/>
    <d v="2017-05-22T00:00:00"/>
    <x v="4"/>
    <d v="2018-01-08T00:00:00"/>
    <n v="2857142"/>
    <n v="2.8571420000000001"/>
    <n v="18"/>
    <d v="2017-05-25T00:00:00"/>
    <s v="Stretch"/>
    <x v="0"/>
    <s v="Cog Process Trnsfmtn"/>
    <s v="CPR: Blockchain Consulting"/>
    <s v="Yoshida, Shoma"/>
    <m/>
    <m/>
    <m/>
  </r>
  <r>
    <s v="BB-CG1DZRC"/>
    <s v="North America"/>
    <s v="US Finance Service"/>
    <s v="GEICO CORP                                                            "/>
    <s v="BlockChain for Personal Auto Subrogation"/>
    <x v="1"/>
    <m/>
    <m/>
    <m/>
    <x v="3"/>
    <x v="2"/>
    <d v="2017-10-13T00:00:00"/>
    <d v="2017-05-17T00:00:00"/>
    <x v="3"/>
    <d v="2017-11-06T00:00:00"/>
    <n v="2500000"/>
    <n v="2.5"/>
    <n v="12"/>
    <d v="2017-05-18T00:00:00"/>
    <s v="Key stretch"/>
    <x v="0"/>
    <s v="Cog Process Trnsfmtn"/>
    <s v="CPR: Blockchain Consulting"/>
    <s v="SMITH, MARK B"/>
    <s v="ZBLKPOC"/>
    <m/>
    <m/>
  </r>
  <r>
    <s v="51-WFEQQMP"/>
    <s v="North America"/>
    <s v="US Public"/>
    <s v="PFIZER INC                                                            "/>
    <s v="Blockchain Disputes Pilot"/>
    <x v="0"/>
    <m/>
    <m/>
    <m/>
    <x v="3"/>
    <x v="10"/>
    <d v="2017-11-03T00:00:00"/>
    <d v="2017-03-29T00:00:00"/>
    <x v="3"/>
    <d v="2017-11-06T00:00:00"/>
    <n v="2000000"/>
    <n v="2"/>
    <n v="6"/>
    <d v="2017-03-30T00:00:00"/>
    <s v="NIR"/>
    <x v="0"/>
    <s v="Cog Process Trnsfmtn"/>
    <s v="CPR: Blockchain Consulting"/>
    <s v="BERMAN, JEFFREY B (Jeff)"/>
    <s v=", EMBCLOUD"/>
    <m/>
    <m/>
  </r>
  <r>
    <s v="XS-CE9NJX8"/>
    <s v="North America"/>
    <s v="US Finance Service"/>
    <s v="THE NORTHERN TRUST COMPANY                                            "/>
    <s v="Project Willow Phase 2 Build"/>
    <x v="1"/>
    <s v="Yes"/>
    <s v="Gronigen"/>
    <s v="Groningen involved , need further details :"/>
    <x v="3"/>
    <x v="1"/>
    <d v="2017-11-10T00:00:00"/>
    <d v="2017-02-24T00:00:00"/>
    <x v="3"/>
    <d v="2017-11-10T00:00:00"/>
    <n v="2000000"/>
    <n v="2"/>
    <n v="6"/>
    <d v="2017-04-27T00:00:00"/>
    <s v="Stretch"/>
    <x v="0"/>
    <s v="Cog Process Trnsfmtn"/>
    <s v="CPR: Blockchain Consulting"/>
    <s v="Dolphin, Laura (Laura)"/>
    <s v="ISA-BankFS08-Blockchain, ZBLKLOCL:HW SP: zSystems Blockchain Local/On Prem., ZSPARK:HW: z Systems Analytics New Workload"/>
    <m/>
    <m/>
  </r>
  <r>
    <s v="0Z-VN68OMS"/>
    <s v="North America"/>
    <s v="US Finance Service"/>
    <s v="DATA WITHHELD"/>
    <s v="DATA WITHHELD"/>
    <x v="6"/>
    <m/>
    <m/>
    <m/>
    <x v="3"/>
    <x v="13"/>
    <d v="2017-11-30T00:00:00"/>
    <s v="09/20/2016 09:01am"/>
    <x v="3"/>
    <d v="2017-11-30T00:00:00"/>
    <n v="2000000"/>
    <n v="2"/>
    <n v="12"/>
    <s v="06/08/2017 01:31am"/>
    <s v="Stretch"/>
    <x v="0"/>
    <s v="Cloud Application Innovation"/>
    <s v="CAI CAS GBS SW Support/Enhancements"/>
    <s v="Soundar (Soundar) Ravishankar"/>
    <s v="ISA-TMECS15-CustInsight"/>
    <m/>
    <m/>
  </r>
  <r>
    <s v="MV-4JM4ALB"/>
    <s v="North America"/>
    <s v="US Communica/CSI"/>
    <s v="DirecTV Inc"/>
    <s v="Blockchain DMR"/>
    <x v="2"/>
    <m/>
    <m/>
    <m/>
    <x v="3"/>
    <x v="3"/>
    <d v="2017-11-30T00:00:00"/>
    <s v="09/20/2016 10:35pm"/>
    <x v="4"/>
    <d v="2017-11-30T00:00:00"/>
    <n v="2000000"/>
    <n v="2"/>
    <n v="3"/>
    <s v="01/22/2017 03:54am"/>
    <s v="NIR"/>
    <x v="0"/>
    <s v="Cognitive Process Transformation"/>
    <s v="CBDS: Watson IoT - Next Gen Supply Chain"/>
    <s v="SUSHANT (Sushant) WARIKOO"/>
    <s v="ASASERVC, COGNITIV"/>
    <m/>
    <m/>
  </r>
  <r>
    <s v="04-QBAHB45"/>
    <s v="Asia Pacific"/>
    <s v="ANZ"/>
    <s v="TELSTRA CORPORATION LIMITED                                           "/>
    <s v="Finance Blockchain"/>
    <x v="2"/>
    <m/>
    <m/>
    <m/>
    <x v="3"/>
    <x v="3"/>
    <d v="2017-12-15T00:00:00"/>
    <d v="2017-02-02T00:00:00"/>
    <x v="3"/>
    <d v="2017-12-15T00:00:00"/>
    <n v="2000000"/>
    <n v="2"/>
    <n v="12"/>
    <d v="2017-05-18T00:00:00"/>
    <s v="Stretch"/>
    <x v="0"/>
    <s v="Cog Process Trnsfmtn"/>
    <s v="CPR: Blockchain Consulting"/>
    <s v="LOZEVSKI, LUBEY (Lubey)"/>
    <s v="*"/>
    <m/>
    <m/>
  </r>
  <r>
    <s v="54-QL3P78T"/>
    <s v="North America"/>
    <s v="US Industrial"/>
    <s v="THE DOW CHEMICAL CO                                                   "/>
    <s v="Blockchain as a Service - Supply Chain Optimization"/>
    <x v="3"/>
    <m/>
    <m/>
    <m/>
    <x v="3"/>
    <x v="11"/>
    <d v="2017-12-15T00:00:00"/>
    <d v="2017-05-04T00:00:00"/>
    <x v="4"/>
    <d v="2017-12-15T00:00:00"/>
    <n v="2000000"/>
    <n v="2"/>
    <n v="12"/>
    <d v="2017-05-11T00:00:00"/>
    <s v="NIR"/>
    <x v="0"/>
    <s v="Cog Process Trnsfmtn"/>
    <s v="CPR: Blockchain Consulting"/>
    <s v="HARGRAVES, GARY (Gary)"/>
    <m/>
    <m/>
    <m/>
  </r>
  <r>
    <s v="03-CBHRRO2"/>
    <s v="North America"/>
    <s v="US Distribution"/>
    <s v="GENERAL MILLS SERVICES INC                                            "/>
    <s v="Speed trade reconciliation with Blockchain/Supply Chain"/>
    <x v="4"/>
    <m/>
    <m/>
    <m/>
    <x v="3"/>
    <x v="7"/>
    <d v="2017-12-29T00:00:00"/>
    <d v="2017-01-25T00:00:00"/>
    <x v="3"/>
    <d v="2017-12-29T00:00:00"/>
    <n v="2000000"/>
    <n v="2"/>
    <n v="12"/>
    <d v="2017-06-01T00:00:00"/>
    <s v="Stretch"/>
    <x v="0"/>
    <s v="Cog Process Trnsfmtn"/>
    <s v="CPR: Blockchain Consulting"/>
    <s v="Harvey, David"/>
    <s v="ISA-ElecIS09-CogSupplyChain"/>
    <m/>
    <m/>
  </r>
  <r>
    <s v="QV-C32NOKA"/>
    <s v="Europe"/>
    <s v="UKI"/>
    <s v="ARM HOLDINGS P L C"/>
    <s v="BlockChain and IoT Service Go To Market"/>
    <x v="3"/>
    <m/>
    <m/>
    <m/>
    <x v="3"/>
    <x v="8"/>
    <d v="2017-11-17T00:00:00"/>
    <s v="11/23/2016 08:34am"/>
    <x v="3"/>
    <d v="2017-11-17T00:00:00"/>
    <n v="1550001"/>
    <n v="1.550001"/>
    <n v="12"/>
    <s v="03/02/2017 04:07pm"/>
    <s v="Stretch"/>
    <x v="0"/>
    <s v="Cognitive Process Transformation"/>
    <s v="CBDS: Watson IoT - Connected Solutions"/>
    <s v="Daniele (DANIELE) Perrone"/>
    <m/>
    <m/>
    <m/>
  </r>
  <r>
    <s v="TI-WJ1WFYZ"/>
    <s v="Europe"/>
    <s v="BeNeLux"/>
    <s v="Koninklijke Luchtvaart Mij. NV                                        "/>
    <s v="Blockchain Pilot project implementation"/>
    <x v="4"/>
    <m/>
    <m/>
    <m/>
    <x v="3"/>
    <x v="6"/>
    <d v="2017-11-14T00:00:00"/>
    <d v="2017-02-20T00:00:00"/>
    <x v="4"/>
    <d v="2017-11-14T00:00:00"/>
    <n v="1500000"/>
    <n v="1.5"/>
    <n v="12"/>
    <d v="2017-02-23T00:00:00"/>
    <s v="NIR"/>
    <x v="0"/>
    <s v="Cog Process Trnsfmtn"/>
    <s v="CPR: Blockchain Consulting"/>
    <s v="Marissen, R (Rita)"/>
    <s v="ISA-PharmPL92-AnalyticsCareMgmt"/>
    <m/>
    <m/>
  </r>
  <r>
    <s v="QL-118WU3W"/>
    <s v="North America"/>
    <s v="US Public"/>
    <s v="JOHNSON &amp; JOHNSON"/>
    <s v="Finance Blockchain Pilot"/>
    <x v="0"/>
    <s v="Yes"/>
    <s v="India"/>
    <s v="Account team needs to establish connect with other units of J&amp;J i.e. beyond current Human resources and Finance"/>
    <x v="3"/>
    <x v="10"/>
    <d v="2017-11-17T00:00:00"/>
    <s v="02/16/2017 03:33pm"/>
    <x v="3"/>
    <d v="2017-11-17T00:00:00"/>
    <n v="1500000"/>
    <n v="1.5"/>
    <n v="6"/>
    <s v="05/25/2017 01:32am"/>
    <s v="Stretch"/>
    <x v="0"/>
    <s v="Cognitive Process Transformation"/>
    <s v="CBDS: Watson IoT - Connected Solutions"/>
    <s v="JEFFREY B. (Jeff) BERMAN"/>
    <s v="ZBLKPOC"/>
    <m/>
    <m/>
  </r>
  <r>
    <s v="0I-GPJCUHQ"/>
    <s v="North America"/>
    <s v="US Distribution"/>
    <s v="AHOLD USA INC                                                         "/>
    <s v="Blockchain 1st engagement"/>
    <x v="4"/>
    <m/>
    <m/>
    <m/>
    <x v="3"/>
    <x v="7"/>
    <d v="2017-11-24T00:00:00"/>
    <d v="2017-06-06T00:00:00"/>
    <x v="6"/>
    <d v="2017-11-24T00:00:00"/>
    <n v="1500000"/>
    <n v="1.5"/>
    <n v="4"/>
    <d v="2017-06-08T00:00:00"/>
    <s v="Stretch"/>
    <x v="0"/>
    <s v="Cog Process Trnsfmtn"/>
    <s v="CPR: Blockchain Consulting"/>
    <s v="RIVERS, SAIF (Saif)"/>
    <s v="COGNITIV"/>
    <m/>
    <m/>
  </r>
  <r>
    <s v="6O-Y8JL0DZ"/>
    <s v="North America"/>
    <s v="US Industrial"/>
    <s v="THE BOEING CO                                                         "/>
    <s v="Next Generation Cognitive Computing Data"/>
    <x v="3"/>
    <m/>
    <m/>
    <m/>
    <x v="3"/>
    <x v="9"/>
    <d v="2017-12-15T00:00:00"/>
    <d v="2017-05-17T00:00:00"/>
    <x v="4"/>
    <d v="2018-01-12T00:00:00"/>
    <n v="1500000"/>
    <n v="1.5"/>
    <n v="12"/>
    <d v="2017-06-14T00:00:00"/>
    <s v="Stretch"/>
    <x v="0"/>
    <s v="Cog Process Trnsfmtn"/>
    <s v="CPR: Blockchain Consulting"/>
    <s v="Donaldson, Kevin R"/>
    <m/>
    <m/>
    <m/>
  </r>
  <r>
    <s v="L4-B1V4KJ1"/>
    <s v="Europe"/>
    <s v="BeNeLux"/>
    <s v="SHELL INTERNATIONAL B.V."/>
    <s v="Blockchain - Capital Projects/ Construction Supply Chain:"/>
    <x v="3"/>
    <m/>
    <m/>
    <m/>
    <x v="3"/>
    <x v="11"/>
    <d v="2017-12-29T00:00:00"/>
    <s v="05/08/2017 04:19am"/>
    <x v="4"/>
    <d v="2017-12-29T00:00:00"/>
    <n v="1500000"/>
    <n v="1.5"/>
    <n v="12"/>
    <s v="06/05/2017 05:46am"/>
    <s v="NIR"/>
    <x v="0"/>
    <s v="Cloud Application Innovation"/>
    <m/>
    <s v="ARVIND SWARUP (ARVIND SWARUP) PATHIKI"/>
    <s v="*"/>
    <m/>
    <m/>
  </r>
  <r>
    <s v="JY-P2P3JQX"/>
    <s v="Japan"/>
    <s v="Japan"/>
    <s v="MITSUBISHI UFJ TRUST SYSTEM CO.,LT                                    "/>
    <s v="MUSK ????????????"/>
    <x v="1"/>
    <m/>
    <m/>
    <m/>
    <x v="3"/>
    <x v="1"/>
    <d v="2017-12-22T00:00:00"/>
    <d v="2017-02-08T00:00:00"/>
    <x v="4"/>
    <d v="2017-12-22T00:00:00"/>
    <n v="1428571"/>
    <n v="1.428571"/>
    <n v="12"/>
    <d v="2017-02-09T00:00:00"/>
    <s v="NIR"/>
    <x v="0"/>
    <s v="Cog Process Trnsfmtn"/>
    <s v="UNK - Blockchain (CPR)"/>
    <s v="Horii, Hiroshi"/>
    <s v="CLOUD1:All Cloud Sales other than to Cloud SPs"/>
    <m/>
    <m/>
  </r>
  <r>
    <s v="NK-1WSHXZ1"/>
    <s v="North America"/>
    <s v="US Communica/CSI"/>
    <s v="BROADCAST MUSIC INC"/>
    <s v="Bluemix: Blockchain- &quot;Smart Contracts&quot; Application- Ledger track usage/automatic payments"/>
    <x v="2"/>
    <m/>
    <m/>
    <m/>
    <x v="3"/>
    <x v="3"/>
    <d v="2017-10-13T00:00:00"/>
    <s v="08/21/2016 05:34pm"/>
    <x v="3"/>
    <d v="2017-10-13T00:00:00"/>
    <n v="1200000"/>
    <n v="1.2"/>
    <n v="60"/>
    <s v="05/25/2017 01:31am"/>
    <s v="Key stretch"/>
    <x v="1"/>
    <s v="Cloud Developer Service"/>
    <s v="IBM Bluemix Dedicated - Runtimes"/>
    <s v="STACIE (Stacie) CRISP"/>
    <m/>
    <m/>
    <m/>
  </r>
  <r>
    <s v="V3-FH4KW9E"/>
    <s v="Greater China Group"/>
    <s v="GCG"/>
    <s v="ABC HQ                                                                "/>
    <s v="ABC Blockchian 2017 extension phase"/>
    <x v="1"/>
    <m/>
    <m/>
    <m/>
    <x v="3"/>
    <x v="1"/>
    <d v="2017-11-15T00:00:00"/>
    <d v="2017-02-20T00:00:00"/>
    <x v="4"/>
    <d v="2017-11-15T00:00:00"/>
    <n v="1097556"/>
    <n v="1.097556"/>
    <n v="12"/>
    <d v="2017-02-23T00:00:00"/>
    <s v="NIR"/>
    <x v="0"/>
    <s v="Cog Process Trnsfmtn"/>
    <s v="UNK - Blockchain (CPR)"/>
    <s v="CHEN, SONG"/>
    <s v="ZBLKPOC"/>
    <m/>
    <m/>
  </r>
  <r>
    <s v="RP-ZVZDR93"/>
    <s v="North America"/>
    <s v="Canada"/>
    <s v="HOME DEPOT                                                            "/>
    <s v="Blockchain with Supply Chain Management Group"/>
    <x v="4"/>
    <m/>
    <m/>
    <m/>
    <x v="3"/>
    <x v="7"/>
    <d v="2017-10-20T00:00:00"/>
    <d v="2017-05-08T00:00:00"/>
    <x v="4"/>
    <d v="2017-10-20T00:00:00"/>
    <n v="1000000"/>
    <n v="1"/>
    <n v="36"/>
    <d v="2017-05-11T00:00:00"/>
    <s v="Stretch"/>
    <x v="0"/>
    <s v="Cog Process Trnsfmtn"/>
    <s v="CPR: Blockchain Consulting"/>
    <s v="SAPOLIA, SIDDHARTH (Sid)"/>
    <s v="ZBLKLOCL:HW SP: zSystems Blockchain Local/On Prem., ZBLKPOC:HW SP: Blockchain Proof of Concept"/>
    <m/>
    <m/>
  </r>
  <r>
    <s v="I6-QW48NOO"/>
    <s v="Europe"/>
    <s v="BeNeLux"/>
    <s v="EUROCLEAR SA"/>
    <s v="BlockChain"/>
    <x v="1"/>
    <m/>
    <m/>
    <m/>
    <x v="3"/>
    <x v="1"/>
    <d v="2017-10-31T00:00:00"/>
    <s v="09/21/2016 04:57am"/>
    <x v="4"/>
    <d v="2017-10-31T00:00:00"/>
    <n v="1000000"/>
    <n v="1"/>
    <n v="12"/>
    <s v="03/14/2017 02:57pm"/>
    <s v="NIR"/>
    <x v="0"/>
    <s v="Cloud Application Innovation"/>
    <m/>
    <s v="Luc (LUC) Wauters"/>
    <m/>
    <m/>
    <m/>
  </r>
  <r>
    <s v="6C-JULBRNC"/>
    <s v="North America"/>
    <s v="US Industrial"/>
    <s v="WORLD FUEL SERVICES CORPORATION                                       "/>
    <s v="Blockchain to secure and digitize invoices"/>
    <x v="3"/>
    <m/>
    <m/>
    <m/>
    <x v="3"/>
    <x v="11"/>
    <d v="2017-11-17T00:00:00"/>
    <d v="2017-05-19T00:00:00"/>
    <x v="3"/>
    <d v="2017-11-17T00:00:00"/>
    <n v="1000000"/>
    <n v="1"/>
    <n v="12"/>
    <d v="2017-05-25T00:00:00"/>
    <s v="Stretch"/>
    <x v="0"/>
    <s v="Cloud App Innov"/>
    <s v="CAI Big Data Srvs Blockchain on Big Data"/>
    <s v="SHARMA, DEBLINA"/>
    <s v="ZBLKLOCL:HW SP: zSystems Blockchain Local/On Prem."/>
    <m/>
    <m/>
  </r>
  <r>
    <s v="AB-5VICNLN"/>
    <s v="North America"/>
    <s v="US Finance Service"/>
    <s v="PROGRESSIVE CASUALTY INSURANCE COMPANY"/>
    <s v="Progressive - LinuxOne or IFL for Blockchain"/>
    <x v="1"/>
    <m/>
    <m/>
    <m/>
    <x v="3"/>
    <x v="2"/>
    <d v="2017-11-24T00:00:00"/>
    <s v="10/24/2016 10:56am"/>
    <x v="3"/>
    <d v="2017-11-24T00:00:00"/>
    <n v="1000000"/>
    <n v="1"/>
    <n v="1"/>
    <s v="06/15/2017 01:32am"/>
    <s v="Key stretch"/>
    <x v="5"/>
    <s v="System z"/>
    <s v="IBM LinuxONE Rockhopper"/>
    <s v="Monica J. (Monica) Orlando"/>
    <m/>
    <m/>
    <m/>
  </r>
  <r>
    <s v="UP-P7KUCRO"/>
    <s v="Europe"/>
    <s v="BeNeLux"/>
    <s v="SHELL INTERNATIONAL B.V."/>
    <s v="Blockchain - Shipping/ Logistics - Hydrocarbon Movement Tracking:"/>
    <x v="3"/>
    <m/>
    <m/>
    <m/>
    <x v="3"/>
    <x v="11"/>
    <d v="2017-11-30T00:00:00"/>
    <s v="05/08/2017 04:25am"/>
    <x v="4"/>
    <d v="2017-11-30T00:00:00"/>
    <n v="1000000"/>
    <n v="1"/>
    <n v="12"/>
    <s v="06/05/2017 05:55am"/>
    <s v="NIR"/>
    <x v="0"/>
    <s v="Cloud Application Innovation"/>
    <m/>
    <s v="ARVIND SWARUP (ARVIND SWARUP) PATHIKI"/>
    <s v="ISA-RetailDS12-SmarterRetailOps"/>
    <m/>
    <m/>
  </r>
  <r>
    <s v="5X-WSDNY39"/>
    <s v="Europe"/>
    <s v="Italy"/>
    <s v="CONAD SRL"/>
    <s v="blockchain"/>
    <x v="4"/>
    <m/>
    <m/>
    <m/>
    <x v="3"/>
    <x v="7"/>
    <d v="2017-12-14T00:00:00"/>
    <s v="05/07/2017 09:14am"/>
    <x v="4"/>
    <d v="2017-12-14T00:00:00"/>
    <n v="1000000"/>
    <n v="1"/>
    <n v="12"/>
    <s v="05/19/2017 11:51am"/>
    <s v="NIR"/>
    <x v="0"/>
    <s v="Cognitive Process Transformation"/>
    <s v="CBDS: Watson IoT - Emerging Technologies"/>
    <s v="Sergio (Sergio) Barbariol"/>
    <s v="EMBANLYT"/>
    <m/>
    <m/>
  </r>
  <r>
    <s v="Q7-RG6E6OS"/>
    <s v="North America"/>
    <s v="US Finance Service"/>
    <s v="FANNIE MAE                                                            "/>
    <s v="FM: Blockchain Pilot (post PoC)"/>
    <x v="1"/>
    <m/>
    <m/>
    <m/>
    <x v="3"/>
    <x v="1"/>
    <d v="2017-12-15T00:00:00"/>
    <d v="2016-09-02T00:00:00"/>
    <x v="3"/>
    <d v="2017-12-15T00:00:00"/>
    <n v="1000000"/>
    <n v="1"/>
    <n v="12"/>
    <d v="2017-05-04T00:00:00"/>
    <s v="Stretch"/>
    <x v="0"/>
    <s v="Cloud App Innov"/>
    <s v="CAI Big Data Srvs Blockchain on Big Data"/>
    <s v="LEES, MARK"/>
    <s v="BLKHSBN"/>
    <m/>
    <m/>
  </r>
  <r>
    <s v="UX-UB554ZC"/>
    <s v="North America"/>
    <s v="US Finance Service"/>
    <s v="WELLS FARGO BANK NATIONAL                                             "/>
    <s v="Wells Fargo - Blockchain Enterprise"/>
    <x v="1"/>
    <m/>
    <m/>
    <m/>
    <x v="3"/>
    <x v="1"/>
    <d v="2017-12-15T00:00:00"/>
    <d v="2017-04-04T00:00:00"/>
    <x v="3"/>
    <d v="2017-12-15T00:00:00"/>
    <n v="1000000"/>
    <n v="1"/>
    <n v="12"/>
    <d v="2017-04-06T00:00:00"/>
    <s v="NIR"/>
    <x v="7"/>
    <s v="Industry Platform"/>
    <s v="HSBN NW Monthly Charge"/>
    <s v="Rossow, Mike"/>
    <s v="FIRSTENT:HW SP: First In Enterprise"/>
    <m/>
    <m/>
  </r>
  <r>
    <s v="YI-NIK4BVO"/>
    <s v="Europe"/>
    <s v="UKI"/>
    <s v="LONDON STOCK EXCHANGE PLC"/>
    <s v="Blockchain Platform"/>
    <x v="1"/>
    <s v="Yes"/>
    <s v="US Garage &amp; IRL"/>
    <s v="Had a discussion with Paul Berry, the project team is currently using IRL staff from US and UK, they will engage CIC in future phases. IBM is providing staff support to build a BC solution driven by LSE."/>
    <x v="3"/>
    <x v="1"/>
    <d v="2017-12-19T00:00:00"/>
    <s v="03/03/2016 05:47pm"/>
    <x v="3"/>
    <d v="2017-12-19T00:00:00"/>
    <n v="1000000"/>
    <n v="1"/>
    <n v="1"/>
    <s v="01/03/2017 08:17am"/>
    <s v="Stretch"/>
    <x v="5"/>
    <s v="System z"/>
    <s v="IBM LinuxONE Emperor"/>
    <s v="J. (JONATHAN) Fairhurst"/>
    <s v="ZBLKLOCL:HW SP: zSystems Blockchain Local/On Prem."/>
    <m/>
    <m/>
  </r>
  <r>
    <s v="4J-5AYXKY9"/>
    <s v="North America"/>
    <s v="US Communica/CSI"/>
    <s v="BROADCAST MUSIC INC"/>
    <s v="ZCloud+Other on Watson/Data tools"/>
    <x v="2"/>
    <m/>
    <m/>
    <m/>
    <x v="3"/>
    <x v="3"/>
    <d v="2017-12-29T00:00:00"/>
    <s v="04/13/2017 11:21pm"/>
    <x v="4"/>
    <d v="2017-12-29T00:00:00"/>
    <n v="1000000"/>
    <n v="1"/>
    <n v="60"/>
    <s v="05/18/2017 01:32am"/>
    <s v="NIR"/>
    <x v="3"/>
    <s v="Infrastructure Services"/>
    <s v="6950-01F IBM Cloud Managed Services on z Systems"/>
    <s v="GREGORY (Greg) VALENTE"/>
    <m/>
    <m/>
    <m/>
  </r>
  <r>
    <s v="6U-9JDVE1M"/>
    <s v="North America"/>
    <s v="US Finance Service"/>
    <s v="PNC BANK NATIONAL ASSOCIATION                                         "/>
    <s v="Blockchain"/>
    <x v="1"/>
    <m/>
    <m/>
    <m/>
    <x v="3"/>
    <x v="1"/>
    <d v="2017-12-29T00:00:00"/>
    <d v="2017-04-12T00:00:00"/>
    <x v="3"/>
    <d v="2017-12-29T00:00:00"/>
    <n v="1000000"/>
    <n v="1"/>
    <n v="12"/>
    <d v="2017-05-04T00:00:00"/>
    <s v="NIR"/>
    <x v="7"/>
    <s v="Industry Platform"/>
    <s v="HSBN SOI Monthly charge"/>
    <s v="Fearing, Russell B (Russell)"/>
    <s v="ISA-BankFMFS03-BackOfficeOps"/>
    <m/>
    <m/>
  </r>
  <r>
    <s v="8F-615Q0WD"/>
    <s v="Asia Pacific"/>
    <s v="ASEAN"/>
    <s v="THE BANK OF TOKYO-MITSUBISHI UFJ, LTD. SINGAPORE BRANCH"/>
    <s v="BTMU Blockchain SOW Production Support"/>
    <x v="1"/>
    <s v="Yes"/>
    <n v="0"/>
    <s v="Future phases, basaed on my current engagement"/>
    <x v="3"/>
    <x v="1"/>
    <d v="2017-12-29T00:00:00"/>
    <s v="03/25/2017 02:40pm"/>
    <x v="3"/>
    <d v="2017-12-29T00:00:00"/>
    <n v="1000000"/>
    <n v="1"/>
    <n v="12"/>
    <s v="03/30/2017 01:32am"/>
    <s v="Stretch"/>
    <x v="0"/>
    <s v="Cloud Application Innovation"/>
    <s v="CAI App Migration &amp; Modernization - Private no-Cloud"/>
    <s v="DAVID BOON WAH (David Boon Wah) LIM"/>
    <s v="*"/>
    <m/>
    <m/>
  </r>
  <r>
    <s v="D0-I12BKPE"/>
    <s v="North America"/>
    <s v="US Industrial"/>
    <s v="TOSHIBA GLOBAL COMMERCE SOLUTIONS                                     "/>
    <s v="Blockchain on Bluemix"/>
    <x v="3"/>
    <s v="Yes"/>
    <s v="India"/>
    <s v="BDE is in discussion with Todd (account partner) on this opportunity..   Meeting being scheduled in Apr along with Naren on taking this forward."/>
    <x v="3"/>
    <x v="8"/>
    <d v="2017-12-31T00:00:00"/>
    <d v="2017-02-09T00:00:00"/>
    <x v="4"/>
    <d v="2017-12-31T00:00:00"/>
    <n v="1000000"/>
    <n v="1"/>
    <n v="12"/>
    <d v="2017-05-11T00:00:00"/>
    <s v="Stretch"/>
    <x v="0"/>
    <s v="Cog Process Trnsfmtn"/>
    <s v="UNK - Blockchain (CPR)"/>
    <s v="ROUND, TODD R"/>
    <s v="ISA-BankFMFS03-BackOfficeOps"/>
    <m/>
    <m/>
  </r>
  <r>
    <s v="MQ-694FHER"/>
    <s v="Asia Pacific"/>
    <s v="ISA"/>
    <s v="THE INSURANCE REGULATORY AND DEVELOPMENT AUTHORITY"/>
    <s v="Block chain as a service"/>
    <x v="5"/>
    <m/>
    <m/>
    <m/>
    <x v="3"/>
    <x v="2"/>
    <d v="2017-11-30T00:00:00"/>
    <s v="12/12/2016 11:05am"/>
    <x v="4"/>
    <d v="2017-11-30T00:00:00"/>
    <n v="999999"/>
    <n v="0.99999899999999997"/>
    <n v="36"/>
    <s v="01/22/2017 04:05am"/>
    <s v="NIR"/>
    <x v="0"/>
    <s v="Cognitive Process Transformation"/>
    <s v="CBDS: Analytics - GBS Software Support/Enhancements"/>
    <s v="Anit (Anit) Shanker"/>
    <s v="ISA-BankFMFS03-BackOfficeOps"/>
    <m/>
    <m/>
  </r>
  <r>
    <s v="1J-VKJRIKM"/>
    <s v="Asia Pacific"/>
    <s v="ISA"/>
    <s v="FEDERAL BANK LTD"/>
    <s v="Block chain as a service"/>
    <x v="5"/>
    <m/>
    <m/>
    <m/>
    <x v="3"/>
    <x v="1"/>
    <d v="2017-12-14T00:00:00"/>
    <s v="12/12/2016 09:58am"/>
    <x v="4"/>
    <d v="2017-12-14T00:00:00"/>
    <n v="999999"/>
    <n v="0.99999899999999997"/>
    <n v="12"/>
    <s v="01/22/2017 05:29am"/>
    <s v="NIR"/>
    <x v="0"/>
    <s v="Cloud Application Innovation"/>
    <s v="CAI GBS Software Support/Enhancements"/>
    <s v="Balaji (Balaji) Vasudevan"/>
    <s v="ISA-EDUPE03-Finance&amp;Ops"/>
    <m/>
    <m/>
  </r>
  <r>
    <s v="2B-EEPCVH9"/>
    <s v="Japan"/>
    <s v="Japan"/>
    <s v="TOKYO STOCK EXCHANGE, INC."/>
    <s v="JPX:blockchain"/>
    <x v="1"/>
    <m/>
    <m/>
    <m/>
    <x v="3"/>
    <x v="1"/>
    <d v="2017-11-10T00:00:00"/>
    <s v="03/18/2016 10:12am"/>
    <x v="4"/>
    <d v="2017-11-10T00:00:00"/>
    <n v="952380"/>
    <n v="0.95238"/>
    <n v="12"/>
    <s v="02/19/2017 03:36am"/>
    <s v="NIR"/>
    <x v="0"/>
    <s v="Cognitive Process Transformation"/>
    <s v="CPS: Payments"/>
    <s v="Akihiko (AKIHIKO) Mohri"/>
    <s v="ISA-BankFS08-Blockchain"/>
    <m/>
    <m/>
  </r>
  <r>
    <s v="IX-E5D42N2"/>
    <s v="Japan"/>
    <s v="Japan"/>
    <s v="TOKYO STOCK EXCHANGE"/>
    <s v="Blockchain????"/>
    <x v="1"/>
    <m/>
    <m/>
    <m/>
    <x v="3"/>
    <x v="1"/>
    <d v="2017-12-29T00:00:00"/>
    <s v="03/07/2017 09:42pm"/>
    <x v="3"/>
    <d v="2018-01-01T00:00:00"/>
    <n v="952380"/>
    <n v="0.95238"/>
    <n v="12"/>
    <s v="03/09/2017 01:32am"/>
    <s v="NIR"/>
    <x v="0"/>
    <s v="Cloud Application Innovation"/>
    <s v="CAI Accel App Dev &amp; Integration - Bluemix"/>
    <s v="Toshikazu (TOSHIKAZU) Takikawa"/>
    <s v="ZBLKPOC"/>
    <m/>
    <m/>
  </r>
  <r>
    <s v="HM-4SA9H3C"/>
    <s v="Europe"/>
    <s v="BeNeLux"/>
    <s v="JANSSEN PHARMACEUTICA NV                                              "/>
    <s v="Janssen Blockchain Initiative: POC"/>
    <x v="0"/>
    <m/>
    <m/>
    <m/>
    <x v="3"/>
    <x v="10"/>
    <d v="2017-10-05T00:00:00"/>
    <d v="2017-04-06T00:00:00"/>
    <x v="2"/>
    <d v="2017-09-08T00:00:00"/>
    <n v="950000"/>
    <n v="0.95"/>
    <n v="12"/>
    <d v="2017-06-08T00:00:00"/>
    <s v="Key stretch"/>
    <x v="0"/>
    <s v="Cog Process Trnsfmtn"/>
    <s v="CPR: Blockchain Consulting"/>
    <s v="Deschildre, Mike"/>
    <s v="EMBAPPLE, IBMID, CMSSI"/>
    <m/>
    <m/>
  </r>
  <r>
    <s v="VX-0PMGZM9"/>
    <s v="Asia Pacific"/>
    <s v="ANZ"/>
    <s v="7 ELEVEN STORES PTY LTD                                               "/>
    <s v="Digital Reinvention + SO + MS play + SAP ( New Outsourcing contract)"/>
    <x v="4"/>
    <m/>
    <m/>
    <m/>
    <x v="3"/>
    <x v="7"/>
    <d v="2017-11-30T00:00:00"/>
    <d v="2016-12-20T00:00:00"/>
    <x v="4"/>
    <d v="2017-11-30T00:00:00"/>
    <n v="930001"/>
    <n v="0.93000099999999997"/>
    <n v="36"/>
    <d v="2017-02-23T00:00:00"/>
    <s v="Stretch"/>
    <x v="0"/>
    <s v="Cog Process Trnsfmtn"/>
    <s v="CPR: Blockchain Consulting"/>
    <s v="CORSINO, DOMINIC (Dom)"/>
    <m/>
    <m/>
    <m/>
  </r>
  <r>
    <s v="04-2DW4BRU"/>
    <s v="North America"/>
    <s v="US Finance Service"/>
    <s v="JPMORGAN CHASE BANK NA                                                "/>
    <s v="JPMC: Project Socius - Blockchain (Quorum) on IBM Cloud"/>
    <x v="1"/>
    <s v="Yes"/>
    <s v="India"/>
    <s v="Will be involved in further phases, right now team is picking up Ethyrium work that has already happened from Australia garage"/>
    <x v="3"/>
    <x v="1"/>
    <d v="2017-12-11T00:00:00"/>
    <d v="2017-03-27T00:00:00"/>
    <x v="4"/>
    <d v="2017-12-11T00:00:00"/>
    <n v="900000"/>
    <n v="0.9"/>
    <n v="36"/>
    <d v="2017-03-30T00:00:00"/>
    <s v="NIR"/>
    <x v="3"/>
    <s v="Infrastructure Svcs"/>
    <s v="6950-16G GTS Split Blockchain on Bluemix (Finance Use Only)"/>
    <s v="LINSALATA, RICHARD R. RICH"/>
    <m/>
    <m/>
    <m/>
  </r>
  <r>
    <s v="62-FW1ASHI"/>
    <s v="Japan"/>
    <s v="Japan"/>
    <s v="MITSUBISHI UFJ TRUST AND BANKING C"/>
    <s v="BlockChain_BluemixPOC"/>
    <x v="1"/>
    <s v="Yes"/>
    <s v="India"/>
    <s v="Place Holder, will get involved once it picks up traction"/>
    <x v="3"/>
    <x v="1"/>
    <d v="2017-12-15T00:00:00"/>
    <s v="02/08/2017 02:41am"/>
    <x v="4"/>
    <d v="2017-12-15T00:00:00"/>
    <n v="819047"/>
    <n v="0.81904699999999997"/>
    <n v="12"/>
    <s v="02/09/2017 01:32am"/>
    <s v="NIR"/>
    <x v="0"/>
    <s v="Cognitive Process Transformation"/>
    <s v="Do Not Use - GPP GSDH"/>
    <s v="Hideyuki (HIDEYUKI) Tanaka"/>
    <s v="*"/>
    <m/>
    <m/>
  </r>
  <r>
    <s v="04-GUPKHTG"/>
    <s v="Europe"/>
    <s v="DACH"/>
    <s v="Lekkerland AG &amp; Co. KG                                                "/>
    <s v="Blockchain für Rückverfolgung Tabakwaren"/>
    <x v="4"/>
    <m/>
    <m/>
    <m/>
    <x v="3"/>
    <x v="7"/>
    <d v="2017-10-10T00:00:00"/>
    <d v="2017-05-15T00:00:00"/>
    <x v="4"/>
    <d v="2017-10-10T00:00:00"/>
    <n v="800000"/>
    <n v="0.8"/>
    <n v="12"/>
    <d v="2017-05-18T00:00:00"/>
    <s v="Stretch"/>
    <x v="0"/>
    <s v="Cog Process Trnsfmtn"/>
    <s v="CPR: Blockchain Consulting"/>
    <s v="Mauermann, Mark"/>
    <m/>
    <m/>
    <m/>
  </r>
  <r>
    <s v="UB-ZJFSG52"/>
    <s v="Europe"/>
    <s v="DACH"/>
    <s v="Hapag-Lloyd AG                                                        "/>
    <s v="CeBIT17-Global Business Services,Analytics,GBT 10 for Sales DP only-Neue Opp"/>
    <x v="4"/>
    <m/>
    <m/>
    <m/>
    <x v="3"/>
    <x v="6"/>
    <d v="2017-12-22T00:00:00"/>
    <d v="2017-03-22T00:00:00"/>
    <x v="3"/>
    <d v="2017-12-22T00:00:00"/>
    <n v="800000"/>
    <n v="0.8"/>
    <n v="12"/>
    <d v="2017-05-25T00:00:00"/>
    <s v="NIR"/>
    <x v="0"/>
    <s v="Cog Process Trnsfmtn"/>
    <s v="CPR: Blockchain Consulting"/>
    <s v="Weisshuhn, Oliver"/>
    <s v="*"/>
    <m/>
    <m/>
  </r>
  <r>
    <s v="HQ-Q38RQ53"/>
    <s v="North America"/>
    <s v="Canada"/>
    <s v="FEDERATION DES CAISSES                                                "/>
    <s v="GPAP - Blockchain Project"/>
    <x v="1"/>
    <m/>
    <m/>
    <m/>
    <x v="3"/>
    <x v="1"/>
    <d v="2017-12-31T00:00:00"/>
    <d v="2017-02-21T00:00:00"/>
    <x v="4"/>
    <d v="2017-12-31T00:00:00"/>
    <n v="800000"/>
    <n v="0.8"/>
    <n v="6"/>
    <d v="2017-04-27T00:00:00"/>
    <s v="NIR"/>
    <x v="0"/>
    <s v="Cog Process Trnsfmtn"/>
    <s v="CPR: Blockchain Consulting"/>
    <s v="Martineau, Felix (F.)"/>
    <s v="EMBIoT:GBS Embed Internet of Things, ISA-E&amp;UCS06APER-AssetPerf"/>
    <m/>
    <m/>
  </r>
  <r>
    <s v="6F-UNYIGG6"/>
    <s v="Europe"/>
    <s v="UKI"/>
    <s v="NATIONAL GRID PLC"/>
    <s v="Blockchain Implementation"/>
    <x v="2"/>
    <m/>
    <m/>
    <m/>
    <x v="3"/>
    <x v="5"/>
    <d v="2017-12-15T00:00:00"/>
    <s v="04/20/2017 05:15am"/>
    <x v="3"/>
    <d v="2017-12-15T00:00:00"/>
    <n v="775000"/>
    <n v="0.77500000000000002"/>
    <n v="12"/>
    <s v="04/27/2017 01:32am"/>
    <s v="Stretch"/>
    <x v="0"/>
    <s v="Cognitive Process Transformation"/>
    <s v="CBDS: Watson IoT - Next Gen Supply Chain"/>
    <s v="Adam (ADAM) Jones"/>
    <s v="*"/>
    <m/>
    <m/>
  </r>
  <r>
    <s v="MN-H27LBY0"/>
    <s v="Europe"/>
    <s v="UKI"/>
    <s v="HUTCHISON 3G UK LIMITED                                               "/>
    <s v="Blockchain H3G - Ofcom"/>
    <x v="2"/>
    <m/>
    <m/>
    <m/>
    <x v="3"/>
    <x v="3"/>
    <d v="2017-12-08T00:00:00"/>
    <d v="2017-05-23T00:00:00"/>
    <x v="4"/>
    <d v="2018-01-01T00:00:00"/>
    <n v="774953"/>
    <n v="0.774953"/>
    <n v="12"/>
    <d v="2017-05-25T00:00:00"/>
    <s v="NIR"/>
    <x v="0"/>
    <s v="Cog Process Trnsfmtn"/>
    <s v="CPR: Blockchain Consulting"/>
    <s v="Schellekens, F J (Franck)"/>
    <s v=", BLKHSBN, ZBLKPOC"/>
    <m/>
    <m/>
  </r>
  <r>
    <s v="T3-GGGQDZH"/>
    <s v="Europe"/>
    <s v="DACH"/>
    <s v="Deutsche Börse AG                                                    "/>
    <s v="Blockchain - Hyperledger approaches for Financial Markets"/>
    <x v="1"/>
    <m/>
    <m/>
    <m/>
    <x v="3"/>
    <x v="1"/>
    <d v="2017-10-26T00:00:00"/>
    <d v="2016-06-13T00:00:00"/>
    <x v="3"/>
    <d v="2017-10-26T00:00:00"/>
    <n v="750000"/>
    <n v="0.75"/>
    <n v="12"/>
    <d v="2017-06-01T00:00:00"/>
    <s v="NIR"/>
    <x v="0"/>
    <s v="Cog Process Trnsfmtn"/>
    <s v="CPR: Blockchain Consulting"/>
    <s v="Kunde, Elke"/>
    <s v="BLKHSBN"/>
    <m/>
    <m/>
  </r>
  <r>
    <s v="FK-PY4XQR2"/>
    <s v="Asia Pacific"/>
    <s v="ANZ"/>
    <s v="DAVID JONES LIMITED                                                   "/>
    <s v="Digital Platform Play - Blockchain"/>
    <x v="4"/>
    <m/>
    <m/>
    <m/>
    <x v="3"/>
    <x v="7"/>
    <d v="2017-12-11T00:00:00"/>
    <d v="2016-12-19T00:00:00"/>
    <x v="3"/>
    <d v="2018-01-01T00:00:00"/>
    <n v="744000"/>
    <n v="0.74399999999999999"/>
    <n v="12"/>
    <d v="2017-02-22T00:00:00"/>
    <s v="Stretch"/>
    <x v="3"/>
    <s v="Infrastructure Svcs"/>
    <s v="6950-16G GTS Split Blockchain on Bluemix (Finance Use Only)"/>
    <s v="CLARKE, DEAN H (Dean)"/>
    <s v="BLKHSBN"/>
    <m/>
    <m/>
  </r>
  <r>
    <s v="ML-YAOB7D2"/>
    <s v="Asia Pacific"/>
    <s v="ANZ"/>
    <s v="SUPER RETAIL GROUP  SERVICES                                          "/>
    <s v="Digital Platform Play - Blockchain"/>
    <x v="4"/>
    <m/>
    <m/>
    <m/>
    <x v="3"/>
    <x v="7"/>
    <d v="2017-12-11T00:00:00"/>
    <d v="2016-12-19T00:00:00"/>
    <x v="3"/>
    <d v="2018-01-01T00:00:00"/>
    <n v="744000"/>
    <n v="0.74399999999999999"/>
    <n v="12"/>
    <d v="2017-02-22T00:00:00"/>
    <s v="Stretch"/>
    <x v="3"/>
    <s v="Infrastructure Svcs"/>
    <s v="6950-16G GTS Split Blockchain on Bluemix (Finance Use Only)"/>
    <s v="CLARKE, DEAN H (Dean)"/>
    <s v="ISA-T&amp;TDS27-OpsPlan&amp;Opt"/>
    <m/>
    <m/>
  </r>
  <r>
    <s v="PR-9I1VOLH"/>
    <s v="GCG Group"/>
    <s v="GCG"/>
    <s v="Sinopharm Pharmaceutical Logistics Co., Ltd."/>
    <s v="blockchain platform for Medicine Logistics"/>
    <x v="0"/>
    <m/>
    <m/>
    <m/>
    <x v="3"/>
    <x v="10"/>
    <d v="2017-11-20T00:00:00"/>
    <s v="04/25/2017 10:39am"/>
    <x v="3"/>
    <d v="2017-11-20T00:00:00"/>
    <n v="700000"/>
    <n v="0.7"/>
    <n v="6"/>
    <s v="05/18/2017 01:31am"/>
    <s v="At Risk"/>
    <x v="0"/>
    <s v="iX Growth Platform"/>
    <s v="DSI - DS: Connected Ops Strategy Consulting"/>
    <s v="HUAI GU (HUAI GU) REN"/>
    <s v="ANADVNCE"/>
    <m/>
    <m/>
  </r>
  <r>
    <s v="1S-X4ZC1EA"/>
    <s v="North America"/>
    <s v="US Finance Service"/>
    <s v="CHUBB SERVICES                                                        "/>
    <s v="Blockchain for Commercial policy"/>
    <x v="1"/>
    <m/>
    <m/>
    <m/>
    <x v="3"/>
    <x v="2"/>
    <d v="2017-10-27T00:00:00"/>
    <d v="2017-03-16T00:00:00"/>
    <x v="4"/>
    <d v="2017-10-27T00:00:00"/>
    <n v="600000"/>
    <n v="0.6"/>
    <n v="12"/>
    <d v="2017-04-24T00:00:00"/>
    <s v="Stretch"/>
    <x v="0"/>
    <s v="Cog Process Trnsfmtn"/>
    <s v="UNK - Blockchain (CPR)"/>
    <s v="ANDERSON, JOHN C"/>
    <m/>
    <m/>
    <m/>
  </r>
  <r>
    <s v="7M-TRTXXG8"/>
    <s v="North America"/>
    <s v="US Public"/>
    <s v="PRIME THERAPEUTICS LLC"/>
    <s v="Blockchain - Use case for PBM"/>
    <x v="0"/>
    <m/>
    <m/>
    <m/>
    <x v="3"/>
    <x v="10"/>
    <d v="2017-11-10T00:00:00"/>
    <s v="04/25/2017 01:43pm"/>
    <x v="4"/>
    <d v="2017-11-10T00:00:00"/>
    <n v="600000"/>
    <n v="0.6"/>
    <n v="12"/>
    <s v="04/27/2017 01:32am"/>
    <s v="Stretch"/>
    <x v="0"/>
    <s v="Cloud Application Innovation"/>
    <s v="CAI Accel App Dev &amp; Integration - Bluemix"/>
    <s v="SOURADIP (Souradip) BAIDYA"/>
    <s v="ZBLKPOC:HW SP: Blockchain Proof of Concept"/>
    <m/>
    <m/>
  </r>
  <r>
    <s v="EJ-LSNPF28"/>
    <s v="Europe"/>
    <s v="CEE"/>
    <s v="MINISTRY OF FINANCE OF THE REPUBLIC OF KAZAKHSTAN"/>
    <s v="Blockchain Bluemix by TechGarden for MinFin"/>
    <x v="0"/>
    <m/>
    <m/>
    <m/>
    <x v="3"/>
    <x v="0"/>
    <d v="2017-12-20T00:00:00"/>
    <s v="05/22/2017 07:12am"/>
    <x v="3"/>
    <d v="2017-12-20T00:00:00"/>
    <n v="600000"/>
    <n v="0.6"/>
    <n v="12"/>
    <s v="05/25/2017 01:32am"/>
    <s v="Stretch"/>
    <x v="3"/>
    <s v="Infrastructure Services"/>
    <s v="6941-02T IBM Bluemix Private Cloud Local (GTS BU)"/>
    <s v="Assylbek (Assylbek) Ismagambetov"/>
    <s v="ZBLKPOC:HW SP: Blockchain Proof of Concept"/>
    <m/>
    <m/>
  </r>
  <r>
    <s v="TI-U925FVC"/>
    <s v="Europe"/>
    <s v="DACH"/>
    <s v="HUK COBURG"/>
    <s v="Blockchain Strategie und Umsetzung"/>
    <x v="1"/>
    <m/>
    <m/>
    <m/>
    <x v="3"/>
    <x v="2"/>
    <d v="2017-10-17T00:00:00"/>
    <s v="05/02/2017 09:47am"/>
    <x v="4"/>
    <d v="2017-10-31T00:00:00"/>
    <n v="500000"/>
    <n v="0.5"/>
    <n v="24"/>
    <s v="05/04/2017 01:32am"/>
    <s v="Stretch"/>
    <x v="1"/>
    <s v="Cloud Developer Service"/>
    <m/>
    <s v="DATA WITHHELD"/>
    <s v="*"/>
    <m/>
    <m/>
  </r>
  <r>
    <s v="HW-49WOY4Z"/>
    <s v="Greater China Group"/>
    <s v="GCG"/>
    <s v="IBM Machines Unknown Customer                                         "/>
    <s v="SBFE Blockchain Solution"/>
    <x v="3"/>
    <m/>
    <m/>
    <m/>
    <x v="3"/>
    <x v="4"/>
    <d v="2017-10-18T00:00:00"/>
    <d v="2017-02-17T00:00:00"/>
    <x v="4"/>
    <d v="2017-10-18T00:00:00"/>
    <n v="500000"/>
    <n v="0.5"/>
    <n v="6"/>
    <d v="2017-02-23T00:00:00"/>
    <s v="Stretch"/>
    <x v="0"/>
    <s v="Cog Process Trnsfmtn"/>
    <s v="CPR: Blockchain Consulting"/>
    <s v="ACHANTA, PRAMOD"/>
    <s v="ISA-TMECS04-SystemsTransf, ZBLKPOC:HW SP: Blockchain Proof of Concept"/>
    <m/>
    <m/>
  </r>
  <r>
    <s v="JG-P5B8LXG"/>
    <s v="Europe"/>
    <s v="BeNeLux"/>
    <s v="KPN B.V."/>
    <s v="Blockchain add on"/>
    <x v="2"/>
    <s v="Yes"/>
    <s v="India"/>
    <s v="Client Visit supported: "/>
    <x v="3"/>
    <x v="5"/>
    <d v="2017-10-20T00:00:00"/>
    <s v="12/16/2016 08:45am"/>
    <x v="3"/>
    <d v="2017-10-20T00:00:00"/>
    <n v="500000"/>
    <n v="0.5"/>
    <n v="12"/>
    <s v="03/02/2017 04:08pm"/>
    <s v="Stretch"/>
    <x v="0"/>
    <s v="Cloud Application Innovation"/>
    <s v="CAI Digital Operations - AMS"/>
    <s v="Michiel (MICHIEL) Donders"/>
    <s v="ISA-999-NoSolutionSold"/>
    <m/>
    <m/>
  </r>
  <r>
    <s v="MP-STHUMRQ"/>
    <s v="North America"/>
    <s v="US Public"/>
    <s v="TAKEDA PHARMACEUTICALS AMERICA, INC."/>
    <s v="Blockchain for HCP"/>
    <x v="0"/>
    <m/>
    <m/>
    <m/>
    <x v="3"/>
    <x v="10"/>
    <d v="2017-10-20T00:00:00"/>
    <s v="09/27/2016 06:44pm"/>
    <x v="3"/>
    <d v="2017-10-20T00:00:00"/>
    <n v="500000"/>
    <n v="0.5"/>
    <n v="1"/>
    <s v="06/08/2017 01:32am"/>
    <s v="NIR"/>
    <x v="0"/>
    <s v="iX Growth Platform"/>
    <s v="DSI - DS: Digital Bus Strategy: Digital Reinvention"/>
    <s v="Christopher (Christopher) Moose"/>
    <m/>
    <m/>
    <m/>
  </r>
  <r>
    <s v="BT-BSODLSJ"/>
    <s v="Europe"/>
    <s v="DACH"/>
    <s v="Kraftfahrt-Bundesamt"/>
    <s v="Blockchain f. Zentrales Kontrollgerätkartenregister (ZKR)"/>
    <x v="0"/>
    <m/>
    <m/>
    <m/>
    <x v="3"/>
    <x v="0"/>
    <d v="2017-10-25T00:00:00"/>
    <s v="02/16/2017 06:55am"/>
    <x v="4"/>
    <d v="2017-10-25T00:00:00"/>
    <n v="500000"/>
    <n v="0.5"/>
    <n v="12"/>
    <s v="03/18/2017 06:46pm"/>
    <s v="NIR"/>
    <x v="0"/>
    <s v="Cloud Application Innovation"/>
    <m/>
    <s v="DATA WITHHELD"/>
    <m/>
    <m/>
    <m/>
  </r>
  <r>
    <s v="BT-BSODLSJ"/>
    <s v="Europe"/>
    <s v="DACH"/>
    <s v="Kraftfahrt-Bundesamt"/>
    <s v="Blockchain f. Zentrales Kontrollgerätkartenregister (ZKR)"/>
    <x v="0"/>
    <m/>
    <m/>
    <m/>
    <x v="3"/>
    <x v="0"/>
    <d v="2017-10-25T00:00:00"/>
    <s v="02/16/2017 06:55am"/>
    <x v="4"/>
    <d v="2017-10-25T00:00:00"/>
    <n v="500000"/>
    <n v="0.5"/>
    <n v="1"/>
    <s v="02/23/2017 01:32am"/>
    <s v="Stretch"/>
    <x v="5"/>
    <s v="System z"/>
    <m/>
    <s v="DATA WITHHELD"/>
    <s v="ZBLKLOCL"/>
    <m/>
    <m/>
  </r>
  <r>
    <s v="J3-XT3QIAG"/>
    <s v="North America"/>
    <s v="US Finance Service"/>
    <s v="TOTAL SYSTEM SERVICES INC                                             "/>
    <s v="Blockchain for distributed journaling"/>
    <x v="1"/>
    <m/>
    <m/>
    <m/>
    <x v="3"/>
    <x v="1"/>
    <d v="2017-10-30T00:00:00"/>
    <d v="2017-03-31T00:00:00"/>
    <x v="3"/>
    <d v="2017-10-30T00:00:00"/>
    <n v="500000"/>
    <n v="0.5"/>
    <n v="12"/>
    <d v="2017-04-06T00:00:00"/>
    <s v="NIR"/>
    <x v="0"/>
    <s v="Cog Process Trnsfmtn"/>
    <s v="CPR: Blockchain Consulting"/>
    <s v="Sanders, Guy L."/>
    <s v="ZBLKPOC"/>
    <m/>
    <m/>
  </r>
  <r>
    <s v="2G-RFTHICM"/>
    <s v="North America"/>
    <s v="US Communica/CSI"/>
    <s v="PG&amp;E CORP                                                             "/>
    <s v="PG&amp;E Karen Austin CIO Blockchain for DERMS"/>
    <x v="2"/>
    <m/>
    <m/>
    <m/>
    <x v="3"/>
    <x v="5"/>
    <d v="2017-11-01T00:00:00"/>
    <d v="2017-05-03T00:00:00"/>
    <x v="3"/>
    <d v="2017-11-01T00:00:00"/>
    <n v="500000"/>
    <n v="0.5"/>
    <n v="12"/>
    <d v="2017-05-04T00:00:00"/>
    <s v="NIR"/>
    <x v="3"/>
    <s v="Infrastructure Svcs"/>
    <s v="6950-16G GTS Split Blockchain on Bluemix (Finance Use Only)"/>
    <s v="Sapp, Joseph W (Joe)"/>
    <m/>
    <m/>
    <m/>
  </r>
  <r>
    <s v="4R-4TU7V1I"/>
    <s v="Europe"/>
    <s v="UKI"/>
    <s v="HM REVENUE &amp; CUSTOMS                                                  "/>
    <s v="Blockchain Extension"/>
    <x v="0"/>
    <m/>
    <m/>
    <m/>
    <x v="3"/>
    <x v="0"/>
    <d v="2017-11-10T00:00:00"/>
    <d v="2017-05-11T00:00:00"/>
    <x v="3"/>
    <d v="2017-11-20T00:00:00"/>
    <n v="500000"/>
    <n v="0.5"/>
    <n v="1"/>
    <d v="2017-05-18T00:00:00"/>
    <s v="Stretch"/>
    <x v="0"/>
    <s v="Cog Process Trnsfmtn"/>
    <s v="CPR: Blockchain Consulting"/>
    <s v="Lennox, Andrew"/>
    <s v="EMBMOBLE, EMBAPPLE"/>
    <m/>
    <m/>
  </r>
  <r>
    <s v="NE-I9PE19W"/>
    <s v="North America"/>
    <s v="US Industrial"/>
    <s v="FORD MOTOR CO                                                         "/>
    <s v="Ford Blockchain - Financing and Supply Chain"/>
    <x v="3"/>
    <s v="Yes"/>
    <s v="India"/>
    <s v="Connected with partner.   Opportunity is still in early stage."/>
    <x v="3"/>
    <x v="9"/>
    <d v="2017-11-17T00:00:00"/>
    <d v="2017-01-26T00:00:00"/>
    <x v="4"/>
    <d v="2017-11-27T00:00:00"/>
    <n v="500000"/>
    <n v="0.5"/>
    <n v="6"/>
    <d v="2017-03-30T00:00:00"/>
    <s v="Stretch"/>
    <x v="0"/>
    <s v="Cog Process Trnsfmtn"/>
    <s v="CPR: Blockchain Consulting"/>
    <s v="Ferencie, Steven H"/>
    <s v="FIRSTENT:HW SP: First In Enterprise, ZBLKLOCL:HW SP: zSystems Blockchain Local/On Prem."/>
    <m/>
    <m/>
  </r>
  <r>
    <s v="ZE-SG46F67"/>
    <s v="Asia Pacific"/>
    <s v="ANZ"/>
    <s v="AUSTRALIAN POSTAL CORPORATION T/A AUSTRALIA POST"/>
    <s v="Front-end VMS Modernisation &amp; Blockchain platform"/>
    <x v="4"/>
    <m/>
    <m/>
    <m/>
    <x v="3"/>
    <x v="6"/>
    <d v="2017-11-17T00:00:00"/>
    <s v="02/21/2017 05:46pm"/>
    <x v="4"/>
    <d v="2017-11-17T00:00:00"/>
    <n v="500000"/>
    <n v="0.5"/>
    <n v="1"/>
    <s v="02/23/2017 01:32am"/>
    <s v="Stretch"/>
    <x v="5"/>
    <s v="System z"/>
    <s v="IBM z Systems z13s with Linux as Primary OS"/>
    <s v="ROBERT (Robert) CHAPMAN"/>
    <s v="NONE"/>
    <m/>
    <m/>
  </r>
  <r>
    <s v="3U-5WZH10K"/>
    <s v="Europe"/>
    <s v="DACH"/>
    <s v="Lufthansa Technik AG                                                  "/>
    <s v="Blockchain Projekte 2017"/>
    <x v="4"/>
    <m/>
    <m/>
    <m/>
    <x v="3"/>
    <x v="6"/>
    <d v="2017-11-22T00:00:00"/>
    <d v="2017-05-24T00:00:00"/>
    <x v="4"/>
    <d v="2017-11-22T00:00:00"/>
    <n v="500000"/>
    <n v="0.5"/>
    <n v="12"/>
    <d v="2017-05-25T00:00:00"/>
    <s v="NIR"/>
    <x v="0"/>
    <s v="Cog Process Trnsfmtn"/>
    <s v="CPR: Blockchain Consulting"/>
    <s v="Lintz, Kerstin"/>
    <s v=", EMBANLYT"/>
    <m/>
    <m/>
  </r>
  <r>
    <s v="AG-8BIB7OD"/>
    <s v="Europe"/>
    <s v="DACH"/>
    <s v="Henkel AG &amp; Co. KGaA                                                  "/>
    <s v="Blockchain Pilot"/>
    <x v="4"/>
    <m/>
    <m/>
    <m/>
    <x v="3"/>
    <x v="7"/>
    <d v="2017-11-22T00:00:00"/>
    <d v="2017-03-15T00:00:00"/>
    <x v="3"/>
    <d v="2017-11-22T00:00:00"/>
    <n v="500000"/>
    <n v="0.5"/>
    <n v="12"/>
    <d v="2017-06-13T00:00:00"/>
    <s v="Stretch"/>
    <x v="0"/>
    <s v="Cog Process Trnsfmtn"/>
    <s v="CPR: Blockchain Consulting"/>
    <s v="Winkeler, Thomas"/>
    <s v="ISA-GovtPG53-Defense&amp;Intel"/>
    <m/>
    <m/>
  </r>
  <r>
    <s v="SY-W3EW86B"/>
    <s v="Europe"/>
    <s v="Nordic"/>
    <s v="FÖRSVARSMAKTEN"/>
    <s v="PRIO TXXX SAP Blockchain PoT"/>
    <x v="3"/>
    <m/>
    <m/>
    <m/>
    <x v="3"/>
    <x v="9"/>
    <d v="2017-11-24T00:00:00"/>
    <s v="04/04/2017 01:54pm"/>
    <x v="4"/>
    <d v="2017-11-24T00:00:00"/>
    <n v="500000"/>
    <n v="0.5"/>
    <n v="4"/>
    <s v="04/06/2017 01:32am"/>
    <s v="Stretch"/>
    <x v="0"/>
    <s v="Cloud Application Innovation"/>
    <s v="EA-SAP CS Industry"/>
    <s v="Anna (Anna) Johansson"/>
    <s v="ZBLKPOC"/>
    <m/>
    <m/>
  </r>
  <r>
    <s v="2U-EDQTUQT"/>
    <s v="Greater China Group"/>
    <s v="GCG"/>
    <s v="HONG KONG INTERBANK CLEARING                                          "/>
    <s v="HKICL Trade finance DLT"/>
    <x v="1"/>
    <m/>
    <m/>
    <m/>
    <x v="3"/>
    <x v="1"/>
    <d v="2017-11-29T00:00:00"/>
    <d v="2017-05-08T00:00:00"/>
    <x v="3"/>
    <d v="2017-09-29T00:00:00"/>
    <n v="500000"/>
    <n v="0.5"/>
    <n v="12"/>
    <d v="2017-05-18T00:00:00"/>
    <s v="Stretch"/>
    <x v="0"/>
    <s v="Cog Process Trnsfmtn"/>
    <s v="CPR: Blockchain Consulting"/>
    <s v="WONG, Michael"/>
    <m/>
    <m/>
    <m/>
  </r>
  <r>
    <s v="ZY-EY7YZLF"/>
    <s v="MEA"/>
    <s v="MEA"/>
    <s v="SOUTH AFRICAN REVENUE SERVICES                                        "/>
    <s v="Blockchain Proof of Concept for digitization of customs records"/>
    <x v="0"/>
    <m/>
    <m/>
    <m/>
    <x v="3"/>
    <x v="0"/>
    <d v="2017-11-30T00:00:00"/>
    <d v="2017-01-25T00:00:00"/>
    <x v="3"/>
    <d v="2017-11-30T00:00:00"/>
    <n v="500000"/>
    <n v="0.5"/>
    <n v="12"/>
    <d v="2017-05-11T00:00:00"/>
    <s v="Stretch"/>
    <x v="0"/>
    <s v="Cog Process Trnsfmtn"/>
    <s v="CPR: Blockchain Consulting"/>
    <s v="TLADI, SOPHIE C (Sophie)"/>
    <s v="ZBLKLOCL:HW SP: zSystems Blockchain Local/On Prem."/>
    <m/>
    <m/>
  </r>
  <r>
    <s v="7Y-X3K2EF4"/>
    <s v="North America"/>
    <s v="US Finance Service"/>
    <s v="DFS SERVICES LLC"/>
    <s v="Blockchain on LinuxOne"/>
    <x v="1"/>
    <m/>
    <m/>
    <m/>
    <x v="3"/>
    <x v="1"/>
    <d v="2017-12-04T00:00:00"/>
    <s v="09/24/2016 06:43pm"/>
    <x v="3"/>
    <d v="2017-12-04T00:00:00"/>
    <n v="500000"/>
    <n v="0.5"/>
    <n v="1"/>
    <s v="02/01/2017 04:52pm"/>
    <s v="Stretch"/>
    <x v="5"/>
    <s v="System z"/>
    <s v="IBM LinuxONE Rockhopper"/>
    <s v="EUGENE A. (Eugene) PAUL"/>
    <s v="COGNITIV"/>
    <m/>
    <m/>
  </r>
  <r>
    <s v="49-AG2AIFB"/>
    <s v="Europe"/>
    <s v="Nordic"/>
    <s v="STATOIL ASA                                                           "/>
    <s v="Blockchain (XOM reuse)"/>
    <x v="3"/>
    <m/>
    <m/>
    <m/>
    <x v="3"/>
    <x v="11"/>
    <d v="2017-12-12T00:00:00"/>
    <d v="2017-05-12T00:00:00"/>
    <x v="4"/>
    <d v="2017-12-12T00:00:00"/>
    <n v="500000"/>
    <n v="0.5"/>
    <n v="12"/>
    <d v="2017-05-18T00:00:00"/>
    <s v="NIR"/>
    <x v="0"/>
    <s v="Cog Process Trnsfmtn"/>
    <s v="UNK - Blockchain (CPR)"/>
    <s v="Pedersen, Terje"/>
    <s v="COGNITIV"/>
    <m/>
    <m/>
  </r>
  <r>
    <s v="ZA-8OE8BL2"/>
    <s v="Europe"/>
    <s v="Nordic"/>
    <s v="STATOIL ASA                                                           "/>
    <s v="BlockChain in procurement"/>
    <x v="3"/>
    <m/>
    <m/>
    <m/>
    <x v="3"/>
    <x v="11"/>
    <d v="2017-12-12T00:00:00"/>
    <d v="2017-05-12T00:00:00"/>
    <x v="4"/>
    <d v="2017-12-12T00:00:00"/>
    <n v="500000"/>
    <n v="0.5"/>
    <n v="12"/>
    <d v="2017-05-18T00:00:00"/>
    <s v="NIR"/>
    <x v="0"/>
    <s v="Cog Process Trnsfmtn"/>
    <s v="UNK - Blockchain (CPR)"/>
    <s v="Pedersen, Terje"/>
    <s v="*"/>
    <m/>
    <m/>
  </r>
  <r>
    <s v="ZA-A6WED0C"/>
    <s v="Europe"/>
    <s v="DACH"/>
    <s v="ORIFLAME COSMETICS Global S.A.                                        "/>
    <s v="Oriflame ideas for blockchain"/>
    <x v="4"/>
    <m/>
    <m/>
    <m/>
    <x v="3"/>
    <x v="7"/>
    <d v="2017-12-13T00:00:00"/>
    <d v="2017-02-08T00:00:00"/>
    <x v="4"/>
    <d v="2017-12-13T00:00:00"/>
    <n v="500000"/>
    <n v="0.5"/>
    <n v="12"/>
    <d v="2017-02-09T00:00:00"/>
    <s v="NIR"/>
    <x v="0"/>
    <s v="Cog Process Trnsfmtn"/>
    <s v="UNK - Blockchain (CPR)"/>
    <s v="Jager, Adriana"/>
    <m/>
    <m/>
    <m/>
  </r>
  <r>
    <s v="37-3IBTCC7"/>
    <s v="Europe"/>
    <s v="France"/>
    <s v="VALEO                                                                 "/>
    <s v="Blockchain for CDA"/>
    <x v="3"/>
    <m/>
    <m/>
    <m/>
    <x v="3"/>
    <x v="9"/>
    <d v="2017-12-15T00:00:00"/>
    <d v="2017-03-07T00:00:00"/>
    <x v="4"/>
    <d v="2017-12-15T00:00:00"/>
    <n v="500000"/>
    <n v="0.5"/>
    <n v="24"/>
    <d v="2017-03-09T00:00:00"/>
    <s v="Stretch"/>
    <x v="0"/>
    <s v="Cog Process Trnsfmtn"/>
    <s v="UNK - Blockchain (CPR)"/>
    <s v="ParthonnaudRetif, Julien"/>
    <m/>
    <m/>
    <m/>
  </r>
  <r>
    <s v="3E-S2HPXW8"/>
    <s v="Europe"/>
    <s v="France"/>
    <s v="FAURECIA, FAURECIA CHEZ IBM                                           "/>
    <s v="Blockchain for supply chain"/>
    <x v="3"/>
    <m/>
    <m/>
    <m/>
    <x v="3"/>
    <x v="9"/>
    <d v="2017-12-15T00:00:00"/>
    <d v="2017-03-07T00:00:00"/>
    <x v="4"/>
    <d v="2017-12-15T00:00:00"/>
    <n v="500000"/>
    <n v="0.5"/>
    <n v="24"/>
    <d v="2017-03-09T00:00:00"/>
    <s v="NIR"/>
    <x v="0"/>
    <s v="Cog Process Trnsfmtn"/>
    <s v="UNK - Blockchain (CPR)"/>
    <s v="Bessiere, Isabelle"/>
    <s v="WATSNEX:Embedded: Watson Explorer - Cognitive"/>
    <m/>
    <m/>
  </r>
  <r>
    <s v="TR-2EUGNTR"/>
    <s v="Europe"/>
    <s v="DACH"/>
    <s v="Robert Bosch GmbH"/>
    <s v="Blockchain Supply Chain Pilot"/>
    <x v="3"/>
    <m/>
    <m/>
    <m/>
    <x v="3"/>
    <x v="9"/>
    <d v="2017-12-15T00:00:00"/>
    <s v="04/26/2017 06:53am"/>
    <x v="3"/>
    <d v="2018-10-31T00:00:00"/>
    <n v="500000"/>
    <n v="0.5"/>
    <n v="10"/>
    <s v="04/26/2017 06:53am"/>
    <s v="NIR"/>
    <x v="0"/>
    <s v="Cognitive Process Transformation"/>
    <s v="CPR: Industry Specific Process Consulting"/>
    <s v="DATA WITHHELD"/>
    <s v="ZBLKPOC"/>
    <m/>
    <m/>
  </r>
  <r>
    <s v="7L-FGBNR75"/>
    <s v="Europe"/>
    <s v="DACH"/>
    <s v="Deutsche Telekom AG                                                   "/>
    <s v="Partnerships (Health &amp; Security) - PoC"/>
    <x v="2"/>
    <m/>
    <m/>
    <m/>
    <x v="3"/>
    <x v="3"/>
    <d v="2017-12-18T00:00:00"/>
    <d v="2017-02-10T00:00:00"/>
    <x v="4"/>
    <d v="2017-12-18T00:00:00"/>
    <n v="500000"/>
    <n v="0.5"/>
    <n v="12"/>
    <d v="2017-02-10T00:00:00"/>
    <s v="Stretch"/>
    <x v="0"/>
    <s v="Cog Process Trnsfmtn"/>
    <s v="CPR: Blockchain Consulting"/>
    <s v="Brahmbhatt, Hitesh"/>
    <s v="ZBLKPOC"/>
    <m/>
    <m/>
  </r>
  <r>
    <s v="7L-FGBNR75"/>
    <s v="Europe"/>
    <s v="DACH"/>
    <s v="Deutsche Telekom AG                                                   "/>
    <s v="Partnerships (Health &amp; Security) - PoC"/>
    <x v="2"/>
    <m/>
    <m/>
    <m/>
    <x v="3"/>
    <x v="3"/>
    <d v="2017-12-18T00:00:00"/>
    <d v="2017-02-10T00:00:00"/>
    <x v="4"/>
    <d v="2017-12-18T00:00:00"/>
    <n v="500000"/>
    <n v="0.5"/>
    <n v="12"/>
    <d v="2017-02-16T00:00:00"/>
    <s v="Stretch"/>
    <x v="0"/>
    <s v="Cog Process Trnsfmtn"/>
    <s v="CPR: Blockchain Consulting"/>
    <s v="Brahmbhatt, Hitesh"/>
    <m/>
    <m/>
    <m/>
  </r>
  <r>
    <s v="0C-1C7JTQ4"/>
    <s v="North America"/>
    <s v="US Finance Service"/>
    <s v="THE BANK OF NEW YORK MELLON CORP                                      "/>
    <s v="BNY Mellon - Treasury Services Blockchain Implementation"/>
    <x v="1"/>
    <m/>
    <m/>
    <m/>
    <x v="3"/>
    <x v="1"/>
    <d v="2017-12-28T00:00:00"/>
    <d v="2017-03-23T00:00:00"/>
    <x v="3"/>
    <d v="2017-12-28T00:00:00"/>
    <n v="500000"/>
    <n v="0.5"/>
    <n v="12"/>
    <d v="2017-03-30T00:00:00"/>
    <s v="NIR"/>
    <x v="7"/>
    <s v="Industry Platform"/>
    <s v="HSBN Support monthly charge"/>
    <s v="Jeshiva, Lawrence (Lawrence)"/>
    <s v="EXTCNAPP:CLD&amp;COG: Extend cloud native apps &amp; data"/>
    <m/>
    <m/>
  </r>
  <r>
    <s v="DN-L5BOEPA"/>
    <s v="North America"/>
    <s v="US Public"/>
    <s v="HIGHMARK INC"/>
    <s v="Blockchain at Highmark"/>
    <x v="0"/>
    <m/>
    <m/>
    <m/>
    <x v="3"/>
    <x v="10"/>
    <d v="2017-12-28T00:00:00"/>
    <s v="05/04/2017 05:23pm"/>
    <x v="3"/>
    <d v="2017-12-28T00:00:00"/>
    <n v="500000"/>
    <n v="0.5"/>
    <n v="12"/>
    <s v="05/11/2017 01:32am"/>
    <s v="Stretch"/>
    <x v="1"/>
    <s v="Cloud Developer Service"/>
    <s v="IBM Bluemix Dedicated - Runtimes"/>
    <s v="Mohammad (Mohammad) Ahmed"/>
    <s v="ISA-BankFS14-FrntOfficeTransf"/>
    <m/>
    <m/>
  </r>
  <r>
    <s v="M8-IMN2VOZ"/>
    <s v="Japan"/>
    <s v="Japan"/>
    <s v="MITSUBISHI UFJ TRUST SYSTEMS CO.,L"/>
    <s v="Block Chain ????????PoC MTBJ"/>
    <x v="1"/>
    <m/>
    <m/>
    <m/>
    <x v="3"/>
    <x v="1"/>
    <d v="2017-12-28T00:00:00"/>
    <s v="06/01/2017 12:53am"/>
    <x v="3"/>
    <d v="2018-01-01T00:00:00"/>
    <n v="500000"/>
    <n v="0.5"/>
    <n v="6"/>
    <s v="06/01/2017 01:32am"/>
    <s v="NIR"/>
    <x v="0"/>
    <s v="Cognitive Process Transformation"/>
    <s v="CPR: Industry Specific Process Consulting"/>
    <s v="Noriyuki (NORIYUKI) Kubota"/>
    <m/>
    <m/>
    <m/>
  </r>
  <r>
    <s v="A8-R1G7GYV"/>
    <s v="North America"/>
    <s v="US Finance Service"/>
    <s v="EQUIFAX INC                                                           "/>
    <s v="BlockChain"/>
    <x v="1"/>
    <m/>
    <m/>
    <m/>
    <x v="3"/>
    <x v="1"/>
    <d v="2017-12-30T00:00:00"/>
    <d v="2017-03-24T00:00:00"/>
    <x v="3"/>
    <d v="2017-12-30T00:00:00"/>
    <n v="500000"/>
    <n v="0.5"/>
    <n v="12"/>
    <d v="2017-03-30T00:00:00"/>
    <s v="NIR"/>
    <x v="3"/>
    <s v="Infrastructure Svcs"/>
    <s v="6950-16G GTS Split Blockchain on Bluemix (Finance Use Only)"/>
    <s v="HAAS, KENNETH P."/>
    <m/>
    <m/>
    <m/>
  </r>
  <r>
    <s v="40-DQXZF4C"/>
    <s v="Latin America"/>
    <s v="SSA"/>
    <s v="EMPRESA NAC DEL PETROLEO"/>
    <s v="Blockchain for logistic services"/>
    <x v="3"/>
    <m/>
    <m/>
    <m/>
    <x v="3"/>
    <x v="11"/>
    <d v="2017-12-31T00:00:00"/>
    <s v="04/10/2017 12:12pm"/>
    <x v="4"/>
    <d v="2018-04-05T00:00:00"/>
    <n v="500000"/>
    <n v="0.5"/>
    <n v="12"/>
    <s v="04/13/2017 01:32am"/>
    <s v="NIR"/>
    <x v="0"/>
    <s v="Cognitive Process Transformation"/>
    <m/>
    <s v="Tomas Gaspar (Tomas Gaspar) Budinich Aparicio"/>
    <m/>
    <m/>
    <m/>
  </r>
  <r>
    <s v="HS-1BWMHJI"/>
    <s v="Asia Pacific"/>
    <s v="ANZ"/>
    <s v="COMMONWEALTH BANK OF AUSTRALIA                                        "/>
    <s v="CBA Blockchain in supply chain with institutional bank POC GBS Bluemix and H"/>
    <x v="1"/>
    <m/>
    <m/>
    <m/>
    <x v="3"/>
    <x v="1"/>
    <d v="2017-10-23T00:00:00"/>
    <d v="2017-05-02T00:00:00"/>
    <x v="4"/>
    <d v="2017-10-23T00:00:00"/>
    <n v="496001"/>
    <n v="0.49600100000000003"/>
    <n v="5"/>
    <d v="2017-05-04T00:00:00"/>
    <s v="NIR"/>
    <x v="0"/>
    <s v="Cog Process Trnsfmtn"/>
    <s v="UNK - Blockchain (CPR)"/>
    <s v="YUEN, HARRY C (Harry)"/>
    <s v="VDPCand:Value Driven Proposal Candidate"/>
    <m/>
    <m/>
  </r>
  <r>
    <s v="JM-PB18L6B"/>
    <s v="GCG Group"/>
    <s v="GCG"/>
    <s v="SHANGHAI MUNICIPAL HEALTH BUREAU"/>
    <s v="Blockchain"/>
    <x v="0"/>
    <m/>
    <m/>
    <m/>
    <x v="3"/>
    <x v="10"/>
    <d v="2017-12-29T00:00:00"/>
    <s v="08/12/2016 04:35am"/>
    <x v="3"/>
    <d v="2017-12-29T00:00:00"/>
    <n v="487637"/>
    <n v="0.48763699999999999"/>
    <n v="1"/>
    <s v="03/19/2017 12:59am"/>
    <s v="NIR"/>
    <x v="0"/>
    <s v="Cognitive Process Transformation"/>
    <s v="CBDS: AI &amp; WDP - Watson Data Platform Solutions"/>
    <s v="Lei Ming (Lei Ming) Ao"/>
    <s v="*"/>
    <m/>
    <m/>
  </r>
  <r>
    <s v="3P-MO8KQ6Y"/>
    <s v="Japan"/>
    <s v="Japan"/>
    <s v="MITSUBISHI UFJ TRUST SYSTEM CO.,LT                                    "/>
    <s v="MUSK ????????????"/>
    <x v="1"/>
    <m/>
    <m/>
    <m/>
    <x v="3"/>
    <x v="1"/>
    <d v="2017-12-22T00:00:00"/>
    <d v="2017-02-08T00:00:00"/>
    <x v="4"/>
    <d v="2017-12-22T00:00:00"/>
    <n v="476190"/>
    <n v="0.47619"/>
    <n v="6"/>
    <d v="2017-02-09T00:00:00"/>
    <s v="NIR"/>
    <x v="0"/>
    <s v="Cog Process Trnsfmtn"/>
    <s v="UNK - Blockchain (CPR)"/>
    <s v="Horii, Hiroshi"/>
    <m/>
    <m/>
    <m/>
  </r>
  <r>
    <s v="4U-76LWVWO"/>
    <s v="Japan"/>
    <s v="Japan"/>
    <s v="AEON MARKETING"/>
    <s v="??UX???Block Chain?"/>
    <x v="4"/>
    <m/>
    <m/>
    <m/>
    <x v="3"/>
    <x v="7"/>
    <d v="2017-12-27T00:00:00"/>
    <s v="05/16/2017 04:33am"/>
    <x v="4"/>
    <d v="2017-12-27T00:00:00"/>
    <n v="476190"/>
    <n v="0.47619"/>
    <n v="3"/>
    <s v="05/18/2017 01:32am"/>
    <s v="Stretch"/>
    <x v="0"/>
    <s v="Cloud Application Innovation"/>
    <m/>
    <s v="Kentaro (KENTARO) Yamada"/>
    <m/>
    <m/>
    <m/>
  </r>
  <r>
    <s v="47-XUDQ6Q3"/>
    <s v="North America"/>
    <s v="US Industrial"/>
    <s v="THE DOW CHEMICAL CO                                                   "/>
    <s v="Blockchain Strategy for the Enterprise."/>
    <x v="3"/>
    <m/>
    <m/>
    <m/>
    <x v="3"/>
    <x v="11"/>
    <d v="2017-10-27T00:00:00"/>
    <d v="2017-05-04T00:00:00"/>
    <x v="4"/>
    <d v="2017-10-27T00:00:00"/>
    <n v="450000"/>
    <n v="0.45"/>
    <n v="12"/>
    <d v="2017-05-11T00:00:00"/>
    <s v="NIR"/>
    <x v="0"/>
    <s v="Cog Process Trnsfmtn"/>
    <s v="CPR: Blockchain Consulting"/>
    <s v="HARGRAVES, GARY (Gary)"/>
    <m/>
    <m/>
    <m/>
  </r>
  <r>
    <s v="TX-1CLVXEX"/>
    <s v="North America"/>
    <s v="US Finance Service"/>
    <s v="J P MORGAN CHASE &amp; CO                                                 "/>
    <s v="Blockchain for Peer to Peer Lending"/>
    <x v="1"/>
    <s v="Yes"/>
    <s v="India"/>
    <s v="Engaged with Account team, understanding the Ethyrium work done as part of PoC"/>
    <x v="3"/>
    <x v="1"/>
    <d v="2017-11-27T00:00:00"/>
    <d v="2017-03-24T00:00:00"/>
    <x v="3"/>
    <d v="2017-11-27T00:00:00"/>
    <n v="450000"/>
    <n v="0.45"/>
    <n v="12"/>
    <d v="2017-03-31T00:00:00"/>
    <s v="NIR"/>
    <x v="0"/>
    <s v="Cog Process Trnsfmtn"/>
    <s v="CPR: Blockchain Consulting"/>
    <s v="LINSALATA, RICHARD R. RICH"/>
    <s v="ZBLKPOC:HW SP: Blockchain Proof of Concept"/>
    <m/>
    <m/>
  </r>
  <r>
    <s v="FY-GPKS9YL"/>
    <s v="North America"/>
    <s v="US Public"/>
    <s v="CareCentrix"/>
    <s v="CareCentrix Blockchain POC"/>
    <x v="0"/>
    <s v="Yes"/>
    <s v="India"/>
    <s v="A concept paper has been submitted to the client team. Awating to hear back on next steps"/>
    <x v="3"/>
    <x v="10"/>
    <d v="2017-12-29T00:00:00"/>
    <s v="02/13/2017 02:55pm"/>
    <x v="4"/>
    <d v="2017-12-29T00:00:00"/>
    <n v="450000"/>
    <n v="0.45"/>
    <n v="4"/>
    <s v="06/14/2017 05:14pm"/>
    <s v="Key stretch"/>
    <x v="0"/>
    <s v="Cloud Application Innovation"/>
    <s v="CAI AMS Outsourcing"/>
    <s v="Robert B. (Bruce) Jackson"/>
    <s v="CLOUD1:All Cloud Sales other than to Cloud SPs"/>
    <m/>
    <m/>
  </r>
  <r>
    <s v="NN-655HH29"/>
    <s v="North America"/>
    <s v="US Communica/CSI"/>
    <s v="FLEETCOR TECHNOLOGIES INC"/>
    <s v="Blockchain Smart Contracts &amp; Payments Engine MVP: Lab Services"/>
    <x v="3"/>
    <m/>
    <m/>
    <m/>
    <x v="3"/>
    <x v="4"/>
    <d v="2017-10-20T00:00:00"/>
    <s v="04/04/2017 02:07pm"/>
    <x v="2"/>
    <d v="2017-10-20T00:00:00"/>
    <n v="400000"/>
    <n v="0.4"/>
    <n v="1"/>
    <s v="06/15/2017 01:32am"/>
    <s v="At Risk"/>
    <x v="1"/>
    <s v="Cloud Developer Service"/>
    <s v="IBM Bluemix Garage - MVP"/>
    <s v="STACIE (Stacie) CRISP"/>
    <s v="ZBLKPOC:HW SP: Blockchain Proof of Concept"/>
    <m/>
    <m/>
  </r>
  <r>
    <s v="OR-LWIUIYG"/>
    <s v="Europe"/>
    <s v="BeNeLux"/>
    <s v="CertiQ B.V."/>
    <s v="Blockchain: CertiQ Certificates of Origin (all energy sources)"/>
    <x v="2"/>
    <m/>
    <m/>
    <m/>
    <x v="3"/>
    <x v="5"/>
    <d v="2017-11-06T00:00:00"/>
    <s v="10/26/2016 10:43am"/>
    <x v="3"/>
    <d v="2017-11-06T00:00:00"/>
    <n v="400000"/>
    <n v="0.4"/>
    <n v="12"/>
    <s v="03/02/2017 04:06pm"/>
    <s v="Stretch"/>
    <x v="0"/>
    <s v="Cloud Application Innovation"/>
    <s v="CAI - Digital Operations"/>
    <s v="Leo (LEO) Dijkstra"/>
    <s v="ZBLKPOC"/>
    <m/>
    <m/>
  </r>
  <r>
    <s v="6L-WDAYRLG"/>
    <s v="Europe"/>
    <s v="DACH"/>
    <s v="Deutsche Telekom AG                                                   "/>
    <s v="Blockchain - PoC"/>
    <x v="2"/>
    <m/>
    <m/>
    <m/>
    <x v="3"/>
    <x v="3"/>
    <d v="2017-12-18T00:00:00"/>
    <d v="2017-02-10T00:00:00"/>
    <x v="3"/>
    <d v="2017-12-18T00:00:00"/>
    <n v="400000"/>
    <n v="0.4"/>
    <n v="12"/>
    <d v="2017-02-16T00:00:00"/>
    <s v="Stretch"/>
    <x v="0"/>
    <s v="Cog Process Trnsfmtn"/>
    <s v="CPR: Blockchain Consulting"/>
    <s v="Brahmbhatt, Hitesh"/>
    <m/>
    <m/>
    <m/>
  </r>
  <r>
    <s v="U7-VU48VH9"/>
    <s v="North America"/>
    <s v="US Federal"/>
    <s v="LOCKHEED MARTIN CORPORATION"/>
    <s v="Space Systems Blockchain"/>
    <x v="3"/>
    <m/>
    <m/>
    <m/>
    <x v="3"/>
    <x v="9"/>
    <d v="2017-12-20T00:00:00"/>
    <s v="04/28/2017 05:10pm"/>
    <x v="4"/>
    <d v="2017-12-20T00:00:00"/>
    <n v="400000"/>
    <n v="0.4"/>
    <n v="12"/>
    <s v="05/04/2017 01:31am"/>
    <s v="Stretch"/>
    <x v="1"/>
    <s v="Cloud Developer Service"/>
    <m/>
    <s v="CHARLES G. (Charlie) MORRISON"/>
    <s v="TWCDATA:WCP SP:Fcst Analytics w/Weather Insights"/>
    <m/>
    <m/>
  </r>
  <r>
    <s v="L9-SCO9BBJ"/>
    <s v="North America"/>
    <s v="US Finance Service"/>
    <s v="MONEYGRAM PAYMENT SYSTEMS WORLDWIDE, INC"/>
    <s v="Blockchain"/>
    <x v="1"/>
    <m/>
    <m/>
    <m/>
    <x v="3"/>
    <x v="1"/>
    <d v="2017-12-29T00:00:00"/>
    <s v="04/27/2017 10:56am"/>
    <x v="3"/>
    <d v="2017-12-29T00:00:00"/>
    <n v="400000"/>
    <n v="0.4"/>
    <n v="12"/>
    <s v="06/01/2017 01:32am"/>
    <s v="NIR"/>
    <x v="1"/>
    <s v="Cloud Developer Service"/>
    <s v="IBM Bluemix Dedicated - API Connect"/>
    <s v="Blake A. (Blake) Hall"/>
    <s v="*"/>
    <m/>
    <m/>
  </r>
  <r>
    <s v="2S-C1SS5WU"/>
    <s v="Europe"/>
    <s v="UKI"/>
    <s v="ASDA STORES LTD                                                       "/>
    <s v="Blockchain @ ASDA"/>
    <x v="4"/>
    <m/>
    <m/>
    <m/>
    <x v="3"/>
    <x v="7"/>
    <d v="2017-12-31T00:00:00"/>
    <d v="2017-03-28T00:00:00"/>
    <x v="4"/>
    <d v="2017-12-31T00:00:00"/>
    <n v="387476"/>
    <n v="0.38747599999999999"/>
    <n v="12"/>
    <d v="2017-03-30T00:00:00"/>
    <s v="NIR"/>
    <x v="3"/>
    <s v="Infrastructure Svcs"/>
    <s v="6950-16G GTS Split Blockchain on Bluemix (Finance Use Only)"/>
    <s v="Hancock, Paul"/>
    <s v="BLKHSBN:HW SP: Blockchain High Sec Bus Netwk Blmix, ZBLKLOCL:HW SP: zSystems Blockchain Local/On Prem."/>
    <m/>
    <m/>
  </r>
  <r>
    <s v="V5-JRKFM2W"/>
    <s v="Europe"/>
    <s v="Nordic"/>
    <s v="TIETO FINLAND OY"/>
    <s v="Tieto Blockchain"/>
    <x v="3"/>
    <m/>
    <m/>
    <m/>
    <x v="3"/>
    <x v="4"/>
    <d v="2017-11-23T00:00:00"/>
    <s v="05/19/2017 04:36am"/>
    <x v="4"/>
    <d v="2017-11-23T00:00:00"/>
    <n v="360000"/>
    <n v="0.36"/>
    <n v="36"/>
    <s v="05/25/2017 01:32am"/>
    <s v="Stretch"/>
    <x v="1"/>
    <s v="Cloud Developer Service"/>
    <s v="Bluemix Public Subscription"/>
    <s v="Tommi (TOMMI) Ristola"/>
    <s v="ZBLKLOCL:HW SP: zSystems Blockchain Local/On Prem."/>
    <m/>
    <m/>
  </r>
  <r>
    <s v="1Z-T7C87X3"/>
    <s v="North America"/>
    <s v="US Public"/>
    <s v="Inmediata Corp"/>
    <s v="Healthcare Blockchain for payment - dev/test cloud beta and production on-prem LinuxOne"/>
    <x v="0"/>
    <m/>
    <m/>
    <m/>
    <x v="3"/>
    <x v="10"/>
    <d v="2017-12-31T00:00:00"/>
    <s v="06/12/2017 05:05pm"/>
    <x v="3"/>
    <d v="2017-12-31T00:00:00"/>
    <n v="360000"/>
    <n v="0.36"/>
    <n v="1"/>
    <s v="06/15/2017 01:32am"/>
    <s v="Stretch"/>
    <x v="5"/>
    <s v="System z"/>
    <s v="IBM LinuxONE Rockhopper"/>
    <s v="Ernie (ERNIE) Ling"/>
    <m/>
    <m/>
    <m/>
  </r>
  <r>
    <s v="SJ-CJ3C1N4"/>
    <s v="Europe"/>
    <s v="DACH"/>
    <s v="KUKA Roboter GmbH                                                     "/>
    <s v="Blockchain"/>
    <x v="3"/>
    <m/>
    <m/>
    <m/>
    <x v="3"/>
    <x v="12"/>
    <d v="2017-10-25T00:00:00"/>
    <d v="2017-03-29T00:00:00"/>
    <x v="3"/>
    <d v="2017-10-25T00:00:00"/>
    <n v="350000"/>
    <n v="0.35"/>
    <n v="12"/>
    <d v="2017-03-30T00:00:00"/>
    <s v="Stretch"/>
    <x v="0"/>
    <s v="Cog Process Trnsfmtn"/>
    <s v="CPR: Blockchain Consulting"/>
    <s v="Schneider, Isabel"/>
    <s v="BLKHSBN:HW SP: Blockchain High Sec Bus Netwk Blmix, ISA-GovtPG81-CitizenEngagement, ZBLKPOC:HW SP: Blockchain Proof of Concept"/>
    <m/>
    <m/>
  </r>
  <r>
    <s v="U3-C9SG5S9"/>
    <s v="Europe"/>
    <s v="DACH"/>
    <s v="SGS SOCIÉTÉ GÉNÉRALE DE SURVEILLANCE SA"/>
    <s v="Food provenance - Blockchain"/>
    <x v="3"/>
    <m/>
    <m/>
    <m/>
    <x v="3"/>
    <x v="12"/>
    <d v="2017-11-20T00:00:00"/>
    <s v="01/23/2017 05:43am"/>
    <x v="3"/>
    <d v="2017-11-20T00:00:00"/>
    <n v="350000"/>
    <n v="0.35"/>
    <n v="36"/>
    <s v="02/19/2017 03:44am"/>
    <s v="Stretch"/>
    <x v="1"/>
    <s v="Cloud Developer Service"/>
    <s v="IBM Bluemix Dedicated - Runtimes"/>
    <s v="DATA WITHHELD"/>
    <s v="ZBLKPOC:HW SP: Blockchain Proof of Concept"/>
    <m/>
    <m/>
  </r>
  <r>
    <s v="R6-0NBM5SL"/>
    <s v="GCG Group"/>
    <s v="GCG"/>
    <s v="Xiamen IoT Industry Research Institute Co., Ltd."/>
    <s v="XiaMen SCP&amp;BlockChain projects"/>
    <x v="3"/>
    <m/>
    <m/>
    <m/>
    <x v="3"/>
    <x v="4"/>
    <d v="2017-11-30T00:00:00"/>
    <s v="05/02/2017 09:40am"/>
    <x v="4"/>
    <d v="2017-11-30T00:00:00"/>
    <n v="350000"/>
    <n v="0.35"/>
    <n v="1"/>
    <s v="05/04/2017 01:31am"/>
    <s v="Stretch"/>
    <x v="5"/>
    <s v="System z"/>
    <s v="IBM LinuxONE Rockhopper"/>
    <s v="YING FANG (YING FANG) XU"/>
    <s v="*"/>
    <m/>
    <m/>
  </r>
  <r>
    <s v="0L-FOHFC26"/>
    <s v="Europe"/>
    <s v="CEE"/>
    <s v="CENTRAL BANK OF RUSSIA                                                "/>
    <s v="Blockchain for CBRF"/>
    <x v="1"/>
    <m/>
    <m/>
    <m/>
    <x v="3"/>
    <x v="1"/>
    <d v="2017-12-25T00:00:00"/>
    <d v="2017-03-27T00:00:00"/>
    <x v="4"/>
    <d v="2017-12-25T00:00:00"/>
    <n v="350000"/>
    <n v="0.35"/>
    <n v="12"/>
    <d v="2017-03-30T00:00:00"/>
    <s v="Stretch"/>
    <x v="0"/>
    <s v="Cog Process Trnsfmtn"/>
    <s v="UNK - Blockchain (CPR)"/>
    <s v="MOLODTSOVA, SVETLANA"/>
    <s v="BLKHSBN:HW SP: Blockchain High Sec Bus Netwk Blmix"/>
    <m/>
    <m/>
  </r>
  <r>
    <s v="M7-9YVQ7GK"/>
    <s v="Asia Pacific"/>
    <s v="ISA"/>
    <s v="HINDUSTAN PETROLEUM CORPORATION LIMITED"/>
    <s v="Blockchain for Oil Data Exchange between OMCs"/>
    <x v="5"/>
    <m/>
    <m/>
    <m/>
    <x v="3"/>
    <x v="11"/>
    <d v="2017-11-27T00:00:00"/>
    <s v="01/24/2017 08:58am"/>
    <x v="4"/>
    <d v="2017-11-27T00:00:00"/>
    <n v="337777"/>
    <n v="0.33777699999999999"/>
    <n v="12"/>
    <s v="05/25/2017 01:31am"/>
    <s v="NIR"/>
    <x v="1"/>
    <s v="Lab Services"/>
    <s v="Other/Integration SW Services"/>
    <s v="Sovenath (Sovenath) Shaw"/>
    <s v="EMBAPPLE:GBS Mobile First Alliance, ISA-BankFMFS03PAY-Payments"/>
    <m/>
    <m/>
  </r>
  <r>
    <s v="IY-D7II8BU"/>
    <s v="North America"/>
    <s v="Canada"/>
    <s v="CANADIAN IMPERIAL BANK OF COMMERCE"/>
    <s v="CoLab - Blockchain for Internal Payments"/>
    <x v="1"/>
    <m/>
    <m/>
    <m/>
    <x v="3"/>
    <x v="1"/>
    <d v="2017-10-20T00:00:00"/>
    <s v="03/02/2016 12:51pm"/>
    <x v="3"/>
    <d v="2017-10-20T00:00:00"/>
    <n v="333335"/>
    <n v="0.33333499999999999"/>
    <n v="1"/>
    <s v="05/18/2017 01:31am"/>
    <s v="Stretch"/>
    <x v="0"/>
    <s v="iX Growth Platform"/>
    <s v="DSI - iX: Digital Commerce: Digital Commerce"/>
    <s v="John (John) Fursey"/>
    <s v="CLOUD1:All Cloud Sales other than to Cloud SPs"/>
    <m/>
    <m/>
  </r>
  <r>
    <s v="8X-Q4P9SCL"/>
    <s v="North America"/>
    <s v="Canada"/>
    <s v="RBC"/>
    <s v="RBC Blockchain POC"/>
    <x v="1"/>
    <m/>
    <m/>
    <m/>
    <x v="3"/>
    <x v="1"/>
    <d v="2017-12-15T00:00:00"/>
    <s v="05/05/2017 09:40am"/>
    <x v="3"/>
    <d v="2017-12-15T00:00:00"/>
    <n v="333335"/>
    <n v="0.33333499999999999"/>
    <n v="1"/>
    <s v="05/11/2017 01:32am"/>
    <s v="Key stretch"/>
    <x v="5"/>
    <s v="Storage"/>
    <s v="DS8000 traditional &amp; hybrid arrays (mix media: Disk, flash)"/>
    <s v="James (JAMES) Hill"/>
    <m/>
    <m/>
    <m/>
  </r>
  <r>
    <s v="1J-TXVCK58"/>
    <s v="Europe"/>
    <s v="DACH"/>
    <s v="CORNÈR BANCA SA"/>
    <s v="Blockchain"/>
    <x v="1"/>
    <m/>
    <m/>
    <m/>
    <x v="3"/>
    <x v="1"/>
    <d v="2017-11-17T00:00:00"/>
    <s v="08/23/2016 07:53am"/>
    <x v="4"/>
    <d v="2017-11-17T00:00:00"/>
    <n v="320000"/>
    <n v="0.32"/>
    <n v="1"/>
    <s v="03/02/2017 04:05pm"/>
    <s v="NIR"/>
    <x v="0"/>
    <s v="Cognitive Process Transformation"/>
    <s v="CBDS: Watson IoT - Connected Solutions"/>
    <s v="DATA WITHHELD"/>
    <m/>
    <m/>
    <m/>
  </r>
  <r>
    <s v="EE-DGRIZXA"/>
    <s v="Europe"/>
    <s v="UKI"/>
    <s v="Standard Life Assurance Ltd"/>
    <s v="Blockchain"/>
    <x v="1"/>
    <m/>
    <m/>
    <m/>
    <x v="3"/>
    <x v="2"/>
    <d v="2017-11-24T00:00:00"/>
    <s v="03/15/2017 09:31am"/>
    <x v="4"/>
    <d v="2017-11-24T00:00:00"/>
    <n v="310000"/>
    <n v="0.31"/>
    <n v="12"/>
    <s v="03/16/2017 02:32am"/>
    <s v="NIR"/>
    <x v="1"/>
    <s v="Cloud Developer Service"/>
    <s v="IBM Bluemix Dedicated - Supported Runtimes for Containers"/>
    <s v="William (WILLIAM) Mullen"/>
    <s v="RABBIT"/>
    <m/>
    <m/>
  </r>
  <r>
    <s v="KW-S5ITF07"/>
    <s v="Europe"/>
    <s v="UKI"/>
    <s v="NEX GROUP PLC                                                         "/>
    <s v="Project Infinity - IBM &amp; Nex Group Collaboration"/>
    <x v="1"/>
    <m/>
    <m/>
    <m/>
    <x v="3"/>
    <x v="1"/>
    <d v="2017-11-30T00:00:00"/>
    <d v="2017-06-09T00:00:00"/>
    <x v="4"/>
    <d v="2017-11-30T00:00:00"/>
    <n v="309981"/>
    <n v="0.30998100000000001"/>
    <n v="3"/>
    <d v="2017-06-09T00:00:00"/>
    <s v="NIR"/>
    <x v="0"/>
    <s v="Cog Process Trnsfmtn"/>
    <s v="CPR: Blockchain Consulting"/>
    <s v="Bandi, Satya"/>
    <s v="NONE:No code/solution involved"/>
    <m/>
    <m/>
  </r>
  <r>
    <s v="NB-YRUS87B"/>
    <s v="Asia Pacific"/>
    <s v="ASEAN"/>
    <s v="MARC ONE MEMBER COMPANY LIMITED"/>
    <s v="Block Chain"/>
    <x v="4"/>
    <m/>
    <m/>
    <m/>
    <x v="3"/>
    <x v="7"/>
    <d v="2017-10-26T00:00:00"/>
    <s v="04/14/2017 03:16am"/>
    <x v="3"/>
    <d v="2017-10-26T00:00:00"/>
    <n v="300000"/>
    <n v="0.3"/>
    <n v="12"/>
    <s v="04/20/2017 01:32am"/>
    <s v="Stretch"/>
    <x v="1"/>
    <s v="Cloud Unit Services"/>
    <s v="6950-98L IBM Cloud Managed Services (Cloud BU)"/>
    <s v="QUOC (Quoc) NGUYEN AN"/>
    <m/>
    <m/>
    <m/>
  </r>
  <r>
    <s v="R3-NKJUOXW"/>
    <s v="Greater China Group"/>
    <s v="GCG"/>
    <s v="SHAN DONG CUB COOPERATE                                               "/>
    <s v="???????"/>
    <x v="1"/>
    <m/>
    <m/>
    <m/>
    <x v="3"/>
    <x v="1"/>
    <d v="2017-10-31T00:00:00"/>
    <d v="2017-05-15T00:00:00"/>
    <x v="3"/>
    <d v="2017-08-31T00:00:00"/>
    <n v="300000"/>
    <n v="0.3"/>
    <n v="12"/>
    <d v="2017-06-13T00:00:00"/>
    <s v="Stretch"/>
    <x v="0"/>
    <s v="Cog Process Trnsfmtn"/>
    <s v="CPR: Blockchain Consulting"/>
    <s v="ZHANG, FEN QIONG"/>
    <s v="NONE:No code/solution involved"/>
    <m/>
    <m/>
  </r>
  <r>
    <s v="DI-8MHCA0P"/>
    <s v="Asia Pacific"/>
    <s v="ISA"/>
    <s v="THE KARUR VYSYA BANK LIMITED"/>
    <s v="ATM transaction settlement solution with blockchain (ATMIA Event)"/>
    <x v="5"/>
    <m/>
    <m/>
    <m/>
    <x v="3"/>
    <x v="1"/>
    <d v="2017-11-03T00:00:00"/>
    <s v="04/27/2017 07:25am"/>
    <x v="3"/>
    <d v="2017-11-03T00:00:00"/>
    <n v="300000"/>
    <n v="0.3"/>
    <n v="12"/>
    <s v="05/20/2017 10:15pm"/>
    <s v="Stretch"/>
    <x v="3"/>
    <s v="Technology Support Services"/>
    <s v="6950-14S ATM and Branch Services Support Solutions"/>
    <s v="Gopalakrishnan (Gopalakrishnan) Kolathu"/>
    <s v="BLKHSBN"/>
    <m/>
    <m/>
  </r>
  <r>
    <s v="VG-YRM6CJI"/>
    <s v="Greater China Group"/>
    <s v="GCG"/>
    <s v="BANK OF CHINA LIMITED, MACAU B                                        "/>
    <s v="Blockchain Pilot"/>
    <x v="1"/>
    <m/>
    <m/>
    <m/>
    <x v="3"/>
    <x v="1"/>
    <d v="2017-11-03T00:00:00"/>
    <d v="2017-01-19T00:00:00"/>
    <x v="2"/>
    <d v="2017-11-03T00:00:00"/>
    <n v="300000"/>
    <n v="0.3"/>
    <n v="6"/>
    <d v="2017-05-11T00:00:00"/>
    <s v="NIR"/>
    <x v="3"/>
    <s v="Infrastructure Svcs"/>
    <s v="6950-16G GTS Split Blockchain on Bluemix (Finance Use Only)"/>
    <s v="WONG, Kenneth"/>
    <m/>
    <m/>
    <m/>
  </r>
  <r>
    <s v="4L-VDWSNXM"/>
    <s v="Asia Pacific"/>
    <s v="Korea"/>
    <s v="EXPORT IMPORT BANK                                                    "/>
    <s v="[KEIB] Blockchain Pilot for FX"/>
    <x v="1"/>
    <m/>
    <m/>
    <m/>
    <x v="3"/>
    <x v="1"/>
    <d v="2017-11-24T00:00:00"/>
    <d v="2017-02-19T00:00:00"/>
    <x v="4"/>
    <d v="2017-11-24T00:00:00"/>
    <n v="300000"/>
    <n v="0.3"/>
    <n v="4"/>
    <d v="2017-02-23T00:00:00"/>
    <s v="NIR"/>
    <x v="0"/>
    <s v="Cog Process Trnsfmtn"/>
    <s v="CPR: Blockchain Consulting"/>
    <s v="Kwon, Dong Won"/>
    <s v="BLUEMIXX:GBS Bluemix Custom Application Services, ISA-TMECS04-SystemsTransf"/>
    <m/>
    <m/>
  </r>
  <r>
    <s v="SE-69XF6K8"/>
    <s v="Europe"/>
    <s v="BeNeLux"/>
    <s v="PROXIMUS PLC"/>
    <s v="Blockchain integration"/>
    <x v="2"/>
    <m/>
    <m/>
    <m/>
    <x v="3"/>
    <x v="3"/>
    <d v="2017-11-26T00:00:00"/>
    <s v="12/14/2016 06:20pm"/>
    <x v="3"/>
    <d v="2017-11-26T00:00:00"/>
    <n v="300000"/>
    <n v="0.3"/>
    <n v="12"/>
    <s v="01/22/2017 05:40am"/>
    <s v="At Risk"/>
    <x v="0"/>
    <s v="Cognitive Process Transformation"/>
    <s v="CBDS: AI &amp; WDP - Discovery &amp; Exploration"/>
    <s v="Arnaud (ARNAUD) Hay"/>
    <m/>
    <m/>
    <m/>
  </r>
  <r>
    <s v="8O-GVRD83M"/>
    <s v="Europe"/>
    <s v="France"/>
    <s v="AUCHAN                                                                "/>
    <s v="démarrer un Projet Blockchain (EDI) Auchan Retail"/>
    <x v="4"/>
    <m/>
    <m/>
    <m/>
    <x v="3"/>
    <x v="7"/>
    <d v="2017-11-30T00:00:00"/>
    <d v="2017-04-21T00:00:00"/>
    <x v="4"/>
    <d v="2017-11-30T00:00:00"/>
    <n v="300000"/>
    <n v="0.3"/>
    <n v="12"/>
    <d v="2017-04-27T00:00:00"/>
    <s v="Stretch"/>
    <x v="0"/>
    <s v="Cog Process Trnsfmtn"/>
    <s v="UNK - Blockchain (CPR)"/>
    <s v="Chambet, Lionel"/>
    <s v="CLOUD1"/>
    <m/>
    <m/>
  </r>
  <r>
    <s v="BN-U1Y0VED"/>
    <s v="North America"/>
    <s v="US Distribution"/>
    <s v="TRAVELPORT LP                                                         "/>
    <s v="Blockchain"/>
    <x v="4"/>
    <m/>
    <m/>
    <m/>
    <x v="3"/>
    <x v="6"/>
    <d v="2017-12-15T00:00:00"/>
    <d v="2016-06-24T00:00:00"/>
    <x v="3"/>
    <d v="2017-12-15T00:00:00"/>
    <n v="300000"/>
    <n v="0.3"/>
    <n v="12"/>
    <d v="2017-05-04T00:00:00"/>
    <s v="Stretch"/>
    <x v="7"/>
    <s v="Industry Platform"/>
    <s v="HSBN SOI Monthly charge"/>
    <s v="POLLOCK, ELIZABETH J (Elizabeth)"/>
    <m/>
    <m/>
    <m/>
  </r>
  <r>
    <s v="CY-ZOSCMXG"/>
    <s v="Greater China Group"/>
    <s v="GCG"/>
    <s v="HUISHANG BANK                                                         "/>
    <s v="blockchain"/>
    <x v="1"/>
    <m/>
    <m/>
    <m/>
    <x v="3"/>
    <x v="1"/>
    <d v="2017-12-20T00:00:00"/>
    <d v="2017-02-27T00:00:00"/>
    <x v="4"/>
    <s v="12/201/2017"/>
    <n v="300000"/>
    <n v="0.3"/>
    <n v="3"/>
    <d v="2017-03-02T00:00:00"/>
    <s v="NIR"/>
    <x v="3"/>
    <s v="Infrastructure Svcs"/>
    <s v="6950-16G GTS Split Blockchain on Bluemix (Finance Use Only)"/>
    <s v="DAI, XI HAI"/>
    <s v="ISA-999-NoSolutionSold"/>
    <m/>
    <m/>
  </r>
  <r>
    <s v="UB-ZJFSG52"/>
    <s v="Europe"/>
    <s v="DACH"/>
    <s v="Hapag-Lloyd AG"/>
    <s v="CeBIT17-Global Business Services,Analytics,GBT 10 for Sales DP only-Neue Opps - &gt; Thema Blockchain - 800K, eSpot Pricing 300K, Watson Explorer 200K, Container Monitoring 300K-000-high (SS4)"/>
    <x v="4"/>
    <m/>
    <m/>
    <m/>
    <x v="3"/>
    <x v="6"/>
    <d v="2017-12-22T00:00:00"/>
    <s v="03/22/2017 01:10pm"/>
    <x v="3"/>
    <d v="2017-12-22T00:00:00"/>
    <n v="300000"/>
    <n v="0.3"/>
    <n v="1"/>
    <s v="05/25/2017 01:32am"/>
    <s v="NIR"/>
    <x v="10"/>
    <s v="Business Analytics Platform"/>
    <s v="Datawatch Monarch Complete"/>
    <s v="DATA WITHHELD"/>
    <s v="ISA-999-NoSolutionSold"/>
    <m/>
    <m/>
  </r>
  <r>
    <s v="UB-ZJFSG52"/>
    <s v="Europe"/>
    <s v="DACH"/>
    <s v="Hapag-Lloyd AG"/>
    <s v="CeBIT17-Global Business Services,Analytics,GBT 10 for Sales DP only-Neue Opps - &gt; Thema Blockchain - 800K, eSpot Pricing 300K, Watson Explorer 200K, Container Monitoring 300K-000-high (SS4)"/>
    <x v="4"/>
    <m/>
    <m/>
    <m/>
    <x v="3"/>
    <x v="6"/>
    <d v="2017-12-22T00:00:00"/>
    <s v="03/22/2017 01:10pm"/>
    <x v="3"/>
    <d v="2017-12-22T00:00:00"/>
    <n v="300000"/>
    <n v="0.3"/>
    <n v="12"/>
    <s v="05/25/2017 01:32am"/>
    <s v="NIR"/>
    <x v="17"/>
    <s v="Watson Commerce"/>
    <s v="WebSphere Commerce as a Service"/>
    <s v="DATA WITHHELD"/>
    <m/>
    <m/>
    <m/>
  </r>
  <r>
    <s v="5F-87G6YL8"/>
    <s v="Europe"/>
    <s v="France"/>
    <s v="KLEPIERRE MANAGEMENT                                                  "/>
    <s v="Fidelity with Blockchain"/>
    <x v="3"/>
    <m/>
    <m/>
    <m/>
    <x v="3"/>
    <x v="12"/>
    <d v="2017-12-28T00:00:00"/>
    <d v="2017-01-10T00:00:00"/>
    <x v="3"/>
    <d v="2017-12-28T00:00:00"/>
    <n v="300000"/>
    <n v="0.3"/>
    <n v="12"/>
    <d v="2017-01-22T00:00:00"/>
    <s v="NIR"/>
    <x v="3"/>
    <s v="Infrastructure Svcs"/>
    <s v="6950-16G GTS Split Blockchain on Bluemix (Finance Use Only)"/>
    <s v="Sergueenkoff, Adrien"/>
    <m/>
    <m/>
    <m/>
  </r>
  <r>
    <s v="NJ-LHUNN6L"/>
    <s v="Greater China Group"/>
    <s v="GCG"/>
    <s v="AIA COMPANY LIMITED                                                   "/>
    <s v="AIA - BlockChain Phase 2"/>
    <x v="1"/>
    <m/>
    <m/>
    <m/>
    <x v="3"/>
    <x v="2"/>
    <d v="2017-12-29T00:00:00"/>
    <d v="2017-06-14T00:00:00"/>
    <x v="4"/>
    <d v="2017-12-29T00:00:00"/>
    <n v="300000"/>
    <n v="0.3"/>
    <n v="6"/>
    <d v="2017-06-14T00:00:00"/>
    <s v="Stretch"/>
    <x v="0"/>
    <s v="Cog Process Trnsfmtn"/>
    <s v="UNK - Blockchain (CPR)"/>
    <s v="LO, JULIANA"/>
    <s v="FIRSTENT:HW SP: First In Enterprise"/>
    <m/>
    <m/>
  </r>
  <r>
    <s v="YI-NIK4BVO"/>
    <s v="Europe"/>
    <s v="UKI"/>
    <s v="LONDON STOCK EXCHANGE PLC"/>
    <s v="Blockchain Platform"/>
    <x v="1"/>
    <s v="Yes"/>
    <s v="US Garage &amp; IRL"/>
    <s v="Had a discussion with Paul Berry, the project team is currently using IRL staff from US and UK, they will engage CIC in future phases. IBM is providing staff support to build a BC solution driven by LSE."/>
    <x v="3"/>
    <x v="1"/>
    <d v="2017-12-19T00:00:00"/>
    <s v="03/03/2016 05:47pm"/>
    <x v="3"/>
    <d v="2017-12-19T00:00:00"/>
    <n v="290000"/>
    <n v="0.28999999999999998"/>
    <n v="1"/>
    <s v="11/30/2016 05:03am"/>
    <s v="Key stretch"/>
    <x v="5"/>
    <s v="Storage"/>
    <s v="DS8000 traditional &amp; hybrid arrays (mix media: Disk, flash)"/>
    <s v="J. (JONATHAN) Fairhurst"/>
    <m/>
    <m/>
    <m/>
  </r>
  <r>
    <s v="O9-LMYII4E"/>
    <s v="Japan"/>
    <s v="Japan"/>
    <s v="DENSO CORPORATION                                                     "/>
    <s v="DENSO ADAS Blockchain business Cloud platform"/>
    <x v="3"/>
    <s v="Yes"/>
    <s v="Japan"/>
    <s v="This opp is related to top and broader Denso-IBM Innovation-as-a-Service partnership.  This opportunity is parked currently and will depend on success of other opportunity (OE-1HQHHUC is the opportunity that is in limelight &amp; high focus with customer)"/>
    <x v="3"/>
    <x v="9"/>
    <d v="2017-10-27T00:00:00"/>
    <d v="2017-03-05T00:00:00"/>
    <x v="3"/>
    <d v="2017-10-27T00:00:00"/>
    <n v="285714"/>
    <n v="0.28571400000000002"/>
    <n v="12"/>
    <d v="2017-03-09T00:00:00"/>
    <s v="Stretch"/>
    <x v="3"/>
    <s v="Infrastructure Svcs"/>
    <s v="6950-16G GTS Split Blockchain on Bluemix (Finance Use Only)"/>
    <s v="Sugihara, Nobuaki"/>
    <s v="EMBAPPLE:GBS Mobile First Alliance"/>
    <m/>
    <m/>
  </r>
  <r>
    <s v="KN-4AH5BHL"/>
    <s v="Japan"/>
    <s v="Japan"/>
    <s v="PANASONIC CORPORATION"/>
    <s v="PISC Block chain"/>
    <x v="3"/>
    <m/>
    <m/>
    <m/>
    <x v="3"/>
    <x v="8"/>
    <d v="2017-11-24T00:00:00"/>
    <s v="11/30/2016 03:23am"/>
    <x v="3"/>
    <d v="2017-11-24T00:00:00"/>
    <n v="285714"/>
    <n v="0.28571400000000002"/>
    <n v="12"/>
    <s v="03/18/2017 07:06pm"/>
    <s v="Stretch"/>
    <x v="0"/>
    <s v="Cloud Application Innovation"/>
    <s v="CAI BDS Business Transformation -Decision Science"/>
    <s v="Satoshi (SATOSHI) Yoshimoto"/>
    <m/>
    <m/>
    <m/>
  </r>
  <r>
    <s v="Z4-75K1A20"/>
    <s v="Japan"/>
    <s v="Japan"/>
    <s v="SUMITOMO CORPORATION                                                  "/>
    <s v="???????Blockchain"/>
    <x v="4"/>
    <m/>
    <m/>
    <m/>
    <x v="3"/>
    <x v="7"/>
    <d v="2017-11-30T00:00:00"/>
    <d v="2017-01-19T00:00:00"/>
    <x v="4"/>
    <d v="2017-11-30T00:00:00"/>
    <n v="285714"/>
    <n v="0.28571400000000002"/>
    <n v="12"/>
    <d v="2017-01-22T00:00:00"/>
    <s v="NIR"/>
    <x v="3"/>
    <s v="Infrastructure Svcs"/>
    <s v="6950-16G GTS Split Blockchain on Bluemix (Finance Use Only)"/>
    <s v="Awazu, Mayu"/>
    <m/>
    <m/>
    <m/>
  </r>
  <r>
    <s v="B0-LBNTZE0"/>
    <s v="Japan"/>
    <s v="Japan"/>
    <s v="TOYOTA COMMUNICATION SYSTEMS CO.,L                                    "/>
    <s v="TCS-TI BlueMix Extremely Rapid Application Development"/>
    <x v="3"/>
    <m/>
    <m/>
    <m/>
    <x v="3"/>
    <x v="9"/>
    <d v="2017-12-22T00:00:00"/>
    <d v="2017-03-29T00:00:00"/>
    <x v="3"/>
    <d v="2017-09-28T00:00:00"/>
    <n v="285714"/>
    <n v="0.28571400000000002"/>
    <n v="12"/>
    <d v="2017-06-08T00:00:00"/>
    <s v="Stretch"/>
    <x v="0"/>
    <s v="Cog Process Trnsfmtn"/>
    <s v="CPR: Blockchain Consulting"/>
    <s v="Ito, Takeshi"/>
    <s v="EMBANLYT:GBS Embedded Analytics"/>
    <m/>
    <m/>
  </r>
  <r>
    <s v="LW-JNI38N9"/>
    <s v="Japan"/>
    <s v="Japan"/>
    <s v="MPHPT JOHOTSUSINSEISAK"/>
    <s v="?_??_H29_Block chain??"/>
    <x v="0"/>
    <m/>
    <m/>
    <m/>
    <x v="3"/>
    <x v="0"/>
    <d v="2017-12-29T00:00:00"/>
    <s v="06/11/2017 11:57pm"/>
    <x v="3"/>
    <d v="2017-12-29T00:00:00"/>
    <n v="285714"/>
    <n v="0.28571400000000002"/>
    <n v="12"/>
    <s v="06/15/2017 01:31am"/>
    <s v="NIR"/>
    <x v="0"/>
    <s v="Cloud Application Innovation"/>
    <s v="CAI Digital Operations - AMS"/>
    <s v="Ayako (AYAKO) Horibe"/>
    <s v="ZBLKPOC:HW SP: Blockchain Proof of Concept"/>
    <m/>
    <m/>
  </r>
  <r>
    <s v="X7-VW6I9VT"/>
    <s v="Japan"/>
    <s v="Japan"/>
    <s v="DATA WITHHELD"/>
    <s v="DATA WITHHELD"/>
    <x v="6"/>
    <m/>
    <m/>
    <m/>
    <x v="3"/>
    <x v="13"/>
    <d v="2017-12-29T00:00:00"/>
    <s v="10/27/2016 06:27am"/>
    <x v="3"/>
    <d v="2017-12-29T00:00:00"/>
    <n v="285714"/>
    <n v="0.28571400000000002"/>
    <n v="12"/>
    <s v="06/01/2017 01:32am"/>
    <s v="NIR"/>
    <x v="0"/>
    <s v="Cloud Application Innovation"/>
    <s v="CAI App Migration &amp; Modernization - Private no-Cloud"/>
    <s v="Takashi (TAKASHI) Amino"/>
    <s v="NONE:No code/solution involved"/>
    <m/>
    <m/>
  </r>
  <r>
    <s v="CV-7LJLHLB"/>
    <s v="North America"/>
    <s v="Canada"/>
    <s v="BANK OF NOVA SCOTIA, THE"/>
    <s v="Blockchain - High Security Business Network as a Cloud Managed Service - Stage I"/>
    <x v="1"/>
    <m/>
    <m/>
    <m/>
    <x v="3"/>
    <x v="1"/>
    <d v="2017-10-16T00:00:00"/>
    <s v="04/19/2017 09:06am"/>
    <x v="4"/>
    <d v="2017-10-16T00:00:00"/>
    <n v="266668"/>
    <n v="0.26666800000000002"/>
    <n v="12"/>
    <s v="04/20/2017 01:32am"/>
    <s v="NIR"/>
    <x v="3"/>
    <s v="Infrastructure Services"/>
    <m/>
    <s v="David (DAVID) Spisak"/>
    <m/>
    <m/>
    <m/>
  </r>
  <r>
    <s v="26-XWUPA5L"/>
    <s v="Europe"/>
    <s v="DACH"/>
    <s v="Continental Automotive GmbH"/>
    <s v="BLOCKCHAIN for Continental CVAM"/>
    <x v="3"/>
    <m/>
    <m/>
    <m/>
    <x v="3"/>
    <x v="9"/>
    <d v="2017-12-15T00:00:00"/>
    <s v="11/17/2016 10:11am"/>
    <x v="6"/>
    <d v="2017-12-15T00:00:00"/>
    <n v="260000"/>
    <n v="0.26"/>
    <n v="12"/>
    <s v="03/18/2017 07:10pm"/>
    <s v="NIR"/>
    <x v="14"/>
    <s v="Watson Services"/>
    <s v="Watson POC Services (Formerly CVA)"/>
    <s v="DATA WITHHELD"/>
    <s v="NONE:No code/solution involved"/>
    <m/>
    <m/>
  </r>
  <r>
    <s v="QT-AUYXMX5"/>
    <s v="North America"/>
    <s v="US Public"/>
    <s v="CARECENTRIX INC"/>
    <s v="Blockchain"/>
    <x v="0"/>
    <m/>
    <m/>
    <m/>
    <x v="3"/>
    <x v="10"/>
    <d v="2017-12-28T00:00:00"/>
    <s v="01/13/2017 12:59pm"/>
    <x v="3"/>
    <d v="2017-12-28T00:00:00"/>
    <n v="252000"/>
    <n v="0.252"/>
    <n v="1"/>
    <s v="03/09/2017 01:32am"/>
    <s v="NIR"/>
    <x v="1"/>
    <s v="Cloud Developer Service"/>
    <s v="Bluemix Public Subscription"/>
    <s v="DANIEL M. (Dan) COTTRELL"/>
    <m/>
    <m/>
    <m/>
  </r>
  <r>
    <s v="3B-M9TMBLT"/>
    <s v="North America"/>
    <s v="US Finance Service"/>
    <s v="INVESCO LTD                                                           "/>
    <s v="Blockchain POC"/>
    <x v="3"/>
    <m/>
    <m/>
    <m/>
    <x v="3"/>
    <x v="4"/>
    <d v="2017-10-20T00:00:00"/>
    <d v="2016-11-30T00:00:00"/>
    <x v="4"/>
    <d v="2017-10-20T00:00:00"/>
    <n v="250000"/>
    <n v="0.25"/>
    <n v="12"/>
    <d v="2017-02-07T00:00:00"/>
    <s v="Stretch"/>
    <x v="0"/>
    <s v="Cog Process Trnsfmtn"/>
    <s v="CPR: Blockchain Consulting"/>
    <s v="ACHANTA, PRAMOD"/>
    <m/>
    <m/>
    <m/>
  </r>
  <r>
    <s v="GX-ADEH6UF"/>
    <s v="Europe"/>
    <s v="DACH"/>
    <s v="SupplyOn AG"/>
    <s v="Blockchain Project at SupplyOn"/>
    <x v="3"/>
    <m/>
    <m/>
    <m/>
    <x v="3"/>
    <x v="8"/>
    <d v="2017-10-20T00:00:00"/>
    <s v="12/14/2016 10:44am"/>
    <x v="4"/>
    <d v="2017-10-20T00:00:00"/>
    <n v="250000"/>
    <n v="0.25"/>
    <n v="12"/>
    <s v="05/20/2017 08:52pm"/>
    <s v="Stretch"/>
    <x v="10"/>
    <s v="Analytics Platform"/>
    <m/>
    <s v="DATA WITHHELD"/>
    <s v="COGNITIV:Embedded Cognitive"/>
    <m/>
    <m/>
  </r>
  <r>
    <s v="C1-7KZINK6"/>
    <s v="North America"/>
    <s v="US Industrial"/>
    <s v="SONY CORP"/>
    <s v="POC Watson Music including Watson Beats."/>
    <x v="3"/>
    <m/>
    <m/>
    <m/>
    <x v="3"/>
    <x v="8"/>
    <d v="2017-10-27T00:00:00"/>
    <s v="10/12/2016 07:24pm"/>
    <x v="3"/>
    <d v="2017-10-27T00:00:00"/>
    <n v="250000"/>
    <n v="0.25"/>
    <n v="12"/>
    <s v="06/07/2017 08:29pm"/>
    <s v="Stretch"/>
    <x v="0"/>
    <s v="iX Growth Platform"/>
    <s v="DSI - iX: Marketing Platforms: Digital Marketing"/>
    <s v="DIANA (Diana) BERMAN"/>
    <m/>
    <m/>
    <m/>
  </r>
  <r>
    <s v="JE-C5HBF1T"/>
    <s v="Europe"/>
    <s v="UKI"/>
    <s v="BP OIL INTERNATIONAL LIMITED                                          "/>
    <s v="L01303 - Blockchain for AIR BP central associates"/>
    <x v="3"/>
    <m/>
    <m/>
    <m/>
    <x v="3"/>
    <x v="11"/>
    <d v="2017-10-31T00:00:00"/>
    <d v="2017-04-28T00:00:00"/>
    <x v="4"/>
    <d v="2017-10-31T00:00:00"/>
    <n v="250000"/>
    <n v="0.25"/>
    <n v="12"/>
    <d v="2017-05-04T00:00:00"/>
    <s v="Stretch"/>
    <x v="0"/>
    <s v="Cog Process Trnsfmtn"/>
    <s v="CPR: Blockchain Consulting"/>
    <s v="Srivastava, Mukul"/>
    <m/>
    <m/>
    <m/>
  </r>
  <r>
    <s v="Z0-G4SKWVT"/>
    <s v="Europe"/>
    <s v="DACH"/>
    <s v="UNHCR - United Nations High Commissioner"/>
    <s v="Blockchain Passport for refugees deployment and support"/>
    <x v="1"/>
    <m/>
    <m/>
    <m/>
    <x v="3"/>
    <x v="1"/>
    <d v="2017-10-31T00:00:00"/>
    <s v="05/23/2017 09:31am"/>
    <x v="4"/>
    <d v="2017-10-31T00:00:00"/>
    <n v="250000"/>
    <n v="0.25"/>
    <n v="12"/>
    <s v="05/25/2017 01:32am"/>
    <s v="Stretch"/>
    <x v="0"/>
    <s v="Cloud Application Innovation"/>
    <s v="CAI DO&amp;IoT: Emerging Technologies"/>
    <s v="DATA WITHHELD"/>
    <s v="*"/>
    <m/>
    <m/>
  </r>
  <r>
    <s v="JH-VA8Z99H"/>
    <s v="North America"/>
    <s v="Canada"/>
    <s v="Jamaica Special Economic Zone Autho                                   "/>
    <s v="BlockChain for Jamaica Logistics"/>
    <x v="4"/>
    <m/>
    <m/>
    <m/>
    <x v="3"/>
    <x v="6"/>
    <d v="2017-11-06T00:00:00"/>
    <d v="2017-04-25T00:00:00"/>
    <x v="6"/>
    <d v="2017-11-06T00:00:00"/>
    <n v="250000"/>
    <n v="0.25"/>
    <n v="9"/>
    <d v="2017-06-08T00:00:00"/>
    <s v="NIR"/>
    <x v="0"/>
    <s v="Cog Process Trnsfmtn"/>
    <s v="CPR: Blockchain Consulting"/>
    <s v="Foote, Gordon W (Gordon)"/>
    <m/>
    <m/>
    <m/>
  </r>
  <r>
    <s v="5X-5Y92LDL"/>
    <s v="North America"/>
    <s v="US Finance Service"/>
    <s v="THE HUNTINGTON NATIONAL BANK                                          "/>
    <s v="Blockchain First Project"/>
    <x v="1"/>
    <m/>
    <m/>
    <m/>
    <x v="3"/>
    <x v="1"/>
    <d v="2017-11-10T00:00:00"/>
    <d v="2017-06-02T00:00:00"/>
    <x v="4"/>
    <d v="2017-11-20T00:00:00"/>
    <n v="250000"/>
    <n v="0.25"/>
    <n v="12"/>
    <d v="2017-06-08T00:00:00"/>
    <s v="Stretch"/>
    <x v="0"/>
    <s v="Cog Process Trnsfmtn"/>
    <s v="CPR: Blockchain Consulting"/>
    <s v="ACHANTA, PRAMOD"/>
    <m/>
    <m/>
    <m/>
  </r>
  <r>
    <s v="YC-L0MQZE7"/>
    <s v="Europe"/>
    <s v="Nordic"/>
    <s v="OPUSCAPITA GROUP OY                                                   "/>
    <s v="OC Blockchain Dispute mgmt implementation"/>
    <x v="3"/>
    <m/>
    <m/>
    <m/>
    <x v="3"/>
    <x v="4"/>
    <d v="2017-11-16T00:00:00"/>
    <d v="2017-02-07T00:00:00"/>
    <x v="3"/>
    <d v="2017-11-16T00:00:00"/>
    <n v="250000"/>
    <n v="0.25"/>
    <n v="12"/>
    <d v="2017-05-04T00:00:00"/>
    <s v="Stretch"/>
    <x v="0"/>
    <s v="Cog Process Trnsfmtn"/>
    <s v="CPR: Blockchain Consulting"/>
    <s v="Uuskoski, Laura"/>
    <s v=", NONE"/>
    <m/>
    <m/>
  </r>
  <r>
    <s v="9P-3713SYQ"/>
    <s v="North America"/>
    <s v="US Federal"/>
    <s v="US DEPT OF THE ARMY                                                   "/>
    <s v="Army - ALCS - AMCOM Blockchain Pilot"/>
    <x v="0"/>
    <m/>
    <m/>
    <m/>
    <x v="3"/>
    <x v="0"/>
    <d v="2017-11-24T00:00:00"/>
    <d v="2017-04-03T00:00:00"/>
    <x v="2"/>
    <d v="2017-11-24T00:00:00"/>
    <n v="250000"/>
    <n v="0.25"/>
    <n v="12"/>
    <d v="2017-06-08T00:00:00"/>
    <s v="Stretch"/>
    <x v="0"/>
    <s v="Cog Process Trnsfmtn"/>
    <s v="CPR: Blockchain Consulting"/>
    <s v="WATERS, CHARLES E"/>
    <m/>
    <m/>
    <m/>
  </r>
  <r>
    <s v="V7-R33HHUY"/>
    <s v="North America"/>
    <s v="US Distribution"/>
    <s v="STARBUCKS CORP                                                        "/>
    <s v="Blockchain POT for Supply Chain"/>
    <x v="4"/>
    <m/>
    <m/>
    <m/>
    <x v="3"/>
    <x v="7"/>
    <d v="2017-11-29T00:00:00"/>
    <d v="2017-04-26T00:00:00"/>
    <x v="3"/>
    <d v="2017-12-04T00:00:00"/>
    <n v="250000"/>
    <n v="0.25"/>
    <n v="4"/>
    <d v="2017-04-27T00:00:00"/>
    <s v="NIR"/>
    <x v="0"/>
    <s v="Cog Process Trnsfmtn"/>
    <s v="CPR: Blockchain Consulting"/>
    <s v="Wang, Yolanda (Yolanda)"/>
    <m/>
    <m/>
    <m/>
  </r>
  <r>
    <s v="4E-6AGTSWQ"/>
    <s v="Europe"/>
    <s v="BeNeLux"/>
    <s v="Tennet TSO                                                            "/>
    <s v="TenneT IT Blockchain partnership RFP tender"/>
    <x v="2"/>
    <m/>
    <m/>
    <m/>
    <x v="3"/>
    <x v="5"/>
    <d v="2017-12-01T00:00:00"/>
    <d v="2016-11-07T00:00:00"/>
    <x v="2"/>
    <d v="2017-12-01T00:00:00"/>
    <n v="250000"/>
    <n v="0.25"/>
    <n v="6"/>
    <d v="2017-06-08T00:00:00"/>
    <s v="At Risk"/>
    <x v="0"/>
    <s v="Cog Process Trnsfmtn"/>
    <s v="CPR: Blockchain Consulting"/>
    <s v="Dijkstra, Leo"/>
    <s v="WATSNEX:Embedded: Watson Explorer - Cognitive"/>
    <m/>
    <m/>
  </r>
  <r>
    <s v="TR-2EUGNTR"/>
    <s v="Europe"/>
    <s v="DACH"/>
    <s v="Robert Bosch GmbH"/>
    <s v="Blockchain Supply Chain Pilot"/>
    <x v="3"/>
    <m/>
    <m/>
    <m/>
    <x v="3"/>
    <x v="9"/>
    <d v="2017-12-15T00:00:00"/>
    <s v="04/26/2017 06:53am"/>
    <x v="3"/>
    <d v="2018-10-31T00:00:00"/>
    <n v="250000"/>
    <n v="0.25"/>
    <n v="10"/>
    <s v="04/27/2017 01:32am"/>
    <s v="NIR"/>
    <x v="0"/>
    <s v="Cognitive Process Transformation"/>
    <s v="CPR: Blockchain Consulting"/>
    <s v="DATA WITHHELD"/>
    <m/>
    <m/>
    <m/>
  </r>
  <r>
    <s v="9Z-9BRUHB7"/>
    <s v="Europe"/>
    <s v="DACH"/>
    <s v="ING Belgium, Brussels, Geneva branch"/>
    <s v="Blockchain"/>
    <x v="1"/>
    <m/>
    <m/>
    <m/>
    <x v="3"/>
    <x v="1"/>
    <d v="2017-12-22T00:00:00"/>
    <s v="08/18/2016 02:15am"/>
    <x v="4"/>
    <d v="2017-12-22T00:00:00"/>
    <n v="250000"/>
    <n v="0.25"/>
    <n v="1"/>
    <s v="03/02/2017 04:05pm"/>
    <s v="NIR"/>
    <x v="0"/>
    <s v="Cognitive Process Transformation"/>
    <s v="CBDS: Watson IoT - Connected Solutions"/>
    <s v="DATA WITHHELD"/>
    <s v="ISA-InsFS24DIGI-E2EDigitizatn"/>
    <m/>
    <m/>
  </r>
  <r>
    <s v="1C-KC6R3ZZ"/>
    <s v="North America"/>
    <s v="US Finance Service"/>
    <s v="METROPOLITAN LIFE INSURANCE COMPANY (INC)"/>
    <s v="AD Backlog - Blockchain Strategy &amp; Lab Phase 2"/>
    <x v="1"/>
    <m/>
    <m/>
    <m/>
    <x v="3"/>
    <x v="2"/>
    <d v="2017-12-29T00:00:00"/>
    <s v="04/11/2017 09:36am"/>
    <x v="4"/>
    <d v="2018-01-01T00:00:00"/>
    <n v="250000"/>
    <n v="0.25"/>
    <n v="12"/>
    <s v="04/14/2017 04:51pm"/>
    <s v="NIR"/>
    <x v="0"/>
    <s v="iX Growth Platform"/>
    <m/>
    <s v="BEE-LIAN D. (Bee-Lian) QUAH"/>
    <m/>
    <m/>
    <m/>
  </r>
  <r>
    <s v="2Z-MPLV5AT"/>
    <s v="North America"/>
    <s v="US Finance Service"/>
    <s v="NEW YORK LIFE INSURANCE COMPANY"/>
    <s v="Blockchain"/>
    <x v="1"/>
    <m/>
    <m/>
    <m/>
    <x v="3"/>
    <x v="2"/>
    <d v="2017-12-29T00:00:00"/>
    <s v="06/01/2017 03:05pm"/>
    <x v="4"/>
    <d v="2017-12-29T00:00:00"/>
    <n v="250000"/>
    <n v="0.25"/>
    <n v="12"/>
    <s v="06/08/2017 01:31am"/>
    <s v="Stretch"/>
    <x v="1"/>
    <s v="Cloud Developer Service"/>
    <m/>
    <s v="Lauren A. (Lauren) Millard"/>
    <m/>
    <m/>
    <m/>
  </r>
  <r>
    <s v="3K-NTDFNJ4"/>
    <s v="North America"/>
    <s v="US Communica/CSI"/>
    <s v="Leg8cy Llc                                                            "/>
    <s v="Blockchain"/>
    <x v="3"/>
    <m/>
    <m/>
    <m/>
    <x v="3"/>
    <x v="4"/>
    <d v="2017-12-29T00:00:00"/>
    <d v="2017-03-27T00:00:00"/>
    <x v="3"/>
    <d v="2017-12-29T00:00:00"/>
    <n v="250000"/>
    <n v="0.25"/>
    <n v="12"/>
    <d v="2017-04-13T00:00:00"/>
    <s v="Stretch"/>
    <x v="0"/>
    <s v="Cloud App Innov"/>
    <s v="CAI Big Data Srvs Blockchain on Big Data"/>
    <s v="Datta, Raj (Raj)"/>
    <m/>
    <m/>
    <m/>
  </r>
  <r>
    <s v="59-9NI697N"/>
    <s v="North America"/>
    <s v="US Industrial"/>
    <s v="Newlight Technologies Llc                                             "/>
    <s v="Blockchain Solution."/>
    <x v="3"/>
    <m/>
    <m/>
    <m/>
    <x v="3"/>
    <x v="11"/>
    <d v="2017-12-29T00:00:00"/>
    <d v="2017-05-15T00:00:00"/>
    <x v="3"/>
    <d v="2017-12-29T00:00:00"/>
    <n v="250000"/>
    <n v="0.25"/>
    <n v="12"/>
    <d v="2017-06-01T00:00:00"/>
    <s v="NIR"/>
    <x v="0"/>
    <s v="Cog Process Trnsfmtn"/>
    <s v="CPR: Blockchain Consulting"/>
    <s v="Datta, Raj (Raj)"/>
    <s v="*"/>
    <m/>
    <m/>
  </r>
  <r>
    <s v="6Q-5ZH3J0L"/>
    <s v="North America"/>
    <s v="US Communica/CSI"/>
    <s v="SHAZAM INC                                                            "/>
    <s v="Blockchain Consulting"/>
    <x v="4"/>
    <m/>
    <m/>
    <m/>
    <x v="3"/>
    <x v="7"/>
    <d v="2017-12-29T00:00:00"/>
    <d v="2017-05-23T00:00:00"/>
    <x v="4"/>
    <d v="2018-01-08T00:00:00"/>
    <n v="250000"/>
    <n v="0.25"/>
    <n v="12"/>
    <d v="2017-05-25T00:00:00"/>
    <s v="Stretch"/>
    <x v="0"/>
    <s v="Cog Process Trnsfmtn"/>
    <s v="CPR: Blockchain Consulting"/>
    <s v="Sazama, Patrick J (Pat)"/>
    <s v="ZBLKPOC"/>
    <m/>
    <m/>
  </r>
  <r>
    <s v="MA-XJ4HAR3"/>
    <s v="Europe"/>
    <s v="BeNeLux"/>
    <s v="ING BANK NV                                                           "/>
    <s v="Blockchain POC ING &amp; Wells Fargo on cross currency transactions"/>
    <x v="1"/>
    <m/>
    <m/>
    <m/>
    <x v="3"/>
    <x v="1"/>
    <d v="2017-12-29T00:00:00"/>
    <d v="2017-03-01T00:00:00"/>
    <x v="3"/>
    <d v="2018-01-01T00:00:00"/>
    <n v="250000"/>
    <n v="0.25"/>
    <n v="6"/>
    <d v="2017-06-08T00:00:00"/>
    <s v="NIR"/>
    <x v="0"/>
    <s v="Cog Process Trnsfmtn"/>
    <s v="CPR: Blockchain Consulting"/>
    <s v="Kempen, F (Frans)"/>
    <s v="ZBLKLOCL:HW SP: zSystems Blockchain Local/On Prem."/>
    <m/>
    <m/>
  </r>
  <r>
    <s v="X8-7T062ND"/>
    <s v="GCG Group"/>
    <s v="GCG"/>
    <s v="LI &amp; FUNG (TRADING) LIMITED"/>
    <s v="Li Fung Blockchain on LinuxOne"/>
    <x v="4"/>
    <m/>
    <m/>
    <m/>
    <x v="3"/>
    <x v="7"/>
    <d v="2017-12-29T00:00:00"/>
    <s v="05/05/2017 05:23am"/>
    <x v="3"/>
    <d v="2017-12-29T00:00:00"/>
    <n v="250000"/>
    <n v="0.25"/>
    <n v="1"/>
    <s v="05/11/2017 01:32am"/>
    <s v="Stretch"/>
    <x v="5"/>
    <s v="System z"/>
    <s v="IBM LinuxONE Rockhopper"/>
    <s v="Alan (Alan) Yu"/>
    <s v="*"/>
    <m/>
    <m/>
  </r>
  <r>
    <s v="80-LZVFWOC"/>
    <s v="Europe"/>
    <s v="DACH"/>
    <s v="car2go Group GmbH                                                     "/>
    <s v="Blockchain for car2go Backbone"/>
    <x v="4"/>
    <m/>
    <m/>
    <m/>
    <x v="3"/>
    <x v="7"/>
    <d v="2017-12-31T00:00:00"/>
    <d v="2017-04-18T00:00:00"/>
    <x v="4"/>
    <d v="2017-12-31T00:00:00"/>
    <n v="250000"/>
    <n v="0.25"/>
    <n v="12"/>
    <d v="2017-04-20T00:00:00"/>
    <s v="NIR"/>
    <x v="7"/>
    <s v="Industry Platform"/>
    <s v="UNK - High Security Business Network"/>
    <s v="WAELDE, FRANK"/>
    <m/>
    <m/>
    <m/>
  </r>
  <r>
    <s v="D0-I12BKPE"/>
    <s v="North America"/>
    <s v="US Industrial"/>
    <s v="TOSHIBA GCS"/>
    <s v="Blockchain on Bluemix"/>
    <x v="3"/>
    <s v="Yes"/>
    <s v="India"/>
    <s v="BDE is in discussion with Todd (account partner) on this opportunity..   Meeting being scheduled in Apr along with Naren on taking this forward."/>
    <x v="3"/>
    <x v="8"/>
    <d v="2017-12-31T00:00:00"/>
    <s v="02/09/2017 12:03pm"/>
    <x v="4"/>
    <d v="2017-12-31T00:00:00"/>
    <n v="250000"/>
    <n v="0.25"/>
    <n v="12"/>
    <s v="02/20/2017 01:36pm"/>
    <s v="Stretch"/>
    <x v="1"/>
    <s v="Cloud Developer Service"/>
    <s v="Bluemix Public Subscription"/>
    <s v="TODD R. (Todd) ROUND"/>
    <s v="ZBLKLOCL:HW SP: zSystems Blockchain Local/On Prem., ZBLKPOC:HW SP: Blockchain Proof of Concept, ZMCODE:HW SP: z Systems Microcode attached opps"/>
    <m/>
    <m/>
  </r>
  <r>
    <s v="I6-R1WG3K3"/>
    <s v="North America"/>
    <s v="US Finance Service"/>
    <s v="PROGRESSIVE CASUALTY INSURANCE COMPANY"/>
    <s v="Blockchain"/>
    <x v="1"/>
    <m/>
    <m/>
    <m/>
    <x v="3"/>
    <x v="2"/>
    <d v="2017-12-31T00:00:00"/>
    <s v="01/17/2017 04:33pm"/>
    <x v="3"/>
    <d v="2017-12-31T00:00:00"/>
    <n v="250000"/>
    <n v="0.25"/>
    <n v="1"/>
    <s v="02/14/2017 11:23am"/>
    <s v="Stretch"/>
    <x v="5"/>
    <s v="System z"/>
    <s v="Linux on IBM z Systems"/>
    <s v="Monica J. (Monica) Orlando"/>
    <s v=", IGSPU, BLUEMIXX"/>
    <m/>
    <m/>
  </r>
  <r>
    <s v="XI-PSPLCIV"/>
    <s v="North America"/>
    <s v="US Federal"/>
    <s v="US AGENCY FOR INTERNATIONAL                                           "/>
    <s v="USAID Global Dev Lab - Agriculture Block Chain"/>
    <x v="0"/>
    <m/>
    <m/>
    <m/>
    <x v="3"/>
    <x v="0"/>
    <d v="2017-12-31T00:00:00"/>
    <d v="2017-04-11T00:00:00"/>
    <x v="6"/>
    <d v="2017-12-31T00:00:00"/>
    <n v="250000"/>
    <n v="0.25"/>
    <n v="6"/>
    <d v="2017-04-13T00:00:00"/>
    <s v="NIR"/>
    <x v="0"/>
    <s v="Cog Process Trnsfmtn"/>
    <s v="CPR: Blockchain Consulting"/>
    <s v="Scalzo, Christopher R"/>
    <s v="WATSNEX, ANCLOUDA"/>
    <m/>
    <m/>
  </r>
  <r>
    <s v="RK-DRIWLYM"/>
    <s v="Asia Pacific"/>
    <s v="ANZ"/>
    <s v="VICTORIAN WORKCOVER AUTHORITY                                         "/>
    <s v="Watson Claims Improvement"/>
    <x v="0"/>
    <m/>
    <m/>
    <m/>
    <x v="3"/>
    <x v="0"/>
    <d v="2017-12-15T00:00:00"/>
    <d v="2017-05-17T00:00:00"/>
    <x v="3"/>
    <d v="2017-12-15T00:00:00"/>
    <n v="248000"/>
    <n v="0.248"/>
    <n v="12"/>
    <d v="2017-06-01T00:00:00"/>
    <s v="Stretch"/>
    <x v="0"/>
    <s v="Cog Process Trnsfmtn"/>
    <s v="CPR: Blockchain Consulting"/>
    <s v="HOLDER, BYRON (Byron)"/>
    <s v="ISA-999-NoSolutionSold"/>
    <m/>
    <m/>
  </r>
  <r>
    <s v="C9-QHO3E55"/>
    <s v="GCG Group"/>
    <s v="GCG"/>
    <s v="Bank of Nanjing Co., Ltd."/>
    <s v="Blockchain??"/>
    <x v="1"/>
    <m/>
    <m/>
    <m/>
    <x v="3"/>
    <x v="1"/>
    <d v="2017-10-26T00:00:00"/>
    <s v="11/18/2016 08:00am"/>
    <x v="3"/>
    <d v="2017-10-26T00:00:00"/>
    <n v="242612"/>
    <n v="0.24261199999999999"/>
    <n v="1"/>
    <s v="03/31/2017 01:31am"/>
    <s v="Stretch"/>
    <x v="1"/>
    <s v="Lab Services"/>
    <s v="Software Services - Bluemix Garage"/>
    <s v="Hong Ni (Hong Ni) Ren"/>
    <s v="ISA-999-NoSolutionSold"/>
    <m/>
    <m/>
  </r>
  <r>
    <s v="GS-6ICQHYO"/>
    <s v="GCG Group"/>
    <s v="GCG"/>
    <s v="CHIA TAI GROUP"/>
    <s v="blockchain"/>
    <x v="4"/>
    <m/>
    <m/>
    <m/>
    <x v="3"/>
    <x v="7"/>
    <d v="2017-12-29T00:00:00"/>
    <s v="12/28/2016 01:13am"/>
    <x v="3"/>
    <d v="2017-12-29T00:00:00"/>
    <n v="242612"/>
    <n v="0.24261199999999999"/>
    <n v="1"/>
    <s v="03/23/2017 10:40pm"/>
    <s v="Stretch"/>
    <x v="1"/>
    <s v="Lab Services"/>
    <s v="Software Services - Bluemix Garage"/>
    <s v="YI (YI) ZHAO"/>
    <s v="BLKHSBN:HW SP: Blockchain High Sec Bus Netwk Blmix"/>
    <m/>
    <m/>
  </r>
  <r>
    <s v="OU-S1TQ5D1"/>
    <s v="Latin America"/>
    <s v="Mexico"/>
    <s v="AXA SEGUROS SA, DE CV"/>
    <s v="Blockchain para historial médico"/>
    <x v="1"/>
    <m/>
    <m/>
    <m/>
    <x v="3"/>
    <x v="2"/>
    <d v="2017-10-06T00:00:00"/>
    <s v="02/09/2017 05:47pm"/>
    <x v="3"/>
    <d v="2017-10-06T00:00:00"/>
    <n v="200000"/>
    <n v="0.2"/>
    <n v="12"/>
    <s v="02/16/2017 01:32am"/>
    <s v="Stretch"/>
    <x v="0"/>
    <s v="Cognitive Process Transformation"/>
    <s v="Do Not Use - GPP GSDH"/>
    <s v="CAIO (CAIO) RAINERIO DE ARAUJO SILVA"/>
    <s v="ZBLKPOC"/>
    <m/>
    <m/>
  </r>
  <r>
    <s v="TP-7KEK7RY"/>
    <s v="Europe"/>
    <s v="DACH"/>
    <s v="Bundesministerium für Gesundheit                                     "/>
    <s v="Blockchain für Gesundheitsdatenaustasch"/>
    <x v="0"/>
    <m/>
    <m/>
    <m/>
    <x v="3"/>
    <x v="10"/>
    <d v="2017-10-10T00:00:00"/>
    <d v="2017-05-10T00:00:00"/>
    <x v="3"/>
    <d v="2017-10-10T00:00:00"/>
    <n v="200000"/>
    <n v="0.2"/>
    <n v="12"/>
    <d v="2017-05-11T00:00:00"/>
    <s v="NIR"/>
    <x v="0"/>
    <s v="Cog Process Trnsfmtn"/>
    <s v="CPR: Blockchain Consulting"/>
    <s v="Fuerst, Philipp"/>
    <m/>
    <m/>
    <m/>
  </r>
  <r>
    <s v="33-K2J0COE"/>
    <s v="North America"/>
    <s v="US Industrial"/>
    <s v="Apple Inc"/>
    <s v="Blockchain for Apple IS&amp;T"/>
    <x v="3"/>
    <m/>
    <m/>
    <m/>
    <x v="3"/>
    <x v="8"/>
    <d v="2017-10-18T00:00:00"/>
    <s v="04/24/2017 10:36pm"/>
    <x v="4"/>
    <d v="2017-10-18T00:00:00"/>
    <n v="200000"/>
    <n v="0.2"/>
    <n v="12"/>
    <s v="04/27/2017 01:31am"/>
    <s v="NIR"/>
    <x v="1"/>
    <s v="Cloud Developer Service"/>
    <m/>
    <s v="DAN (Dan) ROLLA"/>
    <s v="BLKHSBN"/>
    <m/>
    <m/>
  </r>
  <r>
    <s v="KR-VIDMQL9"/>
    <s v="Europe"/>
    <s v="DACH"/>
    <s v="Commerzbank AG                                                        "/>
    <s v="Commerzbank Trade Finance - Blockchain Bluemix HSBN"/>
    <x v="1"/>
    <m/>
    <m/>
    <m/>
    <x v="3"/>
    <x v="1"/>
    <d v="2017-10-20T00:00:00"/>
    <d v="2017-05-08T00:00:00"/>
    <x v="4"/>
    <d v="2017-10-20T00:00:00"/>
    <n v="200000"/>
    <n v="0.2"/>
    <n v="12"/>
    <d v="2017-05-11T00:00:00"/>
    <s v="Stretch"/>
    <x v="7"/>
    <s v="Industry Platform"/>
    <s v="HSBN Support 12 month"/>
    <s v="Akkerman, Yuecel"/>
    <s v="ZBLKPOC"/>
    <m/>
    <m/>
  </r>
  <r>
    <s v="Q5-8FJ1ZFG"/>
    <s v="North America"/>
    <s v="US Finance Service"/>
    <s v="RGA REINSURANCE COMPANY                                               "/>
    <s v="Blockchain Strategy"/>
    <x v="1"/>
    <m/>
    <m/>
    <m/>
    <x v="3"/>
    <x v="2"/>
    <d v="2017-10-23T00:00:00"/>
    <d v="2016-09-09T00:00:00"/>
    <x v="3"/>
    <d v="2017-10-13T00:00:00"/>
    <n v="200000"/>
    <n v="0.2"/>
    <n v="4"/>
    <d v="2017-05-25T00:00:00"/>
    <s v="Stretch"/>
    <x v="0"/>
    <s v="Cog Process Trnsfmtn"/>
    <s v="CPR: Blockchain Consulting"/>
    <s v="Bergen, Paul F (Paul)"/>
    <s v="ISA-BankFMFS03-BackOfficeOps, ISA-C&amp;PIS13-UpstrmPetroSolns, ISA-C&amp;PIS21-MidDownstreamPetro"/>
    <m/>
    <m/>
  </r>
  <r>
    <s v="C1-OT5LY7O"/>
    <s v="North America"/>
    <s v="US Industrial"/>
    <s v="EXXONMOBIL GLOBAL SERVICES COMPANY"/>
    <s v="Blockchain - next phase of PoC - Capital Projects Materials Management Use case"/>
    <x v="3"/>
    <m/>
    <m/>
    <m/>
    <x v="3"/>
    <x v="11"/>
    <d v="2017-10-27T00:00:00"/>
    <s v="02/05/2017 03:55pm"/>
    <x v="3"/>
    <d v="2017-10-27T00:00:00"/>
    <n v="200000"/>
    <n v="0.2"/>
    <n v="12"/>
    <s v="04/13/2017 01:32am"/>
    <s v="Stretch"/>
    <x v="1"/>
    <s v="Lab Services"/>
    <s v="Software Services - Bluemix Garage"/>
    <s v="James N. (Jim) Lawnin"/>
    <s v="EMBIoT:GBS Embed Internet of Things, ISA-ElecIS06CIOT-IOTElectrncs, WATSNIOT:Embedded: Watson Internet of Things - Co"/>
    <m/>
    <m/>
  </r>
  <r>
    <s v="U4-V0KAZC6"/>
    <s v="North America"/>
    <s v="US Industrial"/>
    <s v="JABIL GLOBAL SERVICES, LLC"/>
    <s v="Jabil - POC for IoT, Blockchain and CryptoMarkers for tamper protection and provenance in Supply Chain"/>
    <x v="3"/>
    <m/>
    <m/>
    <m/>
    <x v="3"/>
    <x v="8"/>
    <d v="2017-10-27T00:00:00"/>
    <s v="05/10/2017 03:00pm"/>
    <x v="4"/>
    <d v="2017-10-27T00:00:00"/>
    <n v="200000"/>
    <n v="0.2"/>
    <n v="12"/>
    <s v="06/12/2017 02:43pm"/>
    <s v="Stretch"/>
    <x v="0"/>
    <s v="Cognitive Process Transformation"/>
    <s v="CBDS: Watson IoT - Connected Solutions"/>
    <s v="Les (Les) Botfa"/>
    <s v="CLOUD1:All Cloud Sales other than to Cloud SPs, ZBLKLOCL:HW SP: zSystems Blockchain Local/On Prem."/>
    <m/>
    <m/>
  </r>
  <r>
    <s v="MS-P4N1YJK"/>
    <s v="Latin America"/>
    <s v="SSA"/>
    <s v="BANCO CENTRAL DEL ECUADOR"/>
    <s v="Blockchain Dinero Electronico BANCO CENTRAL DEL ECUADOR"/>
    <x v="1"/>
    <m/>
    <m/>
    <m/>
    <x v="3"/>
    <x v="1"/>
    <d v="2017-11-01T00:00:00"/>
    <s v="03/21/2017 04:13pm"/>
    <x v="4"/>
    <d v="2017-11-01T00:00:00"/>
    <n v="200000"/>
    <n v="0.2"/>
    <n v="1"/>
    <s v="03/23/2017 02:32am"/>
    <s v="Stretch"/>
    <x v="5"/>
    <s v="System z"/>
    <m/>
    <s v="JOSE ANTONIO (JOSE ANTONIO) HIGUERA RAPA"/>
    <s v="CLOUD1:All Cloud Sales other than to Cloud SPs"/>
    <m/>
    <m/>
  </r>
  <r>
    <s v="FW-93F4WFL"/>
    <s v="North America"/>
    <s v="US Federal"/>
    <s v="NSJ - USAID - US Agency for International Development 9234"/>
    <s v="USAID Blockchain"/>
    <x v="0"/>
    <m/>
    <m/>
    <m/>
    <x v="3"/>
    <x v="0"/>
    <d v="2017-11-15T00:00:00"/>
    <s v="03/29/2017 02:00pm"/>
    <x v="3"/>
    <d v="2017-11-15T00:00:00"/>
    <n v="200000"/>
    <n v="0.2"/>
    <n v="12"/>
    <s v="05/25/2017 01:31am"/>
    <s v="Stretch"/>
    <x v="1"/>
    <s v="Cloud Developer Service"/>
    <s v="Bluemix Public Subscription"/>
    <s v="Christopher S. (Chris) DeWitt"/>
    <s v="ZBLKPOC"/>
    <m/>
    <m/>
  </r>
  <r>
    <s v="TK-R40130T"/>
    <s v="Europe"/>
    <s v="BeNeLux"/>
    <s v="Rijkswaterstaat                                                       "/>
    <s v="Blockchain Pilot for Data Innovation Lab"/>
    <x v="0"/>
    <m/>
    <m/>
    <m/>
    <x v="3"/>
    <x v="0"/>
    <d v="2017-11-17T00:00:00"/>
    <d v="2017-05-19T00:00:00"/>
    <x v="2"/>
    <d v="2017-11-17T00:00:00"/>
    <n v="200000"/>
    <n v="0.2"/>
    <n v="4"/>
    <d v="2017-05-25T00:00:00"/>
    <s v="Stretch"/>
    <x v="0"/>
    <s v="Cog Process Trnsfmtn"/>
    <s v="CPR: Blockchain Consulting"/>
    <s v="de Jong, Martin"/>
    <s v="FIRSTENT:HW SP: First In Enterprise, ZBLKLOCL:HW SP: zSystems Blockchain Local/On Prem."/>
    <m/>
    <m/>
  </r>
  <r>
    <s v="ZE-SG46F67"/>
    <s v="Asia Pacific"/>
    <s v="ANZ"/>
    <s v="AUSTRALIAN POSTAL CORPORATION T/A AUSTRALIA POST"/>
    <s v="Front-end VMS Modernisation &amp; Blockchain platform"/>
    <x v="4"/>
    <m/>
    <m/>
    <m/>
    <x v="3"/>
    <x v="6"/>
    <d v="2017-11-17T00:00:00"/>
    <s v="02/21/2017 05:46pm"/>
    <x v="4"/>
    <d v="2017-11-17T00:00:00"/>
    <n v="200000"/>
    <n v="0.2"/>
    <n v="1"/>
    <s v="02/23/2017 01:32am"/>
    <s v="Stretch"/>
    <x v="5"/>
    <s v="Storage"/>
    <s v="DS8000 all flash arrays (no mix media, flash only)"/>
    <s v="ROBERT (Robert) CHAPMAN"/>
    <s v="FIRSTENT:HW SP: First In Enterprise, ZBLKLOCL:HW SP: zSystems Blockchain Local/On Prem."/>
    <m/>
    <m/>
  </r>
  <r>
    <s v="ZE-SG46F67"/>
    <s v="Asia Pacific"/>
    <s v="ANZ"/>
    <s v="AUSTRALIAN POSTAL CORPORATION T/A AUSTRALIA POST"/>
    <s v="Front-end VMS Modernisation &amp; Blockchain platform"/>
    <x v="4"/>
    <m/>
    <m/>
    <m/>
    <x v="3"/>
    <x v="6"/>
    <d v="2017-11-17T00:00:00"/>
    <s v="02/21/2017 05:46pm"/>
    <x v="4"/>
    <d v="2017-11-17T00:00:00"/>
    <n v="200000"/>
    <n v="0.2"/>
    <n v="1"/>
    <s v="02/23/2017 01:32am"/>
    <s v="Stretch"/>
    <x v="5"/>
    <s v="System z"/>
    <s v="z/OS &amp; OS/390"/>
    <s v="ROBERT (Robert) CHAPMAN"/>
    <s v="ASASERVC"/>
    <m/>
    <m/>
  </r>
  <r>
    <s v="GD-XE9GW0W"/>
    <s v="Asia Pacific"/>
    <s v="ASEAN"/>
    <s v="MUANG THAI LIFE ASSURANCE                                             "/>
    <s v="Bluemix for blockchain"/>
    <x v="1"/>
    <m/>
    <m/>
    <m/>
    <x v="3"/>
    <x v="2"/>
    <d v="2017-11-24T00:00:00"/>
    <d v="2017-03-17T00:00:00"/>
    <x v="3"/>
    <d v="2017-11-24T00:00:00"/>
    <n v="200000"/>
    <n v="0.2"/>
    <n v="12"/>
    <d v="2017-04-13T00:00:00"/>
    <s v="Stretch"/>
    <x v="3"/>
    <s v="Infrastructure Svcs"/>
    <s v="6950-16G GTS Split Blockchain on Bluemix (Finance Use Only)"/>
    <s v="Chairattanamanokorn, Darunee"/>
    <s v="ACTINSIG"/>
    <m/>
    <m/>
  </r>
  <r>
    <s v="YP-IX1XWSI"/>
    <s v="North America"/>
    <s v="US Finance Service"/>
    <s v="THE HUNTINGTON NATIONAL BANK                                          "/>
    <s v="HNB: Blockchain on Cloud"/>
    <x v="1"/>
    <m/>
    <m/>
    <m/>
    <x v="3"/>
    <x v="1"/>
    <d v="2017-11-24T00:00:00"/>
    <d v="2017-05-10T00:00:00"/>
    <x v="4"/>
    <d v="2017-12-01T00:00:00"/>
    <n v="200000"/>
    <n v="0.2"/>
    <n v="12"/>
    <d v="2017-05-11T00:00:00"/>
    <s v="NIR"/>
    <x v="3"/>
    <s v="Infrastructure Svcs"/>
    <s v="6950-16G GTS Split Blockchain on Bluemix (Finance Use Only)"/>
    <s v="HOOVER, JEFF A (Jeff)"/>
    <m/>
    <m/>
    <m/>
  </r>
  <r>
    <s v="TX-1CLVXEX"/>
    <s v="North America"/>
    <s v="US Finance Service"/>
    <s v="J P MORGAN CHASE &amp; CO                                                 "/>
    <s v="Blockchain for Peer to Peer Lending"/>
    <x v="1"/>
    <s v="Yes"/>
    <s v="India"/>
    <s v="Engaged with Account team, understanding the Ethyrium work done as part of PoC"/>
    <x v="3"/>
    <x v="1"/>
    <d v="2017-11-27T00:00:00"/>
    <d v="2017-03-24T00:00:00"/>
    <x v="3"/>
    <d v="2017-11-27T00:00:00"/>
    <n v="200000"/>
    <n v="0.2"/>
    <n v="12"/>
    <d v="2017-03-31T00:00:00"/>
    <s v="NIR"/>
    <x v="7"/>
    <s v="Industry Platform"/>
    <s v="HSBN Support 12 month"/>
    <s v="LINSALATA, RICHARD R. RICH"/>
    <m/>
    <m/>
    <m/>
  </r>
  <r>
    <s v="WC-FX0TPPN"/>
    <s v="Europe"/>
    <s v="France"/>
    <s v="KORELIO                                                               "/>
    <s v="Blockchain"/>
    <x v="0"/>
    <m/>
    <m/>
    <m/>
    <x v="3"/>
    <x v="0"/>
    <d v="2017-11-27T00:00:00"/>
    <d v="2017-04-04T00:00:00"/>
    <x v="3"/>
    <d v="2017-11-27T00:00:00"/>
    <n v="200000"/>
    <n v="0.2"/>
    <n v="12"/>
    <d v="2017-04-06T00:00:00"/>
    <s v="NIR"/>
    <x v="0"/>
    <s v="Cog Process Trnsfmtn"/>
    <s v="CPR: Blockchain Consulting"/>
    <s v="Bardet, Christian"/>
    <m/>
    <m/>
    <m/>
  </r>
  <r>
    <s v="1J-0OYU3VJ"/>
    <s v="Europe"/>
    <s v="France"/>
    <s v="ELECTRICITE DE FRANCE                                                 "/>
    <s v="EDF blockchain - confidential"/>
    <x v="2"/>
    <m/>
    <m/>
    <m/>
    <x v="3"/>
    <x v="5"/>
    <d v="2017-12-04T00:00:00"/>
    <d v="2017-04-05T00:00:00"/>
    <x v="4"/>
    <d v="2017-12-04T00:00:00"/>
    <n v="200000"/>
    <n v="0.2"/>
    <n v="3"/>
    <d v="2017-04-06T00:00:00"/>
    <s v="Stretch"/>
    <x v="0"/>
    <s v="Cog Process Trnsfmtn"/>
    <s v="CPR: Blockchain Consulting"/>
    <s v="Guedj, Sarah"/>
    <s v="BLUEMIXX:GBS Bluemix Custom Application Services"/>
    <m/>
    <m/>
  </r>
  <r>
    <s v="9I-BZ4NYDP"/>
    <s v="Latin America"/>
    <s v="Mexico"/>
    <s v="INTERACCIONES CASA DE BOLSA S.A. DE C.V."/>
    <s v="Cash Management con Hyperledger"/>
    <x v="1"/>
    <m/>
    <m/>
    <m/>
    <x v="3"/>
    <x v="1"/>
    <d v="2017-12-08T00:00:00"/>
    <s v="11/18/2016 04:01pm"/>
    <x v="3"/>
    <d v="2017-12-08T00:00:00"/>
    <n v="200000"/>
    <n v="0.2"/>
    <n v="1"/>
    <s v="05/25/2017 01:32am"/>
    <s v="Stretch"/>
    <x v="1"/>
    <s v="Cloud Developer Service"/>
    <s v="IBM Bluemix Dedicated - Runtimes"/>
    <s v="Cesar Luis (CESAR LUIS) Garcia Fierro"/>
    <s v="*"/>
    <m/>
    <m/>
  </r>
  <r>
    <s v="B4-IJ6TG7Y"/>
    <s v="North America"/>
    <s v="US Distribution"/>
    <s v="COSTCO WHOLESALE INC                                                  "/>
    <s v="Blockchain for Pharmacy"/>
    <x v="4"/>
    <m/>
    <m/>
    <m/>
    <x v="3"/>
    <x v="7"/>
    <d v="2017-12-13T00:00:00"/>
    <d v="2017-03-17T00:00:00"/>
    <x v="4"/>
    <d v="2017-12-13T00:00:00"/>
    <n v="200000"/>
    <n v="0.2"/>
    <n v="12"/>
    <d v="2017-03-23T00:00:00"/>
    <s v="Stretch"/>
    <x v="3"/>
    <s v="Infrastructure Svcs"/>
    <s v="6950-16G GTS Split Blockchain on Bluemix (Finance Use Only)"/>
    <s v="PETERSON, JULI M (Juli)"/>
    <s v="NONE:No code/solution involved"/>
    <m/>
    <m/>
  </r>
  <r>
    <s v="AC-10O2FCX"/>
    <s v="North America"/>
    <s v="US Finance Service"/>
    <s v="CHICAGO MERCANTILE EXCHANGE INC."/>
    <s v="RGW - Blockchain Garage (2017)"/>
    <x v="1"/>
    <m/>
    <m/>
    <m/>
    <x v="3"/>
    <x v="1"/>
    <d v="2017-12-15T00:00:00"/>
    <s v="12/19/2016 02:29pm"/>
    <x v="3"/>
    <d v="2017-12-15T00:00:00"/>
    <n v="200000"/>
    <n v="0.2"/>
    <n v="1"/>
    <s v="05/18/2017 01:31am"/>
    <s v="Stretch"/>
    <x v="1"/>
    <s v="Lab Services"/>
    <s v="Software Services - Bluemix Garage"/>
    <s v="Richard G. (Rick) Walker"/>
    <m/>
    <m/>
    <m/>
  </r>
  <r>
    <s v="LU-4RYXKJ7"/>
    <s v="Latin America"/>
    <s v="SSA"/>
    <s v="COLOMBINA S.A.                                                        "/>
    <s v="Blockchain"/>
    <x v="4"/>
    <m/>
    <m/>
    <m/>
    <x v="3"/>
    <x v="7"/>
    <d v="2017-12-20T00:00:00"/>
    <d v="2017-05-24T00:00:00"/>
    <x v="3"/>
    <d v="2017-12-20T00:00:00"/>
    <n v="200000"/>
    <n v="0.2"/>
    <n v="12"/>
    <d v="2017-05-25T00:00:00"/>
    <s v="Stretch"/>
    <x v="3"/>
    <s v="Infrastructure Svcs"/>
    <s v="6950-16G GTS Split Blockchain on Bluemix (Finance Use Only)"/>
    <s v="CAMACHO DIAZ, SANDRA JIMENA"/>
    <m/>
    <m/>
    <m/>
  </r>
  <r>
    <s v="MA-YB1KOA7"/>
    <s v="Europe"/>
    <s v="France"/>
    <s v="REXEL FRANCE                                                          "/>
    <s v="Blockchain"/>
    <x v="4"/>
    <m/>
    <m/>
    <m/>
    <x v="3"/>
    <x v="7"/>
    <d v="2017-12-20T00:00:00"/>
    <d v="2017-03-21T00:00:00"/>
    <x v="3"/>
    <d v="2017-12-20T00:00:00"/>
    <n v="200000"/>
    <n v="0.2"/>
    <n v="12"/>
    <d v="2017-03-23T00:00:00"/>
    <s v="NIR"/>
    <x v="0"/>
    <s v="Cog Process Trnsfmtn"/>
    <s v="CPR: Blockchain Consulting"/>
    <s v="Ferrando, Bertrand"/>
    <s v="ZBLKPOC"/>
    <m/>
    <m/>
  </r>
  <r>
    <s v="B8-KTE9GSC"/>
    <s v="Europe"/>
    <s v="DACH"/>
    <s v="DLR Dienstleistungszentrum                                            "/>
    <s v="BlockChain"/>
    <x v="0"/>
    <m/>
    <m/>
    <m/>
    <x v="3"/>
    <x v="0"/>
    <d v="2017-12-22T00:00:00"/>
    <d v="2017-05-10T00:00:00"/>
    <x v="3"/>
    <d v="2017-12-22T00:00:00"/>
    <n v="200000"/>
    <n v="0.2"/>
    <n v="12"/>
    <d v="2017-05-11T00:00:00"/>
    <s v="Stretch"/>
    <x v="0"/>
    <s v="Cog Process Trnsfmtn"/>
    <s v="CPR: Blockchain Consulting"/>
    <s v="Widmann, Alexander"/>
    <s v="ISA-999-NoSolutionSold"/>
    <m/>
    <m/>
  </r>
  <r>
    <s v="UB-ZJFSG52"/>
    <s v="Europe"/>
    <s v="DACH"/>
    <s v="Hapag-Lloyd AG"/>
    <s v="CeBIT17-Global Business Services,Analytics,GBT 10 for Sales DP only-Neue Opps - &gt; Thema Blockchain - 800K, eSpot Pricing 300K, Watson Explorer 200K, Container Monitoring 300K-000-high (SS4)"/>
    <x v="4"/>
    <m/>
    <m/>
    <m/>
    <x v="3"/>
    <x v="6"/>
    <d v="2017-12-22T00:00:00"/>
    <s v="03/22/2017 01:10pm"/>
    <x v="3"/>
    <d v="2017-12-22T00:00:00"/>
    <n v="200000"/>
    <n v="0.2"/>
    <n v="1"/>
    <s v="05/25/2017 01:31am"/>
    <s v="NIR"/>
    <x v="10"/>
    <s v="Analytics Platform"/>
    <s v="Watson Explorer-Enterprise Edition"/>
    <s v="DATA WITHHELD"/>
    <m/>
    <m/>
    <m/>
  </r>
  <r>
    <s v="LP-A8CLSZ4"/>
    <s v="North America"/>
    <s v="US Distribution"/>
    <s v="UNITED AIRLINES, INC."/>
    <s v="Airplane Maintenance - Blockchain - LoP"/>
    <x v="4"/>
    <m/>
    <m/>
    <m/>
    <x v="3"/>
    <x v="6"/>
    <d v="2017-12-29T00:00:00"/>
    <s v="02/12/2015 05:26pm"/>
    <x v="3"/>
    <d v="2017-12-29T00:00:00"/>
    <n v="200000"/>
    <n v="0.2"/>
    <n v="1"/>
    <s v="10/06/2016 01:35am"/>
    <s v="Stretch"/>
    <x v="5"/>
    <s v="Power System i/p"/>
    <s v="Power S822L - Linux"/>
    <s v="Kenji (Kenji) Yamanouchi"/>
    <s v="NONE"/>
    <m/>
    <m/>
  </r>
  <r>
    <s v="O6-9T8LQO6"/>
    <s v="North America"/>
    <s v="US Communica/CSI"/>
    <s v="GSI Ventures Corp                                                     "/>
    <s v="Design Blockchain Ledger"/>
    <x v="3"/>
    <m/>
    <m/>
    <m/>
    <x v="3"/>
    <x v="4"/>
    <d v="2017-12-29T00:00:00"/>
    <d v="2017-06-13T00:00:00"/>
    <x v="3"/>
    <d v="2017-12-29T00:00:00"/>
    <n v="200000"/>
    <n v="0.2"/>
    <n v="12"/>
    <d v="2017-06-13T00:00:00"/>
    <s v="Stretch"/>
    <x v="0"/>
    <s v="Cog Process Trnsfmtn"/>
    <s v="CPR: Blockchain Consulting"/>
    <s v="GORDON, RICHARD (Richard)"/>
    <s v="CLOUD1:All Cloud Sales other than to Cloud SPs"/>
    <m/>
    <m/>
  </r>
  <r>
    <s v="WT-81ZZAF5"/>
    <s v="Latin America"/>
    <s v="Mexico"/>
    <s v="BANCO DE MÉXICO"/>
    <s v="Blockchain"/>
    <x v="1"/>
    <m/>
    <m/>
    <m/>
    <x v="3"/>
    <x v="1"/>
    <d v="2017-12-29T00:00:00"/>
    <s v="04/28/2017 01:46pm"/>
    <x v="3"/>
    <d v="2017-12-29T00:00:00"/>
    <n v="200000"/>
    <n v="0.2"/>
    <n v="12"/>
    <s v="06/09/2017 03:59pm"/>
    <s v="NIR"/>
    <x v="1"/>
    <s v="Cloud Developer Service"/>
    <s v="Bluemix Pay As You Go"/>
    <s v="EDUARDO JAVIER (EDUARDO JAVIER) IRURE ECHENIQUE"/>
    <s v="ZBLKLOCL:HW SP: zSystems Blockchain Local/On Prem."/>
    <m/>
    <m/>
  </r>
  <r>
    <s v="3P-CFE5OS0"/>
    <s v="North America"/>
    <s v="US Finance Service"/>
    <s v="CITIGROUP"/>
    <s v="Citi Blockchain for ICG - Investment Services"/>
    <x v="1"/>
    <m/>
    <m/>
    <m/>
    <x v="3"/>
    <x v="1"/>
    <d v="2017-12-31T00:00:00"/>
    <s v="03/02/2017 11:31am"/>
    <x v="4"/>
    <d v="2017-12-31T00:00:00"/>
    <n v="200000"/>
    <n v="0.2"/>
    <n v="12"/>
    <s v="03/09/2017 01:32am"/>
    <s v="NIR"/>
    <x v="1"/>
    <s v="Cloud Developer Service"/>
    <s v="Bluemix Public Subscription"/>
    <s v="Paul J. (Paul) Houde"/>
    <m/>
    <m/>
    <m/>
  </r>
  <r>
    <s v="5P-V8EQ49T"/>
    <s v="North America"/>
    <s v="US Finance Service"/>
    <s v="ADP LLC"/>
    <s v="Blockchain on zLinux"/>
    <x v="3"/>
    <m/>
    <m/>
    <m/>
    <x v="3"/>
    <x v="4"/>
    <d v="2017-12-31T00:00:00"/>
    <s v="04/03/2017 11:12am"/>
    <x v="4"/>
    <d v="2017-12-31T00:00:00"/>
    <n v="200000"/>
    <n v="0.2"/>
    <n v="1"/>
    <s v="04/06/2017 01:33am"/>
    <s v="NIR"/>
    <x v="5"/>
    <s v="System z"/>
    <s v="z Systems Hardware - Other"/>
    <s v="JEFFREY D. (JEFFREY) DONALD"/>
    <s v="ISA-BankFS08-Blockchain"/>
    <m/>
    <m/>
  </r>
  <r>
    <s v="6S-24U5BXV"/>
    <s v="MEA"/>
    <s v="MEA"/>
    <s v="DENIZBANK A S"/>
    <s v="Blockchain"/>
    <x v="1"/>
    <m/>
    <m/>
    <m/>
    <x v="3"/>
    <x v="1"/>
    <d v="2017-12-31T00:00:00"/>
    <s v="12/29/2016 01:57pm"/>
    <x v="3"/>
    <d v="2017-12-31T00:00:00"/>
    <n v="200000"/>
    <n v="0.2"/>
    <n v="12"/>
    <s v="03/27/2017 03:41am"/>
    <s v="Stretch"/>
    <x v="7"/>
    <s v="Watson FSS Core"/>
    <s v="Surveillance Insight for Financial Services on Cloud"/>
    <s v="ZIYA FIRAT (Ziya Firat) COSAR"/>
    <s v="ANADVNCE"/>
    <m/>
    <m/>
  </r>
  <r>
    <s v="CV-RTTXKRC"/>
    <s v="Asia Pacific"/>
    <s v="ANZ"/>
    <s v="BAULDERSTONE HORNEBROOK P/L                                           "/>
    <s v="Building Analytics"/>
    <x v="3"/>
    <m/>
    <m/>
    <m/>
    <x v="3"/>
    <x v="12"/>
    <d v="2017-10-23T00:00:00"/>
    <d v="2017-02-22T00:00:00"/>
    <x v="3"/>
    <d v="2017-10-23T00:00:00"/>
    <n v="198400"/>
    <n v="0.19839999999999999"/>
    <n v="3"/>
    <d v="2017-02-23T00:00:00"/>
    <s v="Stretch"/>
    <x v="0"/>
    <s v="Cog Process Trnsfmtn"/>
    <s v="CPR: Blockchain Consulting"/>
    <s v="VERMA, ASHISH (Ashish)"/>
    <m/>
    <m/>
    <m/>
  </r>
  <r>
    <s v="NU-FVII6NR"/>
    <s v="Japan"/>
    <s v="Japan"/>
    <s v="SUMITOMO CORPORATION                                                  "/>
    <s v="???????????Blockchain"/>
    <x v="4"/>
    <m/>
    <m/>
    <m/>
    <x v="3"/>
    <x v="7"/>
    <d v="2017-11-30T00:00:00"/>
    <d v="2017-04-16T00:00:00"/>
    <x v="4"/>
    <d v="2017-11-30T00:00:00"/>
    <n v="190476"/>
    <n v="0.19047600000000001"/>
    <n v="12"/>
    <d v="2017-04-16T00:00:00"/>
    <s v="NIR"/>
    <x v="3"/>
    <s v="Infrastructure Svcs"/>
    <s v="6950-16G GTS Split Blockchain on Bluemix (Finance Use Only)"/>
    <s v="Awazu, Mayu"/>
    <m/>
    <m/>
    <m/>
  </r>
  <r>
    <s v="62-FW1ASHI"/>
    <s v="Japan"/>
    <s v="Japan"/>
    <s v="MITSUBISHI UFJ TRUST AND BANKING C"/>
    <s v="BlockChain_BluemixPOC"/>
    <x v="1"/>
    <s v="Yes"/>
    <s v="India"/>
    <s v="Place Holder, will get involved once it picks up traction"/>
    <x v="3"/>
    <x v="1"/>
    <d v="2017-12-15T00:00:00"/>
    <s v="02/08/2017 02:41am"/>
    <x v="4"/>
    <d v="2017-12-15T00:00:00"/>
    <n v="190476"/>
    <n v="0.19047600000000001"/>
    <n v="4"/>
    <s v="02/09/2017 01:31am"/>
    <s v="NIR"/>
    <x v="1"/>
    <s v="Lab Services"/>
    <s v="Software Services - Bluemix Garage"/>
    <s v="Hideyuki (HIDEYUKI) Tanaka"/>
    <s v="CLOUD1:All Cloud Sales other than to Cloud SPs"/>
    <m/>
    <m/>
  </r>
  <r>
    <s v="LU-OEHGPUU"/>
    <s v="Japan"/>
    <s v="Japan"/>
    <s v="NITSUSEIKYO HQ"/>
    <s v="Blockchain?HW"/>
    <x v="1"/>
    <m/>
    <m/>
    <m/>
    <x v="3"/>
    <x v="2"/>
    <d v="2017-12-15T00:00:00"/>
    <s v="01/24/2017 03:54am"/>
    <x v="3"/>
    <d v="2017-12-15T00:00:00"/>
    <n v="190476"/>
    <n v="0.19047600000000001"/>
    <n v="1"/>
    <s v="02/15/2017 02:29am"/>
    <s v="NIR"/>
    <x v="5"/>
    <s v="System z"/>
    <s v="IBM z Systems z13 with Linux as Primary OS"/>
    <s v="Natsumi (NATSUMI) Katoh"/>
    <s v="BLKHSBN:HW SP: Blockchain High Sec Bus Netwk Blmix"/>
    <m/>
    <m/>
  </r>
  <r>
    <s v="ON-C3NKGKV"/>
    <s v="Europe"/>
    <s v="DACH"/>
    <s v="Generali Versicherung AG"/>
    <s v="Blockchain PoC @ Generali"/>
    <x v="1"/>
    <m/>
    <m/>
    <m/>
    <x v="3"/>
    <x v="2"/>
    <d v="2017-11-22T00:00:00"/>
    <s v="12/01/2016 10:06am"/>
    <x v="3"/>
    <d v="2017-11-22T00:00:00"/>
    <n v="190000"/>
    <n v="0.19"/>
    <n v="12"/>
    <s v="05/18/2017 01:32am"/>
    <s v="Stretch"/>
    <x v="0"/>
    <s v="Cognitive Process Transformation"/>
    <s v="CPR: Finance Transformation / Advisory"/>
    <s v="DATA WITHHELD"/>
    <s v="*"/>
    <m/>
    <m/>
  </r>
  <r>
    <s v="7X-78KJXGS"/>
    <s v="Asia Pacific"/>
    <s v="ANZ"/>
    <s v="WOOLWORTHS LIMITED                                                    "/>
    <s v="Global Finance Blockchain Solution"/>
    <x v="4"/>
    <m/>
    <m/>
    <m/>
    <x v="3"/>
    <x v="7"/>
    <d v="2017-11-30T00:00:00"/>
    <d v="2017-02-21T00:00:00"/>
    <x v="4"/>
    <d v="2017-11-30T00:00:00"/>
    <n v="186000"/>
    <n v="0.186"/>
    <n v="12"/>
    <d v="2017-02-23T00:00:00"/>
    <s v="Stretch"/>
    <x v="0"/>
    <s v="Cog Process Trnsfmtn"/>
    <s v="CPR: Blockchain Consulting"/>
    <s v="BANH, LYNN (Lynn)"/>
    <s v="*"/>
    <m/>
    <m/>
  </r>
  <r>
    <s v="DB-IWR2SNV"/>
    <s v="Europe"/>
    <s v="UKI"/>
    <s v="SPECIALIST COMPUTER CENTRES                                           "/>
    <s v="Mondelez Blockchain"/>
    <x v="4"/>
    <m/>
    <m/>
    <m/>
    <x v="3"/>
    <x v="7"/>
    <d v="2017-10-27T00:00:00"/>
    <d v="2017-04-07T00:00:00"/>
    <x v="4"/>
    <d v="2017-10-27T00:00:00"/>
    <n v="185988"/>
    <n v="0.18598799999999999"/>
    <n v="3"/>
    <d v="2017-04-13T00:00:00"/>
    <s v="Stretch"/>
    <x v="0"/>
    <s v="Cog Process Trnsfmtn"/>
    <s v="CPR: Blockchain Consulting"/>
    <s v="Rowe, D (David)"/>
    <s v="ISA-999-NoSolutionSold"/>
    <m/>
    <m/>
  </r>
  <r>
    <s v="63-RP6J044"/>
    <s v="GCG Group"/>
    <s v="GCG"/>
    <s v="BEIJING CN POWER INFORMATION TECHNOLOGY CORPORATION LIMITED"/>
    <s v="blockchain"/>
    <x v="2"/>
    <m/>
    <m/>
    <m/>
    <x v="3"/>
    <x v="5"/>
    <d v="2017-12-26T00:00:00"/>
    <s v="12/07/2016 09:58pm"/>
    <x v="3"/>
    <d v="2017-12-26T00:00:00"/>
    <n v="183172"/>
    <n v="0.183172"/>
    <n v="1"/>
    <s v="03/18/2017 05:29pm"/>
    <s v="Stretch"/>
    <x v="1"/>
    <s v="Hybrid Management"/>
    <s v="Bluemix Local System W3550-384"/>
    <s v="Yu Jun (Yu Jun) Zhang"/>
    <s v="BLUEMIXX:GBS Bluemix Custom Application Services"/>
    <m/>
    <m/>
  </r>
  <r>
    <s v="DU-S6J05Q5"/>
    <s v="Europe"/>
    <s v="DACH"/>
    <s v="Hapag-Lloyd AG"/>
    <s v="Blockchain für HLAG"/>
    <x v="4"/>
    <m/>
    <m/>
    <m/>
    <x v="3"/>
    <x v="6"/>
    <d v="2017-10-02T00:00:00"/>
    <s v="04/01/2016 12:07pm"/>
    <x v="3"/>
    <d v="2017-10-02T00:00:00"/>
    <n v="180000"/>
    <n v="0.18"/>
    <n v="12"/>
    <s v="02/16/2017 01:31am"/>
    <s v="NIR"/>
    <x v="2"/>
    <s v="Platform &amp; Industry Solutions"/>
    <s v="IoT Foundation for Bluemix"/>
    <s v="DATA WITHHELD"/>
    <s v="CLOUD1:All Cloud Sales other than to Cloud SPs"/>
    <m/>
    <m/>
  </r>
  <r>
    <s v="CJ-2TRQE4S"/>
    <s v="Europe"/>
    <s v="DACH"/>
    <s v="W&amp;W Informatik GmbH"/>
    <s v="Blockchain für W&amp;W"/>
    <x v="1"/>
    <m/>
    <m/>
    <m/>
    <x v="3"/>
    <x v="2"/>
    <d v="2017-10-24T00:00:00"/>
    <s v="08/05/2016 01:03pm"/>
    <x v="4"/>
    <d v="2017-10-24T00:00:00"/>
    <n v="180000"/>
    <n v="0.18"/>
    <n v="12"/>
    <s v="01/22/2017 07:03am"/>
    <s v="Stretch"/>
    <x v="10"/>
    <s v="Business Analytics Platform"/>
    <m/>
    <s v="DATA WITHHELD"/>
    <s v="ISA-999-NoSolutionSold"/>
    <m/>
    <m/>
  </r>
  <r>
    <s v="TH-YC2GASL"/>
    <s v="Latin America"/>
    <s v="SSA"/>
    <s v="SOLUCIONES EMPRESARIALES 360 S.A.S."/>
    <s v="BlockChain"/>
    <x v="3"/>
    <m/>
    <m/>
    <m/>
    <x v="3"/>
    <x v="4"/>
    <d v="2017-10-31T00:00:00"/>
    <s v="05/24/2017 09:06am"/>
    <x v="3"/>
    <d v="2017-10-31T00:00:00"/>
    <n v="180000"/>
    <n v="0.18"/>
    <n v="36"/>
    <s v="05/25/2017 01:32am"/>
    <s v="Stretch"/>
    <x v="1"/>
    <s v="Cloud Developer Service"/>
    <s v="Bluemix Public Subscription"/>
    <s v="JOSE (JOSE) ALVAREZ ESTRADA"/>
    <s v="CLOUD1:All Cloud Sales other than to Cloud SPs"/>
    <m/>
    <m/>
  </r>
  <r>
    <s v="U4-Q1BPR7E"/>
    <s v="North America"/>
    <s v="US Public"/>
    <s v="DELAWARE HEALTH INFORMATION NETWORK"/>
    <s v="Blockchain Garage and Bluemix Dedicated at DHIN"/>
    <x v="0"/>
    <m/>
    <m/>
    <m/>
    <x v="3"/>
    <x v="0"/>
    <d v="2017-10-13T00:00:00"/>
    <s v="12/21/2016 11:12am"/>
    <x v="3"/>
    <d v="2017-10-13T00:00:00"/>
    <n v="170000"/>
    <n v="0.17"/>
    <n v="12"/>
    <s v="05/04/2017 01:31am"/>
    <s v="Stretch"/>
    <x v="1"/>
    <s v="Cloud Developer Service"/>
    <s v="IBM Bluemix Dedicated - Runtimes"/>
    <s v="JONI M. (JONI) ORR"/>
    <s v="BLKHSBN:HW SP: Blockchain High Sec Bus Netwk Blmix"/>
    <m/>
    <m/>
  </r>
  <r>
    <s v="4D-9ABHK5N"/>
    <s v="Europe"/>
    <s v="DACH"/>
    <s v="F. Hoffmann-La Roche AG"/>
    <s v="BlockChain / IoT for Tank Asset Tracking at Roche"/>
    <x v="0"/>
    <m/>
    <m/>
    <m/>
    <x v="3"/>
    <x v="10"/>
    <d v="2017-10-27T00:00:00"/>
    <s v="11/24/2016 03:59am"/>
    <x v="3"/>
    <d v="2017-10-27T00:00:00"/>
    <n v="160000"/>
    <n v="0.16"/>
    <n v="12"/>
    <s v="05/18/2017 01:32am"/>
    <s v="Key stretch"/>
    <x v="9"/>
    <s v="Watson Data Platform"/>
    <s v="Blmx Public for Analytics"/>
    <s v="DATA WITHHELD"/>
    <s v="BLKHSBN:HW SP: Blockchain High Sec Bus Netwk Blmix, ZBLKPOC:HW SP: Blockchain Proof of Concept"/>
    <m/>
    <m/>
  </r>
  <r>
    <s v="IE-ILU4QYM"/>
    <s v="Europe"/>
    <s v="Italy"/>
    <s v="ENI SPA DIVI.EXPLORATION AND PRODUCTION MAG.CENTR"/>
    <s v="Blockchain ENI"/>
    <x v="3"/>
    <m/>
    <m/>
    <m/>
    <x v="3"/>
    <x v="11"/>
    <d v="2017-10-31T00:00:00"/>
    <s v="02/22/2017 08:22am"/>
    <x v="3"/>
    <d v="2017-10-31T00:00:00"/>
    <n v="160000"/>
    <n v="0.16"/>
    <n v="12"/>
    <s v="05/11/2017 01:31am"/>
    <s v="Stretch"/>
    <x v="1"/>
    <s v="Cloud Developer Service"/>
    <s v="IBM Bluemix Garage - MVP"/>
    <s v="Marco (MARCO) Garofalo"/>
    <s v="ASASERVC:Cloud Business Solution (CBS)"/>
    <m/>
    <m/>
  </r>
  <r>
    <s v="5G-VXH41UO"/>
    <s v="Asia Pacific"/>
    <s v="ISA"/>
    <s v="RELIANCE PAYMENT SOLUTIONS LIMITED"/>
    <s v="Blockchain on Bluemix for Jio Payment Bank"/>
    <x v="5"/>
    <m/>
    <m/>
    <m/>
    <x v="3"/>
    <x v="3"/>
    <d v="2017-11-27T00:00:00"/>
    <s v="01/30/2017 06:56am"/>
    <x v="3"/>
    <d v="2017-11-27T00:00:00"/>
    <n v="155555"/>
    <n v="0.155555"/>
    <n v="1"/>
    <s v="06/08/2017 01:32am"/>
    <s v="Stretch"/>
    <x v="1"/>
    <s v="Hybrid Integration"/>
    <s v="API Connect"/>
    <s v="Sovenath (Sovenath) Shaw"/>
    <m/>
    <m/>
    <m/>
  </r>
  <r>
    <s v="B6-5IFVKPC"/>
    <s v="Asia Pacific"/>
    <s v="ANZ"/>
    <s v="AUSTRALIAN TAXATION OFFICE                                            "/>
    <s v="eInvoicing DNS SaaS Solution"/>
    <x v="0"/>
    <m/>
    <m/>
    <m/>
    <x v="3"/>
    <x v="0"/>
    <d v="2017-10-21T00:00:00"/>
    <d v="2017-03-22T00:00:00"/>
    <x v="3"/>
    <d v="2017-10-21T00:00:00"/>
    <n v="155000"/>
    <n v="0.155"/>
    <n v="12"/>
    <d v="2017-06-08T00:00:00"/>
    <s v="Stretch"/>
    <x v="0"/>
    <s v="Cog Process Trnsfmtn"/>
    <s v="CPR: Blockchain Consulting"/>
    <s v="SKEAHAN, KYLIE M (Kylie)"/>
    <s v="SOFTLAYR"/>
    <m/>
    <m/>
  </r>
  <r>
    <s v="Q1-V4YNHEJ"/>
    <s v="Asia Pacific"/>
    <s v="ANZ"/>
    <s v="BHP BILLITON IRON ORE PTY LTD                                         "/>
    <s v="Block Chain"/>
    <x v="3"/>
    <m/>
    <m/>
    <m/>
    <x v="3"/>
    <x v="12"/>
    <d v="2017-10-27T00:00:00"/>
    <d v="2017-05-22T00:00:00"/>
    <x v="4"/>
    <d v="2017-10-27T00:00:00"/>
    <n v="155000"/>
    <n v="0.155"/>
    <n v="12"/>
    <d v="2017-05-22T00:00:00"/>
    <s v="NIR"/>
    <x v="0"/>
    <s v="Cloud App Innov"/>
    <s v="CAI Big Data Srvs Blockchain on Big Data"/>
    <s v="SHANNON, JEREMY (Jeremy)"/>
    <m/>
    <m/>
    <m/>
  </r>
  <r>
    <s v="EH-XENTB8Z"/>
    <s v="Europe"/>
    <s v="UKI"/>
    <s v="CLYDESDALE BANK PLC"/>
    <s v="Blockchain"/>
    <x v="1"/>
    <m/>
    <m/>
    <m/>
    <x v="3"/>
    <x v="1"/>
    <d v="2017-11-24T00:00:00"/>
    <s v="03/15/2017 10:12am"/>
    <x v="4"/>
    <d v="2017-11-24T00:00:00"/>
    <n v="155000"/>
    <n v="0.155"/>
    <n v="12"/>
    <s v="03/16/2017 02:32am"/>
    <s v="NIR"/>
    <x v="1"/>
    <s v="Cloud Developer Service"/>
    <s v="IBM Bluemix Dedicated - Supported Runtimes for Containers"/>
    <s v="William (WILLIAM) Mullen"/>
    <m/>
    <m/>
    <m/>
  </r>
  <r>
    <s v="KZ-2JUTY14"/>
    <s v="Europe"/>
    <s v="UKI"/>
    <s v="SCOTTISH POWER PLC"/>
    <s v="Blockchain"/>
    <x v="2"/>
    <m/>
    <m/>
    <m/>
    <x v="3"/>
    <x v="5"/>
    <d v="2017-11-24T00:00:00"/>
    <s v="03/15/2017 09:37am"/>
    <x v="4"/>
    <d v="2017-11-24T00:00:00"/>
    <n v="155000"/>
    <n v="0.155"/>
    <n v="12"/>
    <s v="03/16/2017 02:32am"/>
    <s v="NIR"/>
    <x v="1"/>
    <s v="Cloud Developer Service"/>
    <s v="IBM Bluemix Dedicated - Supported Runtimes for Containers"/>
    <s v="William (WILLIAM) Mullen"/>
    <m/>
    <m/>
    <m/>
  </r>
  <r>
    <s v="XI-2R1XM9W"/>
    <s v="Europe"/>
    <s v="UKI"/>
    <s v="AEGON EDC LTD"/>
    <s v="Blockchain"/>
    <x v="1"/>
    <m/>
    <m/>
    <m/>
    <x v="3"/>
    <x v="2"/>
    <d v="2017-11-24T00:00:00"/>
    <s v="03/15/2017 10:15am"/>
    <x v="4"/>
    <d v="2017-11-24T00:00:00"/>
    <n v="155000"/>
    <n v="0.155"/>
    <n v="12"/>
    <s v="03/16/2017 02:32am"/>
    <s v="NIR"/>
    <x v="1"/>
    <s v="Cloud Developer Service"/>
    <s v="IBM Bluemix Dedicated - Supported Runtimes for Containers"/>
    <s v="William (WILLIAM) Mullen"/>
    <s v="*"/>
    <m/>
    <m/>
  </r>
  <r>
    <s v="CB-61R9AR1"/>
    <s v="Latin America"/>
    <s v="Brazil"/>
    <s v="ATLANTIC SOLUTIONS INFORMATICA                                        "/>
    <s v="Blockchain"/>
    <x v="3"/>
    <m/>
    <m/>
    <m/>
    <x v="3"/>
    <x v="4"/>
    <d v="2017-12-29T00:00:00"/>
    <d v="2017-03-31T00:00:00"/>
    <x v="4"/>
    <d v="2017-12-29T00:00:00"/>
    <n v="152997"/>
    <n v="0.15299699999999999"/>
    <n v="12"/>
    <d v="2017-05-29T00:00:00"/>
    <s v="Stretch"/>
    <x v="7"/>
    <s v="Industry Platform"/>
    <s v="UNK - High Security Business Network"/>
    <s v="CECCHIN, MAURO"/>
    <s v="ISA-999-NoSolutionSold"/>
    <m/>
    <m/>
  </r>
  <r>
    <s v="6X-4URV7RR"/>
    <s v="Europe"/>
    <s v="DACH"/>
    <s v="BASF Coatings AG"/>
    <s v="CeBIT17-Global Business Services,Analytics-blockchain for tracability and auditability --&gt; BC Garage-061-medium (SS3)"/>
    <x v="3"/>
    <m/>
    <m/>
    <m/>
    <x v="3"/>
    <x v="11"/>
    <d v="2017-11-27T00:00:00"/>
    <s v="03/21/2017 10:21am"/>
    <x v="4"/>
    <d v="2017-11-27T00:00:00"/>
    <n v="151000"/>
    <n v="0.151"/>
    <n v="12"/>
    <s v="03/23/2017 02:32am"/>
    <s v="NIR"/>
    <x v="10"/>
    <s v="Business Analytics Platform"/>
    <s v="Watson Analytics SW Services"/>
    <s v="DATA WITHHELD"/>
    <m/>
    <m/>
    <m/>
  </r>
  <r>
    <s v="2W-HV2H78R"/>
    <s v="Europe"/>
    <s v="DACH"/>
    <s v="Kali und Salz GmbH                                                    "/>
    <s v="Blockchain for Food Supplychain"/>
    <x v="3"/>
    <m/>
    <m/>
    <m/>
    <x v="3"/>
    <x v="11"/>
    <d v="2017-11-30T00:00:00"/>
    <d v="2017-06-07T00:00:00"/>
    <x v="4"/>
    <d v="2017-11-30T00:00:00"/>
    <n v="151000"/>
    <n v="0.151"/>
    <n v="12"/>
    <d v="2017-06-08T00:00:00"/>
    <s v="NIR"/>
    <x v="0"/>
    <s v="Cog Process Trnsfmtn"/>
    <s v="CPR: Blockchain Consulting"/>
    <s v="Schleifer, Goetz"/>
    <s v="ISA-999-NoSolutionSold"/>
    <m/>
    <m/>
  </r>
  <r>
    <s v="YX-9CZL7MB"/>
    <s v="North America"/>
    <s v="US Finance Service"/>
    <s v="DEPOSITORY TRUST CLEARING CORP"/>
    <s v="BlueMix Toolchain for Blockchain Development"/>
    <x v="1"/>
    <m/>
    <m/>
    <m/>
    <x v="3"/>
    <x v="1"/>
    <d v="2017-10-05T00:00:00"/>
    <s v="03/20/2017 03:12pm"/>
    <x v="3"/>
    <d v="2017-10-05T00:00:00"/>
    <n v="150000"/>
    <n v="0.15"/>
    <n v="12"/>
    <s v="03/23/2017 02:31am"/>
    <s v="NIR"/>
    <x v="1"/>
    <s v="Cloud Developer Service"/>
    <s v="Bluemix Public Subscription"/>
    <s v="ROBERT C. (Robert) MILLER"/>
    <s v="ISA-999-NoSolutionSold"/>
    <m/>
    <m/>
  </r>
  <r>
    <s v="ZQ-JXIXS3K"/>
    <s v="North America"/>
    <s v="US Industrial"/>
    <s v="FORD MOTOR COMPANY"/>
    <s v="Ford Blockchain Customer Appreciation"/>
    <x v="3"/>
    <m/>
    <m/>
    <m/>
    <x v="3"/>
    <x v="9"/>
    <d v="2017-10-06T00:00:00"/>
    <s v="05/25/2017 10:32am"/>
    <x v="3"/>
    <d v="2017-10-06T00:00:00"/>
    <n v="150000"/>
    <n v="0.15"/>
    <n v="12"/>
    <s v="06/01/2017 01:32am"/>
    <s v="Stretch"/>
    <x v="1"/>
    <s v="Cloud Developer Service"/>
    <s v="IBM Bluemix Garage - Other"/>
    <s v="JACQUELINE M. (JACQUELINE) NEMESI"/>
    <s v="ACTINSIG:CLD&amp;COG: Transform processes w/ insights"/>
    <m/>
    <m/>
  </r>
  <r>
    <s v="XI-S6DYYPR"/>
    <s v="Asia Pacific"/>
    <s v="ISA"/>
    <s v="UNITED TECHNOLOGIES CORPORATION"/>
    <s v="IoT Blockchain"/>
    <x v="5"/>
    <m/>
    <m/>
    <m/>
    <x v="3"/>
    <x v="8"/>
    <d v="2017-10-20T00:00:00"/>
    <s v="05/22/2017 05:46am"/>
    <x v="3"/>
    <d v="2017-11-01T00:00:00"/>
    <n v="150000"/>
    <n v="0.15"/>
    <n v="12"/>
    <s v="05/25/2017 01:32am"/>
    <s v="Stretch"/>
    <x v="0"/>
    <s v="Cognitive Process Transformation"/>
    <s v="CBDS: Watson IoT - Building &amp; Asset Optimization"/>
    <s v="Swarna R. (Swarna) Panda"/>
    <s v="ACTINSIG"/>
    <m/>
    <m/>
  </r>
  <r>
    <s v="XI-S6DYYPR"/>
    <s v="Asia Pacific"/>
    <s v="ISA"/>
    <s v="UNITED TECHNOLOGIES                                                   "/>
    <s v="IoT Blockchain"/>
    <x v="5"/>
    <m/>
    <m/>
    <m/>
    <x v="3"/>
    <x v="8"/>
    <d v="2017-10-20T00:00:00"/>
    <d v="2017-05-22T00:00:00"/>
    <x v="3"/>
    <d v="2017-11-01T00:00:00"/>
    <n v="150000"/>
    <n v="0.15"/>
    <n v="12"/>
    <d v="2017-05-25T00:00:00"/>
    <s v="Stretch"/>
    <x v="0"/>
    <s v="Cog Process Trnsfmtn"/>
    <s v="CPR: Blockchain Consulting"/>
    <s v="Panda, Swarna R"/>
    <s v="NONE:No code/solution involved"/>
    <m/>
    <m/>
  </r>
  <r>
    <s v="NL-C4L4ES4"/>
    <s v="Asia Pacific"/>
    <s v="ANZ"/>
    <s v="QBE INSURANCE GROUP LIMITED"/>
    <s v="Bluemix Garage - Blockchain &amp; IOT"/>
    <x v="1"/>
    <m/>
    <m/>
    <m/>
    <x v="3"/>
    <x v="2"/>
    <d v="2017-10-25T00:00:00"/>
    <s v="02/11/2017 07:47pm"/>
    <x v="2"/>
    <d v="2017-10-25T00:00:00"/>
    <n v="150000"/>
    <n v="0.15"/>
    <n v="12"/>
    <s v="05/25/2017 08:46am"/>
    <s v="Stretch"/>
    <x v="1"/>
    <s v="Cloud Developer Service"/>
    <s v="IBM Bluemix Garage - Other"/>
    <s v="JASON A. (Jason) ARNOLD-AULAND"/>
    <s v="ZBLKPOC"/>
    <m/>
    <m/>
  </r>
  <r>
    <s v="M8-J3YGOYQ"/>
    <s v="Europe"/>
    <s v="UKI"/>
    <s v="UBS BUSINESS SOLUTIONS AG                                             "/>
    <s v="Blockchain PofC for Reconciliations"/>
    <x v="1"/>
    <s v="Yes"/>
    <s v="Gronigen"/>
    <s v="Initial POC developed using IRL,"/>
    <x v="3"/>
    <x v="1"/>
    <d v="2017-10-27T00:00:00"/>
    <d v="2017-03-20T00:00:00"/>
    <x v="4"/>
    <d v="2017-10-27T00:00:00"/>
    <n v="150000"/>
    <n v="0.15"/>
    <n v="6"/>
    <d v="2017-05-25T00:00:00"/>
    <s v="NIR"/>
    <x v="0"/>
    <s v="Cog Process Trnsfmtn"/>
    <s v="CPR: Blockchain Consulting"/>
    <s v="Mahmood, Waheed"/>
    <s v="ZBLKLOCL"/>
    <m/>
    <m/>
  </r>
  <r>
    <s v="K4-Q0OYQH6"/>
    <s v="North America"/>
    <s v="US Finance Service"/>
    <s v="AMERICAN EXPRESS TRAVEL RELATED                                       "/>
    <s v="High Security Blockchain Network"/>
    <x v="1"/>
    <m/>
    <m/>
    <m/>
    <x v="3"/>
    <x v="1"/>
    <d v="2017-11-01T00:00:00"/>
    <d v="2017-03-31T00:00:00"/>
    <x v="3"/>
    <d v="2017-11-01T00:00:00"/>
    <n v="150000"/>
    <n v="0.15"/>
    <n v="12"/>
    <d v="2017-04-06T00:00:00"/>
    <s v="NIR"/>
    <x v="7"/>
    <s v="Industry Platform"/>
    <s v="HSBN Support 12 month"/>
    <s v="Anderson, Kristin L. (KRISTIN)"/>
    <s v="ISA-999-NoSolutionSold"/>
    <m/>
    <m/>
  </r>
  <r>
    <s v="SW-ZN2Q324"/>
    <s v="North America"/>
    <s v="US Industrial"/>
    <s v="FORD MOTOR COMPANY"/>
    <s v="Ford Blockchain Inter-company Settlement"/>
    <x v="3"/>
    <m/>
    <m/>
    <m/>
    <x v="3"/>
    <x v="9"/>
    <d v="2017-11-09T00:00:00"/>
    <s v="05/25/2017 10:39am"/>
    <x v="3"/>
    <d v="2017-11-09T00:00:00"/>
    <n v="150000"/>
    <n v="0.15"/>
    <n v="12"/>
    <s v="06/01/2017 01:31am"/>
    <s v="Stretch"/>
    <x v="1"/>
    <s v="Cloud Developer Service"/>
    <s v="IBM Bluemix Garage - Other"/>
    <s v="JACQUELINE M. (JACQUELINE) NEMESI"/>
    <s v="NONE:No code/solution involved"/>
    <m/>
    <m/>
  </r>
  <r>
    <s v="6A-O4SKMM9"/>
    <s v="North America"/>
    <s v="US Public"/>
    <s v="ABBOTT"/>
    <s v="Bluemix Subscription for Blockchain"/>
    <x v="0"/>
    <m/>
    <m/>
    <m/>
    <x v="3"/>
    <x v="10"/>
    <d v="2017-11-10T00:00:00"/>
    <s v="02/27/2017 04:21pm"/>
    <x v="3"/>
    <d v="2017-11-10T00:00:00"/>
    <n v="150000"/>
    <n v="0.15"/>
    <n v="12"/>
    <s v="05/04/2017 01:31am"/>
    <s v="Stretch"/>
    <x v="1"/>
    <s v="Cloud Developer Service"/>
    <s v="IBM Bluemix Dedicated - Containers"/>
    <s v="Gary R. (Gary) Geiger"/>
    <s v="*"/>
    <m/>
    <m/>
  </r>
  <r>
    <s v="DX-WBW14JF"/>
    <s v="Europe"/>
    <s v="DACH"/>
    <s v="Rentenanstalt / Swiss Life AG                                         "/>
    <s v="Blockchain (WP 3/17)"/>
    <x v="1"/>
    <m/>
    <m/>
    <m/>
    <x v="3"/>
    <x v="2"/>
    <d v="2017-11-15T00:00:00"/>
    <d v="2017-02-16T00:00:00"/>
    <x v="4"/>
    <d v="2017-11-15T00:00:00"/>
    <n v="150000"/>
    <n v="0.15"/>
    <n v="12"/>
    <d v="2017-05-09T00:00:00"/>
    <s v="Stretch"/>
    <x v="0"/>
    <s v="Cog Process Trnsfmtn"/>
    <s v="CPR: Blockchain Consulting"/>
    <s v="Bolcic, Daniel"/>
    <m/>
    <m/>
    <m/>
  </r>
  <r>
    <s v="1D-79ZZ1AQ"/>
    <s v="Europe"/>
    <s v="DACH"/>
    <s v="Bundesdruckerei GmbH                                                  "/>
    <s v="Identitiy Management mit Blockchain (CeBIT17)"/>
    <x v="0"/>
    <m/>
    <m/>
    <m/>
    <x v="3"/>
    <x v="0"/>
    <d v="2017-11-17T00:00:00"/>
    <d v="2017-03-24T00:00:00"/>
    <x v="3"/>
    <d v="2017-11-17T00:00:00"/>
    <n v="150000"/>
    <n v="0.15"/>
    <n v="12"/>
    <d v="2017-04-13T00:00:00"/>
    <s v="Stretch"/>
    <x v="0"/>
    <s v="Cog Process Trnsfmtn"/>
    <s v="CPR: Blockchain Consulting"/>
    <s v="Zabel, Guenter"/>
    <s v="ZBLKPOC:HW SP: Blockchain Proof of Concept"/>
    <m/>
    <m/>
  </r>
  <r>
    <s v="DD-DM08IA0"/>
    <s v="Asia Pacific"/>
    <s v="ASEAN"/>
    <s v="BANGKOK DUSIT MEDICAL SERVICES PUBLIC COMPANY LIMITED"/>
    <s v="Blockchain Hyper-Ledger (On-prem)"/>
    <x v="0"/>
    <m/>
    <m/>
    <m/>
    <x v="3"/>
    <x v="10"/>
    <d v="2017-11-19T00:00:00"/>
    <s v="02/28/2017 09:44pm"/>
    <x v="6"/>
    <d v="2017-11-19T00:00:00"/>
    <n v="150000"/>
    <n v="0.15"/>
    <n v="12"/>
    <s v="03/02/2017 01:32am"/>
    <s v="Stretch"/>
    <x v="0"/>
    <s v="Cloud Application Innovation"/>
    <s v="CAI Accel App Dev &amp; Integration - Bluemix"/>
    <s v="CHUTIMA (Chutima) KUMNERDCHUTRAKUL"/>
    <m/>
    <m/>
    <m/>
  </r>
  <r>
    <s v="7S-5ZITB18"/>
    <s v="Europe"/>
    <s v="DACH"/>
    <s v="dorma+kaba International Holding AG"/>
    <s v="WPO - Blockchain Solution"/>
    <x v="3"/>
    <m/>
    <m/>
    <m/>
    <x v="3"/>
    <x v="12"/>
    <d v="2017-11-28T00:00:00"/>
    <s v="07/27/2016 05:23am"/>
    <x v="4"/>
    <d v="2017-11-28T00:00:00"/>
    <n v="150000"/>
    <n v="0.15"/>
    <n v="9"/>
    <s v="03/02/2017 04:04pm"/>
    <s v="NIR"/>
    <x v="0"/>
    <s v="Cognitive Process Transformation"/>
    <s v="CBDS: Watson IoT - Connected Solutions"/>
    <s v="DATA WITHHELD"/>
    <s v="ISA-BankFS08-Blockchain"/>
    <m/>
    <m/>
  </r>
  <r>
    <s v="XH-F578Z37"/>
    <s v="GCG Group"/>
    <s v="GCG"/>
    <s v="NEW WORLD REAL ESTATE AGENCY L IMITED"/>
    <s v="NWD Blockchain Pilot for property selling (Phase 2)"/>
    <x v="3"/>
    <m/>
    <m/>
    <m/>
    <x v="3"/>
    <x v="12"/>
    <d v="2017-11-28T00:00:00"/>
    <s v="05/07/2017 04:46am"/>
    <x v="3"/>
    <d v="2017-11-28T00:00:00"/>
    <n v="150000"/>
    <n v="0.15"/>
    <n v="12"/>
    <s v="05/11/2017 01:31am"/>
    <s v="Stretch"/>
    <x v="0"/>
    <s v="Cloud Application Innovation"/>
    <s v="CAI Accel App Dev &amp; Integration - Bluemix"/>
    <s v="Michael (Michael) Mak"/>
    <m/>
    <m/>
    <m/>
  </r>
  <r>
    <s v="XH-F578Z37"/>
    <s v="Greater China Group"/>
    <s v="GCG"/>
    <s v="NEW WORLD REAL ESTATE AGENCY L                                        "/>
    <s v="NWD Blockchain Pilot for property selling (Phase 2)"/>
    <x v="3"/>
    <m/>
    <m/>
    <m/>
    <x v="3"/>
    <x v="12"/>
    <d v="2017-11-28T00:00:00"/>
    <d v="2017-05-07T00:00:00"/>
    <x v="3"/>
    <d v="2017-11-28T00:00:00"/>
    <n v="150000"/>
    <n v="0.15"/>
    <n v="4"/>
    <d v="2017-05-11T00:00:00"/>
    <s v="Stretch"/>
    <x v="0"/>
    <s v="Cog Process Trnsfmtn"/>
    <s v="CPR: Blockchain Consulting"/>
    <s v="Mak, Michael"/>
    <s v="ZBLKPOC:HW SP: Blockchain Proof of Concept"/>
    <m/>
    <m/>
  </r>
  <r>
    <s v="IG-TAGDLGN"/>
    <s v="Asia Pacific"/>
    <s v="ASEAN"/>
    <s v="BANK ISLAM BRUNEI DARUSSALAM BERHAD"/>
    <s v="Blockchain POC for BIBD Digital Banking Group"/>
    <x v="1"/>
    <m/>
    <m/>
    <m/>
    <x v="3"/>
    <x v="1"/>
    <d v="2017-11-30T00:00:00"/>
    <s v="03/08/2017 09:40pm"/>
    <x v="4"/>
    <d v="2017-11-30T00:00:00"/>
    <n v="150000"/>
    <n v="0.15"/>
    <n v="1"/>
    <s v="03/09/2017 01:32am"/>
    <s v="Stretch"/>
    <x v="5"/>
    <s v="System z"/>
    <s v="IBM LinuxONE Rockhopper"/>
    <s v="JING YI (Jing Yi) CHAN"/>
    <s v="*"/>
    <m/>
    <m/>
  </r>
  <r>
    <s v="L3-UF0L9W6"/>
    <s v="North America"/>
    <s v="US Federal"/>
    <s v="FEDERAL HOME LOAN BANK                                                "/>
    <s v="FHLB - Atl Blockchain"/>
    <x v="0"/>
    <m/>
    <m/>
    <m/>
    <x v="3"/>
    <x v="0"/>
    <d v="2017-11-30T00:00:00"/>
    <d v="2017-04-10T00:00:00"/>
    <x v="4"/>
    <d v="2017-11-30T00:00:00"/>
    <n v="150000"/>
    <n v="0.15"/>
    <n v="12"/>
    <d v="2017-04-13T00:00:00"/>
    <s v="NIR"/>
    <x v="0"/>
    <s v="Cog Process Trnsfmtn"/>
    <s v="UNK - Blockchain (CPR)"/>
    <s v="Shiver, Joan D (Joan)"/>
    <s v="ISA-BankFS08-Blockchain"/>
    <m/>
    <m/>
  </r>
  <r>
    <s v="MH-CXT9RKL"/>
    <s v="Latin America"/>
    <s v="SSA"/>
    <s v="BANCO DEL ESTADO DE CHILE"/>
    <s v="BlockChain FOGAPE - BECH"/>
    <x v="1"/>
    <m/>
    <m/>
    <m/>
    <x v="3"/>
    <x v="1"/>
    <d v="2017-11-30T00:00:00"/>
    <s v="05/30/2017 12:17pm"/>
    <x v="3"/>
    <d v="2017-11-30T00:00:00"/>
    <n v="150000"/>
    <n v="0.15"/>
    <n v="12"/>
    <s v="06/01/2017 01:32am"/>
    <s v="Stretch"/>
    <x v="1"/>
    <s v="Cloud Developer Service"/>
    <s v="IBM Bluemix Garage - MVP"/>
    <s v="BERNARDO JAVIER (BERNARDO JAVIER) WAISSMANN"/>
    <s v="*"/>
    <m/>
    <m/>
  </r>
  <r>
    <s v="U2-9RELO7J"/>
    <s v="Europe"/>
    <s v="DACH"/>
    <s v="Dow Europe GmbH                                                       "/>
    <s v="Blockchain"/>
    <x v="3"/>
    <m/>
    <m/>
    <m/>
    <x v="3"/>
    <x v="11"/>
    <d v="2017-11-30T00:00:00"/>
    <d v="2017-05-29T00:00:00"/>
    <x v="4"/>
    <d v="2017-11-30T00:00:00"/>
    <n v="150000"/>
    <n v="0.15"/>
    <n v="12"/>
    <d v="2017-05-29T00:00:00"/>
    <s v="Stretch"/>
    <x v="0"/>
    <s v="Cog Process Trnsfmtn"/>
    <s v="CPR: Blockchain Consulting"/>
    <s v="Bolcic, Daniel"/>
    <s v="CLOUD1"/>
    <m/>
    <m/>
  </r>
  <r>
    <s v="11-VEJWIQL"/>
    <s v="North America"/>
    <s v="US Communica/CSI"/>
    <s v="MCKINSEY &amp; CO INC                                                     "/>
    <s v="BlockChain via Bluemix"/>
    <x v="3"/>
    <m/>
    <m/>
    <m/>
    <x v="3"/>
    <x v="4"/>
    <d v="2017-12-15T00:00:00"/>
    <d v="2017-04-14T00:00:00"/>
    <x v="4"/>
    <d v="2018-01-15T00:00:00"/>
    <n v="150000"/>
    <n v="0.15"/>
    <n v="12"/>
    <d v="2017-04-20T00:00:00"/>
    <s v="Stretch"/>
    <x v="3"/>
    <s v="Infrastructure Svcs"/>
    <s v="6950-16G GTS Split Blockchain on Bluemix (Finance Use Only)"/>
    <s v="SKIDMORE, VANCE V."/>
    <s v="BLKHSBN:HW SP: Blockchain High Sec Bus Netwk Blmix"/>
    <m/>
    <m/>
  </r>
  <r>
    <s v="4S-XNJV2Z7"/>
    <s v="Asia Pacific"/>
    <s v="ASEAN"/>
    <s v="SILVERLAKE SPRINTS SDN BHD"/>
    <s v="IBM Blockchain for Trade Finance Solution"/>
    <x v="3"/>
    <m/>
    <m/>
    <m/>
    <x v="3"/>
    <x v="4"/>
    <d v="2017-12-20T00:00:00"/>
    <s v="04/07/2017 03:32am"/>
    <x v="3"/>
    <d v="2017-12-20T00:00:00"/>
    <n v="150000"/>
    <n v="0.15"/>
    <n v="1"/>
    <s v="04/13/2017 01:32am"/>
    <s v="Stretch"/>
    <x v="5"/>
    <s v="System z"/>
    <s v="IBM LinuxONE Rockhopper"/>
    <s v="Shuen Kwong (SHUEN KWONG) Leong"/>
    <s v="ZBLKPOC:HW SP: Blockchain Proof of Concept, ISA-BankFS14COG-Cognitive"/>
    <m/>
    <m/>
  </r>
  <r>
    <s v="O8-VKGLX9Q"/>
    <s v="Europe"/>
    <s v="UKI"/>
    <s v="Deutsche Bank"/>
    <s v="DB Hyperledger Credit Productionisation"/>
    <x v="1"/>
    <m/>
    <m/>
    <m/>
    <x v="3"/>
    <x v="1"/>
    <d v="2017-12-23T00:00:00"/>
    <s v="11/29/2016 10:24am"/>
    <x v="2"/>
    <d v="2017-12-23T00:00:00"/>
    <n v="150000"/>
    <n v="0.15"/>
    <n v="12"/>
    <s v="05/18/2017 01:32am"/>
    <s v="Key stretch"/>
    <x v="0"/>
    <s v="Cloud Application Innovation"/>
    <s v="CAI Accel App Dev &amp; Integration - Bluemix"/>
    <s v="Robin (ROBIN) Bradley"/>
    <m/>
    <m/>
    <m/>
  </r>
  <r>
    <s v="NT-F2ZSC2G"/>
    <s v="MEA"/>
    <s v="MEA"/>
    <s v="OBEIKAN INVESTMENT GROUP COMPANY"/>
    <s v="IBM Blockchain for Obeikan marketplace project."/>
    <x v="1"/>
    <m/>
    <m/>
    <m/>
    <x v="3"/>
    <x v="1"/>
    <d v="2017-12-28T00:00:00"/>
    <s v="05/15/2017 06:11am"/>
    <x v="4"/>
    <d v="2017-12-28T00:00:00"/>
    <n v="150000"/>
    <n v="0.15"/>
    <n v="12"/>
    <s v="06/01/2017 01:32am"/>
    <s v="NIR"/>
    <x v="0"/>
    <s v="iX Growth Platform"/>
    <m/>
    <s v="Soltan (Soltan) Hafez"/>
    <s v="*"/>
    <m/>
    <m/>
  </r>
  <r>
    <s v="NT-F2ZSC2G"/>
    <s v="MEA"/>
    <s v="MEA"/>
    <s v="OBEIKAN INVESTMENT GROUP                                              "/>
    <s v="IBM Blockchain for Obeikan marketplace project."/>
    <x v="1"/>
    <m/>
    <m/>
    <m/>
    <x v="3"/>
    <x v="1"/>
    <d v="2017-12-28T00:00:00"/>
    <d v="2017-05-15T00:00:00"/>
    <x v="4"/>
    <d v="2017-12-28T00:00:00"/>
    <n v="150000"/>
    <n v="0.15"/>
    <n v="12"/>
    <d v="2017-05-18T00:00:00"/>
    <s v="NIR"/>
    <x v="0"/>
    <s v="Cog Process Trnsfmtn"/>
    <s v="UNK - Blockchain (CPR)"/>
    <s v="Hafez, Soltan (Soltan)"/>
    <s v="CLOUD1:All Cloud Sales other than to Cloud SPs, DEVCNAPP:CLD&amp;COG: Develop cloud native apps"/>
    <m/>
    <m/>
  </r>
  <r>
    <s v="P4-GU2K5FH"/>
    <s v="North America"/>
    <s v="US Public"/>
    <s v="BCBSM, INC."/>
    <s v="BlockChain"/>
    <x v="0"/>
    <m/>
    <m/>
    <m/>
    <x v="3"/>
    <x v="10"/>
    <d v="2017-12-28T00:00:00"/>
    <s v="03/08/2017 09:57am"/>
    <x v="3"/>
    <d v="2017-12-28T00:00:00"/>
    <n v="150000"/>
    <n v="0.15"/>
    <n v="3"/>
    <s v="05/25/2017 01:32am"/>
    <s v="Key stretch"/>
    <x v="1"/>
    <s v="Cloud Developer Service"/>
    <s v="IBM Bluemix Garage - Design Thinking"/>
    <s v="Mohammad (Mohammad) Ahmed"/>
    <m/>
    <m/>
    <m/>
  </r>
  <r>
    <s v="3V-DLW7FC5"/>
    <s v="Europe"/>
    <s v="France"/>
    <s v="EURO INFORMATION DEVELOPPEMENTS"/>
    <s v="Blockchain initiative"/>
    <x v="3"/>
    <m/>
    <m/>
    <m/>
    <x v="3"/>
    <x v="4"/>
    <d v="2017-12-29T00:00:00"/>
    <s v="05/09/2016 03:41am"/>
    <x v="4"/>
    <d v="2017-12-29T00:00:00"/>
    <n v="150000"/>
    <n v="0.15"/>
    <n v="12"/>
    <s v="02/19/2017 02:27am"/>
    <s v="NIR"/>
    <x v="1"/>
    <s v="Hybrid Integration"/>
    <s v="API Connect"/>
    <s v="Brigitte (BRIGITTE) Lanciau"/>
    <s v="ISA-999-NoSolutionSold"/>
    <m/>
    <m/>
  </r>
  <r>
    <s v="XL-CPHCPA2"/>
    <s v="Europe"/>
    <s v="Italy"/>
    <s v="TELECOM ITALIA SPA"/>
    <s v="Telecom BlockChain"/>
    <x v="2"/>
    <m/>
    <m/>
    <m/>
    <x v="3"/>
    <x v="3"/>
    <d v="2017-12-29T00:00:00"/>
    <s v="02/14/2017 09:48am"/>
    <x v="4"/>
    <d v="2017-12-29T00:00:00"/>
    <n v="150000"/>
    <n v="0.15"/>
    <n v="12"/>
    <s v="02/19/2017 03:13am"/>
    <s v="NIR"/>
    <x v="1"/>
    <s v="Cloud Developer Service"/>
    <m/>
    <s v="Massimo (MASSIMO) Todini"/>
    <s v="ISA-BankFS08-Blockchain, ZBLKPOC:HW SP: Blockchain Proof of Concept"/>
    <m/>
    <m/>
  </r>
  <r>
    <s v="Z4-1ZSVCHZ"/>
    <s v="Europe"/>
    <s v="CEE"/>
    <s v="BANK OF LITHUANIA"/>
    <s v="LB Blockchain"/>
    <x v="1"/>
    <m/>
    <m/>
    <m/>
    <x v="3"/>
    <x v="1"/>
    <d v="2017-12-29T00:00:00"/>
    <s v="05/17/2017 11:04am"/>
    <x v="6"/>
    <d v="2017-12-29T00:00:00"/>
    <n v="150000"/>
    <n v="0.15"/>
    <n v="12"/>
    <s v="05/18/2017 01:57am"/>
    <s v="NIR"/>
    <x v="0"/>
    <s v="Cloud Application Innovation"/>
    <s v="CAI Accel App Dev &amp; Integration - Bluemix"/>
    <s v="Marius (MARIUS) Januskevicius"/>
    <s v="*"/>
    <m/>
    <m/>
  </r>
  <r>
    <s v="80-LZVFWOC"/>
    <s v="Europe"/>
    <s v="DACH"/>
    <s v="car2go Group GmbH                                                     "/>
    <s v="Blockchain for car2go Backbone"/>
    <x v="4"/>
    <m/>
    <m/>
    <m/>
    <x v="3"/>
    <x v="7"/>
    <d v="2017-12-31T00:00:00"/>
    <d v="2017-04-18T00:00:00"/>
    <x v="4"/>
    <d v="2017-12-31T00:00:00"/>
    <n v="150000"/>
    <n v="0.15"/>
    <n v="12"/>
    <d v="2017-04-20T00:00:00"/>
    <s v="NIR"/>
    <x v="0"/>
    <s v="Cog Process Trnsfmtn"/>
    <s v="CPR: Blockchain Consulting"/>
    <s v="WAELDE, FRANK"/>
    <m/>
    <m/>
    <m/>
  </r>
  <r>
    <s v="ET-GIGEKVH"/>
    <s v="Asia Pacific"/>
    <s v="ASEAN"/>
    <s v="BANK OF THAILAND"/>
    <s v="LinuxONE for Blockchain"/>
    <x v="1"/>
    <m/>
    <m/>
    <m/>
    <x v="3"/>
    <x v="1"/>
    <d v="2017-12-31T00:00:00"/>
    <s v="03/28/2017 09:35am"/>
    <x v="4"/>
    <d v="2017-12-31T00:00:00"/>
    <n v="150000"/>
    <n v="0.15"/>
    <n v="1"/>
    <s v="03/30/2017 01:32am"/>
    <s v="NIR"/>
    <x v="5"/>
    <s v="System z"/>
    <s v="IBM LinuxONE Rockhopper"/>
    <s v="Bhusarun (BHUSARUN) Sethanandha"/>
    <s v="NONE"/>
    <m/>
    <m/>
  </r>
  <r>
    <s v="JF-T9KQN8X"/>
    <s v="Asia Pacific"/>
    <s v="ASEAN"/>
    <s v="FPG INSURANCE CO., INC                                                "/>
    <s v="Blockchain"/>
    <x v="1"/>
    <m/>
    <m/>
    <m/>
    <x v="3"/>
    <x v="2"/>
    <d v="2017-12-31T00:00:00"/>
    <d v="2017-03-31T00:00:00"/>
    <x v="3"/>
    <d v="2017-12-31T00:00:00"/>
    <n v="150000"/>
    <n v="0.15"/>
    <n v="12"/>
    <d v="2017-04-06T00:00:00"/>
    <s v="Key stretch"/>
    <x v="7"/>
    <s v="Industry Platform"/>
    <s v="HSBN NW Monthly Charge"/>
    <s v="CAMACHO, CRISTINA G (Crissy)"/>
    <m/>
    <m/>
    <m/>
  </r>
  <r>
    <s v="XV-XLVQ13F"/>
    <s v="Greater China Group"/>
    <s v="GCG"/>
    <s v="AGRICULTURAL BANK OF CHINA SHAN                                       "/>
    <s v="Block Chain"/>
    <x v="1"/>
    <m/>
    <m/>
    <m/>
    <x v="3"/>
    <x v="1"/>
    <d v="2017-12-31T00:00:00"/>
    <d v="2017-04-12T00:00:00"/>
    <x v="3"/>
    <d v="2017-12-31T00:00:00"/>
    <n v="150000"/>
    <n v="0.15"/>
    <n v="12"/>
    <d v="2017-04-13T00:00:00"/>
    <s v="NIR"/>
    <x v="0"/>
    <s v="Cloud App Innov"/>
    <s v="CAI Big Data Srvs Blockchain on Big Data"/>
    <s v="SHI, MIAO"/>
    <s v="*"/>
    <m/>
    <m/>
  </r>
  <r>
    <s v="0Y-348PJED"/>
    <s v="Europe"/>
    <s v="UKI"/>
    <s v="WILLIS TOWERS WATSON                                                  "/>
    <s v="CPR: Blockchain Consulting"/>
    <x v="1"/>
    <m/>
    <m/>
    <m/>
    <x v="3"/>
    <x v="2"/>
    <d v="2017-12-22T00:00:00"/>
    <d v="2017-04-24T00:00:00"/>
    <x v="4"/>
    <d v="2017-12-22T00:00:00"/>
    <n v="149990"/>
    <n v="0.14999000000000001"/>
    <n v="12"/>
    <d v="2017-04-27T00:00:00"/>
    <s v="Stretch"/>
    <x v="0"/>
    <s v="Cog Process Trnsfmtn"/>
    <s v="UNK - Blockchain (CPR)"/>
    <s v="Asquith, Graeme"/>
    <s v="ISA-999-NoSolutionSold"/>
    <m/>
    <m/>
  </r>
  <r>
    <s v="HX-5SY83FV"/>
    <s v="Asia Pacific"/>
    <s v="ANZ"/>
    <s v="LEND LEASE"/>
    <s v="BlockChain for LL Finance"/>
    <x v="3"/>
    <m/>
    <m/>
    <m/>
    <x v="3"/>
    <x v="12"/>
    <d v="2017-12-22T00:00:00"/>
    <s v="11/17/2016 06:52pm"/>
    <x v="3"/>
    <d v="2017-12-22T00:00:00"/>
    <n v="148800"/>
    <n v="0.14879999999999999"/>
    <n v="12"/>
    <s v="05/25/2017 01:32am"/>
    <s v="Stretch"/>
    <x v="1"/>
    <s v="Cloud Developer Service"/>
    <s v="Bluemix Public Subscription"/>
    <s v="JASON A. (Jason) ARNOLD-AULAND"/>
    <s v="ZBLKPOC"/>
    <m/>
    <m/>
  </r>
  <r>
    <s v="46-Q1T3KPE"/>
    <s v="MEA"/>
    <s v="MEA"/>
    <s v="UNIVERSITY OF CAPE TOWN                                               "/>
    <s v="Block Chain for FET"/>
    <x v="0"/>
    <m/>
    <m/>
    <m/>
    <x v="3"/>
    <x v="0"/>
    <d v="2017-11-30T00:00:00"/>
    <d v="2017-03-28T00:00:00"/>
    <x v="4"/>
    <d v="2017-11-30T00:00:00"/>
    <n v="148742"/>
    <n v="0.14874200000000001"/>
    <n v="12"/>
    <d v="2017-04-17T00:00:00"/>
    <s v="Stretch"/>
    <x v="0"/>
    <s v="Cloud App Innov"/>
    <s v="CAI Big Data Srvs Blockchain on Big Data"/>
    <s v="MAART, GRAHAM G (Graham)"/>
    <s v="ZBLKPOC"/>
    <m/>
    <m/>
  </r>
  <r>
    <s v="PL-WMTE1T7"/>
    <s v="Greater China Group"/>
    <s v="GCG"/>
    <s v="INDUSTRIAL BANK                                                       "/>
    <s v="CIB BCC Blockchain"/>
    <x v="1"/>
    <m/>
    <m/>
    <m/>
    <x v="3"/>
    <x v="1"/>
    <d v="2017-11-30T00:00:00"/>
    <d v="2016-04-22T00:00:00"/>
    <x v="4"/>
    <d v="2017-11-30T00:00:00"/>
    <n v="145133"/>
    <n v="0.14513300000000001"/>
    <n v="3"/>
    <d v="2017-05-20T00:00:00"/>
    <s v="Stretch"/>
    <x v="0"/>
    <s v="Cog Process Trnsfmtn"/>
    <s v="CPR: Blockchain Consulting"/>
    <s v="CHEN, SONG"/>
    <s v="BLKHSBN:HW SP: Blockchain High Sec Bus Netwk Blmix"/>
    <m/>
    <m/>
  </r>
  <r>
    <s v="OG-06R8FG4"/>
    <s v="GCG Group"/>
    <s v="GCG"/>
    <s v="Shanghai Fosun High Technology (Group) Co., Ltd."/>
    <s v="block chain"/>
    <x v="0"/>
    <m/>
    <m/>
    <m/>
    <x v="3"/>
    <x v="10"/>
    <d v="2017-12-15T00:00:00"/>
    <s v="03/15/2017 12:17pm"/>
    <x v="2"/>
    <d v="2017-12-15T00:00:00"/>
    <n v="145133"/>
    <n v="0.14513300000000001"/>
    <n v="12"/>
    <s v="06/08/2017 01:32am"/>
    <s v="Key stretch"/>
    <x v="0"/>
    <s v="Cognitive Process Transformation"/>
    <s v="CBDS - Smarter Process"/>
    <s v="YONG (YONG) PAN"/>
    <s v="BLKHSBN:HW SP: Blockchain High Sec Bus Netwk Blmix, ZBLKLOCL:HW SP: zSystems Blockchain Local/On Prem."/>
    <m/>
    <m/>
  </r>
  <r>
    <s v="BR-UT3GFP7"/>
    <s v="Japan"/>
    <s v="Japan"/>
    <s v="MS&amp;ADINSGROUPHOLDINGS"/>
    <s v="?DDR-Systems HW??Blockchain??"/>
    <x v="1"/>
    <m/>
    <m/>
    <m/>
    <x v="3"/>
    <x v="2"/>
    <d v="2017-12-29T00:00:00"/>
    <s v="11/08/2016 09:03pm"/>
    <x v="3"/>
    <d v="2017-12-29T00:00:00"/>
    <n v="142857"/>
    <n v="0.14285700000000001"/>
    <n v="1"/>
    <s v="11/10/2016 01:34am"/>
    <s v="Stretch"/>
    <x v="5"/>
    <s v="System z"/>
    <s v="IBM z Systems z13s"/>
    <s v="Hideomi (HIDEOMI) Ezumi"/>
    <s v="NONE:No code/solution involved"/>
    <m/>
    <m/>
  </r>
  <r>
    <s v="2F-3C0XDJS"/>
    <s v="Latin America"/>
    <s v="SSA"/>
    <s v="BANCO CORPBANCA COLOMBIA SA"/>
    <s v="CLOBLO - Blockchain"/>
    <x v="1"/>
    <m/>
    <m/>
    <m/>
    <x v="3"/>
    <x v="1"/>
    <d v="2017-11-17T00:00:00"/>
    <s v="12/02/2016 01:23am"/>
    <x v="3"/>
    <d v="2017-12-15T00:00:00"/>
    <n v="140000"/>
    <n v="0.14000000000000001"/>
    <n v="12"/>
    <s v="05/11/2017 01:32am"/>
    <s v="Stretch"/>
    <x v="1"/>
    <s v="Cloud Developer Service"/>
    <s v="Bluemix Public Subscription"/>
    <s v="Adriana Lucia (ADRIANA LUCIA) Suarez Daza"/>
    <s v="NONE:No code/solution involved"/>
    <m/>
    <m/>
  </r>
  <r>
    <s v="UQ-Z3Y31H5"/>
    <s v="Latin America"/>
    <s v="SSA"/>
    <s v="BANCO COLPATRIA RED MULTIBANCA COLPATRIA S.A."/>
    <s v="CLOBLO - Blockchain"/>
    <x v="1"/>
    <m/>
    <m/>
    <m/>
    <x v="3"/>
    <x v="1"/>
    <d v="2017-11-17T00:00:00"/>
    <s v="12/02/2016 12:55am"/>
    <x v="3"/>
    <d v="2017-11-17T00:00:00"/>
    <n v="140000"/>
    <n v="0.14000000000000001"/>
    <n v="12"/>
    <s v="05/11/2017 01:32am"/>
    <s v="Stretch"/>
    <x v="1"/>
    <s v="Cloud Developer Service"/>
    <s v="Bluemix Public Subscription"/>
    <s v="Adriana Lucia (ADRIANA LUCIA) Suarez Daza"/>
    <s v="DEVICES:CLD&amp;COG: Intelligent connected devices"/>
    <m/>
    <m/>
  </r>
  <r>
    <s v="BF-0S6JJXW"/>
    <s v="North America"/>
    <s v="Canada"/>
    <s v="AIR CANADA"/>
    <s v="Baggage Management IoT - Blockchain"/>
    <x v="4"/>
    <m/>
    <m/>
    <m/>
    <x v="3"/>
    <x v="6"/>
    <d v="2017-12-15T00:00:00"/>
    <s v="05/10/2017 09:39pm"/>
    <x v="4"/>
    <d v="2017-12-15T00:00:00"/>
    <n v="133334"/>
    <n v="0.13333400000000001"/>
    <n v="12"/>
    <s v="05/11/2017 01:32am"/>
    <s v="NIR"/>
    <x v="2"/>
    <s v="Platform &amp; Industry Solutions"/>
    <s v="IoT for Manufacturing"/>
    <s v="Rafek (RAFEK) Nicolas"/>
    <s v="ZBLKPOC"/>
    <m/>
    <m/>
  </r>
  <r>
    <s v="VW-DUFI29G"/>
    <s v="North America"/>
    <s v="Canada"/>
    <s v="AIR CANADA                                                            "/>
    <s v="Aircraft Maintenance, Usage and Safety – IoT and Blockchain"/>
    <x v="4"/>
    <m/>
    <m/>
    <m/>
    <x v="3"/>
    <x v="6"/>
    <d v="2017-12-15T00:00:00"/>
    <d v="2017-05-09T00:00:00"/>
    <x v="4"/>
    <d v="2017-12-15T00:00:00"/>
    <n v="133333"/>
    <n v="0.13333300000000001"/>
    <n v="12"/>
    <d v="2017-05-11T00:00:00"/>
    <s v="NIR"/>
    <x v="0"/>
    <s v="Cog Process Trnsfmtn"/>
    <s v="CPR: Blockchain Consulting"/>
    <s v="Nicolas, Rafek (R.N.)"/>
    <m/>
    <m/>
    <m/>
  </r>
  <r>
    <s v="31-Y3DCVXL"/>
    <s v="Europe"/>
    <s v="DACH"/>
    <s v="RSC Commercial Services GmbH &amp; Co. OHG"/>
    <s v="C&amp;A Blockchain and Quality Processes"/>
    <x v="4"/>
    <m/>
    <m/>
    <m/>
    <x v="3"/>
    <x v="7"/>
    <d v="2017-12-28T00:00:00"/>
    <s v="05/23/2017 05:58am"/>
    <x v="4"/>
    <d v="2017-12-28T00:00:00"/>
    <n v="130000"/>
    <n v="0.13"/>
    <n v="12"/>
    <s v="05/25/2017 01:32am"/>
    <s v="Stretch"/>
    <x v="1"/>
    <s v="Cloud Developer Service"/>
    <s v="Bluemix Public Subscription"/>
    <s v="DATA WITHHELD"/>
    <m/>
    <m/>
    <m/>
  </r>
  <r>
    <s v="A1-HAHE6K0"/>
    <s v="North America"/>
    <s v="US Finance Service"/>
    <s v="R3"/>
    <s v="SCC Blockchain on IBM Bluemix - Financial Sector"/>
    <x v="1"/>
    <m/>
    <m/>
    <m/>
    <x v="3"/>
    <x v="1"/>
    <d v="2017-12-31T00:00:00"/>
    <s v="10/25/2016 09:01am"/>
    <x v="4"/>
    <d v="2017-12-31T00:00:00"/>
    <n v="130000"/>
    <n v="0.13"/>
    <n v="12"/>
    <s v="03/18/2017 05:49pm"/>
    <s v="NIR"/>
    <x v="9"/>
    <s v="Watson Data Platform"/>
    <s v="Predictive Mdling for Bluemix"/>
    <s v="Peter (Pete) Bomben"/>
    <s v="ZBLKPOC:HW SP: Blockchain Proof of Concept"/>
    <m/>
    <m/>
  </r>
  <r>
    <s v="P7-DH8L5QP"/>
    <s v="North America"/>
    <s v="US Industrial"/>
    <s v="PACCAR INC"/>
    <s v="Blockchain POC"/>
    <x v="3"/>
    <m/>
    <m/>
    <m/>
    <x v="3"/>
    <x v="9"/>
    <d v="2017-10-31T00:00:00"/>
    <s v="09/23/2016 08:23am"/>
    <x v="4"/>
    <d v="2017-10-31T00:00:00"/>
    <n v="125000"/>
    <n v="0.125"/>
    <n v="1"/>
    <s v="03/06/2017 07:23am"/>
    <s v="NIR"/>
    <x v="5"/>
    <s v="System z"/>
    <m/>
    <s v="Mark (Mark) Zingery"/>
    <s v="BLKHSBN, COGAPPS"/>
    <m/>
    <m/>
  </r>
  <r>
    <s v="2Q-T4M1J5Z"/>
    <s v="North America"/>
    <s v="US Finance Service"/>
    <s v="CHUBB CORP                                                            "/>
    <s v="Intelligent Automation Operational Risk Solution for Global Operations"/>
    <x v="1"/>
    <m/>
    <m/>
    <m/>
    <x v="3"/>
    <x v="2"/>
    <d v="2017-12-15T00:00:00"/>
    <d v="2017-03-31T00:00:00"/>
    <x v="4"/>
    <d v="2017-12-15T00:00:00"/>
    <n v="125000"/>
    <n v="0.125"/>
    <n v="12"/>
    <d v="2017-04-06T00:00:00"/>
    <s v="NIR"/>
    <x v="7"/>
    <s v="Industry Platform"/>
    <s v="UNK - High Security Business Network"/>
    <s v="Morrow, Michael J."/>
    <s v="NONE:No code/solution involved"/>
    <m/>
    <m/>
  </r>
  <r>
    <s v="3L-DAABFDT"/>
    <s v="North America"/>
    <s v="US Distribution"/>
    <s v="MARRIOTT INTERNATIONAL INC"/>
    <s v="Blockchain"/>
    <x v="4"/>
    <m/>
    <m/>
    <m/>
    <x v="3"/>
    <x v="6"/>
    <d v="2017-12-15T00:00:00"/>
    <s v="06/07/2017 02:15pm"/>
    <x v="3"/>
    <d v="2017-12-15T00:00:00"/>
    <n v="125000"/>
    <n v="0.125"/>
    <n v="12"/>
    <s v="06/13/2017 02:37pm"/>
    <s v="Stretch"/>
    <x v="1"/>
    <s v="Cloud Developer Service"/>
    <s v="IBM Bluemix Dedicated - Runtimes"/>
    <s v="Ronald H. (Ron) Harris"/>
    <s v="ZBLKPOC:HW SP: Blockchain Proof of Concept"/>
    <m/>
    <m/>
  </r>
  <r>
    <s v="AK-6M8AWC5"/>
    <s v="Asia Pacific"/>
    <s v="ANZ"/>
    <s v="LEND LEASE CORPORATION LIMITED"/>
    <s v="BlockChain 4 Supply Chain"/>
    <x v="3"/>
    <m/>
    <m/>
    <m/>
    <x v="3"/>
    <x v="12"/>
    <d v="2017-10-27T00:00:00"/>
    <s v="12/10/2016 05:58am"/>
    <x v="3"/>
    <d v="2017-10-27T00:00:00"/>
    <n v="124000"/>
    <n v="0.124"/>
    <n v="2"/>
    <s v="06/01/2017 01:32am"/>
    <s v="Stretch"/>
    <x v="0"/>
    <s v="Cognitive Process Transformation"/>
    <s v="CPS: Digital Process Services"/>
    <s v="ASHISH (Ashish) VERMA"/>
    <s v="DEVCNAPP:CLD&amp;COG: Develop cloud native apps"/>
    <m/>
    <m/>
  </r>
  <r>
    <s v="RS-VGNA7ZA"/>
    <s v="North America"/>
    <s v="US Communica/CSI"/>
    <s v="CERNER CORP"/>
    <s v="Blockchain for medical records"/>
    <x v="3"/>
    <m/>
    <m/>
    <m/>
    <x v="3"/>
    <x v="4"/>
    <d v="2017-11-30T00:00:00"/>
    <s v="03/30/2017 01:33pm"/>
    <x v="6"/>
    <d v="2017-11-30T00:00:00"/>
    <n v="120000"/>
    <n v="0.12"/>
    <n v="12"/>
    <s v="04/06/2017 01:32am"/>
    <s v="NIR"/>
    <x v="1"/>
    <s v="Cloud Developer Service"/>
    <m/>
    <s v="Taylor D. (Taylor) Erickson"/>
    <s v="CLOUD1:All Cloud Sales other than to Cloud SPs"/>
    <m/>
    <m/>
  </r>
  <r>
    <s v="H6-TN7TMXM"/>
    <s v="Europe"/>
    <s v="SPGI"/>
    <s v="Kolokium Blockchain Technologies"/>
    <s v="Bluemix for Blockchain"/>
    <x v="3"/>
    <m/>
    <m/>
    <m/>
    <x v="3"/>
    <x v="4"/>
    <d v="2017-12-13T00:00:00"/>
    <s v="03/15/2017 10:58am"/>
    <x v="4"/>
    <d v="2017-12-13T00:00:00"/>
    <n v="120000"/>
    <n v="0.12"/>
    <n v="12"/>
    <s v="03/16/2017 02:32am"/>
    <s v="NIR"/>
    <x v="1"/>
    <s v="Cloud Developer Service"/>
    <m/>
    <s v="Ezequiel (EZEQUIEL) Alegre Moreno"/>
    <s v="ISA-999-NoSolutionSold"/>
    <m/>
    <m/>
  </r>
  <r>
    <s v="G6-SK21MHZ"/>
    <s v="Latin America"/>
    <s v="SSA"/>
    <s v="BANCO DEL PACIFICO S.A."/>
    <s v="Blockchain Opp - Smart Contract"/>
    <x v="1"/>
    <m/>
    <m/>
    <m/>
    <x v="3"/>
    <x v="1"/>
    <d v="2017-12-18T00:00:00"/>
    <s v="04/28/2017 02:00pm"/>
    <x v="4"/>
    <d v="2017-12-18T00:00:00"/>
    <n v="120000"/>
    <n v="0.12"/>
    <n v="12"/>
    <s v="05/04/2017 01:31am"/>
    <s v="Stretch"/>
    <x v="1"/>
    <s v="Cloud Developer Service"/>
    <m/>
    <s v="Isvel (Isvel) Lopez"/>
    <s v="BLKHSBN"/>
    <m/>
    <m/>
  </r>
  <r>
    <s v="UG-SHB92QS"/>
    <s v="Europe"/>
    <s v="DACH"/>
    <s v="Interkommunale                                                        "/>
    <s v="CeBIT 2017: Blockchain Technologie"/>
    <x v="0"/>
    <m/>
    <m/>
    <m/>
    <x v="3"/>
    <x v="0"/>
    <d v="2017-12-22T00:00:00"/>
    <d v="2017-04-03T00:00:00"/>
    <x v="4"/>
    <d v="2017-12-22T00:00:00"/>
    <n v="120000"/>
    <n v="0.12"/>
    <n v="12"/>
    <d v="2017-04-11T00:00:00"/>
    <s v="Stretch"/>
    <x v="0"/>
    <s v="Cog Process Trnsfmtn"/>
    <s v="CPR: Blockchain Consulting"/>
    <s v="Broeckel, Bernd"/>
    <s v="CLOUD1:All Cloud Sales other than to Cloud SPs"/>
    <m/>
    <m/>
  </r>
  <r>
    <s v="VS-NRA8OP2"/>
    <s v="North America"/>
    <s v="US Public"/>
    <s v="QUEST DIAGNOSTICS INCORPORATED"/>
    <s v="Blockchain for Healthcare at Quest"/>
    <x v="0"/>
    <m/>
    <m/>
    <m/>
    <x v="3"/>
    <x v="10"/>
    <d v="2017-12-22T00:00:00"/>
    <s v="02/09/2017 08:36am"/>
    <x v="3"/>
    <d v="2017-12-22T00:00:00"/>
    <n v="120000"/>
    <n v="0.12"/>
    <n v="12"/>
    <s v="06/01/2017 01:32am"/>
    <s v="Stretch"/>
    <x v="0"/>
    <s v="Cloud Application Innovation"/>
    <s v="CAI Accel App Dev &amp; Integration - Bluemix"/>
    <s v="Victoria (Vicki) Weg"/>
    <s v="BLKHSBN"/>
    <m/>
    <m/>
  </r>
  <r>
    <s v="12-QKSSIEC"/>
    <s v="North America"/>
    <s v="US Finance Service"/>
    <s v="AUTOMOBILE CLUB OF SOUTHERN                                           "/>
    <s v="Blockchain"/>
    <x v="1"/>
    <m/>
    <m/>
    <m/>
    <x v="3"/>
    <x v="2"/>
    <d v="2017-12-28T00:00:00"/>
    <d v="2017-04-26T00:00:00"/>
    <x v="4"/>
    <d v="2017-12-28T00:00:00"/>
    <n v="120000"/>
    <n v="0.12"/>
    <n v="12"/>
    <d v="2017-04-27T00:00:00"/>
    <s v="NIR"/>
    <x v="7"/>
    <s v="Industry Platform"/>
    <s v="UNK - High Security Business Network"/>
    <s v="SHAMP, JAMES T (James)"/>
    <m/>
    <m/>
    <m/>
  </r>
  <r>
    <s v="3C-GTZ5UXZ"/>
    <s v="North America"/>
    <s v="US Communica/CSI"/>
    <s v="WIPRO LTD                                                             "/>
    <s v="zNext /Cloud delivery"/>
    <x v="3"/>
    <m/>
    <m/>
    <m/>
    <x v="3"/>
    <x v="4"/>
    <d v="2017-12-29T00:00:00"/>
    <d v="2017-03-10T00:00:00"/>
    <x v="4"/>
    <d v="2017-12-29T00:00:00"/>
    <n v="120000"/>
    <n v="0.12"/>
    <n v="12"/>
    <d v="2017-03-30T00:00:00"/>
    <s v="NIR"/>
    <x v="0"/>
    <s v="Cog Process Trnsfmtn"/>
    <s v="CPR: Blockchain Consulting"/>
    <s v="FUCITO, MICHAEL J. (MIKE)"/>
    <m/>
    <m/>
    <m/>
  </r>
  <r>
    <s v="J6-RM26NNX"/>
    <s v="North America"/>
    <s v="US Communica/CSI"/>
    <s v="HPH HOLDINGS CORP                                                     "/>
    <s v="Blockchain"/>
    <x v="0"/>
    <m/>
    <m/>
    <m/>
    <x v="3"/>
    <x v="10"/>
    <d v="2017-12-29T00:00:00"/>
    <d v="2017-03-09T00:00:00"/>
    <x v="4"/>
    <d v="2017-12-29T00:00:00"/>
    <n v="120000"/>
    <n v="0.12"/>
    <n v="12"/>
    <d v="2017-03-30T00:00:00"/>
    <s v="NIR"/>
    <x v="0"/>
    <s v="Cog Process Trnsfmtn"/>
    <s v="UNK - Blockchain (CPR)"/>
    <s v="FUCITO, MICHAEL J. (MIKE)"/>
    <m/>
    <m/>
    <m/>
  </r>
  <r>
    <s v="M3-X697KPK"/>
    <s v="North America"/>
    <s v="US Communica/CSI"/>
    <s v="FISERV SOLUTIONS INC                                                  "/>
    <s v="Blockchain"/>
    <x v="3"/>
    <m/>
    <m/>
    <m/>
    <x v="3"/>
    <x v="4"/>
    <d v="2017-12-29T00:00:00"/>
    <d v="2017-03-29T00:00:00"/>
    <x v="4"/>
    <d v="2017-12-29T00:00:00"/>
    <n v="120000"/>
    <n v="0.12"/>
    <n v="12"/>
    <d v="2017-03-30T00:00:00"/>
    <s v="NIR"/>
    <x v="0"/>
    <s v="Cog Process Trnsfmtn"/>
    <s v="UNK - Blockchain (CPR)"/>
    <s v="Holt, Kraig J."/>
    <s v="BLKHSBN"/>
    <m/>
    <m/>
  </r>
  <r>
    <s v="V9-0YZOQPH"/>
    <s v="North America"/>
    <s v="US Finance Service"/>
    <s v="INOVANT LLC                                                           "/>
    <s v="Blockchain HSBN"/>
    <x v="1"/>
    <m/>
    <m/>
    <m/>
    <x v="3"/>
    <x v="1"/>
    <d v="2017-12-29T00:00:00"/>
    <d v="2017-03-13T00:00:00"/>
    <x v="4"/>
    <d v="2017-12-29T00:00:00"/>
    <n v="120000"/>
    <n v="0.12"/>
    <n v="12"/>
    <d v="2017-03-16T00:00:00"/>
    <s v="NIR"/>
    <x v="0"/>
    <s v="Cog Process Trnsfmtn"/>
    <s v="UNK - Blockchain (CPR)"/>
    <s v="HAYES, DEREK (Derek)"/>
    <s v="BLKHSBN:HW SP: Blockchain High Sec Bus Netwk Blmix"/>
    <m/>
    <m/>
  </r>
  <r>
    <s v="GE-BVO6WHZ"/>
    <s v="Latin America"/>
    <s v="SSA"/>
    <s v="FISCALIA GENERAL DE LA NACION"/>
    <s v="Workshop Blockchain"/>
    <x v="0"/>
    <m/>
    <m/>
    <m/>
    <x v="3"/>
    <x v="0"/>
    <d v="2017-12-30T00:00:00"/>
    <s v="11/23/2016 04:04pm"/>
    <x v="3"/>
    <d v="2017-12-30T00:00:00"/>
    <n v="120000"/>
    <n v="0.12"/>
    <n v="12"/>
    <s v="03/02/2017 01:32am"/>
    <s v="Stretch"/>
    <x v="1"/>
    <s v="Cloud Developer Service"/>
    <s v="Bluemix Public Subscription"/>
    <s v="Daniel (DANIEL) Garcia Quiroga"/>
    <s v="BLKHSBN:HW SP: Blockchain High Sec Bus Netwk Blmix, SCALE-UP:HW SP: Linux Scale-Up"/>
    <m/>
    <m/>
  </r>
  <r>
    <s v="ZU-QBCV095"/>
    <s v="North America"/>
    <s v="US Distribution"/>
    <s v="TruckTrust"/>
    <s v="Blockchain HSBN"/>
    <x v="4"/>
    <m/>
    <m/>
    <m/>
    <x v="3"/>
    <x v="6"/>
    <d v="2017-12-31T00:00:00"/>
    <s v="04/05/2017 02:39pm"/>
    <x v="3"/>
    <d v="2018-01-28T00:00:00"/>
    <n v="120000"/>
    <n v="0.12"/>
    <n v="12"/>
    <s v="04/06/2017 01:32am"/>
    <s v="NIR"/>
    <x v="7"/>
    <s v="Industry Platform"/>
    <s v="HSBN NW Monthly Charge"/>
    <s v="Raj (Raj) Datta"/>
    <s v="BLKHSBN:HW SP: Blockchain High Sec Bus Netwk Blmix, SCALE-UP:HW SP: Linux Scale-Up"/>
    <m/>
    <m/>
  </r>
  <r>
    <s v="ZU-QBCV095"/>
    <s v="North America"/>
    <s v="US Distribution"/>
    <s v="TruckTrust"/>
    <s v="Blockchain HSBN"/>
    <x v="4"/>
    <m/>
    <m/>
    <m/>
    <x v="3"/>
    <x v="6"/>
    <d v="2017-12-31T00:00:00"/>
    <s v="04/05/2017 02:39pm"/>
    <x v="3"/>
    <d v="2018-01-28T00:00:00"/>
    <n v="120000"/>
    <n v="0.12"/>
    <n v="12"/>
    <s v="04/06/2017 01:33am"/>
    <s v="NIR"/>
    <x v="7"/>
    <s v="Industry Platform"/>
    <s v="HSBN Support 12 month"/>
    <s v="Raj (Raj) Datta"/>
    <s v="CLOUD1:All Cloud Sales other than to Cloud SPs"/>
    <m/>
    <m/>
  </r>
  <r>
    <s v="JN-AS8D4MD"/>
    <s v="North America"/>
    <s v="US Industrial"/>
    <s v="HONEYWELL INTERNATIONAL INC"/>
    <s v="Blockchain Bluemix Garage (DTW &amp; MVP)"/>
    <x v="3"/>
    <m/>
    <m/>
    <m/>
    <x v="3"/>
    <x v="8"/>
    <d v="2017-10-20T00:00:00"/>
    <s v="01/05/2017 07:20pm"/>
    <x v="3"/>
    <d v="2017-10-20T00:00:00"/>
    <n v="105000"/>
    <n v="0.105"/>
    <n v="2"/>
    <s v="06/08/2017 01:32am"/>
    <s v="Stretch"/>
    <x v="1"/>
    <s v="Lab Services"/>
    <s v="Software Services - Bluemix Garage"/>
    <s v="Matthew A. (Matt) Thomas"/>
    <s v="IBUANALY:For GBS-Heritage in IBUs Anal"/>
    <m/>
    <m/>
  </r>
  <r>
    <s v="B1-0H1I7LQ"/>
    <s v="North America"/>
    <s v="US Distribution"/>
    <s v="Walmart Inc."/>
    <s v="Watson Blockchain for Facilities Maintenance"/>
    <x v="4"/>
    <m/>
    <m/>
    <m/>
    <x v="3"/>
    <x v="7"/>
    <d v="2017-12-22T00:00:00"/>
    <s v="06/05/2017 08:02pm"/>
    <x v="3"/>
    <d v="2018-02-14T00:00:00"/>
    <n v="100777"/>
    <n v="0.10077700000000001"/>
    <n v="12"/>
    <s v="06/12/2017 03:02pm"/>
    <s v="Stretch"/>
    <x v="2"/>
    <s v="Platform &amp; Industry Solutions"/>
    <s v="IoT for Retail"/>
    <s v="Craig (Craig) Velliquette"/>
    <s v="ZBLKPOC"/>
    <m/>
    <m/>
  </r>
  <r>
    <s v="L5-DGN2XYI"/>
    <s v="Asia Pacific"/>
    <s v="ANZ"/>
    <s v="MINISTRY OF    HEALTH                                                 "/>
    <s v="Blockchain for EHR"/>
    <x v="0"/>
    <m/>
    <m/>
    <m/>
    <x v="3"/>
    <x v="10"/>
    <d v="2017-10-01T00:00:00"/>
    <d v="2017-02-28T00:00:00"/>
    <x v="7"/>
    <d v="2017-10-01T00:00:00"/>
    <n v="100000"/>
    <n v="0.1"/>
    <n v="12"/>
    <d v="2017-03-02T00:00:00"/>
    <s v="NIR"/>
    <x v="0"/>
    <s v="Cog Process Trnsfmtn"/>
    <s v="UNK - Blockchain (CPR)"/>
    <s v="Moleta, Kim"/>
    <s v="NONE:No code/solution involved"/>
    <m/>
    <m/>
  </r>
  <r>
    <s v="OY-GN4V78K"/>
    <s v="North America"/>
    <s v="US Federal"/>
    <s v="Defense Health Agency"/>
    <s v="DoD/VA IPO (DHA)_VHMS_Blockchain(bluemix)"/>
    <x v="0"/>
    <m/>
    <m/>
    <m/>
    <x v="3"/>
    <x v="0"/>
    <d v="2017-10-10T00:00:00"/>
    <s v="01/18/2017 02:15pm"/>
    <x v="3"/>
    <d v="2017-10-10T00:00:00"/>
    <n v="100000"/>
    <n v="0.1"/>
    <n v="12"/>
    <s v="05/25/2017 01:32am"/>
    <s v="Stretch"/>
    <x v="9"/>
    <s v="Watson Data Platform"/>
    <s v="Blmx Public for Analytics"/>
    <s v="SCOTT J. (SCOTT) HORTON"/>
    <m/>
    <m/>
    <m/>
  </r>
  <r>
    <s v="6G-X7ZJJ3Y"/>
    <s v="Europe"/>
    <s v="DACH"/>
    <s v="Kraftfahrt-Bundesamt"/>
    <s v="Blockchain Drohnenregister (Pilot Use Case)"/>
    <x v="0"/>
    <m/>
    <m/>
    <m/>
    <x v="3"/>
    <x v="0"/>
    <d v="2017-10-11T00:00:00"/>
    <s v="08/10/2016 10:30am"/>
    <x v="4"/>
    <d v="2017-10-11T00:00:00"/>
    <n v="100000"/>
    <n v="0.1"/>
    <n v="12"/>
    <s v="02/19/2017 03:45am"/>
    <s v="Stretch"/>
    <x v="1"/>
    <s v="Cloud Developer Service"/>
    <s v="IBM Bluemix Dedicated - Runtimes"/>
    <s v="DATA WITHHELD"/>
    <s v="DEVCNAPP"/>
    <m/>
    <m/>
  </r>
  <r>
    <s v="07-O6D74N6"/>
    <s v="Europe"/>
    <s v="CEE"/>
    <s v="BANK PEKAO SA-GRUPA PEKAO S.A.                                        "/>
    <s v="Blockchain Garage + Blockchain for FSS"/>
    <x v="1"/>
    <m/>
    <m/>
    <m/>
    <x v="3"/>
    <x v="1"/>
    <d v="2017-10-20T00:00:00"/>
    <d v="2017-05-16T00:00:00"/>
    <x v="3"/>
    <d v="2017-10-20T00:00:00"/>
    <n v="100000"/>
    <n v="0.1"/>
    <n v="12"/>
    <d v="2017-05-22T00:00:00"/>
    <s v="Key stretch"/>
    <x v="7"/>
    <s v="Industry Platform"/>
    <s v="HSBN SOI Monthly charge"/>
    <s v="SIENKIEWICZ, PRZEMYSLAW J"/>
    <s v="ISA-999-NoSolutionSold"/>
    <m/>
    <m/>
  </r>
  <r>
    <s v="OK-FL8S619"/>
    <s v="Europe"/>
    <s v="DACH"/>
    <s v="AOK Nordost Servicecenter"/>
    <s v="Blockchain in Healthcare"/>
    <x v="1"/>
    <m/>
    <m/>
    <m/>
    <x v="3"/>
    <x v="2"/>
    <d v="2017-10-20T00:00:00"/>
    <s v="05/05/2017 07:43am"/>
    <x v="3"/>
    <d v="2017-10-20T00:00:00"/>
    <n v="100000"/>
    <n v="0.1"/>
    <n v="12"/>
    <s v="06/08/2017 06:02am"/>
    <s v="NIR"/>
    <x v="0"/>
    <s v="Cloud Application Innovation"/>
    <s v="(GBS) Data and Application Security Services"/>
    <s v="DATA WITHHELD"/>
    <m/>
    <m/>
    <m/>
  </r>
  <r>
    <s v="A9-98DNQV2"/>
    <s v="MEA"/>
    <s v="MEA"/>
    <s v="FEDERAL BOARD OF REVENUE"/>
    <s v="BlockChain Pilot  - LandRecord Use Case"/>
    <x v="0"/>
    <m/>
    <m/>
    <m/>
    <x v="3"/>
    <x v="0"/>
    <d v="2017-10-26T00:00:00"/>
    <s v="12/05/2016 06:27am"/>
    <x v="4"/>
    <d v="2017-10-26T00:00:00"/>
    <n v="100000"/>
    <n v="0.1"/>
    <n v="6"/>
    <s v="01/22/2017 02:51pm"/>
    <s v="Stretch"/>
    <x v="3"/>
    <s v="Technology Support Services"/>
    <s v="6950-07G Power Basic Hardware Care"/>
    <s v="Osama (Osama) Ashfaq"/>
    <m/>
    <m/>
    <m/>
  </r>
  <r>
    <s v="PE-DNVBVBR"/>
    <s v="Europe"/>
    <s v="DACH"/>
    <s v="Erste Group Bank AG                                                   "/>
    <s v="KYC Blockchain for Procurement"/>
    <x v="1"/>
    <m/>
    <m/>
    <m/>
    <x v="3"/>
    <x v="1"/>
    <d v="2017-10-26T00:00:00"/>
    <d v="2017-06-07T00:00:00"/>
    <x v="4"/>
    <d v="2017-10-26T00:00:00"/>
    <n v="100000"/>
    <n v="0.1"/>
    <n v="12"/>
    <d v="2017-06-08T00:00:00"/>
    <s v="Stretch"/>
    <x v="0"/>
    <s v="Cog Process Trnsfmtn"/>
    <s v="CPR: Blockchain Consulting"/>
    <s v="Minarovits, Christian"/>
    <m/>
    <m/>
    <m/>
  </r>
  <r>
    <s v="1Y-KVPSBNR"/>
    <s v="Latin America"/>
    <s v="SSA"/>
    <s v="SEGUROS GENERALES SURAMERICANA S.A                                    "/>
    <s v="Blockchain sobre Bluemix"/>
    <x v="1"/>
    <m/>
    <m/>
    <m/>
    <x v="3"/>
    <x v="2"/>
    <d v="2017-10-27T00:00:00"/>
    <d v="2017-03-23T00:00:00"/>
    <x v="3"/>
    <d v="2017-10-27T00:00:00"/>
    <n v="100000"/>
    <n v="0.1"/>
    <n v="12"/>
    <d v="2017-04-06T00:00:00"/>
    <s v="Key stretch"/>
    <x v="7"/>
    <s v="Industry Platform"/>
    <s v="HSBN NW Monthly Charge"/>
    <s v="CAMACHO DIAZ, SANDRA JIMENA"/>
    <s v="*"/>
    <m/>
    <m/>
  </r>
  <r>
    <s v="Q9-VE1HA1J"/>
    <s v="North America"/>
    <s v="US Public"/>
    <s v="RUSH UNIVERSITY MEDICAL CENTER                                        "/>
    <s v="BlockChain"/>
    <x v="0"/>
    <m/>
    <m/>
    <m/>
    <x v="3"/>
    <x v="0"/>
    <d v="2017-10-27T00:00:00"/>
    <d v="2017-05-23T00:00:00"/>
    <x v="4"/>
    <d v="2017-10-27T00:00:00"/>
    <n v="100000"/>
    <n v="0.1"/>
    <n v="12"/>
    <d v="2017-05-25T00:00:00"/>
    <s v="NIR"/>
    <x v="0"/>
    <s v="Cog Process Trnsfmtn"/>
    <s v="CPR: Blockchain Consulting"/>
    <s v="BRUGGEN, GREGORY J (Greg)"/>
    <s v="ISA-999-NoSolutionSold"/>
    <m/>
    <m/>
  </r>
  <r>
    <s v="SY-S9QAK01"/>
    <s v="Europe"/>
    <s v="CEE"/>
    <s v="POWSZECHNY ZAKLAD UBEZPIECZEN S A"/>
    <s v="GBS Blockchain 1"/>
    <x v="1"/>
    <m/>
    <m/>
    <m/>
    <x v="3"/>
    <x v="2"/>
    <d v="2017-10-30T00:00:00"/>
    <s v="02/02/2017 07:50am"/>
    <x v="3"/>
    <d v="2017-10-30T00:00:00"/>
    <n v="100000"/>
    <n v="0.1"/>
    <n v="3"/>
    <s v="06/08/2017 01:32am"/>
    <s v="NIR"/>
    <x v="0"/>
    <s v="Cognitive Process Transformation"/>
    <s v="CBDS: AI &amp; WDP - Watson Data Platform Solutions"/>
    <s v="FILIP R. (FILIP) LAPINSKI"/>
    <m/>
    <m/>
    <m/>
  </r>
  <r>
    <s v="KX-ULH6IAM"/>
    <s v="Asia Pacific"/>
    <s v="ISA"/>
    <s v="JET PRIVILEGE PRIVATE LTD                                             "/>
    <s v="Blockchain for consolidating Loyalty"/>
    <x v="5"/>
    <s v="Yes"/>
    <s v="India"/>
    <s v="Have developed a PoC around Loyalty Points,  no further traction."/>
    <x v="3"/>
    <x v="6"/>
    <d v="2017-10-31T00:00:00"/>
    <d v="2017-03-01T00:00:00"/>
    <x v="3"/>
    <d v="2017-10-31T00:00:00"/>
    <n v="100000"/>
    <n v="0.1"/>
    <n v="12"/>
    <d v="2017-06-01T00:00:00"/>
    <s v="Key stretch"/>
    <x v="0"/>
    <s v="Cog Process Trnsfmtn"/>
    <s v="CPR: Blockchain Consulting"/>
    <s v="Kulkarni, Ritesh R"/>
    <m/>
    <m/>
    <m/>
  </r>
  <r>
    <s v="WS-Y6ZC3IQ"/>
    <s v="Europe"/>
    <s v="DACH"/>
    <s v="SIG Combibloc GmbH                                                    "/>
    <s v="Food Safety with Blockchain"/>
    <x v="3"/>
    <m/>
    <m/>
    <m/>
    <x v="3"/>
    <x v="4"/>
    <d v="2017-11-06T00:00:00"/>
    <d v="2017-02-22T00:00:00"/>
    <x v="3"/>
    <d v="2017-11-06T00:00:00"/>
    <n v="100000"/>
    <n v="0.1"/>
    <n v="12"/>
    <d v="2017-06-01T00:00:00"/>
    <s v="Stretch"/>
    <x v="0"/>
    <s v="Cog Process Trnsfmtn"/>
    <s v="CPR: Blockchain Consulting"/>
    <s v="Heite, Kay"/>
    <s v="ISA-BankInsFS09SEC-Security"/>
    <m/>
    <m/>
  </r>
  <r>
    <s v="OK-GDQ7SIH"/>
    <s v="North America"/>
    <s v="US Finance Service"/>
    <s v="STATE FARM MUTUAL AUTOMOBILE INSURANCE COMPANY"/>
    <s v="Blockchain for ITR&amp;D - implementation"/>
    <x v="1"/>
    <m/>
    <m/>
    <m/>
    <x v="3"/>
    <x v="2"/>
    <d v="2017-11-10T00:00:00"/>
    <s v="02/28/2017 02:02pm"/>
    <x v="3"/>
    <d v="2017-11-10T00:00:00"/>
    <n v="100000"/>
    <n v="0.1"/>
    <n v="3"/>
    <s v="03/02/2017 01:32am"/>
    <s v="NIR"/>
    <x v="1"/>
    <s v="Cloud Developer Service"/>
    <s v="IBM Bluemix Garage - MVP"/>
    <s v="Samuel S. (Samuel) Kramer"/>
    <m/>
    <m/>
    <m/>
  </r>
  <r>
    <s v="OK-GDQ7SIH"/>
    <s v="North America"/>
    <s v="US Finance Service"/>
    <s v="STATE FARM MUTUAL AUTOMOBILE                                          "/>
    <s v="Blockchain for ITR&amp;D - implementation"/>
    <x v="1"/>
    <m/>
    <m/>
    <m/>
    <x v="3"/>
    <x v="2"/>
    <d v="2017-11-10T00:00:00"/>
    <d v="2017-02-28T00:00:00"/>
    <x v="3"/>
    <d v="2017-11-20T00:00:00"/>
    <n v="100000"/>
    <n v="0.1"/>
    <n v="3"/>
    <d v="2017-03-02T00:00:00"/>
    <s v="NIR"/>
    <x v="0"/>
    <s v="Cog Process Trnsfmtn"/>
    <s v="CPR: Blockchain Consulting"/>
    <s v="Kramer, Samuel S (Samuel)"/>
    <s v="ZBLKPOC:HW SP: Blockchain Proof of Concept"/>
    <m/>
    <m/>
  </r>
  <r>
    <s v="E9-OGXDJ6A"/>
    <s v="Europe"/>
    <s v="Nordic"/>
    <s v="SKAT"/>
    <s v="Blockchain workshop udbytteskat"/>
    <x v="0"/>
    <m/>
    <m/>
    <m/>
    <x v="3"/>
    <x v="0"/>
    <d v="2017-11-14T00:00:00"/>
    <s v="11/16/2016 10:48am"/>
    <x v="4"/>
    <d v="2017-11-14T00:00:00"/>
    <n v="100000"/>
    <n v="0.1"/>
    <n v="1"/>
    <s v="03/08/2017 04:39am"/>
    <s v="Stretch"/>
    <x v="11"/>
    <s v="Miscellaneous"/>
    <s v="Other/Unk IBM SW"/>
    <s v="Susanne (Susanne) Møller Jeppesen"/>
    <s v="ZBLKPOC"/>
    <m/>
    <m/>
  </r>
  <r>
    <s v="Z8-KCPY311"/>
    <s v="Europe"/>
    <s v="DACH"/>
    <s v="Banque Pictet &amp; Cie SA                                                "/>
    <s v="Blockchain POC"/>
    <x v="1"/>
    <m/>
    <m/>
    <m/>
    <x v="3"/>
    <x v="1"/>
    <d v="2017-11-16T00:00:00"/>
    <d v="2017-01-16T00:00:00"/>
    <x v="4"/>
    <d v="2017-11-16T00:00:00"/>
    <n v="100000"/>
    <n v="0.1"/>
    <n v="1"/>
    <d v="2017-06-06T00:00:00"/>
    <s v="NIR"/>
    <x v="3"/>
    <s v="Infrastructure Svcs"/>
    <s v="6950-16G GTS Split Blockchain on Bluemix (Finance Use Only)"/>
    <s v="Ghasemi, Bijan"/>
    <m/>
    <m/>
    <m/>
  </r>
  <r>
    <s v="PH-O698LCY"/>
    <s v="Asia Pacific"/>
    <s v="Korea"/>
    <s v="HANWHA INVESTMENT &amp; SECURITIES                                        "/>
    <s v="[HWIS]Blockchain PoC"/>
    <x v="1"/>
    <m/>
    <m/>
    <m/>
    <x v="3"/>
    <x v="1"/>
    <d v="2017-11-17T00:00:00"/>
    <d v="2017-04-28T00:00:00"/>
    <x v="3"/>
    <d v="2017-11-17T00:00:00"/>
    <n v="100000"/>
    <n v="0.1"/>
    <n v="3"/>
    <d v="2017-05-04T00:00:00"/>
    <s v="Stretch"/>
    <x v="0"/>
    <s v="Cog Process Trnsfmtn"/>
    <s v="CPR: Blockchain Consulting"/>
    <s v="Yang, Sung Wook"/>
    <s v="BLKHSBN:HW SP: Blockchain High Sec Bus Netwk Blmix, ISA-E&amp;UCS16-OpsInnovation"/>
    <m/>
    <m/>
  </r>
  <r>
    <s v="VT-QZKS82P"/>
    <s v="Europe"/>
    <s v="DACH"/>
    <s v="Salzburg AG für Energie, Verkehr und"/>
    <s v="IoT with Blockchain"/>
    <x v="2"/>
    <m/>
    <m/>
    <m/>
    <x v="3"/>
    <x v="5"/>
    <d v="2017-11-24T00:00:00"/>
    <s v="10/12/2016 04:38am"/>
    <x v="3"/>
    <d v="2017-11-24T00:00:00"/>
    <n v="100000"/>
    <n v="0.1"/>
    <n v="12"/>
    <s v="04/27/2017 01:32am"/>
    <s v="NIR"/>
    <x v="2"/>
    <s v="Platform &amp; Industry Solutions"/>
    <s v="IoT Foundation for Bluemix"/>
    <s v="DATA WITHHELD"/>
    <m/>
    <m/>
    <m/>
  </r>
  <r>
    <s v="6X-4URV7RR"/>
    <s v="Europe"/>
    <s v="DACH"/>
    <s v="BASF Coatings AG                                                      "/>
    <s v="CeBIT17-Global Business Services,Analytics-blockchain for tracability and au"/>
    <x v="3"/>
    <m/>
    <m/>
    <m/>
    <x v="3"/>
    <x v="11"/>
    <d v="2017-11-27T00:00:00"/>
    <d v="2017-03-21T00:00:00"/>
    <x v="4"/>
    <d v="2017-11-27T00:00:00"/>
    <n v="100000"/>
    <n v="0.1"/>
    <n v="12"/>
    <d v="2017-04-10T00:00:00"/>
    <s v="NIR"/>
    <x v="0"/>
    <s v="Cog Process Trnsfmtn"/>
    <s v="CPR: Blockchain Consulting"/>
    <s v="Hassing, Matthias"/>
    <s v="CLOUD1:All Cloud Sales other than to Cloud SPs"/>
    <m/>
    <m/>
  </r>
  <r>
    <s v="BY-R49135T"/>
    <s v="North America"/>
    <s v="US Finance Service"/>
    <s v="MIZUHO CORPORATE BANK LTD"/>
    <s v="Mizuho - Blockchain/Bluemix Garage (via American Banker Blockchain Conference)"/>
    <x v="1"/>
    <m/>
    <m/>
    <m/>
    <x v="3"/>
    <x v="1"/>
    <d v="2017-11-29T00:00:00"/>
    <s v="08/26/2016 02:14pm"/>
    <x v="3"/>
    <d v="2017-11-29T00:00:00"/>
    <n v="100000"/>
    <n v="0.1"/>
    <n v="12"/>
    <s v="02/11/2017 09:47am"/>
    <s v="Stretch"/>
    <x v="1"/>
    <s v="Lab Services"/>
    <s v="Software Services - Bluemix Garage"/>
    <s v="CHRIS (Chris) MCDONNELL"/>
    <m/>
    <m/>
    <m/>
  </r>
  <r>
    <s v="GU-CMAU0E9"/>
    <s v="Greater China Group"/>
    <s v="GCG"/>
    <s v="FUJIAN HAI XIA BANK CO.,LTD                                           "/>
    <s v="Blockchain POC"/>
    <x v="1"/>
    <m/>
    <m/>
    <m/>
    <x v="3"/>
    <x v="1"/>
    <d v="2017-11-29T00:00:00"/>
    <d v="2017-03-13T00:00:00"/>
    <x v="3"/>
    <d v="2017-11-29T00:00:00"/>
    <n v="100000"/>
    <n v="0.1"/>
    <n v="12"/>
    <d v="2017-03-23T00:00:00"/>
    <s v="Stretch"/>
    <x v="0"/>
    <s v="Cog Process Trnsfmtn"/>
    <s v="CPR: Blockchain Consulting"/>
    <s v="Mu, Ren"/>
    <s v="NONE:No code/solution involved"/>
    <m/>
    <m/>
  </r>
  <r>
    <s v="1T-V76EDCL"/>
    <s v="North America"/>
    <s v="US Finance Service"/>
    <s v="FIDELITY INVESTMENTS"/>
    <s v="Blockchain SaaS BC"/>
    <x v="1"/>
    <m/>
    <m/>
    <m/>
    <x v="3"/>
    <x v="1"/>
    <d v="2017-11-30T00:00:00"/>
    <s v="03/17/2017 09:57am"/>
    <x v="3"/>
    <d v="2017-11-30T00:00:00"/>
    <n v="100000"/>
    <n v="0.1"/>
    <n v="12"/>
    <s v="03/23/2017 02:32am"/>
    <s v="NIR"/>
    <x v="0"/>
    <s v="Cloud Application Innovation"/>
    <s v="CAI Accel App Dev &amp; Integration - Bluemix"/>
    <s v="LISA A. (LISA) BURR"/>
    <s v="ISA-999-NoSolutionSold"/>
    <m/>
    <m/>
  </r>
  <r>
    <s v="EW-3MX0YH1"/>
    <s v="Europe"/>
    <s v="Nordic"/>
    <s v="VEROHALLINTO"/>
    <s v="VERO Blockchain"/>
    <x v="0"/>
    <m/>
    <m/>
    <m/>
    <x v="3"/>
    <x v="0"/>
    <d v="2017-11-30T00:00:00"/>
    <s v="04/10/2017 04:04am"/>
    <x v="4"/>
    <d v="2017-11-30T00:00:00"/>
    <n v="100000"/>
    <n v="0.1"/>
    <n v="12"/>
    <s v="06/02/2017 08:20am"/>
    <s v="NIR"/>
    <x v="1"/>
    <s v="Cloud Developer Service"/>
    <m/>
    <s v="Paavo (PAAVO) Häkkinen"/>
    <s v="*"/>
    <m/>
    <m/>
  </r>
  <r>
    <s v="WR-7E9KC0T"/>
    <s v="North America"/>
    <s v="US Federal"/>
    <s v="US DEPT OF HEALTH &amp; HUMAN SERVICES                                    "/>
    <s v="CDC: Blockchain for Activity Reporting"/>
    <x v="0"/>
    <m/>
    <m/>
    <m/>
    <x v="3"/>
    <x v="0"/>
    <d v="2017-11-30T00:00:00"/>
    <d v="2017-05-28T00:00:00"/>
    <x v="4"/>
    <d v="2017-11-30T00:00:00"/>
    <n v="100000"/>
    <n v="0.1"/>
    <n v="12"/>
    <d v="2017-06-01T00:00:00"/>
    <s v="NIR"/>
    <x v="0"/>
    <s v="Cog Process Trnsfmtn"/>
    <s v="UNK - Blockchain (CPR)"/>
    <s v="Kornegay, Felecia R (Felecia)"/>
    <m/>
    <m/>
    <m/>
  </r>
  <r>
    <s v="XD-3Y3PMJI"/>
    <s v="MEA"/>
    <s v="MEA"/>
    <s v="TRANSNET SOC LIMITED                                                  "/>
    <s v="Blockchain for Cross Border Trade Logistics"/>
    <x v="0"/>
    <m/>
    <m/>
    <m/>
    <x v="3"/>
    <x v="0"/>
    <d v="2017-11-30T00:00:00"/>
    <d v="2017-04-25T00:00:00"/>
    <x v="4"/>
    <d v="2017-11-30T00:00:00"/>
    <n v="100000"/>
    <n v="0.1"/>
    <n v="3"/>
    <d v="2017-05-04T00:00:00"/>
    <s v="NIR"/>
    <x v="0"/>
    <s v="Cog Process Trnsfmtn"/>
    <s v="CPR: Blockchain Consulting"/>
    <s v="LESO, KEUTLWILE I (Keutlwile)"/>
    <m/>
    <m/>
    <m/>
  </r>
  <r>
    <s v="UF-KS325VP"/>
    <s v="Europe"/>
    <s v="DACH"/>
    <s v="AOK Baden-Württemberg                                                "/>
    <s v="Blockchain für GKVen"/>
    <x v="0"/>
    <m/>
    <m/>
    <m/>
    <x v="3"/>
    <x v="10"/>
    <d v="2017-12-01T00:00:00"/>
    <d v="2017-03-24T00:00:00"/>
    <x v="4"/>
    <d v="2017-12-01T00:00:00"/>
    <n v="100000"/>
    <n v="0.1"/>
    <n v="12"/>
    <d v="2017-03-30T00:00:00"/>
    <s v="Stretch"/>
    <x v="0"/>
    <s v="Cog Process Trnsfmtn"/>
    <s v="CPR: Blockchain Consulting"/>
    <s v="Papendiek, Ralph"/>
    <s v="COGAPPS"/>
    <m/>
    <m/>
  </r>
  <r>
    <s v="3Q-PN6DXX8"/>
    <s v="Europe"/>
    <s v="Nordic"/>
    <s v="INTER IKEA SYSTEMS                                                    "/>
    <s v="Blockchain PoC"/>
    <x v="4"/>
    <m/>
    <m/>
    <m/>
    <x v="3"/>
    <x v="7"/>
    <d v="2017-12-04T00:00:00"/>
    <d v="2017-05-19T00:00:00"/>
    <x v="4"/>
    <d v="2017-12-04T00:00:00"/>
    <n v="100000"/>
    <n v="0.1"/>
    <n v="12"/>
    <d v="2017-05-25T00:00:00"/>
    <s v="NIR"/>
    <x v="0"/>
    <s v="Cog Process Trnsfmtn"/>
    <s v="CPR: Blockchain Consulting"/>
    <s v="Stenman, Johan"/>
    <m/>
    <m/>
    <m/>
  </r>
  <r>
    <s v="NW-3YJ8ZSM"/>
    <s v="MEA"/>
    <s v="MEA"/>
    <s v="S A RESERVE BANK                                                      "/>
    <s v="Blockchain Proof of Concept for digitization of customs records"/>
    <x v="1"/>
    <m/>
    <m/>
    <m/>
    <x v="3"/>
    <x v="1"/>
    <d v="2017-12-12T00:00:00"/>
    <d v="2017-04-18T00:00:00"/>
    <x v="4"/>
    <d v="2017-12-12T00:00:00"/>
    <n v="100000"/>
    <n v="0.1"/>
    <n v="12"/>
    <d v="2017-04-20T00:00:00"/>
    <s v="Stretch"/>
    <x v="0"/>
    <s v="Cog Process Trnsfmtn"/>
    <s v="UNK - Blockchain (CPR)"/>
    <s v="GOVENDER, NARUSHA (Chantelle)"/>
    <s v="ISA-999-NoSolutionSold"/>
    <m/>
    <m/>
  </r>
  <r>
    <s v="LN-WSQUXF6"/>
    <s v="Latin America"/>
    <s v="SSA"/>
    <s v="CEMENTOS ARGOS S.A."/>
    <s v="CLOBLO WinPath 4Q-2016 - CLOUD - Block Chain"/>
    <x v="3"/>
    <m/>
    <m/>
    <m/>
    <x v="3"/>
    <x v="12"/>
    <d v="2017-12-13T00:00:00"/>
    <s v="11/29/2016 11:27am"/>
    <x v="3"/>
    <d v="2017-12-13T00:00:00"/>
    <n v="100000"/>
    <n v="0.1"/>
    <n v="12"/>
    <s v="05/11/2017 01:32am"/>
    <s v="Stretch"/>
    <x v="1"/>
    <s v="Cloud Developer Service"/>
    <s v="Bluemix Public Subscription"/>
    <s v="JOSE (JOSE) ALVAREZ ESTRADA"/>
    <s v="ISA-999-NoSolutionSold"/>
    <m/>
    <m/>
  </r>
  <r>
    <s v="KW-JY00Z2Y"/>
    <s v="Europe"/>
    <s v="Nordic"/>
    <s v="VALTIOKONTTORI"/>
    <s v="BlockChain for Valtiokonttori"/>
    <x v="0"/>
    <m/>
    <m/>
    <m/>
    <x v="3"/>
    <x v="0"/>
    <d v="2017-12-15T00:00:00"/>
    <s v="09/26/2016 08:33am"/>
    <x v="4"/>
    <d v="2017-12-15T00:00:00"/>
    <n v="100000"/>
    <n v="0.1"/>
    <n v="12"/>
    <s v="06/02/2017 08:19am"/>
    <s v="NIR"/>
    <x v="1"/>
    <s v="Cloud Developer Service"/>
    <s v="Bluemix Public Subscription"/>
    <s v="Paavo (PAAVO) Häkkinen"/>
    <s v="ZBLKPOC:HW SP: Blockchain Proof of Concept"/>
    <m/>
    <m/>
  </r>
  <r>
    <s v="L7-48TA0EN"/>
    <s v="North America"/>
    <s v="US Finance Service"/>
    <s v="ALLSTATE INSURANCE CO"/>
    <s v="Blockchain in Insurance"/>
    <x v="1"/>
    <m/>
    <m/>
    <m/>
    <x v="3"/>
    <x v="2"/>
    <d v="2017-12-15T00:00:00"/>
    <s v="03/14/2017 01:29pm"/>
    <x v="4"/>
    <d v="2017-12-15T00:00:00"/>
    <n v="100000"/>
    <n v="0.1"/>
    <n v="1"/>
    <s v="03/16/2017 02:32am"/>
    <s v="NIR"/>
    <x v="13"/>
    <s v="ISU Assets"/>
    <s v="Industry Svcs"/>
    <s v="David J. (Dave) Rook"/>
    <m/>
    <m/>
    <m/>
  </r>
  <r>
    <s v="M5-KCM39OE"/>
    <s v="Europe"/>
    <s v="UKI"/>
    <s v="UNILEVER PLC"/>
    <s v="Blockchain on Bluemix"/>
    <x v="4"/>
    <m/>
    <m/>
    <m/>
    <x v="3"/>
    <x v="7"/>
    <d v="2017-12-15T00:00:00"/>
    <s v="02/13/2017 02:08pm"/>
    <x v="4"/>
    <d v="2017-12-15T00:00:00"/>
    <n v="100000"/>
    <n v="0.1"/>
    <n v="12"/>
    <s v="04/05/2017 06:50am"/>
    <s v="NIR"/>
    <x v="1"/>
    <s v="Cloud Developer Service"/>
    <m/>
    <s v="B. (SAMUEL) Mccullen"/>
    <s v="CLOUD1:All Cloud Sales other than to Cloud SPs"/>
    <m/>
    <m/>
  </r>
  <r>
    <s v="Q0-0917M05"/>
    <s v="MEA"/>
    <s v="MEA"/>
    <s v="SBV SERVICES (PTY) LTD"/>
    <s v="Blockchain"/>
    <x v="1"/>
    <m/>
    <m/>
    <m/>
    <x v="3"/>
    <x v="1"/>
    <d v="2017-12-15T00:00:00"/>
    <s v="06/13/2017 06:50am"/>
    <x v="4"/>
    <d v="2017-12-15T00:00:00"/>
    <n v="100000"/>
    <n v="0.1"/>
    <n v="12"/>
    <s v="06/15/2017 01:31am"/>
    <s v="NIR"/>
    <x v="1"/>
    <s v="Cloud Developer Service"/>
    <s v="IBM Bluemix Platform Premium Support"/>
    <s v="SIVE (Sive) MANTYI"/>
    <s v="ZBLKPOC"/>
    <m/>
    <m/>
  </r>
  <r>
    <s v="6L-WDAYRLG"/>
    <s v="Europe"/>
    <s v="DACH"/>
    <s v="Deutsche Telekom AG                                                   "/>
    <s v="Blockchain - PoC"/>
    <x v="2"/>
    <m/>
    <m/>
    <m/>
    <x v="3"/>
    <x v="3"/>
    <d v="2017-12-18T00:00:00"/>
    <d v="2017-02-10T00:00:00"/>
    <x v="3"/>
    <d v="2017-12-18T00:00:00"/>
    <n v="100000"/>
    <n v="0.1"/>
    <n v="12"/>
    <d v="2017-02-10T00:00:00"/>
    <s v="Stretch"/>
    <x v="0"/>
    <s v="Cog Process Trnsfmtn"/>
    <s v="CPR: Blockchain Consulting"/>
    <s v="Brahmbhatt, Hitesh"/>
    <s v="ZBLKLOCL"/>
    <m/>
    <m/>
  </r>
  <r>
    <s v="8X-Z1LEIYM"/>
    <s v="North America"/>
    <s v="US Public"/>
    <s v="LABORATORY CORPORATION OF AMERICA                                     "/>
    <s v="Blockchain on LinuxOne"/>
    <x v="0"/>
    <m/>
    <m/>
    <m/>
    <x v="3"/>
    <x v="10"/>
    <d v="2017-12-18T00:00:00"/>
    <d v="2017-04-19T00:00:00"/>
    <x v="2"/>
    <d v="2017-12-18T00:00:00"/>
    <n v="100000"/>
    <n v="0.1"/>
    <n v="12"/>
    <d v="2017-04-20T00:00:00"/>
    <s v="Key stretch"/>
    <x v="0"/>
    <s v="Cloud App Innov"/>
    <s v="CAI Big Data Srvs Blockchain on Big Data"/>
    <s v="CROWDER, MICHAEL D"/>
    <s v="*"/>
    <m/>
    <m/>
  </r>
  <r>
    <s v="15-NCYS6LR"/>
    <s v="Europe"/>
    <s v="DACH"/>
    <s v="ALD AutoLeasing D GmbH                                                "/>
    <s v="Blockchain für Autoleasing"/>
    <x v="1"/>
    <m/>
    <m/>
    <m/>
    <x v="3"/>
    <x v="1"/>
    <d v="2017-12-21T00:00:00"/>
    <d v="2017-05-26T00:00:00"/>
    <x v="4"/>
    <d v="2017-12-21T00:00:00"/>
    <n v="100000"/>
    <n v="0.1"/>
    <n v="3"/>
    <d v="2017-06-01T00:00:00"/>
    <s v="Stretch"/>
    <x v="0"/>
    <s v="Cog Process Trnsfmtn"/>
    <s v="CPR: Blockchain Consulting"/>
    <s v="Pizzinato, Davide"/>
    <m/>
    <m/>
    <m/>
  </r>
  <r>
    <s v="F2-AS5U4C4"/>
    <s v="Asia Pacific"/>
    <s v="ASEAN"/>
    <s v="LAND TRANSPORT AUTHORITY OF SINGAPORE"/>
    <s v="BlockChain"/>
    <x v="0"/>
    <m/>
    <m/>
    <m/>
    <x v="3"/>
    <x v="0"/>
    <d v="2017-12-21T00:00:00"/>
    <s v="10/05/2016 11:55am"/>
    <x v="4"/>
    <d v="2017-12-21T00:00:00"/>
    <n v="100000"/>
    <n v="0.1"/>
    <n v="1"/>
    <s v="05/28/2017 10:38pm"/>
    <s v="NIR"/>
    <x v="5"/>
    <s v="System z"/>
    <s v="IBM LinuxONE Rockhopper"/>
    <s v="LIANG GIAP (Liang Giap) WEE"/>
    <s v="CLOUD1"/>
    <m/>
    <m/>
  </r>
  <r>
    <s v="5Z-QI0YF56"/>
    <s v="North America"/>
    <s v="US Public"/>
    <s v="BLUE CROSS &amp; BLUE SHIELD                                              "/>
    <s v="Blockchain Garage for Blue Cross Association"/>
    <x v="0"/>
    <m/>
    <m/>
    <m/>
    <x v="3"/>
    <x v="10"/>
    <d v="2017-12-22T00:00:00"/>
    <d v="2017-03-29T00:00:00"/>
    <x v="3"/>
    <d v="2017-12-22T00:00:00"/>
    <n v="100000"/>
    <n v="0.1"/>
    <n v="12"/>
    <d v="2017-03-29T00:00:00"/>
    <s v="Stretch"/>
    <x v="0"/>
    <s v="Cog Process Trnsfmtn"/>
    <s v="CPR: Blockchain Consulting"/>
    <s v="Bui, Bao (Bao)"/>
    <s v="ISA-999-NoSolutionSold"/>
    <m/>
    <m/>
  </r>
  <r>
    <s v="AA-ACWWKW6"/>
    <s v="Asia Pacific"/>
    <s v="ASEAN"/>
    <s v="CAT TELECOM PUBLIC CO., LTD"/>
    <s v="Blockchain for Chiang Mai"/>
    <x v="2"/>
    <m/>
    <m/>
    <m/>
    <x v="3"/>
    <x v="3"/>
    <d v="2017-12-22T00:00:00"/>
    <s v="02/16/2017 11:48pm"/>
    <x v="3"/>
    <d v="2017-12-22T00:00:00"/>
    <n v="100000"/>
    <n v="0.1"/>
    <n v="12"/>
    <s v="05/18/2017 01:31am"/>
    <s v="NIR"/>
    <x v="1"/>
    <s v="Cloud Unit Services"/>
    <s v="6950-05D IBM Bluemix Private Cloud (Cloud BU)"/>
    <s v="Kodchakorn (KODCHAKORN) Niyomsilchai"/>
    <s v="NONE:No code/solution involved"/>
    <m/>
    <m/>
  </r>
  <r>
    <s v="FI-YUL1EAG"/>
    <s v="Asia Pacific"/>
    <s v="ASEAN"/>
    <s v="COUNTER SERVICE COMPANY LIMITED"/>
    <s v="Blockchain"/>
    <x v="4"/>
    <m/>
    <m/>
    <m/>
    <x v="3"/>
    <x v="7"/>
    <d v="2017-12-26T00:00:00"/>
    <s v="01/19/2017 11:50pm"/>
    <x v="4"/>
    <d v="2017-12-26T00:00:00"/>
    <n v="100000"/>
    <n v="0.1"/>
    <n v="1"/>
    <s v="02/19/2017 02:30am"/>
    <s v="Stretch"/>
    <x v="1"/>
    <s v="Hybrid Integration"/>
    <s v="API Connect"/>
    <s v="Petchpaitoon (PETCHPAITOON) Krungwong"/>
    <s v="ISA-GovtPG45-PublicSafety"/>
    <m/>
    <m/>
  </r>
  <r>
    <s v="C8-61RTXZ1"/>
    <s v="Asia Pacific"/>
    <s v="ISA"/>
    <s v="GOVERNMENT OF MAHARASHTRA"/>
    <s v="block chain requirement - GoM"/>
    <x v="5"/>
    <m/>
    <m/>
    <m/>
    <x v="3"/>
    <x v="0"/>
    <d v="2017-12-28T00:00:00"/>
    <s v="04/13/2017 10:04pm"/>
    <x v="4"/>
    <d v="2017-12-28T00:00:00"/>
    <n v="100000"/>
    <n v="0.1"/>
    <n v="1"/>
    <s v="04/20/2017 01:31am"/>
    <s v="NIR"/>
    <x v="10"/>
    <s v="Analytics Platform"/>
    <m/>
    <s v="Veena G. (Veena) Wankhede"/>
    <s v="CLDMS:CLD&amp;COG: Cloud Managed Services"/>
    <m/>
    <m/>
  </r>
  <r>
    <s v="KO-FXAJEAH"/>
    <s v="Europe"/>
    <s v="UKI"/>
    <s v="UNILEVER"/>
    <s v="Sterling Supply Chain Insight &amp; Blockchain"/>
    <x v="4"/>
    <m/>
    <m/>
    <m/>
    <x v="3"/>
    <x v="7"/>
    <d v="2017-12-28T00:00:00"/>
    <s v="04/17/2017 09:12am"/>
    <x v="3"/>
    <d v="2017-12-28T00:00:00"/>
    <n v="100000"/>
    <n v="0.1"/>
    <n v="12"/>
    <s v="04/20/2017 01:32am"/>
    <s v="Stretch"/>
    <x v="17"/>
    <s v="Watson Supply Chain"/>
    <s v="Sterling Managed Services"/>
    <s v="Stuart (STUART) Power"/>
    <s v="*"/>
    <m/>
    <m/>
  </r>
  <r>
    <s v="3V-DLW7FC5"/>
    <s v="Europe"/>
    <s v="France"/>
    <s v="EURO INFORMATION                                                      "/>
    <s v="Blockchain initiative"/>
    <x v="3"/>
    <m/>
    <m/>
    <m/>
    <x v="3"/>
    <x v="4"/>
    <d v="2017-12-29T00:00:00"/>
    <d v="2016-05-09T00:00:00"/>
    <x v="4"/>
    <d v="2017-12-29T00:00:00"/>
    <n v="100000"/>
    <n v="0.1"/>
    <n v="12"/>
    <d v="2017-04-27T00:00:00"/>
    <s v="NIR"/>
    <x v="7"/>
    <s v="Industry Platform"/>
    <s v="UNK - High Security Business Network"/>
    <s v="Lanciau, Brigitte"/>
    <s v="ISA-BankFS08-Blockchain"/>
    <m/>
    <m/>
  </r>
  <r>
    <s v="5L-91535NA"/>
    <s v="GCG Group"/>
    <s v="GCG"/>
    <s v="NEW WORLD DEVELOPMENT COMPANY LIMITED"/>
    <s v="Loyalty Program on blockchain"/>
    <x v="3"/>
    <m/>
    <m/>
    <m/>
    <x v="3"/>
    <x v="12"/>
    <d v="2017-12-29T00:00:00"/>
    <s v="06/01/2017 12:36am"/>
    <x v="3"/>
    <d v="2017-12-29T00:00:00"/>
    <n v="100000"/>
    <n v="0.1"/>
    <n v="12"/>
    <s v="06/02/2017 02:01am"/>
    <s v="Stretch"/>
    <x v="1"/>
    <s v="Lab Services"/>
    <s v="Software Services - Bluemix Garage"/>
    <s v="CANDACE (CANDACE) Chan"/>
    <s v="*"/>
    <m/>
    <m/>
  </r>
  <r>
    <s v="7X-LP9SOI5"/>
    <s v="North America"/>
    <s v="US Public"/>
    <s v="COMMONWEALTH OF PENNSYLVANIA                                          "/>
    <s v="Blockchain"/>
    <x v="0"/>
    <m/>
    <m/>
    <m/>
    <x v="3"/>
    <x v="0"/>
    <d v="2017-12-29T00:00:00"/>
    <d v="2017-02-17T00:00:00"/>
    <x v="4"/>
    <d v="2017-12-29T00:00:00"/>
    <n v="100000"/>
    <n v="0.1"/>
    <n v="12"/>
    <d v="2017-02-23T00:00:00"/>
    <s v="NIR"/>
    <x v="0"/>
    <s v="Cloud App Innov"/>
    <s v="CAI Big Data Srvs Blockchain on Big Data"/>
    <s v="Crow, Allen D. (Trey)"/>
    <m/>
    <m/>
    <m/>
  </r>
  <r>
    <s v="84-GGUHFGE"/>
    <s v="North America"/>
    <s v="US Federal"/>
    <s v="UNITED STATES DEPARTMENT OF DEFENSE"/>
    <s v="Blockchain Garage / DOD / John Bergin"/>
    <x v="0"/>
    <m/>
    <m/>
    <m/>
    <x v="3"/>
    <x v="0"/>
    <d v="2017-12-29T00:00:00"/>
    <s v="06/05/2017 10:07am"/>
    <x v="6"/>
    <d v="2017-12-29T00:00:00"/>
    <n v="100000"/>
    <n v="0.1"/>
    <n v="12"/>
    <s v="06/08/2017 01:31am"/>
    <s v="NIR"/>
    <x v="1"/>
    <s v="Cloud Developer Service"/>
    <s v="Bluemix Public Subscription"/>
    <s v="JOSEPH D. (Joe) TAVARES"/>
    <m/>
    <m/>
    <m/>
  </r>
  <r>
    <s v="DN-JJHG0JS"/>
    <s v="North America"/>
    <s v="US Industrial"/>
    <s v="PBF ENERGY INC."/>
    <s v="Blockchain use case - involving ExxonMobil and PBF"/>
    <x v="3"/>
    <m/>
    <m/>
    <m/>
    <x v="3"/>
    <x v="11"/>
    <d v="2017-12-29T00:00:00"/>
    <s v="04/24/2017 06:36am"/>
    <x v="4"/>
    <d v="2017-12-29T00:00:00"/>
    <n v="100000"/>
    <n v="0.1"/>
    <n v="12"/>
    <s v="04/27/2017 01:31am"/>
    <s v="NIR"/>
    <x v="0"/>
    <s v="Cloud Application Innovation"/>
    <s v="CAI- SAP- GBS Software Support/Enhancements"/>
    <s v="SNEHANSHU (SNEHANSHU) MUKHERJEE"/>
    <s v="IGSPU"/>
    <m/>
    <m/>
  </r>
  <r>
    <s v="IR-IMGFLYH"/>
    <s v="North America"/>
    <s v="US Finance Service"/>
    <s v="MASTERCARD TECHNOLOGIES LLC                                           "/>
    <s v="Blockchain @ MasterCard"/>
    <x v="1"/>
    <m/>
    <m/>
    <m/>
    <x v="3"/>
    <x v="1"/>
    <d v="2017-12-29T00:00:00"/>
    <d v="2016-06-14T00:00:00"/>
    <x v="4"/>
    <d v="2017-12-29T00:00:00"/>
    <n v="100000"/>
    <n v="0.1"/>
    <n v="12"/>
    <d v="2017-03-17T00:00:00"/>
    <s v="NIR"/>
    <x v="0"/>
    <s v="Cog Process Trnsfmtn"/>
    <s v="UNK - Blockchain (CPR)"/>
    <s v="WORMUTH, MICHAEL M."/>
    <s v="EMBSOCAL:GBS Embedded Social Business"/>
    <m/>
    <m/>
  </r>
  <r>
    <s v="M7-PLT0D6U"/>
    <s v="North America"/>
    <s v="US Distribution"/>
    <s v="JOHN MARBLE"/>
    <s v="Watson IOT and Blockchain"/>
    <x v="4"/>
    <m/>
    <m/>
    <m/>
    <x v="3"/>
    <x v="7"/>
    <d v="2017-12-29T00:00:00"/>
    <s v="06/13/2017 11:10am"/>
    <x v="3"/>
    <d v="2017-12-29T00:00:00"/>
    <n v="100000"/>
    <n v="0.1"/>
    <n v="12"/>
    <s v="06/15/2017 01:32am"/>
    <s v="Stretch"/>
    <x v="0"/>
    <s v="Cognitive Process Transformation"/>
    <s v="CPR: Blockchain - Apple"/>
    <s v="RICHARD (Richard) GORDON"/>
    <s v="EMBSOCAL"/>
    <m/>
    <m/>
  </r>
  <r>
    <s v="M7-PLT0D6U"/>
    <s v="North America"/>
    <s v="US Distribution"/>
    <s v="JOHN MARBLE                                                           "/>
    <s v="Watson IOT and Blockchain"/>
    <x v="4"/>
    <m/>
    <m/>
    <m/>
    <x v="3"/>
    <x v="7"/>
    <d v="2017-12-29T00:00:00"/>
    <d v="2017-06-13T00:00:00"/>
    <x v="3"/>
    <d v="2017-12-29T00:00:00"/>
    <n v="100000"/>
    <n v="0.1"/>
    <n v="12"/>
    <d v="2017-06-13T00:00:00"/>
    <s v="Stretch"/>
    <x v="0"/>
    <s v="Cog Process Trnsfmtn"/>
    <s v="CPR: Blockchain - Apple"/>
    <s v="GORDON, RICHARD (Richard)"/>
    <m/>
    <m/>
    <m/>
  </r>
  <r>
    <s v="MR-BMNFI41"/>
    <s v="North America"/>
    <s v="US Federal"/>
    <s v="SAIC"/>
    <s v="Blockchain Garage / SAIC / Jim Tyson"/>
    <x v="3"/>
    <m/>
    <m/>
    <m/>
    <x v="3"/>
    <x v="4"/>
    <d v="2017-12-29T00:00:00"/>
    <s v="06/13/2017 04:48pm"/>
    <x v="4"/>
    <d v="2017-12-29T00:00:00"/>
    <n v="100000"/>
    <n v="0.1"/>
    <n v="12"/>
    <s v="06/15/2017 01:32am"/>
    <s v="NIR"/>
    <x v="1"/>
    <s v="Cloud Developer Service"/>
    <s v="Bluemix Public Subscription"/>
    <s v="JOSEPH D. (Joe) TAVARES"/>
    <s v="CLOUD1:All Cloud Sales other than to Cloud SPs"/>
    <m/>
    <m/>
  </r>
  <r>
    <s v="R9-1GV85AF"/>
    <s v="North America"/>
    <s v="US Industrial"/>
    <s v="3M CO"/>
    <s v="Software Blockchain Services"/>
    <x v="3"/>
    <m/>
    <m/>
    <m/>
    <x v="3"/>
    <x v="12"/>
    <d v="2017-12-29T00:00:00"/>
    <s v="02/13/2017 05:21pm"/>
    <x v="4"/>
    <d v="2017-12-29T00:00:00"/>
    <n v="100000"/>
    <n v="0.1"/>
    <n v="12"/>
    <s v="02/16/2017 01:32am"/>
    <s v="NIR"/>
    <x v="1"/>
    <s v="Lab Services"/>
    <m/>
    <s v="JAMES (James) ALEXANDER"/>
    <s v="*"/>
    <m/>
    <m/>
  </r>
  <r>
    <s v="SV-CKW6H3K"/>
    <s v="North America"/>
    <s v="US Distribution"/>
    <s v="COSTCO WHOLESALE CORP                                                 "/>
    <s v="Blockchain for Pharmacy"/>
    <x v="4"/>
    <m/>
    <m/>
    <m/>
    <x v="3"/>
    <x v="7"/>
    <d v="2017-12-29T00:00:00"/>
    <d v="2017-04-05T00:00:00"/>
    <x v="6"/>
    <d v="2017-12-29T00:00:00"/>
    <n v="100000"/>
    <n v="0.1"/>
    <n v="12"/>
    <d v="2017-04-06T00:00:00"/>
    <s v="NIR"/>
    <x v="0"/>
    <s v="Cog Process Trnsfmtn"/>
    <s v="UNK - Blockchain (CPR)"/>
    <s v="LELAND, PETER"/>
    <s v="CLOUD1"/>
    <m/>
    <m/>
  </r>
  <r>
    <s v="14-TL80UB7"/>
    <s v="Europe"/>
    <s v="UKI"/>
    <s v="Distributed Technology Moldova                                        "/>
    <s v="Blockchain"/>
    <x v="3"/>
    <m/>
    <m/>
    <m/>
    <x v="3"/>
    <x v="4"/>
    <d v="2017-12-30T00:00:00"/>
    <d v="2017-05-22T00:00:00"/>
    <x v="3"/>
    <d v="2017-12-20T00:00:00"/>
    <n v="100000"/>
    <n v="0.1"/>
    <n v="12"/>
    <d v="2017-05-25T00:00:00"/>
    <s v="Stretch"/>
    <x v="0"/>
    <s v="Cog Process Trnsfmtn"/>
    <s v="CPR: Blockchain Consulting"/>
    <s v="Alisauskas, Loretis"/>
    <m/>
    <m/>
    <m/>
  </r>
  <r>
    <s v="K2-1A7WU4O"/>
    <s v="Asia Pacific"/>
    <s v="ASEAN"/>
    <s v="GLOBE FINTECH INNOVATIONS,                                            "/>
    <s v="Mynt Blockchain"/>
    <x v="2"/>
    <m/>
    <m/>
    <m/>
    <x v="3"/>
    <x v="3"/>
    <d v="2017-12-30T00:00:00"/>
    <d v="2017-04-25T00:00:00"/>
    <x v="4"/>
    <d v="2017-12-30T00:00:00"/>
    <n v="100000"/>
    <n v="0.1"/>
    <n v="12"/>
    <d v="2017-04-27T00:00:00"/>
    <s v="Stretch"/>
    <x v="0"/>
    <s v="Cog Process Trnsfmtn"/>
    <s v="CPR: Blockchain Consulting"/>
    <s v="JAVIER, ELINOR M (Elinor)"/>
    <s v="BLKHSBN:HW SP: Blockchain High Sec Bus Netwk Blmix"/>
    <m/>
    <m/>
  </r>
  <r>
    <s v="TX-0X9JQYP"/>
    <s v="Latin America"/>
    <s v="SSA"/>
    <s v="Direccion de Impuestos y Aduanas Nacionales"/>
    <s v="Workshop Blockchain"/>
    <x v="0"/>
    <m/>
    <m/>
    <m/>
    <x v="3"/>
    <x v="0"/>
    <d v="2017-12-30T00:00:00"/>
    <s v="11/23/2016 03:31pm"/>
    <x v="3"/>
    <d v="2017-12-30T00:00:00"/>
    <n v="100000"/>
    <n v="0.1"/>
    <n v="1"/>
    <s v="03/02/2017 01:33am"/>
    <s v="Stretch"/>
    <x v="1"/>
    <s v="Cloud Developer Service"/>
    <s v="Bluemix Public Subscription"/>
    <s v="Candy Giselle (CANDY GISELLE) Hernandez Garcia"/>
    <s v="ZBLKLOCL:HW SP: zSystems Blockchain Local/On Prem."/>
    <m/>
    <m/>
  </r>
  <r>
    <s v="10-3M15RTX"/>
    <s v="North America"/>
    <s v="US Finance Service"/>
    <s v="CITIGROUP TECHNOLOGY, INC."/>
    <s v="Citi: Blockchain solution to address Sheltered Harbor regulations"/>
    <x v="1"/>
    <m/>
    <m/>
    <m/>
    <x v="3"/>
    <x v="1"/>
    <d v="2017-12-31T00:00:00"/>
    <s v="05/11/2017 09:19am"/>
    <x v="4"/>
    <d v="2017-12-31T00:00:00"/>
    <n v="100000"/>
    <n v="0.1"/>
    <n v="12"/>
    <s v="05/11/2017 09:19am"/>
    <s v="NIR"/>
    <x v="1"/>
    <s v="Cloud Developer Service"/>
    <s v="Bluemix Public Subscription"/>
    <s v="Paul J. (Paul) Houde"/>
    <s v="ZBLKLOCL:HW SP: zSystems Blockchain Local/On Prem."/>
    <m/>
    <m/>
  </r>
  <r>
    <s v="1K-ORBYQYW"/>
    <s v="North America"/>
    <s v="Canada"/>
    <s v="ROYAL BANK OF CANADA"/>
    <s v="Blockchain at RBC. Opportunity for Prod (Silver/Yellow) HW expansion for Production Blockchain deployment. Currently PoC on GCC Blue."/>
    <x v="1"/>
    <m/>
    <m/>
    <m/>
    <x v="3"/>
    <x v="1"/>
    <d v="2017-12-31T00:00:00"/>
    <s v="03/06/2017 08:40am"/>
    <x v="3"/>
    <d v="2017-12-31T00:00:00"/>
    <n v="100000"/>
    <n v="0.1"/>
    <n v="1"/>
    <s v="03/13/2017 04:55pm"/>
    <s v="Stretch"/>
    <x v="5"/>
    <s v="System z"/>
    <s v="Linux on IBM z Systems"/>
    <s v="Shane (SHANE) Moore"/>
    <s v="ZBLKPOC"/>
    <m/>
    <m/>
  </r>
  <r>
    <s v="E9-8STQ9SS"/>
    <s v="Asia Pacific"/>
    <s v="ISA"/>
    <s v="TVS MOTOR COMPANY.LIMITED                                             "/>
    <s v="BlockChain for TVS Credit Services"/>
    <x v="5"/>
    <m/>
    <m/>
    <m/>
    <x v="3"/>
    <x v="9"/>
    <d v="2017-12-31T00:00:00"/>
    <d v="2017-04-03T00:00:00"/>
    <x v="3"/>
    <d v="2017-06-25T00:00:00"/>
    <n v="100000"/>
    <n v="0.1"/>
    <n v="12"/>
    <d v="2017-04-13T00:00:00"/>
    <s v="Stretch"/>
    <x v="0"/>
    <s v="Cog Process Trnsfmtn"/>
    <s v="CPR: Blockchain Consulting"/>
    <s v="Rao, Nagarajan"/>
    <s v="BLKHSBN"/>
    <m/>
    <m/>
  </r>
  <r>
    <s v="G5-M4PTXTM"/>
    <s v="Europe"/>
    <s v="Italy"/>
    <s v="SIA SPA                                                               "/>
    <s v="Blockchain HSBN"/>
    <x v="1"/>
    <m/>
    <m/>
    <m/>
    <x v="3"/>
    <x v="1"/>
    <d v="2017-12-31T00:00:00"/>
    <d v="2017-03-31T00:00:00"/>
    <x v="4"/>
    <d v="2017-12-31T00:00:00"/>
    <n v="100000"/>
    <n v="0.1"/>
    <n v="12"/>
    <d v="2017-04-06T00:00:00"/>
    <s v="NIR"/>
    <x v="7"/>
    <s v="Industry Platform"/>
    <s v="UNK - High Security Business Network"/>
    <s v="Ragazzo, Chiara"/>
    <s v="ZBLKPOC"/>
    <m/>
    <m/>
  </r>
  <r>
    <s v="XE-POWPGG2"/>
    <s v="Europe"/>
    <s v="UKI"/>
    <s v="ANGLO AMERICAN SERVICES (UK) L                                        "/>
    <s v="Blockchain within supply chains"/>
    <x v="3"/>
    <m/>
    <m/>
    <m/>
    <x v="3"/>
    <x v="12"/>
    <d v="2017-12-31T00:00:00"/>
    <d v="2017-02-13T00:00:00"/>
    <x v="3"/>
    <d v="2017-12-31T00:00:00"/>
    <n v="100000"/>
    <n v="0.1"/>
    <n v="12"/>
    <d v="2017-06-01T00:00:00"/>
    <s v="Stretch"/>
    <x v="3"/>
    <s v="Infrastructure Svcs"/>
    <s v="6950-16G GTS Split Blockchain on Bluemix (Finance Use Only)"/>
    <s v="Borgmann, D (Daniel)"/>
    <s v="BLKHSBN:HW SP: Blockchain High Sec Bus Netwk Blmix, SCALE-UP:HW SP: Linux Scale-Up"/>
    <m/>
    <m/>
  </r>
  <r>
    <s v="ZU-QBCV095"/>
    <s v="North America"/>
    <s v="US Distribution"/>
    <s v="TruckTrust"/>
    <s v="Blockchain HSBN"/>
    <x v="4"/>
    <m/>
    <m/>
    <m/>
    <x v="3"/>
    <x v="6"/>
    <d v="2017-12-31T00:00:00"/>
    <s v="04/05/2017 02:39pm"/>
    <x v="3"/>
    <d v="2018-01-28T00:00:00"/>
    <n v="100000"/>
    <n v="0.1"/>
    <n v="12"/>
    <s v="04/06/2017 01:32am"/>
    <s v="NIR"/>
    <x v="3"/>
    <s v="Infrastructure Services"/>
    <s v="6940-96E (O) Systems Services for cloud (custom)"/>
    <s v="Raj (Raj) Datta"/>
    <m/>
    <m/>
    <m/>
  </r>
  <r>
    <s v="ZZ-8QI2ME9"/>
    <s v="North America"/>
    <s v="US Finance Service"/>
    <s v="ARES MANAGEMENT INC                                                   "/>
    <s v="Blockchain"/>
    <x v="1"/>
    <m/>
    <m/>
    <m/>
    <x v="3"/>
    <x v="1"/>
    <d v="2017-12-31T00:00:00"/>
    <d v="2017-05-23T00:00:00"/>
    <x v="3"/>
    <d v="2017-12-31T00:00:00"/>
    <n v="100000"/>
    <n v="0.1"/>
    <n v="12"/>
    <d v="2017-05-25T00:00:00"/>
    <s v="NIR"/>
    <x v="3"/>
    <s v="Infrastructure Svcs"/>
    <s v="6950-16G GTS Split Blockchain on Bluemix (Finance Use Only)"/>
    <s v="Hwang, Anna M (Anna)"/>
    <s v="ISA-BankFMFS03-BackOfficeOps, ZBLKLOCL:HW SP: zSystems Blockchain Local/On Prem."/>
    <m/>
    <m/>
  </r>
  <r>
    <s v="HG-GNP1P2U"/>
    <s v="Latin America"/>
    <s v="Brazil"/>
    <s v="COMPANHIA BRASILEIRA DE SOLUÇÕES E SERVIÇOS."/>
    <s v="ALELO - Blockchain - Garagem + 1o Project"/>
    <x v="1"/>
    <m/>
    <m/>
    <m/>
    <x v="3"/>
    <x v="1"/>
    <d v="2017-11-24T00:00:00"/>
    <s v="09/15/2016 02:38pm"/>
    <x v="4"/>
    <d v="2017-11-24T00:00:00"/>
    <n v="95627"/>
    <n v="9.5627000000000004E-2"/>
    <n v="1"/>
    <s v="05/20/2017 02:17pm"/>
    <s v="Key stretch"/>
    <x v="0"/>
    <s v="iX Growth Platform"/>
    <s v="DSI - iX: Cust Engage &amp; Dsgn: GBS SW Support/Enhancements"/>
    <s v="Mirian (Mirian) Ramalho Cruz Rodrigues"/>
    <s v="ZBLKPOC"/>
    <m/>
    <m/>
  </r>
  <r>
    <s v="IC-C5X6QRK"/>
    <s v="Japan"/>
    <s v="Japan"/>
    <s v="OITA BANK,LTD., THE                                                   "/>
    <s v="????BC??WS??????"/>
    <x v="1"/>
    <m/>
    <m/>
    <m/>
    <x v="3"/>
    <x v="1"/>
    <d v="2017-10-31T00:00:00"/>
    <d v="2017-04-13T00:00:00"/>
    <x v="4"/>
    <d v="2017-10-31T00:00:00"/>
    <n v="95238"/>
    <n v="9.5238000000000003E-2"/>
    <n v="3"/>
    <d v="2017-04-20T00:00:00"/>
    <s v="NIR"/>
    <x v="0"/>
    <s v="Cog Process Trnsfmtn"/>
    <s v="CPR: Blockchain Consulting"/>
    <s v="Kimura, Norihisa"/>
    <s v="ISA-EDUPE03-Finance&amp;Ops"/>
    <m/>
    <m/>
  </r>
  <r>
    <s v="2B-EEPCVH9"/>
    <s v="Japan"/>
    <s v="Japan"/>
    <s v="TOKYO STOCK EXCHANGE, INC."/>
    <s v="JPX:blockchain"/>
    <x v="1"/>
    <m/>
    <m/>
    <m/>
    <x v="3"/>
    <x v="1"/>
    <d v="2017-11-10T00:00:00"/>
    <s v="03/18/2016 10:12am"/>
    <x v="4"/>
    <d v="2017-11-10T00:00:00"/>
    <n v="95238"/>
    <n v="9.5238000000000003E-2"/>
    <n v="36"/>
    <s v="02/19/2017 02:16am"/>
    <s v="NIR"/>
    <x v="1"/>
    <s v="Cloud Unit Services"/>
    <m/>
    <s v="Akihiko (AKIHIKO) Mohri"/>
    <s v="ZBLKPOC, BLKHSBN"/>
    <m/>
    <m/>
  </r>
  <r>
    <s v="7E-8IICCJK"/>
    <s v="Japan"/>
    <s v="Japan"/>
    <s v="JAPAN HOUSING FINANCE AGENCY                                          "/>
    <s v="Blockchain?????????????"/>
    <x v="1"/>
    <m/>
    <m/>
    <m/>
    <x v="3"/>
    <x v="1"/>
    <d v="2017-12-15T00:00:00"/>
    <d v="2017-01-17T00:00:00"/>
    <x v="4"/>
    <d v="2017-12-15T00:00:00"/>
    <n v="95238"/>
    <n v="9.5238000000000003E-2"/>
    <n v="3"/>
    <d v="2017-03-27T00:00:00"/>
    <s v="NIR"/>
    <x v="0"/>
    <s v="Cog Process Trnsfmtn"/>
    <s v="CPR: Blockchain Consulting"/>
    <s v="Matsumoto, Takayuki"/>
    <m/>
    <m/>
    <m/>
  </r>
  <r>
    <s v="TR-AS5VCBB"/>
    <s v="Japan"/>
    <s v="Japan"/>
    <s v="HITACHI, LTD.                                                         "/>
    <s v="Hitachi BlockChain 2017 Q4"/>
    <x v="3"/>
    <m/>
    <m/>
    <m/>
    <x v="3"/>
    <x v="4"/>
    <d v="2017-12-25T00:00:00"/>
    <d v="2017-03-10T00:00:00"/>
    <x v="3"/>
    <d v="2017-12-25T00:00:00"/>
    <n v="95238"/>
    <n v="9.5238000000000003E-2"/>
    <n v="12"/>
    <d v="2017-03-10T00:00:00"/>
    <s v="Stretch"/>
    <x v="0"/>
    <s v="Cloud App Innov"/>
    <s v="CAI Big Data Srvs Blockchain on Big Data"/>
    <s v="Miyazaki, Yoshimi"/>
    <s v="ASASERVC:Cloud Business Solution (CBS)"/>
    <m/>
    <m/>
  </r>
  <r>
    <s v="3G-NQBN9KO"/>
    <s v="Japan"/>
    <s v="Japan"/>
    <s v="HOKURIKU BANK, LTD., THE"/>
    <s v="Blockchain POC"/>
    <x v="1"/>
    <m/>
    <m/>
    <m/>
    <x v="3"/>
    <x v="1"/>
    <d v="2017-12-29T00:00:00"/>
    <s v="03/01/2017 09:11am"/>
    <x v="4"/>
    <d v="2017-12-29T00:00:00"/>
    <n v="95238"/>
    <n v="9.5238000000000003E-2"/>
    <n v="3"/>
    <s v="04/06/2017 01:32am"/>
    <s v="Stretch"/>
    <x v="1"/>
    <s v="Cloud Developer Service"/>
    <s v="IBM Bluemix Garage - Other"/>
    <s v="Rika (RIKA) Sugiyama"/>
    <s v="CLOUD1:All Cloud Sales other than to Cloud SPs"/>
    <m/>
    <m/>
  </r>
  <r>
    <s v="SC-FZO2GDI"/>
    <s v="Japan"/>
    <s v="Japan"/>
    <s v="NISSAN MOTOR CO.,LTD."/>
    <s v="Block Chain PoC for Integrated Procurement"/>
    <x v="3"/>
    <m/>
    <m/>
    <m/>
    <x v="3"/>
    <x v="9"/>
    <d v="2017-12-29T00:00:00"/>
    <s v="06/13/2017 08:41am"/>
    <x v="4"/>
    <d v="2017-12-29T00:00:00"/>
    <n v="95238"/>
    <n v="9.5238000000000003E-2"/>
    <n v="12"/>
    <s v="06/15/2017 01:32am"/>
    <s v="NIR"/>
    <x v="1"/>
    <s v="Cloud Developer Service"/>
    <m/>
    <s v="Jiro (JIRO) Yanai"/>
    <s v="ZBLKPOC"/>
    <m/>
    <m/>
  </r>
  <r>
    <s v="AL-4AEWUSJ"/>
    <s v="Asia Pacific"/>
    <s v="ANZ"/>
    <s v="GRAINCORP OPERATIONS LIMITED                                          "/>
    <s v="Blockchain for GrainConnect"/>
    <x v="4"/>
    <m/>
    <m/>
    <m/>
    <x v="3"/>
    <x v="7"/>
    <d v="2017-10-13T00:00:00"/>
    <d v="2017-02-22T00:00:00"/>
    <x v="3"/>
    <d v="2017-10-13T00:00:00"/>
    <n v="93000"/>
    <n v="9.2999999999999999E-2"/>
    <n v="6"/>
    <d v="2017-04-11T00:00:00"/>
    <s v="Stretch"/>
    <x v="0"/>
    <s v="Cog Process Trnsfmtn"/>
    <s v="CPR: Blockchain Consulting"/>
    <s v="KLEIN, CHRYSTIE I (Chrystie)"/>
    <s v="CLOUDMSP:Only for sales TO cloud service providers"/>
    <m/>
    <m/>
  </r>
  <r>
    <s v="OR-6K2QNY2"/>
    <s v="Europe"/>
    <s v="UKI"/>
    <s v="L3C LLP"/>
    <s v="Linux One for Blockchain"/>
    <x v="3"/>
    <m/>
    <m/>
    <m/>
    <x v="3"/>
    <x v="4"/>
    <d v="2017-10-27T00:00:00"/>
    <s v="03/02/2017 08:23am"/>
    <x v="3"/>
    <d v="2017-10-27T00:00:00"/>
    <n v="93000"/>
    <n v="9.2999999999999999E-2"/>
    <n v="1"/>
    <s v="05/18/2017 01:32am"/>
    <s v="Stretch"/>
    <x v="5"/>
    <s v="System z"/>
    <s v="IBM LinuxONE Rockhopper"/>
    <s v="Chris (CHRISTOPHER) Wynn"/>
    <s v="CLOUD1"/>
    <m/>
    <m/>
  </r>
  <r>
    <s v="S1-NWIE7HY"/>
    <s v="Latin America"/>
    <s v="Mexico"/>
    <s v="BANCA AFIRME, S.A.                                                    "/>
    <s v="Transformación digital: Blockchain"/>
    <x v="1"/>
    <m/>
    <m/>
    <m/>
    <x v="3"/>
    <x v="1"/>
    <d v="2017-10-30T00:00:00"/>
    <d v="2017-04-04T00:00:00"/>
    <x v="4"/>
    <d v="2017-11-01T00:00:00"/>
    <n v="90000"/>
    <n v="0.09"/>
    <n v="12"/>
    <d v="2017-04-06T00:00:00"/>
    <s v="Stretch"/>
    <x v="0"/>
    <s v="Cog Process Trnsfmtn"/>
    <s v="UNK - Blockchain (CPR)"/>
    <s v="Ruiz Alvarez, Iliana"/>
    <m/>
    <m/>
    <m/>
  </r>
  <r>
    <s v="DX-9JATKD4"/>
    <s v="Europe"/>
    <s v="DACH"/>
    <s v="Coop Genossenschaft"/>
    <s v="Blockchain design thinking and Sprint 1 PoC. Based on meeting Jan 11 2017 with Böblingen lab."/>
    <x v="4"/>
    <m/>
    <m/>
    <m/>
    <x v="3"/>
    <x v="7"/>
    <d v="2017-11-21T00:00:00"/>
    <s v="01/16/2017 05:16am"/>
    <x v="4"/>
    <d v="2017-11-21T00:00:00"/>
    <n v="90000"/>
    <n v="0.09"/>
    <n v="12"/>
    <s v="02/09/2017 01:32am"/>
    <s v="Stretch"/>
    <x v="1"/>
    <s v="Lab Services"/>
    <s v="Software Services - Bluemix Garage"/>
    <s v="DATA WITHHELD"/>
    <m/>
    <m/>
    <m/>
  </r>
  <r>
    <s v="30-YI83BC0"/>
    <s v="Latin America"/>
    <s v="SSA"/>
    <s v="BANCO SANTANDER CHILE S.A."/>
    <s v="Bluemix Garage - MVP - Mortgage Origination (Bluemix, WEA, Blockchain)"/>
    <x v="1"/>
    <m/>
    <m/>
    <m/>
    <x v="3"/>
    <x v="1"/>
    <d v="2017-11-06T00:00:00"/>
    <s v="05/16/2017 03:00pm"/>
    <x v="4"/>
    <d v="2017-11-06T00:00:00"/>
    <n v="85000"/>
    <n v="8.5000000000000006E-2"/>
    <n v="2"/>
    <s v="05/18/2017 01:32am"/>
    <s v="NIR"/>
    <x v="1"/>
    <s v="Cloud Developer Service"/>
    <s v="IBM Bluemix Garage - MVP"/>
    <s v="BERNARDO JAVIER (BERNARDO JAVIER) WAISSMANN"/>
    <m/>
    <m/>
    <m/>
  </r>
  <r>
    <s v="2U-1137BHH"/>
    <s v="Europe"/>
    <s v="DACH"/>
    <s v="Panalpina Management AG"/>
    <s v="BlockChain"/>
    <x v="4"/>
    <m/>
    <m/>
    <m/>
    <x v="3"/>
    <x v="6"/>
    <d v="2017-10-27T00:00:00"/>
    <s v="11/13/2016 08:51am"/>
    <x v="4"/>
    <d v="2017-10-27T00:00:00"/>
    <n v="80000"/>
    <n v="0.08"/>
    <n v="1"/>
    <s v="03/02/2017 04:07pm"/>
    <s v="NIR"/>
    <x v="0"/>
    <s v="Cloud Application Innovation"/>
    <s v="CAI GBS Software Support/Enhancements"/>
    <s v="DATA WITHHELD"/>
    <s v="BLKHSBN:HW SP: Blockchain High Sec Bus Netwk Blmix"/>
    <m/>
    <m/>
  </r>
  <r>
    <s v="4D-9ABHK5N"/>
    <s v="Europe"/>
    <s v="DACH"/>
    <s v="F. Hoffmann-La Roche AG"/>
    <s v="BlockChain / IoT for Tank Asset Tracking at Roche"/>
    <x v="0"/>
    <m/>
    <m/>
    <m/>
    <x v="3"/>
    <x v="10"/>
    <d v="2017-10-27T00:00:00"/>
    <s v="11/24/2016 03:59am"/>
    <x v="3"/>
    <d v="2017-10-27T00:00:00"/>
    <n v="80000"/>
    <n v="0.08"/>
    <n v="12"/>
    <s v="05/18/2017 01:32am"/>
    <s v="Stretch"/>
    <x v="0"/>
    <s v="Cognitive Process Transformation"/>
    <s v="CBDS: Watson IoT - Connected Solutions"/>
    <s v="DATA WITHHELD"/>
    <s v="NONE:No code/solution involved"/>
    <m/>
    <m/>
  </r>
  <r>
    <s v="J4-CZIZAHF"/>
    <s v="North America"/>
    <s v="US Public"/>
    <s v="ABBOTT LABORATORIES"/>
    <s v="Blockchain/Bluemix Garage"/>
    <x v="0"/>
    <m/>
    <m/>
    <m/>
    <x v="3"/>
    <x v="10"/>
    <d v="2017-11-10T00:00:00"/>
    <s v="02/27/2017 04:13pm"/>
    <x v="3"/>
    <d v="2017-11-10T00:00:00"/>
    <n v="80000"/>
    <n v="0.08"/>
    <n v="12"/>
    <s v="05/04/2017 01:31am"/>
    <s v="Stretch"/>
    <x v="1"/>
    <s v="Cloud Developer Service"/>
    <s v="IBM Bluemix Garage - MVP"/>
    <s v="Gary R. (Gary) Geiger"/>
    <s v="NONE:No code/solution involved"/>
    <m/>
    <m/>
  </r>
  <r>
    <s v="YS-8RBSMCY"/>
    <s v="North America"/>
    <s v="US Public"/>
    <s v="STATE OF ILLINOIS"/>
    <s v="Blockchain/Bluemix Garage"/>
    <x v="0"/>
    <m/>
    <m/>
    <m/>
    <x v="3"/>
    <x v="0"/>
    <d v="2017-11-10T00:00:00"/>
    <s v="02/27/2017 05:54pm"/>
    <x v="3"/>
    <d v="2017-11-10T00:00:00"/>
    <n v="80000"/>
    <n v="0.08"/>
    <n v="12"/>
    <s v="05/04/2017 01:31am"/>
    <s v="Stretch"/>
    <x v="1"/>
    <s v="Cloud Developer Service"/>
    <s v="IBM Bluemix Garage - MVP"/>
    <s v="Gary R. (Gary) Geiger"/>
    <s v="ZBLKPOC"/>
    <m/>
    <m/>
  </r>
  <r>
    <s v="P7-SIOYHNB"/>
    <s v="Europe"/>
    <s v="DACH"/>
    <s v="MX1 GmbH                                                              "/>
    <s v="WIoT Blockchain"/>
    <x v="2"/>
    <m/>
    <m/>
    <m/>
    <x v="3"/>
    <x v="3"/>
    <d v="2017-11-16T00:00:00"/>
    <d v="2017-05-30T00:00:00"/>
    <x v="3"/>
    <d v="2017-11-16T00:00:00"/>
    <n v="80000"/>
    <n v="0.08"/>
    <n v="6"/>
    <d v="2017-06-01T00:00:00"/>
    <s v="Stretch"/>
    <x v="0"/>
    <s v="Cog Process Trnsfmtn"/>
    <s v="CPR: Blockchain Consulting"/>
    <s v="SCHULTHEISS, MICHAEL"/>
    <s v="CLDHADR:CLD&amp;COG: Cloud for high availability &amp; DR"/>
    <m/>
    <m/>
  </r>
  <r>
    <s v="V5-1X3GZFY"/>
    <s v="Europe"/>
    <s v="France"/>
    <s v="ORANGE"/>
    <s v="Blockchain Project"/>
    <x v="2"/>
    <m/>
    <m/>
    <m/>
    <x v="3"/>
    <x v="3"/>
    <d v="2017-11-17T00:00:00"/>
    <s v="04/11/2017 10:10am"/>
    <x v="4"/>
    <d v="2017-11-17T00:00:00"/>
    <n v="80000"/>
    <n v="0.08"/>
    <n v="12"/>
    <s v="04/13/2017 01:32am"/>
    <s v="Stretch"/>
    <x v="1"/>
    <s v="Cloud Developer Service"/>
    <m/>
    <s v="Anne (Anne) Gaubert"/>
    <s v="CLOUD1"/>
    <m/>
    <m/>
  </r>
  <r>
    <s v="MZ-Z3UA4Q1"/>
    <s v="Greater China Group"/>
    <s v="GCG"/>
    <s v="Bank of Communications                                                "/>
    <s v="bocom blockchain"/>
    <x v="1"/>
    <m/>
    <m/>
    <m/>
    <x v="3"/>
    <x v="1"/>
    <d v="2017-12-22T00:00:00"/>
    <d v="2017-02-07T00:00:00"/>
    <x v="3"/>
    <d v="2017-12-22T00:00:00"/>
    <n v="80000"/>
    <n v="0.08"/>
    <n v="12"/>
    <d v="2017-04-06T00:00:00"/>
    <s v="Key stretch"/>
    <x v="3"/>
    <s v="Infrastructure Svcs"/>
    <s v="6950-16G GTS Split Blockchain on Bluemix (Finance Use Only)"/>
    <s v="JI, YI TAO"/>
    <s v="NONE"/>
    <m/>
    <m/>
  </r>
  <r>
    <s v="GT-4MGL9TC"/>
    <s v="Europe"/>
    <s v="UKI"/>
    <s v="HOUSE OF FRASER (STORES) LIMIT                                        "/>
    <s v="Blockchain PoC"/>
    <x v="4"/>
    <m/>
    <m/>
    <m/>
    <x v="3"/>
    <x v="7"/>
    <d v="2017-10-27T00:00:00"/>
    <d v="2017-03-01T00:00:00"/>
    <x v="4"/>
    <d v="2017-10-27T00:00:00"/>
    <n v="77495"/>
    <n v="7.7494999999999994E-2"/>
    <n v="12"/>
    <d v="2017-04-10T00:00:00"/>
    <s v="NIR"/>
    <x v="0"/>
    <s v="Cog Process Trnsfmtn"/>
    <s v="CPR: Blockchain Consulting"/>
    <s v="Barker, Jack"/>
    <m/>
    <m/>
    <m/>
  </r>
  <r>
    <s v="62-FW1ASHI"/>
    <s v="Japan"/>
    <s v="Japan"/>
    <s v="MITSUBISHI UFJ TRUST AND BANKING C"/>
    <s v="BlockChain_BluemixPOC"/>
    <x v="1"/>
    <s v="Yes"/>
    <s v="India"/>
    <s v="Place Holder, will get involved once it picks up traction"/>
    <x v="3"/>
    <x v="1"/>
    <d v="2017-12-15T00:00:00"/>
    <s v="02/08/2017 02:41am"/>
    <x v="4"/>
    <d v="2017-12-15T00:00:00"/>
    <n v="76190"/>
    <n v="7.6189999999999994E-2"/>
    <n v="12"/>
    <s v="02/19/2017 03:07am"/>
    <s v="NIR"/>
    <x v="1"/>
    <s v="Cloud Developer Service"/>
    <s v="Bluemix Public Subscription"/>
    <s v="Hideyuki (HIDEYUKI) Tanaka"/>
    <s v="ISA-IPIS60AMME-AssetMgmtMetals"/>
    <m/>
    <m/>
  </r>
  <r>
    <s v="RE-ISD30Y0"/>
    <s v="Asia Pacific"/>
    <s v="ANZ"/>
    <s v="DATA WITHHELD"/>
    <s v="DATA WITHHELD"/>
    <x v="6"/>
    <m/>
    <m/>
    <m/>
    <x v="3"/>
    <x v="13"/>
    <d v="2017-10-12T00:00:00"/>
    <s v="06/02/2017 07:31pm"/>
    <x v="3"/>
    <d v="2017-10-12T00:00:00"/>
    <n v="74400"/>
    <n v="7.4399999999999994E-2"/>
    <n v="12"/>
    <s v="06/08/2017 01:31am"/>
    <s v="Stretch"/>
    <x v="0"/>
    <s v="iX Growth Platform"/>
    <s v="DSI - DS: Digital Bus Strategy: Digital Reinvention"/>
    <s v="PHILLIP D. (Phillip) MCBRIDE"/>
    <s v="NONE:No code/solution involved"/>
    <m/>
    <m/>
  </r>
  <r>
    <s v="6U-D1LG03F"/>
    <s v="Asia Pacific"/>
    <s v="ANZ"/>
    <s v="AIRSERVICES AUSTRALIA"/>
    <s v="Blockchain SWIM PoC - placehold oppt"/>
    <x v="0"/>
    <m/>
    <m/>
    <m/>
    <x v="3"/>
    <x v="0"/>
    <d v="2017-12-22T00:00:00"/>
    <s v="03/06/2016 11:02pm"/>
    <x v="3"/>
    <d v="2017-12-22T00:00:00"/>
    <n v="74400"/>
    <n v="7.4399999999999994E-2"/>
    <n v="1"/>
    <s v="06/08/2017 01:31am"/>
    <s v="Stretch"/>
    <x v="1"/>
    <s v="Hybrid Integration"/>
    <s v="IBM Integration Bus (WebSphere Message Broker) Advanced"/>
    <s v="MATTHEW R. (Matthew) FINCH"/>
    <s v="*"/>
    <m/>
    <m/>
  </r>
  <r>
    <s v="B1-9Q4K4PJ"/>
    <s v="MEA"/>
    <s v="MEA"/>
    <s v="BUSINESS CONNEXION WARR A/C                                           "/>
    <s v="Blockchain -"/>
    <x v="2"/>
    <m/>
    <m/>
    <m/>
    <x v="3"/>
    <x v="3"/>
    <d v="2017-11-24T00:00:00"/>
    <d v="2017-06-02T00:00:00"/>
    <x v="4"/>
    <d v="2017-11-24T00:00:00"/>
    <n v="74371"/>
    <n v="7.4371000000000007E-2"/>
    <n v="12"/>
    <d v="2017-06-08T00:00:00"/>
    <s v="NIR"/>
    <x v="0"/>
    <s v="Cog Process Trnsfmtn"/>
    <s v="CPR: Blockchain Consulting"/>
    <s v="GREYLING, CHERYL R (Cheryl)"/>
    <s v="ISA-999-NoSolutionSold"/>
    <m/>
    <m/>
  </r>
  <r>
    <s v="LD-DLYGDKI"/>
    <s v="North America"/>
    <s v="US Finance Service"/>
    <s v="MONEYGRAM INTERNATIONAL, INC."/>
    <s v="Bluemix - Garage Output - Blockchain (Identity/KYC)"/>
    <x v="1"/>
    <m/>
    <m/>
    <m/>
    <x v="3"/>
    <x v="1"/>
    <d v="2017-12-15T00:00:00"/>
    <s v="03/04/2016 05:17pm"/>
    <x v="2"/>
    <d v="2017-12-15T00:00:00"/>
    <n v="72000"/>
    <n v="7.1999999999999995E-2"/>
    <n v="12"/>
    <s v="06/14/2017 01:38pm"/>
    <s v="Stretch"/>
    <x v="1"/>
    <s v="Cloud Developer Service"/>
    <s v="Bluemix Public Subscription"/>
    <s v="Mitchell T. (Mitchell) Myers"/>
    <s v="SOFTLAYR:Softlayer enabled Cloud opportunity"/>
    <m/>
    <m/>
  </r>
  <r>
    <s v="JE-6DIQRIZ"/>
    <s v="Asia Pacific"/>
    <s v="ISA"/>
    <s v="BAJAJ AUTO LIMITED"/>
    <s v="BlockChain Pilot on Cloud"/>
    <x v="5"/>
    <s v="Yes"/>
    <s v="India"/>
    <s v=" Leveraging Blockchain in the context of Goods &amp; Services Tax Compliance."/>
    <x v="3"/>
    <x v="9"/>
    <d v="2017-10-26T00:00:00"/>
    <s v="05/04/2017 05:04am"/>
    <x v="3"/>
    <d v="2017-10-26T00:00:00"/>
    <n v="70000"/>
    <n v="7.0000000000000007E-2"/>
    <n v="12"/>
    <s v="06/01/2017 01:32am"/>
    <s v="Stretch"/>
    <x v="1"/>
    <s v="Cloud Unit Services"/>
    <s v="6950-99D SoftLayer on Cloud BU paper (SL for IBM channels)"/>
    <s v="Uday G. (Uday) Chinnikatti"/>
    <s v="BLKHSBN:HW SP: Blockchain High Sec Bus Netwk Blmix"/>
    <m/>
    <m/>
  </r>
  <r>
    <s v="VI-K45MVWV"/>
    <s v="Latin America"/>
    <s v="SSA"/>
    <s v="GRUPO AVAL ACCIONES Y VALORES S A"/>
    <s v="CLOBLO Blockchain"/>
    <x v="1"/>
    <m/>
    <m/>
    <m/>
    <x v="3"/>
    <x v="1"/>
    <d v="2017-12-15T00:00:00"/>
    <s v="11/16/2016 05:03pm"/>
    <x v="3"/>
    <d v="2017-12-15T00:00:00"/>
    <n v="70000"/>
    <n v="7.0000000000000007E-2"/>
    <n v="1"/>
    <s v="06/15/2017 01:32am"/>
    <s v="Stretch"/>
    <x v="1"/>
    <s v="Cloud Developer Service"/>
    <s v="Bluemix Public Subscription"/>
    <s v="Mauricio (MAURICIO) Diaz Duran"/>
    <s v="*"/>
    <m/>
    <m/>
  </r>
  <r>
    <s v="YU-9X3XFM6"/>
    <s v="North America"/>
    <s v="Canada"/>
    <s v="ATB FINANCIAL                                                         "/>
    <s v="ATB Blockchain project"/>
    <x v="1"/>
    <m/>
    <m/>
    <m/>
    <x v="3"/>
    <x v="1"/>
    <d v="2017-10-31T00:00:00"/>
    <d v="2017-06-12T00:00:00"/>
    <x v="4"/>
    <d v="2017-10-31T00:00:00"/>
    <n v="66666"/>
    <n v="6.6666000000000003E-2"/>
    <n v="12"/>
    <d v="2017-06-12T00:00:00"/>
    <s v="Stretch"/>
    <x v="0"/>
    <s v="Cog Process Trnsfmtn"/>
    <s v="CPR: Blockchain Consulting"/>
    <s v="Kim, Joseph (J.Y.)"/>
    <s v="*"/>
    <m/>
    <m/>
  </r>
  <r>
    <s v="5M-2XLURCI"/>
    <s v="North America"/>
    <s v="US Finance Service"/>
    <s v="GENERAL CASUALTY INSURANCE                                            "/>
    <s v="Blockchain, HSBN"/>
    <x v="1"/>
    <m/>
    <m/>
    <m/>
    <x v="3"/>
    <x v="2"/>
    <d v="2017-12-31T00:00:00"/>
    <d v="2017-05-15T00:00:00"/>
    <x v="6"/>
    <d v="2017-01-01T00:00:00"/>
    <n v="65000"/>
    <n v="6.5000000000000002E-2"/>
    <n v="12"/>
    <d v="2017-05-18T00:00:00"/>
    <s v="NIR"/>
    <x v="7"/>
    <s v="Industry Platform"/>
    <s v="UNK - High Security Business Network"/>
    <s v="JAEN, MANUEL (Manuel)"/>
    <s v="*"/>
    <m/>
    <m/>
  </r>
  <r>
    <s v="RJ-XE0LJ2E"/>
    <s v="Latin America"/>
    <s v="Brazil"/>
    <s v="GERDAU ACOS LONGOS S.A.                                               "/>
    <s v="ML br000523D19C2 - Blockchain"/>
    <x v="3"/>
    <m/>
    <m/>
    <m/>
    <x v="3"/>
    <x v="12"/>
    <d v="2017-10-06T00:00:00"/>
    <d v="2017-05-30T00:00:00"/>
    <x v="4"/>
    <d v="2017-10-06T00:00:00"/>
    <n v="63749"/>
    <n v="6.3749E-2"/>
    <n v="12"/>
    <d v="2017-06-08T00:00:00"/>
    <s v="NIR"/>
    <x v="3"/>
    <s v="Infrastructure Svcs"/>
    <s v="6950-16G GTS Split Blockchain on Bluemix (Finance Use Only)"/>
    <s v="Bergamo, Renato Silva"/>
    <s v="ZBLKPOC"/>
    <m/>
    <m/>
  </r>
  <r>
    <s v="WU-J06896S"/>
    <s v="Asia Pacific"/>
    <s v="ANZ"/>
    <s v="METCASH LIMITED                                                       "/>
    <s v="Blockchain for Customer Marketplace PoC"/>
    <x v="4"/>
    <m/>
    <m/>
    <m/>
    <x v="3"/>
    <x v="7"/>
    <d v="2017-12-08T00:00:00"/>
    <d v="2017-02-22T00:00:00"/>
    <x v="2"/>
    <d v="2017-12-08T00:00:00"/>
    <n v="62000"/>
    <n v="6.2E-2"/>
    <n v="4"/>
    <d v="2017-02-23T00:00:00"/>
    <s v="Stretch"/>
    <x v="0"/>
    <s v="Cog Process Trnsfmtn"/>
    <s v="CPR: Blockchain Consulting"/>
    <s v="KLEIN, CHRYSTIE I (Chrystie)"/>
    <s v="ACTINSIG:CLD&amp;COG: Transform processes w/ insights, BLKHSBN:HW SP: Blockchain High Sec Bus Netwk Blmix, ZBLKPOC:HW SP: Blockchain Proof of Concept"/>
    <m/>
    <m/>
  </r>
  <r>
    <s v="0X-6MLF9LG"/>
    <s v="Europe"/>
    <s v="Italy"/>
    <s v="GENERALI BUSINESS SOLUTIONS SCPA"/>
    <s v="Blockchain Generali"/>
    <x v="1"/>
    <m/>
    <m/>
    <m/>
    <x v="3"/>
    <x v="2"/>
    <d v="2017-10-01T00:00:00"/>
    <s v="10/31/2016 04:38am"/>
    <x v="4"/>
    <d v="2017-10-01T00:00:00"/>
    <n v="60000"/>
    <n v="0.06"/>
    <n v="1"/>
    <s v="02/18/2017 11:49pm"/>
    <s v="NIR"/>
    <x v="1"/>
    <s v="Hybrid Integration"/>
    <m/>
    <s v="Fabio (FABIO) Malosio"/>
    <m/>
    <m/>
    <m/>
  </r>
  <r>
    <s v="7Y-ROA3HPW"/>
    <s v="Asia Pacific"/>
    <s v="ASEAN"/>
    <s v="SINGAPORE POOLS (PRIVATE) LTD"/>
    <s v="Blockchain Garage for Singapore Poolz"/>
    <x v="4"/>
    <m/>
    <m/>
    <m/>
    <x v="3"/>
    <x v="7"/>
    <d v="2017-10-31T00:00:00"/>
    <s v="04/04/2017 10:33am"/>
    <x v="4"/>
    <d v="2017-10-31T00:00:00"/>
    <n v="60000"/>
    <n v="0.06"/>
    <n v="12"/>
    <s v="04/06/2017 01:33am"/>
    <s v="NIR"/>
    <x v="1"/>
    <s v="Cloud Developer Service"/>
    <m/>
    <s v="Stephanie Xun Xiu (STEPHANIE XUNXIU) Lin"/>
    <s v="ISA-999-NoSolutionSold"/>
    <m/>
    <m/>
  </r>
  <r>
    <s v="ZC-CVCKZ1N"/>
    <s v="North America"/>
    <s v="US Industrial"/>
    <s v="DOW HOLDINGS LLC"/>
    <s v="Dow Chemical Blockchain for Manufacturing"/>
    <x v="3"/>
    <m/>
    <m/>
    <m/>
    <x v="3"/>
    <x v="11"/>
    <d v="2017-12-15T00:00:00"/>
    <s v="06/01/2017 03:06pm"/>
    <x v="3"/>
    <d v="2017-12-15T00:00:00"/>
    <n v="60000"/>
    <n v="0.06"/>
    <n v="12"/>
    <s v="06/08/2017 01:31am"/>
    <s v="NIR"/>
    <x v="1"/>
    <s v="Lab Services"/>
    <s v="Software Services - Bluemix Garage"/>
    <s v="JACQUELINE M. (JACQUELINE) NEMESI"/>
    <s v="BLKHSBN:HW SP: Blockchain High Sec Bus Netwk Blmix, SCALE-UP:HW SP: Linux Scale-Up"/>
    <m/>
    <m/>
  </r>
  <r>
    <s v="ZU-QBCV095"/>
    <s v="North America"/>
    <s v="US Distribution"/>
    <s v="TruckTrust"/>
    <s v="Blockchain HSBN"/>
    <x v="4"/>
    <m/>
    <m/>
    <m/>
    <x v="3"/>
    <x v="6"/>
    <d v="2017-12-31T00:00:00"/>
    <s v="04/05/2017 02:39pm"/>
    <x v="3"/>
    <d v="2018-01-28T00:00:00"/>
    <n v="60000"/>
    <n v="0.06"/>
    <n v="12"/>
    <s v="04/06/2017 01:32am"/>
    <s v="NIR"/>
    <x v="7"/>
    <s v="Industry Platform"/>
    <s v="HSBN Support monthly charge"/>
    <s v="Raj (Raj) Datta"/>
    <s v="IGSPU:Procurement Support - Unknown at this Time"/>
    <m/>
    <m/>
  </r>
  <r>
    <s v="J9-R9XNXE1"/>
    <s v="North America"/>
    <s v="US Federal"/>
    <s v="US DEPT OF HEALTH &amp; HUMAN SERVICES"/>
    <s v="CDC - BlockChain Early Adopter Project"/>
    <x v="0"/>
    <m/>
    <m/>
    <m/>
    <x v="3"/>
    <x v="0"/>
    <d v="2017-10-15T00:00:00"/>
    <s v="01/25/2017 01:16pm"/>
    <x v="3"/>
    <d v="2017-10-15T00:00:00"/>
    <n v="50000"/>
    <n v="0.05"/>
    <n v="12"/>
    <s v="01/26/2017 01:32am"/>
    <s v="NIR"/>
    <x v="0"/>
    <s v="Cloud Application Innovation"/>
    <s v="CAI Accel App Dev &amp; Integration - Bluemix"/>
    <s v="Felecia R. (Felecia) Kornegay"/>
    <s v="ISA-E&amp;UCS16EOPS-EnergyOps"/>
    <m/>
    <m/>
  </r>
  <r>
    <s v="VF-TWV2G3J"/>
    <s v="Europe"/>
    <s v="CEE"/>
    <s v="POLSKIE SIECI"/>
    <s v="Blockchain/grid solution"/>
    <x v="2"/>
    <m/>
    <m/>
    <m/>
    <x v="3"/>
    <x v="5"/>
    <d v="2017-10-26T00:00:00"/>
    <s v="03/30/2017 08:45am"/>
    <x v="4"/>
    <d v="2017-10-26T00:00:00"/>
    <n v="50000"/>
    <n v="0.05"/>
    <n v="12"/>
    <s v="04/06/2017 01:32am"/>
    <s v="Stretch"/>
    <x v="1"/>
    <s v="Lab Services"/>
    <s v="Other/Integration SW Services"/>
    <s v="PIOTR B. (PIOTR) DARWAJ"/>
    <s v="CLOUD1"/>
    <m/>
    <m/>
  </r>
  <r>
    <s v="CC-URWZNVB"/>
    <s v="North America"/>
    <s v="US Public"/>
    <s v="SENTARA HEALTHCARE INC                                                "/>
    <s v="Blockchain for Optima ACO"/>
    <x v="0"/>
    <m/>
    <m/>
    <m/>
    <x v="3"/>
    <x v="10"/>
    <d v="2017-10-27T00:00:00"/>
    <d v="2017-04-20T00:00:00"/>
    <x v="3"/>
    <d v="2017-10-27T00:00:00"/>
    <n v="50000"/>
    <n v="0.05"/>
    <n v="12"/>
    <d v="2017-05-25T00:00:00"/>
    <s v="Stretch"/>
    <x v="7"/>
    <s v="Industry Platform"/>
    <s v="HSBN NW Monthly Charge"/>
    <s v="DEAL, TRACY"/>
    <s v="EMBIoT:GBS Embed Internet of Things, ISA-ElecIS06CIOT-IOTElectrncs, WATSNIOT:Embedded: Watson Internet of Things - Co"/>
    <m/>
    <m/>
  </r>
  <r>
    <s v="U4-V0KAZC6"/>
    <s v="North America"/>
    <s v="US Industrial"/>
    <s v="JABIL GLOBAL SERVICES, LLC"/>
    <s v="Jabil - POC for IoT, Blockchain and CryptoMarkers for tamper protection and provenance in Supply Chain"/>
    <x v="3"/>
    <m/>
    <m/>
    <m/>
    <x v="3"/>
    <x v="8"/>
    <d v="2017-10-27T00:00:00"/>
    <s v="05/10/2017 03:00pm"/>
    <x v="4"/>
    <d v="2017-10-27T00:00:00"/>
    <n v="50000"/>
    <n v="0.05"/>
    <n v="12"/>
    <s v="05/11/2017 01:32am"/>
    <s v="NIR"/>
    <x v="2"/>
    <s v="Platform &amp; Industry Solutions"/>
    <s v="IoT for Electronics"/>
    <s v="Les (Les) Botfa"/>
    <s v="*"/>
    <m/>
    <m/>
  </r>
  <r>
    <s v="V9-538MWJW"/>
    <s v="Europe"/>
    <s v="DACH"/>
    <s v="HASPA Finanzholding                                                   "/>
    <s v="Blockchain @ Haspa (Hyperledger Joker)"/>
    <x v="1"/>
    <m/>
    <m/>
    <m/>
    <x v="3"/>
    <x v="1"/>
    <d v="2017-10-27T00:00:00"/>
    <d v="2017-06-02T00:00:00"/>
    <x v="4"/>
    <d v="2017-10-27T00:00:00"/>
    <n v="50000"/>
    <n v="0.05"/>
    <n v="12"/>
    <d v="2017-06-08T00:00:00"/>
    <s v="NIR"/>
    <x v="0"/>
    <s v="Cog Process Trnsfmtn"/>
    <s v="CPR: Blockchain Consulting"/>
    <s v="Duerig, Ralf"/>
    <s v="ISA-CPGDS04-SmartOps"/>
    <m/>
    <m/>
  </r>
  <r>
    <s v="WR-M0SOTUC"/>
    <s v="Asia Pacific"/>
    <s v="ASEAN"/>
    <s v="DEUTSCHE BANK"/>
    <s v="Block Chain"/>
    <x v="1"/>
    <m/>
    <m/>
    <m/>
    <x v="3"/>
    <x v="1"/>
    <d v="2017-10-27T00:00:00"/>
    <s v="07/10/2016 04:58am"/>
    <x v="3"/>
    <d v="2017-10-27T00:00:00"/>
    <n v="50000"/>
    <n v="0.05"/>
    <n v="12"/>
    <s v="02/16/2017 01:31am"/>
    <s v="Stretch"/>
    <x v="1"/>
    <s v="Lab Services"/>
    <s v="Software Services - Bluemix Garage"/>
    <s v="Jason Beng Chee (JASON BENG CHEE) Ang"/>
    <m/>
    <m/>
    <m/>
  </r>
  <r>
    <s v="KN-GBZT28B"/>
    <s v="Europe"/>
    <s v="UKI"/>
    <s v="DEFRA                                                                 "/>
    <s v="DEFRA - Blockchain"/>
    <x v="0"/>
    <m/>
    <m/>
    <m/>
    <x v="3"/>
    <x v="0"/>
    <d v="2017-10-31T00:00:00"/>
    <d v="2017-05-15T00:00:00"/>
    <x v="4"/>
    <d v="2017-10-31T00:00:00"/>
    <n v="50000"/>
    <n v="0.05"/>
    <n v="12"/>
    <d v="2017-05-18T00:00:00"/>
    <s v="NIR"/>
    <x v="7"/>
    <s v="Industry Platform"/>
    <s v="UNK - High Security Business Network"/>
    <s v="Finch, Richard"/>
    <s v="*"/>
    <m/>
    <m/>
  </r>
  <r>
    <s v="OY-9AGR62A"/>
    <s v="Asia Pacific"/>
    <s v="ASEAN"/>
    <s v="NATIONAL PAYMENT                                                      "/>
    <s v="Blockchain workshop"/>
    <x v="1"/>
    <m/>
    <m/>
    <m/>
    <x v="3"/>
    <x v="1"/>
    <d v="2017-11-17T00:00:00"/>
    <d v="2017-03-09T00:00:00"/>
    <x v="4"/>
    <d v="2017-11-17T00:00:00"/>
    <n v="50000"/>
    <n v="0.05"/>
    <n v="12"/>
    <d v="2017-03-09T00:00:00"/>
    <s v="Stretch"/>
    <x v="0"/>
    <s v="Cog Process Trnsfmtn"/>
    <s v="CPR: Blockchain Consulting"/>
    <s v="Dinh Ngoc, Sang"/>
    <s v="NONE:No code/solution involved"/>
    <m/>
    <m/>
  </r>
  <r>
    <s v="GV-26LL9H2"/>
    <s v="Europe"/>
    <s v="Nordic"/>
    <s v="AB SKF"/>
    <s v="Blockchain: Pilot Counter fitting and/or Customs tax"/>
    <x v="1"/>
    <m/>
    <m/>
    <m/>
    <x v="3"/>
    <x v="1"/>
    <d v="2017-11-21T00:00:00"/>
    <s v="05/04/2017 07:57am"/>
    <x v="6"/>
    <d v="2017-11-21T00:00:00"/>
    <n v="50000"/>
    <n v="0.05"/>
    <n v="2"/>
    <s v="05/11/2017 01:32am"/>
    <s v="At Risk"/>
    <x v="0"/>
    <s v="Cloud Application Innovation"/>
    <s v="EA-SAP CS Line of Business"/>
    <s v="Håkan (HÅKAN) Thorell"/>
    <s v="ZBLKPOC"/>
    <m/>
    <m/>
  </r>
  <r>
    <s v="CC-0BB92RN"/>
    <s v="Europe"/>
    <s v="France"/>
    <s v="BONDUELLE SA                                                          "/>
    <s v="Tracabilité Agro-Alimentaire / Blockchain"/>
    <x v="1"/>
    <m/>
    <m/>
    <m/>
    <x v="3"/>
    <x v="1"/>
    <d v="2017-11-27T00:00:00"/>
    <d v="2017-05-19T00:00:00"/>
    <x v="4"/>
    <d v="2017-11-27T00:00:00"/>
    <n v="50000"/>
    <n v="0.05"/>
    <n v="12"/>
    <d v="2017-05-25T00:00:00"/>
    <s v="Stretch"/>
    <x v="3"/>
    <s v="Infrastructure Svcs"/>
    <s v="6950-16G GTS Split Blockchain on Bluemix (Finance Use Only)"/>
    <s v="Soullier, Stephan"/>
    <s v="NONE:No code/solution involved"/>
    <m/>
    <m/>
  </r>
  <r>
    <s v="AN-12MH3HS"/>
    <s v="North America"/>
    <s v="US Industrial"/>
    <s v="JOHN DEERE FINANCIAL SERVICES, INC."/>
    <s v="Blockchain - Equipment Leasing"/>
    <x v="3"/>
    <s v="Yes"/>
    <s v="India"/>
    <s v="BDE is connected to account team.   Opportunity is still in early stage."/>
    <x v="3"/>
    <x v="9"/>
    <d v="2017-11-30T00:00:00"/>
    <s v="03/10/2017 01:08pm"/>
    <x v="3"/>
    <d v="2017-11-30T00:00:00"/>
    <n v="50000"/>
    <n v="0.05"/>
    <n v="12"/>
    <s v="03/31/2017 09:04am"/>
    <s v="Stretch"/>
    <x v="0"/>
    <s v="Cloud Application Innovation"/>
    <s v="CAI Accel App Dev &amp; Integration - Bluemix"/>
    <s v="RICHARD (Richard) GORDON"/>
    <s v="CLOUD1:All Cloud Sales other than to Cloud SPs"/>
    <m/>
    <m/>
  </r>
  <r>
    <s v="BN-U1Y0VED"/>
    <s v="North America"/>
    <s v="US Distribution"/>
    <s v="TRAVELPORT LP"/>
    <s v="Blockchain"/>
    <x v="4"/>
    <m/>
    <m/>
    <m/>
    <x v="3"/>
    <x v="6"/>
    <d v="2017-12-15T00:00:00"/>
    <s v="06/24/2016 01:55pm"/>
    <x v="3"/>
    <d v="2017-12-15T00:00:00"/>
    <n v="50000"/>
    <n v="0.05"/>
    <n v="12"/>
    <s v="04/28/2017 01:25pm"/>
    <s v="Stretch"/>
    <x v="1"/>
    <s v="Cloud Developer Service"/>
    <s v="IBM Bluemix Dedicated - Runtimes"/>
    <s v="ELIZABETH J. (Elizabeth) POLLOCK"/>
    <s v="BLUEMIXX:GBS Bluemix Custom Application Services"/>
    <m/>
    <m/>
  </r>
  <r>
    <s v="LO-WPL8X64"/>
    <s v="Europe"/>
    <s v="BeNeLux"/>
    <s v="TENNET HOLDING B.V."/>
    <s v="Bluemix for Blockchain project"/>
    <x v="2"/>
    <m/>
    <m/>
    <m/>
    <x v="3"/>
    <x v="5"/>
    <d v="2017-12-15T00:00:00"/>
    <s v="05/04/2017 02:52am"/>
    <x v="3"/>
    <d v="2017-12-15T00:00:00"/>
    <n v="50000"/>
    <n v="0.05"/>
    <n v="12"/>
    <s v="05/11/2017 01:32am"/>
    <s v="Stretch"/>
    <x v="1"/>
    <s v="Cloud Developer Service"/>
    <s v="IBM Bluemix Local - Runtimes"/>
    <s v="Jean-Paul (JEAN-PAUL) van Oijen"/>
    <m/>
    <m/>
    <m/>
  </r>
  <r>
    <s v="MN-Q6AEDK0"/>
    <s v="Europe"/>
    <s v="CEE"/>
    <s v="PETROL D.D.,LJUBLJANA                                                 "/>
    <s v="Block Chain on electicity"/>
    <x v="3"/>
    <m/>
    <m/>
    <m/>
    <x v="3"/>
    <x v="11"/>
    <d v="2017-12-15T00:00:00"/>
    <d v="2017-03-30T00:00:00"/>
    <x v="4"/>
    <d v="2017-12-15T00:00:00"/>
    <n v="50000"/>
    <n v="0.05"/>
    <n v="12"/>
    <d v="2017-04-06T00:00:00"/>
    <s v="Stretch"/>
    <x v="0"/>
    <s v="Cog Process Trnsfmtn"/>
    <s v="CPR: Blockchain Consulting"/>
    <s v="Pavkovic, Peter (Peter)"/>
    <m/>
    <m/>
    <m/>
  </r>
  <r>
    <s v="63-CN32DPY"/>
    <s v="Latin America"/>
    <s v="Mexico"/>
    <s v="AXA SEGUROS SA, DE CV"/>
    <s v="Blockchain + Bluemix"/>
    <x v="1"/>
    <m/>
    <m/>
    <m/>
    <x v="3"/>
    <x v="2"/>
    <d v="2017-12-22T00:00:00"/>
    <s v="04/06/2017 09:19pm"/>
    <x v="4"/>
    <d v="2017-12-22T00:00:00"/>
    <n v="50000"/>
    <n v="0.05"/>
    <n v="12"/>
    <s v="04/13/2017 01:32am"/>
    <s v="Stretch"/>
    <x v="1"/>
    <s v="Cloud Developer Service"/>
    <s v="Bluemix Pay As You Go"/>
    <s v="EDUARDO JAVIER (EDUARDO JAVIER) IRURE ECHENIQUE"/>
    <s v="ZBLKPOC:HW SP: Blockchain Proof of Concept"/>
    <m/>
    <m/>
  </r>
  <r>
    <s v="9E-59CKS44"/>
    <s v="Europe"/>
    <s v="DACH"/>
    <s v="UNHCR - United Nations High Commissioner"/>
    <s v="Blockchain Passport for Refugees prototype"/>
    <x v="0"/>
    <m/>
    <m/>
    <m/>
    <x v="3"/>
    <x v="0"/>
    <d v="2017-12-22T00:00:00"/>
    <s v="05/23/2017 09:36am"/>
    <x v="4"/>
    <d v="2017-12-22T00:00:00"/>
    <n v="50000"/>
    <n v="0.05"/>
    <n v="12"/>
    <s v="05/25/2017 01:32am"/>
    <s v="Stretch"/>
    <x v="0"/>
    <s v="Cloud Application Innovation"/>
    <s v="CAI DO&amp;IoT: Emerging Technologies"/>
    <s v="DATA WITHHELD"/>
    <s v="CLOUD1:All Cloud Sales other than to Cloud SPs"/>
    <m/>
    <m/>
  </r>
  <r>
    <s v="GM-BQJ2GDQ"/>
    <s v="North America"/>
    <s v="US Public"/>
    <s v="USABLE MUTUAL INSURANCE COMPANY"/>
    <s v="Blockchain Garage"/>
    <x v="0"/>
    <m/>
    <m/>
    <m/>
    <x v="3"/>
    <x v="10"/>
    <d v="2017-12-22T00:00:00"/>
    <s v="05/18/2017 09:27am"/>
    <x v="3"/>
    <d v="2017-12-22T00:00:00"/>
    <n v="50000"/>
    <n v="0.05"/>
    <n v="12"/>
    <s v="05/25/2017 01:32am"/>
    <s v="Stretch"/>
    <x v="1"/>
    <s v="Cloud Developer Service"/>
    <s v="IBM Bluemix Garage - MVP"/>
    <s v="Bao (Bao) Bui"/>
    <s v="NONE"/>
    <m/>
    <m/>
  </r>
  <r>
    <s v="S2-JE9K3AZ"/>
    <s v="Asia Pacific"/>
    <s v="ASEAN"/>
    <s v="THE MALL GROUP CO., LTD                                               "/>
    <s v="Blockchain"/>
    <x v="4"/>
    <m/>
    <m/>
    <m/>
    <x v="3"/>
    <x v="7"/>
    <d v="2017-12-22T00:00:00"/>
    <d v="2017-03-15T00:00:00"/>
    <x v="4"/>
    <d v="2017-12-22T00:00:00"/>
    <n v="50000"/>
    <n v="0.05"/>
    <n v="12"/>
    <d v="2017-03-16T00:00:00"/>
    <s v="Stretch"/>
    <x v="0"/>
    <s v="Cog Process Trnsfmtn"/>
    <s v="UNK - Blockchain (CPR)"/>
    <s v="Tianchanachaiya, Kultanee"/>
    <s v="*"/>
    <m/>
    <m/>
  </r>
  <r>
    <s v="TX-R5NUZVO"/>
    <s v="Greater China Group"/>
    <s v="GCG"/>
    <s v="ICBC, SW DEVELOPMENT CENTER                                           "/>
    <s v="Blockchain support offering"/>
    <x v="1"/>
    <m/>
    <m/>
    <m/>
    <x v="3"/>
    <x v="1"/>
    <d v="2017-12-22T00:00:00"/>
    <d v="2017-04-07T00:00:00"/>
    <x v="4"/>
    <d v="2017-12-22T00:00:00"/>
    <n v="50000"/>
    <n v="0.05"/>
    <n v="12"/>
    <d v="2017-04-20T00:00:00"/>
    <s v="Stretch"/>
    <x v="7"/>
    <s v="Industry Platform"/>
    <s v="HSBN Support 12 month"/>
    <s v="Zhang, Hai Tao"/>
    <s v="ANADVNCE"/>
    <m/>
    <m/>
  </r>
  <r>
    <s v="B6-NGI5SMA"/>
    <s v="Europe"/>
    <s v="France"/>
    <s v="DIRECTION ENSEIGNE INTERMARCHE                                        "/>
    <s v="Blockchain / traçabilité alimentaire , Intermarché"/>
    <x v="4"/>
    <m/>
    <m/>
    <m/>
    <x v="3"/>
    <x v="7"/>
    <d v="2017-12-28T00:00:00"/>
    <d v="2017-04-18T00:00:00"/>
    <x v="3"/>
    <d v="2017-12-28T00:00:00"/>
    <n v="50000"/>
    <n v="0.05"/>
    <n v="12"/>
    <d v="2017-04-20T00:00:00"/>
    <s v="Stretch"/>
    <x v="0"/>
    <s v="Cog Process Trnsfmtn"/>
    <s v="CPR: Blockchain Consulting"/>
    <s v="Morizur, Dominique"/>
    <s v="DEVOPS"/>
    <m/>
    <m/>
  </r>
  <r>
    <s v="7M-RNSFZEL"/>
    <s v="Europe"/>
    <s v="SPGI"/>
    <s v="R+V ALLGEMEINE VERSICHERUNG AG                                        "/>
    <s v="Bluemix for Blockchain"/>
    <x v="1"/>
    <m/>
    <m/>
    <m/>
    <x v="3"/>
    <x v="2"/>
    <d v="2017-12-29T00:00:00"/>
    <d v="2017-06-13T00:00:00"/>
    <x v="3"/>
    <d v="2017-12-29T00:00:00"/>
    <n v="50000"/>
    <n v="0.05"/>
    <n v="12"/>
    <d v="2017-06-13T00:00:00"/>
    <s v="Stretch"/>
    <x v="3"/>
    <s v="Infrastructure Svcs"/>
    <s v="6950-16G GTS Split Blockchain on Bluemix (Finance Use Only)"/>
    <s v="Schimpff, Cornelia"/>
    <s v="ISA-E&amp;UCS16EOPS-EnergyOps"/>
    <m/>
    <m/>
  </r>
  <r>
    <s v="LB-MPFND9X"/>
    <s v="Europe"/>
    <s v="SPGI"/>
    <s v="GAS NATURAL INFORMATICA SA"/>
    <s v="Blockchain for Energy Poverty"/>
    <x v="3"/>
    <m/>
    <m/>
    <m/>
    <x v="3"/>
    <x v="11"/>
    <d v="2017-12-29T00:00:00"/>
    <s v="05/12/2017 06:06am"/>
    <x v="4"/>
    <d v="2017-12-29T00:00:00"/>
    <n v="50000"/>
    <n v="0.05"/>
    <n v="12"/>
    <s v="05/18/2017 01:32am"/>
    <s v="NIR"/>
    <x v="10"/>
    <s v="Business Analytics Platform"/>
    <s v="Watson Analytics SaaS"/>
    <s v="Enrique (ENRIQUE) Diaz Plaza Sanz"/>
    <s v="ISA-E&amp;UCS16EOPS-EnergyOps"/>
    <m/>
    <m/>
  </r>
  <r>
    <s v="LB-MPFND9X"/>
    <s v="Europe"/>
    <s v="SPGI"/>
    <s v="GAS NATURAL INFORMATICA SA"/>
    <s v="Blockchain for Energy Poverty"/>
    <x v="3"/>
    <m/>
    <m/>
    <m/>
    <x v="3"/>
    <x v="11"/>
    <d v="2017-12-29T00:00:00"/>
    <s v="05/12/2017 06:06am"/>
    <x v="4"/>
    <d v="2017-12-29T00:00:00"/>
    <n v="50000"/>
    <n v="0.05"/>
    <n v="1"/>
    <s v="05/20/2017 08:59pm"/>
    <s v="NIR"/>
    <x v="10"/>
    <s v="Analytics Platform"/>
    <s v="Infosphere BigInsights"/>
    <s v="Enrique (ENRIQUE) Diaz Plaza Sanz"/>
    <s v="*"/>
    <m/>
    <m/>
  </r>
  <r>
    <s v="LX-ES3Y7R7"/>
    <s v="Asia Pacific"/>
    <s v="ASEAN"/>
    <s v="AIG TECHNOLOGIES (MALAYSIA) SD                                        "/>
    <s v="Blockchain for Insurance"/>
    <x v="1"/>
    <m/>
    <m/>
    <m/>
    <x v="3"/>
    <x v="2"/>
    <d v="2017-12-29T00:00:00"/>
    <d v="2017-05-16T00:00:00"/>
    <x v="4"/>
    <d v="2017-12-29T00:00:00"/>
    <n v="50000"/>
    <n v="0.05"/>
    <n v="12"/>
    <d v="2017-05-18T00:00:00"/>
    <s v="NIR"/>
    <x v="3"/>
    <s v="Infrastructure Svcs"/>
    <s v="6950-16G GTS Split Blockchain on Bluemix (Finance Use Only)"/>
    <s v="THAM, SIEW LEI (Louie)"/>
    <s v="ISA-E&amp;UCS16EOPS-EnergyOps"/>
    <m/>
    <m/>
  </r>
  <r>
    <s v="UL-1ARO0V9"/>
    <s v="Europe"/>
    <s v="SPGI"/>
    <s v="ENDESA S.A"/>
    <s v="Blockchain for utilities"/>
    <x v="2"/>
    <m/>
    <m/>
    <m/>
    <x v="3"/>
    <x v="5"/>
    <d v="2017-12-29T00:00:00"/>
    <s v="05/12/2017 05:57am"/>
    <x v="4"/>
    <d v="2017-12-29T00:00:00"/>
    <n v="50000"/>
    <n v="0.05"/>
    <n v="12"/>
    <s v="05/18/2017 01:32am"/>
    <s v="NIR"/>
    <x v="10"/>
    <s v="Business Analytics Platform"/>
    <s v="Watson Analytics SaaS"/>
    <s v="Enrique (ENRIQUE) Diaz Plaza Sanz"/>
    <s v="ISA-E&amp;UCS16EOPS-EnergyOps"/>
    <m/>
    <m/>
  </r>
  <r>
    <s v="UL-1ARO0V9"/>
    <s v="Europe"/>
    <s v="SPGI"/>
    <s v="ENDESA S.A"/>
    <s v="Blockchain for utilities"/>
    <x v="2"/>
    <m/>
    <m/>
    <m/>
    <x v="3"/>
    <x v="5"/>
    <d v="2017-12-29T00:00:00"/>
    <s v="05/12/2017 05:57am"/>
    <x v="4"/>
    <d v="2017-12-29T00:00:00"/>
    <n v="50000"/>
    <n v="0.05"/>
    <n v="1"/>
    <s v="05/20/2017 08:59pm"/>
    <s v="NIR"/>
    <x v="10"/>
    <s v="Analytics Platform"/>
    <s v="Infosphere BigInsights"/>
    <s v="Enrique (ENRIQUE) Diaz Plaza Sanz"/>
    <s v="*"/>
    <m/>
    <m/>
  </r>
  <r>
    <s v="4M-JBL3L4O"/>
    <s v="Europe"/>
    <s v="BeNeLux"/>
    <s v="Rabobank Nederland                                                    "/>
    <s v="Blockchain pay as you go with BMW"/>
    <x v="1"/>
    <m/>
    <m/>
    <m/>
    <x v="3"/>
    <x v="1"/>
    <d v="2017-12-30T00:00:00"/>
    <d v="2017-04-19T00:00:00"/>
    <x v="4"/>
    <d v="2017-12-30T00:00:00"/>
    <n v="50000"/>
    <n v="0.05"/>
    <n v="12"/>
    <d v="2017-04-20T00:00:00"/>
    <s v="NIR"/>
    <x v="7"/>
    <s v="Industry Platform"/>
    <s v="HSBN NW Monthly Charge"/>
    <s v="BoumanPeperkamp, Esther"/>
    <s v="BLKHSBN"/>
    <m/>
    <m/>
  </r>
  <r>
    <s v="71-15O3A8S"/>
    <s v="North America"/>
    <s v="US Finance Service"/>
    <s v="GEICO CORP                                                            "/>
    <s v="BlockChain"/>
    <x v="1"/>
    <m/>
    <m/>
    <m/>
    <x v="3"/>
    <x v="2"/>
    <d v="2017-12-30T00:00:00"/>
    <d v="2017-03-31T00:00:00"/>
    <x v="3"/>
    <d v="2017-12-30T00:00:00"/>
    <n v="50000"/>
    <n v="0.05"/>
    <n v="12"/>
    <d v="2017-04-06T00:00:00"/>
    <s v="NIR"/>
    <x v="7"/>
    <s v="Industry Platform"/>
    <s v="HSBN NW Monthly Charge"/>
    <s v="Guerci, John A. (Jack)"/>
    <s v="ISA-999-NoSolutionSold"/>
    <m/>
    <m/>
  </r>
  <r>
    <s v="JN-2OMZJOX"/>
    <s v="Europe"/>
    <s v="Italy"/>
    <s v="BORSA ITALIANA"/>
    <s v="Integrazione Blockchain-Mainframe"/>
    <x v="1"/>
    <m/>
    <m/>
    <m/>
    <x v="3"/>
    <x v="1"/>
    <d v="2017-12-30T00:00:00"/>
    <s v="02/22/2017 07:02am"/>
    <x v="2"/>
    <d v="2017-12-30T00:00:00"/>
    <n v="50000"/>
    <n v="0.05"/>
    <n v="1"/>
    <s v="06/01/2017 01:32am"/>
    <s v="Stretch"/>
    <x v="1"/>
    <s v="Hybrid Integration"/>
    <s v="IBM Integration Bus (WebSphere Message Broker) for System z"/>
    <s v="Aldo (ALDO DANTE GIUSEPPE) Borghi"/>
    <s v="ZBLKLOCL:HW SP: zSystems Blockchain Local/On Prem."/>
    <m/>
    <m/>
  </r>
  <r>
    <s v="WB-JSE53FS"/>
    <s v="North America"/>
    <s v="US Finance Service"/>
    <s v="AMERICA FIRST FEDERAL CREDIT UNION"/>
    <s v="Blockchain on Linux on z - American First Credit Union (AFCU)"/>
    <x v="1"/>
    <m/>
    <m/>
    <m/>
    <x v="3"/>
    <x v="1"/>
    <d v="2017-12-30T00:00:00"/>
    <s v="02/12/2017 09:12pm"/>
    <x v="3"/>
    <d v="2017-12-30T00:00:00"/>
    <n v="50000"/>
    <n v="0.05"/>
    <n v="1"/>
    <s v="05/04/2017 01:31am"/>
    <s v="Key stretch"/>
    <x v="5"/>
    <s v="System z"/>
    <s v="IBM z Systems z13s with Linux as Primary OS"/>
    <s v="DEREK (Derek) HAYES"/>
    <s v="ZBLKLOCL:HW SP: zSystems Blockchain Local/On Prem."/>
    <m/>
    <m/>
  </r>
  <r>
    <s v="5Z-ZE27INV"/>
    <s v="North America"/>
    <s v="US Finance Service"/>
    <s v="WELLS FARGO BANK, NATIONAL ASSOCIATION"/>
    <s v="Blockchain on-prem z Systems - Wells Fargo"/>
    <x v="1"/>
    <m/>
    <m/>
    <m/>
    <x v="3"/>
    <x v="1"/>
    <d v="2017-12-31T00:00:00"/>
    <s v="04/19/2017 01:39pm"/>
    <x v="4"/>
    <d v="2017-12-31T00:00:00"/>
    <n v="50000"/>
    <n v="0.05"/>
    <n v="1"/>
    <s v="04/20/2017 01:32am"/>
    <s v="NIR"/>
    <x v="5"/>
    <s v="System z"/>
    <m/>
    <s v="Tim (Tim) Claar"/>
    <s v="DEVCNAPP:CLD&amp;COG: Develop cloud native apps"/>
    <m/>
    <m/>
  </r>
  <r>
    <s v="AV-D8NFP3O"/>
    <s v="Europe"/>
    <s v="SPGI"/>
    <s v="BBVA, S.A CENTRO DE TRATAMIENTO FACTURAS"/>
    <s v="POC Bluemix Blockchain"/>
    <x v="1"/>
    <m/>
    <m/>
    <m/>
    <x v="3"/>
    <x v="1"/>
    <d v="2017-12-31T00:00:00"/>
    <s v="05/19/2017 02:55am"/>
    <x v="4"/>
    <d v="2017-12-31T00:00:00"/>
    <n v="50000"/>
    <n v="0.05"/>
    <n v="12"/>
    <s v="05/25/2017 01:32am"/>
    <s v="NIR"/>
    <x v="1"/>
    <s v="Cloud Developer Service"/>
    <m/>
    <s v="Daniel (DANIEL) Contreras Perez"/>
    <m/>
    <m/>
    <m/>
  </r>
  <r>
    <s v="GP-T4N4TI6"/>
    <s v="MEA"/>
    <s v="MEA"/>
    <s v="CENTRAL BANK OF THE UNITED ARAB EMIRATES"/>
    <s v="Central Bank UAE: Blockchain on Bluemix"/>
    <x v="1"/>
    <m/>
    <m/>
    <m/>
    <x v="3"/>
    <x v="1"/>
    <d v="2017-12-31T00:00:00"/>
    <s v="05/24/2017 09:13am"/>
    <x v="4"/>
    <d v="2017-12-31T00:00:00"/>
    <n v="50000"/>
    <n v="0.05"/>
    <n v="12"/>
    <s v="05/25/2017 01:32am"/>
    <s v="NIR"/>
    <x v="1"/>
    <s v="Cloud Developer Service"/>
    <s v="Bluemix Public Subscription"/>
    <s v="Yousef (Yousef) Abdul Qader"/>
    <s v="EMBMOBLE:GBS Embedded Mobile"/>
    <m/>
    <m/>
  </r>
  <r>
    <s v="LT-80MTQYC"/>
    <s v="North America"/>
    <s v="US Communica/CSI"/>
    <s v="BRIGHTSTAR CORP"/>
    <s v="Brightstar Watson IOT fabric with Blockchain"/>
    <x v="4"/>
    <m/>
    <m/>
    <m/>
    <x v="3"/>
    <x v="7"/>
    <d v="2017-12-31T00:00:00"/>
    <s v="05/01/2017 10:50am"/>
    <x v="4"/>
    <d v="2017-12-31T00:00:00"/>
    <n v="50000"/>
    <n v="0.05"/>
    <n v="12"/>
    <s v="05/04/2017 01:31am"/>
    <s v="NIR"/>
    <x v="1"/>
    <s v="Cloud Unit Services"/>
    <m/>
    <s v="Michael W. (Mike) Bischler"/>
    <s v="EMBMOBLE:GBS Embedded Mobile"/>
    <m/>
    <m/>
  </r>
  <r>
    <s v="LT-80MTQYC"/>
    <s v="North America"/>
    <s v="US Communica/CSI"/>
    <s v="BRIGHTSTAR CORP"/>
    <s v="Brightstar Watson IOT fabric with Blockchain"/>
    <x v="4"/>
    <m/>
    <m/>
    <m/>
    <x v="3"/>
    <x v="7"/>
    <d v="2017-12-31T00:00:00"/>
    <s v="05/01/2017 10:50am"/>
    <x v="4"/>
    <d v="2017-12-31T00:00:00"/>
    <n v="50000"/>
    <n v="0.05"/>
    <n v="1"/>
    <s v="05/04/2017 01:31am"/>
    <s v="NIR"/>
    <x v="2"/>
    <s v="Platform &amp; Industry Solutions"/>
    <m/>
    <s v="Michael W. (Mike) Bischler"/>
    <s v="EMBMOBLE"/>
    <m/>
    <m/>
  </r>
  <r>
    <s v="LT-80MTQYC"/>
    <s v="North America"/>
    <s v="US Communica/CSI"/>
    <s v="BRIGHTSTAR CORP                                                       "/>
    <s v="Brightstar Watson IOT fabric with Blockchain"/>
    <x v="4"/>
    <m/>
    <m/>
    <m/>
    <x v="3"/>
    <x v="7"/>
    <d v="2017-12-31T00:00:00"/>
    <d v="2017-05-01T00:00:00"/>
    <x v="4"/>
    <d v="2017-12-31T00:00:00"/>
    <n v="50000"/>
    <n v="0.05"/>
    <n v="12"/>
    <d v="2017-05-04T00:00:00"/>
    <s v="NIR"/>
    <x v="0"/>
    <s v="Cog Process Trnsfmtn"/>
    <s v="UNK - Blockchain (CPR)"/>
    <s v="Bischler, Michael W. (Mike)"/>
    <s v="BLKHSBN"/>
    <m/>
    <m/>
  </r>
  <r>
    <s v="P1-M6SOFXL"/>
    <s v="North America"/>
    <s v="US Federal"/>
    <s v="US DEPT OF HEALTH &amp; HUMAN SERVICES                                    "/>
    <s v="CDC - Jim Nasr - Blockchain"/>
    <x v="0"/>
    <m/>
    <m/>
    <m/>
    <x v="3"/>
    <x v="0"/>
    <d v="2017-12-31T00:00:00"/>
    <d v="2017-04-10T00:00:00"/>
    <x v="4"/>
    <d v="2017-12-31T00:00:00"/>
    <n v="50000"/>
    <n v="0.05"/>
    <n v="12"/>
    <d v="2017-04-13T00:00:00"/>
    <s v="Stretch"/>
    <x v="7"/>
    <s v="Industry Platform"/>
    <s v="HSBN NW Monthly Charge"/>
    <s v="KEENAN, DEVIN R (Devin)"/>
    <s v="EMBMOBLE:GBS Embedded Mobile"/>
    <m/>
    <m/>
  </r>
  <r>
    <s v="WU-5OUIENX"/>
    <s v="North America"/>
    <s v="US Communica/CSI"/>
    <s v="SPRINT"/>
    <s v="Sprint Watson IOT fabric with Blockchain"/>
    <x v="2"/>
    <s v="Yes"/>
    <s v="India"/>
    <s v="CIC India team has developed a small POC around supply chain of Mobile devices and is in discussion with the account team to show case it to the client."/>
    <x v="3"/>
    <x v="3"/>
    <d v="2017-12-31T00:00:00"/>
    <s v="05/01/2017 10:55am"/>
    <x v="4"/>
    <d v="2017-12-31T00:00:00"/>
    <n v="50000"/>
    <n v="0.05"/>
    <n v="12"/>
    <s v="05/04/2017 01:32am"/>
    <s v="NIR"/>
    <x v="1"/>
    <s v="Cloud Unit Services"/>
    <m/>
    <s v="Michael W. (Mike) Bischler"/>
    <s v="EMBMOBLE:GBS Embedded Mobile"/>
    <m/>
    <m/>
  </r>
  <r>
    <s v="WU-5OUIENX"/>
    <s v="North America"/>
    <s v="US Communica/CSI"/>
    <s v="SPRINT"/>
    <s v="Sprint Watson IOT fabric with Blockchain"/>
    <x v="2"/>
    <s v="Yes"/>
    <s v="India"/>
    <s v="CIC India team has developed a small POC around supply chain of Mobile devices and is in discussion with the account team to show case it to the client."/>
    <x v="3"/>
    <x v="3"/>
    <d v="2017-12-31T00:00:00"/>
    <s v="05/01/2017 10:55am"/>
    <x v="4"/>
    <d v="2017-12-31T00:00:00"/>
    <n v="50000"/>
    <n v="0.05"/>
    <n v="1"/>
    <s v="05/04/2017 01:31am"/>
    <s v="NIR"/>
    <x v="2"/>
    <s v="Platform &amp; Industry Solutions"/>
    <m/>
    <s v="Michael W. (Mike) Bischler"/>
    <s v="EMBMOBLE"/>
    <m/>
    <m/>
  </r>
  <r>
    <s v="WU-5OUIENX"/>
    <s v="North America"/>
    <s v="US Communica/CSI"/>
    <s v="SPRINT                                                                "/>
    <s v="Sprint Watson IOT fabric with Blockchain"/>
    <x v="2"/>
    <s v="Yes"/>
    <s v="India"/>
    <s v="CIC India team has developed a small POC around supply chain of Mobile devices and is in discussion with the account team to show case it to the client."/>
    <x v="3"/>
    <x v="3"/>
    <d v="2017-12-31T00:00:00"/>
    <d v="2017-05-01T00:00:00"/>
    <x v="4"/>
    <d v="2017-12-31T00:00:00"/>
    <n v="50000"/>
    <n v="0.05"/>
    <n v="12"/>
    <d v="2017-05-04T00:00:00"/>
    <s v="NIR"/>
    <x v="0"/>
    <s v="Cog Process Trnsfmtn"/>
    <s v="UNK - Blockchain (CPR)"/>
    <s v="Bischler, Michael W. (Mike)"/>
    <s v="CLOUD1:All Cloud Sales other than to Cloud SPs"/>
    <m/>
    <m/>
  </r>
  <r>
    <s v="GX-TPBNTW4"/>
    <s v="Latin America"/>
    <s v="SSA"/>
    <s v="TRANSPORTADORA COMERCIAL COLOMBIA S A"/>
    <s v="Blockchain Transportes"/>
    <x v="4"/>
    <m/>
    <m/>
    <m/>
    <x v="3"/>
    <x v="6"/>
    <d v="2017-10-27T00:00:00"/>
    <s v="05/12/2017 08:27pm"/>
    <x v="3"/>
    <d v="2017-10-27T00:00:00"/>
    <n v="48000"/>
    <n v="4.8000000000000001E-2"/>
    <n v="36"/>
    <s v="05/18/2017 01:32am"/>
    <s v="Stretch"/>
    <x v="1"/>
    <s v="Cloud Developer Service"/>
    <s v="IBM Bluemix Local - API Connect"/>
    <s v="CATALINA DEL PILAR (CATALINA DEL PILAR) PINZON SUAREZ"/>
    <s v="ZBLKPOC:HW SP: Blockchain Proof of Concept"/>
    <m/>
    <m/>
  </r>
  <r>
    <s v="R5-HJ2PEOM"/>
    <s v="Europe"/>
    <s v="UKI"/>
    <s v="KPMG LLP"/>
    <s v="Blockchain Garage"/>
    <x v="3"/>
    <m/>
    <m/>
    <m/>
    <x v="3"/>
    <x v="4"/>
    <d v="2017-12-15T00:00:00"/>
    <s v="05/04/2017 12:05pm"/>
    <x v="3"/>
    <d v="2017-12-15T00:00:00"/>
    <n v="46500"/>
    <n v="4.65E-2"/>
    <n v="12"/>
    <s v="06/01/2017 01:32am"/>
    <s v="Stretch"/>
    <x v="1"/>
    <s v="Cloud Developer Service"/>
    <s v="IBM Bluemix Garage - MVP"/>
    <s v="R. A. (Rob) Sanderson"/>
    <s v="*"/>
    <m/>
    <m/>
  </r>
  <r>
    <s v="LX-BYNSHVS"/>
    <s v="Europe"/>
    <s v="UKI"/>
    <s v="RSA INSURANCE GROUP PLC                                               "/>
    <s v="Blockchain PoC"/>
    <x v="1"/>
    <m/>
    <m/>
    <m/>
    <x v="3"/>
    <x v="2"/>
    <d v="2017-12-10T00:00:00"/>
    <d v="2017-02-10T00:00:00"/>
    <x v="4"/>
    <d v="2017-12-10T00:00:00"/>
    <n v="46497"/>
    <n v="4.6496999999999997E-2"/>
    <n v="12"/>
    <d v="2017-06-12T00:00:00"/>
    <s v="Stretch"/>
    <x v="0"/>
    <s v="Cog Process Trnsfmtn"/>
    <s v="UNK - Blockchain (CPR)"/>
    <s v="Veitch, Alex"/>
    <s v="*"/>
    <m/>
    <m/>
  </r>
  <r>
    <s v="5L-QNZ0QPE"/>
    <s v="Europe"/>
    <s v="UKI"/>
    <s v="NEXT PLC                                                              "/>
    <s v="Blockchain for NEX"/>
    <x v="4"/>
    <m/>
    <m/>
    <m/>
    <x v="3"/>
    <x v="7"/>
    <d v="2017-12-28T00:00:00"/>
    <d v="2017-03-16T00:00:00"/>
    <x v="4"/>
    <d v="2017-12-28T00:00:00"/>
    <n v="46497"/>
    <n v="4.6496999999999997E-2"/>
    <n v="12"/>
    <d v="2017-03-23T00:00:00"/>
    <s v="NIR"/>
    <x v="0"/>
    <s v="Cog Process Trnsfmtn"/>
    <s v="UNK - Blockchain (CPR)"/>
    <s v="Penn, Nicholas"/>
    <s v="CLOUD1:All Cloud Sales other than to Cloud SPs"/>
    <m/>
    <m/>
  </r>
  <r>
    <s v="NN-655HH29"/>
    <s v="North America"/>
    <s v="US Communica/CSI"/>
    <s v="FLEETCOR TECHNOLOGIES INC"/>
    <s v="Blockchain Smart Contracts &amp; Payments Engine MVP: Lab Services"/>
    <x v="3"/>
    <m/>
    <m/>
    <m/>
    <x v="3"/>
    <x v="4"/>
    <d v="2017-10-20T00:00:00"/>
    <s v="04/04/2017 02:07pm"/>
    <x v="2"/>
    <d v="2017-10-20T00:00:00"/>
    <n v="40000"/>
    <n v="0.04"/>
    <n v="1"/>
    <s v="06/15/2017 01:32am"/>
    <s v="At Risk"/>
    <x v="1"/>
    <s v="Cloud Developer Service"/>
    <s v="IBM Bluemix Garage - Architecture"/>
    <s v="STACIE (Stacie) CRISP"/>
    <s v="CLDHADR:CLD&amp;COG: Cloud for high availability &amp; DR"/>
    <m/>
    <m/>
  </r>
  <r>
    <s v="V5-1X3GZFY"/>
    <s v="Europe"/>
    <s v="France"/>
    <s v="ORANGE"/>
    <s v="Blockchain Project"/>
    <x v="2"/>
    <m/>
    <m/>
    <m/>
    <x v="3"/>
    <x v="3"/>
    <d v="2017-11-17T00:00:00"/>
    <s v="04/11/2017 10:10am"/>
    <x v="4"/>
    <d v="2017-11-17T00:00:00"/>
    <n v="40000"/>
    <n v="0.04"/>
    <n v="12"/>
    <s v="04/20/2017 01:32am"/>
    <s v="At Risk"/>
    <x v="1"/>
    <s v="Cloud Developer Service"/>
    <s v="IBM Bluemix Garage - MVP"/>
    <s v="Anne (Anne) Gaubert"/>
    <s v="ZBLKPOC:HW SP: Blockchain Proof of Concept"/>
    <m/>
    <m/>
  </r>
  <r>
    <s v="R6-0NBM5SL"/>
    <s v="GCG Group"/>
    <s v="GCG"/>
    <s v="Xiamen IoT Industry Research Institute Co., Ltd."/>
    <s v="XiaMen SCP&amp;BlockChain projects"/>
    <x v="3"/>
    <m/>
    <m/>
    <m/>
    <x v="3"/>
    <x v="4"/>
    <d v="2017-11-30T00:00:00"/>
    <s v="05/02/2017 09:40am"/>
    <x v="4"/>
    <d v="2017-11-30T00:00:00"/>
    <n v="40000"/>
    <n v="0.04"/>
    <n v="1"/>
    <s v="05/04/2017 01:31am"/>
    <s v="NIR"/>
    <x v="5"/>
    <s v="System z"/>
    <s v="zVM for IBM z Systems"/>
    <s v="YING FANG (YING FANG) XU"/>
    <s v="CLOUD1:All Cloud Sales other than to Cloud SPs"/>
    <m/>
    <m/>
  </r>
  <r>
    <s v="XR-HZN7RGH"/>
    <s v="Latin America"/>
    <s v="SSA"/>
    <s v="MATRIXTECH S.A.S"/>
    <s v="BLUEMIX For Blockchain Modelo de Negocio"/>
    <x v="3"/>
    <m/>
    <m/>
    <m/>
    <x v="3"/>
    <x v="4"/>
    <d v="2017-11-30T00:00:00"/>
    <s v="06/14/2017 12:26pm"/>
    <x v="3"/>
    <d v="2017-11-30T00:00:00"/>
    <n v="36000"/>
    <n v="3.5999999999999997E-2"/>
    <n v="12"/>
    <s v="06/15/2017 01:32am"/>
    <s v="Stretch"/>
    <x v="1"/>
    <s v="Cloud Developer Service"/>
    <s v="Bluemix Pay As You Go"/>
    <s v="CATALINA DEL PILAR (CATALINA DEL PILAR) PINZON SUAREZ"/>
    <s v="CLOUD1:All Cloud Sales other than to Cloud SPs"/>
    <m/>
    <m/>
  </r>
  <r>
    <s v="IX-4F32B8R"/>
    <s v="North America"/>
    <s v="US Communica/CSI"/>
    <s v="ELLIE MAE INSURANCE SERVICES, LLC"/>
    <s v="Garage Blockchain - Mortgage Lending"/>
    <x v="3"/>
    <m/>
    <m/>
    <m/>
    <x v="3"/>
    <x v="4"/>
    <d v="2017-11-30T00:00:00"/>
    <s v="11/11/2016 03:03am"/>
    <x v="3"/>
    <d v="2017-11-30T00:00:00"/>
    <n v="35000"/>
    <n v="3.5000000000000003E-2"/>
    <n v="12"/>
    <s v="06/01/2017 01:32am"/>
    <s v="Stretch"/>
    <x v="1"/>
    <s v="Cloud Developer Service"/>
    <s v="IBM Bluemix Garage - Other"/>
    <s v="Steve H. (Steve) Lee"/>
    <m/>
    <m/>
    <m/>
  </r>
  <r>
    <s v="OF-GLXCYZP"/>
    <s v="Asia Pacific"/>
    <s v="ASEAN"/>
    <s v="PSA INTERNATIONAL PTE LTD"/>
    <s v="Blockchain"/>
    <x v="4"/>
    <m/>
    <m/>
    <m/>
    <x v="3"/>
    <x v="6"/>
    <d v="2017-12-31T00:00:00"/>
    <s v="03/31/2017 11:44am"/>
    <x v="4"/>
    <d v="2017-12-31T00:00:00"/>
    <n v="35000"/>
    <n v="3.5000000000000003E-2"/>
    <n v="12"/>
    <s v="04/06/2017 01:33am"/>
    <s v="NIR"/>
    <x v="1"/>
    <s v="Cloud Developer Service"/>
    <m/>
    <s v="SUSANNA TECK PEI (Susanna Teck Pei) CHEU"/>
    <s v="CLOUD1:All Cloud Sales other than to Cloud SPs"/>
    <m/>
    <m/>
  </r>
  <r>
    <s v="4Z-AE5QSPD"/>
    <s v="North America"/>
    <s v="Canada"/>
    <s v="BANK OF NOVA SCOTIA, THE"/>
    <s v="Blockchain Pilot - Bluemix Public Services"/>
    <x v="1"/>
    <s v="Yes"/>
    <s v="Halifax"/>
    <s v="Need to check the Usecase"/>
    <x v="3"/>
    <x v="1"/>
    <d v="2017-12-07T00:00:00"/>
    <s v="05/20/2016 11:26am"/>
    <x v="2"/>
    <d v="2017-12-14T00:00:00"/>
    <n v="33334"/>
    <n v="3.3334000000000003E-2"/>
    <n v="12"/>
    <s v="05/25/2017 01:32am"/>
    <s v="Stretch"/>
    <x v="1"/>
    <s v="Cloud Developer Service"/>
    <s v="Bluemix Public Subscription"/>
    <s v="Sheri (Sheri) Fox"/>
    <s v="ZBLKLOCL:HW SP: zSystems Blockchain Local/On Prem."/>
    <m/>
    <m/>
  </r>
  <r>
    <s v="Y5-OF2WPUZ"/>
    <s v="North America"/>
    <s v="Canada"/>
    <s v="COMMISSION DE LA SANTÃ© ET DE LA SÃ©CURITÃ© DU TRAVAIL"/>
    <s v="zBlockchain for follow-up with beneficiary"/>
    <x v="0"/>
    <m/>
    <m/>
    <m/>
    <x v="3"/>
    <x v="0"/>
    <d v="2017-12-29T00:00:00"/>
    <s v="01/30/2017 01:40pm"/>
    <x v="4"/>
    <d v="2017-12-29T00:00:00"/>
    <n v="33334"/>
    <n v="3.3334000000000003E-2"/>
    <n v="12"/>
    <s v="02/02/2017 01:31am"/>
    <s v="NIR"/>
    <x v="0"/>
    <s v="Cloud Application Innovation"/>
    <s v="CAI Accel App Dev &amp; Integration - Bluemix"/>
    <s v="Tony (TONY) Farallo"/>
    <s v="*"/>
    <m/>
    <m/>
  </r>
  <r>
    <s v="2Q-SMIA266"/>
    <s v="Asia Pacific"/>
    <s v="ISA"/>
    <s v="MUTHOOT FINCORP LTD                                                   "/>
    <s v="Block Chain Family of Opportunities"/>
    <x v="5"/>
    <m/>
    <m/>
    <m/>
    <x v="3"/>
    <x v="1"/>
    <d v="2017-10-31T00:00:00"/>
    <d v="2017-03-02T00:00:00"/>
    <x v="4"/>
    <d v="2017-08-31T00:00:00"/>
    <n v="33333"/>
    <n v="3.3333000000000002E-2"/>
    <n v="12"/>
    <d v="2017-05-13T00:00:00"/>
    <s v="NIR"/>
    <x v="0"/>
    <s v="Cog Process Trnsfmtn"/>
    <s v="CPR: Blockchain Consulting"/>
    <s v="IYER, RAGHUNATH S (RAGHUNATH)"/>
    <m/>
    <m/>
    <m/>
  </r>
  <r>
    <s v="4M-OBW75S3"/>
    <s v="Asia Pacific"/>
    <s v="ASEAN"/>
    <s v="AMERICAN INTERNATIONAL ASSURANCE BHD"/>
    <s v="Blockchain for Insurance"/>
    <x v="1"/>
    <m/>
    <m/>
    <m/>
    <x v="3"/>
    <x v="2"/>
    <d v="2017-12-29T00:00:00"/>
    <s v="11/14/2016 08:11am"/>
    <x v="4"/>
    <d v="2017-12-29T00:00:00"/>
    <n v="32000"/>
    <n v="3.2000000000000001E-2"/>
    <n v="3"/>
    <s v="01/22/2017 05:39am"/>
    <s v="NIR"/>
    <x v="0"/>
    <s v="Cognitive Process Transformation"/>
    <s v="CPS: Digital Process Services"/>
    <s v="SIEW LEI (Louie) THAM"/>
    <m/>
    <m/>
    <m/>
  </r>
  <r>
    <s v="4M-OBW75S3"/>
    <s v="Asia Pacific"/>
    <s v="ASEAN"/>
    <s v="AMERICAN INTERNATIONAL ASSURANCE BHD"/>
    <s v="Blockchain for Insurance"/>
    <x v="1"/>
    <m/>
    <m/>
    <m/>
    <x v="3"/>
    <x v="2"/>
    <d v="2017-12-29T00:00:00"/>
    <s v="11/14/2016 08:11am"/>
    <x v="4"/>
    <d v="2017-12-29T00:00:00"/>
    <n v="32000"/>
    <n v="3.2000000000000001E-2"/>
    <n v="1"/>
    <s v="05/10/2017 12:56am"/>
    <s v="NIR"/>
    <x v="11"/>
    <s v="Miscellaneous"/>
    <s v="Other/Unk IBM Svcs"/>
    <s v="SIEW LEI (Louie) THAM"/>
    <m/>
    <m/>
    <m/>
  </r>
  <r>
    <s v="QC-S3H1M9R"/>
    <s v="Latin America"/>
    <s v="Brazil"/>
    <s v="MULTIPLUS S.A.                                                        "/>
    <s v="Blockchain"/>
    <x v="4"/>
    <m/>
    <m/>
    <m/>
    <x v="3"/>
    <x v="6"/>
    <d v="2017-12-15T00:00:00"/>
    <d v="2017-06-07T00:00:00"/>
    <x v="3"/>
    <d v="2018-01-01T00:00:00"/>
    <n v="31874"/>
    <n v="3.1874E-2"/>
    <n v="12"/>
    <d v="2017-06-08T00:00:00"/>
    <s v="Stretch"/>
    <x v="0"/>
    <s v="Cog Process Trnsfmtn"/>
    <s v="CPR: Blockchain Consulting"/>
    <s v="Nacarato, Camila Oliveira"/>
    <s v="ACTINSIG"/>
    <m/>
    <m/>
  </r>
  <r>
    <s v="GF-IPCYMTC"/>
    <s v="Latin America"/>
    <s v="Brazil"/>
    <s v="BANCO BNP PARIBAS BRASIL S.A.                                         "/>
    <s v="Blockchain"/>
    <x v="1"/>
    <m/>
    <m/>
    <m/>
    <x v="3"/>
    <x v="1"/>
    <d v="2017-10-25T00:00:00"/>
    <d v="2017-03-29T00:00:00"/>
    <x v="3"/>
    <d v="2017-10-25T00:00:00"/>
    <n v="31873"/>
    <n v="3.1872999999999999E-2"/>
    <n v="12"/>
    <d v="2017-04-17T00:00:00"/>
    <s v="NIR"/>
    <x v="3"/>
    <s v="Infrastructure Svcs"/>
    <s v="6950-16G GTS Split Blockchain on Bluemix (Finance Use Only)"/>
    <s v="de Carvalho Rigitano, Luisa"/>
    <m/>
    <m/>
    <m/>
  </r>
  <r>
    <s v="MQ-4KEJJ8D"/>
    <s v="Europe"/>
    <s v="CEE"/>
    <s v="NEMZETI ELELMISZERLANC BIZTONSAGI HIVATAL"/>
    <s v="Blockchain - Food tracking"/>
    <x v="0"/>
    <m/>
    <m/>
    <m/>
    <x v="3"/>
    <x v="10"/>
    <d v="2017-10-16T00:00:00"/>
    <s v="03/27/2017 06:18am"/>
    <x v="4"/>
    <d v="2017-10-16T00:00:00"/>
    <n v="30000"/>
    <n v="0.03"/>
    <n v="12"/>
    <s v="03/30/2017 01:32am"/>
    <s v="NIR"/>
    <x v="1"/>
    <s v="Cloud Developer Service"/>
    <m/>
    <s v="Gergely Attila (Gergely Attila) Molnar"/>
    <m/>
    <m/>
    <m/>
  </r>
  <r>
    <s v="UK-1AWBIFB"/>
    <s v="Europe"/>
    <s v="CEE"/>
    <s v="MKB BANK ZARTKORUEN MUKODO RESZVENYTARSASAG"/>
    <s v="Blockchain pilot"/>
    <x v="1"/>
    <m/>
    <m/>
    <m/>
    <x v="3"/>
    <x v="1"/>
    <d v="2017-10-16T00:00:00"/>
    <s v="03/27/2017 06:25am"/>
    <x v="4"/>
    <d v="2017-10-16T00:00:00"/>
    <n v="30000"/>
    <n v="0.03"/>
    <n v="12"/>
    <s v="03/30/2017 01:32am"/>
    <s v="NIR"/>
    <x v="1"/>
    <s v="Cloud Developer Service"/>
    <m/>
    <s v="Andras (Andras) Toth"/>
    <m/>
    <m/>
    <m/>
  </r>
  <r>
    <s v="XZ-PVZVH9M"/>
    <s v="Europe"/>
    <s v="CEE"/>
    <s v="MAGYAR ALLAMKINCSTAR"/>
    <s v="Blockchain-payment"/>
    <x v="0"/>
    <m/>
    <m/>
    <m/>
    <x v="3"/>
    <x v="0"/>
    <d v="2017-10-27T00:00:00"/>
    <s v="03/27/2017 08:07am"/>
    <x v="4"/>
    <d v="2017-10-27T00:00:00"/>
    <n v="30000"/>
    <n v="0.03"/>
    <n v="12"/>
    <s v="03/30/2017 01:32am"/>
    <s v="NIR"/>
    <x v="1"/>
    <s v="Cloud Developer Service"/>
    <m/>
    <s v="Laszlo (Laszlo) Boa"/>
    <m/>
    <m/>
    <m/>
  </r>
  <r>
    <s v="Q0-KK7I9RG"/>
    <s v="Asia Pacific"/>
    <s v="ASEAN"/>
    <s v="SL INFORMATION SYSTEM SDN BHD"/>
    <s v="API, Blockchain, Customer Engagement"/>
    <x v="3"/>
    <m/>
    <m/>
    <m/>
    <x v="3"/>
    <x v="4"/>
    <d v="2017-11-16T00:00:00"/>
    <s v="04/12/2017 11:31pm"/>
    <x v="4"/>
    <d v="2017-11-16T00:00:00"/>
    <n v="30000"/>
    <n v="0.03"/>
    <n v="12"/>
    <s v="04/13/2017 01:32am"/>
    <s v="NIR"/>
    <x v="1"/>
    <s v="Hybrid Integration"/>
    <m/>
    <s v="FONG YEE (Fong Yee) LONG"/>
    <m/>
    <m/>
    <m/>
  </r>
  <r>
    <s v="Q0-KK7I9RG"/>
    <s v="Asia Pacific"/>
    <s v="ASEAN"/>
    <s v="SL INFORMATION SYSTEM SDN BHD"/>
    <s v="API, Blockchain, Customer Engagement"/>
    <x v="3"/>
    <m/>
    <m/>
    <m/>
    <x v="3"/>
    <x v="4"/>
    <d v="2017-11-16T00:00:00"/>
    <s v="04/12/2017 11:31pm"/>
    <x v="4"/>
    <d v="2017-11-16T00:00:00"/>
    <n v="30000"/>
    <n v="0.03"/>
    <n v="12"/>
    <s v="04/13/2017 01:32am"/>
    <s v="NIR"/>
    <x v="17"/>
    <s v="Watson Marketing"/>
    <s v="IBM Marketing Cloud PID-5725W69"/>
    <s v="FONG YEE (Fong Yee) LONG"/>
    <m/>
    <m/>
    <m/>
  </r>
  <r>
    <s v="0B-TG4JSMK"/>
    <s v="Europe"/>
    <s v="Italy"/>
    <s v="NTT DATA ITALIA SPA"/>
    <s v="Ipotesi collaborazione Blockchain"/>
    <x v="3"/>
    <m/>
    <m/>
    <m/>
    <x v="3"/>
    <x v="4"/>
    <d v="2017-12-27T00:00:00"/>
    <s v="11/17/2016 05:59am"/>
    <x v="4"/>
    <d v="2017-12-27T00:00:00"/>
    <n v="30000"/>
    <n v="0.03"/>
    <n v="12"/>
    <s v="02/19/2017 03:45am"/>
    <s v="NIR"/>
    <x v="1"/>
    <s v="Cloud Developer Service"/>
    <s v="Bluemix Public Subscription"/>
    <s v="Cecilia (CECILIA) Agnolozzi"/>
    <s v="ISA-999-NoSolutionSold"/>
    <m/>
    <m/>
  </r>
  <r>
    <s v="3Q-2NF62NK"/>
    <s v="Europe"/>
    <s v="SPGI"/>
    <s v="PAYONEER R&amp;D LTD"/>
    <s v="Blockchain"/>
    <x v="2"/>
    <m/>
    <m/>
    <m/>
    <x v="3"/>
    <x v="3"/>
    <d v="2017-12-31T00:00:00"/>
    <s v="05/09/2017 04:13am"/>
    <x v="3"/>
    <d v="2017-12-31T00:00:00"/>
    <n v="30000"/>
    <n v="0.03"/>
    <n v="1"/>
    <s v="05/18/2017 05:42am"/>
    <s v="Stretch"/>
    <x v="10"/>
    <s v="Analytics Platform"/>
    <s v="Analytics Machine Learning z/OS"/>
    <s v="Erez (EREZ) Shemesh"/>
    <s v="ISA-E&amp;UCS16-OpsInnovation, NONE:No code/solution involved"/>
    <m/>
    <m/>
  </r>
  <r>
    <s v="A8-4KEVF9B"/>
    <s v="Europe"/>
    <s v="CEE"/>
    <s v="SODO D.O.O."/>
    <s v="blockchain DT workshop for changing the energy provider"/>
    <x v="2"/>
    <m/>
    <m/>
    <m/>
    <x v="3"/>
    <x v="5"/>
    <d v="2017-12-31T00:00:00"/>
    <s v="05/10/2017 09:24am"/>
    <x v="5"/>
    <d v="2017-12-31T00:00:00"/>
    <n v="30000"/>
    <n v="0.03"/>
    <n v="48"/>
    <s v="05/29/2017 07:47am"/>
    <s v="Stretch"/>
    <x v="3"/>
    <s v="Infrastructure Services"/>
    <s v="6950-94F Systems Transformation Services (custom, non-cloud)"/>
    <s v="Uros (Uros) Slak"/>
    <s v="BLUEMIXX:GBS Bluemix Custom Application Services"/>
    <m/>
    <m/>
  </r>
  <r>
    <s v="EY-0ACM6S7"/>
    <s v="GCG Group"/>
    <s v="GCG"/>
    <s v="TAIWAN FUTURES EXCHANGE"/>
    <s v="Pilot case for Blockchain"/>
    <x v="1"/>
    <m/>
    <m/>
    <m/>
    <x v="3"/>
    <x v="1"/>
    <d v="2017-12-29T00:00:00"/>
    <s v="07/24/2016 11:26pm"/>
    <x v="3"/>
    <d v="2017-12-29T00:00:00"/>
    <n v="29214"/>
    <n v="2.9214E-2"/>
    <n v="12"/>
    <s v="06/08/2017 01:31am"/>
    <s v="Key stretch"/>
    <x v="1"/>
    <s v="Cloud Developer Service"/>
    <s v="Bluemix Public Subscription"/>
    <s v="Matt (Matt) Yang"/>
    <s v="BLKHSBN:HW SP: Blockchain High Sec Bus Netwk Blmix, SCALE-UP:HW SP: Linux Scale-Up"/>
    <m/>
    <m/>
  </r>
  <r>
    <s v="ZU-QBCV095"/>
    <s v="North America"/>
    <s v="US Distribution"/>
    <s v="TruckTrust"/>
    <s v="Blockchain HSBN"/>
    <x v="4"/>
    <m/>
    <m/>
    <m/>
    <x v="3"/>
    <x v="6"/>
    <d v="2017-12-31T00:00:00"/>
    <s v="04/05/2017 02:39pm"/>
    <x v="3"/>
    <d v="2018-01-28T00:00:00"/>
    <n v="28000"/>
    <n v="2.8000000000000001E-2"/>
    <n v="12"/>
    <s v="04/06/2017 01:33am"/>
    <s v="NIR"/>
    <x v="1"/>
    <s v="Cloud Developer Service"/>
    <s v="IBM Bluemix Garage - MVP"/>
    <s v="Raj (Raj) Datta"/>
    <s v="NONE:No code/solution involved"/>
    <m/>
    <m/>
  </r>
  <r>
    <s v="O6-9T8LQO6"/>
    <s v="North America"/>
    <s v="US Communica/CSI"/>
    <s v="GSI Ventures Corp"/>
    <s v="Design Blockchain Ledger"/>
    <x v="3"/>
    <m/>
    <m/>
    <m/>
    <x v="3"/>
    <x v="4"/>
    <d v="2017-12-29T00:00:00"/>
    <s v="06/13/2017 07:09pm"/>
    <x v="3"/>
    <d v="2017-12-29T00:00:00"/>
    <n v="27000"/>
    <n v="2.7E-2"/>
    <n v="12"/>
    <s v="06/15/2017 01:32am"/>
    <s v="Stretch"/>
    <x v="1"/>
    <s v="Cloud Developer Service"/>
    <s v="IBM Bluemix Garage - Design Thinking"/>
    <s v="RICHARD (Richard) GORDON"/>
    <s v="ANDATALK:ANA SP: Build a Trusted Data Lake"/>
    <m/>
    <m/>
  </r>
  <r>
    <s v="TC-1UZY7SX"/>
    <s v="Europe"/>
    <s v="DACH"/>
    <s v="Deutsche Rentenversicherung Knappschaft-Bahn-See"/>
    <s v="Blockchain Evaluation and PoC"/>
    <x v="0"/>
    <m/>
    <m/>
    <m/>
    <x v="3"/>
    <x v="0"/>
    <d v="2017-10-10T00:00:00"/>
    <s v="12/13/2016 05:57am"/>
    <x v="3"/>
    <d v="2017-10-10T00:00:00"/>
    <n v="25000"/>
    <n v="2.5000000000000001E-2"/>
    <n v="1"/>
    <s v="05/25/2017 01:32am"/>
    <s v="Stretch"/>
    <x v="1"/>
    <s v="Hybrid Management"/>
    <s v="Bluemix Local System W3500-256"/>
    <s v="DATA WITHHELD"/>
    <s v="NONE:No code/solution involved"/>
    <m/>
    <m/>
  </r>
  <r>
    <s v="NL-C4L4ES4"/>
    <s v="Asia Pacific"/>
    <s v="ANZ"/>
    <s v="QBE INSURANCE GROUP LIMITED"/>
    <s v="Bluemix Garage - Blockchain &amp; IOT"/>
    <x v="1"/>
    <m/>
    <m/>
    <m/>
    <x v="3"/>
    <x v="2"/>
    <d v="2017-10-25T00:00:00"/>
    <s v="02/11/2017 07:47pm"/>
    <x v="2"/>
    <d v="2017-10-25T00:00:00"/>
    <n v="25000"/>
    <n v="2.5000000000000001E-2"/>
    <n v="12"/>
    <s v="05/25/2017 08:48am"/>
    <s v="Stretch"/>
    <x v="1"/>
    <s v="Cloud Developer Service"/>
    <s v="IBM Bluemix Garage - Other"/>
    <s v="JASON A. (Jason) ARNOLD-AULAND"/>
    <m/>
    <m/>
    <m/>
  </r>
  <r>
    <s v="DX-9JATKD4"/>
    <s v="Europe"/>
    <s v="DACH"/>
    <s v="Coop Genossenschaft"/>
    <s v="Blockchain design thinking and Sprint 1 PoC. Based on meeting Jan 11 2017 with Böblingen lab."/>
    <x v="4"/>
    <m/>
    <m/>
    <m/>
    <x v="3"/>
    <x v="7"/>
    <d v="2017-11-21T00:00:00"/>
    <s v="01/16/2017 05:16am"/>
    <x v="4"/>
    <d v="2017-11-21T00:00:00"/>
    <n v="25000"/>
    <n v="2.5000000000000001E-2"/>
    <n v="1"/>
    <s v="04/18/2017 07:12pm"/>
    <s v="Stretch"/>
    <x v="14"/>
    <s v="Watson Services"/>
    <s v="Watson POC Services (Formerly CVA)"/>
    <s v="DATA WITHHELD"/>
    <s v="DEVOPS"/>
    <m/>
    <m/>
  </r>
  <r>
    <s v="CE-RVW5VMW"/>
    <s v="North America"/>
    <s v="US Communica/CSI"/>
    <s v="CSG SYSTEMS INC                                                       "/>
    <s v="CSGi - Blockchain interest"/>
    <x v="2"/>
    <m/>
    <m/>
    <m/>
    <x v="3"/>
    <x v="3"/>
    <d v="2017-12-22T00:00:00"/>
    <d v="2017-03-24T00:00:00"/>
    <x v="4"/>
    <d v="2018-01-01T00:00:00"/>
    <n v="25000"/>
    <n v="2.5000000000000001E-2"/>
    <n v="12"/>
    <d v="2017-03-24T00:00:00"/>
    <s v="Stretch"/>
    <x v="0"/>
    <s v="Cog Process Trnsfmtn"/>
    <s v="UNK - Blockchain (CPR)"/>
    <s v="Urrutia, Sharon A (Sharon)"/>
    <s v="ISA-E&amp;UCS16EOPS-EnergyOps"/>
    <m/>
    <m/>
  </r>
  <r>
    <s v="NY-WVXYDY8"/>
    <s v="Europe"/>
    <s v="SPGI"/>
    <s v="IBERDROLA CORPORACION SA"/>
    <s v="Blockchain for utilities"/>
    <x v="2"/>
    <m/>
    <m/>
    <m/>
    <x v="3"/>
    <x v="5"/>
    <d v="2017-12-29T00:00:00"/>
    <s v="05/12/2017 05:31am"/>
    <x v="4"/>
    <d v="2017-12-29T00:00:00"/>
    <n v="25000"/>
    <n v="2.5000000000000001E-2"/>
    <n v="12"/>
    <s v="05/18/2017 01:32am"/>
    <s v="Stretch"/>
    <x v="10"/>
    <s v="Business Analytics Platform"/>
    <s v="Watson Analytics SaaS"/>
    <s v="Enrique (ENRIQUE) Diaz Plaza Sanz"/>
    <s v="ISA-E&amp;UCS16EOPS-EnergyOps"/>
    <m/>
    <m/>
  </r>
  <r>
    <s v="NY-WVXYDY8"/>
    <s v="Europe"/>
    <s v="SPGI"/>
    <s v="IBERDROLA CORPORACION SA"/>
    <s v="Blockchain for utilities"/>
    <x v="2"/>
    <m/>
    <m/>
    <m/>
    <x v="3"/>
    <x v="5"/>
    <d v="2017-12-29T00:00:00"/>
    <s v="05/12/2017 05:31am"/>
    <x v="4"/>
    <d v="2017-12-29T00:00:00"/>
    <n v="25000"/>
    <n v="2.5000000000000001E-2"/>
    <n v="1"/>
    <s v="05/20/2017 08:59pm"/>
    <s v="Stretch"/>
    <x v="10"/>
    <s v="Analytics Platform"/>
    <s v="Infosphere BigInsights"/>
    <s v="Enrique (ENRIQUE) Diaz Plaza Sanz"/>
    <s v="ISA-BankFS08-Blockchain"/>
    <m/>
    <m/>
  </r>
  <r>
    <s v="1I-Y6U4CUG"/>
    <s v="Europe"/>
    <s v="SPGI"/>
    <s v="BOLSAS Y MERCADOS ESPAÑOLES, SOCIEDAD HOLDING DE MERCADOS Y SISTEMAS FINANCIEROS, SOCIEDAD"/>
    <s v="Blockchain - Bluemix"/>
    <x v="1"/>
    <m/>
    <m/>
    <m/>
    <x v="3"/>
    <x v="1"/>
    <d v="2017-12-30T00:00:00"/>
    <s v="05/11/2017 05:29am"/>
    <x v="3"/>
    <d v="2017-12-30T00:00:00"/>
    <n v="25000"/>
    <n v="2.5000000000000001E-2"/>
    <n v="12"/>
    <s v="05/18/2017 01:31am"/>
    <s v="NIR"/>
    <x v="1"/>
    <s v="Cloud Developer Service"/>
    <s v="Bluemix Public Subscription"/>
    <s v="Daniel (DANIEL) Contreras Perez"/>
    <s v="BLKHSBN"/>
    <m/>
    <m/>
  </r>
  <r>
    <s v="NP-FI159AT"/>
    <s v="Asia Pacific"/>
    <s v="ISA"/>
    <s v="GOODS &amp; SERVICES TAX NETWORK                                          "/>
    <s v="eWaybill Application"/>
    <x v="5"/>
    <m/>
    <m/>
    <m/>
    <x v="3"/>
    <x v="0"/>
    <d v="2017-12-31T00:00:00"/>
    <d v="2017-03-31T00:00:00"/>
    <x v="7"/>
    <d v="2017-12-31T00:00:00"/>
    <n v="22222"/>
    <n v="2.2221999999999999E-2"/>
    <n v="12"/>
    <d v="2017-04-06T00:00:00"/>
    <s v="NIR"/>
    <x v="7"/>
    <s v="Industry Platform"/>
    <s v="UNK - High Security Business Network"/>
    <s v="Mandal, Debashish"/>
    <s v="ACTINSIG:CLD&amp;COG: Transform processes w/ insights, BLKHSBN:HW SP: Blockchain High Sec Bus Netwk Blmix, ZBLKPOC:HW SP: Blockchain Proof of Concept"/>
    <m/>
    <m/>
  </r>
  <r>
    <s v="0X-6MLF9LG"/>
    <s v="Europe"/>
    <s v="Italy"/>
    <s v="GENERALI BUSINESS SOLUTIONS SCPA"/>
    <s v="Blockchain Generali"/>
    <x v="1"/>
    <m/>
    <m/>
    <m/>
    <x v="3"/>
    <x v="2"/>
    <d v="2017-10-01T00:00:00"/>
    <s v="10/31/2016 04:38am"/>
    <x v="4"/>
    <d v="2017-12-29T00:00:00"/>
    <n v="20000"/>
    <n v="0.02"/>
    <n v="12"/>
    <s v="03/09/2017 01:32am"/>
    <s v="NIR"/>
    <x v="1"/>
    <s v="Cloud Developer Service"/>
    <m/>
    <s v="Fabio (FABIO) Malosio"/>
    <s v="ZBLKPOC"/>
    <m/>
    <m/>
  </r>
  <r>
    <s v="O8-WEF63IU"/>
    <s v="Asia Pacific"/>
    <s v="ANZ"/>
    <s v="AUSTRALIAN NATIONAL UNIVERSITY                                        "/>
    <s v="Blockchain for Law Faculty"/>
    <x v="0"/>
    <m/>
    <m/>
    <m/>
    <x v="3"/>
    <x v="0"/>
    <d v="2017-10-27T00:00:00"/>
    <d v="2017-05-17T00:00:00"/>
    <x v="4"/>
    <d v="2017-10-27T00:00:00"/>
    <n v="20000"/>
    <n v="0.02"/>
    <n v="12"/>
    <d v="2017-05-18T00:00:00"/>
    <s v="Stretch"/>
    <x v="3"/>
    <s v="Infrastructure Svcs"/>
    <s v="6950-16G GTS Split Blockchain on Bluemix (Finance Use Only)"/>
    <s v="ANDERSON, JUDITH L (Judy)"/>
    <s v="ZBLKPOC:HW SP: Blockchain Proof of Concept"/>
    <m/>
    <m/>
  </r>
  <r>
    <s v="0T-X1AA4T0"/>
    <s v="Asia Pacific"/>
    <s v="ASEAN"/>
    <s v="PT BANK CIMB NIAGA TBK"/>
    <s v="POC Blockchain"/>
    <x v="1"/>
    <m/>
    <m/>
    <m/>
    <x v="3"/>
    <x v="1"/>
    <d v="2017-10-31T00:00:00"/>
    <s v="11/30/2016 05:41am"/>
    <x v="3"/>
    <d v="2017-10-31T00:00:00"/>
    <n v="20000"/>
    <n v="0.02"/>
    <n v="1"/>
    <s v="04/18/2017 07:12pm"/>
    <s v="NIR"/>
    <x v="14"/>
    <s v="Watson Services"/>
    <s v="Watson POC Services (Formerly CVA)"/>
    <s v="Renzy (RENZY) Richie"/>
    <m/>
    <m/>
    <m/>
  </r>
  <r>
    <s v="QW-BKJAHNB"/>
    <s v="Europe"/>
    <s v="CEE"/>
    <s v="TISZAI VEGYI KOMBINAT NYILVANOSAN MUKODO RESZVENYTARSASAG"/>
    <s v="Blockchain for logistics"/>
    <x v="3"/>
    <m/>
    <m/>
    <m/>
    <x v="3"/>
    <x v="11"/>
    <d v="2017-11-02T00:00:00"/>
    <s v="03/27/2017 05:50am"/>
    <x v="4"/>
    <d v="2017-11-02T00:00:00"/>
    <n v="20000"/>
    <n v="0.02"/>
    <n v="12"/>
    <s v="03/30/2017 01:32am"/>
    <s v="NIR"/>
    <x v="1"/>
    <s v="Cloud Developer Service"/>
    <m/>
    <s v="Janos (Janos) Szabo"/>
    <s v="ZBLKPOC"/>
    <m/>
    <m/>
  </r>
  <r>
    <s v="ZA-EVG1YU6"/>
    <s v="Europe"/>
    <s v="BeNeLux"/>
    <s v="Unigarant N.V.                                                        "/>
    <s v="ANWB Blockchain"/>
    <x v="1"/>
    <m/>
    <m/>
    <m/>
    <x v="3"/>
    <x v="2"/>
    <d v="2017-11-15T00:00:00"/>
    <d v="2017-04-02T00:00:00"/>
    <x v="2"/>
    <d v="2017-06-29T00:00:00"/>
    <n v="20000"/>
    <n v="0.02"/>
    <n v="3"/>
    <d v="2017-06-12T00:00:00"/>
    <s v="Stretch"/>
    <x v="0"/>
    <s v="Cog Process Trnsfmtn"/>
    <s v="CPR: Blockchain Consulting"/>
    <s v="Doves, O (Onno)"/>
    <s v="CLOUD1:All Cloud Sales other than to Cloud SPs"/>
    <m/>
    <m/>
  </r>
  <r>
    <s v="14-TL80UB7"/>
    <s v="Europe"/>
    <s v="UKI"/>
    <s v="Distributed Technology Moldova"/>
    <s v="Blockchain"/>
    <x v="3"/>
    <m/>
    <m/>
    <m/>
    <x v="3"/>
    <x v="4"/>
    <d v="2017-12-30T00:00:00"/>
    <s v="05/22/2017 06:53am"/>
    <x v="3"/>
    <d v="2017-12-30T00:00:00"/>
    <n v="20000"/>
    <n v="0.02"/>
    <n v="12"/>
    <s v="05/25/2017 01:32am"/>
    <s v="Stretch"/>
    <x v="1"/>
    <s v="Hybrid Integration"/>
    <s v="API Connect SaaS"/>
    <s v="Loretis (LORETIS) Alisauskas"/>
    <s v="*"/>
    <m/>
    <m/>
  </r>
  <r>
    <s v="9M-E7XSLX0"/>
    <s v="North America"/>
    <s v="US Finance Service"/>
    <s v="BANK OF AMERICA NATIONAL                                              "/>
    <s v="Blockchain for Software Asset Management"/>
    <x v="1"/>
    <m/>
    <m/>
    <m/>
    <x v="3"/>
    <x v="1"/>
    <d v="2017-12-31T00:00:00"/>
    <d v="2017-03-28T00:00:00"/>
    <x v="6"/>
    <d v="2017-12-31T00:00:00"/>
    <n v="20000"/>
    <n v="0.02"/>
    <n v="12"/>
    <d v="2017-03-30T00:00:00"/>
    <s v="NIR"/>
    <x v="0"/>
    <s v="Cog Process Trnsfmtn"/>
    <s v="CPR: Blockchain Consulting"/>
    <s v="Meckwood, Jacqueline"/>
    <s v="DEVCNAPP:CLD&amp;COG: Develop cloud native apps"/>
    <m/>
    <m/>
  </r>
  <r>
    <s v="AV-D8NFP3O"/>
    <s v="Europe"/>
    <s v="SPGI"/>
    <s v="BBVA, S.A CENTRO DE TRATAMIENTO FACTURAS"/>
    <s v="POC Bluemix Blockchain"/>
    <x v="1"/>
    <m/>
    <m/>
    <m/>
    <x v="3"/>
    <x v="1"/>
    <d v="2017-12-31T00:00:00"/>
    <s v="05/19/2017 02:55am"/>
    <x v="4"/>
    <d v="2017-12-31T00:00:00"/>
    <n v="20000"/>
    <n v="0.02"/>
    <n v="12"/>
    <s v="05/25/2017 01:32am"/>
    <s v="NIR"/>
    <x v="1"/>
    <s v="Cloud Developer Service"/>
    <m/>
    <s v="Daniel (DANIEL) Contreras Perez"/>
    <s v="DEVCNAPP"/>
    <m/>
    <m/>
  </r>
  <r>
    <s v="AV-D8NFP3O"/>
    <s v="Europe"/>
    <s v="SPGI"/>
    <s v="BBVA, S.A                                                             "/>
    <s v="POC Bluemix Blockchain"/>
    <x v="1"/>
    <m/>
    <m/>
    <m/>
    <x v="3"/>
    <x v="1"/>
    <d v="2017-12-31T00:00:00"/>
    <d v="2017-05-19T00:00:00"/>
    <x v="4"/>
    <d v="2017-12-31T00:00:00"/>
    <n v="20000"/>
    <n v="0.02"/>
    <n v="12"/>
    <d v="2017-05-25T00:00:00"/>
    <s v="NIR"/>
    <x v="0"/>
    <s v="Cog Process Trnsfmtn"/>
    <s v="UNK - Blockchain (CPR)"/>
    <s v="Contreras Perez, Daniel"/>
    <s v="NONE:No code/solution involved, BLKHSBN:HW SP: Blockchain High Sec Bus Netwk Blmix"/>
    <m/>
    <m/>
  </r>
  <r>
    <s v="US-W8VM4X7"/>
    <s v="Japan"/>
    <s v="Japan"/>
    <s v="TOKYO ELECTRIC POWER COMPANY HOLDI"/>
    <s v="?DDR-Systems HW?Blockchain???????"/>
    <x v="2"/>
    <m/>
    <m/>
    <m/>
    <x v="3"/>
    <x v="5"/>
    <d v="2017-12-29T00:00:00"/>
    <s v="05/16/2017 05:08am"/>
    <x v="3"/>
    <d v="2017-12-30T00:00:00"/>
    <n v="19048"/>
    <n v="1.9047999999999999E-2"/>
    <n v="1"/>
    <s v="05/18/2017 01:32am"/>
    <s v="Stretch"/>
    <x v="5"/>
    <s v="System z"/>
    <s v="Service Unit (lab service) for z Systems"/>
    <s v="Takeo (TAKEO) Machida"/>
    <s v="ZBLKPOC"/>
    <m/>
    <m/>
  </r>
  <r>
    <s v="QH-65VKO6G"/>
    <s v="North America"/>
    <s v="Canada"/>
    <s v="AIR CANADA                                                            "/>
    <s v="Blockchain for Boing and Air Canada maintenance"/>
    <x v="4"/>
    <m/>
    <m/>
    <m/>
    <x v="3"/>
    <x v="6"/>
    <d v="2017-12-22T00:00:00"/>
    <d v="2017-04-12T00:00:00"/>
    <x v="6"/>
    <d v="2017-12-22T00:00:00"/>
    <n v="16666"/>
    <n v="1.6666E-2"/>
    <n v="12"/>
    <d v="2017-04-13T00:00:00"/>
    <s v="Stretch"/>
    <x v="0"/>
    <s v="Cog Process Trnsfmtn"/>
    <s v="CPR: Blockchain Consulting"/>
    <s v="Nicolas, Rafek (R.N.)"/>
    <s v="BGMOBILE, ZBLKPOC"/>
    <m/>
    <m/>
  </r>
  <r>
    <s v="Q5-3YU75BI"/>
    <s v="Europe"/>
    <s v="UKI"/>
    <s v="ALLIANZ INSURANCE PLC                                                 "/>
    <s v="Blockchain"/>
    <x v="1"/>
    <m/>
    <m/>
    <m/>
    <x v="3"/>
    <x v="2"/>
    <d v="2017-12-28T00:00:00"/>
    <d v="2017-01-06T00:00:00"/>
    <x v="3"/>
    <d v="2017-12-28T00:00:00"/>
    <n v="15499"/>
    <n v="1.5499000000000001E-2"/>
    <n v="12"/>
    <d v="2017-03-23T00:00:00"/>
    <s v="Stretch"/>
    <x v="3"/>
    <s v="Infrastructure Svcs"/>
    <s v="6950-16G GTS Split Blockchain on Bluemix (Finance Use Only)"/>
    <s v="Hill, A (Adrian)"/>
    <s v="IGSPU:Procurement Support - Unknown at this Time, CLOUD1:All Cloud Sales other than to Cloud SPs"/>
    <m/>
    <m/>
  </r>
  <r>
    <s v="CW-WEY5SQV"/>
    <s v="North America"/>
    <s v="US Public"/>
    <s v="INOVALON, INC"/>
    <s v="Blockchain- Hyperledger"/>
    <x v="0"/>
    <m/>
    <m/>
    <m/>
    <x v="3"/>
    <x v="10"/>
    <d v="2017-10-19T00:00:00"/>
    <s v="05/31/2017 06:25pm"/>
    <x v="3"/>
    <d v="2017-10-19T00:00:00"/>
    <n v="15000"/>
    <n v="1.4999999999999999E-2"/>
    <n v="12"/>
    <s v="06/01/2017 01:31am"/>
    <s v="NIR"/>
    <x v="1"/>
    <s v="Cloud Unit Services"/>
    <s v="6950-99D SoftLayer on Cloud BU paper (SL for IBM channels)"/>
    <s v="TRACY A. (Tracy) ROY"/>
    <s v="ASASERVC:Cloud Business Solution (CBS), BLUEMIXX:GBS Bluemix Custom Application Services, ISA-BankFMFS03-BackOfficeOps, ISA-BankFMFS03AGIL-E2EDigit"/>
    <m/>
    <m/>
  </r>
  <r>
    <s v="OR-RDMSRDK"/>
    <s v="North America"/>
    <s v="US Public"/>
    <s v="KAISER PERMANENTE"/>
    <s v="Blockchain for Healthcare"/>
    <x v="0"/>
    <m/>
    <m/>
    <m/>
    <x v="3"/>
    <x v="10"/>
    <d v="2017-12-29T00:00:00"/>
    <s v="07/15/2016 11:54am"/>
    <x v="6"/>
    <d v="2017-12-29T00:00:00"/>
    <n v="15000"/>
    <n v="1.4999999999999999E-2"/>
    <n v="12"/>
    <s v="03/07/2017 03:06pm"/>
    <s v="NIR"/>
    <x v="0"/>
    <s v="Cognitive Process Transformation"/>
    <m/>
    <s v="Joseph P. (Joseph) Huchel"/>
    <s v="AGILE:Agile or Agility is a component of the solu, ZBLKPOC:HW SP: Blockchain Proof of Concept"/>
    <m/>
    <m/>
  </r>
  <r>
    <s v="1P-2P1TJ1U"/>
    <s v="North America"/>
    <s v="Canada"/>
    <s v="NOVA SCOTIA, PROVINCE OF"/>
    <s v="NS Block Chain POC for Corporate Registry"/>
    <x v="0"/>
    <m/>
    <m/>
    <m/>
    <x v="3"/>
    <x v="0"/>
    <d v="2017-11-15T00:00:00"/>
    <s v="12/16/2016 09:11am"/>
    <x v="3"/>
    <d v="2017-11-15T00:00:00"/>
    <n v="13333"/>
    <n v="1.3332999999999999E-2"/>
    <n v="12"/>
    <s v="04/20/2017 01:32am"/>
    <s v="NIR"/>
    <x v="0"/>
    <s v="Cloud Application Innovation"/>
    <s v="CAI SC &amp; CP - AMS"/>
    <s v="Ian (IAN) Gallaway"/>
    <s v="ZBLKPOC:HW SP: Blockchain Proof of Concept"/>
    <m/>
    <m/>
  </r>
  <r>
    <s v="5N-YPMP4F2"/>
    <s v="North America"/>
    <s v="Canada"/>
    <s v="SHOPPERS DRUG MART INC"/>
    <s v="Loblaw:  Blockchain on Bluemix... figuring it out."/>
    <x v="4"/>
    <m/>
    <m/>
    <m/>
    <x v="3"/>
    <x v="7"/>
    <d v="2017-12-22T00:00:00"/>
    <s v="03/29/2017 04:35pm"/>
    <x v="4"/>
    <d v="2017-12-22T00:00:00"/>
    <n v="13333"/>
    <n v="1.3332999999999999E-2"/>
    <n v="12"/>
    <s v="03/30/2017 01:32am"/>
    <s v="Stretch"/>
    <x v="1"/>
    <s v="Cloud Developer Service"/>
    <m/>
    <s v="Peter (Peter) Tomes"/>
    <m/>
    <m/>
    <m/>
  </r>
  <r>
    <s v="49-CFLPM9Y"/>
    <s v="Latin America"/>
    <s v="Brazil"/>
    <s v="OPERADOR NACIONAL DO SISTEMA ELETRICO ONS"/>
    <s v="BlockChain para Contratos"/>
    <x v="2"/>
    <m/>
    <m/>
    <m/>
    <x v="3"/>
    <x v="5"/>
    <d v="2017-10-31T00:00:00"/>
    <s v="05/31/2017 09:06am"/>
    <x v="4"/>
    <d v="2017-10-31T00:00:00"/>
    <n v="13070"/>
    <n v="1.307E-2"/>
    <n v="12"/>
    <s v="05/31/2017 09:06am"/>
    <s v="NIR"/>
    <x v="1"/>
    <s v="Cloud Developer Service"/>
    <m/>
    <s v="Marcus Jose Marques (MARCUS JOSE) Branquinho"/>
    <s v="NONE"/>
    <m/>
    <m/>
  </r>
  <r>
    <s v="DF-VSSAZH1"/>
    <s v="Latin America"/>
    <s v="Brazil"/>
    <s v="BANCO DO ESTADO DO RIO GRANDE                                         "/>
    <s v="BlochChain Banrisul"/>
    <x v="1"/>
    <m/>
    <m/>
    <m/>
    <x v="3"/>
    <x v="1"/>
    <d v="2017-12-19T00:00:00"/>
    <d v="2017-05-31T00:00:00"/>
    <x v="6"/>
    <d v="2017-12-19T00:00:00"/>
    <n v="13070"/>
    <n v="1.307E-2"/>
    <n v="12"/>
    <d v="2017-06-01T00:00:00"/>
    <s v="Stretch"/>
    <x v="0"/>
    <s v="Cog Process Trnsfmtn"/>
    <s v="UNK - Blockchain (CPR)"/>
    <s v="Pontel, Wagner"/>
    <s v="BLKHSBN:HW SP: Blockchain High Sec Bus Netwk Blmix, ISA-BankFMFS03-BackOfficeOps, ZBLKPOC:HW SP: Blockchain Proof of Concept"/>
    <m/>
    <m/>
  </r>
  <r>
    <s v="T3-GGGQDZH"/>
    <s v="Europe"/>
    <s v="DACH"/>
    <s v="Deutsche Börse AG"/>
    <s v="Blockchain - Hyperledger approaches for Financial Markets"/>
    <x v="1"/>
    <m/>
    <m/>
    <m/>
    <x v="3"/>
    <x v="1"/>
    <d v="2017-10-26T00:00:00"/>
    <s v="06/13/2016 04:02pm"/>
    <x v="3"/>
    <d v="2017-10-26T00:00:00"/>
    <n v="12000"/>
    <n v="1.2E-2"/>
    <n v="1"/>
    <s v="06/01/2017 01:32am"/>
    <s v="NIR"/>
    <x v="1"/>
    <s v="Lab Services"/>
    <s v="Software Services - Bluemix Garage"/>
    <s v="DATA WITHHELD"/>
    <m/>
    <m/>
    <m/>
  </r>
  <r>
    <s v="U4-V8ISP0A"/>
    <s v="Europe"/>
    <s v="SPGI"/>
    <s v="BEHALF LTD.                                                           "/>
    <s v="Blockchain in Bluemix"/>
    <x v="2"/>
    <m/>
    <m/>
    <m/>
    <x v="3"/>
    <x v="3"/>
    <d v="2017-12-31T00:00:00"/>
    <d v="2017-02-28T00:00:00"/>
    <x v="3"/>
    <d v="2017-12-31T00:00:00"/>
    <n v="12000"/>
    <n v="1.2E-2"/>
    <n v="12"/>
    <d v="2017-03-14T00:00:00"/>
    <s v="Stretch"/>
    <x v="3"/>
    <s v="Infrastructure Svcs"/>
    <s v="6950-16G GTS Split Blockchain on Bluemix (Finance Use Only)"/>
    <s v="BUSINESSPARTNER"/>
    <m/>
    <m/>
    <m/>
  </r>
  <r>
    <s v="0L-P5698NJ"/>
    <s v="North America"/>
    <s v="US Finance Service"/>
    <s v="QBE INSURANCE GROUP LTD"/>
    <s v="Interest in Blockchain/Bluemix (NEED BETTER CONTACT)"/>
    <x v="1"/>
    <m/>
    <m/>
    <m/>
    <x v="3"/>
    <x v="2"/>
    <d v="2017-10-01T00:00:00"/>
    <s v="05/23/2017 08:27am"/>
    <x v="4"/>
    <d v="2017-10-01T00:00:00"/>
    <n v="10000"/>
    <n v="0.01"/>
    <n v="12"/>
    <s v="05/25/2017 01:32am"/>
    <s v="NIR"/>
    <x v="1"/>
    <s v="Cloud Developer Service"/>
    <m/>
    <s v="Kevin A. (Kevin) Dunetz"/>
    <m/>
    <m/>
    <m/>
  </r>
  <r>
    <s v="HU-LSKI5JG"/>
    <s v="North America"/>
    <s v="US Communica/CSI"/>
    <s v="VERIZON WIRELESS, INC."/>
    <s v="BlueMix-Blockchain for Vz New Business"/>
    <x v="2"/>
    <m/>
    <m/>
    <m/>
    <x v="3"/>
    <x v="3"/>
    <d v="2017-10-02T00:00:00"/>
    <s v="07/19/2016 01:58pm"/>
    <x v="4"/>
    <d v="2017-10-02T00:00:00"/>
    <n v="10000"/>
    <n v="0.01"/>
    <n v="12"/>
    <s v="02/19/2017 03:07am"/>
    <s v="NIR"/>
    <x v="1"/>
    <s v="Cloud Developer Service"/>
    <m/>
    <s v="Cindy J. (Cindy) Ogden"/>
    <s v="ISA-BankFMFS03-BackOfficeOps"/>
    <m/>
    <m/>
  </r>
  <r>
    <s v="CA-3ZTDYC0"/>
    <s v="North America"/>
    <s v="US Communica/CSI"/>
    <s v="VERIZON WIRELESS, INC."/>
    <s v="BlueMix-Blockchain for Vz Supply Chain"/>
    <x v="2"/>
    <m/>
    <m/>
    <m/>
    <x v="3"/>
    <x v="3"/>
    <d v="2017-10-16T00:00:00"/>
    <s v="07/19/2016 02:54pm"/>
    <x v="4"/>
    <d v="2017-10-16T00:00:00"/>
    <n v="10000"/>
    <n v="0.01"/>
    <n v="12"/>
    <s v="02/19/2017 03:44am"/>
    <s v="NIR"/>
    <x v="1"/>
    <s v="Cloud Developer Service"/>
    <s v="IBM Bluemix Dedicated - Runtimes"/>
    <s v="Cindy J. (Cindy) Ogden"/>
    <s v="BLKHSBN:HW SP: Blockchain High Sec Bus Netwk Blmix"/>
    <m/>
    <m/>
  </r>
  <r>
    <s v="86-JLL4BOF"/>
    <s v="Europe"/>
    <s v="DACH"/>
    <s v="Deutscher Sparkassen-verlag GmbH"/>
    <s v="Blockchain Garage &quot;im Bereich Thomas Nickel&quot;"/>
    <x v="2"/>
    <m/>
    <m/>
    <m/>
    <x v="3"/>
    <x v="3"/>
    <d v="2017-10-18T00:00:00"/>
    <s v="06/01/2017 08:11am"/>
    <x v="4"/>
    <d v="2017-10-18T00:00:00"/>
    <n v="10000"/>
    <n v="0.01"/>
    <n v="12"/>
    <s v="06/08/2017 01:32am"/>
    <s v="NIR"/>
    <x v="1"/>
    <s v="Cloud Developer Service"/>
    <m/>
    <s v="DATA WITHHELD"/>
    <s v="BLKHSBN"/>
    <m/>
    <m/>
  </r>
  <r>
    <s v="ZC-8EJ86LB"/>
    <s v="North America"/>
    <s v="US Communica/CSI"/>
    <s v="SPRINT/UNITED MANAGEMENT COMPANY                                      "/>
    <s v="BlockChain for Transforming the Music Industry (Tidal)"/>
    <x v="2"/>
    <m/>
    <m/>
    <m/>
    <x v="3"/>
    <x v="3"/>
    <d v="2017-10-18T00:00:00"/>
    <d v="2017-05-10T00:00:00"/>
    <x v="4"/>
    <d v="2017-11-01T00:00:00"/>
    <n v="10000"/>
    <n v="0.01"/>
    <n v="12"/>
    <d v="2017-05-11T00:00:00"/>
    <s v="NIR"/>
    <x v="0"/>
    <s v="Cog Process Trnsfmtn"/>
    <s v="UNK - Blockchain (CPR)"/>
    <s v="SARWAL, PIYUSH (Piyush)"/>
    <s v="*"/>
    <m/>
    <m/>
  </r>
  <r>
    <s v="2R-8BV696E"/>
    <s v="Europe"/>
    <s v="DACH"/>
    <s v="Sparkasse Markgräflerland                                            "/>
    <s v="Blockchain"/>
    <x v="1"/>
    <m/>
    <m/>
    <m/>
    <x v="3"/>
    <x v="1"/>
    <d v="2017-10-24T00:00:00"/>
    <d v="2017-02-02T00:00:00"/>
    <x v="4"/>
    <d v="2017-10-24T00:00:00"/>
    <n v="10000"/>
    <n v="0.01"/>
    <n v="12"/>
    <d v="2017-03-13T00:00:00"/>
    <s v="NIR"/>
    <x v="0"/>
    <s v="Cog Process Trnsfmtn"/>
    <s v="UNK - Blockchain (CPR)"/>
    <s v="Herrmann, Ralf"/>
    <m/>
    <m/>
    <m/>
  </r>
  <r>
    <s v="KR-EK9BKCZ"/>
    <s v="GCG Group"/>
    <s v="GCG"/>
    <s v="CATHAY LIFE INSURANCE CO., LTD."/>
    <s v="???? Blockchain solution on LinuxONE"/>
    <x v="1"/>
    <m/>
    <m/>
    <m/>
    <x v="3"/>
    <x v="2"/>
    <d v="2017-10-31T00:00:00"/>
    <s v="07/06/2016 09:53pm"/>
    <x v="4"/>
    <d v="2017-10-31T00:00:00"/>
    <n v="10000"/>
    <n v="0.01"/>
    <n v="1"/>
    <s v="02/19/2017 03:21am"/>
    <s v="NIR"/>
    <x v="1"/>
    <s v="Hybrid Management"/>
    <s v="Tivoli System Automation for Multiplatforms"/>
    <s v="DAVID (DAVID) YU"/>
    <m/>
    <m/>
    <m/>
  </r>
  <r>
    <s v="FU-GBE88O5"/>
    <s v="Europe"/>
    <s v="BeNeLux"/>
    <s v="SHELL INTERNATIONAL B.V."/>
    <s v="UI - EC Campaign -  Block Chain - PoC"/>
    <x v="3"/>
    <m/>
    <m/>
    <m/>
    <x v="3"/>
    <x v="11"/>
    <d v="2017-11-30T00:00:00"/>
    <s v="03/09/2017 08:59am"/>
    <x v="4"/>
    <d v="2017-11-30T00:00:00"/>
    <n v="10000"/>
    <n v="0.01"/>
    <n v="1"/>
    <s v="04/06/2017 11:13am"/>
    <s v="NIR"/>
    <x v="0"/>
    <s v="Cloud Application Innovation"/>
    <s v="CAI AMS Staff Augmentation - Cloud"/>
    <s v="C. (CONRAD) Schiphorst"/>
    <s v="EXTCNAPP"/>
    <m/>
    <m/>
  </r>
  <r>
    <s v="SC-5W3GLJV"/>
    <s v="Europe"/>
    <s v="UKI"/>
    <s v="PEARSON SHARED SERVICES                                               "/>
    <s v="Blockchain - lifetime education identity"/>
    <x v="2"/>
    <m/>
    <m/>
    <m/>
    <x v="3"/>
    <x v="3"/>
    <d v="2017-12-14T00:00:00"/>
    <d v="2017-06-01T00:00:00"/>
    <x v="4"/>
    <d v="2018-01-01T00:00:00"/>
    <n v="10000"/>
    <n v="0.01"/>
    <n v="12"/>
    <d v="2017-06-08T00:00:00"/>
    <s v="NIR"/>
    <x v="7"/>
    <s v="Industry Platform"/>
    <s v="HSBN NW Monthly Charge"/>
    <s v="Moores, P G (Paul)"/>
    <s v="NONE:No code/solution involved"/>
    <m/>
    <m/>
  </r>
  <r>
    <s v="LI-CTJZVFT"/>
    <s v="Asia Pacific"/>
    <s v="Korea"/>
    <s v="HANA BANK"/>
    <s v="Open Source support for Blockchain"/>
    <x v="1"/>
    <m/>
    <m/>
    <m/>
    <x v="3"/>
    <x v="1"/>
    <d v="2017-12-15T00:00:00"/>
    <s v="03/16/2017 11:09am"/>
    <x v="4"/>
    <d v="2017-12-15T00:00:00"/>
    <n v="10000"/>
    <n v="0.01"/>
    <n v="12"/>
    <s v="05/20/2017 10:26pm"/>
    <s v="Stretch"/>
    <x v="3"/>
    <s v="Technology Support Services"/>
    <s v="6950-13D Support for Red Hat"/>
    <s v="MIN YOUNG (Min Young) JUNG"/>
    <s v="BLKHSBN:HW SP: Blockchain High Sec Bus Netwk Blmix"/>
    <m/>
    <m/>
  </r>
  <r>
    <s v="1K-QFCRC58"/>
    <s v="Asia Pacific"/>
    <s v="ANZ"/>
    <s v="SPARK NEW ZEALAND TRADING LI"/>
    <s v="Blockchain"/>
    <x v="2"/>
    <m/>
    <m/>
    <m/>
    <x v="3"/>
    <x v="3"/>
    <d v="2017-12-29T00:00:00"/>
    <s v="10/11/2016 01:28am"/>
    <x v="4"/>
    <d v="2017-12-29T00:00:00"/>
    <n v="10000"/>
    <n v="0.01"/>
    <n v="1"/>
    <s v="03/18/2017 05:27pm"/>
    <s v="NIR"/>
    <x v="1"/>
    <s v="Hybrid Management"/>
    <s v="Bluemix Local System W3500-256"/>
    <s v="TRUNG V. (Trung) LY"/>
    <m/>
    <m/>
    <m/>
  </r>
  <r>
    <s v="MK-HI32JIP"/>
    <s v="MEA"/>
    <s v="MEA"/>
    <s v="T.C.CALISMA VE SOSYAL GUVENLIK                                        "/>
    <s v="Social Security Institution Blockchain"/>
    <x v="0"/>
    <m/>
    <m/>
    <m/>
    <x v="3"/>
    <x v="0"/>
    <d v="2017-12-29T00:00:00"/>
    <d v="2017-04-17T00:00:00"/>
    <x v="4"/>
    <d v="2017-12-29T00:00:00"/>
    <n v="10000"/>
    <n v="0.01"/>
    <n v="12"/>
    <d v="2017-06-01T00:00:00"/>
    <s v="NIR"/>
    <x v="7"/>
    <s v="Industry Platform"/>
    <s v="UNK - High Security Business Network"/>
    <s v="Messatfa, Hammou (Hammou)"/>
    <s v="HPCSYS:HW&amp;SW:PWR &amp; Storage High Perf. Computing."/>
    <m/>
    <m/>
  </r>
  <r>
    <s v="LT-2YVV62K"/>
    <s v="GCG Group"/>
    <s v="GCG"/>
    <s v="NATIONAL CENTER FOR HIGH_PERFO RMANCE COMPUTING"/>
    <s v="??Block Chain"/>
    <x v="0"/>
    <m/>
    <m/>
    <m/>
    <x v="3"/>
    <x v="0"/>
    <d v="2017-12-30T00:00:00"/>
    <s v="05/04/2017 05:44am"/>
    <x v="3"/>
    <d v="2017-12-30T00:00:00"/>
    <n v="10000"/>
    <n v="0.01"/>
    <n v="1"/>
    <s v="05/11/2017 01:32am"/>
    <s v="Stretch"/>
    <x v="5"/>
    <s v="Storage"/>
    <s v="IBM ESS GLx and GLxS models - Spectrum Scale SW component"/>
    <s v="JASON (JASON) HSIEH"/>
    <s v="ZBLKPOC"/>
    <m/>
    <m/>
  </r>
  <r>
    <s v="UC-5KJFD5Y"/>
    <s v="Japan"/>
    <s v="Japan"/>
    <s v="NISSIN CORPORATION                                                    "/>
    <s v="Blockchain??????????????????????"/>
    <x v="4"/>
    <m/>
    <m/>
    <m/>
    <x v="3"/>
    <x v="6"/>
    <d v="2017-10-30T00:00:00"/>
    <d v="2017-06-06T00:00:00"/>
    <x v="3"/>
    <d v="2017-10-30T00:00:00"/>
    <n v="9523"/>
    <n v="9.5230000000000002E-3"/>
    <n v="2"/>
    <d v="2017-06-08T00:00:00"/>
    <s v="NIR"/>
    <x v="0"/>
    <s v="Cog Process Trnsfmtn"/>
    <s v="CPR: Blockchain Consulting"/>
    <s v="Maruyama, Anna"/>
    <s v="BLKHSBN"/>
    <m/>
    <m/>
  </r>
  <r>
    <s v="CM-HBRBUYR"/>
    <s v="Europe"/>
    <s v="DACH"/>
    <s v="Energie Steiermark AG                                                 "/>
    <s v="Blockchain-workshop"/>
    <x v="2"/>
    <m/>
    <m/>
    <m/>
    <x v="3"/>
    <x v="5"/>
    <d v="2017-10-13T00:00:00"/>
    <d v="2017-06-07T00:00:00"/>
    <x v="3"/>
    <d v="2017-10-13T00:00:00"/>
    <n v="8000"/>
    <n v="8.0000000000000002E-3"/>
    <n v="12"/>
    <d v="2017-06-08T00:00:00"/>
    <s v="NIR"/>
    <x v="0"/>
    <s v="Cog Process Trnsfmtn"/>
    <s v="CPR: Blockchain Consulting"/>
    <s v="KoflerPetas, Jeanette"/>
    <s v="NONE:No code/solution involved"/>
    <m/>
    <m/>
  </r>
  <r>
    <s v="NK-DD9TCRZ"/>
    <s v="Asia Pacific"/>
    <s v="ANZ"/>
    <s v="AUSTRALIAN SECURITIES &amp; INVESTMENTS COMMISSION"/>
    <s v="Bluemix Platform for Blockchain Initiative"/>
    <x v="0"/>
    <m/>
    <m/>
    <m/>
    <x v="3"/>
    <x v="0"/>
    <d v="2017-12-21T00:00:00"/>
    <s v="05/29/2017 11:23pm"/>
    <x v="4"/>
    <d v="2017-12-21T00:00:00"/>
    <n v="7440"/>
    <n v="7.4400000000000004E-3"/>
    <n v="12"/>
    <s v="06/01/2017 01:32am"/>
    <s v="NIR"/>
    <x v="1"/>
    <s v="Cloud Developer Service"/>
    <s v="Bluemix Public Subscription"/>
    <s v="ROBERT (Robert) NADER"/>
    <m/>
    <m/>
    <m/>
  </r>
  <r>
    <s v="LH-6YPPOYZ"/>
    <s v="Latin America"/>
    <s v="Brazil"/>
    <s v="BANCO CENTRAL DO BRASIL                                               "/>
    <s v="Blockchain for BACEN"/>
    <x v="1"/>
    <m/>
    <m/>
    <m/>
    <x v="3"/>
    <x v="1"/>
    <d v="2017-11-23T00:00:00"/>
    <d v="2017-06-07T00:00:00"/>
    <x v="4"/>
    <d v="2017-09-05T00:00:00"/>
    <n v="6374"/>
    <n v="6.3740000000000003E-3"/>
    <n v="12"/>
    <d v="2017-06-08T00:00:00"/>
    <s v="NIR"/>
    <x v="0"/>
    <s v="Cog Process Trnsfmtn"/>
    <s v="UNK - Blockchain (CPR)"/>
    <s v="Storino, Raul Coimbra"/>
    <m/>
    <m/>
    <m/>
  </r>
  <r>
    <s v="0I-4IP9M38"/>
    <s v="Europe"/>
    <s v="Nordic"/>
    <s v="H&amp;M HENNES &amp; MAURITZ GBC AB"/>
    <s v="H&amp;M Blockchain POC"/>
    <x v="4"/>
    <m/>
    <m/>
    <m/>
    <x v="3"/>
    <x v="7"/>
    <d v="2017-10-06T00:00:00"/>
    <s v="04/20/2017 03:39am"/>
    <x v="7"/>
    <d v="2017-10-06T00:00:00"/>
    <n v="5000"/>
    <n v="5.0000000000000001E-3"/>
    <n v="3"/>
    <s v="04/27/2017 01:32am"/>
    <s v="NIR"/>
    <x v="0"/>
    <s v="Cognitive Process Transformation"/>
    <s v="CPR: Blockchain Consulting"/>
    <s v="Paul (PAUL) Klick"/>
    <m/>
    <m/>
    <m/>
  </r>
  <r>
    <s v="DG-DM8CZCU"/>
    <s v="Europe"/>
    <s v="DACH"/>
    <s v="First Data Deutschland GmbH                                           "/>
    <s v="CeBIT17-Security,Analytics-macht sich Gedanken über GDPR; 1. Assessment; 2."/>
    <x v="1"/>
    <m/>
    <m/>
    <m/>
    <x v="3"/>
    <x v="1"/>
    <d v="2017-10-09T00:00:00"/>
    <d v="2017-03-21T00:00:00"/>
    <x v="4"/>
    <d v="2017-10-09T00:00:00"/>
    <n v="5000"/>
    <n v="5.0000000000000001E-3"/>
    <n v="12"/>
    <d v="2017-04-10T00:00:00"/>
    <s v="NIR"/>
    <x v="0"/>
    <s v="Cog Process Trnsfmtn"/>
    <s v="UNK - Blockchain (CPR)"/>
    <s v="Toussaint, Martin *CONTRACTOR*"/>
    <m/>
    <m/>
    <m/>
  </r>
  <r>
    <s v="7I-431DQ3Z"/>
    <s v="MEA"/>
    <s v="MEA"/>
    <s v="THE BEST FUNERAL SOCIETY                                              "/>
    <s v="Hollard - Blockchain"/>
    <x v="1"/>
    <m/>
    <m/>
    <m/>
    <x v="3"/>
    <x v="2"/>
    <d v="2017-12-22T00:00:00"/>
    <d v="2017-06-07T00:00:00"/>
    <x v="4"/>
    <d v="2017-12-22T00:00:00"/>
    <n v="3718"/>
    <n v="3.718E-3"/>
    <n v="12"/>
    <d v="2017-06-08T00:00:00"/>
    <s v="NIR"/>
    <x v="0"/>
    <s v="Cog Process Trnsfmtn"/>
    <s v="UNK - Blockchain (CPR)"/>
    <s v="Gatawa, Tatenda Bernard (Tatenda Bernard)"/>
    <s v="CLOUDMSP:Only for sales TO cloud service providers"/>
    <m/>
    <m/>
  </r>
  <r>
    <s v="OB-JJCSZ3Y"/>
    <s v="North America"/>
    <s v="US Finance Service"/>
    <s v="Chain"/>
    <s v="Bluemix Infrastructure for blockchain hosting"/>
    <x v="1"/>
    <m/>
    <m/>
    <m/>
    <x v="3"/>
    <x v="1"/>
    <d v="2017-12-31T00:00:00"/>
    <s v="06/07/2017 09:55am"/>
    <x v="4"/>
    <d v="2017-12-31T00:00:00"/>
    <n v="2000"/>
    <n v="2E-3"/>
    <n v="1"/>
    <s v="06/08/2017 01:32am"/>
    <s v="Stretch"/>
    <x v="1"/>
    <s v="Cloud Developer Service"/>
    <m/>
    <s v="Stephanie C. (Stephanie) Louis"/>
    <s v="BLKHSBN"/>
    <m/>
    <m/>
  </r>
  <r>
    <s v="LU-SBK7LO5"/>
    <s v="Europe"/>
    <s v="Italy"/>
    <s v="CREVAL SISTEMI E SERVIZI                                              "/>
    <s v="Blockchain Bluemix Creval"/>
    <x v="1"/>
    <m/>
    <m/>
    <m/>
    <x v="3"/>
    <x v="1"/>
    <d v="2017-12-31T00:00:00"/>
    <d v="2017-05-05T00:00:00"/>
    <x v="4"/>
    <d v="2017-12-31T00:00:00"/>
    <n v="1000"/>
    <n v="1E-3"/>
    <n v="12"/>
    <d v="2017-05-11T00:00:00"/>
    <s v="NIR"/>
    <x v="7"/>
    <s v="Industry Platform"/>
    <s v="UNK - High Security Business Network"/>
    <s v="Albo, Davide"/>
    <s v="CMSGBS"/>
    <m/>
    <m/>
  </r>
  <r>
    <s v="3J-555IBT7"/>
    <s v="Asia Pacific"/>
    <s v="ASEAN"/>
    <s v="THE BANK OF TOKYO-MITSUBISHI                                          "/>
    <s v="Blockchain PaaS solution"/>
    <x v="1"/>
    <m/>
    <m/>
    <m/>
    <x v="3"/>
    <x v="1"/>
    <d v="2017-11-24T00:00:00"/>
    <d v="2017-05-28T00:00:00"/>
    <x v="4"/>
    <d v="2017-11-24T00:00:00"/>
    <n v="800"/>
    <n v="8.0000000000000004E-4"/>
    <n v="12"/>
    <d v="2017-06-08T00:00:00"/>
    <s v="NIR"/>
    <x v="3"/>
    <s v="Infrastructure Svcs"/>
    <s v="6950-16G GTS Split Blockchain on Bluemix (Finance Use Only)"/>
    <s v="TEO, JASON CHIN JOO (Jason Chin Joo)"/>
    <s v="BLKHSBN:HW SP: Blockchain High Sec Bus Netwk Blmix, ZBLKPOC:HW SP: Blockchain Proof of Concept"/>
    <m/>
    <m/>
  </r>
  <r>
    <s v="SZ-LDR9HNM"/>
    <s v="North America"/>
    <s v="US Finance Service"/>
    <s v="INOVANT LLC"/>
    <s v="Blockchain"/>
    <x v="1"/>
    <m/>
    <m/>
    <m/>
    <x v="3"/>
    <x v="1"/>
    <d v="2017-10-30T00:00:00"/>
    <s v="01/30/2017 12:29pm"/>
    <x v="3"/>
    <d v="2017-10-30T00:00:00"/>
    <n v="500"/>
    <n v="5.0000000000000001E-4"/>
    <n v="1"/>
    <s v="05/11/2017 01:32am"/>
    <s v="Stretch"/>
    <x v="5"/>
    <s v="System z"/>
    <s v="Linux on IBM z Systems"/>
    <s v="Christina R. (Christa) Dyck"/>
    <m/>
    <m/>
    <m/>
  </r>
  <r>
    <s v="8K-163RFFG"/>
    <s v="Europe"/>
    <s v="DACH"/>
    <s v="Schenker AG                                                           "/>
    <s v="BLOCKCHAIN Pilot Project (4P-4YBA9J7 Folgeprojekt)"/>
    <x v="4"/>
    <m/>
    <m/>
    <m/>
    <x v="3"/>
    <x v="6"/>
    <d v="2017-11-17T00:00:00"/>
    <d v="2017-05-08T00:00:00"/>
    <x v="3"/>
    <d v="2017-11-20T00:00:00"/>
    <n v="500"/>
    <n v="5.0000000000000001E-4"/>
    <n v="6"/>
    <d v="2017-05-11T00:00:00"/>
    <s v="NIR"/>
    <x v="0"/>
    <s v="Cog Process Trnsfmtn"/>
    <s v="CPR: Blockchain Consulting"/>
    <s v="Nowak, Dirk"/>
    <s v="ISA-BankFMFS03-BackOfficeOps, ISA-C&amp;PIS13-UpstrmPetroSolns, ISA-C&amp;PIS21-MidDownstreamPetro"/>
    <m/>
    <m/>
  </r>
  <r>
    <s v="C1-OT5LY7O"/>
    <s v="North America"/>
    <s v="US Industrial"/>
    <s v="EXXONMOBIL GLOBAL SERVICES COMPANY"/>
    <s v="Blockchain - next phase of PoC - Capital Projects Materials Management Use case"/>
    <x v="3"/>
    <m/>
    <m/>
    <m/>
    <x v="3"/>
    <x v="11"/>
    <d v="2017-10-27T00:00:00"/>
    <s v="02/05/2017 03:55pm"/>
    <x v="3"/>
    <d v="2017-10-27T00:00:00"/>
    <n v="400"/>
    <n v="4.0000000000000002E-4"/>
    <n v="4"/>
    <s v="04/13/2017 01:32am"/>
    <s v="At Risk"/>
    <x v="0"/>
    <s v="iX Growth Platform"/>
    <s v="DSI - DS: Digital Bus Strategy: Digital Reinvention"/>
    <s v="James N. (Jim) Lawnin"/>
    <m/>
    <m/>
    <m/>
  </r>
  <r>
    <s v="3E-TNL9T6B"/>
    <s v="Europe"/>
    <s v="DACH"/>
    <s v="ERGO Versicherungsgruppe AG                                           "/>
    <s v="Blockchain Project"/>
    <x v="1"/>
    <m/>
    <m/>
    <m/>
    <x v="3"/>
    <x v="2"/>
    <d v="2017-12-29T00:00:00"/>
    <d v="2017-05-03T00:00:00"/>
    <x v="3"/>
    <d v="2017-12-29T00:00:00"/>
    <n v="250"/>
    <n v="2.5000000000000001E-4"/>
    <n v="12"/>
    <d v="2017-05-04T00:00:00"/>
    <s v="Stretch"/>
    <x v="0"/>
    <s v="Cog Process Trnsfmtn"/>
    <s v="CPR: Blockchain - Apple"/>
    <s v="Felbeck, Alexander"/>
    <s v="BLKHSBN"/>
    <m/>
    <m/>
  </r>
  <r>
    <s v="WS-VKQWPVE"/>
    <s v="Europe"/>
    <s v="UKI"/>
    <s v="VODAFONE                                                              "/>
    <s v="Blockchain for Vodafone Supply Chain"/>
    <x v="2"/>
    <m/>
    <m/>
    <m/>
    <x v="3"/>
    <x v="3"/>
    <d v="2017-10-02T00:00:00"/>
    <d v="2017-04-06T00:00:00"/>
    <x v="3"/>
    <d v="2017-10-02T00:00:00"/>
    <n v="155"/>
    <n v="1.55E-4"/>
    <n v="12"/>
    <d v="2017-04-13T00:00:00"/>
    <s v="Stretch"/>
    <x v="0"/>
    <s v="Cloud App Innov"/>
    <s v="CAI Big Data Srvs Blockchain on Big Data"/>
    <s v="Crouch, P (Peter)"/>
    <s v="ISA-BankFMFS03-BackOfficeOps"/>
    <m/>
    <m/>
  </r>
  <r>
    <s v="5E-W2RM6MK"/>
    <s v="Europe"/>
    <s v="DACH"/>
    <s v="Kuehne + Nagel (AG + Co.) KG"/>
    <s v="Blockchain"/>
    <x v="4"/>
    <m/>
    <m/>
    <m/>
    <x v="3"/>
    <x v="6"/>
    <d v="2017-11-01T00:00:00"/>
    <s v="09/12/2016 05:55am"/>
    <x v="4"/>
    <d v="2017-11-01T00:00:00"/>
    <n v="151"/>
    <n v="1.5100000000000001E-4"/>
    <n v="12"/>
    <s v="01/22/2017 06:37am"/>
    <s v="Stretch"/>
    <x v="1"/>
    <s v="Lab Services"/>
    <s v="Software Services - Bluemix Garage"/>
    <s v="DATA WITHHELD"/>
    <m/>
    <m/>
    <m/>
  </r>
  <r>
    <s v="NW-3YJ8ZSM"/>
    <s v="MEA"/>
    <s v="MEA"/>
    <s v="S A RESERVE BANK                                                      "/>
    <s v="Blockchain Proof of Concept for digitization of customs records"/>
    <x v="1"/>
    <m/>
    <m/>
    <m/>
    <x v="3"/>
    <x v="1"/>
    <d v="2017-12-12T00:00:00"/>
    <d v="2017-04-18T00:00:00"/>
    <x v="4"/>
    <d v="2017-12-12T00:00:00"/>
    <n v="100"/>
    <n v="1E-4"/>
    <n v="12"/>
    <d v="2017-04-20T00:00:00"/>
    <s v="Stretch"/>
    <x v="0"/>
    <s v="Cog Process Trnsfmtn"/>
    <s v="UNK - Blockchain (CPR)"/>
    <s v="GOVENDER, NARUSHA (Chantelle)"/>
    <s v="NONE:No code/solution involved"/>
    <m/>
    <m/>
  </r>
  <r>
    <s v="XQ-IM6SV4G"/>
    <s v="Asia Pacific"/>
    <s v="ASEAN"/>
    <s v="THE STOCK EXCHANGE OF THAILAND"/>
    <s v="Blockchain - ZBLKPOC for an Hyper-Ledger (On-prem)"/>
    <x v="1"/>
    <m/>
    <m/>
    <m/>
    <x v="3"/>
    <x v="1"/>
    <d v="2017-12-29T00:00:00"/>
    <s v="12/20/2016 11:18pm"/>
    <x v="4"/>
    <d v="2017-12-29T00:00:00"/>
    <n v="100"/>
    <n v="1E-4"/>
    <n v="1"/>
    <s v="12/22/2016 01:32am"/>
    <s v="Stretch"/>
    <x v="5"/>
    <s v="System z"/>
    <m/>
    <s v="CHUTIMA (Chutima) KUMNERDCHUTRAKUL"/>
    <m/>
    <m/>
    <m/>
  </r>
  <r>
    <s v="H6-GC27JTI"/>
    <s v="North America"/>
    <s v="US Finance Service"/>
    <s v="AMERICAN INTERNATIONAL GROUP INC                                      "/>
    <s v="Blockchain for trade finance insurance"/>
    <x v="1"/>
    <m/>
    <m/>
    <m/>
    <x v="3"/>
    <x v="1"/>
    <d v="2017-11-09T00:00:00"/>
    <d v="2017-03-09T00:00:00"/>
    <x v="3"/>
    <d v="2017-11-09T00:00:00"/>
    <n v="1"/>
    <n v="9.9999999999999995E-7"/>
    <n v="12"/>
    <d v="2017-04-20T00:00:00"/>
    <s v="NIR"/>
    <x v="0"/>
    <s v="Cog Process Trnsfmtn"/>
    <s v="CPR: Blockchain Consulting"/>
    <s v="BRAUNSTEIN, DAVID S (Dave)"/>
    <s v="ZBLKPOC"/>
    <m/>
    <m/>
  </r>
  <r>
    <s v="ST-WCXBLJU"/>
    <s v="North America"/>
    <s v="US Distribution"/>
    <s v="CVS PHARMACY INC                                                      "/>
    <s v="CVS - Blockchain (Specialty Drugs)"/>
    <x v="0"/>
    <m/>
    <m/>
    <m/>
    <x v="3"/>
    <x v="10"/>
    <d v="2017-12-22T00:00:00"/>
    <d v="2017-05-15T00:00:00"/>
    <x v="4"/>
    <d v="2017-12-22T00:00:00"/>
    <n v="1"/>
    <n v="9.9999999999999995E-7"/>
    <n v="12"/>
    <d v="2017-05-18T00:00:00"/>
    <s v="NIR"/>
    <x v="0"/>
    <s v="Cog Process Trnsfmtn"/>
    <s v="UNK - Blockchain (CPR)"/>
    <s v="Jarvis, Nicholas A. (Nick)"/>
    <s v="ZBLKPOC:HW SP: Blockchain Proof of Concept"/>
    <m/>
    <m/>
  </r>
  <r>
    <s v="TI-U925FVC"/>
    <s v="Europe"/>
    <s v="DACH"/>
    <s v="HUK COBURG"/>
    <s v="Blockchain Strategie und Umsetzung"/>
    <x v="1"/>
    <m/>
    <m/>
    <m/>
    <x v="3"/>
    <x v="2"/>
    <d v="2017-10-17T00:00:00"/>
    <s v="05/02/2017 09:47am"/>
    <x v="4"/>
    <d v="2017-10-17T00:00:00"/>
    <n v="0"/>
    <n v="0"/>
    <n v="1"/>
    <s v="05/04/2017 01:31am"/>
    <s v="NIR"/>
    <x v="1"/>
    <s v="Cloud Developer Service"/>
    <m/>
    <s v="DATA WITHHELD"/>
    <s v="CLOUD1:All Cloud Sales other than to Cloud SPs"/>
    <m/>
    <m/>
  </r>
  <r>
    <s v="NN-655HH29"/>
    <s v="North America"/>
    <s v="US Communica/CSI"/>
    <s v="FLEETCOR TECHNOLOGIES INC"/>
    <s v="Blockchain Smart Contracts &amp; Payments Engine MVP: Lab Services"/>
    <x v="3"/>
    <m/>
    <m/>
    <m/>
    <x v="3"/>
    <x v="4"/>
    <d v="2017-10-20T00:00:00"/>
    <s v="04/04/2017 02:07pm"/>
    <x v="2"/>
    <d v="2017-10-20T00:00:00"/>
    <n v="0"/>
    <n v="0"/>
    <n v="1"/>
    <s v="04/27/2017 01:31am"/>
    <s v="NIR"/>
    <x v="0"/>
    <s v="Cognitive Process Transformation"/>
    <s v="CPR: Blockchain Consulting"/>
    <s v="STACIE (Stacie) CRISP"/>
    <m/>
    <m/>
    <m/>
  </r>
  <r>
    <s v="BP1-UK-CWFN8P1"/>
    <s v="Asia Pacific"/>
    <s v="ASEAN"/>
    <s v="BANPU PUBLIC COMPANY LIMITED                                          "/>
    <s v="Blockchain"/>
    <x v="3"/>
    <m/>
    <m/>
    <m/>
    <x v="3"/>
    <x v="12"/>
    <d v="2017-12-28T00:00:00"/>
    <d v="2017-06-02T00:00:00"/>
    <x v="3"/>
    <d v="2017-12-28T00:00:00"/>
    <n v="0"/>
    <n v="0"/>
    <n v="12"/>
    <d v="2017-06-08T00:00:00"/>
    <s v="NIR"/>
    <x v="0"/>
    <s v="Cog Process Trnsfmtn"/>
    <s v="CPR: Blockchain - Apple"/>
    <s v="BUSINESSPARTNER"/>
    <s v="CLOUD1:All Cloud Sales other than to Cloud SPs"/>
    <m/>
    <m/>
  </r>
  <r>
    <s v="R9-1GV85AF"/>
    <s v="North America"/>
    <s v="US Industrial"/>
    <s v="3M CO"/>
    <s v="Software Blockchain Services"/>
    <x v="3"/>
    <m/>
    <m/>
    <m/>
    <x v="3"/>
    <x v="12"/>
    <d v="2017-12-29T00:00:00"/>
    <s v="02/13/2017 05:21pm"/>
    <x v="4"/>
    <d v="2017-12-29T00:00:00"/>
    <n v="0"/>
    <n v="0"/>
    <n v="12"/>
    <s v="04/06/2017 01:32am"/>
    <s v="NIR"/>
    <x v="1"/>
    <s v="Lab Services"/>
    <m/>
    <s v="JAMES (James) ALEXANDER"/>
    <m/>
    <m/>
    <m/>
  </r>
  <r>
    <s v="4M-OBW75S3"/>
    <s v="Asia Pacific"/>
    <s v="ASEAN"/>
    <s v="AMERICAN INTERNATIONAL ASSURANCE BHD"/>
    <s v="Blockchain for Insurance"/>
    <x v="1"/>
    <m/>
    <m/>
    <m/>
    <x v="3"/>
    <x v="2"/>
    <d v="2017-12-29T00:00:00"/>
    <s v="11/14/2016 08:11am"/>
    <x v="4"/>
    <d v="2017-12-29T00:00:00"/>
    <n v="0"/>
    <n v="0"/>
    <n v="12"/>
    <s v="03/12/2017 11:02pm"/>
    <s v="NIR"/>
    <x v="17"/>
    <s v="Watson Commerce"/>
    <m/>
    <s v="SIEW LEI (Louie) THAM"/>
    <s v="ISA-999-NoSolutionSold"/>
    <m/>
    <m/>
  </r>
  <r>
    <s v="8U-NGZHH4N"/>
    <s v="North America"/>
    <s v="US Communica/CSI"/>
    <s v="WIPRO, LLC"/>
    <s v="Blockchain"/>
    <x v="3"/>
    <m/>
    <m/>
    <m/>
    <x v="3"/>
    <x v="4"/>
    <d v="2017-12-29T00:00:00"/>
    <s v="03/10/2017 07:30am"/>
    <x v="4"/>
    <m/>
    <m/>
    <n v="0"/>
    <m/>
    <m/>
    <m/>
    <x v="15"/>
    <m/>
    <m/>
    <s v="MICHAEL J. (MICHAEL) FUCITO"/>
    <m/>
    <m/>
    <m/>
  </r>
  <r>
    <m/>
    <m/>
    <m/>
    <m/>
    <m/>
    <x v="6"/>
    <m/>
    <m/>
    <m/>
    <x v="4"/>
    <x v="13"/>
    <m/>
    <m/>
    <x v="8"/>
    <m/>
    <m/>
    <m/>
    <m/>
    <m/>
    <m/>
    <x v="15"/>
    <m/>
    <m/>
    <m/>
    <m/>
    <m/>
    <m/>
  </r>
</pivotCacheRecords>
</file>

<file path=xl/pivotCache/pivotCacheRecords2.xml><?xml version="1.0" encoding="utf-8"?>
<pivotCacheRecords xmlns="http://schemas.openxmlformats.org/spreadsheetml/2006/main" xmlns:r="http://schemas.openxmlformats.org/officeDocument/2006/relationships" count="2068">
  <r>
    <s v="8Q-WAUN7O7"/>
    <x v="0"/>
    <s v="France"/>
    <s v="BNP PARIBAS SECURITIES SERVICES"/>
    <s v="Blockchain platform for unlisted markets"/>
    <x v="0"/>
    <x v="0"/>
    <s v="India"/>
    <s v="Involved in solutioning"/>
    <x v="0"/>
    <x v="0"/>
    <d v="2017-10-22T00:00:00"/>
    <s v="07/24/2017 11:50am"/>
    <x v="0"/>
    <d v="2018-01-01T00:00:00"/>
    <n v="40000000"/>
    <n v="40"/>
    <n v="12"/>
    <s v="07/27/2017 01:32am"/>
    <s v="NIR"/>
    <x v="0"/>
    <s v="Cognitive Process Transformation"/>
    <s v="CPR: Blockchain Consulting"/>
    <s v="Anne (ANNE) Dore"/>
    <s v="ISA-BankFS08-Blockchain"/>
    <x v="0"/>
    <m/>
  </r>
  <r>
    <s v="6O-Y8JL0DZ"/>
    <x v="1"/>
    <s v="US Industrial"/>
    <s v="THE BOEING CO                                                         "/>
    <s v="PLM Data Migration"/>
    <x v="1"/>
    <x v="1"/>
    <m/>
    <m/>
    <x v="0"/>
    <x v="1"/>
    <d v="2017-12-15T00:00:00"/>
    <d v="2017-05-17T00:00:00"/>
    <x v="1"/>
    <d v="2017-12-15T00:00:00"/>
    <n v="20000000"/>
    <n v="20"/>
    <n v="12"/>
    <d v="2017-07-21T00:00:00"/>
    <s v="Stretch"/>
    <x v="0"/>
    <s v="Cog Process Trnsfmtn"/>
    <s v="CPR: Blockchain Consulting"/>
    <s v="Rutkowski, Suzanne M."/>
    <s v="COGNITIV"/>
    <x v="0"/>
    <m/>
  </r>
  <r>
    <s v="U3-C9SG5S9"/>
    <x v="0"/>
    <s v="DACH"/>
    <s v="SGS SA                                                                "/>
    <s v="Global Farm-to-Fork Food Provenance-as-a-Service Track &amp; Trace Platform"/>
    <x v="1"/>
    <x v="1"/>
    <m/>
    <m/>
    <x v="0"/>
    <x v="2"/>
    <d v="2017-11-20T00:00:00"/>
    <d v="2017-01-23T00:00:00"/>
    <x v="1"/>
    <d v="2017-11-20T00:00:00"/>
    <n v="13000000"/>
    <n v="13"/>
    <n v="60"/>
    <d v="2017-07-06T00:00:00"/>
    <s v="Key stretch"/>
    <x v="0"/>
    <s v="Cloud App Innov"/>
    <s v="CAI Big Data Srvs Blockchain on Big Data"/>
    <s v="CoinKhalfa, Gwenaelle"/>
    <s v="ZBLKPOC, BLKHSBN"/>
    <x v="0"/>
    <m/>
  </r>
  <r>
    <s v="U3-C9SG5S9"/>
    <x v="0"/>
    <s v="DACH"/>
    <s v="SGS SA                                                                "/>
    <s v="Global Farm-to-Fork Food Provenance-as-a-Service Track &amp; Trace Platform"/>
    <x v="1"/>
    <x v="1"/>
    <m/>
    <m/>
    <x v="0"/>
    <x v="2"/>
    <d v="2017-11-20T00:00:00"/>
    <d v="2017-01-23T00:00:00"/>
    <x v="1"/>
    <d v="2017-11-20T00:00:00"/>
    <n v="13000000"/>
    <n v="13"/>
    <n v="60"/>
    <d v="2017-07-05T00:00:00"/>
    <s v="Stretch"/>
    <x v="0"/>
    <s v="Cog Process Trnsfmtn"/>
    <s v="CPR: Blockchain Consulting"/>
    <s v="CoinKhalfa, Gwenaelle"/>
    <s v="ZBLKPOC, BLKHSBN"/>
    <x v="0"/>
    <m/>
  </r>
  <r>
    <s v="PD-90VH33V"/>
    <x v="0"/>
    <s v="DACH"/>
    <s v="ZF Friedrichshafen AG"/>
    <s v="Car eWallet Blockchain Platform - New business model_x000a_Cooperation between ZF/UBS/IBM"/>
    <x v="1"/>
    <x v="1"/>
    <m/>
    <m/>
    <x v="1"/>
    <x v="1"/>
    <d v="2017-09-22T00:00:00"/>
    <s v="05/11/2017 10:34am"/>
    <x v="1"/>
    <d v="2018-10-01T00:00:00"/>
    <n v="10000000"/>
    <n v="10"/>
    <n v="36"/>
    <s v="06/27/2017 03:53am"/>
    <s v="Key stretch"/>
    <x v="0"/>
    <s v="Cognitive Process Transformation"/>
    <s v="CPR: Blockchain Consulting"/>
    <s v="DATA WITHHELD"/>
    <m/>
    <x v="0"/>
    <m/>
  </r>
  <r>
    <s v="86-NZV4PSX"/>
    <x v="1"/>
    <s v="US Distribution"/>
    <s v="WAL-MART STORES INC"/>
    <s v="Blockchain garages"/>
    <x v="2"/>
    <x v="0"/>
    <s v="India"/>
    <s v="Industry Leader Connected with Geo. Yet to get input"/>
    <x v="0"/>
    <x v="3"/>
    <d v="2017-10-14T00:00:00"/>
    <s v="10/19/2016 05:32pm"/>
    <x v="2"/>
    <d v="2017-10-14T00:00:00"/>
    <n v="8000000"/>
    <n v="8"/>
    <n v="36"/>
    <s v="06/27/2017 12:47pm"/>
    <s v="Key stretch"/>
    <x v="0"/>
    <s v="Cognitive Process Transformation"/>
    <s v="CBDS: Watson IoT - Next Gen Supply Chain"/>
    <s v="Troy T. (Troy) Siwek"/>
    <s v="ISA-RetailDS16-Analytics"/>
    <x v="0"/>
    <m/>
  </r>
  <r>
    <s v="DH-YKBUYEO"/>
    <x v="0"/>
    <s v="UKI"/>
    <s v="PREMIER OIL PLC"/>
    <s v="Premier Falkland Islands FPSO - Digitalisation and Remote monitoring using IoT/ Cognitive/ Blockchain"/>
    <x v="1"/>
    <x v="1"/>
    <m/>
    <m/>
    <x v="0"/>
    <x v="4"/>
    <d v="2017-12-08T00:00:00"/>
    <s v="04/07/2017 09:54am"/>
    <x v="1"/>
    <d v="2017-12-08T00:00:00"/>
    <n v="7750003"/>
    <n v="7.7500029999999995"/>
    <n v="24"/>
    <s v="04/13/2017 01:32am"/>
    <s v="NIR"/>
    <x v="1"/>
    <s v="Platform &amp; Industry Solutions"/>
    <m/>
    <s v="Sunilkumar (SUNILKUMAR) Ramakrishnan"/>
    <s v="BLKHSBN:HW SP: Blockchain High Sec Bus Netwk Blmix, ISA-C&amp;PIS13-UpstrmPetroSolns, WATSNIOT:Embedded: Watson Internet of Things - Co"/>
    <x v="0"/>
    <m/>
  </r>
  <r>
    <s v="MK-DUW44Q2"/>
    <x v="0"/>
    <s v="UKI"/>
    <s v="LONDON STOCK EXCHANGE PLC"/>
    <s v=" LSE Netting and Blockchain - Business Case and Build out"/>
    <x v="0"/>
    <x v="0"/>
    <s v="US Garage &amp; IRL"/>
    <s v="In touch with Kevin Gill &amp; Paul Berry who is working on the LSE Deal. Currently leveraging research staff to build the POC. Will engage CIC later"/>
    <x v="0"/>
    <x v="0"/>
    <d v="2017-10-27T00:00:00"/>
    <s v="01/12/2017 10:27am"/>
    <x v="0"/>
    <d v="2017-10-27T00:00:00"/>
    <n v="7285003"/>
    <n v="7.2850029999999997"/>
    <n v="12"/>
    <s v="07/27/2017 01:32am"/>
    <s v="Stretch"/>
    <x v="0"/>
    <s v="Cognitive Process Transformation"/>
    <s v="CPR: Blockchain Consulting"/>
    <s v="Satya (SATYA) Bandi"/>
    <s v="AGILE:Agile or Agility is a component of the solu, ISA-BankFS08-Blockchain, ZBLKPOC:HW SP: Blockchain Proof of Concept"/>
    <x v="0"/>
    <m/>
  </r>
  <r>
    <s v="EO-C53K9NF"/>
    <x v="1"/>
    <s v="US Distribution"/>
    <s v="CONAGRA FOODS INC                                                     "/>
    <s v="Improve trade promotion forecasting"/>
    <x v="2"/>
    <x v="1"/>
    <m/>
    <m/>
    <x v="0"/>
    <x v="3"/>
    <d v="2017-12-22T00:00:00"/>
    <d v="2017-01-26T00:00:00"/>
    <x v="1"/>
    <m/>
    <n v="5000000"/>
    <n v="5"/>
    <n v="18"/>
    <d v="2017-04-13T00:00:00"/>
    <s v="Stretch"/>
    <x v="0"/>
    <s v="Cog Process Trnsfmtn"/>
    <s v="CPR: Blockchain Consulting"/>
    <s v="MURPHY, GREGORY S (Greg)"/>
    <m/>
    <x v="0"/>
    <m/>
  </r>
  <r>
    <s v="OV-NMS8WIT"/>
    <x v="1"/>
    <s v="US Industrial"/>
    <s v="Cisco"/>
    <s v="Blockchain for SupplyChain - Production"/>
    <x v="1"/>
    <x v="0"/>
    <s v="India"/>
    <s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
    <x v="1"/>
    <x v="5"/>
    <d v="2017-09-15T00:00:00"/>
    <s v="12/02/2016 02:28pm"/>
    <x v="1"/>
    <d v="2017-09-29T00:00:00"/>
    <n v="5000000"/>
    <n v="5"/>
    <n v="18"/>
    <s v="04/14/2017 09:04am"/>
    <s v="NIR"/>
    <x v="0"/>
    <s v="Cloud Application Innovation"/>
    <s v="CAI Accel App Dev &amp; Integration - Private no-Cloud"/>
    <s v="PETER K. (Peter) KHOURY"/>
    <s v="BLKHSBN:HW SP: Blockchain High Sec Bus Netwk Blmix, ISA-ElecIS09-CogSupplyChain"/>
    <x v="0"/>
    <m/>
  </r>
  <r>
    <s v="W5-4TV527K"/>
    <x v="1"/>
    <s v="US Public"/>
    <s v="BLUE CROSS &amp; BLUE SHIELD OF NORTH CAROLINA"/>
    <s v="Blockchain Interest - Clinical Data Use Case"/>
    <x v="3"/>
    <x v="0"/>
    <s v="India"/>
    <s v="Involved in initial discussion and workshops"/>
    <x v="1"/>
    <x v="6"/>
    <d v="2017-08-16T00:00:00"/>
    <s v="08/04/2016 09:24am"/>
    <x v="1"/>
    <d v="2017-08-16T00:00:00"/>
    <n v="5000000"/>
    <n v="5"/>
    <n v="12"/>
    <s v="01/22/2017 04:48am"/>
    <s v="NIR"/>
    <x v="0"/>
    <s v="Cloud Application Innovation"/>
    <s v="CAI Mobile at Scale Strategy, Creative &amp; Design"/>
    <s v="SUSHEEL K. (Susheel) LADWA"/>
    <s v="ISA-HealthPH30-ConsumerSvcs"/>
    <x v="0"/>
    <m/>
  </r>
  <r>
    <s v="UU-OW9E6XY"/>
    <x v="0"/>
    <s v="DACH"/>
    <s v="TUI AG"/>
    <s v="Blockchain approach for hotel allotments and further use cases"/>
    <x v="2"/>
    <x v="1"/>
    <m/>
    <m/>
    <x v="0"/>
    <x v="7"/>
    <d v="2017-12-08T00:00:00"/>
    <s v="07/14/2017 07:33am"/>
    <x v="1"/>
    <d v="2017-12-08T00:00:00"/>
    <n v="5000000"/>
    <n v="5"/>
    <n v="36"/>
    <s v="07/20/2017 01:32am"/>
    <s v="Stretch"/>
    <x v="0"/>
    <s v="Cognitive Process Transformation"/>
    <s v="CPR: Blockchain Consulting"/>
    <s v="DATA WITHHELD"/>
    <s v="BLKHSBN:HW SP: Blockchain High Sec Bus Netwk Blmix, BLUEMIXX:GBS Bluemix Custom Application Services, CLDMS:CLD&amp;COG: Cloud Managed Services, ISA-T&amp;TDS27-OpsPlan&amp;Opt, ZBLKPOC:HW SP: Blockchain Proof of Concept"/>
    <x v="0"/>
    <m/>
  </r>
  <r>
    <s v="IO-NC00NH5"/>
    <x v="0"/>
    <s v="Nordic"/>
    <s v="VATTENFALL AB"/>
    <s v="Blockchain for finance - MVP + Final solution - Bad Depts across region etc."/>
    <x v="4"/>
    <x v="1"/>
    <m/>
    <m/>
    <x v="0"/>
    <x v="8"/>
    <d v="2017-12-19T00:00:00"/>
    <s v="03/27/2017 10:35am"/>
    <x v="3"/>
    <d v="2018-04-04T00:00:00"/>
    <n v="5000000"/>
    <n v="5"/>
    <n v="12"/>
    <s v="07/12/2017 06:48am"/>
    <s v="NIR"/>
    <x v="0"/>
    <s v="Cognitive Process Transformation"/>
    <s v="CPR: Blockchain Consulting"/>
    <s v="Nils (Nils) Overgaard"/>
    <s v="ISA-E&amp;UCS08ERP-FinanceHR, ZBLKPOC:HW SP: Blockchain Proof of Concept"/>
    <x v="0"/>
    <m/>
  </r>
  <r>
    <s v="WP-QEYQ59P"/>
    <x v="1"/>
    <s v="US Distribution"/>
    <s v="MCDONALD'S CORPORATION"/>
    <s v="Improve food traceability/Blockchain transparency"/>
    <x v="2"/>
    <x v="1"/>
    <m/>
    <m/>
    <x v="0"/>
    <x v="3"/>
    <d v="2017-12-28T00:00:00"/>
    <s v="01/25/2017 06:52pm"/>
    <x v="3"/>
    <d v="2017-12-28T00:00:00"/>
    <n v="5000000"/>
    <n v="5"/>
    <n v="18"/>
    <s v="07/20/2017 01:32am"/>
    <s v="Stretch"/>
    <x v="0"/>
    <s v="Cognitive Process Transformation"/>
    <s v="CPR: Blockchain Consulting"/>
    <s v="David (David) Harvey"/>
    <s v="ISA-CPGDS03-SmrtSupplyNtwks"/>
    <x v="0"/>
    <m/>
  </r>
  <r>
    <s v="UU-OW9E6XY"/>
    <x v="0"/>
    <s v="DACH"/>
    <s v="TUI AG"/>
    <s v="Blockchain approach for hotel allotments and further use cases"/>
    <x v="2"/>
    <x v="1"/>
    <m/>
    <m/>
    <x v="0"/>
    <x v="7"/>
    <d v="2017-12-08T00:00:00"/>
    <s v="07/14/2017 07:33am"/>
    <x v="1"/>
    <d v="2017-12-08T00:00:00"/>
    <n v="5000000"/>
    <n v="5"/>
    <n v="36"/>
    <s v="07/20/2017 01:32am"/>
    <s v="Stretch"/>
    <x v="2"/>
    <s v="Infrastructure Services"/>
    <m/>
    <s v="DATA WITHHELD"/>
    <s v="BLKHSBN:HW SP: Blockchain High Sec Bus Netwk Blmix, BLUEMIXX:GBS Bluemix Custom Application Services, CLDMS:CLD&amp;COG: Cloud Managed Services, ISA-T&amp;TDS27-OpsPlan&amp;Opt, ZBLKPOC:HW SP: Blockchain Proof of Concept"/>
    <x v="0"/>
    <m/>
  </r>
  <r>
    <s v="WJ-82GYW67"/>
    <x v="1"/>
    <s v="US Distribution"/>
    <s v="ESSENT US HOLDINGS INC"/>
    <s v="Blockchain and Data Analytics Repository for Non-Public Private Information (NPII)"/>
    <x v="0"/>
    <x v="1"/>
    <m/>
    <m/>
    <x v="0"/>
    <x v="0"/>
    <d v="2017-11-20T00:00:00"/>
    <s v="06/23/2017 02:02pm"/>
    <x v="1"/>
    <d v="2017-12-18T00:00:00"/>
    <n v="4500000"/>
    <n v="4.5"/>
    <n v="36"/>
    <s v="06/29/2017 01:32am"/>
    <s v="Stretch"/>
    <x v="0"/>
    <s v="Cognitive Process Transformation"/>
    <s v="CPS: Mortgage Analytics (Cloud, BPaaS)"/>
    <s v="NIRAJ (NIRAJ) PATEL"/>
    <m/>
    <x v="0"/>
    <m/>
  </r>
  <r>
    <s v="E8-3287ZAC"/>
    <x v="2"/>
    <s v="ISA"/>
    <s v="TELECOM REGULATORY AUTHORITY OF INDIA"/>
    <s v="Blockchain for Mobile Number Portability"/>
    <x v="5"/>
    <x v="0"/>
    <s v="India"/>
    <s v="Exploring opporunity with TRAI to implement lockchain based Number portability solution."/>
    <x v="1"/>
    <x v="9"/>
    <d v="2017-09-29T00:00:00"/>
    <s v="04/25/2017 04:44am"/>
    <x v="0"/>
    <d v="2017-09-29T00:00:00"/>
    <n v="4444440"/>
    <n v="4.4444400000000002"/>
    <n v="12"/>
    <s v="07/20/2017 01:32am"/>
    <s v="Stretch"/>
    <x v="0"/>
    <s v="Cognitive Process Transformation"/>
    <s v="CPR: Blockchain Consulting"/>
    <s v="Dipayan (Dipayan) Ghosh"/>
    <s v="BLKHSBN:HW SP: Blockchain High Sec Bus Netwk Blmix"/>
    <x v="0"/>
    <m/>
  </r>
  <r>
    <s v="EF-WKSMM7A"/>
    <x v="0"/>
    <s v="BeNeLux"/>
    <s v="Tennet TSO"/>
    <s v="Blockchain for settlement processes: follow up Ancillary services"/>
    <x v="4"/>
    <x v="1"/>
    <m/>
    <m/>
    <x v="0"/>
    <x v="8"/>
    <d v="2017-12-18T00:00:00"/>
    <s v="05/11/2016 09:44am"/>
    <x v="3"/>
    <d v="2017-12-18T00:00:00"/>
    <n v="4000000"/>
    <n v="4"/>
    <n v="12"/>
    <s v="07/21/2017 06:25am"/>
    <s v="Stretch"/>
    <x v="0"/>
    <s v="Cloud Application Innovation"/>
    <s v="CAI Accel App Dev &amp; Integration - Private no-Cloud"/>
    <s v="Leo (LEO) Dijkstra"/>
    <s v="ISA-E&amp;UCS16EOPS-EnergyOps"/>
    <x v="0"/>
    <m/>
  </r>
  <r>
    <s v="N7-87W0VFR"/>
    <x v="1"/>
    <s v="US Distribution"/>
    <s v="WAL-MART STORES, INC."/>
    <s v="Blockchain enabled Consumer Health Platform - Retail Operations, Patient Medical Record"/>
    <x v="2"/>
    <x v="1"/>
    <m/>
    <m/>
    <x v="1"/>
    <x v="3"/>
    <d v="2017-09-29T00:00:00"/>
    <s v="05/10/2017 12:33pm"/>
    <x v="3"/>
    <d v="2017-09-29T00:00:00"/>
    <n v="4000000"/>
    <n v="4"/>
    <n v="24"/>
    <s v="07/27/2017 01:32am"/>
    <s v="Stretch"/>
    <x v="0"/>
    <s v="Cognitive Process Transformation"/>
    <s v="CPR: Blockchain Consulting"/>
    <s v="Mariels A. (Mariels) Winhoffer"/>
    <s v="BLKHSBN:HW SP: Blockchain High Sec Bus Netwk Blmix"/>
    <x v="0"/>
    <m/>
  </r>
  <r>
    <s v="UC-N8K4YB9"/>
    <x v="3"/>
    <s v="Mexico"/>
    <s v="BANCO MERCANTIL DEL NORTE, S.A., INSTITUCIÓN DE BANCA MULTIPLE, GRUPO FINANCIERO BANORTE"/>
    <s v="Credinomina Blockchain"/>
    <x v="0"/>
    <x v="1"/>
    <m/>
    <m/>
    <x v="1"/>
    <x v="0"/>
    <d v="2017-08-21T00:00:00"/>
    <s v="07/27/2017 04:51am"/>
    <x v="3"/>
    <d v="2017-08-21T00:00:00"/>
    <n v="3500000"/>
    <n v="3.5"/>
    <n v="2"/>
    <s v="07/27/2017 04:53am"/>
    <s v="Key stretch"/>
    <x v="0"/>
    <s v="Cognitive Process Transformation"/>
    <s v="CPR: Blockchain Consulting"/>
    <s v="MARIO (MARIO) IBANEZ NAJERA"/>
    <s v="ISA-BankFS08-Blockchain"/>
    <x v="0"/>
    <m/>
  </r>
  <r>
    <s v="IU-D2SS82G"/>
    <x v="1"/>
    <s v="US Finance Service"/>
    <s v="INTERCONTINENTALEXCHANGE, INC."/>
    <s v="Data Exchange, eVault and Blockchain"/>
    <x v="0"/>
    <x v="1"/>
    <m/>
    <m/>
    <x v="1"/>
    <x v="0"/>
    <d v="2017-07-31T00:00:00"/>
    <s v="02/23/2017 12:47pm"/>
    <x v="1"/>
    <d v="2017-10-23T00:00:00"/>
    <n v="3400000"/>
    <n v="3.4"/>
    <n v="36"/>
    <s v="06/23/2017 04:58pm"/>
    <s v="Stretch"/>
    <x v="0"/>
    <s v="Cognitive Process Transformation"/>
    <m/>
    <s v="JOHN (JOHN) HECK III"/>
    <s v="COGNITIV:Embedded Cognitive"/>
    <x v="0"/>
    <m/>
  </r>
  <r>
    <s v="MS-1GIRUTH"/>
    <x v="4"/>
    <s v="MEA"/>
    <s v="NEDBANK LIMITED"/>
    <s v="Nedbank Blockchain Phase2"/>
    <x v="0"/>
    <x v="0"/>
    <s v="India"/>
    <s v="Later Phases : Place Holder"/>
    <x v="0"/>
    <x v="0"/>
    <d v="2017-11-01T00:00:00"/>
    <s v="03/06/2017 02:25am"/>
    <x v="3"/>
    <d v="2017-11-01T00:00:00"/>
    <n v="3222833"/>
    <n v="3.2228330000000001"/>
    <n v="12"/>
    <s v="07/22/2017 11:47am"/>
    <s v="Stretch"/>
    <x v="0"/>
    <s v="Cognitive Process Transformation"/>
    <s v="CPR: Blockchain Consulting"/>
    <s v="Philip Matthew (Philip Matthew) Anderson"/>
    <s v="ISA-BankFS08-Blockchain"/>
    <x v="0"/>
    <m/>
  </r>
  <r>
    <s v="BL-I9TNHGQ"/>
    <x v="1"/>
    <s v="US Industrial"/>
    <s v="Cisco Systems Inc"/>
    <s v="Blockchain Deployment and Platform"/>
    <x v="6"/>
    <x v="1"/>
    <m/>
    <m/>
    <x v="0"/>
    <x v="10"/>
    <d v="2017-12-15T00:00:00"/>
    <s v="06/20/2017 01:13pm"/>
    <x v="3"/>
    <d v="2017-12-15T00:00:00"/>
    <n v="3000000"/>
    <n v="3"/>
    <n v="12"/>
    <s v="07/06/2017 01:32am"/>
    <s v="Stretch"/>
    <x v="3"/>
    <s v="Cloud Developer Service"/>
    <s v="Bluemix Public Subscription"/>
    <s v="Nico R. (Nico) Ochoa"/>
    <s v="CLOUD1:All Cloud Sales other than to Cloud SPs"/>
    <x v="0"/>
    <m/>
  </r>
  <r>
    <s v="EX-QG6H2D1"/>
    <x v="1"/>
    <s v="US Distribution"/>
    <s v="ADVANCE AUTO PARTS                                                    "/>
    <s v="Projects from March 30 meeting"/>
    <x v="2"/>
    <x v="1"/>
    <m/>
    <m/>
    <x v="0"/>
    <x v="3"/>
    <d v="2017-12-12T00:00:00"/>
    <d v="2017-03-07T00:00:00"/>
    <x v="1"/>
    <d v="2017-12-12T00:00:00"/>
    <n v="3000000"/>
    <n v="3"/>
    <n v="12"/>
    <d v="2017-03-09T00:00:00"/>
    <s v="At Risk"/>
    <x v="0"/>
    <s v="Cloud App Innov"/>
    <s v="CAI Big Data Srvs Blockchain on Big Data"/>
    <s v="Kelley, Kathryn Z (Katie)"/>
    <s v="*"/>
    <x v="0"/>
    <m/>
  </r>
  <r>
    <s v="2Z-0Y6VKHI"/>
    <x v="0"/>
    <s v="BeNeLux"/>
    <s v="Rabobank Nederland                                                    "/>
    <s v="Trade Commodity Finance full implementation"/>
    <x v="0"/>
    <x v="1"/>
    <m/>
    <m/>
    <x v="0"/>
    <x v="0"/>
    <d v="2017-12-01T00:00:00"/>
    <d v="2017-05-11T00:00:00"/>
    <x v="1"/>
    <d v="2017-12-01T00:00:00"/>
    <n v="3000000"/>
    <n v="3"/>
    <n v="12"/>
    <d v="2017-05-18T00:00:00"/>
    <s v="Stretch"/>
    <x v="0"/>
    <s v="Cog Process Trnsfmtn"/>
    <s v="CPR: Blockchain Consulting"/>
    <s v="Iterson Van, G J (Annegien)"/>
    <m/>
    <x v="0"/>
    <m/>
  </r>
  <r>
    <s v="RO-V2V9I3B"/>
    <x v="1"/>
    <s v="US Distribution"/>
    <s v="THE COCA-COLA COMPANY"/>
    <s v="TCCC Supply Chain - Demand Planning w/ IoT / Blockchain"/>
    <x v="2"/>
    <x v="1"/>
    <m/>
    <m/>
    <x v="0"/>
    <x v="3"/>
    <d v="2017-10-27T00:00:00"/>
    <s v="06/20/2017 12:57pm"/>
    <x v="3"/>
    <d v="2017-10-27T00:00:00"/>
    <n v="3000000"/>
    <n v="3"/>
    <n v="6"/>
    <s v="07/06/2017 01:32am"/>
    <s v="Stretch"/>
    <x v="0"/>
    <s v="Cognitive Process Transformation"/>
    <s v="CBDS: Watson IoT - Next Gen Supply Chain"/>
    <s v="JUSTIN (Justin) NORWOOD"/>
    <s v="ISA-CPGDS03-SmrtSupplyNtwks"/>
    <x v="0"/>
    <m/>
  </r>
  <r>
    <s v="1L-1DXKEMN"/>
    <x v="1"/>
    <s v="US Communica/CSI"/>
    <s v="COX ENTERPRISES, INC."/>
    <s v="Cox enterprise wide business use of IBM Blockchain capabilities including automotive, corporate, media, and cable."/>
    <x v="4"/>
    <x v="0"/>
    <s v="India"/>
    <s v="Intial Discussion around in supporting the account team in solutioning the opportunity. Need more details"/>
    <x v="0"/>
    <x v="9"/>
    <d v="2017-10-27T00:00:00"/>
    <s v="10/11/2016 05:54pm"/>
    <x v="1"/>
    <d v="2018-04-02T00:00:00"/>
    <n v="3000000"/>
    <n v="3"/>
    <n v="12"/>
    <s v="07/26/2017 07:58am"/>
    <s v="Stretch"/>
    <x v="0"/>
    <s v="Cognitive Process Transformation"/>
    <s v="CPR: Blockchain Consulting"/>
    <s v="KEVIN S. (Kevin) ELDER"/>
    <s v="BLKHSBN:HW SP: Blockchain High Sec Bus Netwk Blmix, ISA-TMECS14-OmniChannel"/>
    <x v="0"/>
    <m/>
  </r>
  <r>
    <s v="R3-9ZFC3FV"/>
    <x v="1"/>
    <s v="US Industrial"/>
    <s v="THE BOEING COMPANY"/>
    <s v="Blockchain Production"/>
    <x v="1"/>
    <x v="1"/>
    <m/>
    <m/>
    <x v="0"/>
    <x v="1"/>
    <d v="2017-12-15T00:00:00"/>
    <s v="05/16/2017 09:24pm"/>
    <x v="1"/>
    <d v="2018-01-19T00:00:00"/>
    <n v="3000000"/>
    <n v="3"/>
    <n v="12"/>
    <s v="05/18/2017 01:31am"/>
    <s v="Stretch"/>
    <x v="0"/>
    <s v="Cognitive Process Transformation"/>
    <s v="CPR: Blockchain Consulting"/>
    <s v="Kevin R. (Kevin) Donaldson"/>
    <m/>
    <x v="0"/>
    <m/>
  </r>
  <r>
    <s v="WS-8TAC5GS"/>
    <x v="1"/>
    <s v="US Communica/CSI"/>
    <s v="INTERGRAPH CORP"/>
    <s v="Blockchain MvP2  w/ Enabling Soft-Layer W/ Cognitive - Cognitive Garage (Sell To) - Long term target"/>
    <x v="6"/>
    <x v="1"/>
    <m/>
    <m/>
    <x v="0"/>
    <x v="10"/>
    <d v="2017-12-27T00:00:00"/>
    <s v="06/20/2017 07:55pm"/>
    <x v="1"/>
    <d v="2018-01-04T00:00:00"/>
    <n v="3000000"/>
    <n v="3"/>
    <n v="12"/>
    <s v="06/22/2017 01:31am"/>
    <s v="At Risk"/>
    <x v="0"/>
    <s v="Cognitive Process Transformation"/>
    <m/>
    <s v="SAINATH (Sainath) YADATI"/>
    <s v="ZBLKPOC:HW SP: Blockchain Proof of Concept"/>
    <x v="0"/>
    <m/>
  </r>
  <r>
    <s v="4V-PC9GES2"/>
    <x v="1"/>
    <s v="US Industrial"/>
    <s v="NYC Department of Finance"/>
    <s v="NYC DOF - Blockchain (Deed Fraud)"/>
    <x v="1"/>
    <x v="1"/>
    <m/>
    <m/>
    <x v="1"/>
    <x v="1"/>
    <d v="2017-09-30T00:00:00"/>
    <s v="10/13/2016 10:10pm"/>
    <x v="1"/>
    <d v="2017-09-30T00:00:00"/>
    <n v="3000000"/>
    <n v="3"/>
    <n v="6"/>
    <s v="01/22/2017 05:21am"/>
    <s v="Stretch"/>
    <x v="0"/>
    <s v="Cloud Application Innovation"/>
    <m/>
    <s v="Kenneth M. (Kenneth) Dircks"/>
    <s v="ZBLKPOC:HW SP: Blockchain Proof of Concept"/>
    <x v="0"/>
    <m/>
  </r>
  <r>
    <s v="TJ-IIZVVLR"/>
    <x v="5"/>
    <s v="Japan"/>
    <s v="MITSUBISHI UFJ TRUST AND BANKING C"/>
    <s v="MUTB Block Chain 172Q_CSA"/>
    <x v="0"/>
    <x v="1"/>
    <m/>
    <m/>
    <x v="0"/>
    <x v="0"/>
    <d v="2017-12-29T00:00:00"/>
    <s v="05/22/2017 04:49am"/>
    <x v="1"/>
    <d v="2018-01-08T00:00:00"/>
    <n v="2857140"/>
    <n v="2.8571399999999998"/>
    <n v="18"/>
    <s v="05/25/2017 01:32am"/>
    <s v="Stretch"/>
    <x v="0"/>
    <s v="Cognitive Process Transformation"/>
    <s v="CPR: Blockchain Consulting"/>
    <s v="Shoma (SHOMA) Yoshida"/>
    <m/>
    <x v="0"/>
    <m/>
  </r>
  <r>
    <s v="QB-IBDCUIK"/>
    <x v="1"/>
    <s v="US Communica/CSI"/>
    <s v="COMCAST CORPORATION"/>
    <s v="IBM blockchain program for Comcast Corporation including media, financial services, and supply chain use cases similar to CEI"/>
    <x v="4"/>
    <x v="1"/>
    <m/>
    <m/>
    <x v="0"/>
    <x v="9"/>
    <d v="2017-10-16T00:00:00"/>
    <s v="02/22/2017 10:36pm"/>
    <x v="1"/>
    <d v="2017-10-16T00:00:00"/>
    <n v="2500000"/>
    <n v="2.5"/>
    <n v="24"/>
    <s v="07/20/2017 01:32am"/>
    <s v="Stretch"/>
    <x v="0"/>
    <s v="Cognitive Process Transformation"/>
    <s v="CPR: Blockchain Consulting"/>
    <s v="KEVIN S. (Kevin) ELDER"/>
    <s v="BLKHSBN:HW SP: Blockchain High Sec Bus Netwk Blmix"/>
    <x v="0"/>
    <m/>
  </r>
  <r>
    <s v="BB-CG1DZRC"/>
    <x v="1"/>
    <s v="US Finance Service"/>
    <s v="GEICO CORPORATION"/>
    <s v="BlockChain for Personal Auto Subrogation"/>
    <x v="0"/>
    <x v="1"/>
    <m/>
    <m/>
    <x v="1"/>
    <x v="6"/>
    <d v="2017-08-15T00:00:00"/>
    <s v="05/17/2017 10:14am"/>
    <x v="3"/>
    <d v="2017-11-06T00:00:00"/>
    <n v="2500000"/>
    <n v="2.5"/>
    <n v="12"/>
    <s v="07/27/2017 01:32am"/>
    <s v="Key stretch"/>
    <x v="0"/>
    <s v="Cognitive Process Transformation"/>
    <s v="CPR: Blockchain Consulting"/>
    <s v="MARK B. (Mark) SMITH"/>
    <s v="ISA-InsFS24-CoreInsuranceTransformation"/>
    <x v="0"/>
    <m/>
  </r>
  <r>
    <s v="DQ-56V0WPN"/>
    <x v="1"/>
    <s v="US Finance Service"/>
    <s v="AMERICAN EXPRESS TRAVEL RELATED SERVICES CO INC"/>
    <s v="Merchant Payments Blockchain"/>
    <x v="0"/>
    <x v="0"/>
    <s v="India"/>
    <s v="Initial discussion in progress"/>
    <x v="0"/>
    <x v="0"/>
    <d v="2017-12-15T00:00:00"/>
    <s v="03/20/2017 10:41am"/>
    <x v="3"/>
    <d v="2017-12-15T00:00:00"/>
    <n v="2500000"/>
    <n v="2.5"/>
    <n v="36"/>
    <s v="06/15/2017 01:32am"/>
    <s v="Stretch"/>
    <x v="0"/>
    <s v="Cognitive Process Transformation"/>
    <s v="CPR: Blockchain Consulting"/>
    <s v="William C. (William) Deats"/>
    <s v="ASASERVC:Cloud Business Solution (CBS), ISA-BankFMFS03PAY-Payments"/>
    <x v="0"/>
    <m/>
  </r>
  <r>
    <s v="MB-O5R14WU"/>
    <x v="1"/>
    <s v="US Finance Service"/>
    <s v="JPMORGAN CHASE BANK, NATIONAL ASSOCIATION"/>
    <s v="Blockchain First Product &quot;Go&quot; Phase"/>
    <x v="0"/>
    <x v="0"/>
    <s v="India"/>
    <s v="In touch with Pramod Achanta, NA Blockchian leader, Currently understanding what was constributed to by Australia labs for the phase 1, so that CIC can be leveraged in the Go Phase."/>
    <x v="1"/>
    <x v="0"/>
    <d v="2017-08-31T00:00:00"/>
    <s v="10/28/2016 05:01pm"/>
    <x v="3"/>
    <d v="2017-09-04T00:00:00"/>
    <n v="2500000"/>
    <n v="2.5"/>
    <n v="12"/>
    <s v="07/08/2017 12:17pm"/>
    <s v="Stretch"/>
    <x v="0"/>
    <s v="Cognitive Process Transformation"/>
    <s v="CPR: Blockchain Consulting"/>
    <s v="PRAMOD (Pramod) ACHANTA"/>
    <s v="ISA-BankFMFS03-BackOfficeOps"/>
    <x v="0"/>
    <m/>
  </r>
  <r>
    <s v="0H-QQ5TRLP"/>
    <x v="1"/>
    <s v="US Public"/>
    <s v="AMGEN INC."/>
    <s v="Blockchain Supply Chain Pilot"/>
    <x v="3"/>
    <x v="0"/>
    <s v="India"/>
    <s v="Involved in Initial discussions, await further updtes from Kaustubh and Sector Spoc"/>
    <x v="1"/>
    <x v="11"/>
    <d v="2017-09-29T00:00:00"/>
    <s v="03/29/2017 12:32am"/>
    <x v="0"/>
    <d v="2017-10-06T00:00:00"/>
    <n v="2500000"/>
    <n v="2.5"/>
    <n v="5"/>
    <s v="07/27/2017 01:32am"/>
    <s v="Stretch"/>
    <x v="0"/>
    <s v="Cognitive Process Transformation"/>
    <s v="CPR: Blockchain Consulting"/>
    <s v="JEFFREY B. (Jeff) BERMAN"/>
    <s v="BLKHSBN:HW SP: Blockchain High Sec Bus Netwk Blmix"/>
    <x v="0"/>
    <m/>
  </r>
  <r>
    <s v="TL-TPM7MCZ"/>
    <x v="1"/>
    <s v="US Distribution"/>
    <s v="THE PROCTER &amp; GAMBLE COMPANY"/>
    <s v="We anticipate that P&amp;G will love the Blockchain Master Data Management POC that maintain the integrity of their internal data to simplify operations and avoid costly data errors"/>
    <x v="2"/>
    <x v="1"/>
    <m/>
    <m/>
    <x v="0"/>
    <x v="3"/>
    <d v="2017-12-08T00:00:00"/>
    <s v="04/14/2017 02:15pm"/>
    <x v="4"/>
    <d v="2017-12-08T00:00:00"/>
    <n v="2500000"/>
    <n v="2.5"/>
    <n v="12"/>
    <s v="04/20/2017 01:32am"/>
    <s v="NIR"/>
    <x v="0"/>
    <s v="Cognitive Process Transformation"/>
    <m/>
    <s v="DANE A. (Dane) POESKE"/>
    <s v="ISA-CPGDS04-SmartOps"/>
    <x v="0"/>
    <m/>
  </r>
  <r>
    <s v="4Z-JW83B3J"/>
    <x v="0"/>
    <s v="BeNeLux"/>
    <s v="KBC BANK SA"/>
    <s v="Operation Blockchain"/>
    <x v="0"/>
    <x v="0"/>
    <s v="Benelux, DE,FR"/>
    <s v="Staffing in Progress"/>
    <x v="1"/>
    <x v="0"/>
    <d v="2017-09-29T00:00:00"/>
    <s v="03/03/2017 02:20am"/>
    <x v="0"/>
    <d v="2017-09-29T00:00:00"/>
    <n v="2400000"/>
    <n v="2.4"/>
    <n v="30"/>
    <s v="07/06/2017 01:32am"/>
    <s v="Key stretch"/>
    <x v="0"/>
    <s v="Cognitive Process Transformation"/>
    <s v="CPR: Blockchain Consulting"/>
    <s v="Luc (LUC) Wauters"/>
    <s v="ANAPPBOT:ANA SP: App Developer: New Apps &amp; Bots"/>
    <x v="0"/>
    <m/>
  </r>
  <r>
    <s v="2B-IWSNBSK"/>
    <x v="1"/>
    <s v="Canada"/>
    <s v="MINISTRY OF MANAGEMENT SERVICES"/>
    <s v="BlockChain POC for Corporate Registries  x Canada"/>
    <x v="3"/>
    <x v="1"/>
    <m/>
    <m/>
    <x v="1"/>
    <x v="12"/>
    <d v="2017-08-31T00:00:00"/>
    <s v="11/07/2016 11:51am"/>
    <x v="3"/>
    <d v="2017-08-31T00:00:00"/>
    <n v="2000011"/>
    <n v="2.0000109999999998"/>
    <n v="1"/>
    <s v="06/01/2017 01:32am"/>
    <s v="NIR"/>
    <x v="0"/>
    <s v="Cloud Application Innovation"/>
    <s v="CAI Smarter Com&amp;Cust Platforms- GBS Software Licensing"/>
    <s v="Nikki (NIKKI) Sieben"/>
    <s v="ISA-E&amp;UCS07-CustomerEngage, ZBLKPOC:HW SP: Blockchain Proof of Concept"/>
    <x v="0"/>
    <m/>
  </r>
  <r>
    <s v="XF-QC9TMUJ"/>
    <x v="6"/>
    <s v="GCG"/>
    <s v="COFCO GROUP CO., LTD                                                  "/>
    <s v="食品溯源"/>
    <x v="2"/>
    <x v="1"/>
    <m/>
    <m/>
    <x v="0"/>
    <x v="3"/>
    <d v="2017-12-31T00:00:00"/>
    <d v="2017-07-25T00:00:00"/>
    <x v="3"/>
    <d v="2017-12-31T00:00:00"/>
    <n v="2000000"/>
    <n v="2"/>
    <n v="12"/>
    <d v="2017-07-25T00:00:00"/>
    <s v="Stretch"/>
    <x v="0"/>
    <s v="Cog Process Trnsfmtn"/>
    <s v="CPR: Blockchain Consulting"/>
    <s v="Zhao, Wen Kai"/>
    <s v="ZBLKPOC"/>
    <x v="0"/>
    <m/>
  </r>
  <r>
    <s v="R8-3C11KT3"/>
    <x v="4"/>
    <s v="MEA"/>
    <s v="DUBAI SMART GOVERNMENT                                                "/>
    <s v="Turnkey Implementation of Mobile Based Digital ID and Digital Signature Solu"/>
    <x v="3"/>
    <x v="1"/>
    <m/>
    <m/>
    <x v="1"/>
    <x v="12"/>
    <d v="2017-07-27T00:00:00"/>
    <d v="2017-05-29T00:00:00"/>
    <x v="0"/>
    <d v="2017-07-27T00:00:00"/>
    <n v="2000000"/>
    <n v="2"/>
    <n v="12"/>
    <d v="2017-07-20T00:00:00"/>
    <s v="At Risk"/>
    <x v="0"/>
    <s v="Cog Process Trnsfmtn"/>
    <s v="CPR: Blockchain Consulting"/>
    <s v="Salem, Hussein (Hussein)"/>
    <m/>
    <x v="0"/>
    <m/>
  </r>
  <r>
    <s v="XS-CE9NJX8"/>
    <x v="1"/>
    <s v="US Finance Service"/>
    <s v="THE NORTHERN TRUST COMPANY                                            "/>
    <s v="Project Willow Phase 2 Build"/>
    <x v="0"/>
    <x v="0"/>
    <s v="Gronigen"/>
    <s v="Groningen involved , need further details :"/>
    <x v="0"/>
    <x v="0"/>
    <d v="2017-11-10T00:00:00"/>
    <d v="2017-02-24T00:00:00"/>
    <x v="3"/>
    <d v="2017-11-10T00:00:00"/>
    <n v="2000000"/>
    <n v="2"/>
    <n v="6"/>
    <d v="2017-07-20T00:00:00"/>
    <s v="Stretch"/>
    <x v="0"/>
    <s v="Cog Process Trnsfmtn"/>
    <s v="CPR: Blockchain Consulting"/>
    <s v="Jordan, Heather E (Heather E.)"/>
    <s v=", EMBCLOUD"/>
    <x v="0"/>
    <m/>
  </r>
  <r>
    <s v="SK-2DAOE1J"/>
    <x v="1"/>
    <s v="US Finance Service"/>
    <s v="DEPOSITORY TRUST CLEARING CORP                                        "/>
    <s v="DTCC TIW Engagement - Additional Scope Items"/>
    <x v="0"/>
    <x v="1"/>
    <m/>
    <m/>
    <x v="1"/>
    <x v="0"/>
    <d v="2017-07-31T00:00:00"/>
    <d v="2017-06-23T00:00:00"/>
    <x v="0"/>
    <d v="2017-07-31T00:00:00"/>
    <n v="2000000"/>
    <n v="2"/>
    <n v="12"/>
    <d v="2017-06-30T00:00:00"/>
    <s v="At Risk"/>
    <x v="0"/>
    <s v="Cog Process Trnsfmtn"/>
    <s v="CPR: Blockchain Consulting"/>
    <s v="BERGER, JAMIE L (Jamie)"/>
    <m/>
    <x v="0"/>
    <m/>
  </r>
  <r>
    <s v="0Z-VN68OMS"/>
    <x v="1"/>
    <s v="US Finance Service"/>
    <s v="DATA WITHHELD"/>
    <s v="DATA WITHHELD"/>
    <x v="7"/>
    <x v="1"/>
    <m/>
    <m/>
    <x v="0"/>
    <x v="13"/>
    <d v="2017-11-30T00:00:00"/>
    <s v="09/20/2016 09:01am"/>
    <x v="3"/>
    <d v="2017-11-30T00:00:00"/>
    <n v="2000000"/>
    <n v="2"/>
    <n v="12"/>
    <s v="07/27/2017 01:31am"/>
    <s v="Stretch"/>
    <x v="0"/>
    <s v="Cloud Application Innovation"/>
    <s v="CAI CAS GBS SW Support/Enhancements"/>
    <s v="Soundar (Soundar) Ravishankar"/>
    <s v="ISA-BankFS08-Blockchain, ZBLKLOCL:HW SP: zSystems Blockchain Local/On Prem., ZSPARK:HW: z Systems Analytics New Workload"/>
    <x v="0"/>
    <m/>
  </r>
  <r>
    <s v="C7-CVMZ1IA"/>
    <x v="1"/>
    <s v="US Public"/>
    <s v="COUNCIL FOR AFFORDABLE QUALITY HEALTHCARE, INC."/>
    <s v="Blockchain Implementation"/>
    <x v="3"/>
    <x v="1"/>
    <m/>
    <m/>
    <x v="1"/>
    <x v="11"/>
    <d v="2017-09-30T00:00:00"/>
    <s v="05/04/2017 11:13am"/>
    <x v="3"/>
    <d v="2017-10-18T00:00:00"/>
    <n v="2000000"/>
    <n v="2"/>
    <n v="12"/>
    <s v="06/22/2017 01:32am"/>
    <s v="Stretch"/>
    <x v="0"/>
    <s v="Cloud Application Innovation"/>
    <s v="CAI DevOps services - Private no-Cloud"/>
    <s v="AAYUSH (Aayush) MATHUR"/>
    <s v="ISA-999-NoSolutionSold"/>
    <x v="0"/>
    <m/>
  </r>
  <r>
    <s v="MV-4JM4ALB"/>
    <x v="1"/>
    <s v="US Communica/CSI"/>
    <s v="DirecTV Inc"/>
    <s v="Blockchain DMR"/>
    <x v="4"/>
    <x v="1"/>
    <m/>
    <m/>
    <x v="0"/>
    <x v="9"/>
    <d v="2017-11-30T00:00:00"/>
    <s v="09/20/2016 10:35pm"/>
    <x v="1"/>
    <d v="2017-11-30T00:00:00"/>
    <n v="2000000"/>
    <n v="2"/>
    <n v="3"/>
    <s v="01/22/2017 03:54am"/>
    <s v="NIR"/>
    <x v="0"/>
    <s v="Cognitive Process Transformation"/>
    <s v="CBDS: Watson IoT - Next Gen Supply Chain"/>
    <s v="SUSHANT (Sushant) WARIKOO"/>
    <s v="ISA-TMECS15-CustInsight"/>
    <x v="0"/>
    <m/>
  </r>
  <r>
    <s v="04-QBAHB45"/>
    <x v="2"/>
    <s v="ANZ"/>
    <s v="TELSTRA CORPORATION LIMITED"/>
    <s v="Finance Blockchain"/>
    <x v="4"/>
    <x v="1"/>
    <m/>
    <m/>
    <x v="0"/>
    <x v="9"/>
    <d v="2017-12-15T00:00:00"/>
    <s v="02/01/2017 07:17pm"/>
    <x v="3"/>
    <d v="2017-12-15T00:00:00"/>
    <n v="2000000"/>
    <n v="2"/>
    <n v="12"/>
    <s v="07/27/2017 01:32am"/>
    <s v="Stretch"/>
    <x v="0"/>
    <s v="Cognitive Process Transformation"/>
    <s v="CPR: Blockchain Consulting"/>
    <s v="JAMES D. (James) GALLICHAN"/>
    <s v="ASASERVC:Cloud Business Solution (CBS), COGNITIV:Embedded Cognitive, ISA-TMECS04-SystemsTransf"/>
    <x v="0"/>
    <m/>
  </r>
  <r>
    <s v="LT-416DT35"/>
    <x v="0"/>
    <s v="DACH"/>
    <s v="ACCARDA AG"/>
    <s v="SEF 2017 - CRM, Bonitätsprüfung, Blockchain"/>
    <x v="2"/>
    <x v="1"/>
    <m/>
    <m/>
    <x v="0"/>
    <x v="3"/>
    <d v="2017-12-05T00:00:00"/>
    <s v="06/09/2017 06:45am"/>
    <x v="3"/>
    <d v="2017-12-05T00:00:00"/>
    <n v="2000000"/>
    <n v="2"/>
    <n v="12"/>
    <s v="07/27/2017 01:32am"/>
    <s v="NIR"/>
    <x v="0"/>
    <s v="Cognitive Process Transformation"/>
    <s v="CPR: Blockchain Consulting"/>
    <s v="DATA WITHHELD"/>
    <m/>
    <x v="0"/>
    <m/>
  </r>
  <r>
    <s v="RH-QBRW5VE"/>
    <x v="1"/>
    <s v="US Communica/CSI"/>
    <s v="NBC Universal"/>
    <s v="Blockchain Loyalty Solution"/>
    <x v="4"/>
    <x v="1"/>
    <m/>
    <m/>
    <x v="1"/>
    <x v="9"/>
    <d v="2017-07-31T00:00:00"/>
    <s v="04/11/2017 05:00pm"/>
    <x v="5"/>
    <d v="2017-12-31T00:00:00"/>
    <n v="2000000"/>
    <n v="2"/>
    <n v="12"/>
    <s v="07/13/2017 01:32am"/>
    <s v="Stretch"/>
    <x v="0"/>
    <s v="Cognitive Process Transformation"/>
    <s v="CPR: Blockchain Consulting"/>
    <s v="BRIAN M. (Brian) QUEEN"/>
    <s v="ZBLKPOC:HW SP: Blockchain Proof of Concept"/>
    <x v="0"/>
    <m/>
  </r>
  <r>
    <s v="8E-OMLHNZ7"/>
    <x v="1"/>
    <s v="US Industrial"/>
    <s v="ROCKWELL AUTOMATION, INC."/>
    <s v="Blockchain for Fin Ops (AR OTC)"/>
    <x v="1"/>
    <x v="0"/>
    <s v="India"/>
    <s v="This block chain opportunity has been logged by Partner from digital side with an anticipation based on demonstrations to different customers in US.  Will take time to become concrete.  BDE has been following up with DPE on the same."/>
    <x v="0"/>
    <x v="2"/>
    <d v="2017-12-08T00:00:00"/>
    <s v="01/31/2017 07:02pm"/>
    <x v="3"/>
    <d v="2018-01-08T00:00:00"/>
    <n v="2000000"/>
    <n v="2"/>
    <n v="12"/>
    <s v="07/20/2017 01:32am"/>
    <s v="Stretch"/>
    <x v="0"/>
    <s v="Cognitive Process Transformation"/>
    <s v="CPR: Blockchain Consulting"/>
    <s v="Douglas (Doug) Gates"/>
    <s v="WATIOT:Support for Growth Initiative"/>
    <x v="0"/>
    <m/>
  </r>
  <r>
    <s v="51-WFEQQMP"/>
    <x v="1"/>
    <s v="US Public"/>
    <s v="PFIZER INC."/>
    <s v="Blockchain Disputes Pilot"/>
    <x v="3"/>
    <x v="1"/>
    <m/>
    <m/>
    <x v="0"/>
    <x v="11"/>
    <d v="2017-11-03T00:00:00"/>
    <s v="03/29/2017 12:55am"/>
    <x v="3"/>
    <d v="2017-11-06T00:00:00"/>
    <n v="2000000"/>
    <n v="2"/>
    <n v="6"/>
    <s v="07/20/2017 01:32am"/>
    <s v="NIR"/>
    <x v="0"/>
    <s v="Cognitive Process Transformation"/>
    <s v="CPR: Blockchain Consulting"/>
    <s v="JEFFREY B. (Jeff) BERMAN"/>
    <s v="ZBLKPOC:HW SP: Blockchain Proof of Concept"/>
    <x v="0"/>
    <m/>
  </r>
  <r>
    <s v="3R-W9OMM1D"/>
    <x v="0"/>
    <s v="France"/>
    <s v="CMA CGM"/>
    <s v="Blockchain Global Trade Digitalization"/>
    <x v="2"/>
    <x v="1"/>
    <m/>
    <m/>
    <x v="0"/>
    <x v="7"/>
    <d v="2017-12-29T00:00:00"/>
    <s v="06/23/2017 04:57am"/>
    <x v="1"/>
    <d v="2017-12-29T00:00:00"/>
    <n v="1500000"/>
    <n v="1.5"/>
    <n v="36"/>
    <s v="06/29/2017 01:32am"/>
    <s v="Stretch"/>
    <x v="3"/>
    <s v="Cloud Developer Service"/>
    <m/>
    <s v="Anne (Anne) Gaubert"/>
    <s v="ACTINSIG:CLD&amp;COG: Transform processes w/ insights, ZBLKPOC:HW SP: Blockchain Proof of Concept"/>
    <x v="0"/>
    <m/>
  </r>
  <r>
    <s v="QL-118WU3W"/>
    <x v="1"/>
    <s v="US Public"/>
    <s v="JOHNSON &amp; JOHNSON"/>
    <s v="Finance Blockchain Pilot"/>
    <x v="3"/>
    <x v="0"/>
    <s v="India"/>
    <s v="Account team needs to establish connect with other units of J&amp;J i.e. beyond current Human resources and Finance"/>
    <x v="0"/>
    <x v="11"/>
    <d v="2017-11-17T00:00:00"/>
    <s v="02/16/2017 03:33pm"/>
    <x v="3"/>
    <d v="2017-11-17T00:00:00"/>
    <n v="1500000"/>
    <n v="1.5"/>
    <n v="6"/>
    <s v="07/20/2017 01:32am"/>
    <s v="Stretch"/>
    <x v="0"/>
    <s v="Cognitive Process Transformation"/>
    <s v="CBDS: Watson IoT - Connected Solutions"/>
    <s v="JEFFREY B. (Jeff) BERMAN"/>
    <s v="ISA-PharmPL92-AnalyticsCareMgmt"/>
    <x v="0"/>
    <m/>
  </r>
  <r>
    <s v="TI-WJ1WFYZ"/>
    <x v="0"/>
    <s v="BeNeLux"/>
    <s v="Koninklijke Luchtvaart Mij. NV"/>
    <s v="Blockchain Pilot project implementation"/>
    <x v="2"/>
    <x v="1"/>
    <m/>
    <m/>
    <x v="0"/>
    <x v="7"/>
    <d v="2017-11-14T00:00:00"/>
    <s v="02/20/2017 02:24am"/>
    <x v="1"/>
    <d v="2017-11-14T00:00:00"/>
    <n v="1500000"/>
    <n v="1.5"/>
    <n v="12"/>
    <s v="02/23/2017 01:32am"/>
    <s v="NIR"/>
    <x v="0"/>
    <s v="Cognitive Process Transformation"/>
    <s v="CPR: Blockchain Consulting"/>
    <s v="R. (RITA) Marissen"/>
    <s v="ISA-T&amp;TDS27-OpsPlan&amp;Opt"/>
    <x v="0"/>
    <m/>
  </r>
  <r>
    <s v="0I-GPJCUHQ"/>
    <x v="1"/>
    <s v="US Distribution"/>
    <s v="AHOLD U.S.A., INC."/>
    <s v="Blockchain 1st engagement"/>
    <x v="2"/>
    <x v="1"/>
    <m/>
    <m/>
    <x v="0"/>
    <x v="3"/>
    <d v="2017-11-24T00:00:00"/>
    <s v="06/06/2017 09:21am"/>
    <x v="4"/>
    <d v="2017-11-24T00:00:00"/>
    <n v="1500000"/>
    <n v="1.5"/>
    <n v="4"/>
    <s v="06/08/2017 01:31am"/>
    <s v="Stretch"/>
    <x v="0"/>
    <s v="Cognitive Process Transformation"/>
    <s v="CPR: Blockchain Consulting"/>
    <s v="SAIF (Saif) RIVERS"/>
    <s v="ZBLKPOC:HW SP: Blockchain Proof of Concept"/>
    <x v="0"/>
    <m/>
  </r>
  <r>
    <s v="VH-DE8K8B6"/>
    <x v="0"/>
    <s v="France"/>
    <s v="ORANGE"/>
    <s v="B2B Blockchain"/>
    <x v="4"/>
    <x v="1"/>
    <m/>
    <m/>
    <x v="0"/>
    <x v="9"/>
    <d v="2017-12-22T00:00:00"/>
    <s v="12/13/2016 11:05am"/>
    <x v="3"/>
    <d v="2017-12-22T00:00:00"/>
    <n v="1500000"/>
    <n v="1.5"/>
    <n v="36"/>
    <s v="07/06/2017 01:32am"/>
    <s v="At Risk"/>
    <x v="0"/>
    <s v="iX Growth Platform"/>
    <s v="DSI - iX: Digital Commerce: Digital Commerce"/>
    <s v="Arnauld D'Huart (ARNAULD) D'Huart"/>
    <s v="ISA-TMECS26-BusProcOpt"/>
    <x v="0"/>
    <m/>
  </r>
  <r>
    <s v="L4-B1V4KJ1"/>
    <x v="0"/>
    <s v="BeNeLux"/>
    <s v="SHELL INTERNATIONAL B.V."/>
    <s v="Blockchain - Capital Projects/ Construction Supply Chain:_x000a_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
    <x v="1"/>
    <x v="1"/>
    <m/>
    <m/>
    <x v="0"/>
    <x v="4"/>
    <d v="2017-12-29T00:00:00"/>
    <s v="05/08/2017 04:19am"/>
    <x v="1"/>
    <d v="2017-12-29T00:00:00"/>
    <n v="1500000"/>
    <n v="1.5"/>
    <n v="12"/>
    <s v="06/05/2017 05:46am"/>
    <s v="NIR"/>
    <x v="0"/>
    <s v="Cloud Application Innovation"/>
    <m/>
    <s v="ARVIND SWARUP (ARVIND SWARUP) PATHIKI"/>
    <m/>
    <x v="0"/>
    <m/>
  </r>
  <r>
    <s v="ZI-THDTKDJ"/>
    <x v="1"/>
    <s v="US Communica/CSI"/>
    <s v="Cerner Corporation"/>
    <s v="RevCycle-Blockchain"/>
    <x v="6"/>
    <x v="1"/>
    <m/>
    <m/>
    <x v="1"/>
    <x v="10"/>
    <d v="2017-09-29T00:00:00"/>
    <s v="02/27/2017 11:11am"/>
    <x v="1"/>
    <d v="2017-09-29T00:00:00"/>
    <n v="1500000"/>
    <n v="1.5"/>
    <n v="12"/>
    <s v="04/18/2017 11:17am"/>
    <s v="Stretch"/>
    <x v="0"/>
    <s v="Cognitive Process Transformation"/>
    <m/>
    <s v="Patricia L. (Patricia) Moore"/>
    <s v="BLKHSBN:HW SP: Blockchain High Sec Bus Netwk Blmix"/>
    <x v="0"/>
    <m/>
  </r>
  <r>
    <s v="M5-MFVIJYW"/>
    <x v="4"/>
    <s v="MEA"/>
    <s v="Akbank"/>
    <s v="Blockchain Infrastucture"/>
    <x v="0"/>
    <x v="1"/>
    <m/>
    <m/>
    <x v="1"/>
    <x v="0"/>
    <d v="2017-08-15T00:00:00"/>
    <s v="05/17/2017 08:57am"/>
    <x v="0"/>
    <d v="2017-08-15T00:00:00"/>
    <n v="1500000"/>
    <n v="1.5"/>
    <n v="1"/>
    <s v="07/20/2017 01:32am"/>
    <s v="NIR"/>
    <x v="4"/>
    <s v="IBM Z"/>
    <s v="IBM Z Hardware - Other"/>
    <s v="BULENT (Bulent) PALABIYIK"/>
    <s v="ISA-BankFS08-Blockchain"/>
    <x v="0"/>
    <m/>
  </r>
  <r>
    <s v="XB-ADDIMU3"/>
    <x v="1"/>
    <s v="US Industrial"/>
    <s v="EXXONMOBIL GLOBAL SERVICES COMPANY"/>
    <s v="Blockchain - Mobil1 Asset Provenance"/>
    <x v="1"/>
    <x v="1"/>
    <m/>
    <m/>
    <x v="0"/>
    <x v="4"/>
    <d v="2017-10-02T00:00:00"/>
    <s v="07/04/2017 09:25am"/>
    <x v="3"/>
    <d v="2017-10-02T00:00:00"/>
    <n v="1500000"/>
    <n v="1.5"/>
    <n v="6"/>
    <s v="07/27/2017 01:32am"/>
    <s v="Stretch"/>
    <x v="5"/>
    <s v="Industry Platform"/>
    <s v="High Security Business Network"/>
    <s v="JENNIFER M. (Jennifer) BLAIR"/>
    <s v="BLKHSBN:HW SP: Blockchain High Sec Bus Netwk Blmix, DEVCNAPP:CLD&amp;COG: Develop cloud native apps"/>
    <x v="0"/>
    <m/>
  </r>
  <r>
    <s v="Z7-HENHX73"/>
    <x v="3"/>
    <s v="Brazil"/>
    <s v="CARREFOUR COMERCIO E                                                  "/>
    <s v="Porkchain Pilot"/>
    <x v="2"/>
    <x v="1"/>
    <m/>
    <m/>
    <x v="1"/>
    <x v="3"/>
    <d v="2017-08-29T00:00:00"/>
    <d v="2017-05-31T00:00:00"/>
    <x v="1"/>
    <d v="2017-08-29T00:00:00"/>
    <n v="1461769"/>
    <n v="1.4617689999999999"/>
    <n v="8"/>
    <d v="2017-07-13T00:00:00"/>
    <s v="NIR"/>
    <x v="0"/>
    <s v="Cog Process Trnsfmtn"/>
    <s v="CPR: Blockchain Consulting"/>
    <s v="MOREIRA PINTO, MARCELO"/>
    <s v="ZBLKPOC"/>
    <x v="0"/>
    <m/>
  </r>
  <r>
    <s v="JY-P2P3JQX"/>
    <x v="5"/>
    <s v="Japan"/>
    <s v="MITSUBISHI UFJ TRUST SYSTEM CO.,LTD                                   "/>
    <s v="MUSK ブロックチェーン構築支援"/>
    <x v="0"/>
    <x v="1"/>
    <m/>
    <m/>
    <x v="0"/>
    <x v="0"/>
    <d v="2017-12-22T00:00:00"/>
    <d v="2017-02-08T00:00:00"/>
    <x v="1"/>
    <d v="2017-12-22T00:00:00"/>
    <n v="1428571"/>
    <n v="1.428571"/>
    <n v="12"/>
    <d v="2017-02-09T00:00:00"/>
    <s v="NIR"/>
    <x v="0"/>
    <s v="Cog Process Trnsfmtn"/>
    <s v="UNK - Blockchain (CPR)"/>
    <s v="Kim, Sunghan"/>
    <s v="*"/>
    <x v="0"/>
    <m/>
  </r>
  <r>
    <s v="06-ESI3KQ9"/>
    <x v="1"/>
    <s v="US Distribution"/>
    <s v="SYSCO CORP                                                            "/>
    <s v="Procurement Process Optimization"/>
    <x v="2"/>
    <x v="1"/>
    <m/>
    <m/>
    <x v="0"/>
    <x v="3"/>
    <d v="2017-10-06T00:00:00"/>
    <d v="2017-07-08T00:00:00"/>
    <x v="3"/>
    <d v="2017-10-06T00:00:00"/>
    <n v="1250000"/>
    <n v="1.25"/>
    <n v="6"/>
    <d v="2017-07-13T00:00:00"/>
    <s v="Stretch"/>
    <x v="0"/>
    <s v="Cog Process Trnsfmtn"/>
    <s v="CPR: Blockchain Consulting"/>
    <s v="Schrumpf, Lisa (Lisa)"/>
    <m/>
    <x v="0"/>
    <m/>
  </r>
  <r>
    <s v="NK-1WSHXZ1"/>
    <x v="1"/>
    <s v="US Communica/CSI"/>
    <s v="BROADCAST MUSIC INC"/>
    <s v="Bluemix: Blockchain- &quot;Smart Contracts&quot; Application- Ledger track usage/automatic payments"/>
    <x v="4"/>
    <x v="1"/>
    <m/>
    <m/>
    <x v="0"/>
    <x v="9"/>
    <d v="2017-10-13T00:00:00"/>
    <s v="08/21/2016 05:34pm"/>
    <x v="3"/>
    <d v="2017-10-13T00:00:00"/>
    <n v="1200000"/>
    <n v="1.2"/>
    <n v="60"/>
    <s v="07/06/2017 01:31am"/>
    <s v="Key stretch"/>
    <x v="3"/>
    <s v="Cloud Developer Service"/>
    <s v="IBM Bluemix Dedicated - Runtimes"/>
    <s v="STACIE (Stacie) CRISP"/>
    <s v="CLOUD1:All Cloud Sales other than to Cloud SPs"/>
    <x v="0"/>
    <m/>
  </r>
  <r>
    <s v="IA-KZ22U1A"/>
    <x v="2"/>
    <s v="Korea"/>
    <s v="The Korea Federation of Banks"/>
    <s v="[KFB] Blockchain Services for Bank Consortium"/>
    <x v="0"/>
    <x v="1"/>
    <m/>
    <m/>
    <x v="1"/>
    <x v="0"/>
    <d v="2017-09-22T00:00:00"/>
    <s v="02/13/2017 12:32am"/>
    <x v="0"/>
    <d v="2017-09-22T00:00:00"/>
    <n v="1200000"/>
    <n v="1.2"/>
    <n v="12"/>
    <s v="07/07/2017 01:02am"/>
    <s v="Key stretch"/>
    <x v="0"/>
    <s v="Cloud Application Innovation"/>
    <s v="CAI Big Data Srvs Blockchain on Big Data"/>
    <s v="YOO SHIN (Yoo Shin) YOON"/>
    <s v="ISA-999-NoSolutionSold"/>
    <x v="0"/>
    <m/>
  </r>
  <r>
    <s v="F4-HLTBR1E"/>
    <x v="1"/>
    <s v="US Communica/CSI"/>
    <s v="INTERGRAPH CORP"/>
    <s v="Blockchain MvP1  w/ Enabling Soft-Layer W/ Cognitive - Cognitive Garage (Sell To) - Mid-term target"/>
    <x v="1"/>
    <x v="1"/>
    <m/>
    <m/>
    <x v="1"/>
    <x v="2"/>
    <d v="2017-09-27T00:00:00"/>
    <s v="05/15/2017 06:33pm"/>
    <x v="3"/>
    <d v="2017-09-27T00:00:00"/>
    <n v="1200000"/>
    <n v="1.2"/>
    <n v="12"/>
    <s v="07/27/2017 01:32am"/>
    <s v="At Risk"/>
    <x v="0"/>
    <s v="Cognitive Process Transformation"/>
    <s v="CPR: Blockchain Consulting"/>
    <s v="SAINATH (Sainath) YADATI"/>
    <s v="ZBLKPOC:HW SP: Blockchain Proof of Concept"/>
    <x v="0"/>
    <m/>
  </r>
  <r>
    <s v="W9-QQJIQH6"/>
    <x v="1"/>
    <s v="US Finance Service"/>
    <s v="AMERICAN EXPRESS TRAVEL RELATED SERVICES COMPANY, INC."/>
    <s v="Blockchain FVP Team(s)"/>
    <x v="0"/>
    <x v="1"/>
    <m/>
    <m/>
    <x v="1"/>
    <x v="0"/>
    <d v="2017-07-20T00:00:00"/>
    <s v="04/21/2017 05:29am"/>
    <x v="3"/>
    <d v="2017-07-31T00:00:00"/>
    <n v="1200000"/>
    <n v="1.2"/>
    <n v="12"/>
    <s v="05/25/2017 01:32am"/>
    <s v="Stretch"/>
    <x v="0"/>
    <s v="Cognitive Process Transformation"/>
    <s v="CPR: Blockchain Consulting"/>
    <s v="PRAMOD (Pramod) ACHANTA"/>
    <s v="ISA-BankFMFS03-BackOfficeOps"/>
    <x v="0"/>
    <m/>
  </r>
  <r>
    <s v="V3-FH4KW9E"/>
    <x v="6"/>
    <s v="GCG"/>
    <s v="ABC HQ                                                                "/>
    <s v="ABC Blockchian 2017 extension phase"/>
    <x v="0"/>
    <x v="1"/>
    <m/>
    <m/>
    <x v="0"/>
    <x v="0"/>
    <d v="2017-11-15T00:00:00"/>
    <d v="2017-02-20T00:00:00"/>
    <x v="1"/>
    <d v="2017-11-15T00:00:00"/>
    <n v="1097556"/>
    <n v="1.097556"/>
    <n v="12"/>
    <d v="2017-02-23T00:00:00"/>
    <s v="NIR"/>
    <x v="0"/>
    <s v="Cog Process Trnsfmtn"/>
    <s v="UNK - Blockchain (CPR)"/>
    <s v="MULTIPLECLIENTREP"/>
    <m/>
    <x v="0"/>
    <m/>
  </r>
  <r>
    <s v="VH-8Y16KGE"/>
    <x v="6"/>
    <s v="GCG"/>
    <s v="Changsha Sanyi Group Holdings Co., Ltd."/>
    <s v="block chain pilot"/>
    <x v="1"/>
    <x v="1"/>
    <m/>
    <m/>
    <x v="1"/>
    <x v="2"/>
    <d v="2017-08-31T00:00:00"/>
    <s v="09/20/2016 05:37am"/>
    <x v="0"/>
    <d v="2017-09-30T00:00:00"/>
    <n v="1089834"/>
    <n v="1.089834"/>
    <n v="12"/>
    <s v="07/26/2017 05:22am"/>
    <s v="At Risk"/>
    <x v="0"/>
    <s v="Cognitive Process Transformation"/>
    <s v="CPR: Blockchain Consulting"/>
    <s v="QUN (QUN) HUANG"/>
    <s v="ZBLKPOC:HW SP: Blockchain Proof of Concept"/>
    <x v="0"/>
    <m/>
  </r>
  <r>
    <s v="JR-23V3YYD"/>
    <x v="1"/>
    <s v="Canada"/>
    <s v="BANK OF NOVA SCOTIA, THE"/>
    <s v="Blockchain capacity model"/>
    <x v="0"/>
    <x v="1"/>
    <m/>
    <m/>
    <x v="1"/>
    <x v="0"/>
    <d v="2017-09-15T00:00:00"/>
    <s v="05/05/2017 03:38pm"/>
    <x v="1"/>
    <d v="2017-09-15T00:00:00"/>
    <n v="1000005"/>
    <n v="1.000005"/>
    <n v="12"/>
    <s v="05/11/2017 01:32am"/>
    <s v="NIR"/>
    <x v="0"/>
    <s v="Cognitive Process Transformation"/>
    <s v="CPR: Blockchain Consulting"/>
    <s v="Paul (PAUL) Erickson"/>
    <s v="ISA-BankFS08-Blockchain"/>
    <x v="0"/>
    <m/>
  </r>
  <r>
    <s v="WZ-YKAAA7F"/>
    <x v="2"/>
    <s v="ANZ"/>
    <s v="QBE MANAGEMENT SERVICES PTY                                           "/>
    <s v="Insurance Consortium QBE / IAG/ Allianz"/>
    <x v="0"/>
    <x v="1"/>
    <m/>
    <m/>
    <x v="0"/>
    <x v="6"/>
    <d v="2017-11-22T00:00:00"/>
    <d v="2017-07-25T00:00:00"/>
    <x v="1"/>
    <d v="2017-11-22T00:00:00"/>
    <n v="1000000"/>
    <n v="1"/>
    <n v="12"/>
    <d v="2017-07-25T00:00:00"/>
    <s v="Stretch"/>
    <x v="0"/>
    <s v="Cog Process Trnsfmtn"/>
    <s v="CPR: Blockchain Consulting"/>
    <s v="SIMPSON, KIRSTY M (Kirsty)"/>
    <s v="ZBLKPOC"/>
    <x v="0"/>
    <m/>
  </r>
  <r>
    <s v="83-3QSCJZ9"/>
    <x v="1"/>
    <s v="US Distribution"/>
    <s v="UNITED AIRLINES INC"/>
    <s v="United &amp; IATA Blockchain"/>
    <x v="2"/>
    <x v="1"/>
    <m/>
    <m/>
    <x v="0"/>
    <x v="7"/>
    <d v="2017-10-27T00:00:00"/>
    <s v="05/03/2017 01:11pm"/>
    <x v="3"/>
    <d v="2017-12-04T00:00:00"/>
    <n v="1000000"/>
    <n v="1"/>
    <n v="36"/>
    <s v="07/13/2017 01:32am"/>
    <s v="NIR"/>
    <x v="3"/>
    <s v="Cloud Developer Service"/>
    <s v="Bluemix Public Subscription"/>
    <s v="Diane E. (Diane) Shimmon"/>
    <s v="COGAPPS:CLD&amp;COG: Create cognitive applications"/>
    <x v="0"/>
    <m/>
  </r>
  <r>
    <s v="ZJ-GZVJVBU"/>
    <x v="0"/>
    <s v="BeNeLux"/>
    <s v="ING BANK NV                                                           "/>
    <s v="Commodity Trade Finance"/>
    <x v="0"/>
    <x v="1"/>
    <m/>
    <m/>
    <x v="1"/>
    <x v="0"/>
    <d v="2017-09-24T00:00:00"/>
    <d v="2017-06-26T00:00:00"/>
    <x v="3"/>
    <d v="2017-09-24T00:00:00"/>
    <n v="1000000"/>
    <n v="1"/>
    <n v="12"/>
    <d v="2017-07-13T00:00:00"/>
    <s v="Stretch"/>
    <x v="0"/>
    <s v="Cog Process Trnsfmtn"/>
    <s v="CPR: Blockchain Consulting"/>
    <s v="Jurgens, A L M (Arthur)"/>
    <m/>
    <x v="0"/>
    <m/>
  </r>
  <r>
    <s v="73-JQL2EKI"/>
    <x v="0"/>
    <s v="BeNeLux"/>
    <s v="Philips Lighting B.V.                                                 "/>
    <s v="IoT partnership, WIot platform for Partners"/>
    <x v="1"/>
    <x v="1"/>
    <m/>
    <m/>
    <x v="0"/>
    <x v="5"/>
    <d v="2017-10-15T00:00:00"/>
    <d v="2016-12-01T00:00:00"/>
    <x v="0"/>
    <d v="2017-10-15T00:00:00"/>
    <n v="1000000"/>
    <n v="1"/>
    <n v="12"/>
    <d v="2017-07-20T00:00:00"/>
    <s v="At Risk"/>
    <x v="0"/>
    <s v="Cog Process Trnsfmtn"/>
    <s v="CPR: Blockchain Consulting"/>
    <s v="*"/>
    <s v="ZBLKPOC, DEVICES"/>
    <x v="0"/>
    <m/>
  </r>
  <r>
    <s v="RS-RQR9SH9"/>
    <x v="6"/>
    <s v="GCG"/>
    <s v="STOCK EXCHANGE OF HONG KONG LIMITED, THE"/>
    <s v="Hong Kong Stock Exchange - Project Phoenix Production Implementation Blockchain"/>
    <x v="0"/>
    <x v="1"/>
    <m/>
    <m/>
    <x v="1"/>
    <x v="0"/>
    <d v="2017-09-29T00:00:00"/>
    <s v="01/15/2017 10:17pm"/>
    <x v="0"/>
    <d v="2017-09-29T00:00:00"/>
    <n v="1000000"/>
    <n v="1"/>
    <n v="1"/>
    <s v="07/27/2017 01:32am"/>
    <s v="Key stretch"/>
    <x v="0"/>
    <s v="Cloud Application Innovation"/>
    <s v="CAI - Digital Operations"/>
    <s v="Michael (Michael) WONG"/>
    <s v="ISA-BankFS08-Blockchain"/>
    <x v="0"/>
    <m/>
  </r>
  <r>
    <s v="LN-JD59WIQ"/>
    <x v="0"/>
    <s v="Nordic"/>
    <s v="VÄSTRA GÖTALANDSREGIONEN"/>
    <s v="VGR Healthcare Information platform, BlueMix, Storage and Blockchain"/>
    <x v="3"/>
    <x v="1"/>
    <m/>
    <m/>
    <x v="0"/>
    <x v="11"/>
    <d v="2017-12-01T00:00:00"/>
    <s v="07/07/2017 07:10am"/>
    <x v="1"/>
    <d v="2018-02-28T00:00:00"/>
    <n v="1000000"/>
    <n v="1"/>
    <n v="48"/>
    <s v="07/13/2017 01:32am"/>
    <s v="Stretch"/>
    <x v="0"/>
    <s v="Cloud Application Innovation"/>
    <s v="CAI Accel App Dev &amp; Integration - Bluemix"/>
    <s v="Christian (CHRISTIAN) Elmehagen"/>
    <s v="BLKHSBN:HW SP: Blockchain High Sec Bus Netwk Blmix, BLUEMIXX:GBS Bluemix Custom Application Services, EMBAPPLE:GBS Mobile First Alliance, HPCSYS:HW&amp;SW:PWR &amp; Storage High Perf. Computing."/>
    <x v="0"/>
    <m/>
  </r>
  <r>
    <s v="RS-RQR9SH9"/>
    <x v="6"/>
    <s v="GCG"/>
    <s v="STOCK EXCHANGE OF HONG KONG LIMITED, THE"/>
    <s v="Hong Kong Stock Exchange - Project Phoenix Production Implementation Blockchain"/>
    <x v="0"/>
    <x v="1"/>
    <m/>
    <m/>
    <x v="1"/>
    <x v="0"/>
    <d v="2017-09-29T00:00:00"/>
    <s v="01/15/2017 10:17pm"/>
    <x v="0"/>
    <d v="2017-09-29T00:00:00"/>
    <n v="1000000"/>
    <n v="1"/>
    <n v="36"/>
    <s v="07/27/2017 01:32am"/>
    <s v="Key stretch"/>
    <x v="0"/>
    <s v="Cloud Application Innovation"/>
    <s v="CAI AMS Outsourcing"/>
    <s v="Michael (Michael) WONG"/>
    <s v="ISA-BankFS08-Blockchain"/>
    <x v="0"/>
    <m/>
  </r>
  <r>
    <s v="Q7-RG6E6OS"/>
    <x v="1"/>
    <s v="US Finance Service"/>
    <s v="FANNIE MAE"/>
    <s v="FM: Blockchain Pilot (post PoC)"/>
    <x v="0"/>
    <x v="1"/>
    <m/>
    <m/>
    <x v="0"/>
    <x v="0"/>
    <d v="2017-12-15T00:00:00"/>
    <s v="09/02/2016 11:17am"/>
    <x v="3"/>
    <d v="2017-12-15T00:00:00"/>
    <n v="1000000"/>
    <n v="1"/>
    <n v="12"/>
    <s v="07/24/2017 08:37pm"/>
    <s v="Stretch"/>
    <x v="0"/>
    <s v="Cloud Application Innovation"/>
    <s v="CAI Big Data Srvs Blockchain on Big Data"/>
    <s v="MARK (Mark) LEES"/>
    <s v="EMBANLYT:GBS Embedded Analytics, ISA-BankFMFS03-BackOfficeOps"/>
    <x v="0"/>
    <m/>
  </r>
  <r>
    <s v="S7-WLVLQW0"/>
    <x v="1"/>
    <s v="US Industrial"/>
    <s v="MEDTRONIC, INC."/>
    <s v="Blockchain PoC"/>
    <x v="1"/>
    <x v="0"/>
    <s v="India"/>
    <s v="Initial discussion on Supply Chain Usecase"/>
    <x v="1"/>
    <x v="5"/>
    <d v="2017-09-15T00:00:00"/>
    <s v="04/04/2017 04:23pm"/>
    <x v="3"/>
    <d v="2017-09-15T00:00:00"/>
    <n v="1000000"/>
    <n v="1"/>
    <n v="12"/>
    <s v="07/27/2017 01:32am"/>
    <s v="NIR"/>
    <x v="0"/>
    <s v="Cloud Application Innovation"/>
    <s v="CAI Big Data Srvs Blockchain on Big Data"/>
    <s v="Vineet (Vineet) Shrivastava"/>
    <s v="ZBLKPOC:HW SP: Blockchain Proof of Concept"/>
    <x v="0"/>
    <m/>
  </r>
  <r>
    <s v="TD-P8FNETF"/>
    <x v="0"/>
    <s v="CEE"/>
    <s v="Gazprom Neft"/>
    <s v="Downstream B2B IoT incl. Blockchain"/>
    <x v="1"/>
    <x v="1"/>
    <m/>
    <m/>
    <x v="0"/>
    <x v="4"/>
    <d v="2017-11-14T00:00:00"/>
    <s v="05/11/2017 05:07am"/>
    <x v="1"/>
    <d v="2017-11-14T00:00:00"/>
    <n v="1000000"/>
    <n v="1"/>
    <n v="12"/>
    <s v="05/11/2017 05:07am"/>
    <s v="Stretch"/>
    <x v="0"/>
    <s v="Cognitive Process Transformation"/>
    <s v="CBDS - Smarter Process"/>
    <s v="Kai-Uwe (Kai-Uwe) Gundermann"/>
    <m/>
    <x v="0"/>
    <m/>
  </r>
  <r>
    <s v="5X-WSDNY39"/>
    <x v="0"/>
    <s v="Italy"/>
    <s v="CONAD SRL"/>
    <s v="blockchain"/>
    <x v="2"/>
    <x v="1"/>
    <m/>
    <m/>
    <x v="0"/>
    <x v="3"/>
    <d v="2017-12-14T00:00:00"/>
    <s v="05/07/2017 09:14am"/>
    <x v="1"/>
    <d v="2017-12-14T00:00:00"/>
    <n v="1000000"/>
    <n v="1"/>
    <n v="12"/>
    <s v="05/19/2017 11:51am"/>
    <s v="NIR"/>
    <x v="0"/>
    <s v="Cognitive Process Transformation"/>
    <s v="CBDS: Watson IoT - Emerging Technologies"/>
    <s v="Sergio (Sergio) Barbariol"/>
    <s v="ISA-RetailDS12-SmarterRetailOps"/>
    <x v="0"/>
    <m/>
  </r>
  <r>
    <s v="RH-FH8I43Y"/>
    <x v="2"/>
    <s v="Korea"/>
    <s v="L.D.C.C."/>
    <s v="Group Blockchain Expansion - Retail Account"/>
    <x v="2"/>
    <x v="1"/>
    <m/>
    <m/>
    <x v="0"/>
    <x v="3"/>
    <d v="2017-11-17T00:00:00"/>
    <s v="03/12/2017 10:31pm"/>
    <x v="3"/>
    <d v="2017-11-17T00:00:00"/>
    <n v="1000000"/>
    <n v="1"/>
    <n v="12"/>
    <s v="07/27/2017 01:32am"/>
    <s v="Stretch"/>
    <x v="0"/>
    <s v="Cognitive Process Transformation"/>
    <s v="CPR: Blockchain Consulting"/>
    <s v="Soo Yun (SOO YUN) Kim"/>
    <s v="ISA-RetailDS16-Analytics"/>
    <x v="0"/>
    <m/>
  </r>
  <r>
    <s v="4Y-KA5UDMD"/>
    <x v="0"/>
    <s v="DACH"/>
    <s v="Nestle S. A."/>
    <s v="Supply Chain Digital Operations/Blockchain PoC"/>
    <x v="2"/>
    <x v="0"/>
    <s v="India"/>
    <s v="Working on a POC to implement a BC based solution for Document approvals in a Bonded warehouse context"/>
    <x v="0"/>
    <x v="3"/>
    <d v="2017-11-15T00:00:00"/>
    <s v="03/29/2017 11:42am"/>
    <x v="0"/>
    <d v="2017-11-15T00:00:00"/>
    <n v="1000000"/>
    <n v="1"/>
    <n v="12"/>
    <s v="07/13/2017 01:32am"/>
    <s v="Stretch"/>
    <x v="0"/>
    <s v="Cognitive Process Transformation"/>
    <s v="CPR: Blockchain Consulting"/>
    <s v="DATA WITHHELD"/>
    <s v="IGSPN:Procurement NONE - No 3rd Party Supplier, ISA-999-NoSolutionSold"/>
    <x v="0"/>
    <m/>
  </r>
  <r>
    <s v="RS-RQR9SH9"/>
    <x v="6"/>
    <s v="GCG"/>
    <s v="STOCK EXCHANGE OF HONG KONG LIMITED, THE"/>
    <s v="Hong Kong Stock Exchange - Project Phoenix Production Implementation Blockchain"/>
    <x v="0"/>
    <x v="1"/>
    <m/>
    <m/>
    <x v="1"/>
    <x v="0"/>
    <d v="2017-09-29T00:00:00"/>
    <s v="01/15/2017 10:17pm"/>
    <x v="0"/>
    <d v="2017-09-29T00:00:00"/>
    <n v="1000000"/>
    <n v="1"/>
    <n v="12"/>
    <s v="07/27/2017 01:32am"/>
    <s v="Key stretch"/>
    <x v="0"/>
    <s v="Cognitive Process Transformation"/>
    <s v="CPR: Blockchain Consulting"/>
    <s v="Michael (Michael) WONG"/>
    <s v="ISA-BankFS08-Blockchain"/>
    <x v="0"/>
    <m/>
  </r>
  <r>
    <s v="RP-ZVZDR93"/>
    <x v="1"/>
    <s v="Canada"/>
    <s v="HOME DEPOT"/>
    <s v="Blockchain with Supply Chain Management Group"/>
    <x v="2"/>
    <x v="1"/>
    <m/>
    <m/>
    <x v="0"/>
    <x v="3"/>
    <d v="2017-10-20T00:00:00"/>
    <s v="05/07/2017 08:33pm"/>
    <x v="1"/>
    <d v="2017-10-20T00:00:00"/>
    <n v="1000000"/>
    <n v="1"/>
    <n v="36"/>
    <s v="05/11/2017 01:32am"/>
    <s v="Stretch"/>
    <x v="0"/>
    <s v="Cognitive Process Transformation"/>
    <s v="CPR: Blockchain Consulting"/>
    <s v="SIDDHARTH (Sid) SAPOLIA"/>
    <s v="ISA-RetailDS12-SmarterRetailOps, ZBLKPOC:HW SP: Blockchain Proof of Concept"/>
    <x v="0"/>
    <m/>
  </r>
  <r>
    <s v="1L-1DXKEMN"/>
    <x v="1"/>
    <s v="US Communica/CSI"/>
    <s v="COX ENTERPRISES, INC."/>
    <s v="Cox enterprise wide business use of IBM Blockchain capabilities including automotive, corporate, media, and cable."/>
    <x v="4"/>
    <x v="0"/>
    <s v="India"/>
    <s v="Intial Discussion around in supporting the account team in solutioning the opportunity. Need more details"/>
    <x v="0"/>
    <x v="9"/>
    <d v="2017-10-27T00:00:00"/>
    <s v="10/11/2016 05:54pm"/>
    <x v="1"/>
    <d v="2018-01-31T00:00:00"/>
    <n v="1000000"/>
    <n v="1"/>
    <n v="10"/>
    <s v="07/27/2017 01:32am"/>
    <s v="Stretch"/>
    <x v="0"/>
    <s v="Cognitive Process Transformation"/>
    <s v="CPR: Blockchain Consulting"/>
    <s v="KEVIN S. (Kevin) ELDER"/>
    <s v="BLKHSBN:HW SP: Blockchain High Sec Bus Netwk Blmix, ISA-TMECS14-OmniChannel"/>
    <x v="0"/>
    <m/>
  </r>
  <r>
    <s v="6U-9JDVE1M"/>
    <x v="1"/>
    <s v="US Finance Service"/>
    <s v="THE PNC FINANCIAL SERVICES GROUP INC"/>
    <s v="Blockchain - Phase 1"/>
    <x v="0"/>
    <x v="1"/>
    <m/>
    <m/>
    <x v="0"/>
    <x v="0"/>
    <d v="2017-12-29T00:00:00"/>
    <s v="04/12/2017 01:14pm"/>
    <x v="3"/>
    <d v="2017-12-29T00:00:00"/>
    <n v="1000000"/>
    <n v="1"/>
    <n v="12"/>
    <s v="07/27/2017 01:32am"/>
    <s v="NIR"/>
    <x v="0"/>
    <s v="Cognitive Process Transformation"/>
    <s v="CPR: Blockchain Consulting"/>
    <s v="Russell B. (Russell) Fearing"/>
    <s v="ISA-BankInsFS09SEC-Security"/>
    <x v="0"/>
    <m/>
  </r>
  <r>
    <s v="KZ-NVG3MLZ"/>
    <x v="1"/>
    <s v="US Finance Service"/>
    <s v="STATE FARM MUTUAL AUTOMOBILE INSURANCE COMPANY"/>
    <s v="Block Chain Implementation"/>
    <x v="0"/>
    <x v="1"/>
    <m/>
    <m/>
    <x v="1"/>
    <x v="6"/>
    <d v="2017-08-25T00:00:00"/>
    <s v="06/11/2017 08:01pm"/>
    <x v="3"/>
    <d v="2017-08-25T00:00:00"/>
    <n v="1000000"/>
    <n v="1"/>
    <n v="12"/>
    <s v="07/20/2017 01:32am"/>
    <s v="Key stretch"/>
    <x v="0"/>
    <s v="Cognitive Process Transformation"/>
    <s v="CPR: Blockchain Consulting"/>
    <s v="Michael M. (Michael) Hertzig"/>
    <s v="ASASERVC:Cloud Business Solution (CBS), EXTCNAPP:CLD&amp;COG: Extend cloud native apps &amp; data, ISA-BankInsFS09SEC-Security"/>
    <x v="0"/>
    <m/>
  </r>
  <r>
    <s v="WE-YU7QBUR"/>
    <x v="1"/>
    <s v="US Industrial"/>
    <s v="DOW HOLDINGS LLC"/>
    <s v="Blockchain - Accounts Payable"/>
    <x v="1"/>
    <x v="1"/>
    <m/>
    <m/>
    <x v="0"/>
    <x v="4"/>
    <d v="2017-12-22T00:00:00"/>
    <s v="07/11/2017 04:16pm"/>
    <x v="1"/>
    <d v="2017-12-22T00:00:00"/>
    <n v="1000000"/>
    <n v="1"/>
    <n v="12"/>
    <s v="07/11/2017 04:16pm"/>
    <s v="NIR"/>
    <x v="0"/>
    <s v="Cognitive Process Transformation"/>
    <s v="CPR: Blockchain Consulting"/>
    <s v="GARY (Gary) HARGRAVES"/>
    <s v="ISA-BankFS08-Blockchain"/>
    <x v="0"/>
    <m/>
  </r>
  <r>
    <s v="Q3-GZA9VMH"/>
    <x v="1"/>
    <s v="US Public"/>
    <s v="TAKEDA PHARMACEUTICALS AMERICA, INC."/>
    <s v="Blockchain vaccines EMR record"/>
    <x v="3"/>
    <x v="1"/>
    <m/>
    <m/>
    <x v="0"/>
    <x v="11"/>
    <d v="2017-10-20T00:00:00"/>
    <s v="07/18/2017 02:45pm"/>
    <x v="1"/>
    <d v="2017-10-20T00:00:00"/>
    <n v="1000000"/>
    <n v="1"/>
    <n v="12"/>
    <s v="07/20/2017 01:32am"/>
    <s v="Stretch"/>
    <x v="0"/>
    <s v="iX Growth Platform"/>
    <s v="DSI - DS: Digital Bus Strategy: Digital Reinvention"/>
    <s v="Christopher (Christopher) Moose"/>
    <s v="ISA-999-NoSolutionSold"/>
    <x v="0"/>
    <m/>
  </r>
  <r>
    <s v="UP-P7KUCRO"/>
    <x v="0"/>
    <s v="BeNeLux"/>
    <s v="SHELL INTERNATIONAL B.V."/>
    <s v="Blockchain - Shipping/ Logistics - Hydrocarbon Movement Tracking:_x000a__x000a_Having pipeline, trucking and marine inspection companies tag their shipment quality and quantity updates to Blockchain hydrocarbon assets, feeding from these trading activities would eliminate the need for Operators to chase these documents in paper or electronic form. _x000a_Shared Data Could be_x000a_Location, Cargo Properties, Shipping Docs (bill of lading, letter of credit, customs forms)"/>
    <x v="1"/>
    <x v="1"/>
    <m/>
    <m/>
    <x v="0"/>
    <x v="4"/>
    <d v="2017-11-30T00:00:00"/>
    <s v="05/08/2017 04:25am"/>
    <x v="1"/>
    <d v="2017-11-30T00:00:00"/>
    <n v="1000000"/>
    <n v="1"/>
    <n v="12"/>
    <s v="06/05/2017 05:55am"/>
    <s v="NIR"/>
    <x v="0"/>
    <s v="Cloud Application Innovation"/>
    <m/>
    <s v="ARVIND SWARUP (ARVIND SWARUP) PATHIKI"/>
    <m/>
    <x v="0"/>
    <m/>
  </r>
  <r>
    <s v="3C-6J10G8S"/>
    <x v="0"/>
    <s v="Nordic"/>
    <s v="MÆRSK OLIE OG GAS A/S"/>
    <s v="Blockchain for JV Operations/Accounting"/>
    <x v="2"/>
    <x v="1"/>
    <m/>
    <m/>
    <x v="0"/>
    <x v="7"/>
    <d v="2017-12-30T00:00:00"/>
    <s v="07/07/2017 08:42am"/>
    <x v="1"/>
    <d v="2017-12-30T00:00:00"/>
    <n v="1000000"/>
    <n v="1"/>
    <n v="12"/>
    <s v="07/13/2017 01:32am"/>
    <s v="Solid"/>
    <x v="0"/>
    <s v="Cognitive Process Transformation"/>
    <m/>
    <s v="Debajyoti (DEBAJYOTI) Chakraborty"/>
    <s v="NONE:No code/solution involved"/>
    <x v="0"/>
    <m/>
  </r>
  <r>
    <s v="0O-I0JYTJ1"/>
    <x v="4"/>
    <s v="MEA"/>
    <s v="Dubai Smart Government"/>
    <s v="Blockchain Platform Implementation"/>
    <x v="3"/>
    <x v="1"/>
    <m/>
    <m/>
    <x v="1"/>
    <x v="12"/>
    <d v="2017-07-13T00:00:00"/>
    <s v="04/14/2017 11:43am"/>
    <x v="1"/>
    <d v="2017-07-13T00:00:00"/>
    <n v="1000000"/>
    <n v="1"/>
    <n v="6"/>
    <s v="04/20/2017 01:32am"/>
    <s v="NIR"/>
    <x v="0"/>
    <s v="Cognitive Process Transformation"/>
    <m/>
    <s v="LINA (Lina) SHADID"/>
    <s v="ISA-BankFS08-Blockchain"/>
    <x v="0"/>
    <m/>
  </r>
  <r>
    <s v="IA-KZ22U1A"/>
    <x v="2"/>
    <s v="Korea"/>
    <s v="The Korea Federation of Banks"/>
    <s v="[KFB] Blockchain Services for Bank Consortium"/>
    <x v="0"/>
    <x v="1"/>
    <m/>
    <m/>
    <x v="1"/>
    <x v="0"/>
    <d v="2017-09-22T00:00:00"/>
    <s v="02/13/2017 12:32am"/>
    <x v="0"/>
    <d v="2017-09-22T00:00:00"/>
    <n v="1000000"/>
    <n v="1"/>
    <n v="10"/>
    <s v="07/13/2017 01:32am"/>
    <s v="Key stretch"/>
    <x v="2"/>
    <s v="Infrastructure Services"/>
    <s v="6950-99T IBM Network Integration Services"/>
    <s v="YOO SHIN (Yoo Shin) YOON"/>
    <s v="ISA-999-NoSolutionSold"/>
    <x v="0"/>
    <m/>
  </r>
  <r>
    <s v="YI-NIK4BVO"/>
    <x v="0"/>
    <s v="UKI"/>
    <s v="LONDON STOCK EXCHANGE PLC"/>
    <s v="Blockchain Platform"/>
    <x v="0"/>
    <x v="0"/>
    <s v="US Garage &amp; IRL"/>
    <s v="Had a discussion with Paul Berry, the project team is currently using IRL staff from US and UK, they will engage CIC in future phases. IBM is providing staff support to build a BC solution driven by LSE."/>
    <x v="0"/>
    <x v="0"/>
    <d v="2017-12-19T00:00:00"/>
    <s v="03/03/2016 05:47pm"/>
    <x v="3"/>
    <d v="2017-12-19T00:00:00"/>
    <n v="1000000"/>
    <n v="1"/>
    <n v="1"/>
    <s v="07/27/2017 01:32am"/>
    <s v="Stretch"/>
    <x v="4"/>
    <s v="IBM Z"/>
    <s v="IBM LinuxONE Emperor"/>
    <s v="J. (JONATHAN) Fairhurst"/>
    <s v="FIRSTENT:HW SP: First In Enterprise, ISA-BankFMFS03CST-CoreBankMod"/>
    <x v="0"/>
    <m/>
  </r>
  <r>
    <s v="AB-5VICNLN"/>
    <x v="1"/>
    <s v="US Finance Service"/>
    <s v="PROGRESSIVE CASUALTY INSURANCE COMPANY"/>
    <s v="Progressive - LinuxOne or IFL for Blockchain"/>
    <x v="0"/>
    <x v="1"/>
    <m/>
    <m/>
    <x v="0"/>
    <x v="6"/>
    <d v="2017-11-24T00:00:00"/>
    <s v="10/24/2016 10:56am"/>
    <x v="3"/>
    <d v="2017-11-24T00:00:00"/>
    <n v="1000000"/>
    <n v="1"/>
    <n v="1"/>
    <s v="07/27/2017 01:32am"/>
    <s v="Key stretch"/>
    <x v="4"/>
    <s v="IBM Z"/>
    <s v="IBM LinuxONE Rockhopper"/>
    <s v="Monica J. (Monica) Orlando"/>
    <s v="ZBLKLOCL:HW SP: zSystems Blockchain Local/On Prem."/>
    <x v="0"/>
    <m/>
  </r>
  <r>
    <s v="F4-QBFMKG6"/>
    <x v="0"/>
    <s v="DACH"/>
    <s v="REWE Systems GmbH"/>
    <s v="Blockchain on IBM Z"/>
    <x v="2"/>
    <x v="1"/>
    <m/>
    <m/>
    <x v="0"/>
    <x v="3"/>
    <d v="2017-12-15T00:00:00"/>
    <s v="07/05/2017 11:32am"/>
    <x v="3"/>
    <d v="2017-12-21T00:00:00"/>
    <n v="1000000"/>
    <n v="1"/>
    <n v="1"/>
    <s v="07/27/2017 01:32am"/>
    <s v="Stretch"/>
    <x v="4"/>
    <s v="IBM Z"/>
    <s v="IBM Z Hardware - Other"/>
    <s v="DATA WITHHELD"/>
    <s v="ZBLKLOCL:HW SP: zSystems Blockchain Local/On Prem., ZBLKPOC:HW SP: Blockchain Proof of Concept"/>
    <x v="0"/>
    <m/>
  </r>
  <r>
    <s v="M8-UUHVLTX"/>
    <x v="1"/>
    <s v="US Finance Service"/>
    <s v="Bank of America CIO/LOB Ent Srvcs Fin"/>
    <s v="Bank of America Linux One Blockchain"/>
    <x v="0"/>
    <x v="1"/>
    <m/>
    <m/>
    <x v="0"/>
    <x v="0"/>
    <d v="2017-12-29T00:00:00"/>
    <s v="08/17/2016 11:09am"/>
    <x v="3"/>
    <d v="2017-12-29T00:00:00"/>
    <n v="1000000"/>
    <n v="1"/>
    <n v="1"/>
    <s v="06/22/2017 01:32am"/>
    <s v="Stretch"/>
    <x v="4"/>
    <s v="IBM Z"/>
    <s v="Linux on IBM Z"/>
    <s v="MICHAEL J. (James) COSTIGAN"/>
    <s v="NEWROUTE:New Routes opptys through ISVs &amp; SIs"/>
    <x v="0"/>
    <m/>
  </r>
  <r>
    <s v="M5-NO5N92J"/>
    <x v="1"/>
    <s v="US Finance Service"/>
    <s v="THE BANK OF NEW YORK MELLON CORPORATION"/>
    <s v="Treasury Services Payments Modernization and BlockChain"/>
    <x v="0"/>
    <x v="1"/>
    <m/>
    <m/>
    <x v="0"/>
    <x v="0"/>
    <d v="2017-12-29T00:00:00"/>
    <s v="03/14/2017 11:23pm"/>
    <x v="1"/>
    <d v="2017-12-29T00:00:00"/>
    <n v="1000000"/>
    <n v="1"/>
    <n v="1"/>
    <s v="07/07/2017 12:59pm"/>
    <s v="NIR"/>
    <x v="5"/>
    <s v="Watson FSS Core"/>
    <s v="CFM Safer Payments"/>
    <s v="Eleanor A. (Eleanor) Carroll-Lewin"/>
    <s v="ANADVNCE:ANA SP: Planning Analytics to Improve Efficiency, ISA-BankFMFS03PAY-Payments, ISA-BankFS08-Blockchain, ZBLKPOC:HW SP: Blockchain Proof of Concept"/>
    <x v="0"/>
    <m/>
  </r>
  <r>
    <s v="UX-UB554ZC"/>
    <x v="1"/>
    <s v="US Finance Service"/>
    <s v="WELLS FARGO BANK, NATIONAL ASSOCIATION"/>
    <s v="Wells Fargo - Blockchain Enterprise"/>
    <x v="0"/>
    <x v="1"/>
    <m/>
    <m/>
    <x v="0"/>
    <x v="0"/>
    <d v="2017-12-15T00:00:00"/>
    <s v="04/04/2017 12:43am"/>
    <x v="3"/>
    <d v="2017-12-15T00:00:00"/>
    <n v="1000000"/>
    <n v="1"/>
    <n v="12"/>
    <s v="07/06/2017 01:33am"/>
    <s v="NIR"/>
    <x v="5"/>
    <s v="Industry Platform"/>
    <s v="High Security Business Network"/>
    <s v="Mike (Mike) Rossow"/>
    <s v="BLKHSBN:HW SP: Blockchain High Sec Bus Netwk Blmix"/>
    <x v="0"/>
    <m/>
  </r>
  <r>
    <s v="29-HI7NV18"/>
    <x v="1"/>
    <s v="US Industrial"/>
    <s v="COLONIAL PIPELINE CO"/>
    <s v="Blockchain - Equity Crude Product Movements"/>
    <x v="1"/>
    <x v="1"/>
    <m/>
    <m/>
    <x v="0"/>
    <x v="4"/>
    <d v="2017-10-02T00:00:00"/>
    <s v="07/04/2017 09:36am"/>
    <x v="3"/>
    <d v="2017-10-02T00:00:00"/>
    <n v="1000000"/>
    <n v="1"/>
    <n v="12"/>
    <s v="07/13/2017 01:32am"/>
    <s v="Stretch"/>
    <x v="5"/>
    <s v="Industry Platform"/>
    <s v="High Security Business Network"/>
    <s v="JENNIFER M. (Jennifer) BLAIR"/>
    <s v="DEVCNAPP:CLD&amp;COG: Develop cloud native apps"/>
    <x v="0"/>
    <m/>
  </r>
  <r>
    <s v="Q9-9WR5F13"/>
    <x v="1"/>
    <s v="US Communica/CSI"/>
    <s v="XCEL ENERGY SERVICES INC."/>
    <s v="Blockchain for Energy Trading"/>
    <x v="4"/>
    <x v="1"/>
    <m/>
    <m/>
    <x v="1"/>
    <x v="8"/>
    <d v="2017-09-22T00:00:00"/>
    <s v="06/26/2017 08:09pm"/>
    <x v="1"/>
    <d v="2017-09-29T00:00:00"/>
    <n v="1000000"/>
    <n v="1"/>
    <n v="36"/>
    <s v="06/29/2017 01:32am"/>
    <s v="Stretch"/>
    <x v="5"/>
    <s v="Industry Platform"/>
    <m/>
    <s v="Keith D. (Keith) Weir"/>
    <s v="COGAPPS:CLD&amp;COG: Create cognitive applications"/>
    <x v="0"/>
    <m/>
  </r>
  <r>
    <s v="1J-VKJRIKM"/>
    <x v="2"/>
    <s v="ISA"/>
    <s v="FEDERAL BANK LTD"/>
    <s v="Block chain as a service"/>
    <x v="5"/>
    <x v="1"/>
    <m/>
    <m/>
    <x v="0"/>
    <x v="0"/>
    <d v="2017-12-14T00:00:00"/>
    <s v="12/12/2016 09:58am"/>
    <x v="1"/>
    <d v="2017-12-14T00:00:00"/>
    <n v="999999"/>
    <n v="0.99999899999999997"/>
    <n v="12"/>
    <s v="01/22/2017 05:29am"/>
    <s v="NIR"/>
    <x v="0"/>
    <s v="Cloud Application Innovation"/>
    <s v="CAI GBS Software Support/Enhancements"/>
    <s v="Balaji (Balaji) Vasudevan"/>
    <s v="ISA-BankFMFS03-BackOfficeOps"/>
    <x v="0"/>
    <m/>
  </r>
  <r>
    <s v="DJ-OMADJMW"/>
    <x v="1"/>
    <s v="US Distribution"/>
    <s v="THE PROCTER &amp; GAMBLE CO"/>
    <s v="The upcoming P&amp;G Innovation Summit - Signal - on July 11th will create a number of new IBM opportunities that we have started creating including Blockchain. More to follow as this progresses"/>
    <x v="2"/>
    <x v="1"/>
    <m/>
    <m/>
    <x v="1"/>
    <x v="3"/>
    <d v="2017-09-29T00:00:00"/>
    <s v="06/22/2017 12:45pm"/>
    <x v="4"/>
    <d v="2017-10-13T00:00:00"/>
    <n v="998000"/>
    <n v="0.998"/>
    <n v="12"/>
    <s v="07/05/2017 09:38am"/>
    <s v="NIR"/>
    <x v="0"/>
    <s v="Cognitive Process Transformation"/>
    <s v="CPR: Industry Specific Process Consulting"/>
    <s v="DANE A. (Dane) POESKE"/>
    <s v="BLKHSBN:HW SP: Blockchain High Sec Bus Netwk Blmix, ISA-CPGDS04-PrfMgt&amp;Plng"/>
    <x v="0"/>
    <m/>
  </r>
  <r>
    <s v="DO-4PXD16M"/>
    <x v="6"/>
    <s v="GCG"/>
    <s v="CONTINEO LIMITED"/>
    <s v="Contineo - HSBC / SOCGEN / JPMC - Post Trade Securities Blockchain / DLT"/>
    <x v="0"/>
    <x v="1"/>
    <m/>
    <m/>
    <x v="1"/>
    <x v="0"/>
    <d v="2017-08-31T00:00:00"/>
    <s v="06/12/2017 05:35am"/>
    <x v="0"/>
    <d v="2017-08-31T00:00:00"/>
    <n v="995000"/>
    <n v="0.995"/>
    <n v="12"/>
    <s v="07/20/2017 01:32am"/>
    <s v="Key stretch"/>
    <x v="0"/>
    <s v="Cognitive Process Transformation"/>
    <s v="CPR: Blockchain Consulting"/>
    <s v="Michael (Michael) WONG"/>
    <s v="ISA-BankFS08-Blockchain"/>
    <x v="0"/>
    <m/>
  </r>
  <r>
    <s v="IX-E5D42N2"/>
    <x v="5"/>
    <s v="Japan"/>
    <s v="TOKYO STOCK EXCHANGE"/>
    <s v="Blockchain本格展開"/>
    <x v="0"/>
    <x v="1"/>
    <m/>
    <m/>
    <x v="0"/>
    <x v="0"/>
    <d v="2017-12-29T00:00:00"/>
    <s v="03/07/2017 09:42pm"/>
    <x v="3"/>
    <d v="2018-01-01T00:00:00"/>
    <n v="952380"/>
    <n v="0.95238"/>
    <n v="12"/>
    <s v="07/27/2017 01:32am"/>
    <s v="NIR"/>
    <x v="0"/>
    <s v="Cloud Application Innovation"/>
    <s v="CAI Accel App Dev &amp; Integration - Bluemix"/>
    <s v="Toshikazu (TOSHIKAZU) Takikawa"/>
    <s v="ISA-BankFS08-Blockchain"/>
    <x v="0"/>
    <m/>
  </r>
  <r>
    <s v="2B-EEPCVH9"/>
    <x v="5"/>
    <s v="Japan"/>
    <s v="TOKYO STOCK EXCHANGE, INC."/>
    <s v="JPX:blockchain"/>
    <x v="0"/>
    <x v="1"/>
    <m/>
    <m/>
    <x v="0"/>
    <x v="0"/>
    <d v="2017-11-10T00:00:00"/>
    <s v="03/18/2016 10:12am"/>
    <x v="1"/>
    <d v="2017-11-10T00:00:00"/>
    <n v="952380"/>
    <n v="0.95238"/>
    <n v="12"/>
    <s v="02/19/2017 03:36am"/>
    <s v="NIR"/>
    <x v="0"/>
    <s v="Cognitive Process Transformation"/>
    <s v="CPS: Payments"/>
    <s v="Akihiko (AKIHIKO) Mohri"/>
    <s v="ISA-EDUPE03-Finance&amp;Ops"/>
    <x v="0"/>
    <m/>
  </r>
  <r>
    <s v="Y5-WJKHS9V"/>
    <x v="0"/>
    <s v="BeNeLux"/>
    <s v="JANSSEN PHARMACEUTICA NV"/>
    <s v="Janssen Blockchain Project"/>
    <x v="3"/>
    <x v="1"/>
    <m/>
    <m/>
    <x v="1"/>
    <x v="11"/>
    <d v="2017-09-08T00:00:00"/>
    <s v="07/07/2017 08:41am"/>
    <x v="0"/>
    <d v="2018-01-02T00:00:00"/>
    <n v="950000"/>
    <n v="0.95"/>
    <n v="12"/>
    <s v="07/07/2017 08:41am"/>
    <s v="Stretch"/>
    <x v="0"/>
    <s v="Cognitive Process Transformation"/>
    <s v="CPR: Blockchain Consulting"/>
    <s v="Mike (MIKE) Deschildre"/>
    <s v="ZBLKPOC:HW SP: Blockchain Proof of Concept"/>
    <x v="0"/>
    <m/>
  </r>
  <r>
    <s v="VX-0PMGZM9"/>
    <x v="2"/>
    <s v="ANZ"/>
    <s v="7 ELEVEN STORES PTY LTD                                               "/>
    <s v="Digital Reinvention + SO + MS play + SAP ( New Outsourcing contract)"/>
    <x v="2"/>
    <x v="1"/>
    <m/>
    <m/>
    <x v="0"/>
    <x v="3"/>
    <d v="2017-11-30T00:00:00"/>
    <d v="2016-12-20T00:00:00"/>
    <x v="1"/>
    <d v="2017-11-30T00:00:00"/>
    <n v="930001"/>
    <n v="0.93000099999999997"/>
    <n v="36"/>
    <d v="2017-02-23T00:00:00"/>
    <s v="Stretch"/>
    <x v="0"/>
    <s v="Cog Process Trnsfmtn"/>
    <s v="CPR: Blockchain Consulting"/>
    <s v="CORSINO, DOMINIC (Dom)"/>
    <s v="EMBAPPLE, IBMID, CMSSI"/>
    <x v="0"/>
    <m/>
  </r>
  <r>
    <s v="ZY-5T1VKEK"/>
    <x v="6"/>
    <s v="GCG"/>
    <s v="ShenZhen Rong Times technology                                        "/>
    <s v="PCR"/>
    <x v="1"/>
    <x v="1"/>
    <m/>
    <m/>
    <x v="2"/>
    <x v="2"/>
    <d v="2017-06-29T00:00:00"/>
    <d v="2017-05-25T00:00:00"/>
    <x v="6"/>
    <d v="2017-06-29T00:00:00"/>
    <n v="906232"/>
    <n v="0.90623199999999993"/>
    <n v="12"/>
    <d v="2017-07-22T00:00:00"/>
    <s v="Won"/>
    <x v="0"/>
    <s v="Cog Process Trnsfmtn"/>
    <s v="CPR: Blockchain Consulting"/>
    <s v="LIU, YI JUN"/>
    <m/>
    <x v="0"/>
    <m/>
  </r>
  <r>
    <s v="03-VW8Y5NK"/>
    <x v="4"/>
    <s v="MEA"/>
    <s v="Dubai Smart Government"/>
    <s v="Blockchain Partnership"/>
    <x v="3"/>
    <x v="0"/>
    <s v="India"/>
    <s v="We are engaged. Ram engaged , likely to travel"/>
    <x v="3"/>
    <x v="12"/>
    <d v="2017-03-29T00:00:00"/>
    <s v="12/29/2016 09:10am"/>
    <x v="6"/>
    <d v="2017-03-29T00:00:00"/>
    <n v="900000"/>
    <n v="0.89999999999999991"/>
    <n v="5"/>
    <s v="03/16/2017 02:32am"/>
    <s v="Won"/>
    <x v="0"/>
    <s v="Cognitive Process Transformation"/>
    <s v="CPR: Blockchain Consulting"/>
    <s v="Hussein (Hussein) Salem"/>
    <s v="ISA-BankFS08-Blockchain, ISA-BankInsFS09SEC-Security, ISA-GovtPG73-Tax/RevMgmt"/>
    <x v="0"/>
    <m/>
  </r>
  <r>
    <s v="JY-4SFXDG5"/>
    <x v="0"/>
    <s v="UKI"/>
    <s v="HSBC BANK PLC"/>
    <s v="BlockChain HSBC (Banking Consortium) for DTC (Digital Trade Chain)"/>
    <x v="0"/>
    <x v="1"/>
    <m/>
    <m/>
    <x v="0"/>
    <x v="0"/>
    <d v="2017-10-31T00:00:00"/>
    <s v="07/17/2017 06:46am"/>
    <x v="5"/>
    <d v="2017-10-31T00:00:00"/>
    <n v="900000"/>
    <n v="0.89999999999999991"/>
    <n v="36"/>
    <s v="07/27/2017 01:32am"/>
    <s v="Won"/>
    <x v="3"/>
    <s v="Cloud Developer Service"/>
    <s v="IBM Bluemix Dedicated - API Connect"/>
    <s v="Adrian (ADRIAN) Ewer"/>
    <s v="BLKHSBN:HW SP: Blockchain High Sec Bus Netwk Blmix"/>
    <x v="0"/>
    <m/>
  </r>
  <r>
    <s v="04-2DW4BRU"/>
    <x v="1"/>
    <s v="US Finance Service"/>
    <s v="JPMORGAN CHASE BANK, NATIONAL ASSOCIATION"/>
    <s v="JPMC: Project Socius - Blockchain (Quorum) on IBM Cloud"/>
    <x v="0"/>
    <x v="0"/>
    <s v="India"/>
    <s v="Will be involved in further phases, right now team is picking up Ethyrium work that has already happened from Australia garage"/>
    <x v="1"/>
    <x v="0"/>
    <d v="2017-08-29T00:00:00"/>
    <s v="03/27/2017 04:31pm"/>
    <x v="1"/>
    <d v="2017-12-11T00:00:00"/>
    <n v="900000"/>
    <n v="0.89999999999999991"/>
    <n v="36"/>
    <s v="03/30/2017 01:32am"/>
    <s v="NIR"/>
    <x v="2"/>
    <s v="Infrastructure Services"/>
    <s v="6950-16G GTS MHAS Split for Commerce Managed Hosted"/>
    <s v="RICHARD R. (RICHARD) L'INSALATA"/>
    <s v="ISA-BankFS08-Blockchain"/>
    <x v="0"/>
    <m/>
  </r>
  <r>
    <s v="V8-YTMPJP8"/>
    <x v="2"/>
    <s v="ASEAN"/>
    <s v="THE BANK OF TOKYO-MITSUBISHI UFJ, LTD. SINGAPORE BRANCH"/>
    <s v="BTMU Blockchain SLA Production"/>
    <x v="0"/>
    <x v="0"/>
    <s v="India"/>
    <s v="Involved."/>
    <x v="1"/>
    <x v="0"/>
    <d v="2017-08-31T00:00:00"/>
    <s v="11/23/2015 10:41am"/>
    <x v="0"/>
    <d v="2017-08-31T00:00:00"/>
    <n v="850000"/>
    <n v="0.85"/>
    <n v="12"/>
    <s v="07/20/2017 10:57pm"/>
    <s v="At Risk"/>
    <x v="0"/>
    <s v="Cognitive Process Transformation"/>
    <s v="CPR: Blockchain Consulting"/>
    <s v="DAVID BOON WAH (David Boon Wah) LIM"/>
    <s v="ISA-BankFMFS03-BackOfficeOps"/>
    <x v="0"/>
    <m/>
  </r>
  <r>
    <s v="6L-5ORAXD4"/>
    <x v="1"/>
    <s v="US Communica/CSI"/>
    <s v="CERNER CORP"/>
    <s v="Blockchain for Healthcare"/>
    <x v="6"/>
    <x v="1"/>
    <m/>
    <m/>
    <x v="0"/>
    <x v="10"/>
    <d v="2017-10-31T00:00:00"/>
    <s v="04/13/2017 08:37am"/>
    <x v="1"/>
    <d v="2017-10-31T00:00:00"/>
    <n v="840000"/>
    <n v="0.84"/>
    <n v="24"/>
    <s v="04/20/2017 01:32am"/>
    <s v="NIR"/>
    <x v="0"/>
    <s v="Cognitive Process Transformation"/>
    <m/>
    <s v="Taylor D. (Taylor) Erickson"/>
    <s v="COGAPPS:CLD&amp;COG: Create cognitive applications"/>
    <x v="0"/>
    <m/>
  </r>
  <r>
    <s v="62-FW1ASHI"/>
    <x v="5"/>
    <s v="Japan"/>
    <s v="MITSUBISHI UFJ TRUST AND BANKING C"/>
    <s v="BlockChain_BluemixPOC"/>
    <x v="0"/>
    <x v="0"/>
    <s v="India"/>
    <s v="Place Holder, will get involved once it picks up traction"/>
    <x v="0"/>
    <x v="0"/>
    <d v="2017-12-15T00:00:00"/>
    <s v="02/08/2017 02:41am"/>
    <x v="1"/>
    <d v="2017-12-15T00:00:00"/>
    <n v="819047"/>
    <n v="0.81904699999999997"/>
    <n v="12"/>
    <s v="02/09/2017 01:32am"/>
    <s v="NIR"/>
    <x v="0"/>
    <s v="Cognitive Process Transformation"/>
    <s v="Do Not Use - GPP GSDH"/>
    <s v="Hideyuki (HIDEYUKI) Tanaka"/>
    <m/>
    <x v="0"/>
    <m/>
  </r>
  <r>
    <s v="EN-6HS1HYR"/>
    <x v="6"/>
    <s v="GCG"/>
    <s v="Changsha Sanyi Group Holdings Co.,                                    "/>
    <s v="pilot in production"/>
    <x v="1"/>
    <x v="1"/>
    <m/>
    <m/>
    <x v="1"/>
    <x v="2"/>
    <d v="2017-08-31T00:00:00"/>
    <d v="2016-09-20T00:00:00"/>
    <x v="0"/>
    <d v="2017-09-20T00:00:00"/>
    <n v="817375"/>
    <n v="0.81737499999999996"/>
    <n v="12"/>
    <d v="2017-07-26T00:00:00"/>
    <s v="At Risk"/>
    <x v="0"/>
    <s v="Cog Process Trnsfmtn"/>
    <s v="CPR: Blockchain Consulting"/>
    <s v="*"/>
    <s v="ZBLKPOC"/>
    <x v="0"/>
    <m/>
  </r>
  <r>
    <s v="HQ-Q38RQ53"/>
    <x v="1"/>
    <s v="Canada"/>
    <s v="FEDERATION DES CAISSES DESJARDINS DU QUEBEC"/>
    <s v="GPAP - Blockchain Project"/>
    <x v="0"/>
    <x v="1"/>
    <m/>
    <m/>
    <x v="0"/>
    <x v="0"/>
    <d v="2017-12-31T00:00:00"/>
    <s v="02/21/2017 01:26pm"/>
    <x v="1"/>
    <d v="2017-12-31T00:00:00"/>
    <n v="800004"/>
    <n v="0.80000399999999994"/>
    <n v="6"/>
    <s v="04/27/2017 01:31pm"/>
    <s v="NIR"/>
    <x v="0"/>
    <s v="Cognitive Process Transformation"/>
    <s v="CPR: Blockchain Consulting"/>
    <s v="Felix (FELIX) Martineau"/>
    <m/>
    <x v="0"/>
    <m/>
  </r>
  <r>
    <s v="2E-7NOUKNS"/>
    <x v="3"/>
    <s v="SSA"/>
    <s v="BANCO DE GALICIA Y BUENOS AIRES"/>
    <s v="Blockchain para Trazabilidad de Proceso de Alta de Cliente"/>
    <x v="0"/>
    <x v="1"/>
    <m/>
    <m/>
    <x v="0"/>
    <x v="0"/>
    <d v="2017-12-29T00:00:00"/>
    <s v="02/02/2017 03:42pm"/>
    <x v="3"/>
    <d v="2017-12-29T00:00:00"/>
    <n v="800000"/>
    <n v="0.79999999999999993"/>
    <n v="12"/>
    <s v="07/27/2017 01:32am"/>
    <s v="Stretch"/>
    <x v="0"/>
    <s v="Cloud Application Innovation"/>
    <s v="CAI Accel App Dev &amp; Integration - Hybrid Cloud"/>
    <s v="Alvaro (ALVARO) Diaz Aguirre"/>
    <s v="ISA-BankFMFS03-BackOfficeOps"/>
    <x v="0"/>
    <m/>
  </r>
  <r>
    <s v="04-GUPKHTG"/>
    <x v="0"/>
    <s v="DACH"/>
    <s v="Lekkerland AG &amp; Co. KG"/>
    <s v="Blockchain für Rückverfolgung Tabakwaren"/>
    <x v="2"/>
    <x v="1"/>
    <m/>
    <m/>
    <x v="0"/>
    <x v="3"/>
    <d v="2017-10-10T00:00:00"/>
    <s v="05/15/2017 04:55am"/>
    <x v="1"/>
    <d v="2017-10-10T00:00:00"/>
    <n v="800000"/>
    <n v="0.79999999999999993"/>
    <n v="12"/>
    <s v="05/18/2017 01:32am"/>
    <s v="Stretch"/>
    <x v="0"/>
    <s v="Cognitive Process Transformation"/>
    <s v="CPR: Blockchain Consulting"/>
    <s v="DATA WITHHELD"/>
    <s v="ISA-RetailDS15OMCM-OmChanCom"/>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3"/>
    <d v="2017-12-22T00:00:00"/>
    <n v="800000"/>
    <n v="0.79999999999999993"/>
    <n v="12"/>
    <s v="07/13/2017 01:32am"/>
    <s v="NIR"/>
    <x v="0"/>
    <s v="Cognitive Process Transformation"/>
    <s v="CPR: Blockchain Consulting"/>
    <s v="DATA WITHHELD"/>
    <s v="ISA-999-NoSolutionSold"/>
    <x v="0"/>
    <m/>
  </r>
  <r>
    <s v="N9-QI0UVYB"/>
    <x v="6"/>
    <s v="GCG"/>
    <s v="Sinotrans Ltd."/>
    <s v="BlockChain"/>
    <x v="2"/>
    <x v="1"/>
    <m/>
    <m/>
    <x v="0"/>
    <x v="7"/>
    <d v="2017-10-17T00:00:00"/>
    <s v="07/19/2017 04:06am"/>
    <x v="3"/>
    <d v="2017-10-17T00:00:00"/>
    <n v="800000"/>
    <n v="0.79999999999999993"/>
    <n v="12"/>
    <s v="07/20/2017 01:32am"/>
    <s v="Stretch"/>
    <x v="0"/>
    <s v="Cognitive Process Transformation"/>
    <s v="CPR: Blockchain Consulting"/>
    <s v="HONG (HONG) CHEN"/>
    <s v="ISA-999-NoSolutionSold"/>
    <x v="0"/>
    <m/>
  </r>
  <r>
    <s v="6F-UNYIGG6"/>
    <x v="0"/>
    <s v="UKI"/>
    <s v="NATIONAL GRID PLC"/>
    <s v="Blockchain Implementation"/>
    <x v="4"/>
    <x v="1"/>
    <m/>
    <m/>
    <x v="0"/>
    <x v="8"/>
    <d v="2017-12-15T00:00:00"/>
    <s v="04/20/2017 05:15am"/>
    <x v="3"/>
    <d v="2017-12-15T00:00:00"/>
    <n v="775000"/>
    <n v="0.77499999999999991"/>
    <n v="12"/>
    <s v="07/20/2017 01:32am"/>
    <s v="Stretch"/>
    <x v="0"/>
    <s v="Cognitive Process Transformation"/>
    <s v="CBDS: Watson IoT - Next Gen Supply Chain"/>
    <s v="Adam (ADAM) Jones"/>
    <s v="EMBIoT:GBS Embed Internet of Things, ISA-E&amp;UCS06APER-AssetPerf"/>
    <x v="0"/>
    <m/>
  </r>
  <r>
    <s v="MN-H27LBY0"/>
    <x v="0"/>
    <s v="UKI"/>
    <s v="HUTCHISON 3G UK LIMITED"/>
    <s v="Blockchain H3G - Ofcom"/>
    <x v="4"/>
    <x v="1"/>
    <m/>
    <m/>
    <x v="0"/>
    <x v="9"/>
    <d v="2017-12-08T00:00:00"/>
    <s v="05/23/2017 02:09pm"/>
    <x v="1"/>
    <d v="2018-01-01T00:00:00"/>
    <n v="775000"/>
    <n v="0.77499999999999991"/>
    <n v="12"/>
    <s v="05/25/2017 01:32am"/>
    <s v="NIR"/>
    <x v="0"/>
    <s v="Cognitive Process Transformation"/>
    <s v="CPR: Blockchain Consulting"/>
    <s v="F. J. (Franck) Schellekens"/>
    <s v="ISA-TMECS10-NetworkOSS"/>
    <x v="0"/>
    <m/>
  </r>
  <r>
    <s v="WN-EDOCE9Q"/>
    <x v="0"/>
    <s v="UKI"/>
    <s v="TUI UK LIMITED"/>
    <s v="Blockchain PoC"/>
    <x v="2"/>
    <x v="1"/>
    <m/>
    <m/>
    <x v="0"/>
    <x v="7"/>
    <d v="2017-10-17T00:00:00"/>
    <s v="07/19/2017 07:35am"/>
    <x v="1"/>
    <d v="2017-10-17T00:00:00"/>
    <n v="775000"/>
    <n v="0.77499999999999991"/>
    <n v="12"/>
    <s v="07/20/2017 01:32am"/>
    <s v="Stretch"/>
    <x v="5"/>
    <s v="Industry Platform"/>
    <m/>
    <s v="Amy (Amy) Williamson"/>
    <s v="ZBLKPOC:HW SP: Blockchain Proof of Concept"/>
    <x v="0"/>
    <m/>
  </r>
  <r>
    <s v="OX-AMYJZYV"/>
    <x v="1"/>
    <s v="US Industrial"/>
    <s v="STANLEY BLACK &amp; DECKER INC"/>
    <s v="Financial Transformation (RPA, Cognitive, Blockchain) Garage"/>
    <x v="1"/>
    <x v="1"/>
    <m/>
    <m/>
    <x v="1"/>
    <x v="2"/>
    <d v="2017-09-18T00:00:00"/>
    <s v="07/21/2017 02:13pm"/>
    <x v="3"/>
    <d v="2017-10-19T00:00:00"/>
    <n v="750000"/>
    <n v="0.75"/>
    <n v="6"/>
    <s v="07/27/2017 01:32am"/>
    <s v="Stretch"/>
    <x v="0"/>
    <s v="Cognitive Process Transformation"/>
    <s v="CBDS: Analytics - Cognitive Garage"/>
    <s v="Daniel (Dan) Mitzenmacher"/>
    <s v="EMBIoT:GBS Embed Internet of Things, EMBMOBLE:GBS Embedded Mobile"/>
    <x v="0"/>
    <m/>
  </r>
  <r>
    <s v="SW-ZN2Q324"/>
    <x v="1"/>
    <s v="US Industrial"/>
    <s v="FORD MOTOR COMPANY"/>
    <s v="Ford Blockchain Inter-company Settlement"/>
    <x v="1"/>
    <x v="1"/>
    <m/>
    <m/>
    <x v="0"/>
    <x v="1"/>
    <d v="2017-11-09T00:00:00"/>
    <s v="05/25/2017 10:39am"/>
    <x v="3"/>
    <d v="2017-11-09T00:00:00"/>
    <n v="750000"/>
    <n v="0.75"/>
    <n v="12"/>
    <s v="07/20/2017 01:32am"/>
    <s v="Stretch"/>
    <x v="3"/>
    <s v="Cloud Developer Service"/>
    <s v="IBM Bluemix Garage - Other"/>
    <s v="JACQUELINE M. (JACQUELINE) NEMESI"/>
    <s v="ISA-999-NoSolutionSold"/>
    <x v="0"/>
    <m/>
  </r>
  <r>
    <s v="BH-3ZC2VNF"/>
    <x v="0"/>
    <s v="Nordic"/>
    <s v="NETS DENMARK A/S"/>
    <s v="PSD2 - Blockchain Dispute Management"/>
    <x v="0"/>
    <x v="1"/>
    <m/>
    <m/>
    <x v="0"/>
    <x v="0"/>
    <d v="2017-11-30T00:00:00"/>
    <s v="11/18/2016 05:41pm"/>
    <x v="3"/>
    <d v="2017-11-30T00:00:00"/>
    <n v="750000"/>
    <n v="0.75"/>
    <n v="3"/>
    <s v="07/27/2017 01:32am"/>
    <s v="Key stretch"/>
    <x v="0"/>
    <s v="Cloud Application Innovation"/>
    <s v="CAI AMS Staff Augmentation"/>
    <s v="ABISHEK (ABISHEK) BHARGAVA"/>
    <s v="NONE:No code/solution involved"/>
    <x v="0"/>
    <m/>
  </r>
  <r>
    <s v="GH-1FO6M7X"/>
    <x v="0"/>
    <s v="DACH"/>
    <s v="Vodafone GmbH"/>
    <s v="Blockchain @ Vodafone"/>
    <x v="4"/>
    <x v="1"/>
    <m/>
    <m/>
    <x v="1"/>
    <x v="9"/>
    <d v="2017-09-05T00:00:00"/>
    <s v="03/15/2017 01:33pm"/>
    <x v="0"/>
    <d v="2017-09-05T00:00:00"/>
    <n v="750000"/>
    <n v="0.75"/>
    <n v="12"/>
    <s v="06/28/2017 07:27am"/>
    <s v="Key stretch"/>
    <x v="0"/>
    <s v="Cloud Application Innovation"/>
    <s v="CAI BDS Enhancement Services - Strategy Services"/>
    <s v="DATA WITHHELD"/>
    <s v="ISA-TMECS26-BusProcOpt"/>
    <x v="0"/>
    <m/>
  </r>
  <r>
    <s v="T3-GGGQDZH"/>
    <x v="0"/>
    <s v="DACH"/>
    <s v="Deutsche Börse AG"/>
    <s v="Blockchain - Hyperledger approaches for Financial Markets"/>
    <x v="0"/>
    <x v="1"/>
    <m/>
    <m/>
    <x v="0"/>
    <x v="0"/>
    <d v="2017-10-26T00:00:00"/>
    <s v="06/13/2016 04:02pm"/>
    <x v="3"/>
    <d v="2017-10-26T00:00:00"/>
    <n v="750000"/>
    <n v="0.75"/>
    <n v="12"/>
    <s v="07/27/2017 01:32am"/>
    <s v="NIR"/>
    <x v="0"/>
    <s v="Cognitive Process Transformation"/>
    <s v="CPR: Blockchain Consulting"/>
    <s v="DATA WITHHELD"/>
    <s v="BLKHSBN:HW SP: Blockchain High Sec Bus Netwk Blmix, ISA-BankFMFS03-BackOfficeOps, ZBLKPOC:HW SP: Blockchain Proof of Concept"/>
    <x v="0"/>
    <m/>
  </r>
  <r>
    <s v="8G-H42X8T7"/>
    <x v="1"/>
    <s v="US Industrial"/>
    <s v="SCHLUMBERGER TECHNOLOGY CORP"/>
    <s v="Blockchain Pilot"/>
    <x v="1"/>
    <x v="0"/>
    <s v="India"/>
    <s v="BDE is connected with partner.   Currently,  this opportunity is still in initial phase and exploring potential use cases before taking forward to client"/>
    <x v="0"/>
    <x v="4"/>
    <d v="2017-10-27T00:00:00"/>
    <s v="12/06/2016 06:07pm"/>
    <x v="3"/>
    <d v="2017-10-27T00:00:00"/>
    <n v="750000"/>
    <n v="0.75"/>
    <n v="12"/>
    <s v="07/20/2017 01:33am"/>
    <s v="NIR"/>
    <x v="0"/>
    <s v="Cognitive Process Transformation"/>
    <s v="CPR: Blockchain Consulting"/>
    <s v="SHIVESH (SHIVESH) SHARMA"/>
    <s v="ISA-C&amp;PIS13-UpstrmPetroSolns"/>
    <x v="0"/>
    <m/>
  </r>
  <r>
    <s v="3R-FZETVKA"/>
    <x v="1"/>
    <s v="US Finance Service"/>
    <s v="PNC BANK, NATIONAL ASSOCIATION"/>
    <s v="PNC -LinuxOne or IFL for Blockchain"/>
    <x v="0"/>
    <x v="1"/>
    <m/>
    <m/>
    <x v="0"/>
    <x v="0"/>
    <d v="2017-12-18T00:00:00"/>
    <s v="10/24/2016 12:52pm"/>
    <x v="1"/>
    <d v="2017-12-18T00:00:00"/>
    <n v="750000"/>
    <n v="0.75"/>
    <n v="1"/>
    <s v="03/09/2017 04:47pm"/>
    <s v="Stretch"/>
    <x v="4"/>
    <s v="IBM Z"/>
    <s v="IBM LinuxONE Rockhopper"/>
    <s v="Monica J. (Monica) Orlando"/>
    <s v="ZBLKLOCL:HW SP: zSystems Blockchain Local/On Prem."/>
    <x v="0"/>
    <m/>
  </r>
  <r>
    <s v="FK-PY4XQR2"/>
    <x v="2"/>
    <s v="ANZ"/>
    <s v="DAVID JONES LIMITED"/>
    <s v="Digital Platform Play - Blockchain"/>
    <x v="2"/>
    <x v="1"/>
    <m/>
    <m/>
    <x v="0"/>
    <x v="3"/>
    <d v="2017-11-27T00:00:00"/>
    <s v="12/19/2016 03:55am"/>
    <x v="3"/>
    <d v="2018-01-01T00:00:00"/>
    <n v="744000"/>
    <n v="0.74399999999999999"/>
    <n v="12"/>
    <s v="07/06/2017 01:32am"/>
    <s v="Stretch"/>
    <x v="2"/>
    <s v="Infrastructure Services"/>
    <s v="6950-16G GTS MHAS Split for Commerce Managed Hosted"/>
    <s v="DEAN H. (Dean) CLARKE"/>
    <s v="BLKHSBN:HW SP: Blockchain High Sec Bus Netwk Blmix"/>
    <x v="0"/>
    <m/>
  </r>
  <r>
    <s v="ML-YAOB7D2"/>
    <x v="2"/>
    <s v="ANZ"/>
    <s v="SUPER RETAIL GROUP SERVICES"/>
    <s v="Digital Platform Play - Blockchain"/>
    <x v="2"/>
    <x v="1"/>
    <m/>
    <m/>
    <x v="0"/>
    <x v="3"/>
    <d v="2017-11-27T00:00:00"/>
    <s v="12/19/2016 03:56am"/>
    <x v="3"/>
    <d v="2018-01-01T00:00:00"/>
    <n v="744000"/>
    <n v="0.74399999999999999"/>
    <n v="12"/>
    <s v="07/06/2017 01:32am"/>
    <s v="Stretch"/>
    <x v="2"/>
    <s v="Infrastructure Services"/>
    <s v="6950-16G GTS MHAS Split for Commerce Managed Hosted"/>
    <s v="DEAN H. (Dean) CLARKE"/>
    <s v="BLKHSBN:HW SP: Blockchain High Sec Bus Netwk Blmix"/>
    <x v="0"/>
    <m/>
  </r>
  <r>
    <s v="IH-F6REUL7"/>
    <x v="1"/>
    <s v="US Communica/CSI"/>
    <s v="FISERV, INC."/>
    <s v="Blockchain: Bluemix-- Smart Contracts Application"/>
    <x v="0"/>
    <x v="1"/>
    <m/>
    <m/>
    <x v="1"/>
    <x v="0"/>
    <d v="2017-09-29T00:00:00"/>
    <s v="09/15/2016 10:21am"/>
    <x v="3"/>
    <d v="2017-09-29T00:00:00"/>
    <n v="720000"/>
    <n v="0.72"/>
    <n v="1"/>
    <s v="07/06/2017 01:32am"/>
    <s v="Stretch"/>
    <x v="3"/>
    <s v="Cloud Developer Service"/>
    <s v="IBM Bluemix Local - Runtimes"/>
    <s v="STACIE (Stacie) CRISP"/>
    <s v="CLOUD1:All Cloud Sales other than to Cloud SPs"/>
    <x v="0"/>
    <m/>
  </r>
  <r>
    <s v="34-CF40LMO"/>
    <x v="0"/>
    <s v="DACH"/>
    <s v="UBS AG"/>
    <s v="Batavia - Blockchain TF Phase 2"/>
    <x v="0"/>
    <x v="0"/>
    <n v="0"/>
    <s v="India Research , Involved, LN ganesan from UBS account aware "/>
    <x v="1"/>
    <x v="0"/>
    <d v="2017-08-18T00:00:00"/>
    <s v="09/08/2016 05:22am"/>
    <x v="0"/>
    <d v="2017-09-04T00:00:00"/>
    <n v="710880"/>
    <n v="0.71087999999999996"/>
    <n v="6"/>
    <s v="07/24/2017 09:04am"/>
    <s v="Stretch"/>
    <x v="0"/>
    <s v="Cognitive Process Transformation"/>
    <s v="CPR: Blockchain Consulting"/>
    <s v="DATA WITHHELD"/>
    <s v="BLKHSBN:HW SP: Blockchain High Sec Bus Netwk Blmix, ISA-BankFS14CUI-CustIntel"/>
    <x v="0"/>
    <m/>
  </r>
  <r>
    <s v="RQ-9X82EJT"/>
    <x v="0"/>
    <s v="BeNeLux"/>
    <s v="KBC GROUP NV"/>
    <s v="Blockchain"/>
    <x v="0"/>
    <x v="0"/>
    <s v="Benelux, DE,FR"/>
    <s v="Signing in progress"/>
    <x v="2"/>
    <x v="0"/>
    <d v="2017-06-16T00:00:00"/>
    <s v="01/20/2017 02:54am"/>
    <x v="6"/>
    <d v="2017-06-16T00:00:00"/>
    <n v="700000"/>
    <n v="0.7"/>
    <n v="12"/>
    <s v="07/06/2017 01:33am"/>
    <s v="Won"/>
    <x v="0"/>
    <s v="Cloud Application Innovation"/>
    <s v="CAI Accel App Dev &amp; Integration - Bluemix"/>
    <s v="Luc (LUC) Wauters"/>
    <s v="ZBLKPOC:HW SP: Blockchain Proof of Concept"/>
    <x v="0"/>
    <m/>
  </r>
  <r>
    <s v="16-4JUAAC6"/>
    <x v="4"/>
    <s v="MEA"/>
    <s v="CSCS Central Security and Clearing Systems Ltd"/>
    <s v="Blockchain Implementation for CSCS"/>
    <x v="6"/>
    <x v="1"/>
    <m/>
    <m/>
    <x v="0"/>
    <x v="10"/>
    <d v="2017-11-30T00:00:00"/>
    <s v="06/15/2017 04:29pm"/>
    <x v="3"/>
    <d v="2017-11-30T00:00:00"/>
    <n v="700000"/>
    <n v="0.7"/>
    <n v="12"/>
    <s v="07/27/2017 01:32am"/>
    <s v="Stretch"/>
    <x v="0"/>
    <s v="Cognitive Process Transformation"/>
    <s v="CPR: Blockchain Consulting"/>
    <s v="IBIRONKE R. (Ibironke) KIYOMI"/>
    <s v="ISA-BankFS08-Blockchain"/>
    <x v="0"/>
    <m/>
  </r>
  <r>
    <s v="RW-2S1JUXF"/>
    <x v="1"/>
    <s v="US Distribution"/>
    <s v="KOHLS DEPARTMENT STORES INC"/>
    <s v="Blockchain Proof of Concept"/>
    <x v="2"/>
    <x v="1"/>
    <m/>
    <m/>
    <x v="1"/>
    <x v="3"/>
    <d v="2017-08-25T00:00:00"/>
    <s v="05/15/2017 05:05am"/>
    <x v="1"/>
    <d v="2017-08-25T00:00:00"/>
    <n v="700000"/>
    <n v="0.7"/>
    <n v="3"/>
    <s v="07/05/2017 02:15pm"/>
    <s v="Stretch"/>
    <x v="0"/>
    <s v="Cognitive Process Transformation"/>
    <s v="CPR: Blockchain Consulting"/>
    <s v="DANIEL S. (Daniel) GORMIN"/>
    <s v="ISA-RetailDS10OCSN-OmChanSupplyNetwrks"/>
    <x v="0"/>
    <m/>
  </r>
  <r>
    <s v="PR-9I1VOLH"/>
    <x v="6"/>
    <s v="GCG"/>
    <s v="Sinopharm Pharmaceutical Logistics Co., Ltd."/>
    <s v="blockchain platform for Medicine Logistics"/>
    <x v="3"/>
    <x v="1"/>
    <m/>
    <m/>
    <x v="1"/>
    <x v="11"/>
    <d v="2017-09-29T00:00:00"/>
    <s v="04/25/2017 10:39am"/>
    <x v="3"/>
    <d v="2017-11-20T00:00:00"/>
    <n v="700000"/>
    <n v="0.7"/>
    <n v="6"/>
    <s v="07/06/2017 01:32am"/>
    <s v="At Risk"/>
    <x v="0"/>
    <s v="iX Growth Platform"/>
    <s v="DSI - DS: Connected Ops Strategy Consulting"/>
    <s v="HUAI GU (HUAI GU) REN"/>
    <s v="ISA-T&amp;TDS27-OpsPlan&amp;Opt"/>
    <x v="0"/>
    <m/>
  </r>
  <r>
    <s v="KL-5SADPKA"/>
    <x v="1"/>
    <s v="Canada"/>
    <s v="GROUPE TECHNOLOGIES DESJARDINS (GTD)"/>
    <s v="Blockchain for Payments (SecureKey)"/>
    <x v="0"/>
    <x v="1"/>
    <m/>
    <m/>
    <x v="1"/>
    <x v="0"/>
    <d v="2017-08-13T00:00:00"/>
    <s v="05/15/2017 02:51pm"/>
    <x v="1"/>
    <d v="2017-09-29T00:00:00"/>
    <n v="666670"/>
    <n v="0.66666999999999998"/>
    <n v="12"/>
    <s v="05/18/2017 01:31am"/>
    <s v="NIR"/>
    <x v="0"/>
    <s v="Cognitive Process Transformation"/>
    <s v="CPR: Blockchain Consulting"/>
    <s v="Felix (FELIX) Martineau"/>
    <m/>
    <x v="0"/>
    <m/>
  </r>
  <r>
    <s v="14-7U1UDPT"/>
    <x v="2"/>
    <s v="ISA"/>
    <s v="RELIANCE JIO INFOCOMM LIMITED"/>
    <s v="Blockchain for Reliance Jio (Blockchain for IoT) and Payment Bank (Loyalty Programs)"/>
    <x v="5"/>
    <x v="0"/>
    <s v="India"/>
    <s v="Need Details from the Sector / Jitan"/>
    <x v="0"/>
    <x v="9"/>
    <d v="2017-10-20T00:00:00"/>
    <s v="01/25/2017 01:18pm"/>
    <x v="3"/>
    <d v="2017-10-20T00:00:00"/>
    <n v="666666"/>
    <n v="0.66666599999999998"/>
    <n v="12"/>
    <s v="07/20/2017 01:32am"/>
    <s v="Stretch"/>
    <x v="0"/>
    <s v="Cognitive Process Transformation"/>
    <s v="CPR: Blockchain Consulting"/>
    <s v="Gaurav (Gaurav) Ahuja"/>
    <s v="EMBCLOUD:GBS Embedded Cloud"/>
    <x v="0"/>
    <m/>
  </r>
  <r>
    <s v="TD-6C9XYMX"/>
    <x v="2"/>
    <s v="ANZ"/>
    <s v="CO-OPERATIVE BULK HANDLING LTD"/>
    <s v="Marketplace application/portal - Including Blockchain and Advanced Analytics"/>
    <x v="2"/>
    <x v="1"/>
    <m/>
    <m/>
    <x v="1"/>
    <x v="7"/>
    <d v="2017-08-17T00:00:00"/>
    <s v="02/07/2017 07:07am"/>
    <x v="3"/>
    <d v="2017-08-17T00:00:00"/>
    <n v="620000"/>
    <n v="0.62"/>
    <n v="12"/>
    <s v="04/06/2017 01:32am"/>
    <s v="Stretch"/>
    <x v="0"/>
    <s v="Cognitive Process Transformation"/>
    <s v="CPR: Blockchain Consulting"/>
    <s v="AMY L. (Amy) ROWSON"/>
    <s v="ISA-BankFS08-Blockchain"/>
    <x v="0"/>
    <m/>
  </r>
  <r>
    <s v="TD-6C9XYMX"/>
    <x v="2"/>
    <s v="ANZ"/>
    <s v="CO-OPERATIVE BULK HANDLING LTD"/>
    <s v="Marketplace application/portal - Including Blockchain and Advanced Analytics"/>
    <x v="2"/>
    <x v="1"/>
    <m/>
    <m/>
    <x v="1"/>
    <x v="7"/>
    <d v="2017-08-17T00:00:00"/>
    <s v="02/07/2017 07:07am"/>
    <x v="3"/>
    <d v="2017-08-17T00:00:00"/>
    <n v="620000"/>
    <n v="0.62"/>
    <n v="12"/>
    <s v="04/06/2017 01:32am"/>
    <s v="Stretch"/>
    <x v="0"/>
    <s v="Cognitive Process Transformation"/>
    <s v="CPR: Blockchain Consulting"/>
    <s v="AMY L. (Amy) ROWSON"/>
    <s v="ISA-BankFS08-Blockchain"/>
    <x v="0"/>
    <m/>
  </r>
  <r>
    <s v="E6-ID8NZJX"/>
    <x v="4"/>
    <s v="MEA"/>
    <s v="National Center for Digital Certification"/>
    <s v="NCDC - MCIT - Blockchain"/>
    <x v="3"/>
    <x v="1"/>
    <m/>
    <m/>
    <x v="0"/>
    <x v="12"/>
    <d v="2017-12-31T00:00:00"/>
    <s v="07/25/2017 03:59pm"/>
    <x v="1"/>
    <d v="2017-12-31T00:00:00"/>
    <n v="600000"/>
    <n v="0.6"/>
    <n v="1"/>
    <s v="07/27/2017 01:32am"/>
    <s v="Stretch"/>
    <x v="4"/>
    <s v="IBM Z"/>
    <s v="IBM z14 LinuxONE Emperor II"/>
    <s v="Mohamed (Mohamed) Youssef"/>
    <s v="OPENDB:Open Source Database for Linux on Power &amp; z"/>
    <x v="0"/>
    <m/>
  </r>
  <r>
    <s v="7M-TRTXXG8"/>
    <x v="1"/>
    <s v="US Public"/>
    <s v="PRIME THERAPEUTICS LLC"/>
    <s v="Blockchain - Use case for PBM"/>
    <x v="3"/>
    <x v="1"/>
    <m/>
    <m/>
    <x v="0"/>
    <x v="11"/>
    <d v="2017-11-10T00:00:00"/>
    <s v="04/25/2017 01:43pm"/>
    <x v="1"/>
    <d v="2017-11-10T00:00:00"/>
    <n v="600000"/>
    <n v="0.6"/>
    <n v="12"/>
    <s v="04/27/2017 01:32am"/>
    <s v="Stretch"/>
    <x v="0"/>
    <s v="Cloud Application Innovation"/>
    <s v="CAI Accel App Dev &amp; Integration - Bluemix"/>
    <s v="SOURADIP (Souradip) BAIDYA"/>
    <m/>
    <x v="0"/>
    <m/>
  </r>
  <r>
    <s v="OX-URYPDHG"/>
    <x v="1"/>
    <s v="US Public"/>
    <s v="BCBSM, INC."/>
    <s v="Blockchain - Journey Map Creation"/>
    <x v="3"/>
    <x v="1"/>
    <m/>
    <m/>
    <x v="0"/>
    <x v="11"/>
    <d v="2017-10-27T00:00:00"/>
    <s v="04/25/2017 12:41pm"/>
    <x v="1"/>
    <d v="2017-10-27T00:00:00"/>
    <n v="600000"/>
    <n v="0.6"/>
    <n v="12"/>
    <s v="04/27/2017 01:31am"/>
    <s v="Stretch"/>
    <x v="0"/>
    <s v="Cloud Application Innovation"/>
    <s v="CAI Accel App Dev &amp; Integration - Bluemix"/>
    <s v="SOURADIP (Souradip) BAIDYA"/>
    <m/>
    <x v="0"/>
    <m/>
  </r>
  <r>
    <s v="FK-S5PGXSC"/>
    <x v="0"/>
    <s v="DACH"/>
    <s v="IOM-International Organisation for Migration"/>
    <s v="Blockchain Rollout Identity verification service"/>
    <x v="3"/>
    <x v="1"/>
    <m/>
    <m/>
    <x v="0"/>
    <x v="12"/>
    <d v="2017-10-24T00:00:00"/>
    <s v="07/14/2017 12:31pm"/>
    <x v="1"/>
    <d v="2017-10-24T00:00:00"/>
    <n v="600000"/>
    <n v="0.6"/>
    <n v="12"/>
    <s v="07/20/2017 01:33am"/>
    <s v="NIR"/>
    <x v="0"/>
    <s v="Cloud Application Innovation"/>
    <s v="CAI Big Data Srvs Blockchain on Big Data"/>
    <s v="DATA WITHHELD"/>
    <m/>
    <x v="0"/>
    <m/>
  </r>
  <r>
    <s v="TX-2YGZHP7"/>
    <x v="4"/>
    <s v="MEA"/>
    <s v="Dubai Smart Government"/>
    <s v="Turnkey Implementation of Blockchain PaaS"/>
    <x v="3"/>
    <x v="1"/>
    <m/>
    <m/>
    <x v="1"/>
    <x v="12"/>
    <d v="2017-08-13T00:00:00"/>
    <s v="06/27/2017 03:35am"/>
    <x v="0"/>
    <d v="2017-09-03T00:00:00"/>
    <n v="600000"/>
    <n v="0.6"/>
    <n v="12"/>
    <s v="07/27/2017 01:32am"/>
    <s v="Stretch"/>
    <x v="0"/>
    <s v="Cognitive Process Transformation"/>
    <s v="CPR: Blockchain Consulting"/>
    <s v="Aamer (Aamer) Rana"/>
    <s v="ISA-BankFS08-Blockchain"/>
    <x v="0"/>
    <m/>
  </r>
  <r>
    <s v="MT-BNEQFWH"/>
    <x v="1"/>
    <s v="US Distribution"/>
    <s v="RICHLINE GROUP INC"/>
    <s v="Blockchain Pilot"/>
    <x v="2"/>
    <x v="1"/>
    <m/>
    <m/>
    <x v="1"/>
    <x v="3"/>
    <d v="2017-09-15T00:00:00"/>
    <s v="05/11/2017 07:47pm"/>
    <x v="1"/>
    <d v="2017-09-15T00:00:00"/>
    <n v="600000"/>
    <n v="0.6"/>
    <n v="12"/>
    <s v="05/18/2017 01:32am"/>
    <s v="Stretch"/>
    <x v="0"/>
    <s v="Cognitive Process Transformation"/>
    <s v="CPR: Blockchain Consulting"/>
    <s v="WILLIAM C. (Bill) GILLISPIE"/>
    <s v="BLKHSBN:HW SP: Blockchain High Sec Bus Netwk Blmix"/>
    <x v="0"/>
    <m/>
  </r>
  <r>
    <s v="EJ-LSNPF28"/>
    <x v="0"/>
    <s v="CEE"/>
    <s v="MINISTRY OF FINANCE OF THE REPUBLIC OF KAZAKHSTAN"/>
    <s v="Blockchain Bluemix by TechGarden for MinFin"/>
    <x v="3"/>
    <x v="1"/>
    <m/>
    <m/>
    <x v="0"/>
    <x v="12"/>
    <d v="2017-12-20T00:00:00"/>
    <s v="05/22/2017 07:12am"/>
    <x v="3"/>
    <d v="2017-12-20T00:00:00"/>
    <n v="600000"/>
    <n v="0.6"/>
    <n v="12"/>
    <s v="07/06/2017 01:32am"/>
    <s v="Stretch"/>
    <x v="2"/>
    <s v="Infrastructure Services"/>
    <s v="6941-02T IBM Bluemix Private Cloud Local (GTS BU)"/>
    <s v="Assylbek (Assylbek) Ismagambetov"/>
    <s v="ZBLKPOC:HW SP: Blockchain Proof of Concept"/>
    <x v="0"/>
    <m/>
  </r>
  <r>
    <s v="ZU-CZJU3SM"/>
    <x v="6"/>
    <s v="GCG"/>
    <s v="Bank Of China"/>
    <s v="BOC Blockchain Pilot"/>
    <x v="0"/>
    <x v="1"/>
    <m/>
    <m/>
    <x v="1"/>
    <x v="0"/>
    <d v="2017-09-28T00:00:00"/>
    <s v="07/26/2017 08:22pm"/>
    <x v="3"/>
    <d v="2017-09-28T00:00:00"/>
    <n v="587511"/>
    <n v="0.58751100000000001"/>
    <n v="9"/>
    <s v="07/27/2017 01:32am"/>
    <s v="Key stretch"/>
    <x v="0"/>
    <s v="Cognitive Process Transformation"/>
    <s v="CPR: Blockchain Consulting"/>
    <s v="YONG (YONG) MA"/>
    <s v="ISA-BankFS08-Blockchain, VDPCand:Value Driven Proposal Candidate, VDPCnfm:Value Driven Proposal Confirm"/>
    <x v="0"/>
    <m/>
  </r>
  <r>
    <s v="O9-NYORSE9"/>
    <x v="6"/>
    <s v="GCG"/>
    <s v="PEOPLE'S BANK OF CHINA                                                "/>
    <s v="Digital Currency"/>
    <x v="0"/>
    <x v="0"/>
    <s v="China"/>
    <s v="Need further deytails"/>
    <x v="0"/>
    <x v="0"/>
    <d v="2017-12-29T00:00:00"/>
    <d v="2016-04-05T00:00:00"/>
    <x v="3"/>
    <d v="2017-12-29T00:00:00"/>
    <n v="587508"/>
    <n v="0.58750799999999992"/>
    <n v="12"/>
    <d v="2017-07-22T00:00:00"/>
    <s v="Stretch"/>
    <x v="0"/>
    <s v="Cog Process Trnsfmtn"/>
    <s v="CPR: Blockchain Consulting"/>
    <s v="Shi, Yan"/>
    <s v="ZBLKPOC"/>
    <x v="0"/>
    <m/>
  </r>
  <r>
    <s v="MM-TW7X3H1"/>
    <x v="2"/>
    <s v="ISA"/>
    <s v="STATE BANK OF INDIA"/>
    <s v="Blockchain Infra Setup for SBI"/>
    <x v="5"/>
    <x v="1"/>
    <m/>
    <m/>
    <x v="0"/>
    <x v="0"/>
    <d v="2017-11-23T00:00:00"/>
    <s v="02/08/2017 06:41am"/>
    <x v="3"/>
    <d v="2017-11-23T00:00:00"/>
    <n v="555555"/>
    <n v="0.55555500000000002"/>
    <n v="1"/>
    <s v="06/15/2017 01:31am"/>
    <s v="Stretch"/>
    <x v="4"/>
    <s v="IBM Z"/>
    <s v="IBM Z z13s with Linux as Primary OS"/>
    <s v="AJAY (AJAY) MALIK"/>
    <s v="ISA-999-NoSolutionSold, ZBLKLOCL:HW SP: zSystems Blockchain Local/On Prem."/>
    <x v="0"/>
    <m/>
  </r>
  <r>
    <s v="PZ-UCYTNZX"/>
    <x v="1"/>
    <s v="US Federal"/>
    <s v="DISA"/>
    <s v="DISA - BlockChain"/>
    <x v="3"/>
    <x v="1"/>
    <m/>
    <m/>
    <x v="1"/>
    <x v="12"/>
    <d v="2017-08-29T00:00:00"/>
    <s v="12/02/2016 12:34am"/>
    <x v="1"/>
    <d v="2017-08-29T00:00:00"/>
    <n v="550000"/>
    <n v="0.54999999999999993"/>
    <n v="1"/>
    <s v="12/08/2016 01:31am"/>
    <s v="Stretch"/>
    <x v="4"/>
    <s v="IBM Z"/>
    <s v="z/OS &amp; OS/390"/>
    <s v="JARRETT E. (JARRETT) WALKER"/>
    <m/>
    <x v="0"/>
    <m/>
  </r>
  <r>
    <s v="91-PGK7DVX"/>
    <x v="4"/>
    <s v="MEA"/>
    <s v="NEDBANK LIMITED"/>
    <s v="Nedbank Blockchain Solutions Lab"/>
    <x v="0"/>
    <x v="0"/>
    <s v="India"/>
    <s v="Later Phases : Place Holder"/>
    <x v="1"/>
    <x v="0"/>
    <d v="2017-08-30T00:00:00"/>
    <s v="03/06/2017 02:20am"/>
    <x v="3"/>
    <d v="2017-08-30T00:00:00"/>
    <n v="542956"/>
    <n v="0.54295599999999999"/>
    <n v="6"/>
    <s v="07/20/2017 01:32am"/>
    <s v="Key stretch"/>
    <x v="0"/>
    <s v="Cognitive Process Transformation"/>
    <s v="CPR: Blockchain Consulting"/>
    <s v="Philip Matthew (Philip Matthew) Anderson"/>
    <s v="ISA-BankFS08-Blockchain"/>
    <x v="0"/>
    <m/>
  </r>
  <r>
    <s v="OM-68232X2"/>
    <x v="0"/>
    <s v="UKI"/>
    <s v="RICOH EUROPE PLC"/>
    <s v="BlockChain"/>
    <x v="1"/>
    <x v="1"/>
    <m/>
    <m/>
    <x v="0"/>
    <x v="5"/>
    <d v="2017-11-30T00:00:00"/>
    <s v="07/07/2017 05:48am"/>
    <x v="1"/>
    <d v="2017-11-30T00:00:00"/>
    <n v="542500"/>
    <n v="0.54249999999999998"/>
    <n v="5"/>
    <s v="07/13/2017 01:32am"/>
    <s v="Stretch"/>
    <x v="0"/>
    <s v="Cognitive Process Transformation"/>
    <s v="CBDS: AI &amp; WDP - Watson Data Platform Solutions"/>
    <s v="Daniele (DANIELE) Perrone"/>
    <s v="ZBLKPOC:HW SP: Blockchain Proof of Concept"/>
    <x v="0"/>
    <m/>
  </r>
  <r>
    <s v="UP-0PN4LD4"/>
    <x v="0"/>
    <s v="UKI"/>
    <s v="KPMG LLP"/>
    <s v="Blockchain Services &amp; Bluemix for multiple clients"/>
    <x v="6"/>
    <x v="1"/>
    <m/>
    <m/>
    <x v="1"/>
    <x v="10"/>
    <d v="2017-09-01T00:00:00"/>
    <s v="06/30/2017 03:22pm"/>
    <x v="3"/>
    <d v="2017-09-22T00:00:00"/>
    <n v="542500"/>
    <n v="0.54249999999999998"/>
    <n v="6"/>
    <s v="07/06/2017 01:32am"/>
    <s v="Stretch"/>
    <x v="0"/>
    <s v="Cognitive Process Transformation"/>
    <s v="CPR: Blockchain Consulting"/>
    <s v="R. A. (Rob) Sanderson"/>
    <s v="ISA-999-NoSolutionSold"/>
    <x v="0"/>
    <m/>
  </r>
  <r>
    <s v="P7-N1049P4"/>
    <x v="6"/>
    <s v="GCG"/>
    <s v="COFCO Trading Ltd                                                     "/>
    <s v="区块链技术新应用"/>
    <x v="2"/>
    <x v="1"/>
    <m/>
    <m/>
    <x v="0"/>
    <x v="3"/>
    <d v="2017-12-31T00:00:00"/>
    <d v="2017-07-25T00:00:00"/>
    <x v="3"/>
    <m/>
    <n v="500000"/>
    <n v="0.5"/>
    <n v="12"/>
    <d v="2017-07-25T00:00:00"/>
    <s v="Stretch"/>
    <x v="0"/>
    <s v="Cog Process Trnsfmtn"/>
    <s v="CPR: Blockchain Consulting"/>
    <s v="Zhao, Wen Kai"/>
    <s v="ZBLKPOC"/>
    <x v="0"/>
    <m/>
  </r>
  <r>
    <s v="GD-CCQH0FP"/>
    <x v="2"/>
    <s v="ASEAN"/>
    <s v="TraceVerified"/>
    <s v="Blockchain"/>
    <x v="6"/>
    <x v="1"/>
    <m/>
    <m/>
    <x v="0"/>
    <x v="10"/>
    <d v="2017-12-20T00:00:00"/>
    <s v="07/27/2017 04:38am"/>
    <x v="1"/>
    <d v="2017-12-20T00:00:00"/>
    <n v="500000"/>
    <n v="0.5"/>
    <n v="12"/>
    <s v="07/27/2017 04:38am"/>
    <s v="Stretch"/>
    <x v="5"/>
    <s v="Industry Platform"/>
    <m/>
    <s v="QUOC (Quoc) NGUYEN AN"/>
    <s v="NONE:No code/solution involved"/>
    <x v="0"/>
    <m/>
  </r>
  <r>
    <s v="2G-RFTHICM"/>
    <x v="1"/>
    <s v="US Communica/CSI"/>
    <s v="PG&amp;E CORP"/>
    <s v="PG&amp;E Karen Austin CIO Blockchain for DERMS"/>
    <x v="4"/>
    <x v="1"/>
    <m/>
    <m/>
    <x v="1"/>
    <x v="8"/>
    <d v="2017-09-29T00:00:00"/>
    <s v="05/03/2017 12:01pm"/>
    <x v="3"/>
    <d v="2017-11-01T00:00:00"/>
    <n v="500000"/>
    <n v="0.5"/>
    <n v="12"/>
    <s v="07/27/2017 01:32am"/>
    <s v="Key stretch"/>
    <x v="3"/>
    <s v="Cloud Unit Services"/>
    <s v="6950-98L IBM Cloud Managed Services (Cloud BU)"/>
    <s v="Joseph W. (Joe) Sapp"/>
    <s v="ZBLKPOC:HW SP: Blockchain Proof of Concept"/>
    <x v="0"/>
    <m/>
  </r>
  <r>
    <s v="6E-G60Y1HO"/>
    <x v="0"/>
    <s v="DACH"/>
    <s v="Sicpa S.A."/>
    <s v="Blockchain - Identity Mix - Zero Knowledge base_x000a_PoC directly with Rüschlikon then licencing"/>
    <x v="2"/>
    <x v="1"/>
    <m/>
    <m/>
    <x v="0"/>
    <x v="3"/>
    <d v="2017-10-20T00:00:00"/>
    <s v="10/19/2016 04:39am"/>
    <x v="3"/>
    <d v="2017-11-24T00:00:00"/>
    <n v="500000"/>
    <n v="0.5"/>
    <n v="1"/>
    <s v="07/27/2017 01:32am"/>
    <s v="Stretch"/>
    <x v="3"/>
    <s v="Cloud Developer Service"/>
    <s v="IBM Bluemix Dedicated - Runtimes"/>
    <s v="DATA WITHHELD"/>
    <s v="BLKHSBN:HW SP: Blockchain High Sec Bus Netwk Blmix, ZBLKPOC:HW SP: Blockchain Proof of Concept"/>
    <x v="0"/>
    <m/>
  </r>
  <r>
    <s v="1L-1DXKEMN"/>
    <x v="1"/>
    <s v="US Communica/CSI"/>
    <s v="COX ENTERPRISES, INC."/>
    <s v="Cox enterprise wide business use of IBM Blockchain capabilities including automotive, corporate, media, and cable."/>
    <x v="4"/>
    <x v="0"/>
    <s v="India"/>
    <s v="Intial Discussion around in supporting the account team in solutioning the opportunity. Need more details"/>
    <x v="0"/>
    <x v="9"/>
    <d v="2017-10-27T00:00:00"/>
    <s v="10/11/2016 05:54pm"/>
    <x v="1"/>
    <d v="2018-01-29T00:00:00"/>
    <n v="500000"/>
    <n v="0.5"/>
    <n v="12"/>
    <s v="07/27/2017 01:32am"/>
    <s v="Stretch"/>
    <x v="3"/>
    <s v="Cloud Developer Service"/>
    <s v="IBM Bluemix Garage - CSMO"/>
    <s v="KEVIN S. (Kevin) ELDER"/>
    <s v="BLKHSBN:HW SP: Blockchain High Sec Bus Netwk Blmix, ISA-TMECS14-OmniChannel"/>
    <x v="0"/>
    <m/>
  </r>
  <r>
    <s v="33-JVA21PT"/>
    <x v="1"/>
    <s v="US Distribution"/>
    <s v="JB HUNT TRANSPORT INC"/>
    <s v="J.B. Hunt 360 Marketplace - Blockchain/Bluemix Garage"/>
    <x v="2"/>
    <x v="1"/>
    <m/>
    <m/>
    <x v="0"/>
    <x v="7"/>
    <d v="2017-12-29T00:00:00"/>
    <s v="07/12/2017 06:35pm"/>
    <x v="1"/>
    <d v="2017-12-29T00:00:00"/>
    <n v="500000"/>
    <n v="0.5"/>
    <n v="12"/>
    <s v="07/13/2017 01:32am"/>
    <s v="Stretch"/>
    <x v="3"/>
    <s v="Lab Services"/>
    <s v="Software Services - Bluemix Garage"/>
    <s v="EDWARD T. (Terry) BEAUDINE"/>
    <s v="ISA-BankFS08-Blockchain"/>
    <x v="0"/>
    <m/>
  </r>
  <r>
    <s v="BL-I9TNHGQ"/>
    <x v="1"/>
    <s v="US Industrial"/>
    <s v="Cisco Systems Inc"/>
    <s v="Blockchain Deployment and Platform"/>
    <x v="6"/>
    <x v="1"/>
    <m/>
    <m/>
    <x v="0"/>
    <x v="10"/>
    <d v="2017-12-15T00:00:00"/>
    <s v="06/20/2017 01:13pm"/>
    <x v="3"/>
    <d v="2017-12-15T00:00:00"/>
    <n v="500000"/>
    <n v="0.5"/>
    <n v="12"/>
    <s v="07/06/2017 01:33am"/>
    <s v="Stretch"/>
    <x v="3"/>
    <s v="Lab Services"/>
    <s v="Software Services - Bluemix Garage"/>
    <s v="Nico R. (Nico) Ochoa"/>
    <s v="CLOUD1:All Cloud Sales other than to Cloud SPs"/>
    <x v="0"/>
    <m/>
  </r>
  <r>
    <s v="TI-U925FVC"/>
    <x v="0"/>
    <s v="DACH"/>
    <s v="HUK COBURG"/>
    <s v="Blockchain Strategie und Umsetzung"/>
    <x v="0"/>
    <x v="1"/>
    <m/>
    <m/>
    <x v="0"/>
    <x v="6"/>
    <d v="2017-10-17T00:00:00"/>
    <s v="05/02/2017 09:47am"/>
    <x v="1"/>
    <d v="2017-10-31T00:00:00"/>
    <n v="500000"/>
    <n v="0.5"/>
    <n v="24"/>
    <s v="05/04/2017 01:32am"/>
    <s v="Stretch"/>
    <x v="3"/>
    <s v="Cloud Developer Service"/>
    <m/>
    <s v="DATA WITHHELD"/>
    <s v="ZBLKPOC:HW SP: Blockchain Proof of Concept"/>
    <x v="0"/>
    <m/>
  </r>
  <r>
    <s v="GB-S8MUG60"/>
    <x v="2"/>
    <s v="Korea"/>
    <s v="KEB HANA BANK                                                         "/>
    <s v="KEB Hana Bank GLN implementation"/>
    <x v="0"/>
    <x v="1"/>
    <m/>
    <m/>
    <x v="0"/>
    <x v="0"/>
    <d v="2017-12-21T00:00:00"/>
    <d v="2017-03-14T00:00:00"/>
    <x v="3"/>
    <d v="2017-12-21T00:00:00"/>
    <n v="500000"/>
    <n v="0.5"/>
    <n v="6"/>
    <d v="2017-07-20T00:00:00"/>
    <s v="Stretch"/>
    <x v="0"/>
    <s v="Cog Process Trnsfmtn"/>
    <s v="CPR: Blockchain Consulting"/>
    <s v="Kim, Jin Hyoe"/>
    <m/>
    <x v="0"/>
    <m/>
  </r>
  <r>
    <s v="7L-FGBNR75"/>
    <x v="0"/>
    <s v="DACH"/>
    <s v="Deutsche Telekom AG                                                   "/>
    <s v="Partnerships (Health &amp; Security) - PoC"/>
    <x v="4"/>
    <x v="1"/>
    <m/>
    <m/>
    <x v="0"/>
    <x v="9"/>
    <d v="2017-12-18T00:00:00"/>
    <d v="2017-02-10T00:00:00"/>
    <x v="3"/>
    <d v="2017-12-18T00:00:00"/>
    <n v="500000"/>
    <n v="0.5"/>
    <n v="12"/>
    <d v="2017-07-06T00:00:00"/>
    <s v="Stretch"/>
    <x v="0"/>
    <s v="Cog Process Trnsfmtn"/>
    <s v="CPR: Blockchain Consulting"/>
    <s v="Tanriverdi, Belgin"/>
    <s v="ZBLKPOC"/>
    <x v="0"/>
    <m/>
  </r>
  <r>
    <s v="7L-FGBNR75"/>
    <x v="0"/>
    <s v="DACH"/>
    <s v="Deutsche Telekom AG                                                   "/>
    <s v="Partnerships (Health &amp; Security) - PoC"/>
    <x v="4"/>
    <x v="1"/>
    <m/>
    <m/>
    <x v="0"/>
    <x v="9"/>
    <d v="2017-12-18T00:00:00"/>
    <d v="2017-02-10T00:00:00"/>
    <x v="3"/>
    <d v="2017-12-18T00:00:00"/>
    <n v="500000"/>
    <n v="0.5"/>
    <n v="12"/>
    <d v="2017-07-06T00:00:00"/>
    <s v="Stretch"/>
    <x v="0"/>
    <s v="Cog Process Trnsfmtn"/>
    <s v="CPR: Blockchain Consulting"/>
    <s v="Tanriverdi, Belgin"/>
    <s v="ZBLKPOC"/>
    <x v="0"/>
    <m/>
  </r>
  <r>
    <s v="IS-MXRYW7T"/>
    <x v="0"/>
    <s v="DACH"/>
    <s v="Swiss Re Management Ltd                                               "/>
    <s v="Access Management L&amp;H Data"/>
    <x v="0"/>
    <x v="2"/>
    <s v="Local"/>
    <s v="Life &amp; Health Insurance - PoC will demonstrate the simplified sharing of sensitive personal data between the end consumer and various insurers with the help of Blockchain. "/>
    <x v="1"/>
    <x v="6"/>
    <d v="2017-09-21T00:00:00"/>
    <d v="2017-04-19T00:00:00"/>
    <x v="3"/>
    <d v="2017-09-02T00:00:00"/>
    <n v="500000"/>
    <n v="0.5"/>
    <n v="4"/>
    <d v="2017-06-22T00:00:00"/>
    <s v="Stretch"/>
    <x v="0"/>
    <s v="Cog Process Trnsfmtn"/>
    <s v="CPR: Blockchain Consulting"/>
    <s v="Lenz, Reto"/>
    <m/>
    <x v="0"/>
    <m/>
  </r>
  <r>
    <s v="EP-TLSR9RX"/>
    <x v="6"/>
    <s v="GCG"/>
    <s v="Northeast Asian Coal Exchange                                         "/>
    <s v="供应链金融转型"/>
    <x v="6"/>
    <x v="1"/>
    <m/>
    <m/>
    <x v="0"/>
    <x v="10"/>
    <d v="2017-10-02T00:00:00"/>
    <d v="2017-07-04T00:00:00"/>
    <x v="3"/>
    <d v="2017-10-02T00:00:00"/>
    <n v="500000"/>
    <n v="0.5"/>
    <n v="12"/>
    <d v="2017-07-24T00:00:00"/>
    <s v="Stretch"/>
    <x v="0"/>
    <s v="Cog Process Trnsfmtn"/>
    <s v="CPR: Blockchain Consulting"/>
    <s v="*"/>
    <s v="ACTINSIG"/>
    <x v="0"/>
    <m/>
  </r>
  <r>
    <s v="OQ-ZNTLYNK"/>
    <x v="0"/>
    <s v="BeNeLux"/>
    <s v="AGEAS NV"/>
    <s v="Blockchain Platform"/>
    <x v="0"/>
    <x v="1"/>
    <m/>
    <m/>
    <x v="0"/>
    <x v="6"/>
    <d v="2017-12-22T00:00:00"/>
    <s v="03/06/2017 09:03am"/>
    <x v="3"/>
    <d v="2017-12-22T00:00:00"/>
    <n v="500000"/>
    <n v="0.5"/>
    <n v="12"/>
    <s v="07/06/2017 01:33am"/>
    <s v="Stretch"/>
    <x v="0"/>
    <s v="Cloud Application Innovation"/>
    <s v="CAI Accel App Dev &amp; Integration - Bluemix"/>
    <s v="Freddy (FREDDY) Degroote"/>
    <s v="ISA-InsFS24-CoreInsuranceTransformation"/>
    <x v="0"/>
    <m/>
  </r>
  <r>
    <s v="G2-I9YCWVP"/>
    <x v="0"/>
    <s v="DACH"/>
    <s v="AXA Konzern AG"/>
    <s v="Blockchain"/>
    <x v="0"/>
    <x v="1"/>
    <m/>
    <m/>
    <x v="0"/>
    <x v="6"/>
    <d v="2017-11-24T00:00:00"/>
    <s v="03/11/2017 03:05pm"/>
    <x v="0"/>
    <d v="2017-11-24T00:00:00"/>
    <n v="500000"/>
    <n v="0.5"/>
    <n v="12"/>
    <s v="07/20/2017 01:32am"/>
    <s v="Stretch"/>
    <x v="0"/>
    <s v="Cloud Application Innovation"/>
    <s v="CAI Accel App Dev &amp; Integration - Bluemix"/>
    <s v="DATA WITHHELD"/>
    <s v="ISA-BankInsFS09SEC-Security"/>
    <x v="0"/>
    <m/>
  </r>
  <r>
    <s v="OI-4PB50IT"/>
    <x v="0"/>
    <s v="DACH"/>
    <s v="Deutsche Lufthansa AG"/>
    <s v="Blockchain Crew Certification Implementation"/>
    <x v="2"/>
    <x v="1"/>
    <m/>
    <m/>
    <x v="0"/>
    <x v="7"/>
    <d v="2017-11-24T00:00:00"/>
    <s v="03/08/2017 03:58am"/>
    <x v="0"/>
    <d v="2017-11-24T00:00:00"/>
    <n v="500000"/>
    <n v="0.5"/>
    <n v="6"/>
    <s v="07/03/2017 07:58am"/>
    <s v="At Risk"/>
    <x v="0"/>
    <s v="Cloud Application Innovation"/>
    <s v="CAI Accel App Dev &amp; Integration - Bluemix"/>
    <s v="DATA WITHHELD"/>
    <s v="ISA-T&amp;TDS26-AssetMgmt&amp;Maint, ZBLKPOC:HW SP: Blockchain Proof of Concept"/>
    <x v="0"/>
    <m/>
  </r>
  <r>
    <s v="0P-N8KT8WM"/>
    <x v="0"/>
    <s v="DACH"/>
    <s v="PostFinance AG"/>
    <s v="Blockchain Implementierung"/>
    <x v="2"/>
    <x v="1"/>
    <m/>
    <m/>
    <x v="1"/>
    <x v="7"/>
    <d v="2017-09-22T00:00:00"/>
    <s v="02/10/2017 10:12am"/>
    <x v="1"/>
    <d v="2017-09-22T00:00:00"/>
    <n v="500000"/>
    <n v="0.5"/>
    <n v="6"/>
    <s v="03/18/2017 07:05pm"/>
    <s v="NIR"/>
    <x v="0"/>
    <s v="Cloud Application Innovation"/>
    <s v="CAI Accel App Dev &amp; Integration - Private no-Cloud"/>
    <s v="DATA WITHHELD"/>
    <m/>
    <x v="0"/>
    <m/>
  </r>
  <r>
    <s v="OP-0H4DRP6"/>
    <x v="0"/>
    <s v="DACH"/>
    <s v="THE GLOBAL FUND TO FIGHT AIDS, TUBERCULOSIS AND MALARIA"/>
    <s v="TGF Blockchain - Implementation"/>
    <x v="3"/>
    <x v="1"/>
    <m/>
    <m/>
    <x v="0"/>
    <x v="12"/>
    <d v="2017-11-30T00:00:00"/>
    <s v="07/10/2017 04:03am"/>
    <x v="1"/>
    <d v="2017-12-15T00:00:00"/>
    <n v="500000"/>
    <n v="0.5"/>
    <n v="12"/>
    <s v="07/13/2017 01:32am"/>
    <s v="Stretch"/>
    <x v="0"/>
    <s v="Cloud Application Innovation"/>
    <s v="CAI Big Data Srvs Blockchain on Big Data"/>
    <s v="DATA WITHHELD"/>
    <s v="ISA-GovtPG30-SocialPrograms"/>
    <x v="0"/>
    <m/>
  </r>
  <r>
    <s v="5U-IPU7ZE2"/>
    <x v="1"/>
    <s v="Canada"/>
    <s v="BARRICK GOLD CORPORATION"/>
    <s v="Barrick - Blockchain"/>
    <x v="1"/>
    <x v="1"/>
    <m/>
    <m/>
    <x v="0"/>
    <x v="2"/>
    <d v="2017-12-21T00:00:00"/>
    <s v="06/30/2017 04:31pm"/>
    <x v="1"/>
    <d v="2017-12-21T00:00:00"/>
    <n v="500000"/>
    <n v="0.5"/>
    <n v="12"/>
    <s v="07/06/2017 01:32am"/>
    <s v="Stretch"/>
    <x v="0"/>
    <s v="Cloud Application Innovation"/>
    <s v="CAI Big Data Srvs Blockchain on Big Data"/>
    <s v="Muhammad Faraz (MUHAMMAD FARAZ) Ali"/>
    <s v="ZBLKPOC:HW SP: Blockchain Proof of Concept"/>
    <x v="0"/>
    <m/>
  </r>
  <r>
    <s v="DU-2N05KLI"/>
    <x v="1"/>
    <s v="Canada"/>
    <s v="HOME DEPOT"/>
    <s v="Blockchain for Procure 2 Pay POC"/>
    <x v="2"/>
    <x v="1"/>
    <m/>
    <m/>
    <x v="0"/>
    <x v="3"/>
    <d v="2017-10-20T00:00:00"/>
    <s v="05/07/2017 08:29pm"/>
    <x v="1"/>
    <d v="2017-10-20T00:00:00"/>
    <n v="500000"/>
    <n v="0.5"/>
    <n v="36"/>
    <s v="06/06/2017 11:24am"/>
    <s v="Stretch"/>
    <x v="0"/>
    <s v="Cloud Application Innovation"/>
    <s v="CAI Big Data Srvs Blockchain on Big Data"/>
    <s v="SIDDHARTH (Sid) SAPOLIA"/>
    <s v="ISA-RetailDS12-SmarterRetailOps, ZBLKPOC:HW SP: Blockchain Proof of Concept"/>
    <x v="0"/>
    <m/>
  </r>
  <r>
    <s v="JG-P5B8LXG"/>
    <x v="0"/>
    <s v="BeNeLux"/>
    <s v="KPN B.V."/>
    <s v="Blockchain add on"/>
    <x v="4"/>
    <x v="0"/>
    <s v="India"/>
    <s v="Client Visit supported: "/>
    <x v="0"/>
    <x v="8"/>
    <d v="2017-10-20T00:00:00"/>
    <s v="12/16/2016 08:45am"/>
    <x v="3"/>
    <d v="2017-10-20T00:00:00"/>
    <n v="500000"/>
    <n v="0.5"/>
    <n v="12"/>
    <s v="07/06/2017 01:31am"/>
    <s v="Stretch"/>
    <x v="0"/>
    <s v="Cloud Application Innovation"/>
    <s v="CAI Digital Operations - AMS"/>
    <s v="Michiel (MICHIEL) Donders"/>
    <s v="ISA-TMECS04-SystemsTransf, ZBLKPOC:HW SP: Blockchain Proof of Concept"/>
    <x v="0"/>
    <m/>
  </r>
  <r>
    <s v="NT-06IH33C"/>
    <x v="0"/>
    <s v="DACH"/>
    <s v="Philip Morris International Management"/>
    <s v="PMI Blockchain Track and Trace"/>
    <x v="2"/>
    <x v="1"/>
    <m/>
    <m/>
    <x v="0"/>
    <x v="3"/>
    <d v="2017-12-22T00:00:00"/>
    <s v="04/10/2017 01:48am"/>
    <x v="3"/>
    <d v="2017-12-22T00:00:00"/>
    <n v="500000"/>
    <n v="0.5"/>
    <n v="12"/>
    <s v="07/27/2017 01:32am"/>
    <s v="Stretch"/>
    <x v="0"/>
    <s v="Cloud Application Innovation"/>
    <s v="CAI-SAP Bus. App. Modernize"/>
    <s v="DATA WITHHELD"/>
    <s v="ISA-999-NoSolutionSold"/>
    <x v="0"/>
    <m/>
  </r>
  <r>
    <s v="QF-EHJJR4C"/>
    <x v="0"/>
    <s v="France"/>
    <s v="BPCE"/>
    <s v="Identité numérique Blockchain"/>
    <x v="0"/>
    <x v="1"/>
    <m/>
    <m/>
    <x v="1"/>
    <x v="0"/>
    <d v="2017-09-30T00:00:00"/>
    <s v="09/06/2016 06:05am"/>
    <x v="0"/>
    <d v="2017-09-30T00:00:00"/>
    <n v="500000"/>
    <n v="0.5"/>
    <n v="12"/>
    <s v="06/15/2017 01:32am"/>
    <s v="NIR"/>
    <x v="0"/>
    <s v="Cognitive Process Transformation"/>
    <s v="CBDS: Watson IoT - Connected Solutions"/>
    <s v="Etienne (ETIENNE) Colin de Verdiere"/>
    <s v="ISA-BankFMFS03CST-CoreBankMod"/>
    <x v="0"/>
    <m/>
  </r>
  <r>
    <s v="NQ-NP1R2QG"/>
    <x v="1"/>
    <s v="US Public"/>
    <s v="J &amp; J PRODUCTION"/>
    <s v="Blockchain for Supply Chain Management Phase 1"/>
    <x v="3"/>
    <x v="1"/>
    <m/>
    <m/>
    <x v="1"/>
    <x v="11"/>
    <d v="2017-08-31T00:00:00"/>
    <s v="01/31/2017 06:01pm"/>
    <x v="0"/>
    <d v="2017-09-15T00:00:00"/>
    <n v="500000"/>
    <n v="0.5"/>
    <n v="3"/>
    <s v="07/27/2017 01:32am"/>
    <s v="Stretch"/>
    <x v="0"/>
    <s v="Cognitive Process Transformation"/>
    <s v="CBDS: Watson IoT - Connected Solutions"/>
    <s v="JEFFREY B. (Jeff) BERMAN"/>
    <s v="WATSNIOT:Embedded: Watson Internet of Things - Co"/>
    <x v="0"/>
    <m/>
  </r>
  <r>
    <s v="JK-68ORJJC"/>
    <x v="2"/>
    <s v="Korea"/>
    <s v="KOSCOM CORP."/>
    <s v="Blockchain Transformation Phase1"/>
    <x v="0"/>
    <x v="1"/>
    <m/>
    <m/>
    <x v="0"/>
    <x v="0"/>
    <d v="2017-12-25T00:00:00"/>
    <s v="07/10/2017 05:57am"/>
    <x v="1"/>
    <d v="2017-12-25T00:00:00"/>
    <n v="500000"/>
    <n v="0.5"/>
    <n v="4"/>
    <s v="07/13/2017 01:32am"/>
    <s v="Stretch"/>
    <x v="0"/>
    <s v="Cognitive Process Transformation"/>
    <s v="CPR: Blockchain Consulting"/>
    <s v="SANG WOOK (Sang Wook) LIM"/>
    <s v="ISA-BankFS08-Blockchain"/>
    <x v="0"/>
    <m/>
  </r>
  <r>
    <s v="NR-U5B3TTY"/>
    <x v="2"/>
    <s v="Korea"/>
    <s v="SHINHAN CARD CO. LTD"/>
    <s v="[SHC] Blockchain for SHC"/>
    <x v="0"/>
    <x v="1"/>
    <m/>
    <m/>
    <x v="0"/>
    <x v="0"/>
    <d v="2017-12-20T00:00:00"/>
    <s v="04/23/2017 02:47pm"/>
    <x v="3"/>
    <d v="2017-12-20T00:00:00"/>
    <n v="500000"/>
    <n v="0.5"/>
    <n v="8"/>
    <s v="07/13/2017 01:32am"/>
    <s v="NIR"/>
    <x v="0"/>
    <s v="Cognitive Process Transformation"/>
    <s v="CPR: Blockchain Consulting"/>
    <s v="Chang Hoi (CHANG HOI) Kim"/>
    <s v="ISA-BankInsFS09SEC-Security"/>
    <x v="0"/>
    <m/>
  </r>
  <r>
    <s v="XX-YAJ6CGM"/>
    <x v="2"/>
    <s v="Korea"/>
    <s v="SHINHAN FINANCIAL GROUP(SHFG)"/>
    <s v="Blockchain Service Phase1"/>
    <x v="0"/>
    <x v="1"/>
    <m/>
    <m/>
    <x v="1"/>
    <x v="0"/>
    <d v="2017-09-27T00:00:00"/>
    <s v="03/14/2017 12:48am"/>
    <x v="0"/>
    <d v="2017-09-27T00:00:00"/>
    <n v="500000"/>
    <n v="0.5"/>
    <n v="6"/>
    <s v="04/28/2017 12:43am"/>
    <s v="Key stretch"/>
    <x v="0"/>
    <s v="Cognitive Process Transformation"/>
    <s v="CPR: Blockchain Consulting"/>
    <s v="SANG WOOK (Sang Wook) LIM"/>
    <s v="ISA-BankFS08-Blockchain"/>
    <x v="0"/>
    <m/>
  </r>
  <r>
    <s v="3U-5WZH10K"/>
    <x v="0"/>
    <s v="DACH"/>
    <s v="Lufthansa Technik AG"/>
    <s v="Blockchain Projekte 2017"/>
    <x v="2"/>
    <x v="1"/>
    <m/>
    <m/>
    <x v="0"/>
    <x v="7"/>
    <d v="2017-11-22T00:00:00"/>
    <s v="05/24/2017 05:13am"/>
    <x v="1"/>
    <d v="2017-11-22T00:00:00"/>
    <n v="500000"/>
    <n v="0.5"/>
    <n v="12"/>
    <s v="05/25/2017 01:32am"/>
    <s v="NIR"/>
    <x v="0"/>
    <s v="Cognitive Process Transformation"/>
    <s v="CPR: Blockchain Consulting"/>
    <s v="DATA WITHHELD"/>
    <s v="NONE:No code/solution involved"/>
    <x v="0"/>
    <m/>
  </r>
  <r>
    <s v="AG-8BIB7OD"/>
    <x v="0"/>
    <s v="DACH"/>
    <s v="Henkel AG &amp; Co. KGaA"/>
    <s v="Blockchain Pilot"/>
    <x v="2"/>
    <x v="1"/>
    <m/>
    <m/>
    <x v="1"/>
    <x v="3"/>
    <d v="2017-09-21T00:00:00"/>
    <s v="03/15/2017 07:04am"/>
    <x v="3"/>
    <d v="2017-11-22T00:00:00"/>
    <n v="500000"/>
    <n v="0.5"/>
    <n v="12"/>
    <s v="07/20/2017 01:33am"/>
    <s v="Key stretch"/>
    <x v="0"/>
    <s v="Cognitive Process Transformation"/>
    <s v="CPR: Blockchain Consulting"/>
    <s v="DATA WITHHELD"/>
    <s v="EMBANLYT:GBS Embedded Analytics, ISA-AutoIS70DBMS-DigiBusMod"/>
    <x v="0"/>
    <m/>
  </r>
  <r>
    <s v="Y5-SPLHO4O"/>
    <x v="0"/>
    <s v="France"/>
    <s v="SI2M"/>
    <s v="Blockchain pour affiliation nouveaux clients"/>
    <x v="3"/>
    <x v="1"/>
    <m/>
    <m/>
    <x v="1"/>
    <x v="12"/>
    <d v="2017-09-30T00:00:00"/>
    <s v="04/05/2017 06:25pm"/>
    <x v="3"/>
    <d v="2017-09-30T00:00:00"/>
    <n v="500000"/>
    <n v="0.5"/>
    <n v="12"/>
    <s v="06/29/2017 01:32am"/>
    <s v="NIR"/>
    <x v="0"/>
    <s v="Cognitive Process Transformation"/>
    <s v="CPR: Blockchain Consulting"/>
    <s v="Luca (LUCA) Comparini"/>
    <s v="BLKHSBN:HW SP: Blockchain High Sec Bus Netwk Blmix"/>
    <x v="0"/>
    <m/>
  </r>
  <r>
    <s v="3U-J98PX7C"/>
    <x v="0"/>
    <s v="Nordic"/>
    <s v="WALLENIUS WILHELMSEN LOGISTICS AS"/>
    <s v="Blockchain for SupplyChain"/>
    <x v="2"/>
    <x v="1"/>
    <m/>
    <m/>
    <x v="1"/>
    <x v="7"/>
    <d v="2017-09-28T00:00:00"/>
    <s v="06/26/2017 01:06am"/>
    <x v="3"/>
    <d v="2017-09-28T00:00:00"/>
    <n v="500000"/>
    <n v="0.5"/>
    <n v="3"/>
    <s v="07/06/2017 01:33am"/>
    <s v="Stretch"/>
    <x v="0"/>
    <s v="Cognitive Process Transformation"/>
    <s v="CPR: Blockchain Consulting"/>
    <s v="Rune Mejer (Rune Mejer) Rasmussen"/>
    <s v="ZBLKPOC:HW SP: Blockchain Proof of Concept"/>
    <x v="0"/>
    <m/>
  </r>
  <r>
    <s v="4R-4TU7V1I"/>
    <x v="0"/>
    <s v="UKI"/>
    <s v="H M REVENUE &amp; CUSTOMS"/>
    <s v="Blockchain Extension"/>
    <x v="3"/>
    <x v="1"/>
    <m/>
    <m/>
    <x v="0"/>
    <x v="12"/>
    <d v="2017-10-27T00:00:00"/>
    <s v="05/11/2017 09:16am"/>
    <x v="3"/>
    <d v="2017-10-27T00:00:00"/>
    <n v="500000"/>
    <n v="0.5"/>
    <n v="1"/>
    <s v="07/20/2017 01:32am"/>
    <s v="Stretch"/>
    <x v="0"/>
    <s v="Cognitive Process Transformation"/>
    <s v="CPR: Blockchain Consulting"/>
    <s v="Andrew (ANDREW) Lennox"/>
    <s v="ISA-GovtPG30-SocialPrograms"/>
    <x v="0"/>
    <m/>
  </r>
  <r>
    <s v="HW-49WOY4Z"/>
    <x v="6"/>
    <s v="GCG"/>
    <s v="IBM Machines Unknown Customer"/>
    <s v="SBFE Blockchain Solution"/>
    <x v="6"/>
    <x v="1"/>
    <m/>
    <m/>
    <x v="0"/>
    <x v="10"/>
    <d v="2017-10-18T00:00:00"/>
    <s v="02/17/2017 11:31am"/>
    <x v="1"/>
    <d v="2017-10-18T00:00:00"/>
    <n v="500000"/>
    <n v="0.5"/>
    <n v="6"/>
    <s v="02/23/2017 01:32am"/>
    <s v="Stretch"/>
    <x v="0"/>
    <s v="Cognitive Process Transformation"/>
    <s v="CPR: Blockchain Consulting"/>
    <s v="PRAMOD (Pramod) ACHANTA"/>
    <m/>
    <x v="0"/>
    <m/>
  </r>
  <r>
    <s v="2U-EDQTUQT"/>
    <x v="6"/>
    <s v="GCG"/>
    <s v="HONG KONG INTERBANK CLEARING LIMITED"/>
    <s v="HKICL Trade finance DLT Blockchain"/>
    <x v="0"/>
    <x v="1"/>
    <m/>
    <m/>
    <x v="0"/>
    <x v="0"/>
    <d v="2017-11-29T00:00:00"/>
    <s v="05/08/2017 06:06am"/>
    <x v="3"/>
    <d v="2017-11-29T00:00:00"/>
    <n v="500000"/>
    <n v="0.5"/>
    <n v="12"/>
    <s v="07/06/2017 01:32am"/>
    <s v="Stretch"/>
    <x v="0"/>
    <s v="Cognitive Process Transformation"/>
    <s v="CPR: Blockchain Consulting"/>
    <s v="Michael (Michael) WONG"/>
    <s v="ISA-BankFS08-Blockchain, ZBLKPOC:HW SP: Blockchain Proof of Concept"/>
    <x v="0"/>
    <m/>
  </r>
  <r>
    <s v="64-GCEL7Q1"/>
    <x v="3"/>
    <s v="Mexico"/>
    <s v="HSBC MEXICO, S.A. INSTITUCION DE BANCA"/>
    <s v="Blockchain"/>
    <x v="0"/>
    <x v="1"/>
    <m/>
    <m/>
    <x v="1"/>
    <x v="0"/>
    <d v="2017-07-28T00:00:00"/>
    <s v="02/14/2017 11:28pm"/>
    <x v="3"/>
    <d v="2017-07-28T00:00:00"/>
    <n v="500000"/>
    <n v="0.5"/>
    <n v="12"/>
    <s v="07/27/2017 01:32am"/>
    <s v="Stretch"/>
    <x v="0"/>
    <s v="Cognitive Process Transformation"/>
    <s v="CPR: Blockchain Consulting"/>
    <s v="BALTAZAR (BALTAZAR) RODRIGUEZ TELLEZ"/>
    <s v="BLKHSBN:HW SP: Blockchain High Sec Bus Netwk Blmix, ISA-BankFS08-Blockchain"/>
    <x v="0"/>
    <m/>
  </r>
  <r>
    <s v="07-WC2X2CO"/>
    <x v="4"/>
    <s v="MEA"/>
    <s v="THE GENERAL SECRETARIAT OF THE EXECUTIVE COUNCIL"/>
    <s v="Advisory Services on how Blockchain can help in monitoring the KPI for the other government entities"/>
    <x v="3"/>
    <x v="1"/>
    <m/>
    <m/>
    <x v="0"/>
    <x v="12"/>
    <d v="2017-11-25T00:00:00"/>
    <s v="06/22/2017 10:56am"/>
    <x v="3"/>
    <d v="2017-11-25T00:00:00"/>
    <n v="500000"/>
    <n v="0.5"/>
    <n v="12"/>
    <s v="07/06/2017 01:32am"/>
    <s v="Stretch"/>
    <x v="0"/>
    <s v="Cognitive Process Transformation"/>
    <s v="CPR: Blockchain Consulting"/>
    <s v="Samer (Samer) Abdullatif"/>
    <s v="IGSPU:Procurement Support - Unknown at this Time"/>
    <x v="0"/>
    <m/>
  </r>
  <r>
    <s v="ZY-EY7YZLF"/>
    <x v="4"/>
    <s v="MEA"/>
    <s v="SOUTH AFRICAN REVENUE SERVICES"/>
    <s v="Blockchain Proof of Concept for digitization of customs records"/>
    <x v="3"/>
    <x v="1"/>
    <m/>
    <m/>
    <x v="0"/>
    <x v="12"/>
    <d v="2017-11-30T00:00:00"/>
    <s v="01/25/2017 01:18pm"/>
    <x v="3"/>
    <d v="2017-11-30T00:00:00"/>
    <n v="500000"/>
    <n v="0.5"/>
    <n v="12"/>
    <s v="07/27/2017 01:32am"/>
    <s v="Stretch"/>
    <x v="0"/>
    <s v="Cognitive Process Transformation"/>
    <s v="CPR: Blockchain Consulting"/>
    <s v="SOPHIE C. (Sophie) TLADI"/>
    <s v="ISA-GovtPG73-Tax/RevMgmt"/>
    <x v="0"/>
    <m/>
  </r>
  <r>
    <s v="JH-VA8Z99H"/>
    <x v="1"/>
    <s v="Canada"/>
    <s v="Jamaica Special Economic Zone Authority (JSEZA)"/>
    <s v="BlockChain for Jamaica Logistics"/>
    <x v="2"/>
    <x v="1"/>
    <m/>
    <m/>
    <x v="1"/>
    <x v="7"/>
    <d v="2017-08-31T00:00:00"/>
    <s v="04/25/2017 04:31am"/>
    <x v="4"/>
    <d v="2018-04-01T00:00:00"/>
    <n v="500000"/>
    <n v="0.5"/>
    <n v="1"/>
    <s v="07/09/2017 12:24am"/>
    <s v="NIR"/>
    <x v="0"/>
    <s v="Cognitive Process Transformation"/>
    <s v="CPR: Blockchain Consulting"/>
    <s v="Gordon W. (Gordon) Foote"/>
    <m/>
    <x v="0"/>
    <m/>
  </r>
  <r>
    <s v="WP-3DTHLHM"/>
    <x v="1"/>
    <s v="US Communica/CSI"/>
    <s v="VIACOM INC."/>
    <s v="Blockchain for content management and syndication"/>
    <x v="4"/>
    <x v="1"/>
    <m/>
    <m/>
    <x v="1"/>
    <x v="9"/>
    <d v="2017-08-31T00:00:00"/>
    <s v="03/03/2017 05:48pm"/>
    <x v="1"/>
    <d v="2017-08-31T00:00:00"/>
    <n v="500000"/>
    <n v="0.5"/>
    <n v="6"/>
    <s v="03/29/2017 03:52pm"/>
    <s v="Key stretch"/>
    <x v="0"/>
    <s v="Cognitive Process Transformation"/>
    <s v="CPR: Blockchain Consulting"/>
    <s v="NICHOLAS (Nicholas) STRAUSS"/>
    <s v="ZBLKPOC:HW SP: Blockchain Proof of Concept"/>
    <x v="0"/>
    <m/>
  </r>
  <r>
    <s v="SX-ZT6RY2Y"/>
    <x v="1"/>
    <s v="US Communica/CSI"/>
    <s v="MANHATTAN ASSOCIATES, INC."/>
    <s v="Blockchain Lab Services"/>
    <x v="6"/>
    <x v="1"/>
    <m/>
    <m/>
    <x v="0"/>
    <x v="10"/>
    <d v="2017-11-17T00:00:00"/>
    <s v="04/10/2017 03:27pm"/>
    <x v="3"/>
    <d v="2017-11-17T00:00:00"/>
    <n v="500000"/>
    <n v="0.5"/>
    <n v="5"/>
    <s v="07/06/2017 01:32am"/>
    <s v="Stretch"/>
    <x v="0"/>
    <s v="Cognitive Process Transformation"/>
    <s v="CPR: Blockchain Consulting"/>
    <s v="STACIE (Stacie) CRISP"/>
    <s v="CLOUD1:All Cloud Sales other than to Cloud SPs"/>
    <x v="0"/>
    <m/>
  </r>
  <r>
    <s v="YC-5TCBNIW"/>
    <x v="1"/>
    <s v="US Distribution"/>
    <s v="FEDERAL EXPRESS CORPORATION"/>
    <s v="Blockchain Strategy/POC"/>
    <x v="2"/>
    <x v="2"/>
    <s v="Research"/>
    <s v="Supplychain Visibility PoC"/>
    <x v="1"/>
    <x v="7"/>
    <d v="2017-09-29T00:00:00"/>
    <s v="03/10/2017 07:26am"/>
    <x v="3"/>
    <d v="2017-09-29T00:00:00"/>
    <n v="500000"/>
    <n v="0.5"/>
    <n v="4"/>
    <s v="07/25/2017 08:01am"/>
    <s v="Stretch"/>
    <x v="0"/>
    <s v="Cognitive Process Transformation"/>
    <s v="CPR: Blockchain Consulting"/>
    <s v="PATRICIA (Patricia) PARTELOW"/>
    <s v="ISA-T&amp;TDS21-CoreSysTransf"/>
    <x v="0"/>
    <m/>
  </r>
  <r>
    <s v="SA-ACGOUU3"/>
    <x v="1"/>
    <s v="US Finance Service"/>
    <s v="AIG PC GLOBAL SERVICES INC"/>
    <s v="AIG - Multi-national Insurance Blockchain Build and Run Phase"/>
    <x v="0"/>
    <x v="1"/>
    <m/>
    <m/>
    <x v="1"/>
    <x v="6"/>
    <d v="2017-08-04T00:00:00"/>
    <s v="06/04/2017 09:35pm"/>
    <x v="1"/>
    <d v="2017-08-04T00:00:00"/>
    <n v="500000"/>
    <n v="0.5"/>
    <n v="3"/>
    <s v="07/10/2017 02:51pm"/>
    <s v="Stretch"/>
    <x v="0"/>
    <s v="Cognitive Process Transformation"/>
    <s v="CPR: Blockchain Consulting"/>
    <s v="Bart (Bart) Cant"/>
    <s v="ISA-BankFS08-Blockchain"/>
    <x v="0"/>
    <m/>
  </r>
  <r>
    <s v="J3-XT3QIAG"/>
    <x v="1"/>
    <s v="US Finance Service"/>
    <s v="TOTAL SYSTEM SERVICES INC"/>
    <s v="Blockchain for distributed journaling"/>
    <x v="0"/>
    <x v="1"/>
    <m/>
    <m/>
    <x v="0"/>
    <x v="0"/>
    <d v="2017-10-30T00:00:00"/>
    <s v="03/31/2017 11:08am"/>
    <x v="3"/>
    <d v="2017-10-30T00:00:00"/>
    <n v="500000"/>
    <n v="0.5"/>
    <n v="12"/>
    <s v="07/20/2017 01:32am"/>
    <s v="NIR"/>
    <x v="0"/>
    <s v="Cognitive Process Transformation"/>
    <s v="CPR: Blockchain Consulting"/>
    <s v="Guy L. (Guy) Sanders"/>
    <s v="ZBLKLOCL:HW SP: zSystems Blockchain Local/On Prem."/>
    <x v="0"/>
    <m/>
  </r>
  <r>
    <s v="P5-M20KUXU"/>
    <x v="1"/>
    <s v="US Finance Service"/>
    <s v="EXPERIAN INFORMATION SOLUTIONS INC"/>
    <s v="Blockchain Strategy"/>
    <x v="0"/>
    <x v="1"/>
    <m/>
    <m/>
    <x v="1"/>
    <x v="0"/>
    <d v="2017-09-30T00:00:00"/>
    <s v="02/05/2017 01:43pm"/>
    <x v="3"/>
    <d v="2017-09-30T00:00:00"/>
    <n v="500000"/>
    <n v="0.5"/>
    <n v="6"/>
    <s v="07/16/2017 05:41pm"/>
    <s v="Key stretch"/>
    <x v="0"/>
    <s v="Cognitive Process Transformation"/>
    <s v="CPR: Blockchain Consulting"/>
    <s v="Brian C. (Brian) Anderson"/>
    <s v="ISA-BankFS08-Blockchain, NONE:No code/solution involved"/>
    <x v="0"/>
    <m/>
  </r>
  <r>
    <s v="CU-34XF18W"/>
    <x v="1"/>
    <s v="US Industrial"/>
    <s v="DOW HOLDINGS LLC"/>
    <s v="Blockchain - Hydrocarbon Trading"/>
    <x v="1"/>
    <x v="1"/>
    <m/>
    <m/>
    <x v="0"/>
    <x v="4"/>
    <d v="2017-12-22T00:00:00"/>
    <s v="07/11/2017 04:31pm"/>
    <x v="1"/>
    <d v="2017-12-22T00:00:00"/>
    <n v="500000"/>
    <n v="0.5"/>
    <n v="6"/>
    <s v="07/11/2017 04:33pm"/>
    <s v="Stretch"/>
    <x v="0"/>
    <s v="Cognitive Process Transformation"/>
    <s v="CPR: Blockchain Consulting"/>
    <s v="GARY (Gary) HARGRAVES"/>
    <s v="ISA-BankFS08-Blockchain"/>
    <x v="0"/>
    <m/>
  </r>
  <r>
    <s v="NE-I9PE19W"/>
    <x v="1"/>
    <s v="US Industrial"/>
    <s v="FORD MOTOR COMPANY"/>
    <s v="Ford Blockchain - Financing and Supply Chain"/>
    <x v="1"/>
    <x v="0"/>
    <s v="India"/>
    <s v="Connected with partner.   Opportunity is still in early stage."/>
    <x v="0"/>
    <x v="1"/>
    <d v="2017-11-17T00:00:00"/>
    <s v="01/26/2017 08:37am"/>
    <x v="1"/>
    <d v="2017-11-17T00:00:00"/>
    <n v="500000"/>
    <n v="0.5"/>
    <n v="6"/>
    <s v="07/06/2017 12:07pm"/>
    <s v="Stretch"/>
    <x v="0"/>
    <s v="Cognitive Process Transformation"/>
    <s v="CPR: Blockchain Consulting"/>
    <s v="Steven H. (Steven) Ferencie"/>
    <s v="EMBAPPLE:GBS Mobile First Alliance, EMBMOBLE:GBS Embedded Mobile, ISA-AutoIS70DBMS-DigiBusMod"/>
    <x v="0"/>
    <m/>
  </r>
  <r>
    <s v="RP-J55KGOE"/>
    <x v="1"/>
    <s v="US Industrial"/>
    <s v="APPLE INC."/>
    <s v="Blockchain - ApplePay"/>
    <x v="1"/>
    <x v="1"/>
    <m/>
    <m/>
    <x v="1"/>
    <x v="5"/>
    <d v="2017-09-30T00:00:00"/>
    <s v="05/18/2017 01:34pm"/>
    <x v="1"/>
    <d v="2017-09-30T00:00:00"/>
    <n v="500000"/>
    <n v="0.5"/>
    <n v="12"/>
    <s v="05/25/2017 01:32am"/>
    <s v="At Risk"/>
    <x v="0"/>
    <s v="Cognitive Process Transformation"/>
    <s v="CPR: Blockchain Consulting"/>
    <s v="PARTHA (Partha) BOSE"/>
    <s v="EMBMOBLE:GBS Embedded Mobile"/>
    <x v="0"/>
    <m/>
  </r>
  <r>
    <s v="M8-IMN2VOZ"/>
    <x v="5"/>
    <s v="Japan"/>
    <s v="MITSUBISHI UFJ TRUST SYSTEMS CO.,L"/>
    <s v="Block Chain 事業化構想支援＆PoC MTBJ"/>
    <x v="0"/>
    <x v="1"/>
    <m/>
    <m/>
    <x v="0"/>
    <x v="0"/>
    <d v="2017-12-28T00:00:00"/>
    <s v="06/01/2017 12:53am"/>
    <x v="0"/>
    <d v="2018-01-01T00:00:00"/>
    <n v="500000"/>
    <n v="0.5"/>
    <n v="6"/>
    <s v="07/27/2017 01:32am"/>
    <s v="NIR"/>
    <x v="0"/>
    <s v="Cognitive Process Transformation"/>
    <s v="CPR: Industry Specific Process Consulting"/>
    <s v="Noriyuki (NORIYUKI) Kubota"/>
    <s v="ISA-BankFS14-FrntOfficeTransf"/>
    <x v="0"/>
    <m/>
  </r>
  <r>
    <s v="90-MYZXUUU"/>
    <x v="1"/>
    <s v="US Public"/>
    <s v="TAKEDA PHARMACEUTICALS AMERICA, INC."/>
    <s v="Blockchain for control tower SCM tracking-visbility"/>
    <x v="3"/>
    <x v="1"/>
    <m/>
    <m/>
    <x v="1"/>
    <x v="11"/>
    <d v="2017-08-18T00:00:00"/>
    <s v="05/31/2017 07:14pm"/>
    <x v="3"/>
    <d v="2017-08-18T00:00:00"/>
    <n v="500000"/>
    <n v="0.5"/>
    <n v="6"/>
    <s v="07/27/2017 01:32am"/>
    <s v="Stretch"/>
    <x v="0"/>
    <s v="iX Growth Platform"/>
    <s v="DSI - DS: Digital Bus Strategy: Digital Reinvention"/>
    <s v="Christopher (Christopher) Moose"/>
    <s v="ISA-999-NoSolutionSold"/>
    <x v="0"/>
    <m/>
  </r>
  <r>
    <s v="MP-STHUMRQ"/>
    <x v="1"/>
    <s v="US Public"/>
    <s v="TAKEDA PHARMACEUTICALS AMERICA, INC."/>
    <s v="Blockchain for HCP"/>
    <x v="3"/>
    <x v="1"/>
    <m/>
    <m/>
    <x v="0"/>
    <x v="11"/>
    <d v="2017-10-20T00:00:00"/>
    <s v="09/27/2016 06:44pm"/>
    <x v="3"/>
    <d v="2017-10-20T00:00:00"/>
    <n v="500000"/>
    <n v="0.5"/>
    <n v="1"/>
    <s v="07/18/2017 02:33pm"/>
    <s v="Stretch"/>
    <x v="0"/>
    <s v="iX Growth Platform"/>
    <s v="DSI - DS: Digital Bus Strategy: Digital Reinvention"/>
    <s v="Christopher (Christopher) Moose"/>
    <s v="ISA-999-NoSolutionSold"/>
    <x v="0"/>
    <m/>
  </r>
  <r>
    <s v="I6-QW48NOO"/>
    <x v="0"/>
    <s v="BeNeLux"/>
    <s v="EUROCLEAR SA"/>
    <s v="BlockChain"/>
    <x v="0"/>
    <x v="1"/>
    <m/>
    <m/>
    <x v="0"/>
    <x v="0"/>
    <d v="2017-10-31T00:00:00"/>
    <s v="09/21/2016 04:57am"/>
    <x v="1"/>
    <d v="2017-10-31T00:00:00"/>
    <n v="500000"/>
    <n v="0.5"/>
    <n v="12"/>
    <s v="06/19/2017 07:26am"/>
    <s v="NIR"/>
    <x v="0"/>
    <s v="Cloud Application Innovation"/>
    <m/>
    <s v="Luc (LUC) Wauters"/>
    <s v="ZBLKLOCL:HW SP: zSystems Blockchain Local/On Prem., ZBLKPOC:HW SP: Blockchain Proof of Concept"/>
    <x v="0"/>
    <m/>
  </r>
  <r>
    <s v="BT-BSODLSJ"/>
    <x v="0"/>
    <s v="DACH"/>
    <s v="Kraftfahrt-Bundesamt"/>
    <s v="Blockchain f. Zentrales Kontrollgerätkartenregister (ZKR)"/>
    <x v="3"/>
    <x v="1"/>
    <m/>
    <m/>
    <x v="0"/>
    <x v="12"/>
    <d v="2017-10-25T00:00:00"/>
    <s v="02/16/2017 06:55am"/>
    <x v="1"/>
    <d v="2017-10-25T00:00:00"/>
    <n v="500000"/>
    <n v="0.5"/>
    <n v="12"/>
    <s v="03/18/2017 06:46pm"/>
    <s v="NIR"/>
    <x v="0"/>
    <s v="Cloud Application Innovation"/>
    <m/>
    <s v="DATA WITHHELD"/>
    <m/>
    <x v="0"/>
    <m/>
  </r>
  <r>
    <s v="ZA-A6WED0C"/>
    <x v="0"/>
    <s v="DACH"/>
    <s v="ORIFLAME COSMETICS S.A., À LUXEMBOURG, SUCCURSALE DE FRIBOURG"/>
    <s v="Oriflame ideas for blockchain"/>
    <x v="2"/>
    <x v="1"/>
    <m/>
    <m/>
    <x v="0"/>
    <x v="3"/>
    <d v="2017-12-13T00:00:00"/>
    <s v="02/08/2017 04:14am"/>
    <x v="1"/>
    <d v="2017-12-13T00:00:00"/>
    <n v="500000"/>
    <n v="0.5"/>
    <n v="12"/>
    <s v="02/09/2017 01:32am"/>
    <s v="NIR"/>
    <x v="0"/>
    <s v="Cognitive Process Transformation"/>
    <m/>
    <s v="DATA WITHHELD"/>
    <m/>
    <x v="0"/>
    <m/>
  </r>
  <r>
    <s v="37-3IBTCC7"/>
    <x v="0"/>
    <s v="France"/>
    <s v="VALEO MANAGEMENT SERVICES GROUPEMENT D INTERET"/>
    <s v="Blockchain for CDA"/>
    <x v="1"/>
    <x v="1"/>
    <m/>
    <m/>
    <x v="0"/>
    <x v="1"/>
    <d v="2017-12-15T00:00:00"/>
    <s v="03/07/2017 01:58pm"/>
    <x v="1"/>
    <d v="2017-12-15T00:00:00"/>
    <n v="500000"/>
    <n v="0.5"/>
    <n v="24"/>
    <s v="03/09/2017 01:32am"/>
    <s v="Stretch"/>
    <x v="0"/>
    <s v="Cognitive Process Transformation"/>
    <m/>
    <s v="Julien (JULIEN) Parthonnaud-Retif"/>
    <s v="ISA-AutoIS07MANO-MfgOpt"/>
    <x v="0"/>
    <m/>
  </r>
  <r>
    <s v="3E-S2HPXW8"/>
    <x v="0"/>
    <s v="France"/>
    <s v="FAURECIA SERVICES GROUPE"/>
    <s v="Blockchain for supply chain"/>
    <x v="1"/>
    <x v="1"/>
    <m/>
    <m/>
    <x v="1"/>
    <x v="1"/>
    <d v="2017-09-15T00:00:00"/>
    <s v="03/07/2017 02:00pm"/>
    <x v="1"/>
    <d v="2017-12-15T00:00:00"/>
    <n v="500000"/>
    <n v="0.5"/>
    <n v="24"/>
    <s v="03/09/2017 01:32am"/>
    <s v="NIR"/>
    <x v="0"/>
    <s v="Cognitive Process Transformation"/>
    <m/>
    <s v="Isabelle (ISABELLE) Bessiere"/>
    <s v="ISA-AutoIS07-DigitSupplyChain"/>
    <x v="0"/>
    <m/>
  </r>
  <r>
    <s v="49-AG2AIFB"/>
    <x v="0"/>
    <s v="Nordic"/>
    <s v="STATOIL ASA"/>
    <s v="Blockchain (XOM reuse)"/>
    <x v="1"/>
    <x v="1"/>
    <m/>
    <m/>
    <x v="0"/>
    <x v="4"/>
    <d v="2017-12-12T00:00:00"/>
    <s v="05/12/2017 06:22am"/>
    <x v="1"/>
    <d v="2017-12-12T00:00:00"/>
    <n v="500000"/>
    <n v="0.5"/>
    <n v="12"/>
    <s v="06/20/2017 03:55am"/>
    <s v="Stretch"/>
    <x v="0"/>
    <s v="Cognitive Process Transformation"/>
    <m/>
    <s v="Terje (Terje) Pedersen"/>
    <s v="COGNITIV:Embedded Cognitive"/>
    <x v="0"/>
    <m/>
  </r>
  <r>
    <s v="ZA-8OE8BL2"/>
    <x v="0"/>
    <s v="Nordic"/>
    <s v="STATOIL ASA"/>
    <s v="BlockChain in procurement"/>
    <x v="1"/>
    <x v="1"/>
    <m/>
    <m/>
    <x v="0"/>
    <x v="4"/>
    <d v="2017-12-12T00:00:00"/>
    <s v="05/12/2017 05:56am"/>
    <x v="1"/>
    <d v="2017-12-12T00:00:00"/>
    <n v="500000"/>
    <n v="0.5"/>
    <n v="12"/>
    <s v="06/20/2017 03:56am"/>
    <s v="Stretch"/>
    <x v="0"/>
    <s v="Cognitive Process Transformation"/>
    <m/>
    <s v="Terje (Terje) Pedersen"/>
    <s v="COGNITIV:Embedded Cognitive"/>
    <x v="0"/>
    <m/>
  </r>
  <r>
    <s v="6V-CXIO7RH"/>
    <x v="3"/>
    <s v="Brazil"/>
    <s v="COMPANHIA BRASILEIRA DE SOLUÇÕES E SERVIÇOS."/>
    <s v="ALELO - Blockchain"/>
    <x v="0"/>
    <x v="1"/>
    <m/>
    <m/>
    <x v="0"/>
    <x v="0"/>
    <d v="2017-12-29T00:00:00"/>
    <s v="07/17/2017 10:31am"/>
    <x v="1"/>
    <d v="2017-12-29T00:00:00"/>
    <n v="500000"/>
    <n v="0.5"/>
    <n v="12"/>
    <s v="07/20/2017 01:32am"/>
    <s v="Stretch"/>
    <x v="0"/>
    <s v="iX Growth Platform"/>
    <m/>
    <s v="ANDREA (ANDREA) SANTOS DELLA PIAZZA"/>
    <s v="NONE:No code/solution involved"/>
    <x v="0"/>
    <m/>
  </r>
  <r>
    <s v="40-DQXZF4C"/>
    <x v="3"/>
    <s v="SSA"/>
    <s v="EMPRESA NAC DEL PETROLEO"/>
    <s v="Blockchain for logistic services"/>
    <x v="1"/>
    <x v="1"/>
    <m/>
    <m/>
    <x v="0"/>
    <x v="4"/>
    <d v="2017-12-31T00:00:00"/>
    <s v="04/10/2017 12:12pm"/>
    <x v="1"/>
    <d v="2018-04-05T00:00:00"/>
    <n v="500000"/>
    <n v="0.5"/>
    <n v="12"/>
    <s v="04/13/2017 01:32am"/>
    <s v="NIR"/>
    <x v="0"/>
    <s v="Cognitive Process Transformation"/>
    <m/>
    <s v="Tomas Gaspar (Tomas Gaspar) Budinich Aparicio"/>
    <m/>
    <x v="0"/>
    <m/>
  </r>
  <r>
    <s v="EC-5K9VC0S"/>
    <x v="1"/>
    <s v="US Industrial"/>
    <s v="WORLD FUEL SERVICES CORPORATION"/>
    <s v="Blockchain Pilot"/>
    <x v="1"/>
    <x v="1"/>
    <m/>
    <m/>
    <x v="0"/>
    <x v="4"/>
    <d v="2017-10-01T00:00:00"/>
    <s v="07/03/2017 11:19am"/>
    <x v="1"/>
    <d v="2017-10-27T00:00:00"/>
    <n v="500000"/>
    <n v="0.5"/>
    <n v="3"/>
    <s v="07/06/2017 01:32am"/>
    <s v="NIR"/>
    <x v="0"/>
    <s v="Cognitive Process Transformation"/>
    <m/>
    <s v="GARY (Gary) HARGRAVES"/>
    <m/>
    <x v="0"/>
    <m/>
  </r>
  <r>
    <s v="42-T1F0GQN"/>
    <x v="1"/>
    <s v="US Distribution"/>
    <s v="THE KROGER CO"/>
    <s v="Blockchain- Food Traceability Production Implementation"/>
    <x v="2"/>
    <x v="1"/>
    <m/>
    <m/>
    <x v="1"/>
    <x v="3"/>
    <d v="2017-09-30T00:00:00"/>
    <s v="05/02/2017 12:23pm"/>
    <x v="5"/>
    <d v="2017-09-30T00:00:00"/>
    <n v="500000"/>
    <n v="0.5"/>
    <n v="12"/>
    <s v="07/13/2017 01:32am"/>
    <s v="Stretch"/>
    <x v="2"/>
    <s v="Infrastructure Services"/>
    <s v="6950-16G GTS MHAS Split for Commerce Managed Hosted"/>
    <s v="JENNA L. (Jenna) DONOGHUE"/>
    <s v="ZBLKPOC:HW SP: Blockchain Proof of Concept"/>
    <x v="0"/>
    <m/>
  </r>
  <r>
    <s v="A8-R1G7GYV"/>
    <x v="1"/>
    <s v="US Finance Service"/>
    <s v="Equifax"/>
    <s v="BlockChain"/>
    <x v="0"/>
    <x v="1"/>
    <m/>
    <m/>
    <x v="0"/>
    <x v="0"/>
    <d v="2017-12-30T00:00:00"/>
    <s v="03/24/2017 11:48am"/>
    <x v="3"/>
    <d v="2017-12-30T00:00:00"/>
    <n v="500000"/>
    <n v="0.5"/>
    <n v="12"/>
    <s v="07/27/2017 01:32am"/>
    <s v="NIR"/>
    <x v="2"/>
    <s v="Infrastructure Services"/>
    <s v="6950-16G GTS MHAS Split for Commerce Managed Hosted"/>
    <s v="KENNETH P. (KENNETH) HAAS"/>
    <s v="ISA-BankFS08-Blockchain"/>
    <x v="0"/>
    <m/>
  </r>
  <r>
    <s v="PU-1VMBEYI"/>
    <x v="2"/>
    <s v="Korea"/>
    <s v="KOREA MIN.&amp; SECURITY"/>
    <s v="Block chain (OEM)"/>
    <x v="3"/>
    <x v="1"/>
    <m/>
    <m/>
    <x v="1"/>
    <x v="12"/>
    <d v="2017-08-30T00:00:00"/>
    <s v="07/12/2017 08:21pm"/>
    <x v="3"/>
    <d v="2017-08-30T00:00:00"/>
    <n v="500000"/>
    <n v="0.5"/>
    <n v="3"/>
    <s v="07/20/2017 01:32am"/>
    <s v="Key stretch"/>
    <x v="2"/>
    <s v="Infrastructure Services"/>
    <s v="6950-99T IBM Network Integration Services"/>
    <s v="DO YOUNG (Do Young) JEONG"/>
    <s v="BLKHSBN:HW SP: Blockchain High Sec Bus Netwk Blmix"/>
    <x v="0"/>
    <m/>
  </r>
  <r>
    <s v="VT-31ZMJWG"/>
    <x v="2"/>
    <s v="Korea"/>
    <s v="SHINSEGAE EMART"/>
    <s v="[이마트] Blockchain"/>
    <x v="2"/>
    <x v="1"/>
    <m/>
    <m/>
    <x v="1"/>
    <x v="3"/>
    <d v="2017-09-29T00:00:00"/>
    <s v="05/21/2017 07:31pm"/>
    <x v="3"/>
    <d v="2017-09-29T00:00:00"/>
    <n v="500000"/>
    <n v="0.5"/>
    <n v="12"/>
    <s v="07/06/2017 01:32am"/>
    <s v="Stretch"/>
    <x v="2"/>
    <s v="Infrastructure Services"/>
    <s v="Do Not Use - GPP GS31"/>
    <s v="Young Hoon (YOUNG HOON) Kang"/>
    <s v="ACTINSIG:CLD&amp;COG: Transform processes w/ insights"/>
    <x v="0"/>
    <m/>
  </r>
  <r>
    <s v="15-9A37GPP"/>
    <x v="1"/>
    <s v="US Distribution"/>
    <s v="HOME DEPOT USA INC"/>
    <s v="Blockchain PoV"/>
    <x v="2"/>
    <x v="1"/>
    <m/>
    <m/>
    <x v="1"/>
    <x v="3"/>
    <d v="2017-07-21T00:00:00"/>
    <s v="09/16/2016 11:39am"/>
    <x v="1"/>
    <d v="2017-07-21T00:00:00"/>
    <n v="500000"/>
    <n v="0.5"/>
    <n v="1"/>
    <s v="09/22/2016 01:34am"/>
    <s v="NIR"/>
    <x v="6"/>
    <s v="Miscellaneous"/>
    <s v="Non-IBM SW"/>
    <s v="Angela H. (Angela) Chapman"/>
    <s v="COGNITIV:Embedded Cognitive, ISA-RetailDS12BACK-BackOfficeTrans, ZBLKPOC:HW SP: Blockchain Proof of Concept"/>
    <x v="0"/>
    <m/>
  </r>
  <r>
    <s v="DF-4GQPBO3"/>
    <x v="0"/>
    <s v="DACH"/>
    <s v="Louis Dreyfus Company Suisse SA"/>
    <s v="BlockChain"/>
    <x v="2"/>
    <x v="1"/>
    <m/>
    <m/>
    <x v="0"/>
    <x v="3"/>
    <d v="2017-12-06T00:00:00"/>
    <s v="10/13/2016 05:08pm"/>
    <x v="4"/>
    <d v="2017-12-06T00:00:00"/>
    <n v="500000"/>
    <n v="0.5"/>
    <n v="1"/>
    <s v="01/22/2017 09:08am"/>
    <s v="NIR"/>
    <x v="7"/>
    <s v="Sec Ops &amp; Response Solns"/>
    <m/>
    <s v="DATA WITHHELD"/>
    <s v="BLKHSBN:HW SP: Blockchain High Sec Bus Netwk Blmix"/>
    <x v="0"/>
    <m/>
  </r>
  <r>
    <s v="M0-PASOKOU"/>
    <x v="0"/>
    <s v="Italy"/>
    <s v="UNIPOLSAI ASSICURAZIONI SPA"/>
    <s v="Blockchain on Z System"/>
    <x v="0"/>
    <x v="1"/>
    <m/>
    <m/>
    <x v="0"/>
    <x v="6"/>
    <d v="2017-12-20T00:00:00"/>
    <s v="06/22/2017 09:31am"/>
    <x v="1"/>
    <d v="2017-12-20T00:00:00"/>
    <n v="500000"/>
    <n v="0.5"/>
    <n v="1"/>
    <s v="07/13/2017 01:32am"/>
    <s v="NIR"/>
    <x v="4"/>
    <s v="IBM Z"/>
    <s v="IBM LinuxONE Emperor"/>
    <s v="Andrea (ANDREA) Zeppieri"/>
    <s v="ISA-999-NoSolutionSold"/>
    <x v="0"/>
    <m/>
  </r>
  <r>
    <s v="7Y-X3K2EF4"/>
    <x v="1"/>
    <s v="US Finance Service"/>
    <s v="DFS SERVICES LLC"/>
    <s v="Blockchain on LinuxOne"/>
    <x v="0"/>
    <x v="1"/>
    <m/>
    <m/>
    <x v="0"/>
    <x v="0"/>
    <d v="2017-12-04T00:00:00"/>
    <s v="09/24/2016 06:43pm"/>
    <x v="3"/>
    <d v="2017-12-04T00:00:00"/>
    <n v="500000"/>
    <n v="0.5"/>
    <n v="1"/>
    <s v="02/01/2017 04:52pm"/>
    <s v="Stretch"/>
    <x v="4"/>
    <s v="IBM Z"/>
    <s v="IBM LinuxONE Rockhopper"/>
    <s v="EUGENE A. (Eugene) PAUL"/>
    <s v="ZBLKLOCL:HW SP: zSystems Blockchain Local/On Prem."/>
    <x v="0"/>
    <m/>
  </r>
  <r>
    <s v="8P-GKQGFRH"/>
    <x v="1"/>
    <s v="US Distribution"/>
    <s v="American Airlines"/>
    <s v="z13 supporting blockchain for Parts Maintenance"/>
    <x v="2"/>
    <x v="1"/>
    <m/>
    <m/>
    <x v="1"/>
    <x v="7"/>
    <d v="2017-09-29T00:00:00"/>
    <s v="02/08/2017 02:55pm"/>
    <x v="1"/>
    <d v="2017-09-29T00:00:00"/>
    <n v="500000"/>
    <n v="0.5"/>
    <n v="1"/>
    <s v="02/09/2017 01:32am"/>
    <s v="NIR"/>
    <x v="4"/>
    <s v="IBM Z"/>
    <s v="IBM Z z13"/>
    <s v="JEFFREY (Jeffrey) MOSS"/>
    <s v="CLOUD1:All Cloud Sales other than to Cloud SPs"/>
    <x v="0"/>
    <m/>
  </r>
  <r>
    <s v="JK-X3D9U4T"/>
    <x v="1"/>
    <s v="US Finance Service"/>
    <s v="DEPOSITORY TRUST CLEARING CORP"/>
    <s v="Blockchain on zLinux"/>
    <x v="0"/>
    <x v="1"/>
    <m/>
    <m/>
    <x v="0"/>
    <x v="0"/>
    <d v="2017-12-22T00:00:00"/>
    <s v="08/17/2016 06:05pm"/>
    <x v="3"/>
    <d v="2017-12-22T00:00:00"/>
    <n v="500000"/>
    <n v="0.5"/>
    <n v="1"/>
    <s v="07/11/2017 03:32pm"/>
    <s v="Stretch"/>
    <x v="4"/>
    <s v="IBM Z"/>
    <s v="IBM Z z13 with Linux as Primary OS"/>
    <s v="Ellen (Ellen) Tackach"/>
    <s v="ZBLKLOCL:HW SP: zSystems Blockchain Local/On Prem."/>
    <x v="0"/>
    <m/>
  </r>
  <r>
    <s v="ZE-SG46F67"/>
    <x v="2"/>
    <s v="ANZ"/>
    <s v="AUSTRALIAN POSTAL CORPORATION T/A AUSTRALIA POST"/>
    <s v="Front-end VMS Modernisation &amp; Blockchain platform"/>
    <x v="2"/>
    <x v="1"/>
    <m/>
    <m/>
    <x v="0"/>
    <x v="7"/>
    <d v="2017-11-17T00:00:00"/>
    <s v="02/21/2017 05:46pm"/>
    <x v="1"/>
    <d v="2017-11-17T00:00:00"/>
    <n v="500000"/>
    <n v="0.5"/>
    <n v="1"/>
    <s v="02/23/2017 01:32am"/>
    <s v="Stretch"/>
    <x v="4"/>
    <s v="IBM Z"/>
    <s v="IBM Z z13s with Linux as Primary OS"/>
    <s v="ROBERT (Robert) CHAPMAN"/>
    <s v="FIRSTENT:HW SP: First In Enterprise, ZBLKLOCL:HW SP: zSystems Blockchain Local/On Prem."/>
    <x v="0"/>
    <m/>
  </r>
  <r>
    <s v="BT-BSODLSJ"/>
    <x v="0"/>
    <s v="DACH"/>
    <s v="Kraftfahrt-Bundesamt"/>
    <s v="Blockchain f. Zentrales Kontrollgerätkartenregister (ZKR)"/>
    <x v="3"/>
    <x v="1"/>
    <m/>
    <m/>
    <x v="0"/>
    <x v="12"/>
    <d v="2017-10-25T00:00:00"/>
    <s v="02/16/2017 06:55am"/>
    <x v="1"/>
    <d v="2017-10-25T00:00:00"/>
    <n v="500000"/>
    <n v="0.5"/>
    <n v="1"/>
    <s v="02/23/2017 01:32am"/>
    <s v="Stretch"/>
    <x v="4"/>
    <s v="IBM Z"/>
    <m/>
    <s v="DATA WITHHELD"/>
    <m/>
    <x v="0"/>
    <m/>
  </r>
  <r>
    <s v="HW-S90WCV7"/>
    <x v="1"/>
    <s v="US Distribution"/>
    <s v="XPO LOGISTICS, LLC"/>
    <s v="Blockchain services"/>
    <x v="2"/>
    <x v="1"/>
    <m/>
    <m/>
    <x v="0"/>
    <x v="7"/>
    <d v="2017-11-30T00:00:00"/>
    <s v="04/14/2017 04:45pm"/>
    <x v="1"/>
    <d v="2017-11-30T00:00:00"/>
    <n v="500000"/>
    <n v="0.5"/>
    <n v="12"/>
    <s v="04/20/2017 01:32am"/>
    <s v="NIR"/>
    <x v="5"/>
    <s v="Industry Platform"/>
    <s v="High Security Business Network"/>
    <s v="Diane E. (Diane) Shimmon"/>
    <s v="DEVICES:CLD&amp;COG: Intelligent connected devices"/>
    <x v="0"/>
    <m/>
  </r>
  <r>
    <s v="0C-1C7JTQ4"/>
    <x v="1"/>
    <s v="US Finance Service"/>
    <s v="THE BANK OF NEW YORK MELLON CORP"/>
    <s v="BNY Mellon - Treasury Services Blockchain Implementation"/>
    <x v="0"/>
    <x v="1"/>
    <m/>
    <m/>
    <x v="0"/>
    <x v="0"/>
    <d v="2017-12-28T00:00:00"/>
    <s v="03/23/2017 03:51pm"/>
    <x v="3"/>
    <d v="2017-12-28T00:00:00"/>
    <n v="500000"/>
    <n v="0.5"/>
    <n v="12"/>
    <s v="07/20/2017 01:32am"/>
    <s v="NIR"/>
    <x v="5"/>
    <s v="Industry Platform"/>
    <s v="IBM Support for Hyperledger Fabric"/>
    <s v="DENNIS J. (Dennis) REARDON"/>
    <s v="ISA-BankFS08-Blockchain"/>
    <x v="0"/>
    <m/>
  </r>
  <r>
    <s v="PX-ZM9YQW5"/>
    <x v="1"/>
    <s v="US Public"/>
    <s v="Health Care Service Corporation"/>
    <s v="HCSC SW - Blockchain for Health Care (Bmix Blockchain Service)"/>
    <x v="3"/>
    <x v="1"/>
    <m/>
    <m/>
    <x v="0"/>
    <x v="11"/>
    <d v="2017-12-29T00:00:00"/>
    <s v="10/05/2016 12:55pm"/>
    <x v="1"/>
    <d v="2017-12-29T00:00:00"/>
    <n v="500000"/>
    <n v="0.5"/>
    <n v="12"/>
    <s v="07/10/2017 07:16pm"/>
    <s v="Stretch"/>
    <x v="5"/>
    <s v="Industry Platform"/>
    <m/>
    <s v="Bill (Bill) McGeary"/>
    <m/>
    <x v="0"/>
    <m/>
  </r>
  <r>
    <s v="G8-MOOME4K"/>
    <x v="0"/>
    <s v="DACH"/>
    <s v="Gema Ges. f. musikal. Auffuehrungs u. mech Vervielfält. - Rechte"/>
    <s v="Blockchain"/>
    <x v="4"/>
    <x v="1"/>
    <m/>
    <m/>
    <x v="1"/>
    <x v="9"/>
    <d v="2017-09-14T00:00:00"/>
    <s v="11/25/2016 11:17am"/>
    <x v="3"/>
    <d v="2017-09-14T00:00:00"/>
    <n v="500000"/>
    <n v="0.5"/>
    <n v="1"/>
    <s v="07/27/2017 01:32am"/>
    <s v="Stretch"/>
    <x v="8"/>
    <s v="Watson Services"/>
    <s v="Watson POC Services (Formerly CVA)"/>
    <s v="DATA WITHHELD"/>
    <s v="ANSMART:ANA SP: Smarter Self Service"/>
    <x v="0"/>
    <m/>
  </r>
  <r>
    <s v="S8-SE38WBN"/>
    <x v="1"/>
    <s v="US Finance Service"/>
    <s v="CHUBB &amp; SON INC."/>
    <s v="Blockchain for Reinsurance"/>
    <x v="0"/>
    <x v="1"/>
    <m/>
    <m/>
    <x v="1"/>
    <x v="6"/>
    <d v="2017-09-29T00:00:00"/>
    <s v="03/16/2017 02:51pm"/>
    <x v="1"/>
    <d v="2017-09-29T00:00:00"/>
    <n v="500000"/>
    <n v="0.5"/>
    <n v="12"/>
    <s v="03/23/2017 02:32am"/>
    <s v="Stretch"/>
    <x v="8"/>
    <s v="Watson Services"/>
    <m/>
    <s v="Holly A. (Holly) Flaherty"/>
    <s v="ANADVNCE:ANA SP: Advanced Analytics"/>
    <x v="0"/>
    <m/>
  </r>
  <r>
    <s v="HS-1BWMHJI"/>
    <x v="2"/>
    <s v="ANZ"/>
    <s v="Commonwealth Bank of Australia"/>
    <s v="CBA Blockchain in supply chain with institutional bank POC GBS Bluemix and HSBN"/>
    <x v="0"/>
    <x v="1"/>
    <m/>
    <m/>
    <x v="0"/>
    <x v="0"/>
    <d v="2017-10-23T00:00:00"/>
    <s v="05/02/2017 04:47am"/>
    <x v="1"/>
    <d v="2017-10-23T00:00:00"/>
    <n v="496000"/>
    <n v="0.496"/>
    <n v="5"/>
    <s v="05/04/2017 01:32am"/>
    <s v="NIR"/>
    <x v="0"/>
    <s v="Cognitive Process Transformation"/>
    <m/>
    <s v="HARRY C. (Harry) YUEN"/>
    <s v="ISA-BankFMFS03-BackOfficeOps"/>
    <x v="0"/>
    <m/>
  </r>
  <r>
    <s v="JM-PB18L6B"/>
    <x v="6"/>
    <s v="GCG"/>
    <s v="SHANGHAI MUNICIPAL HEALTH BUREAU"/>
    <s v="Blockchain"/>
    <x v="3"/>
    <x v="1"/>
    <m/>
    <m/>
    <x v="0"/>
    <x v="11"/>
    <d v="2017-12-29T00:00:00"/>
    <s v="08/12/2016 04:35am"/>
    <x v="3"/>
    <d v="2017-12-29T00:00:00"/>
    <n v="493496"/>
    <n v="0.49349599999999999"/>
    <n v="1"/>
    <s v="07/27/2017 01:32am"/>
    <s v="NIR"/>
    <x v="0"/>
    <s v="Cognitive Process Transformation"/>
    <s v="CBDS: AI &amp; WDP - Watson Data Platform Solutions"/>
    <s v="Lei Ming (Lei Ming) Ao"/>
    <s v="VDPCand:Value Driven Proposal Candidate"/>
    <x v="0"/>
    <m/>
  </r>
  <r>
    <s v="RS-3IANSWL"/>
    <x v="1"/>
    <s v="US Communica/CSI"/>
    <s v="MOJIX, INC."/>
    <s v="ESA for IoT, Blockchain, Analytics, Cloud Services  - Retail"/>
    <x v="6"/>
    <x v="1"/>
    <m/>
    <m/>
    <x v="1"/>
    <x v="10"/>
    <d v="2017-09-29T00:00:00"/>
    <s v="06/07/2017 06:46pm"/>
    <x v="3"/>
    <d v="2017-09-29T00:00:00"/>
    <n v="480000"/>
    <n v="0.48"/>
    <n v="12"/>
    <s v="06/29/2017 01:32am"/>
    <s v="Stretch"/>
    <x v="1"/>
    <s v="Platform &amp; Industry Solutions"/>
    <s v="IoT for Retail"/>
    <s v="Brian (Brian) Duncan"/>
    <s v="CLOUD1:All Cloud Sales other than to Cloud SPs"/>
    <x v="0"/>
    <m/>
  </r>
  <r>
    <s v="CO-9LGL047"/>
    <x v="5"/>
    <s v="Japan"/>
    <s v="TOYOTA TSUSHO CORPORATION"/>
    <s v="3Q17 CCSA Toyotsu Blockchain 構想検討"/>
    <x v="1"/>
    <x v="1"/>
    <m/>
    <m/>
    <x v="0"/>
    <x v="1"/>
    <d v="2017-12-29T00:00:00"/>
    <s v="07/27/2017 02:22am"/>
    <x v="4"/>
    <d v="2017-12-29T00:00:00"/>
    <n v="476190"/>
    <n v="0.47619"/>
    <n v="6"/>
    <s v="07/27/2017 02:22am"/>
    <s v="Stretch"/>
    <x v="0"/>
    <s v="Cognitive Process Transformation"/>
    <s v="CPR: Blockchain Consulting"/>
    <s v="Tatsuo (TATSUO) Ishikawa"/>
    <s v="ZBLKPOC:HW SP: Blockchain Proof of Concept"/>
    <x v="0"/>
    <m/>
  </r>
  <r>
    <s v="RH-NEL6XJW"/>
    <x v="5"/>
    <s v="Japan"/>
    <s v="DENSO CORPORATION"/>
    <s v="3Q17 CCSA Denso Blockchain 構想検討"/>
    <x v="1"/>
    <x v="1"/>
    <m/>
    <m/>
    <x v="0"/>
    <x v="1"/>
    <d v="2017-12-29T00:00:00"/>
    <s v="07/27/2017 02:14am"/>
    <x v="4"/>
    <d v="2017-12-29T00:00:00"/>
    <n v="476190"/>
    <n v="0.47619"/>
    <n v="12"/>
    <s v="07/27/2017 02:14am"/>
    <s v="Stretch"/>
    <x v="0"/>
    <s v="Cognitive Process Transformation"/>
    <s v="CPR: Blockchain Consulting"/>
    <s v="Nobuaki (NOBUAKI) Sugihara"/>
    <s v="ZBLKPOC:HW SP: Blockchain Proof of Concept"/>
    <x v="0"/>
    <m/>
  </r>
  <r>
    <s v="W9-F4ATF5N"/>
    <x v="5"/>
    <s v="Japan"/>
    <s v="AISIN SEIKI CO., LTD."/>
    <s v="3Q17 CCSA Aishin Blockchain 構想検討"/>
    <x v="1"/>
    <x v="1"/>
    <m/>
    <m/>
    <x v="0"/>
    <x v="1"/>
    <d v="2017-12-29T00:00:00"/>
    <s v="07/27/2017 02:19am"/>
    <x v="4"/>
    <d v="2017-12-29T00:00:00"/>
    <n v="476190"/>
    <n v="0.47619"/>
    <n v="12"/>
    <s v="07/27/2017 02:19am"/>
    <s v="Stretch"/>
    <x v="0"/>
    <s v="Cognitive Process Transformation"/>
    <s v="CPR: Blockchain Consulting"/>
    <s v="Hideharu (HIDEHARU) Mochizuki"/>
    <s v="ZBLKPOC:HW SP: Blockchain Proof of Concept"/>
    <x v="0"/>
    <m/>
  </r>
  <r>
    <s v="ER-8OX31NO"/>
    <x v="5"/>
    <s v="Japan"/>
    <s v="TRIAL COMPANY, INC."/>
    <s v="食品トレーサビリティー(Block Chain)  PoC Phase"/>
    <x v="2"/>
    <x v="1"/>
    <m/>
    <m/>
    <x v="0"/>
    <x v="3"/>
    <d v="2017-12-08T00:00:00"/>
    <s v="07/26/2017 11:52pm"/>
    <x v="1"/>
    <d v="2017-12-08T00:00:00"/>
    <n v="476190"/>
    <n v="0.47619"/>
    <n v="4"/>
    <s v="07/27/2017 01:32am"/>
    <s v="NIR"/>
    <x v="0"/>
    <s v="Cognitive Process Transformation"/>
    <s v="CPR: Blockchain Consulting"/>
    <s v="Junna (JUNNA) Masuda"/>
    <s v="ZBLKPOC:HW SP: Blockchain Proof of Concept"/>
    <x v="0"/>
    <m/>
  </r>
  <r>
    <s v="GM-DPQFM4E"/>
    <x v="5"/>
    <s v="Japan"/>
    <s v="MIZUHO FINANCIAL GROUP, INC."/>
    <s v="トレードファイナンス　Mizuho Blockchain Incubation PT"/>
    <x v="0"/>
    <x v="1"/>
    <m/>
    <m/>
    <x v="1"/>
    <x v="0"/>
    <d v="2017-09-29T00:00:00"/>
    <s v="07/26/2017 01:33am"/>
    <x v="0"/>
    <d v="2017-09-29T00:00:00"/>
    <n v="476190"/>
    <n v="0.47619"/>
    <n v="3"/>
    <s v="07/27/2017 01:32am"/>
    <s v="Key stretch"/>
    <x v="0"/>
    <s v="Cognitive Process Transformation"/>
    <s v="CPR: Blockchain Consulting"/>
    <s v="Naoko (NAOKO) Yamaoka"/>
    <s v="ASASERVC:Cloud Business Solution (CBS), ISA-BankFMFS03CST-CoreBankMod, ISA-BankFS08-Blockchain"/>
    <x v="0"/>
    <m/>
  </r>
  <r>
    <s v="JC-MI7HD0P"/>
    <x v="5"/>
    <s v="Japan"/>
    <s v="SBI SECURITIES CO.,LTD."/>
    <s v="Blockchain　本番展開 要件定義"/>
    <x v="0"/>
    <x v="1"/>
    <m/>
    <m/>
    <x v="1"/>
    <x v="0"/>
    <d v="2017-08-31T00:00:00"/>
    <s v="11/18/2016 04:35am"/>
    <x v="3"/>
    <d v="2017-10-31T00:00:00"/>
    <n v="476190"/>
    <n v="0.47619"/>
    <n v="12"/>
    <s v="07/13/2017 01:32am"/>
    <s v="Stretch"/>
    <x v="3"/>
    <s v="Lab Services"/>
    <s v="Software Services - Bluemix Garage"/>
    <s v="Akiko (AKIKO) Shinozaki"/>
    <s v="ASASERVC:Cloud Business Solution (CBS), BLUEMIXX:GBS Bluemix Custom Application Services, EMBCLOUD:GBS Embedded Cloud"/>
    <x v="0"/>
    <m/>
  </r>
  <r>
    <s v="3P-MO8KQ6Y"/>
    <x v="5"/>
    <s v="Japan"/>
    <s v="MITSUBISHI UFJ TRUST SYSTEM CO.,LTD                                   "/>
    <s v="MUSK ブロックチェーン検討支援"/>
    <x v="0"/>
    <x v="1"/>
    <m/>
    <m/>
    <x v="0"/>
    <x v="0"/>
    <d v="2017-12-22T00:00:00"/>
    <d v="2017-02-08T00:00:00"/>
    <x v="1"/>
    <d v="2017-12-22T00:00:00"/>
    <n v="476190"/>
    <n v="0.47619"/>
    <n v="6"/>
    <d v="2017-02-09T00:00:00"/>
    <s v="NIR"/>
    <x v="0"/>
    <s v="Cog Process Trnsfmtn"/>
    <s v="UNK - Blockchain (CPR)"/>
    <s v="Kim, Sunghan"/>
    <s v="*"/>
    <x v="0"/>
    <m/>
  </r>
  <r>
    <s v="D7-UQ18R7T"/>
    <x v="5"/>
    <s v="Japan"/>
    <s v="SUMITOMO MITSUI BANKING CORPORATION"/>
    <s v="SMFG Blockchain Consortium"/>
    <x v="0"/>
    <x v="1"/>
    <m/>
    <m/>
    <x v="1"/>
    <x v="0"/>
    <d v="2017-09-29T00:00:00"/>
    <s v="07/14/2017 06:48am"/>
    <x v="0"/>
    <d v="2017-09-29T00:00:00"/>
    <n v="476190"/>
    <n v="0.47619"/>
    <n v="6"/>
    <s v="07/27/2017 07:24am"/>
    <s v="At Risk"/>
    <x v="0"/>
    <s v="Cloud Application Innovation"/>
    <s v="CAI - SC&amp;CP Mobile"/>
    <s v="Kenji (KENJI) Yamaguchi"/>
    <s v="ISA-BankFMFS03-BackOfficeOps"/>
    <x v="0"/>
    <m/>
  </r>
  <r>
    <s v="4U-76LWVWO"/>
    <x v="5"/>
    <s v="Japan"/>
    <s v="AEON MARKETING"/>
    <s v="顧客UX基盤（Block Chain）"/>
    <x v="2"/>
    <x v="1"/>
    <m/>
    <m/>
    <x v="0"/>
    <x v="3"/>
    <d v="2017-12-27T00:00:00"/>
    <s v="05/16/2017 04:33am"/>
    <x v="1"/>
    <d v="2017-12-27T00:00:00"/>
    <n v="476190"/>
    <n v="0.47619"/>
    <n v="3"/>
    <s v="05/18/2017 01:32am"/>
    <s v="Stretch"/>
    <x v="0"/>
    <s v="Cloud Application Innovation"/>
    <m/>
    <s v="Kentaro (KENTARO) Yamada"/>
    <m/>
    <x v="0"/>
    <m/>
  </r>
  <r>
    <s v="QO-HSS9WIW"/>
    <x v="1"/>
    <s v="US Federal"/>
    <s v="GENERAL SERVICES ADMINISTRATION, US"/>
    <s v="GSA - BlockChain use case for AOCS"/>
    <x v="3"/>
    <x v="1"/>
    <m/>
    <m/>
    <x v="1"/>
    <x v="12"/>
    <d v="2017-09-30T00:00:00"/>
    <s v="11/04/2016 09:47am"/>
    <x v="3"/>
    <d v="2017-09-30T00:00:00"/>
    <n v="475000"/>
    <n v="0.47499999999999998"/>
    <n v="1"/>
    <s v="07/10/2017 12:00pm"/>
    <s v="NIR"/>
    <x v="0"/>
    <s v="Cognitive Process Transformation"/>
    <s v="CBDS: Analytics - GBS Software Support/Enhancements"/>
    <s v="KUNAL J. (KUNAL) SURYAVANSHI"/>
    <s v="IGSPU:Procurement Support - Unknown at this Time, ISA-GovtPG81-CitizenEngagement"/>
    <x v="0"/>
    <m/>
  </r>
  <r>
    <s v="V6-7HD6Q5K"/>
    <x v="1"/>
    <s v="US Distribution"/>
    <s v="J.B. HUNT TRANSPORT, INC."/>
    <s v="JB Hunt - Blockchain to control delivery of perishables."/>
    <x v="2"/>
    <x v="1"/>
    <m/>
    <m/>
    <x v="1"/>
    <x v="7"/>
    <d v="2017-09-01T00:00:00"/>
    <s v="04/25/2017 03:59pm"/>
    <x v="1"/>
    <d v="2017-09-01T00:00:00"/>
    <n v="475000"/>
    <n v="0.47499999999999998"/>
    <n v="24"/>
    <s v="06/13/2017 07:24pm"/>
    <s v="Stretch"/>
    <x v="5"/>
    <s v="Industry Platform"/>
    <m/>
    <s v="Charles D. (Chuck) Townsley"/>
    <m/>
    <x v="0"/>
    <m/>
  </r>
  <r>
    <s v="33-N6G6L1R"/>
    <x v="0"/>
    <s v="UKI"/>
    <s v="BP OIL INTERNATIONAL"/>
    <s v="Blockchain for Physical Oil Trading"/>
    <x v="1"/>
    <x v="1"/>
    <m/>
    <m/>
    <x v="1"/>
    <x v="4"/>
    <d v="2017-07-23T00:00:00"/>
    <s v="05/02/2017 05:28am"/>
    <x v="1"/>
    <d v="2017-07-23T00:00:00"/>
    <n v="465000"/>
    <n v="0.46499999999999997"/>
    <n v="12"/>
    <s v="05/04/2017 01:32am"/>
    <s v="NIR"/>
    <x v="5"/>
    <s v="Industry Platform"/>
    <m/>
    <s v="Sunilkumar (SUNILKUMAR) Ramakrishnan"/>
    <m/>
    <x v="0"/>
    <m/>
  </r>
  <r>
    <s v="RQ-9X82EJT"/>
    <x v="0"/>
    <s v="BeNeLux"/>
    <s v="KBC GROUP NV"/>
    <s v="Blockchain"/>
    <x v="0"/>
    <x v="0"/>
    <s v="Benelux, DE,FR"/>
    <s v="Signing in progress"/>
    <x v="2"/>
    <x v="0"/>
    <d v="2017-06-16T00:00:00"/>
    <s v="01/20/2017 02:54am"/>
    <x v="6"/>
    <d v="2017-06-16T00:00:00"/>
    <n v="450000"/>
    <n v="0.44999999999999996"/>
    <n v="12"/>
    <s v="07/06/2017 01:32am"/>
    <s v="Won"/>
    <x v="3"/>
    <s v="Cloud Developer Service"/>
    <s v="Bluemix Public Subscription"/>
    <s v="Luc (LUC) Wauters"/>
    <s v="ZBLKPOC:HW SP: Blockchain Proof of Concept"/>
    <x v="0"/>
    <m/>
  </r>
  <r>
    <s v="FY-GPKS9YL"/>
    <x v="1"/>
    <s v="US Public"/>
    <s v="CareCentrix"/>
    <s v="CareCentrix Blockchain POC"/>
    <x v="3"/>
    <x v="0"/>
    <s v="India"/>
    <s v="A concept paper has been submitted to the client team. Awating to hear back on next steps"/>
    <x v="0"/>
    <x v="11"/>
    <d v="2017-12-29T00:00:00"/>
    <s v="02/13/2017 02:55pm"/>
    <x v="1"/>
    <d v="2017-12-29T00:00:00"/>
    <n v="450000"/>
    <n v="0.44999999999999996"/>
    <n v="4"/>
    <s v="06/14/2017 05:14pm"/>
    <s v="Key stretch"/>
    <x v="0"/>
    <s v="Cloud Application Innovation"/>
    <s v="CAI AMS Outsourcing"/>
    <s v="Robert B. (Bruce) Jackson"/>
    <s v="ZBLKPOC:HW SP: Blockchain Proof of Concept"/>
    <x v="0"/>
    <m/>
  </r>
  <r>
    <s v="XT-WQ36PIQ"/>
    <x v="0"/>
    <s v="Nordic"/>
    <s v="NOVO NORDISK A/S"/>
    <s v="BlockChain"/>
    <x v="3"/>
    <x v="1"/>
    <m/>
    <m/>
    <x v="1"/>
    <x v="11"/>
    <d v="2017-09-20T00:00:00"/>
    <s v="03/13/2017 05:50pm"/>
    <x v="3"/>
    <d v="2017-09-20T00:00:00"/>
    <n v="450000"/>
    <n v="0.44999999999999996"/>
    <n v="6"/>
    <s v="06/01/2017 01:32am"/>
    <s v="Stretch"/>
    <x v="0"/>
    <s v="Cognitive Process Transformation"/>
    <s v="CPR: Blockchain Consulting"/>
    <s v="John Michael (John Michael) Veik"/>
    <s v="ZBLKPOC:HW SP: Blockchain Proof of Concept"/>
    <x v="0"/>
    <m/>
  </r>
  <r>
    <s v="W6-GO41PNC"/>
    <x v="3"/>
    <s v="SSA"/>
    <s v="Ath A Toda Hora SA"/>
    <s v="Solución BlockChain para Gestión de Convenios de Pago"/>
    <x v="2"/>
    <x v="1"/>
    <m/>
    <m/>
    <x v="1"/>
    <x v="3"/>
    <d v="2017-08-24T00:00:00"/>
    <s v="02/25/2017 09:28pm"/>
    <x v="3"/>
    <d v="2017-08-24T00:00:00"/>
    <n v="450000"/>
    <n v="0.44999999999999996"/>
    <n v="12"/>
    <s v="06/15/2017 01:32am"/>
    <s v="Stretch"/>
    <x v="0"/>
    <s v="Cognitive Process Transformation"/>
    <s v="CPR: Blockchain Consulting"/>
    <s v="Sergio Alfonso (Sergio Alfonso) Infante Nino"/>
    <s v="ISA-BankFS08-Blockchain"/>
    <x v="0"/>
    <m/>
  </r>
  <r>
    <s v="GA-HGM9EWU"/>
    <x v="1"/>
    <s v="US Federal"/>
    <s v="US GOVERNMENT"/>
    <s v="ODNI Blockchain Pilot"/>
    <x v="3"/>
    <x v="1"/>
    <m/>
    <m/>
    <x v="0"/>
    <x v="12"/>
    <d v="2017-11-15T00:00:00"/>
    <s v="01/30/2017 09:24am"/>
    <x v="0"/>
    <d v="2017-11-15T00:00:00"/>
    <n v="450000"/>
    <n v="0.44999999999999996"/>
    <n v="6"/>
    <s v="06/29/2017 01:32am"/>
    <s v="Stretch"/>
    <x v="0"/>
    <s v="Cognitive Process Transformation"/>
    <s v="CPR: Blockchain Consulting"/>
    <s v="PAUL (Paul) DAVIS"/>
    <s v="EMBANLYT:GBS Embedded Analytics, IGSPN:Procurement NONE - No 3rd Party Supplier, ISA-GovtPG53-Defense&amp;Intel"/>
    <x v="0"/>
    <m/>
  </r>
  <r>
    <s v="TX-1CLVXEX"/>
    <x v="1"/>
    <s v="US Finance Service"/>
    <s v="JPMORGAN CHASE BANK, NATIONAL ASSOCIATION"/>
    <s v="Blockchain for Peer to Peer Lending"/>
    <x v="0"/>
    <x v="0"/>
    <s v="India"/>
    <s v="Engaged with Account team, understanding the Ethyrium work done as part of PoC"/>
    <x v="0"/>
    <x v="0"/>
    <d v="2017-11-27T00:00:00"/>
    <s v="03/24/2017 10:53am"/>
    <x v="3"/>
    <d v="2017-11-27T00:00:00"/>
    <n v="450000"/>
    <n v="0.44999999999999996"/>
    <n v="12"/>
    <s v="07/20/2017 01:32am"/>
    <s v="NIR"/>
    <x v="0"/>
    <s v="Cognitive Process Transformation"/>
    <s v="CPR: Blockchain Consulting"/>
    <s v="RICHARD R. (RICHARD) L'INSALATA"/>
    <s v="ISA-BankFS08-Blockchain"/>
    <x v="0"/>
    <m/>
  </r>
  <r>
    <s v="X1-TIARCYI"/>
    <x v="1"/>
    <s v="US Finance Service"/>
    <s v="METROPOLITAN LIFE INSURANCE COMPANY (INC)"/>
    <s v="AD Backlog - MetLife Blockchain PoC and 2018 Strategy"/>
    <x v="0"/>
    <x v="0"/>
    <s v="India"/>
    <s v="Client Visit, Contract management use case being persued"/>
    <x v="1"/>
    <x v="6"/>
    <d v="2017-08-04T00:00:00"/>
    <s v="03/30/2017 10:45am"/>
    <x v="3"/>
    <d v="2017-08-07T00:00:00"/>
    <n v="450000"/>
    <n v="0.44999999999999996"/>
    <n v="3"/>
    <s v="07/25/2017 11:26am"/>
    <s v="At Risk"/>
    <x v="0"/>
    <s v="Cognitive Process Transformation"/>
    <s v="CPR: Blockchain Consulting"/>
    <s v="BEE-LIAN D. (Bee-Lian) QUAH"/>
    <s v="ISA-BankFS08-Blockchain, ISA-InsFS24DIGI-E2EDigitizatn"/>
    <x v="0"/>
    <m/>
  </r>
  <r>
    <s v="47-XUDQ6Q3"/>
    <x v="1"/>
    <s v="US Industrial"/>
    <s v="DOW HOLDINGS LLC"/>
    <s v="Blockchain Strategy for the Enterprise"/>
    <x v="1"/>
    <x v="1"/>
    <m/>
    <m/>
    <x v="0"/>
    <x v="4"/>
    <d v="2017-10-27T00:00:00"/>
    <s v="05/04/2017 05:34pm"/>
    <x v="1"/>
    <d v="2017-10-27T00:00:00"/>
    <n v="450000"/>
    <n v="0.44999999999999996"/>
    <n v="12"/>
    <s v="05/11/2017 01:32am"/>
    <s v="NIR"/>
    <x v="0"/>
    <s v="Cognitive Process Transformation"/>
    <s v="CPR: Blockchain Consulting"/>
    <s v="GARY (Gary) HARGRAVES"/>
    <s v="ISA-BankFS08-Blockchain"/>
    <x v="0"/>
    <m/>
  </r>
  <r>
    <s v="XB-UDO5ISK"/>
    <x v="0"/>
    <s v="DACH"/>
    <s v="Schwarz IT Infrastructure &amp; Operations Services GmbH &amp; Co. KG"/>
    <s v="Blockchain"/>
    <x v="2"/>
    <x v="1"/>
    <m/>
    <m/>
    <x v="0"/>
    <x v="3"/>
    <d v="2017-12-19T00:00:00"/>
    <s v="06/27/2017 12:19pm"/>
    <x v="3"/>
    <d v="2017-12-19T00:00:00"/>
    <n v="450000"/>
    <n v="0.44999999999999996"/>
    <n v="12"/>
    <s v="07/13/2017 01:32am"/>
    <s v="NIR"/>
    <x v="5"/>
    <s v="Industry Platform"/>
    <s v="IBM Support for Hyperledger Fabric"/>
    <s v="DATA WITHHELD"/>
    <s v="ASASERVC:Cloud Business Solution (CBS)"/>
    <x v="0"/>
    <m/>
  </r>
  <r>
    <s v="FB-7MNQMMK"/>
    <x v="2"/>
    <s v="ISA"/>
    <s v="MRF LIMITED"/>
    <s v="Block Chain"/>
    <x v="5"/>
    <x v="1"/>
    <m/>
    <m/>
    <x v="0"/>
    <x v="1"/>
    <d v="2017-11-30T00:00:00"/>
    <s v="12/21/2016 05:49am"/>
    <x v="3"/>
    <d v="2017-11-30T00:00:00"/>
    <n v="444444"/>
    <n v="0.44444400000000001"/>
    <n v="12"/>
    <s v="07/13/2017 01:32am"/>
    <s v="Stretch"/>
    <x v="0"/>
    <s v="Cloud Application Innovation"/>
    <s v="CAI Accel App Dev &amp; Integration - Bluemix"/>
    <s v="RADHAMANGALAM K. (NATARAJAN) NATARAJAN"/>
    <s v="BLKHSBN:HW SP: Blockchain High Sec Bus Netwk Blmix"/>
    <x v="0"/>
    <m/>
  </r>
  <r>
    <s v="4J-KLVP6OQ"/>
    <x v="2"/>
    <s v="ISA"/>
    <s v="BTI PAYMENTS PRIVATE LIMITED"/>
    <s v="Watson IoT &amp; Analytics for Smart Security, Cash Forecasting, Blockchain and other use cases"/>
    <x v="5"/>
    <x v="1"/>
    <m/>
    <m/>
    <x v="1"/>
    <x v="10"/>
    <d v="2017-07-28T00:00:00"/>
    <s v="04/19/2016 11:00am"/>
    <x v="1"/>
    <d v="2017-07-28T00:00:00"/>
    <n v="444444"/>
    <n v="0.44444400000000001"/>
    <n v="12"/>
    <s v="01/22/2017 05:42pm"/>
    <s v="Stretch"/>
    <x v="1"/>
    <s v="Platform &amp; Industry Solutions"/>
    <s v="IoT Foundation for Bluemix"/>
    <s v="Gopalakrishnan (Gopalakrishnan) Kolathu"/>
    <m/>
    <x v="0"/>
    <m/>
  </r>
  <r>
    <s v="IA-KZ22U1A"/>
    <x v="2"/>
    <s v="Korea"/>
    <s v="The Korea Federation of Banks"/>
    <s v="[KFB] Blockchain Services for Bank Consortium"/>
    <x v="0"/>
    <x v="1"/>
    <m/>
    <m/>
    <x v="1"/>
    <x v="0"/>
    <d v="2017-09-22T00:00:00"/>
    <s v="02/13/2017 12:32am"/>
    <x v="0"/>
    <d v="2017-09-22T00:00:00"/>
    <n v="430000"/>
    <n v="0.43"/>
    <n v="6"/>
    <s v="07/20/2017 01:32am"/>
    <s v="Key stretch"/>
    <x v="2"/>
    <s v="Technology Support Services"/>
    <s v="6950-13D Support for Red Hat (placeholder)"/>
    <s v="YOO SHIN (Yoo Shin) YOON"/>
    <s v="ISA-999-NoSolutionSold"/>
    <x v="0"/>
    <m/>
  </r>
  <r>
    <s v="G4-U3G2ARU"/>
    <x v="1"/>
    <s v="US Finance Service"/>
    <s v="CONTINENTAL CASUALTY COMPANY INC"/>
    <s v="CNA - Blockchain Multi National use case"/>
    <x v="0"/>
    <x v="1"/>
    <m/>
    <m/>
    <x v="1"/>
    <x v="6"/>
    <d v="2017-09-27T00:00:00"/>
    <s v="07/26/2017 06:56pm"/>
    <x v="1"/>
    <d v="2017-09-27T00:00:00"/>
    <n v="400000"/>
    <n v="0.39999999999999997"/>
    <n v="12"/>
    <s v="07/26/2017 06:58pm"/>
    <s v="Stretch"/>
    <x v="0"/>
    <s v="Cognitive Process Transformation"/>
    <m/>
    <s v="GAYLA S. (Gayla) JURA"/>
    <s v="BLKHSBN:HW SP: Blockchain High Sec Bus Netwk Blmix, EXTCNAPP:CLD&amp;COG: Extend cloud native apps &amp; data"/>
    <x v="0"/>
    <m/>
  </r>
  <r>
    <s v="G8-8VWKHX5"/>
    <x v="2"/>
    <s v="ISA"/>
    <s v="GOVERNMENT OF ANDHRA PRADESH"/>
    <s v="Blockchain center of excellence"/>
    <x v="5"/>
    <x v="1"/>
    <m/>
    <m/>
    <x v="1"/>
    <x v="12"/>
    <d v="2017-08-22T00:00:00"/>
    <s v="12/01/2016 07:45am"/>
    <x v="1"/>
    <d v="2017-08-22T00:00:00"/>
    <n v="400000"/>
    <n v="0.39999999999999997"/>
    <n v="12"/>
    <s v="05/20/2017 08:52pm"/>
    <s v="NIR"/>
    <x v="9"/>
    <s v="Analytics Platform"/>
    <m/>
    <s v="JATIN J. (JATIN) MESWANI"/>
    <m/>
    <x v="0"/>
    <m/>
  </r>
  <r>
    <s v="L9-SCO9BBJ"/>
    <x v="1"/>
    <s v="US Finance Service"/>
    <s v="MONEYGRAM PAYMENT SYSTEMS WORLDWIDE, INC"/>
    <s v="Blockchain"/>
    <x v="0"/>
    <x v="1"/>
    <m/>
    <m/>
    <x v="0"/>
    <x v="0"/>
    <d v="2017-12-29T00:00:00"/>
    <s v="04/27/2017 10:56am"/>
    <x v="3"/>
    <d v="2017-12-29T00:00:00"/>
    <n v="400000"/>
    <n v="0.39999999999999997"/>
    <n v="12"/>
    <s v="07/06/2017 01:32am"/>
    <s v="NIR"/>
    <x v="3"/>
    <s v="Cloud Developer Service"/>
    <s v="IBM Bluemix Dedicated - API Connect"/>
    <s v="Blake A. (Blake) Hall"/>
    <s v="TWCDATA:WCP SP:Fcst Analytics w/Weather Insights"/>
    <x v="0"/>
    <m/>
  </r>
  <r>
    <s v="83-3QSCJZ9"/>
    <x v="1"/>
    <s v="US Distribution"/>
    <s v="UNITED AIRLINES INC"/>
    <s v="United &amp; IATA Blockchain"/>
    <x v="2"/>
    <x v="1"/>
    <m/>
    <m/>
    <x v="0"/>
    <x v="7"/>
    <d v="2017-10-27T00:00:00"/>
    <s v="05/03/2017 01:11pm"/>
    <x v="3"/>
    <d v="2017-10-27T00:00:00"/>
    <n v="400000"/>
    <n v="0.39999999999999997"/>
    <n v="3"/>
    <s v="07/13/2017 01:32am"/>
    <s v="NIR"/>
    <x v="3"/>
    <s v="Cloud Developer Service"/>
    <s v="IBM Bluemix Garage - Architecture"/>
    <s v="Diane E. (Diane) Shimmon"/>
    <s v="COGAPPS:CLD&amp;COG: Create cognitive applications"/>
    <x v="0"/>
    <m/>
  </r>
  <r>
    <s v="NN-655HH29"/>
    <x v="1"/>
    <s v="US Communica/CSI"/>
    <s v="FLEETCOR TECHNOLOGIES INC"/>
    <s v="Blockchain Smart Contracts &amp; Payments Engine MVP: Lab Services"/>
    <x v="6"/>
    <x v="1"/>
    <m/>
    <m/>
    <x v="0"/>
    <x v="10"/>
    <d v="2017-10-20T00:00:00"/>
    <s v="04/04/2017 02:07pm"/>
    <x v="0"/>
    <d v="2017-10-20T00:00:00"/>
    <n v="400000"/>
    <n v="0.39999999999999997"/>
    <n v="1"/>
    <s v="07/13/2017 01:32am"/>
    <s v="At Risk"/>
    <x v="3"/>
    <s v="Cloud Developer Service"/>
    <s v="IBM Bluemix Garage - MVP"/>
    <s v="STACIE (Stacie) CRISP"/>
    <s v="CLOUD1:All Cloud Sales other than to Cloud SPs"/>
    <x v="0"/>
    <m/>
  </r>
  <r>
    <s v="U7-VU48VH9"/>
    <x v="1"/>
    <s v="US Federal"/>
    <s v="LOCKHEED MARTIN CORPORATION"/>
    <s v="Space Systems Blockchain"/>
    <x v="1"/>
    <x v="1"/>
    <m/>
    <m/>
    <x v="0"/>
    <x v="1"/>
    <d v="2017-12-20T00:00:00"/>
    <s v="04/28/2017 05:10pm"/>
    <x v="1"/>
    <d v="2017-12-20T00:00:00"/>
    <n v="400000"/>
    <n v="0.39999999999999997"/>
    <n v="12"/>
    <s v="05/04/2017 01:31am"/>
    <s v="Stretch"/>
    <x v="3"/>
    <s v="Cloud Developer Service"/>
    <m/>
    <s v="CHARLES G. (Charlie) MORRISON"/>
    <m/>
    <x v="0"/>
    <m/>
  </r>
  <r>
    <s v="9I-SPPN3PL"/>
    <x v="6"/>
    <s v="GCG"/>
    <s v="Yunnan Hongta Bank Co., LTD                                           "/>
    <s v="IT架构规划"/>
    <x v="0"/>
    <x v="1"/>
    <m/>
    <m/>
    <x v="0"/>
    <x v="0"/>
    <d v="2017-12-31T00:00:00"/>
    <d v="2017-03-30T00:00:00"/>
    <x v="3"/>
    <d v="2017-12-31T00:00:00"/>
    <n v="400000"/>
    <n v="0.39999999999999997"/>
    <n v="12"/>
    <d v="2017-07-20T00:00:00"/>
    <s v="Stretch"/>
    <x v="0"/>
    <s v="Cog Process Trnsfmtn"/>
    <s v="CPR: Blockchain Consulting"/>
    <s v="Luo, Hui"/>
    <m/>
    <x v="0"/>
    <m/>
  </r>
  <r>
    <s v="L2-MK31KLJ"/>
    <x v="1"/>
    <s v="US Finance Service"/>
    <s v="MORGAN STANLEY DW INC                                                 "/>
    <s v="Sales Technology Reengineering - Analysis"/>
    <x v="0"/>
    <x v="1"/>
    <m/>
    <m/>
    <x v="1"/>
    <x v="0"/>
    <d v="2017-08-21T00:00:00"/>
    <d v="2017-05-23T00:00:00"/>
    <x v="1"/>
    <d v="2017-08-21T00:00:00"/>
    <n v="400000"/>
    <n v="0.39999999999999997"/>
    <n v="4"/>
    <d v="2017-05-25T00:00:00"/>
    <s v="NIR"/>
    <x v="0"/>
    <s v="Cog Process Trnsfmtn"/>
    <s v="CPR: Blockchain Consulting"/>
    <s v="MULTIPLECLIENTREP"/>
    <s v="*"/>
    <x v="0"/>
    <m/>
  </r>
  <r>
    <s v="0C-PIA53XQ"/>
    <x v="1"/>
    <s v="US Finance Service"/>
    <s v="DEPOSITORY TRUST CLEARING CORP                                        "/>
    <s v="TIW Replatforming - Additional Scope Items"/>
    <x v="0"/>
    <x v="0"/>
    <s v="India"/>
    <s v="Place Holder for extension"/>
    <x v="2"/>
    <x v="0"/>
    <d v="2017-06-30T00:00:00"/>
    <d v="2017-02-01T00:00:00"/>
    <x v="6"/>
    <d v="2017-06-30T00:00:00"/>
    <n v="400000"/>
    <n v="0.39999999999999997"/>
    <n v="6"/>
    <d v="2017-07-06T00:00:00"/>
    <s v="Won"/>
    <x v="0"/>
    <s v="Cog Process Trnsfmtn"/>
    <s v="CPR: Blockchain Consulting"/>
    <s v="BERGER, JAMIE L (Jamie)"/>
    <m/>
    <x v="0"/>
    <m/>
  </r>
  <r>
    <s v="OR-LWIUIYG"/>
    <x v="0"/>
    <s v="BeNeLux"/>
    <s v="CertiQ B.V."/>
    <s v="Blockchain: CertiQ Certificates of Origin (all energy sources)"/>
    <x v="4"/>
    <x v="1"/>
    <m/>
    <m/>
    <x v="0"/>
    <x v="8"/>
    <d v="2017-11-06T00:00:00"/>
    <s v="10/26/2016 10:43am"/>
    <x v="3"/>
    <d v="2017-11-06T00:00:00"/>
    <n v="400000"/>
    <n v="0.39999999999999997"/>
    <n v="12"/>
    <s v="07/21/2017 06:06am"/>
    <s v="Stretch"/>
    <x v="0"/>
    <s v="Cloud Application Innovation"/>
    <s v="CAI - Digital Operations"/>
    <s v="Leo (LEO) Dijkstra"/>
    <s v="ZBLKPOC:HW SP: Blockchain Proof of Concept"/>
    <x v="0"/>
    <m/>
  </r>
  <r>
    <s v="79-HY57CL3"/>
    <x v="2"/>
    <s v="ANZ"/>
    <s v="COMMONWEALTH SERVICES DELIVERY AGENCY"/>
    <s v="NDIS eMarketplace (Blockchain)"/>
    <x v="3"/>
    <x v="1"/>
    <m/>
    <m/>
    <x v="1"/>
    <x v="12"/>
    <d v="2017-08-25T00:00:00"/>
    <s v="12/06/2016 11:14pm"/>
    <x v="1"/>
    <d v="2017-08-25T00:00:00"/>
    <n v="400000"/>
    <n v="0.39999999999999997"/>
    <n v="3"/>
    <s v="05/30/2017 09:38pm"/>
    <s v="NIR"/>
    <x v="0"/>
    <s v="Cloud Application Innovation"/>
    <s v="CAI Accel App Dev &amp; Integration - Bluemix"/>
    <s v="James Alexander (James Alexander) Spooner"/>
    <s v="ISA-GovtPG30-SocialPrograms"/>
    <x v="0"/>
    <m/>
  </r>
  <r>
    <s v="IG-I05NX6Q"/>
    <x v="0"/>
    <s v="Nordic"/>
    <s v="Nokia Siemens Networks Oy"/>
    <s v="Blockchain - Implementation"/>
    <x v="1"/>
    <x v="1"/>
    <m/>
    <m/>
    <x v="1"/>
    <x v="5"/>
    <d v="2017-09-29T00:00:00"/>
    <s v="08/04/2016 07:30am"/>
    <x v="1"/>
    <d v="2017-09-29T00:00:00"/>
    <n v="400000"/>
    <n v="0.39999999999999997"/>
    <n v="12"/>
    <s v="06/28/2017 03:18am"/>
    <s v="NIR"/>
    <x v="0"/>
    <s v="Cloud Application Innovation"/>
    <s v="CAI Big Data Srvs Blockchain on Big Data"/>
    <s v="Rami (Rami) Ahola"/>
    <s v="ISA-ElecIS05-CogCustInsight"/>
    <x v="0"/>
    <m/>
  </r>
  <r>
    <s v="WY-FJJIRXJ"/>
    <x v="5"/>
    <s v="Japan"/>
    <s v="SUMITOMO MITSUI FINANCE AND LEASIN"/>
    <s v="Blockchain PoC"/>
    <x v="0"/>
    <x v="0"/>
    <s v="India"/>
    <s v="Delivering"/>
    <x v="1"/>
    <x v="0"/>
    <d v="2017-09-30T00:00:00"/>
    <s v="07/18/2016 12:29am"/>
    <x v="0"/>
    <d v="2017-09-30T00:00:00"/>
    <n v="400000"/>
    <n v="0.39999999999999997"/>
    <n v="6"/>
    <s v="07/13/2017 04:41am"/>
    <s v="NIR"/>
    <x v="0"/>
    <s v="Cognitive Process Transformation"/>
    <s v="CBDS: Watson IoT - Next Gen Supply Chain"/>
    <s v="Shohta (SHOHTA) Waki"/>
    <s v="ASASERVC:Cloud Business Solution (CBS), ISA-BankFS14CUI-CustIntel"/>
    <x v="0"/>
    <m/>
  </r>
  <r>
    <s v="6L-WDAYRLG"/>
    <x v="0"/>
    <s v="DACH"/>
    <s v="Deutsche Telekom AG"/>
    <s v="Blockchain - PoC"/>
    <x v="4"/>
    <x v="1"/>
    <m/>
    <m/>
    <x v="0"/>
    <x v="9"/>
    <d v="2017-12-18T00:00:00"/>
    <s v="02/10/2017 06:35am"/>
    <x v="3"/>
    <d v="2017-12-18T00:00:00"/>
    <n v="400000"/>
    <n v="0.39999999999999997"/>
    <n v="12"/>
    <s v="07/27/2017 01:32am"/>
    <s v="Stretch"/>
    <x v="0"/>
    <s v="Cognitive Process Transformation"/>
    <s v="CPR: Blockchain Consulting"/>
    <s v="DATA WITHHELD"/>
    <s v="ISA-TMECS04-SystemsTransf, ZBLKPOC:HW SP: Blockchain Proof of Concept"/>
    <x v="0"/>
    <m/>
  </r>
  <r>
    <s v="C0-WU0COPO"/>
    <x v="1"/>
    <s v="US Finance Service"/>
    <s v="MUFG UnionBank NA"/>
    <s v="Blockchain Opportunity"/>
    <x v="0"/>
    <x v="1"/>
    <m/>
    <m/>
    <x v="1"/>
    <x v="0"/>
    <d v="2017-09-29T00:00:00"/>
    <s v="04/06/2017 08:44pm"/>
    <x v="1"/>
    <d v="2017-09-29T00:00:00"/>
    <n v="400000"/>
    <n v="0.39999999999999997"/>
    <n v="5"/>
    <s v="05/17/2017 01:46pm"/>
    <s v="Stretch"/>
    <x v="0"/>
    <s v="Cognitive Process Transformation"/>
    <s v="CPR: Blockchain Consulting"/>
    <s v="Amadally (Amadally) Hosseinbukus"/>
    <s v="ISA-BankFS14COG-Cognitive"/>
    <x v="0"/>
    <m/>
  </r>
  <r>
    <s v="XZ-WXLK3TD"/>
    <x v="1"/>
    <s v="US Finance Service"/>
    <s v="ADP, INC"/>
    <s v="Blockchain MVP"/>
    <x v="6"/>
    <x v="1"/>
    <m/>
    <m/>
    <x v="1"/>
    <x v="10"/>
    <d v="2017-08-31T00:00:00"/>
    <s v="05/14/2017 06:18am"/>
    <x v="3"/>
    <d v="2017-08-31T00:00:00"/>
    <n v="400000"/>
    <n v="0.39999999999999997"/>
    <n v="4"/>
    <s v="06/08/2017 01:31am"/>
    <s v="Stretch"/>
    <x v="0"/>
    <s v="Cognitive Process Transformation"/>
    <s v="CPR: Blockchain Consulting"/>
    <s v="PRAMOD (Pramod) ACHANTA"/>
    <s v="ISA-BankFMFS03-BackOfficeOps"/>
    <x v="0"/>
    <m/>
  </r>
  <r>
    <s v="KC-6JU5UVK"/>
    <x v="0"/>
    <s v="Nordic"/>
    <s v="SEB-IT"/>
    <s v="Blockchain"/>
    <x v="0"/>
    <x v="1"/>
    <m/>
    <m/>
    <x v="0"/>
    <x v="0"/>
    <d v="2017-10-27T00:00:00"/>
    <s v="02/05/2017 03:33pm"/>
    <x v="1"/>
    <d v="2017-10-27T00:00:00"/>
    <n v="400000"/>
    <n v="0.39999999999999997"/>
    <n v="12"/>
    <s v="06/26/2017 09:23am"/>
    <s v="NIR"/>
    <x v="0"/>
    <s v="Cognitive Process Transformation"/>
    <m/>
    <s v="Christian (Christian) Lassen"/>
    <s v="BLKHSBN:HW SP: Blockchain High Sec Bus Netwk Blmix"/>
    <x v="0"/>
    <m/>
  </r>
  <r>
    <s v="OF-FTDUGIC"/>
    <x v="0"/>
    <s v="Italy"/>
    <s v="UNICREDIT BUSINESS INTEGRATED SOLUTIONS SCPA"/>
    <s v="Blockchain service on Bluemix"/>
    <x v="0"/>
    <x v="1"/>
    <m/>
    <m/>
    <x v="1"/>
    <x v="0"/>
    <d v="2017-09-30T00:00:00"/>
    <s v="03/02/2017 06:02am"/>
    <x v="3"/>
    <d v="2017-09-30T00:00:00"/>
    <n v="400000"/>
    <n v="0.39999999999999997"/>
    <n v="12"/>
    <s v="07/27/2017 01:32am"/>
    <s v="Stretch"/>
    <x v="5"/>
    <s v="Industry Platform"/>
    <s v="High Security Business Network"/>
    <s v="Matteo (MATTEO MICHELE) Damiani"/>
    <s v="BLKHSBN:HW SP: Blockchain High Sec Bus Netwk Blmix"/>
    <x v="0"/>
    <m/>
  </r>
  <r>
    <s v="CP-VMDGES6"/>
    <x v="1"/>
    <s v="US Federal"/>
    <s v="CSRA LLC"/>
    <s v="CSRA - Blockchain 3 use cases identified; POC requested"/>
    <x v="6"/>
    <x v="1"/>
    <m/>
    <m/>
    <x v="1"/>
    <x v="10"/>
    <d v="2017-08-30T00:00:00"/>
    <s v="05/12/2017 06:10am"/>
    <x v="1"/>
    <d v="2017-08-30T00:00:00"/>
    <n v="400000"/>
    <n v="0.39999999999999997"/>
    <n v="12"/>
    <s v="05/18/2017 01:32am"/>
    <s v="Stretch"/>
    <x v="5"/>
    <s v="Industry Platform"/>
    <m/>
    <s v="Carol G. (Carol) Cowell"/>
    <s v="ZBLKLOCL:HW SP: zSystems Blockchain Local/On Prem., ZBLKPOC:HW SP: Blockchain Proof of Concept"/>
    <x v="0"/>
    <m/>
  </r>
  <r>
    <s v="P2-6BEQYEZ"/>
    <x v="0"/>
    <s v="UKI"/>
    <s v="Barclays Bank PLC"/>
    <s v="Barclays Blockchain PoC - Staff Aug"/>
    <x v="0"/>
    <x v="1"/>
    <m/>
    <m/>
    <x v="3"/>
    <x v="0"/>
    <d v="2017-02-28T00:00:00"/>
    <s v="12/19/2016 12:26pm"/>
    <x v="6"/>
    <d v="2017-02-28T00:00:00"/>
    <n v="387500"/>
    <n v="0.38749999999999996"/>
    <n v="12"/>
    <s v="03/08/2017 08:22am"/>
    <s v="Won"/>
    <x v="0"/>
    <s v="Cloud Application Innovation"/>
    <s v="CAI Accel App Dev &amp; Integration - Bluemix"/>
    <s v="Nikhil (NIKHIL) Tatwawadi"/>
    <s v="ZBLKPOC:HW SP: Blockchain Proof of Concept"/>
    <x v="0"/>
    <m/>
  </r>
  <r>
    <s v="UR-CJ4MOXB"/>
    <x v="0"/>
    <s v="UKI"/>
    <s v="Rolls-Royce plc"/>
    <s v="Blockchain PoC for Supply Chain"/>
    <x v="1"/>
    <x v="1"/>
    <m/>
    <m/>
    <x v="1"/>
    <x v="1"/>
    <d v="2017-09-20T00:00:00"/>
    <s v="07/15/2017 01:16pm"/>
    <x v="1"/>
    <d v="2017-09-20T00:00:00"/>
    <n v="387500"/>
    <n v="0.38749999999999996"/>
    <n v="3"/>
    <s v="07/20/2017 01:32am"/>
    <s v="NIR"/>
    <x v="9"/>
    <s v="Business Analytics Platform"/>
    <m/>
    <s v="Zoe (ZOE) Jackson"/>
    <s v="ZBLKPOC:HW SP: Blockchain Proof of Concept"/>
    <x v="0"/>
    <m/>
  </r>
  <r>
    <s v="95-YO7IB6U"/>
    <x v="0"/>
    <s v="UKI"/>
    <s v="H M REVENUE &amp; CUSTOMS"/>
    <s v="Blockchain pilot"/>
    <x v="3"/>
    <x v="1"/>
    <m/>
    <m/>
    <x v="0"/>
    <x v="12"/>
    <d v="2017-10-01T00:00:00"/>
    <s v="05/31/2017 10:49am"/>
    <x v="1"/>
    <d v="2017-10-01T00:00:00"/>
    <n v="387500"/>
    <n v="0.38749999999999996"/>
    <n v="1"/>
    <s v="07/19/2017 04:58am"/>
    <s v="NIR"/>
    <x v="0"/>
    <s v="Cognitive Process Transformation"/>
    <s v="CPR: Blockchain Consulting"/>
    <s v="Andrew (ANDREW) Lennox"/>
    <s v="ISA-GovtPG30-SocialPrograms"/>
    <x v="0"/>
    <m/>
  </r>
  <r>
    <s v="1U-VNQS89Q"/>
    <x v="0"/>
    <s v="UKI"/>
    <s v="TESCO STORES"/>
    <s v="Blockchain PoC - Unilever and Tesco"/>
    <x v="2"/>
    <x v="1"/>
    <m/>
    <m/>
    <x v="0"/>
    <x v="3"/>
    <d v="2017-10-13T00:00:00"/>
    <s v="06/07/2017 04:57am"/>
    <x v="3"/>
    <d v="2017-10-13T00:00:00"/>
    <n v="387500"/>
    <n v="0.38749999999999996"/>
    <n v="6"/>
    <s v="07/20/2017 01:32am"/>
    <s v="Stretch"/>
    <x v="0"/>
    <s v="Cognitive Process Transformation"/>
    <s v="CPR: Blockchain Consulting"/>
    <s v="Vignesh (VIGNESH) Somasundaram"/>
    <s v="ANADVNCE:ANA SP: Advanced Analytics"/>
    <x v="0"/>
    <m/>
  </r>
  <r>
    <s v="7R-09S6BQS"/>
    <x v="5"/>
    <s v="Japan"/>
    <s v="TOYOTA MOTOR CORPORATION"/>
    <s v="TMC HO Block Chain Dev. Phase#1"/>
    <x v="1"/>
    <x v="1"/>
    <m/>
    <m/>
    <x v="1"/>
    <x v="1"/>
    <d v="2017-09-01T00:00:00"/>
    <s v="04/03/2017 10:30pm"/>
    <x v="0"/>
    <d v="2017-09-01T00:00:00"/>
    <n v="380952"/>
    <n v="0.38095199999999996"/>
    <n v="8"/>
    <s v="06/21/2017 07:45pm"/>
    <s v="Key stretch"/>
    <x v="0"/>
    <s v="Cloud Application Innovation"/>
    <s v="CAI Accel App Dev &amp; Integration - Private no-Cloud"/>
    <s v="Haruhira (HARUHIRA) Ohnaka"/>
    <s v="EMBIoT:GBS Embed Internet of Things, ISA-AutoIS70-ConnectedVehicle, ZBLKPOC:HW SP: Blockchain Proof of Concept"/>
    <x v="0"/>
    <m/>
  </r>
  <r>
    <s v="V5-JRKFM2W"/>
    <x v="0"/>
    <s v="Nordic"/>
    <s v="TIETO FINLAND OY"/>
    <s v="Tieto Blockchain"/>
    <x v="6"/>
    <x v="1"/>
    <m/>
    <m/>
    <x v="0"/>
    <x v="10"/>
    <d v="2017-11-23T00:00:00"/>
    <s v="05/19/2017 04:36am"/>
    <x v="1"/>
    <d v="2017-11-23T00:00:00"/>
    <n v="360000"/>
    <n v="0.36"/>
    <n v="36"/>
    <s v="05/25/2017 01:32am"/>
    <s v="Stretch"/>
    <x v="3"/>
    <s v="Cloud Developer Service"/>
    <s v="Bluemix Public Subscription"/>
    <s v="Tommi (TOMMI) Ristola"/>
    <s v="BLKHSBN:HW SP: Blockchain High Sec Bus Netwk Blmix, ZBLKLOCL:HW SP: zSystems Blockchain Local/On Prem."/>
    <x v="0"/>
    <m/>
  </r>
  <r>
    <s v="1Z-T7C87X3"/>
    <x v="1"/>
    <s v="US Public"/>
    <s v="Inmediata Corp"/>
    <s v="Healthcare Blockchain for payment - dev/test cloud beta and production on-prem LinuxOne"/>
    <x v="3"/>
    <x v="1"/>
    <m/>
    <m/>
    <x v="0"/>
    <x v="11"/>
    <d v="2017-12-31T00:00:00"/>
    <s v="06/12/2017 05:05pm"/>
    <x v="3"/>
    <d v="2017-12-31T00:00:00"/>
    <n v="360000"/>
    <n v="0.36"/>
    <n v="1"/>
    <s v="06/15/2017 01:32am"/>
    <s v="Stretch"/>
    <x v="4"/>
    <s v="IBM Z"/>
    <s v="IBM LinuxONE Rockhopper"/>
    <s v="Raj (Raj) Datta"/>
    <s v="ZBLKLOCL:HW SP: zSystems Blockchain Local/On Prem."/>
    <x v="0"/>
    <m/>
  </r>
  <r>
    <s v="8Z-YUYNC16"/>
    <x v="3"/>
    <s v="Brazil"/>
    <s v="PETROLEO BRASILEIRO S A"/>
    <s v="BlockChain para Supply Chain / Field Services"/>
    <x v="1"/>
    <x v="1"/>
    <m/>
    <m/>
    <x v="1"/>
    <x v="4"/>
    <d v="2017-09-30T00:00:00"/>
    <s v="12/18/2016 06:50pm"/>
    <x v="3"/>
    <d v="2017-09-30T00:00:00"/>
    <n v="359659"/>
    <n v="0.35965900000000001"/>
    <n v="12"/>
    <s v="06/20/2017 02:45pm"/>
    <s v="Stretch"/>
    <x v="2"/>
    <s v="Infrastructure Services"/>
    <s v="6941-96E IBM Cloud Managed Services (in Bluemix - GTS BU)"/>
    <s v="LEANDRO (LEANDRO) DOS SANTOS PETRUCCI"/>
    <s v="BGMOBILE:Mobile Services GTS only"/>
    <x v="0"/>
    <m/>
  </r>
  <r>
    <s v="96-VMTB664"/>
    <x v="1"/>
    <s v="US Industrial"/>
    <s v="GENERAL MOTORS LLC"/>
    <s v="Blockchain"/>
    <x v="1"/>
    <x v="1"/>
    <m/>
    <m/>
    <x v="1"/>
    <x v="1"/>
    <d v="2017-09-27T00:00:00"/>
    <s v="06/29/2017 03:15pm"/>
    <x v="3"/>
    <d v="2017-09-27T00:00:00"/>
    <n v="350000"/>
    <n v="0.35"/>
    <n v="12"/>
    <s v="07/06/2017 01:33am"/>
    <s v="Stretch"/>
    <x v="3"/>
    <s v="Cloud Developer Service"/>
    <s v="Bluemix Public Subscription"/>
    <s v="THOMAS J. (THOMAS) KORNMEIER"/>
    <s v="ISA-999-NoSolutionSold"/>
    <x v="0"/>
    <m/>
  </r>
  <r>
    <s v="DE-ON9OMER"/>
    <x v="1"/>
    <s v="US Distribution"/>
    <s v="WAL-MART STORES, INC."/>
    <s v="IBM Blockchain on Bluemix for Walmart"/>
    <x v="2"/>
    <x v="1"/>
    <m/>
    <m/>
    <x v="1"/>
    <x v="3"/>
    <d v="2017-09-30T00:00:00"/>
    <s v="05/05/2017 06:49pm"/>
    <x v="3"/>
    <d v="2017-09-30T00:00:00"/>
    <n v="350000"/>
    <n v="0.35"/>
    <n v="12"/>
    <s v="06/15/2017 01:32am"/>
    <s v="Stretch"/>
    <x v="3"/>
    <s v="Cloud Developer Service"/>
    <s v="IBM Bluemix Dedicated - Runtimes"/>
    <s v="Eric (Eric) Sheets"/>
    <s v="ACTINSIG:CLD&amp;COG: Transform processes w/ insights, COGAPPS:CLD&amp;COG: Create cognitive applications, UNIGMMS:CLD&amp;COG: Gov, mgmt, monitoring, security"/>
    <x v="0"/>
    <m/>
  </r>
  <r>
    <s v="9O-FCSMU75"/>
    <x v="6"/>
    <s v="GCG"/>
    <s v="Yunnan Rural Credit Cooperative                                       "/>
    <s v="业务流程梳理"/>
    <x v="0"/>
    <x v="1"/>
    <m/>
    <m/>
    <x v="1"/>
    <x v="0"/>
    <d v="2017-09-30T00:00:00"/>
    <d v="2017-03-13T00:00:00"/>
    <x v="3"/>
    <d v="3017-09-30T00:00:00"/>
    <n v="350000"/>
    <n v="0.35"/>
    <n v="3"/>
    <d v="2017-07-21T00:00:00"/>
    <s v="Stretch"/>
    <x v="0"/>
    <s v="Cog Process Trnsfmtn"/>
    <s v="CPR: Blockchain Consulting"/>
    <s v="Luo, Hui"/>
    <m/>
    <x v="0"/>
    <m/>
  </r>
  <r>
    <s v="SJ-CJ3C1N4"/>
    <x v="0"/>
    <s v="DACH"/>
    <s v="Kuka Roboter GmbH"/>
    <s v="Blockchain"/>
    <x v="1"/>
    <x v="1"/>
    <m/>
    <m/>
    <x v="0"/>
    <x v="2"/>
    <d v="2017-10-25T00:00:00"/>
    <s v="03/29/2017 03:56am"/>
    <x v="3"/>
    <d v="2017-10-25T00:00:00"/>
    <n v="350000"/>
    <n v="0.35"/>
    <n v="12"/>
    <s v="07/20/2017 01:32am"/>
    <s v="Stretch"/>
    <x v="0"/>
    <s v="Cognitive Process Transformation"/>
    <s v="CPR: Blockchain Consulting"/>
    <s v="DATA WITHHELD"/>
    <s v="ISA-999-NoSolutionSold"/>
    <x v="0"/>
    <m/>
  </r>
  <r>
    <s v="JH-VA8Z99H"/>
    <x v="1"/>
    <s v="Canada"/>
    <s v="Jamaica Special Economic Zone Authority (JSEZA)"/>
    <s v="BlockChain for Jamaica Logistics"/>
    <x v="2"/>
    <x v="1"/>
    <m/>
    <m/>
    <x v="1"/>
    <x v="7"/>
    <d v="2017-08-31T00:00:00"/>
    <s v="04/25/2017 04:31am"/>
    <x v="4"/>
    <d v="2017-12-29T00:00:00"/>
    <n v="350000"/>
    <n v="0.35"/>
    <n v="9"/>
    <s v="07/09/2017 12:23am"/>
    <s v="NIR"/>
    <x v="0"/>
    <s v="Cognitive Process Transformation"/>
    <s v="CPR: Blockchain Consulting"/>
    <s v="Gordon W. (Gordon) Foote"/>
    <m/>
    <x v="0"/>
    <m/>
  </r>
  <r>
    <s v="JD-01WOEQ6"/>
    <x v="1"/>
    <s v="US Finance Service"/>
    <s v="THRIVENT FINANCIAL FOR LUTHERANS"/>
    <s v="Blockchain interest - Pilot"/>
    <x v="0"/>
    <x v="1"/>
    <m/>
    <m/>
    <x v="1"/>
    <x v="6"/>
    <d v="2017-09-30T00:00:00"/>
    <s v="01/29/2017 03:26pm"/>
    <x v="1"/>
    <d v="2017-09-30T00:00:00"/>
    <n v="350000"/>
    <n v="0.35"/>
    <n v="12"/>
    <s v="03/27/2017 11:53am"/>
    <s v="Stretch"/>
    <x v="0"/>
    <s v="Cognitive Process Transformation"/>
    <s v="CPR: Blockchain Consulting"/>
    <s v="Sharon A. (Sharon) Stratton"/>
    <s v="ZBLKPOC:HW SP: Blockchain Proof of Concept"/>
    <x v="0"/>
    <m/>
  </r>
  <r>
    <s v="1S-X4ZC1EA"/>
    <x v="1"/>
    <s v="US Finance Service"/>
    <s v="CHUBB &amp; SON INC."/>
    <s v="Blockchain for Commercial policy"/>
    <x v="0"/>
    <x v="1"/>
    <m/>
    <m/>
    <x v="0"/>
    <x v="6"/>
    <d v="2017-10-27T00:00:00"/>
    <s v="03/16/2017 02:54pm"/>
    <x v="3"/>
    <d v="2017-10-27T00:00:00"/>
    <n v="350000"/>
    <n v="0.35"/>
    <n v="12"/>
    <s v="07/20/2017 01:32am"/>
    <s v="Stretch"/>
    <x v="0"/>
    <s v="Cognitive Process Transformation"/>
    <s v="CPR: Blockchain Consulting"/>
    <s v="JOHN C. (John) ANDERSON"/>
    <s v="ANADVNCE:ANA SP: Advanced Analytics"/>
    <x v="0"/>
    <m/>
  </r>
  <r>
    <s v="Q3-E6L2702"/>
    <x v="1"/>
    <s v="US Public"/>
    <s v="PFIZER INC."/>
    <s v="Blockchain Disputes POC"/>
    <x v="3"/>
    <x v="1"/>
    <m/>
    <m/>
    <x v="1"/>
    <x v="11"/>
    <d v="2017-08-15T00:00:00"/>
    <s v="03/29/2017 12:50am"/>
    <x v="3"/>
    <d v="2017-08-15T00:00:00"/>
    <n v="350000"/>
    <n v="0.35"/>
    <n v="3"/>
    <s v="07/27/2017 01:32am"/>
    <s v="NIR"/>
    <x v="0"/>
    <s v="Cognitive Process Transformation"/>
    <s v="CPR: Blockchain Consulting"/>
    <s v="JEFFREY B. (Jeff) BERMAN"/>
    <s v="ZBLKPOC:HW SP: Blockchain Proof of Concept"/>
    <x v="0"/>
    <m/>
  </r>
  <r>
    <s v="WA-3RKE7MQ"/>
    <x v="1"/>
    <s v="US Public"/>
    <s v="AMGEN INC."/>
    <s v="Blockchain for Supply Chain POC"/>
    <x v="3"/>
    <x v="1"/>
    <m/>
    <m/>
    <x v="1"/>
    <x v="11"/>
    <d v="2017-09-30T00:00:00"/>
    <s v="03/29/2017 12:18am"/>
    <x v="0"/>
    <d v="2017-09-30T00:00:00"/>
    <n v="350000"/>
    <n v="0.35"/>
    <n v="3"/>
    <s v="07/17/2017 12:14pm"/>
    <s v="Stretch"/>
    <x v="0"/>
    <s v="Cognitive Process Transformation"/>
    <s v="CPR: Blockchain Consulting"/>
    <s v="JEFFREY B. (Jeff) BERMAN"/>
    <s v="ZBLKPOC:HW SP: Blockchain Proof of Concept"/>
    <x v="0"/>
    <m/>
  </r>
  <r>
    <s v="0L-FOHFC26"/>
    <x v="0"/>
    <s v="CEE"/>
    <s v="THE CENTRAL BANK OF THE RUSSIAN FEDERATION"/>
    <s v="Blockchain for CBRF"/>
    <x v="0"/>
    <x v="1"/>
    <m/>
    <m/>
    <x v="0"/>
    <x v="0"/>
    <d v="2017-12-25T00:00:00"/>
    <s v="03/27/2017 10:22am"/>
    <x v="1"/>
    <d v="2017-12-25T00:00:00"/>
    <n v="350000"/>
    <n v="0.35"/>
    <n v="12"/>
    <s v="03/30/2017 01:32am"/>
    <s v="Stretch"/>
    <x v="0"/>
    <s v="Cognitive Process Transformation"/>
    <m/>
    <s v="SVETLANA (SVETLANA) MOLODTSOVA"/>
    <m/>
    <x v="0"/>
    <m/>
  </r>
  <r>
    <s v="R6-0NBM5SL"/>
    <x v="6"/>
    <s v="GCG"/>
    <s v="Xiamen IoT Industry Research Institute Co., Ltd."/>
    <s v="XiaMen SCP&amp;BlockChain projects"/>
    <x v="6"/>
    <x v="1"/>
    <m/>
    <m/>
    <x v="0"/>
    <x v="10"/>
    <d v="2017-11-30T00:00:00"/>
    <s v="05/02/2017 09:40am"/>
    <x v="1"/>
    <d v="2017-11-30T00:00:00"/>
    <n v="350000"/>
    <n v="0.35"/>
    <n v="1"/>
    <s v="05/04/2017 01:31am"/>
    <s v="Stretch"/>
    <x v="4"/>
    <s v="IBM Z"/>
    <s v="IBM LinuxONE Rockhopper"/>
    <s v="YING FANG (YING FANG) XU"/>
    <s v="ZBLKPOC:HW SP: Blockchain Proof of Concept"/>
    <x v="0"/>
    <m/>
  </r>
  <r>
    <s v="J1-NDYQZJ7"/>
    <x v="1"/>
    <s v="US Communica/CSI"/>
    <s v="MaCT USA"/>
    <s v="Blockchain Project funded in US for Thermo, Wind, &amp;  Solar"/>
    <x v="4"/>
    <x v="1"/>
    <m/>
    <m/>
    <x v="0"/>
    <x v="8"/>
    <d v="2017-12-31T00:00:00"/>
    <s v="06/21/2017 01:07am"/>
    <x v="3"/>
    <d v="2017-12-31T00:00:00"/>
    <n v="350000"/>
    <n v="0.35"/>
    <n v="1"/>
    <s v="06/30/2017 01:23pm"/>
    <s v="Stretch"/>
    <x v="4"/>
    <s v="IBM Z"/>
    <s v="IBM LinuxONE Rockhopper"/>
    <s v="Teresa M. (Teresa) Demers"/>
    <s v="ISA-999-NoSolutionSold"/>
    <x v="0"/>
    <m/>
  </r>
  <r>
    <s v="Q3-VZURYMU"/>
    <x v="4"/>
    <s v="MEA"/>
    <s v="NEDBANK LIMITED"/>
    <s v="Hardening of Blockchain POC"/>
    <x v="0"/>
    <x v="1"/>
    <m/>
    <m/>
    <x v="1"/>
    <x v="0"/>
    <d v="2017-08-11T00:00:00"/>
    <s v="07/10/2017 09:03am"/>
    <x v="5"/>
    <d v="2017-10-08T00:00:00"/>
    <n v="349043"/>
    <n v="0.34904299999999999"/>
    <n v="2"/>
    <s v="07/27/2017 01:32am"/>
    <s v="At Risk"/>
    <x v="0"/>
    <s v="Cognitive Process Transformation"/>
    <s v="CPR: Blockchain Consulting"/>
    <s v="Philip Matthew (Philip Matthew) Anderson"/>
    <s v="ISA-BankFS08-Blockchain"/>
    <x v="0"/>
    <m/>
  </r>
  <r>
    <s v="PC-1X4QEEX"/>
    <x v="1"/>
    <s v="US Industrial"/>
    <s v="THE BOEING COMPANY"/>
    <s v="Blockchain- Sprint 1- Part Provenance"/>
    <x v="1"/>
    <x v="1"/>
    <m/>
    <m/>
    <x v="1"/>
    <x v="1"/>
    <d v="2017-07-28T00:00:00"/>
    <s v="02/09/2017 01:43pm"/>
    <x v="0"/>
    <d v="2017-07-28T00:00:00"/>
    <n v="347000"/>
    <n v="0.34699999999999998"/>
    <n v="12"/>
    <s v="07/10/2017 12:06pm"/>
    <s v="At Risk"/>
    <x v="0"/>
    <s v="Cognitive Process Transformation"/>
    <s v="CPR: Blockchain Consulting"/>
    <s v="Kevin R. (Kevin) Donaldson"/>
    <s v="ZBLKPOC:HW SP: Blockchain Proof of Concept"/>
    <x v="0"/>
    <m/>
  </r>
  <r>
    <s v="M7-9YVQ7GK"/>
    <x v="2"/>
    <s v="ISA"/>
    <s v="HINDUSTAN PETROLEUM CORPORATION LIMITED"/>
    <s v="Blockchain for Oil Data Exchange between OMCs"/>
    <x v="5"/>
    <x v="1"/>
    <m/>
    <m/>
    <x v="0"/>
    <x v="4"/>
    <d v="2017-12-01T00:00:00"/>
    <s v="01/24/2017 08:58am"/>
    <x v="1"/>
    <d v="2017-12-01T00:00:00"/>
    <n v="337777"/>
    <n v="0.33777699999999999"/>
    <n v="12"/>
    <s v="05/25/2017 01:31am"/>
    <s v="NIR"/>
    <x v="3"/>
    <s v="Lab Services"/>
    <s v="Other/Integration SW Services"/>
    <s v="Sovenath (Sovenath) Shaw"/>
    <s v="BLKHSBN:HW SP: Blockchain High Sec Bus Netwk Blmix"/>
    <x v="0"/>
    <m/>
  </r>
  <r>
    <s v="MA-V5R3UMG"/>
    <x v="1"/>
    <s v="Canada"/>
    <s v="BANK OF NOVA SCOTIA, THE"/>
    <s v="Scotiabank Chargebacks Blockchain Production Support"/>
    <x v="0"/>
    <x v="1"/>
    <m/>
    <m/>
    <x v="1"/>
    <x v="0"/>
    <d v="2017-09-22T00:00:00"/>
    <s v="04/26/2017 06:30pm"/>
    <x v="3"/>
    <d v="2017-09-22T00:00:00"/>
    <n v="333335"/>
    <n v="0.33333499999999999"/>
    <n v="12"/>
    <s v="07/13/2017 01:32am"/>
    <s v="NIR"/>
    <x v="0"/>
    <s v="Cognitive Process Transformation"/>
    <s v="CPR: Blockchain Consulting"/>
    <s v="Brad (BRAD) Bean"/>
    <s v="BLKHSBN:HW SP: Blockchain High Sec Bus Netwk Blmix, EMBCLOUD:GBS Embedded Cloud"/>
    <x v="0"/>
    <m/>
  </r>
  <r>
    <s v="VS-NC66SQA"/>
    <x v="1"/>
    <s v="Canada"/>
    <s v="INFORMATION SERVICES CORPORATION OF SASKATCHEWAN"/>
    <s v="Blockchain PoC"/>
    <x v="3"/>
    <x v="1"/>
    <m/>
    <m/>
    <x v="1"/>
    <x v="12"/>
    <d v="2017-09-29T00:00:00"/>
    <s v="04/11/2017 04:27pm"/>
    <x v="3"/>
    <d v="2017-09-29T00:00:00"/>
    <n v="333335"/>
    <n v="0.33333499999999999"/>
    <n v="12"/>
    <s v="06/22/2017 01:32am"/>
    <s v="Stretch"/>
    <x v="0"/>
    <s v="Cognitive Process Transformation"/>
    <s v="CPR: Blockchain Consulting"/>
    <s v="Val (VAL) Sloboda"/>
    <s v="BLKHSBN:HW SP: Blockchain High Sec Bus Netwk Blmix"/>
    <x v="0"/>
    <m/>
  </r>
  <r>
    <s v="IY-D7II8BU"/>
    <x v="1"/>
    <s v="Canada"/>
    <s v="CANADIAN IMPERIAL BANK OF COMMERCE"/>
    <s v="CoLab - Blockchain for Internal Payments"/>
    <x v="0"/>
    <x v="1"/>
    <m/>
    <m/>
    <x v="0"/>
    <x v="0"/>
    <d v="2017-10-20T00:00:00"/>
    <s v="03/02/2016 12:51pm"/>
    <x v="3"/>
    <d v="2017-10-20T00:00:00"/>
    <n v="333335"/>
    <n v="0.33333499999999999"/>
    <n v="1"/>
    <s v="07/20/2017 01:32am"/>
    <s v="Stretch"/>
    <x v="0"/>
    <s v="iX Growth Platform"/>
    <s v="DSI - iX: Digital Commerce: Digital Commerce"/>
    <s v="John (John) Fursey"/>
    <s v="EMBAPPLE:GBS Mobile First Alliance, ISA-BankFMFS03PAY-Payments"/>
    <x v="0"/>
    <m/>
  </r>
  <r>
    <s v="8X-Q4P9SCL"/>
    <x v="1"/>
    <s v="Canada"/>
    <s v="RBC"/>
    <s v="RBC Blockchain POC"/>
    <x v="0"/>
    <x v="1"/>
    <m/>
    <m/>
    <x v="0"/>
    <x v="0"/>
    <d v="2017-12-15T00:00:00"/>
    <s v="05/05/2017 09:40am"/>
    <x v="3"/>
    <d v="2017-12-15T00:00:00"/>
    <n v="333335"/>
    <n v="0.33333499999999999"/>
    <n v="1"/>
    <s v="07/06/2017 01:32am"/>
    <s v="Key stretch"/>
    <x v="4"/>
    <s v="Storage"/>
    <s v="DS8000 traditional &amp; hybrid arrays (mix media: Disk, flash)"/>
    <s v="James (JAMES) Hill"/>
    <s v="CLOUD1:All Cloud Sales other than to Cloud SPs"/>
    <x v="0"/>
    <m/>
  </r>
  <r>
    <s v="Z1-ZZOTD85"/>
    <x v="2"/>
    <s v="ISA"/>
    <s v="YES BANK LIMITED"/>
    <s v="Blockchain expansion -services and support"/>
    <x v="5"/>
    <x v="0"/>
    <s v="India"/>
    <s v="Kaustubh was part of theinitial workshop to explore Use cases"/>
    <x v="1"/>
    <x v="0"/>
    <d v="2017-09-09T00:00:00"/>
    <s v="06/11/2017 08:33am"/>
    <x v="3"/>
    <d v="2017-09-09T00:00:00"/>
    <n v="333333"/>
    <n v="0.33333299999999999"/>
    <n v="6"/>
    <s v="07/13/2017 01:32am"/>
    <s v="Stretch"/>
    <x v="0"/>
    <s v="Cognitive Process Transformation"/>
    <s v="CPR: Blockchain Consulting"/>
    <s v="BHAVESH K. (BHAVESH) JATANIA"/>
    <s v="ISA-BankFS08-Blockchain"/>
    <x v="0"/>
    <m/>
  </r>
  <r>
    <s v="SF-U959WGA"/>
    <x v="0"/>
    <s v="BeNeLux"/>
    <s v="ABN AMRO Bank N.V.                                                    "/>
    <s v="Torch 4, Road to Production, GvK"/>
    <x v="0"/>
    <x v="0"/>
    <s v="Gronigen"/>
    <s v="CIC Gronigen is being used in all dicussions for ABN, working to get the details"/>
    <x v="2"/>
    <x v="0"/>
    <d v="2017-06-14T00:00:00"/>
    <d v="2016-12-23T00:00:00"/>
    <x v="6"/>
    <d v="2017-06-14T00:00:00"/>
    <n v="331000"/>
    <n v="0.33099999999999996"/>
    <n v="12"/>
    <d v="2017-07-06T00:00:00"/>
    <s v="Won"/>
    <x v="0"/>
    <s v="Cog Process Trnsfmtn"/>
    <s v="CPR: Blockchain Consulting"/>
    <s v="*"/>
    <s v="BLUEMIXX"/>
    <x v="0"/>
    <m/>
  </r>
  <r>
    <s v="0X-ZZ7TQBN"/>
    <x v="1"/>
    <s v="US Distribution"/>
    <s v="GOLDEN STATE FOODS CORP"/>
    <s v="Blockchain POC GBS"/>
    <x v="2"/>
    <x v="1"/>
    <m/>
    <m/>
    <x v="2"/>
    <x v="3"/>
    <d v="2017-06-30T00:00:00"/>
    <s v="05/30/2017 12:59pm"/>
    <x v="6"/>
    <d v="2017-06-30T00:00:00"/>
    <n v="330000"/>
    <n v="0.32999999999999996"/>
    <n v="12"/>
    <s v="07/14/2017 11:17am"/>
    <s v="Won"/>
    <x v="0"/>
    <s v="Cognitive Process Transformation"/>
    <s v="CPR: Blockchain Consulting"/>
    <s v="CINDY L. (CINDY) VILLARETE"/>
    <s v="EMBMOBLE:GBS Embedded Mobile, NONE:No code/solution involved"/>
    <x v="0"/>
    <m/>
  </r>
  <r>
    <s v="BM-S6WZR7B"/>
    <x v="3"/>
    <s v="Brazil"/>
    <s v="PERDIGAO AGROINDUSTRIAL S/A"/>
    <s v="Blockchain"/>
    <x v="2"/>
    <x v="1"/>
    <m/>
    <m/>
    <x v="0"/>
    <x v="3"/>
    <d v="2017-11-30T00:00:00"/>
    <s v="04/03/2017 07:48am"/>
    <x v="0"/>
    <d v="2017-11-30T00:00:00"/>
    <n v="325059"/>
    <n v="0.32505899999999999"/>
    <n v="2"/>
    <s v="07/27/2017 01:32am"/>
    <s v="Stretch"/>
    <x v="0"/>
    <s v="Cognitive Process Transformation"/>
    <s v="CPR: Blockchain Consulting"/>
    <s v="LUIZ GUSTAVO (LUIZ GUSTAVO) DA SILVA FERREIRA"/>
    <s v="WATSNIOT:Embedded: Watson Internet of Things - Co, ZBLKPOC:HW SP: Blockchain Proof of Concept"/>
    <x v="0"/>
    <m/>
  </r>
  <r>
    <s v="1J-TXVCK58"/>
    <x v="0"/>
    <s v="DACH"/>
    <s v="CORNÈR BANCA SA"/>
    <s v="Blockchain"/>
    <x v="0"/>
    <x v="1"/>
    <m/>
    <m/>
    <x v="0"/>
    <x v="0"/>
    <d v="2017-11-17T00:00:00"/>
    <s v="08/23/2016 07:53am"/>
    <x v="1"/>
    <d v="2017-11-17T00:00:00"/>
    <n v="320000"/>
    <n v="0.32"/>
    <n v="1"/>
    <s v="03/02/2017 04:05pm"/>
    <s v="NIR"/>
    <x v="0"/>
    <s v="Cognitive Process Transformation"/>
    <s v="CBDS: Watson IoT - Connected Solutions"/>
    <s v="DATA WITHHELD"/>
    <m/>
    <x v="0"/>
    <m/>
  </r>
  <r>
    <s v="TU-B0PJNRK"/>
    <x v="1"/>
    <s v="US Finance Service"/>
    <s v="AMERICAN EXPRESS TRAVEL RELATED SERVICES COMPANY, INC."/>
    <s v="First Blockchain Project"/>
    <x v="0"/>
    <x v="0"/>
    <s v="India"/>
    <s v="In the process of standing up a team, a proposal is being developed to develop a BC solution for Merchant Services"/>
    <x v="2"/>
    <x v="0"/>
    <d v="2017-06-14T00:00:00"/>
    <s v="11/30/2016 03:07pm"/>
    <x v="6"/>
    <d v="2017-06-29T00:00:00"/>
    <n v="314712"/>
    <n v="0.31471199999999999"/>
    <n v="3"/>
    <s v="06/22/2017 07:56am"/>
    <s v="Won"/>
    <x v="0"/>
    <s v="Cognitive Process Transformation"/>
    <s v="CPR: Blockchain Consulting"/>
    <s v="PRAMOD (Pramod) ACHANTA"/>
    <s v="ISA-BankFMFS03-BackOfficeOps"/>
    <x v="0"/>
    <m/>
  </r>
  <r>
    <s v="W8-GKQXFU7"/>
    <x v="0"/>
    <s v="UKI"/>
    <s v="WPP 2005 LTD"/>
    <s v="Wunderman - Blockchain for WPP global Data Procurement teams"/>
    <x v="4"/>
    <x v="1"/>
    <m/>
    <m/>
    <x v="0"/>
    <x v="9"/>
    <d v="2017-12-15T00:00:00"/>
    <s v="06/23/2017 10:36am"/>
    <x v="3"/>
    <d v="2017-12-15T00:00:00"/>
    <n v="310000"/>
    <n v="0.31"/>
    <n v="12"/>
    <s v="07/27/2017 01:32am"/>
    <s v="Key stretch"/>
    <x v="3"/>
    <s v="Cloud Developer Service"/>
    <s v="Bluemix Public Subscription"/>
    <s v="Kirk (KIRK) Edwards"/>
    <s v="COGAPPS:CLD&amp;COG: Create cognitive applications"/>
    <x v="0"/>
    <m/>
  </r>
  <r>
    <s v="EE-DGRIZXA"/>
    <x v="0"/>
    <s v="UKI"/>
    <s v="Standard Life Assurance Ltd"/>
    <s v="Blockchain"/>
    <x v="0"/>
    <x v="1"/>
    <m/>
    <m/>
    <x v="0"/>
    <x v="6"/>
    <d v="2017-11-24T00:00:00"/>
    <s v="03/15/2017 09:31am"/>
    <x v="1"/>
    <d v="2017-11-24T00:00:00"/>
    <n v="310000"/>
    <n v="0.31"/>
    <n v="12"/>
    <s v="03/16/2017 02:32am"/>
    <s v="NIR"/>
    <x v="3"/>
    <s v="Cloud Developer Service"/>
    <s v="IBM Bluemix Dedicated - Supported Runtimes for Containers"/>
    <s v="William (WILLIAM) Mullen"/>
    <m/>
    <x v="0"/>
    <m/>
  </r>
  <r>
    <s v="J7-QAPOZOR"/>
    <x v="0"/>
    <s v="UKI"/>
    <s v="BESA PUBLICATIONS LTD."/>
    <s v="Build blockchain MVP for BESA."/>
    <x v="4"/>
    <x v="1"/>
    <m/>
    <m/>
    <x v="1"/>
    <x v="9"/>
    <d v="2017-07-31T00:00:00"/>
    <s v="05/02/2017 06:24am"/>
    <x v="3"/>
    <d v="2017-07-31T00:00:00"/>
    <n v="310000"/>
    <n v="0.31"/>
    <n v="12"/>
    <s v="07/06/2017 01:32am"/>
    <s v="NIR"/>
    <x v="3"/>
    <s v="Lab Services"/>
    <s v="Software Services - Bluemix Garage"/>
    <s v="Loretis (LORETIS) Alisauskas"/>
    <s v="ZBLKPOC:HW SP: Blockchain Proof of Concept"/>
    <x v="0"/>
    <m/>
  </r>
  <r>
    <s v="S2-SFJIM84"/>
    <x v="0"/>
    <s v="UKI"/>
    <s v="Deutsche Bank"/>
    <s v="Blockchain DB Securities Initial phase"/>
    <x v="0"/>
    <x v="0"/>
    <n v="0"/>
    <s v="Place Holder, Opportunity moving slowly, Parter open to engage CIC once we have further tracion"/>
    <x v="1"/>
    <x v="0"/>
    <d v="2017-09-30T00:00:00"/>
    <s v="11/29/2016 08:32am"/>
    <x v="0"/>
    <d v="2017-09-30T00:00:00"/>
    <n v="310000"/>
    <n v="0.31"/>
    <n v="12"/>
    <s v="03/09/2017 05:05am"/>
    <s v="Key stretch"/>
    <x v="0"/>
    <s v="Cloud Application Innovation"/>
    <s v="CAI Accel App Dev &amp; Integration - Bluemix"/>
    <s v="Robin (ROBIN) Bradley"/>
    <s v="ZBLKPOC:HW SP: Blockchain Proof of Concept"/>
    <x v="0"/>
    <m/>
  </r>
  <r>
    <s v="HM-NS2UA4X"/>
    <x v="0"/>
    <s v="UKI"/>
    <s v="RS Components"/>
    <s v="Blockchain - various use cases being explored"/>
    <x v="1"/>
    <x v="1"/>
    <m/>
    <m/>
    <x v="1"/>
    <x v="5"/>
    <d v="2017-09-19T00:00:00"/>
    <s v="06/23/2017 05:42am"/>
    <x v="3"/>
    <d v="2017-09-19T00:00:00"/>
    <n v="310000"/>
    <n v="0.31"/>
    <n v="12"/>
    <s v="07/13/2017 01:32am"/>
    <s v="Stretch"/>
    <x v="0"/>
    <s v="Cloud Application Innovation"/>
    <s v="CAI Big Data Srvs Blockchain on Big Data"/>
    <s v="Scott (SCOTT) Buckley"/>
    <s v="ZBLKPOC:HW SP: Blockchain Proof of Concept"/>
    <x v="0"/>
    <m/>
  </r>
  <r>
    <s v="35-SI9V2PP"/>
    <x v="0"/>
    <s v="UKI"/>
    <s v="SEADRILL MANAGEMENT LTD."/>
    <s v="Blockchain for Accounts Simplification (Rigs)"/>
    <x v="1"/>
    <x v="1"/>
    <m/>
    <m/>
    <x v="1"/>
    <x v="4"/>
    <d v="2017-08-31T00:00:00"/>
    <s v="05/15/2017 11:18am"/>
    <x v="1"/>
    <d v="2017-09-01T00:00:00"/>
    <n v="310000"/>
    <n v="0.31"/>
    <n v="12"/>
    <s v="07/10/2017 10:40am"/>
    <s v="NIR"/>
    <x v="0"/>
    <s v="Cognitive Process Transformation"/>
    <s v="CPR: Blockchain Consulting"/>
    <s v="Sunilkumar (SUNILKUMAR) Ramakrishnan"/>
    <s v="ZBLKPOC:HW SP: Blockchain Proof of Concept"/>
    <x v="0"/>
    <m/>
  </r>
  <r>
    <s v="2N-4C12QF8"/>
    <x v="0"/>
    <s v="UKI"/>
    <s v="UNAT DIRECT INSURANCE MANAGEMENT LTD"/>
    <s v="Blockchain - AIG UK Trade Finance / Credit Risk Insurance"/>
    <x v="0"/>
    <x v="1"/>
    <m/>
    <m/>
    <x v="1"/>
    <x v="6"/>
    <d v="2017-09-07T00:00:00"/>
    <s v="02/23/2017 04:20am"/>
    <x v="3"/>
    <d v="2017-09-07T00:00:00"/>
    <n v="310000"/>
    <n v="0.31"/>
    <n v="12"/>
    <s v="07/20/2017 01:32am"/>
    <s v="NIR"/>
    <x v="0"/>
    <s v="Cognitive Process Transformation"/>
    <s v="CPR: Blockchain Consulting"/>
    <s v="Sunilkumar (SUNILKUMAR) Ramakrishnan"/>
    <s v="ISA-BankFMFS03-BackOfficeOps"/>
    <x v="0"/>
    <m/>
  </r>
  <r>
    <s v="SQ-3IAUWKR"/>
    <x v="0"/>
    <s v="UKI"/>
    <s v="BP PLC"/>
    <s v="Blockchain for Air BP"/>
    <x v="1"/>
    <x v="1"/>
    <m/>
    <m/>
    <x v="1"/>
    <x v="4"/>
    <d v="2017-07-28T00:00:00"/>
    <s v="04/07/2017 10:35am"/>
    <x v="1"/>
    <d v="2017-07-28T00:00:00"/>
    <n v="310000"/>
    <n v="0.31"/>
    <n v="12"/>
    <s v="05/08/2017 08:15am"/>
    <s v="NIR"/>
    <x v="0"/>
    <s v="Cognitive Process Transformation"/>
    <m/>
    <s v="Sunilkumar (SUNILKUMAR) Ramakrishnan"/>
    <m/>
    <x v="0"/>
    <m/>
  </r>
  <r>
    <s v="LO-8P4XIDG"/>
    <x v="0"/>
    <s v="UKI"/>
    <s v="STATOIL (U.K.) LTD"/>
    <s v="Blockchain for Energy Trading"/>
    <x v="1"/>
    <x v="1"/>
    <m/>
    <m/>
    <x v="1"/>
    <x v="4"/>
    <d v="2017-08-31T00:00:00"/>
    <s v="04/07/2017 10:05am"/>
    <x v="1"/>
    <d v="2017-08-31T00:00:00"/>
    <n v="310000"/>
    <n v="0.31"/>
    <n v="4"/>
    <s v="04/13/2017 01:32am"/>
    <s v="NIR"/>
    <x v="5"/>
    <s v="Industry Platform"/>
    <m/>
    <s v="Sunilkumar (SUNILKUMAR) Ramakrishnan"/>
    <s v="BLKHSBN:HW SP: Blockchain High Sec Bus Netwk Blmix"/>
    <x v="0"/>
    <m/>
  </r>
  <r>
    <s v="KW-S5ITF07"/>
    <x v="0"/>
    <s v="UKI"/>
    <s v="NEX GROUP PLC                                                         "/>
    <s v="Project Infinity - IBM &amp; Nex Group Collaboration"/>
    <x v="0"/>
    <x v="1"/>
    <m/>
    <m/>
    <x v="0"/>
    <x v="0"/>
    <d v="2017-11-30T00:00:00"/>
    <d v="2017-06-09T00:00:00"/>
    <x v="1"/>
    <d v="2017-11-30T00:00:00"/>
    <n v="309981"/>
    <n v="0.30998100000000001"/>
    <n v="3"/>
    <d v="2017-06-15T00:00:00"/>
    <s v="NIR"/>
    <x v="0"/>
    <s v="Cog Process Trnsfmtn"/>
    <s v="CPR: Blockchain Consulting"/>
    <s v="Tall, J (James)"/>
    <s v="RABBIT"/>
    <x v="0"/>
    <m/>
  </r>
  <r>
    <s v="KU-4Z9IY6Y"/>
    <x v="0"/>
    <s v="UKI"/>
    <s v="BP2I                                                                  "/>
    <s v="BNP Paribas - Internal Clearing"/>
    <x v="0"/>
    <x v="0"/>
    <s v="India"/>
    <s v="CIB Internal Clearing using Blockchain being explored, Initial discussions with client, a potential need to land resources in PARIS"/>
    <x v="1"/>
    <x v="0"/>
    <d v="2017-09-30T00:00:00"/>
    <d v="2017-05-23T00:00:00"/>
    <x v="0"/>
    <d v="2017-09-30T00:00:00"/>
    <n v="309981"/>
    <n v="0.30998100000000001"/>
    <n v="12"/>
    <d v="2017-06-15T00:00:00"/>
    <s v="Stretch"/>
    <x v="0"/>
    <s v="Cog Process Trnsfmtn"/>
    <s v="CPR: Blockchain Consulting"/>
    <s v="Findlay, A C (Sandy)"/>
    <s v="ZBLKPOC"/>
    <x v="0"/>
    <m/>
  </r>
  <r>
    <s v="08-9NFIKN1"/>
    <x v="6"/>
    <s v="GCG"/>
    <s v="Shanghai pudong development bank"/>
    <s v="SPDB block chain implementation"/>
    <x v="0"/>
    <x v="1"/>
    <m/>
    <m/>
    <x v="1"/>
    <x v="0"/>
    <d v="2017-09-25T00:00:00"/>
    <s v="06/27/2017 05:33am"/>
    <x v="3"/>
    <d v="2017-09-25T00:00:00"/>
    <n v="303380"/>
    <n v="0.30337999999999998"/>
    <n v="3"/>
    <s v="07/06/2017 01:32am"/>
    <s v="Stretch"/>
    <x v="0"/>
    <s v="Cognitive Process Transformation"/>
    <s v="CPR: Blockchain Consulting"/>
    <s v="MING (MING) ZHANG"/>
    <s v="ISA-BankFS08-Blockchain"/>
    <x v="0"/>
    <m/>
  </r>
  <r>
    <s v="1I-UBJKGPF"/>
    <x v="1"/>
    <s v="Canada"/>
    <s v="Emerging Star Investment Group Inc"/>
    <s v="Blockchain development with potential Watson integration for compliance and regulation"/>
    <x v="0"/>
    <x v="1"/>
    <m/>
    <m/>
    <x v="1"/>
    <x v="0"/>
    <d v="2017-09-14T00:00:00"/>
    <s v="06/16/2017 02:34pm"/>
    <x v="1"/>
    <d v="2017-09-14T00:00:00"/>
    <n v="300002"/>
    <n v="0.30000199999999999"/>
    <n v="36"/>
    <s v="06/22/2017 01:32am"/>
    <s v="Stretch"/>
    <x v="5"/>
    <s v="Industry Platform"/>
    <s v="High Security Business Network"/>
    <s v="Ernie (ERNIE) Ling"/>
    <s v="BLKHSBN:HW SP: Blockchain High Sec Bus Netwk Blmix"/>
    <x v="0"/>
    <m/>
  </r>
  <r>
    <s v="IM-PG5T35A"/>
    <x v="4"/>
    <s v="MEA"/>
    <s v="National Identity Management Commission"/>
    <s v="NIMC Blockchain Implementation"/>
    <x v="3"/>
    <x v="1"/>
    <m/>
    <m/>
    <x v="0"/>
    <x v="12"/>
    <d v="2017-12-29T00:00:00"/>
    <s v="07/24/2017 10:16am"/>
    <x v="3"/>
    <d v="2017-12-29T00:00:00"/>
    <n v="300000"/>
    <n v="0.3"/>
    <n v="6"/>
    <s v="07/27/2017 01:32am"/>
    <s v="Stretch"/>
    <x v="0"/>
    <s v="Cognitive Process Transformation"/>
    <s v="CPR: Blockchain Consulting"/>
    <s v="IBIRONKE R. (Ibironke) KIYOMI"/>
    <s v="ISA-BankFS08-Blockchain"/>
    <x v="0"/>
    <m/>
  </r>
  <r>
    <s v="OJ-IEB07FG"/>
    <x v="2"/>
    <s v="ASEAN"/>
    <s v="PACIFIC INTERNATIONAL LINES (PRIVATE) LIMITED"/>
    <s v="LinuxOne for Blockchain."/>
    <x v="2"/>
    <x v="1"/>
    <m/>
    <m/>
    <x v="0"/>
    <x v="7"/>
    <d v="2017-12-29T00:00:00"/>
    <s v="07/20/2017 09:44pm"/>
    <x v="3"/>
    <d v="2017-12-29T00:00:00"/>
    <n v="300000"/>
    <n v="0.3"/>
    <n v="1"/>
    <s v="07/27/2017 01:32am"/>
    <s v="Stretch"/>
    <x v="4"/>
    <s v="IBM Z"/>
    <s v="IBM LinuxONE Rockhopper"/>
    <s v="MICHAEL TOON HONG (Michael Toon Hong) TEAH ANG"/>
    <s v="OPENDB:Open Source Database for Linux on Power &amp; z"/>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3"/>
    <d v="2017-12-22T00:00:00"/>
    <n v="300000"/>
    <n v="0.3"/>
    <n v="1"/>
    <s v="07/06/2017 01:32am"/>
    <s v="NIR"/>
    <x v="9"/>
    <s v="Business Analytics Platform"/>
    <s v="Datawatch Monarch Complete"/>
    <s v="DATA WITHHELD"/>
    <s v="ISA-999-NoSolutionSold"/>
    <x v="0"/>
    <m/>
  </r>
  <r>
    <s v="NB-YRUS87B"/>
    <x v="2"/>
    <s v="ASEAN"/>
    <s v="MARC ONE MEMBER COMPANY LIMITED"/>
    <s v="Block Chain"/>
    <x v="2"/>
    <x v="1"/>
    <m/>
    <m/>
    <x v="0"/>
    <x v="3"/>
    <d v="2017-10-26T00:00:00"/>
    <s v="04/14/2017 03:16am"/>
    <x v="3"/>
    <d v="2017-10-26T00:00:00"/>
    <n v="300000"/>
    <n v="0.3"/>
    <n v="12"/>
    <s v="07/06/2017 01:32am"/>
    <s v="Stretch"/>
    <x v="3"/>
    <s v="Cloud Unit Services"/>
    <s v="6950-98L IBM Cloud Managed Services (Cloud BU)"/>
    <s v="QUOC (Quoc) NGUYEN AN"/>
    <s v="NONE:No code/solution involved"/>
    <x v="0"/>
    <m/>
  </r>
  <r>
    <s v="86-VJEHF0A"/>
    <x v="0"/>
    <s v="Nordic"/>
    <s v="TURUN YLIOPISTOLLINEN"/>
    <s v="Blockchain - Isaacus esituotantohanke"/>
    <x v="3"/>
    <x v="1"/>
    <m/>
    <m/>
    <x v="0"/>
    <x v="12"/>
    <d v="2017-12-22T00:00:00"/>
    <s v="06/16/2017 02:33am"/>
    <x v="3"/>
    <d v="2017-12-22T00:00:00"/>
    <n v="300000"/>
    <n v="0.3"/>
    <n v="12"/>
    <s v="07/06/2017 01:32am"/>
    <s v="NIR"/>
    <x v="3"/>
    <s v="Cloud Developer Service"/>
    <s v="Bluemix Public Subscription"/>
    <s v="Paavo (PAAVO) Häkkinen"/>
    <s v="ISA-999-NoSolutionSold"/>
    <x v="0"/>
    <m/>
  </r>
  <r>
    <s v="DN-L5BOEPA"/>
    <x v="1"/>
    <s v="US Public"/>
    <s v="HIGHMARK INC"/>
    <s v="Blockchain at Highmark"/>
    <x v="3"/>
    <x v="1"/>
    <m/>
    <m/>
    <x v="0"/>
    <x v="11"/>
    <d v="2017-12-28T00:00:00"/>
    <s v="05/04/2017 05:23pm"/>
    <x v="3"/>
    <d v="2017-12-28T00:00:00"/>
    <n v="300000"/>
    <n v="0.3"/>
    <n v="12"/>
    <s v="07/27/2017 01:32am"/>
    <s v="Stretch"/>
    <x v="3"/>
    <s v="Cloud Developer Service"/>
    <s v="IBM Bluemix Dedicated - Runtimes"/>
    <s v="Mohammad (Mohammad) Ahmed"/>
    <s v="EXTCNAPP:CLD&amp;COG: Extend cloud native apps &amp; data"/>
    <x v="0"/>
    <m/>
  </r>
  <r>
    <s v="QT-VWP7Y5O"/>
    <x v="4"/>
    <s v="MEA"/>
    <s v="AJMAN E-GOVERNMENT"/>
    <s v="Blockchain"/>
    <x v="3"/>
    <x v="1"/>
    <m/>
    <m/>
    <x v="0"/>
    <x v="12"/>
    <d v="2017-11-30T00:00:00"/>
    <s v="07/03/2017 08:15pm"/>
    <x v="3"/>
    <d v="2017-11-30T00:00:00"/>
    <n v="300000"/>
    <n v="0.3"/>
    <n v="12"/>
    <s v="07/16/2017 03:26am"/>
    <s v="At Risk"/>
    <x v="3"/>
    <s v="Cloud Developer Service"/>
    <s v="IBM Bluemix Garage - MVP"/>
    <s v="Karim (Karim) Badr"/>
    <s v="NONE:No code/solution involved"/>
    <x v="0"/>
    <m/>
  </r>
  <r>
    <s v="Y1-T8XH74P"/>
    <x v="1"/>
    <s v="US Distribution"/>
    <s v="CVS Health"/>
    <s v="Blockchain via Bluemix"/>
    <x v="2"/>
    <x v="1"/>
    <m/>
    <m/>
    <x v="1"/>
    <x v="3"/>
    <d v="2017-09-21T00:00:00"/>
    <s v="06/09/2017 03:04pm"/>
    <x v="1"/>
    <d v="2017-09-21T00:00:00"/>
    <n v="300000"/>
    <n v="0.3"/>
    <n v="6"/>
    <s v="06/15/2017 01:32am"/>
    <s v="NIR"/>
    <x v="3"/>
    <s v="Cloud Developer Service"/>
    <s v="IBM Bluemix Garage - MVP"/>
    <s v="KELLI L. (Kelli) OLIVERI"/>
    <s v="DEVCNAPP:CLD&amp;COG: Develop cloud native apps"/>
    <x v="0"/>
    <m/>
  </r>
  <r>
    <s v="8W-VQZDU3T"/>
    <x v="1"/>
    <s v="US Finance Service"/>
    <s v="BROADRIDGE INVESTOR COMMUNICATION SOLUTIONS, INC"/>
    <s v="Blockchain"/>
    <x v="0"/>
    <x v="1"/>
    <m/>
    <m/>
    <x v="1"/>
    <x v="0"/>
    <d v="2017-07-02T00:00:00"/>
    <s v="04/03/2017 11:39am"/>
    <x v="1"/>
    <d v="2017-07-02T00:00:00"/>
    <n v="300000"/>
    <n v="0.3"/>
    <n v="12"/>
    <s v="04/06/2017 01:33am"/>
    <s v="Stretch"/>
    <x v="3"/>
    <s v="Cloud Unit Services"/>
    <m/>
    <s v="WILLIAM F. (Bill) VARELA"/>
    <s v="MULTICLD:CLD&amp;COG: Deliver multi-cloud solutions"/>
    <x v="0"/>
    <m/>
  </r>
  <r>
    <s v="4I-8BH0MEI"/>
    <x v="0"/>
    <s v="BeNeLux"/>
    <s v="ABN AMRO Bank N.V.                                                    "/>
    <s v="Torch 6 (September - December 2017)"/>
    <x v="0"/>
    <x v="1"/>
    <m/>
    <m/>
    <x v="1"/>
    <x v="0"/>
    <d v="2017-09-11T00:00:00"/>
    <d v="2017-06-23T00:00:00"/>
    <x v="0"/>
    <d v="2017-09-11T00:00:00"/>
    <n v="300000"/>
    <n v="0.3"/>
    <n v="12"/>
    <d v="2017-07-25T00:00:00"/>
    <s v="At Risk"/>
    <x v="0"/>
    <s v="Cog Process Trnsfmtn"/>
    <s v="CPR: Blockchain Consulting"/>
    <s v="*"/>
    <s v="BLUEMIXX"/>
    <x v="0"/>
    <m/>
  </r>
  <r>
    <s v="R3-NKJUOXW"/>
    <x v="6"/>
    <s v="GCG"/>
    <s v="SHAN DONG CUB COOPERATE                                               "/>
    <s v="区块链创新服务"/>
    <x v="0"/>
    <x v="1"/>
    <m/>
    <m/>
    <x v="0"/>
    <x v="0"/>
    <d v="2017-10-31T00:00:00"/>
    <d v="2017-05-15T00:00:00"/>
    <x v="3"/>
    <d v="2017-10-31T00:00:00"/>
    <n v="300000"/>
    <n v="0.3"/>
    <n v="12"/>
    <d v="2017-07-06T00:00:00"/>
    <s v="Stretch"/>
    <x v="0"/>
    <s v="Cog Process Trnsfmtn"/>
    <s v="CPR: Blockchain Consulting"/>
    <s v="ZHANG, FEN QIONG"/>
    <m/>
    <x v="0"/>
    <m/>
  </r>
  <r>
    <s v="WU-9GWSBBM"/>
    <x v="5"/>
    <s v="Japan"/>
    <s v="SBI SUMISHIN NET BANK, LTD.                                           "/>
    <s v="Project R　共通GW 要件定義"/>
    <x v="0"/>
    <x v="1"/>
    <m/>
    <m/>
    <x v="2"/>
    <x v="0"/>
    <d v="2017-06-30T00:00:00"/>
    <d v="2017-03-29T00:00:00"/>
    <x v="6"/>
    <d v="2017-06-30T00:00:00"/>
    <n v="300000"/>
    <n v="0.3"/>
    <n v="2"/>
    <d v="2017-07-06T00:00:00"/>
    <s v="Won"/>
    <x v="0"/>
    <s v="Cog Process Trnsfmtn"/>
    <s v="CPR: Blockchain Consulting"/>
    <s v="Shinoda, Yoshitaka"/>
    <s v=", EMBCLOUD, AGILE"/>
    <x v="0"/>
    <m/>
  </r>
  <r>
    <s v="OA-GYMPEJB"/>
    <x v="1"/>
    <s v="US Exception"/>
    <s v="BOLSA DE COMERCIO DE                                                  "/>
    <s v="SecLending Chain Repository"/>
    <x v="0"/>
    <x v="0"/>
    <s v="Baton Rouge"/>
    <s v="Being Delivered from Baton Rouge"/>
    <x v="2"/>
    <x v="0"/>
    <d v="2017-05-08T00:00:00"/>
    <d v="2017-01-21T00:00:00"/>
    <x v="6"/>
    <m/>
    <n v="300000"/>
    <n v="0.3"/>
    <n v="3"/>
    <d v="2017-05-14T00:00:00"/>
    <s v="Won"/>
    <x v="0"/>
    <s v="Cog Process Trnsfmtn"/>
    <s v="CPR: Blockchain Consulting"/>
    <s v="MELLADO NUNEZ, ALVARO"/>
    <m/>
    <x v="0"/>
    <m/>
  </r>
  <r>
    <s v="HP-DEVUEZ9"/>
    <x v="0"/>
    <s v="Nordic"/>
    <s v="Svenska Handelsbanken"/>
    <s v="Blockchain @ Handelsbanken"/>
    <x v="0"/>
    <x v="1"/>
    <m/>
    <m/>
    <x v="0"/>
    <x v="0"/>
    <d v="2017-10-20T00:00:00"/>
    <s v="01/23/2017 10:18am"/>
    <x v="3"/>
    <d v="2017-10-20T00:00:00"/>
    <n v="300000"/>
    <n v="0.3"/>
    <n v="12"/>
    <s v="07/13/2017 01:32am"/>
    <s v="NIR"/>
    <x v="0"/>
    <s v="Cloud Application Innovation"/>
    <s v="CAI Accel App Dev &amp; Integration - Bluemix"/>
    <s v="Christian (Christian) Lassen"/>
    <s v="BLKHSBN:HW SP: Blockchain High Sec Bus Netwk Blmix"/>
    <x v="0"/>
    <m/>
  </r>
  <r>
    <s v="UR-96IAWFJ"/>
    <x v="3"/>
    <s v="Mexico"/>
    <s v="MAPFRE TEPEYAC, S.A."/>
    <s v="Blockchain Insurance"/>
    <x v="0"/>
    <x v="1"/>
    <m/>
    <m/>
    <x v="1"/>
    <x v="6"/>
    <d v="2017-08-22T00:00:00"/>
    <s v="12/07/2016 12:46pm"/>
    <x v="3"/>
    <d v="2017-08-22T00:00:00"/>
    <n v="300000"/>
    <n v="0.3"/>
    <n v="12"/>
    <s v="07/06/2017 01:33am"/>
    <s v="Key stretch"/>
    <x v="0"/>
    <s v="Cloud Application Innovation"/>
    <s v="CAI- SAP- GBS Software Support/Enhancements"/>
    <s v="CAIO (CAIO) RAINERIO DE ARAUJO SILVA"/>
    <s v="ZBLKPOC:HW SP: Blockchain Proof of Concept"/>
    <x v="0"/>
    <m/>
  </r>
  <r>
    <s v="SE-69XF6K8"/>
    <x v="0"/>
    <s v="BeNeLux"/>
    <s v="PROXIMUS PLC"/>
    <s v="Blockchain integration"/>
    <x v="4"/>
    <x v="1"/>
    <m/>
    <m/>
    <x v="0"/>
    <x v="9"/>
    <d v="2017-11-26T00:00:00"/>
    <s v="12/14/2016 06:20pm"/>
    <x v="3"/>
    <d v="2017-11-26T00:00:00"/>
    <n v="300000"/>
    <n v="0.3"/>
    <n v="12"/>
    <s v="07/20/2017 01:32am"/>
    <s v="Key stretch"/>
    <x v="0"/>
    <s v="Cognitive Process Transformation"/>
    <s v="CBDS: AI &amp; WDP - Discovery &amp; Exploration"/>
    <s v="Arnaud (ARNAUD) Hay"/>
    <s v="BLUEMIXX:GBS Bluemix Custom Application Services, ISA-TMECS04-SystemsTransf"/>
    <x v="0"/>
    <m/>
  </r>
  <r>
    <s v="E6-187VD7V"/>
    <x v="1"/>
    <s v="US Federal"/>
    <s v="CIV - US Office of Personnel Management (OPM) 9031"/>
    <s v="OPM Blockchain Pilot 2017"/>
    <x v="3"/>
    <x v="1"/>
    <m/>
    <m/>
    <x v="1"/>
    <x v="12"/>
    <d v="2017-09-30T00:00:00"/>
    <s v="04/24/2017 09:28am"/>
    <x v="1"/>
    <d v="2017-10-02T00:00:00"/>
    <n v="300000"/>
    <n v="0.3"/>
    <n v="3"/>
    <s v="07/25/2017 07:22pm"/>
    <s v="NIR"/>
    <x v="0"/>
    <s v="Cognitive Process Transformation"/>
    <s v="CBDS: Analytics - Cognitive Process"/>
    <s v="Zbynek (Zbynek) Krobot"/>
    <s v="IGSPU:Procurement Support - Unknown at this Time, ISA-GovtPG45-PublicSafety"/>
    <x v="0"/>
    <m/>
  </r>
  <r>
    <s v="KV-OZLLO9E"/>
    <x v="0"/>
    <s v="France"/>
    <s v="SOC MUTUELLE D'ASSURANCE DU BTP"/>
    <s v="BlockChain"/>
    <x v="0"/>
    <x v="1"/>
    <m/>
    <m/>
    <x v="0"/>
    <x v="6"/>
    <d v="2017-12-31T00:00:00"/>
    <s v="11/15/2016 10:46am"/>
    <x v="3"/>
    <d v="2017-12-31T00:00:00"/>
    <n v="300000"/>
    <n v="0.3"/>
    <n v="12"/>
    <s v="07/20/2017 01:32am"/>
    <s v="Stretch"/>
    <x v="0"/>
    <s v="Cognitive Process Transformation"/>
    <s v="CBDS: Analytics - GBS Software Support/Enhancements"/>
    <s v="Pascale (PASCALE) Ascione"/>
    <s v="ANBRDG2C:ANA SP:Bridge-to-Cloud"/>
    <x v="0"/>
    <m/>
  </r>
  <r>
    <s v="1J-66GJ3W0"/>
    <x v="1"/>
    <s v="US Distribution"/>
    <s v="THE KROGER CO"/>
    <s v="Blockchain - DSD Shipment and Payment"/>
    <x v="2"/>
    <x v="1"/>
    <m/>
    <m/>
    <x v="1"/>
    <x v="3"/>
    <d v="2017-08-25T00:00:00"/>
    <s v="10/19/2016 01:34pm"/>
    <x v="3"/>
    <d v="2017-08-25T00:00:00"/>
    <n v="300000"/>
    <n v="0.3"/>
    <n v="5"/>
    <s v="07/20/2017 01:32am"/>
    <s v="Stretch"/>
    <x v="0"/>
    <s v="Cognitive Process Transformation"/>
    <s v="CBDS: Analytics - GBS Software Support/Enhancements"/>
    <s v="RICHARD (Richard) MARTIN"/>
    <s v="ISA-RetailDS12BACK-BackOfficeTrans, ZBLKPOC:HW SP: Blockchain Proof of Concept"/>
    <x v="0"/>
    <m/>
  </r>
  <r>
    <s v="8I-RCV7T1V"/>
    <x v="1"/>
    <s v="US Distribution"/>
    <s v="THE KROGER CO"/>
    <s v="Blockchain - Manufacturing Parts Traceability"/>
    <x v="2"/>
    <x v="1"/>
    <m/>
    <m/>
    <x v="1"/>
    <x v="3"/>
    <d v="2017-08-25T00:00:00"/>
    <s v="10/19/2016 01:28pm"/>
    <x v="3"/>
    <d v="2017-08-25T00:00:00"/>
    <n v="300000"/>
    <n v="0.3"/>
    <n v="4"/>
    <s v="07/20/2017 01:32am"/>
    <s v="Stretch"/>
    <x v="0"/>
    <s v="Cognitive Process Transformation"/>
    <s v="CBDS: Analytics - GBS Software Support/Enhancements"/>
    <s v="RICHARD (Richard) MARTIN"/>
    <s v="ISA-CPGDS04-PrfMgt&amp;Plng, ZBLKPOC:HW SP: Blockchain Proof of Concept"/>
    <x v="0"/>
    <m/>
  </r>
  <r>
    <s v="8S-R4DS4JA"/>
    <x v="1"/>
    <s v="US Federal"/>
    <s v="SOCIAL SECURITY ADMINISTRATION"/>
    <s v="SSA Blockchain"/>
    <x v="3"/>
    <x v="1"/>
    <m/>
    <m/>
    <x v="1"/>
    <x v="12"/>
    <d v="2017-09-28T00:00:00"/>
    <s v="06/06/2017 11:15pm"/>
    <x v="1"/>
    <d v="2017-09-28T00:00:00"/>
    <n v="300000"/>
    <n v="0.3"/>
    <n v="12"/>
    <s v="06/08/2017 11:54pm"/>
    <s v="Stretch"/>
    <x v="0"/>
    <s v="Cognitive Process Transformation"/>
    <s v="CPR: Blockchain - Apple"/>
    <s v="Carol G. (Carol) Cowell"/>
    <s v="BLKHSBN:HW SP: Blockchain High Sec Bus Netwk Blmix"/>
    <x v="0"/>
    <m/>
  </r>
  <r>
    <s v="4L-VDWSNXM"/>
    <x v="2"/>
    <s v="Korea"/>
    <s v="EXPORT IMPORT BANK"/>
    <s v="[KEIB] Blockchain Pilot for FX"/>
    <x v="0"/>
    <x v="1"/>
    <m/>
    <m/>
    <x v="0"/>
    <x v="0"/>
    <d v="2017-11-24T00:00:00"/>
    <s v="02/19/2017 07:40am"/>
    <x v="1"/>
    <d v="2017-11-24T00:00:00"/>
    <n v="300000"/>
    <n v="0.3"/>
    <n v="4"/>
    <s v="02/23/2017 01:32am"/>
    <s v="NIR"/>
    <x v="0"/>
    <s v="Cognitive Process Transformation"/>
    <s v="CPR: Blockchain Consulting"/>
    <s v="Dong Won (DONG WON) Kwon"/>
    <s v="ISA-999-NoSolutionSold"/>
    <x v="0"/>
    <m/>
  </r>
  <r>
    <s v="K7-0P5VZJD"/>
    <x v="2"/>
    <s v="Korea"/>
    <s v="BUSAN PORT AUTHORITY"/>
    <s v="Master Planning for BlockChain"/>
    <x v="6"/>
    <x v="1"/>
    <m/>
    <m/>
    <x v="0"/>
    <x v="10"/>
    <d v="2017-10-27T00:00:00"/>
    <s v="04/12/2017 03:56am"/>
    <x v="3"/>
    <d v="2017-10-27T00:00:00"/>
    <n v="300000"/>
    <n v="0.3"/>
    <n v="4"/>
    <s v="07/05/2017 02:47am"/>
    <s v="Stretch"/>
    <x v="0"/>
    <s v="Cognitive Process Transformation"/>
    <s v="CPR: Blockchain Consulting"/>
    <s v="CHANG HEE (Chang Hee) BANG"/>
    <s v="ACTINSIG:CLD&amp;COG: Transform processes w/ insights"/>
    <x v="0"/>
    <m/>
  </r>
  <r>
    <s v="ZE-ZZX48D2"/>
    <x v="2"/>
    <s v="Korea"/>
    <s v="KL.NET"/>
    <s v="Logistics Blockchain Pilot"/>
    <x v="6"/>
    <x v="1"/>
    <m/>
    <m/>
    <x v="1"/>
    <x v="10"/>
    <d v="2017-08-21T00:00:00"/>
    <s v="06/28/2017 01:41am"/>
    <x v="0"/>
    <d v="2017-09-26T00:00:00"/>
    <n v="300000"/>
    <n v="0.3"/>
    <n v="4"/>
    <s v="07/27/2017 01:23am"/>
    <s v="Stretch"/>
    <x v="0"/>
    <s v="Cognitive Process Transformation"/>
    <s v="CPR: Blockchain Consulting"/>
    <s v="YOO SHIN (Yoo Shin) YOON"/>
    <s v="ACTINSIG:CLD&amp;COG: Transform processes w/ insights"/>
    <x v="0"/>
    <m/>
  </r>
  <r>
    <s v="0R-Y9N5VY3"/>
    <x v="0"/>
    <s v="BeNeLux"/>
    <s v="EANDIS CVBA"/>
    <s v="BlockChain for flex"/>
    <x v="4"/>
    <x v="1"/>
    <m/>
    <m/>
    <x v="1"/>
    <x v="8"/>
    <d v="2017-09-28T00:00:00"/>
    <s v="05/09/2017 06:15am"/>
    <x v="0"/>
    <d v="2017-09-28T00:00:00"/>
    <n v="300000"/>
    <n v="0.3"/>
    <n v="12"/>
    <s v="07/13/2017 01:32am"/>
    <s v="Stretch"/>
    <x v="0"/>
    <s v="Cognitive Process Transformation"/>
    <s v="CPR: Blockchain Consulting"/>
    <s v="Leo (LEO) Dijkstra"/>
    <s v="ISA-E&amp;UCS06AMGT-AssetMgt"/>
    <x v="0"/>
    <m/>
  </r>
  <r>
    <s v="N2-1ER7S7N"/>
    <x v="0"/>
    <s v="BeNeLux"/>
    <s v="ENEXIS B.V."/>
    <s v="Blockchain - Bluemix project follow up"/>
    <x v="4"/>
    <x v="1"/>
    <m/>
    <m/>
    <x v="0"/>
    <x v="8"/>
    <d v="2017-10-20T00:00:00"/>
    <s v="10/26/2016 09:52am"/>
    <x v="0"/>
    <d v="2017-10-20T00:00:00"/>
    <n v="300000"/>
    <n v="0.3"/>
    <n v="9"/>
    <s v="07/20/2017 01:32am"/>
    <s v="Key stretch"/>
    <x v="0"/>
    <s v="Cognitive Process Transformation"/>
    <s v="CPR: Blockchain Consulting"/>
    <s v="Leo (LEO) Dijkstra"/>
    <s v="ZBLKPOC:HW SP: Blockchain Proof of Concept"/>
    <x v="0"/>
    <m/>
  </r>
  <r>
    <s v="WK-IBUL7F3"/>
    <x v="0"/>
    <s v="CEE"/>
    <s v="Sberbank of Russia"/>
    <s v="Blockchain phase 2 for CIB"/>
    <x v="0"/>
    <x v="1"/>
    <m/>
    <m/>
    <x v="1"/>
    <x v="0"/>
    <d v="2017-09-10T00:00:00"/>
    <s v="03/17/2017 08:45am"/>
    <x v="1"/>
    <d v="2017-09-10T00:00:00"/>
    <n v="300000"/>
    <n v="0.3"/>
    <n v="12"/>
    <s v="03/23/2017 02:32am"/>
    <s v="Stretch"/>
    <x v="0"/>
    <s v="Cognitive Process Transformation"/>
    <s v="CPR: Blockchain Consulting"/>
    <s v="YANA (YANA) Kiseleva"/>
    <s v="ZBLKPOC:HW SP: Blockchain Proof of Concept"/>
    <x v="0"/>
    <m/>
  </r>
  <r>
    <s v="8M-D4DGZUQ"/>
    <x v="0"/>
    <s v="DACH"/>
    <s v="Bühler AG"/>
    <s v="Blockchain for food safety; start at the grain sorting"/>
    <x v="1"/>
    <x v="1"/>
    <m/>
    <m/>
    <x v="1"/>
    <x v="2"/>
    <d v="2017-09-19T00:00:00"/>
    <s v="02/17/2017 06:11am"/>
    <x v="1"/>
    <d v="2017-09-19T00:00:00"/>
    <n v="300000"/>
    <n v="0.3"/>
    <n v="12"/>
    <s v="02/23/2017 01:32am"/>
    <s v="Stretch"/>
    <x v="0"/>
    <s v="Cognitive Process Transformation"/>
    <s v="CPR: Blockchain Consulting"/>
    <s v="DATA WITHHELD"/>
    <s v="ZBLKPOC:HW SP: Blockchain Proof of Concept"/>
    <x v="0"/>
    <m/>
  </r>
  <r>
    <s v="EZ-49VSDT1"/>
    <x v="0"/>
    <s v="DACH"/>
    <s v="Zeppelin Baumaschinen GmbH"/>
    <s v="Blockchain für speziell Prozesse"/>
    <x v="2"/>
    <x v="1"/>
    <m/>
    <m/>
    <x v="1"/>
    <x v="3"/>
    <d v="2017-09-29T00:00:00"/>
    <s v="06/22/2017 05:19am"/>
    <x v="3"/>
    <d v="2017-09-29T00:00:00"/>
    <n v="300000"/>
    <n v="0.3"/>
    <n v="12"/>
    <s v="07/17/2017 09:00am"/>
    <s v="Stretch"/>
    <x v="0"/>
    <s v="Cognitive Process Transformation"/>
    <s v="CPR: Blockchain Consulting"/>
    <s v="DATA WITHHELD"/>
    <s v="ZBLKPOC:HW SP: Blockchain Proof of Concept"/>
    <x v="0"/>
    <m/>
  </r>
  <r>
    <s v="TB-QVVH1F8"/>
    <x v="0"/>
    <s v="DACH"/>
    <s v="Hupac SA"/>
    <s v="Hupac Blockchain"/>
    <x v="2"/>
    <x v="1"/>
    <m/>
    <m/>
    <x v="1"/>
    <x v="7"/>
    <d v="2017-09-06T00:00:00"/>
    <s v="05/26/2017 05:05am"/>
    <x v="3"/>
    <d v="2017-09-06T00:00:00"/>
    <n v="300000"/>
    <n v="0.3"/>
    <n v="6"/>
    <s v="07/06/2017 01:33am"/>
    <s v="Stretch"/>
    <x v="0"/>
    <s v="Cognitive Process Transformation"/>
    <s v="CPR: Blockchain Consulting"/>
    <s v="DATA WITHHELD"/>
    <s v="ZBLKPOC:HW SP: Blockchain Proof of Concept"/>
    <x v="0"/>
    <m/>
  </r>
  <r>
    <s v="CY-54D9AHT"/>
    <x v="6"/>
    <s v="GCG"/>
    <s v="Nutricia Early Life Nutrition Management (Shanghai) Co., Ltd."/>
    <s v="blockchain"/>
    <x v="2"/>
    <x v="1"/>
    <m/>
    <m/>
    <x v="1"/>
    <x v="3"/>
    <d v="2017-09-30T00:00:00"/>
    <s v="05/09/2017 12:34am"/>
    <x v="3"/>
    <d v="2017-09-30T00:00:00"/>
    <n v="300000"/>
    <n v="0.3"/>
    <n v="12"/>
    <s v="07/27/2017 01:32am"/>
    <s v="Stretch"/>
    <x v="0"/>
    <s v="Cognitive Process Transformation"/>
    <s v="CPR: Blockchain Consulting"/>
    <s v="ZHENG (ZHENG) GU"/>
    <s v="NONE:No code/solution involved"/>
    <x v="0"/>
    <m/>
  </r>
  <r>
    <s v="NJ-LHUNN6L"/>
    <x v="6"/>
    <s v="GCG"/>
    <s v="AIA COMPANY LIMITED"/>
    <s v="AIA - BlockChain Phase 2"/>
    <x v="0"/>
    <x v="1"/>
    <m/>
    <m/>
    <x v="0"/>
    <x v="6"/>
    <d v="2017-12-29T00:00:00"/>
    <s v="06/13/2017 11:06pm"/>
    <x v="3"/>
    <d v="2017-12-29T00:00:00"/>
    <n v="300000"/>
    <n v="0.3"/>
    <n v="9"/>
    <s v="07/06/2017 01:32am"/>
    <s v="Stretch"/>
    <x v="0"/>
    <s v="Cognitive Process Transformation"/>
    <s v="CPR: Blockchain Consulting"/>
    <s v="JULIANA (JULIANA) LO"/>
    <s v="ISA-BankFS08-Blockchain"/>
    <x v="0"/>
    <m/>
  </r>
  <r>
    <s v="UC-A6QD2LA"/>
    <x v="1"/>
    <s v="US Communica/CSI"/>
    <s v="TURNER"/>
    <s v="Turner Blockchain"/>
    <x v="4"/>
    <x v="1"/>
    <m/>
    <m/>
    <x v="0"/>
    <x v="9"/>
    <d v="2017-10-16T00:00:00"/>
    <s v="07/18/2017 12:28pm"/>
    <x v="3"/>
    <d v="2017-10-16T00:00:00"/>
    <n v="300000"/>
    <n v="0.3"/>
    <n v="12"/>
    <s v="07/20/2017 01:32am"/>
    <s v="Stretch"/>
    <x v="0"/>
    <s v="Cognitive Process Transformation"/>
    <s v="CPR: Blockchain Consulting"/>
    <s v="DIANA (Diana) BERMAN"/>
    <s v="ZBLKPOC:HW SP: Blockchain Proof of Concept"/>
    <x v="0"/>
    <m/>
  </r>
  <r>
    <s v="0O-DOIKGXI"/>
    <x v="1"/>
    <s v="US Distribution"/>
    <s v="MANPOWERGROUP INC."/>
    <s v="Blockchain for internal financial management"/>
    <x v="2"/>
    <x v="1"/>
    <m/>
    <m/>
    <x v="1"/>
    <x v="3"/>
    <d v="2017-09-29T00:00:00"/>
    <s v="01/30/2017 11:22am"/>
    <x v="3"/>
    <d v="2017-09-29T00:00:00"/>
    <n v="300000"/>
    <n v="0.3"/>
    <n v="12"/>
    <s v="06/22/2017 01:32am"/>
    <s v="Stretch"/>
    <x v="0"/>
    <s v="Cognitive Process Transformation"/>
    <s v="CPR: Blockchain Consulting"/>
    <s v="MARIA BELEN (Maria Belen) ROMERO STAJANO"/>
    <s v="ZBLKPOC:HW SP: Blockchain Proof of Concept"/>
    <x v="0"/>
    <m/>
  </r>
  <r>
    <s v="OS-TNW3UA4"/>
    <x v="1"/>
    <s v="US Distribution"/>
    <s v="ARCHER DANIELS MIDLAND CO"/>
    <s v="blockchain pilot"/>
    <x v="2"/>
    <x v="1"/>
    <m/>
    <m/>
    <x v="1"/>
    <x v="3"/>
    <d v="2017-09-29T00:00:00"/>
    <s v="02/24/2017 08:35am"/>
    <x v="3"/>
    <d v="2017-09-29T00:00:00"/>
    <n v="300000"/>
    <n v="0.3"/>
    <n v="3"/>
    <s v="06/08/2017 01:31am"/>
    <s v="Stretch"/>
    <x v="0"/>
    <s v="Cognitive Process Transformation"/>
    <s v="CPR: Blockchain Consulting"/>
    <s v="Jerry (Jerry) Lis"/>
    <s v="ZBLKPOC:HW SP: Blockchain Proof of Concept, ISA-CPGDS03-SmrtSupplyNtwks"/>
    <x v="0"/>
    <m/>
  </r>
  <r>
    <s v="QB-EFZY47Z"/>
    <x v="1"/>
    <s v="US Distribution"/>
    <s v="Follett Corporation"/>
    <s v="Blockchain for book counterfeit"/>
    <x v="2"/>
    <x v="1"/>
    <m/>
    <m/>
    <x v="1"/>
    <x v="3"/>
    <d v="2017-09-29T00:00:00"/>
    <s v="03/23/2017 04:29pm"/>
    <x v="3"/>
    <d v="2017-09-29T00:00:00"/>
    <n v="300000"/>
    <n v="0.3"/>
    <n v="12"/>
    <s v="06/15/2017 01:31am"/>
    <s v="Stretch"/>
    <x v="0"/>
    <s v="Cognitive Process Transformation"/>
    <s v="CPR: Blockchain Consulting"/>
    <s v="MARIA BELEN (Maria Belen) ROMERO STAJANO"/>
    <s v="ZBLKPOC:HW SP: Blockchain Proof of Concept"/>
    <x v="0"/>
    <m/>
  </r>
  <r>
    <s v="51-51Y3A2E"/>
    <x v="1"/>
    <s v="US Finance Service"/>
    <s v="WESTERN ASSET MANAGEMENT COMPANY"/>
    <s v="WAMCO - Blockchain"/>
    <x v="0"/>
    <x v="1"/>
    <m/>
    <m/>
    <x v="1"/>
    <x v="0"/>
    <d v="2017-09-29T00:00:00"/>
    <s v="05/29/2017 09:38pm"/>
    <x v="1"/>
    <d v="2017-09-29T00:00:00"/>
    <n v="300000"/>
    <n v="0.3"/>
    <n v="3"/>
    <s v="06/01/2017 01:32am"/>
    <s v="Stretch"/>
    <x v="0"/>
    <s v="Cognitive Process Transformation"/>
    <s v="CPR: Blockchain Consulting"/>
    <s v="SELIM A. (Selim) YAHIA"/>
    <s v="ISA-BankFS08-Blockchain"/>
    <x v="0"/>
    <m/>
  </r>
  <r>
    <s v="X0-1XQDDT5"/>
    <x v="1"/>
    <s v="US Finance Service"/>
    <s v="EQUIFAX INC"/>
    <s v="Equifax - first Blockchain project"/>
    <x v="0"/>
    <x v="1"/>
    <m/>
    <m/>
    <x v="1"/>
    <x v="0"/>
    <d v="2017-07-17T00:00:00"/>
    <s v="04/18/2017 03:02pm"/>
    <x v="1"/>
    <d v="2017-07-17T00:00:00"/>
    <n v="300000"/>
    <n v="0.3"/>
    <n v="3"/>
    <s v="07/16/2017 05:53pm"/>
    <s v="Stretch"/>
    <x v="0"/>
    <s v="Cognitive Process Transformation"/>
    <s v="CPR: Blockchain Consulting"/>
    <s v="Bart (Bart) Cant"/>
    <s v="ISA-BankFS08-Blockchain"/>
    <x v="0"/>
    <m/>
  </r>
  <r>
    <s v="T2-96RM9N2"/>
    <x v="1"/>
    <s v="US Finance Service"/>
    <s v="THE PRUDENTIAL INSURANCE COMPANY OF AMERICA"/>
    <s v="Blockchain First Value Project"/>
    <x v="0"/>
    <x v="0"/>
    <s v="US Garage &amp; IRL"/>
    <s v="Place Holder, Initial discussion on."/>
    <x v="1"/>
    <x v="6"/>
    <d v="2017-07-28T00:00:00"/>
    <s v="02/17/2017 12:00pm"/>
    <x v="3"/>
    <d v="2017-07-28T00:00:00"/>
    <n v="300000"/>
    <n v="0.3"/>
    <n v="12"/>
    <s v="07/20/2017 01:32am"/>
    <s v="Stretch"/>
    <x v="0"/>
    <s v="Cognitive Process Transformation"/>
    <s v="CPR: Blockchain Consulting"/>
    <s v="PRAMOD (Pramod) ACHANTA"/>
    <s v="ISA-BankFMFS03-BackOfficeOps"/>
    <x v="0"/>
    <m/>
  </r>
  <r>
    <s v="N2-77ZU4AC"/>
    <x v="1"/>
    <s v="US Public"/>
    <s v="ABBVIE INC"/>
    <s v="Blockchain POC for supply chain"/>
    <x v="3"/>
    <x v="1"/>
    <m/>
    <m/>
    <x v="0"/>
    <x v="11"/>
    <d v="2017-10-15T00:00:00"/>
    <s v="07/17/2017 08:31am"/>
    <x v="4"/>
    <d v="2017-10-15T00:00:00"/>
    <n v="300000"/>
    <n v="0.3"/>
    <n v="3"/>
    <s v="07/20/2017 01:32am"/>
    <s v="Stretch"/>
    <x v="0"/>
    <s v="Cognitive Process Transformation"/>
    <s v="CPR: Blockchain Consulting"/>
    <s v="MARK A. (Mark) TRESHOCK"/>
    <m/>
    <x v="0"/>
    <m/>
  </r>
  <r>
    <s v="70-09ZDAOA"/>
    <x v="1"/>
    <s v="US Public"/>
    <s v="ABBOTT LABORATORIES"/>
    <s v="Blockchain Pilot for Abbott"/>
    <x v="3"/>
    <x v="1"/>
    <m/>
    <m/>
    <x v="1"/>
    <x v="11"/>
    <d v="2017-08-15T00:00:00"/>
    <s v="03/08/2017 10:55am"/>
    <x v="1"/>
    <d v="2017-08-15T00:00:00"/>
    <n v="300000"/>
    <n v="0.3"/>
    <n v="2"/>
    <s v="07/03/2017 02:51pm"/>
    <s v="Key stretch"/>
    <x v="0"/>
    <s v="Cognitive Process Transformation"/>
    <s v="CPR: Blockchain Consulting"/>
    <s v="MARK A. (Mark) TRESHOCK"/>
    <m/>
    <x v="0"/>
    <m/>
  </r>
  <r>
    <s v="5Z-QI0YF56"/>
    <x v="1"/>
    <s v="US Public"/>
    <s v="BLUE CROSS &amp; BLUE SHIELD ASSOCIATION"/>
    <s v="Blockchain Garage for Blue Cross Association"/>
    <x v="3"/>
    <x v="1"/>
    <m/>
    <m/>
    <x v="0"/>
    <x v="11"/>
    <d v="2017-12-22T00:00:00"/>
    <s v="03/28/2017 11:16pm"/>
    <x v="3"/>
    <d v="2017-12-22T00:00:00"/>
    <n v="300000"/>
    <n v="0.3"/>
    <n v="12"/>
    <s v="07/21/2017 03:01pm"/>
    <s v="Stretch"/>
    <x v="0"/>
    <s v="Cognitive Process Transformation"/>
    <s v="CPR: Blockchain Consulting"/>
    <s v="Bao (Bao) Bui"/>
    <s v="CLOUD1:All Cloud Sales other than to Cloud SPs"/>
    <x v="0"/>
    <m/>
  </r>
  <r>
    <s v="KB-YVREBHV"/>
    <x v="1"/>
    <s v="US Public"/>
    <s v="ABBOTT LABORATORIES"/>
    <s v="Taulia supplier financing and working capital improvement combined with Blockchain - Resell Taulia Licenses"/>
    <x v="3"/>
    <x v="1"/>
    <m/>
    <m/>
    <x v="1"/>
    <x v="11"/>
    <d v="2017-09-15T00:00:00"/>
    <s v="03/24/2017 11:38am"/>
    <x v="1"/>
    <d v="2017-09-15T00:00:00"/>
    <n v="300000"/>
    <n v="0.3"/>
    <n v="12"/>
    <s v="06/28/2017 10:14am"/>
    <s v="Stretch"/>
    <x v="0"/>
    <s v="Cognitive Process Transformation"/>
    <s v="CPR: Finance Transformation / Advisory"/>
    <s v="BARBARA J. (Barbara) REIDNER"/>
    <s v="ISA-PharmPL90-EnterpriseModern"/>
    <x v="0"/>
    <m/>
  </r>
  <r>
    <s v="3O-7VW7SO9"/>
    <x v="0"/>
    <s v="DACH"/>
    <s v="ADUNO SA"/>
    <s v="Blockchain"/>
    <x v="0"/>
    <x v="1"/>
    <m/>
    <m/>
    <x v="1"/>
    <x v="0"/>
    <d v="2017-09-22T00:00:00"/>
    <s v="09/22/2016 09:04am"/>
    <x v="3"/>
    <d v="2017-09-22T00:00:00"/>
    <n v="300000"/>
    <n v="0.3"/>
    <n v="12"/>
    <s v="06/22/2017 01:32am"/>
    <s v="NIR"/>
    <x v="0"/>
    <s v="Cognitive Process Transformation"/>
    <s v="CPS: Operate Advisory Services for Cognitive Automation"/>
    <s v="DATA WITHHELD"/>
    <s v="ZBLKPOC:HW SP: Blockchain Proof of Concept"/>
    <x v="0"/>
    <m/>
  </r>
  <r>
    <s v="8O-GVRD83M"/>
    <x v="0"/>
    <s v="France"/>
    <s v="AUCHAN CENTRALE D ACHAT"/>
    <s v="démarrer un Projet Blockchain (EDI) Auchan Retail"/>
    <x v="2"/>
    <x v="1"/>
    <m/>
    <m/>
    <x v="0"/>
    <x v="3"/>
    <d v="2017-11-30T00:00:00"/>
    <s v="04/21/2017 04:11pm"/>
    <x v="1"/>
    <d v="2017-11-30T00:00:00"/>
    <n v="300000"/>
    <n v="0.3"/>
    <n v="12"/>
    <s v="04/27/2017 01:32am"/>
    <s v="Stretch"/>
    <x v="0"/>
    <s v="Cognitive Process Transformation"/>
    <m/>
    <s v="Lionel (LIONEL) Chambet"/>
    <s v="ISA-RetailDS15OMCM-OmChanCom"/>
    <x v="0"/>
    <m/>
  </r>
  <r>
    <s v="9U-RX46E5P"/>
    <x v="0"/>
    <s v="UKI"/>
    <s v="PADDY POWER PLC"/>
    <s v="Blockchain Opportunity with Colm O'Reilly and Shane sweeney"/>
    <x v="4"/>
    <x v="1"/>
    <m/>
    <m/>
    <x v="1"/>
    <x v="9"/>
    <d v="2017-08-01T00:00:00"/>
    <s v="05/03/2017 03:15am"/>
    <x v="1"/>
    <d v="2017-08-01T00:00:00"/>
    <n v="300000"/>
    <n v="0.3"/>
    <n v="12"/>
    <s v="05/04/2017 01:32am"/>
    <s v="Stretch"/>
    <x v="0"/>
    <s v="Cognitive Process Transformation"/>
    <m/>
    <s v="Patrick (PATRICK) Duffy"/>
    <m/>
    <x v="0"/>
    <m/>
  </r>
  <r>
    <s v="EB-H6C2ORQ"/>
    <x v="1"/>
    <s v="US Federal"/>
    <s v="US DEPT OF JUSTICE"/>
    <s v="FBI Blockchain"/>
    <x v="3"/>
    <x v="1"/>
    <m/>
    <m/>
    <x v="1"/>
    <x v="12"/>
    <d v="2017-09-29T00:00:00"/>
    <s v="02/10/2017 02:31pm"/>
    <x v="1"/>
    <d v="2017-09-29T00:00:00"/>
    <n v="300000"/>
    <n v="0.3"/>
    <n v="12"/>
    <s v="05/23/2017 09:54am"/>
    <s v="NIR"/>
    <x v="0"/>
    <s v="Cognitive Process Transformation"/>
    <m/>
    <s v="JARRETT E. (JARRETT) WALKER"/>
    <m/>
    <x v="0"/>
    <m/>
  </r>
  <r>
    <s v="UF-BTNHQRL"/>
    <x v="1"/>
    <s v="US Finance Service"/>
    <s v="SUNTRUST BANKS, INC."/>
    <s v="SunTrust BlockChain POC (Wholesale)"/>
    <x v="0"/>
    <x v="1"/>
    <m/>
    <m/>
    <x v="1"/>
    <x v="0"/>
    <d v="2017-08-11T00:00:00"/>
    <s v="04/25/2016 04:31pm"/>
    <x v="4"/>
    <d v="2017-08-11T00:00:00"/>
    <n v="300000"/>
    <n v="0.3"/>
    <n v="6"/>
    <s v="03/18/2017 06:44pm"/>
    <s v="NIR"/>
    <x v="0"/>
    <s v="Cloud Application Innovation"/>
    <m/>
    <s v="SHAWN A. (Shawn) DSOUZA"/>
    <s v="EMBCLOUD:GBS Embedded Cloud, ISA-BankFS14-FrntOfficeTransf"/>
    <x v="0"/>
    <m/>
  </r>
  <r>
    <s v="F9-MSU3YF1"/>
    <x v="1"/>
    <s v="US Industrial"/>
    <s v="SHELL OIL PRODUCTS US"/>
    <s v="Blockchain - Supply Chain - Capital Projects - Billing Errors/EPC 3rd party insight"/>
    <x v="1"/>
    <x v="1"/>
    <m/>
    <m/>
    <x v="0"/>
    <x v="4"/>
    <d v="2017-11-29T00:00:00"/>
    <s v="03/15/2017 02:30pm"/>
    <x v="1"/>
    <d v="2017-11-29T00:00:00"/>
    <n v="300000"/>
    <n v="0.3"/>
    <n v="4"/>
    <s v="06/08/2017 01:57pm"/>
    <s v="Stretch"/>
    <x v="0"/>
    <s v="Cognitive Process Transformation"/>
    <m/>
    <s v="JENNIFER M. (Jennifer) BLAIR"/>
    <m/>
    <x v="0"/>
    <m/>
  </r>
  <r>
    <s v="DI-8MHCA0P"/>
    <x v="2"/>
    <s v="ISA"/>
    <s v="THE KARUR VYSYA BANK LIMITED"/>
    <s v="ATM transaction settlement solution with blockchain (ATMIA Event)"/>
    <x v="5"/>
    <x v="1"/>
    <m/>
    <m/>
    <x v="0"/>
    <x v="0"/>
    <d v="2017-11-03T00:00:00"/>
    <s v="04/27/2017 07:25am"/>
    <x v="3"/>
    <d v="2017-11-03T00:00:00"/>
    <n v="300000"/>
    <n v="0.3"/>
    <n v="12"/>
    <s v="07/27/2017 01:32am"/>
    <s v="Stretch"/>
    <x v="2"/>
    <s v="Technology Support Services"/>
    <s v="6950-14S ATM and Branch Services Support Solutions"/>
    <s v="Gopalakrishnan (Gopalakrishnan) Kolathu"/>
    <s v="NONE:No code/solution involved"/>
    <x v="0"/>
    <m/>
  </r>
  <r>
    <s v="41-6KS3LLD"/>
    <x v="1"/>
    <s v="US Distribution"/>
    <s v="THE KROGER CO"/>
    <s v="Blockchain- DSD Shipment and Payment"/>
    <x v="2"/>
    <x v="1"/>
    <m/>
    <m/>
    <x v="1"/>
    <x v="3"/>
    <d v="2017-08-25T00:00:00"/>
    <s v="05/02/2017 10:59am"/>
    <x v="3"/>
    <d v="2017-08-25T00:00:00"/>
    <n v="300000"/>
    <n v="0.3"/>
    <n v="12"/>
    <s v="07/27/2017 01:32am"/>
    <s v="Key stretch"/>
    <x v="2"/>
    <s v="Infrastructure Services"/>
    <s v="6950-16G GTS MHAS Split for Commerce Managed Hosted"/>
    <s v="JENNA L. (Jenna) DONOGHUE"/>
    <s v="ZBLKPOC:HW SP: Blockchain Proof of Concept"/>
    <x v="0"/>
    <m/>
  </r>
  <r>
    <s v="5X-5W2FE22"/>
    <x v="1"/>
    <s v="US Distribution"/>
    <s v="THE KROGER CO"/>
    <s v="Blockchain- Diamond Traceability for Fred Meyer"/>
    <x v="2"/>
    <x v="1"/>
    <m/>
    <m/>
    <x v="1"/>
    <x v="3"/>
    <d v="2017-09-30T00:00:00"/>
    <s v="05/02/2017 11:09am"/>
    <x v="3"/>
    <d v="2017-09-30T00:00:00"/>
    <n v="300000"/>
    <n v="0.3"/>
    <n v="12"/>
    <s v="07/20/2017 01:32am"/>
    <s v="Key stretch"/>
    <x v="2"/>
    <s v="Infrastructure Services"/>
    <s v="6950-16G GTS MHAS Split for Commerce Managed Hosted"/>
    <s v="JENNA L. (Jenna) DONOGHUE"/>
    <s v="ZBLKLOCL:HW SP: zSystems Blockchain Local/On Prem."/>
    <x v="0"/>
    <m/>
  </r>
  <r>
    <s v="GS-1UV8RK3"/>
    <x v="0"/>
    <s v="Italy"/>
    <s v="BORSA ITALIANA"/>
    <s v="Blockchain Services - step 2"/>
    <x v="0"/>
    <x v="1"/>
    <m/>
    <m/>
    <x v="1"/>
    <x v="0"/>
    <d v="2017-09-15T00:00:00"/>
    <s v="02/28/2017 04:21am"/>
    <x v="3"/>
    <d v="2017-09-15T00:00:00"/>
    <n v="300000"/>
    <n v="0.3"/>
    <n v="12"/>
    <s v="04/06/2017 01:32am"/>
    <s v="Stretch"/>
    <x v="2"/>
    <s v="Infrastructure Services"/>
    <s v="6950-99F IBM MobileFirst Infrastructure Consulting Svcs"/>
    <s v="Celeste (CELESTE) Bonanno"/>
    <s v="ISA-999-NoSolutionSold"/>
    <x v="0"/>
    <m/>
  </r>
  <r>
    <s v="MT-7BIV85W"/>
    <x v="2"/>
    <s v="Korea"/>
    <s v="SHINHAN FINANCIAL GROUP(SHFG)"/>
    <s v="[SHFG] Linuxone for Blockchain"/>
    <x v="0"/>
    <x v="1"/>
    <m/>
    <m/>
    <x v="0"/>
    <x v="0"/>
    <d v="2017-12-28T00:00:00"/>
    <s v="04/23/2017 01:52pm"/>
    <x v="3"/>
    <d v="2017-12-28T00:00:00"/>
    <n v="300000"/>
    <n v="0.3"/>
    <n v="1"/>
    <s v="07/13/2017 01:32am"/>
    <s v="NIR"/>
    <x v="4"/>
    <s v="IBM Z"/>
    <s v="IBM LinuxONE Emperor"/>
    <s v="Chang Hoi (CHANG HOI) Kim"/>
    <s v="PWR2CLD: HW SP: Power ModelC"/>
    <x v="0"/>
    <m/>
  </r>
  <r>
    <s v="BO-ILQ5T29"/>
    <x v="6"/>
    <s v="GCG"/>
    <s v="HONG KONG INTERBANK CLEARING LIMITED"/>
    <s v="HKICL Linux One for Blockchain"/>
    <x v="0"/>
    <x v="1"/>
    <m/>
    <m/>
    <x v="1"/>
    <x v="0"/>
    <d v="2017-09-22T00:00:00"/>
    <s v="05/08/2017 06:00am"/>
    <x v="0"/>
    <d v="2017-09-22T00:00:00"/>
    <n v="300000"/>
    <n v="0.3"/>
    <n v="1"/>
    <s v="07/20/2017 01:32am"/>
    <s v="Key stretch"/>
    <x v="4"/>
    <s v="IBM Z"/>
    <s v="IBM LinuxONE Emperor"/>
    <s v="Catherine Ky (CATHERINE) Tsoi"/>
    <s v="BLKHSBN:HW SP: Blockchain High Sec Bus Netwk Blmix, ZBLKLOCL:HW SP: zSystems Blockchain Local/On Prem."/>
    <x v="0"/>
    <m/>
  </r>
  <r>
    <s v="ZH-QIIZN6P"/>
    <x v="1"/>
    <s v="US Finance Service"/>
    <s v="THE BANK OF NEW YORK MELLON CORPORATION"/>
    <s v="BNYM Blockchain on prem"/>
    <x v="0"/>
    <x v="1"/>
    <m/>
    <m/>
    <x v="1"/>
    <x v="0"/>
    <d v="2017-09-30T00:00:00"/>
    <s v="10/14/2016 02:00pm"/>
    <x v="3"/>
    <d v="2017-09-30T00:00:00"/>
    <n v="300000"/>
    <n v="0.3"/>
    <n v="1"/>
    <s v="05/26/2017 01:13pm"/>
    <s v="Stretch"/>
    <x v="4"/>
    <s v="IBM Z"/>
    <s v="IBM LinuxONE Rockhopper"/>
    <s v="Ellen (Ellen) Tackach"/>
    <s v="ZBLKLOCL:HW SP: zSystems Blockchain Local/On Prem."/>
    <x v="0"/>
    <m/>
  </r>
  <r>
    <s v="1W-HZWW37H"/>
    <x v="1"/>
    <s v="US Finance Service"/>
    <s v="AIG GLOBAL SERVICES INC"/>
    <s v="IFL for Blockchain"/>
    <x v="6"/>
    <x v="1"/>
    <m/>
    <m/>
    <x v="1"/>
    <x v="10"/>
    <d v="2017-09-22T00:00:00"/>
    <s v="10/20/2016 11:27am"/>
    <x v="3"/>
    <d v="2017-09-22T00:00:00"/>
    <n v="300000"/>
    <n v="0.3"/>
    <n v="1"/>
    <s v="05/11/2017 01:31am"/>
    <s v="Stretch"/>
    <x v="4"/>
    <s v="IBM Z"/>
    <s v="IBM Z Hardware - Other"/>
    <s v="Debora M. (Debbie) Vasa"/>
    <s v="ISA-T&amp;TDS25-LegacyTransf&amp;Cloud, NEWROUTE:New Routes opptys through ISVs &amp; SIs, ZBLKLOCL:HW SP: zSystems Blockchain Local/On Prem."/>
    <x v="0"/>
    <m/>
  </r>
  <r>
    <s v="KV-UKIS6WN"/>
    <x v="1"/>
    <s v="US Industrial"/>
    <s v="EXXON MOBIL CORPORATION"/>
    <s v="zVM zLinux Mgmt tools for on-prem Blockchain"/>
    <x v="1"/>
    <x v="1"/>
    <m/>
    <m/>
    <x v="0"/>
    <x v="4"/>
    <d v="2017-11-30T00:00:00"/>
    <s v="05/26/2017 10:38am"/>
    <x v="1"/>
    <d v="2017-11-30T00:00:00"/>
    <n v="300000"/>
    <n v="0.3"/>
    <n v="1"/>
    <s v="06/01/2017 01:31am"/>
    <s v="Stretch"/>
    <x v="10"/>
    <s v="z Systems MW"/>
    <s v="Infrastructure Suite for z/VM and Linux"/>
    <s v="John R. (John) Canady"/>
    <s v="ZBLKLOCL:HW SP: zSystems Blockchain Local/On Prem."/>
    <x v="0"/>
    <m/>
  </r>
  <r>
    <s v="FA-EU0HEFJ"/>
    <x v="2"/>
    <s v="ISA"/>
    <s v="STATE BANK OF INDIA INFORMATION TECH DEPT"/>
    <s v="Blockchain Opportunity - State Bank of India"/>
    <x v="5"/>
    <x v="0"/>
    <s v="India"/>
    <s v="Involved, Trade Finance"/>
    <x v="1"/>
    <x v="0"/>
    <d v="2017-09-30T00:00:00"/>
    <s v="02/17/2017 06:16am"/>
    <x v="3"/>
    <d v="2017-09-30T00:00:00"/>
    <n v="300000"/>
    <n v="0.3"/>
    <n v="1"/>
    <s v="07/13/2017 01:32am"/>
    <s v="Key stretch"/>
    <x v="10"/>
    <s v="z Systems MW"/>
    <s v="Mainframe SW Services"/>
    <s v="SIDHARTHA (SIDHARTHA) BAHADUR"/>
    <s v="NONE:No code/solution involved"/>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3"/>
    <d v="2017-12-22T00:00:00"/>
    <n v="300000"/>
    <n v="0.3"/>
    <n v="12"/>
    <s v="07/06/2017 01:32am"/>
    <s v="NIR"/>
    <x v="11"/>
    <s v="Watson Commerce"/>
    <s v="WebSphere Commerce as a Service"/>
    <s v="DATA WITHHELD"/>
    <s v="ISA-999-NoSolutionSold"/>
    <x v="0"/>
    <m/>
  </r>
  <r>
    <s v="BN-U1Y0VED"/>
    <x v="1"/>
    <s v="US Distribution"/>
    <s v="TRAVELPORT LP"/>
    <s v="Blockchain"/>
    <x v="2"/>
    <x v="1"/>
    <m/>
    <m/>
    <x v="0"/>
    <x v="7"/>
    <d v="2017-12-15T00:00:00"/>
    <s v="06/24/2016 01:55pm"/>
    <x v="3"/>
    <d v="2017-12-15T00:00:00"/>
    <n v="300000"/>
    <n v="0.3"/>
    <n v="12"/>
    <s v="07/27/2017 01:32am"/>
    <s v="Stretch"/>
    <x v="5"/>
    <s v="Industry Platform"/>
    <s v="High Security Business Network"/>
    <s v="ELIZABETH J. (Elizabeth) POLLOCK"/>
    <s v="CLOUD1:All Cloud Sales other than to Cloud SPs"/>
    <x v="0"/>
    <m/>
  </r>
  <r>
    <s v="KP-EPBQG2R"/>
    <x v="1"/>
    <s v="US Finance Service"/>
    <s v="FANNIE MAE"/>
    <s v="Blockchain for Conduit"/>
    <x v="0"/>
    <x v="1"/>
    <m/>
    <m/>
    <x v="0"/>
    <x v="0"/>
    <d v="2017-12-22T00:00:00"/>
    <s v="07/10/2017 06:30pm"/>
    <x v="3"/>
    <d v="2017-12-22T00:00:00"/>
    <n v="300000"/>
    <n v="0.3"/>
    <n v="12"/>
    <s v="07/20/2017 01:32am"/>
    <s v="Stretch"/>
    <x v="5"/>
    <s v="Industry Platform"/>
    <s v="High Security Business Network"/>
    <s v="Heidi E. (Heidi) Gundlach"/>
    <s v="COGAPPS:CLD&amp;COG: Create cognitive applications"/>
    <x v="0"/>
    <m/>
  </r>
  <r>
    <s v="3V-DLW7FC5"/>
    <x v="0"/>
    <s v="France"/>
    <s v="EURO INFORMATION DEVELOPPEMENTS"/>
    <s v="Blockchain initiative"/>
    <x v="6"/>
    <x v="1"/>
    <m/>
    <m/>
    <x v="0"/>
    <x v="10"/>
    <d v="2017-12-29T00:00:00"/>
    <s v="05/09/2016 03:41am"/>
    <x v="3"/>
    <d v="2018-03-30T00:00:00"/>
    <n v="300000"/>
    <n v="0.3"/>
    <n v="12"/>
    <s v="07/20/2017 01:32am"/>
    <s v="NIR"/>
    <x v="5"/>
    <s v="Industry Platform"/>
    <s v="IBM Support for Hyperledger Fabric"/>
    <s v="Marc (MARC) Durand"/>
    <s v="ISA-BankFS08-Blockchain"/>
    <x v="0"/>
    <m/>
  </r>
  <r>
    <s v="OD-1BML8S3"/>
    <x v="0"/>
    <s v="France"/>
    <s v="AGCS (Allianz SE)"/>
    <s v="Blockchain for Allianz SE"/>
    <x v="0"/>
    <x v="1"/>
    <m/>
    <m/>
    <x v="0"/>
    <x v="6"/>
    <d v="2017-11-30T00:00:00"/>
    <s v="07/20/2017 12:03pm"/>
    <x v="1"/>
    <d v="2017-12-31T00:00:00"/>
    <n v="300000"/>
    <n v="0.3"/>
    <n v="12"/>
    <s v="07/27/2017 01:32am"/>
    <s v="Stretch"/>
    <x v="5"/>
    <s v="Industry Platform"/>
    <m/>
    <s v="DATA WITHHELD"/>
    <s v="ZBLKPOC:HW SP: Blockchain Proof of Concept"/>
    <x v="0"/>
    <m/>
  </r>
  <r>
    <s v="YF-0UFMOT7"/>
    <x v="1"/>
    <s v="US Public"/>
    <s v="AETNA INC"/>
    <s v="2Q17 -  Aetna - Blockchain,  determine where Blockchain could be employed with Navigator"/>
    <x v="0"/>
    <x v="1"/>
    <m/>
    <m/>
    <x v="0"/>
    <x v="6"/>
    <d v="2017-12-29T00:00:00"/>
    <s v="06/20/2017 04:48pm"/>
    <x v="3"/>
    <d v="2017-12-29T00:00:00"/>
    <n v="300000"/>
    <n v="0.3"/>
    <n v="12"/>
    <s v="07/06/2017 01:32am"/>
    <s v="NIR"/>
    <x v="12"/>
    <s v="Consumer Health"/>
    <s v="Block Chain for Health Care &amp; Life Sciences SW Services"/>
    <s v="MICHAEL D. (MICHAEL) CROWDER"/>
    <s v="NONE:No code/solution involved"/>
    <x v="0"/>
    <m/>
  </r>
  <r>
    <s v="SB-CGJ3C5A"/>
    <x v="0"/>
    <s v="UKI"/>
    <s v="LONDON STOCK EXCHANGE PLC"/>
    <s v="LSEG Blockchain PoC"/>
    <x v="0"/>
    <x v="0"/>
    <s v="US Garage &amp; IRL"/>
    <s v="Had a discussion with Paul Berry, the project team is currently using IRL staff from US and UK, they will engage CIC in future phases. IBM is providing staff support to build a BC solution driven by LSE."/>
    <x v="2"/>
    <x v="0"/>
    <d v="2017-05-05T00:00:00"/>
    <s v="01/12/2017 10:30am"/>
    <x v="6"/>
    <d v="2017-05-05T00:00:00"/>
    <n v="290000"/>
    <n v="0.28999999999999998"/>
    <n v="12"/>
    <s v="06/08/2017 05:59am"/>
    <s v="Won"/>
    <x v="0"/>
    <s v="Cognitive Process Transformation"/>
    <s v="CPR: Blockchain Consulting"/>
    <s v="Prashant (PRASHANT) Jobanputra"/>
    <s v="AGILE:Agile or Agility is a component of the solu, ISA-BankFS08-Blockchain, ZBLKPOC:HW SP: Blockchain Proof of Concept"/>
    <x v="0"/>
    <m/>
  </r>
  <r>
    <s v="YI-NIK4BVO"/>
    <x v="0"/>
    <s v="UKI"/>
    <s v="LONDON STOCK EXCHANGE PLC"/>
    <s v="Blockchain Platform"/>
    <x v="0"/>
    <x v="0"/>
    <s v="US Garage &amp; IRL"/>
    <s v="Had a discussion with Paul Berry, the project team is currently using IRL staff from US and UK, they will engage CIC in future phases. IBM is providing staff support to build a BC solution driven by LSE."/>
    <x v="0"/>
    <x v="0"/>
    <d v="2017-12-19T00:00:00"/>
    <s v="03/03/2016 05:47pm"/>
    <x v="3"/>
    <d v="2017-12-19T00:00:00"/>
    <n v="290000"/>
    <n v="0.28999999999999998"/>
    <n v="1"/>
    <s v="07/27/2017 01:32am"/>
    <s v="Key stretch"/>
    <x v="4"/>
    <s v="Storage"/>
    <s v="DS8000 traditional &amp; hybrid arrays (mix media: Disk, flash)"/>
    <s v="J. (JONATHAN) Fairhurst"/>
    <s v="FIRSTENT:HW SP: First In Enterprise, ISA-BankFMFS03CST-CoreBankMod"/>
    <x v="0"/>
    <m/>
  </r>
  <r>
    <s v="GF-TSWTTXL"/>
    <x v="5"/>
    <s v="Japan"/>
    <s v="TOKYO STOCK EXCHANGE,INC.                                             "/>
    <s v="OTC清算システム海外展開 （上海 or 台湾）"/>
    <x v="0"/>
    <x v="1"/>
    <m/>
    <m/>
    <x v="0"/>
    <x v="0"/>
    <d v="2017-10-06T00:00:00"/>
    <d v="2017-07-17T00:00:00"/>
    <x v="1"/>
    <d v="2017-10-06T00:00:00"/>
    <n v="285714"/>
    <n v="0.28571399999999997"/>
    <n v="12"/>
    <d v="2017-07-20T00:00:00"/>
    <s v="Stretch"/>
    <x v="0"/>
    <s v="Cog Process Trnsfmtn"/>
    <s v="CPR: Blockchain Consulting"/>
    <s v="Mohri, Akihiko"/>
    <s v="EMBCLOUD"/>
    <x v="0"/>
    <m/>
  </r>
  <r>
    <s v="5J-SC31ZWW"/>
    <x v="5"/>
    <s v="Japan"/>
    <s v="MPHPT JOHOTSUSINSEISAK                                                "/>
    <s v="ブロックチェーン実証"/>
    <x v="3"/>
    <x v="1"/>
    <m/>
    <m/>
    <x v="1"/>
    <x v="12"/>
    <d v="2017-09-29T00:00:00"/>
    <d v="2017-06-21T00:00:00"/>
    <x v="3"/>
    <d v="2017-10-02T00:00:00"/>
    <n v="285714"/>
    <n v="0.28571399999999997"/>
    <n v="6"/>
    <d v="2017-07-20T00:00:00"/>
    <s v="Key stretch"/>
    <x v="0"/>
    <s v="Cog Process Trnsfmtn"/>
    <s v="CPR: Blockchain Consulting"/>
    <s v="Nishioka, Yuji"/>
    <s v="ASASERVC"/>
    <x v="0"/>
    <m/>
  </r>
  <r>
    <s v="W2-LXA28IA"/>
    <x v="5"/>
    <s v="Japan"/>
    <s v="SBI SECURITIES CO., LTD.                                              "/>
    <s v="ブロックチェーン　本格展開　開発"/>
    <x v="0"/>
    <x v="1"/>
    <m/>
    <m/>
    <x v="0"/>
    <x v="0"/>
    <d v="2017-11-30T00:00:00"/>
    <d v="2017-06-16T00:00:00"/>
    <x v="3"/>
    <d v="2017-11-30T00:00:00"/>
    <n v="285714"/>
    <n v="0.28571399999999997"/>
    <n v="5"/>
    <d v="2017-07-06T00:00:00"/>
    <s v="Stretch"/>
    <x v="0"/>
    <s v="Cog Process Trnsfmtn"/>
    <s v="CPR: Blockchain Consulting"/>
    <s v="MULTIPLECLIENTREP"/>
    <s v="ASASERVC, BLUEMIXX, EMBCLOUD"/>
    <x v="0"/>
    <m/>
  </r>
  <r>
    <s v="NL-EYYP4QW"/>
    <x v="5"/>
    <s v="Japan"/>
    <s v="SBI SUMISHIN NET BANK, LTD.                                           "/>
    <s v="住宅ローンeSCOFI"/>
    <x v="0"/>
    <x v="1"/>
    <m/>
    <m/>
    <x v="1"/>
    <x v="0"/>
    <d v="2017-09-29T00:00:00"/>
    <d v="2017-06-19T00:00:00"/>
    <x v="0"/>
    <d v="2017-09-29T00:00:00"/>
    <n v="285714"/>
    <n v="0.28571399999999997"/>
    <n v="6"/>
    <d v="2017-06-19T00:00:00"/>
    <s v="Key stretch"/>
    <x v="0"/>
    <s v="Cog Process Trnsfmtn"/>
    <s v="CPR: Blockchain Consulting"/>
    <s v="Shinoda, Yoshitaka"/>
    <s v="ASASERVC"/>
    <x v="0"/>
    <m/>
  </r>
  <r>
    <s v="X7-VW6I9VT"/>
    <x v="5"/>
    <s v="Japan"/>
    <s v="DATA WITHHELD"/>
    <s v="DATA WITHHELD"/>
    <x v="7"/>
    <x v="1"/>
    <m/>
    <m/>
    <x v="0"/>
    <x v="13"/>
    <d v="2017-12-29T00:00:00"/>
    <s v="10/27/2016 06:27am"/>
    <x v="3"/>
    <d v="2017-12-29T00:00:00"/>
    <n v="285714"/>
    <n v="0.28571399999999997"/>
    <n v="12"/>
    <s v="07/27/2017 01:32am"/>
    <s v="NIR"/>
    <x v="0"/>
    <s v="Cloud Application Innovation"/>
    <s v="CAI App Migration &amp; Modernization - Private no-Cloud"/>
    <s v="Takashi (TAKASHI) Amino"/>
    <s v="ZBLKPOC:HW SP: Blockchain Proof of Concept"/>
    <x v="0"/>
    <m/>
  </r>
  <r>
    <s v="KN-4AH5BHL"/>
    <x v="5"/>
    <s v="Japan"/>
    <s v="PANASONIC CORPORATION"/>
    <s v="PISC Block chain"/>
    <x v="1"/>
    <x v="1"/>
    <m/>
    <m/>
    <x v="0"/>
    <x v="5"/>
    <d v="2017-11-24T00:00:00"/>
    <s v="11/30/2016 03:23am"/>
    <x v="3"/>
    <d v="2017-11-24T00:00:00"/>
    <n v="285714"/>
    <n v="0.28571399999999997"/>
    <n v="12"/>
    <s v="07/27/2017 01:32am"/>
    <s v="Stretch"/>
    <x v="0"/>
    <s v="Cloud Application Innovation"/>
    <s v="CAI BDS Business Transformation -Decision Science"/>
    <s v="Satoshi (SATOSHI) Yoshimoto"/>
    <s v="EMBAPPLE:GBS Mobile First Alliance"/>
    <x v="0"/>
    <m/>
  </r>
  <r>
    <s v="D3-EDXWTUH"/>
    <x v="5"/>
    <s v="Japan"/>
    <s v="YAMATO TRANSPORT CO., LTD."/>
    <s v="YTC Blockchain (Garage PoC)"/>
    <x v="2"/>
    <x v="1"/>
    <m/>
    <m/>
    <x v="1"/>
    <x v="7"/>
    <d v="2017-09-29T00:00:00"/>
    <s v="10/12/2016 04:23am"/>
    <x v="3"/>
    <d v="2017-09-29T00:00:00"/>
    <n v="285714"/>
    <n v="0.28571399999999997"/>
    <n v="12"/>
    <s v="06/07/2017 01:27am"/>
    <s v="Stretch"/>
    <x v="0"/>
    <s v="Cloud Application Innovation"/>
    <s v="CAI Cloud Adoption and Transformation"/>
    <s v="Miki (MIKI) Shoki"/>
    <s v="BLKHSBN:HW SP: Blockchain High Sec Bus Netwk Blmix, ZBLKPOC:HW SP: Blockchain Proof of Concept"/>
    <x v="0"/>
    <m/>
  </r>
  <r>
    <s v="LW-JNI38N9"/>
    <x v="5"/>
    <s v="Japan"/>
    <s v="MPHPT JOHOTSUSINSEISAK"/>
    <s v="総_国戦_H29_Block chain実証"/>
    <x v="3"/>
    <x v="1"/>
    <m/>
    <m/>
    <x v="0"/>
    <x v="12"/>
    <d v="2017-12-29T00:00:00"/>
    <s v="06/11/2017 11:57pm"/>
    <x v="3"/>
    <d v="2017-12-29T00:00:00"/>
    <n v="285714"/>
    <n v="0.28571399999999997"/>
    <n v="12"/>
    <s v="07/20/2017 01:31am"/>
    <s v="NIR"/>
    <x v="0"/>
    <s v="Cloud Application Innovation"/>
    <s v="CAI Digital Operations - AMS"/>
    <s v="Ayako (AYAKO) Horibe"/>
    <s v="EMBANLYT:GBS Embedded Analytics"/>
    <x v="0"/>
    <m/>
  </r>
  <r>
    <s v="B0-LBNTZE0"/>
    <x v="5"/>
    <s v="Japan"/>
    <s v="TOYOTA COMMUNICATION SYSTEMS CO.,LTD."/>
    <s v="3Q17 CCSA TMC Blockchain 構想検討"/>
    <x v="1"/>
    <x v="1"/>
    <m/>
    <m/>
    <x v="0"/>
    <x v="1"/>
    <d v="2017-12-22T00:00:00"/>
    <s v="03/29/2017 12:33am"/>
    <x v="1"/>
    <d v="2017-12-22T00:00:00"/>
    <n v="285714"/>
    <n v="0.28571399999999997"/>
    <n v="12"/>
    <s v="07/06/2017 01:32am"/>
    <s v="Stretch"/>
    <x v="0"/>
    <s v="Cognitive Process Transformation"/>
    <s v="CPR: Blockchain Consulting"/>
    <s v="Takeshi (TAKESHI) Ito"/>
    <s v="ISA-AutoIS70CVC-CognitiveComm"/>
    <x v="0"/>
    <m/>
  </r>
  <r>
    <s v="HV-93FICI0"/>
    <x v="5"/>
    <s v="Japan"/>
    <s v="HOKKAIDO BANK, LTD., THE"/>
    <s v="BlockChain 追加参加"/>
    <x v="0"/>
    <x v="1"/>
    <m/>
    <m/>
    <x v="0"/>
    <x v="0"/>
    <d v="2017-10-27T00:00:00"/>
    <s v="03/01/2017 07:00pm"/>
    <x v="3"/>
    <d v="2017-10-27T00:00:00"/>
    <n v="285714"/>
    <n v="0.28571399999999997"/>
    <n v="6"/>
    <s v="07/06/2017 01:32am"/>
    <s v="Stretch"/>
    <x v="0"/>
    <s v="Cognitive Process Transformation"/>
    <s v="CPR: Blockchain Consulting"/>
    <s v="Akio (AKIO) Koike"/>
    <s v="ASASERVC:Cloud Business Solution (CBS), EMBCLOUD:GBS Embedded Cloud, ISA-BankInsFS09SEC-Security"/>
    <x v="0"/>
    <m/>
  </r>
  <r>
    <s v="NM-LFODAQ1"/>
    <x v="5"/>
    <s v="Japan"/>
    <s v="NITTO DENKO CORPORATION"/>
    <s v="Blockchain 検証"/>
    <x v="1"/>
    <x v="1"/>
    <m/>
    <m/>
    <x v="0"/>
    <x v="2"/>
    <d v="2017-12-15T00:00:00"/>
    <s v="06/14/2017 06:12am"/>
    <x v="3"/>
    <d v="2017-12-15T00:00:00"/>
    <n v="285714"/>
    <n v="0.28571399999999997"/>
    <n v="4"/>
    <s v="07/12/2017 12:40am"/>
    <s v="NIR"/>
    <x v="0"/>
    <s v="Cognitive Process Transformation"/>
    <s v="CPR: Blockchain Consulting"/>
    <s v="Shigefumi (SHIGEFUMI) Yamaguchi"/>
    <s v="ISA-999-NoSolutionSold"/>
    <x v="0"/>
    <m/>
  </r>
  <r>
    <s v="O9-LMYII4E"/>
    <x v="5"/>
    <s v="Japan"/>
    <s v="DENSO CORPORATION"/>
    <s v="DENSO ADAS Blockchain business Cloud platform"/>
    <x v="1"/>
    <x v="0"/>
    <s v="Japan"/>
    <s v="This opp is related to top and broader Denso-IBM Innovation-as-a-Service partnership.  This opportunity is parked currently and will depend on success of other opportunity (OE-1HQHHUC is the opportunity that is in limelight &amp; high focus with customer)"/>
    <x v="0"/>
    <x v="1"/>
    <d v="2017-10-27T00:00:00"/>
    <s v="03/05/2017 06:41am"/>
    <x v="3"/>
    <d v="2017-10-27T00:00:00"/>
    <n v="285714"/>
    <n v="0.28571399999999997"/>
    <n v="12"/>
    <s v="07/20/2017 01:32am"/>
    <s v="Stretch"/>
    <x v="2"/>
    <s v="Infrastructure Services"/>
    <s v="6950-16G GTS MHAS Split for Commerce Managed Hosted"/>
    <s v="Nobuaki (NOBUAKI) Sugihara"/>
    <s v="ISA-AutoIS04CEXE-CusExpAnalEng"/>
    <x v="0"/>
    <m/>
  </r>
  <r>
    <s v="X9-EPAG56W"/>
    <x v="1"/>
    <s v="US Finance Service"/>
    <s v="NORTHERN TRUST"/>
    <s v="PE Blockchain - Post MVP support - PCR 3"/>
    <x v="0"/>
    <x v="1"/>
    <m/>
    <m/>
    <x v="1"/>
    <x v="0"/>
    <d v="2017-07-06T00:00:00"/>
    <s v="06/04/2017 02:45pm"/>
    <x v="6"/>
    <d v="2017-07-07T00:00:00"/>
    <n v="279705"/>
    <n v="0.27970499999999998"/>
    <n v="1"/>
    <s v="07/13/2017 01:32am"/>
    <s v="Won"/>
    <x v="0"/>
    <s v="Cognitive Process Transformation"/>
    <s v="CPR: Blockchain Consulting"/>
    <s v="Brian C. (Brian) Anderson"/>
    <s v="EMBCLOUD:GBS Embedded Cloud, ISA-BankFMFS03AGIL-E2EDigit"/>
    <x v="0"/>
    <m/>
  </r>
  <r>
    <s v="LK-V6N88FH"/>
    <x v="0"/>
    <s v="BeNeLux"/>
    <s v="Tennet TSO                                                            "/>
    <s v="Digital Transformation consultancy"/>
    <x v="4"/>
    <x v="1"/>
    <m/>
    <m/>
    <x v="2"/>
    <x v="8"/>
    <d v="2017-04-20T00:00:00"/>
    <d v="2017-02-24T00:00:00"/>
    <x v="6"/>
    <d v="2017-04-20T00:00:00"/>
    <n v="275000"/>
    <n v="0.27499999999999997"/>
    <n v="9"/>
    <d v="2017-06-30T00:00:00"/>
    <s v="Won"/>
    <x v="0"/>
    <s v="Cog Process Trnsfmtn"/>
    <s v="CPR: Blockchain Consulting"/>
    <s v="Boon, J M (Hanny)"/>
    <s v="EMBMOBLE"/>
    <x v="0"/>
    <m/>
  </r>
  <r>
    <s v="OY-LB28M6U"/>
    <x v="0"/>
    <s v="DACH"/>
    <s v="ZF Friedrichshafen AG                                                 "/>
    <s v="ZF Car e-Wallet Collaboration Agreement"/>
    <x v="1"/>
    <x v="1"/>
    <m/>
    <m/>
    <x v="1"/>
    <x v="1"/>
    <d v="2017-09-22T00:00:00"/>
    <d v="2017-06-27T00:00:00"/>
    <x v="0"/>
    <d v="2017-09-22T00:00:00"/>
    <n v="270000"/>
    <n v="0.26999999999999996"/>
    <n v="7"/>
    <d v="2017-07-10T00:00:00"/>
    <s v="Key stretch"/>
    <x v="0"/>
    <s v="Cog Process Trnsfmtn"/>
    <s v="CPR: Blockchain Consulting"/>
    <s v="Gmoser, Bernd"/>
    <m/>
    <x v="0"/>
    <m/>
  </r>
  <r>
    <s v="CV-7LJLHLB"/>
    <x v="1"/>
    <s v="Canada"/>
    <s v="BANK OF NOVA SCOTIA, THE"/>
    <s v="Blockchain - High Security Business Network as a Cloud Managed Service - Stage I"/>
    <x v="0"/>
    <x v="1"/>
    <m/>
    <m/>
    <x v="0"/>
    <x v="0"/>
    <d v="2017-10-16T00:00:00"/>
    <s v="04/19/2017 09:06am"/>
    <x v="1"/>
    <d v="2017-10-16T00:00:00"/>
    <n v="266668"/>
    <n v="0.26666799999999996"/>
    <n v="12"/>
    <s v="04/20/2017 01:32am"/>
    <s v="NIR"/>
    <x v="2"/>
    <s v="Infrastructure Services"/>
    <m/>
    <s v="David (DAVID) Spisak"/>
    <s v="NONE:No code/solution involved"/>
    <x v="0"/>
    <m/>
  </r>
  <r>
    <s v="PB-V4Z49WU"/>
    <x v="1"/>
    <s v="US Finance Service"/>
    <s v="CITIGROUP TECHNOLOGY"/>
    <s v="Citi Blockchain MVP"/>
    <x v="0"/>
    <x v="0"/>
    <s v="Halifax"/>
    <s v="Supply Chain PoC using Halifax "/>
    <x v="2"/>
    <x v="0"/>
    <d v="2017-05-19T00:00:00"/>
    <s v="01/13/2017 09:44am"/>
    <x v="6"/>
    <d v="2017-05-30T00:00:00"/>
    <n v="262660"/>
    <n v="0.26266"/>
    <n v="12"/>
    <s v="05/25/2017 01:32am"/>
    <s v="Won"/>
    <x v="3"/>
    <s v="Cloud Developer Service"/>
    <s v="IBM Bluemix Garage - MVP"/>
    <s v="ALEX (Alex) GRILLAKIS"/>
    <s v="NONE:No code/solution involved"/>
    <x v="0"/>
    <m/>
  </r>
  <r>
    <s v="92-OZT4E31"/>
    <x v="2"/>
    <s v="ASEAN"/>
    <s v="THE BANK OF TOKYO-MITSUBISHI UFJ, LTD. SINGAPORE BRANCH"/>
    <s v="BTMU Blockchain PoC Phase 4"/>
    <x v="0"/>
    <x v="1"/>
    <m/>
    <m/>
    <x v="1"/>
    <x v="0"/>
    <d v="2017-08-31T00:00:00"/>
    <s v="07/04/2017 03:35am"/>
    <x v="0"/>
    <d v="2017-08-31T00:00:00"/>
    <n v="262000"/>
    <n v="0.26200000000000001"/>
    <n v="5"/>
    <s v="07/06/2017 01:32am"/>
    <s v="Key stretch"/>
    <x v="0"/>
    <s v="Cognitive Process Transformation"/>
    <s v="CPR: Blockchain Consulting"/>
    <s v="DAVID BOON WAH (David Boon Wah) LIM"/>
    <s v="ISA-BankFMFS03-BackOfficeOps"/>
    <x v="0"/>
    <m/>
  </r>
  <r>
    <s v="26-XWUPA5L"/>
    <x v="0"/>
    <s v="DACH"/>
    <s v="Continental Automotive GmbH"/>
    <s v="BLOCKCHAIN for Continental CVAM"/>
    <x v="1"/>
    <x v="1"/>
    <m/>
    <m/>
    <x v="0"/>
    <x v="1"/>
    <d v="2017-12-15T00:00:00"/>
    <s v="11/17/2016 10:11am"/>
    <x v="4"/>
    <d v="2017-12-15T00:00:00"/>
    <n v="260000"/>
    <n v="0.26"/>
    <n v="12"/>
    <s v="03/18/2017 07:10pm"/>
    <s v="NIR"/>
    <x v="8"/>
    <s v="Watson Services"/>
    <s v="Watson POC Services (Formerly CVA)"/>
    <s v="DATA WITHHELD"/>
    <m/>
    <x v="0"/>
    <m/>
  </r>
  <r>
    <s v="N1-DASM8Z6"/>
    <x v="1"/>
    <s v="US Federal"/>
    <s v="DOD - AIR FORCE EAST"/>
    <s v="AFSPC BlockChain for Network Mgt"/>
    <x v="3"/>
    <x v="1"/>
    <m/>
    <m/>
    <x v="1"/>
    <x v="12"/>
    <d v="2017-09-25T00:00:00"/>
    <s v="06/22/2017 07:48am"/>
    <x v="3"/>
    <d v="2017-09-25T00:00:00"/>
    <n v="259000"/>
    <n v="0.25900000000000001"/>
    <n v="12"/>
    <s v="07/06/2017 01:32am"/>
    <s v="NIR"/>
    <x v="3"/>
    <s v="Hybrid Integration"/>
    <s v="API Connect SaaS"/>
    <s v="Rick N. (Rick) Somra"/>
    <s v="ZBLKPOC:HW SP: Blockchain Proof of Concept"/>
    <x v="0"/>
    <m/>
  </r>
  <r>
    <s v="42-A5ON022"/>
    <x v="5"/>
    <s v="Japan"/>
    <s v="BANK OF IWATE, LTD., THE"/>
    <s v="Blockchain 本番開発"/>
    <x v="0"/>
    <x v="1"/>
    <m/>
    <m/>
    <x v="1"/>
    <x v="0"/>
    <d v="2017-08-30T00:00:00"/>
    <s v="02/06/2017 10:06am"/>
    <x v="3"/>
    <d v="2017-09-11T00:00:00"/>
    <n v="257143"/>
    <n v="0.25714300000000001"/>
    <n v="6"/>
    <s v="07/26/2017 09:41pm"/>
    <s v="Stretch"/>
    <x v="0"/>
    <s v="Cognitive Process Transformation"/>
    <s v="CPR: Blockchain Consulting"/>
    <s v="Akio (AKIO) Koike"/>
    <s v="ASASERVC:Cloud Business Solution (CBS), BLUEMIXX:GBS Bluemix Custom Application Services, ISA-BankFS08-Blockchain"/>
    <x v="0"/>
    <m/>
  </r>
  <r>
    <s v="QT-AUYXMX5"/>
    <x v="1"/>
    <s v="US Public"/>
    <s v="CARECENTRIX INC"/>
    <s v="Blockchain"/>
    <x v="3"/>
    <x v="1"/>
    <m/>
    <m/>
    <x v="0"/>
    <x v="11"/>
    <d v="2017-12-28T00:00:00"/>
    <s v="01/13/2017 12:59pm"/>
    <x v="3"/>
    <d v="2017-12-28T00:00:00"/>
    <n v="252000"/>
    <n v="0.252"/>
    <n v="1"/>
    <s v="07/06/2017 01:32am"/>
    <s v="NIR"/>
    <x v="3"/>
    <s v="Cloud Developer Service"/>
    <s v="Bluemix Public Subscription"/>
    <s v="DANIEL M. (Dan) COTTRELL"/>
    <s v="NONE:No code/solution involved"/>
    <x v="0"/>
    <m/>
  </r>
  <r>
    <s v="5Q-OY316V7"/>
    <x v="0"/>
    <s v="DACH"/>
    <s v="EnBW Energie Baden-Württemberg AG                                    "/>
    <s v="CeBIT17-Global Business Services-Kunde ist interessiert an Blockchain-061-hi"/>
    <x v="4"/>
    <x v="1"/>
    <m/>
    <m/>
    <x v="1"/>
    <x v="8"/>
    <d v="2017-07-21T00:00:00"/>
    <d v="2017-03-23T00:00:00"/>
    <x v="3"/>
    <d v="2017-07-21T00:00:00"/>
    <n v="251000"/>
    <n v="0.251"/>
    <n v="12"/>
    <d v="2017-06-29T00:00:00"/>
    <s v="NIR"/>
    <x v="0"/>
    <s v="Cog Process Trnsfmtn"/>
    <s v="CPR: Blockchain Consulting"/>
    <s v="Meltzner, Sarah"/>
    <m/>
    <x v="0"/>
    <m/>
  </r>
  <r>
    <s v="06-G9J2BEO"/>
    <x v="0"/>
    <s v="DACH"/>
    <s v="Lantal Textiles"/>
    <s v="SEF - 2017 - Blockchain Infos"/>
    <x v="1"/>
    <x v="1"/>
    <m/>
    <m/>
    <x v="1"/>
    <x v="2"/>
    <d v="2017-09-07T00:00:00"/>
    <s v="06/09/2017 07:58am"/>
    <x v="1"/>
    <d v="2017-09-07T00:00:00"/>
    <n v="251000"/>
    <n v="0.251"/>
    <n v="12"/>
    <s v="06/15/2017 01:32am"/>
    <s v="Stretch"/>
    <x v="0"/>
    <s v="Cognitive Process Transformation"/>
    <s v="CPR: Blockchain Consulting"/>
    <s v="DATA WITHHELD"/>
    <s v="ISA-999-NoSolutionSold"/>
    <x v="0"/>
    <m/>
  </r>
  <r>
    <s v="A2-98KURA1"/>
    <x v="0"/>
    <s v="DACH"/>
    <s v="ZURICH INSURANCE GROUP AG"/>
    <s v="SEF 2017 - Blockchain"/>
    <x v="0"/>
    <x v="1"/>
    <m/>
    <m/>
    <x v="0"/>
    <x v="6"/>
    <d v="2017-11-29T00:00:00"/>
    <s v="06/08/2017 07:12am"/>
    <x v="1"/>
    <d v="2017-11-29T00:00:00"/>
    <n v="251000"/>
    <n v="0.251"/>
    <n v="12"/>
    <s v="07/11/2017 06:59am"/>
    <s v="Stretch"/>
    <x v="0"/>
    <s v="Cognitive Process Transformation"/>
    <s v="CPR: Blockchain Consulting"/>
    <s v="DATA WITHHELD"/>
    <s v="ISA-999-NoSolutionSold"/>
    <x v="0"/>
    <m/>
  </r>
  <r>
    <s v="E9-UH1B4JU"/>
    <x v="0"/>
    <s v="DACH"/>
    <s v="Basellandschaftliche Kantonalbank"/>
    <s v="SEF 2017 - Blockchain"/>
    <x v="0"/>
    <x v="1"/>
    <m/>
    <m/>
    <x v="1"/>
    <x v="0"/>
    <d v="2017-09-07T00:00:00"/>
    <s v="06/09/2017 05:41am"/>
    <x v="1"/>
    <d v="2017-09-07T00:00:00"/>
    <n v="251000"/>
    <n v="0.251"/>
    <n v="12"/>
    <s v="07/11/2017 06:58am"/>
    <s v="Stretch"/>
    <x v="0"/>
    <s v="Cognitive Process Transformation"/>
    <s v="CPR: Blockchain Consulting"/>
    <s v="DATA WITHHELD"/>
    <s v="ISA-999-NoSolutionSold"/>
    <x v="0"/>
    <m/>
  </r>
  <r>
    <s v="K6-VCHODRE"/>
    <x v="0"/>
    <s v="DACH"/>
    <s v="Kube &amp; Kubenz Internationale Speditions-und Logistik-gesellschaft mbH &amp; Co. KG"/>
    <s v="CeBIT17-Global Business Services-Cognitive Supply Chain Lösungen und Trade Blockchains, wie ein mittelständiges Unternehmen Zugriff zu solchen Lösungen bekommen könnte.-000-medium (SS3)"/>
    <x v="2"/>
    <x v="1"/>
    <m/>
    <m/>
    <x v="1"/>
    <x v="7"/>
    <d v="2017-09-22T00:00:00"/>
    <s v="03/24/2017 10:55am"/>
    <x v="1"/>
    <d v="2017-09-22T00:00:00"/>
    <n v="251000"/>
    <n v="0.251"/>
    <n v="12"/>
    <s v="03/30/2017 01:32am"/>
    <s v="NIR"/>
    <x v="0"/>
    <s v="Cognitive Process Transformation"/>
    <m/>
    <s v="DATA WITHHELD"/>
    <s v="ISA-999-NoSolutionSold"/>
    <x v="0"/>
    <m/>
  </r>
  <r>
    <s v="YT-KOCDDE6"/>
    <x v="1"/>
    <s v="US Finance Service"/>
    <s v="INOVANT LLC"/>
    <s v="Visa and IBM agreed to pursue a Hyperledger evaluation for Visa's B2B Connect Program. IBMY Blockchain on Bluemix."/>
    <x v="0"/>
    <x v="1"/>
    <m/>
    <m/>
    <x v="0"/>
    <x v="0"/>
    <d v="2017-10-21T00:00:00"/>
    <s v="07/23/2017 03:29pm"/>
    <x v="1"/>
    <d v="2017-10-21T00:00:00"/>
    <n v="250000"/>
    <n v="0.25"/>
    <n v="12"/>
    <s v="07/27/2017 01:32am"/>
    <s v="NIR"/>
    <x v="0"/>
    <s v="Cognitive Process Transformation"/>
    <m/>
    <s v="ABTIN (Abtin) ASSADI"/>
    <m/>
    <x v="0"/>
    <m/>
  </r>
  <r>
    <s v="GX-ADEH6UF"/>
    <x v="0"/>
    <s v="DACH"/>
    <s v="SupplyOn AG"/>
    <s v="Blockchain Project at SupplyOn"/>
    <x v="1"/>
    <x v="1"/>
    <m/>
    <m/>
    <x v="0"/>
    <x v="5"/>
    <d v="2017-10-20T00:00:00"/>
    <s v="12/14/2016 10:44am"/>
    <x v="1"/>
    <d v="2017-10-20T00:00:00"/>
    <n v="250000"/>
    <n v="0.25"/>
    <n v="12"/>
    <s v="05/20/2017 08:52pm"/>
    <s v="Stretch"/>
    <x v="9"/>
    <s v="Analytics Platform"/>
    <m/>
    <s v="DATA WITHHELD"/>
    <m/>
    <x v="0"/>
    <m/>
  </r>
  <r>
    <s v="GX-RJE7CBU"/>
    <x v="0"/>
    <s v="Nordic"/>
    <s v="Scio+"/>
    <s v="Bluemix and Blockchain"/>
    <x v="2"/>
    <x v="1"/>
    <m/>
    <m/>
    <x v="1"/>
    <x v="3"/>
    <d v="2017-09-10T00:00:00"/>
    <s v="06/12/2017 10:18am"/>
    <x v="1"/>
    <d v="2017-09-10T00:00:00"/>
    <n v="250000"/>
    <n v="0.25"/>
    <n v="12"/>
    <s v="06/15/2017 01:32am"/>
    <s v="NIR"/>
    <x v="3"/>
    <s v="Cloud Developer Service"/>
    <s v="Bluemix Public Subscription"/>
    <s v="John (John) Ludvigsen"/>
    <s v="ISA-999-NoSolutionSold"/>
    <x v="0"/>
    <m/>
  </r>
  <r>
    <s v="PW-MHSLJWM"/>
    <x v="0"/>
    <s v="Nordic"/>
    <s v="SKOV A/S. GLYNGøRE"/>
    <s v="Bluemix and Blockchain"/>
    <x v="1"/>
    <x v="1"/>
    <m/>
    <m/>
    <x v="1"/>
    <x v="5"/>
    <d v="2017-09-10T00:00:00"/>
    <s v="06/12/2017 10:15am"/>
    <x v="1"/>
    <d v="2017-09-10T00:00:00"/>
    <n v="250000"/>
    <n v="0.25"/>
    <n v="12"/>
    <s v="06/15/2017 01:32am"/>
    <s v="NIR"/>
    <x v="3"/>
    <s v="Cloud Developer Service"/>
    <s v="Bluemix Public Subscription"/>
    <s v="John (John) Ludvigsen"/>
    <s v="ISA-999-NoSolutionSold"/>
    <x v="0"/>
    <m/>
  </r>
  <r>
    <s v="W6-S2HGZFG"/>
    <x v="1"/>
    <s v="US Public"/>
    <s v="HIGHMARK INC"/>
    <s v="Bluemix Garage for Blockchain"/>
    <x v="3"/>
    <x v="1"/>
    <m/>
    <m/>
    <x v="1"/>
    <x v="11"/>
    <d v="2017-09-28T00:00:00"/>
    <s v="05/09/2017 02:58pm"/>
    <x v="3"/>
    <d v="2017-09-28T00:00:00"/>
    <n v="250000"/>
    <n v="0.25"/>
    <n v="12"/>
    <s v="06/29/2017 01:32am"/>
    <s v="Stretch"/>
    <x v="3"/>
    <s v="Cloud Developer Service"/>
    <s v="IBM Bluemix Garage - Design Thinking"/>
    <s v="Mohammad (Mohammad) Ahmed"/>
    <s v="DEVCNAPP:CLD&amp;COG: Develop cloud native apps"/>
    <x v="0"/>
    <m/>
  </r>
  <r>
    <s v="DM-OFHQVUP"/>
    <x v="2"/>
    <s v="ASEAN"/>
    <s v="OVERSEA-CHINESE BANKING CORPORATION LIMITED"/>
    <s v="Blockchain for Trade Finance"/>
    <x v="0"/>
    <x v="1"/>
    <m/>
    <m/>
    <x v="0"/>
    <x v="0"/>
    <d v="2017-12-22T00:00:00"/>
    <s v="03/30/2017 04:19am"/>
    <x v="3"/>
    <d v="2017-12-22T00:00:00"/>
    <n v="250000"/>
    <n v="0.25"/>
    <n v="12"/>
    <s v="07/06/2017 01:33am"/>
    <s v="Stretch"/>
    <x v="3"/>
    <s v="Cloud Developer Service"/>
    <s v="IBM Bluemix Garage - MVP"/>
    <s v="CALVIN LING PING (Calvin) SOH"/>
    <s v="ISA-BankFS08-Blockchain"/>
    <x v="0"/>
    <m/>
  </r>
  <r>
    <s v="1L-1DXKEMN"/>
    <x v="1"/>
    <s v="US Communica/CSI"/>
    <s v="COX ENTERPRISES, INC."/>
    <s v="Cox enterprise wide business use of IBM Blockchain capabilities including automotive, corporate, media, and cable."/>
    <x v="4"/>
    <x v="0"/>
    <s v="India"/>
    <s v="Intial Discussion around in supporting the account team in solutioning the opportunity. Need more details"/>
    <x v="0"/>
    <x v="9"/>
    <d v="2017-10-27T00:00:00"/>
    <s v="10/11/2016 05:54pm"/>
    <x v="1"/>
    <d v="2017-10-27T00:00:00"/>
    <n v="250000"/>
    <n v="0.25"/>
    <n v="6"/>
    <s v="07/27/2017 01:32am"/>
    <s v="Stretch"/>
    <x v="3"/>
    <s v="Cloud Developer Service"/>
    <s v="IBM Bluemix Garage - MVP"/>
    <s v="KEVIN S. (Kevin) ELDER"/>
    <s v="BLKHSBN:HW SP: Blockchain High Sec Bus Netwk Blmix, ISA-TMECS14-OmniChannel"/>
    <x v="0"/>
    <m/>
  </r>
  <r>
    <s v="7T-U4MF1MJ"/>
    <x v="1"/>
    <s v="US Finance Service"/>
    <s v="CITIGROUP TECHNOLOGY"/>
    <s v="Blockchain Garage Services for Phase 2 of ESC MVP - Inclusion of IOT Data into the Blockchain"/>
    <x v="0"/>
    <x v="1"/>
    <m/>
    <m/>
    <x v="1"/>
    <x v="0"/>
    <d v="2017-09-25T00:00:00"/>
    <s v="04/30/2017 08:57am"/>
    <x v="3"/>
    <d v="2017-09-25T00:00:00"/>
    <n v="250000"/>
    <n v="0.25"/>
    <n v="12"/>
    <s v="06/30/2017 12:16pm"/>
    <s v="At Risk"/>
    <x v="3"/>
    <s v="Cloud Developer Service"/>
    <s v="IBM Bluemix Garage - MVP"/>
    <s v="Stephen A. (Stephen) Pomposi"/>
    <s v="CLOUD1:All Cloud Sales other than to Cloud SPs"/>
    <x v="0"/>
    <m/>
  </r>
  <r>
    <s v="ZU-FIZJXXN"/>
    <x v="0"/>
    <s v="SPGI"/>
    <s v="BANK HAPOALIM LTD"/>
    <s v="Blockchain for Bank Hapoalim"/>
    <x v="0"/>
    <x v="1"/>
    <m/>
    <m/>
    <x v="1"/>
    <x v="0"/>
    <d v="2017-09-30T00:00:00"/>
    <s v="07/04/2016 07:00am"/>
    <x v="3"/>
    <d v="2017-09-30T00:00:00"/>
    <n v="250000"/>
    <n v="0.25"/>
    <n v="12"/>
    <s v="03/16/2017 02:32am"/>
    <s v="NIR"/>
    <x v="3"/>
    <s v="Cloud Developer Service"/>
    <s v="IBM Bluemix Local - Runtimes"/>
    <s v="Lior (LIOR) Haklay"/>
    <s v="ISA-BankFMFS03-BackOfficeOps"/>
    <x v="0"/>
    <m/>
  </r>
  <r>
    <s v="01-6MXTXGW"/>
    <x v="2"/>
    <s v="ASEAN"/>
    <s v="THE MINOR FOOD GROUP PUBLIC COMPANY LIMITED"/>
    <s v="Block Chain for Supply Chain Management"/>
    <x v="2"/>
    <x v="1"/>
    <m/>
    <m/>
    <x v="1"/>
    <x v="3"/>
    <d v="2017-09-29T00:00:00"/>
    <s v="03/23/2017 01:43am"/>
    <x v="3"/>
    <d v="2017-09-29T00:00:00"/>
    <n v="250000"/>
    <n v="0.25"/>
    <n v="6"/>
    <s v="03/30/2017 01:32am"/>
    <s v="NIR"/>
    <x v="3"/>
    <s v="Lab Services"/>
    <s v="Software Services - Bluemix Garage"/>
    <s v="Tarntip (TARNTIP) Suk-U-Dom"/>
    <s v="ISA-CPGDS03SCO-SupplyChainOpt"/>
    <x v="0"/>
    <m/>
  </r>
  <r>
    <s v="K5-7NV8V3M"/>
    <x v="1"/>
    <s v="US Finance Service"/>
    <s v="DATA WITHHELD"/>
    <s v="DATA WITHHELD"/>
    <x v="7"/>
    <x v="1"/>
    <m/>
    <m/>
    <x v="1"/>
    <x v="13"/>
    <d v="2017-08-25T00:00:00"/>
    <s v="01/10/2017 03:44pm"/>
    <x v="3"/>
    <d v="2017-08-25T00:00:00"/>
    <n v="250000"/>
    <n v="0.25"/>
    <n v="1"/>
    <s v="06/01/2017 01:32am"/>
    <s v="Stretch"/>
    <x v="3"/>
    <s v="Hybrid Management"/>
    <s v="UrbanCode Build"/>
    <s v="Kristin L. (Kristin) Anderson"/>
    <s v="ZBLKLOCL:HW SP: zSystems Blockchain Local/On Prem., ZBLKPOC:HW SP: Blockchain Proof of Concept"/>
    <x v="0"/>
    <m/>
  </r>
  <r>
    <s v="2Z-MPLV5AT"/>
    <x v="1"/>
    <s v="US Finance Service"/>
    <s v="NEW YORK LIFE INSURANCE COMPANY"/>
    <s v="Blockchain"/>
    <x v="0"/>
    <x v="1"/>
    <m/>
    <m/>
    <x v="0"/>
    <x v="6"/>
    <d v="2017-12-29T00:00:00"/>
    <s v="06/01/2017 03:05pm"/>
    <x v="1"/>
    <d v="2017-12-29T00:00:00"/>
    <n v="250000"/>
    <n v="0.25"/>
    <n v="12"/>
    <s v="06/08/2017 01:31am"/>
    <s v="Stretch"/>
    <x v="3"/>
    <s v="Cloud Developer Service"/>
    <m/>
    <s v="Lauren A. (Lauren) Millard"/>
    <m/>
    <x v="0"/>
    <m/>
  </r>
  <r>
    <s v="AL-N8KIQMU"/>
    <x v="1"/>
    <s v="US Finance Service"/>
    <s v="BMO HARRIS BANK N A"/>
    <s v="BMO - Blockchain for Transport Finance"/>
    <x v="0"/>
    <x v="1"/>
    <m/>
    <m/>
    <x v="1"/>
    <x v="0"/>
    <d v="2017-09-29T00:00:00"/>
    <s v="04/17/2017 09:20am"/>
    <x v="1"/>
    <d v="2017-09-29T00:00:00"/>
    <n v="250000"/>
    <n v="0.25"/>
    <n v="12"/>
    <s v="04/20/2017 01:32am"/>
    <s v="NIR"/>
    <x v="3"/>
    <s v="Cloud Developer Service"/>
    <m/>
    <s v="AALI (Aali) QURESHI"/>
    <m/>
    <x v="0"/>
    <m/>
  </r>
  <r>
    <s v="30-PGPB7X2"/>
    <x v="1"/>
    <s v="US Finance Service"/>
    <s v="BERKADIA COMMERCIAL MORTGAGE LLC                                      "/>
    <s v="Blockchain POC"/>
    <x v="2"/>
    <x v="1"/>
    <m/>
    <m/>
    <x v="1"/>
    <x v="3"/>
    <d v="2017-08-01T00:00:00"/>
    <d v="2017-02-17T00:00:00"/>
    <x v="3"/>
    <d v="2017-08-01T00:00:00"/>
    <n v="250000"/>
    <n v="0.25"/>
    <n v="12"/>
    <d v="2017-06-22T00:00:00"/>
    <s v="Stretch"/>
    <x v="0"/>
    <s v="Cog Process Trnsfmtn"/>
    <s v="CPR: Blockchain Consulting"/>
    <s v="Monroe, MICHELLE A (Michelle)"/>
    <s v="BLKHSBN"/>
    <x v="0"/>
    <m/>
  </r>
  <r>
    <s v="C1-8YD1IUP"/>
    <x v="0"/>
    <s v="France"/>
    <s v="ELECTRICITE DE FRANCE                                                 "/>
    <s v="EDF Commerce MCP - GDPR Assessment &amp; gestion du consentement"/>
    <x v="4"/>
    <x v="1"/>
    <m/>
    <m/>
    <x v="0"/>
    <x v="8"/>
    <d v="2017-12-21T00:00:00"/>
    <d v="2017-05-03T00:00:00"/>
    <x v="1"/>
    <d v="2017-12-21T00:00:00"/>
    <n v="250000"/>
    <n v="0.25"/>
    <n v="3"/>
    <d v="2017-07-24T00:00:00"/>
    <s v="NIR"/>
    <x v="0"/>
    <s v="Cog Process Trnsfmtn"/>
    <s v="UNK - Blockchain (CPR)"/>
    <s v="De Linares, Brune"/>
    <m/>
    <x v="0"/>
    <m/>
  </r>
  <r>
    <s v="4K-MZG3OVU"/>
    <x v="0"/>
    <s v="DACH"/>
    <s v="Commerzbank AG"/>
    <s v="Batavia - Blockchain Trade Finance"/>
    <x v="0"/>
    <x v="1"/>
    <m/>
    <m/>
    <x v="1"/>
    <x v="0"/>
    <d v="2017-09-15T00:00:00"/>
    <s v="07/19/2017 05:39am"/>
    <x v="3"/>
    <d v="2017-09-15T00:00:00"/>
    <n v="250000"/>
    <n v="0.25"/>
    <n v="6"/>
    <s v="07/20/2017 02:40am"/>
    <s v="At Risk"/>
    <x v="0"/>
    <s v="Cloud Application Innovation"/>
    <s v="CAI Accel App Dev &amp; Integration - Bluemix"/>
    <s v="DATA WITHHELD"/>
    <s v="NONE:No code/solution involved"/>
    <x v="0"/>
    <m/>
  </r>
  <r>
    <s v="K7-LBERA3P"/>
    <x v="1"/>
    <s v="US Finance Service"/>
    <s v="WESTERN UNION"/>
    <s v="WU Blockchain Use Case POC"/>
    <x v="0"/>
    <x v="1"/>
    <m/>
    <m/>
    <x v="1"/>
    <x v="0"/>
    <d v="2017-09-30T00:00:00"/>
    <s v="09/16/2016 10:15am"/>
    <x v="3"/>
    <d v="2017-09-30T00:00:00"/>
    <n v="250000"/>
    <n v="0.25"/>
    <n v="1"/>
    <s v="04/20/2017 01:32am"/>
    <s v="Stretch"/>
    <x v="0"/>
    <s v="Cloud Application Innovation"/>
    <s v="CAI Accel App Dev &amp; Integration - Bluemix"/>
    <s v="WILLIAM J. (WILLIAM) KEEGAN"/>
    <s v="EMBCLOUD:GBS Embedded Cloud, ISA-BankFS14-FrntOfficeTransf"/>
    <x v="0"/>
    <m/>
  </r>
  <r>
    <s v="4H-U7T2TOG"/>
    <x v="2"/>
    <s v="ISA"/>
    <s v="NATIONAL STOCK EXCHANGE OF INDIA LIMITED"/>
    <s v="Blockchain PoC for Treds Solution - New Use cases to be discussed for Test"/>
    <x v="5"/>
    <x v="0"/>
    <s v="India"/>
    <s v="Involved in initial discussions, no further progress"/>
    <x v="0"/>
    <x v="0"/>
    <d v="2017-11-24T00:00:00"/>
    <s v="11/22/2016 10:20pm"/>
    <x v="3"/>
    <d v="2017-11-24T00:00:00"/>
    <n v="250000"/>
    <n v="0.25"/>
    <n v="12"/>
    <s v="07/20/2017 01:32am"/>
    <s v="Stretch"/>
    <x v="0"/>
    <s v="Cloud Application Innovation"/>
    <s v="CAI AMS Outsourcing"/>
    <s v="Sandesh V. (Sandesh) Potdar"/>
    <s v="BLKHSBN:HW SP: Blockchain High Sec Bus Netwk Blmix"/>
    <x v="0"/>
    <m/>
  </r>
  <r>
    <s v="3K-NTDFNJ4"/>
    <x v="1"/>
    <s v="US Communica/CSI"/>
    <s v="Leg8cy Llc"/>
    <s v="Blockchain"/>
    <x v="6"/>
    <x v="1"/>
    <m/>
    <m/>
    <x v="0"/>
    <x v="10"/>
    <d v="2017-12-29T00:00:00"/>
    <s v="03/27/2017 05:05pm"/>
    <x v="3"/>
    <d v="2017-12-29T00:00:00"/>
    <n v="250000"/>
    <n v="0.25"/>
    <n v="12"/>
    <s v="07/06/2017 01:32am"/>
    <s v="Stretch"/>
    <x v="0"/>
    <s v="Cloud Application Innovation"/>
    <s v="CAI Big Data Srvs Blockchain on Big Data"/>
    <s v="Raj (Raj) Datta"/>
    <s v="ISA-999-NoSolutionSold"/>
    <x v="0"/>
    <m/>
  </r>
  <r>
    <s v="Z0-G4SKWVT"/>
    <x v="0"/>
    <s v="DACH"/>
    <s v="UNHCR - United Nations High Commissioner"/>
    <s v="Blockchain Passport for refugees deployment and support"/>
    <x v="0"/>
    <x v="1"/>
    <m/>
    <m/>
    <x v="0"/>
    <x v="0"/>
    <d v="2017-10-31T00:00:00"/>
    <s v="05/23/2017 09:31am"/>
    <x v="1"/>
    <d v="2017-10-31T00:00:00"/>
    <n v="250000"/>
    <n v="0.25"/>
    <n v="12"/>
    <s v="05/25/2017 01:32am"/>
    <s v="Stretch"/>
    <x v="0"/>
    <s v="Cloud Application Innovation"/>
    <s v="CAI DO&amp;IoT: Emerging Technologies"/>
    <s v="DATA WITHHELD"/>
    <m/>
    <x v="0"/>
    <m/>
  </r>
  <r>
    <s v="0N-TSYIRGJ"/>
    <x v="0"/>
    <s v="BeNeLux"/>
    <s v="Trans Link Systems C.V."/>
    <s v="PoC Blockchain"/>
    <x v="2"/>
    <x v="1"/>
    <m/>
    <m/>
    <x v="1"/>
    <x v="7"/>
    <d v="2017-09-05T00:00:00"/>
    <s v="06/17/2016 03:59am"/>
    <x v="0"/>
    <d v="2017-09-05T00:00:00"/>
    <n v="250000"/>
    <n v="0.25"/>
    <n v="1"/>
    <s v="07/11/2017 04:04am"/>
    <s v="Stretch"/>
    <x v="0"/>
    <s v="Cognitive Process Transformation"/>
    <s v="CBDS: Watson IoT - Connected Solutions"/>
    <s v="O. (ONNO) Doves"/>
    <s v="EMBMOBLE:GBS Embedded Mobile, ISA-T&amp;TDS27-OpsPlan&amp;Opt"/>
    <x v="0"/>
    <m/>
  </r>
  <r>
    <s v="9Z-9BRUHB7"/>
    <x v="0"/>
    <s v="DACH"/>
    <s v="ING Belgium, Brussels, Geneva branch"/>
    <s v="Blockchain"/>
    <x v="0"/>
    <x v="1"/>
    <m/>
    <m/>
    <x v="0"/>
    <x v="0"/>
    <d v="2017-12-22T00:00:00"/>
    <s v="08/18/2016 02:15am"/>
    <x v="1"/>
    <d v="2017-12-22T00:00:00"/>
    <n v="250000"/>
    <n v="0.25"/>
    <n v="1"/>
    <s v="03/02/2017 04:05pm"/>
    <s v="NIR"/>
    <x v="0"/>
    <s v="Cognitive Process Transformation"/>
    <s v="CBDS: Watson IoT - Connected Solutions"/>
    <s v="DATA WITHHELD"/>
    <m/>
    <x v="0"/>
    <m/>
  </r>
  <r>
    <s v="LE-2Q4DKHH"/>
    <x v="1"/>
    <s v="US Federal"/>
    <s v="DOD - DoD &amp; Joint Activities - US Special Operations Command (USSOCOM)"/>
    <s v="Blockchain Permissioned Sensor Network for USSOCOM"/>
    <x v="3"/>
    <x v="1"/>
    <m/>
    <m/>
    <x v="1"/>
    <x v="12"/>
    <d v="2017-09-29T00:00:00"/>
    <s v="11/20/2016 06:39pm"/>
    <x v="3"/>
    <d v="2017-09-29T00:00:00"/>
    <n v="250000"/>
    <n v="0.25"/>
    <n v="12"/>
    <s v="02/19/2017 03:43am"/>
    <s v="NIR"/>
    <x v="0"/>
    <s v="Cognitive Process Transformation"/>
    <s v="CBDS: Watson IoT - Connected Solutions"/>
    <s v="JOSEPH A. (Joe) WOODWARD"/>
    <s v="ISA-GovtPG53-Defense&amp;Intel"/>
    <x v="0"/>
    <m/>
  </r>
  <r>
    <s v="LS-PZHMDX2"/>
    <x v="1"/>
    <s v="US Public"/>
    <s v="J &amp; J PRODUCTION"/>
    <s v="Finance Blockchain POC"/>
    <x v="3"/>
    <x v="1"/>
    <m/>
    <m/>
    <x v="1"/>
    <x v="11"/>
    <d v="2017-09-15T00:00:00"/>
    <s v="02/16/2017 03:28pm"/>
    <x v="3"/>
    <d v="2017-09-15T00:00:00"/>
    <n v="250000"/>
    <n v="0.25"/>
    <n v="6"/>
    <s v="07/13/2017 01:32am"/>
    <s v="Stretch"/>
    <x v="0"/>
    <s v="Cognitive Process Transformation"/>
    <s v="CBDS: Watson IoT - Connected Solutions"/>
    <s v="JEFFREY B. (Jeff) BERMAN"/>
    <s v="EMBAPPLE:GBS Mobile First Alliance, ZBLKPOC:HW SP: Blockchain Proof of Concept"/>
    <x v="0"/>
    <m/>
  </r>
  <r>
    <s v="9E-TPCBW52"/>
    <x v="1"/>
    <s v="US Distribution"/>
    <s v="BJ'S WHOLESALE CLUB, INC."/>
    <s v="BJ's Blockchain Solution for Cold Chain Visibility"/>
    <x v="2"/>
    <x v="1"/>
    <m/>
    <m/>
    <x v="1"/>
    <x v="3"/>
    <d v="2017-09-29T00:00:00"/>
    <s v="11/01/2016 01:10pm"/>
    <x v="4"/>
    <d v="2017-09-29T00:00:00"/>
    <n v="250000"/>
    <n v="0.25"/>
    <n v="3"/>
    <s v="01/22/2017 04:00am"/>
    <s v="NIR"/>
    <x v="0"/>
    <s v="Cognitive Process Transformation"/>
    <s v="CBDS: Watson IoT - Next Gen Supply Chain"/>
    <s v="ASHISH (Ashish) JAISWAL"/>
    <s v="EMBMOBLE:GBS Embedded Mobile"/>
    <x v="0"/>
    <m/>
  </r>
  <r>
    <s v="9D-XG0KBIF"/>
    <x v="2"/>
    <s v="ASEAN"/>
    <s v="SINGAPORE POOLS (PRIVATE) LTD"/>
    <s v="Blockchain- Digital Bet Ticket"/>
    <x v="2"/>
    <x v="1"/>
    <m/>
    <m/>
    <x v="1"/>
    <x v="3"/>
    <d v="2017-07-31T00:00:00"/>
    <s v="03/02/2017 10:44pm"/>
    <x v="3"/>
    <d v="2017-07-31T00:00:00"/>
    <n v="250000"/>
    <n v="0.25"/>
    <n v="12"/>
    <s v="07/20/2017 01:32am"/>
    <s v="Stretch"/>
    <x v="0"/>
    <s v="Cognitive Process Transformation"/>
    <s v="CPR: Blockchain Consulting"/>
    <s v="MICHELLE YOON YONG (Michelle) WONG"/>
    <s v="ISA-RetailDS12BACK-BackOfficeTrans"/>
    <x v="0"/>
    <m/>
  </r>
  <r>
    <s v="MA-XJ4HAR3"/>
    <x v="0"/>
    <s v="BeNeLux"/>
    <s v="ING BANK N.V."/>
    <s v="Blockchain Cross Country Transactions - Wells Fargo -"/>
    <x v="0"/>
    <x v="1"/>
    <m/>
    <m/>
    <x v="1"/>
    <x v="0"/>
    <d v="2017-09-29T00:00:00"/>
    <s v="03/01/2017 11:21am"/>
    <x v="3"/>
    <d v="2018-01-01T00:00:00"/>
    <n v="250000"/>
    <n v="0.25"/>
    <n v="6"/>
    <s v="07/20/2017 01:32am"/>
    <s v="NIR"/>
    <x v="0"/>
    <s v="Cognitive Process Transformation"/>
    <s v="CPR: Blockchain Consulting"/>
    <s v="F. (FRANS) Kempen"/>
    <s v="ISA-999-NoSolutionSold"/>
    <x v="0"/>
    <m/>
  </r>
  <r>
    <s v="4E-6AGTSWQ"/>
    <x v="0"/>
    <s v="BeNeLux"/>
    <s v="Tennet TSO"/>
    <s v="TenneT IT Blockchain partnership RFP tender"/>
    <x v="4"/>
    <x v="1"/>
    <m/>
    <m/>
    <x v="0"/>
    <x v="8"/>
    <d v="2017-12-01T00:00:00"/>
    <s v="11/07/2016 11:50am"/>
    <x v="0"/>
    <d v="2017-12-01T00:00:00"/>
    <n v="250000"/>
    <n v="0.25"/>
    <n v="6"/>
    <s v="07/20/2017 01:32am"/>
    <s v="At Risk"/>
    <x v="0"/>
    <s v="Cognitive Process Transformation"/>
    <s v="CPR: Blockchain Consulting"/>
    <s v="Leo (LEO) Dijkstra"/>
    <s v="ISA-999-NoSolutionSold"/>
    <x v="0"/>
    <m/>
  </r>
  <r>
    <s v="EL-CPZGBD3"/>
    <x v="0"/>
    <s v="DACH"/>
    <s v="Deutsche Bank AG"/>
    <s v="e-Identity (Blockchain Implementation à la SecureKey)"/>
    <x v="0"/>
    <x v="1"/>
    <m/>
    <m/>
    <x v="0"/>
    <x v="0"/>
    <d v="2017-11-15T00:00:00"/>
    <s v="07/05/2017 11:46am"/>
    <x v="3"/>
    <d v="2017-11-15T00:00:00"/>
    <n v="250000"/>
    <n v="0.25"/>
    <n v="12"/>
    <s v="07/27/2017 01:32am"/>
    <s v="Stretch"/>
    <x v="0"/>
    <s v="Cognitive Process Transformation"/>
    <s v="CPR: Blockchain Consulting"/>
    <s v="DATA WITHHELD"/>
    <s v="ISA-BankInsFS09SEC-Security"/>
    <x v="0"/>
    <m/>
  </r>
  <r>
    <s v="5S-B9JRN2Y"/>
    <x v="0"/>
    <s v="DACH"/>
    <s v="Lufthansa Cargo AG"/>
    <s v="GTD AirCargo - BlockChain PoC"/>
    <x v="2"/>
    <x v="1"/>
    <m/>
    <m/>
    <x v="1"/>
    <x v="7"/>
    <d v="2017-08-31T00:00:00"/>
    <s v="02/27/2017 03:28pm"/>
    <x v="0"/>
    <d v="2017-08-31T00:00:00"/>
    <n v="250000"/>
    <n v="0.25"/>
    <n v="4"/>
    <s v="07/20/2017 01:32am"/>
    <s v="Key stretch"/>
    <x v="0"/>
    <s v="Cognitive Process Transformation"/>
    <s v="CPR: Blockchain Consulting"/>
    <s v="DATA WITHHELD"/>
    <s v="ISA-T&amp;TDS27-OpsPlan&amp;Opt, ZBLKPOC:HW SP: Blockchain Proof of Concept"/>
    <x v="0"/>
    <m/>
  </r>
  <r>
    <s v="BY-319CUS9"/>
    <x v="0"/>
    <s v="France"/>
    <s v="GENERAL ELECTRIC INTERNATIONAL"/>
    <s v="Block Chain Implementation for : 1&gt; GE Field Service Part Management 2&gt; Factoring"/>
    <x v="1"/>
    <x v="1"/>
    <m/>
    <m/>
    <x v="0"/>
    <x v="2"/>
    <d v="2017-10-10T00:00:00"/>
    <s v="07/12/2017 06:30am"/>
    <x v="1"/>
    <d v="2017-10-10T00:00:00"/>
    <n v="250000"/>
    <n v="0.25"/>
    <n v="12"/>
    <s v="07/13/2017 01:32am"/>
    <s v="NIR"/>
    <x v="0"/>
    <s v="Cognitive Process Transformation"/>
    <s v="CPR: Blockchain Consulting"/>
    <s v="Pierre (PIERRE) Humeau"/>
    <m/>
    <x v="0"/>
    <m/>
  </r>
  <r>
    <s v="YC-L0MQZE7"/>
    <x v="0"/>
    <s v="Nordic"/>
    <s v="OPUSCAPITA GROUP OY"/>
    <s v="OC Blockchain Dispute mgmt implementation"/>
    <x v="6"/>
    <x v="1"/>
    <m/>
    <m/>
    <x v="0"/>
    <x v="10"/>
    <d v="2017-11-16T00:00:00"/>
    <s v="02/07/2017 01:46pm"/>
    <x v="3"/>
    <d v="2017-11-16T00:00:00"/>
    <n v="250000"/>
    <n v="0.25"/>
    <n v="12"/>
    <s v="07/20/2017 01:32am"/>
    <s v="Stretch"/>
    <x v="0"/>
    <s v="Cognitive Process Transformation"/>
    <s v="CPR: Blockchain Consulting"/>
    <s v="Laura (LAURA) Uuskoski"/>
    <s v="ISA-BankFMFS03-BackOfficeOps"/>
    <x v="0"/>
    <m/>
  </r>
  <r>
    <s v="WM-UH79L1B"/>
    <x v="0"/>
    <s v="SPGI"/>
    <s v="BANCO BILBAO VIZCAYA ARGENTARIA SOCIEDAD ANONIMA"/>
    <s v="Blockchain CIB"/>
    <x v="0"/>
    <x v="1"/>
    <m/>
    <m/>
    <x v="1"/>
    <x v="0"/>
    <d v="2017-09-30T00:00:00"/>
    <s v="06/13/2017 11:17am"/>
    <x v="3"/>
    <d v="2017-09-30T00:00:00"/>
    <n v="250000"/>
    <n v="0.25"/>
    <n v="12"/>
    <s v="07/26/2017 10:46am"/>
    <s v="Stretch"/>
    <x v="0"/>
    <s v="Cognitive Process Transformation"/>
    <s v="CPR: Blockchain Consulting"/>
    <s v="Manuel (MANUEL) Villalba Luis"/>
    <s v="ISA-999-NoSolutionSold"/>
    <x v="0"/>
    <m/>
  </r>
  <r>
    <s v="8Y-YS9H2G5"/>
    <x v="0"/>
    <s v="UKI"/>
    <s v="KINGFISHER"/>
    <s v="Blockchain for sustainability and financial integrity"/>
    <x v="2"/>
    <x v="1"/>
    <m/>
    <m/>
    <x v="1"/>
    <x v="3"/>
    <d v="2017-09-30T00:00:00"/>
    <s v="01/22/2017 04:01pm"/>
    <x v="3"/>
    <d v="2017-09-30T00:00:00"/>
    <n v="250000"/>
    <n v="0.25"/>
    <n v="12"/>
    <s v="06/22/2017 01:32am"/>
    <s v="NIR"/>
    <x v="0"/>
    <s v="Cognitive Process Transformation"/>
    <s v="CPR: Blockchain Consulting"/>
    <s v="Rupert (RUPERT) Colchester"/>
    <s v="ZBLKPOC:HW SP: Blockchain Proof of Concept"/>
    <x v="0"/>
    <m/>
  </r>
  <r>
    <s v="UL-IIADDC7"/>
    <x v="0"/>
    <s v="UKI"/>
    <s v="MARKS &amp; SPENCER P.L.C."/>
    <s v="Blockchain for Supply Chain integrity and stock accuracy POC"/>
    <x v="2"/>
    <x v="1"/>
    <m/>
    <m/>
    <x v="1"/>
    <x v="3"/>
    <d v="2017-09-27T00:00:00"/>
    <s v="01/22/2017 02:55pm"/>
    <x v="3"/>
    <d v="2017-10-13T00:00:00"/>
    <n v="250000"/>
    <n v="0.25"/>
    <n v="12"/>
    <s v="07/27/2017 01:32am"/>
    <s v="NIR"/>
    <x v="0"/>
    <s v="Cognitive Process Transformation"/>
    <s v="CPR: Blockchain Consulting"/>
    <s v="S. (SIMON) Harvey-Guttridge"/>
    <s v="ISA-CPGDS01-ConsInstEngage, ZBLKPOC:HW SP: Blockchain Proof of Concept"/>
    <x v="0"/>
    <m/>
  </r>
  <r>
    <s v="RP-TJOQCLR"/>
    <x v="0"/>
    <s v="UKI"/>
    <s v="THE GOVERNOR AND COMPANY OF"/>
    <s v="Blockchain POC"/>
    <x v="0"/>
    <x v="1"/>
    <m/>
    <m/>
    <x v="1"/>
    <x v="0"/>
    <d v="2017-09-15T00:00:00"/>
    <s v="02/28/2017 06:38am"/>
    <x v="0"/>
    <d v="2017-09-15T00:00:00"/>
    <n v="250000"/>
    <n v="0.25"/>
    <n v="6"/>
    <s v="07/20/2017 01:33am"/>
    <s v="Stretch"/>
    <x v="0"/>
    <s v="Cognitive Process Transformation"/>
    <s v="CPR: Blockchain Consulting"/>
    <s v="Michael (MICHAEL) Mc mahon"/>
    <s v="ZBLKPOC:HW SP: Blockchain Proof of Concept"/>
    <x v="0"/>
    <m/>
  </r>
  <r>
    <s v="9U-EQQF32R"/>
    <x v="4"/>
    <s v="MEA"/>
    <s v="Abu Dhabi Police - General Directorate"/>
    <s v="Blockchain for evidence"/>
    <x v="3"/>
    <x v="1"/>
    <m/>
    <m/>
    <x v="0"/>
    <x v="12"/>
    <d v="2017-10-08T00:00:00"/>
    <s v="07/10/2017 01:12am"/>
    <x v="1"/>
    <d v="2017-10-08T00:00:00"/>
    <n v="250000"/>
    <n v="0.25"/>
    <n v="12"/>
    <s v="07/13/2017 01:32am"/>
    <s v="NIR"/>
    <x v="0"/>
    <s v="Cognitive Process Transformation"/>
    <s v="CPR: Blockchain Consulting"/>
    <s v="Willem (Willem) Clappaert"/>
    <s v="ISA-GovtPG45-PublicSafety"/>
    <x v="0"/>
    <m/>
  </r>
  <r>
    <s v="IE-589DTTO"/>
    <x v="4"/>
    <s v="MEA"/>
    <s v="UAE BANKS FEDERATION"/>
    <s v="UBF - Blockchain KYC"/>
    <x v="0"/>
    <x v="1"/>
    <m/>
    <m/>
    <x v="1"/>
    <x v="0"/>
    <d v="2017-09-19T00:00:00"/>
    <s v="06/21/2017 08:11am"/>
    <x v="3"/>
    <d v="2017-09-19T00:00:00"/>
    <n v="250000"/>
    <n v="0.25"/>
    <n v="3"/>
    <s v="06/22/2017 01:32am"/>
    <s v="NIR"/>
    <x v="0"/>
    <s v="Cognitive Process Transformation"/>
    <s v="CPR: Blockchain Consulting"/>
    <s v="Manuel (Manuel) Alonso"/>
    <s v="BLKHSBN:HW SP: Blockchain High Sec Bus Netwk Blmix, ISA-BankFS08-Blockchain"/>
    <x v="0"/>
    <m/>
  </r>
  <r>
    <s v="L1-OIW4CBN"/>
    <x v="4"/>
    <s v="MEA"/>
    <s v="DUBAI AIRPORT FREE ZONE AUTHORITY"/>
    <s v="Blockchain PoC"/>
    <x v="0"/>
    <x v="1"/>
    <m/>
    <m/>
    <x v="0"/>
    <x v="0"/>
    <d v="2017-10-15T00:00:00"/>
    <s v="07/17/2017 09:42am"/>
    <x v="0"/>
    <d v="2017-10-15T00:00:00"/>
    <n v="250000"/>
    <n v="0.25"/>
    <n v="6"/>
    <s v="07/27/2017 01:32am"/>
    <s v="NIR"/>
    <x v="0"/>
    <s v="Cognitive Process Transformation"/>
    <s v="CPR: Blockchain Consulting"/>
    <s v="Hussein (Hussein) Salem"/>
    <s v="BLUEMIXX:GBS Bluemix Custom Application Services"/>
    <x v="0"/>
    <m/>
  </r>
  <r>
    <s v="JH-VA8Z99H"/>
    <x v="1"/>
    <s v="Canada"/>
    <s v="Jamaica Special Economic Zone Authority (JSEZA)"/>
    <s v="BlockChain for Jamaica Logistics"/>
    <x v="2"/>
    <x v="1"/>
    <m/>
    <m/>
    <x v="1"/>
    <x v="7"/>
    <d v="2017-08-31T00:00:00"/>
    <s v="04/25/2017 04:31am"/>
    <x v="4"/>
    <d v="2017-09-29T00:00:00"/>
    <n v="250000"/>
    <n v="0.25"/>
    <n v="1"/>
    <s v="07/09/2017 12:23am"/>
    <s v="NIR"/>
    <x v="0"/>
    <s v="Cognitive Process Transformation"/>
    <s v="CPR: Blockchain Consulting"/>
    <s v="Gordon W. (Gordon) Foote"/>
    <m/>
    <x v="0"/>
    <m/>
  </r>
  <r>
    <s v="6Q-5ZH3J0L"/>
    <x v="1"/>
    <s v="US Communica/CSI"/>
    <s v="SHAZAM INC"/>
    <s v="Blockchain Consulting"/>
    <x v="2"/>
    <x v="1"/>
    <m/>
    <m/>
    <x v="0"/>
    <x v="3"/>
    <d v="2017-12-29T00:00:00"/>
    <s v="05/23/2017 03:17pm"/>
    <x v="1"/>
    <d v="2018-01-08T00:00:00"/>
    <n v="250000"/>
    <n v="0.25"/>
    <n v="12"/>
    <s v="05/25/2017 01:32am"/>
    <s v="Stretch"/>
    <x v="0"/>
    <s v="Cognitive Process Transformation"/>
    <s v="CPR: Blockchain Consulting"/>
    <s v="Patrick J. (Pat) Sazama"/>
    <m/>
    <x v="0"/>
    <m/>
  </r>
  <r>
    <s v="E4-3NJR2IQ"/>
    <x v="1"/>
    <s v="US Communica/CSI"/>
    <s v="ARTES CONSULTING LLC"/>
    <s v="BLOCKCHAIN- POC"/>
    <x v="6"/>
    <x v="1"/>
    <m/>
    <m/>
    <x v="1"/>
    <x v="10"/>
    <d v="2017-08-23T00:00:00"/>
    <s v="05/25/2017 04:51pm"/>
    <x v="1"/>
    <d v="2017-08-31T00:00:00"/>
    <n v="250000"/>
    <n v="0.25"/>
    <n v="12"/>
    <s v="06/01/2017 01:32am"/>
    <s v="NIR"/>
    <x v="0"/>
    <s v="Cognitive Process Transformation"/>
    <s v="CPR: Blockchain Consulting"/>
    <s v="Darryl B. (Darryl) Pope"/>
    <m/>
    <x v="0"/>
    <m/>
  </r>
  <r>
    <s v="X6-OFBECBS"/>
    <x v="1"/>
    <s v="US Communica/CSI"/>
    <s v="IMS HEALTH INCORPORATED"/>
    <s v="Design for Blockchain MVP"/>
    <x v="4"/>
    <x v="1"/>
    <m/>
    <m/>
    <x v="1"/>
    <x v="9"/>
    <d v="2017-09-15T00:00:00"/>
    <s v="07/04/2017 10:03pm"/>
    <x v="0"/>
    <d v="2017-09-30T00:00:00"/>
    <n v="250000"/>
    <n v="0.25"/>
    <n v="5"/>
    <s v="07/27/2017 01:32am"/>
    <s v="At Risk"/>
    <x v="0"/>
    <s v="Cognitive Process Transformation"/>
    <s v="CPR: Blockchain Consulting"/>
    <s v="Michael S. (Mike) Martin"/>
    <s v="ZBLKPOC:HW SP: Blockchain Proof of Concept"/>
    <x v="0"/>
    <m/>
  </r>
  <r>
    <s v="RH-QBRW5VE"/>
    <x v="1"/>
    <s v="US Communica/CSI"/>
    <s v="NBC Universal"/>
    <s v="Blockchain Loyalty Solution"/>
    <x v="4"/>
    <x v="1"/>
    <m/>
    <m/>
    <x v="1"/>
    <x v="9"/>
    <d v="2017-07-31T00:00:00"/>
    <s v="04/11/2017 05:00pm"/>
    <x v="5"/>
    <d v="2017-08-31T00:00:00"/>
    <n v="250000"/>
    <n v="0.25"/>
    <n v="12"/>
    <s v="07/10/2017 05:56pm"/>
    <s v="Solid"/>
    <x v="0"/>
    <s v="Cognitive Process Transformation"/>
    <s v="CPR: Blockchain Consulting"/>
    <s v="BRIAN M. (Brian) QUEEN"/>
    <s v="ZBLKPOC:HW SP: Blockchain Proof of Concept"/>
    <x v="0"/>
    <m/>
  </r>
  <r>
    <s v="F0-UTH76NY"/>
    <x v="1"/>
    <s v="US Distribution"/>
    <s v="1800 FLOWERS INC"/>
    <s v="Blockchain Consulting"/>
    <x v="2"/>
    <x v="1"/>
    <m/>
    <m/>
    <x v="1"/>
    <x v="3"/>
    <d v="2017-09-30T00:00:00"/>
    <s v="02/09/2017 09:19am"/>
    <x v="3"/>
    <d v="2017-09-30T00:00:00"/>
    <n v="250000"/>
    <n v="0.25"/>
    <n v="4"/>
    <s v="07/20/2017 01:32am"/>
    <s v="Stretch"/>
    <x v="0"/>
    <s v="Cognitive Process Transformation"/>
    <s v="CPR: Blockchain Consulting"/>
    <s v="KAUSHIK N. (Kaushik) MALLADI"/>
    <s v="ZBLKPOC:HW SP: Blockchain Proof of Concept"/>
    <x v="0"/>
    <m/>
  </r>
  <r>
    <s v="OR-F7LP96P"/>
    <x v="1"/>
    <s v="US Distribution"/>
    <s v="YRC WORLDWIDE TECHNOLOGIES, INC."/>
    <s v="YRC BlockChain"/>
    <x v="2"/>
    <x v="1"/>
    <m/>
    <m/>
    <x v="1"/>
    <x v="7"/>
    <d v="2017-09-22T00:00:00"/>
    <s v="02/22/2017 12:06pm"/>
    <x v="3"/>
    <d v="2017-09-22T00:00:00"/>
    <n v="250000"/>
    <n v="0.25"/>
    <n v="12"/>
    <s v="05/25/2017 01:32am"/>
    <s v="Stretch"/>
    <x v="0"/>
    <s v="Cognitive Process Transformation"/>
    <s v="CPR: Blockchain Consulting"/>
    <s v="BRIAN S. (BRIAN) CRIST"/>
    <s v="ZBLKPOC:HW SP: Blockchain Proof of Concept"/>
    <x v="0"/>
    <m/>
  </r>
  <r>
    <s v="V7-R33HHUY"/>
    <x v="1"/>
    <s v="US Distribution"/>
    <s v="STARBUCKS CORPORATION"/>
    <s v="Blockchain POT for Supply Chain"/>
    <x v="2"/>
    <x v="1"/>
    <m/>
    <m/>
    <x v="0"/>
    <x v="3"/>
    <d v="2017-10-31T00:00:00"/>
    <s v="04/25/2017 08:58pm"/>
    <x v="3"/>
    <d v="2017-12-04T00:00:00"/>
    <n v="250000"/>
    <n v="0.25"/>
    <n v="4"/>
    <s v="07/20/2017 01:32am"/>
    <s v="NIR"/>
    <x v="0"/>
    <s v="Cognitive Process Transformation"/>
    <s v="CPR: Blockchain Consulting"/>
    <s v="Yolanda (Yolanda) Wang"/>
    <s v="ISA-RetailDS10-Merchandzng&amp;SC"/>
    <x v="0"/>
    <m/>
  </r>
  <r>
    <s v="XI-PSPLCIV"/>
    <x v="1"/>
    <s v="US Federal"/>
    <s v="INTERNATIONAL DEVELOPMENT, UNITED STATES AGENCY FOR"/>
    <s v="USAID Global Dev Lab - Agriculture Block Chain"/>
    <x v="3"/>
    <x v="1"/>
    <m/>
    <m/>
    <x v="0"/>
    <x v="12"/>
    <d v="2017-12-31T00:00:00"/>
    <s v="04/11/2017 09:04am"/>
    <x v="4"/>
    <d v="2017-12-31T00:00:00"/>
    <n v="250000"/>
    <n v="0.25"/>
    <n v="6"/>
    <s v="04/13/2017 01:32am"/>
    <s v="NIR"/>
    <x v="0"/>
    <s v="Cognitive Process Transformation"/>
    <s v="CPR: Blockchain Consulting"/>
    <s v="Christopher R. (Christopher) Scalzo"/>
    <s v="BLUEMIXX:GBS Bluemix Custom Application Services, IGSPU:Procurement Support - Unknown at this Time, ISA-GovtPG71-Brdrs&amp;ImmgrtnMgmt"/>
    <x v="0"/>
    <m/>
  </r>
  <r>
    <s v="9P-3713SYQ"/>
    <x v="1"/>
    <s v="US Federal"/>
    <s v="DOD - ARMY - PENTAGON - ITA"/>
    <s v="Army - ALCS - AMCOM Blockchain Pilot"/>
    <x v="3"/>
    <x v="1"/>
    <m/>
    <m/>
    <x v="0"/>
    <x v="12"/>
    <d v="2017-11-24T00:00:00"/>
    <s v="04/03/2017 03:24pm"/>
    <x v="0"/>
    <d v="2017-11-24T00:00:00"/>
    <n v="250000"/>
    <n v="0.25"/>
    <n v="12"/>
    <s v="07/06/2017 01:32am"/>
    <s v="Stretch"/>
    <x v="0"/>
    <s v="Cognitive Process Transformation"/>
    <s v="CPR: Blockchain Consulting"/>
    <s v="CHARLES E. (Charles) WATERS"/>
    <s v="ISA-GovtPG53-Defense&amp;Intel, NONE:No code/solution involved"/>
    <x v="0"/>
    <m/>
  </r>
  <r>
    <s v="3B-M9TMBLT"/>
    <x v="1"/>
    <s v="US Finance Service"/>
    <s v="INVESCO, LTD."/>
    <s v="Blockchain POC"/>
    <x v="6"/>
    <x v="1"/>
    <m/>
    <m/>
    <x v="0"/>
    <x v="10"/>
    <d v="2017-10-20T00:00:00"/>
    <s v="11/30/2016 03:10pm"/>
    <x v="1"/>
    <d v="2017-10-20T00:00:00"/>
    <n v="250000"/>
    <n v="0.25"/>
    <n v="12"/>
    <s v="02/07/2017 04:38pm"/>
    <s v="Stretch"/>
    <x v="0"/>
    <s v="Cognitive Process Transformation"/>
    <s v="CPR: Blockchain Consulting"/>
    <s v="PRAMOD (Pramod) ACHANTA"/>
    <s v="ISA-BankFMFS03-BackOfficeOps"/>
    <x v="0"/>
    <m/>
  </r>
  <r>
    <s v="3P-CFE5OS0"/>
    <x v="1"/>
    <s v="US Finance Service"/>
    <s v="CITIGROUP"/>
    <s v="Citi Blockchain for ICG - Investment Services"/>
    <x v="0"/>
    <x v="1"/>
    <m/>
    <m/>
    <x v="0"/>
    <x v="0"/>
    <d v="2017-12-31T00:00:00"/>
    <s v="03/02/2017 11:31am"/>
    <x v="1"/>
    <d v="2017-12-31T00:00:00"/>
    <n v="250000"/>
    <n v="0.25"/>
    <n v="12"/>
    <s v="07/27/2017 01:32am"/>
    <s v="Key stretch"/>
    <x v="0"/>
    <s v="Cognitive Process Transformation"/>
    <s v="CPR: Blockchain Consulting"/>
    <s v="Paul J. (Paul) Houde"/>
    <s v="ZBLKLOCL:HW SP: zSystems Blockchain Local/On Prem."/>
    <x v="0"/>
    <m/>
  </r>
  <r>
    <s v="5X-5Y92LDL"/>
    <x v="1"/>
    <s v="US Finance Service"/>
    <s v="THE HUNTINGTON NATIONAL BANK INC"/>
    <s v="Blockchain First Project"/>
    <x v="0"/>
    <x v="1"/>
    <m/>
    <m/>
    <x v="0"/>
    <x v="0"/>
    <d v="2017-11-10T00:00:00"/>
    <s v="06/02/2017 05:11pm"/>
    <x v="1"/>
    <d v="2017-11-20T00:00:00"/>
    <n v="250000"/>
    <n v="0.25"/>
    <n v="12"/>
    <s v="06/08/2017 01:31am"/>
    <s v="Stretch"/>
    <x v="0"/>
    <s v="Cognitive Process Transformation"/>
    <s v="CPR: Blockchain Consulting"/>
    <s v="PRAMOD (Pramod) ACHANTA"/>
    <s v="ISA-BankFMFS03-BackOfficeOps"/>
    <x v="0"/>
    <m/>
  </r>
  <r>
    <s v="P3-L4GK2EP"/>
    <x v="1"/>
    <s v="US Finance Service"/>
    <s v="AMERICAN INTERNATIONAL GROUP, INC."/>
    <s v="Blockchain for Supply Chain Insurance Product - Maersk Business Network"/>
    <x v="0"/>
    <x v="1"/>
    <m/>
    <m/>
    <x v="1"/>
    <x v="6"/>
    <d v="2017-09-01T00:00:00"/>
    <s v="06/08/2017 01:00pm"/>
    <x v="1"/>
    <d v="2017-10-13T00:00:00"/>
    <n v="250000"/>
    <n v="0.25"/>
    <n v="12"/>
    <s v="07/16/2017 05:37pm"/>
    <s v="Key stretch"/>
    <x v="0"/>
    <s v="Cognitive Process Transformation"/>
    <s v="CPR: Blockchain Consulting"/>
    <s v="DAVID S. (Dave) BRAUNSTEIN"/>
    <s v="ISA-InsFS23-FrntOfficeTransf"/>
    <x v="0"/>
    <m/>
  </r>
  <r>
    <s v="1S-X4ZC1EA"/>
    <x v="1"/>
    <s v="US Finance Service"/>
    <s v="CHUBB &amp; SON INC."/>
    <s v="Blockchain for Commercial policy"/>
    <x v="0"/>
    <x v="1"/>
    <m/>
    <m/>
    <x v="0"/>
    <x v="6"/>
    <d v="2017-10-27T00:00:00"/>
    <s v="03/16/2017 02:54pm"/>
    <x v="3"/>
    <d v="2017-10-27T00:00:00"/>
    <n v="250000"/>
    <n v="0.25"/>
    <n v="12"/>
    <s v="07/20/2017 01:32am"/>
    <s v="Stretch"/>
    <x v="0"/>
    <s v="Cognitive Process Transformation"/>
    <s v="CPR: Blockchain Consulting"/>
    <s v="JOHN C. (John) ANDERSON"/>
    <s v="ANADVNCE:ANA SP: Advanced Analytics"/>
    <x v="0"/>
    <m/>
  </r>
  <r>
    <s v="DX-QBW9T2R"/>
    <x v="1"/>
    <s v="US Finance Service"/>
    <s v="WELLS FARGO BANK"/>
    <s v="International Payments ( Blockchain) with Wells Fargo and Stellar"/>
    <x v="0"/>
    <x v="1"/>
    <m/>
    <m/>
    <x v="1"/>
    <x v="0"/>
    <d v="2017-07-28T00:00:00"/>
    <s v="04/18/2017 09:04am"/>
    <x v="3"/>
    <d v="2017-07-28T00:00:00"/>
    <n v="250000"/>
    <n v="0.25"/>
    <n v="3"/>
    <s v="07/20/2017 01:32am"/>
    <s v="Stretch"/>
    <x v="0"/>
    <s v="Cognitive Process Transformation"/>
    <s v="CPR: Blockchain Consulting"/>
    <s v="Bart (Bart) Cant"/>
    <s v="ISA-BankFS08-Blockchain"/>
    <x v="0"/>
    <m/>
  </r>
  <r>
    <s v="H6-GC27JTI"/>
    <x v="1"/>
    <s v="US Finance Service"/>
    <s v="AMERICAN INTERNATIONAL GROUP, INC."/>
    <s v="Blockchain for trade finance insurance"/>
    <x v="0"/>
    <x v="1"/>
    <m/>
    <m/>
    <x v="1"/>
    <x v="6"/>
    <d v="2017-09-01T00:00:00"/>
    <s v="03/09/2017 10:18am"/>
    <x v="3"/>
    <d v="2017-09-01T00:00:00"/>
    <n v="250000"/>
    <n v="0.25"/>
    <n v="2"/>
    <s v="07/20/2017 01:32am"/>
    <s v="Key stretch"/>
    <x v="0"/>
    <s v="Cognitive Process Transformation"/>
    <s v="CPR: Blockchain Consulting"/>
    <s v="DAVID S. (Dave) BRAUNSTEIN"/>
    <s v="ISA-InsFS23-FrntOfficeTransf"/>
    <x v="0"/>
    <m/>
  </r>
  <r>
    <s v="59-9NI697N"/>
    <x v="1"/>
    <s v="US Industrial"/>
    <s v="Newlight Technologies Llc"/>
    <s v="Blockchain Solution."/>
    <x v="1"/>
    <x v="1"/>
    <m/>
    <m/>
    <x v="0"/>
    <x v="4"/>
    <d v="2017-12-29T00:00:00"/>
    <s v="05/15/2017 05:38pm"/>
    <x v="3"/>
    <d v="2017-12-29T00:00:00"/>
    <n v="250000"/>
    <n v="0.25"/>
    <n v="12"/>
    <s v="07/06/2017 01:32am"/>
    <s v="NIR"/>
    <x v="0"/>
    <s v="Cognitive Process Transformation"/>
    <s v="CPR: Blockchain Consulting"/>
    <s v="Raj (Raj) Datta"/>
    <s v="ISA-999-NoSolutionSold"/>
    <x v="0"/>
    <m/>
  </r>
  <r>
    <s v="C1-7KZINK6"/>
    <x v="1"/>
    <s v="US Industrial"/>
    <s v="SONY CORP"/>
    <s v="POC Watson Music including Watson Beats._x000a_Blockchain (Rights Organizations, Rights Owners, Music Labels and Artists). Curation &amp; Label Hit/No Hit"/>
    <x v="1"/>
    <x v="1"/>
    <m/>
    <m/>
    <x v="0"/>
    <x v="5"/>
    <d v="2017-12-22T00:00:00"/>
    <s v="10/12/2016 07:24pm"/>
    <x v="3"/>
    <d v="2017-12-22T00:00:00"/>
    <n v="250000"/>
    <n v="0.25"/>
    <n v="12"/>
    <s v="07/20/2017 01:32am"/>
    <s v="Stretch"/>
    <x v="0"/>
    <s v="Cognitive Process Transformation"/>
    <s v="CPR: Blockchain Consulting"/>
    <s v="DIANA (Diana) BERMAN"/>
    <s v="COGNITIV:Embedded Cognitive"/>
    <x v="0"/>
    <m/>
  </r>
  <r>
    <s v="UB-0FHGKVK"/>
    <x v="1"/>
    <s v="US Industrial"/>
    <s v="BP CORPORATION NORTH AMERICA INC"/>
    <s v="Blockchain for Hydrocarbon Accounting"/>
    <x v="1"/>
    <x v="1"/>
    <m/>
    <m/>
    <x v="1"/>
    <x v="4"/>
    <d v="2017-08-25T00:00:00"/>
    <s v="03/30/2017 10:27am"/>
    <x v="3"/>
    <d v="2017-08-25T00:00:00"/>
    <n v="250000"/>
    <n v="0.25"/>
    <n v="6"/>
    <s v="07/13/2017 01:32am"/>
    <s v="At Risk"/>
    <x v="0"/>
    <s v="Cognitive Process Transformation"/>
    <s v="CPR: Blockchain Consulting"/>
    <s v="LEON (Leon) REDELINGHUYS"/>
    <s v="ASASERVC:Cloud Business Solution (CBS)"/>
    <x v="0"/>
    <m/>
  </r>
  <r>
    <s v="6X-AZSZYMQ"/>
    <x v="1"/>
    <s v="US Public"/>
    <s v="UNITED NATIONS"/>
    <s v="BlockChain RFI"/>
    <x v="3"/>
    <x v="1"/>
    <m/>
    <m/>
    <x v="1"/>
    <x v="12"/>
    <d v="2017-08-17T00:00:00"/>
    <s v="05/19/2017 06:43pm"/>
    <x v="3"/>
    <d v="2017-08-17T00:00:00"/>
    <n v="250000"/>
    <n v="0.25"/>
    <n v="12"/>
    <s v="07/06/2017 01:33am"/>
    <s v="Stretch"/>
    <x v="0"/>
    <s v="Cognitive Process Transformation"/>
    <s v="CPR: Blockchain Consulting"/>
    <s v="RICHARD (Richard) GORDON"/>
    <s v="ISA-BankFS08-Blockchain"/>
    <x v="0"/>
    <m/>
  </r>
  <r>
    <s v="OZ-6YBTVK7"/>
    <x v="1"/>
    <s v="US Distribution"/>
    <s v="ESSENT GUARANTY, INC."/>
    <s v="Blockchain for Mortgage Insurance"/>
    <x v="0"/>
    <x v="1"/>
    <m/>
    <m/>
    <x v="1"/>
    <x v="0"/>
    <d v="2017-07-24T00:00:00"/>
    <s v="04/25/2017 01:37pm"/>
    <x v="1"/>
    <d v="2017-10-23T00:00:00"/>
    <n v="250000"/>
    <n v="0.25"/>
    <n v="6"/>
    <s v="06/23/2017 01:56pm"/>
    <s v="Stretch"/>
    <x v="0"/>
    <s v="Cognitive Process Transformation"/>
    <s v="CPS: Mortgage Origination and Servicing"/>
    <s v="NIRAJ (NIRAJ) PATEL"/>
    <s v="ISA-BankInsFS09SEC-Security"/>
    <x v="0"/>
    <m/>
  </r>
  <r>
    <s v="XO-JPDKECW"/>
    <x v="1"/>
    <s v="US Public"/>
    <s v="ASTELLAS PHARMA US, INC."/>
    <s v="Blockchain for Supply Chain (Track-Trace using Blockchain)"/>
    <x v="3"/>
    <x v="1"/>
    <m/>
    <m/>
    <x v="1"/>
    <x v="11"/>
    <d v="2017-08-30T00:00:00"/>
    <s v="04/03/2017 10:55pm"/>
    <x v="3"/>
    <d v="2017-08-30T00:00:00"/>
    <n v="250000"/>
    <n v="0.25"/>
    <n v="12"/>
    <s v="07/20/2017 01:32am"/>
    <s v="NIR"/>
    <x v="0"/>
    <s v="Cloud Application Innovation"/>
    <s v="EA SAP CS-Analytics HANA"/>
    <s v="SATISH M. (Satish) HIRANANDANI"/>
    <s v="ANADVNCE:ANA SP: Planning Analytics to Improve Efficiency"/>
    <x v="0"/>
    <m/>
  </r>
  <r>
    <s v="HG-2WX8PLF"/>
    <x v="0"/>
    <s v="DACH"/>
    <s v="Deutsche Bank AG"/>
    <s v="IoT &amp; Blockchain - DB to add value to the partnership with Maersk"/>
    <x v="0"/>
    <x v="1"/>
    <m/>
    <m/>
    <x v="1"/>
    <x v="0"/>
    <d v="2017-09-22T00:00:00"/>
    <s v="05/16/2017 06:03am"/>
    <x v="1"/>
    <d v="2017-09-22T00:00:00"/>
    <n v="250000"/>
    <n v="0.25"/>
    <n v="12"/>
    <s v="05/16/2017 06:03am"/>
    <s v="Stretch"/>
    <x v="0"/>
    <s v="Cognitive Process Transformation"/>
    <m/>
    <s v="DATA WITHHELD"/>
    <s v="EMBIoT:GBS Embed Internet of Things, ISA-BankInsFS09SEC-Security, WATSNIOT:Embedded: Watson Internet of Things - Co"/>
    <x v="0"/>
    <m/>
  </r>
  <r>
    <s v="08-H4MN2QI"/>
    <x v="1"/>
    <s v="US Distribution"/>
    <s v="The Clearing House"/>
    <s v="TCH - Blockchain Connector to Real-Time Payments"/>
    <x v="2"/>
    <x v="1"/>
    <m/>
    <m/>
    <x v="1"/>
    <x v="3"/>
    <d v="2017-08-04T00:00:00"/>
    <s v="04/03/2017 09:40am"/>
    <x v="1"/>
    <d v="2017-08-04T00:00:00"/>
    <n v="250000"/>
    <n v="0.25"/>
    <n v="12"/>
    <s v="07/21/2017 05:40pm"/>
    <s v="Key stretch"/>
    <x v="0"/>
    <s v="Cognitive Process Transformation"/>
    <m/>
    <s v="Bart (Bart) Cant"/>
    <s v="ISA-BankFS08-Blockchain"/>
    <x v="0"/>
    <m/>
  </r>
  <r>
    <s v="1C-KC6R3ZZ"/>
    <x v="1"/>
    <s v="US Finance Service"/>
    <s v="METROPOLITAN LIFE INSURANCE COMPANY (INC)"/>
    <s v="AD Backlog - Blockchain Strategy &amp; Lab Phase 2"/>
    <x v="0"/>
    <x v="1"/>
    <m/>
    <m/>
    <x v="0"/>
    <x v="6"/>
    <d v="2017-12-29T00:00:00"/>
    <s v="04/11/2017 09:36am"/>
    <x v="1"/>
    <d v="2018-01-01T00:00:00"/>
    <n v="250000"/>
    <n v="0.25"/>
    <n v="12"/>
    <s v="04/14/2017 04:51pm"/>
    <s v="NIR"/>
    <x v="0"/>
    <s v="iX Growth Platform"/>
    <m/>
    <s v="BEE-LIAN D. (Bee-Lian) QUAH"/>
    <s v="ISA-InsFS24DIGI-E2EDigitizatn"/>
    <x v="0"/>
    <m/>
  </r>
  <r>
    <s v="WR-GAH83Y1"/>
    <x v="1"/>
    <s v="US Finance Service"/>
    <s v="AMOSA - Allianz Managed Operations and Services of America"/>
    <s v="Blockchain"/>
    <x v="0"/>
    <x v="1"/>
    <m/>
    <m/>
    <x v="0"/>
    <x v="6"/>
    <d v="2017-12-20T00:00:00"/>
    <s v="07/19/2017 11:25am"/>
    <x v="1"/>
    <d v="2017-12-20T00:00:00"/>
    <n v="250000"/>
    <n v="0.25"/>
    <n v="12"/>
    <s v="07/20/2017 01:32am"/>
    <s v="Stretch"/>
    <x v="0"/>
    <s v="Cognitive Process Transformation"/>
    <m/>
    <s v="RONALD (Ronald) WEST"/>
    <m/>
    <x v="0"/>
    <m/>
  </r>
  <r>
    <s v="ZN-LJ1YC0D"/>
    <x v="0"/>
    <s v="BeNeLux"/>
    <s v="Kadaster"/>
    <s v="SAP Bluemix / Watson / Blockchain / SAP HEC"/>
    <x v="3"/>
    <x v="1"/>
    <m/>
    <m/>
    <x v="0"/>
    <x v="12"/>
    <d v="2017-10-18T00:00:00"/>
    <s v="08/22/2016 04:50am"/>
    <x v="1"/>
    <d v="2017-10-18T00:00:00"/>
    <n v="250000"/>
    <n v="0.25"/>
    <n v="12"/>
    <s v="07/13/2017 01:32am"/>
    <s v="Stretch"/>
    <x v="2"/>
    <s v="Infrastructure Services"/>
    <s v="6941-03F (O) Integrated Mgd Infra Srvs (IMI for IBM cloud)"/>
    <s v="Peter (PETER) Boshuizen"/>
    <s v="NONE:No code/solution involved"/>
    <x v="0"/>
    <m/>
  </r>
  <r>
    <s v="ED-RIM4Z5Y"/>
    <x v="1"/>
    <s v="US Public"/>
    <s v="ASTELLAS PHARMA US, INC."/>
    <s v="Blockchain for Security"/>
    <x v="3"/>
    <x v="1"/>
    <m/>
    <m/>
    <x v="1"/>
    <x v="11"/>
    <d v="2017-09-10T00:00:00"/>
    <s v="06/12/2017 05:26pm"/>
    <x v="3"/>
    <d v="2017-09-10T00:00:00"/>
    <n v="250000"/>
    <n v="0.25"/>
    <n v="12"/>
    <s v="07/06/2017 01:32am"/>
    <s v="Key stretch"/>
    <x v="2"/>
    <s v="Infrastructure Services"/>
    <s v="6941-98M IBM Cloud for SAP Applications (on CMS - GTS BU)"/>
    <s v="LISA M. (Lisa) FLAGG"/>
    <s v="UNIGMMS:CLD&amp;COG: Gov, mgmt, monitoring, security"/>
    <x v="0"/>
    <m/>
  </r>
  <r>
    <s v="HH-9K4SE4D"/>
    <x v="1"/>
    <s v="US Distribution"/>
    <s v="HELZBERG'S DIAMOND SHOPS, INC."/>
    <s v="BlockChain for Helzberg"/>
    <x v="2"/>
    <x v="1"/>
    <m/>
    <m/>
    <x v="1"/>
    <x v="3"/>
    <d v="2017-08-25T00:00:00"/>
    <s v="01/23/2017 12:57pm"/>
    <x v="3"/>
    <d v="2017-08-25T00:00:00"/>
    <n v="250000"/>
    <n v="0.25"/>
    <n v="12"/>
    <s v="07/20/2017 01:32am"/>
    <s v="Stretch"/>
    <x v="2"/>
    <s v="Infrastructure Services"/>
    <s v="6950-16G GTS MHAS Split for Commerce Managed Hosted"/>
    <s v="BRIAN S. (BRIAN) CRIST"/>
    <s v="ZBLKPOC:HW SP: Blockchain Proof of Concept"/>
    <x v="0"/>
    <m/>
  </r>
  <r>
    <s v="LG-1NCR4NW"/>
    <x v="1"/>
    <s v="US Finance Service"/>
    <s v="AMERIPRISE FINANCIAL INC"/>
    <s v="Ameriprise - Blockchain"/>
    <x v="0"/>
    <x v="1"/>
    <m/>
    <m/>
    <x v="1"/>
    <x v="0"/>
    <d v="2017-08-21T00:00:00"/>
    <s v="05/23/2017 02:52pm"/>
    <x v="3"/>
    <d v="2017-08-21T00:00:00"/>
    <n v="250000"/>
    <n v="0.25"/>
    <n v="12"/>
    <s v="06/22/2017 01:32am"/>
    <s v="Stretch"/>
    <x v="2"/>
    <s v="Infrastructure Services"/>
    <s v="6950-16G GTS MHAS Split for Commerce Managed Hosted"/>
    <s v="JOHN A. (John) VONDRACHEK"/>
    <s v="ISA-BankFS08-Blockchain"/>
    <x v="0"/>
    <m/>
  </r>
  <r>
    <s v="3C-4E5J3P9"/>
    <x v="0"/>
    <s v="DACH"/>
    <s v="ABK Systeme GmbH"/>
    <s v="LinuxONE for Blockchain, Security, Cloud"/>
    <x v="6"/>
    <x v="1"/>
    <m/>
    <m/>
    <x v="0"/>
    <x v="10"/>
    <d v="2017-12-30T00:00:00"/>
    <s v="02/01/2017 05:18am"/>
    <x v="3"/>
    <d v="2017-12-30T00:00:00"/>
    <n v="250000"/>
    <n v="0.25"/>
    <n v="1"/>
    <s v="07/20/2017 01:32am"/>
    <s v="Key stretch"/>
    <x v="4"/>
    <s v="IBM Z"/>
    <s v="IBM LinuxONE Rockhopper"/>
    <s v="DATA WITHHELD"/>
    <s v="ZBLKLOCL:HW SP: zSystems Blockchain Local/On Prem., ZBLKPOC:HW SP: Blockchain Proof of Concept"/>
    <x v="0"/>
    <m/>
  </r>
  <r>
    <s v="X8-7T062ND"/>
    <x v="6"/>
    <s v="GCG"/>
    <s v="LI &amp; FUNG (TRADING) LIMITED"/>
    <s v="Li Fung Blockchain on LinuxOne"/>
    <x v="2"/>
    <x v="1"/>
    <m/>
    <m/>
    <x v="0"/>
    <x v="3"/>
    <d v="2017-12-29T00:00:00"/>
    <s v="05/05/2017 05:23am"/>
    <x v="3"/>
    <d v="2017-12-29T00:00:00"/>
    <n v="250000"/>
    <n v="0.25"/>
    <n v="1"/>
    <s v="07/20/2017 01:32am"/>
    <s v="Stretch"/>
    <x v="4"/>
    <s v="IBM Z"/>
    <s v="IBM LinuxONE Rockhopper"/>
    <s v="Alan (Alan) Yu"/>
    <s v="ZBLKLOCL:HW SP: zSystems Blockchain Local/On Prem."/>
    <x v="0"/>
    <m/>
  </r>
  <r>
    <s v="9Q-4HR3EHM"/>
    <x v="6"/>
    <s v="GCG"/>
    <s v="FIN. INF. SVC. GROUP"/>
    <s v="Blockchain on LinuxONE"/>
    <x v="0"/>
    <x v="1"/>
    <m/>
    <m/>
    <x v="0"/>
    <x v="0"/>
    <d v="2017-12-31T00:00:00"/>
    <s v="07/19/2016 06:11am"/>
    <x v="0"/>
    <d v="2017-12-31T00:00:00"/>
    <n v="250000"/>
    <n v="0.25"/>
    <n v="1"/>
    <s v="06/19/2017 07:29am"/>
    <s v="Stretch"/>
    <x v="4"/>
    <s v="IBM Z"/>
    <s v="IBM Z z13s with Linux as Primary OS"/>
    <s v="ETHAN (ETHAN) LEE"/>
    <s v="BLKHSBN:HW SP: Blockchain High Sec Bus Netwk Blmix, ZBLKPOC:HW SP: Blockchain Proof of Concept"/>
    <x v="0"/>
    <m/>
  </r>
  <r>
    <s v="Q8-BVVI1BL"/>
    <x v="6"/>
    <s v="GCG"/>
    <s v="TAIWAN DEPOSITORY &amp; CLEARING CORPORATION"/>
    <s v="Blockchain on LinuxONE"/>
    <x v="0"/>
    <x v="1"/>
    <m/>
    <m/>
    <x v="0"/>
    <x v="0"/>
    <d v="2017-12-31T00:00:00"/>
    <s v="07/19/2016 06:04am"/>
    <x v="0"/>
    <d v="2017-12-31T00:00:00"/>
    <n v="250000"/>
    <n v="0.25"/>
    <n v="1"/>
    <s v="07/13/2017 11:55pm"/>
    <s v="Stretch"/>
    <x v="4"/>
    <s v="IBM Z"/>
    <s v="IBM Z z13s with Linux as Primary OS"/>
    <s v="ETHAN (ETHAN) LEE"/>
    <s v="CLOUD1:All Cloud Sales other than to Cloud SPs"/>
    <x v="0"/>
    <m/>
  </r>
  <r>
    <s v="I6-R1WG3K3"/>
    <x v="1"/>
    <s v="US Finance Service"/>
    <s v="PROGRESSIVE CASUALTY INSURANCE COMPANY"/>
    <s v="Blockchain"/>
    <x v="0"/>
    <x v="1"/>
    <m/>
    <m/>
    <x v="0"/>
    <x v="6"/>
    <d v="2017-12-31T00:00:00"/>
    <s v="01/17/2017 04:33pm"/>
    <x v="3"/>
    <d v="2017-12-31T00:00:00"/>
    <n v="250000"/>
    <n v="0.25"/>
    <n v="1"/>
    <s v="07/13/2017 01:32am"/>
    <s v="Stretch"/>
    <x v="4"/>
    <s v="IBM Z"/>
    <s v="Linux on IBM Z"/>
    <s v="Monica J. (Monica) Orlando"/>
    <s v="ZBLKLOCL:HW SP: zSystems Blockchain Local/On Prem., ZBLKPOC:HW SP: Blockchain Proof of Concept, ZMCODE:HW SP: z Systems Microcode attached opps"/>
    <x v="0"/>
    <m/>
  </r>
  <r>
    <s v="KE-3S0HL2Y"/>
    <x v="0"/>
    <s v="DACH"/>
    <s v="GKV Informatik GbR"/>
    <s v="Blockchain für GKV Lösungen"/>
    <x v="0"/>
    <x v="1"/>
    <m/>
    <m/>
    <x v="1"/>
    <x v="6"/>
    <d v="2017-09-12T00:00:00"/>
    <s v="10/27/2016 12:16pm"/>
    <x v="4"/>
    <d v="2017-09-12T00:00:00"/>
    <n v="250000"/>
    <n v="0.25"/>
    <n v="12"/>
    <s v="01/22/2017 02:45am"/>
    <s v="Stretch"/>
    <x v="13"/>
    <s v="Watson Data Platform"/>
    <m/>
    <s v="DATA WITHHELD"/>
    <s v="ISA-InsFS23-FrntOfficeTransf"/>
    <x v="0"/>
    <m/>
  </r>
  <r>
    <s v="80-LZVFWOC"/>
    <x v="0"/>
    <s v="DACH"/>
    <s v="car2go Group GmbH"/>
    <s v="Blockchain for car2go Backbone"/>
    <x v="1"/>
    <x v="1"/>
    <m/>
    <m/>
    <x v="0"/>
    <x v="1"/>
    <d v="2017-12-31T00:00:00"/>
    <s v="04/18/2017 11:30am"/>
    <x v="1"/>
    <d v="2017-12-31T00:00:00"/>
    <n v="250000"/>
    <n v="0.25"/>
    <n v="12"/>
    <s v="04/20/2017 01:32am"/>
    <s v="NIR"/>
    <x v="5"/>
    <s v="Industry Platform"/>
    <m/>
    <s v="DATA WITHHELD"/>
    <m/>
    <x v="0"/>
    <m/>
  </r>
  <r>
    <s v="PP-9TCTLWQ"/>
    <x v="1"/>
    <s v="US Distribution"/>
    <s v="WALGREEN CO"/>
    <s v="Blockchain as a Service"/>
    <x v="2"/>
    <x v="1"/>
    <m/>
    <m/>
    <x v="0"/>
    <x v="3"/>
    <d v="2017-12-15T00:00:00"/>
    <s v="06/19/2017 10:41am"/>
    <x v="1"/>
    <d v="2017-12-15T00:00:00"/>
    <n v="250000"/>
    <n v="0.25"/>
    <n v="12"/>
    <s v="07/07/2017 12:41pm"/>
    <s v="Stretch"/>
    <x v="5"/>
    <s v="Industry Platform"/>
    <m/>
    <s v="Nicholas J. (Nick) Samanic"/>
    <s v="COGAPPS:CLD&amp;COG: Create cognitive applications"/>
    <x v="0"/>
    <m/>
  </r>
  <r>
    <s v="GI-BGTYXWY"/>
    <x v="1"/>
    <s v="US Federal"/>
    <s v="TET - Transportation - FAA @ LOCKHEED MARTIN CORPORATION"/>
    <s v="DOT Blockchain Services for ERM"/>
    <x v="3"/>
    <x v="1"/>
    <m/>
    <m/>
    <x v="1"/>
    <x v="12"/>
    <d v="2017-09-20T00:00:00"/>
    <s v="06/22/2017 03:26pm"/>
    <x v="1"/>
    <d v="2017-09-20T00:00:00"/>
    <n v="250000"/>
    <n v="0.25"/>
    <n v="12"/>
    <s v="06/29/2017 01:32am"/>
    <s v="NIR"/>
    <x v="5"/>
    <s v="Industry Platform"/>
    <m/>
    <s v="EMILY D. (Emily) MORROW"/>
    <m/>
    <x v="0"/>
    <m/>
  </r>
  <r>
    <s v="WF-EMG08CC"/>
    <x v="1"/>
    <s v="US Industrial"/>
    <s v="FCA US LLC"/>
    <s v="Blockchain Supply Chain"/>
    <x v="3"/>
    <x v="1"/>
    <m/>
    <m/>
    <x v="1"/>
    <x v="12"/>
    <d v="2017-09-29T00:00:00"/>
    <s v="04/05/2017 03:41pm"/>
    <x v="3"/>
    <d v="2017-09-29T00:00:00"/>
    <n v="250000"/>
    <n v="0.25"/>
    <n v="12"/>
    <s v="04/27/2017 01:32am"/>
    <s v="Stretch"/>
    <x v="1"/>
    <s v="Platform &amp; Industry Solutions"/>
    <s v="IoT for Industrial"/>
    <s v="Ronald R. (Ronald) Kadykowski"/>
    <s v="ZBLKPOC:HW SP: Blockchain Proof of Concept"/>
    <x v="0"/>
    <m/>
  </r>
  <r>
    <s v="RK-DRIWLYM"/>
    <x v="2"/>
    <s v="ANZ"/>
    <s v="VICTORIAN WORKCOVER AUTHORITY                                         "/>
    <s v="Watson Claims Improvement"/>
    <x v="3"/>
    <x v="1"/>
    <m/>
    <m/>
    <x v="0"/>
    <x v="12"/>
    <d v="2017-12-15T00:00:00"/>
    <d v="2017-05-17T00:00:00"/>
    <x v="3"/>
    <d v="2017-12-15T00:00:00"/>
    <n v="248000"/>
    <n v="0.248"/>
    <n v="12"/>
    <d v="2017-07-06T00:00:00"/>
    <s v="Stretch"/>
    <x v="0"/>
    <s v="Cog Process Trnsfmtn"/>
    <s v="CPR: Blockchain Consulting"/>
    <s v="HOLDER, BYRON (Byron)"/>
    <s v="WATSNEX, ANCLOUDA"/>
    <x v="0"/>
    <m/>
  </r>
  <r>
    <s v="UG-N75YZSK"/>
    <x v="0"/>
    <s v="UKI"/>
    <s v="BARCLAYS CAPITAL SERVICES LIMITED"/>
    <s v="Blockchain services - post poc phase 2"/>
    <x v="0"/>
    <x v="1"/>
    <m/>
    <m/>
    <x v="1"/>
    <x v="0"/>
    <d v="2017-09-29T00:00:00"/>
    <s v="01/25/2017 05:19am"/>
    <x v="3"/>
    <d v="2017-09-29T00:00:00"/>
    <n v="248000"/>
    <n v="0.248"/>
    <n v="12"/>
    <s v="07/06/2017 01:32am"/>
    <s v="NIR"/>
    <x v="0"/>
    <s v="Cognitive Process Transformation"/>
    <s v="CPR: Blockchain Consulting"/>
    <s v="Nikhil (NIKHIL) Tatwawadi"/>
    <s v="ZBLKPOC:HW SP: Blockchain Proof of Concept"/>
    <x v="0"/>
    <m/>
  </r>
  <r>
    <s v="J5-FCRY3F5"/>
    <x v="1"/>
    <s v="US Finance Service"/>
    <s v="STATE FARM MUTUAL AUTOMOBILE INSURANCE COMPANY"/>
    <s v="Blockchain MVP with ITR&amp;D"/>
    <x v="0"/>
    <x v="1"/>
    <m/>
    <m/>
    <x v="2"/>
    <x v="6"/>
    <d v="2017-06-07T00:00:00"/>
    <s v="02/28/2017 12:24pm"/>
    <x v="6"/>
    <d v="2017-06-09T00:00:00"/>
    <n v="245000"/>
    <n v="0.245"/>
    <n v="6"/>
    <s v="06/15/2017 01:32am"/>
    <s v="Won"/>
    <x v="0"/>
    <s v="Cognitive Process Transformation"/>
    <s v="CPR: Blockchain Consulting"/>
    <s v="Samuel S. (Samuel) Kramer"/>
    <s v="ASASERVC:Cloud Business Solution (CBS), EXTCNAPP:CLD&amp;COG: Extend cloud native apps &amp; data, ISA-BankInsFS09SEC-Security"/>
    <x v="0"/>
    <m/>
  </r>
  <r>
    <s v="C9-QHO3E55"/>
    <x v="6"/>
    <s v="GCG"/>
    <s v="Bank of Nanjing Co., Ltd."/>
    <s v="Blockchain应用"/>
    <x v="0"/>
    <x v="1"/>
    <m/>
    <m/>
    <x v="0"/>
    <x v="0"/>
    <d v="2017-10-26T00:00:00"/>
    <s v="11/18/2016 08:00am"/>
    <x v="3"/>
    <d v="2017-10-26T00:00:00"/>
    <n v="242612"/>
    <n v="0.24261199999999999"/>
    <n v="1"/>
    <s v="07/27/2017 01:32am"/>
    <s v="Stretch"/>
    <x v="3"/>
    <s v="Lab Services"/>
    <s v="Software Services - Bluemix Garage"/>
    <s v="Hong Ni (Hong Ni) Ren"/>
    <s v="ISA-999-NoSolutionSold"/>
    <x v="0"/>
    <m/>
  </r>
  <r>
    <s v="9T-GYRV56X"/>
    <x v="0"/>
    <s v="Nordic"/>
    <s v="3-0 AS"/>
    <s v="Anti-doping Blockchain app"/>
    <x v="3"/>
    <x v="1"/>
    <m/>
    <m/>
    <x v="0"/>
    <x v="11"/>
    <d v="2017-11-28T00:00:00"/>
    <s v="03/10/2017 07:50am"/>
    <x v="0"/>
    <d v="2017-11-28T00:00:00"/>
    <n v="240964"/>
    <n v="0.24096399999999998"/>
    <n v="4"/>
    <s v="07/20/2017 01:33am"/>
    <s v="Stretch"/>
    <x v="0"/>
    <s v="Cognitive Process Transformation"/>
    <s v="CPR: Blockchain Consulting"/>
    <s v="Ole Morten (Ole Morten) Boldevin"/>
    <s v="ZBLKPOC:HW SP: Blockchain Proof of Concept"/>
    <x v="0"/>
    <m/>
  </r>
  <r>
    <s v="7B-GC7HJ90"/>
    <x v="3"/>
    <s v="Mexico"/>
    <s v="ISBAN MEXICO SA DE CV"/>
    <s v="Cloud - Environments, Blockchain, Security"/>
    <x v="0"/>
    <x v="1"/>
    <m/>
    <m/>
    <x v="0"/>
    <x v="0"/>
    <d v="2017-10-23T00:00:00"/>
    <s v="07/25/2017 06:18pm"/>
    <x v="1"/>
    <d v="2017-10-23T00:00:00"/>
    <n v="240000"/>
    <n v="0.24"/>
    <n v="12"/>
    <s v="07/27/2017 01:32am"/>
    <s v="NIR"/>
    <x v="2"/>
    <s v="Infrastructure Services"/>
    <s v="6941-01Q SoftLayer on GTS BU (SL for IBM channels)"/>
    <s v="Hugo (HUGO) Lopez Reyes"/>
    <s v="CLOUD1:All Cloud Sales other than to Cloud SPs"/>
    <x v="0"/>
    <m/>
  </r>
  <r>
    <s v="3P-NHO7B71"/>
    <x v="2"/>
    <s v="Korea"/>
    <s v="K F T C                                                               "/>
    <s v="파일럿 서비스"/>
    <x v="0"/>
    <x v="1"/>
    <m/>
    <m/>
    <x v="1"/>
    <x v="0"/>
    <d v="2017-09-19T00:00:00"/>
    <d v="2017-06-21T00:00:00"/>
    <x v="0"/>
    <d v="2017-09-19T00:00:00"/>
    <n v="240000"/>
    <n v="0.24"/>
    <n v="3"/>
    <d v="2017-07-26T00:00:00"/>
    <s v="Key stretch"/>
    <x v="0"/>
    <s v="Cog Process Trnsfmtn"/>
    <s v="CPR: Blockchain Consulting"/>
    <s v="BYOUN, YOOJUNG (Yoojung)"/>
    <s v="ANCLOUDA"/>
    <x v="0"/>
    <m/>
  </r>
  <r>
    <s v="AL-SEHGLXP"/>
    <x v="5"/>
    <s v="Japan"/>
    <s v="AEON FINANCIAL SERVICE CO.,LTD.                                       "/>
    <s v="ブロックチェーン・プロジェクト　フェーズ３（開発）"/>
    <x v="2"/>
    <x v="1"/>
    <m/>
    <m/>
    <x v="0"/>
    <x v="3"/>
    <d v="2017-11-10T00:00:00"/>
    <d v="2017-06-06T00:00:00"/>
    <x v="0"/>
    <d v="2017-11-10T00:00:00"/>
    <n v="238095"/>
    <n v="0.238095"/>
    <n v="6"/>
    <d v="2017-07-20T00:00:00"/>
    <s v="Key stretch"/>
    <x v="0"/>
    <s v="Cog Process Trnsfmtn"/>
    <s v="CPR: Blockchain Consulting"/>
    <s v="貴広輿石"/>
    <m/>
    <x v="0"/>
    <m/>
  </r>
  <r>
    <s v="W7-4RL0UDZ"/>
    <x v="5"/>
    <s v="Japan"/>
    <s v="MITSUBISHI UFJ TRUST AND BANKING C"/>
    <s v="データ信託構想PoC (Blockchain)"/>
    <x v="0"/>
    <x v="1"/>
    <m/>
    <m/>
    <x v="1"/>
    <x v="0"/>
    <d v="2017-08-31T00:00:00"/>
    <s v="04/18/2017 12:37am"/>
    <x v="1"/>
    <d v="2017-09-01T00:00:00"/>
    <n v="238095"/>
    <n v="0.238095"/>
    <n v="3"/>
    <s v="04/18/2017 12:37am"/>
    <s v="Stretch"/>
    <x v="0"/>
    <s v="Cloud Application Innovation"/>
    <s v="CAI Cloud Operating Model"/>
    <s v="Haruka (HARUKA) Homma"/>
    <s v="ASASERVC:Cloud Business Solution (CBS), ZBLKPOC:HW SP: Blockchain Proof of Concept"/>
    <x v="0"/>
    <m/>
  </r>
  <r>
    <s v="3Z-XYPAY69"/>
    <x v="5"/>
    <s v="Japan"/>
    <s v="DENSO CORPORATION"/>
    <s v="DENSO ADAS Blockchain business PoC#2 Sharing service"/>
    <x v="1"/>
    <x v="1"/>
    <m/>
    <m/>
    <x v="1"/>
    <x v="1"/>
    <d v="2017-08-25T00:00:00"/>
    <s v="05/04/2017 09:29pm"/>
    <x v="3"/>
    <d v="2017-08-25T00:00:00"/>
    <n v="238095"/>
    <n v="0.238095"/>
    <n v="3"/>
    <s v="06/01/2017 01:32am"/>
    <s v="Stretch"/>
    <x v="0"/>
    <s v="iX Growth Platform"/>
    <s v="DSI - DS: Digital Bus Strategy: Digital Reinvention"/>
    <s v="Nobuaki (NOBUAKI) Sugihara"/>
    <s v="ISA-AutoIS70-ConnectedVehicle, EMBIoT:GBS Embed Internet of Things"/>
    <x v="0"/>
    <m/>
  </r>
  <r>
    <s v="VX-EV9ZQNP"/>
    <x v="1"/>
    <s v="US Public"/>
    <s v="AMGEN INC."/>
    <s v="Blockchain for Amgen"/>
    <x v="3"/>
    <x v="0"/>
    <s v="India"/>
    <s v="Following up on next steps with the local team in the US. No response yet."/>
    <x v="1"/>
    <x v="11"/>
    <d v="2017-09-18T00:00:00"/>
    <s v="02/17/2017 03:21pm"/>
    <x v="0"/>
    <d v="2017-09-18T00:00:00"/>
    <n v="237500"/>
    <n v="0.23749999999999999"/>
    <n v="3"/>
    <s v="07/13/2017 01:32am"/>
    <s v="Stretch"/>
    <x v="0"/>
    <s v="Cognitive Process Transformation"/>
    <s v="CPR: Blockchain Consulting"/>
    <s v="JEFFREY B. (Jeff) BERMAN"/>
    <s v="WATSNIOT:Embedded: Watson Internet of Things - Co"/>
    <x v="0"/>
    <m/>
  </r>
  <r>
    <s v="Y3-VM6CQYS"/>
    <x v="0"/>
    <s v="CEE"/>
    <s v="PAO SBERBANK                                                          "/>
    <s v="Cognitive I Blockchain Payment Prototype"/>
    <x v="0"/>
    <x v="1"/>
    <m/>
    <m/>
    <x v="3"/>
    <x v="0"/>
    <d v="2017-03-30T00:00:00"/>
    <d v="2016-09-13T00:00:00"/>
    <x v="6"/>
    <d v="2017-03-30T00:00:00"/>
    <n v="236340"/>
    <n v="0.23633999999999999"/>
    <n v="12"/>
    <d v="2017-04-17T00:00:00"/>
    <s v="Won"/>
    <x v="0"/>
    <s v="Cog Process Trnsfmtn"/>
    <s v="CPR: Blockchain Consulting"/>
    <s v="TSOY, RUSLAN"/>
    <m/>
    <x v="0"/>
    <m/>
  </r>
  <r>
    <s v="YK-8XFR39O"/>
    <x v="2"/>
    <s v="ISA"/>
    <s v="MAHINDRA &amp; MAHINDRA FINANCIAL SERVICES LIMITED"/>
    <s v="Commercial Implementation of Block Chain for Invoice Discounting"/>
    <x v="5"/>
    <x v="0"/>
    <s v="India"/>
    <s v="Proposal in deal board, stuck due to IP issues, may not sign in Apr"/>
    <x v="1"/>
    <x v="2"/>
    <d v="2017-07-27T00:00:00"/>
    <s v="01/18/2017 04:41am"/>
    <x v="5"/>
    <d v="2017-07-27T00:00:00"/>
    <n v="235555"/>
    <n v="0.23555499999999999"/>
    <n v="12"/>
    <s v="07/13/2017 01:32am"/>
    <s v="At Risk"/>
    <x v="0"/>
    <s v="Cognitive Process Transformation"/>
    <s v="CPR: Blockchain Consulting"/>
    <s v="Pretty (Pretty) Prabhakaran"/>
    <s v="ISA-BankInsFS09SEC-Security, ISA-CPGDS03SCO-SupplyChainOpt, ZBLKLOCL:HW SP: zSystems Blockchain Local/On Prem."/>
    <x v="0"/>
    <m/>
  </r>
  <r>
    <s v="DP-SQNEMMF"/>
    <x v="1"/>
    <s v="US Federal"/>
    <s v="US DEPT OF HEALTH &amp; HUMAN SERVICES"/>
    <s v="CDC:  BAA 2017-OADS-01; Topic 7.3 - Use of Blockchain Technology for Administration of Data Use and Access -  for Leonard Mutter"/>
    <x v="3"/>
    <x v="1"/>
    <m/>
    <m/>
    <x v="1"/>
    <x v="12"/>
    <d v="2017-09-29T00:00:00"/>
    <s v="06/06/2017 03:22pm"/>
    <x v="0"/>
    <d v="2017-09-29T00:00:00"/>
    <n v="234000"/>
    <n v="0.23399999999999999"/>
    <n v="12"/>
    <s v="07/20/2017 01:32am"/>
    <s v="At Risk"/>
    <x v="0"/>
    <s v="Cognitive Process Transformation"/>
    <s v="CPR: Blockchain Consulting"/>
    <s v="Brenda R. (Brenda) Kunkel"/>
    <s v="BLKHSBN:HW SP: Blockchain High Sec Bus Netwk Blmix, ZBLKPOC:HW SP: Blockchain Proof of Concept"/>
    <x v="0"/>
    <m/>
  </r>
  <r>
    <s v="4D-DC5TYOP"/>
    <x v="0"/>
    <s v="BeNeLux"/>
    <s v="ENEXIS B.V."/>
    <s v="Blockchain: from PoC to production case"/>
    <x v="4"/>
    <x v="1"/>
    <m/>
    <m/>
    <x v="2"/>
    <x v="8"/>
    <d v="2017-06-23T00:00:00"/>
    <s v="05/11/2016 08:53am"/>
    <x v="6"/>
    <d v="2017-07-01T00:00:00"/>
    <n v="231850"/>
    <n v="0.23185"/>
    <n v="6"/>
    <s v="06/30/2017 06:49am"/>
    <s v="Won"/>
    <x v="0"/>
    <s v="Cognitive Process Transformation"/>
    <s v="CPR: Blockchain Consulting"/>
    <s v="Leo (LEO) Dijkstra"/>
    <s v="ASASERVC:Cloud Business Solution (CBS), EMBMOBLE:GBS Embedded Mobile"/>
    <x v="0"/>
    <m/>
  </r>
  <r>
    <s v="ZM-IXYBLQN"/>
    <x v="1"/>
    <s v="US Public"/>
    <s v="ABBOTT LABORATORIES"/>
    <s v="Taulia supplier financing and working capital improvement combined with blockchain -  Symphony"/>
    <x v="3"/>
    <x v="1"/>
    <m/>
    <m/>
    <x v="1"/>
    <x v="11"/>
    <d v="2017-09-15T00:00:00"/>
    <s v="04/04/2017 01:36pm"/>
    <x v="1"/>
    <d v="2017-09-15T00:00:00"/>
    <n v="225000"/>
    <n v="0.22499999999999998"/>
    <n v="3"/>
    <s v="06/28/2017 10:16am"/>
    <s v="Stretch"/>
    <x v="0"/>
    <s v="Cognitive Process Transformation"/>
    <s v="CPR: Finance Transformation / Advisory"/>
    <s v="BARBARA J. (Barbara) REIDNER"/>
    <s v="ISA-PharmPL90-EnterpriseModern"/>
    <x v="0"/>
    <m/>
  </r>
  <r>
    <s v="NB-60BYEPW"/>
    <x v="2"/>
    <s v="ISA"/>
    <s v="DEPARTMENT OF INFORMATION TECHNOLOGY AND COMMUNICATION"/>
    <s v="Block Chain Implementation for GOR"/>
    <x v="5"/>
    <x v="1"/>
    <m/>
    <m/>
    <x v="1"/>
    <x v="12"/>
    <d v="2017-09-15T00:00:00"/>
    <s v="07/14/2016 03:52am"/>
    <x v="1"/>
    <d v="2017-09-15T00:00:00"/>
    <n v="222222"/>
    <n v="0.222222"/>
    <n v="1"/>
    <s v="05/02/2017 12:06pm"/>
    <s v="NIR"/>
    <x v="3"/>
    <s v="Hybrid Integration"/>
    <s v="API Connect"/>
    <s v="Sharad (Sharad) Shinghal"/>
    <s v="ISA-999-NoSolutionSold"/>
    <x v="0"/>
    <m/>
  </r>
  <r>
    <s v="CA-4ZKRK5E"/>
    <x v="1"/>
    <s v="US Finance Service"/>
    <s v="NEW YORK LIFE INSURANCE COMPANY"/>
    <s v="Blockchain on Bluemix"/>
    <x v="0"/>
    <x v="1"/>
    <m/>
    <m/>
    <x v="0"/>
    <x v="6"/>
    <d v="2017-12-14T00:00:00"/>
    <s v="06/30/2017 11:27am"/>
    <x v="1"/>
    <d v="2017-12-14T00:00:00"/>
    <n v="220000"/>
    <n v="0.22"/>
    <n v="12"/>
    <s v="07/06/2017 01:32am"/>
    <s v="Stretch"/>
    <x v="3"/>
    <s v="Cloud Developer Service"/>
    <s v="Bluemix Public Subscription"/>
    <s v="Lauren A. (Lauren) Millard"/>
    <m/>
    <x v="0"/>
    <m/>
  </r>
  <r>
    <s v="XQ-1E4BRPZ"/>
    <x v="1"/>
    <s v="Canada"/>
    <s v="RBC"/>
    <s v="Blockchain Sprint #2"/>
    <x v="0"/>
    <x v="1"/>
    <m/>
    <m/>
    <x v="2"/>
    <x v="0"/>
    <d v="2017-06-21T00:00:00"/>
    <s v="11/22/2016 09:06am"/>
    <x v="6"/>
    <d v="2017-06-23T00:00:00"/>
    <n v="218214"/>
    <n v="0.21821399999999999"/>
    <n v="12"/>
    <s v="06/29/2017 01:32am"/>
    <s v="Won"/>
    <x v="3"/>
    <s v="Cloud Developer Service"/>
    <s v="IBM Bluemix Garage - Other"/>
    <s v="Mike (MIKE) Mazarakis"/>
    <s v="BLKHSBN:HW SP: Blockchain High Sec Bus Netwk Blmix, ISA-BankFS08-Blockchain, ZBLKLOCL:HW SP: zSystems Blockchain Local/On Prem."/>
    <x v="0"/>
    <m/>
  </r>
  <r>
    <s v="EZ-8SN2WSK"/>
    <x v="2"/>
    <s v="ANZ"/>
    <s v="AUSTRALIA AND NEW ZEALAND BANKING GROUP LIMITED"/>
    <s v="Blockchain - Bank Guarantee, inception phase"/>
    <x v="0"/>
    <x v="1"/>
    <m/>
    <m/>
    <x v="0"/>
    <x v="0"/>
    <d v="2017-11-24T00:00:00"/>
    <s v="06/25/2017 11:38pm"/>
    <x v="3"/>
    <d v="2017-11-24T00:00:00"/>
    <n v="217000"/>
    <n v="0.217"/>
    <n v="3"/>
    <s v="07/06/2017 01:32am"/>
    <s v="Stretch"/>
    <x v="0"/>
    <s v="Cognitive Process Transformation"/>
    <s v="CPR: Blockchain Consulting"/>
    <s v="SUZI N. (Suzi) YOUNG"/>
    <s v="ISA-BankFS08-Blockchain"/>
    <x v="0"/>
    <m/>
  </r>
  <r>
    <s v="2Y-U4L1V5A"/>
    <x v="1"/>
    <s v="Canada"/>
    <s v="BANK OF NOVA SCOTIA, THE"/>
    <s v="Blockchain for internal payments"/>
    <x v="0"/>
    <x v="1"/>
    <m/>
    <m/>
    <x v="1"/>
    <x v="0"/>
    <d v="2017-08-15T00:00:00"/>
    <s v="05/17/2017 11:12am"/>
    <x v="4"/>
    <d v="2017-08-15T00:00:00"/>
    <n v="216668"/>
    <n v="0.216668"/>
    <n v="12"/>
    <s v="05/18/2017 01:32am"/>
    <s v="NIR"/>
    <x v="0"/>
    <s v="Cognitive Process Transformation"/>
    <m/>
    <s v="Tejinder (TEJINDER) Virk"/>
    <s v="EMBANLYT:GBS Embedded Analytics"/>
    <x v="0"/>
    <m/>
  </r>
  <r>
    <s v="7M-GRX8CLW"/>
    <x v="6"/>
    <s v="GCG"/>
    <s v="CATHAY LIFE INSURANCE                                                 "/>
    <s v="CXL-Block Chain"/>
    <x v="0"/>
    <x v="1"/>
    <m/>
    <m/>
    <x v="3"/>
    <x v="6"/>
    <d v="2017-03-29T00:00:00"/>
    <d v="2016-08-10T00:00:00"/>
    <x v="6"/>
    <d v="2017-03-30T00:00:00"/>
    <n v="207792"/>
    <n v="0.20779199999999998"/>
    <n v="4"/>
    <d v="2017-04-04T00:00:00"/>
    <s v="Won"/>
    <x v="0"/>
    <s v="Cog Process Trnsfmtn"/>
    <s v="CPR: Blockchain Consulting"/>
    <s v="YEH, KARYN (KARYN)"/>
    <m/>
    <x v="0"/>
    <m/>
  </r>
  <r>
    <s v="PZ-4RB9WG3"/>
    <x v="1"/>
    <s v="Canada"/>
    <s v="TMX GROUP INC"/>
    <s v="Blockchain and Bluemix"/>
    <x v="4"/>
    <x v="1"/>
    <m/>
    <m/>
    <x v="1"/>
    <x v="8"/>
    <d v="2017-09-29T00:00:00"/>
    <s v="02/27/2017 11:44am"/>
    <x v="3"/>
    <d v="2017-09-29T00:00:00"/>
    <n v="200001"/>
    <n v="0.20000099999999998"/>
    <n v="12"/>
    <s v="03/09/2017 01:32am"/>
    <s v="Stretch"/>
    <x v="3"/>
    <s v="Cloud Developer Service"/>
    <s v="Bluemix Public Subscription"/>
    <s v="Justin (JUSTIN) Groen"/>
    <s v="CLOUD1:All Cloud Sales other than to Cloud SPs"/>
    <x v="0"/>
    <m/>
  </r>
  <r>
    <s v="U2-4TX7X9T"/>
    <x v="0"/>
    <s v="CEE"/>
    <s v="LUKOIL INFORM OOO"/>
    <s v="Winpath opp API Economy. Blockchain for LUKOIL upstream."/>
    <x v="1"/>
    <x v="1"/>
    <m/>
    <m/>
    <x v="0"/>
    <x v="4"/>
    <d v="2017-10-25T00:00:00"/>
    <s v="07/27/2017 04:42am"/>
    <x v="3"/>
    <d v="2017-10-25T00:00:00"/>
    <n v="200000"/>
    <n v="0.19999999999999998"/>
    <n v="12"/>
    <s v="07/27/2017 04:42am"/>
    <s v="Stretch"/>
    <x v="3"/>
    <s v="Cloud Unit Services"/>
    <s v="Do Not Use - GPP GS21"/>
    <s v="SERGEY (SERGEY) MOZHAR"/>
    <s v="ISA-BankFS08-Blockchain"/>
    <x v="0"/>
    <m/>
  </r>
  <r>
    <s v="EN-GBCXCV6"/>
    <x v="0"/>
    <s v="UKI"/>
    <s v="Primority"/>
    <s v="Blockchain Opportunity"/>
    <x v="2"/>
    <x v="1"/>
    <m/>
    <m/>
    <x v="0"/>
    <x v="3"/>
    <d v="2017-10-23T00:00:00"/>
    <s v="07/25/2017 05:49am"/>
    <x v="1"/>
    <d v="2017-10-23T00:00:00"/>
    <n v="200000"/>
    <n v="0.19999999999999998"/>
    <n v="1"/>
    <s v="07/27/2017 01:32am"/>
    <s v="NIR"/>
    <x v="4"/>
    <s v="IBM Z"/>
    <s v="IBM z Systems z14"/>
    <s v="Emily (EMILY) Hannigan"/>
    <s v="CLOUD1:All Cloud Sales other than to Cloud SPs"/>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3"/>
    <d v="2017-12-22T00:00:00"/>
    <n v="200000"/>
    <n v="0.19999999999999998"/>
    <n v="1"/>
    <s v="07/06/2017 01:31am"/>
    <s v="NIR"/>
    <x v="9"/>
    <s v="Analytics Platform"/>
    <s v="Watson Explorer-Enterprise Edition"/>
    <s v="DATA WITHHELD"/>
    <s v="ISA-999-NoSolutionSold"/>
    <x v="0"/>
    <m/>
  </r>
  <r>
    <s v="YC-2F87MJK"/>
    <x v="1"/>
    <s v="US Finance Service"/>
    <s v="AMERICAN INTERNATIONAL GROUPINC"/>
    <s v="Blockchain for Parametric Weather Insurance"/>
    <x v="0"/>
    <x v="0"/>
    <s v="US Garage &amp; IRL"/>
    <s v="US Garage is involved"/>
    <x v="1"/>
    <x v="6"/>
    <d v="2017-08-18T00:00:00"/>
    <s v="01/12/2017 11:59am"/>
    <x v="3"/>
    <d v="2017-08-18T00:00:00"/>
    <n v="200000"/>
    <n v="0.19999999999999998"/>
    <n v="3"/>
    <s v="07/20/2017 01:32am"/>
    <s v="At Risk"/>
    <x v="3"/>
    <s v="Cloud Unit Services"/>
    <s v="6950-16F IBM Cloud Advisory Svcs, Bluemix Infra (CLD BU)"/>
    <s v="DAVID S. (Dave) BRAUNSTEIN"/>
    <s v="ISA-InsFS24-CoreInsuranceTransformation"/>
    <x v="0"/>
    <m/>
  </r>
  <r>
    <s v="EN-UINO652"/>
    <x v="0"/>
    <s v="DACH"/>
    <s v="MAPAL Fabrik"/>
    <s v="App Development@C-COM/Mapal with BMx +Blockchain + VisualRecog"/>
    <x v="1"/>
    <x v="1"/>
    <m/>
    <m/>
    <x v="0"/>
    <x v="2"/>
    <d v="2017-10-16T00:00:00"/>
    <s v="07/18/2017 04:56am"/>
    <x v="3"/>
    <d v="2017-11-27T00:00:00"/>
    <n v="200000"/>
    <n v="0.19999999999999998"/>
    <n v="12"/>
    <s v="07/20/2017 01:32am"/>
    <s v="Stretch"/>
    <x v="3"/>
    <s v="Cloud Unit Services"/>
    <s v="6950-18G IBM Cloud Managed Services (in Bluemix - Cloud BU)"/>
    <s v="DATA WITHHELD"/>
    <s v="ANBRDG2C:ANA SP:Bridge-to-Cloud"/>
    <x v="0"/>
    <m/>
  </r>
  <r>
    <s v="70-O9CBNYC"/>
    <x v="0"/>
    <s v="CEE"/>
    <s v="THE CENTRAL BANK OF THE RUSSIAN FEDERATION"/>
    <s v="Blockchain (Hyperledger) extension for RABIS application"/>
    <x v="0"/>
    <x v="1"/>
    <m/>
    <m/>
    <x v="1"/>
    <x v="0"/>
    <d v="2017-09-15T00:00:00"/>
    <s v="03/28/2017 04:04am"/>
    <x v="1"/>
    <d v="2017-09-15T00:00:00"/>
    <n v="200000"/>
    <n v="0.19999999999999998"/>
    <n v="1"/>
    <s v="03/30/2017 01:32am"/>
    <s v="NIR"/>
    <x v="3"/>
    <s v="Hybrid Integration"/>
    <s v="API Connect for Z"/>
    <s v="MICHAEL (MICHAEL) SOLODKOV"/>
    <m/>
    <x v="0"/>
    <m/>
  </r>
  <r>
    <s v="MH-5TG0X2C"/>
    <x v="1"/>
    <s v="US Finance Service"/>
    <s v="INOVANT LLC"/>
    <s v="HyperLedger for Visa FIFA App"/>
    <x v="0"/>
    <x v="1"/>
    <m/>
    <m/>
    <x v="1"/>
    <x v="0"/>
    <d v="2017-08-31T00:00:00"/>
    <s v="05/23/2017 01:05pm"/>
    <x v="1"/>
    <d v="2017-09-15T00:00:00"/>
    <n v="200000"/>
    <n v="0.19999999999999998"/>
    <n v="3"/>
    <s v="05/25/2017 01:31am"/>
    <s v="Stretch"/>
    <x v="3"/>
    <s v="Lab Services"/>
    <s v="App Platform SW Services"/>
    <s v="ABTIN (Abtin) ASSADI"/>
    <s v="BLKHSBN:HW SP: Blockchain High Sec Bus Netwk Blmix, COGAPPS:CLD&amp;COG: Create cognitive applications"/>
    <x v="0"/>
    <m/>
  </r>
  <r>
    <s v="WT-81ZZAF5"/>
    <x v="3"/>
    <s v="Mexico"/>
    <s v="BANCO DE MÉXICO"/>
    <s v="Blockchain"/>
    <x v="0"/>
    <x v="1"/>
    <m/>
    <m/>
    <x v="0"/>
    <x v="0"/>
    <d v="2017-12-29T00:00:00"/>
    <s v="04/28/2017 01:46pm"/>
    <x v="3"/>
    <d v="2017-12-29T00:00:00"/>
    <n v="200000"/>
    <n v="0.19999999999999998"/>
    <n v="12"/>
    <s v="07/13/2017 01:32am"/>
    <s v="NIR"/>
    <x v="3"/>
    <s v="Cloud Developer Service"/>
    <s v="Bluemix Pay As You Go"/>
    <s v="EDUARDO JAVIER (EDUARDO JAVIER) IRURE ECHENIQUE"/>
    <s v="CLOUD1:All Cloud Sales other than to Cloud SPs"/>
    <x v="0"/>
    <m/>
  </r>
  <r>
    <s v="MD-8JXAFAR"/>
    <x v="1"/>
    <s v="US Distribution"/>
    <s v="IGT"/>
    <s v="IGT Casinos interest in Hyperledger/IBM Blockchain"/>
    <x v="2"/>
    <x v="1"/>
    <m/>
    <m/>
    <x v="1"/>
    <x v="3"/>
    <d v="2017-09-27T00:00:00"/>
    <s v="11/29/2016 07:51pm"/>
    <x v="3"/>
    <d v="2017-09-27T00:00:00"/>
    <n v="200000"/>
    <n v="0.19999999999999998"/>
    <n v="12"/>
    <s v="06/15/2017 01:31am"/>
    <s v="Stretch"/>
    <x v="3"/>
    <s v="Cloud Developer Service"/>
    <s v="Bluemix Pay As You Go"/>
    <s v="Nicholas A. (Nicholas) Jarvis"/>
    <s v="BLKHSBN:HW SP: Blockchain High Sec Bus Netwk Blmix"/>
    <x v="0"/>
    <m/>
  </r>
  <r>
    <s v="LH-6YPPOYZ"/>
    <x v="3"/>
    <s v="Brazil"/>
    <s v="BANCO CENTRAL DO BRASIL."/>
    <s v="Blockchain for BACEN"/>
    <x v="0"/>
    <x v="1"/>
    <m/>
    <m/>
    <x v="1"/>
    <x v="0"/>
    <d v="2017-09-05T00:00:00"/>
    <s v="06/07/2017 10:55am"/>
    <x v="3"/>
    <d v="2017-09-05T00:00:00"/>
    <n v="200000"/>
    <n v="0.19999999999999998"/>
    <n v="24"/>
    <s v="07/20/2017 01:32am"/>
    <s v="NIR"/>
    <x v="3"/>
    <s v="Cloud Developer Service"/>
    <s v="Bluemix Public Subscription"/>
    <s v="Raul Coimbra (RAUL COIMBRA) Storino"/>
    <s v="ISA-BankFS08-Blockchain"/>
    <x v="0"/>
    <m/>
  </r>
  <r>
    <s v="DY-1L4C5EL"/>
    <x v="3"/>
    <s v="SSA"/>
    <s v="SUPERINTENDENCIA NACIONAL DE ADMINISTRACION TRIBUTARIA"/>
    <s v="Prototipo Blockchain"/>
    <x v="3"/>
    <x v="1"/>
    <m/>
    <m/>
    <x v="1"/>
    <x v="12"/>
    <d v="2017-09-30T00:00:00"/>
    <s v="12/12/2016 09:23am"/>
    <x v="3"/>
    <d v="2017-09-30T00:00:00"/>
    <n v="200000"/>
    <n v="0.19999999999999998"/>
    <n v="12"/>
    <s v="06/20/2017 12:50pm"/>
    <s v="Stretch"/>
    <x v="3"/>
    <s v="Cloud Developer Service"/>
    <s v="Bluemix Public Subscription"/>
    <s v="Carlos Paul (CARLOS PAUL) Bittrich Ramirez"/>
    <s v="NONE:No code/solution involved"/>
    <x v="0"/>
    <m/>
  </r>
  <r>
    <s v="FW-93F4WFL"/>
    <x v="1"/>
    <s v="US Federal"/>
    <s v="NSJ - USAID - US Agency for International Development 9234"/>
    <s v="USAID Blockchain"/>
    <x v="3"/>
    <x v="1"/>
    <m/>
    <m/>
    <x v="0"/>
    <x v="12"/>
    <d v="2017-11-15T00:00:00"/>
    <s v="03/29/2017 02:00pm"/>
    <x v="3"/>
    <d v="2017-11-15T00:00:00"/>
    <n v="200000"/>
    <n v="0.19999999999999998"/>
    <n v="12"/>
    <s v="07/20/2017 01:31am"/>
    <s v="Stretch"/>
    <x v="3"/>
    <s v="Cloud Developer Service"/>
    <s v="Bluemix Public Subscription"/>
    <s v="Christopher S. (Chris) DeWitt"/>
    <s v="CLOUD1:All Cloud Sales other than to Cloud SPs"/>
    <x v="0"/>
    <m/>
  </r>
  <r>
    <s v="3P-CFE5OS0"/>
    <x v="1"/>
    <s v="US Finance Service"/>
    <s v="CITIGROUP"/>
    <s v="Citi Blockchain for ICG - Investment Services"/>
    <x v="0"/>
    <x v="1"/>
    <m/>
    <m/>
    <x v="0"/>
    <x v="0"/>
    <d v="2017-12-31T00:00:00"/>
    <s v="03/02/2017 11:31am"/>
    <x v="1"/>
    <d v="2017-12-31T00:00:00"/>
    <n v="200000"/>
    <n v="0.19999999999999998"/>
    <n v="12"/>
    <s v="03/09/2017 01:32am"/>
    <s v="NIR"/>
    <x v="3"/>
    <s v="Cloud Developer Service"/>
    <s v="Bluemix Public Subscription"/>
    <s v="Paul J. (Paul) Houde"/>
    <s v="ZBLKLOCL:HW SP: zSystems Blockchain Local/On Prem."/>
    <x v="0"/>
    <m/>
  </r>
  <r>
    <s v="TD-YS1WKSB"/>
    <x v="0"/>
    <s v="DACH"/>
    <s v="Bundesministerium für Bildung und Forschung"/>
    <s v="Blockchain for Digital Learnings (Pilot)"/>
    <x v="3"/>
    <x v="1"/>
    <m/>
    <m/>
    <x v="1"/>
    <x v="12"/>
    <d v="2017-08-14T00:00:00"/>
    <s v="01/11/2017 07:40am"/>
    <x v="1"/>
    <d v="2017-08-14T00:00:00"/>
    <n v="200000"/>
    <n v="0.19999999999999998"/>
    <n v="12"/>
    <s v="02/19/2017 03:40am"/>
    <s v="NIR"/>
    <x v="3"/>
    <s v="Cloud Developer Service"/>
    <s v="IBM Bluemix Dedicated - Runtimes"/>
    <s v="DATA WITHHELD"/>
    <m/>
    <x v="0"/>
    <m/>
  </r>
  <r>
    <s v="TL-50H9NKP"/>
    <x v="1"/>
    <s v="US Industrial"/>
    <s v="ExxonMobil"/>
    <s v="BMX Garage Services for Equity Crude Blockchain"/>
    <x v="1"/>
    <x v="1"/>
    <m/>
    <m/>
    <x v="1"/>
    <x v="4"/>
    <d v="2017-08-29T00:00:00"/>
    <s v="04/20/2017 02:28pm"/>
    <x v="0"/>
    <d v="2017-08-29T00:00:00"/>
    <n v="200000"/>
    <n v="0.19999999999999998"/>
    <n v="5"/>
    <s v="06/06/2017 10:58am"/>
    <s v="Stretch"/>
    <x v="3"/>
    <s v="Cloud Developer Service"/>
    <s v="IBM Bluemix Dedicated - Runtimes"/>
    <s v="Mark F. (Mark) Shea"/>
    <s v="CLOUD1:All Cloud Sales other than to Cloud SPs"/>
    <x v="0"/>
    <m/>
  </r>
  <r>
    <s v="TJ-5548T1R"/>
    <x v="2"/>
    <s v="ASEAN"/>
    <s v="CIMB THAI BANK PUBLIC COMPANY LIMITED"/>
    <s v="Blockchain (Garage)"/>
    <x v="0"/>
    <x v="1"/>
    <m/>
    <m/>
    <x v="1"/>
    <x v="0"/>
    <d v="2017-09-22T00:00:00"/>
    <s v="03/17/2017 01:19am"/>
    <x v="3"/>
    <d v="2017-10-27T00:00:00"/>
    <n v="200000"/>
    <n v="0.19999999999999998"/>
    <n v="12"/>
    <s v="07/13/2017 01:32am"/>
    <s v="Stretch"/>
    <x v="3"/>
    <s v="Cloud Developer Service"/>
    <s v="IBM Bluemix Garage - Design Thinking"/>
    <s v="PITTIMON (Pittimon) LERTPAPHAKULTHORN"/>
    <s v="ZBLKPOC:HW SP: Blockchain Proof of Concept"/>
    <x v="0"/>
    <m/>
  </r>
  <r>
    <s v="1E-R3LDEL9"/>
    <x v="6"/>
    <s v="GCG"/>
    <s v="SHENZHEN FORMS SYNTRON INFORMATION CO., LTD"/>
    <s v="Blockchain Innovation Centre Phase 2"/>
    <x v="6"/>
    <x v="1"/>
    <m/>
    <m/>
    <x v="1"/>
    <x v="10"/>
    <d v="2017-09-29T00:00:00"/>
    <s v="05/08/2017 12:25pm"/>
    <x v="1"/>
    <d v="2017-09-29T00:00:00"/>
    <n v="200000"/>
    <n v="0.19999999999999998"/>
    <n v="12"/>
    <s v="05/11/2017 01:32am"/>
    <s v="NIR"/>
    <x v="3"/>
    <s v="Cloud Developer Service"/>
    <s v="IBM Bluemix Garage - MVP"/>
    <s v="Kelvin (Kelvin) Jor"/>
    <s v="ISA-BankFS08-Blockchain"/>
    <x v="0"/>
    <m/>
  </r>
  <r>
    <s v="DD-N8SBFMW"/>
    <x v="5"/>
    <s v="Japan"/>
    <s v="SONY CORPORATION"/>
    <s v="SGED Blockchain PoC"/>
    <x v="1"/>
    <x v="1"/>
    <m/>
    <m/>
    <x v="2"/>
    <x v="2"/>
    <d v="2017-04-21T00:00:00"/>
    <s v="03/22/2017 10:01am"/>
    <x v="6"/>
    <d v="2017-04-24T00:00:00"/>
    <n v="200000"/>
    <n v="0.19999999999999998"/>
    <n v="3"/>
    <s v="04/27/2017 01:32am"/>
    <s v="Won"/>
    <x v="3"/>
    <s v="Cloud Developer Service"/>
    <s v="IBM Bluemix Garage - MVP"/>
    <s v="Ken (KEN) Mizugami"/>
    <s v="CLOUD1:All Cloud Sales other than to Cloud SPs"/>
    <x v="0"/>
    <m/>
  </r>
  <r>
    <s v="31-9GH4TX7"/>
    <x v="1"/>
    <s v="US Federal"/>
    <s v="CSRA LLC"/>
    <s v="CSRA eMedNY Blockchain Garage Services - MVP Buildout"/>
    <x v="6"/>
    <x v="1"/>
    <m/>
    <m/>
    <x v="1"/>
    <x v="10"/>
    <d v="2017-09-22T00:00:00"/>
    <s v="01/19/2017 03:09pm"/>
    <x v="3"/>
    <d v="2017-09-22T00:00:00"/>
    <n v="200000"/>
    <n v="0.19999999999999998"/>
    <n v="12"/>
    <s v="07/27/2017 01:32am"/>
    <s v="Key stretch"/>
    <x v="3"/>
    <s v="Cloud Developer Service"/>
    <s v="IBM Bluemix Garage - MVP"/>
    <s v="Kristin (Kristin) Bolling"/>
    <s v="CLOUD1:All Cloud Sales other than to Cloud SPs"/>
    <x v="0"/>
    <m/>
  </r>
  <r>
    <s v="AC-10O2FCX"/>
    <x v="1"/>
    <s v="US Finance Service"/>
    <s v="CHICAGO MERCANTILE EXCHANGE INC."/>
    <s v="RGW - Blockchain Garage (2017)"/>
    <x v="0"/>
    <x v="1"/>
    <m/>
    <m/>
    <x v="0"/>
    <x v="0"/>
    <d v="2017-12-15T00:00:00"/>
    <s v="12/19/2016 02:29pm"/>
    <x v="3"/>
    <d v="2017-12-15T00:00:00"/>
    <n v="200000"/>
    <n v="0.19999999999999998"/>
    <n v="12"/>
    <s v="07/27/2017 01:31am"/>
    <s v="Stretch"/>
    <x v="3"/>
    <s v="Cloud Developer Service"/>
    <s v="IBM Bluemix Garage - MVP"/>
    <s v="Richard G. (Rick) Walker"/>
    <s v="NONE:No code/solution involved"/>
    <x v="0"/>
    <m/>
  </r>
  <r>
    <s v="EM-KRMUFR1"/>
    <x v="1"/>
    <s v="US Finance Service"/>
    <s v="ALLIANZ LIFE INSURANCE CO OF NORTH AMERICA"/>
    <s v="Blockchain Garage design services"/>
    <x v="0"/>
    <x v="1"/>
    <m/>
    <m/>
    <x v="0"/>
    <x v="6"/>
    <d v="2017-12-22T00:00:00"/>
    <s v="07/13/2017 07:53am"/>
    <x v="3"/>
    <d v="2017-12-22T00:00:00"/>
    <n v="200000"/>
    <n v="0.19999999999999998"/>
    <n v="12"/>
    <s v="07/20/2017 01:32am"/>
    <s v="Key stretch"/>
    <x v="3"/>
    <s v="Cloud Developer Service"/>
    <s v="IBM Bluemix Garage - MVP"/>
    <s v="Stacy L. (Stacy) Ness"/>
    <s v="NONE:No code/solution involved"/>
    <x v="0"/>
    <m/>
  </r>
  <r>
    <s v="3V-377I23F"/>
    <x v="1"/>
    <s v="US Distribution"/>
    <s v="CAMPBELL SOUP CO"/>
    <s v="Blockchain Project"/>
    <x v="2"/>
    <x v="1"/>
    <m/>
    <m/>
    <x v="0"/>
    <x v="3"/>
    <d v="2017-10-17T00:00:00"/>
    <s v="07/19/2017 01:08pm"/>
    <x v="1"/>
    <d v="2017-10-17T00:00:00"/>
    <n v="200000"/>
    <n v="0.19999999999999998"/>
    <n v="12"/>
    <s v="07/20/2017 01:33am"/>
    <s v="Stretch"/>
    <x v="3"/>
    <s v="Cloud Developer Service"/>
    <s v="IBM Bluemix Garage - Other"/>
    <s v="EDWARD T. (Terry) BEAUDINE"/>
    <s v="BLKHSBN:HW SP: Blockchain High Sec Bus Netwk Blmix"/>
    <x v="0"/>
    <m/>
  </r>
  <r>
    <s v="OQ-934JOV0"/>
    <x v="1"/>
    <s v="US Industrial"/>
    <s v="CATERPILLAR INC"/>
    <s v="Blockchain Garage"/>
    <x v="1"/>
    <x v="1"/>
    <m/>
    <m/>
    <x v="0"/>
    <x v="2"/>
    <d v="2017-10-06T00:00:00"/>
    <s v="04/13/2017 10:05pm"/>
    <x v="3"/>
    <d v="2017-10-06T00:00:00"/>
    <n v="200000"/>
    <n v="0.19999999999999998"/>
    <n v="12"/>
    <s v="07/20/2017 01:32am"/>
    <s v="Key stretch"/>
    <x v="3"/>
    <s v="Cloud Developer Service"/>
    <s v="IBM Bluemix Garage - Other"/>
    <s v="Robert D. (Robert) Meghrian"/>
    <s v="EXTCNAPP:CLD&amp;COG: Extend cloud native apps &amp; data"/>
    <x v="0"/>
    <m/>
  </r>
  <r>
    <s v="49-YJJ9CSF"/>
    <x v="6"/>
    <s v="GCG"/>
    <s v="BANK OF SUZHOU CO.,LTD"/>
    <s v="BlockChain"/>
    <x v="0"/>
    <x v="1"/>
    <m/>
    <m/>
    <x v="0"/>
    <x v="0"/>
    <d v="2017-10-31T00:00:00"/>
    <s v="01/17/2017 08:55am"/>
    <x v="3"/>
    <d v="2017-10-31T00:00:00"/>
    <n v="200000"/>
    <n v="0.19999999999999998"/>
    <n v="12"/>
    <s v="07/20/2017 01:32am"/>
    <s v="Stretch"/>
    <x v="3"/>
    <s v="Cloud Developer Service"/>
    <s v="IBM Bluemix Local - Runtimes"/>
    <s v="YI TAO (YI TAO) JI"/>
    <s v="NONE:No code/solution involved"/>
    <x v="0"/>
    <m/>
  </r>
  <r>
    <s v="B3-YJ3WA1G"/>
    <x v="2"/>
    <s v="ASEAN"/>
    <s v="KTB COMPUTER SERVICES CO., LTD"/>
    <s v="KTB DLC Blockchain"/>
    <x v="0"/>
    <x v="1"/>
    <m/>
    <m/>
    <x v="1"/>
    <x v="0"/>
    <d v="2017-09-29T00:00:00"/>
    <s v="06/02/2017 06:01am"/>
    <x v="4"/>
    <d v="2017-09-29T00:00:00"/>
    <n v="200000"/>
    <n v="0.19999999999999998"/>
    <n v="6"/>
    <s v="07/13/2017 02:20am"/>
    <s v="NIR"/>
    <x v="3"/>
    <s v="Lab Services"/>
    <s v="Software Services - Bluemix Garage"/>
    <s v="Rachod (RACHOD) Chamunee"/>
    <m/>
    <x v="0"/>
    <m/>
  </r>
  <r>
    <s v="0D-YM2W5KL"/>
    <x v="3"/>
    <s v="SSA"/>
    <s v="BANCO DE CREDITO DEL PERU"/>
    <s v="Proyecto Blockchain"/>
    <x v="0"/>
    <x v="1"/>
    <m/>
    <m/>
    <x v="1"/>
    <x v="0"/>
    <d v="2017-09-29T00:00:00"/>
    <s v="05/06/2016 11:35am"/>
    <x v="3"/>
    <d v="2017-09-30T00:00:00"/>
    <n v="200000"/>
    <n v="0.19999999999999998"/>
    <n v="1"/>
    <s v="05/04/2017 01:32am"/>
    <s v="Stretch"/>
    <x v="3"/>
    <s v="Lab Services"/>
    <s v="Software Services - Bluemix Garage"/>
    <s v="Carlos Paul (CARLOS PAUL) Bittrich Ramirez"/>
    <s v="BLKHSBN:HW SP: Blockchain High Sec Bus Netwk Blmix"/>
    <x v="0"/>
    <m/>
  </r>
  <r>
    <s v="70-O9CBNYC"/>
    <x v="0"/>
    <s v="CEE"/>
    <s v="THE CENTRAL BANK OF THE RUSSIAN FEDERATION"/>
    <s v="Blockchain (Hyperledger) extension for RABIS application"/>
    <x v="0"/>
    <x v="1"/>
    <m/>
    <m/>
    <x v="1"/>
    <x v="0"/>
    <d v="2017-09-15T00:00:00"/>
    <s v="03/28/2017 04:04am"/>
    <x v="1"/>
    <d v="2017-09-15T00:00:00"/>
    <n v="200000"/>
    <n v="0.19999999999999998"/>
    <n v="1"/>
    <s v="03/30/2017 01:32am"/>
    <s v="NIR"/>
    <x v="3"/>
    <s v="Hybrid Management"/>
    <s v="WebSphere Application Server For Linux On Z"/>
    <s v="MICHAEL (MICHAEL) SOLODKOV"/>
    <m/>
    <x v="0"/>
    <m/>
  </r>
  <r>
    <s v="SI-H5ASK1K"/>
    <x v="2"/>
    <s v="ISA"/>
    <s v="TVS MOTOR COMPANY.LIMITED"/>
    <s v="Block Chain Solution for Supply Chain"/>
    <x v="5"/>
    <x v="1"/>
    <m/>
    <m/>
    <x v="1"/>
    <x v="1"/>
    <d v="2017-08-15T00:00:00"/>
    <s v="11/09/2016 12:36am"/>
    <x v="1"/>
    <d v="2017-08-15T00:00:00"/>
    <n v="200000"/>
    <n v="0.19999999999999998"/>
    <n v="12"/>
    <s v="05/26/2017 06:44am"/>
    <s v="NIR"/>
    <x v="3"/>
    <s v="Cloud Developer Service"/>
    <m/>
    <s v="Nagarajan (Nagarajan) Rao"/>
    <s v="ZBLKPOC:HW SP: Blockchain Proof of Concept"/>
    <x v="0"/>
    <m/>
  </r>
  <r>
    <s v="R1-XP2BJBC"/>
    <x v="0"/>
    <s v="Italy"/>
    <s v="ICBPI"/>
    <s v="Bluemix dedicated subscription to manage also BlockChain project"/>
    <x v="0"/>
    <x v="1"/>
    <m/>
    <m/>
    <x v="1"/>
    <x v="0"/>
    <d v="2017-09-30T00:00:00"/>
    <s v="02/22/2017 11:26am"/>
    <x v="1"/>
    <d v="2017-09-30T00:00:00"/>
    <n v="200000"/>
    <n v="0.19999999999999998"/>
    <n v="12"/>
    <s v="02/23/2017 01:32am"/>
    <s v="NIR"/>
    <x v="3"/>
    <s v="Cloud Developer Service"/>
    <m/>
    <s v="Aldo (ALDO DANTE GIUSEPPE) Borghi"/>
    <m/>
    <x v="0"/>
    <m/>
  </r>
  <r>
    <s v="SO-IGR93HB"/>
    <x v="1"/>
    <s v="US Federal"/>
    <s v="LOCKHEED MARTIN CORPORATION"/>
    <s v="Lockheed Aero Manufacturing Blockchain"/>
    <x v="1"/>
    <x v="1"/>
    <m/>
    <m/>
    <x v="1"/>
    <x v="1"/>
    <d v="2017-09-29T00:00:00"/>
    <s v="04/28/2017 03:55pm"/>
    <x v="1"/>
    <d v="2017-09-29T00:00:00"/>
    <n v="200000"/>
    <n v="0.19999999999999998"/>
    <n v="12"/>
    <s v="05/04/2017 01:32am"/>
    <s v="Stretch"/>
    <x v="3"/>
    <s v="Cloud Developer Service"/>
    <m/>
    <s v="CHARLES G. (Charlie) MORRISON"/>
    <m/>
    <x v="0"/>
    <m/>
  </r>
  <r>
    <s v="33-K2J0COE"/>
    <x v="1"/>
    <s v="US Industrial"/>
    <s v="Apple Inc"/>
    <s v="Blockchain for Apple IS&amp;T"/>
    <x v="1"/>
    <x v="1"/>
    <m/>
    <m/>
    <x v="0"/>
    <x v="5"/>
    <d v="2017-12-15T00:00:00"/>
    <s v="04/24/2017 10:36pm"/>
    <x v="1"/>
    <d v="2017-12-15T00:00:00"/>
    <n v="200000"/>
    <n v="0.19999999999999998"/>
    <n v="12"/>
    <s v="04/27/2017 01:31am"/>
    <s v="NIR"/>
    <x v="3"/>
    <s v="Cloud Developer Service"/>
    <m/>
    <s v="DAN (Dan) ROLLA"/>
    <m/>
    <x v="0"/>
    <m/>
  </r>
  <r>
    <s v="TF-4CGY6QG"/>
    <x v="0"/>
    <s v="DACH"/>
    <s v="International Air Transport                                           "/>
    <s v="Blackchain PoC"/>
    <x v="2"/>
    <x v="0"/>
    <s v="India"/>
    <s v="Was part of initial discussion. Fully taken care by T&amp;T Global Team, but there is a possibility to get re-engaged"/>
    <x v="1"/>
    <x v="7"/>
    <d v="2017-09-22T00:00:00"/>
    <d v="2017-02-01T00:00:00"/>
    <x v="1"/>
    <d v="2017-09-22T00:00:00"/>
    <n v="200000"/>
    <n v="0.19999999999999998"/>
    <n v="12"/>
    <d v="2017-02-02T00:00:00"/>
    <s v="NIR"/>
    <x v="0"/>
    <s v="Cog Process Trnsfmtn"/>
    <s v="CPR: Blockchain Consulting"/>
    <s v="Tuwebti, Nureddin"/>
    <s v="ZBLKPOC"/>
    <x v="0"/>
    <m/>
  </r>
  <r>
    <s v="S6-8TU96HS"/>
    <x v="0"/>
    <s v="Italy"/>
    <s v="UNICREDIT BUSINESS                                                    "/>
    <s v="Unicredit"/>
    <x v="0"/>
    <x v="0"/>
    <s v="Netherland"/>
    <s v="The two major Italian banks: UniCredit and Intesa Sanpaolo will cooperate to establish the first private blockchain backbone to manage the KYC for Corporate clients. _x000a_Plan (Design Thinking Workshop Completed – May 27th) – CIC Netherlands and CIC Italy engaged – POC to be completed by mid of July 2017 - Funded by V-TServices Innovation program_x000a_"/>
    <x v="0"/>
    <x v="0"/>
    <d v="2017-12-28T00:00:00"/>
    <d v="2017-01-24T00:00:00"/>
    <x v="3"/>
    <d v="2017-12-28T00:00:00"/>
    <n v="200000"/>
    <n v="0.19999999999999998"/>
    <n v="6"/>
    <d v="2017-07-06T00:00:00"/>
    <s v="Stretch"/>
    <x v="0"/>
    <s v="Cog Process Trnsfmtn"/>
    <s v="CPR: Blockchain Consulting"/>
    <s v="MULTIPLECLIENTREP"/>
    <s v="ZBLKPOC"/>
    <x v="0"/>
    <m/>
  </r>
  <r>
    <s v="SP-VX6A5MY"/>
    <x v="0"/>
    <s v="Italy"/>
    <s v="ENEL SERVIZI SRL"/>
    <s v="Enel Blockchain Pilot"/>
    <x v="4"/>
    <x v="1"/>
    <m/>
    <m/>
    <x v="1"/>
    <x v="8"/>
    <d v="2017-09-29T00:00:00"/>
    <s v="02/03/2017 09:28am"/>
    <x v="3"/>
    <d v="2017-09-29T00:00:00"/>
    <n v="200000"/>
    <n v="0.19999999999999998"/>
    <n v="6"/>
    <s v="05/26/2017 04:08am"/>
    <s v="Stretch"/>
    <x v="0"/>
    <s v="Cloud Application Innovation"/>
    <s v="CAI Accel App Dev &amp; Integration - Bluemix"/>
    <s v="Luca (LUCA) Lo Presti"/>
    <s v="ISA-E&amp;UCS16-OpsInnovation"/>
    <x v="0"/>
    <m/>
  </r>
  <r>
    <s v="0R-MS9RHUS"/>
    <x v="1"/>
    <s v="US Federal"/>
    <s v="US GOVERNMENT"/>
    <s v="blockchain"/>
    <x v="3"/>
    <x v="1"/>
    <m/>
    <m/>
    <x v="1"/>
    <x v="12"/>
    <d v="2017-09-14T00:00:00"/>
    <s v="02/10/2017 02:47pm"/>
    <x v="1"/>
    <d v="2017-09-14T00:00:00"/>
    <n v="200000"/>
    <n v="0.19999999999999998"/>
    <n v="12"/>
    <s v="02/16/2017 01:32am"/>
    <s v="NIR"/>
    <x v="0"/>
    <s v="Cloud Application Innovation"/>
    <s v="CAI Accel App Dev &amp; Integration - Bluemix"/>
    <s v="PAMELA (Pamela) LIVINGSTON"/>
    <m/>
    <x v="0"/>
    <m/>
  </r>
  <r>
    <s v="H1-J7SF9B2"/>
    <x v="0"/>
    <s v="DACH"/>
    <s v="SWISSCOM (SCHWEIZ) AG"/>
    <s v="Blockchain cooperation"/>
    <x v="4"/>
    <x v="1"/>
    <m/>
    <m/>
    <x v="1"/>
    <x v="9"/>
    <d v="2017-09-25T00:00:00"/>
    <s v="12/05/2016 08:17am"/>
    <x v="1"/>
    <d v="2017-09-25T00:00:00"/>
    <n v="200000"/>
    <n v="0.19999999999999998"/>
    <n v="1"/>
    <s v="03/18/2017 07:05pm"/>
    <s v="NIR"/>
    <x v="0"/>
    <s v="Cloud Application Innovation"/>
    <s v="CAI Accel App Dev &amp; Integration - Private no-Cloud"/>
    <s v="DATA WITHHELD"/>
    <m/>
    <x v="0"/>
    <m/>
  </r>
  <r>
    <s v="97-KFWQFOM"/>
    <x v="1"/>
    <s v="US Industrial"/>
    <s v="Cisco"/>
    <s v="Blockchain for Cisco Supply Chain - Pilot"/>
    <x v="1"/>
    <x v="0"/>
    <s v="India"/>
    <s v="Industry BDE  connected with the Cisco Partner. He is meeting the Innovation team contact in Cisco at the Interconnect event next week and promised to involve us when they finalize the use cases."/>
    <x v="1"/>
    <x v="5"/>
    <d v="2017-08-25T00:00:00"/>
    <s v="12/02/2016 02:23pm"/>
    <x v="3"/>
    <d v="2017-08-25T00:00:00"/>
    <n v="200000"/>
    <n v="0.19999999999999998"/>
    <n v="3"/>
    <s v="07/20/2017 01:32am"/>
    <s v="NIR"/>
    <x v="0"/>
    <s v="Cloud Application Innovation"/>
    <s v="CAI Accel App Dev &amp; Integration - Private no-Cloud"/>
    <s v="PETER K. (Peter) KHOURY"/>
    <s v="ZBLKPOC:HW SP: Blockchain Proof of Concept, ISA-ElecIS09-CogSupplyChain"/>
    <x v="0"/>
    <m/>
  </r>
  <r>
    <s v="VF-EYEFMF7"/>
    <x v="0"/>
    <s v="DACH"/>
    <s v="Lufthansa Technik AG"/>
    <s v="Blockchain Business Model Consulting"/>
    <x v="2"/>
    <x v="1"/>
    <m/>
    <m/>
    <x v="1"/>
    <x v="7"/>
    <d v="2017-09-29T00:00:00"/>
    <s v="05/11/2017 10:25am"/>
    <x v="3"/>
    <d v="2017-09-29T00:00:00"/>
    <n v="200000"/>
    <n v="0.19999999999999998"/>
    <n v="12"/>
    <s v="07/20/2017 01:32am"/>
    <s v="Stretch"/>
    <x v="0"/>
    <s v="Cloud Application Innovation"/>
    <s v="CAI Digital Operations - AMS"/>
    <s v="DATA WITHHELD"/>
    <s v="NONE:No code/solution involved"/>
    <x v="0"/>
    <m/>
  </r>
  <r>
    <s v="UX-ZRVOIJD"/>
    <x v="0"/>
    <s v="France"/>
    <s v="RENAULT"/>
    <s v="Supply Chain Innovation Lab / Data Lab &amp; Blockchain"/>
    <x v="1"/>
    <x v="1"/>
    <m/>
    <m/>
    <x v="0"/>
    <x v="1"/>
    <d v="2017-10-27T00:00:00"/>
    <s v="04/07/2017 08:16am"/>
    <x v="1"/>
    <d v="2017-10-27T00:00:00"/>
    <n v="200000"/>
    <n v="0.19999999999999998"/>
    <n v="3"/>
    <s v="04/13/2017 01:32am"/>
    <s v="NIR"/>
    <x v="0"/>
    <s v="Cognitive Process Transformation"/>
    <s v="CBDS: AI &amp; WDP - Cognitive Next Best Action"/>
    <s v="Frederic (FREDERIC) Maupas"/>
    <s v="ISA-AutoIS07-DigitSupplyChain"/>
    <x v="0"/>
    <m/>
  </r>
  <r>
    <s v="B1-HAJHB4R"/>
    <x v="0"/>
    <s v="Italy"/>
    <s v="CONAD DEL TIRRENO SOCIETA' COOPERATIVA"/>
    <s v="pilot blockchain"/>
    <x v="2"/>
    <x v="1"/>
    <m/>
    <m/>
    <x v="1"/>
    <x v="3"/>
    <d v="2017-09-13T00:00:00"/>
    <s v="05/19/2017 12:10pm"/>
    <x v="3"/>
    <d v="2017-09-13T00:00:00"/>
    <n v="200000"/>
    <n v="0.19999999999999998"/>
    <n v="12"/>
    <s v="07/06/2017 01:32am"/>
    <s v="Stretch"/>
    <x v="0"/>
    <s v="Cognitive Process Transformation"/>
    <s v="CBDS: Analytics - Cognitive Process"/>
    <s v="Sergio (Sergio) Barbariol"/>
    <s v="ISA-RetailDS12-SmarterRetailOps"/>
    <x v="0"/>
    <m/>
  </r>
  <r>
    <s v="9G-W78ILFB"/>
    <x v="1"/>
    <s v="US Distribution"/>
    <s v="AMERISOURCEBERGEN SERVICES CORP"/>
    <s v="Blockchain POC - ASD"/>
    <x v="2"/>
    <x v="0"/>
    <s v="India"/>
    <s v="PoC on Reverse Logistics"/>
    <x v="0"/>
    <x v="3"/>
    <d v="2017-10-27T00:00:00"/>
    <s v="12/19/2016 09:44am"/>
    <x v="3"/>
    <d v="2017-10-27T00:00:00"/>
    <n v="200000"/>
    <n v="0.19999999999999998"/>
    <n v="1"/>
    <s v="04/22/2017 04:47pm"/>
    <s v="Key stretch"/>
    <x v="0"/>
    <s v="Cognitive Process Transformation"/>
    <s v="CBDS: Watson IoT - Connected Solutions"/>
    <s v="Donna D. (Donna) Painter"/>
    <s v="EMBMOBLE:GBS Embedded Mobile, ZBLKPOC:HW SP: Blockchain Proof of Concept"/>
    <x v="0"/>
    <m/>
  </r>
  <r>
    <s v="U4-V0KAZC6"/>
    <x v="1"/>
    <s v="US Industrial"/>
    <s v="JABIL GLOBAL SERVICES, LLC"/>
    <s v="Jabil - POC for IoT, Blockchain and CryptoMarkers for tamper protection and provenance in Supply Chain"/>
    <x v="1"/>
    <x v="1"/>
    <m/>
    <m/>
    <x v="0"/>
    <x v="5"/>
    <d v="2017-10-27T00:00:00"/>
    <s v="05/10/2017 03:00pm"/>
    <x v="1"/>
    <d v="2017-10-27T00:00:00"/>
    <n v="200000"/>
    <n v="0.19999999999999998"/>
    <n v="12"/>
    <s v="06/12/2017 02:43pm"/>
    <s v="Stretch"/>
    <x v="0"/>
    <s v="Cognitive Process Transformation"/>
    <s v="CBDS: Watson IoT - Connected Solutions"/>
    <s v="Les (Les) Botfa"/>
    <s v="EMBIoT:GBS Embed Internet of Things, ISA-ElecIS06CIOT-IOTElectrncs, WATSNIOT:Embedded: Watson Internet of Things - Co"/>
    <x v="0"/>
    <m/>
  </r>
  <r>
    <s v="33-SJTMZAT"/>
    <x v="4"/>
    <s v="MEA"/>
    <s v="Kusasa Outsourcing"/>
    <s v="Blockchain - BPM"/>
    <x v="6"/>
    <x v="1"/>
    <m/>
    <m/>
    <x v="0"/>
    <x v="10"/>
    <d v="2017-10-10T00:00:00"/>
    <s v="07/12/2017 12:13pm"/>
    <x v="1"/>
    <d v="2017-10-10T00:00:00"/>
    <n v="200000"/>
    <n v="0.19999999999999998"/>
    <n v="12"/>
    <s v="07/13/2017 01:32am"/>
    <s v="Stretch"/>
    <x v="0"/>
    <s v="Cognitive Process Transformation"/>
    <s v="CPR: Blockchain - Apple"/>
    <s v="Kholoud (Kholoud) Saleh"/>
    <s v="CLOUD1:All Cloud Sales other than to Cloud SPs"/>
    <x v="0"/>
    <m/>
  </r>
  <r>
    <s v="6H-YTQVREC"/>
    <x v="2"/>
    <s v="ASEAN"/>
    <s v="YNGEN HOLDINGS INC"/>
    <s v="Blockchain for Yngen clients"/>
    <x v="6"/>
    <x v="1"/>
    <m/>
    <m/>
    <x v="1"/>
    <x v="10"/>
    <d v="2017-08-25T00:00:00"/>
    <s v="05/22/2017 09:56pm"/>
    <x v="3"/>
    <d v="2017-08-25T00:00:00"/>
    <n v="200000"/>
    <n v="0.19999999999999998"/>
    <n v="12"/>
    <s v="06/22/2017 01:32am"/>
    <s v="NIR"/>
    <x v="0"/>
    <s v="Cognitive Process Transformation"/>
    <s v="CPR: Blockchain Consulting"/>
    <s v="MARK ANTHONY S. (Mark Anthony) MAGALPOC"/>
    <s v="CLOUDMSP:Only for sales TO cloud service providers"/>
    <x v="0"/>
    <m/>
  </r>
  <r>
    <s v="PU-SXS0VGH"/>
    <x v="2"/>
    <s v="ISA"/>
    <s v="BIOCON LIMITED"/>
    <s v="Blockchain"/>
    <x v="5"/>
    <x v="1"/>
    <m/>
    <m/>
    <x v="1"/>
    <x v="11"/>
    <d v="2017-09-30T00:00:00"/>
    <s v="04/20/2017 03:25am"/>
    <x v="1"/>
    <d v="2017-09-30T00:00:00"/>
    <n v="200000"/>
    <n v="0.19999999999999998"/>
    <n v="12"/>
    <s v="04/27/2017 01:32am"/>
    <s v="NIR"/>
    <x v="0"/>
    <s v="Cognitive Process Transformation"/>
    <s v="CPR: Blockchain Consulting"/>
    <s v="Nagarajan (Nagarajan) Rao"/>
    <m/>
    <x v="0"/>
    <m/>
  </r>
  <r>
    <s v="XR-BWWXKB0"/>
    <x v="2"/>
    <s v="ISA"/>
    <s v="RELIANCE INDUSTRIES LIMITED"/>
    <s v="Block chain for Oil and Gas - Smarter Contracts"/>
    <x v="5"/>
    <x v="0"/>
    <s v="India"/>
    <s v="Initial Stages, discussion being scheduled"/>
    <x v="1"/>
    <x v="4"/>
    <d v="2017-08-15T00:00:00"/>
    <s v="02/24/2017 11:47am"/>
    <x v="1"/>
    <d v="2017-08-15T00:00:00"/>
    <n v="200000"/>
    <n v="0.19999999999999998"/>
    <n v="12"/>
    <s v="03/16/2017 02:32am"/>
    <s v="NIR"/>
    <x v="0"/>
    <s v="Cognitive Process Transformation"/>
    <s v="CPR: Blockchain Consulting"/>
    <s v="Jitan S. (Jitan) Chandanani"/>
    <s v="ASASERVC:Cloud Business Solution (CBS)"/>
    <x v="0"/>
    <m/>
  </r>
  <r>
    <s v="53-RUR4C24"/>
    <x v="2"/>
    <s v="ISA"/>
    <s v="TVS MOTOR COMPANY.LIMITED"/>
    <s v="Block Chain"/>
    <x v="5"/>
    <x v="1"/>
    <m/>
    <m/>
    <x v="1"/>
    <x v="1"/>
    <d v="2017-08-25T00:00:00"/>
    <s v="11/22/2016 11:49pm"/>
    <x v="3"/>
    <d v="2017-08-25T00:00:00"/>
    <n v="200000"/>
    <n v="0.19999999999999998"/>
    <n v="12"/>
    <s v="06/29/2017 01:32am"/>
    <s v="Stretch"/>
    <x v="0"/>
    <s v="Cognitive Process Transformation"/>
    <s v="CPR: Blockchain Consulting"/>
    <s v="Nagarajan (Nagarajan) Rao"/>
    <s v="BLKHSBN:HW SP: Blockchain High Sec Bus Netwk Blmix"/>
    <x v="0"/>
    <m/>
  </r>
  <r>
    <s v="K1-9ZP1IUQ"/>
    <x v="2"/>
    <s v="Korea"/>
    <s v="IBK-FILENET"/>
    <s v="[IBK] Blockchain Pilot"/>
    <x v="0"/>
    <x v="1"/>
    <m/>
    <m/>
    <x v="0"/>
    <x v="0"/>
    <d v="2017-11-24T00:00:00"/>
    <s v="03/12/2017 05:04am"/>
    <x v="1"/>
    <d v="2017-11-24T00:00:00"/>
    <n v="200000"/>
    <n v="0.19999999999999998"/>
    <n v="3"/>
    <s v="06/15/2017 08:17pm"/>
    <s v="NIR"/>
    <x v="0"/>
    <s v="Cognitive Process Transformation"/>
    <s v="CPR: Blockchain Consulting"/>
    <s v="Dong Won (DONG WON) Kwon"/>
    <s v="ISA-999-NoSolutionSold"/>
    <x v="0"/>
    <m/>
  </r>
  <r>
    <s v="O2-XTYIUCL"/>
    <x v="2"/>
    <s v="Korea"/>
    <s v="HARIM HOLDINGS"/>
    <s v="Harim Group Blockchain POC"/>
    <x v="2"/>
    <x v="1"/>
    <m/>
    <m/>
    <x v="1"/>
    <x v="3"/>
    <d v="2017-09-22T00:00:00"/>
    <s v="04/24/2017 05:10am"/>
    <x v="1"/>
    <d v="2017-09-22T00:00:00"/>
    <n v="200000"/>
    <n v="0.19999999999999998"/>
    <n v="2"/>
    <s v="07/13/2017 01:32am"/>
    <s v="NIR"/>
    <x v="0"/>
    <s v="Cognitive Process Transformation"/>
    <s v="CPR: Blockchain Consulting"/>
    <s v="YOO SHIN (Yoo Shin) YOON"/>
    <s v="ISA-RetailDS15-SmarterShopping"/>
    <x v="0"/>
    <m/>
  </r>
  <r>
    <s v="18-GH72FUI"/>
    <x v="2"/>
    <s v="Korea"/>
    <s v="S.D.S"/>
    <s v="Block Chain Pilot for Cello"/>
    <x v="1"/>
    <x v="1"/>
    <m/>
    <m/>
    <x v="1"/>
    <x v="5"/>
    <d v="2017-09-22T00:00:00"/>
    <s v="04/25/2017 08:22am"/>
    <x v="3"/>
    <d v="2017-09-22T00:00:00"/>
    <n v="200000"/>
    <n v="0.19999999999999998"/>
    <n v="3"/>
    <s v="07/27/2017 01:32am"/>
    <s v="NIR"/>
    <x v="0"/>
    <s v="Cognitive Process Transformation"/>
    <s v="CPR: Blockchain Consulting"/>
    <s v="SANG GEUN (Sang Geun) NA"/>
    <s v="ISA-ElecIS06CIOT-IOTElectrncs"/>
    <x v="0"/>
    <m/>
  </r>
  <r>
    <s v="TZ-IRLHIEE"/>
    <x v="2"/>
    <s v="Korea"/>
    <s v="LG ELECTRONICS HQ"/>
    <s v="BlockChain Platform 구축 for LGE 전자계약 및 거래"/>
    <x v="1"/>
    <x v="1"/>
    <m/>
    <m/>
    <x v="1"/>
    <x v="5"/>
    <d v="2017-08-30T00:00:00"/>
    <s v="04/03/2017 06:23am"/>
    <x v="3"/>
    <d v="2017-08-30T00:00:00"/>
    <n v="200000"/>
    <n v="0.19999999999999998"/>
    <n v="12"/>
    <s v="07/20/2017 01:32am"/>
    <s v="NIR"/>
    <x v="0"/>
    <s v="Cognitive Process Transformation"/>
    <s v="CPR: Blockchain Consulting"/>
    <s v="YOO SHIN (Yoo Shin) YOON"/>
    <s v="BLKHSBN:HW SP: Blockchain High Sec Bus Netwk Blmix"/>
    <x v="0"/>
    <m/>
  </r>
  <r>
    <s v="HX-6YRVRXP"/>
    <x v="0"/>
    <s v="BeNeLux"/>
    <s v="UNILEVER ROTTERDAM CORPORATE CENTRE"/>
    <s v="Intercompany Blockchain"/>
    <x v="2"/>
    <x v="0"/>
    <s v="India"/>
    <s v="Need Updates"/>
    <x v="1"/>
    <x v="3"/>
    <d v="2017-09-30T00:00:00"/>
    <s v="01/09/2017 04:42am"/>
    <x v="3"/>
    <d v="2017-09-30T00:00:00"/>
    <n v="200000"/>
    <n v="0.19999999999999998"/>
    <n v="12"/>
    <s v="06/22/2017 01:32am"/>
    <s v="NIR"/>
    <x v="0"/>
    <s v="Cognitive Process Transformation"/>
    <s v="CPR: Blockchain Consulting"/>
    <s v="F. (FRANK) Sloot"/>
    <s v="ISA-999-NoSolutionSold"/>
    <x v="0"/>
    <m/>
  </r>
  <r>
    <s v="HM-4SA9H3C"/>
    <x v="0"/>
    <s v="BeNeLux"/>
    <s v="JANSSEN PHARMACEUTICA NV"/>
    <s v="Janssen Blockchain Initiative: POC"/>
    <x v="3"/>
    <x v="1"/>
    <m/>
    <m/>
    <x v="1"/>
    <x v="11"/>
    <d v="2017-09-08T00:00:00"/>
    <s v="04/06/2017 09:12am"/>
    <x v="0"/>
    <d v="2017-09-08T00:00:00"/>
    <n v="200000"/>
    <n v="0.19999999999999998"/>
    <n v="3"/>
    <s v="07/13/2017 01:32am"/>
    <s v="Key stretch"/>
    <x v="0"/>
    <s v="Cognitive Process Transformation"/>
    <s v="CPR: Blockchain Consulting"/>
    <s v="Mike (MIKE) Deschildre"/>
    <s v="ZBLKPOC:HW SP: Blockchain Proof of Concept"/>
    <x v="0"/>
    <m/>
  </r>
  <r>
    <s v="TK-R40130T"/>
    <x v="0"/>
    <s v="BeNeLux"/>
    <s v="RIJKSWATERSTAAT"/>
    <s v="Blockchain Pilot for Data Innovation Lab"/>
    <x v="3"/>
    <x v="1"/>
    <m/>
    <m/>
    <x v="0"/>
    <x v="12"/>
    <d v="2017-11-17T00:00:00"/>
    <s v="05/19/2017 03:41am"/>
    <x v="0"/>
    <d v="2017-11-17T00:00:00"/>
    <n v="200000"/>
    <n v="0.19999999999999998"/>
    <n v="4"/>
    <s v="07/20/2017 01:32am"/>
    <s v="Stretch"/>
    <x v="0"/>
    <s v="Cognitive Process Transformation"/>
    <s v="CPR: Blockchain Consulting"/>
    <s v="Martin (MARTIN) de Jong"/>
    <s v="ZBLKPOC:HW SP: Blockchain Proof of Concept"/>
    <x v="0"/>
    <m/>
  </r>
  <r>
    <s v="Y5-C51R3OF"/>
    <x v="0"/>
    <s v="CEE"/>
    <s v="ROSSMANN SUPERMARKETY DROGERYJNE POLSKA SP Z O O"/>
    <s v="Blockchain for supply chain"/>
    <x v="2"/>
    <x v="1"/>
    <m/>
    <m/>
    <x v="1"/>
    <x v="3"/>
    <d v="2017-09-22T00:00:00"/>
    <s v="01/25/2017 07:05pm"/>
    <x v="1"/>
    <d v="2017-09-22T00:00:00"/>
    <n v="200000"/>
    <n v="0.19999999999999998"/>
    <n v="12"/>
    <s v="01/26/2017 01:32am"/>
    <s v="Stretch"/>
    <x v="0"/>
    <s v="Cognitive Process Transformation"/>
    <s v="CPR: Blockchain Consulting"/>
    <s v="JUSTYNA (JUSTYNA) PAWLAK"/>
    <m/>
    <x v="0"/>
    <m/>
  </r>
  <r>
    <s v="B8-KTE9GSC"/>
    <x v="0"/>
    <s v="DACH"/>
    <s v="DLR Dienstleistungszentrum Ländlicher Raum-Rheinhessen-Nahe -"/>
    <s v="BlockChain"/>
    <x v="3"/>
    <x v="1"/>
    <m/>
    <m/>
    <x v="0"/>
    <x v="12"/>
    <d v="2017-12-22T00:00:00"/>
    <s v="05/10/2017 10:02am"/>
    <x v="3"/>
    <d v="2017-12-22T00:00:00"/>
    <n v="200000"/>
    <n v="0.19999999999999998"/>
    <n v="12"/>
    <s v="07/13/2017 01:32am"/>
    <s v="Stretch"/>
    <x v="0"/>
    <s v="Cognitive Process Transformation"/>
    <s v="CPR: Blockchain Consulting"/>
    <s v="DATA WITHHELD"/>
    <s v="ZBLKPOC:HW SP: Blockchain Proof of Concept"/>
    <x v="0"/>
    <m/>
  </r>
  <r>
    <s v="TP-7KEK7RY"/>
    <x v="0"/>
    <s v="DACH"/>
    <s v="Bundesministerium für Gesundheit"/>
    <s v="Blockchain für Gesundheitsdatenaustasch"/>
    <x v="3"/>
    <x v="1"/>
    <m/>
    <m/>
    <x v="0"/>
    <x v="11"/>
    <d v="2017-10-10T00:00:00"/>
    <s v="05/10/2017 10:36am"/>
    <x v="3"/>
    <d v="2017-10-10T00:00:00"/>
    <n v="200000"/>
    <n v="0.19999999999999998"/>
    <n v="12"/>
    <s v="07/20/2017 01:33am"/>
    <s v="NIR"/>
    <x v="0"/>
    <s v="Cognitive Process Transformation"/>
    <s v="CPR: Blockchain Consulting"/>
    <s v="DATA WITHHELD"/>
    <s v="ZBLKPOC:HW SP: Blockchain Proof of Concept"/>
    <x v="0"/>
    <m/>
  </r>
  <r>
    <s v="1J-0OYU3VJ"/>
    <x v="0"/>
    <s v="France"/>
    <s v="ELECTRICITE DE FRANCE"/>
    <s v="EDF blockchain - confidential"/>
    <x v="4"/>
    <x v="1"/>
    <m/>
    <m/>
    <x v="0"/>
    <x v="8"/>
    <d v="2017-12-04T00:00:00"/>
    <s v="04/05/2017 02:39pm"/>
    <x v="1"/>
    <d v="2017-12-04T00:00:00"/>
    <n v="200000"/>
    <n v="0.19999999999999998"/>
    <n v="3"/>
    <s v="04/06/2017 01:33am"/>
    <s v="Stretch"/>
    <x v="0"/>
    <s v="Cognitive Process Transformation"/>
    <s v="CPR: Blockchain Consulting"/>
    <s v="Sarah (SARAH) Guedj"/>
    <s v="ISA-E&amp;UCS07CXEG-OmChanEngage"/>
    <x v="0"/>
    <m/>
  </r>
  <r>
    <s v="HP-FH0P4KL"/>
    <x v="0"/>
    <s v="France"/>
    <s v="VEOLIA ENVIRONNEMENT"/>
    <s v="BlockChain for HomFriend ecosystem"/>
    <x v="4"/>
    <x v="1"/>
    <m/>
    <m/>
    <x v="0"/>
    <x v="8"/>
    <d v="2017-11-27T00:00:00"/>
    <s v="04/06/2017 12:16am"/>
    <x v="1"/>
    <d v="2017-11-27T00:00:00"/>
    <n v="200000"/>
    <n v="0.19999999999999998"/>
    <n v="12"/>
    <s v="04/06/2017 01:32am"/>
    <s v="NIR"/>
    <x v="0"/>
    <s v="Cognitive Process Transformation"/>
    <s v="CPR: Blockchain Consulting"/>
    <s v="Tarek (Tarek) Rouis"/>
    <s v="ISA-E&amp;UCS16EOPS-EnergyOps"/>
    <x v="0"/>
    <m/>
  </r>
  <r>
    <s v="UX-ZRVOIJD"/>
    <x v="0"/>
    <s v="France"/>
    <s v="RENAULT"/>
    <s v="Supply Chain Innovation Lab / Data Lab &amp; Blockchain"/>
    <x v="1"/>
    <x v="1"/>
    <m/>
    <m/>
    <x v="0"/>
    <x v="1"/>
    <d v="2017-10-27T00:00:00"/>
    <s v="04/07/2017 08:16am"/>
    <x v="1"/>
    <d v="2017-10-27T00:00:00"/>
    <n v="200000"/>
    <n v="0.19999999999999998"/>
    <n v="3"/>
    <s v="04/13/2017 01:32am"/>
    <s v="NIR"/>
    <x v="0"/>
    <s v="Cognitive Process Transformation"/>
    <s v="CPR: Blockchain Consulting"/>
    <s v="Frederic (FREDERIC) Maupas"/>
    <s v="ISA-AutoIS07-DigitSupplyChain"/>
    <x v="0"/>
    <m/>
  </r>
  <r>
    <s v="JW-4ECWL4Q"/>
    <x v="0"/>
    <s v="France"/>
    <s v="BRED-Banque Populaire"/>
    <s v="Blockchain pour credoc"/>
    <x v="0"/>
    <x v="1"/>
    <m/>
    <m/>
    <x v="1"/>
    <x v="0"/>
    <d v="2017-08-19T00:00:00"/>
    <s v="05/21/2017 04:17pm"/>
    <x v="3"/>
    <d v="2017-08-19T00:00:00"/>
    <n v="200000"/>
    <n v="0.19999999999999998"/>
    <n v="12"/>
    <s v="07/11/2017 08:16am"/>
    <s v="NIR"/>
    <x v="0"/>
    <s v="Cognitive Process Transformation"/>
    <s v="CPR: Blockchain Consulting"/>
    <s v="Etienne (ETIENNE) Colin de Verdiere"/>
    <s v="ISA-BankFS08-Blockchain"/>
    <x v="0"/>
    <m/>
  </r>
  <r>
    <s v="MA-YB1KOA7"/>
    <x v="0"/>
    <s v="France"/>
    <s v="REXEL FRANCE"/>
    <s v="Blockchain"/>
    <x v="2"/>
    <x v="1"/>
    <m/>
    <m/>
    <x v="0"/>
    <x v="3"/>
    <d v="2017-12-20T00:00:00"/>
    <s v="03/21/2017 04:16pm"/>
    <x v="3"/>
    <d v="2017-12-20T00:00:00"/>
    <n v="200000"/>
    <n v="0.19999999999999998"/>
    <n v="12"/>
    <s v="07/20/2017 01:32am"/>
    <s v="NIR"/>
    <x v="0"/>
    <s v="Cognitive Process Transformation"/>
    <s v="CPR: Blockchain Consulting"/>
    <s v="Bertrand (BERTRAND) Ferrando"/>
    <s v="ISA-RetailDS15OMCM-OmChanCom"/>
    <x v="0"/>
    <m/>
  </r>
  <r>
    <s v="WC-FX0TPPN"/>
    <x v="0"/>
    <s v="France"/>
    <s v="KORELIO"/>
    <s v="Blockchain"/>
    <x v="3"/>
    <x v="1"/>
    <m/>
    <m/>
    <x v="0"/>
    <x v="12"/>
    <d v="2017-11-27T00:00:00"/>
    <s v="04/04/2017 01:08pm"/>
    <x v="3"/>
    <d v="2017-11-27T00:00:00"/>
    <n v="200000"/>
    <n v="0.19999999999999998"/>
    <n v="12"/>
    <s v="07/20/2017 01:33am"/>
    <s v="NIR"/>
    <x v="0"/>
    <s v="Cognitive Process Transformation"/>
    <s v="CPR: Blockchain Consulting"/>
    <s v="Christian (CHRISTIAN) Bardet"/>
    <s v="ISA-BankFS08-Blockchain"/>
    <x v="0"/>
    <m/>
  </r>
  <r>
    <s v="NA-8AE9UVM"/>
    <x v="0"/>
    <s v="Nordic"/>
    <s v="SNC- lavalin"/>
    <s v="SNCL Blockchain POC"/>
    <x v="1"/>
    <x v="1"/>
    <m/>
    <m/>
    <x v="1"/>
    <x v="2"/>
    <d v="2017-09-29T00:00:00"/>
    <s v="06/15/2017 11:33am"/>
    <x v="1"/>
    <d v="2017-11-30T00:00:00"/>
    <n v="200000"/>
    <n v="0.19999999999999998"/>
    <n v="1"/>
    <s v="06/22/2017 01:32am"/>
    <s v="Stretch"/>
    <x v="0"/>
    <s v="Cognitive Process Transformation"/>
    <s v="CPR: Blockchain Consulting"/>
    <s v="Paul (PAUL) Klick"/>
    <m/>
    <x v="0"/>
    <m/>
  </r>
  <r>
    <s v="MP-K7JFIEI"/>
    <x v="0"/>
    <s v="Nordic"/>
    <s v="VATTENFALL AB"/>
    <s v="Blockchain Finance - MVP + prototype - Bad Depts across region etc."/>
    <x v="4"/>
    <x v="1"/>
    <m/>
    <m/>
    <x v="1"/>
    <x v="8"/>
    <d v="2017-08-31T00:00:00"/>
    <s v="03/27/2017 10:38am"/>
    <x v="3"/>
    <d v="2018-02-15T00:00:00"/>
    <n v="200000"/>
    <n v="0.19999999999999998"/>
    <n v="12"/>
    <s v="07/12/2017 06:48am"/>
    <s v="NIR"/>
    <x v="0"/>
    <s v="Cognitive Process Transformation"/>
    <s v="CPR: Blockchain Consulting"/>
    <s v="Nils (Nils) Overgaard"/>
    <s v="ISA-E&amp;UCS08ERP-FinanceHR, ZBLKPOC:HW SP: Blockchain Proof of Concept"/>
    <x v="0"/>
    <m/>
  </r>
  <r>
    <s v="WU-PN4EUYR"/>
    <x v="0"/>
    <s v="SPGI"/>
    <s v="GAS NATURAL INFORMATICA SA"/>
    <s v="Blockchain: PoC Pobreza Energética"/>
    <x v="4"/>
    <x v="1"/>
    <m/>
    <m/>
    <x v="0"/>
    <x v="8"/>
    <d v="2017-10-18T00:00:00"/>
    <s v="03/14/2017 11:59am"/>
    <x v="3"/>
    <d v="2017-10-18T00:00:00"/>
    <n v="200000"/>
    <n v="0.19999999999999998"/>
    <n v="3"/>
    <s v="07/20/2017 01:32am"/>
    <s v="Solid"/>
    <x v="0"/>
    <s v="Cognitive Process Transformation"/>
    <s v="CPR: Blockchain Consulting"/>
    <s v="Maria Eugen (MARIA EUGENIA) Menendez Rakosnik"/>
    <s v="ISA-E&amp;UCS16EOPS-EnergyOps"/>
    <x v="0"/>
    <m/>
  </r>
  <r>
    <s v="7A-P6G94GK"/>
    <x v="6"/>
    <s v="GCG"/>
    <s v="Shenzhen China Merchants Bank Co., Ltd."/>
    <s v="Block chain service for Trade Bank department"/>
    <x v="0"/>
    <x v="1"/>
    <m/>
    <m/>
    <x v="1"/>
    <x v="0"/>
    <d v="2017-09-20T00:00:00"/>
    <s v="03/13/2017 06:50am"/>
    <x v="1"/>
    <d v="2017-09-20T00:00:00"/>
    <n v="200000"/>
    <n v="0.19999999999999998"/>
    <n v="12"/>
    <s v="03/16/2017 02:32am"/>
    <s v="Stretch"/>
    <x v="0"/>
    <s v="Cognitive Process Transformation"/>
    <s v="CPR: Blockchain Consulting"/>
    <s v="Yan (Yan) Chen"/>
    <s v="ANADVNCE:ANA SP: Planning Analytics to Improve Efficiency"/>
    <x v="0"/>
    <m/>
  </r>
  <r>
    <s v="9Y-LCJF50N"/>
    <x v="6"/>
    <s v="GCG"/>
    <s v="Guangzhou Development Zone big Data Management Bureau"/>
    <s v="GBS-blockchain"/>
    <x v="3"/>
    <x v="1"/>
    <m/>
    <m/>
    <x v="1"/>
    <x v="12"/>
    <d v="2017-09-27T00:00:00"/>
    <s v="07/20/2017 03:24am"/>
    <x v="3"/>
    <d v="2017-09-27T00:00:00"/>
    <n v="200000"/>
    <n v="0.19999999999999998"/>
    <n v="6"/>
    <s v="07/27/2017 01:32am"/>
    <s v="Stretch"/>
    <x v="0"/>
    <s v="Cognitive Process Transformation"/>
    <s v="CPR: Blockchain Consulting"/>
    <s v="XIAO YIN (XIAO YIN) KE"/>
    <s v="ISA-999-NoSolutionSold"/>
    <x v="0"/>
    <m/>
  </r>
  <r>
    <s v="A3-FV5MIN5"/>
    <x v="6"/>
    <s v="GCG"/>
    <s v="BANK OF CHINA (HONG KONG) LIMITED"/>
    <s v="BOCHK Blockchain for Trade Finance with HKMA"/>
    <x v="0"/>
    <x v="1"/>
    <m/>
    <m/>
    <x v="1"/>
    <x v="0"/>
    <d v="2017-09-22T00:00:00"/>
    <s v="02/21/2017 08:19am"/>
    <x v="3"/>
    <d v="2017-09-22T00:00:00"/>
    <n v="200000"/>
    <n v="0.19999999999999998"/>
    <n v="3"/>
    <s v="07/06/2017 01:32am"/>
    <s v="Stretch"/>
    <x v="0"/>
    <s v="Cognitive Process Transformation"/>
    <s v="CPR: Blockchain Consulting"/>
    <s v="JOSEPH (JOSEPH) MA"/>
    <s v="ISA-BankInsFS09SEC-Security"/>
    <x v="0"/>
    <m/>
  </r>
  <r>
    <s v="F7-6X4JD8Z"/>
    <x v="4"/>
    <s v="MEA"/>
    <s v="MINISTRY OF INFORMATION AND"/>
    <s v="BlockChain (Work Permit)"/>
    <x v="3"/>
    <x v="1"/>
    <m/>
    <m/>
    <x v="1"/>
    <x v="12"/>
    <d v="2017-09-30T00:00:00"/>
    <s v="06/12/2017 07:21am"/>
    <x v="1"/>
    <d v="2017-09-30T00:00:00"/>
    <n v="200000"/>
    <n v="0.19999999999999998"/>
    <n v="12"/>
    <s v="07/27/2017 01:32am"/>
    <s v="Stretch"/>
    <x v="0"/>
    <s v="Cognitive Process Transformation"/>
    <s v="CPR: Blockchain Consulting"/>
    <s v="Ahmed B. (Ahmed) Salem"/>
    <s v="IGSPU:Procurement Support - Unknown at this Time"/>
    <x v="0"/>
    <m/>
  </r>
  <r>
    <s v="15-37ZD2PP"/>
    <x v="1"/>
    <s v="US Communica/CSI"/>
    <s v="VIACOM INC."/>
    <s v="Rights &amp; Licensing Blockchain Strategy"/>
    <x v="4"/>
    <x v="1"/>
    <m/>
    <m/>
    <x v="0"/>
    <x v="9"/>
    <d v="2017-10-17T00:00:00"/>
    <s v="07/19/2017 06:15pm"/>
    <x v="1"/>
    <d v="2017-10-27T00:00:00"/>
    <n v="200000"/>
    <n v="0.19999999999999998"/>
    <n v="3"/>
    <s v="07/20/2017 01:33am"/>
    <s v="NIR"/>
    <x v="0"/>
    <s v="Cognitive Process Transformation"/>
    <s v="CPR: Blockchain Consulting"/>
    <s v="NICHOLAS (Nicholas) STRAUSS"/>
    <s v="ISA-BankFS08-Blockchain"/>
    <x v="0"/>
    <m/>
  </r>
  <r>
    <s v="O6-9T8LQO6"/>
    <x v="1"/>
    <s v="US Communica/CSI"/>
    <s v="GSI Ventures Corp"/>
    <s v="Design Blockchain Ledger"/>
    <x v="6"/>
    <x v="1"/>
    <m/>
    <m/>
    <x v="0"/>
    <x v="10"/>
    <d v="2017-12-29T00:00:00"/>
    <s v="06/13/2017 07:09pm"/>
    <x v="3"/>
    <d v="2017-12-29T00:00:00"/>
    <n v="200000"/>
    <n v="0.19999999999999998"/>
    <n v="12"/>
    <s v="07/06/2017 01:32am"/>
    <s v="Stretch"/>
    <x v="0"/>
    <s v="Cognitive Process Transformation"/>
    <s v="CPR: Blockchain Consulting"/>
    <s v="RICHARD (Richard) GORDON"/>
    <s v="NONE:No code/solution involved"/>
    <x v="0"/>
    <m/>
  </r>
  <r>
    <s v="BB-P0QVQUW"/>
    <x v="1"/>
    <s v="US Distribution"/>
    <s v="ARCHER DANIELS MIDLAND CO"/>
    <s v="Blockchain pilot at ADM."/>
    <x v="2"/>
    <x v="1"/>
    <m/>
    <m/>
    <x v="1"/>
    <x v="3"/>
    <d v="2017-09-29T00:00:00"/>
    <s v="03/09/2017 05:41pm"/>
    <x v="3"/>
    <d v="2017-09-29T00:00:00"/>
    <n v="200000"/>
    <n v="0.19999999999999998"/>
    <n v="3"/>
    <s v="07/20/2017 01:32am"/>
    <s v="Stretch"/>
    <x v="0"/>
    <s v="Cognitive Process Transformation"/>
    <s v="CPR: Blockchain Consulting"/>
    <s v="MICHAEL (Michael) BYRD"/>
    <s v="ISA-CPGDS03-SmrtSupplyNtwks, NONE:No code/solution involved"/>
    <x v="0"/>
    <m/>
  </r>
  <r>
    <s v="DM-WRY4X8K"/>
    <x v="1"/>
    <s v="US Finance Service"/>
    <s v="SECURIAN FINANCIAL GROUP"/>
    <s v="Blockchain - Employee identity use case"/>
    <x v="0"/>
    <x v="1"/>
    <m/>
    <m/>
    <x v="1"/>
    <x v="6"/>
    <d v="2017-08-13T00:00:00"/>
    <s v="05/15/2017 10:16pm"/>
    <x v="1"/>
    <d v="2017-08-13T00:00:00"/>
    <n v="200000"/>
    <n v="0.19999999999999998"/>
    <n v="12"/>
    <s v="05/18/2017 01:32am"/>
    <s v="Stretch"/>
    <x v="0"/>
    <s v="Cognitive Process Transformation"/>
    <s v="CPR: Blockchain Consulting"/>
    <s v="Sharon A. (Sharon) Stratton"/>
    <m/>
    <x v="0"/>
    <m/>
  </r>
  <r>
    <s v="HJ-LI32WUN"/>
    <x v="1"/>
    <s v="US Finance Service"/>
    <s v="CITY NATIONAL BANK"/>
    <s v="BlockChain Pilot at CNB"/>
    <x v="0"/>
    <x v="1"/>
    <m/>
    <m/>
    <x v="1"/>
    <x v="0"/>
    <d v="2017-08-31T00:00:00"/>
    <s v="03/31/2017 07:43pm"/>
    <x v="1"/>
    <d v="2017-09-15T00:00:00"/>
    <n v="200000"/>
    <n v="0.19999999999999998"/>
    <n v="3"/>
    <s v="04/06/2017 01:33am"/>
    <s v="NIR"/>
    <x v="0"/>
    <s v="Cognitive Process Transformation"/>
    <s v="CPR: Blockchain Consulting"/>
    <s v="THEODORE O. (THEODORE) HOPSON"/>
    <s v="ISA-BankFS08-Blockchain"/>
    <x v="0"/>
    <m/>
  </r>
  <r>
    <s v="HE-J43DNK3"/>
    <x v="1"/>
    <s v="US Finance Service"/>
    <s v="PNC BANK NATIONAL ASSOCIATION"/>
    <s v="Blockchain PoC"/>
    <x v="0"/>
    <x v="1"/>
    <m/>
    <m/>
    <x v="1"/>
    <x v="0"/>
    <d v="2017-08-27T00:00:00"/>
    <s v="02/27/2017 03:10pm"/>
    <x v="3"/>
    <d v="2017-08-27T00:00:00"/>
    <n v="200000"/>
    <n v="0.19999999999999998"/>
    <n v="3"/>
    <s v="07/20/2017 01:33am"/>
    <s v="Stretch"/>
    <x v="0"/>
    <s v="Cognitive Process Transformation"/>
    <s v="CPR: Blockchain Consulting"/>
    <s v="Mark J. (Mark) Sullivan"/>
    <s v="ISA-BankFS08-Blockchain, NONE:No code/solution involved"/>
    <x v="0"/>
    <m/>
  </r>
  <r>
    <s v="YC-2F87MJK"/>
    <x v="1"/>
    <s v="US Finance Service"/>
    <s v="AMERICAN INTERNATIONAL GROUPINC"/>
    <s v="Blockchain for Parametric Weather Insurance"/>
    <x v="0"/>
    <x v="0"/>
    <s v="US Garage &amp; IRL"/>
    <s v="US Garage is involved"/>
    <x v="1"/>
    <x v="6"/>
    <d v="2017-08-18T00:00:00"/>
    <s v="01/12/2017 11:59am"/>
    <x v="3"/>
    <d v="2017-08-18T00:00:00"/>
    <n v="200000"/>
    <n v="0.19999999999999998"/>
    <n v="12"/>
    <s v="07/16/2017 05:51pm"/>
    <s v="Key stretch"/>
    <x v="0"/>
    <s v="Cognitive Process Transformation"/>
    <s v="CPR: Blockchain Consulting"/>
    <s v="DAVID S. (Dave) BRAUNSTEIN"/>
    <s v="ISA-InsFS24-CoreInsuranceTransformation"/>
    <x v="0"/>
    <m/>
  </r>
  <r>
    <s v="PQ-5YDF5L3"/>
    <x v="1"/>
    <s v="US Industrial"/>
    <s v="NAVISTAR INC"/>
    <s v="Blockchain Strategy"/>
    <x v="1"/>
    <x v="1"/>
    <m/>
    <m/>
    <x v="1"/>
    <x v="1"/>
    <d v="2017-09-30T00:00:00"/>
    <s v="05/18/2017 01:27pm"/>
    <x v="1"/>
    <d v="2017-10-02T00:00:00"/>
    <n v="200000"/>
    <n v="0.19999999999999998"/>
    <n v="4"/>
    <s v="05/25/2017 01:32am"/>
    <s v="NIR"/>
    <x v="0"/>
    <s v="Cognitive Process Transformation"/>
    <s v="CPR: Blockchain Consulting"/>
    <s v="SREEKUMAR (SREEKUMAR) SREEDHARAN NAIR"/>
    <m/>
    <x v="0"/>
    <m/>
  </r>
  <r>
    <s v="OU-S1TQ5D1"/>
    <x v="3"/>
    <s v="Mexico"/>
    <s v="AXA SEGUROS SA, DE CV"/>
    <s v="Blockchain para historial médico"/>
    <x v="0"/>
    <x v="1"/>
    <m/>
    <m/>
    <x v="0"/>
    <x v="6"/>
    <d v="2017-10-06T00:00:00"/>
    <s v="02/09/2017 05:47pm"/>
    <x v="3"/>
    <d v="2017-10-06T00:00:00"/>
    <n v="200000"/>
    <n v="0.19999999999999998"/>
    <n v="12"/>
    <s v="07/06/2017 01:32am"/>
    <s v="Stretch"/>
    <x v="0"/>
    <s v="Cognitive Process Transformation"/>
    <s v="Do Not Use - GPP GSDH"/>
    <s v="CAIO (CAIO) RAINERIO DE ARAUJO SILVA"/>
    <s v="BLKHSBN:HW SP: Blockchain High Sec Bus Netwk Blmix"/>
    <x v="0"/>
    <m/>
  </r>
  <r>
    <s v="73-Q9I1I06"/>
    <x v="0"/>
    <s v="Italy"/>
    <s v="C.F. GOMMA SPA"/>
    <s v="Blockchain &amp; Vendor Portal"/>
    <x v="1"/>
    <x v="1"/>
    <m/>
    <m/>
    <x v="0"/>
    <x v="2"/>
    <d v="2017-11-14T00:00:00"/>
    <s v="06/16/2017 04:32am"/>
    <x v="3"/>
    <d v="2017-11-14T00:00:00"/>
    <n v="200000"/>
    <n v="0.19999999999999998"/>
    <n v="12"/>
    <s v="07/20/2017 01:32am"/>
    <s v="Stretch"/>
    <x v="0"/>
    <s v="Cloud Application Innovation"/>
    <s v="EA SAP CS Suite on HANA"/>
    <s v="Gianmarco (GIANMARCO) Quarti Trevano"/>
    <s v="ISA-AutoIS07-DigitSupplyChain"/>
    <x v="0"/>
    <m/>
  </r>
  <r>
    <s v="09-MAX4U8I"/>
    <x v="1"/>
    <s v="US Distribution"/>
    <s v="RYDER SYSTEM, INC."/>
    <s v="Blockchain for Supply Chain - PoC"/>
    <x v="2"/>
    <x v="1"/>
    <m/>
    <m/>
    <x v="0"/>
    <x v="7"/>
    <d v="2017-10-11T00:00:00"/>
    <s v="06/15/2017 08:39pm"/>
    <x v="1"/>
    <d v="2017-10-11T00:00:00"/>
    <n v="200000"/>
    <n v="0.19999999999999998"/>
    <n v="12"/>
    <s v="06/22/2017 01:31am"/>
    <s v="Key stretch"/>
    <x v="0"/>
    <s v="Cognitive Process Transformation"/>
    <m/>
    <s v="Matthew A. (Matt) Thomas"/>
    <m/>
    <x v="0"/>
    <m/>
  </r>
  <r>
    <s v="HS-YGSCBUA"/>
    <x v="1"/>
    <s v="US Distribution"/>
    <s v="NIKE, INC."/>
    <s v="Blockchain poc"/>
    <x v="2"/>
    <x v="1"/>
    <m/>
    <m/>
    <x v="1"/>
    <x v="3"/>
    <d v="2017-09-13T00:00:00"/>
    <s v="03/16/2017 11:15am"/>
    <x v="1"/>
    <d v="2017-09-13T00:00:00"/>
    <n v="200000"/>
    <n v="0.19999999999999998"/>
    <n v="6"/>
    <s v="03/23/2017 02:32am"/>
    <s v="NIR"/>
    <x v="0"/>
    <s v="Cognitive Process Transformation"/>
    <m/>
    <s v="Carolyn H. (Carolyn) Vock"/>
    <m/>
    <x v="0"/>
    <m/>
  </r>
  <r>
    <s v="GD-XE9GW0W"/>
    <x v="2"/>
    <s v="ASEAN"/>
    <s v="MUANG THAI LIFE ASSURANCE COMPANY LIMITED"/>
    <s v="Bluemix for blockchain"/>
    <x v="0"/>
    <x v="1"/>
    <m/>
    <m/>
    <x v="0"/>
    <x v="6"/>
    <d v="2017-11-24T00:00:00"/>
    <s v="03/17/2017 06:24am"/>
    <x v="3"/>
    <d v="2017-11-24T00:00:00"/>
    <n v="200000"/>
    <n v="0.19999999999999998"/>
    <n v="12"/>
    <s v="07/27/2017 01:32am"/>
    <s v="Stretch"/>
    <x v="2"/>
    <s v="Infrastructure Services"/>
    <s v="6950-16G GTS MHAS Split for Commerce Managed Hosted"/>
    <s v="Darunee (DARUNEE) Chairattanamanokorn"/>
    <s v="ASASERVC:Cloud Business Solution (CBS)"/>
    <x v="0"/>
    <m/>
  </r>
  <r>
    <s v="K5-Y2ZW4UL"/>
    <x v="2"/>
    <s v="ASEAN"/>
    <s v="NEXTIX INC"/>
    <s v="Blockchain for Nextix client ( Makati LGU)"/>
    <x v="6"/>
    <x v="1"/>
    <m/>
    <m/>
    <x v="1"/>
    <x v="10"/>
    <d v="2017-08-15T00:00:00"/>
    <s v="05/22/2017 10:43pm"/>
    <x v="3"/>
    <d v="2017-08-15T00:00:00"/>
    <n v="200000"/>
    <n v="0.19999999999999998"/>
    <n v="12"/>
    <s v="07/27/2017 01:32am"/>
    <s v="NIR"/>
    <x v="2"/>
    <s v="Infrastructure Services"/>
    <s v="6950-16G GTS MHAS Split for Commerce Managed Hosted"/>
    <s v="MARK ANTHONY S. (Mark Anthony) MAGALPOC"/>
    <s v="CLOUDMSP:Only for sales TO cloud service providers"/>
    <x v="0"/>
    <m/>
  </r>
  <r>
    <s v="ZH-SZLAI71"/>
    <x v="0"/>
    <s v="Italy"/>
    <s v="INFOCAMERE SOCIETA' CONSORTILE DI INFORMATICA DELLE CAMERE DI COMMERCIO ITALIANE PER AZION"/>
    <s v="Blockchain per SCM"/>
    <x v="3"/>
    <x v="1"/>
    <m/>
    <m/>
    <x v="1"/>
    <x v="12"/>
    <d v="2017-09-17T00:00:00"/>
    <s v="04/18/2017 06:02am"/>
    <x v="1"/>
    <d v="2017-09-17T00:00:00"/>
    <n v="200000"/>
    <n v="0.19999999999999998"/>
    <n v="12"/>
    <s v="04/20/2017 01:32am"/>
    <s v="NIR"/>
    <x v="2"/>
    <s v="Infrastructure Services"/>
    <s v="6950-16G GTS MHAS Split for Commerce Managed Hosted"/>
    <s v="Marina (Marina) Lombardo"/>
    <m/>
    <x v="0"/>
    <m/>
  </r>
  <r>
    <s v="LU-4RYXKJ7"/>
    <x v="3"/>
    <s v="SSA"/>
    <s v="COLOMBINA S.A."/>
    <s v="Blockchain"/>
    <x v="2"/>
    <x v="1"/>
    <m/>
    <m/>
    <x v="0"/>
    <x v="3"/>
    <d v="2017-12-20T00:00:00"/>
    <s v="05/24/2017 01:03am"/>
    <x v="3"/>
    <d v="2017-12-20T00:00:00"/>
    <n v="200000"/>
    <n v="0.19999999999999998"/>
    <n v="12"/>
    <s v="07/06/2017 01:33am"/>
    <s v="Stretch"/>
    <x v="2"/>
    <s v="Infrastructure Services"/>
    <s v="6950-16G GTS MHAS Split for Commerce Managed Hosted"/>
    <s v="SANDRA JIMENA (SANDRA JIMENA) CAMACHO DIAZ"/>
    <s v="ISA-999-NoSolutionSold"/>
    <x v="0"/>
    <m/>
  </r>
  <r>
    <s v="B4-IJ6TG7Y"/>
    <x v="1"/>
    <s v="US Distribution"/>
    <s v="COSTCO WHOLESALE CORPORATION"/>
    <s v="Blockchain for Pharmacy"/>
    <x v="2"/>
    <x v="1"/>
    <m/>
    <m/>
    <x v="0"/>
    <x v="3"/>
    <d v="2017-12-13T00:00:00"/>
    <s v="03/17/2017 02:48pm"/>
    <x v="1"/>
    <d v="2017-12-13T00:00:00"/>
    <n v="200000"/>
    <n v="0.19999999999999998"/>
    <n v="12"/>
    <s v="07/07/2017 10:06am"/>
    <s v="Stretch"/>
    <x v="2"/>
    <s v="Infrastructure Services"/>
    <s v="6950-16G GTS MHAS Split for Commerce Managed Hosted"/>
    <s v="PAUL A. (PAUL) FLOREZ"/>
    <m/>
    <x v="0"/>
    <m/>
  </r>
  <r>
    <s v="FO-QCXP2HD"/>
    <x v="1"/>
    <s v="US Distribution"/>
    <s v="THE NEIMAN MARCUS GROUP LLC"/>
    <s v="Neiman Marcus Blockchain"/>
    <x v="2"/>
    <x v="1"/>
    <m/>
    <m/>
    <x v="1"/>
    <x v="3"/>
    <d v="2017-09-30T00:00:00"/>
    <s v="03/27/2017 08:34pm"/>
    <x v="3"/>
    <d v="2017-09-30T00:00:00"/>
    <n v="200000"/>
    <n v="0.19999999999999998"/>
    <n v="12"/>
    <s v="07/20/2017 01:32am"/>
    <s v="Stretch"/>
    <x v="2"/>
    <s v="Infrastructure Services"/>
    <s v="6950-16G GTS MHAS Split for Commerce Managed Hosted"/>
    <s v="JENNA L. (Jenna) DONOGHUE"/>
    <s v="ZBLKPOC:HW SP: Blockchain Proof of Concept"/>
    <x v="0"/>
    <m/>
  </r>
  <r>
    <s v="TD-506ORXC"/>
    <x v="1"/>
    <s v="US Finance Service"/>
    <s v="WELLS FARGO BANK"/>
    <s v="Cross Border Payments using Blockchain"/>
    <x v="0"/>
    <x v="1"/>
    <m/>
    <m/>
    <x v="1"/>
    <x v="0"/>
    <d v="2017-09-29T00:00:00"/>
    <s v="04/10/2017 05:13pm"/>
    <x v="1"/>
    <d v="2017-09-29T00:00:00"/>
    <n v="200000"/>
    <n v="0.19999999999999998"/>
    <n v="12"/>
    <s v="04/13/2017 01:31am"/>
    <s v="NIR"/>
    <x v="2"/>
    <s v="Infrastructure Services"/>
    <s v="6950-16G GTS MHAS Split for Commerce Managed Hosted"/>
    <s v="Niccole M. (Niccole) Demeyere"/>
    <s v="ISA-BankFMFS03PAY-Payments"/>
    <x v="0"/>
    <m/>
  </r>
  <r>
    <s v="YP-IX1XWSI"/>
    <x v="1"/>
    <s v="US Finance Service"/>
    <s v="HUNTINGTON BANCSHARES INC"/>
    <s v="HNB: Blockchain on Cloud"/>
    <x v="0"/>
    <x v="1"/>
    <m/>
    <m/>
    <x v="1"/>
    <x v="0"/>
    <d v="2017-08-08T00:00:00"/>
    <s v="05/10/2017 02:08pm"/>
    <x v="1"/>
    <d v="2017-12-01T00:00:00"/>
    <n v="200000"/>
    <n v="0.19999999999999998"/>
    <n v="12"/>
    <s v="05/11/2017 01:32am"/>
    <s v="NIR"/>
    <x v="2"/>
    <s v="Infrastructure Services"/>
    <s v="6950-16G GTS MHAS Split for Commerce Managed Hosted"/>
    <s v="JEFF A. (Jeff) HOOVER"/>
    <s v="ACTINSIG:CLD&amp;COG: Transform processes w/ insights"/>
    <x v="0"/>
    <m/>
  </r>
  <r>
    <s v="XF-28Y1HTY"/>
    <x v="2"/>
    <s v="Korea"/>
    <s v="KOREA INVESTMENT &amp; SECURITES"/>
    <s v="BlockChain pilot test"/>
    <x v="0"/>
    <x v="1"/>
    <m/>
    <m/>
    <x v="1"/>
    <x v="0"/>
    <d v="2017-09-30T00:00:00"/>
    <s v="04/11/2017 07:41pm"/>
    <x v="4"/>
    <d v="2017-12-29T00:00:00"/>
    <n v="200000"/>
    <n v="0.19999999999999998"/>
    <n v="12"/>
    <s v="06/07/2017 04:37am"/>
    <s v="NIR"/>
    <x v="2"/>
    <s v="Infrastructure Services"/>
    <s v="6950-16M (GTS) X-Force Red Offensive Security Svc (Managed)"/>
    <s v="YOUNG WOO (Young Woo) KO"/>
    <s v="ISA-BankFS08-Blockchain"/>
    <x v="0"/>
    <m/>
  </r>
  <r>
    <s v="QE-SHV50E0"/>
    <x v="2"/>
    <s v="Korea"/>
    <s v="WOORI BANK CO., LTD."/>
    <s v="[WRB]Blockchain first project"/>
    <x v="0"/>
    <x v="1"/>
    <m/>
    <m/>
    <x v="1"/>
    <x v="0"/>
    <d v="2017-09-29T00:00:00"/>
    <s v="03/04/2017 10:18pm"/>
    <x v="3"/>
    <d v="2017-09-29T00:00:00"/>
    <n v="200000"/>
    <n v="0.19999999999999998"/>
    <n v="12"/>
    <s v="07/27/2017 01:32am"/>
    <s v="Stretch"/>
    <x v="14"/>
    <s v="ISU Assets"/>
    <s v="Industry Svcs"/>
    <s v="YOUNG JUN (Young Jun) LEE"/>
    <s v="ISA-BankFS08-Blockchain"/>
    <x v="0"/>
    <m/>
  </r>
  <r>
    <s v="VK-VPOUP36"/>
    <x v="0"/>
    <s v="Nordic"/>
    <s v="MILJOSTYRELSEN"/>
    <s v="Blockchain garage workshop - Jord og Affald - import/eksport af affald - certifikater"/>
    <x v="3"/>
    <x v="1"/>
    <m/>
    <m/>
    <x v="1"/>
    <x v="12"/>
    <d v="2017-09-21T00:00:00"/>
    <s v="12/12/2016 09:06am"/>
    <x v="3"/>
    <d v="2017-09-21T00:00:00"/>
    <n v="200000"/>
    <n v="0.19999999999999998"/>
    <n v="1"/>
    <s v="12/15/2016 01:32am"/>
    <s v="Stretch"/>
    <x v="6"/>
    <s v="Miscellaneous"/>
    <s v="Other/Unk IBM SW"/>
    <s v="Susanne (Susanne) Møller Jeppesen"/>
    <s v="ZBLKPOC:HW SP: Blockchain Proof of Concept"/>
    <x v="0"/>
    <m/>
  </r>
  <r>
    <s v="ZE-SG46F67"/>
    <x v="2"/>
    <s v="ANZ"/>
    <s v="AUSTRALIAN POSTAL CORPORATION T/A AUSTRALIA POST"/>
    <s v="Front-end VMS Modernisation &amp; Blockchain platform"/>
    <x v="2"/>
    <x v="1"/>
    <m/>
    <m/>
    <x v="0"/>
    <x v="7"/>
    <d v="2017-11-17T00:00:00"/>
    <s v="02/21/2017 05:46pm"/>
    <x v="1"/>
    <d v="2017-11-17T00:00:00"/>
    <n v="200000"/>
    <n v="0.19999999999999998"/>
    <n v="1"/>
    <s v="02/23/2017 01:32am"/>
    <s v="Stretch"/>
    <x v="4"/>
    <s v="Storage"/>
    <s v="DS8000 all flash arrays (no mix media, flash only)"/>
    <s v="ROBERT (Robert) CHAPMAN"/>
    <s v="FIRSTENT:HW SP: First In Enterprise, ZBLKLOCL:HW SP: zSystems Blockchain Local/On Prem."/>
    <x v="0"/>
    <m/>
  </r>
  <r>
    <s v="YJ-TWZTJGS"/>
    <x v="6"/>
    <s v="GCG"/>
    <s v="OFFICE OF GOVERNMENT CHIEF INF ORMATION OFFICER"/>
    <s v="Blockchain (LinuxOne)"/>
    <x v="3"/>
    <x v="1"/>
    <m/>
    <m/>
    <x v="1"/>
    <x v="12"/>
    <d v="2017-09-30T00:00:00"/>
    <s v="11/29/2016 08:51pm"/>
    <x v="1"/>
    <d v="2017-09-30T00:00:00"/>
    <n v="200000"/>
    <n v="0.19999999999999998"/>
    <n v="1"/>
    <s v="12/01/2016 01:33am"/>
    <s v="Stretch"/>
    <x v="4"/>
    <s v="IBM Z"/>
    <s v="IBM LinuxONE Emperor"/>
    <s v="DOMINIC (DOMINIC) CHEUNG"/>
    <s v="ISA-999-NoSolutionSold"/>
    <x v="0"/>
    <m/>
  </r>
  <r>
    <s v="5C-SJ98D6D"/>
    <x v="2"/>
    <s v="ASEAN"/>
    <s v="ELECTRICITY GENERATING AUTHORITY OF THAILAND"/>
    <s v="Blockchain - EV"/>
    <x v="4"/>
    <x v="1"/>
    <m/>
    <m/>
    <x v="1"/>
    <x v="8"/>
    <d v="2017-09-29T00:00:00"/>
    <s v="02/01/2017 11:13pm"/>
    <x v="1"/>
    <d v="2017-09-29T00:00:00"/>
    <n v="200000"/>
    <n v="0.19999999999999998"/>
    <n v="1"/>
    <s v="05/22/2017 06:07am"/>
    <s v="Stretch"/>
    <x v="4"/>
    <s v="IBM Z"/>
    <s v="IBM LinuxONE Rockhopper"/>
    <s v="Rathanin (RATHANIN) Akarapholsuwan"/>
    <s v="SCALE-UP:HW SP: Linux Scale-Up"/>
    <x v="0"/>
    <m/>
  </r>
  <r>
    <s v="ML-WYGSHXI"/>
    <x v="6"/>
    <s v="GCG"/>
    <s v="HONG KONG EXCHANGES AND CLEARING LTD"/>
    <s v="Blockchain on LinuxONE (Joined IBM seminar)"/>
    <x v="0"/>
    <x v="1"/>
    <m/>
    <m/>
    <x v="1"/>
    <x v="0"/>
    <d v="2017-09-30T00:00:00"/>
    <s v="05/23/2017 04:57am"/>
    <x v="3"/>
    <d v="2017-09-30T00:00:00"/>
    <n v="200000"/>
    <n v="0.19999999999999998"/>
    <n v="1"/>
    <s v="07/27/2017 01:32am"/>
    <s v="Stretch"/>
    <x v="4"/>
    <s v="IBM Z"/>
    <s v="IBM LinuxONE Rockhopper"/>
    <s v="KWOK HUNG (KWOK HUNG) LEUNG"/>
    <s v="BLKHSBN:HW SP: Blockchain High Sec Bus Netwk Blmix, ZBLKPOC:HW SP: Blockchain Proof of Concept"/>
    <x v="0"/>
    <m/>
  </r>
  <r>
    <s v="KD-52PFV69"/>
    <x v="6"/>
    <s v="GCG"/>
    <s v="CATHAY LIFE INSURANCE CO., LTD."/>
    <s v="CXL LinuxONE for Blockchain"/>
    <x v="0"/>
    <x v="1"/>
    <m/>
    <m/>
    <x v="0"/>
    <x v="6"/>
    <d v="2017-12-31T00:00:00"/>
    <s v="06/27/2016 03:42am"/>
    <x v="0"/>
    <d v="2017-12-31T00:00:00"/>
    <n v="200000"/>
    <n v="0.19999999999999998"/>
    <n v="1"/>
    <s v="07/13/2017 11:56pm"/>
    <s v="Key stretch"/>
    <x v="4"/>
    <s v="IBM Z"/>
    <s v="IBM LinuxONE Rockhopper"/>
    <s v="THOMAS (THOMAS) CHIOU"/>
    <s v="CLOUD1:All Cloud Sales other than to Cloud SPs, ZBLKPOC:HW SP: Blockchain Proof of Concept"/>
    <x v="0"/>
    <m/>
  </r>
  <r>
    <s v="JI-IJ8ONHZ"/>
    <x v="1"/>
    <s v="US Finance Service"/>
    <s v="DOLLAR BANK, FEDERAL SAVINGS BANK"/>
    <s v="Dollar LinuxOne or IFL for Blockchain"/>
    <x v="0"/>
    <x v="1"/>
    <m/>
    <m/>
    <x v="1"/>
    <x v="0"/>
    <d v="2017-09-29T00:00:00"/>
    <s v="10/24/2016 01:13pm"/>
    <x v="3"/>
    <d v="2017-09-29T00:00:00"/>
    <n v="200000"/>
    <n v="0.19999999999999998"/>
    <n v="1"/>
    <s v="07/27/2017 01:32am"/>
    <s v="Stretch"/>
    <x v="4"/>
    <s v="IBM Z"/>
    <s v="IBM LinuxONE Rockhopper"/>
    <s v="Monica J. (Monica) Orlando"/>
    <s v="ZBLKLOCL:HW SP: zSystems Blockchain Local/On Prem."/>
    <x v="0"/>
    <m/>
  </r>
  <r>
    <s v="WV-AOJ4NHH"/>
    <x v="0"/>
    <s v="DACH"/>
    <s v="T-Systems International GmbH"/>
    <s v="Blockchain on z"/>
    <x v="4"/>
    <x v="1"/>
    <m/>
    <m/>
    <x v="0"/>
    <x v="9"/>
    <d v="2017-12-13T00:00:00"/>
    <s v="07/03/2017 04:31am"/>
    <x v="1"/>
    <d v="2017-12-13T00:00:00"/>
    <n v="200000"/>
    <n v="0.19999999999999998"/>
    <n v="1"/>
    <s v="07/06/2017 01:32am"/>
    <s v="Stretch"/>
    <x v="4"/>
    <s v="IBM Z"/>
    <s v="IBM Z Hardware - Other"/>
    <s v="DATA WITHHELD"/>
    <s v="CLOUD1:All Cloud Sales other than to Cloud SPs"/>
    <x v="0"/>
    <m/>
  </r>
  <r>
    <s v="5P-V8EQ49T"/>
    <x v="1"/>
    <s v="US Finance Service"/>
    <s v="ADP LLC"/>
    <s v="Blockchain on zLinux"/>
    <x v="6"/>
    <x v="1"/>
    <m/>
    <m/>
    <x v="0"/>
    <x v="10"/>
    <d v="2017-12-31T00:00:00"/>
    <s v="04/03/2017 11:12am"/>
    <x v="1"/>
    <d v="2017-12-31T00:00:00"/>
    <n v="200000"/>
    <n v="0.19999999999999998"/>
    <n v="1"/>
    <s v="04/06/2017 01:33am"/>
    <s v="NIR"/>
    <x v="4"/>
    <s v="IBM Z"/>
    <s v="IBM Z Hardware - Other"/>
    <s v="JEFFREY D. (JEFFREY) DONALD"/>
    <m/>
    <x v="0"/>
    <m/>
  </r>
  <r>
    <s v="33-HYT0WVT"/>
    <x v="6"/>
    <s v="GCG"/>
    <s v="Bank of JiangSu Co.,Ltd"/>
    <s v="jiangsu bank blockchain project"/>
    <x v="0"/>
    <x v="1"/>
    <m/>
    <m/>
    <x v="0"/>
    <x v="0"/>
    <d v="2017-12-29T00:00:00"/>
    <s v="10/09/2016 10:10pm"/>
    <x v="0"/>
    <d v="2017-12-29T00:00:00"/>
    <n v="200000"/>
    <n v="0.19999999999999998"/>
    <n v="1"/>
    <s v="07/20/2017 01:32am"/>
    <s v="Stretch"/>
    <x v="4"/>
    <s v="Power System i/p"/>
    <s v="Power S822L - Linux"/>
    <s v="YI (YI) WANG"/>
    <s v="BLKHSBN:HW SP: Blockchain High Sec Bus Netwk Blmix"/>
    <x v="0"/>
    <m/>
  </r>
  <r>
    <s v="ZE-SG46F67"/>
    <x v="2"/>
    <s v="ANZ"/>
    <s v="AUSTRALIAN POSTAL CORPORATION T/A AUSTRALIA POST"/>
    <s v="Front-end VMS Modernisation &amp; Blockchain platform"/>
    <x v="2"/>
    <x v="1"/>
    <m/>
    <m/>
    <x v="0"/>
    <x v="7"/>
    <d v="2017-11-17T00:00:00"/>
    <s v="02/21/2017 05:46pm"/>
    <x v="1"/>
    <d v="2017-11-17T00:00:00"/>
    <n v="200000"/>
    <n v="0.19999999999999998"/>
    <n v="1"/>
    <s v="02/23/2017 01:32am"/>
    <s v="Stretch"/>
    <x v="4"/>
    <s v="IBM Z"/>
    <s v="z/OS &amp; OS/390"/>
    <s v="ROBERT (Robert) CHAPMAN"/>
    <s v="FIRSTENT:HW SP: First In Enterprise, ZBLKLOCL:HW SP: zSystems Blockchain Local/On Prem."/>
    <x v="0"/>
    <m/>
  </r>
  <r>
    <s v="MS-P4N1YJK"/>
    <x v="3"/>
    <s v="SSA"/>
    <s v="BANCO CENTRAL DEL ECUADOR"/>
    <s v="Blockchain Dinero Electronico BANCO CENTRAL DEL ECUADOR"/>
    <x v="0"/>
    <x v="1"/>
    <m/>
    <m/>
    <x v="0"/>
    <x v="0"/>
    <d v="2017-11-01T00:00:00"/>
    <s v="03/21/2017 04:13pm"/>
    <x v="1"/>
    <d v="2017-11-01T00:00:00"/>
    <n v="200000"/>
    <n v="0.19999999999999998"/>
    <n v="1"/>
    <s v="03/23/2017 02:32am"/>
    <s v="Stretch"/>
    <x v="4"/>
    <s v="IBM Z"/>
    <m/>
    <s v="JOSE ANTONIO (JOSE ANTONIO) HIGUERA RAPA"/>
    <s v="CLOUD1:All Cloud Sales other than to Cloud SPs, ZBLKLOCL:HW SP: zSystems Blockchain Local/On Prem."/>
    <x v="0"/>
    <m/>
  </r>
  <r>
    <s v="CL-U8SJO9W"/>
    <x v="2"/>
    <s v="ISA"/>
    <s v="HDFC BANK LIMITED"/>
    <s v="Blockchain opportunity at HDFC Bank"/>
    <x v="5"/>
    <x v="1"/>
    <m/>
    <m/>
    <x v="1"/>
    <x v="0"/>
    <d v="2017-09-30T00:00:00"/>
    <s v="02/21/2017 02:02am"/>
    <x v="3"/>
    <d v="2017-09-30T00:00:00"/>
    <n v="200000"/>
    <n v="0.19999999999999998"/>
    <n v="1"/>
    <s v="07/13/2017 01:31am"/>
    <s v="Key stretch"/>
    <x v="10"/>
    <s v="z Systems MW"/>
    <s v="Infrastructure Suite for z/VM and Linux"/>
    <s v="SIDHARTHA (SIDHARTHA) BAHADUR"/>
    <s v="NONE:No code/solution involved"/>
    <x v="0"/>
    <m/>
  </r>
  <r>
    <s v="3C-VFBJ40N"/>
    <x v="2"/>
    <s v="ISA"/>
    <s v="ICICI BANK LIMITED"/>
    <s v="Block Chain Solution for ICICI Bank Ltd."/>
    <x v="5"/>
    <x v="1"/>
    <m/>
    <m/>
    <x v="0"/>
    <x v="0"/>
    <d v="2017-12-30T00:00:00"/>
    <s v="10/03/2016 07:43am"/>
    <x v="3"/>
    <d v="2017-12-30T00:00:00"/>
    <n v="200000"/>
    <n v="0.19999999999999998"/>
    <n v="1"/>
    <s v="07/13/2017 01:32am"/>
    <s v="Key stretch"/>
    <x v="10"/>
    <s v="z Systems MW"/>
    <s v="Mainframe SW Services"/>
    <s v="SIDHARTHA (SIDHARTHA) BAHADUR"/>
    <s v="NONE:No code/solution involved"/>
    <x v="0"/>
    <m/>
  </r>
  <r>
    <s v="BQ-PVIEGRQ"/>
    <x v="3"/>
    <s v="SSA"/>
    <s v="HALLIBURTON LATIN AMERICA S R L SUCURSAL COLOMBIA"/>
    <s v="Blockchain para manejo de información desde plataformas Offshore"/>
    <x v="2"/>
    <x v="1"/>
    <m/>
    <m/>
    <x v="1"/>
    <x v="3"/>
    <d v="2017-07-23T00:00:00"/>
    <s v="04/24/2017 05:26pm"/>
    <x v="3"/>
    <d v="2017-07-23T00:00:00"/>
    <n v="200000"/>
    <n v="0.19999999999999998"/>
    <n v="12"/>
    <s v="06/29/2017 01:31am"/>
    <s v="Stretch"/>
    <x v="5"/>
    <s v="Industry Platform"/>
    <s v="Do Not Use - GPP HSBS"/>
    <s v="Marco Fidel (MARCO FIDEL) Rojas Llanes"/>
    <s v="BLKHSBN:HW SP: Blockchain High Sec Bus Netwk Blmix"/>
    <x v="0"/>
    <m/>
  </r>
  <r>
    <s v="FM-THN1AO5"/>
    <x v="2"/>
    <s v="ASEAN"/>
    <s v="AMBANK GROUP"/>
    <s v="BlockChain for Bank Guarantees for Commercial Property Leasing"/>
    <x v="0"/>
    <x v="1"/>
    <m/>
    <m/>
    <x v="0"/>
    <x v="0"/>
    <d v="2017-10-27T00:00:00"/>
    <s v="07/18/2017 05:43am"/>
    <x v="1"/>
    <d v="2017-10-27T00:00:00"/>
    <n v="200000"/>
    <n v="0.19999999999999998"/>
    <n v="12"/>
    <s v="07/20/2017 01:32am"/>
    <s v="NIR"/>
    <x v="5"/>
    <s v="Industry Platform"/>
    <s v="High Security Business Network"/>
    <s v="Hon Chun (HON CHUN) Ng"/>
    <m/>
    <x v="0"/>
    <m/>
  </r>
  <r>
    <s v="EM-PHPHU05"/>
    <x v="0"/>
    <s v="SPGI"/>
    <s v="MINISTERIO DE INDUSTRIA Y ENERGIA"/>
    <s v="HSBN BlockChain Hyperledger for ENERGY POVERTY Registry"/>
    <x v="3"/>
    <x v="1"/>
    <m/>
    <m/>
    <x v="1"/>
    <x v="12"/>
    <d v="2017-07-24T00:00:00"/>
    <s v="04/25/2017 09:40am"/>
    <x v="1"/>
    <d v="2017-07-24T00:00:00"/>
    <n v="200000"/>
    <n v="0.19999999999999998"/>
    <n v="12"/>
    <s v="04/27/2017 01:32am"/>
    <s v="NIR"/>
    <x v="5"/>
    <s v="Industry Platform"/>
    <s v="High Security Business Network"/>
    <s v="Milagros (Katy) Suarez Rey"/>
    <m/>
    <x v="0"/>
    <m/>
  </r>
  <r>
    <s v="KL-K5T0QY1"/>
    <x v="4"/>
    <s v="MEA"/>
    <s v="TURKIYE IS BANKASI A.S. GENEL MUDURLUK"/>
    <s v="Digital Identity with Blockchain"/>
    <x v="0"/>
    <x v="1"/>
    <m/>
    <m/>
    <x v="1"/>
    <x v="0"/>
    <d v="2017-09-17T00:00:00"/>
    <s v="06/19/2017 04:17am"/>
    <x v="3"/>
    <d v="2017-09-17T00:00:00"/>
    <n v="200000"/>
    <n v="0.19999999999999998"/>
    <n v="12"/>
    <s v="07/18/2017 03:57am"/>
    <s v="NIR"/>
    <x v="5"/>
    <s v="Industry Platform"/>
    <s v="High Security Business Network"/>
    <s v="SIMGE (Simge) ALPARGUN"/>
    <s v="ISA-BankFS08-Blockchain"/>
    <x v="0"/>
    <m/>
  </r>
  <r>
    <s v="KR-VIDMQL9"/>
    <x v="0"/>
    <s v="DACH"/>
    <s v="Commerzbank AG"/>
    <s v="Commerzbank Trade Finance - Blockchain Bluemix HSBN"/>
    <x v="0"/>
    <x v="1"/>
    <m/>
    <m/>
    <x v="0"/>
    <x v="0"/>
    <d v="2017-10-20T00:00:00"/>
    <s v="05/08/2017 07:34am"/>
    <x v="1"/>
    <d v="2017-10-20T00:00:00"/>
    <n v="200000"/>
    <n v="0.19999999999999998"/>
    <n v="12"/>
    <s v="05/11/2017 01:32am"/>
    <s v="Stretch"/>
    <x v="5"/>
    <s v="Industry Platform"/>
    <s v="IBM Support for Hyperledger Fabric"/>
    <s v="DATA WITHHELD"/>
    <s v="BLKHSBN:HW SP: Blockchain High Sec Bus Netwk Blmix"/>
    <x v="0"/>
    <m/>
  </r>
  <r>
    <s v="TX-1CLVXEX"/>
    <x v="1"/>
    <s v="US Finance Service"/>
    <s v="JPMORGAN CHASE BANK, NATIONAL ASSOCIATION"/>
    <s v="Blockchain for Peer to Peer Lending"/>
    <x v="0"/>
    <x v="0"/>
    <s v="India"/>
    <s v="Engaged with Account team, understanding the Ethyrium work done as part of PoC"/>
    <x v="0"/>
    <x v="0"/>
    <d v="2017-11-27T00:00:00"/>
    <s v="03/24/2017 10:53am"/>
    <x v="3"/>
    <d v="2017-11-27T00:00:00"/>
    <n v="200000"/>
    <n v="0.19999999999999998"/>
    <n v="12"/>
    <s v="07/13/2017 01:32am"/>
    <s v="NIR"/>
    <x v="5"/>
    <s v="Industry Platform"/>
    <s v="IBM Support for Hyperledger Fabric"/>
    <s v="RICHARD R. (RICHARD) L'INSALATA"/>
    <s v="ISA-BankFS08-Blockchain"/>
    <x v="0"/>
    <m/>
  </r>
  <r>
    <s v="7N-4BP3HZA"/>
    <x v="1"/>
    <s v="US Finance Service"/>
    <s v="SUNTRUST BANKS, INC."/>
    <s v="BlockChain for Payments"/>
    <x v="0"/>
    <x v="1"/>
    <m/>
    <m/>
    <x v="1"/>
    <x v="0"/>
    <d v="2017-08-06T00:00:00"/>
    <s v="05/08/2017 06:49pm"/>
    <x v="1"/>
    <d v="2017-08-06T00:00:00"/>
    <n v="200000"/>
    <n v="0.19999999999999998"/>
    <n v="12"/>
    <s v="05/11/2017 01:32am"/>
    <s v="NIR"/>
    <x v="5"/>
    <s v="Industry Platform"/>
    <m/>
    <s v="Brad (Brad) Shepherd"/>
    <m/>
    <x v="0"/>
    <m/>
  </r>
  <r>
    <s v="64-E0TUMVX"/>
    <x v="1"/>
    <s v="US Industrial"/>
    <s v="NAVISTAR INC"/>
    <s v="Blockchain for Fleet Mgt for Navistar"/>
    <x v="1"/>
    <x v="1"/>
    <m/>
    <m/>
    <x v="1"/>
    <x v="1"/>
    <d v="2017-09-29T00:00:00"/>
    <s v="07/10/2017 09:05pm"/>
    <x v="1"/>
    <d v="2017-09-29T00:00:00"/>
    <n v="200000"/>
    <n v="0.19999999999999998"/>
    <n v="12"/>
    <s v="07/13/2017 01:32am"/>
    <s v="Stretch"/>
    <x v="5"/>
    <s v="Industry Platform"/>
    <m/>
    <s v="Kathleen H. (Kathleen) Cook"/>
    <s v="ISA-BankFS08-Blockchain"/>
    <x v="0"/>
    <m/>
  </r>
  <r>
    <s v="1V-ZHN0LFL"/>
    <x v="0"/>
    <s v="BeNeLux"/>
    <s v="EUROPEAN COMMISSION"/>
    <s v="ITSM3 SC04 - Blockchain prototype and Feasibility study"/>
    <x v="3"/>
    <x v="1"/>
    <m/>
    <m/>
    <x v="1"/>
    <x v="12"/>
    <d v="2017-08-31T00:00:00"/>
    <s v="01/10/2017 07:51am"/>
    <x v="0"/>
    <d v="2017-12-31T00:00:00"/>
    <n v="199000"/>
    <n v="0.19899999999999998"/>
    <n v="6"/>
    <s v="07/20/2017 01:32am"/>
    <s v="Stretch"/>
    <x v="0"/>
    <s v="Cognitive Process Transformation"/>
    <s v="CPR: Blockchain Consulting"/>
    <s v="Herve (HERVE) de Halleux"/>
    <s v="ISA-GovtPG73-Tax/RevMgmt, ISA-GovtPG74-Customs"/>
    <x v="0"/>
    <m/>
  </r>
  <r>
    <s v="PG-YCIRTF9"/>
    <x v="1"/>
    <s v="US Distribution"/>
    <s v="RICHLINE GROUP INC"/>
    <s v="Blockchain Future State"/>
    <x v="1"/>
    <x v="1"/>
    <m/>
    <m/>
    <x v="1"/>
    <x v="2"/>
    <d v="2017-09-22T00:00:00"/>
    <s v="05/11/2017 01:45pm"/>
    <x v="3"/>
    <d v="2017-09-22T00:00:00"/>
    <n v="195000"/>
    <n v="0.19499999999999998"/>
    <n v="12"/>
    <s v="07/13/2017 01:32am"/>
    <s v="Stretch"/>
    <x v="3"/>
    <s v="Cloud Developer Service"/>
    <s v="Bluemix Public Subscription"/>
    <s v="JAMES A. (Jim) HEWITT"/>
    <s v="NONE:No code/solution involved"/>
    <x v="0"/>
    <m/>
  </r>
  <r>
    <s v="CP-32WS1PR"/>
    <x v="6"/>
    <s v="GCG"/>
    <s v="BANK OF TAIWAN"/>
    <s v="Blockchain Cross-bank gold account transfer"/>
    <x v="0"/>
    <x v="1"/>
    <m/>
    <m/>
    <x v="0"/>
    <x v="0"/>
    <d v="2017-11-30T00:00:00"/>
    <s v="05/17/2016 11:43pm"/>
    <x v="3"/>
    <d v="2017-11-30T00:00:00"/>
    <n v="194760"/>
    <n v="0.19475999999999999"/>
    <n v="12"/>
    <s v="07/20/2017 01:32am"/>
    <s v="Stretch"/>
    <x v="0"/>
    <s v="Cloud Application Innovation"/>
    <s v="CAI App Migration &amp; Modernization - AWS"/>
    <s v="Renee (Renee) Chao"/>
    <s v="ASASERVC:Cloud Business Solution (CBS), ISA-BankFMFS03AGIL-E2EDigit, ISA-BankFS08-Blockchain, VDPCand:Value Driven Proposal Candidate, VDPCnfm:Value Driven Proposal Confirm"/>
    <x v="0"/>
    <m/>
  </r>
  <r>
    <s v="6E-Q6CSBPC"/>
    <x v="0"/>
    <s v="UKI"/>
    <s v="WPP 2005 LTD"/>
    <s v="GroupM - Blockchain for Data procurement across Group M and Integration (Link to Wunderman )"/>
    <x v="4"/>
    <x v="1"/>
    <m/>
    <m/>
    <x v="0"/>
    <x v="9"/>
    <d v="2017-12-15T00:00:00"/>
    <s v="06/23/2017 10:34am"/>
    <x v="3"/>
    <d v="2017-12-15T00:00:00"/>
    <n v="193750"/>
    <n v="0.19374999999999998"/>
    <n v="12"/>
    <s v="07/27/2017 01:32am"/>
    <s v="Key stretch"/>
    <x v="3"/>
    <s v="Cloud Developer Service"/>
    <s v="Bluemix Public Subscription"/>
    <s v="Kirk (KIRK) Edwards"/>
    <s v="COGAPPS:CLD&amp;COG: Create cognitive applications"/>
    <x v="0"/>
    <m/>
  </r>
  <r>
    <s v="SX-IFEYGBK"/>
    <x v="0"/>
    <s v="UKI"/>
    <s v="WPP 2005 LTD"/>
    <s v="Mindshare - UK/Europe &amp; Global teams w Blockchain"/>
    <x v="4"/>
    <x v="1"/>
    <m/>
    <m/>
    <x v="0"/>
    <x v="9"/>
    <d v="2017-12-15T00:00:00"/>
    <s v="06/23/2017 10:35am"/>
    <x v="3"/>
    <d v="2017-12-15T00:00:00"/>
    <n v="193750"/>
    <n v="0.19374999999999998"/>
    <n v="12"/>
    <s v="07/27/2017 01:32am"/>
    <s v="Key stretch"/>
    <x v="3"/>
    <s v="Cloud Developer Service"/>
    <s v="Bluemix Public Subscription"/>
    <s v="Kirk (KIRK) Edwards"/>
    <s v="COGAPPS:CLD&amp;COG: Create cognitive applications"/>
    <x v="0"/>
    <m/>
  </r>
  <r>
    <s v="BX-NNIFNU6"/>
    <x v="5"/>
    <s v="Japan"/>
    <s v="MAZDA H/Q S/I KENSA-7"/>
    <s v="Blockchain （HSBN）環境"/>
    <x v="1"/>
    <x v="1"/>
    <m/>
    <m/>
    <x v="0"/>
    <x v="1"/>
    <d v="2017-12-29T00:00:00"/>
    <s v="07/12/2017 03:41am"/>
    <x v="1"/>
    <d v="2017-12-29T00:00:00"/>
    <n v="192000"/>
    <n v="0.192"/>
    <n v="12"/>
    <s v="07/13/2017 01:32am"/>
    <s v="NIR"/>
    <x v="5"/>
    <s v="Industry Platform"/>
    <m/>
    <s v="Hiromitsu (HIROMITSU) Fukui"/>
    <s v="SOFTLAYR:Softlayer enabled Cloud opportunity"/>
    <x v="0"/>
    <m/>
  </r>
  <r>
    <s v="SF-J0O9IHG"/>
    <x v="3"/>
    <s v="Brazil"/>
    <s v="CAMARA INTERBANCARIA DE PAGAMENTOS - CIP"/>
    <s v="CIP - Expansao Blockchain - Garage"/>
    <x v="0"/>
    <x v="1"/>
    <m/>
    <m/>
    <x v="3"/>
    <x v="0"/>
    <d v="2017-03-31T00:00:00"/>
    <s v="02/27/2017 04:35pm"/>
    <x v="6"/>
    <d v="2017-06-30T00:00:00"/>
    <n v="191259"/>
    <n v="0.19125899999999998"/>
    <n v="12"/>
    <s v="05/20/2017 12:41pm"/>
    <s v="Won"/>
    <x v="3"/>
    <s v="Cloud Developer Service"/>
    <s v="IBM Bluemix Dedicated - Runtimes"/>
    <s v="Tiago De Moraes Guedes (TIAGO DE) Ruiz"/>
    <s v="BLKHSBN:HW SP: Blockchain High Sec Bus Netwk Blmix"/>
    <x v="0"/>
    <m/>
  </r>
  <r>
    <s v="6E-EEIT5CQ"/>
    <x v="5"/>
    <s v="Japan"/>
    <s v="NIPPON INFORMATION AND COMMUNICATI"/>
    <s v="NI+C Blockchain PoC"/>
    <x v="4"/>
    <x v="1"/>
    <m/>
    <m/>
    <x v="3"/>
    <x v="9"/>
    <d v="2017-01-31T00:00:00"/>
    <s v="01/06/2017 01:05am"/>
    <x v="6"/>
    <d v="2017-01-31T00:00:00"/>
    <n v="190476"/>
    <n v="0.19047599999999998"/>
    <n v="2"/>
    <s v="03/18/2017 07:09pm"/>
    <s v="Won"/>
    <x v="0"/>
    <s v="Cloud Application Innovation"/>
    <s v="CAI Accel App Dev &amp; Integration - Private no-Cloud"/>
    <s v="Daizo (DAIZO) Tabuchi"/>
    <s v="ASASERVC:Cloud Business Solution (CBS), ISA-TMECS11-CloudITAgility, VDPCand:Value Driven Proposal Candidate, VDPCnfm:Value Driven Proposal Confirm"/>
    <x v="0"/>
    <m/>
  </r>
  <r>
    <s v="62-FW1ASHI"/>
    <x v="5"/>
    <s v="Japan"/>
    <s v="MITSUBISHI UFJ TRUST AND BANKING C"/>
    <s v="BlockChain_BluemixPOC"/>
    <x v="0"/>
    <x v="0"/>
    <s v="India"/>
    <s v="Place Holder, will get involved once it picks up traction"/>
    <x v="0"/>
    <x v="0"/>
    <d v="2017-12-15T00:00:00"/>
    <s v="02/08/2017 02:41am"/>
    <x v="1"/>
    <d v="2017-12-15T00:00:00"/>
    <n v="190476"/>
    <n v="0.19047599999999998"/>
    <n v="4"/>
    <s v="02/09/2017 01:31am"/>
    <s v="NIR"/>
    <x v="3"/>
    <s v="Lab Services"/>
    <s v="Software Services - Bluemix Garage"/>
    <s v="Hideyuki (HIDEYUKI) Tanaka"/>
    <m/>
    <x v="0"/>
    <m/>
  </r>
  <r>
    <s v="Y3-8LBW5XK"/>
    <x v="5"/>
    <s v="Japan"/>
    <s v="SBI SUMISHIN NET BANK, LTD.                                           "/>
    <s v="Project-R　IPアセット"/>
    <x v="0"/>
    <x v="1"/>
    <m/>
    <m/>
    <x v="1"/>
    <x v="0"/>
    <d v="2017-09-29T00:00:00"/>
    <d v="2017-05-18T00:00:00"/>
    <x v="0"/>
    <d v="2017-09-29T00:00:00"/>
    <n v="190476"/>
    <n v="0.19047599999999998"/>
    <n v="12"/>
    <d v="2017-07-21T00:00:00"/>
    <s v="Key stretch"/>
    <x v="0"/>
    <s v="Cog Process Trnsfmtn"/>
    <s v="CPR: Blockchain Consulting"/>
    <s v="Shinoda, Yoshitaka"/>
    <s v=", ASASERVC, DEVOPS"/>
    <x v="0"/>
    <m/>
  </r>
  <r>
    <s v="P7-ZJDEHIT"/>
    <x v="5"/>
    <s v="Japan"/>
    <s v="NAGASE &amp; CO., LTD.                                                    "/>
    <s v="取引履歴管理"/>
    <x v="2"/>
    <x v="1"/>
    <m/>
    <m/>
    <x v="1"/>
    <x v="3"/>
    <d v="2017-09-11T00:00:00"/>
    <d v="2017-06-13T00:00:00"/>
    <x v="1"/>
    <d v="2017-09-11T00:00:00"/>
    <n v="190476"/>
    <n v="0.19047599999999998"/>
    <n v="12"/>
    <d v="2017-06-21T00:00:00"/>
    <s v="Stretch"/>
    <x v="0"/>
    <s v="Cog Process Trnsfmtn"/>
    <s v="UNK - Blockchain (CPR)"/>
    <s v="Shiota, Risa"/>
    <m/>
    <x v="0"/>
    <m/>
  </r>
  <r>
    <s v="1P-CIYMIHB"/>
    <x v="5"/>
    <s v="Japan"/>
    <s v="TOKYO STOCK EXCHANGE, INC."/>
    <s v="東証/JSCC：Blockchain  (OGリスク計算validation基盤)"/>
    <x v="0"/>
    <x v="1"/>
    <m/>
    <m/>
    <x v="1"/>
    <x v="0"/>
    <d v="2017-08-11T00:00:00"/>
    <s v="06/23/2017 02:25am"/>
    <x v="3"/>
    <d v="2017-08-14T00:00:00"/>
    <n v="190476"/>
    <n v="0.19047599999999998"/>
    <n v="3"/>
    <s v="07/06/2017 01:33am"/>
    <s v="Stretch"/>
    <x v="0"/>
    <s v="Cognitive Process Transformation"/>
    <s v="CPR: Blockchain Consulting"/>
    <s v="Akihiko (AKIHIKO) Mohri"/>
    <s v="EMBCLOUD:GBS Embedded Cloud"/>
    <x v="0"/>
    <m/>
  </r>
  <r>
    <s v="UD-0FWAJ6O"/>
    <x v="5"/>
    <s v="Japan"/>
    <s v="SONY CORPORATION"/>
    <s v="Sony SGED Blockchain for production"/>
    <x v="1"/>
    <x v="1"/>
    <m/>
    <m/>
    <x v="1"/>
    <x v="2"/>
    <d v="2017-08-31T00:00:00"/>
    <s v="06/12/2017 06:16am"/>
    <x v="3"/>
    <d v="2017-08-31T00:00:00"/>
    <n v="190476"/>
    <n v="0.19047599999999998"/>
    <n v="5"/>
    <s v="07/27/2017 01:32am"/>
    <s v="Key stretch"/>
    <x v="0"/>
    <s v="Cognitive Process Transformation"/>
    <s v="CPR: Blockchain Consulting"/>
    <s v="Ken (KEN) Mizugami"/>
    <s v="CLOUD1:All Cloud Sales other than to Cloud SPs"/>
    <x v="0"/>
    <m/>
  </r>
  <r>
    <s v="U6-O4VLRB5"/>
    <x v="5"/>
    <s v="Japan"/>
    <s v="DENSO CORPORATION"/>
    <s v="DENSO ADAS Blockchain business experimental trial"/>
    <x v="1"/>
    <x v="0"/>
    <s v="Japan"/>
    <s v="This opp is related to top and broader Denso-IBM Innovation-as-a-Service partnership.  This opportunity is parked currently and will depend on success of other opportunity (OE-1HQHHUC is the opportunity that is in limelight &amp; high focus with customer)"/>
    <x v="1"/>
    <x v="1"/>
    <d v="2017-08-21T00:00:00"/>
    <s v="03/05/2017 05:07am"/>
    <x v="3"/>
    <d v="2017-08-21T00:00:00"/>
    <n v="190476"/>
    <n v="0.19047599999999998"/>
    <n v="3"/>
    <s v="07/19/2017 10:03pm"/>
    <s v="Stretch"/>
    <x v="0"/>
    <s v="iX Growth Platform"/>
    <s v="DSI - DS: Digital Bus Strategy: Digital Reinvention"/>
    <s v="Nobuaki (NOBUAKI) Sugihara"/>
    <s v="ISA-AutoIS70-ConnectedVehicle, EMBIoT:GBS Embed Internet of Things"/>
    <x v="0"/>
    <m/>
  </r>
  <r>
    <s v="VU-H1U4HBW"/>
    <x v="5"/>
    <s v="Japan"/>
    <s v="MS&amp;ADINSGROUPHOLDINGS"/>
    <s v="MS&amp;AD HD Blockchain検討"/>
    <x v="0"/>
    <x v="1"/>
    <m/>
    <m/>
    <x v="1"/>
    <x v="6"/>
    <d v="2017-09-29T00:00:00"/>
    <s v="09/14/2016 01:02am"/>
    <x v="0"/>
    <d v="2017-09-29T00:00:00"/>
    <n v="190476"/>
    <n v="0.19047599999999998"/>
    <n v="3"/>
    <s v="07/27/2017 01:32am"/>
    <s v="NIR"/>
    <x v="0"/>
    <s v="iX Growth Platform"/>
    <s v="DSI - iX: Cust Engage &amp; Dsgn: Experience Strategy &amp; Design"/>
    <s v="Saki (SAKI) Takemoto"/>
    <s v="BLKHSBN:HW SP: Blockchain High Sec Bus Netwk Blmix, CLOUD1:All Cloud Sales other than to Cloud SPs, ISA-InsFS23SPEX-DistribMgt"/>
    <x v="0"/>
    <m/>
  </r>
  <r>
    <s v="NU-FVII6NR"/>
    <x v="5"/>
    <s v="Japan"/>
    <s v="SUMITOMO CORPORATION"/>
    <s v="リース・事業開発部向けBlockchain"/>
    <x v="2"/>
    <x v="1"/>
    <m/>
    <m/>
    <x v="0"/>
    <x v="3"/>
    <d v="2017-11-30T00:00:00"/>
    <s v="04/16/2017 01:22am"/>
    <x v="1"/>
    <d v="2017-11-30T00:00:00"/>
    <n v="190476"/>
    <n v="0.19047599999999998"/>
    <n v="12"/>
    <s v="04/16/2017 01:22am"/>
    <s v="NIR"/>
    <x v="2"/>
    <s v="Infrastructure Services"/>
    <s v="6950-16G GTS MHAS Split for Commerce Managed Hosted"/>
    <s v="Mayu (MAYU) Awazu"/>
    <s v="ISA-999-NoSolutionSold"/>
    <x v="0"/>
    <m/>
  </r>
  <r>
    <s v="LU-OEHGPUU"/>
    <x v="5"/>
    <s v="Japan"/>
    <s v="NITSUSEIKYO HQ"/>
    <s v="BlockchainのHW"/>
    <x v="0"/>
    <x v="1"/>
    <m/>
    <m/>
    <x v="0"/>
    <x v="6"/>
    <d v="2017-12-15T00:00:00"/>
    <s v="01/24/2017 03:54am"/>
    <x v="3"/>
    <d v="2017-12-15T00:00:00"/>
    <n v="190476"/>
    <n v="0.19047599999999998"/>
    <n v="1"/>
    <s v="07/13/2017 01:32am"/>
    <s v="NIR"/>
    <x v="4"/>
    <s v="IBM Z"/>
    <s v="IBM Z z13 with Linux as Primary OS"/>
    <s v="Natsumi (NATSUMI) Katoh"/>
    <s v="CLOUD1:All Cloud Sales other than to Cloud SPs"/>
    <x v="0"/>
    <m/>
  </r>
  <r>
    <s v="15-W3NDDN9"/>
    <x v="1"/>
    <s v="US Finance Service"/>
    <s v="AIG PC GLOBAL SERVICES INC                                            "/>
    <s v="Blockchain for Multinational Programs"/>
    <x v="0"/>
    <x v="1"/>
    <m/>
    <m/>
    <x v="3"/>
    <x v="6"/>
    <d v="2017-03-10T00:00:00"/>
    <d v="2016-12-05T00:00:00"/>
    <x v="6"/>
    <d v="2017-03-10T00:00:00"/>
    <n v="190400"/>
    <n v="0.19039999999999999"/>
    <n v="12"/>
    <d v="2017-03-19T00:00:00"/>
    <s v="Won"/>
    <x v="0"/>
    <s v="Cog Process Trnsfmtn"/>
    <s v="CPR: Blockchain Consulting"/>
    <s v="GIGLIO, RUDOLPH L (Rudolph)"/>
    <m/>
    <x v="0"/>
    <m/>
  </r>
  <r>
    <s v="ZH-SZLAI71"/>
    <x v="0"/>
    <s v="Italy"/>
    <s v="INFOCAMERE SOCIETA' CONSORTILE DI INFORMATICA DELLE CAMERE DI COMMERCIO ITALIANE PER AZION"/>
    <s v="Blockchain per SCM"/>
    <x v="3"/>
    <x v="1"/>
    <m/>
    <m/>
    <x v="1"/>
    <x v="12"/>
    <d v="2017-09-17T00:00:00"/>
    <s v="04/18/2017 06:02am"/>
    <x v="1"/>
    <d v="2017-09-17T00:00:00"/>
    <n v="190000"/>
    <n v="0.19"/>
    <n v="12"/>
    <s v="07/22/2017 07:48am"/>
    <s v="NIR"/>
    <x v="9"/>
    <s v="Analytics Platform"/>
    <m/>
    <s v="Marina (Marina) Lombardo"/>
    <m/>
    <x v="0"/>
    <m/>
  </r>
  <r>
    <s v="ON-C3NKGKV"/>
    <x v="0"/>
    <s v="DACH"/>
    <s v="Generali Versicherung AG"/>
    <s v="Blockchain PoC @ Generali"/>
    <x v="0"/>
    <x v="1"/>
    <m/>
    <m/>
    <x v="0"/>
    <x v="6"/>
    <d v="2017-11-22T00:00:00"/>
    <s v="12/01/2016 10:06am"/>
    <x v="3"/>
    <d v="2017-11-22T00:00:00"/>
    <n v="190000"/>
    <n v="0.19"/>
    <n v="12"/>
    <s v="07/20/2017 01:32am"/>
    <s v="Stretch"/>
    <x v="0"/>
    <s v="Cognitive Process Transformation"/>
    <s v="CPR: Finance Transformation / Advisory"/>
    <s v="DATA WITHHELD"/>
    <s v="BLKHSBN:HW SP: Blockchain High Sec Bus Netwk Blmix"/>
    <x v="0"/>
    <m/>
  </r>
  <r>
    <s v="UP-0PN4LD4"/>
    <x v="0"/>
    <s v="UKI"/>
    <s v="KPMG LLP"/>
    <s v="Blockchain Services &amp; Bluemix for multiple clients"/>
    <x v="6"/>
    <x v="1"/>
    <m/>
    <m/>
    <x v="1"/>
    <x v="10"/>
    <d v="2017-09-01T00:00:00"/>
    <s v="06/30/2017 03:22pm"/>
    <x v="3"/>
    <d v="2017-09-01T00:00:00"/>
    <n v="186000"/>
    <n v="0.186"/>
    <n v="12"/>
    <s v="07/06/2017 01:32am"/>
    <s v="Stretch"/>
    <x v="8"/>
    <s v="Watson Platform"/>
    <s v="Wat Bluemix Premium"/>
    <s v="R. A. (Rob) Sanderson"/>
    <s v="ISA-999-NoSolutionSold"/>
    <x v="0"/>
    <m/>
  </r>
  <r>
    <s v="9A-CA8TJIV"/>
    <x v="2"/>
    <s v="ASEAN"/>
    <s v="FRESH TURF PTE LTD"/>
    <s v="CWA02 - Blockchain and API-Connect"/>
    <x v="6"/>
    <x v="1"/>
    <m/>
    <m/>
    <x v="3"/>
    <x v="10"/>
    <d v="2017-02-03T00:00:00"/>
    <s v="12/06/2016 02:33am"/>
    <x v="6"/>
    <d v="2017-03-28T00:00:00"/>
    <n v="185947"/>
    <n v="0.185947"/>
    <n v="1"/>
    <s v="04/17/2017 04:52pm"/>
    <s v="Won"/>
    <x v="3"/>
    <s v="Lab Services"/>
    <s v="Software Services - Bluemix Garage"/>
    <s v="LEH HOON (Leh Hoon) TOH"/>
    <s v="NONE:No code/solution involved"/>
    <x v="0"/>
    <m/>
  </r>
  <r>
    <s v="63-RP6J044"/>
    <x v="6"/>
    <s v="GCG"/>
    <s v="BEIJING CN POWER INFORMATION TECHNOLOGY CORPORATION LIMITED"/>
    <s v="blockchain"/>
    <x v="4"/>
    <x v="1"/>
    <m/>
    <m/>
    <x v="0"/>
    <x v="8"/>
    <d v="2017-12-26T00:00:00"/>
    <s v="12/07/2016 09:58pm"/>
    <x v="3"/>
    <d v="2017-12-26T00:00:00"/>
    <n v="183172"/>
    <n v="0.183172"/>
    <n v="1"/>
    <s v="07/13/2017 01:32am"/>
    <s v="Stretch"/>
    <x v="3"/>
    <s v="Hybrid Management"/>
    <s v="Bluemix Local System W3550-384"/>
    <s v="Yu Jun (Yu Jun) Zhang"/>
    <s v="ISA-999-NoSolutionSold"/>
    <x v="0"/>
    <m/>
  </r>
  <r>
    <s v="QO-S0IDX0L"/>
    <x v="5"/>
    <s v="Japan"/>
    <s v="NTT COMWARE CORPORATION"/>
    <s v="Blockchain Garage/PoC"/>
    <x v="4"/>
    <x v="1"/>
    <m/>
    <m/>
    <x v="3"/>
    <x v="9"/>
    <d v="2017-01-31T00:00:00"/>
    <s v="10/13/2016 03:53am"/>
    <x v="6"/>
    <d v="2017-01-31T00:00:00"/>
    <n v="180952"/>
    <n v="0.180952"/>
    <n v="2"/>
    <s v="03/18/2017 04:43pm"/>
    <s v="Won"/>
    <x v="0"/>
    <s v="iX Growth Platform"/>
    <s v="DSI - DS: Digital Bus Strategy: Digital Reinvention"/>
    <s v="Daizo (DAIZO) Tabuchi"/>
    <s v="ASASERVC:Cloud Business Solution (CBS), ISA-TMECS11-CloudITAgility, VDPCand:Value Driven Proposal Candidate, VDPCnfm:Value Driven Proposal Confirm"/>
    <x v="0"/>
    <m/>
  </r>
  <r>
    <s v="CJ-2TRQE4S"/>
    <x v="0"/>
    <s v="DACH"/>
    <s v="W&amp;W Informatik GmbH"/>
    <s v="Blockchain für W&amp;W"/>
    <x v="0"/>
    <x v="1"/>
    <m/>
    <m/>
    <x v="0"/>
    <x v="6"/>
    <d v="2017-10-24T00:00:00"/>
    <s v="08/05/2016 01:03pm"/>
    <x v="1"/>
    <d v="2017-10-24T00:00:00"/>
    <n v="180000"/>
    <n v="0.18"/>
    <n v="12"/>
    <s v="01/22/2017 07:03am"/>
    <s v="Stretch"/>
    <x v="9"/>
    <s v="Business Analytics Platform"/>
    <m/>
    <s v="DATA WITHHELD"/>
    <s v="CLOUD1:All Cloud Sales other than to Cloud SPs"/>
    <x v="0"/>
    <m/>
  </r>
  <r>
    <s v="JZ-N5907M4"/>
    <x v="3"/>
    <s v="SSA"/>
    <s v="CHAID NEME HERMANOS S A"/>
    <s v="BlockChain"/>
    <x v="1"/>
    <x v="1"/>
    <m/>
    <m/>
    <x v="1"/>
    <x v="2"/>
    <d v="2017-09-29T00:00:00"/>
    <s v="05/24/2017 12:31am"/>
    <x v="3"/>
    <d v="2017-09-29T00:00:00"/>
    <n v="180000"/>
    <n v="0.18"/>
    <n v="12"/>
    <s v="07/20/2017 01:32am"/>
    <s v="Stretch"/>
    <x v="3"/>
    <s v="Cloud Developer Service"/>
    <s v="Bluemix Public Subscription"/>
    <s v="JOSE (JOSE) ALVAREZ ESTRADA"/>
    <s v="ISA-999-NoSolutionSold"/>
    <x v="0"/>
    <m/>
  </r>
  <r>
    <s v="TH-YC2GASL"/>
    <x v="3"/>
    <s v="SSA"/>
    <s v="SOLUCIONES EMPRESARIALES 360 S.A.S."/>
    <s v="BlockChain"/>
    <x v="6"/>
    <x v="1"/>
    <m/>
    <m/>
    <x v="0"/>
    <x v="10"/>
    <d v="2017-10-31T00:00:00"/>
    <s v="05/24/2017 09:06am"/>
    <x v="3"/>
    <d v="2017-10-31T00:00:00"/>
    <n v="180000"/>
    <n v="0.18"/>
    <n v="36"/>
    <s v="07/06/2017 01:32am"/>
    <s v="Stretch"/>
    <x v="3"/>
    <s v="Cloud Developer Service"/>
    <s v="Bluemix Public Subscription"/>
    <s v="JOSE (JOSE) ALVAREZ ESTRADA"/>
    <s v="ISA-999-NoSolutionSold"/>
    <x v="0"/>
    <m/>
  </r>
  <r>
    <s v="6P-V7KJCAM"/>
    <x v="6"/>
    <s v="GCG"/>
    <s v="CHINA CONSTRUCTION BANK (ASIA) CORPORATION LIMITED"/>
    <s v="CCB Blockchain pilot on bancassurance"/>
    <x v="0"/>
    <x v="1"/>
    <m/>
    <m/>
    <x v="2"/>
    <x v="0"/>
    <d v="2017-06-30T00:00:00"/>
    <s v="02/16/2017 10:45am"/>
    <x v="6"/>
    <d v="2017-06-30T00:00:00"/>
    <n v="180000"/>
    <n v="0.18"/>
    <n v="12"/>
    <s v="07/06/2017 01:33am"/>
    <s v="Won"/>
    <x v="0"/>
    <s v="Cloud Application Innovation"/>
    <s v="CAI - Digital Operations"/>
    <s v="JACKY (Jacky) HUI"/>
    <s v="ISA-BankFS08-Blockchain"/>
    <x v="0"/>
    <m/>
  </r>
  <r>
    <s v="3M-DDESHO1"/>
    <x v="0"/>
    <s v="DACH"/>
    <s v="Media-Saturn Deutschland GmbH"/>
    <s v="Blockchain Pilot End-Customer Logistics"/>
    <x v="2"/>
    <x v="1"/>
    <m/>
    <m/>
    <x v="1"/>
    <x v="3"/>
    <d v="2017-09-01T00:00:00"/>
    <s v="04/27/2017 08:34am"/>
    <x v="1"/>
    <d v="2017-09-01T00:00:00"/>
    <n v="180000"/>
    <n v="0.18"/>
    <n v="12"/>
    <s v="05/04/2017 01:31am"/>
    <s v="NIR"/>
    <x v="0"/>
    <s v="Cognitive Process Transformation"/>
    <s v="CPR: Blockchain Consulting"/>
    <s v="DATA WITHHELD"/>
    <m/>
    <x v="0"/>
    <m/>
  </r>
  <r>
    <s v="XQ-GOO8P3C"/>
    <x v="0"/>
    <s v="DACH"/>
    <s v="Media-Saturn Deutschland GmbH"/>
    <s v="Reverse Logistics Blockchain Pilot"/>
    <x v="2"/>
    <x v="1"/>
    <m/>
    <m/>
    <x v="1"/>
    <x v="3"/>
    <d v="2017-09-01T00:00:00"/>
    <s v="04/27/2017 08:30am"/>
    <x v="1"/>
    <d v="2017-09-01T00:00:00"/>
    <n v="180000"/>
    <n v="0.18"/>
    <n v="12"/>
    <s v="05/04/2017 01:32am"/>
    <s v="NIR"/>
    <x v="0"/>
    <s v="Cognitive Process Transformation"/>
    <s v="CPR: Blockchain Consulting"/>
    <s v="DATA WITHHELD"/>
    <m/>
    <x v="0"/>
    <m/>
  </r>
  <r>
    <s v="HA-4T3PEJL"/>
    <x v="1"/>
    <s v="US Finance Service"/>
    <s v="FIDELITY INFORMATION SERVICES LLC"/>
    <s v="FSS Blockchain"/>
    <x v="0"/>
    <x v="1"/>
    <m/>
    <m/>
    <x v="1"/>
    <x v="0"/>
    <d v="2017-08-18T00:00:00"/>
    <s v="04/26/2017 02:18pm"/>
    <x v="0"/>
    <d v="2017-08-18T00:00:00"/>
    <n v="180000"/>
    <n v="0.18"/>
    <n v="1"/>
    <s v="07/14/2017 11:58am"/>
    <s v="Key stretch"/>
    <x v="0"/>
    <s v="Cognitive Process Transformation"/>
    <s v="CPR: Blockchain Consulting"/>
    <s v="Bob T. (Bob) Wheatley"/>
    <s v="BLKHSBN:HW SP: Blockchain High Sec Bus Netwk Blmix"/>
    <x v="0"/>
    <m/>
  </r>
  <r>
    <s v="MH-PVH925O"/>
    <x v="2"/>
    <s v="ASEAN"/>
    <s v="SKILLSFUTURE SINGAPORE"/>
    <s v="IBM Blockchain POC (Design Thinking Workshop &amp; MVP1 Built)"/>
    <x v="3"/>
    <x v="1"/>
    <m/>
    <m/>
    <x v="0"/>
    <x v="12"/>
    <d v="2017-11-23T00:00:00"/>
    <s v="03/31/2017 03:00am"/>
    <x v="1"/>
    <d v="2017-11-23T00:00:00"/>
    <n v="179265"/>
    <n v="0.17926499999999998"/>
    <n v="12"/>
    <s v="07/06/2017 02:27am"/>
    <s v="Stretch"/>
    <x v="3"/>
    <s v="Lab Services"/>
    <s v="Software Services - Bluemix Garage"/>
    <s v="LEH HOON (Leh Hoon) TOH"/>
    <m/>
    <x v="0"/>
    <m/>
  </r>
  <r>
    <s v="34-CF40LMO"/>
    <x v="0"/>
    <s v="DACH"/>
    <s v="UBS AG"/>
    <s v="Batavia - Blockchain TF Phase 2"/>
    <x v="0"/>
    <x v="0"/>
    <n v="0"/>
    <s v="India Research , Involved, LN ganesan from UBS account aware "/>
    <x v="1"/>
    <x v="0"/>
    <d v="2017-08-18T00:00:00"/>
    <s v="09/08/2016 05:22am"/>
    <x v="0"/>
    <d v="2017-09-04T00:00:00"/>
    <n v="177720"/>
    <n v="0.17771999999999999"/>
    <n v="1"/>
    <s v="07/20/2017 01:32am"/>
    <s v="Stretch"/>
    <x v="0"/>
    <s v="Cognitive Process Transformation"/>
    <s v="CPS: Dig Ops - Core Banking &amp; Insurance"/>
    <s v="DATA WITHHELD"/>
    <s v="BLKHSBN:HW SP: Blockchain High Sec Bus Netwk Blmix, ISA-BankFS14CUI-CustIntel"/>
    <x v="0"/>
    <m/>
  </r>
  <r>
    <s v="15-W3NDDN9"/>
    <x v="1"/>
    <s v="US Finance Service"/>
    <s v="AIG PC GLOBAL SERVICES INC"/>
    <s v="Blockchain for Multinational Programs"/>
    <x v="0"/>
    <x v="1"/>
    <m/>
    <m/>
    <x v="3"/>
    <x v="6"/>
    <d v="2017-03-06T00:00:00"/>
    <s v="12/05/2016 12:29pm"/>
    <x v="6"/>
    <d v="2017-03-10T00:00:00"/>
    <n v="175400"/>
    <n v="0.1754"/>
    <n v="3"/>
    <s v="03/09/2017 01:32am"/>
    <s v="Won"/>
    <x v="3"/>
    <s v="Cloud Unit Services"/>
    <s v="6950-16F IBM Cloud Advisory Svcs, Bluemix Infra (CLD BU)"/>
    <s v="DAVID S. (Dave) BRAUNSTEIN"/>
    <s v="ISA-InsFS24-CoreInsuranceTransformation"/>
    <x v="0"/>
    <m/>
  </r>
  <r>
    <s v="08-0EFGCJP"/>
    <x v="1"/>
    <s v="US Finance Service"/>
    <s v="AIG"/>
    <s v="AIG _ Blockchain MVP - Rev Share"/>
    <x v="0"/>
    <x v="1"/>
    <m/>
    <m/>
    <x v="3"/>
    <x v="6"/>
    <d v="2017-03-09T00:00:00"/>
    <s v="01/10/2017 02:16pm"/>
    <x v="6"/>
    <d v="2017-03-13T00:00:00"/>
    <n v="175000"/>
    <n v="0.17499999999999999"/>
    <n v="12"/>
    <s v="03/16/2017 02:32am"/>
    <s v="Won"/>
    <x v="3"/>
    <s v="Cloud Developer Service"/>
    <s v="IBM Bluemix Garage - MVP"/>
    <s v="ALEX (Alex) GRILLAKIS"/>
    <s v="NONE:No code/solution involved"/>
    <x v="0"/>
    <m/>
  </r>
  <r>
    <s v="ER-AJYXU1F"/>
    <x v="1"/>
    <s v="US Federal"/>
    <s v="BUREAU OF CUSTOMS AND BORDER PROTECTION"/>
    <s v="CBP - Blockchain 2017 - Advanced Clearance for Arriving Passengers"/>
    <x v="3"/>
    <x v="1"/>
    <m/>
    <m/>
    <x v="1"/>
    <x v="12"/>
    <d v="2017-09-28T00:00:00"/>
    <s v="05/02/2017 01:47pm"/>
    <x v="3"/>
    <d v="2017-09-28T00:00:00"/>
    <n v="175000"/>
    <n v="0.17499999999999999"/>
    <n v="12"/>
    <s v="07/20/2017 01:32am"/>
    <s v="NIR"/>
    <x v="3"/>
    <s v="Cloud Developer Service"/>
    <s v="IBM Bluemix Garage - MVP"/>
    <s v="JOHN G. (John) JURKIN"/>
    <s v="BLKHSBN:HW SP: Blockchain High Sec Bus Netwk Blmix"/>
    <x v="0"/>
    <m/>
  </r>
  <r>
    <s v="9L-RHHSW22"/>
    <x v="1"/>
    <s v="US Distribution"/>
    <s v="CAESARS ENTERTAINMENT"/>
    <s v="Blockchain Design Thinking / MVP"/>
    <x v="2"/>
    <x v="1"/>
    <m/>
    <m/>
    <x v="1"/>
    <x v="7"/>
    <d v="2017-08-25T00:00:00"/>
    <s v="02/22/2017 03:27pm"/>
    <x v="1"/>
    <d v="2017-08-25T00:00:00"/>
    <n v="175000"/>
    <n v="0.17499999999999999"/>
    <n v="3"/>
    <s v="07/25/2017 06:36pm"/>
    <s v="Stretch"/>
    <x v="0"/>
    <s v="Cognitive Process Transformation"/>
    <s v="CPR: Blockchain Consulting"/>
    <s v="ANTHONY (ANTHONY) GIAMBONE"/>
    <s v="ZBLKPOC:HW SP: Blockchain Proof of Concept"/>
    <x v="0"/>
    <m/>
  </r>
  <r>
    <s v="X1-TIARCYI"/>
    <x v="1"/>
    <s v="US Finance Service"/>
    <s v="METROPOLITAN LIFE INSURANCE COMPANY (INC)"/>
    <s v="AD Backlog - MetLife Blockchain PoC and 2018 Strategy"/>
    <x v="0"/>
    <x v="0"/>
    <s v="India"/>
    <s v="Client Visit, Contract management use case being persued"/>
    <x v="1"/>
    <x v="6"/>
    <d v="2017-08-04T00:00:00"/>
    <s v="03/30/2017 10:45am"/>
    <x v="3"/>
    <d v="2017-10-09T00:00:00"/>
    <n v="175000"/>
    <n v="0.17499999999999999"/>
    <n v="1"/>
    <s v="07/25/2017 11:26am"/>
    <s v="Key stretch"/>
    <x v="0"/>
    <s v="iX Growth Platform"/>
    <s v="DSI - DS: Connected Ops Strategy Consulting"/>
    <s v="BEE-LIAN D. (Bee-Lian) QUAH"/>
    <s v="ISA-BankFS08-Blockchain, ISA-InsFS24DIGI-E2EDigitizatn"/>
    <x v="0"/>
    <m/>
  </r>
  <r>
    <s v="C1-AV949FK"/>
    <x v="1"/>
    <s v="US Finance Service"/>
    <s v="ERIE INDEMNITY COMPANY"/>
    <s v="Blockchain for Claims dispute resolution"/>
    <x v="0"/>
    <x v="1"/>
    <m/>
    <m/>
    <x v="1"/>
    <x v="6"/>
    <d v="2017-09-29T00:00:00"/>
    <s v="03/13/2017 11:56am"/>
    <x v="3"/>
    <d v="2017-09-29T00:00:00"/>
    <n v="175000"/>
    <n v="0.17499999999999999"/>
    <n v="36"/>
    <s v="04/27/2017 01:31am"/>
    <s v="Stretch"/>
    <x v="2"/>
    <s v="Infrastructure Services"/>
    <s v="6950-16G GTS MHAS Split for Commerce Managed Hosted"/>
    <s v="Anthony P. (Tony) Sciartelli"/>
    <s v="BLKHSBN:HW SP: Blockchain High Sec Bus Netwk Blmix"/>
    <x v="0"/>
    <m/>
  </r>
  <r>
    <s v="9S-KW2MUX7"/>
    <x v="5"/>
    <s v="Japan"/>
    <s v="TOYOTA MOTOR CORPORATION"/>
    <s v="TMC HO SWBOM on Blockchain Trial"/>
    <x v="1"/>
    <x v="1"/>
    <m/>
    <m/>
    <x v="2"/>
    <x v="1"/>
    <d v="2017-05-22T00:00:00"/>
    <s v="10/14/2016 11:16am"/>
    <x v="7"/>
    <d v="2017-05-22T00:00:00"/>
    <n v="173952"/>
    <n v="0.173952"/>
    <n v="3"/>
    <s v="05/25/2017 01:32am"/>
    <s v="Won"/>
    <x v="0"/>
    <s v="Cloud Application Innovation"/>
    <s v="CAI Accel App Dev &amp; Integration - Private no-Cloud"/>
    <s v="Haruhira (HARUHIRA) Ohnaka"/>
    <s v="EMBIoT:GBS Embed Internet of Things, ISA-AutoIS70-ConnectedVehicle, ZBLKPOC:HW SP: Blockchain Proof of Concept"/>
    <x v="0"/>
    <m/>
  </r>
  <r>
    <s v="16-V7TF2BP"/>
    <x v="4"/>
    <s v="MEA"/>
    <s v="NEDBANK LIMITED"/>
    <s v="Nedbank Blockchain RFP - CIB"/>
    <x v="0"/>
    <x v="0"/>
    <s v="India"/>
    <s v="Won, Staffing in Progress"/>
    <x v="2"/>
    <x v="0"/>
    <d v="2017-05-15T00:00:00"/>
    <s v="02/14/2017 04:35am"/>
    <x v="6"/>
    <d v="2017-05-15T00:00:00"/>
    <n v="173654"/>
    <n v="0.173654"/>
    <n v="4"/>
    <s v="07/22/2017 11:42am"/>
    <s v="Won"/>
    <x v="0"/>
    <s v="iX Growth Platform"/>
    <s v="DSI - iX: Cust Engage &amp; Dsgn: Experience Strategy &amp; Design"/>
    <s v="Philip Matthew (Philip Matthew) Anderson"/>
    <s v="ISA-BankFS08-Blockchain"/>
    <x v="0"/>
    <m/>
  </r>
  <r>
    <s v="X1-1U5LBBS"/>
    <x v="1"/>
    <s v="US Communica/CSI"/>
    <s v="FOX ENTERTAINMENT GROUP INC"/>
    <s v="WDP Bundle: Blockchain_x000a_Cognitive Contracts"/>
    <x v="4"/>
    <x v="1"/>
    <m/>
    <m/>
    <x v="1"/>
    <x v="9"/>
    <d v="2017-09-22T00:00:00"/>
    <s v="04/12/2017 01:40am"/>
    <x v="3"/>
    <d v="2017-09-22T00:00:00"/>
    <n v="171000"/>
    <n v="0.17099999999999999"/>
    <n v="12"/>
    <s v="07/27/2017 01:31am"/>
    <s v="Stretch"/>
    <x v="8"/>
    <s v="Watson Platform"/>
    <s v="Watson: Developer Cloud"/>
    <s v="Patricia N. (Patty) Fry"/>
    <s v="ANDFM:ANA SP:Leverage the IBM DataFirst Method"/>
    <x v="0"/>
    <m/>
  </r>
  <r>
    <s v="M5-KSDNZ9P"/>
    <x v="0"/>
    <s v="UKI"/>
    <s v="WPP 2005 LTD"/>
    <s v="Blockchain for New GroupM company - Future of TV Advertising"/>
    <x v="4"/>
    <x v="1"/>
    <m/>
    <m/>
    <x v="1"/>
    <x v="9"/>
    <d v="2017-09-15T00:00:00"/>
    <s v="06/10/2017 12:31pm"/>
    <x v="3"/>
    <d v="2017-09-15T00:00:00"/>
    <n v="170500"/>
    <n v="0.17049999999999998"/>
    <n v="12"/>
    <s v="07/22/2017 02:12pm"/>
    <s v="At Risk"/>
    <x v="3"/>
    <s v="Cloud Developer Service"/>
    <s v="Bluemix Public Subscription"/>
    <s v="Kirk (KIRK) Edwards"/>
    <s v="COGAPPS:CLD&amp;COG: Create cognitive applications"/>
    <x v="0"/>
    <m/>
  </r>
  <r>
    <s v="RQ-9X82EJT"/>
    <x v="0"/>
    <s v="BeNeLux"/>
    <s v="KBC GROUP NV"/>
    <s v="Blockchain"/>
    <x v="0"/>
    <x v="0"/>
    <s v="Benelux, DE,FR"/>
    <s v="Signing in progress"/>
    <x v="2"/>
    <x v="0"/>
    <d v="2017-06-16T00:00:00"/>
    <s v="01/20/2017 02:54am"/>
    <x v="6"/>
    <d v="2017-06-16T00:00:00"/>
    <n v="170000"/>
    <n v="0.16999999999999998"/>
    <n v="12"/>
    <s v="07/06/2017 01:32am"/>
    <s v="Won"/>
    <x v="3"/>
    <s v="Hybrid Integration"/>
    <s v="API Connect SaaS"/>
    <s v="Luc (LUC) Wauters"/>
    <s v="ZBLKPOC:HW SP: Blockchain Proof of Concept"/>
    <x v="0"/>
    <m/>
  </r>
  <r>
    <s v="U9-76JF1KF"/>
    <x v="1"/>
    <s v="Canada"/>
    <s v="RBC"/>
    <s v="Cap Mkts Blockchain POC"/>
    <x v="0"/>
    <x v="1"/>
    <m/>
    <m/>
    <x v="1"/>
    <x v="0"/>
    <d v="2017-09-10T00:00:00"/>
    <s v="06/12/2017 12:15am"/>
    <x v="3"/>
    <d v="2017-09-10T00:00:00"/>
    <n v="166668"/>
    <n v="0.16666799999999998"/>
    <n v="12"/>
    <s v="07/27/2017 01:32am"/>
    <s v="At Risk"/>
    <x v="0"/>
    <s v="Cognitive Process Transformation"/>
    <s v="CPR: Blockchain Consulting"/>
    <s v="Joseph (JOSEPH) Kim"/>
    <s v="ZBLKPOC:HW SP: Blockchain Proof of Concept"/>
    <x v="0"/>
    <m/>
  </r>
  <r>
    <s v="45-HCGM82S"/>
    <x v="1"/>
    <s v="Canada"/>
    <s v="NORTHWATER CAPITAL MANAGEMENT INC"/>
    <s v="Blockchain CPODX Proof of Technology"/>
    <x v="0"/>
    <x v="1"/>
    <m/>
    <m/>
    <x v="1"/>
    <x v="0"/>
    <d v="2017-08-18T00:00:00"/>
    <s v="02/07/2017 02:00pm"/>
    <x v="0"/>
    <d v="2017-08-18T00:00:00"/>
    <n v="166668"/>
    <n v="0.16666799999999998"/>
    <n v="12"/>
    <s v="07/13/2017 01:32am"/>
    <s v="At Risk"/>
    <x v="0"/>
    <s v="Cognitive Process Transformation"/>
    <s v="CPR: Blockchain Consulting"/>
    <s v="Michael (MICHAEL) Ceravolo"/>
    <s v="ISA-BankFMFS03CST-CoreBankMod, NONE:No code/solution involved"/>
    <x v="0"/>
    <m/>
  </r>
  <r>
    <s v="PI-XFEHA0L"/>
    <x v="1"/>
    <s v="Canada"/>
    <s v="WESTON FOODS (CANADA) INC"/>
    <s v="Weston Blockchain PoC"/>
    <x v="2"/>
    <x v="1"/>
    <m/>
    <m/>
    <x v="1"/>
    <x v="3"/>
    <d v="2017-08-27T00:00:00"/>
    <s v="02/23/2017 04:55pm"/>
    <x v="1"/>
    <d v="2017-08-27T00:00:00"/>
    <n v="166668"/>
    <n v="0.16666799999999998"/>
    <n v="3"/>
    <s v="03/18/2017 04:44pm"/>
    <s v="NIR"/>
    <x v="0"/>
    <s v="iX Growth Platform"/>
    <s v="DSI - DS: Connected Ops Strategy Consulting"/>
    <s v="Heather (HEATHER) Simpson"/>
    <s v="EMBCLOUD:GBS Embedded Cloud, IGSPN:Procurement NONE - No 3rd Party Supplier, ISA-CPGDS03-SmrtSupplyNtwks"/>
    <x v="0"/>
    <m/>
  </r>
  <r>
    <s v="NF-REFIP4G"/>
    <x v="1"/>
    <s v="Canada"/>
    <s v="ATB FINANCIAL"/>
    <s v="Blockchain - Loyalty Rewards"/>
    <x v="0"/>
    <x v="1"/>
    <m/>
    <m/>
    <x v="0"/>
    <x v="0"/>
    <d v="2017-10-06T00:00:00"/>
    <s v="01/23/2017 01:58pm"/>
    <x v="1"/>
    <d v="2017-10-06T00:00:00"/>
    <n v="166668"/>
    <n v="0.16666799999999998"/>
    <n v="4"/>
    <s v="03/18/2017 06:39pm"/>
    <s v="Stretch"/>
    <x v="0"/>
    <s v="iX Growth Platform"/>
    <s v="DSI - iX: Cust Engage &amp; Dsgn: GBS SW Support/Enhancements"/>
    <s v="Matthew (MATTHEW) Angelstad"/>
    <s v="ISA-BankFS08-Blockchain"/>
    <x v="0"/>
    <m/>
  </r>
  <r>
    <s v="0B-DD1OBCC"/>
    <x v="1"/>
    <s v="Canada"/>
    <s v="TREASURY BOARD SECRETARIAT"/>
    <s v="TBS - Blockchain POC"/>
    <x v="3"/>
    <x v="1"/>
    <m/>
    <m/>
    <x v="1"/>
    <x v="12"/>
    <d v="2017-09-29T00:00:00"/>
    <s v="05/30/2017 04:53pm"/>
    <x v="1"/>
    <d v="2017-09-29T00:00:00"/>
    <n v="166668"/>
    <n v="0.16666799999999998"/>
    <n v="12"/>
    <s v="06/01/2017 01:32am"/>
    <s v="NIR"/>
    <x v="0"/>
    <s v="iX Growth Platform"/>
    <m/>
    <s v="Melanie (MELANIE) Gilbert"/>
    <s v="ISA-999-NoSolutionSold"/>
    <x v="0"/>
    <m/>
  </r>
  <r>
    <s v="2K-LUWSXQM"/>
    <x v="5"/>
    <s v="Japan"/>
    <s v="AEON FINANCIAL SERVICE CO.,LTD."/>
    <s v="blockchain技術検証プロジェクト"/>
    <x v="2"/>
    <x v="1"/>
    <m/>
    <m/>
    <x v="2"/>
    <x v="3"/>
    <d v="2017-06-30T00:00:00"/>
    <s v="01/13/2017 01:31am"/>
    <x v="6"/>
    <d v="2017-07-07T00:00:00"/>
    <n v="166667"/>
    <n v="0.16666699999999998"/>
    <n v="3"/>
    <s v="07/13/2017 01:32am"/>
    <s v="Won"/>
    <x v="3"/>
    <s v="Lab Services"/>
    <s v="Software Services - Bluemix Garage"/>
    <s v="Tetsuji (TETSUJI) Sanada"/>
    <s v="ISA-BankFS08-Blockchain"/>
    <x v="0"/>
    <m/>
  </r>
  <r>
    <s v="XX-NBYHBEF"/>
    <x v="1"/>
    <s v="Canada"/>
    <s v="UNIVERSITY HEALTH NETWORK                                             "/>
    <s v="Founders Trusted ID"/>
    <x v="3"/>
    <x v="1"/>
    <m/>
    <m/>
    <x v="1"/>
    <x v="11"/>
    <d v="2017-08-18T00:00:00"/>
    <d v="2017-07-24T00:00:00"/>
    <x v="0"/>
    <d v="2017-08-18T00:00:00"/>
    <n v="166666"/>
    <n v="0.16666599999999998"/>
    <n v="12"/>
    <d v="2017-07-24T00:00:00"/>
    <s v="Stretch"/>
    <x v="0"/>
    <s v="Cog Process Trnsfmtn"/>
    <s v="CPR: Blockchain Consulting"/>
    <s v="Harper, Susan (S.M.)"/>
    <s v="ZBLKPOC"/>
    <x v="0"/>
    <m/>
  </r>
  <r>
    <s v="LA-BEKRP4G"/>
    <x v="1"/>
    <s v="US Communica/CSI"/>
    <s v="IMS HEALTH INCORPORATED"/>
    <s v="Blockchain via Bluemix"/>
    <x v="4"/>
    <x v="1"/>
    <m/>
    <m/>
    <x v="1"/>
    <x v="9"/>
    <d v="2017-09-29T00:00:00"/>
    <s v="02/08/2017 10:27am"/>
    <x v="0"/>
    <d v="2017-09-29T00:00:00"/>
    <n v="165000"/>
    <n v="0.16499999999999998"/>
    <n v="12"/>
    <s v="02/19/2017 03:44am"/>
    <s v="Stretch"/>
    <x v="3"/>
    <s v="Cloud Developer Service"/>
    <s v="IBM Bluemix Dedicated - Runtimes"/>
    <s v="John L. (John) Schaffer"/>
    <s v="NONE:No code/solution involved"/>
    <x v="0"/>
    <m/>
  </r>
  <r>
    <s v="5D-IS6U7NW"/>
    <x v="2"/>
    <s v="ASEAN"/>
    <s v="INVICTUS GROUP PTE. LTD"/>
    <s v="CWA01 - Blockchain MVP Iteration 1 and UI"/>
    <x v="6"/>
    <x v="1"/>
    <m/>
    <m/>
    <x v="1"/>
    <x v="10"/>
    <d v="2017-07-24T00:00:00"/>
    <s v="11/20/2016 10:26pm"/>
    <x v="6"/>
    <d v="2017-08-31T00:00:00"/>
    <n v="162626"/>
    <n v="0.16262599999999999"/>
    <n v="6"/>
    <s v="07/27/2017 01:32am"/>
    <s v="Won"/>
    <x v="3"/>
    <s v="Cloud Developer Service"/>
    <s v="IBM Bluemix Garage - Bluemix Migration Project"/>
    <s v="LEH HOON (Leh Hoon) TOH"/>
    <s v="ISA-999-NoSolutionSold"/>
    <x v="0"/>
    <m/>
  </r>
  <r>
    <s v="1Y-OY616DT"/>
    <x v="6"/>
    <s v="GCG"/>
    <s v="PROMISE CO TLD"/>
    <s v="Blockchain"/>
    <x v="0"/>
    <x v="1"/>
    <m/>
    <m/>
    <x v="0"/>
    <x v="6"/>
    <d v="2017-10-27T00:00:00"/>
    <s v="06/04/2017 10:00pm"/>
    <x v="3"/>
    <d v="2017-10-27T00:00:00"/>
    <n v="162300"/>
    <n v="0.1623"/>
    <n v="12"/>
    <s v="06/15/2017 01:32am"/>
    <s v="Stretch"/>
    <x v="0"/>
    <s v="Cognitive Process Transformation"/>
    <s v="CPR: Blockchain Consulting"/>
    <s v="Matt (Matt) Yang"/>
    <s v="ISA-BankFS08-Blockchain"/>
    <x v="0"/>
    <m/>
  </r>
  <r>
    <s v="SG-LH3PZV2"/>
    <x v="6"/>
    <s v="GCG"/>
    <s v="POSTAL SAVINGS BANK OF CHINA"/>
    <s v="PSB Blockchain for Asset Custody"/>
    <x v="0"/>
    <x v="1"/>
    <m/>
    <m/>
    <x v="3"/>
    <x v="0"/>
    <d v="2017-02-28T00:00:00"/>
    <s v="08/23/2016 04:16am"/>
    <x v="6"/>
    <d v="2017-02-28T00:00:00"/>
    <n v="160000"/>
    <n v="0.16"/>
    <n v="1"/>
    <s v="02/23/2017 01:32am"/>
    <s v="Won"/>
    <x v="0"/>
    <s v="Cloud Application Innovation"/>
    <s v="CAI Smarter Com&amp;Cust Platforms- GBS Software Licensing"/>
    <s v="YAN (YAN) JIANG"/>
    <s v="ISA-CPGDS02B2B-B2BCommerce"/>
    <x v="0"/>
    <m/>
  </r>
  <r>
    <s v="2R-LKGBRJP"/>
    <x v="3"/>
    <s v="SSA"/>
    <s v="GRUPO DE INVERSIONES SURAMERICANA S.A."/>
    <s v="Blockchain - Proyecto: Gestión de Identidades de Clientes"/>
    <x v="0"/>
    <x v="1"/>
    <m/>
    <m/>
    <x v="0"/>
    <x v="6"/>
    <d v="2017-10-15T00:00:00"/>
    <s v="07/17/2017 07:48pm"/>
    <x v="3"/>
    <d v="2017-10-15T00:00:00"/>
    <n v="160000"/>
    <n v="0.16"/>
    <n v="12"/>
    <s v="07/27/2017 01:32am"/>
    <s v="Key stretch"/>
    <x v="3"/>
    <s v="Cloud Developer Service"/>
    <s v="Bluemix Public Subscription"/>
    <s v="Esteban (Esteban) Reina Rubiano"/>
    <s v="NONE:No code/solution involved"/>
    <x v="0"/>
    <m/>
  </r>
  <r>
    <s v="MR-B3YPP2C"/>
    <x v="4"/>
    <s v="MEA"/>
    <s v="NEDBANK LIMITED"/>
    <s v="Bluemix Blockchain for Nedbank"/>
    <x v="0"/>
    <x v="1"/>
    <m/>
    <m/>
    <x v="2"/>
    <x v="0"/>
    <d v="2017-06-30T00:00:00"/>
    <s v="03/09/2017 08:49am"/>
    <x v="6"/>
    <d v="2017-06-30T00:00:00"/>
    <n v="160000"/>
    <n v="0.16"/>
    <n v="12"/>
    <s v="07/06/2017 01:32am"/>
    <s v="Won"/>
    <x v="3"/>
    <s v="Cloud Developer Service"/>
    <s v="Bluemix Public Subscription"/>
    <s v="PRANEET B. (Praneet) PREMJI"/>
    <s v="BLUEMIXX:GBS Bluemix Custom Application Services"/>
    <x v="0"/>
    <m/>
  </r>
  <r>
    <s v="IE-ILU4QYM"/>
    <x v="0"/>
    <s v="Italy"/>
    <s v="ENI SPA DIVI.EXPLORATION AND PRODUCTION MAG.CENTR"/>
    <s v="Blockchain ENI"/>
    <x v="1"/>
    <x v="1"/>
    <m/>
    <m/>
    <x v="0"/>
    <x v="4"/>
    <d v="2017-10-31T00:00:00"/>
    <s v="02/22/2017 08:22am"/>
    <x v="3"/>
    <d v="2017-10-31T00:00:00"/>
    <n v="160000"/>
    <n v="0.16"/>
    <n v="12"/>
    <s v="07/20/2017 01:31am"/>
    <s v="Stretch"/>
    <x v="3"/>
    <s v="Cloud Developer Service"/>
    <s v="IBM Bluemix Garage - MVP"/>
    <s v="Marco (MARCO) Garofalo"/>
    <s v="BLKHSBN:HW SP: Blockchain High Sec Bus Netwk Blmix, ZBLKPOC:HW SP: Blockchain Proof of Concept"/>
    <x v="0"/>
    <m/>
  </r>
  <r>
    <s v="DX-YQGCPNB"/>
    <x v="0"/>
    <s v="BeNeLux"/>
    <s v="Brainnet B.V.                                                         "/>
    <s v="TenneT IT various T&amp;M assignments"/>
    <x v="4"/>
    <x v="1"/>
    <m/>
    <m/>
    <x v="1"/>
    <x v="8"/>
    <d v="2017-07-28T00:00:00"/>
    <d v="2017-01-25T00:00:00"/>
    <x v="5"/>
    <d v="2017-07-28T00:00:00"/>
    <n v="160000"/>
    <n v="0.16"/>
    <n v="9"/>
    <d v="2017-07-20T00:00:00"/>
    <s v="At Risk"/>
    <x v="0"/>
    <s v="Cog Process Trnsfmtn"/>
    <s v="CPR: Blockchain Consulting"/>
    <s v="Boon, J M (Hanny)"/>
    <m/>
    <x v="0"/>
    <m/>
  </r>
  <r>
    <s v="VG-Q79XHJ7"/>
    <x v="1"/>
    <s v="US Finance Service"/>
    <s v="WESTERN UNION FINANCIAL SERVICES, INC."/>
    <s v="WESTERN UNION - BLOCKCHAIN"/>
    <x v="0"/>
    <x v="1"/>
    <m/>
    <m/>
    <x v="0"/>
    <x v="0"/>
    <d v="2017-11-17T00:00:00"/>
    <s v="02/28/2017 07:24pm"/>
    <x v="1"/>
    <d v="2017-11-17T00:00:00"/>
    <n v="160000"/>
    <n v="0.16"/>
    <n v="12"/>
    <s v="03/02/2017 01:32am"/>
    <s v="NIR"/>
    <x v="0"/>
    <s v="Cognitive Process Transformation"/>
    <m/>
    <s v="Ralph (Ralph) Gordon"/>
    <s v="ISA-BankFS08-Blockchain"/>
    <x v="0"/>
    <m/>
  </r>
  <r>
    <s v="4D-9ABHK5N"/>
    <x v="0"/>
    <s v="DACH"/>
    <s v="F. Hoffmann-La Roche AG"/>
    <s v="BlockChain / IoT for Tank Asset Tracking at Roche"/>
    <x v="3"/>
    <x v="1"/>
    <m/>
    <m/>
    <x v="0"/>
    <x v="11"/>
    <d v="2017-11-30T00:00:00"/>
    <s v="11/24/2016 03:59am"/>
    <x v="3"/>
    <d v="2017-11-30T00:00:00"/>
    <n v="160000"/>
    <n v="0.16"/>
    <n v="12"/>
    <s v="07/20/2017 01:33am"/>
    <s v="Key stretch"/>
    <x v="13"/>
    <s v="Watson Data Platform"/>
    <s v="Blmx Public for Analytics"/>
    <s v="DATA WITHHELD"/>
    <s v="BLKHSBN:HW SP: Blockchain High Sec Bus Netwk Blmix"/>
    <x v="0"/>
    <m/>
  </r>
  <r>
    <s v="1U-WOT9UZW"/>
    <x v="0"/>
    <s v="CEE"/>
    <s v="POWSZECHNY ZAKLAD UBEZPIECZEN S A"/>
    <s v="Blockchain for FSS"/>
    <x v="0"/>
    <x v="1"/>
    <m/>
    <m/>
    <x v="1"/>
    <x v="6"/>
    <d v="2017-09-13T00:00:00"/>
    <s v="05/16/2017 07:19am"/>
    <x v="3"/>
    <d v="2017-09-13T00:00:00"/>
    <n v="160000"/>
    <n v="0.16"/>
    <n v="12"/>
    <s v="07/06/2017 01:32am"/>
    <s v="At Risk"/>
    <x v="5"/>
    <s v="Industry Platform"/>
    <s v="High Security Business Network"/>
    <s v="PRZEMYSLAW J. (PRZEMYSLAW) SIENKIEWICZ"/>
    <s v="ACTINSIG:CLD&amp;COG: Transform processes w/ insights"/>
    <x v="0"/>
    <m/>
  </r>
  <r>
    <s v="5G-VXH41UO"/>
    <x v="2"/>
    <s v="ISA"/>
    <s v="RELIANCE PAYMENT SOLUTIONS LIMITED"/>
    <s v="Blockchain on Bluemix for Jio Payment Bank"/>
    <x v="5"/>
    <x v="1"/>
    <m/>
    <m/>
    <x v="0"/>
    <x v="9"/>
    <d v="2017-11-27T00:00:00"/>
    <s v="01/30/2017 06:56am"/>
    <x v="3"/>
    <d v="2017-11-27T00:00:00"/>
    <n v="155555"/>
    <n v="0.155555"/>
    <n v="1"/>
    <s v="07/06/2017 01:32am"/>
    <s v="Stretch"/>
    <x v="3"/>
    <s v="Hybrid Integration"/>
    <s v="API Connect"/>
    <s v="Sovenath (Sovenath) Shaw"/>
    <s v="ASASERVC:Cloud Business Solution (CBS)"/>
    <x v="0"/>
    <m/>
  </r>
  <r>
    <s v="46-Q1T3KPE"/>
    <x v="4"/>
    <s v="MEA"/>
    <s v="UNIVERSITY OF CAPE TOWN"/>
    <s v="Block Chain for FET"/>
    <x v="3"/>
    <x v="1"/>
    <m/>
    <m/>
    <x v="0"/>
    <x v="12"/>
    <d v="2017-11-30T00:00:00"/>
    <s v="03/28/2017 06:58am"/>
    <x v="1"/>
    <d v="2017-11-30T00:00:00"/>
    <n v="155129"/>
    <n v="0.15512899999999999"/>
    <n v="12"/>
    <s v="06/17/2017 01:36pm"/>
    <s v="Stretch"/>
    <x v="0"/>
    <s v="Cloud Application Innovation"/>
    <s v="CAI Big Data Srvs Blockchain on Big Data"/>
    <s v="GRAHAM G. (Graham) MAART"/>
    <s v="ZBLKPOC:HW SP: Blockchain Proof of Concept"/>
    <x v="0"/>
    <m/>
  </r>
  <r>
    <s v="AM-X5T4Z5F"/>
    <x v="0"/>
    <s v="UKI"/>
    <s v="WPP 2005 LTD"/>
    <s v="Blockchain for MediaCom Europe / CEO Team"/>
    <x v="4"/>
    <x v="1"/>
    <m/>
    <m/>
    <x v="0"/>
    <x v="9"/>
    <d v="2017-12-15T00:00:00"/>
    <s v="06/23/2017 10:32am"/>
    <x v="0"/>
    <d v="2017-12-15T00:00:00"/>
    <n v="155000"/>
    <n v="0.155"/>
    <n v="12"/>
    <s v="07/27/2017 01:32am"/>
    <s v="At Risk"/>
    <x v="3"/>
    <s v="Cloud Developer Service"/>
    <s v="Bluemix Public Subscription"/>
    <s v="Kirk (KIRK) Edwards"/>
    <s v="COGAPPS:CLD&amp;COG: Create cognitive applications"/>
    <x v="0"/>
    <m/>
  </r>
  <r>
    <s v="EH-XENTB8Z"/>
    <x v="0"/>
    <s v="UKI"/>
    <s v="CLYDESDALE BANK PLC"/>
    <s v="Blockchain"/>
    <x v="0"/>
    <x v="1"/>
    <m/>
    <m/>
    <x v="0"/>
    <x v="0"/>
    <d v="2017-11-24T00:00:00"/>
    <s v="03/15/2017 10:12am"/>
    <x v="1"/>
    <d v="2017-11-24T00:00:00"/>
    <n v="155000"/>
    <n v="0.155"/>
    <n v="12"/>
    <s v="03/16/2017 02:32am"/>
    <s v="NIR"/>
    <x v="3"/>
    <s v="Cloud Developer Service"/>
    <s v="IBM Bluemix Dedicated - Supported Runtimes for Containers"/>
    <s v="William (WILLIAM) Mullen"/>
    <m/>
    <x v="0"/>
    <m/>
  </r>
  <r>
    <s v="KZ-2JUTY14"/>
    <x v="0"/>
    <s v="UKI"/>
    <s v="SCOTTISH POWER PLC"/>
    <s v="Blockchain"/>
    <x v="4"/>
    <x v="1"/>
    <m/>
    <m/>
    <x v="0"/>
    <x v="8"/>
    <d v="2017-11-24T00:00:00"/>
    <s v="03/15/2017 09:37am"/>
    <x v="1"/>
    <d v="2017-11-24T00:00:00"/>
    <n v="155000"/>
    <n v="0.155"/>
    <n v="12"/>
    <s v="03/16/2017 02:32am"/>
    <s v="NIR"/>
    <x v="3"/>
    <s v="Cloud Developer Service"/>
    <s v="IBM Bluemix Dedicated - Supported Runtimes for Containers"/>
    <s v="William (WILLIAM) Mullen"/>
    <m/>
    <x v="0"/>
    <m/>
  </r>
  <r>
    <s v="XI-2R1XM9W"/>
    <x v="0"/>
    <s v="UKI"/>
    <s v="AEGON EDC LTD"/>
    <s v="Blockchain"/>
    <x v="0"/>
    <x v="1"/>
    <m/>
    <m/>
    <x v="0"/>
    <x v="6"/>
    <d v="2017-11-24T00:00:00"/>
    <s v="03/15/2017 10:15am"/>
    <x v="1"/>
    <d v="2017-11-24T00:00:00"/>
    <n v="155000"/>
    <n v="0.155"/>
    <n v="12"/>
    <s v="03/16/2017 02:32am"/>
    <s v="NIR"/>
    <x v="3"/>
    <s v="Cloud Developer Service"/>
    <s v="IBM Bluemix Dedicated - Supported Runtimes for Containers"/>
    <s v="William (WILLIAM) Mullen"/>
    <m/>
    <x v="0"/>
    <m/>
  </r>
  <r>
    <s v="HE-J43DNK3"/>
    <x v="1"/>
    <s v="US Finance Service"/>
    <s v="PNC BANK NATIONAL ASSOCIATION"/>
    <s v="Blockchain PoC"/>
    <x v="0"/>
    <x v="1"/>
    <m/>
    <m/>
    <x v="1"/>
    <x v="0"/>
    <d v="2017-08-27T00:00:00"/>
    <s v="02/27/2017 03:10pm"/>
    <x v="3"/>
    <d v="2017-08-27T00:00:00"/>
    <n v="155000"/>
    <n v="0.155"/>
    <n v="3"/>
    <s v="06/15/2017 01:31am"/>
    <s v="Stretch"/>
    <x v="3"/>
    <s v="Cloud Developer Service"/>
    <s v="IBM Bluemix Garage - MVP"/>
    <s v="Mark J. (Mark) Sullivan"/>
    <s v="ISA-BankFS08-Blockchain, NONE:No code/solution involved"/>
    <x v="0"/>
    <m/>
  </r>
  <r>
    <s v="J5-FCRY3F5"/>
    <x v="1"/>
    <s v="US Finance Service"/>
    <s v="STATE FARM MUTUAL AUTOMOBILE INSURANCE COMPANY"/>
    <s v="Blockchain MVP with ITR&amp;D"/>
    <x v="0"/>
    <x v="1"/>
    <m/>
    <m/>
    <x v="2"/>
    <x v="6"/>
    <d v="2017-06-07T00:00:00"/>
    <s v="02/28/2017 12:24pm"/>
    <x v="6"/>
    <d v="2017-06-09T00:00:00"/>
    <n v="155000"/>
    <n v="0.155"/>
    <n v="3"/>
    <s v="06/15/2017 01:31am"/>
    <s v="Won"/>
    <x v="3"/>
    <s v="Cloud Developer Service"/>
    <s v="IBM Bluemix Garage - MVP"/>
    <s v="Samuel S. (Samuel) Kramer"/>
    <s v="ASASERVC:Cloud Business Solution (CBS), EXTCNAPP:CLD&amp;COG: Extend cloud native apps &amp; data, ISA-BankInsFS09SEC-Security"/>
    <x v="0"/>
    <m/>
  </r>
  <r>
    <s v="B6-5IFVKPC"/>
    <x v="2"/>
    <s v="ANZ"/>
    <s v="AUSTRALIAN TAXATION OFFICE                                            "/>
    <s v="eInvoicing DNS SaaS Solution"/>
    <x v="3"/>
    <x v="1"/>
    <m/>
    <m/>
    <x v="0"/>
    <x v="12"/>
    <d v="2017-10-21T00:00:00"/>
    <d v="2017-03-22T00:00:00"/>
    <x v="3"/>
    <d v="2017-10-21T00:00:00"/>
    <n v="155000"/>
    <n v="0.155"/>
    <n v="12"/>
    <d v="2017-07-06T00:00:00"/>
    <s v="Stretch"/>
    <x v="0"/>
    <s v="Cog Process Trnsfmtn"/>
    <s v="CPR: Blockchain Consulting"/>
    <s v="KARBOWIAK, JOHN A (John)"/>
    <m/>
    <x v="0"/>
    <m/>
  </r>
  <r>
    <s v="T5-C3JNX0W"/>
    <x v="0"/>
    <s v="UKI"/>
    <s v="NATIONAL GRID PLC"/>
    <s v="Blockchain POC"/>
    <x v="4"/>
    <x v="1"/>
    <m/>
    <m/>
    <x v="1"/>
    <x v="8"/>
    <d v="2017-09-01T00:00:00"/>
    <s v="04/05/2017 11:49am"/>
    <x v="3"/>
    <d v="2017-09-01T00:00:00"/>
    <n v="155000"/>
    <n v="0.155"/>
    <n v="12"/>
    <s v="06/22/2017 01:32am"/>
    <s v="Stretch"/>
    <x v="0"/>
    <s v="Cloud Application Innovation"/>
    <s v="CAI - Digital Operations"/>
    <s v="Adam (ADAM) Jones"/>
    <s v="ANADVNCE:ANA SP: Advanced Analytics"/>
    <x v="0"/>
    <m/>
  </r>
  <r>
    <s v="Q1-V4YNHEJ"/>
    <x v="2"/>
    <s v="ANZ"/>
    <s v="BHP BILLITON IRON ORE PTY LTD"/>
    <s v="Block Chain"/>
    <x v="1"/>
    <x v="1"/>
    <m/>
    <m/>
    <x v="0"/>
    <x v="2"/>
    <d v="2017-10-27T00:00:00"/>
    <s v="05/22/2017 12:08am"/>
    <x v="1"/>
    <d v="2017-10-27T00:00:00"/>
    <n v="155000"/>
    <n v="0.155"/>
    <n v="12"/>
    <s v="05/22/2017 12:08am"/>
    <s v="NIR"/>
    <x v="0"/>
    <s v="Cloud Application Innovation"/>
    <s v="CAI Big Data Srvs Blockchain on Big Data"/>
    <s v="JEREMY (Jeremy) SHANNON"/>
    <s v="SOFTLAYR:Softlayer enabled Cloud opportunity"/>
    <x v="0"/>
    <m/>
  </r>
  <r>
    <s v="HO-T7C4WTQ"/>
    <x v="2"/>
    <s v="ANZ"/>
    <s v="EHEALTH NSW"/>
    <s v="Blockchain in Healthcare"/>
    <x v="3"/>
    <x v="1"/>
    <m/>
    <m/>
    <x v="1"/>
    <x v="11"/>
    <d v="2017-09-28T00:00:00"/>
    <s v="07/10/2017 10:15pm"/>
    <x v="3"/>
    <d v="2017-09-28T00:00:00"/>
    <n v="155000"/>
    <n v="0.155"/>
    <n v="12"/>
    <s v="07/13/2017 01:32am"/>
    <s v="Stretch"/>
    <x v="0"/>
    <s v="Cognitive Process Transformation"/>
    <s v="CPR: Blockchain Consulting"/>
    <s v="RUPINA (Rupina) MENZAGOPIAN"/>
    <s v="NONE:No code/solution involved"/>
    <x v="0"/>
    <m/>
  </r>
  <r>
    <s v="F1-8GGOMRW"/>
    <x v="0"/>
    <s v="UKI"/>
    <s v="BARCLAYS BANK PLC"/>
    <s v="Blockchain cross border payments project"/>
    <x v="0"/>
    <x v="1"/>
    <m/>
    <m/>
    <x v="0"/>
    <x v="0"/>
    <d v="2017-10-18T00:00:00"/>
    <s v="06/21/2017 04:32am"/>
    <x v="3"/>
    <d v="2017-10-18T00:00:00"/>
    <n v="155000"/>
    <n v="0.155"/>
    <n v="12"/>
    <s v="07/20/2017 01:32am"/>
    <s v="NIR"/>
    <x v="0"/>
    <s v="Cognitive Process Transformation"/>
    <s v="CPR: Blockchain Consulting"/>
    <s v="Christine (CHRISTINE) Bray"/>
    <s v="ISA-BankFS08-Blockchain"/>
    <x v="0"/>
    <m/>
  </r>
  <r>
    <s v="QG-NYARABS"/>
    <x v="0"/>
    <s v="UKI"/>
    <s v="BURBERRYS"/>
    <s v="Blockchain"/>
    <x v="2"/>
    <x v="1"/>
    <m/>
    <m/>
    <x v="1"/>
    <x v="3"/>
    <d v="2017-09-22T00:00:00"/>
    <s v="05/18/2017 07:47am"/>
    <x v="3"/>
    <d v="2017-09-22T00:00:00"/>
    <n v="155000"/>
    <n v="0.155"/>
    <n v="12"/>
    <s v="07/10/2017 09:21am"/>
    <s v="Stretch"/>
    <x v="0"/>
    <s v="Cognitive Process Transformation"/>
    <s v="CPR: Blockchain Consulting"/>
    <s v="Jack (JACK) Barker"/>
    <s v="NONE:No code/solution involved"/>
    <x v="0"/>
    <m/>
  </r>
  <r>
    <s v="6A-P62TULP"/>
    <x v="0"/>
    <s v="UKI"/>
    <s v="THOMSON REUTERS GROUP LTD"/>
    <s v="Blockchain Digital Rights"/>
    <x v="4"/>
    <x v="1"/>
    <m/>
    <m/>
    <x v="1"/>
    <x v="9"/>
    <d v="2017-08-24T00:00:00"/>
    <s v="01/12/2017 01:47pm"/>
    <x v="1"/>
    <d v="2017-08-24T00:00:00"/>
    <n v="155000"/>
    <n v="0.155"/>
    <n v="12"/>
    <s v="01/22/2017 02:37pm"/>
    <s v="Stretch"/>
    <x v="2"/>
    <s v="Infrastructure Services"/>
    <s v="6950-16G GTS MHAS Split for Commerce Managed Hosted"/>
    <s v="C. (ANDREA) Williamson"/>
    <m/>
    <x v="0"/>
    <m/>
  </r>
  <r>
    <s v="XI-OUHOJWO"/>
    <x v="0"/>
    <s v="UKI"/>
    <s v="BESA PUBLICATIONS LTD."/>
    <s v="Blockchain Infrastructure to support BESA MVP"/>
    <x v="4"/>
    <x v="1"/>
    <m/>
    <m/>
    <x v="1"/>
    <x v="9"/>
    <d v="2017-08-31T00:00:00"/>
    <s v="06/05/2017 03:55am"/>
    <x v="1"/>
    <d v="2017-08-31T00:00:00"/>
    <n v="155000"/>
    <n v="0.155"/>
    <n v="12"/>
    <s v="06/08/2017 01:31am"/>
    <s v="NIR"/>
    <x v="5"/>
    <s v="Industry Platform"/>
    <s v="High Security Business Network"/>
    <s v="Matthew (MATTHEW) Roberts"/>
    <s v="ZBLKPOC:HW SP: Blockchain Proof of Concept"/>
    <x v="0"/>
    <m/>
  </r>
  <r>
    <s v="3X-A54SNKM"/>
    <x v="3"/>
    <s v="Brazil"/>
    <s v="COMERC COMERCIALIZADORA DE ENE RGIA ELETRICA LTDA"/>
    <s v="Projeto Blockchain"/>
    <x v="4"/>
    <x v="1"/>
    <m/>
    <m/>
    <x v="0"/>
    <x v="8"/>
    <d v="2017-10-19T00:00:00"/>
    <s v="07/21/2017 06:37am"/>
    <x v="3"/>
    <d v="2017-10-19T00:00:00"/>
    <n v="151897"/>
    <n v="0.151897"/>
    <n v="12"/>
    <s v="07/27/2017 01:32am"/>
    <s v="Stretch"/>
    <x v="3"/>
    <s v="Cloud Developer Service"/>
    <s v="Bluemix Public Subscription"/>
    <s v="Juliano Barreto (JULIANO) Rumpel"/>
    <s v="ISA-999-NoSolutionSold"/>
    <x v="0"/>
    <m/>
  </r>
  <r>
    <s v="HS-BAK03UP"/>
    <x v="3"/>
    <s v="Brazil"/>
    <s v="VALE S.A."/>
    <s v="Blockchain - Mine to Ship"/>
    <x v="1"/>
    <x v="1"/>
    <m/>
    <m/>
    <x v="0"/>
    <x v="2"/>
    <d v="2017-12-22T00:00:00"/>
    <s v="06/27/2017 04:18pm"/>
    <x v="1"/>
    <d v="2017-12-22T00:00:00"/>
    <n v="151897"/>
    <n v="0.151897"/>
    <n v="12"/>
    <s v="07/22/2017 11:46am"/>
    <s v="Stretch"/>
    <x v="0"/>
    <s v="Cognitive Process Transformation"/>
    <s v="CPR: Blockchain Consulting"/>
    <s v="LUIZ FILIPE (LUIZ FILIPE) PERUSIN TEIXEIRA"/>
    <m/>
    <x v="0"/>
    <m/>
  </r>
  <r>
    <s v="K3-HIXF7RI"/>
    <x v="3"/>
    <s v="Brazil"/>
    <s v="ITAU UNIBANCO S.A."/>
    <s v="Blockchain - Itau WMS"/>
    <x v="0"/>
    <x v="1"/>
    <m/>
    <m/>
    <x v="0"/>
    <x v="0"/>
    <d v="2017-10-30T00:00:00"/>
    <s v="05/17/2017 12:59pm"/>
    <x v="1"/>
    <d v="2017-10-30T00:00:00"/>
    <n v="151896"/>
    <n v="0.151896"/>
    <n v="12"/>
    <s v="07/22/2017 11:42am"/>
    <s v="NIR"/>
    <x v="0"/>
    <s v="Cognitive Process Transformation"/>
    <s v="CPR: Blockchain Consulting"/>
    <s v="FERNANDO (FERNANDO) DE FREITAS BARRA"/>
    <m/>
    <x v="0"/>
    <m/>
  </r>
  <r>
    <s v="2W-HV2H78R"/>
    <x v="0"/>
    <s v="DACH"/>
    <s v="Kali und Salz GmbH"/>
    <s v="Blockchain for Food Supplychain"/>
    <x v="1"/>
    <x v="1"/>
    <m/>
    <m/>
    <x v="0"/>
    <x v="4"/>
    <d v="2017-11-30T00:00:00"/>
    <s v="06/07/2017 08:31am"/>
    <x v="1"/>
    <d v="2017-11-30T00:00:00"/>
    <n v="151000"/>
    <n v="0.151"/>
    <n v="12"/>
    <s v="07/24/2017 12:15pm"/>
    <s v="NIR"/>
    <x v="0"/>
    <s v="Cognitive Process Transformation"/>
    <s v="CPR: Blockchain Consulting"/>
    <s v="DATA WITHHELD"/>
    <s v="ISA-AutoIS07-DigitSupplyChain"/>
    <x v="0"/>
    <m/>
  </r>
  <r>
    <s v="TO-KSY2HTW"/>
    <x v="0"/>
    <s v="DACH"/>
    <s v="Lisa Dräxlmaier GmbH"/>
    <s v="Blockchain"/>
    <x v="1"/>
    <x v="1"/>
    <m/>
    <m/>
    <x v="1"/>
    <x v="1"/>
    <d v="2017-08-06T00:00:00"/>
    <s v="05/08/2017 12:29pm"/>
    <x v="1"/>
    <d v="2017-09-30T00:00:00"/>
    <n v="151000"/>
    <n v="0.151"/>
    <n v="12"/>
    <s v="06/12/2017 07:17am"/>
    <s v="NIR"/>
    <x v="0"/>
    <s v="Cognitive Process Transformation"/>
    <s v="CPR: Blockchain Consulting"/>
    <s v="DATA WITHHELD"/>
    <s v="ISA-IPIS60-CogValueChain"/>
    <x v="0"/>
    <m/>
  </r>
  <r>
    <s v="TL-WEVC6NV"/>
    <x v="0"/>
    <s v="DACH"/>
    <s v="DekaBank"/>
    <s v="PoC Blockchain Use Case Validierung und Garage"/>
    <x v="0"/>
    <x v="1"/>
    <m/>
    <m/>
    <x v="1"/>
    <x v="0"/>
    <d v="2017-09-20T00:00:00"/>
    <s v="02/03/2017 09:08am"/>
    <x v="1"/>
    <d v="2017-09-20T00:00:00"/>
    <n v="151000"/>
    <n v="0.151"/>
    <n v="12"/>
    <s v="04/10/2017 01:22pm"/>
    <s v="NIR"/>
    <x v="0"/>
    <s v="Cognitive Process Transformation"/>
    <m/>
    <s v="DATA WITHHELD"/>
    <s v="ISA-BankFMFS03-BackOfficeOps"/>
    <x v="0"/>
    <m/>
  </r>
  <r>
    <s v="K2-ANCUIN9"/>
    <x v="6"/>
    <s v="GCG"/>
    <s v="TAI-SIN BANK"/>
    <s v="TSB GLN Blockchain PoC project"/>
    <x v="0"/>
    <x v="1"/>
    <m/>
    <m/>
    <x v="1"/>
    <x v="0"/>
    <d v="2017-09-28T00:00:00"/>
    <s v="07/17/2017 06:35am"/>
    <x v="3"/>
    <d v="2017-09-28T00:00:00"/>
    <n v="150939"/>
    <n v="0.15093899999999999"/>
    <n v="12"/>
    <s v="07/20/2017 02:12am"/>
    <s v="Stretch"/>
    <x v="0"/>
    <s v="Cognitive Process Transformation"/>
    <s v="CPR: Blockchain Consulting"/>
    <s v="JESSICA (JESSICA) TI"/>
    <s v="ZBLKPOC:HW SP: Blockchain Proof of Concept"/>
    <x v="0"/>
    <m/>
  </r>
  <r>
    <s v="08-VLB2JL1"/>
    <x v="1"/>
    <s v="US Distribution"/>
    <s v="ALTRIA CLIENT SERVICES INC."/>
    <s v="Bluemix/Blockchain"/>
    <x v="2"/>
    <x v="1"/>
    <m/>
    <m/>
    <x v="0"/>
    <x v="3"/>
    <d v="2017-12-22T00:00:00"/>
    <s v="07/26/2017 11:29am"/>
    <x v="3"/>
    <d v="2017-12-22T00:00:00"/>
    <n v="150000"/>
    <n v="0.15"/>
    <n v="12"/>
    <s v="07/27/2017 01:32am"/>
    <s v="Stretch"/>
    <x v="3"/>
    <s v="Cloud Developer Service"/>
    <s v="WS Bluemix Public Subscription"/>
    <s v="Debra A. (Debbie) Greenberg"/>
    <s v="NONE:No code/solution involved"/>
    <x v="0"/>
    <m/>
  </r>
  <r>
    <s v="TL-X2394M6"/>
    <x v="1"/>
    <s v="US Industrial"/>
    <s v="TOYOTA FINANCIAL SERVICES"/>
    <s v="Toyota - Blockchain for Toyota Financial Services"/>
    <x v="1"/>
    <x v="1"/>
    <m/>
    <m/>
    <x v="0"/>
    <x v="1"/>
    <d v="2017-11-30T00:00:00"/>
    <s v="07/23/2017 01:38pm"/>
    <x v="3"/>
    <d v="2017-11-30T00:00:00"/>
    <n v="150000"/>
    <n v="0.15"/>
    <n v="12"/>
    <s v="07/27/2017 01:32am"/>
    <s v="Stretch"/>
    <x v="0"/>
    <s v="Cognitive Process Transformation"/>
    <s v="CPR: Blockchain - Apple"/>
    <s v="RANDY (RANDY) KENYON"/>
    <s v="ISA-999-NoSolutionSold"/>
    <x v="0"/>
    <m/>
  </r>
  <r>
    <s v="8H-07RZJ9X"/>
    <x v="0"/>
    <s v="DACH"/>
    <s v="OMV AKTIENGESELLSCHAFT"/>
    <s v="ROUTEX - Design - Blockchain"/>
    <x v="1"/>
    <x v="1"/>
    <m/>
    <m/>
    <x v="1"/>
    <x v="4"/>
    <d v="2017-09-29T00:00:00"/>
    <s v="07/24/2017 11:01am"/>
    <x v="1"/>
    <d v="2017-09-29T00:00:00"/>
    <n v="150000"/>
    <n v="0.15"/>
    <n v="12"/>
    <s v="07/24/2017 11:01am"/>
    <s v="Stretch"/>
    <x v="0"/>
    <s v="Cognitive Process Transformation"/>
    <s v="CPR: Blockchain Consulting"/>
    <s v="DATA WITHHELD"/>
    <m/>
    <x v="0"/>
    <m/>
  </r>
  <r>
    <s v="U2-KFYTI3U"/>
    <x v="0"/>
    <s v="UKI"/>
    <s v="BP OIL INTERNATIONAL LTD"/>
    <s v="Blockchain - re imagine business networks"/>
    <x v="1"/>
    <x v="1"/>
    <m/>
    <m/>
    <x v="0"/>
    <x v="4"/>
    <d v="2017-12-29T00:00:00"/>
    <s v="07/24/2017 04:52pm"/>
    <x v="1"/>
    <d v="2017-12-29T00:00:00"/>
    <n v="150000"/>
    <n v="0.15"/>
    <n v="12"/>
    <s v="07/27/2017 01:32am"/>
    <s v="Stretch"/>
    <x v="5"/>
    <s v="Industry Platform"/>
    <m/>
    <s v="Hattie (HATTIE) Lister"/>
    <s v="BLKHSBN:HW SP: Blockchain High Sec Bus Netwk Blmix"/>
    <x v="0"/>
    <m/>
  </r>
  <r>
    <s v="B5-RAREA69"/>
    <x v="1"/>
    <s v="US Public"/>
    <s v="TEXAS DEPARTMENT OF TRANSPORTATION"/>
    <s v="Blockchain at Texas Dept of Transportation"/>
    <x v="3"/>
    <x v="1"/>
    <m/>
    <m/>
    <x v="0"/>
    <x v="12"/>
    <d v="2017-12-29T00:00:00"/>
    <s v="07/21/2017 11:50am"/>
    <x v="1"/>
    <d v="2017-12-29T00:00:00"/>
    <n v="150000"/>
    <n v="0.15"/>
    <n v="12"/>
    <s v="07/27/2017 01:32am"/>
    <s v="NIR"/>
    <x v="5"/>
    <s v="Industry Platform"/>
    <m/>
    <s v="ERIC B. (Eric) FAHRENKOPF"/>
    <s v="BLKHSBN:HW SP: Blockchain High Sec Bus Netwk Blmix"/>
    <x v="0"/>
    <m/>
  </r>
  <r>
    <s v="RH-9SX4Y1T"/>
    <x v="2"/>
    <s v="Korea"/>
    <s v="HANA BANK CO., LTD."/>
    <s v="Hana bank blockchain poc for trade finance"/>
    <x v="0"/>
    <x v="1"/>
    <m/>
    <m/>
    <x v="1"/>
    <x v="0"/>
    <d v="2017-08-04T00:00:00"/>
    <s v="02/20/2017 09:23pm"/>
    <x v="0"/>
    <d v="2017-09-27T00:00:00"/>
    <n v="150000"/>
    <n v="0.15"/>
    <n v="12"/>
    <s v="07/26/2017 11:04pm"/>
    <s v="At Risk"/>
    <x v="3"/>
    <s v="Cloud Unit Services"/>
    <s v="6950-95N IBM Cloud Advisory Services (Cloud BU)"/>
    <s v="Jin Hyoe (JIN HYOE) Kim"/>
    <s v="ISA-BankFS08-Blockchain"/>
    <x v="0"/>
    <m/>
  </r>
  <r>
    <s v="WK-K9EKE2U"/>
    <x v="2"/>
    <s v="ASEAN"/>
    <s v="GOVERNMENT SAVINGS BANK (HQ)"/>
    <s v="Blockchain for GSB"/>
    <x v="0"/>
    <x v="1"/>
    <m/>
    <m/>
    <x v="0"/>
    <x v="0"/>
    <d v="2017-12-28T00:00:00"/>
    <s v="12/01/2016 02:50am"/>
    <x v="3"/>
    <d v="2017-12-28T00:00:00"/>
    <n v="150000"/>
    <n v="0.15"/>
    <n v="12"/>
    <s v="07/27/2017 01:32am"/>
    <s v="Stretch"/>
    <x v="3"/>
    <s v="Cloud Developer Service"/>
    <s v="Bluemix Pay As You Go"/>
    <s v="Nattachai (NATTACHAI) Wadwongtham"/>
    <s v="ISA-999-NoSolutionSold"/>
    <x v="0"/>
    <m/>
  </r>
  <r>
    <s v="20-0RAJ2I9"/>
    <x v="6"/>
    <s v="GCG"/>
    <s v="CHINA CITIC BANK INTERNATIONAL LIMITED"/>
    <s v="Blockchain Garage"/>
    <x v="0"/>
    <x v="1"/>
    <m/>
    <m/>
    <x v="1"/>
    <x v="0"/>
    <d v="2017-07-05T00:00:00"/>
    <s v="07/12/2016 11:38am"/>
    <x v="3"/>
    <d v="2017-07-05T00:00:00"/>
    <n v="150000"/>
    <n v="0.15"/>
    <n v="12"/>
    <s v="06/27/2017 09:31pm"/>
    <s v="Stretch"/>
    <x v="3"/>
    <s v="Cloud Developer Service"/>
    <s v="Bluemix Pay As You Go"/>
    <s v="CANDACE (CANDACE) Chan"/>
    <s v="ISA-BankFS08-Blockchain"/>
    <x v="0"/>
    <m/>
  </r>
  <r>
    <s v="JP-LUEYAZS"/>
    <x v="1"/>
    <s v="US Distribution"/>
    <s v="TARGET CORPORATION"/>
    <s v="Blockchain @ Target (Art of Possible)"/>
    <x v="2"/>
    <x v="1"/>
    <m/>
    <m/>
    <x v="1"/>
    <x v="3"/>
    <d v="2017-09-11T00:00:00"/>
    <s v="06/13/2017 10:18am"/>
    <x v="0"/>
    <d v="2017-09-11T00:00:00"/>
    <n v="150000"/>
    <n v="0.15"/>
    <n v="12"/>
    <s v="06/15/2017 01:32am"/>
    <s v="Key stretch"/>
    <x v="3"/>
    <s v="Cloud Developer Service"/>
    <s v="Bluemix Pay As You Go"/>
    <s v="MICHELLE (Michelle) MILLER"/>
    <s v="CLOUD1:All Cloud Sales other than to Cloud SPs"/>
    <x v="0"/>
    <m/>
  </r>
  <r>
    <s v="VS-F129UXQ"/>
    <x v="3"/>
    <s v="SSA"/>
    <s v="AGENCIA DE VIAJES Y TURISMO AVIATUR SA"/>
    <s v="CLOBLO Blockchain - Grupo Aviatur (Agencia de viajes y turismo y Carga)"/>
    <x v="4"/>
    <x v="1"/>
    <m/>
    <m/>
    <x v="1"/>
    <x v="9"/>
    <d v="2017-08-25T00:00:00"/>
    <s v="02/14/2017 04:34pm"/>
    <x v="3"/>
    <d v="2017-08-25T00:00:00"/>
    <n v="150000"/>
    <n v="0.15"/>
    <n v="12"/>
    <s v="05/25/2017 01:32am"/>
    <s v="Stretch"/>
    <x v="3"/>
    <s v="Cloud Developer Service"/>
    <s v="Bluemix Public Subscription"/>
    <s v="Candy Giselle (CANDY GISELLE) Hernandez Garcia"/>
    <s v="BLKHSBN:HW SP: Blockchain High Sec Bus Netwk Blmix, ISA-999-NoSolutionSold, ZBLKPOC:HW SP: Blockchain Proof of Concept"/>
    <x v="0"/>
    <m/>
  </r>
  <r>
    <s v="5K-QU0B51A"/>
    <x v="1"/>
    <s v="US Federal"/>
    <s v="US DEPT OF HEALTH &amp; HUMAN SERVICES"/>
    <s v="CDC- BlockChain"/>
    <x v="3"/>
    <x v="1"/>
    <m/>
    <m/>
    <x v="1"/>
    <x v="12"/>
    <d v="2017-07-28T00:00:00"/>
    <s v="12/13/2016 05:40pm"/>
    <x v="1"/>
    <d v="2017-07-28T00:00:00"/>
    <n v="150000"/>
    <n v="0.15"/>
    <n v="12"/>
    <s v="02/19/2017 03:10am"/>
    <s v="NIR"/>
    <x v="3"/>
    <s v="Cloud Developer Service"/>
    <s v="Bluemix Public Subscription"/>
    <s v="Felecia R. (Felecia) Kornegay"/>
    <m/>
    <x v="0"/>
    <m/>
  </r>
  <r>
    <s v="UK-7GFSMEF"/>
    <x v="1"/>
    <s v="US Finance Service"/>
    <s v="DFS SERVICES LLC"/>
    <s v="Blockchain for Discover"/>
    <x v="0"/>
    <x v="1"/>
    <m/>
    <m/>
    <x v="1"/>
    <x v="0"/>
    <d v="2017-09-15T00:00:00"/>
    <s v="02/10/2017 11:22am"/>
    <x v="3"/>
    <d v="2017-09-15T00:00:00"/>
    <n v="150000"/>
    <n v="0.15"/>
    <n v="12"/>
    <s v="05/25/2017 01:32am"/>
    <s v="Stretch"/>
    <x v="3"/>
    <s v="Cloud Developer Service"/>
    <s v="Bluemix Public Subscription"/>
    <s v="Leslie N. (Leslie) Korhan"/>
    <s v="CLOUD1:All Cloud Sales other than to Cloud SPs"/>
    <x v="0"/>
    <m/>
  </r>
  <r>
    <s v="YX-9CZL7MB"/>
    <x v="1"/>
    <s v="US Finance Service"/>
    <s v="DEPOSITORY TRUST CLEARING CORP"/>
    <s v="BlueMix Toolchain for Blockchain Development"/>
    <x v="0"/>
    <x v="1"/>
    <m/>
    <m/>
    <x v="0"/>
    <x v="0"/>
    <d v="2017-10-05T00:00:00"/>
    <s v="03/20/2017 03:12pm"/>
    <x v="3"/>
    <d v="2017-10-05T00:00:00"/>
    <n v="150000"/>
    <n v="0.15"/>
    <n v="12"/>
    <s v="07/20/2017 01:32am"/>
    <s v="NIR"/>
    <x v="3"/>
    <s v="Cloud Developer Service"/>
    <s v="Bluemix Public Subscription"/>
    <s v="ROBERT C. (Robert) MILLER"/>
    <s v="ISA-999-NoSolutionSold"/>
    <x v="0"/>
    <m/>
  </r>
  <r>
    <s v="6A-O4SKMM9"/>
    <x v="1"/>
    <s v="US Public"/>
    <s v="ABBOTT"/>
    <s v="Bluemix Subscription for Blockchain"/>
    <x v="3"/>
    <x v="1"/>
    <m/>
    <m/>
    <x v="0"/>
    <x v="11"/>
    <d v="2017-11-10T00:00:00"/>
    <s v="02/27/2017 04:21pm"/>
    <x v="3"/>
    <d v="2017-11-10T00:00:00"/>
    <n v="150000"/>
    <n v="0.15"/>
    <n v="12"/>
    <s v="07/06/2017 01:32am"/>
    <s v="Stretch"/>
    <x v="3"/>
    <s v="Cloud Developer Service"/>
    <s v="IBM Bluemix Dedicated - Containers"/>
    <s v="Gary R. (Gary) Geiger"/>
    <s v="NONE:No code/solution involved"/>
    <x v="0"/>
    <m/>
  </r>
  <r>
    <s v="KG-1XQFV7T"/>
    <x v="2"/>
    <s v="Korea"/>
    <s v="HANA FINANCIAL GROUP"/>
    <s v="[KEB Hana Bank] Bluemix &amp; Blockchain for GLN PoC"/>
    <x v="0"/>
    <x v="1"/>
    <m/>
    <m/>
    <x v="1"/>
    <x v="0"/>
    <d v="2017-09-22T00:00:00"/>
    <s v="11/20/2016 08:22pm"/>
    <x v="0"/>
    <d v="2017-09-22T00:00:00"/>
    <n v="150000"/>
    <n v="0.15"/>
    <n v="12"/>
    <s v="07/20/2017 01:33am"/>
    <s v="Key stretch"/>
    <x v="3"/>
    <s v="Cloud Developer Service"/>
    <s v="IBM Bluemix Dedicated - Runtimes"/>
    <s v="Jin Hyoe (JIN HYOE) Kim"/>
    <s v="CLOUD1:All Cloud Sales other than to Cloud SPs"/>
    <x v="0"/>
    <m/>
  </r>
  <r>
    <s v="ER-AJYXU1F"/>
    <x v="1"/>
    <s v="US Federal"/>
    <s v="BUREAU OF CUSTOMS AND BORDER PROTECTION"/>
    <s v="CBP - Blockchain 2017 - Advanced Clearance for Arriving Passengers"/>
    <x v="3"/>
    <x v="1"/>
    <m/>
    <m/>
    <x v="1"/>
    <x v="12"/>
    <d v="2017-09-28T00:00:00"/>
    <s v="05/02/2017 01:47pm"/>
    <x v="3"/>
    <d v="2017-09-28T00:00:00"/>
    <n v="150000"/>
    <n v="0.15"/>
    <n v="12"/>
    <s v="07/20/2017 01:32am"/>
    <s v="NIR"/>
    <x v="3"/>
    <s v="Cloud Developer Service"/>
    <s v="IBM Bluemix Dedicated - Runtimes"/>
    <s v="JOHN G. (John) JURKIN"/>
    <s v="BLKHSBN:HW SP: Blockchain High Sec Bus Netwk Blmix"/>
    <x v="0"/>
    <m/>
  </r>
  <r>
    <s v="LD-7ZPLQE0"/>
    <x v="6"/>
    <s v="GCG"/>
    <s v="THE BANK OF EAST ASIA (CHINA) LIMITED"/>
    <s v="Blockchain Garage"/>
    <x v="0"/>
    <x v="1"/>
    <m/>
    <m/>
    <x v="1"/>
    <x v="0"/>
    <d v="2017-09-29T00:00:00"/>
    <s v="06/07/2017 12:04pm"/>
    <x v="3"/>
    <d v="2017-09-29T00:00:00"/>
    <n v="150000"/>
    <n v="0.15"/>
    <n v="12"/>
    <s v="07/27/2017 01:32am"/>
    <s v="Stretch"/>
    <x v="3"/>
    <s v="Cloud Developer Service"/>
    <s v="IBM Bluemix Garage - Architecture"/>
    <s v="LU LU (LU LU) WANG"/>
    <s v="ISA-BankFS08-Blockchain"/>
    <x v="0"/>
    <m/>
  </r>
  <r>
    <s v="P4-GU2K5FH"/>
    <x v="1"/>
    <s v="US Public"/>
    <s v="BCBSM, INC."/>
    <s v="BlockChain"/>
    <x v="3"/>
    <x v="1"/>
    <m/>
    <m/>
    <x v="0"/>
    <x v="6"/>
    <d v="2017-12-28T00:00:00"/>
    <s v="03/08/2017 09:57am"/>
    <x v="3"/>
    <d v="2017-12-28T00:00:00"/>
    <n v="150000"/>
    <n v="0.15"/>
    <n v="3"/>
    <s v="07/06/2017 01:32am"/>
    <s v="Key stretch"/>
    <x v="3"/>
    <s v="Cloud Developer Service"/>
    <s v="IBM Bluemix Garage - Design Thinking"/>
    <s v="Mohammad (Mohammad) Ahmed"/>
    <s v="CLOUD1:All Cloud Sales other than to Cloud SPs, DEVCNAPP:CLD&amp;COG: Develop cloud native apps"/>
    <x v="0"/>
    <m/>
  </r>
  <r>
    <s v="VV-S5NX2AN"/>
    <x v="2"/>
    <s v="ASEAN"/>
    <s v="DBS BANK LTD."/>
    <s v="Blockchain (IDC Asian Financial Congress )"/>
    <x v="0"/>
    <x v="1"/>
    <m/>
    <m/>
    <x v="1"/>
    <x v="0"/>
    <d v="2017-09-28T00:00:00"/>
    <s v="03/24/2017 02:46pm"/>
    <x v="3"/>
    <d v="2017-09-28T00:00:00"/>
    <n v="150000"/>
    <n v="0.15"/>
    <n v="12"/>
    <s v="05/25/2017 01:32am"/>
    <s v="NIR"/>
    <x v="3"/>
    <s v="Cloud Developer Service"/>
    <s v="IBM Bluemix Garage - MVP"/>
    <s v="CHETAN KUMAR (Chetan Kumar) KRISHNAMURTHY"/>
    <s v="CLOUD1:All Cloud Sales other than to Cloud SPs"/>
    <x v="0"/>
    <m/>
  </r>
  <r>
    <s v="83-3QSCJZ9"/>
    <x v="1"/>
    <s v="US Distribution"/>
    <s v="UNITED AIRLINES INC"/>
    <s v="United &amp; IATA Blockchain"/>
    <x v="2"/>
    <x v="1"/>
    <m/>
    <m/>
    <x v="0"/>
    <x v="7"/>
    <d v="2017-10-27T00:00:00"/>
    <s v="05/03/2017 01:11pm"/>
    <x v="3"/>
    <d v="2017-10-27T00:00:00"/>
    <n v="150000"/>
    <n v="0.15"/>
    <n v="2"/>
    <s v="07/13/2017 01:32am"/>
    <s v="Stretch"/>
    <x v="3"/>
    <s v="Cloud Developer Service"/>
    <s v="IBM Bluemix Garage - MVP"/>
    <s v="Diane E. (Diane) Shimmon"/>
    <s v="COGAPPS:CLD&amp;COG: Create cognitive applications"/>
    <x v="0"/>
    <m/>
  </r>
  <r>
    <s v="T4-NH04NQ4"/>
    <x v="1"/>
    <s v="US Distribution"/>
    <s v="CARDINAL HEALTH TECHNOLOGIES, LLC"/>
    <s v="Blockchain"/>
    <x v="2"/>
    <x v="1"/>
    <m/>
    <m/>
    <x v="1"/>
    <x v="3"/>
    <d v="2017-08-31T00:00:00"/>
    <s v="11/08/2016 10:24am"/>
    <x v="3"/>
    <d v="2017-08-31T00:00:00"/>
    <n v="150000"/>
    <n v="0.15"/>
    <n v="12"/>
    <s v="07/20/2017 01:32am"/>
    <s v="Key stretch"/>
    <x v="3"/>
    <s v="Cloud Developer Service"/>
    <s v="IBM Bluemix Garage - MVP"/>
    <s v="PATRICK J. (Patrick) HEFLIN"/>
    <s v="BLKHSBN:HW SP: Blockchain High Sec Bus Netwk Blmix, EMBCLOUD:GBS Embedded Cloud"/>
    <x v="0"/>
    <m/>
  </r>
  <r>
    <s v="Q4-X4SS77X"/>
    <x v="2"/>
    <s v="ASEAN"/>
    <s v="THE SIAM CEMENT PUBLIC COMPANY LIMITED"/>
    <s v="Blockchain for Supply Chain"/>
    <x v="1"/>
    <x v="1"/>
    <m/>
    <m/>
    <x v="1"/>
    <x v="4"/>
    <d v="2017-09-29T00:00:00"/>
    <s v="03/21/2017 02:52am"/>
    <x v="3"/>
    <d v="2017-09-29T00:00:00"/>
    <n v="150000"/>
    <n v="0.15"/>
    <n v="12"/>
    <s v="03/30/2017 01:32am"/>
    <s v="Stretch"/>
    <x v="3"/>
    <s v="Cloud Developer Service"/>
    <s v="IBM Bluemix Garage - Other"/>
    <s v="Niphat (Niphat) Yukhong"/>
    <s v="NONE:No code/solution involved"/>
    <x v="0"/>
    <m/>
  </r>
  <r>
    <s v="NL-C4L4ES4"/>
    <x v="2"/>
    <s v="ANZ"/>
    <s v="QBE INSURANCE GROUP LIMITED"/>
    <s v="Bluemix Garage - Blockchain &amp; IOT"/>
    <x v="0"/>
    <x v="1"/>
    <m/>
    <m/>
    <x v="0"/>
    <x v="6"/>
    <d v="2017-12-14T00:00:00"/>
    <s v="02/11/2017 07:47pm"/>
    <x v="0"/>
    <d v="2017-12-14T00:00:00"/>
    <n v="150000"/>
    <n v="0.15"/>
    <n v="12"/>
    <s v="07/19/2017 08:54am"/>
    <s v="Stretch"/>
    <x v="3"/>
    <s v="Cloud Developer Service"/>
    <s v="IBM Bluemix Garage - Other"/>
    <s v="JASON A. (Jason) ARNOLD-AULAND"/>
    <s v="NONE:No code/solution involved"/>
    <x v="0"/>
    <m/>
  </r>
  <r>
    <s v="15-VLI6LB0"/>
    <x v="1"/>
    <s v="US Distribution"/>
    <s v="PITT OHIO"/>
    <s v="Blockchain/Bluemix Garage"/>
    <x v="2"/>
    <x v="1"/>
    <m/>
    <m/>
    <x v="0"/>
    <x v="7"/>
    <d v="2017-10-16T00:00:00"/>
    <s v="07/18/2017 03:14pm"/>
    <x v="1"/>
    <d v="2017-10-16T00:00:00"/>
    <n v="150000"/>
    <n v="0.15"/>
    <n v="12"/>
    <s v="07/20/2017 01:32am"/>
    <s v="Stretch"/>
    <x v="3"/>
    <s v="Cloud Developer Service"/>
    <s v="IBM Bluemix Garage - Other"/>
    <s v="EDWARD T. (Terry) BEAUDINE"/>
    <s v="BLKHSBN:HW SP: Blockchain High Sec Bus Netwk Blmix"/>
    <x v="0"/>
    <m/>
  </r>
  <r>
    <s v="LZ-I0NG1FT"/>
    <x v="1"/>
    <s v="US Distribution"/>
    <s v="COLGATE-PALMOLIVE CO"/>
    <s v="Block chain track and Traceability POC"/>
    <x v="2"/>
    <x v="1"/>
    <m/>
    <m/>
    <x v="1"/>
    <x v="3"/>
    <d v="2017-09-14T00:00:00"/>
    <s v="06/16/2017 02:07pm"/>
    <x v="0"/>
    <d v="2017-09-14T00:00:00"/>
    <n v="150000"/>
    <n v="0.15"/>
    <n v="12"/>
    <s v="07/27/2017 01:32am"/>
    <s v="Key stretch"/>
    <x v="3"/>
    <s v="Cloud Developer Service"/>
    <s v="IBM Bluemix Garage - Other"/>
    <s v="RICHARD M. (Richard) WRIGHT"/>
    <s v="ZBLKPOC:HW SP: Blockchain Proof of Concept"/>
    <x v="0"/>
    <m/>
  </r>
  <r>
    <s v="ZQ-JXIXS3K"/>
    <x v="1"/>
    <s v="US Industrial"/>
    <s v="FORD MOTOR COMPANY"/>
    <s v="Ford Blockchain Customer Appreciation"/>
    <x v="1"/>
    <x v="1"/>
    <m/>
    <m/>
    <x v="0"/>
    <x v="1"/>
    <d v="2017-10-06T00:00:00"/>
    <s v="05/25/2017 10:32am"/>
    <x v="3"/>
    <d v="2017-10-06T00:00:00"/>
    <n v="150000"/>
    <n v="0.15"/>
    <n v="12"/>
    <s v="07/06/2017 01:32am"/>
    <s v="Stretch"/>
    <x v="3"/>
    <s v="Cloud Developer Service"/>
    <s v="IBM Bluemix Garage - Other"/>
    <s v="JACQUELINE M. (JACQUELINE) NEMESI"/>
    <s v="ISA-999-NoSolutionSold"/>
    <x v="0"/>
    <m/>
  </r>
  <r>
    <s v="6P-V7KJCAM"/>
    <x v="6"/>
    <s v="GCG"/>
    <s v="CHINA CONSTRUCTION BANK (ASIA) CORPORATION LIMITED"/>
    <s v="CCB Blockchain pilot on bancassurance"/>
    <x v="0"/>
    <x v="1"/>
    <m/>
    <m/>
    <x v="2"/>
    <x v="0"/>
    <d v="2017-06-30T00:00:00"/>
    <s v="02/16/2017 10:45am"/>
    <x v="6"/>
    <d v="2017-06-30T00:00:00"/>
    <n v="150000"/>
    <n v="0.15"/>
    <n v="12"/>
    <s v="07/06/2017 01:31am"/>
    <s v="Won"/>
    <x v="3"/>
    <s v="Lab Services"/>
    <s v="Software Services - Bluemix Garage"/>
    <s v="JACKY (Jacky) HUI"/>
    <s v="ISA-BankFS08-Blockchain"/>
    <x v="0"/>
    <m/>
  </r>
  <r>
    <s v="6K-CSLUKJJ"/>
    <x v="4"/>
    <s v="MEA"/>
    <s v="DUBAI CUSTOMS HEAD QUARTERS BUILDING"/>
    <s v="Blockchain Garage"/>
    <x v="3"/>
    <x v="1"/>
    <m/>
    <m/>
    <x v="1"/>
    <x v="12"/>
    <d v="2017-09-30T00:00:00"/>
    <s v="12/19/2016 06:51am"/>
    <x v="3"/>
    <d v="2017-09-30T00:00:00"/>
    <n v="150000"/>
    <n v="0.15"/>
    <n v="12"/>
    <s v="07/06/2017 01:32am"/>
    <s v="Key stretch"/>
    <x v="3"/>
    <s v="Lab Services"/>
    <s v="Software Services - Bluemix Garage"/>
    <s v="Amr (Amr) Roshdy"/>
    <s v="ISA-999-NoSolutionSold"/>
    <x v="0"/>
    <m/>
  </r>
  <r>
    <s v="H5-Z0XVA86"/>
    <x v="1"/>
    <s v="US Finance Service"/>
    <s v="CONTINENTAL CASUALTY COMPANY INC"/>
    <s v="CNA - Blockchain - Bluemix Garage"/>
    <x v="0"/>
    <x v="1"/>
    <m/>
    <m/>
    <x v="1"/>
    <x v="6"/>
    <d v="2017-09-29T00:00:00"/>
    <s v="01/11/2017 10:14pm"/>
    <x v="3"/>
    <d v="2017-09-29T00:00:00"/>
    <n v="150000"/>
    <n v="0.15"/>
    <n v="12"/>
    <s v="07/13/2017 01:32am"/>
    <s v="Stretch"/>
    <x v="3"/>
    <s v="Lab Services"/>
    <s v="Software Services - Bluemix Garage"/>
    <s v="Gary N. (Gary) Desmarais"/>
    <s v="NONE:No code/solution involved"/>
    <x v="0"/>
    <m/>
  </r>
  <r>
    <s v="XL-CPHCPA2"/>
    <x v="0"/>
    <s v="Italy"/>
    <s v="TELECOM ITALIA SPARKLE SPA"/>
    <s v="Telecom Italia Sparkle - BlockChain"/>
    <x v="4"/>
    <x v="1"/>
    <m/>
    <m/>
    <x v="0"/>
    <x v="9"/>
    <d v="2017-12-29T00:00:00"/>
    <s v="02/14/2017 09:48am"/>
    <x v="1"/>
    <d v="2017-12-29T00:00:00"/>
    <n v="150000"/>
    <n v="0.15"/>
    <n v="12"/>
    <s v="02/19/2017 03:13am"/>
    <s v="NIR"/>
    <x v="3"/>
    <s v="Cloud Developer Service"/>
    <m/>
    <s v="Massimo (MASSIMO) Todini"/>
    <s v="ISA-999-NoSolutionSold"/>
    <x v="0"/>
    <m/>
  </r>
  <r>
    <s v="IF-8O2UI2J"/>
    <x v="1"/>
    <s v="US Finance Service"/>
    <s v="US BANK NATIONAL ASSOCIATION"/>
    <s v="Blockchain Pilot - Innovation Team"/>
    <x v="0"/>
    <x v="1"/>
    <m/>
    <m/>
    <x v="1"/>
    <x v="0"/>
    <d v="2017-08-30T00:00:00"/>
    <s v="04/03/2017 11:15am"/>
    <x v="1"/>
    <d v="2017-08-30T00:00:00"/>
    <n v="150000"/>
    <n v="0.15"/>
    <n v="12"/>
    <s v="04/06/2017 01:32am"/>
    <s v="NIR"/>
    <x v="3"/>
    <s v="Cloud Developer Service"/>
    <m/>
    <s v="MICHAEL K. (Mike) MORRIS"/>
    <s v="ACTINSIG:CLD&amp;COG: Transform processes w/ insights, DEVCNAPP:CLD&amp;COG: Develop cloud native apps"/>
    <x v="0"/>
    <m/>
  </r>
  <r>
    <s v="VR-ZQSJY0P"/>
    <x v="0"/>
    <s v="DACH"/>
    <s v="Münchener                                                            "/>
    <s v="B3i MVP Evaluation"/>
    <x v="0"/>
    <x v="1"/>
    <m/>
    <m/>
    <x v="1"/>
    <x v="6"/>
    <d v="2017-07-10T00:00:00"/>
    <d v="2017-05-10T00:00:00"/>
    <x v="6"/>
    <d v="2017-07-10T00:00:00"/>
    <n v="150000"/>
    <n v="0.15"/>
    <n v="6"/>
    <d v="2017-07-20T00:00:00"/>
    <s v="Won"/>
    <x v="0"/>
    <s v="Cog Process Trnsfmtn"/>
    <s v="CPR: Blockchain Consulting"/>
    <s v="Felbeck, Alexander"/>
    <s v="BDAMEGA"/>
    <x v="0"/>
    <m/>
  </r>
  <r>
    <s v="CU-A0RTRK5"/>
    <x v="1"/>
    <s v="US Communica/CSI"/>
    <s v="MCI TELECOMMUNICATIONS CORP                                           "/>
    <s v="BB&amp;T First Blockchain Project"/>
    <x v="4"/>
    <x v="1"/>
    <m/>
    <m/>
    <x v="1"/>
    <x v="9"/>
    <d v="2017-09-01T00:00:00"/>
    <d v="2017-03-29T00:00:00"/>
    <x v="1"/>
    <d v="2017-09-01T00:00:00"/>
    <n v="150000"/>
    <n v="0.15"/>
    <n v="2"/>
    <d v="2017-06-05T00:00:00"/>
    <s v="Stretch"/>
    <x v="0"/>
    <s v="Cog Process Trnsfmtn"/>
    <s v="CPR: Blockchain Consulting"/>
    <s v="OSullivan, Peter R Pete"/>
    <m/>
    <x v="0"/>
    <m/>
  </r>
  <r>
    <s v="IN-R835NIC"/>
    <x v="1"/>
    <s v="US Communica/CSI"/>
    <s v="Passive House Institute US                                            "/>
    <s v="Watson and Blockchain"/>
    <x v="4"/>
    <x v="1"/>
    <m/>
    <m/>
    <x v="1"/>
    <x v="8"/>
    <d v="2017-08-01T00:00:00"/>
    <d v="2017-05-03T00:00:00"/>
    <x v="3"/>
    <d v="2017-08-01T00:00:00"/>
    <n v="150000"/>
    <n v="0.15"/>
    <n v="12"/>
    <d v="2017-06-01T00:00:00"/>
    <s v="Stretch"/>
    <x v="0"/>
    <s v="Cog Process Trnsfmtn"/>
    <s v="CPR: Blockchain Consulting"/>
    <s v="Eckstrom, Thomas A (Tom)"/>
    <m/>
    <x v="0"/>
    <m/>
  </r>
  <r>
    <s v="DD-DM08IA0"/>
    <x v="2"/>
    <s v="ASEAN"/>
    <s v="BANGKOK DUSIT MEDICAL SERVICES PUBLIC COMPANY LIMITED"/>
    <s v="Blockchain Hyper-Ledger (On-prem)"/>
    <x v="3"/>
    <x v="1"/>
    <m/>
    <m/>
    <x v="0"/>
    <x v="11"/>
    <d v="2017-11-19T00:00:00"/>
    <s v="02/28/2017 09:44pm"/>
    <x v="4"/>
    <d v="2017-11-19T00:00:00"/>
    <n v="150000"/>
    <n v="0.15"/>
    <n v="12"/>
    <s v="03/02/2017 01:32am"/>
    <s v="Stretch"/>
    <x v="0"/>
    <s v="Cloud Application Innovation"/>
    <s v="CAI Accel App Dev &amp; Integration - Bluemix"/>
    <s v="CHUTIMA (Chutima) KUMNERDCHUTRAKUL"/>
    <s v="ZBLKPOC:HW SP: Blockchain Proof of Concept"/>
    <x v="0"/>
    <m/>
  </r>
  <r>
    <s v="O8-VKGLX9Q"/>
    <x v="0"/>
    <s v="UKI"/>
    <s v="Deutsche Bank"/>
    <s v="DB Hyperledger Credit Productionisation"/>
    <x v="0"/>
    <x v="1"/>
    <m/>
    <m/>
    <x v="0"/>
    <x v="0"/>
    <d v="2017-12-23T00:00:00"/>
    <s v="11/29/2016 10:24am"/>
    <x v="0"/>
    <d v="2017-12-23T00:00:00"/>
    <n v="150000"/>
    <n v="0.15"/>
    <n v="12"/>
    <s v="07/13/2017 01:32am"/>
    <s v="Key stretch"/>
    <x v="0"/>
    <s v="Cloud Application Innovation"/>
    <s v="CAI Accel App Dev &amp; Integration - Bluemix"/>
    <s v="Robin (ROBIN) Bradley"/>
    <s v="ZBLKPOC:HW SP: Blockchain Proof of Concept, ISA-BankFS14COG-Cognitive"/>
    <x v="0"/>
    <m/>
  </r>
  <r>
    <s v="XH-F578Z37"/>
    <x v="6"/>
    <s v="GCG"/>
    <s v="NEW WORLD REAL ESTATE AGENCY L IMITED"/>
    <s v="NWD Blockchain Pilot for property selling (Phase 2)"/>
    <x v="1"/>
    <x v="1"/>
    <m/>
    <m/>
    <x v="0"/>
    <x v="2"/>
    <d v="2017-11-28T00:00:00"/>
    <s v="05/07/2017 04:46am"/>
    <x v="3"/>
    <d v="2017-11-28T00:00:00"/>
    <n v="150000"/>
    <n v="0.15"/>
    <n v="12"/>
    <s v="07/06/2017 01:31am"/>
    <s v="Stretch"/>
    <x v="0"/>
    <s v="Cloud Application Innovation"/>
    <s v="CAI Accel App Dev &amp; Integration - Bluemix"/>
    <s v="Michael (Michael) Mak"/>
    <s v="ISA-BankFS08-Blockchain"/>
    <x v="0"/>
    <m/>
  </r>
  <r>
    <s v="Z4-1ZSVCHZ"/>
    <x v="0"/>
    <s v="CEE"/>
    <s v="BANK OF LITHUANIA"/>
    <s v="LB Blockchain"/>
    <x v="0"/>
    <x v="1"/>
    <m/>
    <m/>
    <x v="0"/>
    <x v="0"/>
    <d v="2017-12-29T00:00:00"/>
    <s v="05/17/2017 11:04am"/>
    <x v="4"/>
    <d v="2017-12-29T00:00:00"/>
    <n v="150000"/>
    <n v="0.15"/>
    <n v="12"/>
    <s v="07/04/2017 06:39am"/>
    <s v="NIR"/>
    <x v="0"/>
    <s v="Cloud Application Innovation"/>
    <s v="CAI Big Data Srvs Blockchain on Big Data"/>
    <s v="Marius (MARIUS) Januskevicius"/>
    <s v="ISA-BankFS08-Blockchain, ZBLKPOC:HW SP: Blockchain Proof of Concept"/>
    <x v="0"/>
    <m/>
  </r>
  <r>
    <s v="XV-XLVQ13F"/>
    <x v="6"/>
    <s v="GCG"/>
    <s v="AGRICULTURAL BANK OF CHINA SHAN DONG"/>
    <s v="Block Chain"/>
    <x v="0"/>
    <x v="1"/>
    <m/>
    <m/>
    <x v="0"/>
    <x v="0"/>
    <d v="2017-12-31T00:00:00"/>
    <s v="04/12/2017 02:05am"/>
    <x v="3"/>
    <d v="2017-12-31T00:00:00"/>
    <n v="150000"/>
    <n v="0.15"/>
    <n v="12"/>
    <s v="07/27/2017 01:32am"/>
    <s v="NIR"/>
    <x v="0"/>
    <s v="Cloud Application Innovation"/>
    <s v="CAI Big Data Srvs Blockchain on Big Data"/>
    <s v="MIAO (MIAO) SHI"/>
    <s v="ISA-BankFS08-Blockchain"/>
    <x v="0"/>
    <m/>
  </r>
  <r>
    <s v="XI-S6DYYPR"/>
    <x v="2"/>
    <s v="ISA"/>
    <s v="UNITED TECHNOLOGIES CORPORATION"/>
    <s v="IoT Blockchain"/>
    <x v="5"/>
    <x v="1"/>
    <m/>
    <m/>
    <x v="0"/>
    <x v="5"/>
    <d v="2017-10-20T00:00:00"/>
    <s v="05/22/2017 05:46am"/>
    <x v="3"/>
    <d v="2017-11-01T00:00:00"/>
    <n v="150000"/>
    <n v="0.15"/>
    <n v="12"/>
    <s v="07/06/2017 01:32am"/>
    <s v="Stretch"/>
    <x v="0"/>
    <s v="Cognitive Process Transformation"/>
    <s v="CBDS: Watson IoT - Building &amp; Asset Optimization"/>
    <s v="Swarna R. (Swarna) Panda"/>
    <s v="ACTINSIG:CLD&amp;COG: Transform processes w/ insights"/>
    <x v="0"/>
    <m/>
  </r>
  <r>
    <s v="7S-5ZITB18"/>
    <x v="0"/>
    <s v="DACH"/>
    <s v="dorma+kaba International Holding AG"/>
    <s v="WPO - Blockchain Solution"/>
    <x v="1"/>
    <x v="1"/>
    <m/>
    <m/>
    <x v="0"/>
    <x v="2"/>
    <d v="2017-11-28T00:00:00"/>
    <s v="07/27/2016 05:23am"/>
    <x v="1"/>
    <d v="2017-11-28T00:00:00"/>
    <n v="150000"/>
    <n v="0.15"/>
    <n v="9"/>
    <s v="03/02/2017 04:04pm"/>
    <s v="NIR"/>
    <x v="0"/>
    <s v="Cognitive Process Transformation"/>
    <s v="CBDS: Watson IoT - Connected Solutions"/>
    <s v="DATA WITHHELD"/>
    <m/>
    <x v="0"/>
    <m/>
  </r>
  <r>
    <s v="6X-7VXVLI8"/>
    <x v="1"/>
    <s v="US Communica/CSI"/>
    <s v="SCALA INC"/>
    <s v="Scala- Blockchain and IOT"/>
    <x v="6"/>
    <x v="1"/>
    <m/>
    <m/>
    <x v="0"/>
    <x v="10"/>
    <d v="2017-12-29T00:00:00"/>
    <s v="06/30/2017 02:08pm"/>
    <x v="3"/>
    <d v="2017-12-29T00:00:00"/>
    <n v="150000"/>
    <n v="0.15"/>
    <n v="12"/>
    <s v="07/13/2017 01:32am"/>
    <s v="Stretch"/>
    <x v="0"/>
    <s v="Cognitive Process Transformation"/>
    <s v="CBDS: Watson IoT - Next Gen Supply Chain"/>
    <s v="Shari E. (Shari) Aser"/>
    <s v="EMBSOCAL:GBS Embedded Social Business"/>
    <x v="0"/>
    <m/>
  </r>
  <r>
    <s v="LC-6QL8UV7"/>
    <x v="1"/>
    <s v="US Communica/CSI"/>
    <s v="RW3 TECHNOLOGIES INC"/>
    <s v="RW3 Tech- blockchain and watson IOT"/>
    <x v="6"/>
    <x v="1"/>
    <m/>
    <m/>
    <x v="0"/>
    <x v="10"/>
    <d v="2017-12-01T00:00:00"/>
    <s v="06/30/2017 02:57pm"/>
    <x v="3"/>
    <d v="2017-12-01T00:00:00"/>
    <n v="150000"/>
    <n v="0.15"/>
    <n v="12"/>
    <s v="07/13/2017 01:32am"/>
    <s v="Stretch"/>
    <x v="0"/>
    <s v="Cognitive Process Transformation"/>
    <s v="CBDS: Watson IoT - Next Gen Supply Chain"/>
    <s v="PAUL (PAUL) CHANG"/>
    <s v="EMBSOCAL:GBS Embedded Social Business"/>
    <x v="0"/>
    <m/>
  </r>
  <r>
    <s v="19-K9T7OAB"/>
    <x v="2"/>
    <s v="ISA"/>
    <s v="TATA CAPITAL LIMITED"/>
    <s v="Blockchain for Supply Chain Finance Use Case"/>
    <x v="5"/>
    <x v="0"/>
    <s v="India"/>
    <s v="In the process of submitting a proposal, Need more details"/>
    <x v="0"/>
    <x v="0"/>
    <d v="2017-10-26T00:00:00"/>
    <s v="02/21/2017 06:50am"/>
    <x v="3"/>
    <d v="2017-10-26T00:00:00"/>
    <n v="150000"/>
    <n v="0.15"/>
    <n v="12"/>
    <s v="07/20/2017 01:32am"/>
    <s v="Stretch"/>
    <x v="0"/>
    <s v="Cognitive Process Transformation"/>
    <s v="CPR: Blockchain Consulting"/>
    <s v="Ajay S. (Ajay) Foujdar"/>
    <s v="ZBLKPOC:HW SP: Blockchain Proof of Concept"/>
    <x v="0"/>
    <m/>
  </r>
  <r>
    <s v="XI-S6DYYPR"/>
    <x v="2"/>
    <s v="ISA"/>
    <s v="UNITED TECHNOLOGIES CORPORATION"/>
    <s v="IoT Blockchain"/>
    <x v="5"/>
    <x v="1"/>
    <m/>
    <m/>
    <x v="0"/>
    <x v="5"/>
    <d v="2017-10-20T00:00:00"/>
    <s v="05/22/2017 05:46am"/>
    <x v="3"/>
    <d v="2017-10-20T00:00:00"/>
    <n v="150000"/>
    <n v="0.15"/>
    <n v="12"/>
    <s v="07/07/2017 10:23am"/>
    <s v="Stretch"/>
    <x v="0"/>
    <s v="Cognitive Process Transformation"/>
    <s v="CPR: Blockchain Consulting"/>
    <s v="Swarna R. (Swarna) Panda"/>
    <s v="ACTINSIG:CLD&amp;COG: Transform processes w/ insights"/>
    <x v="0"/>
    <m/>
  </r>
  <r>
    <s v="BF-06PZBVO"/>
    <x v="2"/>
    <s v="Korea"/>
    <s v="HYUNDAI CARD"/>
    <s v="BlockChain Business"/>
    <x v="0"/>
    <x v="1"/>
    <m/>
    <m/>
    <x v="1"/>
    <x v="0"/>
    <d v="2017-08-25T00:00:00"/>
    <s v="03/08/2017 01:13am"/>
    <x v="1"/>
    <d v="2017-08-25T00:00:00"/>
    <n v="150000"/>
    <n v="0.15"/>
    <n v="3"/>
    <s v="05/25/2017 01:32am"/>
    <s v="Stretch"/>
    <x v="0"/>
    <s v="Cognitive Process Transformation"/>
    <s v="CPR: Blockchain Consulting"/>
    <s v="Jong Ho (JONG HO) Lee"/>
    <s v="ISA-999-NoSolutionSold"/>
    <x v="0"/>
    <m/>
  </r>
  <r>
    <s v="ES-7LIFVZK"/>
    <x v="0"/>
    <s v="BeNeLux"/>
    <s v="WAVIN B.V."/>
    <s v="Blockchain_Wavin POC"/>
    <x v="1"/>
    <x v="1"/>
    <m/>
    <m/>
    <x v="0"/>
    <x v="2"/>
    <d v="2017-10-27T00:00:00"/>
    <s v="03/20/2017 09:33am"/>
    <x v="1"/>
    <d v="2017-10-27T00:00:00"/>
    <n v="150000"/>
    <n v="0.15"/>
    <n v="3"/>
    <s v="06/26/2017 04:48am"/>
    <s v="NIR"/>
    <x v="0"/>
    <s v="Cognitive Process Transformation"/>
    <s v="CPR: Blockchain Consulting"/>
    <s v="F. (FRANS) Kempen"/>
    <s v="ZBLKPOC:HW SP: Blockchain Proof of Concept"/>
    <x v="0"/>
    <m/>
  </r>
  <r>
    <s v="17-YAURP18"/>
    <x v="0"/>
    <s v="BeNeLux"/>
    <s v="ABN AMRO BANK NV PAC AA 6410"/>
    <s v="Finance of Trade on Blockchain"/>
    <x v="0"/>
    <x v="1"/>
    <m/>
    <m/>
    <x v="0"/>
    <x v="0"/>
    <d v="2017-11-30T00:00:00"/>
    <s v="04/20/2017 06:53am"/>
    <x v="3"/>
    <d v="2017-11-30T00:00:00"/>
    <n v="150000"/>
    <n v="0.15"/>
    <n v="12"/>
    <s v="07/13/2017 08:39am"/>
    <s v="Stretch"/>
    <x v="0"/>
    <s v="Cognitive Process Transformation"/>
    <s v="CPR: Blockchain Consulting"/>
    <s v="J. (JACQUES) Smeets"/>
    <s v="ZBLKPOC:HW SP: Blockchain Proof of Concept"/>
    <x v="0"/>
    <m/>
  </r>
  <r>
    <s v="0L-H1GB4V3"/>
    <x v="0"/>
    <s v="BeNeLux"/>
    <s v="C. STEINWEG-HANDELSVEEM B.V."/>
    <s v="Blockchain PoC"/>
    <x v="2"/>
    <x v="1"/>
    <m/>
    <m/>
    <x v="1"/>
    <x v="3"/>
    <d v="2017-07-18T00:00:00"/>
    <s v="04/19/2017 06:13am"/>
    <x v="0"/>
    <d v="2017-07-18T00:00:00"/>
    <n v="150000"/>
    <n v="0.15"/>
    <n v="3"/>
    <s v="07/11/2017 04:01am"/>
    <s v="Stretch"/>
    <x v="0"/>
    <s v="Cognitive Process Transformation"/>
    <s v="CPR: Blockchain Consulting"/>
    <s v="O. (ONNO) Doves"/>
    <s v="ISA-T&amp;TDS27-OpsPlan&amp;Opt"/>
    <x v="0"/>
    <m/>
  </r>
  <r>
    <s v="35-7Q213XR"/>
    <x v="0"/>
    <s v="DACH"/>
    <s v="Axalta Coating Systems GmbH"/>
    <s v="Blockchain (WP 3/17)"/>
    <x v="1"/>
    <x v="1"/>
    <m/>
    <m/>
    <x v="1"/>
    <x v="2"/>
    <d v="2017-09-05T00:00:00"/>
    <s v="02/16/2017 09:02am"/>
    <x v="1"/>
    <d v="2017-09-05T00:00:00"/>
    <n v="150000"/>
    <n v="0.15"/>
    <n v="12"/>
    <s v="02/23/2017 01:32am"/>
    <s v="Stretch"/>
    <x v="0"/>
    <s v="Cognitive Process Transformation"/>
    <s v="CPR: Blockchain Consulting"/>
    <s v="DATA WITHHELD"/>
    <m/>
    <x v="0"/>
    <m/>
  </r>
  <r>
    <s v="80-LZVFWOC"/>
    <x v="0"/>
    <s v="DACH"/>
    <s v="car2go Group GmbH"/>
    <s v="Blockchain for car2go Backbone"/>
    <x v="1"/>
    <x v="1"/>
    <m/>
    <m/>
    <x v="0"/>
    <x v="1"/>
    <d v="2017-12-31T00:00:00"/>
    <s v="04/18/2017 11:30am"/>
    <x v="1"/>
    <d v="2017-12-31T00:00:00"/>
    <n v="150000"/>
    <n v="0.15"/>
    <n v="12"/>
    <s v="04/20/2017 01:32am"/>
    <s v="NIR"/>
    <x v="0"/>
    <s v="Cognitive Process Transformation"/>
    <s v="CPR: Blockchain Consulting"/>
    <s v="DATA WITHHELD"/>
    <m/>
    <x v="0"/>
    <m/>
  </r>
  <r>
    <s v="DX-WBW14JF"/>
    <x v="0"/>
    <s v="DACH"/>
    <s v="Rentenanstalt / Swiss Life AG"/>
    <s v="Blockchain (WP 3/17)"/>
    <x v="0"/>
    <x v="1"/>
    <m/>
    <m/>
    <x v="0"/>
    <x v="6"/>
    <d v="2017-11-15T00:00:00"/>
    <s v="02/16/2017 08:59am"/>
    <x v="1"/>
    <d v="2017-11-15T00:00:00"/>
    <n v="150000"/>
    <n v="0.15"/>
    <n v="12"/>
    <s v="05/09/2017 08:07am"/>
    <s v="Stretch"/>
    <x v="0"/>
    <s v="Cognitive Process Transformation"/>
    <s v="CPR: Blockchain Consulting"/>
    <s v="DATA WITHHELD"/>
    <m/>
    <x v="0"/>
    <m/>
  </r>
  <r>
    <s v="U2-9RELO7J"/>
    <x v="0"/>
    <s v="DACH"/>
    <s v="Dow Europe GmbH"/>
    <s v="Blockchain"/>
    <x v="1"/>
    <x v="1"/>
    <m/>
    <m/>
    <x v="0"/>
    <x v="4"/>
    <d v="2017-11-20T00:00:00"/>
    <s v="05/29/2017 06:10am"/>
    <x v="1"/>
    <d v="2017-11-30T00:00:00"/>
    <n v="150000"/>
    <n v="0.15"/>
    <n v="12"/>
    <s v="05/29/2017 06:10am"/>
    <s v="Stretch"/>
    <x v="0"/>
    <s v="Cognitive Process Transformation"/>
    <s v="CPR: Blockchain Consulting"/>
    <s v="DATA WITHHELD"/>
    <m/>
    <x v="0"/>
    <m/>
  </r>
  <r>
    <s v="WJ-DI8L1OI"/>
    <x v="0"/>
    <s v="DACH"/>
    <s v="GfK SE"/>
    <s v="CeBIT17-Blockchain für Vertragsmanagement"/>
    <x v="2"/>
    <x v="1"/>
    <m/>
    <m/>
    <x v="0"/>
    <x v="3"/>
    <d v="2017-11-24T00:00:00"/>
    <s v="04/05/2017 09:49am"/>
    <x v="1"/>
    <d v="2017-11-24T00:00:00"/>
    <n v="150000"/>
    <n v="0.15"/>
    <n v="12"/>
    <s v="04/06/2017 01:32am"/>
    <s v="NIR"/>
    <x v="0"/>
    <s v="Cognitive Process Transformation"/>
    <s v="CPR: Blockchain Consulting"/>
    <s v="DATA WITHHELD"/>
    <s v="ISA-BankFMFS03-BackOfficeOps"/>
    <x v="0"/>
    <m/>
  </r>
  <r>
    <s v="X3-R05B2LI"/>
    <x v="0"/>
    <s v="DACH"/>
    <s v="First Data Deutschland GmbH"/>
    <s v="CeBIT17-Blockchain for Loyalty and credit card processors"/>
    <x v="0"/>
    <x v="1"/>
    <m/>
    <m/>
    <x v="0"/>
    <x v="0"/>
    <d v="2017-11-24T00:00:00"/>
    <s v="04/05/2017 09:17am"/>
    <x v="1"/>
    <d v="2017-11-24T00:00:00"/>
    <n v="150000"/>
    <n v="0.15"/>
    <n v="12"/>
    <s v="07/13/2017 04:50am"/>
    <s v="NIR"/>
    <x v="0"/>
    <s v="Cognitive Process Transformation"/>
    <s v="CPR: Blockchain Consulting"/>
    <s v="DATA WITHHELD"/>
    <s v="ISA-BankFMFS03-BackOfficeOps"/>
    <x v="0"/>
    <m/>
  </r>
  <r>
    <s v="1D-79ZZ1AQ"/>
    <x v="0"/>
    <s v="DACH"/>
    <s v="Bundesdruckerei Berlin GmbH"/>
    <s v="Identitiy Management mit Blockchain (CeBIT17)"/>
    <x v="3"/>
    <x v="1"/>
    <m/>
    <m/>
    <x v="0"/>
    <x v="12"/>
    <d v="2017-11-17T00:00:00"/>
    <s v="03/24/2017 10:14am"/>
    <x v="3"/>
    <d v="2017-11-17T00:00:00"/>
    <n v="150000"/>
    <n v="0.15"/>
    <n v="12"/>
    <s v="07/06/2017 01:32am"/>
    <s v="Stretch"/>
    <x v="0"/>
    <s v="Cognitive Process Transformation"/>
    <s v="CPR: Blockchain Consulting"/>
    <s v="DATA WITHHELD"/>
    <s v="ISA-999-NoSolutionSold"/>
    <x v="0"/>
    <m/>
  </r>
  <r>
    <s v="CQ-AWMPI7P"/>
    <x v="0"/>
    <s v="DACH"/>
    <s v="Deutsche Bank AG"/>
    <s v="Blockchain Integration - Connect DB to the DTC Platform"/>
    <x v="0"/>
    <x v="1"/>
    <m/>
    <m/>
    <x v="1"/>
    <x v="0"/>
    <d v="2017-09-15T00:00:00"/>
    <s v="05/19/2017 10:11am"/>
    <x v="3"/>
    <d v="2017-09-15T00:00:00"/>
    <n v="150000"/>
    <n v="0.15"/>
    <n v="12"/>
    <s v="07/20/2017 01:32am"/>
    <s v="Stretch"/>
    <x v="0"/>
    <s v="Cognitive Process Transformation"/>
    <s v="CPR: Blockchain Consulting"/>
    <s v="DATA WITHHELD"/>
    <s v="ISA-BankInsFS09SEC-Security"/>
    <x v="0"/>
    <m/>
  </r>
  <r>
    <s v="RH-DRWNU24"/>
    <x v="0"/>
    <s v="DACH"/>
    <s v="comdirect bank AG"/>
    <s v="Blockchain  @ comdirect"/>
    <x v="0"/>
    <x v="1"/>
    <m/>
    <m/>
    <x v="1"/>
    <x v="0"/>
    <d v="2017-09-30T00:00:00"/>
    <s v="05/29/2017 07:57am"/>
    <x v="3"/>
    <d v="2017-09-30T00:00:00"/>
    <n v="150000"/>
    <n v="0.15"/>
    <n v="12"/>
    <s v="06/22/2017 01:32am"/>
    <s v="Stretch"/>
    <x v="0"/>
    <s v="Cognitive Process Transformation"/>
    <s v="CPR: Blockchain Consulting"/>
    <s v="DATA WITHHELD"/>
    <s v="BLKHSBN:HW SP: Blockchain High Sec Bus Netwk Blmix, ISA-BankFS08-Blockchain"/>
    <x v="0"/>
    <m/>
  </r>
  <r>
    <s v="TI-R63ZSC5"/>
    <x v="0"/>
    <s v="DACH"/>
    <s v="Heraeus infosystems Gmbh"/>
    <s v="Blockchain @ Heraeus"/>
    <x v="6"/>
    <x v="1"/>
    <m/>
    <m/>
    <x v="0"/>
    <x v="10"/>
    <d v="2017-10-31T00:00:00"/>
    <s v="06/27/2017 09:39am"/>
    <x v="3"/>
    <d v="2017-10-31T00:00:00"/>
    <n v="150000"/>
    <n v="0.15"/>
    <n v="6"/>
    <s v="07/27/2017 01:32am"/>
    <s v="Stretch"/>
    <x v="0"/>
    <s v="Cognitive Process Transformation"/>
    <s v="CPR: Blockchain Consulting"/>
    <s v="DATA WITHHELD"/>
    <s v="ZBLKPOC:HW SP: Blockchain Proof of Concept"/>
    <x v="0"/>
    <m/>
  </r>
  <r>
    <s v="F6-P97CY1Y"/>
    <x v="0"/>
    <s v="Italy"/>
    <s v="BARILLA G. E R. FRATELLI SPA"/>
    <s v="First Project Blockchain"/>
    <x v="2"/>
    <x v="1"/>
    <m/>
    <m/>
    <x v="1"/>
    <x v="3"/>
    <d v="2017-08-30T00:00:00"/>
    <s v="06/01/2017 06:15am"/>
    <x v="3"/>
    <d v="2017-08-30T00:00:00"/>
    <n v="150000"/>
    <n v="0.15"/>
    <n v="3"/>
    <s v="06/22/2017 01:32am"/>
    <s v="NIR"/>
    <x v="0"/>
    <s v="Cognitive Process Transformation"/>
    <s v="CPR: Blockchain Consulting"/>
    <s v="Simone (SIMONE) Somma"/>
    <s v="NONE:No code/solution involved"/>
    <x v="0"/>
    <m/>
  </r>
  <r>
    <s v="DO-VFUBGSW"/>
    <x v="0"/>
    <s v="Nordic"/>
    <s v="ICA SVERIGE AB"/>
    <s v="ICA Blockchain POC"/>
    <x v="2"/>
    <x v="1"/>
    <m/>
    <m/>
    <x v="0"/>
    <x v="3"/>
    <d v="2017-10-12T00:00:00"/>
    <s v="07/14/2017 10:38am"/>
    <x v="4"/>
    <d v="2017-11-30T00:00:00"/>
    <n v="150000"/>
    <n v="0.15"/>
    <n v="3"/>
    <s v="07/20/2017 01:32am"/>
    <s v="Stretch"/>
    <x v="0"/>
    <s v="Cognitive Process Transformation"/>
    <s v="CPR: Blockchain Consulting"/>
    <s v="Paul (PAUL) Klick"/>
    <m/>
    <x v="0"/>
    <m/>
  </r>
  <r>
    <s v="CM-LAIZ5H7"/>
    <x v="0"/>
    <s v="Nordic"/>
    <s v="DONG ENERGY A/S"/>
    <s v="DONG Blockchain MVP"/>
    <x v="4"/>
    <x v="1"/>
    <m/>
    <m/>
    <x v="1"/>
    <x v="8"/>
    <d v="2017-07-05T00:00:00"/>
    <s v="02/10/2017 07:12am"/>
    <x v="3"/>
    <d v="2017-07-05T00:00:00"/>
    <n v="150000"/>
    <n v="0.15"/>
    <n v="6"/>
    <s v="06/01/2017 01:32am"/>
    <s v="Stretch"/>
    <x v="0"/>
    <s v="Cognitive Process Transformation"/>
    <s v="CPR: Blockchain Consulting"/>
    <s v="Nils (Nils) Overgaard"/>
    <s v="ISA-E&amp;UCS06WFM-MobileWork"/>
    <x v="0"/>
    <m/>
  </r>
  <r>
    <s v="M8-J3YGOYQ"/>
    <x v="0"/>
    <s v="UKI"/>
    <s v="UBS AG"/>
    <s v="Blockchain PofC for Reconciliations"/>
    <x v="0"/>
    <x v="0"/>
    <s v="Gronigen"/>
    <s v="Initial POC developed using IRL,"/>
    <x v="0"/>
    <x v="0"/>
    <d v="2017-10-27T00:00:00"/>
    <s v="03/20/2017 06:31am"/>
    <x v="1"/>
    <d v="2017-10-27T00:00:00"/>
    <n v="150000"/>
    <n v="0.15"/>
    <n v="6"/>
    <s v="05/25/2017 01:32am"/>
    <s v="NIR"/>
    <x v="0"/>
    <s v="Cognitive Process Transformation"/>
    <s v="CPR: Blockchain Consulting"/>
    <s v="Waheed (WAHEED) Mahmood"/>
    <s v="ZBLKPOC:HW SP: Blockchain Proof of Concept"/>
    <x v="0"/>
    <m/>
  </r>
  <r>
    <s v="2X-LMHUJQD"/>
    <x v="0"/>
    <s v="UKI"/>
    <s v="JONES LANG LASALLE LIMITED"/>
    <s v="Blockchain Proof of Concept"/>
    <x v="1"/>
    <x v="1"/>
    <m/>
    <m/>
    <x v="1"/>
    <x v="2"/>
    <d v="2017-09-30T00:00:00"/>
    <s v="03/08/2017 09:42am"/>
    <x v="0"/>
    <d v="2017-09-30T00:00:00"/>
    <n v="150000"/>
    <n v="0.15"/>
    <n v="12"/>
    <s v="07/27/2017 01:32am"/>
    <s v="Stretch"/>
    <x v="0"/>
    <s v="Cognitive Process Transformation"/>
    <s v="CPR: Blockchain Consulting"/>
    <s v="Rupert (RUPERT) Colchester"/>
    <s v="ISA-BankFMFS03-BackOfficeOps"/>
    <x v="0"/>
    <m/>
  </r>
  <r>
    <s v="SL-IHOSPPU"/>
    <x v="6"/>
    <s v="GCG"/>
    <s v="Xinjiang Laoodao Agricultural Science And Technology Co.,Ltd."/>
    <s v="Xinjiang Laoodao Smart Agriculture Blockchain"/>
    <x v="6"/>
    <x v="1"/>
    <m/>
    <m/>
    <x v="1"/>
    <x v="10"/>
    <d v="2017-08-31T00:00:00"/>
    <s v="05/21/2017 11:02pm"/>
    <x v="3"/>
    <d v="2017-08-31T00:00:00"/>
    <n v="150000"/>
    <n v="0.15"/>
    <n v="6"/>
    <s v="06/29/2017 01:32am"/>
    <s v="At Risk"/>
    <x v="0"/>
    <s v="Cognitive Process Transformation"/>
    <s v="CPR: Blockchain Consulting"/>
    <s v="SHI TAO (SHI TAO) MA"/>
    <s v="ZBLKPOC:HW SP: Blockchain Proof of Concept"/>
    <x v="0"/>
    <m/>
  </r>
  <r>
    <s v="XH-F578Z37"/>
    <x v="6"/>
    <s v="GCG"/>
    <s v="NEW WORLD REAL ESTATE AGENCY L IMITED"/>
    <s v="NWD Blockchain Pilot for property selling (Phase 2)"/>
    <x v="1"/>
    <x v="1"/>
    <m/>
    <m/>
    <x v="0"/>
    <x v="2"/>
    <d v="2017-11-28T00:00:00"/>
    <s v="05/07/2017 04:46am"/>
    <x v="3"/>
    <d v="2017-11-28T00:00:00"/>
    <n v="150000"/>
    <n v="0.15"/>
    <n v="4"/>
    <s v="07/06/2017 01:31am"/>
    <s v="Stretch"/>
    <x v="0"/>
    <s v="Cognitive Process Transformation"/>
    <s v="CPR: Blockchain Consulting"/>
    <s v="Michael (Michael) Mak"/>
    <s v="ISA-BankFS08-Blockchain"/>
    <x v="0"/>
    <m/>
  </r>
  <r>
    <s v="T9-1XL766G"/>
    <x v="4"/>
    <s v="MEA"/>
    <s v="MINISTRY OF INFORMATION AND"/>
    <s v="BlockChain (RealEstate LifeCycle)"/>
    <x v="3"/>
    <x v="1"/>
    <m/>
    <m/>
    <x v="1"/>
    <x v="12"/>
    <d v="2017-09-01T00:00:00"/>
    <s v="06/12/2017 07:29am"/>
    <x v="3"/>
    <d v="2017-09-30T00:00:00"/>
    <n v="150000"/>
    <n v="0.15"/>
    <n v="12"/>
    <s v="06/29/2017 01:32am"/>
    <s v="Stretch"/>
    <x v="0"/>
    <s v="Cognitive Process Transformation"/>
    <s v="CPR: Blockchain Consulting"/>
    <s v="Ahmed B. (Ahmed) Salem"/>
    <s v="IGSPU:Procurement Support - Unknown at this Time"/>
    <x v="0"/>
    <m/>
  </r>
  <r>
    <s v="2Y-S43DU8G"/>
    <x v="1"/>
    <s v="US Communica/CSI"/>
    <s v="CITCO FUND SERVICES USA"/>
    <s v="IBM Blockchain Services"/>
    <x v="0"/>
    <x v="1"/>
    <m/>
    <m/>
    <x v="1"/>
    <x v="0"/>
    <d v="2017-08-09T00:00:00"/>
    <s v="05/11/2017 12:27pm"/>
    <x v="1"/>
    <d v="2017-08-09T00:00:00"/>
    <n v="150000"/>
    <n v="0.15"/>
    <n v="12"/>
    <s v="05/18/2017 01:32am"/>
    <s v="Stretch"/>
    <x v="0"/>
    <s v="Cognitive Process Transformation"/>
    <s v="CPR: Blockchain Consulting"/>
    <s v="ARSALAN (ARSALAN) AJANI"/>
    <s v="ISA-999-NoSolutionSold"/>
    <x v="0"/>
    <m/>
  </r>
  <r>
    <s v="6X-7VXVLI8"/>
    <x v="1"/>
    <s v="US Communica/CSI"/>
    <s v="SCALA INC"/>
    <s v="Scala- Blockchain and IOT"/>
    <x v="6"/>
    <x v="1"/>
    <m/>
    <m/>
    <x v="0"/>
    <x v="10"/>
    <d v="2017-12-29T00:00:00"/>
    <s v="06/30/2017 02:08pm"/>
    <x v="3"/>
    <d v="2017-12-29T00:00:00"/>
    <n v="150000"/>
    <n v="0.15"/>
    <n v="12"/>
    <s v="07/13/2017 01:32am"/>
    <s v="Stretch"/>
    <x v="0"/>
    <s v="Cognitive Process Transformation"/>
    <s v="CPR: Blockchain Consulting"/>
    <s v="Shari E. (Shari) Aser"/>
    <s v="EMBSOCAL:GBS Embedded Social Business"/>
    <x v="0"/>
    <m/>
  </r>
  <r>
    <s v="LC-6QL8UV7"/>
    <x v="1"/>
    <s v="US Communica/CSI"/>
    <s v="RW3 TECHNOLOGIES INC"/>
    <s v="RW3 Tech- blockchain and watson IOT"/>
    <x v="6"/>
    <x v="1"/>
    <m/>
    <m/>
    <x v="0"/>
    <x v="10"/>
    <d v="2017-12-01T00:00:00"/>
    <s v="06/30/2017 02:57pm"/>
    <x v="3"/>
    <d v="2017-12-01T00:00:00"/>
    <n v="150000"/>
    <n v="0.15"/>
    <n v="12"/>
    <s v="07/13/2017 01:32am"/>
    <s v="Stretch"/>
    <x v="0"/>
    <s v="Cognitive Process Transformation"/>
    <s v="CPR: Blockchain Consulting"/>
    <s v="PAUL (PAUL) CHANG"/>
    <s v="EMBSOCAL:GBS Embedded Social Business"/>
    <x v="0"/>
    <m/>
  </r>
  <r>
    <s v="F0-39690ST"/>
    <x v="1"/>
    <s v="US Distribution"/>
    <s v="SMITHFIELD FOODS INC."/>
    <s v="Blockchain Proof of Concept"/>
    <x v="2"/>
    <x v="1"/>
    <m/>
    <m/>
    <x v="1"/>
    <x v="3"/>
    <d v="2017-07-14T00:00:00"/>
    <s v="01/25/2017 01:15pm"/>
    <x v="1"/>
    <d v="2017-07-14T00:00:00"/>
    <n v="150000"/>
    <n v="0.15"/>
    <n v="2"/>
    <s v="01/26/2017 01:32am"/>
    <s v="Stretch"/>
    <x v="0"/>
    <s v="Cognitive Process Transformation"/>
    <s v="CPR: Blockchain Consulting"/>
    <s v="DANIEL C. (DANIEL) SHOWERS"/>
    <m/>
    <x v="0"/>
    <m/>
  </r>
  <r>
    <s v="OT-QZUA2AQ"/>
    <x v="1"/>
    <s v="US Finance Service"/>
    <s v="SUMITOMO MITSUI BANKING"/>
    <s v="SMBC Group- First Blockchain Project"/>
    <x v="0"/>
    <x v="1"/>
    <m/>
    <m/>
    <x v="1"/>
    <x v="0"/>
    <d v="2017-09-01T00:00:00"/>
    <s v="04/18/2017 11:59am"/>
    <x v="1"/>
    <d v="2017-09-01T00:00:00"/>
    <n v="150000"/>
    <n v="0.15"/>
    <n v="2"/>
    <s v="07/10/2017 03:12pm"/>
    <s v="Stretch"/>
    <x v="0"/>
    <s v="Cognitive Process Transformation"/>
    <s v="CPR: Blockchain Consulting"/>
    <s v="Bart (Bart) Cant"/>
    <s v="ISA-BankFS08-Blockchain"/>
    <x v="0"/>
    <m/>
  </r>
  <r>
    <s v="L0-58N9LGJ"/>
    <x v="1"/>
    <s v="US Finance Service"/>
    <s v="ST PAUL TRAVELERS"/>
    <s v="Blockchain - HyperLedger or Ethereum"/>
    <x v="0"/>
    <x v="1"/>
    <m/>
    <m/>
    <x v="0"/>
    <x v="6"/>
    <d v="2017-10-08T00:00:00"/>
    <s v="07/10/2017 03:17pm"/>
    <x v="3"/>
    <d v="2017-12-07T00:00:00"/>
    <n v="150000"/>
    <n v="0.15"/>
    <n v="24"/>
    <s v="07/27/2017 01:32am"/>
    <s v="Stretch"/>
    <x v="0"/>
    <s v="Cognitive Process Transformation"/>
    <s v="CPR: Blockchain Consulting"/>
    <s v="Donna M. (Donna) Veci"/>
    <s v="BLKHSBN:HW SP: Blockchain High Sec Bus Netwk Blmix"/>
    <x v="0"/>
    <m/>
  </r>
  <r>
    <s v="8L-JHSQWT8"/>
    <x v="1"/>
    <s v="US Finance Service"/>
    <s v="PROGRESSIVE CASUALTY INSURANCE COMPANY"/>
    <s v="Blockchain - Initial Use Case and POC"/>
    <x v="0"/>
    <x v="1"/>
    <m/>
    <m/>
    <x v="1"/>
    <x v="6"/>
    <d v="2017-09-08T00:00:00"/>
    <s v="05/18/2017 07:02am"/>
    <x v="0"/>
    <d v="2017-09-08T00:00:00"/>
    <n v="150000"/>
    <n v="0.15"/>
    <n v="3"/>
    <s v="07/27/2017 01:32am"/>
    <s v="At Risk"/>
    <x v="0"/>
    <s v="Cognitive Process Transformation"/>
    <s v="CPR: Blockchain Consulting"/>
    <s v="Don L. (Don) Hummer"/>
    <s v="NONE:No code/solution involved"/>
    <x v="0"/>
    <m/>
  </r>
  <r>
    <s v="LB-WA8IKC1"/>
    <x v="1"/>
    <s v="US Industrial"/>
    <s v="BHP BILLITON LTD"/>
    <s v="Potash Reimbursables - Blockchain"/>
    <x v="1"/>
    <x v="1"/>
    <m/>
    <m/>
    <x v="1"/>
    <x v="4"/>
    <d v="2017-09-18T00:00:00"/>
    <s v="03/09/2017 09:58am"/>
    <x v="3"/>
    <d v="2017-09-18T00:00:00"/>
    <n v="150000"/>
    <n v="0.15"/>
    <n v="4"/>
    <s v="04/06/2017 01:33am"/>
    <s v="Stretch"/>
    <x v="0"/>
    <s v="Cognitive Process Transformation"/>
    <s v="CPR: Blockchain Consulting"/>
    <s v="KEITH D. (Keith) BRENTON"/>
    <s v="ZBLKPOC:HW SP: Blockchain Proof of Concept"/>
    <x v="0"/>
    <m/>
  </r>
  <r>
    <s v="NK-EIM9I2G"/>
    <x v="1"/>
    <s v="US Industrial"/>
    <s v="EXXONMOBIL GLOBAL SERVICES COMPANY"/>
    <s v="Blockchain - Downstream - Refinery to Customer - MVP"/>
    <x v="1"/>
    <x v="1"/>
    <m/>
    <m/>
    <x v="1"/>
    <x v="4"/>
    <d v="2017-09-29T00:00:00"/>
    <s v="06/29/2017 06:34pm"/>
    <x v="3"/>
    <d v="2017-09-29T00:00:00"/>
    <n v="150000"/>
    <n v="0.15"/>
    <n v="3"/>
    <s v="07/13/2017 01:32am"/>
    <s v="At Risk"/>
    <x v="0"/>
    <s v="Cognitive Process Transformation"/>
    <s v="CPR: Blockchain Consulting"/>
    <s v="James N. (Jim) Lawnin"/>
    <s v="ANADVNCE:ANA SP: Advanced Analytics"/>
    <x v="0"/>
    <m/>
  </r>
  <r>
    <s v="TR-Z47XY0K"/>
    <x v="0"/>
    <s v="SPGI"/>
    <s v="CENTROS COMERCIALES CARREFOUR S.A"/>
    <s v="Blockchain Pilot"/>
    <x v="2"/>
    <x v="1"/>
    <m/>
    <m/>
    <x v="0"/>
    <x v="3"/>
    <d v="2017-10-04T00:00:00"/>
    <s v="03/20/2017 07:39am"/>
    <x v="3"/>
    <d v="2017-10-04T00:00:00"/>
    <n v="150000"/>
    <n v="0.15"/>
    <n v="2"/>
    <s v="07/20/2017 01:32am"/>
    <s v="Stretch"/>
    <x v="0"/>
    <s v="Cognitive Process Transformation"/>
    <s v="CPS: Operate Advisory Services for Cognitive Automation"/>
    <s v="Jose Miguel (José Miguel) Rico De La Hera"/>
    <s v="AGILE:Agile or Agility is a component of the solu"/>
    <x v="0"/>
    <m/>
  </r>
  <r>
    <s v="3D-GPGBS4S"/>
    <x v="0"/>
    <s v="DACH"/>
    <s v="Erste Group Bank AG"/>
    <s v="Blockchain Automation of Invoices"/>
    <x v="0"/>
    <x v="1"/>
    <m/>
    <m/>
    <x v="1"/>
    <x v="0"/>
    <d v="2017-09-28T00:00:00"/>
    <s v="05/22/2017 08:35am"/>
    <x v="1"/>
    <d v="2017-09-28T00:00:00"/>
    <n v="150000"/>
    <n v="0.15"/>
    <n v="12"/>
    <s v="06/12/2017 11:30am"/>
    <s v="Stretch"/>
    <x v="0"/>
    <s v="Cognitive Process Transformation"/>
    <s v="CPS: Procurement Analytics (Cloud, BPaaS)"/>
    <s v="DATA WITHHELD"/>
    <s v="ISA-BankFS08-Blockchain"/>
    <x v="0"/>
    <m/>
  </r>
  <r>
    <s v="KS-9VMXGTZ"/>
    <x v="0"/>
    <s v="DACH"/>
    <s v="Elektrizitätswerk der Stadt Zürich (EWZ)"/>
    <s v="Jump-start platform business idea for VIRTUAL STORAGE with blockchain (Digital Strategy)"/>
    <x v="4"/>
    <x v="1"/>
    <m/>
    <m/>
    <x v="0"/>
    <x v="8"/>
    <d v="2017-10-27T00:00:00"/>
    <s v="07/06/2017 05:29am"/>
    <x v="3"/>
    <d v="2017-10-27T00:00:00"/>
    <n v="150000"/>
    <n v="0.15"/>
    <n v="12"/>
    <s v="07/20/2017 01:32am"/>
    <s v="NIR"/>
    <x v="0"/>
    <s v="iX Growth Platform"/>
    <s v="DSI - DS: Digital Bus Strategy: Digital Reinvention"/>
    <s v="DATA WITHHELD"/>
    <s v="ISA-999-NoSolutionSold"/>
    <x v="0"/>
    <m/>
  </r>
  <r>
    <s v="7H-BP70SSW"/>
    <x v="0"/>
    <s v="DACH"/>
    <s v="Münchener Rückversicherungs-Gesellschaft AG"/>
    <s v="Phase 1- B3i Blockchain"/>
    <x v="0"/>
    <x v="1"/>
    <m/>
    <m/>
    <x v="2"/>
    <x v="6"/>
    <d v="2017-04-12T00:00:00"/>
    <s v="02/06/2017 05:35am"/>
    <x v="6"/>
    <d v="2017-04-12T00:00:00"/>
    <n v="150000"/>
    <n v="0.15"/>
    <n v="12"/>
    <s v="07/05/2017 10:16am"/>
    <s v="Won"/>
    <x v="0"/>
    <s v="iX Growth Platform"/>
    <s v="DSI - DS: Talent Reinvention Strategy Consulting"/>
    <s v="DATA WITHHELD"/>
    <s v="BDAMEGA:HW BDA Analytics MEGA PLAY"/>
    <x v="0"/>
    <m/>
  </r>
  <r>
    <s v="GI-ZRQEBOU"/>
    <x v="0"/>
    <s v="SPGI"/>
    <s v="EL CORTE INGLES,S.A SUC.001 DPTO.300 PED.33333333"/>
    <s v="Blockchain en Aseguradora"/>
    <x v="2"/>
    <x v="0"/>
    <s v="IN,PH,RO"/>
    <s v="Early discussions"/>
    <x v="1"/>
    <x v="3"/>
    <d v="2017-09-29T00:00:00"/>
    <s v="12/08/2016 01:56am"/>
    <x v="1"/>
    <d v="2017-09-29T00:00:00"/>
    <n v="150000"/>
    <n v="0.15"/>
    <n v="12"/>
    <s v="01/27/2017 04:42am"/>
    <s v="Stretch"/>
    <x v="0"/>
    <s v="Cognitive Process Transformation"/>
    <m/>
    <s v="Jose Miguel (José Miguel) Rico De La Hera"/>
    <s v="ISA-RetailDS12RSSI-RetSec&amp;StoreInfra"/>
    <x v="0"/>
    <m/>
  </r>
  <r>
    <s v="0Y-348PJED"/>
    <x v="0"/>
    <s v="UKI"/>
    <s v="WILLIS GROUP SERVICES LTD"/>
    <s v="CPR: Blockchain Consulting"/>
    <x v="0"/>
    <x v="1"/>
    <m/>
    <m/>
    <x v="0"/>
    <x v="6"/>
    <d v="2017-12-22T00:00:00"/>
    <s v="04/24/2017 06:50am"/>
    <x v="1"/>
    <d v="2017-12-22T00:00:00"/>
    <n v="150000"/>
    <n v="0.15"/>
    <n v="12"/>
    <s v="04/27/2017 01:31am"/>
    <s v="Stretch"/>
    <x v="0"/>
    <s v="Cognitive Process Transformation"/>
    <m/>
    <s v="Graeme (GRAEME) Asquith"/>
    <m/>
    <x v="0"/>
    <m/>
  </r>
  <r>
    <s v="NT-F2ZSC2G"/>
    <x v="4"/>
    <s v="MEA"/>
    <s v="OBEIKAN INVESTMENT GROUP COMPANY"/>
    <s v="IBM Blockchain for Obeikan marketplace project."/>
    <x v="0"/>
    <x v="1"/>
    <m/>
    <m/>
    <x v="0"/>
    <x v="0"/>
    <d v="2017-12-28T00:00:00"/>
    <s v="05/15/2017 06:11am"/>
    <x v="1"/>
    <d v="2017-12-28T00:00:00"/>
    <n v="150000"/>
    <n v="0.15"/>
    <n v="12"/>
    <s v="05/18/2017 01:32am"/>
    <s v="NIR"/>
    <x v="0"/>
    <s v="Cognitive Process Transformation"/>
    <m/>
    <s v="Soltan (Soltan) Hafez"/>
    <m/>
    <x v="0"/>
    <m/>
  </r>
  <r>
    <s v="NT-F2ZSC2G"/>
    <x v="4"/>
    <s v="MEA"/>
    <s v="OBEIKAN INVESTMENT GROUP COMPANY"/>
    <s v="IBM Blockchain for Obeikan marketplace project."/>
    <x v="0"/>
    <x v="1"/>
    <m/>
    <m/>
    <x v="0"/>
    <x v="0"/>
    <d v="2017-12-28T00:00:00"/>
    <s v="05/15/2017 06:11am"/>
    <x v="1"/>
    <d v="2017-12-28T00:00:00"/>
    <n v="150000"/>
    <n v="0.15"/>
    <n v="12"/>
    <s v="06/01/2017 01:32am"/>
    <s v="NIR"/>
    <x v="0"/>
    <s v="iX Growth Platform"/>
    <m/>
    <s v="Soltan (Soltan) Hafez"/>
    <m/>
    <x v="0"/>
    <m/>
  </r>
  <r>
    <s v="L3-UF0L9W6"/>
    <x v="1"/>
    <s v="US Federal"/>
    <s v="FEDERAL HOME LOAN BANK"/>
    <s v="FHLB - Atl Blockchain"/>
    <x v="3"/>
    <x v="1"/>
    <m/>
    <m/>
    <x v="0"/>
    <x v="12"/>
    <d v="2017-11-30T00:00:00"/>
    <s v="04/10/2017 01:23pm"/>
    <x v="1"/>
    <d v="2017-11-30T00:00:00"/>
    <n v="150000"/>
    <n v="0.15"/>
    <n v="12"/>
    <s v="04/13/2017 01:32am"/>
    <s v="NIR"/>
    <x v="0"/>
    <s v="Cognitive Process Transformation"/>
    <m/>
    <s v="Joan D. (Joan) Shiver"/>
    <m/>
    <x v="0"/>
    <m/>
  </r>
  <r>
    <s v="B2-4LLNJEY"/>
    <x v="1"/>
    <s v="US Industrial"/>
    <s v="EI DU PONT DE NEMOURS AND COMPANY"/>
    <s v="Blockchain MVP"/>
    <x v="1"/>
    <x v="1"/>
    <m/>
    <m/>
    <x v="0"/>
    <x v="4"/>
    <d v="2017-10-08T00:00:00"/>
    <s v="07/10/2017 02:27pm"/>
    <x v="1"/>
    <d v="2017-10-08T00:00:00"/>
    <n v="150000"/>
    <n v="0.15"/>
    <n v="12"/>
    <s v="07/13/2017 01:32am"/>
    <s v="NIR"/>
    <x v="0"/>
    <s v="Cognitive Process Transformation"/>
    <m/>
    <s v="GARY (Gary) HARGRAVES"/>
    <m/>
    <x v="0"/>
    <m/>
  </r>
  <r>
    <s v="MF-MX59SEX"/>
    <x v="1"/>
    <s v="US Industrial"/>
    <s v="SHELL OIL PRODUCTS US"/>
    <s v="Blockchain - Trade Finance Solution"/>
    <x v="1"/>
    <x v="1"/>
    <m/>
    <m/>
    <x v="0"/>
    <x v="4"/>
    <d v="2017-11-29T00:00:00"/>
    <s v="03/15/2017 02:36pm"/>
    <x v="1"/>
    <d v="2017-11-29T00:00:00"/>
    <n v="150000"/>
    <n v="0.15"/>
    <n v="4"/>
    <s v="06/08/2017 01:53pm"/>
    <s v="Stretch"/>
    <x v="0"/>
    <s v="Cognitive Process Transformation"/>
    <m/>
    <s v="JENNIFER M. (Jennifer) BLAIR"/>
    <s v="BLKHSBN:HW SP: Blockchain High Sec Bus Netwk Blmix, ISA-BankFS08-Blockchain"/>
    <x v="0"/>
    <m/>
  </r>
  <r>
    <s v="L8-78LNM0B"/>
    <x v="1"/>
    <s v="US Public"/>
    <s v="WASHINGTON STATE DEPARTMENT OF SOCIAL AND HEALTH SERVICES"/>
    <s v="DSHS - Blockchain POC (KW)"/>
    <x v="3"/>
    <x v="1"/>
    <m/>
    <m/>
    <x v="0"/>
    <x v="12"/>
    <d v="2017-12-15T00:00:00"/>
    <s v="04/24/2017 10:43pm"/>
    <x v="1"/>
    <d v="2018-01-08T00:00:00"/>
    <n v="150000"/>
    <n v="0.15"/>
    <n v="3"/>
    <s v="07/09/2017 07:47pm"/>
    <s v="Stretch"/>
    <x v="0"/>
    <s v="Cloud Application Innovation"/>
    <m/>
    <s v="THOMAS A. (Tom) MARUSKA"/>
    <s v="ISA-GovtPG30-SocialPrograms, ZBLKPOC:HW SP: Blockchain Proof of Concept"/>
    <x v="0"/>
    <m/>
  </r>
  <r>
    <s v="11-VEJWIQL"/>
    <x v="1"/>
    <s v="US Communica/CSI"/>
    <s v="MCKINSEY &amp; COMPANY, INC."/>
    <s v="BlockChain via Bluemix"/>
    <x v="6"/>
    <x v="1"/>
    <m/>
    <m/>
    <x v="0"/>
    <x v="10"/>
    <d v="2017-12-15T00:00:00"/>
    <s v="04/14/2017 04:37pm"/>
    <x v="1"/>
    <d v="2018-01-15T00:00:00"/>
    <n v="150000"/>
    <n v="0.15"/>
    <n v="12"/>
    <s v="04/20/2017 01:32am"/>
    <s v="Stretch"/>
    <x v="2"/>
    <s v="Infrastructure Services"/>
    <s v="6950-16G GTS MHAS Split for Commerce Managed Hosted"/>
    <s v="VANCE V. (VANCE) SKIDMORE"/>
    <s v="CLOUD1:All Cloud Sales other than to Cloud SPs"/>
    <x v="0"/>
    <m/>
  </r>
  <r>
    <s v="S3-L6QG835"/>
    <x v="1"/>
    <s v="US Finance Service"/>
    <s v="THE HANOVER AMERICAN INSURANCE COMPANY"/>
    <s v="Blockchain Garage Services"/>
    <x v="0"/>
    <x v="1"/>
    <m/>
    <m/>
    <x v="0"/>
    <x v="6"/>
    <d v="2017-11-30T00:00:00"/>
    <s v="01/16/2017 10:57am"/>
    <x v="3"/>
    <d v="2017-11-30T00:00:00"/>
    <n v="150000"/>
    <n v="0.15"/>
    <n v="1"/>
    <s v="07/06/2017 01:32am"/>
    <s v="Stretch"/>
    <x v="2"/>
    <s v="Infrastructure Services"/>
    <s v="6950-16G GTS MHAS Split for Commerce Managed Hosted"/>
    <s v="Wendy P. (Wendy) Simoncelli"/>
    <s v="ZBLKPOC:HW SP: Blockchain Proof of Concept"/>
    <x v="0"/>
    <m/>
  </r>
  <r>
    <s v="53-DSZOGSG"/>
    <x v="2"/>
    <s v="ASEAN"/>
    <s v="TOKIO MARINE LIFE INSURANCE MALAYSIA BHD."/>
    <s v="HSBN Blockchain on LinuxONE"/>
    <x v="0"/>
    <x v="1"/>
    <m/>
    <m/>
    <x v="1"/>
    <x v="6"/>
    <d v="2017-09-20T00:00:00"/>
    <s v="03/20/2017 10:35pm"/>
    <x v="1"/>
    <d v="2017-12-20T00:00:00"/>
    <n v="150000"/>
    <n v="0.15"/>
    <n v="1"/>
    <s v="03/23/2017 02:32am"/>
    <s v="Stretch"/>
    <x v="4"/>
    <s v="IBM Z"/>
    <s v="IBM LinuxONE Rockhopper"/>
    <s v="JING YI (Jing Yi) CHAN"/>
    <s v="BLKHSBN:HW SP: Blockchain High Sec Bus Netwk Blmix"/>
    <x v="0"/>
    <m/>
  </r>
  <r>
    <s v="ET-GIGEKVH"/>
    <x v="2"/>
    <s v="ASEAN"/>
    <s v="BANK OF THAILAND"/>
    <s v="LinuxONE for Blockchain"/>
    <x v="0"/>
    <x v="1"/>
    <m/>
    <m/>
    <x v="0"/>
    <x v="0"/>
    <d v="2017-12-31T00:00:00"/>
    <s v="03/28/2017 09:35am"/>
    <x v="1"/>
    <d v="2017-12-31T00:00:00"/>
    <n v="150000"/>
    <n v="0.15"/>
    <n v="1"/>
    <s v="03/30/2017 01:32am"/>
    <s v="NIR"/>
    <x v="4"/>
    <s v="IBM Z"/>
    <s v="IBM LinuxONE Rockhopper"/>
    <s v="BHUSARUN (Bhusarun) SETHANANDHA"/>
    <m/>
    <x v="0"/>
    <m/>
  </r>
  <r>
    <s v="IG-TAGDLGN"/>
    <x v="2"/>
    <s v="ASEAN"/>
    <s v="BANK ISLAM BRUNEI DARUSSALAM BERHAD"/>
    <s v="Blockchain POC for BIBD Digital Banking Group"/>
    <x v="0"/>
    <x v="1"/>
    <m/>
    <m/>
    <x v="0"/>
    <x v="0"/>
    <d v="2017-11-30T00:00:00"/>
    <s v="03/08/2017 09:40pm"/>
    <x v="1"/>
    <d v="2017-11-30T00:00:00"/>
    <n v="150000"/>
    <n v="0.15"/>
    <n v="1"/>
    <s v="03/09/2017 01:32am"/>
    <s v="Stretch"/>
    <x v="4"/>
    <s v="IBM Z"/>
    <s v="IBM LinuxONE Rockhopper"/>
    <s v="JING YI (Jing Yi) CHAN"/>
    <s v="ZBLKPOC:HW SP: Blockchain Proof of Concept"/>
    <x v="0"/>
    <m/>
  </r>
  <r>
    <s v="4S-XNJV2Z7"/>
    <x v="2"/>
    <s v="ASEAN"/>
    <s v="SILVERLAKE SYSTEM SDN BHD"/>
    <s v="IBM Blockchain for Trade Finance Solution"/>
    <x v="6"/>
    <x v="1"/>
    <m/>
    <m/>
    <x v="0"/>
    <x v="10"/>
    <d v="2017-12-20T00:00:00"/>
    <s v="04/07/2017 03:32am"/>
    <x v="3"/>
    <d v="2017-12-20T00:00:00"/>
    <n v="150000"/>
    <n v="0.15"/>
    <n v="1"/>
    <s v="07/20/2017 01:32am"/>
    <s v="Stretch"/>
    <x v="4"/>
    <s v="IBM Z"/>
    <s v="IBM LinuxONE Rockhopper"/>
    <s v="Shuen Kwong (SHUEN KWONG) Leong"/>
    <s v="BLKHSBN:HW SP: Blockchain High Sec Bus Netwk Blmix"/>
    <x v="0"/>
    <m/>
  </r>
  <r>
    <s v="02-YEC4T6Q"/>
    <x v="6"/>
    <s v="GCG"/>
    <s v="JIANGXI BANK CO.,LTD"/>
    <s v="Jiang Xi Bank Blockchain project"/>
    <x v="0"/>
    <x v="1"/>
    <m/>
    <m/>
    <x v="1"/>
    <x v="0"/>
    <d v="2017-09-29T00:00:00"/>
    <s v="05/10/2017 10:41am"/>
    <x v="3"/>
    <d v="2017-09-29T00:00:00"/>
    <n v="150000"/>
    <n v="0.15"/>
    <n v="1"/>
    <s v="07/27/2017 01:32am"/>
    <s v="Stretch"/>
    <x v="4"/>
    <s v="IBM Z"/>
    <s v="IBM LinuxONE Rockhopper"/>
    <s v="Ke (Ke) Xu"/>
    <s v="ZBLKPOC:HW SP: Blockchain Proof of Concept"/>
    <x v="0"/>
    <m/>
  </r>
  <r>
    <s v="OL-L7T829N"/>
    <x v="0"/>
    <s v="CEE"/>
    <s v="KRAJOWY DEPOZYT PAPIEROW WARTOSCIOWYCH S. A."/>
    <s v="Blockchain"/>
    <x v="0"/>
    <x v="1"/>
    <m/>
    <m/>
    <x v="1"/>
    <x v="0"/>
    <d v="2017-09-22T00:00:00"/>
    <s v="11/18/2016 11:25am"/>
    <x v="0"/>
    <d v="2017-09-22T00:00:00"/>
    <n v="150000"/>
    <n v="0.15"/>
    <n v="1"/>
    <s v="07/27/2017 01:32am"/>
    <s v="Stretch"/>
    <x v="4"/>
    <s v="Power System i/p"/>
    <s v="Power 7R1 Linux"/>
    <s v="JAN A. (JAN) DABKOWSKI"/>
    <s v="ZBLKPOC:HW SP: Blockchain Proof of Concept"/>
    <x v="0"/>
    <m/>
  </r>
  <r>
    <s v="1U-NPVM5AS"/>
    <x v="2"/>
    <s v="ASEAN"/>
    <s v="GIC PRIVATE LIMITED"/>
    <s v="LinuxOne (HSBN) for Blockchain"/>
    <x v="0"/>
    <x v="1"/>
    <m/>
    <m/>
    <x v="0"/>
    <x v="0"/>
    <d v="2017-12-29T00:00:00"/>
    <s v="11/25/2016 10:30am"/>
    <x v="1"/>
    <d v="2017-12-29T00:00:00"/>
    <n v="150000"/>
    <n v="0.15"/>
    <n v="1"/>
    <s v="04/12/2017 03:50am"/>
    <s v="Stretch"/>
    <x v="4"/>
    <s v="IBM Z"/>
    <m/>
    <s v="ELAINE MUI LING (Elaine Mui Ling) LIM"/>
    <s v="BLKHSBN:HW SP: Blockchain High Sec Bus Netwk Blmix"/>
    <x v="0"/>
    <m/>
  </r>
  <r>
    <s v="01-WKIY7VF"/>
    <x v="2"/>
    <s v="ASEAN"/>
    <s v="ZUELLIG PHARMA PTE. LTD."/>
    <s v="Blockchain"/>
    <x v="3"/>
    <x v="1"/>
    <m/>
    <m/>
    <x v="1"/>
    <x v="11"/>
    <d v="2017-09-17T00:00:00"/>
    <s v="06/19/2017 01:57am"/>
    <x v="3"/>
    <d v="2017-10-26T00:00:00"/>
    <n v="150000"/>
    <n v="0.15"/>
    <n v="12"/>
    <s v="07/17/2017 03:44am"/>
    <s v="Stretch"/>
    <x v="5"/>
    <s v="Industry Platform"/>
    <s v="High Security Business Network"/>
    <s v="JOLENE FONG MENG (Jolene Fong Meng) SIM"/>
    <s v="NONE:No code/solution involved"/>
    <x v="0"/>
    <m/>
  </r>
  <r>
    <s v="JF-T9KQN8X"/>
    <x v="2"/>
    <s v="ASEAN"/>
    <s v="FPG INSURANCE CO., INC"/>
    <s v="Blockchain"/>
    <x v="0"/>
    <x v="1"/>
    <m/>
    <m/>
    <x v="0"/>
    <x v="6"/>
    <d v="2017-12-31T00:00:00"/>
    <s v="03/30/2017 09:39pm"/>
    <x v="3"/>
    <d v="2017-12-31T00:00:00"/>
    <n v="150000"/>
    <n v="0.15"/>
    <n v="12"/>
    <s v="07/20/2017 01:32am"/>
    <s v="Key stretch"/>
    <x v="5"/>
    <s v="Industry Platform"/>
    <s v="High Security Business Network"/>
    <s v="Martin Luis I. (Martin Luis) Lopez-Vito"/>
    <s v="NONE:No code/solution involved"/>
    <x v="0"/>
    <m/>
  </r>
  <r>
    <s v="K4-Q0OYQH6"/>
    <x v="1"/>
    <s v="US Finance Service"/>
    <s v="AMERICAN EXPRESS TRAVEL RELATED SERVICES COMPANY, INC."/>
    <s v="High Security Blockchain Network"/>
    <x v="0"/>
    <x v="1"/>
    <m/>
    <m/>
    <x v="0"/>
    <x v="0"/>
    <d v="2017-11-01T00:00:00"/>
    <s v="03/30/2017 08:04pm"/>
    <x v="3"/>
    <d v="2017-11-01T00:00:00"/>
    <n v="150000"/>
    <n v="0.15"/>
    <n v="12"/>
    <s v="07/06/2017 01:32am"/>
    <s v="NIR"/>
    <x v="5"/>
    <s v="Industry Platform"/>
    <s v="IBM Support for Hyperledger Fabric"/>
    <s v="Kristin L. (Kristin) Anderson"/>
    <s v="ZBLKLOCL:HW SP: zSystems Blockchain Local/On Prem."/>
    <x v="0"/>
    <m/>
  </r>
  <r>
    <s v="WU-YHCS4UR"/>
    <x v="1"/>
    <s v="US Distribution"/>
    <s v="PERDUE FARMS INCORPORATED"/>
    <s v="Blockchain for Perdue"/>
    <x v="2"/>
    <x v="1"/>
    <m/>
    <m/>
    <x v="1"/>
    <x v="3"/>
    <d v="2017-09-15T00:00:00"/>
    <s v="03/30/2017 09:36am"/>
    <x v="1"/>
    <d v="2017-09-30T00:00:00"/>
    <n v="150000"/>
    <n v="0.15"/>
    <n v="12"/>
    <s v="04/06/2017 01:33am"/>
    <s v="Stretch"/>
    <x v="5"/>
    <s v="Industry Platform"/>
    <m/>
    <s v="JESSICA L. (JESSICA) HINKLE"/>
    <m/>
    <x v="0"/>
    <m/>
  </r>
  <r>
    <s v="6S-T7R63DJ"/>
    <x v="1"/>
    <s v="US Finance Service"/>
    <s v="CRAWFORD &amp; COMPANY"/>
    <s v="Blockchain Initiative / PoC"/>
    <x v="0"/>
    <x v="1"/>
    <m/>
    <m/>
    <x v="0"/>
    <x v="6"/>
    <d v="2017-10-31T00:00:00"/>
    <s v="07/13/2017 11:51am"/>
    <x v="1"/>
    <d v="2017-10-31T00:00:00"/>
    <n v="150000"/>
    <n v="0.15"/>
    <n v="12"/>
    <s v="07/20/2017 01:32am"/>
    <s v="NIR"/>
    <x v="5"/>
    <s v="Industry Platform"/>
    <m/>
    <s v="Ryan L. (Ryan) Boudreau"/>
    <m/>
    <x v="0"/>
    <m/>
  </r>
  <r>
    <s v="Z5-LSVMWES"/>
    <x v="1"/>
    <s v="US Industrial"/>
    <s v="EXXONMOBIL GLOBAL SERVICES COMPANY"/>
    <s v="Blockchain - Hydrocarbon Accounting"/>
    <x v="1"/>
    <x v="1"/>
    <m/>
    <m/>
    <x v="1"/>
    <x v="4"/>
    <d v="2017-08-13T00:00:00"/>
    <s v="05/15/2017 12:14pm"/>
    <x v="1"/>
    <d v="2017-08-13T00:00:00"/>
    <n v="150000"/>
    <n v="0.15"/>
    <n v="12"/>
    <s v="05/18/2017 01:31am"/>
    <s v="Stretch"/>
    <x v="5"/>
    <s v="Industry Platform"/>
    <m/>
    <s v="JENNIFER M. (Jennifer) BLAIR"/>
    <s v="BLKHSBN:HW SP: Blockchain High Sec Bus Netwk Blmix, DEVCNAPP:CLD&amp;COG: Develop cloud native apps"/>
    <x v="0"/>
    <m/>
  </r>
  <r>
    <s v="ZV-SNAOK0R"/>
    <x v="0"/>
    <s v="BeNeLux"/>
    <s v="DATA WITHHELD"/>
    <s v="DATA WITHHELD"/>
    <x v="7"/>
    <x v="1"/>
    <m/>
    <m/>
    <x v="0"/>
    <x v="13"/>
    <d v="2017-11-15T00:00:00"/>
    <s v="01/09/2017 04:14pm"/>
    <x v="1"/>
    <d v="2017-11-15T00:00:00"/>
    <n v="150000"/>
    <n v="0.15"/>
    <n v="12"/>
    <s v="05/29/2017 12:45pm"/>
    <s v="Stretch"/>
    <x v="1"/>
    <s v="Platform &amp; Industry Solutions"/>
    <s v="IoT for Connected Products on Cloud"/>
    <s v="M. A. (Michael) Nees"/>
    <s v="ISA-ElecIS06PRDI-ProdSvcsInnov, WATIOT:Support for Growth Initiative"/>
    <x v="0"/>
    <m/>
  </r>
  <r>
    <s v="49-CFLPM9Y"/>
    <x v="3"/>
    <s v="Brazil"/>
    <s v="OPERADOR NACIONAL DO SISTEMA ELETRICO ONS"/>
    <s v="BlockChain para Contratos"/>
    <x v="4"/>
    <x v="1"/>
    <m/>
    <m/>
    <x v="0"/>
    <x v="8"/>
    <d v="2017-10-31T00:00:00"/>
    <s v="05/31/2017 09:06am"/>
    <x v="1"/>
    <d v="2017-10-31T00:00:00"/>
    <n v="149467"/>
    <n v="0.14946699999999999"/>
    <n v="12"/>
    <s v="07/09/2017 06:32pm"/>
    <s v="NIR"/>
    <x v="3"/>
    <s v="Cloud Developer Service"/>
    <m/>
    <s v="Marcus Jose Marques (MARCUS JOSE) Branquinho"/>
    <m/>
    <x v="0"/>
    <m/>
  </r>
  <r>
    <s v="BM-S6WZR7B"/>
    <x v="3"/>
    <s v="Brazil"/>
    <s v="PERDIGAO AGROINDUSTRIAL S/A"/>
    <s v="Blockchain"/>
    <x v="2"/>
    <x v="1"/>
    <m/>
    <m/>
    <x v="0"/>
    <x v="3"/>
    <d v="2017-11-30T00:00:00"/>
    <s v="04/03/2017 07:48am"/>
    <x v="0"/>
    <d v="2017-11-30T00:00:00"/>
    <n v="149466"/>
    <n v="0.14946599999999999"/>
    <n v="12"/>
    <s v="07/27/2017 01:32am"/>
    <s v="NIR"/>
    <x v="5"/>
    <s v="Industry Platform"/>
    <s v="High Security Business Network"/>
    <s v="LUIZ GUSTAVO (LUIZ GUSTAVO) DA SILVA FERREIRA"/>
    <s v="WATSNIOT:Embedded: Watson Internet of Things - Co, ZBLKPOC:HW SP: Blockchain Proof of Concept"/>
    <x v="0"/>
    <m/>
  </r>
  <r>
    <s v="HX-5SY83FV"/>
    <x v="2"/>
    <s v="ANZ"/>
    <s v="LEND LEASE"/>
    <s v="BlockChain for LL Finance"/>
    <x v="1"/>
    <x v="1"/>
    <m/>
    <m/>
    <x v="0"/>
    <x v="2"/>
    <d v="2017-12-22T00:00:00"/>
    <s v="11/17/2016 06:52pm"/>
    <x v="3"/>
    <d v="2017-12-22T00:00:00"/>
    <n v="148800"/>
    <n v="0.14879999999999999"/>
    <n v="12"/>
    <s v="07/20/2017 01:32am"/>
    <s v="Stretch"/>
    <x v="3"/>
    <s v="Cloud Developer Service"/>
    <s v="Bluemix Public Subscription"/>
    <s v="JASON A. (Jason) ARNOLD-AULAND"/>
    <s v="ISA-999-NoSolutionSold"/>
    <x v="0"/>
    <m/>
  </r>
  <r>
    <s v="OG-06R8FG4"/>
    <x v="6"/>
    <s v="GCG"/>
    <s v="Shanghai Fosun High Technology (Group) Co., Ltd."/>
    <s v="block chain"/>
    <x v="3"/>
    <x v="1"/>
    <m/>
    <m/>
    <x v="0"/>
    <x v="11"/>
    <d v="2017-12-15T00:00:00"/>
    <s v="03/15/2017 12:17pm"/>
    <x v="0"/>
    <d v="2017-12-15T00:00:00"/>
    <n v="146876"/>
    <n v="0.14687600000000001"/>
    <n v="12"/>
    <s v="07/22/2017 11:51am"/>
    <s v="Key stretch"/>
    <x v="0"/>
    <s v="Cognitive Process Transformation"/>
    <s v="CBDS - Smarter Process"/>
    <s v="YONG (YONG) PAN"/>
    <s v="BLKHSBN:HW SP: Blockchain High Sec Bus Netwk Blmix"/>
    <x v="0"/>
    <m/>
  </r>
  <r>
    <s v="PL-WMTE1T7"/>
    <x v="6"/>
    <s v="GCG"/>
    <s v="INDUSTRIAL BANK"/>
    <s v="CIB BCC Blockchain"/>
    <x v="0"/>
    <x v="1"/>
    <m/>
    <m/>
    <x v="0"/>
    <x v="0"/>
    <d v="2017-11-30T00:00:00"/>
    <s v="04/22/2016 01:12am"/>
    <x v="1"/>
    <d v="2017-11-30T00:00:00"/>
    <n v="146876"/>
    <n v="0.14687600000000001"/>
    <n v="3"/>
    <s v="07/22/2017 12:03pm"/>
    <s v="Stretch"/>
    <x v="0"/>
    <s v="Cognitive Process Transformation"/>
    <s v="CPR: Blockchain Consulting"/>
    <s v="SONG (SONG) CHEN"/>
    <s v="ZBLKPOC:HW SP: Blockchain Proof of Concept"/>
    <x v="0"/>
    <m/>
  </r>
  <r>
    <s v="LQ-Q62YNZO"/>
    <x v="6"/>
    <s v="GCG"/>
    <s v="BANK OF NINGBO CO., LTD"/>
    <s v="Block chain"/>
    <x v="0"/>
    <x v="1"/>
    <m/>
    <m/>
    <x v="1"/>
    <x v="0"/>
    <d v="2017-09-30T00:00:00"/>
    <s v="02/07/2017 03:25am"/>
    <x v="3"/>
    <d v="2017-09-30T00:00:00"/>
    <n v="146875"/>
    <n v="0.14687500000000001"/>
    <n v="12"/>
    <s v="07/22/2017 11:42am"/>
    <s v="Stretch"/>
    <x v="2"/>
    <s v="Technology Support Services"/>
    <s v="6950-14R IBM Lifecycle Maintenance"/>
    <s v="BIN HUA (BIN HUA) LUO"/>
    <s v="ISA-999-NoSolutionSold"/>
    <x v="0"/>
    <m/>
  </r>
  <r>
    <s v="MI-A6UY11L"/>
    <x v="6"/>
    <s v="GCG"/>
    <s v="TAIZHOU TAILONG CITY CREDIT COOPERATION"/>
    <s v="泰隆银行block chain_x000a_4WALL"/>
    <x v="0"/>
    <x v="1"/>
    <m/>
    <m/>
    <x v="1"/>
    <x v="0"/>
    <d v="2017-09-26T00:00:00"/>
    <s v="02/07/2017 03:09am"/>
    <x v="3"/>
    <d v="2017-09-30T00:00:00"/>
    <n v="146875"/>
    <n v="0.14687500000000001"/>
    <n v="12"/>
    <s v="07/27/2017 01:31am"/>
    <s v="Stretch"/>
    <x v="2"/>
    <s v="Technology Support Services"/>
    <s v="6950-15C IBM Integrated Support Services"/>
    <s v="Zhong Wei (Zhong Wei) Zhang"/>
    <s v="IGSPN:Procurement NONE - No 3rd Party Supplier"/>
    <x v="0"/>
    <m/>
  </r>
  <r>
    <s v="CP-32WS1PR"/>
    <x v="6"/>
    <s v="GCG"/>
    <s v="BANK OF TAIWAN"/>
    <s v="Blockchain Cross-bank gold account transfer"/>
    <x v="0"/>
    <x v="1"/>
    <m/>
    <m/>
    <x v="0"/>
    <x v="0"/>
    <d v="2017-11-30T00:00:00"/>
    <s v="05/17/2016 11:43pm"/>
    <x v="3"/>
    <d v="2017-11-30T00:00:00"/>
    <n v="146070"/>
    <n v="0.14607000000000001"/>
    <n v="4"/>
    <s v="07/20/2017 01:32am"/>
    <s v="NIR"/>
    <x v="0"/>
    <s v="Cognitive Process Transformation"/>
    <s v="CBDS: Watson IoT - Building &amp; Asset Optimization"/>
    <s v="Renee (Renee) Chao"/>
    <s v="ASASERVC:Cloud Business Solution (CBS), ISA-BankFMFS03AGIL-E2EDigit, ISA-BankFS08-Blockchain, VDPCand:Value Driven Proposal Candidate, VDPCnfm:Value Driven Proposal Confirm"/>
    <x v="0"/>
    <m/>
  </r>
  <r>
    <s v="CB-61R9AR1"/>
    <x v="3"/>
    <s v="Brazil"/>
    <s v="ATLANTIC SOLUTIONS INFORMATICA LTDA EPP"/>
    <s v="Blockchain"/>
    <x v="6"/>
    <x v="1"/>
    <m/>
    <m/>
    <x v="0"/>
    <x v="10"/>
    <d v="2017-12-29T00:00:00"/>
    <s v="03/31/2017 12:39pm"/>
    <x v="1"/>
    <d v="2017-12-29T00:00:00"/>
    <n v="145821"/>
    <n v="0.14582100000000001"/>
    <n v="12"/>
    <s v="06/17/2017 01:38pm"/>
    <s v="NIR"/>
    <x v="5"/>
    <s v="Industry Platform"/>
    <m/>
    <s v="MAURO (MAURO) CECCHIN"/>
    <m/>
    <x v="0"/>
    <m/>
  </r>
  <r>
    <s v="QL-BYMDKXK"/>
    <x v="6"/>
    <s v="GCG"/>
    <s v="Beijing neng lian zhong he Science                                    "/>
    <s v="POC第一阶段A,B,C系统的设计及开发"/>
    <x v="3"/>
    <x v="1"/>
    <m/>
    <m/>
    <x v="1"/>
    <x v="12"/>
    <d v="2017-09-29T00:00:00"/>
    <d v="2016-08-23T00:00:00"/>
    <x v="6"/>
    <m/>
    <n v="145490"/>
    <n v="0.14548999999999998"/>
    <n v="12"/>
    <d v="2017-07-24T00:00:00"/>
    <s v="Stretch"/>
    <x v="0"/>
    <s v="Cog Process Trnsfmtn"/>
    <s v="CPR: Blockchain Consulting"/>
    <s v="LU, QING"/>
    <m/>
    <x v="0"/>
    <m/>
  </r>
  <r>
    <s v="OE-WAMQ6SA"/>
    <x v="1"/>
    <s v="US Finance Service"/>
    <s v="THE NORTHERN TRUST COMPANY                                            "/>
    <s v="PE Blockchain - Post MVP support - PCR 1"/>
    <x v="0"/>
    <x v="1"/>
    <m/>
    <m/>
    <x v="3"/>
    <x v="0"/>
    <d v="2017-03-10T00:00:00"/>
    <d v="2017-02-23T00:00:00"/>
    <x v="6"/>
    <d v="2017-03-10T00:00:00"/>
    <n v="144540"/>
    <n v="0.14454"/>
    <n v="2"/>
    <d v="2017-03-12T00:00:00"/>
    <s v="Won"/>
    <x v="0"/>
    <s v="Cog Process Trnsfmtn"/>
    <s v="CPR: Blockchain Consulting"/>
    <s v="Jordan, Heather E (Heather E.)"/>
    <s v=", EMBCLOUD"/>
    <x v="0"/>
    <m/>
  </r>
  <r>
    <s v="MJ-IA8RTEI"/>
    <x v="5"/>
    <s v="Japan"/>
    <s v="CANON MARKETING JAPAN INC."/>
    <s v="CSA案件 CMJ契約管理 Block Chain PoC"/>
    <x v="1"/>
    <x v="1"/>
    <m/>
    <m/>
    <x v="0"/>
    <x v="5"/>
    <d v="2017-12-22T00:00:00"/>
    <s v="07/26/2017 11:45pm"/>
    <x v="1"/>
    <d v="2017-12-22T00:00:00"/>
    <n v="142857"/>
    <n v="0.14285699999999998"/>
    <n v="2"/>
    <s v="07/27/2017 01:32am"/>
    <s v="NIR"/>
    <x v="0"/>
    <s v="iX Growth Platform"/>
    <s v="DSI - DS: Talent Reinvention Strategy Consulting"/>
    <s v="Sawako (SAWAKO) Shirahama"/>
    <m/>
    <x v="0"/>
    <m/>
  </r>
  <r>
    <s v="WE-MZCIOTC"/>
    <x v="5"/>
    <s v="Japan"/>
    <s v="MAZDA H/Q S/I KENSA-7"/>
    <s v="MDI Blockchain PoC"/>
    <x v="1"/>
    <x v="1"/>
    <m/>
    <m/>
    <x v="1"/>
    <x v="1"/>
    <d v="2017-09-15T00:00:00"/>
    <s v="06/21/2017 02:05am"/>
    <x v="3"/>
    <d v="2017-09-15T00:00:00"/>
    <n v="142857"/>
    <n v="0.14285699999999998"/>
    <n v="4"/>
    <s v="06/29/2017 01:32am"/>
    <s v="Stretch"/>
    <x v="3"/>
    <s v="Cloud Developer Service"/>
    <s v="IBM Bluemix Garage - MVP"/>
    <s v="Tatsumi (TATSUMI) Matsumoto"/>
    <s v="ISA-IPIS62PEXS-ProjExecSvcs, USESaaS:CLD&amp;COG: Use and integrate SaaS apps"/>
    <x v="0"/>
    <m/>
  </r>
  <r>
    <s v="B5-BS9A9LJ"/>
    <x v="5"/>
    <s v="Japan"/>
    <s v="YAMAGUCHI FINANCIAL GROUP, INC."/>
    <s v="YMFG BlockChain PoC"/>
    <x v="0"/>
    <x v="1"/>
    <m/>
    <m/>
    <x v="1"/>
    <x v="0"/>
    <d v="2017-09-29T00:00:00"/>
    <s v="09/27/2016 09:45pm"/>
    <x v="0"/>
    <d v="2017-09-29T00:00:00"/>
    <n v="142857"/>
    <n v="0.14285699999999998"/>
    <n v="12"/>
    <s v="06/29/2017 01:32am"/>
    <s v="NIR"/>
    <x v="3"/>
    <s v="Lab Services"/>
    <s v="Software Services - Bluemix Garage"/>
    <s v="Hiroaki (HIROAKI) Omata"/>
    <s v="ASASERVC:Cloud Business Solution (CBS), ISA-BankFMFS03CST-CoreBankMod"/>
    <x v="0"/>
    <m/>
  </r>
  <r>
    <s v="AS-GAOPEXN"/>
    <x v="5"/>
    <s v="Japan"/>
    <s v="JCB CO.,LTD."/>
    <s v="Blockchain技術検証支援#2 B/C Garage"/>
    <x v="0"/>
    <x v="1"/>
    <m/>
    <m/>
    <x v="1"/>
    <x v="0"/>
    <d v="2017-09-29T00:00:00"/>
    <s v="06/29/2016 04:07am"/>
    <x v="4"/>
    <d v="2017-09-29T00:00:00"/>
    <n v="142857"/>
    <n v="0.14285699999999998"/>
    <n v="3"/>
    <s v="02/19/2017 03:06am"/>
    <s v="NIR"/>
    <x v="3"/>
    <s v="Cloud Developer Service"/>
    <m/>
    <s v="Hiroshi (HIROSHI) Abe"/>
    <s v="BLUEMIXX:GBS Bluemix Custom Application Services"/>
    <x v="0"/>
    <m/>
  </r>
  <r>
    <s v="ON-3H9KF6E"/>
    <x v="5"/>
    <s v="Japan"/>
    <s v="AUCNET"/>
    <s v="Block Chain"/>
    <x v="2"/>
    <x v="1"/>
    <m/>
    <m/>
    <x v="1"/>
    <x v="3"/>
    <d v="2017-09-29T00:00:00"/>
    <s v="03/21/2017 05:31am"/>
    <x v="3"/>
    <d v="2017-09-29T00:00:00"/>
    <n v="142857"/>
    <n v="0.14285699999999998"/>
    <n v="12"/>
    <s v="04/14/2017 08:47am"/>
    <s v="Stretch"/>
    <x v="0"/>
    <s v="Cognitive Process Transformation"/>
    <s v="CPR: Blockchain Consulting"/>
    <s v="Shinji (SHINJI) Suzuki"/>
    <s v="ISA-999-NoSolutionSold"/>
    <x v="0"/>
    <m/>
  </r>
  <r>
    <s v="WE-MZCIOTC"/>
    <x v="5"/>
    <s v="Japan"/>
    <s v="MAZDA H/Q S/I KENSA-7"/>
    <s v="MDI Blockchain PoC"/>
    <x v="1"/>
    <x v="1"/>
    <m/>
    <m/>
    <x v="1"/>
    <x v="1"/>
    <d v="2017-09-15T00:00:00"/>
    <s v="06/21/2017 02:05am"/>
    <x v="3"/>
    <d v="2017-09-15T00:00:00"/>
    <n v="142857"/>
    <n v="0.14285699999999998"/>
    <n v="4"/>
    <s v="07/06/2017 03:31am"/>
    <s v="Key stretch"/>
    <x v="0"/>
    <s v="Cognitive Process Transformation"/>
    <s v="CPR: Blockchain Consulting"/>
    <s v="Tatsumi (TATSUMI) Matsumoto"/>
    <s v="ISA-IPIS62PEXS-ProjExecSvcs, USESaaS:CLD&amp;COG: Use and integrate SaaS apps"/>
    <x v="0"/>
    <m/>
  </r>
  <r>
    <s v="BR-UT3GFP7"/>
    <x v="5"/>
    <s v="Japan"/>
    <s v="MS&amp;ADINSGROUPHOLDINGS"/>
    <s v="【DDR-Systems HW】　Blockchain検討"/>
    <x v="0"/>
    <x v="1"/>
    <m/>
    <m/>
    <x v="0"/>
    <x v="6"/>
    <d v="2017-12-29T00:00:00"/>
    <s v="11/08/2016 09:03pm"/>
    <x v="3"/>
    <d v="2017-12-29T00:00:00"/>
    <n v="142857"/>
    <n v="0.14285699999999998"/>
    <n v="1"/>
    <s v="07/13/2017 01:32am"/>
    <s v="Stretch"/>
    <x v="4"/>
    <s v="IBM Z"/>
    <s v="IBM Z z13s"/>
    <s v="Hideomi (HIDEOMI) Ezumi"/>
    <s v="BLKHSBN:HW SP: Blockchain High Sec Bus Netwk Blmix, ZBLKLOCL:HW SP: zSystems Blockchain Local/On Prem."/>
    <x v="0"/>
    <m/>
  </r>
  <r>
    <s v="IX-SGOJ2LS"/>
    <x v="0"/>
    <s v="DACH"/>
    <s v="DB Systel GmbH TFB2 (Buchhaltung)"/>
    <s v="Smart ICT / Order 3 Q2 2017 / Blockchain K. Schwartz"/>
    <x v="2"/>
    <x v="1"/>
    <m/>
    <m/>
    <x v="2"/>
    <x v="7"/>
    <d v="2017-04-28T00:00:00"/>
    <s v="04/20/2017 06:33am"/>
    <x v="6"/>
    <d v="2017-05-01T00:00:00"/>
    <n v="142400"/>
    <n v="0.1424"/>
    <n v="8"/>
    <s v="07/10/2017 08:51am"/>
    <s v="Won"/>
    <x v="0"/>
    <s v="Cloud Application Innovation"/>
    <s v="CAI Digital Operations - AMS"/>
    <s v="DATA WITHHELD"/>
    <s v="ISA-T&amp;TDS25-LegacyTransf&amp;Cloud"/>
    <x v="0"/>
    <m/>
  </r>
  <r>
    <s v="D1-168ZTS1"/>
    <x v="2"/>
    <s v="Korea"/>
    <s v="KOSCOM CORP."/>
    <s v="Blockchain Platform Development and Testbed Design"/>
    <x v="0"/>
    <x v="1"/>
    <m/>
    <m/>
    <x v="2"/>
    <x v="0"/>
    <d v="2017-05-10T00:00:00"/>
    <s v="05/26/2016 09:15pm"/>
    <x v="7"/>
    <d v="2017-05-12T00:00:00"/>
    <n v="140000"/>
    <n v="0.13999999999999999"/>
    <n v="12"/>
    <s v="05/25/2017 01:32am"/>
    <s v="Won"/>
    <x v="0"/>
    <s v="Cognitive Process Transformation"/>
    <s v="CPR: Blockchain Consulting"/>
    <s v="SANG WOOK (Sang Wook) LIM"/>
    <s v="ISA-BankFS14-FrntOfficeTransf, ZBLKPOC:HW SP: Blockchain Proof of Concept"/>
    <x v="0"/>
    <m/>
  </r>
  <r>
    <s v="BT-H4UR40V"/>
    <x v="1"/>
    <s v="US Public"/>
    <s v="AETNA LIFE &amp; CASUALTY"/>
    <s v="Blockchain for NextGen Authentication"/>
    <x v="0"/>
    <x v="0"/>
    <s v="India"/>
    <s v="Initial Discussions, Confirmed by Anuj the opportunity is a place holder as of now."/>
    <x v="1"/>
    <x v="6"/>
    <d v="2017-08-25T00:00:00"/>
    <s v="03/11/2017 07:15am"/>
    <x v="3"/>
    <d v="2017-08-25T00:00:00"/>
    <n v="139060"/>
    <n v="0.13905999999999999"/>
    <n v="4"/>
    <s v="05/04/2017 01:32am"/>
    <s v="Stretch"/>
    <x v="3"/>
    <s v="Cloud Developer Service"/>
    <s v="IBM Bluemix Garage - MVP"/>
    <s v="Charles (Tyler) Kelly"/>
    <s v="ISA-InsFS23OCEG-CustomerEng, USESaaS:CLD&amp;COG: Use and integrate SaaS apps"/>
    <x v="0"/>
    <m/>
  </r>
  <r>
    <s v="IX-LKXWRN0"/>
    <x v="0"/>
    <s v="UKI"/>
    <s v="SALFORD ROYAL NHS FOUNDATION TRUST"/>
    <s v="GM Connect Health and Social Care Partnership Blockchain PoC"/>
    <x v="3"/>
    <x v="1"/>
    <m/>
    <m/>
    <x v="0"/>
    <x v="11"/>
    <d v="2017-11-07T00:00:00"/>
    <s v="03/06/2017 01:23pm"/>
    <x v="5"/>
    <d v="2017-11-07T00:00:00"/>
    <n v="137950"/>
    <n v="0.13794999999999999"/>
    <n v="2"/>
    <s v="07/10/2017 09:02am"/>
    <s v="At Risk"/>
    <x v="0"/>
    <s v="Cognitive Process Transformation"/>
    <s v="CPR: Blockchain Consulting"/>
    <s v="Angus (ANGUS) Campbell"/>
    <s v="ISA-BankFMFS03-BackOfficeOps, ISA-HealthPH30-ConsumerSvcs, ZBLKPOC:HW SP: Blockchain Proof of Concept"/>
    <x v="0"/>
    <m/>
  </r>
  <r>
    <s v="D5-JL7RRO6"/>
    <x v="0"/>
    <s v="France"/>
    <s v="EURO INFORMATION"/>
    <s v="Design Thinking Blockchain - KYC"/>
    <x v="6"/>
    <x v="1"/>
    <m/>
    <m/>
    <x v="1"/>
    <x v="10"/>
    <d v="2017-07-31T00:00:00"/>
    <s v="07/03/2017 12:50pm"/>
    <x v="5"/>
    <d v="2017-09-15T00:00:00"/>
    <n v="136000"/>
    <n v="0.13599999999999998"/>
    <n v="2"/>
    <s v="07/16/2017 06:20pm"/>
    <s v="NIR"/>
    <x v="0"/>
    <s v="Cognitive Process Transformation"/>
    <s v="CPR: Blockchain Consulting"/>
    <s v="Javier (JAVIER) Vinuesa Cano"/>
    <s v="ISA-BankFMFS03AGIL-E2EDigit"/>
    <x v="0"/>
    <m/>
  </r>
  <r>
    <s v="MT-U7AWIU7"/>
    <x v="1"/>
    <s v="Canada"/>
    <s v="RBC"/>
    <s v="RBC Blockchain Project"/>
    <x v="0"/>
    <x v="1"/>
    <m/>
    <m/>
    <x v="1"/>
    <x v="0"/>
    <d v="2017-09-29T00:00:00"/>
    <s v="06/12/2017 12:20am"/>
    <x v="1"/>
    <d v="2017-09-29T00:00:00"/>
    <n v="133334"/>
    <n v="0.13333399999999998"/>
    <n v="12"/>
    <s v="06/21/2017 12:27pm"/>
    <s v="Stretch"/>
    <x v="0"/>
    <s v="Cognitive Process Transformation"/>
    <s v="CPR: Blockchain Consulting"/>
    <s v="Joseph (JOSEPH) Kim"/>
    <m/>
    <x v="0"/>
    <m/>
  </r>
  <r>
    <s v="VW-DUFI29G"/>
    <x v="1"/>
    <s v="Canada"/>
    <s v="AIR CANADA"/>
    <s v="Aircraft Maintenance, Usage and Safety – IoT and Blockchain"/>
    <x v="2"/>
    <x v="1"/>
    <m/>
    <m/>
    <x v="0"/>
    <x v="7"/>
    <d v="2017-12-15T00:00:00"/>
    <s v="05/09/2017 12:14am"/>
    <x v="1"/>
    <d v="2017-12-15T00:00:00"/>
    <n v="133334"/>
    <n v="0.13333399999999998"/>
    <n v="12"/>
    <s v="05/11/2017 01:32am"/>
    <s v="NIR"/>
    <x v="0"/>
    <s v="Cognitive Process Transformation"/>
    <s v="CPR: Blockchain Consulting"/>
    <s v="Rafek (RAFEK) Nicolas"/>
    <s v="ZBLKPOC:HW SP: Blockchain Proof of Concept"/>
    <x v="0"/>
    <m/>
  </r>
  <r>
    <s v="BF-0S6JJXW"/>
    <x v="1"/>
    <s v="Canada"/>
    <s v="AIR CANADA"/>
    <s v="Baggage Management IoT - Blockchain"/>
    <x v="2"/>
    <x v="1"/>
    <m/>
    <m/>
    <x v="0"/>
    <x v="7"/>
    <d v="2017-12-15T00:00:00"/>
    <s v="05/10/2017 09:39pm"/>
    <x v="1"/>
    <d v="2017-12-15T00:00:00"/>
    <n v="133334"/>
    <n v="0.13333399999999998"/>
    <n v="12"/>
    <s v="05/11/2017 01:32am"/>
    <s v="NIR"/>
    <x v="1"/>
    <s v="Platform &amp; Industry Solutions"/>
    <s v="IoT for Manufacturing"/>
    <s v="Rafek (RAFEK) Nicolas"/>
    <s v="DEVICES:CLD&amp;COG: Intelligent connected devices"/>
    <x v="0"/>
    <m/>
  </r>
  <r>
    <s v="J4-AS7SCO1"/>
    <x v="1"/>
    <s v="Canada"/>
    <s v="THE TORONTO-DOMINION BANK                                             "/>
    <s v="SecureKey Quick Start"/>
    <x v="0"/>
    <x v="1"/>
    <m/>
    <m/>
    <x v="1"/>
    <x v="0"/>
    <d v="2017-08-18T00:00:00"/>
    <d v="2017-05-30T00:00:00"/>
    <x v="1"/>
    <d v="2017-08-18T00:00:00"/>
    <n v="133333"/>
    <n v="0.13333300000000001"/>
    <n v="2"/>
    <d v="2017-07-05T00:00:00"/>
    <s v="NIR"/>
    <x v="0"/>
    <s v="Cog Process Trnsfmtn"/>
    <s v="CPR: Blockchain Consulting"/>
    <s v="Farrell, Shannon (S.M.)"/>
    <m/>
    <x v="0"/>
    <m/>
  </r>
  <r>
    <s v="DG-99L16YU"/>
    <x v="1"/>
    <s v="US Finance Service"/>
    <s v="NORTHERN TRUST"/>
    <s v="PE Blockchain - Post MVP support - PCR 2"/>
    <x v="0"/>
    <x v="1"/>
    <m/>
    <m/>
    <x v="2"/>
    <x v="0"/>
    <d v="2017-04-28T00:00:00"/>
    <s v="04/21/2017 03:49pm"/>
    <x v="6"/>
    <d v="2017-04-28T00:00:00"/>
    <n v="131175"/>
    <n v="0.13117499999999999"/>
    <n v="12"/>
    <s v="05/04/2017 01:31am"/>
    <s v="Won"/>
    <x v="0"/>
    <s v="Cognitive Process Transformation"/>
    <s v="CPR: Blockchain Consulting"/>
    <s v="Brian C. (Brian) Anderson"/>
    <s v="EMBCLOUD:GBS Embedded Cloud, ISA-BankFMFS03AGIL-E2EDigit"/>
    <x v="0"/>
    <m/>
  </r>
  <r>
    <s v="P4-JS89AWB"/>
    <x v="1"/>
    <s v="US Finance Service"/>
    <s v="UNITED SERVICES AUTOMOBILE ASSOCIATION"/>
    <s v="USAA - Blockchain Garage"/>
    <x v="0"/>
    <x v="1"/>
    <m/>
    <m/>
    <x v="1"/>
    <x v="6"/>
    <d v="2017-08-10T00:00:00"/>
    <s v="06/24/2016 01:48pm"/>
    <x v="3"/>
    <d v="2017-08-10T00:00:00"/>
    <n v="130400"/>
    <n v="0.13039999999999999"/>
    <n v="1"/>
    <s v="07/20/2017 01:32am"/>
    <s v="At Risk"/>
    <x v="3"/>
    <s v="Lab Services"/>
    <s v="Software Services - Bluemix Garage"/>
    <s v="MORRIS R. (MORRIS) SELBY"/>
    <s v="CLOUD1:All Cloud Sales other than to Cloud SPs"/>
    <x v="0"/>
    <m/>
  </r>
  <r>
    <s v="31-Y3DCVXL"/>
    <x v="0"/>
    <s v="DACH"/>
    <s v="RSC Commercial Services GmbH &amp; Co. OHG"/>
    <s v="C&amp;A Blockchain and Quality Processes"/>
    <x v="2"/>
    <x v="1"/>
    <m/>
    <m/>
    <x v="0"/>
    <x v="3"/>
    <d v="2017-12-28T00:00:00"/>
    <s v="05/23/2017 05:58am"/>
    <x v="1"/>
    <d v="2017-12-28T00:00:00"/>
    <n v="130000"/>
    <n v="0.13"/>
    <n v="12"/>
    <s v="05/25/2017 01:32am"/>
    <s v="Stretch"/>
    <x v="3"/>
    <s v="Cloud Developer Service"/>
    <s v="Bluemix Public Subscription"/>
    <s v="DATA WITHHELD"/>
    <m/>
    <x v="0"/>
    <m/>
  </r>
  <r>
    <s v="A1-HAHE6K0"/>
    <x v="1"/>
    <s v="US Finance Service"/>
    <s v="R3"/>
    <s v="SCC Blockchain on IBM Bluemix - Financial Sector"/>
    <x v="0"/>
    <x v="1"/>
    <m/>
    <m/>
    <x v="0"/>
    <x v="0"/>
    <d v="2017-12-31T00:00:00"/>
    <s v="10/25/2016 09:01am"/>
    <x v="1"/>
    <d v="2017-12-31T00:00:00"/>
    <n v="130000"/>
    <n v="0.13"/>
    <n v="12"/>
    <s v="03/18/2017 05:49pm"/>
    <s v="NIR"/>
    <x v="13"/>
    <s v="Watson Data Platform"/>
    <s v="Predictive Mdling for Bluemix"/>
    <s v="Peter (Pete) Bomben"/>
    <m/>
    <x v="0"/>
    <m/>
  </r>
  <r>
    <s v="4B-7ROHK6T"/>
    <x v="6"/>
    <s v="GCG"/>
    <s v="CATHAY LIFE INSURANCE CO., LTD."/>
    <s v="CXL Blockchain on Linux one"/>
    <x v="0"/>
    <x v="1"/>
    <m/>
    <m/>
    <x v="0"/>
    <x v="6"/>
    <d v="2017-10-05T00:00:00"/>
    <s v="07/07/2017 06:17am"/>
    <x v="3"/>
    <d v="2018-01-05T00:00:00"/>
    <n v="129840"/>
    <n v="0.12983999999999998"/>
    <n v="12"/>
    <s v="07/27/2017 01:32am"/>
    <s v="Stretch"/>
    <x v="2"/>
    <s v="Infrastructure Services"/>
    <s v="6950-92B IT Transformation Strategy and Design Svcs"/>
    <s v="Chloe (TN) Liao"/>
    <s v="ISA-BankFMFS03-BackOfficeOps"/>
    <x v="0"/>
    <m/>
  </r>
  <r>
    <s v="NV-JY35U36"/>
    <x v="5"/>
    <s v="Japan"/>
    <s v="TOKYO STOCK EXCHANGE,INC.                                             "/>
    <s v="JPX：Blockchain ブロックチェーン (業界連携 型の技術検証)"/>
    <x v="0"/>
    <x v="1"/>
    <m/>
    <m/>
    <x v="3"/>
    <x v="0"/>
    <d v="2017-03-31T00:00:00"/>
    <d v="2017-01-15T00:00:00"/>
    <x v="6"/>
    <d v="2017-04-03T00:00:00"/>
    <n v="128000"/>
    <n v="0.128"/>
    <n v="12"/>
    <d v="2017-04-02T00:00:00"/>
    <s v="Won"/>
    <x v="0"/>
    <s v="Cog Process Trnsfmtn"/>
    <s v="CPR: Blockchain Consulting"/>
    <s v="Mohri, Akihiko"/>
    <s v="EMBCLOUD"/>
    <x v="0"/>
    <m/>
  </r>
  <r>
    <s v="ET-7RMB7PJ"/>
    <x v="1"/>
    <s v="US Industrial"/>
    <s v="GENERAL MOTORS LLC"/>
    <s v="Blockchain initative - Treasury Operations"/>
    <x v="1"/>
    <x v="0"/>
    <s v="India"/>
    <s v="Initial discussion, need further details"/>
    <x v="1"/>
    <x v="1"/>
    <d v="2017-09-19T00:00:00"/>
    <s v="07/20/2016 09:54am"/>
    <x v="1"/>
    <d v="2017-09-19T00:00:00"/>
    <n v="126000"/>
    <n v="0.126"/>
    <n v="12"/>
    <s v="07/25/2017 07:29pm"/>
    <s v="NIR"/>
    <x v="5"/>
    <s v="Industry Platform"/>
    <s v="IBM Support for Hyperledger Fabric"/>
    <s v="THOMAS J. (THOMAS) KORNMEIER"/>
    <s v="ISA-999-NoSolutionSold"/>
    <x v="0"/>
    <m/>
  </r>
  <r>
    <s v="JK-YDJG2HC"/>
    <x v="0"/>
    <s v="BeNeLux"/>
    <s v="Tennet TSO"/>
    <s v="Digital Transformation team Jan-Feb-Mart"/>
    <x v="4"/>
    <x v="1"/>
    <m/>
    <m/>
    <x v="3"/>
    <x v="8"/>
    <d v="2017-03-21T00:00:00"/>
    <s v="3/6/2017  9:28:40 AM"/>
    <x v="6"/>
    <s v="3/30/2017"/>
    <n v="125555"/>
    <n v="0.125555"/>
    <n v="3"/>
    <d v="2017-03-30T00:00:00"/>
    <s v="At Risk"/>
    <x v="0"/>
    <s v="Cognitive Process Transformation"/>
    <s v="CBD: Watson IoT - Connected Solutions"/>
    <s v="Leo (LEO) Dijkstra"/>
    <s v="BCSSI:BCS Sales Initiatives|EMBMOBLE:GBS Embedded Mobile ISAFS03"/>
    <x v="0"/>
    <m/>
  </r>
  <r>
    <s v="NW-JO30UQ1"/>
    <x v="1"/>
    <s v="US Distribution"/>
    <s v="COSTCO WHOLESALE CORPORATION"/>
    <s v="Costco Blockchain for Pharmacy"/>
    <x v="2"/>
    <x v="1"/>
    <m/>
    <m/>
    <x v="0"/>
    <x v="3"/>
    <d v="2017-10-20T00:00:00"/>
    <s v="05/23/2017 09:11pm"/>
    <x v="1"/>
    <d v="2017-10-20T00:00:00"/>
    <n v="125000"/>
    <n v="0.125"/>
    <n v="12"/>
    <s v="05/25/2017 01:32am"/>
    <s v="Stretch"/>
    <x v="3"/>
    <s v="Cloud Developer Service"/>
    <s v="Bluemix Public Subscription"/>
    <s v="PETER (PETER) LELAND"/>
    <m/>
    <x v="0"/>
    <m/>
  </r>
  <r>
    <s v="3L-DAABFDT"/>
    <x v="1"/>
    <s v="US Distribution"/>
    <s v="MARRIOTT INTERNATIONAL INC"/>
    <s v="Blockchain"/>
    <x v="2"/>
    <x v="1"/>
    <m/>
    <m/>
    <x v="0"/>
    <x v="7"/>
    <d v="2017-12-15T00:00:00"/>
    <s v="06/07/2017 02:15pm"/>
    <x v="3"/>
    <d v="2017-12-15T00:00:00"/>
    <n v="125000"/>
    <n v="0.125"/>
    <n v="12"/>
    <s v="07/06/2017 01:32am"/>
    <s v="Stretch"/>
    <x v="3"/>
    <s v="Cloud Developer Service"/>
    <s v="IBM Bluemix Dedicated - Runtimes"/>
    <s v="Ronald H. (Ron) Harris"/>
    <s v="NONE:No code/solution involved"/>
    <x v="0"/>
    <m/>
  </r>
  <r>
    <s v="E6-GQ2GYP0"/>
    <x v="2"/>
    <s v="ANZ"/>
    <s v="ANZ BANK NEW ZEALAND LIMITED"/>
    <s v="Blockchain NZ Insurance POC"/>
    <x v="0"/>
    <x v="1"/>
    <m/>
    <m/>
    <x v="1"/>
    <x v="0"/>
    <d v="2017-09-24T00:00:00"/>
    <s v="06/25/2017 11:27pm"/>
    <x v="3"/>
    <d v="2017-09-24T00:00:00"/>
    <n v="125000"/>
    <n v="0.125"/>
    <n v="2"/>
    <s v="07/13/2017 01:32am"/>
    <s v="Stretch"/>
    <x v="0"/>
    <s v="Cognitive Process Transformation"/>
    <s v="CPR: Blockchain Consulting"/>
    <s v="SUZI N. (Suzi) YOUNG"/>
    <s v="ISA-BankFS08-Blockchain"/>
    <x v="0"/>
    <m/>
  </r>
  <r>
    <s v="G8-D11BLQA"/>
    <x v="1"/>
    <s v="US Industrial"/>
    <s v="BHP BILLITON LTD"/>
    <s v="Blockchain"/>
    <x v="1"/>
    <x v="1"/>
    <m/>
    <m/>
    <x v="1"/>
    <x v="4"/>
    <d v="2017-09-28T00:00:00"/>
    <s v="03/06/2017 09:31am"/>
    <x v="1"/>
    <d v="2017-09-28T00:00:00"/>
    <n v="125000"/>
    <n v="0.125"/>
    <n v="4"/>
    <s v="03/09/2017 01:32am"/>
    <s v="NIR"/>
    <x v="0"/>
    <s v="Cognitive Process Transformation"/>
    <m/>
    <s v="JENNIFER M. (Jennifer) BLAIR"/>
    <s v="ISA-BankFS08-Blockchain, ISA-C&amp;PIS13-UpstrmPetroSolns"/>
    <x v="0"/>
    <m/>
  </r>
  <r>
    <s v="P7-DH8L5QP"/>
    <x v="1"/>
    <s v="US Industrial"/>
    <s v="PACCAR INC"/>
    <s v="Blockchain POC"/>
    <x v="1"/>
    <x v="1"/>
    <m/>
    <m/>
    <x v="0"/>
    <x v="1"/>
    <d v="2017-10-31T00:00:00"/>
    <s v="09/23/2016 08:23am"/>
    <x v="1"/>
    <d v="2017-10-31T00:00:00"/>
    <n v="125000"/>
    <n v="0.125"/>
    <n v="1"/>
    <s v="03/06/2017 07:23am"/>
    <s v="NIR"/>
    <x v="4"/>
    <s v="IBM Z"/>
    <m/>
    <s v="Mark (Mark) Zingery"/>
    <s v="ZBLKPOC:HW SP: Blockchain Proof of Concept"/>
    <x v="0"/>
    <m/>
  </r>
  <r>
    <s v="BA-TDH6DXX"/>
    <x v="1"/>
    <s v="US Industrial"/>
    <s v="EMERSON ELECTRIC CO"/>
    <s v="Blockchain PoC"/>
    <x v="4"/>
    <x v="1"/>
    <m/>
    <m/>
    <x v="0"/>
    <x v="8"/>
    <d v="2017-10-02T00:00:00"/>
    <s v="07/04/2017 09:18am"/>
    <x v="3"/>
    <d v="2017-10-02T00:00:00"/>
    <n v="125000"/>
    <n v="0.125"/>
    <n v="2"/>
    <s v="07/13/2017 01:32am"/>
    <s v="Stretch"/>
    <x v="5"/>
    <s v="Industry Platform"/>
    <s v="High Security Business Network"/>
    <s v="JENNIFER M. (Jennifer) BLAIR"/>
    <s v="BLKHSBN:HW SP: Blockchain High Sec Bus Netwk Blmix, DEVCNAPP:CLD&amp;COG: Develop cloud native apps, ISA-BankFS08-Blockchain"/>
    <x v="0"/>
    <m/>
  </r>
  <r>
    <s v="2Q-T4M1J5Z"/>
    <x v="1"/>
    <s v="US Finance Service"/>
    <s v="CHUBB CORP                                                            "/>
    <s v="Intelligent Automation Operational Risk Solution for Global Operations"/>
    <x v="0"/>
    <x v="1"/>
    <m/>
    <m/>
    <x v="0"/>
    <x v="6"/>
    <d v="2017-12-15T00:00:00"/>
    <d v="2017-03-31T00:00:00"/>
    <x v="1"/>
    <d v="2017-12-15T00:00:00"/>
    <n v="125000"/>
    <n v="0.125"/>
    <n v="12"/>
    <d v="2017-04-06T00:00:00"/>
    <s v="NIR"/>
    <x v="5"/>
    <s v="Industry Platform"/>
    <s v="UNK - Blockchain Platforms"/>
    <s v="Flaherty, Holly A."/>
    <s v="BLKHSBN, COGAPPS"/>
    <x v="0"/>
    <m/>
  </r>
  <r>
    <s v="KC-K60KP64"/>
    <x v="1"/>
    <s v="US Industrial"/>
    <s v="STATOIL USA"/>
    <s v="Potential Blockchain PoC for Supply Chain"/>
    <x v="1"/>
    <x v="1"/>
    <m/>
    <m/>
    <x v="1"/>
    <x v="4"/>
    <d v="2017-08-03T00:00:00"/>
    <s v="05/05/2017 02:24pm"/>
    <x v="1"/>
    <d v="2017-08-03T00:00:00"/>
    <n v="125000"/>
    <n v="0.125"/>
    <n v="12"/>
    <s v="05/11/2017 01:32am"/>
    <s v="Stretch"/>
    <x v="5"/>
    <s v="Industry Platform"/>
    <m/>
    <s v="JENNIFER M. (Jennifer) BLAIR"/>
    <s v="BLKHSBN:HW SP: Blockchain High Sec Bus Netwk Blmix, ZBLKPOC:HW SP: Blockchain Proof of Concept"/>
    <x v="0"/>
    <m/>
  </r>
  <r>
    <s v="ZQ-TVYEQ5F"/>
    <x v="1"/>
    <s v="US Industrial"/>
    <s v="BP CORPORATION NORTH AMERICA INC."/>
    <s v="Blockchain L48 PoC - Energy Coponents US potential only"/>
    <x v="1"/>
    <x v="1"/>
    <m/>
    <m/>
    <x v="1"/>
    <x v="4"/>
    <d v="2017-07-06T00:00:00"/>
    <s v="04/07/2017 02:31pm"/>
    <x v="1"/>
    <d v="2017-07-06T00:00:00"/>
    <n v="125000"/>
    <n v="0.125"/>
    <n v="12"/>
    <s v="04/13/2017 01:32am"/>
    <s v="Stretch"/>
    <x v="5"/>
    <s v="Industry Platform"/>
    <m/>
    <s v="JENNIFER M. (Jennifer) BLAIR"/>
    <s v="BLKHSBN:HW SP: Blockchain High Sec Bus Netwk Blmix, ISA-BankFS08-Blockchain"/>
    <x v="0"/>
    <m/>
  </r>
  <r>
    <s v="IP-MUHJBSB"/>
    <x v="2"/>
    <s v="ANZ"/>
    <s v="DATA ACTION PTY LTD                                                   "/>
    <s v="Cognitive/digital banking"/>
    <x v="6"/>
    <x v="1"/>
    <m/>
    <m/>
    <x v="1"/>
    <x v="10"/>
    <d v="2017-09-15T00:00:00"/>
    <d v="2016-11-30T00:00:00"/>
    <x v="3"/>
    <d v="2017-09-15T00:00:00"/>
    <n v="124000"/>
    <n v="0.124"/>
    <n v="12"/>
    <d v="2017-07-19T00:00:00"/>
    <s v="Stretch"/>
    <x v="0"/>
    <s v="Cog Process Trnsfmtn"/>
    <s v="CPR: Blockchain Consulting"/>
    <s v="MONGIA, DAMANDEEP S (Damandeep)"/>
    <s v="NONE"/>
    <x v="0"/>
    <m/>
  </r>
  <r>
    <s v="3Q-GMHESQD"/>
    <x v="2"/>
    <s v="ANZ"/>
    <s v="JETSTAR PTY LTD"/>
    <s v="Blockchain for Jetstar &amp; partner airlines"/>
    <x v="2"/>
    <x v="1"/>
    <m/>
    <m/>
    <x v="0"/>
    <x v="7"/>
    <d v="2017-11-14T00:00:00"/>
    <s v="06/20/2017 12:45am"/>
    <x v="1"/>
    <d v="2017-11-14T00:00:00"/>
    <n v="124000"/>
    <n v="0.124"/>
    <n v="6"/>
    <s v="06/22/2017 01:32am"/>
    <s v="NIR"/>
    <x v="0"/>
    <s v="Cognitive Process Transformation"/>
    <s v="CPR: Blockchain Consulting"/>
    <s v="AMANDA (Amanda) GARLAND"/>
    <m/>
    <x v="0"/>
    <m/>
  </r>
  <r>
    <s v="AK-6M8AWC5"/>
    <x v="2"/>
    <s v="ANZ"/>
    <s v="LEND LEASE CORPORATION LIMITED"/>
    <s v="BlockChain 4 Supply Chain"/>
    <x v="1"/>
    <x v="1"/>
    <m/>
    <m/>
    <x v="0"/>
    <x v="2"/>
    <d v="2017-10-27T00:00:00"/>
    <s v="12/10/2016 05:58am"/>
    <x v="3"/>
    <d v="2017-10-27T00:00:00"/>
    <n v="124000"/>
    <n v="0.124"/>
    <n v="2"/>
    <s v="07/06/2017 01:32am"/>
    <s v="Stretch"/>
    <x v="0"/>
    <s v="Cognitive Process Transformation"/>
    <s v="CPS: Digital Process Services"/>
    <s v="ASHISH (Ashish) VERMA"/>
    <s v="ZBLKPOC:HW SP: Blockchain Proof of Concept"/>
    <x v="0"/>
    <m/>
  </r>
  <r>
    <s v="1T-49KJ5PK"/>
    <x v="0"/>
    <s v="BeNeLux"/>
    <s v="Tennet TSO"/>
    <s v="Blockchain NL Flex project (build CiC)"/>
    <x v="4"/>
    <x v="1"/>
    <m/>
    <m/>
    <x v="3"/>
    <x v="8"/>
    <d v="2017-03-24T00:00:00"/>
    <s v="02/09/2016 11:48am"/>
    <x v="6"/>
    <d v="2017-03-30T00:00:00"/>
    <n v="123727"/>
    <n v="0.12372699999999999"/>
    <n v="1"/>
    <s v="03/30/2017 01:32am"/>
    <s v="Won"/>
    <x v="0"/>
    <s v="Cognitive Process Transformation"/>
    <s v="CBDS: Watson IoT - Connected Solutions"/>
    <s v="Leo (LEO) Dijkstra"/>
    <s v="EMBMOBLE:GBS Embedded Mobile, ISA-BankFMFS03-BackOfficeOps"/>
    <x v="0"/>
    <m/>
  </r>
  <r>
    <s v="2K-LUWSXQM"/>
    <x v="5"/>
    <s v="Japan"/>
    <s v="AEON FINANCIAL SERVICE CO.,LTD."/>
    <s v="blockchain技術検証プロジェクト"/>
    <x v="2"/>
    <x v="1"/>
    <m/>
    <m/>
    <x v="2"/>
    <x v="3"/>
    <d v="2017-06-30T00:00:00"/>
    <s v="01/13/2017 01:31am"/>
    <x v="6"/>
    <d v="2017-07-07T00:00:00"/>
    <n v="122857"/>
    <n v="0.12285699999999999"/>
    <n v="12"/>
    <s v="07/13/2017 01:32am"/>
    <s v="Won"/>
    <x v="0"/>
    <s v="Cognitive Process Transformation"/>
    <s v="CPR: Blockchain Consulting"/>
    <s v="Tetsuji (TETSUJI) Sanada"/>
    <s v="ISA-BankFS08-Blockchain"/>
    <x v="0"/>
    <m/>
  </r>
  <r>
    <s v="LH-6YPPOYZ"/>
    <x v="3"/>
    <s v="Brazil"/>
    <s v="BANCO CENTRAL DO BRASIL."/>
    <s v="Blockchain for BACEN"/>
    <x v="0"/>
    <x v="1"/>
    <m/>
    <m/>
    <x v="1"/>
    <x v="0"/>
    <d v="2017-09-05T00:00:00"/>
    <s v="06/07/2017 10:55am"/>
    <x v="3"/>
    <d v="2017-09-05T00:00:00"/>
    <n v="121688"/>
    <n v="0.12168799999999999"/>
    <n v="12"/>
    <s v="07/20/2017 01:32am"/>
    <s v="NIR"/>
    <x v="0"/>
    <s v="Cognitive Process Transformation"/>
    <s v="CPR: Blockchain Consulting"/>
    <s v="Raul Coimbra (RAUL COIMBRA) Storino"/>
    <s v="ISA-BankFS08-Blockchain"/>
    <x v="0"/>
    <m/>
  </r>
  <r>
    <s v="R4-M3MMSOL"/>
    <x v="6"/>
    <s v="GCG"/>
    <s v="GUANGZHOU RURAL CREDIT BANK"/>
    <s v="同业平台／Blockchain"/>
    <x v="0"/>
    <x v="1"/>
    <m/>
    <m/>
    <x v="0"/>
    <x v="0"/>
    <d v="2017-11-15T00:00:00"/>
    <s v="12/14/2016 04:52am"/>
    <x v="1"/>
    <d v="2017-11-15T00:00:00"/>
    <n v="121306"/>
    <n v="0.121306"/>
    <n v="12"/>
    <s v="07/24/2017 02:35am"/>
    <s v="Stretch"/>
    <x v="0"/>
    <s v="Cognitive Process Transformation"/>
    <s v="CPR: Blockchain Consulting"/>
    <s v="HAO WEN (HAO WEN) GUO"/>
    <s v="ANADVNCE:ANA SP: Planning Analytics to Improve Efficiency, EMBANLYT:GBS Embedded Analytics, ISA-BankFS08-Blockchain, SVI:Software Value Incentive"/>
    <x v="0"/>
    <m/>
  </r>
  <r>
    <s v="11-5L0SF3G"/>
    <x v="0"/>
    <s v="Italy"/>
    <s v="VODAFONE OMNITEL B.V."/>
    <s v="AD&amp;M - Blockchain"/>
    <x v="4"/>
    <x v="1"/>
    <m/>
    <m/>
    <x v="0"/>
    <x v="9"/>
    <d v="2017-10-27T00:00:00"/>
    <s v="07/27/2017 03:33am"/>
    <x v="3"/>
    <d v="2017-10-27T00:00:00"/>
    <n v="120000"/>
    <n v="0.12"/>
    <n v="3"/>
    <s v="07/27/2017 03:43am"/>
    <s v="NIR"/>
    <x v="0"/>
    <s v="Cloud Application Innovation"/>
    <s v="CAI AMS Outsourcing - Cloud"/>
    <s v="Alberto (ALBERTO) Borghi"/>
    <s v="EMBMOBLE:GBS Embedded Mobile, ZBLKPOC:HW SP: Blockchain Proof of Concept"/>
    <x v="0"/>
    <m/>
  </r>
  <r>
    <s v="Z8-PK0ZMNC"/>
    <x v="2"/>
    <s v="Korea"/>
    <s v="KEPCO"/>
    <s v="[KEPCO] Blockchain Pilot for EV sharing"/>
    <x v="4"/>
    <x v="1"/>
    <m/>
    <m/>
    <x v="1"/>
    <x v="8"/>
    <d v="2017-08-31T00:00:00"/>
    <s v="03/19/2017 09:40pm"/>
    <x v="0"/>
    <d v="2017-08-31T00:00:00"/>
    <n v="120000"/>
    <n v="0.12"/>
    <n v="12"/>
    <s v="07/10/2017 01:26am"/>
    <s v="Key stretch"/>
    <x v="3"/>
    <s v="Cloud Unit Services"/>
    <s v="6950-05J IBM Bluemix Private Cloud Local (Cloud BU)"/>
    <s v="Jae Jun (JAE JUN) Lee"/>
    <s v="CLOUD1:All Cloud Sales other than to Cloud SPs"/>
    <x v="0"/>
    <m/>
  </r>
  <r>
    <s v="KI-GW7I1P1"/>
    <x v="0"/>
    <s v="BeNeLux"/>
    <s v="COÖPERATIEVE CENTRALE RAIFFEISEN-BOERENLEENBANK B.A."/>
    <s v="Rabobank Blockchain Bluemix HSBN"/>
    <x v="0"/>
    <x v="1"/>
    <m/>
    <m/>
    <x v="1"/>
    <x v="0"/>
    <d v="2017-09-19T00:00:00"/>
    <s v="06/21/2017 10:45am"/>
    <x v="0"/>
    <d v="2017-09-19T00:00:00"/>
    <n v="120000"/>
    <n v="0.12"/>
    <n v="12"/>
    <s v="06/22/2017 01:32am"/>
    <s v="At Risk"/>
    <x v="3"/>
    <s v="Cloud Developer Service"/>
    <s v="Bluemix Public Subscription"/>
    <s v="R. P. J. (RUUD) Neeft"/>
    <s v="CLOUD1:All Cloud Sales other than to Cloud SPs"/>
    <x v="0"/>
    <m/>
  </r>
  <r>
    <s v="GE-BVO6WHZ"/>
    <x v="3"/>
    <s v="SSA"/>
    <s v="FISCALIA GENERAL DE LA NACION"/>
    <s v="Workshop Blockchain"/>
    <x v="3"/>
    <x v="1"/>
    <m/>
    <m/>
    <x v="0"/>
    <x v="12"/>
    <d v="2017-12-30T00:00:00"/>
    <s v="11/23/2016 04:04pm"/>
    <x v="3"/>
    <d v="2017-12-30T00:00:00"/>
    <n v="120000"/>
    <n v="0.12"/>
    <n v="12"/>
    <s v="07/06/2017 01:32am"/>
    <s v="Stretch"/>
    <x v="3"/>
    <s v="Cloud Developer Service"/>
    <s v="Bluemix Public Subscription"/>
    <s v="Daniel (DANIEL) Garcia Quiroga"/>
    <s v="BLKHSBN:HW SP: Blockchain High Sec Bus Netwk Blmix"/>
    <x v="0"/>
    <m/>
  </r>
  <r>
    <s v="UK-Y3J93GP"/>
    <x v="1"/>
    <s v="US Industrial"/>
    <s v="HONEYWELL INTERNATIONAL INC."/>
    <s v="BLMX for Blockchain expansion"/>
    <x v="1"/>
    <x v="1"/>
    <m/>
    <m/>
    <x v="1"/>
    <x v="5"/>
    <d v="2017-07-21T00:00:00"/>
    <s v="02/08/2017 01:43pm"/>
    <x v="3"/>
    <d v="2017-07-21T00:00:00"/>
    <n v="120000"/>
    <n v="0.12"/>
    <n v="12"/>
    <s v="04/06/2017 01:32am"/>
    <s v="NIR"/>
    <x v="3"/>
    <s v="Cloud Developer Service"/>
    <s v="Bluemix Public Subscription"/>
    <s v="Thomas H. (Thomas) Williams"/>
    <s v="CLOUD1:All Cloud Sales other than to Cloud SPs"/>
    <x v="0"/>
    <m/>
  </r>
  <r>
    <s v="ZQ-0Z6S1NZ"/>
    <x v="1"/>
    <s v="US Finance Service"/>
    <s v="ERIE INSURANCE GROUP EMPLOYEES COMMUNITY SERVICE FUND"/>
    <s v="Blockchain MVP"/>
    <x v="0"/>
    <x v="1"/>
    <m/>
    <m/>
    <x v="2"/>
    <x v="6"/>
    <d v="2017-06-30T00:00:00"/>
    <s v="04/24/2017 01:36pm"/>
    <x v="6"/>
    <d v="2017-07-10T00:00:00"/>
    <n v="120000"/>
    <n v="0.12"/>
    <n v="12"/>
    <s v="07/06/2017 01:33am"/>
    <s v="Won"/>
    <x v="3"/>
    <s v="Cloud Developer Service"/>
    <s v="IBM Bluemix Garage - MVP"/>
    <s v="ALEX (Alex) GRILLAKIS"/>
    <s v="NONE:No code/solution involved"/>
    <x v="0"/>
    <m/>
  </r>
  <r>
    <s v="16-SQVDXF3"/>
    <x v="1"/>
    <s v="US Communica/CSI"/>
    <s v="CENTURYLINK, INC."/>
    <s v="Risk Management - BlockChain"/>
    <x v="4"/>
    <x v="1"/>
    <m/>
    <m/>
    <x v="1"/>
    <x v="9"/>
    <d v="2017-09-30T00:00:00"/>
    <s v="02/14/2017 05:51pm"/>
    <x v="3"/>
    <d v="2017-09-30T00:00:00"/>
    <n v="120000"/>
    <n v="0.12"/>
    <n v="12"/>
    <s v="04/06/2017 01:32am"/>
    <s v="Stretch"/>
    <x v="3"/>
    <s v="Hybrid Transformation"/>
    <s v="Operational Decision Manager on Cloud (SaaS)"/>
    <s v="Amy L. (Amy) Schroeder"/>
    <s v="ACTINSIG:CLD&amp;COG: Transform processes w/ insights, BLKHSBN:HW SP: Blockchain High Sec Bus Netwk Blmix"/>
    <x v="0"/>
    <m/>
  </r>
  <r>
    <s v="H6-TN7TMXM"/>
    <x v="3"/>
    <s v="Brazil"/>
    <s v="Kolokium Blockchain Technologies"/>
    <s v="Bluemix for Blockchain"/>
    <x v="6"/>
    <x v="1"/>
    <m/>
    <m/>
    <x v="0"/>
    <x v="10"/>
    <d v="2017-12-13T00:00:00"/>
    <s v="03/15/2017 10:58am"/>
    <x v="1"/>
    <d v="2017-12-13T00:00:00"/>
    <n v="120000"/>
    <n v="0.12"/>
    <n v="12"/>
    <s v="03/16/2017 02:32am"/>
    <s v="NIR"/>
    <x v="3"/>
    <s v="Cloud Developer Service"/>
    <m/>
    <s v="Ezequiel (EZEQUIEL) Alegre Moreno"/>
    <s v="CLOUD1:All Cloud Sales other than to Cloud SPs"/>
    <x v="0"/>
    <m/>
  </r>
  <r>
    <s v="RS-VGNA7ZA"/>
    <x v="1"/>
    <s v="US Communica/CSI"/>
    <s v="CERNER CORP"/>
    <s v="Blockchain for medical records"/>
    <x v="6"/>
    <x v="1"/>
    <m/>
    <m/>
    <x v="0"/>
    <x v="10"/>
    <d v="2017-11-30T00:00:00"/>
    <s v="03/30/2017 01:33pm"/>
    <x v="4"/>
    <d v="2017-11-30T00:00:00"/>
    <n v="120000"/>
    <n v="0.12"/>
    <n v="12"/>
    <s v="04/06/2017 01:32am"/>
    <s v="NIR"/>
    <x v="3"/>
    <s v="Cloud Developer Service"/>
    <m/>
    <s v="Taylor D. (Taylor) Erickson"/>
    <s v="DEVCNAPP:CLD&amp;COG: Develop cloud native apps"/>
    <x v="0"/>
    <m/>
  </r>
  <r>
    <s v="3C-GTZ5UXZ"/>
    <x v="1"/>
    <s v="US Communica/CSI"/>
    <s v="WIPRO LTD                                                             "/>
    <s v="zNext /Cloud delivery"/>
    <x v="6"/>
    <x v="1"/>
    <m/>
    <m/>
    <x v="0"/>
    <x v="10"/>
    <d v="2017-12-29T00:00:00"/>
    <d v="2017-03-10T00:00:00"/>
    <x v="1"/>
    <d v="2017-12-29T00:00:00"/>
    <n v="120000"/>
    <n v="0.12"/>
    <n v="12"/>
    <d v="2017-03-30T00:00:00"/>
    <s v="NIR"/>
    <x v="0"/>
    <s v="Cog Process Trnsfmtn"/>
    <s v="CPR: Blockchain Consulting"/>
    <s v="MULTIPLECLIENTREP"/>
    <m/>
    <x v="0"/>
    <m/>
  </r>
  <r>
    <s v="KE-MXVCTC1"/>
    <x v="0"/>
    <s v="UKI"/>
    <s v="Houseology                                                            "/>
    <s v="From: Paul Mullen [mailto:paul.mullen@houseology.com]  Sent: 30 March 2017 1"/>
    <x v="2"/>
    <x v="1"/>
    <m/>
    <m/>
    <x v="1"/>
    <x v="3"/>
    <d v="2017-07-07T00:00:00"/>
    <d v="2017-04-04T00:00:00"/>
    <x v="1"/>
    <d v="2017-07-07T00:00:00"/>
    <n v="120000"/>
    <n v="0.12"/>
    <n v="12"/>
    <d v="2017-04-06T00:00:00"/>
    <s v="NIR"/>
    <x v="0"/>
    <s v="Cog Process Trnsfmtn"/>
    <s v="UNK - Blockchain (CPR)"/>
    <s v="*"/>
    <s v="*"/>
    <x v="0"/>
    <m/>
  </r>
  <r>
    <s v="4X-AH53QFU"/>
    <x v="6"/>
    <s v="GCG"/>
    <s v="MANULIFE FINANCIAL ASIA LTD"/>
    <s v="Manulife - Next Generaation Policy Administration System on Blockchain"/>
    <x v="0"/>
    <x v="1"/>
    <m/>
    <m/>
    <x v="1"/>
    <x v="6"/>
    <d v="2017-08-21T00:00:00"/>
    <s v="06/30/2017 03:23am"/>
    <x v="0"/>
    <d v="2017-08-21T00:00:00"/>
    <n v="120000"/>
    <n v="0.12"/>
    <n v="3"/>
    <s v="07/27/2017 01:32am"/>
    <s v="At Risk"/>
    <x v="0"/>
    <s v="Cloud Application Innovation"/>
    <s v="CAI - Digital Operations"/>
    <s v="JACKY (Jacky) HUI"/>
    <s v="ISA-BankFS08-Blockchain"/>
    <x v="0"/>
    <m/>
  </r>
  <r>
    <s v="VS-NRA8OP2"/>
    <x v="1"/>
    <s v="US Public"/>
    <s v="QUEST DIAGNOSTICS INCORPORATED"/>
    <s v="Blockchain for Healthcare at Quest"/>
    <x v="3"/>
    <x v="1"/>
    <m/>
    <m/>
    <x v="0"/>
    <x v="11"/>
    <d v="2017-12-22T00:00:00"/>
    <s v="02/09/2017 08:36am"/>
    <x v="3"/>
    <d v="2017-12-22T00:00:00"/>
    <n v="120000"/>
    <n v="0.12"/>
    <n v="12"/>
    <s v="07/20/2017 01:32am"/>
    <s v="Stretch"/>
    <x v="0"/>
    <s v="Cloud Application Innovation"/>
    <s v="CAI Accel App Dev &amp; Integration - Bluemix"/>
    <s v="Victoria (Vicki) Weg"/>
    <s v="CLOUD1:All Cloud Sales other than to Cloud SPs"/>
    <x v="0"/>
    <m/>
  </r>
  <r>
    <s v="KN-L9IDBI4"/>
    <x v="1"/>
    <s v="US Communica/CSI"/>
    <s v="ENSONO LP"/>
    <s v="Blockchain"/>
    <x v="6"/>
    <x v="1"/>
    <m/>
    <m/>
    <x v="0"/>
    <x v="10"/>
    <d v="2017-12-22T00:00:00"/>
    <s v="05/24/2017 11:14pm"/>
    <x v="1"/>
    <d v="2017-12-22T00:00:00"/>
    <n v="120000"/>
    <n v="0.12"/>
    <n v="12"/>
    <s v="05/25/2017 01:32am"/>
    <s v="NIR"/>
    <x v="0"/>
    <s v="Cognitive Process Transformation"/>
    <s v="CPR: Blockchain - Apple"/>
    <s v="Eric C. (Eric) Busick"/>
    <s v="ZBLKLOCL:HW SP: zSystems Blockchain Local/On Prem."/>
    <x v="0"/>
    <m/>
  </r>
  <r>
    <s v="D3-XLNOKHJ"/>
    <x v="1"/>
    <s v="US Distribution"/>
    <s v="J.C. PENNEY CORPORATION, INC."/>
    <s v="Blockchain for Loyalty Program"/>
    <x v="2"/>
    <x v="1"/>
    <m/>
    <m/>
    <x v="0"/>
    <x v="3"/>
    <d v="2017-11-30T00:00:00"/>
    <s v="07/15/2017 01:17pm"/>
    <x v="3"/>
    <d v="2017-11-30T00:00:00"/>
    <n v="120000"/>
    <n v="0.12"/>
    <n v="12"/>
    <s v="07/20/2017 01:32am"/>
    <s v="Stretch"/>
    <x v="0"/>
    <s v="Cognitive Process Transformation"/>
    <s v="CPR: Blockchain - Apple"/>
    <s v="JENNA L. (Jenna) DONOGHUE"/>
    <s v="ZBLKPOC:HW SP: Blockchain Proof of Concept"/>
    <x v="0"/>
    <m/>
  </r>
  <r>
    <s v="UG-SHB92QS"/>
    <x v="0"/>
    <s v="DACH"/>
    <s v="Interkommunale Informations-verarbeitung Reutlingen-Ulm GmbH"/>
    <s v="CeBIT 2017: Blockchain Technologie"/>
    <x v="3"/>
    <x v="1"/>
    <m/>
    <m/>
    <x v="0"/>
    <x v="12"/>
    <d v="2017-12-22T00:00:00"/>
    <s v="04/03/2017 04:26am"/>
    <x v="1"/>
    <d v="2017-12-22T00:00:00"/>
    <n v="120000"/>
    <n v="0.12"/>
    <n v="12"/>
    <s v="04/11/2017 10:44am"/>
    <s v="Stretch"/>
    <x v="0"/>
    <s v="Cognitive Process Transformation"/>
    <s v="CPR: Blockchain Consulting"/>
    <s v="DATA WITHHELD"/>
    <s v="BLKHSBN:HW SP: Blockchain High Sec Bus Netwk Blmix"/>
    <x v="0"/>
    <m/>
  </r>
  <r>
    <s v="MY-BYO1U0G"/>
    <x v="0"/>
    <s v="Italy"/>
    <s v="HUGO BOSS SHOES &amp; ACCESORIES ITALIA SPA"/>
    <s v="Progetto Blockchain"/>
    <x v="2"/>
    <x v="1"/>
    <m/>
    <m/>
    <x v="1"/>
    <x v="3"/>
    <d v="2017-09-30T00:00:00"/>
    <s v="05/19/2017 09:57am"/>
    <x v="3"/>
    <d v="2017-09-30T00:00:00"/>
    <n v="120000"/>
    <n v="0.12"/>
    <n v="6"/>
    <s v="07/06/2017 01:32am"/>
    <s v="Stretch"/>
    <x v="0"/>
    <s v="Cognitive Process Transformation"/>
    <s v="CPR: Blockchain Consulting"/>
    <s v="Fabio (FABIO) Malosio"/>
    <s v="ZBLKPOC:HW SP: Blockchain Proof of Concept"/>
    <x v="0"/>
    <m/>
  </r>
  <r>
    <s v="4X-AH53QFU"/>
    <x v="6"/>
    <s v="GCG"/>
    <s v="MANULIFE FINANCIAL ASIA LTD"/>
    <s v="Manulife - Next Generaation Policy Administration System on Blockchain"/>
    <x v="0"/>
    <x v="1"/>
    <m/>
    <m/>
    <x v="1"/>
    <x v="6"/>
    <d v="2017-08-21T00:00:00"/>
    <s v="06/30/2017 03:23am"/>
    <x v="0"/>
    <d v="2017-08-21T00:00:00"/>
    <n v="120000"/>
    <n v="0.12"/>
    <n v="12"/>
    <s v="07/27/2017 01:32am"/>
    <s v="At Risk"/>
    <x v="0"/>
    <s v="Cognitive Process Transformation"/>
    <s v="CPR: Blockchain Consulting"/>
    <s v="JACKY (Jacky) HUI"/>
    <s v="ISA-BankFS08-Blockchain"/>
    <x v="0"/>
    <m/>
  </r>
  <r>
    <s v="L7-WTI1NX3"/>
    <x v="0"/>
    <s v="Italy"/>
    <s v="NESTLE'ITALIANA SPA"/>
    <s v="Design Thinking - Blockchain"/>
    <x v="2"/>
    <x v="1"/>
    <m/>
    <m/>
    <x v="1"/>
    <x v="3"/>
    <d v="2017-09-26T00:00:00"/>
    <s v="07/06/2017 02:24am"/>
    <x v="3"/>
    <d v="2017-09-26T00:00:00"/>
    <n v="120000"/>
    <n v="0.12"/>
    <n v="12"/>
    <s v="07/13/2017 01:32am"/>
    <s v="Stretch"/>
    <x v="0"/>
    <s v="iX Growth Platform"/>
    <s v="DSI - iX: Cust Engage &amp; Dsgn: Experience Strategy &amp; Design"/>
    <s v="Simone (SIMONE) Somma"/>
    <s v="COGNITIV:Embedded Cognitive"/>
    <x v="0"/>
    <m/>
  </r>
  <r>
    <s v="J6-RM26NNX"/>
    <x v="1"/>
    <s v="US Communica/CSI"/>
    <s v="HEALTHPLAN HOLDINGS, INC."/>
    <s v="Blockchain"/>
    <x v="3"/>
    <x v="1"/>
    <m/>
    <m/>
    <x v="0"/>
    <x v="11"/>
    <d v="2017-12-29T00:00:00"/>
    <s v="03/09/2017 05:04pm"/>
    <x v="1"/>
    <d v="2017-12-29T00:00:00"/>
    <n v="120000"/>
    <n v="0.12"/>
    <n v="12"/>
    <s v="03/30/2017 01:32am"/>
    <s v="NIR"/>
    <x v="0"/>
    <s v="Cognitive Process Transformation"/>
    <m/>
    <s v="MICHAEL J. (MICHAEL) FUCITO"/>
    <s v="ISA-999-NoSolutionSold"/>
    <x v="0"/>
    <m/>
  </r>
  <r>
    <s v="M3-X697KPK"/>
    <x v="1"/>
    <s v="US Communica/CSI"/>
    <s v="FISERV SOLUTIONS INC"/>
    <s v="Blockchain"/>
    <x v="6"/>
    <x v="1"/>
    <m/>
    <m/>
    <x v="0"/>
    <x v="10"/>
    <d v="2017-12-29T00:00:00"/>
    <s v="03/29/2017 06:48pm"/>
    <x v="1"/>
    <d v="2017-12-29T00:00:00"/>
    <n v="120000"/>
    <n v="0.12"/>
    <n v="12"/>
    <s v="03/30/2017 01:32am"/>
    <s v="NIR"/>
    <x v="0"/>
    <s v="Cognitive Process Transformation"/>
    <m/>
    <s v="Kraig J. (Kraig) Holt"/>
    <s v="ISA-999-NoSolutionSold"/>
    <x v="0"/>
    <m/>
  </r>
  <r>
    <s v="V9-0YZOQPH"/>
    <x v="1"/>
    <s v="US Finance Service"/>
    <s v="INOVANT LLC"/>
    <s v="Blockchain HSBN"/>
    <x v="0"/>
    <x v="1"/>
    <m/>
    <m/>
    <x v="0"/>
    <x v="0"/>
    <d v="2017-12-29T00:00:00"/>
    <s v="03/12/2017 09:02pm"/>
    <x v="1"/>
    <d v="2017-12-29T00:00:00"/>
    <n v="120000"/>
    <n v="0.12"/>
    <n v="12"/>
    <s v="03/16/2017 02:32am"/>
    <s v="NIR"/>
    <x v="0"/>
    <s v="Cognitive Process Transformation"/>
    <m/>
    <s v="DEREK (Derek) HAYES"/>
    <s v="BLKHSBN:HW SP: Blockchain High Sec Bus Netwk Blmix"/>
    <x v="0"/>
    <m/>
  </r>
  <r>
    <s v="ZU-QBCV095"/>
    <x v="1"/>
    <s v="US Distribution"/>
    <s v="TruckTrust"/>
    <s v="Blockchain HSBN"/>
    <x v="2"/>
    <x v="1"/>
    <m/>
    <m/>
    <x v="0"/>
    <x v="7"/>
    <d v="2017-12-31T00:00:00"/>
    <s v="04/05/2017 02:39pm"/>
    <x v="3"/>
    <d v="2018-01-28T00:00:00"/>
    <n v="120000"/>
    <n v="0.12"/>
    <n v="12"/>
    <s v="04/06/2017 01:32am"/>
    <s v="NIR"/>
    <x v="5"/>
    <s v="Industry Platform"/>
    <s v="High Security Business Network"/>
    <s v="Raj (Raj) Datta"/>
    <s v="BLKHSBN:HW SP: Blockchain High Sec Bus Netwk Blmix, SCALE-UP:HW SP: Linux Scale-Up"/>
    <x v="0"/>
    <m/>
  </r>
  <r>
    <s v="9P-P3SIW86"/>
    <x v="1"/>
    <s v="US Finance Service"/>
    <s v="Kazmarck Capital"/>
    <s v="Blockchain"/>
    <x v="0"/>
    <x v="1"/>
    <m/>
    <m/>
    <x v="0"/>
    <x v="0"/>
    <d v="2017-12-31T00:00:00"/>
    <s v="07/19/2017 11:47pm"/>
    <x v="3"/>
    <d v="2017-12-31T00:00:00"/>
    <n v="120000"/>
    <n v="0.12"/>
    <n v="12"/>
    <s v="07/20/2017 01:32am"/>
    <s v="Stretch"/>
    <x v="5"/>
    <s v="Industry Platform"/>
    <s v="High Security Business Network"/>
    <s v="Teresa M. (Teresa) Demers"/>
    <s v="ISA-BankFS08-Blockchain"/>
    <x v="0"/>
    <m/>
  </r>
  <r>
    <s v="ZU-QBCV095"/>
    <x v="1"/>
    <s v="US Distribution"/>
    <s v="TruckTrust"/>
    <s v="Blockchain HSBN"/>
    <x v="2"/>
    <x v="1"/>
    <m/>
    <m/>
    <x v="0"/>
    <x v="7"/>
    <d v="2017-12-31T00:00:00"/>
    <s v="04/05/2017 02:39pm"/>
    <x v="3"/>
    <d v="2018-01-28T00:00:00"/>
    <n v="120000"/>
    <n v="0.12"/>
    <n v="12"/>
    <s v="04/06/2017 01:33am"/>
    <s v="NIR"/>
    <x v="5"/>
    <s v="Industry Platform"/>
    <s v="IBM Support for Hyperledger Fabric"/>
    <s v="Raj (Raj) Datta"/>
    <s v="BLKHSBN:HW SP: Blockchain High Sec Bus Netwk Blmix, SCALE-UP:HW SP: Linux Scale-Up"/>
    <x v="0"/>
    <m/>
  </r>
  <r>
    <s v="8F-UMSP53F"/>
    <x v="1"/>
    <s v="US Finance Service"/>
    <s v="AGI Corporate Finance                                                 "/>
    <s v="AGI Corporate Finance &amp; Subsidiaries project around  Risk Management for Ins"/>
    <x v="0"/>
    <x v="1"/>
    <m/>
    <m/>
    <x v="0"/>
    <x v="0"/>
    <d v="2017-12-31T00:00:00"/>
    <d v="2017-06-22T00:00:00"/>
    <x v="3"/>
    <d v="2017-12-31T00:00:00"/>
    <n v="120000"/>
    <n v="0.12"/>
    <n v="12"/>
    <d v="2017-07-13T00:00:00"/>
    <s v="Stretch"/>
    <x v="5"/>
    <s v="Industry Platform"/>
    <s v="IBM Support for Hyperledger Fabric"/>
    <s v="Nicholas, James R (Jim)"/>
    <m/>
    <x v="0"/>
    <m/>
  </r>
  <r>
    <s v="8F-UMSP53F"/>
    <x v="1"/>
    <s v="US Finance Service"/>
    <s v="AGI Corporate Finance                                                 "/>
    <s v="AGI Corporate Finance &amp; Subsidiaries project around  Risk Management for Ins"/>
    <x v="0"/>
    <x v="1"/>
    <m/>
    <m/>
    <x v="0"/>
    <x v="0"/>
    <d v="2017-12-31T00:00:00"/>
    <d v="2017-06-22T00:00:00"/>
    <x v="3"/>
    <d v="2017-12-31T00:00:00"/>
    <n v="120000"/>
    <n v="0.12"/>
    <n v="12"/>
    <d v="2017-07-13T00:00:00"/>
    <s v="Stretch"/>
    <x v="5"/>
    <s v="Industry Platform"/>
    <s v="IBM Support for Hyperledger Fabric"/>
    <s v="Nicholas, James R (Jim)"/>
    <m/>
    <x v="0"/>
    <m/>
  </r>
  <r>
    <s v="9P-P3SIW86"/>
    <x v="1"/>
    <s v="US Finance Service"/>
    <s v="Kazmarck Capital"/>
    <s v="Blockchain"/>
    <x v="0"/>
    <x v="1"/>
    <m/>
    <m/>
    <x v="0"/>
    <x v="0"/>
    <d v="2017-12-31T00:00:00"/>
    <s v="07/19/2017 11:47pm"/>
    <x v="3"/>
    <d v="2017-12-31T00:00:00"/>
    <n v="120000"/>
    <n v="0.12"/>
    <n v="12"/>
    <s v="07/27/2017 01:32am"/>
    <s v="Stretch"/>
    <x v="5"/>
    <s v="Industry Platform"/>
    <s v="IBM Support for Hyperledger Fabric"/>
    <s v="Teresa M. (Teresa) Demers"/>
    <s v="ISA-BankFS08-Blockchain"/>
    <x v="0"/>
    <m/>
  </r>
  <r>
    <s v="12-QKSSIEC"/>
    <x v="1"/>
    <s v="US Finance Service"/>
    <s v="AUTO CLUB ENTERPRISES"/>
    <s v="Blockchain"/>
    <x v="0"/>
    <x v="1"/>
    <m/>
    <m/>
    <x v="0"/>
    <x v="6"/>
    <d v="2017-12-28T00:00:00"/>
    <s v="04/26/2017 05:09pm"/>
    <x v="1"/>
    <d v="2017-12-28T00:00:00"/>
    <n v="120000"/>
    <n v="0.12"/>
    <n v="12"/>
    <s v="04/27/2017 01:32am"/>
    <s v="NIR"/>
    <x v="5"/>
    <s v="Industry Platform"/>
    <m/>
    <s v="JAMES T. (James) SHAMP"/>
    <s v="BLKHSBN:HW SP: Blockchain High Sec Bus Netwk Blmix"/>
    <x v="0"/>
    <m/>
  </r>
  <r>
    <s v="F9-2845K0F"/>
    <x v="1"/>
    <s v="US Finance Service"/>
    <s v="ELAVON INC"/>
    <s v="Blockchain @ Elavon - dispute resolution"/>
    <x v="0"/>
    <x v="1"/>
    <m/>
    <m/>
    <x v="0"/>
    <x v="0"/>
    <d v="2017-11-30T00:00:00"/>
    <s v="07/12/2017 04:21pm"/>
    <x v="1"/>
    <d v="2017-11-30T00:00:00"/>
    <n v="120000"/>
    <n v="0.12"/>
    <n v="12"/>
    <s v="07/13/2017 01:32am"/>
    <s v="NIR"/>
    <x v="5"/>
    <s v="Industry Platform"/>
    <m/>
    <s v="MICHAEL K. (Mike) MORRIS"/>
    <m/>
    <x v="0"/>
    <m/>
  </r>
  <r>
    <s v="BQ-FZ4OU64"/>
    <x v="0"/>
    <s v="DACH"/>
    <s v="Fiducia &amp; GAD IT AG"/>
    <s v="Blockchain Hyperledger IoT Ansatz Beispiel Bosch Genius Summit iOT Event"/>
    <x v="0"/>
    <x v="1"/>
    <m/>
    <m/>
    <x v="1"/>
    <x v="0"/>
    <d v="2017-09-14T00:00:00"/>
    <s v="02/17/2017 05:58am"/>
    <x v="1"/>
    <d v="2017-09-14T00:00:00"/>
    <n v="120000"/>
    <n v="0.12"/>
    <n v="12"/>
    <s v="02/23/2017 01:32am"/>
    <s v="NIR"/>
    <x v="8"/>
    <s v="Watson Platform"/>
    <m/>
    <s v="DATA WITHHELD"/>
    <s v="WATIOT:Support for Growth Initiative"/>
    <x v="0"/>
    <m/>
  </r>
  <r>
    <s v="VX-EV9ZQNP"/>
    <x v="1"/>
    <s v="US Public"/>
    <s v="AMGEN INC."/>
    <s v="Blockchain for Amgen"/>
    <x v="3"/>
    <x v="0"/>
    <s v="India"/>
    <s v="Following up on next steps with the local team in the US. No response yet."/>
    <x v="1"/>
    <x v="11"/>
    <d v="2017-09-18T00:00:00"/>
    <s v="02/17/2017 03:21pm"/>
    <x v="0"/>
    <d v="2017-09-18T00:00:00"/>
    <n v="118750"/>
    <n v="0.11874999999999999"/>
    <n v="2"/>
    <s v="07/13/2017 01:32am"/>
    <s v="Key stretch"/>
    <x v="0"/>
    <s v="Cognitive Process Transformation"/>
    <s v="CBDS: Watson Health - Life Science - Advanced Analytics"/>
    <s v="JEFFREY B. (Jeff) BERMAN"/>
    <s v="WATSNIOT:Embedded: Watson Internet of Things - Co"/>
    <x v="0"/>
    <m/>
  </r>
  <r>
    <s v="VX-EV9ZQNP"/>
    <x v="1"/>
    <s v="US Public"/>
    <s v="AMGEN INC."/>
    <s v="Blockchain for Amgen"/>
    <x v="3"/>
    <x v="0"/>
    <s v="India"/>
    <s v="Following up on next steps with the local team in the US. No response yet."/>
    <x v="1"/>
    <x v="11"/>
    <d v="2017-09-18T00:00:00"/>
    <s v="02/17/2017 03:21pm"/>
    <x v="0"/>
    <d v="2017-09-18T00:00:00"/>
    <n v="118750"/>
    <n v="0.11874999999999999"/>
    <n v="2"/>
    <s v="07/13/2017 01:32am"/>
    <s v="Stretch"/>
    <x v="12"/>
    <s v="Consumer Health"/>
    <s v="Employee Health and Wellness - SW Services"/>
    <s v="JEFFREY B. (Jeff) BERMAN"/>
    <s v="WATSNIOT:Embedded: Watson Internet of Things - Co"/>
    <x v="0"/>
    <m/>
  </r>
  <r>
    <s v="DC-6SAMA2S"/>
    <x v="0"/>
    <s v="France"/>
    <s v="SOC AUTEUR COMPOSITEUR EDITEUR MUSIQUE"/>
    <s v="SACEM Block Chain phase 2"/>
    <x v="4"/>
    <x v="1"/>
    <m/>
    <m/>
    <x v="2"/>
    <x v="9"/>
    <d v="2017-05-11T00:00:00"/>
    <s v="04/21/2017 03:23pm"/>
    <x v="6"/>
    <d v="2017-05-11T00:00:00"/>
    <n v="118000"/>
    <n v="0.11799999999999999"/>
    <n v="3"/>
    <s v="07/06/2017 01:32am"/>
    <s v="Won"/>
    <x v="0"/>
    <s v="Cloud Application Innovation"/>
    <s v="CAI Big Data Srvs Blockchain on Big Data"/>
    <s v="Marc (MARC) Le Dain"/>
    <s v="ZBLKPOC:HW SP: Blockchain Proof of Concept"/>
    <x v="0"/>
    <m/>
  </r>
  <r>
    <s v="BW-CCECJP2"/>
    <x v="1"/>
    <s v="US Federal"/>
    <s v="COMMODITY FUTURES TRADING COMMISSION"/>
    <s v="CFTC - Blockchain"/>
    <x v="3"/>
    <x v="1"/>
    <m/>
    <m/>
    <x v="0"/>
    <x v="12"/>
    <d v="2017-12-31T00:00:00"/>
    <s v="07/24/2017 01:00pm"/>
    <x v="1"/>
    <d v="2017-12-31T00:00:00"/>
    <n v="115000"/>
    <n v="0.11499999999999999"/>
    <n v="12"/>
    <s v="07/27/2017 01:32am"/>
    <s v="Stretch"/>
    <x v="3"/>
    <s v="Cloud Developer Service"/>
    <s v="IBM Bluemix Garage - Other"/>
    <s v="JORDAN J. (Jordan) SELIGMAN"/>
    <m/>
    <x v="0"/>
    <m/>
  </r>
  <r>
    <s v="2F-3C0XDJS"/>
    <x v="3"/>
    <s v="SSA"/>
    <s v="BANCO CORPBANCA COLOMBIA SA"/>
    <s v="CLOBLO - Blockchain"/>
    <x v="0"/>
    <x v="1"/>
    <m/>
    <m/>
    <x v="0"/>
    <x v="0"/>
    <d v="2017-11-17T00:00:00"/>
    <s v="12/02/2016 01:23am"/>
    <x v="3"/>
    <d v="2017-12-15T00:00:00"/>
    <n v="115000"/>
    <n v="0.11499999999999999"/>
    <n v="12"/>
    <s v="07/06/2017 01:33am"/>
    <s v="Stretch"/>
    <x v="3"/>
    <s v="Cloud Developer Service"/>
    <s v="Bluemix Public Subscription"/>
    <s v="Adriana Lucia (ADRIANA LUCIA) Suarez Daza"/>
    <s v="NONE:No code/solution involved"/>
    <x v="0"/>
    <m/>
  </r>
  <r>
    <s v="B3-WSZ2M8K"/>
    <x v="3"/>
    <s v="SSA"/>
    <s v="ACH COLOMBIA S A"/>
    <s v="CLOBLO Blockchain"/>
    <x v="0"/>
    <x v="1"/>
    <m/>
    <m/>
    <x v="1"/>
    <x v="0"/>
    <d v="2017-08-02T00:00:00"/>
    <s v="05/04/2017 07:09pm"/>
    <x v="3"/>
    <d v="2017-08-02T00:00:00"/>
    <n v="115000"/>
    <n v="0.11499999999999999"/>
    <n v="12"/>
    <s v="06/29/2017 06:43pm"/>
    <s v="Stretch"/>
    <x v="3"/>
    <s v="Cloud Developer Service"/>
    <s v="Bluemix Public Subscription"/>
    <s v="Carolina (CAROLINA) Echeverry Ramirez"/>
    <s v="BLKHSBN:HW SP: Blockchain High Sec Bus Netwk Blmix"/>
    <x v="0"/>
    <m/>
  </r>
  <r>
    <s v="SK-YT7SZQZ"/>
    <x v="3"/>
    <s v="SSA"/>
    <s v="ASOCIACION GREMIAL DE INSTITUCIONES FINANCIERAS CREDIBANCO"/>
    <s v="CLOBLO  Blockchain"/>
    <x v="0"/>
    <x v="1"/>
    <m/>
    <m/>
    <x v="0"/>
    <x v="0"/>
    <d v="2017-12-22T00:00:00"/>
    <s v="04/27/2017 12:30pm"/>
    <x v="3"/>
    <d v="2017-12-22T00:00:00"/>
    <n v="115000"/>
    <n v="0.11499999999999999"/>
    <n v="12"/>
    <s v="07/27/2017 01:32am"/>
    <s v="Stretch"/>
    <x v="3"/>
    <s v="Cloud Developer Service"/>
    <s v="Bluemix Public Subscription"/>
    <s v="Carolina (CAROLINA) Echeverry Ramirez"/>
    <s v="BLUEMIXX:GBS Bluemix Custom Application Services"/>
    <x v="0"/>
    <m/>
  </r>
  <r>
    <s v="ZC-J14YNKI"/>
    <x v="2"/>
    <s v="ASEAN"/>
    <s v="D90 CAPITAL COMPANY LIMITED"/>
    <s v="Blockchain garage for invoices"/>
    <x v="0"/>
    <x v="1"/>
    <m/>
    <m/>
    <x v="1"/>
    <x v="0"/>
    <d v="2017-09-27T00:00:00"/>
    <s v="06/29/2017 12:25am"/>
    <x v="0"/>
    <d v="2017-09-27T00:00:00"/>
    <n v="115000"/>
    <n v="0.11499999999999999"/>
    <n v="12"/>
    <s v="07/17/2017 11:21pm"/>
    <s v="At Risk"/>
    <x v="3"/>
    <s v="Cloud Developer Service"/>
    <s v="IBM Bluemix Garage - MVP"/>
    <s v="PATCHAREE (Patcharee) NUTTHESRI"/>
    <s v="CLOUD1:All Cloud Sales other than to Cloud SPs"/>
    <x v="0"/>
    <m/>
  </r>
  <r>
    <s v="SS-UVFMZ1W"/>
    <x v="1"/>
    <s v="US Federal"/>
    <s v="TET - WORLD BANK - Inter-American Development Bank (IADB) 9216"/>
    <s v="Blockchain Garage"/>
    <x v="3"/>
    <x v="1"/>
    <m/>
    <m/>
    <x v="1"/>
    <x v="12"/>
    <d v="2017-09-29T00:00:00"/>
    <s v="06/09/2017 11:23am"/>
    <x v="3"/>
    <d v="2017-09-29T00:00:00"/>
    <n v="115000"/>
    <n v="0.11499999999999999"/>
    <n v="12"/>
    <s v="07/27/2017 01:32am"/>
    <s v="Stretch"/>
    <x v="3"/>
    <s v="Cloud Developer Service"/>
    <s v="IBM Bluemix Garage - Other"/>
    <s v="JORDAN J. (Jordan) SELIGMAN"/>
    <s v="BLUEMIXX:GBS Bluemix Custom Application Services"/>
    <x v="0"/>
    <m/>
  </r>
  <r>
    <s v="96-IODWKQS"/>
    <x v="5"/>
    <s v="Japan"/>
    <s v="MITSUBISHI CORPORATION                                                "/>
    <s v="MC機械G ブロックチェーン実証"/>
    <x v="2"/>
    <x v="1"/>
    <m/>
    <m/>
    <x v="1"/>
    <x v="3"/>
    <d v="2017-09-29T00:00:00"/>
    <d v="2017-07-23T00:00:00"/>
    <x v="3"/>
    <d v="2017-09-29T00:00:00"/>
    <n v="114285"/>
    <n v="0.114285"/>
    <n v="5"/>
    <d v="2017-07-23T00:00:00"/>
    <s v="Stretch"/>
    <x v="0"/>
    <s v="Cog Process Trnsfmtn"/>
    <s v="CPR: Blockchain Consulting"/>
    <s v="MULTIPLECLIENTREP"/>
    <s v="ZBLKPOC"/>
    <x v="0"/>
    <m/>
  </r>
  <r>
    <s v="N7-2K6H531"/>
    <x v="5"/>
    <s v="Japan"/>
    <s v="SUMITOMO MITSUI BANKING CORPORATIO                                    "/>
    <s v="SMBC Blockchain Practical Use Inspection"/>
    <x v="0"/>
    <x v="0"/>
    <s v="India"/>
    <s v="Delivery In progress"/>
    <x v="3"/>
    <x v="0"/>
    <d v="2017-02-13T00:00:00"/>
    <d v="2016-03-25T00:00:00"/>
    <x v="6"/>
    <d v="2017-02-13T00:00:00"/>
    <n v="111428"/>
    <n v="0.111428"/>
    <n v="4"/>
    <d v="2017-04-10T00:00:00"/>
    <s v="Won"/>
    <x v="0"/>
    <s v="Cog Process Trnsfmtn"/>
    <s v="CPR: Blockchain Consulting"/>
    <s v="MULTIPLECLIENTREP"/>
    <m/>
    <x v="0"/>
    <m/>
  </r>
  <r>
    <s v="T1-6HLIIOY"/>
    <x v="2"/>
    <s v="ISA"/>
    <s v="Rapidqube Digital Business Solutions PVT LTD"/>
    <s v="Blockchain, Watson IOT"/>
    <x v="5"/>
    <x v="1"/>
    <m/>
    <m/>
    <x v="1"/>
    <x v="10"/>
    <d v="2017-08-29T00:00:00"/>
    <s v="05/31/2017 08:56am"/>
    <x v="1"/>
    <d v="2017-08-29T00:00:00"/>
    <n v="111111"/>
    <n v="0.111111"/>
    <n v="12"/>
    <s v="07/06/2017 01:33am"/>
    <s v="NIR"/>
    <x v="3"/>
    <s v="Cloud Developer Service"/>
    <s v="Bluemix Pay As You Go"/>
    <s v="Aishwarya (Aishwarya) Krishna"/>
    <s v="ISA-999-NoSolutionSold"/>
    <x v="0"/>
    <m/>
  </r>
  <r>
    <s v="OL-M9T41PD"/>
    <x v="2"/>
    <s v="ISA"/>
    <s v="ALLIANZ BAJAJ                                                         "/>
    <s v="Proof of Concept for Block-chain"/>
    <x v="5"/>
    <x v="0"/>
    <s v="India"/>
    <s v="Proposal being developed , to develop a BC solution for OPD Claims"/>
    <x v="0"/>
    <x v="6"/>
    <d v="2017-12-30T00:00:00"/>
    <d v="2016-12-04T00:00:00"/>
    <x v="0"/>
    <d v="2017-12-30T00:00:00"/>
    <n v="111111"/>
    <n v="0.111111"/>
    <n v="3"/>
    <d v="2017-07-06T00:00:00"/>
    <s v="Key stretch"/>
    <x v="0"/>
    <s v="Cog Process Trnsfmtn"/>
    <s v="CPR: Blockchain Consulting"/>
    <s v="Kulkarni, Vinayak B"/>
    <s v="ZBLKPOC"/>
    <x v="0"/>
    <m/>
  </r>
  <r>
    <s v="AU-Y2NGRWA"/>
    <x v="6"/>
    <s v="GCG"/>
    <s v="Beijing neng lian zhong he Science                                    "/>
    <s v="PILOT第一阶段A,B系统设计和开发"/>
    <x v="3"/>
    <x v="1"/>
    <m/>
    <m/>
    <x v="1"/>
    <x v="12"/>
    <d v="2017-07-30T00:00:00"/>
    <d v="2016-07-20T00:00:00"/>
    <x v="6"/>
    <m/>
    <n v="110850"/>
    <n v="0.11084999999999999"/>
    <n v="12"/>
    <d v="2017-07-24T00:00:00"/>
    <s v="At Risk"/>
    <x v="0"/>
    <s v="Cog Process Trnsfmtn"/>
    <s v="CPR: Blockchain Consulting"/>
    <s v="LU, QING"/>
    <m/>
    <x v="0"/>
    <m/>
  </r>
  <r>
    <s v="SF-U959WGA"/>
    <x v="0"/>
    <s v="BeNeLux"/>
    <s v="ABN AMRO Bank N.V.                                                    "/>
    <s v="Torch 4, Road to Production, GvK"/>
    <x v="0"/>
    <x v="0"/>
    <s v="Gronigen"/>
    <s v="CIC Gronigen is being used in all dicussions for ABN, working to get the details"/>
    <x v="2"/>
    <x v="0"/>
    <d v="2017-06-30T00:00:00"/>
    <d v="2016-12-23T00:00:00"/>
    <x v="6"/>
    <d v="2017-06-30T00:00:00"/>
    <n v="110000"/>
    <n v="0.11"/>
    <n v="12"/>
    <d v="2017-07-06T00:00:00"/>
    <s v="Won"/>
    <x v="0"/>
    <s v="Cog Process Trnsfmtn"/>
    <s v="CPR: Blockchain Consulting"/>
    <s v="*"/>
    <s v="BLUEMIXX"/>
    <x v="0"/>
    <m/>
  </r>
  <r>
    <s v="38-BKKB7TJ"/>
    <x v="6"/>
    <s v="GCG"/>
    <s v="China Construction Bank Co., Ltd.                                     "/>
    <s v="CCB Shenzhen Financial Supply Chain"/>
    <x v="0"/>
    <x v="1"/>
    <m/>
    <m/>
    <x v="1"/>
    <x v="0"/>
    <d v="2017-09-21T00:00:00"/>
    <d v="2017-04-04T00:00:00"/>
    <x v="3"/>
    <d v="2017-08-25T00:00:00"/>
    <n v="110000"/>
    <n v="0.11"/>
    <n v="12"/>
    <d v="2017-07-13T00:00:00"/>
    <s v="Stretch"/>
    <x v="0"/>
    <s v="Cog Process Trnsfmtn"/>
    <s v="CPR: Blockchain Consulting"/>
    <s v="BU, PENG FEI"/>
    <m/>
    <x v="0"/>
    <m/>
  </r>
  <r>
    <s v="F9-HN8MOJN"/>
    <x v="0"/>
    <s v="DACH"/>
    <s v="OMV Refining &amp; Marketing GmbH"/>
    <s v="Blockchain for Routex"/>
    <x v="1"/>
    <x v="1"/>
    <m/>
    <m/>
    <x v="1"/>
    <x v="4"/>
    <d v="2017-09-15T00:00:00"/>
    <s v="05/30/2017 10:34am"/>
    <x v="1"/>
    <d v="2017-09-15T00:00:00"/>
    <n v="110000"/>
    <n v="0.11"/>
    <n v="12"/>
    <s v="07/17/2017 03:02am"/>
    <s v="Stretch"/>
    <x v="0"/>
    <s v="Cognitive Process Transformation"/>
    <s v="CPR: Blockchain Consulting"/>
    <s v="DATA WITHHELD"/>
    <s v="ZBLKPOC:HW SP: Blockchain Proof of Concept"/>
    <x v="0"/>
    <m/>
  </r>
  <r>
    <s v="J2-M88NUU2"/>
    <x v="1"/>
    <s v="US Distribution"/>
    <s v="THE PROCTER &amp; GAMBLE COMPANY"/>
    <s v="SOW2062 IBM Master Data Blockchain PoC"/>
    <x v="2"/>
    <x v="1"/>
    <m/>
    <m/>
    <x v="2"/>
    <x v="3"/>
    <d v="2017-06-30T00:00:00"/>
    <s v="06/26/2017 12:33pm"/>
    <x v="6"/>
    <d v="2017-06-30T00:00:00"/>
    <n v="110000"/>
    <n v="0.11"/>
    <n v="12"/>
    <s v="06/29/2017 02:59pm"/>
    <s v="NIR"/>
    <x v="0"/>
    <s v="Cognitive Process Transformation"/>
    <s v="CPR: Blockchain Consulting"/>
    <s v="JOSEPH MAURICIO (JOSEPH MAURICIO) BEJARANO ESQUIVEL"/>
    <s v="EMBMOBLE:GBS Embedded Mobile, IGSPN:Procurement NONE - No 3rd Party Supplier, ISA-999-NoSolutionSold"/>
    <x v="0"/>
    <m/>
  </r>
  <r>
    <s v="JN-AS8D4MD"/>
    <x v="1"/>
    <s v="US Industrial"/>
    <s v="HONEYWELL INTERNATIONAL INC"/>
    <s v="Blockchain Bluemix Garage (DTW &amp; MVP)"/>
    <x v="1"/>
    <x v="1"/>
    <m/>
    <m/>
    <x v="0"/>
    <x v="5"/>
    <d v="2017-10-20T00:00:00"/>
    <s v="01/05/2017 07:20pm"/>
    <x v="3"/>
    <d v="2017-10-20T00:00:00"/>
    <n v="105000"/>
    <n v="0.105"/>
    <n v="2"/>
    <s v="07/13/2017 01:32am"/>
    <s v="Stretch"/>
    <x v="3"/>
    <s v="Lab Services"/>
    <s v="Software Services - Bluemix Garage"/>
    <s v="Matthew A. (Matt) Thomas"/>
    <s v="CLOUD1:All Cloud Sales other than to Cloud SPs"/>
    <x v="0"/>
    <m/>
  </r>
  <r>
    <s v="X1-1U5LBBS"/>
    <x v="1"/>
    <s v="US Communica/CSI"/>
    <s v="FOX ENTERTAINMENT GROUP INC"/>
    <s v="WDP Bundle: Blockchain_x000a_Cognitive Contracts"/>
    <x v="4"/>
    <x v="1"/>
    <m/>
    <m/>
    <x v="1"/>
    <x v="9"/>
    <d v="2017-09-22T00:00:00"/>
    <s v="04/12/2017 01:40am"/>
    <x v="3"/>
    <d v="2017-09-22T00:00:00"/>
    <n v="102000"/>
    <n v="0.10199999999999999"/>
    <n v="12"/>
    <s v="07/27/2017 01:32am"/>
    <s v="Stretch"/>
    <x v="3"/>
    <s v="Cloud Developer Service"/>
    <s v="WS Bluemix Public Subscription"/>
    <s v="Patricia N. (Patty) Fry"/>
    <s v="ANDFM:ANA SP:Leverage the IBM DataFirst Method"/>
    <x v="0"/>
    <m/>
  </r>
  <r>
    <s v="GS-0YD0MXD"/>
    <x v="0"/>
    <s v="DACH"/>
    <s v="Bayerische Motoren Werke AG"/>
    <s v="Blockchain: Fitbit 4 Auto"/>
    <x v="1"/>
    <x v="1"/>
    <m/>
    <m/>
    <x v="0"/>
    <x v="1"/>
    <d v="2017-10-27T00:00:00"/>
    <s v="07/18/2017 08:44am"/>
    <x v="1"/>
    <d v="2017-10-27T00:00:00"/>
    <n v="101000"/>
    <n v="0.10099999999999999"/>
    <n v="12"/>
    <s v="07/20/2017 01:32am"/>
    <s v="NIR"/>
    <x v="0"/>
    <s v="Cognitive Process Transformation"/>
    <s v="CPR: Blockchain Consulting"/>
    <s v="DATA WITHHELD"/>
    <m/>
    <x v="0"/>
    <m/>
  </r>
  <r>
    <s v="HA-VSF7R5U"/>
    <x v="0"/>
    <s v="DACH"/>
    <s v="Bayerische Motoren Werke AG"/>
    <s v="Blockchain: Vehicle Digital Twin"/>
    <x v="1"/>
    <x v="1"/>
    <m/>
    <m/>
    <x v="0"/>
    <x v="1"/>
    <d v="2017-10-27T00:00:00"/>
    <s v="07/18/2017 04:47am"/>
    <x v="1"/>
    <d v="2017-10-27T00:00:00"/>
    <n v="101000"/>
    <n v="0.10099999999999999"/>
    <n v="12"/>
    <s v="07/20/2017 01:32am"/>
    <s v="NIR"/>
    <x v="5"/>
    <s v="Industry Platform"/>
    <m/>
    <s v="DATA WITHHELD"/>
    <m/>
    <x v="0"/>
    <m/>
  </r>
  <r>
    <s v="B1-0H1I7LQ"/>
    <x v="1"/>
    <s v="US Distribution"/>
    <s v="Walmart Inc."/>
    <s v="Watson Blockchain for Facilities Maintenance"/>
    <x v="2"/>
    <x v="1"/>
    <m/>
    <m/>
    <x v="0"/>
    <x v="3"/>
    <d v="2017-12-22T00:00:00"/>
    <s v="06/05/2017 08:02pm"/>
    <x v="3"/>
    <d v="2018-02-14T00:00:00"/>
    <n v="100777"/>
    <n v="0.10077699999999999"/>
    <n v="12"/>
    <s v="06/12/2017 03:02pm"/>
    <s v="Stretch"/>
    <x v="1"/>
    <s v="Platform &amp; Industry Solutions"/>
    <s v="IoT for Retail"/>
    <s v="Craig (Craig) Velliquette"/>
    <s v="IBUANALY:For GBS-Heritage in IBUs Anal"/>
    <x v="0"/>
    <m/>
  </r>
  <r>
    <s v="K6-8XDGKLX"/>
    <x v="2"/>
    <s v="ASEAN"/>
    <s v="MONETARY AUTHORITY OF SINGAPORE"/>
    <s v="MAS Blockchain for Digital Currency"/>
    <x v="0"/>
    <x v="1"/>
    <m/>
    <m/>
    <x v="0"/>
    <x v="0"/>
    <d v="2017-10-31T00:00:00"/>
    <s v="07/25/2017 10:58pm"/>
    <x v="3"/>
    <d v="2017-10-31T00:00:00"/>
    <n v="100000"/>
    <n v="9.9999999999999992E-2"/>
    <n v="12"/>
    <s v="07/27/2017 01:32am"/>
    <s v="Stretch"/>
    <x v="3"/>
    <s v="Cloud Developer Service"/>
    <s v="IBM Bluemix Garage - Other"/>
    <s v="PATRICIA PEK SIM (Patricia) NG"/>
    <s v="ISA-999-NoSolutionSold"/>
    <x v="0"/>
    <m/>
  </r>
  <r>
    <s v="HG-DCSRMBA"/>
    <x v="0"/>
    <s v="France"/>
    <s v="GENERALI SYSTEMES INFORMATIQUES"/>
    <s v="Blockchain"/>
    <x v="0"/>
    <x v="1"/>
    <m/>
    <m/>
    <x v="0"/>
    <x v="6"/>
    <d v="2017-12-27T00:00:00"/>
    <s v="07/26/2017 10:53am"/>
    <x v="0"/>
    <d v="2017-12-27T00:00:00"/>
    <n v="100000"/>
    <n v="9.9999999999999992E-2"/>
    <n v="12"/>
    <s v="07/27/2017 01:32am"/>
    <s v="Stretch"/>
    <x v="0"/>
    <s v="Cognitive Process Transformation"/>
    <s v="CPR: Blockchain - Apple"/>
    <s v="Luca (LUCA) Comparini"/>
    <s v="ZBLKPOC:HW SP: Blockchain Proof of Concept"/>
    <x v="0"/>
    <m/>
  </r>
  <r>
    <s v="6I-QGN31B9"/>
    <x v="0"/>
    <s v="BeNeLux"/>
    <s v="FEDERALE OVERHEIDSDIENST MOBILITEIT EN VERVOER - SERVICE PUBLIC FÉDÉRAL MOBILITÉ ET TRANSP"/>
    <s v="Blockchain with GBS"/>
    <x v="3"/>
    <x v="1"/>
    <m/>
    <m/>
    <x v="0"/>
    <x v="12"/>
    <d v="2017-10-23T00:00:00"/>
    <s v="07/25/2017 08:28am"/>
    <x v="1"/>
    <d v="2017-10-23T00:00:00"/>
    <n v="100000"/>
    <n v="9.9999999999999992E-2"/>
    <n v="12"/>
    <s v="07/27/2017 01:32am"/>
    <s v="NIR"/>
    <x v="0"/>
    <s v="Cognitive Process Transformation"/>
    <s v="CPR: Blockchain Consulting"/>
    <s v="Herve (HERVE) de Halleux"/>
    <m/>
    <x v="0"/>
    <m/>
  </r>
  <r>
    <s v="HG-DCSRMBA"/>
    <x v="0"/>
    <s v="France"/>
    <s v="GENERALI SYSTEMES INFORMATIQUES"/>
    <s v="Blockchain"/>
    <x v="0"/>
    <x v="1"/>
    <m/>
    <m/>
    <x v="0"/>
    <x v="6"/>
    <d v="2017-12-27T00:00:00"/>
    <s v="07/26/2017 10:53am"/>
    <x v="0"/>
    <d v="2017-12-27T00:00:00"/>
    <n v="100000"/>
    <n v="9.9999999999999992E-2"/>
    <n v="12"/>
    <s v="07/27/2017 01:32am"/>
    <s v="Stretch"/>
    <x v="0"/>
    <s v="Cognitive Process Transformation"/>
    <s v="CPR: Blockchain Consulting"/>
    <s v="Luca (LUCA) Comparini"/>
    <s v="ZBLKPOC:HW SP: Blockchain Proof of Concept"/>
    <x v="0"/>
    <m/>
  </r>
  <r>
    <s v="ZL-DGUHQ0E"/>
    <x v="1"/>
    <s v="US Communica/CSI"/>
    <s v="THE MCGRAW-HILL COMPANIES INC"/>
    <s v="Blockchain Garage"/>
    <x v="4"/>
    <x v="1"/>
    <m/>
    <m/>
    <x v="1"/>
    <x v="9"/>
    <d v="2017-08-31T00:00:00"/>
    <s v="07/21/2017 10:26am"/>
    <x v="3"/>
    <d v="2017-08-31T00:00:00"/>
    <n v="100000"/>
    <n v="9.9999999999999992E-2"/>
    <n v="1"/>
    <s v="07/27/2017 01:32am"/>
    <s v="Key stretch"/>
    <x v="0"/>
    <s v="Cognitive Process Transformation"/>
    <s v="CPR: Blockchain Consulting"/>
    <s v="Mary (Mary) Bravo"/>
    <s v="ZBLKPOC:HW SP: Blockchain Proof of Concept"/>
    <x v="0"/>
    <m/>
  </r>
  <r>
    <s v="JM-72ZW90V"/>
    <x v="0"/>
    <s v="DACH"/>
    <s v="Cordes &amp; Graefe KG"/>
    <s v="IoTC - Blockchain in der Logistik (Track&amp;Trace/Brand Authentification)"/>
    <x v="2"/>
    <x v="1"/>
    <m/>
    <m/>
    <x v="0"/>
    <x v="3"/>
    <d v="2017-10-24T00:00:00"/>
    <s v="07/26/2017 07:10am"/>
    <x v="1"/>
    <d v="2017-10-24T00:00:00"/>
    <n v="100000"/>
    <n v="9.9999999999999992E-2"/>
    <n v="12"/>
    <s v="07/27/2017 01:32am"/>
    <s v="NIR"/>
    <x v="5"/>
    <s v="Industry Platform"/>
    <m/>
    <s v="DATA WITHHELD"/>
    <m/>
    <x v="0"/>
    <m/>
  </r>
  <r>
    <s v="SK-8QHM869"/>
    <x v="0"/>
    <s v="DACH"/>
    <s v="Ecofis GmbH"/>
    <s v="Blockchain for Financial Transactions"/>
    <x v="2"/>
    <x v="1"/>
    <m/>
    <m/>
    <x v="0"/>
    <x v="3"/>
    <d v="2017-10-23T00:00:00"/>
    <s v="07/25/2017 12:54pm"/>
    <x v="1"/>
    <d v="2017-10-23T00:00:00"/>
    <n v="100000"/>
    <n v="9.9999999999999992E-2"/>
    <n v="24"/>
    <s v="07/27/2017 01:32am"/>
    <s v="NIR"/>
    <x v="5"/>
    <s v="Industry Platform"/>
    <m/>
    <s v="DATA WITHHELD"/>
    <m/>
    <x v="0"/>
    <m/>
  </r>
  <r>
    <s v="LL-NSJYD2S"/>
    <x v="4"/>
    <s v="MEA"/>
    <s v="TURKIYE IS BANKASI A.S. GENEL MUDURLUK"/>
    <s v="SW Services Blockchain Consultancy"/>
    <x v="0"/>
    <x v="1"/>
    <m/>
    <m/>
    <x v="0"/>
    <x v="0"/>
    <d v="2017-10-24T00:00:00"/>
    <s v="07/26/2017 03:58am"/>
    <x v="3"/>
    <d v="2017-10-24T00:00:00"/>
    <n v="100000"/>
    <n v="9.9999999999999992E-2"/>
    <n v="12"/>
    <s v="07/27/2017 01:32am"/>
    <s v="Stretch"/>
    <x v="12"/>
    <s v="Consumer Health"/>
    <s v="Block Chain for Health Care &amp; Life Sciences SW Services"/>
    <s v="SERDAR (Serdar) KENDIROGLU"/>
    <s v="NONE:No code/solution involved"/>
    <x v="0"/>
    <m/>
  </r>
  <r>
    <s v="Y5-A2X6O8B"/>
    <x v="0"/>
    <s v="DACH"/>
    <s v="Abraxas Informatik AG"/>
    <s v="Blockchain Usecase"/>
    <x v="3"/>
    <x v="1"/>
    <m/>
    <m/>
    <x v="0"/>
    <x v="12"/>
    <d v="2017-12-15T00:00:00"/>
    <s v="02/10/2017 06:58am"/>
    <x v="3"/>
    <d v="2017-12-15T00:00:00"/>
    <n v="100000"/>
    <n v="9.9999999999999992E-2"/>
    <n v="1"/>
    <s v="07/07/2017 02:13am"/>
    <s v="Stretch"/>
    <x v="9"/>
    <s v="Analytics Platform"/>
    <s v="PAES - Predictive Analytics Enterprise Solution"/>
    <s v="DATA WITHHELD"/>
    <s v="ISA-999-NoSolutionSold"/>
    <x v="0"/>
    <m/>
  </r>
  <r>
    <s v="C8-61RTXZ1"/>
    <x v="2"/>
    <s v="ISA"/>
    <s v="GOVERNMENT OF MAHARASHTRA"/>
    <s v="block chain requirement - GoM"/>
    <x v="5"/>
    <x v="1"/>
    <m/>
    <m/>
    <x v="0"/>
    <x v="12"/>
    <d v="2017-12-28T00:00:00"/>
    <s v="04/13/2017 10:04pm"/>
    <x v="1"/>
    <d v="2017-12-28T00:00:00"/>
    <n v="100000"/>
    <n v="9.9999999999999992E-2"/>
    <n v="1"/>
    <s v="04/20/2017 01:31am"/>
    <s v="NIR"/>
    <x v="9"/>
    <s v="Analytics Platform"/>
    <m/>
    <s v="Veena G. (Veena) Wankhede"/>
    <s v="ISA-GovtPG45-PublicSafety"/>
    <x v="0"/>
    <m/>
  </r>
  <r>
    <s v="AA-ACWWKW6"/>
    <x v="2"/>
    <s v="ASEAN"/>
    <s v="CAT TELECOM PUBLIC CO., LTD"/>
    <s v="Blockchain for Chiang Mai"/>
    <x v="4"/>
    <x v="1"/>
    <m/>
    <m/>
    <x v="0"/>
    <x v="9"/>
    <d v="2017-12-22T00:00:00"/>
    <s v="02/16/2017 11:48pm"/>
    <x v="3"/>
    <d v="2017-12-22T00:00:00"/>
    <n v="100000"/>
    <n v="9.9999999999999992E-2"/>
    <n v="12"/>
    <s v="07/27/2017 01:32am"/>
    <s v="NIR"/>
    <x v="3"/>
    <s v="Cloud Unit Services"/>
    <s v="6950-05D IBM Bluemix Private Cloud (Cloud BU)"/>
    <s v="Kodchakorn (KODCHAKORN) Niyomsilchai"/>
    <s v="ISA-999-NoSolutionSold"/>
    <x v="0"/>
    <m/>
  </r>
  <r>
    <s v="UT-GZOOB5L"/>
    <x v="2"/>
    <s v="Korea"/>
    <s v="KOSCOM CORP."/>
    <s v="Blockchain for cloud"/>
    <x v="1"/>
    <x v="1"/>
    <m/>
    <m/>
    <x v="0"/>
    <x v="5"/>
    <d v="2017-12-29T00:00:00"/>
    <s v="06/14/2017 04:09am"/>
    <x v="3"/>
    <d v="2017-12-29T00:00:00"/>
    <n v="100000"/>
    <n v="9.9999999999999992E-2"/>
    <n v="12"/>
    <s v="07/27/2017 01:32am"/>
    <s v="Stretch"/>
    <x v="3"/>
    <s v="Cloud Unit Services"/>
    <s v="6950-05J IBM Bluemix Private Cloud Local (Cloud BU)"/>
    <s v="Seung Hwan (SEUNG HWAN) Yang"/>
    <s v="CLOUD1:All Cloud Sales other than to Cloud SPs"/>
    <x v="0"/>
    <m/>
  </r>
  <r>
    <s v="N9-NWIBFMZ"/>
    <x v="1"/>
    <s v="US Finance Service"/>
    <s v="T. ROWE PRICE U.S. LARGE-CAP CORE FUND, INC."/>
    <s v="IBM Bluemix Garage- Blockchain"/>
    <x v="0"/>
    <x v="1"/>
    <m/>
    <m/>
    <x v="1"/>
    <x v="0"/>
    <d v="2017-07-28T00:00:00"/>
    <s v="08/15/2016 06:35pm"/>
    <x v="3"/>
    <d v="2017-07-28T00:00:00"/>
    <n v="100000"/>
    <n v="9.9999999999999992E-2"/>
    <n v="1"/>
    <s v="06/15/2017 01:32am"/>
    <s v="Stretch"/>
    <x v="3"/>
    <s v="Cloud Unit Services"/>
    <s v="6950-95N IBM Cloud Advisory Services (Cloud BU)"/>
    <s v="MICHELLE A. (Michelle) Monroe"/>
    <s v="CLOUD1:All Cloud Sales other than to Cloud SPs"/>
    <x v="0"/>
    <m/>
  </r>
  <r>
    <s v="V9-WJR8KCY"/>
    <x v="2"/>
    <s v="ISA"/>
    <s v="TATA COMMUNICATIONS LIMITED"/>
    <s v="Blockchain Use case Trial"/>
    <x v="5"/>
    <x v="0"/>
    <s v="India"/>
    <s v="Involved in initial dicussions, need to finalize use case"/>
    <x v="1"/>
    <x v="9"/>
    <d v="2017-09-20T00:00:00"/>
    <s v="03/07/2017 05:58am"/>
    <x v="1"/>
    <d v="2017-09-20T00:00:00"/>
    <n v="100000"/>
    <n v="9.9999999999999992E-2"/>
    <n v="12"/>
    <s v="03/09/2017 01:32am"/>
    <s v="Stretch"/>
    <x v="3"/>
    <s v="Cloud Unit Services"/>
    <s v="6950-98L IBM Cloud Managed Services (Cloud BU)"/>
    <s v="Arvind R. (Arvind) Rego"/>
    <m/>
    <x v="0"/>
    <m/>
  </r>
  <r>
    <s v="FI-YUL1EAG"/>
    <x v="2"/>
    <s v="ASEAN"/>
    <s v="COUNTER SERVICE COMPANY LIMITED"/>
    <s v="Blockchain"/>
    <x v="2"/>
    <x v="1"/>
    <m/>
    <m/>
    <x v="0"/>
    <x v="3"/>
    <d v="2017-12-26T00:00:00"/>
    <s v="01/19/2017 11:50pm"/>
    <x v="1"/>
    <d v="2017-12-26T00:00:00"/>
    <n v="100000"/>
    <n v="9.9999999999999992E-2"/>
    <n v="1"/>
    <s v="02/19/2017 02:30am"/>
    <s v="Stretch"/>
    <x v="3"/>
    <s v="Hybrid Integration"/>
    <s v="API Connect"/>
    <s v="Petchpaitoon (PETCHPAITOON) Krungwong"/>
    <s v="NONE:No code/solution involved"/>
    <x v="0"/>
    <m/>
  </r>
  <r>
    <s v="OB-LRE2D3Y"/>
    <x v="5"/>
    <s v="Japan"/>
    <s v="DENSO CORPORATION"/>
    <s v="DENSO ADAS Blockchain for SW BOM Garage service"/>
    <x v="1"/>
    <x v="0"/>
    <s v="Japan"/>
    <s v="This opp is related to top and broader Denso-IBM Innovation-as-a-Service partnership.  This opportunity is parked currently and will depend on success of other opportunity (OE-1HQHHUC is the opportunity that is in limelight &amp; high focus with customer)"/>
    <x v="2"/>
    <x v="1"/>
    <d v="2017-06-29T00:00:00"/>
    <s v="11/26/2016 08:15am"/>
    <x v="6"/>
    <d v="2017-07-28T00:00:00"/>
    <n v="100000"/>
    <n v="9.9999999999999992E-2"/>
    <n v="2"/>
    <s v="07/13/2017 01:32am"/>
    <s v="Won"/>
    <x v="3"/>
    <s v="Lab Services"/>
    <s v="App Platform DevOps SW Svcs"/>
    <s v="Nobuaki (NOBUAKI) Sugihara"/>
    <s v="ASASERVC:Cloud Business Solution (CBS), EMBIoT:GBS Embed Internet of Things, ISA-AutoIS70-ConnectedVehicle"/>
    <x v="0"/>
    <m/>
  </r>
  <r>
    <s v="S0-KCIFQUE"/>
    <x v="0"/>
    <s v="UKI"/>
    <s v="INTERNATIONAL AIRLINES GROUP"/>
    <s v="IAG Cargo, eFreight (Blockchain POC)"/>
    <x v="2"/>
    <x v="1"/>
    <m/>
    <m/>
    <x v="0"/>
    <x v="7"/>
    <d v="2017-11-15T00:00:00"/>
    <s v="02/08/2017 10:06am"/>
    <x v="1"/>
    <d v="2017-12-30T00:00:00"/>
    <n v="100000"/>
    <n v="9.9999999999999992E-2"/>
    <n v="1"/>
    <s v="06/28/2017 12:35pm"/>
    <s v="Stretch"/>
    <x v="3"/>
    <s v="Hybrid Management"/>
    <s v="Bluemix Local System W3500-128"/>
    <s v="Rob (ROBERT) Weldon"/>
    <s v="ISA-T&amp;TDS22PERS-PersCustEng"/>
    <x v="0"/>
    <m/>
  </r>
  <r>
    <s v="4V-4OIJ1Y1"/>
    <x v="1"/>
    <s v="US Distribution"/>
    <s v="VENETIAN CASINO RESORT"/>
    <s v="Caesars - Bluemix (Blockchain &amp; Watson Cognitive Services)"/>
    <x v="2"/>
    <x v="1"/>
    <m/>
    <m/>
    <x v="1"/>
    <x v="7"/>
    <d v="2017-09-08T00:00:00"/>
    <s v="02/13/2017 08:58am"/>
    <x v="1"/>
    <d v="2017-09-08T00:00:00"/>
    <n v="100000"/>
    <n v="9.9999999999999992E-2"/>
    <n v="1"/>
    <s v="03/18/2017 05:27pm"/>
    <s v="Key stretch"/>
    <x v="3"/>
    <s v="Hybrid Management"/>
    <s v="Bluemix Local System W3500-256"/>
    <s v="NICOLE J. (Nicole) POOLE"/>
    <s v="CLOUD1:All Cloud Sales other than to Cloud SPs"/>
    <x v="0"/>
    <m/>
  </r>
  <r>
    <s v="YX-WCNEW6A"/>
    <x v="1"/>
    <s v="US Distribution"/>
    <s v="GENERAL MILLS MARKETING, INC."/>
    <s v="Blockchain @ GMI (Art of Possible)"/>
    <x v="2"/>
    <x v="1"/>
    <m/>
    <m/>
    <x v="1"/>
    <x v="3"/>
    <d v="2017-09-25T00:00:00"/>
    <s v="06/13/2017 10:15am"/>
    <x v="0"/>
    <d v="2017-09-25T00:00:00"/>
    <n v="100000"/>
    <n v="9.9999999999999992E-2"/>
    <n v="12"/>
    <s v="06/15/2017 01:32am"/>
    <s v="Key stretch"/>
    <x v="3"/>
    <s v="Cloud Developer Service"/>
    <s v="Bluemix Pay As You Go"/>
    <s v="MICHELLE (Michelle) MILLER"/>
    <s v="CLOUD1:All Cloud Sales other than to Cloud SPs"/>
    <x v="0"/>
    <m/>
  </r>
  <r>
    <s v="4W-G1P9D53"/>
    <x v="2"/>
    <s v="Korea"/>
    <s v="KOREA EXCHANGE"/>
    <s v="Cloud for Blockchain"/>
    <x v="0"/>
    <x v="1"/>
    <m/>
    <m/>
    <x v="1"/>
    <x v="0"/>
    <d v="2017-09-29T00:00:00"/>
    <s v="06/14/2017 04:03am"/>
    <x v="3"/>
    <d v="2017-09-29T00:00:00"/>
    <n v="100000"/>
    <n v="9.9999999999999992E-2"/>
    <n v="12"/>
    <s v="06/29/2017 01:32am"/>
    <s v="Stretch"/>
    <x v="3"/>
    <s v="Cloud Developer Service"/>
    <s v="Bluemix Public Subscription"/>
    <s v="Seung Hwan (SEUNG HWAN) Yang"/>
    <s v="CLDMS:CLD&amp;COG: Cloud Managed Services"/>
    <x v="0"/>
    <m/>
  </r>
  <r>
    <s v="KG-1XQFV7T"/>
    <x v="2"/>
    <s v="Korea"/>
    <s v="HANA FINANCIAL GROUP"/>
    <s v="[KEB Hana Bank] Bluemix &amp; Blockchain for GLN PoC"/>
    <x v="0"/>
    <x v="1"/>
    <m/>
    <m/>
    <x v="1"/>
    <x v="0"/>
    <d v="2017-09-22T00:00:00"/>
    <s v="11/20/2016 08:22pm"/>
    <x v="0"/>
    <d v="2017-09-22T00:00:00"/>
    <n v="100000"/>
    <n v="9.9999999999999992E-2"/>
    <n v="12"/>
    <s v="07/20/2017 01:33am"/>
    <s v="Key stretch"/>
    <x v="3"/>
    <s v="Cloud Developer Service"/>
    <s v="Bluemix Public Subscription"/>
    <s v="Jin Hyoe (JIN HYOE) Kim"/>
    <s v="CLOUD1:All Cloud Sales other than to Cloud SPs"/>
    <x v="0"/>
    <m/>
  </r>
  <r>
    <s v="KW-JY00Z2Y"/>
    <x v="0"/>
    <s v="Nordic"/>
    <s v="VALTIOKONTTORI"/>
    <s v="BlockChain for Valtiokonttori"/>
    <x v="3"/>
    <x v="1"/>
    <m/>
    <m/>
    <x v="0"/>
    <x v="12"/>
    <d v="2017-12-15T00:00:00"/>
    <s v="09/26/2016 08:33am"/>
    <x v="1"/>
    <d v="2017-12-15T00:00:00"/>
    <n v="100000"/>
    <n v="9.9999999999999992E-2"/>
    <n v="12"/>
    <s v="06/02/2017 08:19am"/>
    <s v="NIR"/>
    <x v="3"/>
    <s v="Cloud Developer Service"/>
    <s v="Bluemix Public Subscription"/>
    <s v="Paavo (PAAVO) Häkkinen"/>
    <s v="ISA-999-NoSolutionSold"/>
    <x v="0"/>
    <m/>
  </r>
  <r>
    <s v="CT-NN16524"/>
    <x v="0"/>
    <s v="Nordic"/>
    <s v="FOLKSAM ÖMSESIDIG"/>
    <s v="#HC02 Bluemix for IoT and Blockchain innovation - (connected to Bridge to Cloud)"/>
    <x v="0"/>
    <x v="1"/>
    <m/>
    <m/>
    <x v="1"/>
    <x v="6"/>
    <d v="2017-09-25T00:00:00"/>
    <s v="03/31/2017 09:54am"/>
    <x v="3"/>
    <d v="2017-09-25T00:00:00"/>
    <n v="100000"/>
    <n v="9.9999999999999992E-2"/>
    <n v="12"/>
    <s v="06/08/2017 01:31am"/>
    <s v="Stretch"/>
    <x v="3"/>
    <s v="Cloud Developer Service"/>
    <s v="Bluemix Public Subscription"/>
    <s v="Jesper (JESPER) Gardtman"/>
    <s v="CLOUD1:All Cloud Sales other than to Cloud SPs"/>
    <x v="0"/>
    <m/>
  </r>
  <r>
    <s v="B3-IQ4TI3J"/>
    <x v="3"/>
    <s v="SSA"/>
    <s v="WALMART CHILE COMERCIAL S.A."/>
    <s v="Proyecto de trazabilidad Blockchain"/>
    <x v="2"/>
    <x v="1"/>
    <m/>
    <m/>
    <x v="1"/>
    <x v="3"/>
    <d v="2017-09-25T00:00:00"/>
    <s v="06/29/2017 09:42am"/>
    <x v="1"/>
    <d v="2017-09-25T00:00:00"/>
    <n v="100000"/>
    <n v="9.9999999999999992E-2"/>
    <n v="12"/>
    <s v="07/06/2017 01:33am"/>
    <s v="Stretch"/>
    <x v="3"/>
    <s v="Cloud Developer Service"/>
    <s v="Bluemix Public Subscription"/>
    <s v="SANTIAGO DIEGO (SANTIAGO DIEGO) SIBILS RAMOS"/>
    <s v="BLKHSBN:HW SP: Blockchain High Sec Bus Netwk Blmix"/>
    <x v="0"/>
    <m/>
  </r>
  <r>
    <s v="3L-DBZYK8N"/>
    <x v="3"/>
    <s v="SSA"/>
    <s v="EFORCERS SA"/>
    <s v="Blockchain"/>
    <x v="6"/>
    <x v="1"/>
    <m/>
    <m/>
    <x v="1"/>
    <x v="10"/>
    <d v="2017-09-29T00:00:00"/>
    <s v="12/12/2016 11:19am"/>
    <x v="3"/>
    <d v="2017-09-29T00:00:00"/>
    <n v="100000"/>
    <n v="9.9999999999999992E-2"/>
    <n v="1"/>
    <s v="06/29/2017 01:32am"/>
    <s v="Stretch"/>
    <x v="3"/>
    <s v="Cloud Developer Service"/>
    <s v="Bluemix Public Subscription"/>
    <s v="Colombia (Colombia) LEADMGMT-CO"/>
    <s v="BLKHSBN:HW SP: Blockchain High Sec Bus Netwk Blmix"/>
    <x v="0"/>
    <m/>
  </r>
  <r>
    <s v="LN-WSQUXF6"/>
    <x v="3"/>
    <s v="SSA"/>
    <s v="CEMENTOS ARGOS S.A."/>
    <s v="CLOBLO WinPath 4Q-2016 - CLOUD - Block Chain"/>
    <x v="1"/>
    <x v="1"/>
    <m/>
    <m/>
    <x v="0"/>
    <x v="2"/>
    <d v="2017-12-13T00:00:00"/>
    <s v="11/29/2016 11:27am"/>
    <x v="3"/>
    <d v="2017-12-13T00:00:00"/>
    <n v="100000"/>
    <n v="9.9999999999999992E-2"/>
    <n v="12"/>
    <s v="07/06/2017 01:32am"/>
    <s v="Stretch"/>
    <x v="3"/>
    <s v="Cloud Developer Service"/>
    <s v="Bluemix Public Subscription"/>
    <s v="JOSE (JOSE) ALVAREZ ESTRADA"/>
    <s v="ISA-999-NoSolutionSold"/>
    <x v="0"/>
    <m/>
  </r>
  <r>
    <s v="TX-0X9JQYP"/>
    <x v="3"/>
    <s v="SSA"/>
    <s v="Direccion de Impuestos y Aduanas Nacionales"/>
    <s v="Workshop Blockchain"/>
    <x v="3"/>
    <x v="1"/>
    <m/>
    <m/>
    <x v="0"/>
    <x v="12"/>
    <d v="2017-12-30T00:00:00"/>
    <s v="11/23/2016 03:31pm"/>
    <x v="3"/>
    <d v="2017-12-30T00:00:00"/>
    <n v="100000"/>
    <n v="9.9999999999999992E-2"/>
    <n v="1"/>
    <s v="07/06/2017 01:32am"/>
    <s v="Stretch"/>
    <x v="3"/>
    <s v="Cloud Developer Service"/>
    <s v="Bluemix Public Subscription"/>
    <s v="Candy Giselle (CANDY GISELLE) Hernandez Garcia"/>
    <s v="BLKHSBN:HW SP: Blockchain High Sec Bus Netwk Blmix"/>
    <x v="0"/>
    <m/>
  </r>
  <r>
    <s v="WG-UN9JHZA"/>
    <x v="3"/>
    <s v="SSA"/>
    <s v="ULTRAMAR S.A"/>
    <s v="Blockchain para Supply Chain"/>
    <x v="2"/>
    <x v="1"/>
    <m/>
    <m/>
    <x v="0"/>
    <x v="7"/>
    <d v="2017-12-29T00:00:00"/>
    <s v="06/15/2017 08:42am"/>
    <x v="3"/>
    <d v="2017-12-29T00:00:00"/>
    <n v="100000"/>
    <n v="9.9999999999999992E-2"/>
    <n v="12"/>
    <s v="07/13/2017 01:31am"/>
    <s v="Stretch"/>
    <x v="3"/>
    <s v="Cloud Developer Service"/>
    <s v="Bluemix Public Subscription"/>
    <s v="SANTIAGO DIEGO (SANTIAGO DIEGO) SIBILS RAMOS"/>
    <s v="BLKHSBN:HW SP: Blockchain High Sec Bus Netwk Blmix"/>
    <x v="0"/>
    <m/>
  </r>
  <r>
    <s v="5P-D0JCTA7"/>
    <x v="3"/>
    <s v="SSA"/>
    <s v="BANCO COOMEVA S.A."/>
    <s v="CLOBLO - Blockchain"/>
    <x v="3"/>
    <x v="1"/>
    <m/>
    <m/>
    <x v="1"/>
    <x v="11"/>
    <d v="2017-09-29T00:00:00"/>
    <s v="11/15/2016 03:40pm"/>
    <x v="0"/>
    <d v="2017-09-29T00:00:00"/>
    <n v="100000"/>
    <n v="9.9999999999999992E-2"/>
    <n v="1"/>
    <s v="06/25/2017 01:50pm"/>
    <s v="Key stretch"/>
    <x v="3"/>
    <s v="Cloud Developer Service"/>
    <s v="Bluemix Public Subscription"/>
    <s v="SANDRA JIMENA (SANDRA JIMENA) CAMACHO DIAZ"/>
    <s v="BLKHSBN:HW SP: Blockchain High Sec Bus Netwk Blmix"/>
    <x v="0"/>
    <m/>
  </r>
  <r>
    <s v="RU-NVXK5DJ"/>
    <x v="1"/>
    <s v="US Distribution"/>
    <s v="H. E. BUTT GROCERY COMPANY"/>
    <s v="Blockchain (food safety) - 2017 SWAP"/>
    <x v="2"/>
    <x v="1"/>
    <m/>
    <m/>
    <x v="1"/>
    <x v="3"/>
    <d v="2017-09-29T00:00:00"/>
    <s v="03/02/2017 02:52pm"/>
    <x v="3"/>
    <d v="2017-09-30T00:00:00"/>
    <n v="100000"/>
    <n v="9.9999999999999992E-2"/>
    <n v="12"/>
    <s v="07/11/2017 11:25am"/>
    <s v="NIR"/>
    <x v="3"/>
    <s v="Cloud Developer Service"/>
    <s v="Bluemix Public Subscription"/>
    <s v="JOHN K. (JOHN) WRIGHT"/>
    <s v="NONE:No code/solution involved"/>
    <x v="0"/>
    <m/>
  </r>
  <r>
    <s v="Z0-4O483EG"/>
    <x v="1"/>
    <s v="US Federal"/>
    <s v="LOCKHEED MARTIN CORPORATION"/>
    <s v="Lockheed EBS, Blockchain for Manufacturing, Rob Frazier"/>
    <x v="1"/>
    <x v="1"/>
    <m/>
    <m/>
    <x v="0"/>
    <x v="1"/>
    <d v="2017-11-30T00:00:00"/>
    <s v="04/24/2017 02:38pm"/>
    <x v="3"/>
    <d v="2017-11-30T00:00:00"/>
    <n v="100000"/>
    <n v="9.9999999999999992E-2"/>
    <n v="12"/>
    <s v="07/06/2017 01:32am"/>
    <s v="Stretch"/>
    <x v="3"/>
    <s v="Cloud Developer Service"/>
    <s v="Bluemix Public Subscription"/>
    <s v="WILLIAM F. (William) DICKINSON"/>
    <s v="CLOUD1:All Cloud Sales other than to Cloud SPs"/>
    <x v="0"/>
    <m/>
  </r>
  <r>
    <s v="10-3M15RTX"/>
    <x v="1"/>
    <s v="US Finance Service"/>
    <s v="CITIGROUP TECHNOLOGY, INC."/>
    <s v="Citi: Blockchain solution to address Sheltered Harbor regulations"/>
    <x v="0"/>
    <x v="1"/>
    <m/>
    <m/>
    <x v="0"/>
    <x v="0"/>
    <d v="2017-12-31T00:00:00"/>
    <s v="05/11/2017 09:19am"/>
    <x v="1"/>
    <d v="2017-12-31T00:00:00"/>
    <n v="100000"/>
    <n v="9.9999999999999992E-2"/>
    <n v="12"/>
    <s v="05/11/2017 09:19am"/>
    <s v="NIR"/>
    <x v="3"/>
    <s v="Cloud Developer Service"/>
    <s v="Bluemix Public Subscription"/>
    <s v="Paul J. (Paul) Houde"/>
    <s v="ZBLKLOCL:HW SP: zSystems Blockchain Local/On Prem."/>
    <x v="0"/>
    <m/>
  </r>
  <r>
    <s v="94-N0GP5SY"/>
    <x v="1"/>
    <s v="US Industrial"/>
    <s v="HONEYWELL INTERNATIONAL INC."/>
    <s v="BLMX for Blockchain at Honeywell Aerospace"/>
    <x v="1"/>
    <x v="1"/>
    <m/>
    <m/>
    <x v="1"/>
    <x v="5"/>
    <d v="2017-09-15T00:00:00"/>
    <s v="02/15/2017 02:14pm"/>
    <x v="3"/>
    <d v="2017-09-15T00:00:00"/>
    <n v="100000"/>
    <n v="9.9999999999999992E-2"/>
    <n v="12"/>
    <s v="05/04/2017 06:02pm"/>
    <s v="Stretch"/>
    <x v="3"/>
    <s v="Cloud Developer Service"/>
    <s v="Bluemix Public Subscription"/>
    <s v="William J. (William) Swope"/>
    <s v="BLKHSBN:HW SP: Blockchain High Sec Bus Netwk Blmix"/>
    <x v="0"/>
    <m/>
  </r>
  <r>
    <s v="OG-5EYRGGB"/>
    <x v="1"/>
    <s v="US Public"/>
    <s v="BLUE CROSS AND BLUE SHIELD OF KANSAS CITY INC"/>
    <s v="Blockchain Garage"/>
    <x v="3"/>
    <x v="1"/>
    <m/>
    <m/>
    <x v="0"/>
    <x v="11"/>
    <d v="2017-12-29T00:00:00"/>
    <s v="01/31/2017 11:27am"/>
    <x v="3"/>
    <d v="2017-12-29T00:00:00"/>
    <n v="100000"/>
    <n v="9.9999999999999992E-2"/>
    <n v="12"/>
    <s v="07/06/2017 01:32am"/>
    <s v="Stretch"/>
    <x v="3"/>
    <s v="Cloud Developer Service"/>
    <s v="Bluemix Public Subscription"/>
    <s v="Bao (Bao) Bui"/>
    <s v="CLOUD1:All Cloud Sales other than to Cloud SPs"/>
    <x v="0"/>
    <m/>
  </r>
  <r>
    <s v="1JF-2PYZKNF"/>
    <x v="3"/>
    <s v="Brazil"/>
    <s v="SERMA ASSOCIAÇÃO DOS USUÁRIOS DE EQUIPAMENTOS DE PROCESSAMENTO DE DADOS E SERVIÇOS CORRELA"/>
    <s v="CERTSYS – BLOCKCHAIN on BLUEMIX"/>
    <x v="6"/>
    <x v="1"/>
    <m/>
    <m/>
    <x v="1"/>
    <x v="10"/>
    <d v="2017-12-31T00:00:00"/>
    <s v="1/27/2017  6:07:46 AM"/>
    <x v="3"/>
    <d v="2017-12-31T00:00:00"/>
    <n v="100000"/>
    <n v="9.9999999999999992E-2"/>
    <n v="12"/>
    <s v="2/24/2017  8:30:55 PM"/>
    <s v="NIR"/>
    <x v="3"/>
    <s v="Cloud Developer Service"/>
    <s v="Do Not Use - GPP BRNT"/>
    <s v="CertSys Tecnologia da Informação LTDA"/>
    <s v="ISA999"/>
    <x v="0"/>
    <m/>
  </r>
  <r>
    <s v="6G-X7ZJJ3Y"/>
    <x v="0"/>
    <s v="DACH"/>
    <s v="Kraftfahrt-Bundesamt"/>
    <s v="Blockchain Drohnenregister (Pilot Use Case)"/>
    <x v="3"/>
    <x v="1"/>
    <m/>
    <m/>
    <x v="0"/>
    <x v="12"/>
    <d v="2017-10-11T00:00:00"/>
    <s v="08/10/2016 10:30am"/>
    <x v="1"/>
    <d v="2017-10-11T00:00:00"/>
    <n v="100000"/>
    <n v="9.9999999999999992E-2"/>
    <n v="12"/>
    <s v="02/19/2017 03:45am"/>
    <s v="Stretch"/>
    <x v="3"/>
    <s v="Cloud Developer Service"/>
    <s v="IBM Bluemix Dedicated - Runtimes"/>
    <s v="DATA WITHHELD"/>
    <m/>
    <x v="0"/>
    <m/>
  </r>
  <r>
    <s v="3R-8P6Z8BV"/>
    <x v="0"/>
    <s v="Italy"/>
    <s v="BANCA POPOLARE DI VICENZA SOC COOP PA"/>
    <s v="Blockchain POC"/>
    <x v="0"/>
    <x v="1"/>
    <m/>
    <m/>
    <x v="1"/>
    <x v="0"/>
    <d v="2017-09-30T00:00:00"/>
    <s v="12/14/2016 12:12pm"/>
    <x v="3"/>
    <d v="2017-09-30T00:00:00"/>
    <n v="100000"/>
    <n v="9.9999999999999992E-2"/>
    <n v="12"/>
    <s v="05/11/2017 01:32am"/>
    <s v="Stretch"/>
    <x v="3"/>
    <s v="Cloud Developer Service"/>
    <s v="IBM Bluemix Dedicated - Runtimes"/>
    <s v="Fabio (FABIO) Malosio"/>
    <s v="ISA-BankFS08-Blockchain, NONE:No code/solution involved"/>
    <x v="0"/>
    <m/>
  </r>
  <r>
    <s v="FM-UULYX2P"/>
    <x v="1"/>
    <s v="US Distribution"/>
    <s v="EXPEDITORS INTERNATIONAL"/>
    <s v="Blockchain for Air Cargo"/>
    <x v="2"/>
    <x v="1"/>
    <m/>
    <m/>
    <x v="1"/>
    <x v="7"/>
    <d v="2017-08-21T00:00:00"/>
    <s v="05/23/2017 08:58pm"/>
    <x v="3"/>
    <d v="2017-09-15T00:00:00"/>
    <n v="100000"/>
    <n v="9.9999999999999992E-2"/>
    <n v="12"/>
    <s v="07/06/2017 01:33am"/>
    <s v="Stretch"/>
    <x v="3"/>
    <s v="Cloud Developer Service"/>
    <s v="IBM Bluemix Dedicated - Supported Runtimes for Containers"/>
    <s v="PETER (PETER) LELAND"/>
    <s v="ZBLKPOC:HW SP: Blockchain Proof of Concept"/>
    <x v="0"/>
    <m/>
  </r>
  <r>
    <s v="8G-8IYG0HC"/>
    <x v="2"/>
    <s v="ASEAN"/>
    <s v="LAND AND HOUSES BANK PUBLIC COMPANY LIMITED"/>
    <s v="Blockchain for LHBANK"/>
    <x v="0"/>
    <x v="1"/>
    <m/>
    <m/>
    <x v="1"/>
    <x v="0"/>
    <d v="2017-09-30T00:00:00"/>
    <s v="12/01/2016 02:59am"/>
    <x v="1"/>
    <d v="2017-09-30T00:00:00"/>
    <n v="100000"/>
    <n v="9.9999999999999992E-2"/>
    <n v="12"/>
    <s v="04/13/2017 01:32am"/>
    <s v="NIR"/>
    <x v="3"/>
    <s v="Cloud Developer Service"/>
    <s v="IBM Bluemix Garage - Design Thinking"/>
    <s v="Nattachai (NATTACHAI) Wadwongtham"/>
    <s v="ISA-999-NoSolutionSold"/>
    <x v="0"/>
    <m/>
  </r>
  <r>
    <s v="CG-JSN84C7"/>
    <x v="2"/>
    <s v="ASEAN"/>
    <s v="GOVERNMENT HOUSING BANK"/>
    <s v="Blockchain for GHB"/>
    <x v="0"/>
    <x v="1"/>
    <m/>
    <m/>
    <x v="1"/>
    <x v="0"/>
    <d v="2017-09-29T00:00:00"/>
    <s v="12/01/2016 02:54am"/>
    <x v="1"/>
    <d v="2017-09-29T00:00:00"/>
    <n v="100000"/>
    <n v="9.9999999999999992E-2"/>
    <n v="12"/>
    <s v="04/13/2017 01:32am"/>
    <s v="NIR"/>
    <x v="3"/>
    <s v="Cloud Developer Service"/>
    <s v="IBM Bluemix Garage - Design Thinking"/>
    <s v="Nattachai (NATTACHAI) Wadwongtham"/>
    <s v="ISA-999-NoSolutionSold"/>
    <x v="0"/>
    <m/>
  </r>
  <r>
    <s v="FA-2VAFYRE"/>
    <x v="1"/>
    <s v="US Distribution"/>
    <s v="UNION PACIFIC RAILROAD COMPANY INC"/>
    <s v="Blockchain Design Thinking Workshop"/>
    <x v="2"/>
    <x v="1"/>
    <m/>
    <m/>
    <x v="1"/>
    <x v="7"/>
    <d v="2017-09-15T00:00:00"/>
    <s v="07/05/2017 01:39pm"/>
    <x v="3"/>
    <d v="2017-09-25T00:00:00"/>
    <n v="100000"/>
    <n v="9.9999999999999992E-2"/>
    <n v="2"/>
    <s v="07/06/2017 01:32am"/>
    <s v="NIR"/>
    <x v="3"/>
    <s v="Cloud Developer Service"/>
    <s v="IBM Bluemix Garage - Design Thinking"/>
    <s v="RICHARD D. (Richard) MELZER"/>
    <s v="GBS-WIoT:GBS WIoT Collarboration Opportunity"/>
    <x v="0"/>
    <m/>
  </r>
  <r>
    <s v="31-9GH4TX7"/>
    <x v="1"/>
    <s v="US Federal"/>
    <s v="CSRA LLC"/>
    <s v="CSRA eMedNY Blockchain Garage Services - MVP Buildout"/>
    <x v="6"/>
    <x v="1"/>
    <m/>
    <m/>
    <x v="1"/>
    <x v="10"/>
    <d v="2017-09-22T00:00:00"/>
    <s v="01/19/2017 03:09pm"/>
    <x v="3"/>
    <d v="2017-09-22T00:00:00"/>
    <n v="100000"/>
    <n v="9.9999999999999992E-2"/>
    <n v="12"/>
    <s v="07/27/2017 01:32am"/>
    <s v="At Risk"/>
    <x v="3"/>
    <s v="Cloud Developer Service"/>
    <s v="IBM Bluemix Garage - Design Thinking"/>
    <s v="Kristin (Kristin) Bolling"/>
    <s v="CLOUD1:All Cloud Sales other than to Cloud SPs"/>
    <x v="0"/>
    <m/>
  </r>
  <r>
    <s v="CE-PDIIO7H"/>
    <x v="2"/>
    <s v="ASEAN"/>
    <s v="PAN ASIA LOGISTICS SINGAPORE PTE. LTD."/>
    <s v="Blockchain"/>
    <x v="2"/>
    <x v="1"/>
    <m/>
    <m/>
    <x v="1"/>
    <x v="7"/>
    <d v="2017-08-28T00:00:00"/>
    <s v="05/29/2017 10:23pm"/>
    <x v="3"/>
    <d v="2017-08-28T00:00:00"/>
    <n v="100000"/>
    <n v="9.9999999999999992E-2"/>
    <n v="12"/>
    <s v="07/20/2017 01:32am"/>
    <s v="Stretch"/>
    <x v="3"/>
    <s v="Cloud Developer Service"/>
    <s v="IBM Bluemix Garage - MVP"/>
    <s v="JOLENE FONG MENG (Jolene Fong Meng) SIM"/>
    <s v="NONE:No code/solution involved"/>
    <x v="0"/>
    <m/>
  </r>
  <r>
    <s v="G6-38KKTWC"/>
    <x v="0"/>
    <s v="France"/>
    <s v="POLE EMPLOI LE CINETIC 1 A 5"/>
    <s v="Blockchain Certification des diplomes (Go du client pour lancer le projet)"/>
    <x v="3"/>
    <x v="1"/>
    <m/>
    <m/>
    <x v="0"/>
    <x v="12"/>
    <d v="2017-11-30T00:00:00"/>
    <s v="04/19/2017 11:58am"/>
    <x v="5"/>
    <d v="2017-11-30T00:00:00"/>
    <n v="100000"/>
    <n v="9.9999999999999992E-2"/>
    <n v="12"/>
    <s v="07/27/2017 01:32am"/>
    <s v="NIR"/>
    <x v="3"/>
    <s v="Cloud Developer Service"/>
    <s v="IBM Bluemix Garage - MVP"/>
    <s v="Marc (MARC) Durand"/>
    <s v="ZBLKPOC:HW SP: Blockchain Proof of Concept"/>
    <x v="0"/>
    <m/>
  </r>
  <r>
    <s v="7X-4OXCYPY"/>
    <x v="0"/>
    <s v="UKI"/>
    <s v="ATRADIUS CREDIT INSURANCE"/>
    <s v="Blockchain Garage and Bluemix Public"/>
    <x v="0"/>
    <x v="1"/>
    <m/>
    <m/>
    <x v="1"/>
    <x v="6"/>
    <d v="2017-09-08T00:00:00"/>
    <s v="03/24/2017 07:42am"/>
    <x v="3"/>
    <d v="2017-09-08T00:00:00"/>
    <n v="100000"/>
    <n v="9.9999999999999992E-2"/>
    <n v="12"/>
    <s v="07/06/2017 01:32am"/>
    <s v="Stretch"/>
    <x v="3"/>
    <s v="Cloud Developer Service"/>
    <s v="IBM Bluemix Garage - MVP"/>
    <s v="I. D. (IAN) Pattison"/>
    <s v="ZBLKPOC:HW SP: Blockchain Proof of Concept"/>
    <x v="0"/>
    <m/>
  </r>
  <r>
    <s v="B0-4C7RMU7"/>
    <x v="6"/>
    <s v="GCG"/>
    <s v="Bank Of Shanghai Co., Ltd"/>
    <s v="blockchain"/>
    <x v="0"/>
    <x v="1"/>
    <m/>
    <m/>
    <x v="1"/>
    <x v="0"/>
    <d v="2017-08-22T00:00:00"/>
    <s v="05/24/2017 05:28am"/>
    <x v="3"/>
    <d v="2017-08-22T00:00:00"/>
    <n v="100000"/>
    <n v="9.9999999999999992E-2"/>
    <n v="12"/>
    <s v="07/27/2017 01:32am"/>
    <s v="Stretch"/>
    <x v="3"/>
    <s v="Cloud Developer Service"/>
    <s v="IBM Bluemix Garage - MVP"/>
    <s v="Xiao Ju (Xiao Ju) Zhang"/>
    <s v="ISA-999-NoSolutionSold"/>
    <x v="0"/>
    <m/>
  </r>
  <r>
    <s v="OK-GDQ7SIH"/>
    <x v="1"/>
    <s v="US Finance Service"/>
    <s v="STATE FARM MUTUAL AUTOMOBILE INSURANCE COMPANY"/>
    <s v="Blockchain for ITR&amp;D - implementation"/>
    <x v="0"/>
    <x v="1"/>
    <m/>
    <m/>
    <x v="0"/>
    <x v="6"/>
    <d v="2017-11-10T00:00:00"/>
    <s v="02/28/2017 02:02pm"/>
    <x v="3"/>
    <d v="2017-11-10T00:00:00"/>
    <n v="100000"/>
    <n v="9.9999999999999992E-2"/>
    <n v="3"/>
    <s v="07/06/2017 01:32am"/>
    <s v="NIR"/>
    <x v="3"/>
    <s v="Cloud Developer Service"/>
    <s v="IBM Bluemix Garage - MVP"/>
    <s v="Samuel S. (Samuel) Kramer"/>
    <s v="ISA-BankInsFS09SEC-Security"/>
    <x v="0"/>
    <m/>
  </r>
  <r>
    <s v="NM-70JAAKC"/>
    <x v="1"/>
    <s v="US Public"/>
    <s v="UNITEDHEALTH GROUP INCORPORATED"/>
    <s v="Blockchain - Adv Tech Collaborative"/>
    <x v="3"/>
    <x v="1"/>
    <m/>
    <m/>
    <x v="1"/>
    <x v="11"/>
    <d v="2017-09-10T00:00:00"/>
    <s v="06/12/2017 05:33pm"/>
    <x v="3"/>
    <d v="2017-09-10T00:00:00"/>
    <n v="100000"/>
    <n v="9.9999999999999992E-2"/>
    <n v="12"/>
    <s v="06/22/2017 01:32am"/>
    <s v="Stretch"/>
    <x v="3"/>
    <s v="Cloud Developer Service"/>
    <s v="IBM Bluemix Garage - MVP"/>
    <s v="John W. (John) DuBois"/>
    <s v="DEVCNAPP:CLD&amp;COG: Develop cloud native apps"/>
    <x v="0"/>
    <m/>
  </r>
  <r>
    <s v="XH-1P2YCW5"/>
    <x v="0"/>
    <s v="CEE"/>
    <s v="KRAJOWA IZBA ROZLICZENIOWA S A"/>
    <s v="Blockchain pilot/prototype (SANDBOX)"/>
    <x v="0"/>
    <x v="1"/>
    <m/>
    <m/>
    <x v="0"/>
    <x v="0"/>
    <d v="2017-10-27T00:00:00"/>
    <s v="03/22/2017 06:12am"/>
    <x v="3"/>
    <d v="2017-10-27T00:00:00"/>
    <n v="100000"/>
    <n v="9.9999999999999992E-2"/>
    <n v="12"/>
    <s v="07/27/2017 01:32am"/>
    <s v="Stretch"/>
    <x v="3"/>
    <s v="Cloud Developer Service"/>
    <s v="IBM Bluemix Garage - Other"/>
    <s v="MACIEJ B. (MACIEJ) MODRZEJEWSKI"/>
    <s v="NONE:No code/solution involved"/>
    <x v="0"/>
    <m/>
  </r>
  <r>
    <s v="UX-OE41OE4"/>
    <x v="0"/>
    <s v="DACH"/>
    <s v="MHP APorsche Services Company"/>
    <s v="Blockchain - Automotive"/>
    <x v="1"/>
    <x v="1"/>
    <m/>
    <m/>
    <x v="1"/>
    <x v="1"/>
    <d v="2017-09-27T00:00:00"/>
    <s v="06/29/2017 11:21am"/>
    <x v="3"/>
    <d v="2017-09-27T00:00:00"/>
    <n v="100000"/>
    <n v="9.9999999999999992E-2"/>
    <n v="12"/>
    <s v="07/13/2017 01:32am"/>
    <s v="Stretch"/>
    <x v="3"/>
    <s v="Cloud Developer Service"/>
    <s v="IBM Bluemix Garage - Other"/>
    <s v="DATA WITHHELD"/>
    <s v="DEVCNAPP:CLD&amp;COG: Develop cloud native apps"/>
    <x v="0"/>
    <m/>
  </r>
  <r>
    <s v="DQ-NA2EKVQ"/>
    <x v="0"/>
    <s v="France"/>
    <s v="VALEO MANAGEMENT SERVICES GROUPEMENT D INTERET"/>
    <s v="#HC01 - Blockchain chez VALEO"/>
    <x v="1"/>
    <x v="1"/>
    <m/>
    <m/>
    <x v="1"/>
    <x v="1"/>
    <d v="2017-09-20T00:00:00"/>
    <s v="03/01/2017 05:18am"/>
    <x v="1"/>
    <d v="2017-09-20T00:00:00"/>
    <n v="100000"/>
    <n v="9.9999999999999992E-2"/>
    <n v="12"/>
    <s v="03/03/2017 01:17pm"/>
    <s v="Stretch"/>
    <x v="3"/>
    <s v="Cloud Developer Service"/>
    <s v="IBM Bluemix Garage - Other"/>
    <s v="Julien (JULIEN) Parthonnaud-Retif"/>
    <s v="ZBLKPOC:HW SP: Blockchain Proof of Concept"/>
    <x v="0"/>
    <m/>
  </r>
  <r>
    <s v="GR-1F82CQL"/>
    <x v="1"/>
    <s v="US Communica/CSI"/>
    <s v="DOW JONES &amp; COMPANY, INC."/>
    <s v="Blockchain News Gamification"/>
    <x v="4"/>
    <x v="1"/>
    <m/>
    <m/>
    <x v="1"/>
    <x v="9"/>
    <d v="2017-09-29T00:00:00"/>
    <s v="04/19/2017 08:22am"/>
    <x v="1"/>
    <d v="2017-09-29T00:00:00"/>
    <n v="100000"/>
    <n v="9.9999999999999992E-2"/>
    <n v="12"/>
    <s v="06/06/2017 12:28pm"/>
    <s v="Stretch"/>
    <x v="3"/>
    <s v="Cloud Developer Service"/>
    <s v="IBM Bluemix Garage - Other"/>
    <s v="Mary (Mary) Bravo"/>
    <m/>
    <x v="0"/>
    <m/>
  </r>
  <r>
    <s v="3T-IDO02BJ"/>
    <x v="1"/>
    <s v="US Distribution"/>
    <s v="XPO LOGISTICS, INC."/>
    <s v="Blockchain Garage Services"/>
    <x v="2"/>
    <x v="1"/>
    <m/>
    <m/>
    <x v="0"/>
    <x v="7"/>
    <d v="2017-11-24T00:00:00"/>
    <s v="06/02/2017 12:20pm"/>
    <x v="1"/>
    <d v="2017-11-24T00:00:00"/>
    <n v="100000"/>
    <n v="9.9999999999999992E-2"/>
    <n v="12"/>
    <s v="06/08/2017 01:32am"/>
    <s v="NIR"/>
    <x v="3"/>
    <s v="Cloud Developer Service"/>
    <s v="IBM Bluemix Garage - Other"/>
    <s v="Diane E. (Diane) Shimmon"/>
    <s v="COGAPPS:CLD&amp;COG: Create cognitive applications"/>
    <x v="0"/>
    <m/>
  </r>
  <r>
    <s v="TF-HD9M9H1"/>
    <x v="0"/>
    <s v="DACH"/>
    <s v="F. Hoffmann-La Roche AG"/>
    <s v="Roche FInnovation Forum: BlockChain, Advanced Analytics and Artificial Intelligence at Roche Finance"/>
    <x v="3"/>
    <x v="1"/>
    <m/>
    <m/>
    <x v="0"/>
    <x v="11"/>
    <d v="2017-10-27T00:00:00"/>
    <s v="03/17/2017 09:17am"/>
    <x v="3"/>
    <d v="2017-10-27T00:00:00"/>
    <n v="100000"/>
    <n v="9.9999999999999992E-2"/>
    <n v="12"/>
    <s v="07/27/2017 01:32am"/>
    <s v="Stretch"/>
    <x v="3"/>
    <s v="Cloud Developer Service"/>
    <s v="IBM Bluemix Local - API Connect"/>
    <s v="DATA WITHHELD"/>
    <s v="ANADVNCE:ANA SP: Advanced Analytics"/>
    <x v="0"/>
    <m/>
  </r>
  <r>
    <s v="QU-4YHMRWW"/>
    <x v="0"/>
    <s v="DACH"/>
    <s v="comdirect bank AG"/>
    <s v="Bluemix 4 Blockchain @ comdirect"/>
    <x v="0"/>
    <x v="1"/>
    <m/>
    <m/>
    <x v="1"/>
    <x v="0"/>
    <d v="2017-09-30T00:00:00"/>
    <s v="04/28/2017 11:45am"/>
    <x v="3"/>
    <d v="2017-12-01T00:00:00"/>
    <n v="100000"/>
    <n v="9.9999999999999992E-2"/>
    <n v="12"/>
    <s v="05/18/2017 01:31am"/>
    <s v="Key stretch"/>
    <x v="3"/>
    <s v="Cloud Developer Service"/>
    <s v="IBM Bluemix Local - Containers"/>
    <s v="DATA WITHHELD"/>
    <s v="BLKHSBN:HW SP: Blockchain High Sec Bus Netwk Blmix"/>
    <x v="0"/>
    <m/>
  </r>
  <r>
    <s v="Q0-0917M05"/>
    <x v="4"/>
    <s v="MEA"/>
    <s v="SBV SERVICES (PTY) LTD"/>
    <s v="Blockchain"/>
    <x v="0"/>
    <x v="1"/>
    <m/>
    <m/>
    <x v="0"/>
    <x v="0"/>
    <d v="2017-12-15T00:00:00"/>
    <s v="06/13/2017 06:50am"/>
    <x v="1"/>
    <d v="2017-12-15T00:00:00"/>
    <n v="100000"/>
    <n v="9.9999999999999992E-2"/>
    <n v="12"/>
    <s v="06/15/2017 01:31am"/>
    <s v="NIR"/>
    <x v="3"/>
    <s v="Cloud Developer Service"/>
    <s v="IBM Bluemix Platform Premium Support"/>
    <s v="SIVE (Sive) MANTYI"/>
    <s v="CLOUD1:All Cloud Sales other than to Cloud SPs"/>
    <x v="0"/>
    <m/>
  </r>
  <r>
    <s v="EV-OSAPH0R"/>
    <x v="0"/>
    <s v="DACH"/>
    <s v="BMW AG"/>
    <s v="B+U beim Aufsetzen einer Blockchain Anwendung basierend auf einem BMW FS spezifischen Use Case"/>
    <x v="1"/>
    <x v="1"/>
    <m/>
    <m/>
    <x v="1"/>
    <x v="1"/>
    <d v="2017-09-30T00:00:00"/>
    <s v="04/24/2017 03:24am"/>
    <x v="3"/>
    <d v="2017-09-30T00:00:00"/>
    <n v="100000"/>
    <n v="9.9999999999999992E-2"/>
    <n v="12"/>
    <s v="06/29/2017 01:32am"/>
    <s v="Stretch"/>
    <x v="3"/>
    <s v="Lab Services"/>
    <s v="Manage Solutions SW Services"/>
    <s v="DATA WITHHELD"/>
    <s v="ISA-999-NoSolutionSold"/>
    <x v="0"/>
    <m/>
  </r>
  <r>
    <s v="PS-S9JZWN3"/>
    <x v="0"/>
    <s v="France"/>
    <s v="SANOFI AVENTIS GROUPE"/>
    <s v="[SANOFI] ODM &amp; Blockchain for Clinical Trial"/>
    <x v="3"/>
    <x v="1"/>
    <m/>
    <m/>
    <x v="0"/>
    <x v="11"/>
    <d v="2017-11-30T00:00:00"/>
    <s v="06/30/2017 03:48am"/>
    <x v="4"/>
    <d v="2017-11-30T00:00:00"/>
    <n v="100000"/>
    <n v="9.9999999999999992E-2"/>
    <n v="1"/>
    <s v="07/06/2017 01:32am"/>
    <s v="NIR"/>
    <x v="3"/>
    <s v="Hybrid Transformation"/>
    <s v="Operational Decision Manager Advanced"/>
    <s v="Frederic (FREDERIC) Derieux"/>
    <m/>
    <x v="0"/>
    <m/>
  </r>
  <r>
    <s v="4A-3QIQI6C"/>
    <x v="1"/>
    <s v="US Public"/>
    <s v="CPS ENERGY"/>
    <s v="Blockchain &amp; Cost Mgmt"/>
    <x v="4"/>
    <x v="1"/>
    <m/>
    <m/>
    <x v="1"/>
    <x v="8"/>
    <d v="2017-09-01T00:00:00"/>
    <s v="06/26/2017 04:06pm"/>
    <x v="1"/>
    <d v="2017-09-01T00:00:00"/>
    <n v="100000"/>
    <n v="9.9999999999999992E-2"/>
    <n v="1"/>
    <s v="06/29/2017 01:32am"/>
    <s v="Stretch"/>
    <x v="3"/>
    <s v="Hybrid Management"/>
    <s v="SmartCloud Cost Management"/>
    <s v="Adam (Adam) Durand"/>
    <s v="BDAMEGA:HW BDA Analytics MEGA PLAY"/>
    <x v="0"/>
    <m/>
  </r>
  <r>
    <s v="GN-39XHVAL"/>
    <x v="2"/>
    <s v="ASEAN"/>
    <s v="PTT PUBLIC COMPANY LIMITED"/>
    <s v="PTT Blockchain"/>
    <x v="1"/>
    <x v="1"/>
    <m/>
    <m/>
    <x v="1"/>
    <x v="4"/>
    <d v="2017-09-22T00:00:00"/>
    <s v="04/26/2017 02:26am"/>
    <x v="1"/>
    <d v="2017-09-22T00:00:00"/>
    <n v="100000"/>
    <n v="9.9999999999999992E-2"/>
    <n v="3"/>
    <s v="07/13/2017 02:21am"/>
    <s v="Stretch"/>
    <x v="3"/>
    <s v="Lab Services"/>
    <s v="Software Services - Bluemix Garage"/>
    <s v="Rachod (RACHOD) Chamunee"/>
    <m/>
    <x v="0"/>
    <m/>
  </r>
  <r>
    <s v="LK-CLQ78ZY"/>
    <x v="0"/>
    <s v="DACH"/>
    <s v="Volkswagen AG"/>
    <s v="Blockchain for VW Treasury"/>
    <x v="1"/>
    <x v="1"/>
    <m/>
    <m/>
    <x v="1"/>
    <x v="1"/>
    <d v="2017-09-29T00:00:00"/>
    <s v="12/08/2016 01:02pm"/>
    <x v="3"/>
    <d v="2017-09-29T00:00:00"/>
    <n v="100000"/>
    <n v="9.9999999999999992E-2"/>
    <n v="12"/>
    <s v="06/15/2017 01:32am"/>
    <s v="Stretch"/>
    <x v="3"/>
    <s v="Lab Services"/>
    <s v="Software Services - Bluemix Garage"/>
    <s v="DATA WITHHELD"/>
    <s v="ISA-BankFMFS03-BackOfficeOps"/>
    <x v="0"/>
    <m/>
  </r>
  <r>
    <s v="5L-91535NA"/>
    <x v="6"/>
    <s v="GCG"/>
    <s v="NEW WORLD DEVELOPMENT COMPANY LIMITED"/>
    <s v="Loyalty Program on blockchain"/>
    <x v="1"/>
    <x v="1"/>
    <m/>
    <m/>
    <x v="0"/>
    <x v="2"/>
    <d v="2017-12-29T00:00:00"/>
    <s v="06/01/2017 12:36am"/>
    <x v="3"/>
    <d v="2017-12-29T00:00:00"/>
    <n v="100000"/>
    <n v="9.9999999999999992E-2"/>
    <n v="12"/>
    <s v="07/20/2017 01:32am"/>
    <s v="Stretch"/>
    <x v="3"/>
    <s v="Lab Services"/>
    <s v="Software Services - Bluemix Garage"/>
    <s v="CANDACE (CANDACE) Chan"/>
    <s v="ISA-BankFS08-Blockchain"/>
    <x v="0"/>
    <m/>
  </r>
  <r>
    <s v="BY-R49135T"/>
    <x v="1"/>
    <s v="US Finance Service"/>
    <s v="MIZUHO CORPORATE BANK LTD"/>
    <s v="Mizuho - Blockchain/Bluemix Garage (via American Banker Blockchain Conference)"/>
    <x v="0"/>
    <x v="1"/>
    <m/>
    <m/>
    <x v="0"/>
    <x v="0"/>
    <d v="2017-11-29T00:00:00"/>
    <s v="08/26/2016 02:14pm"/>
    <x v="3"/>
    <d v="2017-11-29T00:00:00"/>
    <n v="100000"/>
    <n v="9.9999999999999992E-2"/>
    <n v="12"/>
    <s v="07/06/2017 01:33am"/>
    <s v="Stretch"/>
    <x v="3"/>
    <s v="Lab Services"/>
    <s v="Software Services - Bluemix Garage"/>
    <s v="CHRIS (Chris) MCDONNELL"/>
    <s v="CLOUD1:All Cloud Sales other than to Cloud SPs"/>
    <x v="0"/>
    <m/>
  </r>
  <r>
    <s v="JG-9R8T3Q4"/>
    <x v="1"/>
    <s v="US Finance Service"/>
    <s v="KEYBANK NATIONAL ASSOCIATION"/>
    <s v="BlueMix / Blockchain Pilot"/>
    <x v="0"/>
    <x v="1"/>
    <m/>
    <m/>
    <x v="1"/>
    <x v="0"/>
    <d v="2017-09-30T00:00:00"/>
    <s v="05/04/2016 07:34pm"/>
    <x v="3"/>
    <d v="2017-09-30T00:00:00"/>
    <n v="100000"/>
    <n v="9.9999999999999992E-2"/>
    <n v="1"/>
    <s v="07/06/2017 01:32am"/>
    <s v="Stretch"/>
    <x v="3"/>
    <s v="Lab Services"/>
    <s v="Software Services - Bluemix Garage"/>
    <s v="Bala (Bala) Ramachandran"/>
    <s v="CLOUD1:All Cloud Sales other than to Cloud SPs"/>
    <x v="0"/>
    <m/>
  </r>
  <r>
    <s v="MW-M51US1U"/>
    <x v="1"/>
    <s v="US Public"/>
    <s v="SINFONIA HEALTHCARE CORPORATION"/>
    <s v="Bluemix/Blockchain Garage"/>
    <x v="3"/>
    <x v="1"/>
    <m/>
    <m/>
    <x v="0"/>
    <x v="11"/>
    <d v="2017-10-27T00:00:00"/>
    <s v="04/04/2017 06:50pm"/>
    <x v="0"/>
    <d v="2017-10-27T00:00:00"/>
    <n v="100000"/>
    <n v="9.9999999999999992E-2"/>
    <n v="12"/>
    <s v="07/27/2017 01:32am"/>
    <s v="Key stretch"/>
    <x v="3"/>
    <s v="Lab Services"/>
    <s v="Software Services - Bluemix Garage"/>
    <s v="Carol J. (Carol) Kildow"/>
    <s v="DEVOPS:DevOps"/>
    <x v="0"/>
    <m/>
  </r>
  <r>
    <s v="KV-OZLLO9E"/>
    <x v="0"/>
    <s v="France"/>
    <s v="SOC MUTUELLE D'ASSURANCE DU BTP"/>
    <s v="BlockChain"/>
    <x v="0"/>
    <x v="1"/>
    <m/>
    <m/>
    <x v="0"/>
    <x v="6"/>
    <d v="2017-12-31T00:00:00"/>
    <s v="11/15/2016 10:46am"/>
    <x v="3"/>
    <d v="2017-12-31T00:00:00"/>
    <n v="100000"/>
    <n v="9.9999999999999992E-2"/>
    <n v="1"/>
    <s v="07/20/2017 01:32am"/>
    <s v="Stretch"/>
    <x v="3"/>
    <s v="Hybrid Management"/>
    <s v="Workload Deployer"/>
    <s v="Pascale (PASCALE) Ascione"/>
    <s v="ANBRDG2C:ANA SP:Bridge-to-Cloud"/>
    <x v="0"/>
    <m/>
  </r>
  <r>
    <s v="LZ-I0NG1FT"/>
    <x v="1"/>
    <s v="US Distribution"/>
    <s v="COLGATE-PALMOLIVE CO"/>
    <s v="Block chain track and Traceability POC"/>
    <x v="2"/>
    <x v="1"/>
    <m/>
    <m/>
    <x v="1"/>
    <x v="3"/>
    <d v="2017-09-14T00:00:00"/>
    <s v="06/16/2017 02:07pm"/>
    <x v="0"/>
    <d v="2017-09-14T00:00:00"/>
    <n v="100000"/>
    <n v="9.9999999999999992E-2"/>
    <n v="12"/>
    <s v="07/27/2017 01:32am"/>
    <s v="NIR"/>
    <x v="3"/>
    <s v="Cloud Developer Service"/>
    <s v="WS Bluemix Public Subscription"/>
    <s v="RICHARD M. (Richard) WRIGHT"/>
    <s v="ZBLKPOC:HW SP: Blockchain Proof of Concept"/>
    <x v="0"/>
    <m/>
  </r>
  <r>
    <s v="UX-4N7QSK1"/>
    <x v="2"/>
    <s v="ASEAN"/>
    <s v="PSA INTERNATIONAL PTE LTD"/>
    <s v="BLOCKCHAIN"/>
    <x v="2"/>
    <x v="1"/>
    <m/>
    <m/>
    <x v="1"/>
    <x v="7"/>
    <d v="2017-09-15T00:00:00"/>
    <s v="04/02/2017 12:16pm"/>
    <x v="1"/>
    <d v="2017-09-15T00:00:00"/>
    <n v="100000"/>
    <n v="9.9999999999999992E-2"/>
    <n v="12"/>
    <s v="04/06/2017 01:33am"/>
    <s v="Stretch"/>
    <x v="3"/>
    <s v="Cloud Developer Service"/>
    <m/>
    <s v="WINSTON POH-KEUNG (Winston Poh-Keung) LOO"/>
    <s v="ISA-999-NoSolutionSold"/>
    <x v="0"/>
    <m/>
  </r>
  <r>
    <s v="2F-OCGZBBF"/>
    <x v="0"/>
    <s v="DACH"/>
    <s v="Nürnberger Lebensversicherung AG"/>
    <s v="Blockchain für Nürnberger - Evaluierung, Ideensammlung, Prototypen"/>
    <x v="0"/>
    <x v="1"/>
    <m/>
    <m/>
    <x v="1"/>
    <x v="6"/>
    <d v="2017-08-02T00:00:00"/>
    <s v="05/04/2017 11:38am"/>
    <x v="1"/>
    <d v="2017-08-02T00:00:00"/>
    <n v="100000"/>
    <n v="9.9999999999999992E-2"/>
    <n v="12"/>
    <s v="05/11/2017 01:32am"/>
    <s v="Stretch"/>
    <x v="3"/>
    <s v="Cloud Developer Service"/>
    <m/>
    <s v="DATA WITHHELD"/>
    <s v="BLUEMIXX:GBS Bluemix Custom Application Services, CLOUD1:All Cloud Sales other than to Cloud SPs"/>
    <x v="0"/>
    <m/>
  </r>
  <r>
    <s v="3R-W9OMM1D"/>
    <x v="0"/>
    <s v="France"/>
    <s v="CMA CGM"/>
    <s v="Blockchain Global Trade Digitalization"/>
    <x v="2"/>
    <x v="1"/>
    <m/>
    <m/>
    <x v="0"/>
    <x v="7"/>
    <d v="2017-12-29T00:00:00"/>
    <s v="06/23/2017 04:57am"/>
    <x v="1"/>
    <d v="2017-12-29T00:00:00"/>
    <n v="100000"/>
    <n v="9.9999999999999992E-2"/>
    <n v="1"/>
    <s v="06/29/2017 01:32am"/>
    <s v="Stretch"/>
    <x v="3"/>
    <s v="Hybrid Transformation"/>
    <m/>
    <s v="Anne (Anne) Gaubert"/>
    <s v="ACTINSIG:CLD&amp;COG: Transform processes w/ insights, ZBLKPOC:HW SP: Blockchain Proof of Concept"/>
    <x v="0"/>
    <m/>
  </r>
  <r>
    <s v="EW-3MX0YH1"/>
    <x v="0"/>
    <s v="Nordic"/>
    <s v="VEROHALLINTO"/>
    <s v="VERO Blockchain"/>
    <x v="3"/>
    <x v="1"/>
    <m/>
    <m/>
    <x v="0"/>
    <x v="12"/>
    <d v="2017-11-30T00:00:00"/>
    <s v="04/10/2017 04:04am"/>
    <x v="1"/>
    <d v="2017-11-30T00:00:00"/>
    <n v="100000"/>
    <n v="9.9999999999999992E-2"/>
    <n v="12"/>
    <s v="06/02/2017 08:20am"/>
    <s v="NIR"/>
    <x v="3"/>
    <s v="Cloud Developer Service"/>
    <m/>
    <s v="Paavo (PAAVO) Häkkinen"/>
    <s v="ISA-999-NoSolutionSold"/>
    <x v="0"/>
    <m/>
  </r>
  <r>
    <s v="BR-VDILSFB"/>
    <x v="0"/>
    <s v="UKI"/>
    <s v="RESPONSIBLE GOLD SERVICES LLC"/>
    <s v="Blockchain design thinking workshop and MVP build."/>
    <x v="1"/>
    <x v="1"/>
    <m/>
    <m/>
    <x v="1"/>
    <x v="2"/>
    <d v="2017-08-08T00:00:00"/>
    <s v="05/10/2017 09:11am"/>
    <x v="1"/>
    <d v="2017-08-08T00:00:00"/>
    <n v="100000"/>
    <n v="9.9999999999999992E-2"/>
    <n v="12"/>
    <s v="05/11/2017 01:32am"/>
    <s v="NIR"/>
    <x v="3"/>
    <s v="Cloud Developer Service"/>
    <m/>
    <s v="Rupert (RUPERT) Colchester"/>
    <s v="ZBLKPOC:HW SP: Blockchain Proof of Concept"/>
    <x v="0"/>
    <m/>
  </r>
  <r>
    <s v="M5-KCM39OE"/>
    <x v="0"/>
    <s v="UKI"/>
    <s v="UNILEVER PLC"/>
    <s v="Blockchain on Bluemix"/>
    <x v="2"/>
    <x v="1"/>
    <m/>
    <m/>
    <x v="0"/>
    <x v="3"/>
    <d v="2017-12-15T00:00:00"/>
    <s v="02/13/2017 02:08pm"/>
    <x v="1"/>
    <d v="2017-12-15T00:00:00"/>
    <n v="100000"/>
    <n v="9.9999999999999992E-2"/>
    <n v="12"/>
    <s v="04/05/2017 06:50am"/>
    <s v="NIR"/>
    <x v="3"/>
    <s v="Cloud Developer Service"/>
    <m/>
    <s v="B. (SAMUEL) Mccullen"/>
    <m/>
    <x v="0"/>
    <m/>
  </r>
  <r>
    <s v="IA-DZDJA38"/>
    <x v="6"/>
    <s v="GCG"/>
    <s v="Manulife Financial Asia Ltd."/>
    <s v="Manulife - BlockChain Accelerator Program"/>
    <x v="0"/>
    <x v="1"/>
    <m/>
    <m/>
    <x v="1"/>
    <x v="6"/>
    <d v="2017-09-07T00:00:00"/>
    <s v="06/08/2017 10:16pm"/>
    <x v="1"/>
    <d v="2017-09-07T00:00:00"/>
    <n v="100000"/>
    <n v="9.9999999999999992E-2"/>
    <n v="8"/>
    <s v="06/15/2017 01:32am"/>
    <s v="Stretch"/>
    <x v="3"/>
    <s v="Cloud Developer Service"/>
    <m/>
    <s v="JULIANA (JULIANA) LO"/>
    <s v="ZBLKPOC:HW SP: Blockchain Proof of Concept"/>
    <x v="0"/>
    <m/>
  </r>
  <r>
    <s v="38-VT7D06Z"/>
    <x v="1"/>
    <s v="US Communica/CSI"/>
    <s v="CENTURYLINK, INC."/>
    <s v="Blockchain SmartContract for Network Brokering"/>
    <x v="4"/>
    <x v="1"/>
    <m/>
    <m/>
    <x v="0"/>
    <x v="9"/>
    <d v="2017-10-27T00:00:00"/>
    <s v="06/16/2017 01:42pm"/>
    <x v="1"/>
    <d v="2017-10-27T00:00:00"/>
    <n v="100000"/>
    <n v="9.9999999999999992E-2"/>
    <n v="12"/>
    <s v="06/22/2017 01:32am"/>
    <s v="NIR"/>
    <x v="3"/>
    <s v="Cloud Developer Service"/>
    <m/>
    <s v="Thomas R. (Tom) Viviano"/>
    <s v="BLKHSBN:HW SP: Blockchain High Sec Bus Netwk Blmix"/>
    <x v="0"/>
    <m/>
  </r>
  <r>
    <s v="6B-3A5QIH2"/>
    <x v="1"/>
    <s v="US Distribution"/>
    <s v="XTRA LEASE LLC"/>
    <s v="Blockchain"/>
    <x v="2"/>
    <x v="1"/>
    <m/>
    <m/>
    <x v="1"/>
    <x v="7"/>
    <d v="2017-08-21T00:00:00"/>
    <s v="05/23/2017 03:03pm"/>
    <x v="4"/>
    <d v="2017-08-21T00:00:00"/>
    <n v="100000"/>
    <n v="9.9999999999999992E-2"/>
    <n v="12"/>
    <s v="05/25/2017 01:32am"/>
    <s v="NIR"/>
    <x v="3"/>
    <s v="Cloud Developer Service"/>
    <m/>
    <s v="CONNOR D. (Connor) HEDLEY"/>
    <m/>
    <x v="0"/>
    <m/>
  </r>
  <r>
    <s v="HC-ESX50K0"/>
    <x v="1"/>
    <s v="US Industrial"/>
    <s v="HONEYWELL INTERNATIONAL INC."/>
    <s v="Bluemix Garage for Blockchain for Navigation Data"/>
    <x v="1"/>
    <x v="1"/>
    <m/>
    <m/>
    <x v="0"/>
    <x v="5"/>
    <d v="2017-10-20T00:00:00"/>
    <s v="03/03/2017 09:59am"/>
    <x v="1"/>
    <d v="2017-10-20T00:00:00"/>
    <n v="100000"/>
    <n v="9.9999999999999992E-2"/>
    <n v="12"/>
    <s v="03/09/2017 01:32am"/>
    <s v="NIR"/>
    <x v="3"/>
    <s v="Cloud Developer Service"/>
    <m/>
    <s v="GARY K. (Gary) MORRIS"/>
    <m/>
    <x v="0"/>
    <m/>
  </r>
  <r>
    <s v="MI-YSZAQAN"/>
    <x v="1"/>
    <s v="US Industrial"/>
    <s v="HONEYWELL INTERNATIONAL INC."/>
    <s v="Blockchain for Navigation Data"/>
    <x v="1"/>
    <x v="1"/>
    <m/>
    <m/>
    <x v="1"/>
    <x v="5"/>
    <d v="2017-08-30T00:00:00"/>
    <s v="04/26/2017 09:54am"/>
    <x v="1"/>
    <d v="2017-09-01T00:00:00"/>
    <n v="100000"/>
    <n v="9.9999999999999992E-2"/>
    <n v="12"/>
    <s v="05/15/2017 09:27am"/>
    <s v="NIR"/>
    <x v="3"/>
    <s v="Cloud Developer Service"/>
    <m/>
    <s v="GARY K. (Gary) MORRIS"/>
    <m/>
    <x v="0"/>
    <m/>
  </r>
  <r>
    <s v="R9-1GV85AF"/>
    <x v="1"/>
    <s v="US Industrial"/>
    <s v="3M CO"/>
    <s v="Software Blockchain Services"/>
    <x v="1"/>
    <x v="1"/>
    <m/>
    <m/>
    <x v="0"/>
    <x v="2"/>
    <d v="2017-12-29T00:00:00"/>
    <s v="02/13/2017 05:21pm"/>
    <x v="1"/>
    <d v="2017-12-29T00:00:00"/>
    <n v="100000"/>
    <n v="9.9999999999999992E-2"/>
    <n v="12"/>
    <s v="02/16/2017 01:32am"/>
    <s v="NIR"/>
    <x v="3"/>
    <s v="Lab Services"/>
    <m/>
    <s v="John R. (John) Canady"/>
    <s v="CLOUD1:All Cloud Sales other than to Cloud SPs"/>
    <x v="0"/>
    <m/>
  </r>
  <r>
    <s v="VP-WY8I5UI"/>
    <x v="1"/>
    <s v="US Communica/CSI"/>
    <s v="DUN &amp; BRADSTREET INC                                                  "/>
    <s v="MFaaS with Hybrid Cloud and Digital Transformation"/>
    <x v="4"/>
    <x v="1"/>
    <m/>
    <m/>
    <x v="0"/>
    <x v="9"/>
    <d v="2017-12-31T00:00:00"/>
    <d v="2017-07-11T00:00:00"/>
    <x v="3"/>
    <d v="2017-12-31T00:00:00"/>
    <n v="100000"/>
    <n v="9.9999999999999992E-2"/>
    <n v="12"/>
    <d v="2017-07-20T00:00:00"/>
    <s v="Stretch"/>
    <x v="0"/>
    <s v="Cog Process Trnsfmtn"/>
    <s v="CPR: Blockchain - Apple"/>
    <s v="Bravo, Mary"/>
    <m/>
    <x v="0"/>
    <m/>
  </r>
  <r>
    <s v="T4-FCYF13E"/>
    <x v="2"/>
    <s v="Korea"/>
    <s v="WELCOME SAVINGS BANK                                                  "/>
    <s v="디자인씽킹워크샵"/>
    <x v="0"/>
    <x v="1"/>
    <m/>
    <m/>
    <x v="0"/>
    <x v="0"/>
    <d v="2017-10-10T00:00:00"/>
    <d v="2017-07-12T00:00:00"/>
    <x v="1"/>
    <d v="2017-10-10T00:00:00"/>
    <n v="100000"/>
    <n v="9.9999999999999992E-2"/>
    <n v="3"/>
    <d v="2017-07-13T00:00:00"/>
    <s v="NIR"/>
    <x v="0"/>
    <s v="Cog Process Trnsfmtn"/>
    <s v="CPR: Blockchain Consulting"/>
    <s v="BYOUN, YOOJUNG (Yoojung)"/>
    <s v="*"/>
    <x v="0"/>
    <m/>
  </r>
  <r>
    <s v="V5-AUHQOVK"/>
    <x v="0"/>
    <s v="BeNeLux"/>
    <s v="ABN AMRO Bank N.V.                                                    "/>
    <s v="Torch 5 (August 2017)"/>
    <x v="0"/>
    <x v="1"/>
    <m/>
    <m/>
    <x v="1"/>
    <x v="0"/>
    <d v="2017-07-28T00:00:00"/>
    <d v="2017-05-29T00:00:00"/>
    <x v="0"/>
    <d v="2017-07-28T00:00:00"/>
    <n v="100000"/>
    <n v="9.9999999999999992E-2"/>
    <n v="12"/>
    <d v="2017-07-25T00:00:00"/>
    <s v="Key stretch"/>
    <x v="0"/>
    <s v="Cog Process Trnsfmtn"/>
    <s v="CPR: Blockchain Consulting"/>
    <s v="*"/>
    <s v="BLUEMIXX"/>
    <x v="0"/>
    <m/>
  </r>
  <r>
    <s v="FS-3QPFU27"/>
    <x v="0"/>
    <s v="France"/>
    <s v="CARREFOUR SYSTEMES                                                    "/>
    <s v="Blockchain - first pilot - Traçabilité avec ChainOrchestra"/>
    <x v="2"/>
    <x v="1"/>
    <m/>
    <m/>
    <x v="1"/>
    <x v="3"/>
    <d v="2017-09-29T00:00:00"/>
    <d v="2017-02-06T00:00:00"/>
    <x v="3"/>
    <d v="2017-09-29T00:00:00"/>
    <n v="100000"/>
    <n v="9.9999999999999992E-2"/>
    <n v="12"/>
    <d v="2017-07-20T00:00:00"/>
    <s v="NIR"/>
    <x v="0"/>
    <s v="Cog Process Trnsfmtn"/>
    <s v="CPR: Blockchain Consulting"/>
    <s v="Calabre, Sandra"/>
    <s v="ZBLKPOC"/>
    <x v="0"/>
    <m/>
  </r>
  <r>
    <s v="IX-P7690SS"/>
    <x v="0"/>
    <s v="France"/>
    <s v="BNP PARIBAS PERSONAL                                                  "/>
    <s v="Projet Developpement BlockChain"/>
    <x v="0"/>
    <x v="0"/>
    <s v="India"/>
    <s v="CIB Internal Clearing using Blockchain being explored, Initial discussions with client, a potential need to land resources in PARIS"/>
    <x v="1"/>
    <x v="0"/>
    <d v="2017-08-31T00:00:00"/>
    <d v="2017-04-05T00:00:00"/>
    <x v="3"/>
    <d v="2017-08-31T00:00:00"/>
    <n v="100000"/>
    <n v="9.9999999999999992E-2"/>
    <n v="12"/>
    <d v="2017-06-30T00:00:00"/>
    <s v="NIR"/>
    <x v="0"/>
    <s v="Cog Process Trnsfmtn"/>
    <s v="CPR: Blockchain Consulting"/>
    <s v="Linget Balthazar, Catherine"/>
    <m/>
    <x v="0"/>
    <m/>
  </r>
  <r>
    <s v="BA-A5YPUZK"/>
    <x v="6"/>
    <s v="GCG"/>
    <s v="EVERGROWING BANK CO.,LTD                                              "/>
    <s v="恒丰银行同业票据区块链POC项目"/>
    <x v="0"/>
    <x v="1"/>
    <m/>
    <m/>
    <x v="1"/>
    <x v="0"/>
    <d v="2017-08-30T00:00:00"/>
    <d v="2017-05-04T00:00:00"/>
    <x v="3"/>
    <d v="2017-08-30T00:00:00"/>
    <n v="100000"/>
    <n v="9.9999999999999992E-2"/>
    <n v="12"/>
    <d v="2017-07-13T00:00:00"/>
    <s v="Stretch"/>
    <x v="0"/>
    <s v="Cog Process Trnsfmtn"/>
    <s v="CPR: Blockchain Consulting"/>
    <s v="LIU, QUAN"/>
    <m/>
    <x v="0"/>
    <m/>
  </r>
  <r>
    <s v="JS-XXM5F5L"/>
    <x v="6"/>
    <s v="GCG"/>
    <s v="CHINA MINMETALS CORPORATION                                           "/>
    <s v="区块链"/>
    <x v="2"/>
    <x v="1"/>
    <m/>
    <m/>
    <x v="1"/>
    <x v="3"/>
    <d v="2017-08-08T00:00:00"/>
    <d v="2017-05-10T00:00:00"/>
    <x v="0"/>
    <d v="2017-08-08T00:00:00"/>
    <n v="100000"/>
    <n v="9.9999999999999992E-2"/>
    <n v="12"/>
    <d v="2017-06-21T00:00:00"/>
    <s v="Stretch"/>
    <x v="0"/>
    <s v="Cog Process Trnsfmtn"/>
    <s v="CPR: Blockchain Consulting"/>
    <s v="*"/>
    <m/>
    <x v="0"/>
    <m/>
  </r>
  <r>
    <s v="63-JTPAP7J"/>
    <x v="1"/>
    <s v="US Industrial"/>
    <s v="Siemens Postal, Parcel &amp; Airport Lo                                   "/>
    <s v="Siemens Mobility Traffic Management 5.0"/>
    <x v="1"/>
    <x v="1"/>
    <m/>
    <m/>
    <x v="0"/>
    <x v="2"/>
    <d v="2017-11-29T00:00:00"/>
    <d v="2017-02-01T00:00:00"/>
    <x v="3"/>
    <d v="2017-11-29T00:00:00"/>
    <n v="100000"/>
    <n v="9.9999999999999992E-2"/>
    <n v="12"/>
    <d v="2017-07-06T00:00:00"/>
    <s v="Stretch"/>
    <x v="0"/>
    <s v="Cog Process Trnsfmtn"/>
    <s v="CPR: Blockchain Consulting"/>
    <s v="Wehrle, Mark (Mark)"/>
    <s v="ANADVNCE"/>
    <x v="0"/>
    <m/>
  </r>
  <r>
    <s v="14-N11OA54"/>
    <x v="3"/>
    <s v="SSA"/>
    <s v="AGESIC                                                                "/>
    <s v="Iniciativa Blockchian - Taller"/>
    <x v="3"/>
    <x v="1"/>
    <m/>
    <m/>
    <x v="1"/>
    <x v="12"/>
    <d v="2017-08-27T00:00:00"/>
    <d v="2017-05-29T00:00:00"/>
    <x v="1"/>
    <d v="2017-09-27T00:00:00"/>
    <n v="100000"/>
    <n v="9.9999999999999992E-2"/>
    <n v="12"/>
    <d v="2017-06-01T00:00:00"/>
    <s v="NIR"/>
    <x v="0"/>
    <s v="Cog Process Trnsfmtn"/>
    <s v="UNK - Blockchain (CPR)"/>
    <s v="Gibernau Agosti, Juan Martin"/>
    <s v="ZBLKPOC"/>
    <x v="0"/>
    <m/>
  </r>
  <r>
    <s v="96-8SZBM1T"/>
    <x v="6"/>
    <s v="GCG"/>
    <s v="NEW WORLD REAL ESTATE AGENCY L IMITED"/>
    <s v="NWD Blockchain Pilot for property selling (Phase 1)"/>
    <x v="1"/>
    <x v="1"/>
    <m/>
    <m/>
    <x v="1"/>
    <x v="2"/>
    <d v="2017-09-15T00:00:00"/>
    <s v="12/12/2016 08:58pm"/>
    <x v="0"/>
    <d v="2017-09-15T00:00:00"/>
    <n v="100000"/>
    <n v="9.9999999999999992E-2"/>
    <n v="12"/>
    <s v="07/27/2017 01:32am"/>
    <s v="Key stretch"/>
    <x v="0"/>
    <s v="Cloud Application Innovation"/>
    <s v="CAI - Digital Operations"/>
    <s v="Michael (Michael) Mak"/>
    <s v="ISA-BankFS08-Blockchain"/>
    <x v="0"/>
    <m/>
  </r>
  <r>
    <s v="ON-M6ETTS0"/>
    <x v="2"/>
    <s v="ANZ"/>
    <s v="RESERVE BANK OF AUSTRALIA"/>
    <s v="BlockChain"/>
    <x v="0"/>
    <x v="1"/>
    <m/>
    <m/>
    <x v="1"/>
    <x v="0"/>
    <d v="2017-09-13T00:00:00"/>
    <s v="08/18/2016 06:16am"/>
    <x v="1"/>
    <d v="2017-09-13T00:00:00"/>
    <n v="100000"/>
    <n v="9.9999999999999992E-2"/>
    <n v="12"/>
    <s v="03/18/2017 07:04pm"/>
    <s v="Stretch"/>
    <x v="0"/>
    <s v="Cloud Application Innovation"/>
    <s v="CAI Accel App Dev &amp; Integration - Bluemix"/>
    <s v="KIRSTY M. (Kirsty) SIMPSON"/>
    <m/>
    <x v="0"/>
    <m/>
  </r>
  <r>
    <s v="28-QZTKS2K"/>
    <x v="0"/>
    <s v="SPGI"/>
    <s v="CECA"/>
    <s v="Blockchain on Bluemix"/>
    <x v="0"/>
    <x v="1"/>
    <m/>
    <m/>
    <x v="0"/>
    <x v="0"/>
    <d v="2017-12-30T00:00:00"/>
    <s v="02/07/2017 04:25pm"/>
    <x v="3"/>
    <d v="2017-12-30T00:00:00"/>
    <n v="100000"/>
    <n v="9.9999999999999992E-2"/>
    <n v="12"/>
    <s v="07/27/2017 01:32am"/>
    <s v="Stretch"/>
    <x v="0"/>
    <s v="Cloud Application Innovation"/>
    <s v="CAI Accel App Dev &amp; Integration - Bluemix"/>
    <s v="Isabel (ISABEL) Cano Lahore"/>
    <s v="ISA-999-NoSolutionSold"/>
    <x v="0"/>
    <m/>
  </r>
  <r>
    <s v="1T-V76EDCL"/>
    <x v="1"/>
    <s v="US Finance Service"/>
    <s v="FIDELITY INVESTMENTS"/>
    <s v="Blockchain SaaS BC"/>
    <x v="0"/>
    <x v="1"/>
    <m/>
    <m/>
    <x v="0"/>
    <x v="0"/>
    <d v="2017-11-30T00:00:00"/>
    <s v="03/17/2017 09:57am"/>
    <x v="3"/>
    <d v="2017-11-30T00:00:00"/>
    <n v="100000"/>
    <n v="9.9999999999999992E-2"/>
    <n v="12"/>
    <s v="07/27/2017 01:32am"/>
    <s v="NIR"/>
    <x v="0"/>
    <s v="Cloud Application Innovation"/>
    <s v="CAI Accel App Dev &amp; Integration - Bluemix"/>
    <s v="LISA A. (LISA) BURR"/>
    <s v="NONE:No code/solution involved"/>
    <x v="0"/>
    <m/>
  </r>
  <r>
    <s v="EB-UNZGLRT"/>
    <x v="2"/>
    <s v="ASEAN"/>
    <s v="THE BANK OF TOKYO-MITSUBISHI UFJ, LTD. SINGAPORE BRANCH"/>
    <s v="BTMU Blockchain SOW Production BS Support"/>
    <x v="0"/>
    <x v="0"/>
    <n v="0"/>
    <s v="Future phases, basaed on my current engagement"/>
    <x v="0"/>
    <x v="0"/>
    <d v="2017-12-29T00:00:00"/>
    <s v="03/25/2017 02:36pm"/>
    <x v="3"/>
    <d v="2017-12-29T00:00:00"/>
    <n v="100000"/>
    <n v="9.9999999999999992E-2"/>
    <n v="12"/>
    <s v="07/20/2017 01:32am"/>
    <s v="Stretch"/>
    <x v="0"/>
    <s v="Cloud Application Innovation"/>
    <s v="CAI App Migration &amp; Modernization - Private no-Cloud"/>
    <s v="DAVID BOON WAH (David Boon Wah) LIM"/>
    <s v="ISA-BankFMFS03-BackOfficeOps"/>
    <x v="0"/>
    <m/>
  </r>
  <r>
    <s v="ZL-ZY811OB"/>
    <x v="2"/>
    <s v="ASEAN"/>
    <s v="THE BANK OF TOKYO-MITSUBISHI UFJ, LTD. SINGAPORE BRANCH"/>
    <s v="BTMU Blockchain SLA Production BS Support"/>
    <x v="0"/>
    <x v="0"/>
    <s v="India"/>
    <s v="Will get involved"/>
    <x v="2"/>
    <x v="0"/>
    <d v="2017-04-28T00:00:00"/>
    <s v="02/19/2017 08:38pm"/>
    <x v="6"/>
    <d v="2017-05-31T00:00:00"/>
    <n v="100000"/>
    <n v="9.9999999999999992E-2"/>
    <n v="12"/>
    <s v="05/04/2017 01:31am"/>
    <s v="Won"/>
    <x v="0"/>
    <s v="Cloud Application Innovation"/>
    <s v="CAI App Migration &amp; Modernization - Private no-Cloud"/>
    <s v="DAVID BOON WAH (David Boon Wah) LIM"/>
    <s v="ISA-BankFMFS03-BackOfficeOps"/>
    <x v="0"/>
    <m/>
  </r>
  <r>
    <s v="14-IMI05U6"/>
    <x v="1"/>
    <s v="US Public"/>
    <s v="CITY OF BOSTON"/>
    <s v="Boston Children's Hospital - Blockchain Initiative"/>
    <x v="3"/>
    <x v="1"/>
    <m/>
    <m/>
    <x v="1"/>
    <x v="12"/>
    <d v="2017-09-29T00:00:00"/>
    <s v="12/06/2016 04:32pm"/>
    <x v="3"/>
    <d v="2017-09-29T00:00:00"/>
    <n v="100000"/>
    <n v="9.9999999999999992E-2"/>
    <n v="12"/>
    <s v="07/06/2017 01:32am"/>
    <s v="NIR"/>
    <x v="0"/>
    <s v="Cloud Application Innovation"/>
    <s v="CAI BDS aaS - Strategy Services"/>
    <s v="UDIT (UDIT) SHARMA"/>
    <s v="ISA-BankFMFS03-BackOfficeOps"/>
    <x v="0"/>
    <m/>
  </r>
  <r>
    <s v="JF-Y6L24DU"/>
    <x v="0"/>
    <s v="BeNeLux"/>
    <s v="UITVOERING WERKNEMERSVERZEKERINGEN UWV"/>
    <s v="Blockchain POV UWV"/>
    <x v="3"/>
    <x v="1"/>
    <m/>
    <m/>
    <x v="1"/>
    <x v="12"/>
    <d v="2017-09-04T00:00:00"/>
    <s v="05/29/2017 09:21am"/>
    <x v="3"/>
    <d v="2017-09-28T00:00:00"/>
    <n v="100000"/>
    <n v="9.9999999999999992E-2"/>
    <n v="6"/>
    <s v="07/27/2017 01:32am"/>
    <s v="Stretch"/>
    <x v="0"/>
    <s v="Cloud Application Innovation"/>
    <s v="CAI Big Data Srvs Blockchain on Big Data"/>
    <s v="A. J. (ANTOINETTE) Taillie"/>
    <s v="ISA-GovtPG30-SocialPrograms"/>
    <x v="0"/>
    <m/>
  </r>
  <r>
    <s v="9P-P3SIW86"/>
    <x v="1"/>
    <s v="US Finance Service"/>
    <s v="Kazmarck Capital"/>
    <s v="Blockchain"/>
    <x v="0"/>
    <x v="1"/>
    <m/>
    <m/>
    <x v="0"/>
    <x v="0"/>
    <d v="2017-12-31T00:00:00"/>
    <s v="07/19/2017 11:47pm"/>
    <x v="3"/>
    <d v="2017-12-31T00:00:00"/>
    <n v="100000"/>
    <n v="9.9999999999999992E-2"/>
    <n v="12"/>
    <s v="07/27/2017 01:32am"/>
    <s v="Stretch"/>
    <x v="0"/>
    <s v="Cloud Application Innovation"/>
    <s v="CAI Big Data Srvs Blockchain on Big Data"/>
    <s v="Teresa M. (Teresa) Demers"/>
    <s v="ISA-BankFS08-Blockchain"/>
    <x v="0"/>
    <m/>
  </r>
  <r>
    <s v="VO-6DDIJ51"/>
    <x v="1"/>
    <s v="US Finance Service"/>
    <s v="FANNIE MAE"/>
    <s v="Block Chain PoC"/>
    <x v="0"/>
    <x v="1"/>
    <m/>
    <m/>
    <x v="1"/>
    <x v="0"/>
    <d v="2017-08-25T00:00:00"/>
    <s v="02/11/2016 02:33pm"/>
    <x v="3"/>
    <d v="2017-08-25T00:00:00"/>
    <n v="100000"/>
    <n v="9.9999999999999992E-2"/>
    <n v="1"/>
    <s v="06/08/2017 01:32am"/>
    <s v="Stretch"/>
    <x v="0"/>
    <s v="Cloud Application Innovation"/>
    <s v="CAI Big Data Srvs Blockchain on Big Data"/>
    <s v="MARK (Mark) LEES"/>
    <s v="EMBANLYT:GBS Embedded Analytics, ISA-BankFMFS03-BackOfficeOps"/>
    <x v="0"/>
    <m/>
  </r>
  <r>
    <s v="7X-LP9SOI5"/>
    <x v="1"/>
    <s v="US Public"/>
    <s v="PENNSYLVANIA HIGHER EDUCATION ASSISTANCE"/>
    <s v="Blockchain"/>
    <x v="3"/>
    <x v="1"/>
    <m/>
    <m/>
    <x v="0"/>
    <x v="12"/>
    <d v="2017-12-29T00:00:00"/>
    <s v="02/17/2017 01:56pm"/>
    <x v="1"/>
    <d v="2017-12-29T00:00:00"/>
    <n v="100000"/>
    <n v="9.9999999999999992E-2"/>
    <n v="12"/>
    <s v="02/23/2017 01:32am"/>
    <s v="NIR"/>
    <x v="0"/>
    <s v="Cloud Application Innovation"/>
    <s v="CAI Big Data Srvs Blockchain on Big Data"/>
    <s v="Allen D. (Allen) Crow"/>
    <m/>
    <x v="0"/>
    <m/>
  </r>
  <r>
    <s v="3G-557GHFR"/>
    <x v="1"/>
    <s v="US Public"/>
    <s v="NEW YORK CITY HEALTH AND HOSPITALS CORPORATION"/>
    <s v="NYC H+H Blockchain Initiative"/>
    <x v="3"/>
    <x v="1"/>
    <m/>
    <m/>
    <x v="1"/>
    <x v="12"/>
    <d v="2017-09-22T00:00:00"/>
    <s v="03/08/2017 01:26pm"/>
    <x v="0"/>
    <d v="2017-09-22T00:00:00"/>
    <n v="100000"/>
    <n v="9.9999999999999992E-2"/>
    <n v="1"/>
    <s v="04/06/2017 01:32am"/>
    <s v="Stretch"/>
    <x v="0"/>
    <s v="Cloud Application Innovation"/>
    <s v="CAI Big Data Srvs Blockchain on Big Data"/>
    <s v="UDIT (UDIT) SHARMA"/>
    <s v="ZBLKPOC:HW SP: Blockchain Proof of Concept"/>
    <x v="0"/>
    <m/>
  </r>
  <r>
    <s v="8X-Z1LEIYM"/>
    <x v="1"/>
    <s v="US Public"/>
    <s v="LABORATORY CORPORATION OF AMERICA HOLDINGS"/>
    <s v="Blockchain on LinuxOne"/>
    <x v="3"/>
    <x v="1"/>
    <m/>
    <m/>
    <x v="0"/>
    <x v="11"/>
    <d v="2017-12-18T00:00:00"/>
    <s v="04/19/2017 12:01pm"/>
    <x v="0"/>
    <d v="2017-12-18T00:00:00"/>
    <n v="100000"/>
    <n v="9.9999999999999992E-2"/>
    <n v="12"/>
    <s v="07/06/2017 01:32am"/>
    <s v="Key stretch"/>
    <x v="0"/>
    <s v="Cloud Application Innovation"/>
    <s v="CAI Big Data Srvs Blockchain on Big Data"/>
    <s v="MICHAEL D. (MICHAEL) CROWDER"/>
    <s v="ZBLKLOCL:HW SP: zSystems Blockchain Local/On Prem."/>
    <x v="0"/>
    <m/>
  </r>
  <r>
    <s v="OK-FL8S619"/>
    <x v="0"/>
    <s v="DACH"/>
    <s v="AOK Nordost Servicecenter"/>
    <s v="Blockchain in Healthcare"/>
    <x v="0"/>
    <x v="1"/>
    <m/>
    <m/>
    <x v="0"/>
    <x v="6"/>
    <d v="2017-10-20T00:00:00"/>
    <s v="05/05/2017 07:43am"/>
    <x v="3"/>
    <d v="2017-10-20T00:00:00"/>
    <n v="100000"/>
    <n v="9.9999999999999992E-2"/>
    <n v="12"/>
    <s v="07/27/2017 01:32am"/>
    <s v="NIR"/>
    <x v="0"/>
    <s v="Cloud Application Innovation"/>
    <s v="CAI Cloud Application Security"/>
    <s v="DATA WITHHELD"/>
    <s v="ISA-999-NoSolutionSold"/>
    <x v="0"/>
    <m/>
  </r>
  <r>
    <s v="P2-R716PZ9"/>
    <x v="4"/>
    <s v="MEA"/>
    <s v="GENERAL AUTHORITY OF ZAKAT AND TAX ( GAZT )"/>
    <s v="Tax Compliance using Blockchain"/>
    <x v="3"/>
    <x v="1"/>
    <m/>
    <m/>
    <x v="0"/>
    <x v="12"/>
    <d v="2017-10-10T00:00:00"/>
    <s v="07/12/2017 08:01am"/>
    <x v="1"/>
    <d v="2017-10-10T00:00:00"/>
    <n v="100000"/>
    <n v="9.9999999999999992E-2"/>
    <n v="3"/>
    <s v="07/13/2017 01:32am"/>
    <s v="NIR"/>
    <x v="0"/>
    <s v="Cloud Application Innovation"/>
    <s v="CAI DO&amp;IoT: Emerging Technologies"/>
    <s v="Jamal Ismail (Jamal Ismail) Abuzer"/>
    <s v="ZBLKPOC:HW SP: Blockchain Proof of Concept"/>
    <x v="0"/>
    <m/>
  </r>
  <r>
    <s v="DN-JJHG0JS"/>
    <x v="1"/>
    <s v="US Industrial"/>
    <s v="PBF ENERGY INC."/>
    <s v="Blockchain use case - involving ExxonMobil and PBF"/>
    <x v="1"/>
    <x v="1"/>
    <m/>
    <m/>
    <x v="0"/>
    <x v="4"/>
    <d v="2017-12-29T00:00:00"/>
    <s v="04/24/2017 06:36am"/>
    <x v="1"/>
    <d v="2017-12-29T00:00:00"/>
    <n v="100000"/>
    <n v="9.9999999999999992E-2"/>
    <n v="12"/>
    <s v="04/27/2017 01:31am"/>
    <s v="NIR"/>
    <x v="0"/>
    <s v="Cloud Application Innovation"/>
    <s v="CAI- SAP- GBS Software Support/Enhancements"/>
    <s v="SNEHANSHU (SNEHANSHU) MUKHERJEE"/>
    <m/>
    <x v="0"/>
    <m/>
  </r>
  <r>
    <s v="6W-N27QV1Q"/>
    <x v="1"/>
    <s v="US Public"/>
    <s v="STATE OF NEW JERSEY"/>
    <s v="Department of Health - Blockchain Assessment"/>
    <x v="3"/>
    <x v="1"/>
    <m/>
    <m/>
    <x v="0"/>
    <x v="12"/>
    <d v="2017-10-12T00:00:00"/>
    <s v="12/13/2016 10:56pm"/>
    <x v="1"/>
    <d v="2017-10-12T00:00:00"/>
    <n v="100000"/>
    <n v="9.9999999999999992E-2"/>
    <n v="12"/>
    <s v="01/22/2017 05:22am"/>
    <s v="NIR"/>
    <x v="0"/>
    <s v="Cloud Application Innovation"/>
    <s v="CAI SC&amp;CP - Watson Health"/>
    <s v="UDIT (UDIT) SHARMA"/>
    <s v="ISA-BankFMFS03-BackOfficeOps"/>
    <x v="0"/>
    <m/>
  </r>
  <r>
    <s v="FI-LORDJ7K"/>
    <x v="1"/>
    <s v="US Public"/>
    <s v="STATE OF NEW JERSEY"/>
    <s v="NJ State Casino Association - Blockchain Application"/>
    <x v="3"/>
    <x v="1"/>
    <m/>
    <m/>
    <x v="1"/>
    <x v="12"/>
    <d v="2017-08-30T00:00:00"/>
    <s v="12/14/2016 12:05am"/>
    <x v="1"/>
    <d v="2017-08-30T00:00:00"/>
    <n v="100000"/>
    <n v="9.9999999999999992E-2"/>
    <n v="12"/>
    <s v="01/22/2017 05:22am"/>
    <s v="NIR"/>
    <x v="0"/>
    <s v="Cloud Application Innovation"/>
    <s v="CAI SC&amp;CP - Watson Health"/>
    <s v="UDIT (UDIT) SHARMA"/>
    <s v="ISA-BankFMFS03-BackOfficeOps"/>
    <x v="0"/>
    <m/>
  </r>
  <r>
    <s v="IC-027PGU6"/>
    <x v="1"/>
    <s v="US Federal"/>
    <s v="US POSTAL SERVICE"/>
    <s v="USPS Blockchain for International Mail and Payments"/>
    <x v="3"/>
    <x v="1"/>
    <m/>
    <m/>
    <x v="0"/>
    <x v="12"/>
    <d v="2017-12-31T00:00:00"/>
    <s v="03/28/2017 10:54am"/>
    <x v="0"/>
    <d v="2017-12-31T00:00:00"/>
    <n v="100000"/>
    <n v="9.9999999999999992E-2"/>
    <n v="12"/>
    <s v="07/06/2017 01:33am"/>
    <s v="Stretch"/>
    <x v="0"/>
    <s v="Cognitive Process Transformation"/>
    <s v="CBDS: Advanced Analytics"/>
    <s v="Eduardo (Cesar Eduardo) CASTELLON"/>
    <s v="NONE:No code/solution involved"/>
    <x v="0"/>
    <m/>
  </r>
  <r>
    <s v="SY-S9QAK01"/>
    <x v="0"/>
    <s v="CEE"/>
    <s v="POWSZECHNY ZAKLAD UBEZPIECZEN S A"/>
    <s v="GBS Blockchain 1"/>
    <x v="0"/>
    <x v="1"/>
    <m/>
    <m/>
    <x v="0"/>
    <x v="6"/>
    <d v="2017-10-30T00:00:00"/>
    <s v="02/02/2017 07:50am"/>
    <x v="3"/>
    <d v="2017-10-30T00:00:00"/>
    <n v="100000"/>
    <n v="9.9999999999999992E-2"/>
    <n v="3"/>
    <s v="07/20/2017 01:32am"/>
    <s v="NIR"/>
    <x v="0"/>
    <s v="Cognitive Process Transformation"/>
    <s v="CBDS: AI &amp; WDP - Watson Data Platform Solutions"/>
    <s v="FILIP R. (FILIP) LAPINSKI"/>
    <s v="ISA-999-NoSolutionSold"/>
    <x v="0"/>
    <m/>
  </r>
  <r>
    <s v="U4-DZ1WNE4"/>
    <x v="1"/>
    <s v="US Distribution"/>
    <s v="THE KROGER CO"/>
    <s v="Blockchain - Proof of Technology"/>
    <x v="2"/>
    <x v="1"/>
    <m/>
    <m/>
    <x v="1"/>
    <x v="3"/>
    <d v="2017-08-31T00:00:00"/>
    <s v="10/19/2016 01:23pm"/>
    <x v="0"/>
    <d v="2017-08-31T00:00:00"/>
    <n v="100000"/>
    <n v="9.9999999999999992E-2"/>
    <n v="2"/>
    <s v="06/29/2017 01:32am"/>
    <s v="At Risk"/>
    <x v="0"/>
    <s v="Cognitive Process Transformation"/>
    <s v="CBDS: Analytics - GBS Software Support/Enhancements"/>
    <s v="RICHARD (Richard) MARTIN"/>
    <s v="COGNITIV:Embedded Cognitive, EMBIoT:GBS Embed Internet of Things, ISA-RetailDS10OCSN-OmChanSupplyNetwrks, ISA-RetailDS12-SmarterRetailOps, ZBLKPOC:HW SP: Blockchain Proof of Concept"/>
    <x v="0"/>
    <m/>
  </r>
  <r>
    <s v="UM-95015UX"/>
    <x v="0"/>
    <s v="BeNeLux"/>
    <s v="SHELL EP INTERNATIONAL B.V."/>
    <s v="PT - Blockchain pilot PCD 2"/>
    <x v="1"/>
    <x v="1"/>
    <m/>
    <m/>
    <x v="1"/>
    <x v="4"/>
    <d v="2017-09-22T00:00:00"/>
    <s v="08/11/2016 06:40am"/>
    <x v="0"/>
    <d v="2017-09-22T00:00:00"/>
    <n v="100000"/>
    <n v="9.9999999999999992E-2"/>
    <n v="1"/>
    <s v="07/27/2017 01:32am"/>
    <s v="Stretch"/>
    <x v="0"/>
    <s v="Cognitive Process Transformation"/>
    <s v="CBDS: Watson IoT - Connected Solutions"/>
    <s v="Bernhard te (Bernhard) Woerd"/>
    <s v="EMBMOBLE:GBS Embedded Mobile, ISA-C&amp;PIS13BAOU-AnalyticsUpstream"/>
    <x v="0"/>
    <m/>
  </r>
  <r>
    <s v="3X-KMPFBW1"/>
    <x v="0"/>
    <s v="DACH"/>
    <s v="Deutsche Post AG"/>
    <s v="V7_Blockchain IT Vendor Selection"/>
    <x v="2"/>
    <x v="1"/>
    <m/>
    <m/>
    <x v="0"/>
    <x v="7"/>
    <d v="2017-12-01T00:00:00"/>
    <s v="09/20/2016 09:23am"/>
    <x v="3"/>
    <d v="2017-12-01T00:00:00"/>
    <n v="100000"/>
    <n v="9.9999999999999992E-2"/>
    <n v="12"/>
    <s v="06/22/2017 01:32am"/>
    <s v="Stretch"/>
    <x v="0"/>
    <s v="Cognitive Process Transformation"/>
    <s v="CBDS: Watson IoT - Connected Solutions"/>
    <s v="DATA WITHHELD"/>
    <s v="ISA-T&amp;TDS21-CoreSysTransf"/>
    <x v="0"/>
    <m/>
  </r>
  <r>
    <s v="M7-PLT0D6U"/>
    <x v="1"/>
    <s v="US Distribution"/>
    <s v="JOHN MARBLE"/>
    <s v="Watson IOT and Blockchain"/>
    <x v="2"/>
    <x v="1"/>
    <m/>
    <m/>
    <x v="0"/>
    <x v="3"/>
    <d v="2017-12-29T00:00:00"/>
    <s v="06/13/2017 11:10am"/>
    <x v="3"/>
    <d v="2017-12-29T00:00:00"/>
    <n v="100000"/>
    <n v="9.9999999999999992E-2"/>
    <n v="12"/>
    <s v="07/27/2017 01:32am"/>
    <s v="Stretch"/>
    <x v="0"/>
    <s v="Cognitive Process Transformation"/>
    <s v="CBDS: Watson IoT - Next Gen Supply Chain"/>
    <s v="RICHARD (Richard) GORDON"/>
    <s v="EMBSOCAL:GBS Embedded Social Business"/>
    <x v="0"/>
    <m/>
  </r>
  <r>
    <s v="M7-PLT0D6U"/>
    <x v="1"/>
    <s v="US Distribution"/>
    <s v="JOHN MARBLE"/>
    <s v="Watson IOT and Blockchain"/>
    <x v="2"/>
    <x v="1"/>
    <m/>
    <m/>
    <x v="0"/>
    <x v="3"/>
    <d v="2017-12-29T00:00:00"/>
    <s v="06/13/2017 11:10am"/>
    <x v="3"/>
    <d v="2017-12-29T00:00:00"/>
    <n v="100000"/>
    <n v="9.9999999999999992E-2"/>
    <n v="12"/>
    <s v="07/27/2017 01:32am"/>
    <s v="Stretch"/>
    <x v="0"/>
    <s v="Cognitive Process Transformation"/>
    <s v="CPR: Blockchain - Apple"/>
    <s v="RICHARD (Richard) GORDON"/>
    <s v="EMBSOCAL:GBS Embedded Social Business"/>
    <x v="0"/>
    <m/>
  </r>
  <r>
    <s v="K2-1A7WU4O"/>
    <x v="2"/>
    <s v="ASEAN"/>
    <s v="GLOBE FINTECH INNOVATIONS, INC"/>
    <s v="Mynt Blockchain"/>
    <x v="4"/>
    <x v="1"/>
    <m/>
    <m/>
    <x v="0"/>
    <x v="9"/>
    <d v="2017-12-30T00:00:00"/>
    <s v="04/25/2017 02:34am"/>
    <x v="1"/>
    <d v="2017-12-30T00:00:00"/>
    <n v="100000"/>
    <n v="9.9999999999999992E-2"/>
    <n v="12"/>
    <s v="04/27/2017 01:32am"/>
    <s v="Stretch"/>
    <x v="0"/>
    <s v="Cognitive Process Transformation"/>
    <s v="CPR: Blockchain Consulting"/>
    <s v="ELINOR M. (Elinor) JAVIER"/>
    <s v="ISA-BankFS08-Blockchain"/>
    <x v="0"/>
    <m/>
  </r>
  <r>
    <s v="KK-8FK1BRI"/>
    <x v="2"/>
    <s v="ISA"/>
    <s v="BANK OF BARODA"/>
    <s v="Block chain for Supplier Finance &amp; Cross Border Remittance"/>
    <x v="5"/>
    <x v="1"/>
    <m/>
    <m/>
    <x v="0"/>
    <x v="0"/>
    <d v="2017-11-15T00:00:00"/>
    <s v="01/24/2017 08:20am"/>
    <x v="1"/>
    <d v="2017-11-15T00:00:00"/>
    <n v="100000"/>
    <n v="9.9999999999999992E-2"/>
    <n v="12"/>
    <s v="01/26/2017 01:32am"/>
    <s v="NIR"/>
    <x v="0"/>
    <s v="Cognitive Process Transformation"/>
    <s v="CPR: Blockchain Consulting"/>
    <s v="Ajay S. (Ajay) Foujdar"/>
    <s v="ZBLKPOC:HW SP: Blockchain Proof of Concept"/>
    <x v="0"/>
    <m/>
  </r>
  <r>
    <s v="3F-RSJ6D95"/>
    <x v="2"/>
    <s v="ISA"/>
    <s v="THE TATA POWER COMPANY LIMITED"/>
    <s v="Blockchain"/>
    <x v="5"/>
    <x v="1"/>
    <m/>
    <m/>
    <x v="0"/>
    <x v="8"/>
    <d v="2017-10-09T00:00:00"/>
    <s v="07/11/2017 04:44am"/>
    <x v="3"/>
    <d v="2017-12-22T00:00:00"/>
    <n v="100000"/>
    <n v="9.9999999999999992E-2"/>
    <n v="12"/>
    <s v="07/13/2017 01:32am"/>
    <s v="Stretch"/>
    <x v="0"/>
    <s v="Cognitive Process Transformation"/>
    <s v="CPR: Blockchain Consulting"/>
    <s v="Arvind R. (Arvind) Rego"/>
    <s v="ISA-999-NoSolutionSold"/>
    <x v="0"/>
    <m/>
  </r>
  <r>
    <s v="E9-8STQ9SS"/>
    <x v="2"/>
    <s v="ISA"/>
    <s v="TVS MOTOR COMPANY.LIMITED"/>
    <s v="BlockChain for TVS Credit Services"/>
    <x v="5"/>
    <x v="1"/>
    <m/>
    <m/>
    <x v="1"/>
    <x v="1"/>
    <d v="2017-09-15T00:00:00"/>
    <s v="04/03/2017 05:30am"/>
    <x v="3"/>
    <d v="2017-09-15T00:00:00"/>
    <n v="100000"/>
    <n v="9.9999999999999992E-2"/>
    <n v="12"/>
    <s v="07/20/2017 01:32am"/>
    <s v="Stretch"/>
    <x v="0"/>
    <s v="Cognitive Process Transformation"/>
    <s v="CPR: Blockchain Consulting"/>
    <s v="Nagarajan (Nagarajan) Rao"/>
    <s v="ZBLKPOC:HW SP: Blockchain Proof of Concept"/>
    <x v="0"/>
    <m/>
  </r>
  <r>
    <s v="KX-ULH6IAM"/>
    <x v="2"/>
    <s v="ISA"/>
    <s v="JET PRIVILEGE PRIVATE LTD"/>
    <s v="Blockchain for consolidating Loyalty"/>
    <x v="5"/>
    <x v="0"/>
    <s v="India"/>
    <s v="Have developed a PoC around Loyalty Points,  no further traction."/>
    <x v="0"/>
    <x v="7"/>
    <d v="2017-10-31T00:00:00"/>
    <s v="03/01/2017 01:44am"/>
    <x v="3"/>
    <d v="2017-10-31T00:00:00"/>
    <n v="100000"/>
    <n v="9.9999999999999992E-2"/>
    <n v="12"/>
    <s v="07/06/2017 01:32am"/>
    <s v="Key stretch"/>
    <x v="0"/>
    <s v="Cognitive Process Transformation"/>
    <s v="CPR: Blockchain Consulting"/>
    <s v="Ritesh R. (Ritesh) Kulkarni"/>
    <s v="ISA-T&amp;TDS22-CustLoySlsSVCMkt"/>
    <x v="0"/>
    <m/>
  </r>
  <r>
    <s v="0E-X2OQ7MC"/>
    <x v="2"/>
    <s v="Korea"/>
    <s v="KOREA ASSET MANAGEMENT"/>
    <s v="Master planning for BlockChain adoption"/>
    <x v="3"/>
    <x v="1"/>
    <m/>
    <m/>
    <x v="0"/>
    <x v="12"/>
    <d v="2017-10-27T00:00:00"/>
    <s v="04/19/2017 04:39am"/>
    <x v="3"/>
    <d v="2017-10-27T00:00:00"/>
    <n v="100000"/>
    <n v="9.9999999999999992E-2"/>
    <n v="2"/>
    <s v="07/06/2017 01:32am"/>
    <s v="Stretch"/>
    <x v="0"/>
    <s v="Cognitive Process Transformation"/>
    <s v="CPR: Blockchain Consulting"/>
    <s v="CHANG HEE (Chang Hee) BANG"/>
    <s v="ACTINSIG:CLD&amp;COG: Transform processes w/ insights"/>
    <x v="0"/>
    <m/>
  </r>
  <r>
    <s v="PH-O698LCY"/>
    <x v="2"/>
    <s v="Korea"/>
    <s v="HANHWA SECURITIES"/>
    <s v="[HWIS]Blockchain PoC"/>
    <x v="0"/>
    <x v="1"/>
    <m/>
    <m/>
    <x v="0"/>
    <x v="0"/>
    <d v="2017-11-17T00:00:00"/>
    <s v="04/28/2017 12:15am"/>
    <x v="3"/>
    <d v="2017-11-17T00:00:00"/>
    <n v="100000"/>
    <n v="9.9999999999999992E-2"/>
    <n v="3"/>
    <s v="07/06/2017 01:32am"/>
    <s v="Stretch"/>
    <x v="0"/>
    <s v="Cognitive Process Transformation"/>
    <s v="CPR: Blockchain Consulting"/>
    <s v="Sung Wook (SUNG WOOK) Yang"/>
    <s v="ISA-BankInsFS09SEC-Security"/>
    <x v="0"/>
    <m/>
  </r>
  <r>
    <s v="ZA-I0RHW3D"/>
    <x v="2"/>
    <s v="Korea"/>
    <s v="KB FINANCIAL GROUP"/>
    <s v="KBFG Blockchain for Partners Chain"/>
    <x v="0"/>
    <x v="1"/>
    <m/>
    <m/>
    <x v="1"/>
    <x v="0"/>
    <d v="2017-09-22T00:00:00"/>
    <s v="03/14/2017 03:56am"/>
    <x v="3"/>
    <d v="2017-09-22T00:00:00"/>
    <n v="100000"/>
    <n v="9.9999999999999992E-2"/>
    <n v="3"/>
    <s v="06/29/2017 01:32am"/>
    <s v="Stretch"/>
    <x v="0"/>
    <s v="Cognitive Process Transformation"/>
    <s v="CPR: Blockchain Consulting"/>
    <s v="Jong-Keun (JONG-KEUN) Lee"/>
    <s v="ISA-BankFMFS03-BackOfficeOps"/>
    <x v="0"/>
    <m/>
  </r>
  <r>
    <s v="98-OAWJIUR"/>
    <x v="0"/>
    <s v="BeNeLux"/>
    <s v="Koninklijke Luchtvaart Mij. NV"/>
    <s v="PoC Blockchain at KLM"/>
    <x v="2"/>
    <x v="1"/>
    <m/>
    <m/>
    <x v="1"/>
    <x v="7"/>
    <d v="2017-09-20T00:00:00"/>
    <s v="02/19/2017 01:11pm"/>
    <x v="3"/>
    <d v="2017-09-20T00:00:00"/>
    <n v="100000"/>
    <n v="9.9999999999999992E-2"/>
    <n v="3"/>
    <s v="07/17/2017 02:13am"/>
    <s v="Stretch"/>
    <x v="0"/>
    <s v="Cognitive Process Transformation"/>
    <s v="CPR: Blockchain Consulting"/>
    <s v="R. (RITA) Marissen"/>
    <s v="ISA-T&amp;TDS27-OpsPlan&amp;Opt"/>
    <x v="0"/>
    <m/>
  </r>
  <r>
    <s v="F6-7B1CTNN"/>
    <x v="0"/>
    <s v="BeNeLux"/>
    <s v="ELIA SYSTEM OPERATOR NV"/>
    <s v="Blockchain for Flex"/>
    <x v="4"/>
    <x v="1"/>
    <m/>
    <m/>
    <x v="1"/>
    <x v="8"/>
    <d v="2017-09-22T00:00:00"/>
    <s v="07/14/2017 03:43am"/>
    <x v="3"/>
    <d v="2017-09-22T00:00:00"/>
    <n v="100000"/>
    <n v="9.9999999999999992E-2"/>
    <n v="3"/>
    <s v="07/20/2017 01:32am"/>
    <s v="Key stretch"/>
    <x v="0"/>
    <s v="Cognitive Process Transformation"/>
    <s v="CPR: Blockchain Consulting"/>
    <s v="Leo (LEO) Dijkstra"/>
    <s v="ISA-999-NoSolutionSold"/>
    <x v="0"/>
    <m/>
  </r>
  <r>
    <s v="3Z-JI5RU1N"/>
    <x v="0"/>
    <s v="BeNeLux"/>
    <s v="KPN B.V."/>
    <s v="New Business - Blockchain"/>
    <x v="4"/>
    <x v="0"/>
    <s v="India"/>
    <s v="Engaged in a Client Visit, No Further Progress, Need further updates"/>
    <x v="1"/>
    <x v="9"/>
    <d v="2017-09-22T00:00:00"/>
    <s v="06/06/2016 02:56am"/>
    <x v="0"/>
    <d v="2017-09-22T00:00:00"/>
    <n v="100000"/>
    <n v="9.9999999999999992E-2"/>
    <n v="12"/>
    <s v="07/20/2017 01:32am"/>
    <s v="Stretch"/>
    <x v="0"/>
    <s v="Cognitive Process Transformation"/>
    <s v="CPR: Blockchain Consulting"/>
    <s v="Aneliya (ANELIYA) Koleva"/>
    <s v="ISA-TMECS12-B2BEntSvcs"/>
    <x v="0"/>
    <m/>
  </r>
  <r>
    <s v="GH-C7OUJYT"/>
    <x v="0"/>
    <s v="BeNeLux"/>
    <s v="Belastingdienst Centrum voor ICT"/>
    <s v="Customs Blockchain Proof of Value"/>
    <x v="3"/>
    <x v="1"/>
    <m/>
    <m/>
    <x v="1"/>
    <x v="12"/>
    <d v="2017-09-29T00:00:00"/>
    <s v="05/19/2017 06:52am"/>
    <x v="0"/>
    <d v="2017-10-02T00:00:00"/>
    <n v="100000"/>
    <n v="9.9999999999999992E-2"/>
    <n v="12"/>
    <s v="06/28/2017 06:39am"/>
    <s v="Stretch"/>
    <x v="0"/>
    <s v="Cognitive Process Transformation"/>
    <s v="CPR: Blockchain Consulting"/>
    <s v="R. D. (ROB) Meerman"/>
    <s v="ISA-GovtPG74-Customs"/>
    <x v="0"/>
    <m/>
  </r>
  <r>
    <s v="OK-UF50G67"/>
    <x v="0"/>
    <s v="BeNeLux"/>
    <s v="CertiQ B.V."/>
    <s v="Blockchain Certificates of Origin  (Groencertificaten)"/>
    <x v="4"/>
    <x v="1"/>
    <m/>
    <m/>
    <x v="0"/>
    <x v="8"/>
    <d v="2017-10-02T00:00:00"/>
    <s v="10/26/2016 10:03am"/>
    <x v="0"/>
    <d v="2017-10-02T00:00:00"/>
    <n v="100000"/>
    <n v="9.9999999999999992E-2"/>
    <n v="3"/>
    <s v="07/20/2017 01:32am"/>
    <s v="Key stretch"/>
    <x v="0"/>
    <s v="Cognitive Process Transformation"/>
    <s v="CPR: Blockchain Consulting"/>
    <s v="Leo (LEO) Dijkstra"/>
    <s v="ZBLKPOC:HW SP: Blockchain Proof of Concept"/>
    <x v="0"/>
    <m/>
  </r>
  <r>
    <s v="15-NCYS6LR"/>
    <x v="0"/>
    <s v="DACH"/>
    <s v="ALD AutoLeasing und Dienstleistungs GmbH"/>
    <s v="Blockchain für Autoleasing"/>
    <x v="0"/>
    <x v="1"/>
    <m/>
    <m/>
    <x v="0"/>
    <x v="0"/>
    <d v="2017-12-21T00:00:00"/>
    <s v="05/26/2017 12:24pm"/>
    <x v="1"/>
    <d v="2017-12-21T00:00:00"/>
    <n v="100000"/>
    <n v="9.9999999999999992E-2"/>
    <n v="3"/>
    <s v="06/01/2017 01:32am"/>
    <s v="Stretch"/>
    <x v="0"/>
    <s v="Cognitive Process Transformation"/>
    <s v="CPR: Blockchain Consulting"/>
    <s v="DATA WITHHELD"/>
    <m/>
    <x v="0"/>
    <m/>
  </r>
  <r>
    <s v="IG-XL4ZRVA"/>
    <x v="0"/>
    <s v="DACH"/>
    <s v="Soluvia IT-Services GmbH"/>
    <s v="tf: Pilot/PoC: Blockchain für E-Handel"/>
    <x v="4"/>
    <x v="1"/>
    <m/>
    <m/>
    <x v="0"/>
    <x v="8"/>
    <d v="2017-11-30T00:00:00"/>
    <s v="07/06/2017 05:25am"/>
    <x v="1"/>
    <d v="2017-11-30T00:00:00"/>
    <n v="100000"/>
    <n v="9.9999999999999992E-2"/>
    <n v="3"/>
    <s v="07/13/2017 01:32am"/>
    <s v="Stretch"/>
    <x v="0"/>
    <s v="Cognitive Process Transformation"/>
    <s v="CPR: Blockchain Consulting"/>
    <s v="DATA WITHHELD"/>
    <s v="ZBLKPOC:HW SP: Blockchain Proof of Concept"/>
    <x v="0"/>
    <m/>
  </r>
  <r>
    <s v="PE-DNVBVBR"/>
    <x v="0"/>
    <s v="DACH"/>
    <s v="Erste Group Bank AG"/>
    <s v="KYC Blockchain for Procurement"/>
    <x v="0"/>
    <x v="1"/>
    <m/>
    <m/>
    <x v="1"/>
    <x v="0"/>
    <d v="2017-09-05T00:00:00"/>
    <s v="06/07/2017 08:30am"/>
    <x v="1"/>
    <d v="2017-10-26T00:00:00"/>
    <n v="100000"/>
    <n v="9.9999999999999992E-2"/>
    <n v="12"/>
    <s v="06/08/2017 01:32am"/>
    <s v="Stretch"/>
    <x v="0"/>
    <s v="Cognitive Process Transformation"/>
    <s v="CPR: Blockchain Consulting"/>
    <s v="DATA WITHHELD"/>
    <s v="ISA-BankFS08-Blockchain"/>
    <x v="0"/>
    <m/>
  </r>
  <r>
    <s v="UF-KS325VP"/>
    <x v="0"/>
    <s v="DACH"/>
    <s v="AOK Baden-Württemberg"/>
    <s v="Blockchain für GKVen"/>
    <x v="3"/>
    <x v="1"/>
    <m/>
    <m/>
    <x v="0"/>
    <x v="11"/>
    <d v="2017-12-01T00:00:00"/>
    <s v="03/24/2017 04:30pm"/>
    <x v="1"/>
    <d v="2017-12-01T00:00:00"/>
    <n v="100000"/>
    <n v="9.9999999999999992E-2"/>
    <n v="12"/>
    <s v="03/30/2017 01:32am"/>
    <s v="Stretch"/>
    <x v="0"/>
    <s v="Cognitive Process Transformation"/>
    <s v="CPR: Blockchain Consulting"/>
    <s v="DATA WITHHELD"/>
    <s v="ISA-InsFS23-FrntOfficeTransf"/>
    <x v="0"/>
    <m/>
  </r>
  <r>
    <s v="6L-WDAYRLG"/>
    <x v="0"/>
    <s v="DACH"/>
    <s v="Deutsche Telekom AG"/>
    <s v="Blockchain - PoC"/>
    <x v="4"/>
    <x v="1"/>
    <m/>
    <m/>
    <x v="0"/>
    <x v="9"/>
    <d v="2017-12-18T00:00:00"/>
    <s v="02/10/2017 06:35am"/>
    <x v="3"/>
    <d v="2017-12-18T00:00:00"/>
    <n v="100000"/>
    <n v="9.9999999999999992E-2"/>
    <n v="12"/>
    <s v="07/27/2017 01:32am"/>
    <s v="Stretch"/>
    <x v="0"/>
    <s v="Cognitive Process Transformation"/>
    <s v="CPR: Blockchain Consulting"/>
    <s v="DATA WITHHELD"/>
    <s v="ISA-TMECS04-SystemsTransf, ZBLKPOC:HW SP: Blockchain Proof of Concept"/>
    <x v="0"/>
    <m/>
  </r>
  <r>
    <s v="IU-J3O7S88"/>
    <x v="0"/>
    <s v="DACH"/>
    <s v="Raiffeisen Bank International AG"/>
    <s v="Blockchain@RBI"/>
    <x v="0"/>
    <x v="1"/>
    <m/>
    <m/>
    <x v="1"/>
    <x v="0"/>
    <d v="2017-07-20T00:00:00"/>
    <s v="04/21/2017 10:26am"/>
    <x v="3"/>
    <d v="2017-07-20T00:00:00"/>
    <n v="100000"/>
    <n v="9.9999999999999992E-2"/>
    <n v="12"/>
    <s v="07/13/2017 01:32am"/>
    <s v="Stretch"/>
    <x v="0"/>
    <s v="Cognitive Process Transformation"/>
    <s v="CPR: Blockchain Consulting"/>
    <s v="DATA WITHHELD"/>
    <s v="ISA-BankFS08-Blockchain"/>
    <x v="0"/>
    <m/>
  </r>
  <r>
    <s v="WS-Y6ZC3IQ"/>
    <x v="0"/>
    <s v="DACH"/>
    <s v="SIG Combibloc Holding GmbH"/>
    <s v="Food Safety with Blockchain"/>
    <x v="6"/>
    <x v="1"/>
    <m/>
    <m/>
    <x v="0"/>
    <x v="10"/>
    <d v="2017-11-06T00:00:00"/>
    <s v="02/22/2017 01:38pm"/>
    <x v="3"/>
    <d v="2017-11-06T00:00:00"/>
    <n v="100000"/>
    <n v="9.9999999999999992E-2"/>
    <n v="12"/>
    <s v="07/06/2017 01:32am"/>
    <s v="Stretch"/>
    <x v="0"/>
    <s v="Cognitive Process Transformation"/>
    <s v="CPR: Blockchain Consulting"/>
    <s v="DATA WITHHELD"/>
    <s v="ISA-999-NoSolutionSold"/>
    <x v="0"/>
    <m/>
  </r>
  <r>
    <s v="4P-4YBA9J7"/>
    <x v="0"/>
    <s v="DACH"/>
    <s v="Schenker AG"/>
    <s v="BLOCKCHAIN POC"/>
    <x v="2"/>
    <x v="1"/>
    <m/>
    <m/>
    <x v="1"/>
    <x v="7"/>
    <d v="2017-09-26T00:00:00"/>
    <s v="05/03/2017 08:31am"/>
    <x v="0"/>
    <d v="2017-09-26T00:00:00"/>
    <n v="100000"/>
    <n v="9.9999999999999992E-2"/>
    <n v="3"/>
    <s v="05/29/2017 09:11am"/>
    <s v="Stretch"/>
    <x v="0"/>
    <s v="Cognitive Process Transformation"/>
    <s v="CPR: Blockchain Consulting"/>
    <s v="DATA WITHHELD"/>
    <s v="ISA-T&amp;TDS21-CoreSysTransf"/>
    <x v="0"/>
    <m/>
  </r>
  <r>
    <s v="B6-NGI5SMA"/>
    <x v="0"/>
    <s v="France"/>
    <s v="DIRECTION ENSEIGNE INTERMARCHE"/>
    <s v="Blockchain / traçabilité alimentaire , Intermarché"/>
    <x v="2"/>
    <x v="1"/>
    <m/>
    <m/>
    <x v="0"/>
    <x v="3"/>
    <d v="2017-12-28T00:00:00"/>
    <s v="04/18/2017 05:25pm"/>
    <x v="3"/>
    <d v="2017-12-28T00:00:00"/>
    <n v="100000"/>
    <n v="9.9999999999999992E-2"/>
    <n v="12"/>
    <s v="07/27/2017 07:59am"/>
    <s v="Stretch"/>
    <x v="0"/>
    <s v="Cognitive Process Transformation"/>
    <s v="CPR: Blockchain Consulting"/>
    <s v="Dominique (DOMINIQUE) Morizur"/>
    <s v="ANADVNCE:ANA SP: Advanced Analytics"/>
    <x v="0"/>
    <m/>
  </r>
  <r>
    <s v="GN-NEO6LGX"/>
    <x v="0"/>
    <s v="France"/>
    <s v="DATA WITHHELD"/>
    <s v="DATA WITHHELD"/>
    <x v="4"/>
    <x v="1"/>
    <m/>
    <m/>
    <x v="1"/>
    <x v="8"/>
    <d v="2017-09-29T00:00:00"/>
    <s v="11/02/2016 05:55am"/>
    <x v="3"/>
    <d v="2017-09-29T00:00:00"/>
    <n v="100000"/>
    <n v="9.9999999999999992E-2"/>
    <n v="12"/>
    <s v="06/29/2017 01:32am"/>
    <s v="Key stretch"/>
    <x v="0"/>
    <s v="Cognitive Process Transformation"/>
    <s v="CPR: Blockchain Consulting"/>
    <s v="Mireille (MIREILLE) Coton"/>
    <s v="ZBLKPOC:HW SP: Blockchain Proof of Concept"/>
    <x v="0"/>
    <m/>
  </r>
  <r>
    <s v="IU-BM0F7L8"/>
    <x v="0"/>
    <s v="Italy"/>
    <s v="FCA ITALY SPA"/>
    <s v="Block Chain"/>
    <x v="1"/>
    <x v="1"/>
    <m/>
    <m/>
    <x v="0"/>
    <x v="1"/>
    <d v="2017-12-15T00:00:00"/>
    <s v="11/09/2016 11:50am"/>
    <x v="1"/>
    <d v="2017-12-15T00:00:00"/>
    <n v="100000"/>
    <n v="9.9999999999999992E-2"/>
    <n v="6"/>
    <s v="07/19/2017 05:02am"/>
    <s v="NIR"/>
    <x v="0"/>
    <s v="Cognitive Process Transformation"/>
    <s v="CPR: Blockchain Consulting"/>
    <s v="Andrea (Andrea) Busnelli"/>
    <s v="ZBLKPOC:HW SP: Blockchain Proof of Concept"/>
    <x v="0"/>
    <m/>
  </r>
  <r>
    <s v="3Q-PN6DXX8"/>
    <x v="0"/>
    <s v="Nordic"/>
    <s v="INTER IKEA SYSTEMS SERVICE AB"/>
    <s v="Blockchain PoC"/>
    <x v="2"/>
    <x v="1"/>
    <m/>
    <m/>
    <x v="0"/>
    <x v="3"/>
    <d v="2017-12-04T00:00:00"/>
    <s v="05/19/2017 11:38am"/>
    <x v="1"/>
    <d v="2017-12-04T00:00:00"/>
    <n v="100000"/>
    <n v="9.9999999999999992E-2"/>
    <n v="12"/>
    <s v="05/25/2017 01:32am"/>
    <s v="NIR"/>
    <x v="0"/>
    <s v="Cognitive Process Transformation"/>
    <s v="CPR: Blockchain Consulting"/>
    <s v="Johan (Johan) Stenman"/>
    <s v="COGAPPS:CLD&amp;COG: Create cognitive applications"/>
    <x v="0"/>
    <m/>
  </r>
  <r>
    <s v="P9-8U2HARP"/>
    <x v="0"/>
    <s v="UKI"/>
    <s v="ROLLS ROYCE PLC"/>
    <s v="Development of potential opportunity 'Blockchain' can deliver to Rolls-Royce.  Possible PoC in Singapore."/>
    <x v="1"/>
    <x v="1"/>
    <m/>
    <m/>
    <x v="0"/>
    <x v="1"/>
    <d v="2017-12-29T00:00:00"/>
    <s v="07/06/2017 05:02pm"/>
    <x v="1"/>
    <d v="2017-12-29T00:00:00"/>
    <n v="100000"/>
    <n v="9.9999999999999992E-2"/>
    <n v="12"/>
    <s v="07/13/2017 01:32am"/>
    <s v="NIR"/>
    <x v="0"/>
    <s v="Cognitive Process Transformation"/>
    <s v="CPR: Blockchain Consulting"/>
    <s v="N. J. (NATHAN) Butler"/>
    <m/>
    <x v="0"/>
    <m/>
  </r>
  <r>
    <s v="T2-UDTKI46"/>
    <x v="0"/>
    <s v="UKI"/>
    <s v="ROLLS ROYCE PLC"/>
    <s v="Current review of Technology Capability, notably Blockchain. Tom works for Wendy Stopher and is looking into future _x000a_capabilities that can be used."/>
    <x v="1"/>
    <x v="1"/>
    <m/>
    <m/>
    <x v="0"/>
    <x v="1"/>
    <d v="2017-12-29T00:00:00"/>
    <s v="06/21/2017 05:44am"/>
    <x v="1"/>
    <d v="2017-12-29T00:00:00"/>
    <n v="100000"/>
    <n v="9.9999999999999992E-2"/>
    <n v="12"/>
    <s v="06/22/2017 01:32am"/>
    <s v="Stretch"/>
    <x v="0"/>
    <s v="Cognitive Process Transformation"/>
    <s v="CPR: Blockchain Consulting"/>
    <s v="N. J. (NATHAN) Butler"/>
    <m/>
    <x v="0"/>
    <m/>
  </r>
  <r>
    <s v="14-TL80UB7"/>
    <x v="0"/>
    <s v="UKI"/>
    <s v="Distributed Technology Moldova"/>
    <s v="Blockchain"/>
    <x v="6"/>
    <x v="1"/>
    <m/>
    <m/>
    <x v="0"/>
    <x v="10"/>
    <d v="2017-12-30T00:00:00"/>
    <s v="05/22/2017 06:53am"/>
    <x v="3"/>
    <d v="2017-12-30T00:00:00"/>
    <n v="100000"/>
    <n v="9.9999999999999992E-2"/>
    <n v="12"/>
    <s v="07/27/2017 01:32am"/>
    <s v="Stretch"/>
    <x v="0"/>
    <s v="Cognitive Process Transformation"/>
    <s v="CPR: Blockchain Consulting"/>
    <s v="Loretis (LORETIS) Alisauskas"/>
    <s v="CLOUD1:All Cloud Sales other than to Cloud SPs"/>
    <x v="0"/>
    <m/>
  </r>
  <r>
    <s v="1Z-9CCQEFX"/>
    <x v="6"/>
    <s v="GCG"/>
    <s v="Anbang Insurance Group Co., Ltd."/>
    <s v="Anbang Blockchain"/>
    <x v="0"/>
    <x v="1"/>
    <m/>
    <m/>
    <x v="1"/>
    <x v="6"/>
    <d v="2017-09-29T00:00:00"/>
    <s v="03/05/2017 10:08am"/>
    <x v="1"/>
    <d v="2017-09-29T00:00:00"/>
    <n v="100000"/>
    <n v="9.9999999999999992E-2"/>
    <n v="12"/>
    <s v="03/09/2017 01:32am"/>
    <s v="NIR"/>
    <x v="0"/>
    <s v="Cognitive Process Transformation"/>
    <s v="CPR: Blockchain Consulting"/>
    <s v="MENG ZI (MENG ZI) CHEN"/>
    <s v="ISA-BankInsFS09SEC-Security"/>
    <x v="0"/>
    <m/>
  </r>
  <r>
    <s v="GU-CMAU0E9"/>
    <x v="6"/>
    <s v="GCG"/>
    <s v="FUJIAN HAI XIA BANK CO.,LTD"/>
    <s v="Blockchain POC"/>
    <x v="0"/>
    <x v="1"/>
    <m/>
    <m/>
    <x v="0"/>
    <x v="0"/>
    <d v="2017-11-29T00:00:00"/>
    <s v="03/13/2017 12:36am"/>
    <x v="3"/>
    <d v="2017-11-29T00:00:00"/>
    <n v="100000"/>
    <n v="9.9999999999999992E-2"/>
    <n v="12"/>
    <s v="07/27/2017 01:32am"/>
    <s v="Stretch"/>
    <x v="0"/>
    <s v="Cognitive Process Transformation"/>
    <s v="CPR: Blockchain Consulting"/>
    <s v="Ren (Ren) Mu"/>
    <s v="ISA-BankFS08-Blockchain"/>
    <x v="0"/>
    <m/>
  </r>
  <r>
    <s v="SI-AVA4V3U"/>
    <x v="6"/>
    <s v="GCG"/>
    <s v="Abbott Medical Equipment Trade (Shanghai)Co.,Ltd"/>
    <s v="Blockchain POC"/>
    <x v="3"/>
    <x v="1"/>
    <m/>
    <m/>
    <x v="1"/>
    <x v="11"/>
    <d v="2017-09-30T00:00:00"/>
    <s v="06/13/2017 10:58pm"/>
    <x v="3"/>
    <d v="2017-09-30T00:00:00"/>
    <n v="100000"/>
    <n v="9.9999999999999992E-2"/>
    <n v="12"/>
    <s v="07/13/2017 04:05am"/>
    <s v="NIR"/>
    <x v="0"/>
    <s v="Cognitive Process Transformation"/>
    <s v="CPR: Blockchain Consulting"/>
    <s v="Cheng (Cheng) Dong"/>
    <s v="ASASERVC:Cloud Business Solution (CBS)"/>
    <x v="0"/>
    <m/>
  </r>
  <r>
    <s v="96-8SZBM1T"/>
    <x v="6"/>
    <s v="GCG"/>
    <s v="NEW WORLD REAL ESTATE AGENCY L IMITED"/>
    <s v="NWD Blockchain Pilot for property selling (Phase 1)"/>
    <x v="1"/>
    <x v="1"/>
    <m/>
    <m/>
    <x v="1"/>
    <x v="2"/>
    <d v="2017-09-15T00:00:00"/>
    <s v="12/12/2016 08:58pm"/>
    <x v="0"/>
    <d v="2017-09-15T00:00:00"/>
    <n v="100000"/>
    <n v="9.9999999999999992E-2"/>
    <n v="12"/>
    <s v="07/27/2017 01:32am"/>
    <s v="Key stretch"/>
    <x v="0"/>
    <s v="Cognitive Process Transformation"/>
    <s v="CPR: Blockchain Consulting"/>
    <s v="Michael (Michael) Mak"/>
    <s v="ISA-BankFS08-Blockchain"/>
    <x v="0"/>
    <m/>
  </r>
  <r>
    <s v="A4-KWCS5UP"/>
    <x v="3"/>
    <s v="SSA"/>
    <s v="CAJA DE COMPENSACION FAMILIAR DE ANTIOQUIA COMFAMA"/>
    <s v="Blockchain"/>
    <x v="2"/>
    <x v="1"/>
    <m/>
    <m/>
    <x v="1"/>
    <x v="3"/>
    <d v="2017-09-30T00:00:00"/>
    <s v="06/01/2017 11:07am"/>
    <x v="0"/>
    <d v="2017-09-30T00:00:00"/>
    <n v="100000"/>
    <n v="9.9999999999999992E-2"/>
    <n v="12"/>
    <s v="07/27/2017 01:32am"/>
    <s v="NIR"/>
    <x v="0"/>
    <s v="Cognitive Process Transformation"/>
    <s v="CPR: Blockchain Consulting"/>
    <s v="SANDRA JIMENA (SANDRA JIMENA) CAMACHO DIAZ"/>
    <s v="BLKHSBN:HW SP: Blockchain High Sec Bus Netwk Blmix"/>
    <x v="0"/>
    <m/>
  </r>
  <r>
    <s v="XD-3Y3PMJI"/>
    <x v="4"/>
    <s v="MEA"/>
    <s v="TRANSNET SOC LTD"/>
    <s v="Blockchain for Cross Border Trade Logistics"/>
    <x v="3"/>
    <x v="1"/>
    <m/>
    <m/>
    <x v="0"/>
    <x v="12"/>
    <d v="2017-11-30T00:00:00"/>
    <s v="04/25/2017 06:07pm"/>
    <x v="1"/>
    <d v="2017-11-30T00:00:00"/>
    <n v="100000"/>
    <n v="9.9999999999999992E-2"/>
    <n v="3"/>
    <s v="05/03/2017 08:14pm"/>
    <s v="NIR"/>
    <x v="0"/>
    <s v="Cognitive Process Transformation"/>
    <s v="CPR: Blockchain Consulting"/>
    <s v="KEUTLWILE I. (Keutlwile) LESO"/>
    <s v="ISA-GovtPG73-Tax/RevMgmt"/>
    <x v="0"/>
    <m/>
  </r>
  <r>
    <s v="2T-L6MTHBV"/>
    <x v="1"/>
    <s v="US Distribution"/>
    <s v="KANSAS CITY SOUTHERN"/>
    <s v="This oppty is for a Blockchain POC.     Background Info:  In May Andrew Verdesca &amp; Josh Kropf met with Mel Smith, Raj Biswas, and Larry Haskell to discuss KCS needs/interests. We subsequently scheduled a mtg with KCS CIO, Mike Naatze, to discuss intelligent supply chains with blockchain technology in June. Richard Melzer presented.  It went so well that Naatz asked for a repeat performance to KCS C-level exec team on July 27th at IBM Silicon Valley."/>
    <x v="2"/>
    <x v="1"/>
    <m/>
    <m/>
    <x v="1"/>
    <x v="7"/>
    <d v="2017-09-30T00:00:00"/>
    <s v="06/07/2017 12:16pm"/>
    <x v="1"/>
    <d v="2017-09-30T00:00:00"/>
    <n v="100000"/>
    <n v="9.9999999999999992E-2"/>
    <n v="12"/>
    <s v="06/08/2017 01:31am"/>
    <s v="Stretch"/>
    <x v="0"/>
    <s v="Cognitive Process Transformation"/>
    <s v="CPR: Blockchain Consulting"/>
    <s v="Andrew J. (Andrew) Verdesca"/>
    <m/>
    <x v="0"/>
    <m/>
  </r>
  <r>
    <s v="7F-KEQTEND"/>
    <x v="1"/>
    <s v="US Distribution"/>
    <s v="TIDEWATER INC."/>
    <s v="Andrew Verdesca met with Tidewater COO Jeff Gorski and Sr Dir of Supply Chain and IT, Ron Barrett, after which the clients expresssed interested in exploring Blockchain, as well as other topics, during executive briefing in Austin in early June."/>
    <x v="2"/>
    <x v="1"/>
    <m/>
    <m/>
    <x v="1"/>
    <x v="7"/>
    <d v="2017-09-30T00:00:00"/>
    <s v="05/26/2017 11:40am"/>
    <x v="1"/>
    <d v="2017-09-30T00:00:00"/>
    <n v="100000"/>
    <n v="9.9999999999999992E-2"/>
    <n v="12"/>
    <s v="06/01/2017 01:32am"/>
    <s v="Stretch"/>
    <x v="0"/>
    <s v="Cognitive Process Transformation"/>
    <s v="CPR: Blockchain Consulting"/>
    <s v="Andrew J. (Andrew) Verdesca"/>
    <m/>
    <x v="0"/>
    <m/>
  </r>
  <r>
    <s v="N9-1F59FYZ"/>
    <x v="1"/>
    <s v="US Distribution"/>
    <s v="THE J M SMUCKER COMPANY"/>
    <s v="Blockchain - Smucker's"/>
    <x v="1"/>
    <x v="1"/>
    <m/>
    <m/>
    <x v="0"/>
    <x v="2"/>
    <d v="2017-10-16T00:00:00"/>
    <s v="07/18/2017 09:49am"/>
    <x v="1"/>
    <d v="2017-12-29T00:00:00"/>
    <n v="100000"/>
    <n v="9.9999999999999992E-2"/>
    <n v="12"/>
    <s v="07/20/2017 01:32am"/>
    <s v="Stretch"/>
    <x v="0"/>
    <s v="Cognitive Process Transformation"/>
    <s v="CPR: Blockchain Consulting"/>
    <s v="Jack W. (Jack) Stephenson"/>
    <s v="BLKHSBN:HW SP: Blockchain High Sec Bus Netwk Blmix"/>
    <x v="0"/>
    <m/>
  </r>
  <r>
    <s v="1K-CVPYVH9"/>
    <x v="1"/>
    <s v="US Distribution"/>
    <s v="RICHLINE GROUP INC"/>
    <s v="Blockchain POC"/>
    <x v="2"/>
    <x v="1"/>
    <m/>
    <m/>
    <x v="1"/>
    <x v="3"/>
    <d v="2017-08-25T00:00:00"/>
    <s v="03/14/2017 06:11pm"/>
    <x v="3"/>
    <d v="2017-08-25T00:00:00"/>
    <n v="100000"/>
    <n v="9.9999999999999992E-2"/>
    <n v="12"/>
    <s v="07/13/2017 01:32am"/>
    <s v="Key stretch"/>
    <x v="0"/>
    <s v="Cognitive Process Transformation"/>
    <s v="CPR: Blockchain Consulting"/>
    <s v="WILLIAM C. (Bill) GILLISPIE"/>
    <s v="BLKHSBN:HW SP: Blockchain High Sec Bus Netwk Blmix"/>
    <x v="0"/>
    <m/>
  </r>
  <r>
    <s v="EM-MNDF9DF"/>
    <x v="1"/>
    <s v="US Federal"/>
    <s v="US DEPT OF AGRICULTURE"/>
    <s v="USDA FNS Blockchain Proof of Concept - Net New"/>
    <x v="3"/>
    <x v="1"/>
    <m/>
    <m/>
    <x v="1"/>
    <x v="12"/>
    <d v="2017-09-29T00:00:00"/>
    <s v="07/20/2017 10:30am"/>
    <x v="1"/>
    <d v="2017-09-29T00:00:00"/>
    <n v="100000"/>
    <n v="9.9999999999999992E-2"/>
    <n v="1"/>
    <s v="07/27/2017 01:32am"/>
    <s v="NIR"/>
    <x v="0"/>
    <s v="Cognitive Process Transformation"/>
    <s v="CPR: Blockchain Consulting"/>
    <s v="LISA K. (LISA) YARBROUGH"/>
    <s v="IGSPN:Procurement NONE - No 3rd Party Supplier, ISA-GovtPG30-SocialPrograms"/>
    <x v="0"/>
    <m/>
  </r>
  <r>
    <s v="OB-LY3HC0Y"/>
    <x v="1"/>
    <s v="US Finance Service"/>
    <s v="ENCORE CAPITAL GROUP INC"/>
    <s v="ECG: BDAT - Blockchain"/>
    <x v="2"/>
    <x v="1"/>
    <m/>
    <m/>
    <x v="1"/>
    <x v="3"/>
    <d v="2017-09-29T00:00:00"/>
    <s v="03/26/2017 02:58pm"/>
    <x v="1"/>
    <d v="2017-09-29T00:00:00"/>
    <n v="100000"/>
    <n v="9.9999999999999992E-2"/>
    <n v="12"/>
    <s v="06/27/2017 07:48pm"/>
    <s v="Stretch"/>
    <x v="0"/>
    <s v="Cognitive Process Transformation"/>
    <s v="CPR: Blockchain Consulting"/>
    <s v="THEODORE O. (THEODORE) HOPSON"/>
    <s v="NONE:No code/solution involved"/>
    <x v="0"/>
    <m/>
  </r>
  <r>
    <s v="OK-GDQ7SIH"/>
    <x v="1"/>
    <s v="US Finance Service"/>
    <s v="STATE FARM MUTUAL AUTOMOBILE INSURANCE COMPANY"/>
    <s v="Blockchain for ITR&amp;D - implementation"/>
    <x v="0"/>
    <x v="1"/>
    <m/>
    <m/>
    <x v="0"/>
    <x v="6"/>
    <d v="2017-11-10T00:00:00"/>
    <s v="02/28/2017 02:02pm"/>
    <x v="3"/>
    <d v="2017-11-10T00:00:00"/>
    <n v="100000"/>
    <n v="9.9999999999999992E-2"/>
    <n v="3"/>
    <s v="07/13/2017 01:32am"/>
    <s v="NIR"/>
    <x v="0"/>
    <s v="Cognitive Process Transformation"/>
    <s v="CPR: Blockchain Consulting"/>
    <s v="Samuel S. (Samuel) Kramer"/>
    <s v="ISA-BankInsFS09SEC-Security"/>
    <x v="0"/>
    <m/>
  </r>
  <r>
    <s v="M6-OEV509R"/>
    <x v="1"/>
    <s v="US Industrial"/>
    <s v="SEAGATE TECHNOLOGY LLC"/>
    <s v="Blockchain"/>
    <x v="1"/>
    <x v="1"/>
    <m/>
    <m/>
    <x v="1"/>
    <x v="5"/>
    <d v="2017-08-25T00:00:00"/>
    <s v="01/19/2017 08:37pm"/>
    <x v="3"/>
    <d v="2017-08-25T00:00:00"/>
    <n v="100000"/>
    <n v="9.9999999999999992E-2"/>
    <n v="12"/>
    <s v="07/26/2017 03:20pm"/>
    <s v="Stretch"/>
    <x v="0"/>
    <s v="Cognitive Process Transformation"/>
    <s v="CPR: Blockchain Consulting"/>
    <s v="ESTELLE M. (Estelle) SMITH"/>
    <s v="ZBLKPOC:HW SP: Blockchain Proof of Concept"/>
    <x v="0"/>
    <m/>
  </r>
  <r>
    <s v="L8-78LNM0B"/>
    <x v="1"/>
    <s v="US Public"/>
    <s v="WASHINGTON STATE DEPARTMENT OF SOCIAL AND HEALTH SERVICES"/>
    <s v="DSHS - Blockchain POC (KW)"/>
    <x v="3"/>
    <x v="1"/>
    <m/>
    <m/>
    <x v="0"/>
    <x v="12"/>
    <d v="2017-12-15T00:00:00"/>
    <s v="04/24/2017 10:43pm"/>
    <x v="1"/>
    <d v="2018-01-08T00:00:00"/>
    <n v="100000"/>
    <n v="9.9999999999999992E-2"/>
    <n v="2"/>
    <s v="07/13/2017 05:22pm"/>
    <s v="Stretch"/>
    <x v="0"/>
    <s v="Cognitive Process Transformation"/>
    <s v="CPR: Blockchain Consulting"/>
    <s v="THOMAS A. (Tom) MARUSKA"/>
    <s v="ISA-GovtPG30-SocialPrograms, ZBLKPOC:HW SP: Blockchain Proof of Concept"/>
    <x v="0"/>
    <m/>
  </r>
  <r>
    <s v="Q9-VE1HA1J"/>
    <x v="1"/>
    <s v="US Public"/>
    <s v="RUSH UNIVERSITY MEDICAL CENTER"/>
    <s v="BlockChain"/>
    <x v="3"/>
    <x v="1"/>
    <m/>
    <m/>
    <x v="0"/>
    <x v="12"/>
    <d v="2017-10-27T00:00:00"/>
    <s v="05/23/2017 04:28pm"/>
    <x v="1"/>
    <d v="2017-10-27T00:00:00"/>
    <n v="100000"/>
    <n v="9.9999999999999992E-2"/>
    <n v="12"/>
    <s v="05/25/2017 01:31am"/>
    <s v="NIR"/>
    <x v="0"/>
    <s v="Cognitive Process Transformation"/>
    <s v="CPR: Blockchain Consulting"/>
    <s v="GREGORY J. (Greg) BRUGGEN"/>
    <m/>
    <x v="0"/>
    <m/>
  </r>
  <r>
    <s v="S0-7U1WFPD"/>
    <x v="0"/>
    <s v="BeNeLux"/>
    <s v="ABN AMRO BANK N.V."/>
    <s v="Various Blockchain opportunities: _x000a_Diamonds&amp;Jewelry, Shipping, Lease, TradeFinance. (GvK)"/>
    <x v="0"/>
    <x v="0"/>
    <s v="Gronigen"/>
    <s v="Need further details"/>
    <x v="0"/>
    <x v="0"/>
    <d v="2017-10-16T00:00:00"/>
    <s v="12/23/2016 11:07am"/>
    <x v="0"/>
    <d v="2017-10-16T00:00:00"/>
    <n v="100000"/>
    <n v="9.9999999999999992E-2"/>
    <n v="12"/>
    <s v="07/27/2017 01:32am"/>
    <s v="Stretch"/>
    <x v="0"/>
    <s v="Cognitive Process Transformation"/>
    <s v="CPS: Dig Ops - Core Banking &amp; Insurance"/>
    <s v="G. (GERRIT) Kuilenburg Van"/>
    <s v="ZBLKPOC:HW SP: Blockchain Proof of Concept"/>
    <x v="0"/>
    <m/>
  </r>
  <r>
    <s v="N5-P7X51WL"/>
    <x v="1"/>
    <s v="US Distribution"/>
    <s v="HOME DEPOT USA INC"/>
    <s v="Blockchain"/>
    <x v="0"/>
    <x v="1"/>
    <m/>
    <m/>
    <x v="1"/>
    <x v="0"/>
    <d v="2017-08-30T00:00:00"/>
    <s v="06/12/2017 07:18pm"/>
    <x v="1"/>
    <d v="2017-12-30T00:00:00"/>
    <n v="100000"/>
    <n v="9.9999999999999992E-2"/>
    <n v="12"/>
    <s v="07/13/2017 07:33pm"/>
    <s v="Solid"/>
    <x v="0"/>
    <s v="Cognitive Process Transformation"/>
    <s v="CPS: Finance Process Analytics &amp; Cognitive (Cloud, BPaaS)"/>
    <s v="Dina L. (Dina) Bingham"/>
    <s v="ISA-BankFS08-Blockchain"/>
    <x v="0"/>
    <m/>
  </r>
  <r>
    <s v="3B-IALJRM7"/>
    <x v="2"/>
    <s v="ISA"/>
    <s v="MUMBAI METRO RAIL CORPORATION LIMITED"/>
    <s v="Block Chain Req at Mumbai Metro Rail Corporation"/>
    <x v="5"/>
    <x v="0"/>
    <s v="India"/>
    <s v="Inttial discussions, Will get involved"/>
    <x v="1"/>
    <x v="12"/>
    <d v="2017-09-29T00:00:00"/>
    <s v="01/09/2017 04:02am"/>
    <x v="1"/>
    <d v="2017-09-29T00:00:00"/>
    <n v="100000"/>
    <n v="9.9999999999999992E-2"/>
    <n v="12"/>
    <s v="01/22/2017 05:10am"/>
    <s v="NIR"/>
    <x v="0"/>
    <s v="Cloud Application Innovation"/>
    <s v="US Federal - Managed Services and Cloud Solutions"/>
    <s v="Veena G. (Veena) Wankhede"/>
    <m/>
    <x v="0"/>
    <m/>
  </r>
  <r>
    <s v="L5-DGN2XYI"/>
    <x v="2"/>
    <s v="ANZ"/>
    <s v="MINISTRY OF HEALTH"/>
    <s v="Blockchain for EHR"/>
    <x v="3"/>
    <x v="1"/>
    <m/>
    <m/>
    <x v="0"/>
    <x v="11"/>
    <d v="2017-10-01T00:00:00"/>
    <s v="02/27/2017 10:57pm"/>
    <x v="4"/>
    <d v="2017-10-01T00:00:00"/>
    <n v="100000"/>
    <n v="9.9999999999999992E-2"/>
    <n v="12"/>
    <s v="03/02/2017 01:32am"/>
    <s v="NIR"/>
    <x v="0"/>
    <s v="Cognitive Process Transformation"/>
    <m/>
    <s v="Kim (KIM) Moleta"/>
    <s v="ZBLKPOC:HW SP: Blockchain Proof of Concept"/>
    <x v="0"/>
    <m/>
  </r>
  <r>
    <s v="M2-WRUWZYH"/>
    <x v="2"/>
    <s v="ISA"/>
    <s v="TITAN INDUSTRIES LIMITED"/>
    <s v="Block Chain for Tracking Duplicate Watches"/>
    <x v="5"/>
    <x v="1"/>
    <m/>
    <m/>
    <x v="1"/>
    <x v="5"/>
    <d v="2017-09-10T00:00:00"/>
    <s v="03/12/2017 11:23pm"/>
    <x v="4"/>
    <d v="2017-09-10T00:00:00"/>
    <n v="100000"/>
    <n v="9.9999999999999992E-2"/>
    <n v="12"/>
    <s v="03/16/2017 02:32am"/>
    <s v="NIR"/>
    <x v="0"/>
    <s v="Cognitive Process Transformation"/>
    <m/>
    <s v="RAGHAVENDRA B. (RAGHAVENDRA) JAYASHANKAR"/>
    <m/>
    <x v="0"/>
    <m/>
  </r>
  <r>
    <s v="4E-WHR9SVF"/>
    <x v="2"/>
    <s v="ISA"/>
    <s v="LOYALTY SOLUTIONS &amp; RESEARCH PRIVATE LIMITED"/>
    <s v="Blockchain"/>
    <x v="5"/>
    <x v="1"/>
    <m/>
    <m/>
    <x v="1"/>
    <x v="0"/>
    <d v="2017-09-30T00:00:00"/>
    <s v="06/28/2017 02:22am"/>
    <x v="1"/>
    <d v="2017-09-30T00:00:00"/>
    <n v="100000"/>
    <n v="9.9999999999999992E-2"/>
    <n v="12"/>
    <s v="06/29/2017 01:32am"/>
    <s v="NIR"/>
    <x v="0"/>
    <s v="Cognitive Process Transformation"/>
    <m/>
    <s v="GAURI (GAURI) MALVIYA"/>
    <m/>
    <x v="0"/>
    <m/>
  </r>
  <r>
    <s v="PD-TVGUCD0"/>
    <x v="2"/>
    <s v="ISA"/>
    <s v="KOTAK SECURITIES LIMITED"/>
    <s v="Blockchain for Securities Trading Applications - POC /Pilot to select and examine feasibility in one or more areas spanning Third Party /OTC /Derivatives /C&amp;S areas"/>
    <x v="5"/>
    <x v="1"/>
    <m/>
    <m/>
    <x v="1"/>
    <x v="0"/>
    <d v="2017-09-04T00:00:00"/>
    <s v="03/07/2017 06:51am"/>
    <x v="1"/>
    <d v="2017-09-04T00:00:00"/>
    <n v="100000"/>
    <n v="9.9999999999999992E-2"/>
    <n v="2"/>
    <s v="07/06/2017 10:10am"/>
    <s v="Stretch"/>
    <x v="0"/>
    <s v="Cognitive Process Transformation"/>
    <m/>
    <s v="Vijayaraghavan (Vijayaraghavan) Krishnamurthy"/>
    <s v="ISA-BankFS08-Blockchain, ISA-BankInsFS09SEC-Security"/>
    <x v="0"/>
    <m/>
  </r>
  <r>
    <s v="QO-SMH3J1P"/>
    <x v="0"/>
    <s v="DACH"/>
    <s v="Landesbank Baden-Württemberg"/>
    <s v="Pilotprojekt Blockchain Daimler-LBBW, Vorstudie Hyperledger"/>
    <x v="0"/>
    <x v="1"/>
    <m/>
    <m/>
    <x v="1"/>
    <x v="0"/>
    <d v="2017-09-28T00:00:00"/>
    <s v="06/30/2017 10:39am"/>
    <x v="1"/>
    <d v="2017-09-28T00:00:00"/>
    <n v="100000"/>
    <n v="9.9999999999999992E-2"/>
    <n v="12"/>
    <s v="07/11/2017 07:19am"/>
    <s v="Stretch"/>
    <x v="0"/>
    <s v="Cognitive Process Transformation"/>
    <m/>
    <s v="DATA WITHHELD"/>
    <m/>
    <x v="0"/>
    <m/>
  </r>
  <r>
    <s v="XK-SZNZ15K"/>
    <x v="0"/>
    <s v="DACH"/>
    <s v="Land Niedersachsen vertreten durch Landesbetrieb IT.Niedersachsen"/>
    <s v="Blockchain Logistik JadeWeserPort"/>
    <x v="3"/>
    <x v="1"/>
    <m/>
    <m/>
    <x v="0"/>
    <x v="12"/>
    <d v="2017-10-11T00:00:00"/>
    <s v="07/13/2017 12:31pm"/>
    <x v="1"/>
    <d v="2017-10-11T00:00:00"/>
    <n v="100000"/>
    <n v="9.9999999999999992E-2"/>
    <n v="12"/>
    <s v="07/20/2017 01:32am"/>
    <s v="NIR"/>
    <x v="0"/>
    <s v="Cognitive Process Transformation"/>
    <m/>
    <s v="DATA WITHHELD"/>
    <s v="ISA-BankFMFS03-BackOfficeOps, ISA-GovtPG45-PublicSafety"/>
    <x v="0"/>
    <m/>
  </r>
  <r>
    <s v="BU-TXRPRXE"/>
    <x v="0"/>
    <s v="Italy"/>
    <s v="BANCA D'ITALIA"/>
    <s v="Blockchain in Banca d'Italia"/>
    <x v="0"/>
    <x v="1"/>
    <m/>
    <m/>
    <x v="0"/>
    <x v="0"/>
    <d v="2017-12-28T00:00:00"/>
    <s v="07/28/2016 12:05pm"/>
    <x v="1"/>
    <d v="2017-12-28T00:00:00"/>
    <n v="100000"/>
    <n v="9.9999999999999992E-2"/>
    <n v="12"/>
    <s v="06/22/2017 10:45am"/>
    <s v="Stretch"/>
    <x v="0"/>
    <s v="Cognitive Process Transformation"/>
    <m/>
    <s v="Fabio (FABIO) Malosio"/>
    <s v="BLUEMIXX:GBS Bluemix Custom Application Services"/>
    <x v="0"/>
    <m/>
  </r>
  <r>
    <s v="SY-W3EW86B"/>
    <x v="0"/>
    <s v="Nordic"/>
    <s v="FÖRSVARSMAKTEN"/>
    <s v="PRIO TXXX SAP Blockchain PoT"/>
    <x v="3"/>
    <x v="1"/>
    <m/>
    <m/>
    <x v="0"/>
    <x v="12"/>
    <d v="2017-11-24T00:00:00"/>
    <s v="04/04/2017 01:54pm"/>
    <x v="1"/>
    <d v="2017-11-24T00:00:00"/>
    <n v="100000"/>
    <n v="9.9999999999999992E-2"/>
    <n v="12"/>
    <s v="06/28/2017 05:24am"/>
    <s v="Stretch"/>
    <x v="0"/>
    <s v="Cognitive Process Transformation"/>
    <m/>
    <s v="Anna (Anna) Johansson"/>
    <s v="ISA-GovtPG53-Defense&amp;Intel"/>
    <x v="0"/>
    <m/>
  </r>
  <r>
    <s v="V3-1AFK700"/>
    <x v="0"/>
    <s v="SPGI"/>
    <s v="MINISTRY OF HEALTH"/>
    <s v="Blockchain for MoH"/>
    <x v="3"/>
    <x v="1"/>
    <m/>
    <m/>
    <x v="0"/>
    <x v="12"/>
    <d v="2017-10-15T00:00:00"/>
    <s v="07/17/2017 03:49am"/>
    <x v="1"/>
    <d v="2017-12-15T00:00:00"/>
    <n v="100000"/>
    <n v="9.9999999999999992E-2"/>
    <n v="4"/>
    <s v="07/20/2017 01:32am"/>
    <s v="NIR"/>
    <x v="0"/>
    <s v="iX Growth Platform"/>
    <m/>
    <s v="Eyal (EYAL) Kott"/>
    <m/>
    <x v="0"/>
    <m/>
  </r>
  <r>
    <s v="DS-7LZ2OSF"/>
    <x v="3"/>
    <s v="Brazil"/>
    <s v="GERDAU AÇOS LONGOS S/A."/>
    <s v="Gerdau - Gestão de Embarques de Exportação Blockchain"/>
    <x v="1"/>
    <x v="1"/>
    <m/>
    <m/>
    <x v="1"/>
    <x v="2"/>
    <d v="2017-09-20T00:00:00"/>
    <s v="06/22/2017 08:38am"/>
    <x v="1"/>
    <d v="2017-09-20T00:00:00"/>
    <n v="100000"/>
    <n v="9.9999999999999992E-2"/>
    <n v="6"/>
    <s v="06/29/2017 01:32am"/>
    <s v="Stretch"/>
    <x v="0"/>
    <s v="Cognitive Process Transformation"/>
    <m/>
    <s v="Paulo Eduardo (PAULO EDUARDO) Corazza"/>
    <m/>
    <x v="0"/>
    <m/>
  </r>
  <r>
    <s v="NW-3YJ8ZSM"/>
    <x v="4"/>
    <s v="MEA"/>
    <s v="SA RESERVE BANK"/>
    <s v="Blockchain Proof of Concept for digitization of customs records"/>
    <x v="0"/>
    <x v="1"/>
    <m/>
    <m/>
    <x v="0"/>
    <x v="0"/>
    <d v="2017-12-12T00:00:00"/>
    <s v="04/18/2017 07:50am"/>
    <x v="1"/>
    <d v="2017-12-12T00:00:00"/>
    <n v="100000"/>
    <n v="9.9999999999999992E-2"/>
    <n v="12"/>
    <s v="04/20/2017 01:32am"/>
    <s v="Stretch"/>
    <x v="0"/>
    <s v="Cognitive Process Transformation"/>
    <m/>
    <s v="NARUSHA (Chantelle) GOVENDER"/>
    <s v="ISA-GovtPG73-Tax/RevMgmt"/>
    <x v="0"/>
    <m/>
  </r>
  <r>
    <s v="ND-I6DZA3J"/>
    <x v="1"/>
    <s v="US Communica/CSI"/>
    <s v="CoCreateX"/>
    <s v="Blockchain for Internal Ledger - Design Workshop"/>
    <x v="6"/>
    <x v="1"/>
    <m/>
    <m/>
    <x v="1"/>
    <x v="10"/>
    <d v="2017-09-30T00:00:00"/>
    <s v="04/08/2017 07:48pm"/>
    <x v="1"/>
    <d v="2017-09-30T00:00:00"/>
    <n v="100000"/>
    <n v="9.9999999999999992E-2"/>
    <n v="12"/>
    <s v="04/13/2017 01:32am"/>
    <s v="NIR"/>
    <x v="0"/>
    <s v="Cognitive Process Transformation"/>
    <m/>
    <s v="MOHAMOUD (Mohamoud) EGAL"/>
    <m/>
    <x v="0"/>
    <m/>
  </r>
  <r>
    <s v="SV-CKW6H3K"/>
    <x v="1"/>
    <s v="US Distribution"/>
    <s v="COSTCO WHOLESALE CORPORATION"/>
    <s v="Blockchain for Pharmacy"/>
    <x v="2"/>
    <x v="1"/>
    <m/>
    <m/>
    <x v="0"/>
    <x v="3"/>
    <d v="2017-12-29T00:00:00"/>
    <s v="04/05/2017 02:30pm"/>
    <x v="4"/>
    <d v="2017-12-29T00:00:00"/>
    <n v="100000"/>
    <n v="9.9999999999999992E-2"/>
    <n v="12"/>
    <s v="04/06/2017 01:32am"/>
    <s v="NIR"/>
    <x v="0"/>
    <s v="Cognitive Process Transformation"/>
    <m/>
    <s v="PETER (PETER) LELAND"/>
    <m/>
    <x v="0"/>
    <m/>
  </r>
  <r>
    <s v="WR-7E9KC0T"/>
    <x v="1"/>
    <s v="US Federal"/>
    <s v="US DEPT OF HEALTH &amp; HUMAN SERVICES"/>
    <s v="CDC:  Blockchain for Activity Reporting"/>
    <x v="3"/>
    <x v="1"/>
    <m/>
    <m/>
    <x v="0"/>
    <x v="12"/>
    <d v="2017-11-30T00:00:00"/>
    <s v="05/27/2017 11:42pm"/>
    <x v="1"/>
    <d v="2017-11-30T00:00:00"/>
    <n v="100000"/>
    <n v="9.9999999999999992E-2"/>
    <n v="12"/>
    <s v="06/01/2017 01:32am"/>
    <s v="NIR"/>
    <x v="0"/>
    <s v="Cognitive Process Transformation"/>
    <m/>
    <s v="Felecia R. (Felecia) Kornegay"/>
    <m/>
    <x v="0"/>
    <m/>
  </r>
  <r>
    <s v="UU-71WW0MW"/>
    <x v="1"/>
    <s v="US Industrial"/>
    <s v="DATA WITHHELD"/>
    <s v="DATA WITHHELD"/>
    <x v="7"/>
    <x v="1"/>
    <m/>
    <m/>
    <x v="1"/>
    <x v="13"/>
    <d v="2017-09-15T00:00:00"/>
    <s v="11/21/2016 12:44pm"/>
    <x v="4"/>
    <d v="2017-09-15T00:00:00"/>
    <n v="100000"/>
    <n v="9.9999999999999992E-2"/>
    <n v="12"/>
    <s v="02/21/2017 10:58am"/>
    <s v="NIR"/>
    <x v="0"/>
    <s v="Cognitive Process Transformation"/>
    <m/>
    <s v="KEITH D. (Keith) BRENTON"/>
    <s v="ZBLKPOC:HW SP: Blockchain Proof of Concept"/>
    <x v="0"/>
    <m/>
  </r>
  <r>
    <s v="ZU-QBCV095"/>
    <x v="1"/>
    <s v="US Distribution"/>
    <s v="TruckTrust"/>
    <s v="Blockchain HSBN"/>
    <x v="2"/>
    <x v="1"/>
    <m/>
    <m/>
    <x v="0"/>
    <x v="7"/>
    <d v="2017-12-31T00:00:00"/>
    <s v="04/05/2017 02:39pm"/>
    <x v="3"/>
    <d v="2018-01-28T00:00:00"/>
    <n v="100000"/>
    <n v="9.9999999999999992E-2"/>
    <n v="12"/>
    <s v="04/06/2017 01:32am"/>
    <s v="NIR"/>
    <x v="2"/>
    <s v="Infrastructure Services"/>
    <s v="6940-96E (O) Systems Services for cloud (custom)"/>
    <s v="Raj (Raj) Datta"/>
    <s v="BLKHSBN:HW SP: Blockchain High Sec Bus Netwk Blmix, SCALE-UP:HW SP: Linux Scale-Up"/>
    <x v="0"/>
    <m/>
  </r>
  <r>
    <s v="9P-P3SIW86"/>
    <x v="1"/>
    <s v="US Finance Service"/>
    <s v="Kazmarck Capital"/>
    <s v="Blockchain"/>
    <x v="0"/>
    <x v="1"/>
    <m/>
    <m/>
    <x v="0"/>
    <x v="0"/>
    <d v="2017-12-31T00:00:00"/>
    <s v="07/19/2017 11:47pm"/>
    <x v="3"/>
    <d v="2017-12-31T00:00:00"/>
    <n v="100000"/>
    <n v="9.9999999999999992E-2"/>
    <n v="12"/>
    <s v="07/27/2017 01:32am"/>
    <s v="Stretch"/>
    <x v="2"/>
    <s v="Infrastructure Services"/>
    <s v="6940-96E (O) Systems Services for cloud (custom)"/>
    <s v="Teresa M. (Teresa) Demers"/>
    <s v="ISA-BankFS08-Blockchain"/>
    <x v="0"/>
    <m/>
  </r>
  <r>
    <s v="S5-T30AGEL"/>
    <x v="1"/>
    <s v="US Industrial"/>
    <s v="BAYER HEALTHCARE LLC"/>
    <s v="Blockchain - Finance Accounting"/>
    <x v="3"/>
    <x v="1"/>
    <m/>
    <m/>
    <x v="1"/>
    <x v="11"/>
    <d v="2017-09-29T00:00:00"/>
    <s v="03/20/2017 04:05pm"/>
    <x v="3"/>
    <d v="2017-09-29T00:00:00"/>
    <n v="100000"/>
    <n v="9.9999999999999992E-2"/>
    <n v="12"/>
    <s v="07/13/2017 01:32am"/>
    <s v="Stretch"/>
    <x v="2"/>
    <s v="Infrastructure Services"/>
    <s v="6941-95A IBM CLD Advisory Svcs, Bluemix Infra (GTS BU)"/>
    <s v="Robert K. (Robert) Hogg"/>
    <s v="BLKHSBN:HW SP: Blockchain High Sec Bus Netwk Blmix"/>
    <x v="0"/>
    <m/>
  </r>
  <r>
    <s v="ZP-DPVHQ0S"/>
    <x v="0"/>
    <s v="Nordic"/>
    <s v="DANISH AGRO A.M.B.A."/>
    <s v="Blockchain"/>
    <x v="2"/>
    <x v="1"/>
    <m/>
    <m/>
    <x v="0"/>
    <x v="3"/>
    <d v="2017-10-27T00:00:00"/>
    <s v="01/09/2017 04:42am"/>
    <x v="1"/>
    <d v="2017-10-27T00:00:00"/>
    <n v="100000"/>
    <n v="9.9999999999999992E-2"/>
    <n v="12"/>
    <s v="06/26/2017 03:45am"/>
    <s v="Stretch"/>
    <x v="2"/>
    <s v="Infrastructure Services"/>
    <s v="6950-16G GTS MHAS Split for Commerce Managed Hosted"/>
    <s v="Søren (Søren) Gerdt"/>
    <s v="ZBLKPOC:HW SP: Blockchain Proof of Concept"/>
    <x v="0"/>
    <m/>
  </r>
  <r>
    <s v="XE-POWPGG2"/>
    <x v="0"/>
    <s v="UKI"/>
    <s v="ANGLO AMERICAN SERVICES (UK) L"/>
    <s v="Blockchain within supply chains"/>
    <x v="1"/>
    <x v="1"/>
    <m/>
    <m/>
    <x v="0"/>
    <x v="2"/>
    <d v="2017-12-31T00:00:00"/>
    <s v="02/13/2017 04:47am"/>
    <x v="3"/>
    <d v="2017-12-31T00:00:00"/>
    <n v="100000"/>
    <n v="9.9999999999999992E-2"/>
    <n v="12"/>
    <s v="07/20/2017 01:31am"/>
    <s v="Stretch"/>
    <x v="2"/>
    <s v="Infrastructure Services"/>
    <s v="6950-16G GTS MHAS Split for Commerce Managed Hosted"/>
    <s v="D. (Daniel) Borgmann"/>
    <s v="ZBLKPOC:HW SP: Blockchain Proof of Concept"/>
    <x v="0"/>
    <m/>
  </r>
  <r>
    <s v="F0-XQ36HIU"/>
    <x v="3"/>
    <s v="SSA"/>
    <s v="COOMEVA ENTIDAD PROMOTORA DE SALUD S A"/>
    <s v="Blockchain"/>
    <x v="3"/>
    <x v="1"/>
    <m/>
    <m/>
    <x v="1"/>
    <x v="11"/>
    <d v="2017-07-31T00:00:00"/>
    <s v="03/06/2017 09:15am"/>
    <x v="3"/>
    <d v="2017-07-31T00:00:00"/>
    <n v="100000"/>
    <n v="9.9999999999999992E-2"/>
    <n v="12"/>
    <s v="07/20/2017 01:32am"/>
    <s v="Key stretch"/>
    <x v="2"/>
    <s v="Infrastructure Services"/>
    <s v="6950-16G GTS MHAS Split for Commerce Managed Hosted"/>
    <s v="SANDRA JIMENA (SANDRA JIMENA) CAMACHO DIAZ"/>
    <s v="ASASERVC:Cloud Business Solution (CBS)"/>
    <x v="0"/>
    <m/>
  </r>
  <r>
    <s v="GM-04S5PKZ"/>
    <x v="3"/>
    <s v="SSA"/>
    <s v="COLMEDICA MEDICINA PREPAGADA S.A."/>
    <s v="Oportunidad Blockchain Colmedica"/>
    <x v="3"/>
    <x v="1"/>
    <m/>
    <m/>
    <x v="1"/>
    <x v="11"/>
    <d v="2017-09-11T00:00:00"/>
    <s v="06/13/2017 06:01pm"/>
    <x v="3"/>
    <d v="2017-09-11T00:00:00"/>
    <n v="100000"/>
    <n v="9.9999999999999992E-2"/>
    <n v="12"/>
    <s v="07/06/2017 01:32am"/>
    <s v="Stretch"/>
    <x v="2"/>
    <s v="Infrastructure Services"/>
    <s v="6950-16G GTS MHAS Split for Commerce Managed Hosted"/>
    <s v="SANDRA JIMENA (SANDRA JIMENA) CAMACHO DIAZ"/>
    <s v="ISA-999-NoSolutionSold"/>
    <x v="0"/>
    <m/>
  </r>
  <r>
    <s v="IK-B1N6GSD"/>
    <x v="3"/>
    <s v="SSA"/>
    <s v="CAJA DE VALORES S.A."/>
    <s v="Gestion Documental - Blockchain"/>
    <x v="0"/>
    <x v="1"/>
    <m/>
    <m/>
    <x v="1"/>
    <x v="0"/>
    <d v="2017-07-31T00:00:00"/>
    <s v="06/12/2017 11:19am"/>
    <x v="3"/>
    <d v="2017-07-31T00:00:00"/>
    <n v="100000"/>
    <n v="9.9999999999999992E-2"/>
    <n v="12"/>
    <s v="07/06/2017 01:33am"/>
    <s v="Stretch"/>
    <x v="2"/>
    <s v="Infrastructure Services"/>
    <s v="6950-16G GTS MHAS Split for Commerce Managed Hosted"/>
    <s v="AGUSTIN JOSE (AGUSTIN JOSE) BREA"/>
    <s v="NONE:No code/solution involved"/>
    <x v="0"/>
    <m/>
  </r>
  <r>
    <s v="2D-DMXNXP4"/>
    <x v="1"/>
    <s v="US Finance Service"/>
    <s v="MANUFACTURERS AND TRADERS TRUST COMPANY"/>
    <s v="Block Chain M&amp;T"/>
    <x v="0"/>
    <x v="1"/>
    <m/>
    <m/>
    <x v="1"/>
    <x v="0"/>
    <d v="2017-09-25T00:00:00"/>
    <s v="06/08/2017 09:27am"/>
    <x v="3"/>
    <d v="2017-09-25T00:00:00"/>
    <n v="100000"/>
    <n v="9.9999999999999992E-2"/>
    <n v="12"/>
    <s v="07/21/2017 10:46am"/>
    <s v="Stretch"/>
    <x v="2"/>
    <s v="Infrastructure Services"/>
    <s v="6950-16G GTS MHAS Split for Commerce Managed Hosted"/>
    <s v="JOSEPH M. (Joseph) FROIO"/>
    <s v="NONE:No code/solution involved"/>
    <x v="0"/>
    <m/>
  </r>
  <r>
    <s v="ZZ-8QI2ME9"/>
    <x v="1"/>
    <s v="US Finance Service"/>
    <s v="ARES MANAGEMENT LLC"/>
    <s v="Blockchain"/>
    <x v="0"/>
    <x v="1"/>
    <m/>
    <m/>
    <x v="0"/>
    <x v="0"/>
    <d v="2017-12-31T00:00:00"/>
    <s v="05/23/2017 05:13pm"/>
    <x v="3"/>
    <d v="2017-12-31T00:00:00"/>
    <n v="100000"/>
    <n v="9.9999999999999992E-2"/>
    <n v="12"/>
    <s v="07/27/2017 01:32am"/>
    <s v="NIR"/>
    <x v="2"/>
    <s v="Infrastructure Services"/>
    <s v="6950-16G GTS MHAS Split for Commerce Managed Hosted"/>
    <s v="Anna M. (Anna) Hwang"/>
    <s v="ISA-BankFS08-Blockchain"/>
    <x v="0"/>
    <m/>
  </r>
  <r>
    <s v="ZG-5DIU0VO"/>
    <x v="1"/>
    <s v="US Public"/>
    <s v="ASCENSION HEALTH"/>
    <s v="Blockchain for healthcare"/>
    <x v="3"/>
    <x v="1"/>
    <m/>
    <m/>
    <x v="1"/>
    <x v="11"/>
    <d v="2017-08-25T00:00:00"/>
    <s v="01/16/2017 11:20am"/>
    <x v="3"/>
    <d v="2017-08-25T00:00:00"/>
    <n v="100000"/>
    <n v="9.9999999999999992E-2"/>
    <n v="12"/>
    <s v="06/15/2017 01:32am"/>
    <s v="Stretch"/>
    <x v="2"/>
    <s v="Infrastructure Services"/>
    <s v="6950-16G GTS MHAS Split for Commerce Managed Hosted"/>
    <s v="Sharon M. (Sherry) Waitz"/>
    <s v="BLKHSBN:HW SP: Blockchain High Sec Bus Netwk Blmix, ZBLKPOC:HW SP: Blockchain Proof of Concept"/>
    <x v="0"/>
    <m/>
  </r>
  <r>
    <s v="L7-48TA0EN"/>
    <x v="1"/>
    <s v="US Finance Service"/>
    <s v="ALLSTATE INSURANCE CO"/>
    <s v="Blockchain in Insurance"/>
    <x v="0"/>
    <x v="1"/>
    <m/>
    <m/>
    <x v="0"/>
    <x v="6"/>
    <d v="2017-12-15T00:00:00"/>
    <s v="03/14/2017 01:29pm"/>
    <x v="1"/>
    <d v="2017-12-15T00:00:00"/>
    <n v="100000"/>
    <n v="9.9999999999999992E-2"/>
    <n v="1"/>
    <s v="03/16/2017 02:32am"/>
    <s v="NIR"/>
    <x v="14"/>
    <s v="ISU Assets"/>
    <s v="Industry Svcs"/>
    <s v="OwnerUnassigned@tmp.ibm.com"/>
    <s v="ZBLKPOC:HW SP: Blockchain Proof of Concept"/>
    <x v="0"/>
    <m/>
  </r>
  <r>
    <s v="B9-VWQLQJP"/>
    <x v="0"/>
    <s v="DACH"/>
    <s v="Daimler Financial Services AG"/>
    <s v="Blockchain Post PoC @ DFS"/>
    <x v="0"/>
    <x v="1"/>
    <m/>
    <m/>
    <x v="1"/>
    <x v="0"/>
    <d v="2017-07-31T00:00:00"/>
    <s v="05/11/2017 08:24am"/>
    <x v="3"/>
    <d v="2017-07-31T00:00:00"/>
    <n v="100000"/>
    <n v="9.9999999999999992E-2"/>
    <n v="6"/>
    <s v="05/11/2017 08:24am"/>
    <s v="Stretch"/>
    <x v="6"/>
    <s v="Miscellaneous"/>
    <s v="Other/Unk IBM Svcs"/>
    <s v="DATA WITHHELD"/>
    <s v="ISA-AutoIS04-TrnsfrmAutoRetail"/>
    <x v="0"/>
    <m/>
  </r>
  <r>
    <s v="E9-OGXDJ6A"/>
    <x v="0"/>
    <s v="Nordic"/>
    <s v="SKAT"/>
    <s v="Blockchain workshop udbytteskat"/>
    <x v="3"/>
    <x v="1"/>
    <m/>
    <m/>
    <x v="0"/>
    <x v="12"/>
    <d v="2017-11-14T00:00:00"/>
    <s v="11/16/2016 10:48am"/>
    <x v="1"/>
    <d v="2017-11-14T00:00:00"/>
    <n v="100000"/>
    <n v="9.9999999999999992E-2"/>
    <n v="1"/>
    <s v="03/08/2017 04:39am"/>
    <s v="Stretch"/>
    <x v="6"/>
    <s v="Miscellaneous"/>
    <s v="Other/Unk IBM SW"/>
    <s v="Susanne (Susanne) Møller Jeppesen"/>
    <s v="ZBLKPOC:HW SP: Blockchain Proof of Concept"/>
    <x v="0"/>
    <m/>
  </r>
  <r>
    <s v="SM-VDJNIEN"/>
    <x v="1"/>
    <s v="Canada"/>
    <s v="ROYAL BANK OF CANADA"/>
    <s v="RBC - Docker EE for XBR MVP Blockchain"/>
    <x v="0"/>
    <x v="1"/>
    <m/>
    <m/>
    <x v="1"/>
    <x v="0"/>
    <d v="2017-09-28T00:00:00"/>
    <s v="06/15/2017 03:38pm"/>
    <x v="1"/>
    <d v="2017-09-28T00:00:00"/>
    <n v="100000"/>
    <n v="9.9999999999999992E-2"/>
    <n v="1"/>
    <s v="07/10/2017 03:34pm"/>
    <s v="Stretch"/>
    <x v="4"/>
    <s v="IBM Z"/>
    <s v="Docker on IBM Z"/>
    <s v="Michael (MICHAEL) Wawrychuk"/>
    <s v="ZBLKLOCL:HW SP: zSystems Blockchain Local/On Prem."/>
    <x v="0"/>
    <m/>
  </r>
  <r>
    <s v="HX-ZNK6CFB"/>
    <x v="2"/>
    <s v="ASEAN"/>
    <s v="GREENLINE SYNERGY CO. LTD"/>
    <s v="Blockchain for Healthcare"/>
    <x v="6"/>
    <x v="1"/>
    <m/>
    <m/>
    <x v="0"/>
    <x v="10"/>
    <d v="2017-11-30T00:00:00"/>
    <s v="11/28/2016 04:17am"/>
    <x v="3"/>
    <d v="2017-11-30T00:00:00"/>
    <n v="100000"/>
    <n v="9.9999999999999992E-2"/>
    <n v="1"/>
    <s v="07/06/2017 01:32am"/>
    <s v="Stretch"/>
    <x v="4"/>
    <s v="IBM Z"/>
    <s v="IBM LinuxONE Emperor"/>
    <s v="Ratanatawee (RATANATAWEE) Butsuntorn"/>
    <s v="ISA-HealthPH20-HealthPlanGIE"/>
    <x v="0"/>
    <m/>
  </r>
  <r>
    <s v="F2-AS5U4C4"/>
    <x v="2"/>
    <s v="ASEAN"/>
    <s v="LAND TRANSPORT AUTHORITY OF SINGAPORE"/>
    <s v="BlockChain"/>
    <x v="3"/>
    <x v="1"/>
    <m/>
    <m/>
    <x v="0"/>
    <x v="12"/>
    <d v="2017-12-21T00:00:00"/>
    <s v="10/05/2016 11:55am"/>
    <x v="1"/>
    <d v="2017-12-21T00:00:00"/>
    <n v="100000"/>
    <n v="9.9999999999999992E-2"/>
    <n v="1"/>
    <s v="05/28/2017 10:38pm"/>
    <s v="NIR"/>
    <x v="4"/>
    <s v="IBM Z"/>
    <s v="IBM LinuxONE Rockhopper"/>
    <s v="LIANG GIAP (Liang Giap) WEE"/>
    <m/>
    <x v="0"/>
    <m/>
  </r>
  <r>
    <s v="1K-ORBYQYW"/>
    <x v="1"/>
    <s v="Canada"/>
    <s v="ROYAL BANK OF CANADA"/>
    <s v="Blockchain at RBC. Opportunity for Prod (Silver/Yellow) HW expansion for Production Blockchain deployment. Currently PoC on GCC Blue."/>
    <x v="0"/>
    <x v="1"/>
    <m/>
    <m/>
    <x v="0"/>
    <x v="0"/>
    <d v="2017-12-31T00:00:00"/>
    <s v="03/06/2017 08:40am"/>
    <x v="3"/>
    <d v="2017-12-31T00:00:00"/>
    <n v="100000"/>
    <n v="9.9999999999999992E-2"/>
    <n v="1"/>
    <s v="07/06/2017 01:32am"/>
    <s v="Stretch"/>
    <x v="4"/>
    <s v="IBM Z"/>
    <s v="Linux on IBM Z"/>
    <s v="Shane (SHANE) Moore"/>
    <s v="ZBLKLOCL:HW SP: zSystems Blockchain Local/On Prem."/>
    <x v="0"/>
    <m/>
  </r>
  <r>
    <s v="SU-BI4GNYW"/>
    <x v="2"/>
    <s v="ISA"/>
    <s v="HDFC STANDARD LIFE INSURANCE"/>
    <s v="Blockchain opportunity at HDFC Life"/>
    <x v="5"/>
    <x v="0"/>
    <s v="India"/>
    <s v="Initial POC done, proposal being developed for a production engagement"/>
    <x v="1"/>
    <x v="6"/>
    <d v="2017-09-30T00:00:00"/>
    <s v="02/21/2017 01:49am"/>
    <x v="3"/>
    <d v="2017-09-30T00:00:00"/>
    <n v="100000"/>
    <n v="9.9999999999999992E-2"/>
    <n v="1"/>
    <s v="07/27/2017 01:32am"/>
    <s v="Key stretch"/>
    <x v="10"/>
    <s v="z Systems MW"/>
    <s v="Mainframe SW Services"/>
    <s v="SIDHARTHA (SIDHARTHA) BAHADUR"/>
    <s v="NONE:No code/solution involved"/>
    <x v="0"/>
    <m/>
  </r>
  <r>
    <s v="X1-Y7ME848"/>
    <x v="0"/>
    <s v="SPGI"/>
    <s v="PORTS &amp; RAILWAYS AUTHORITY"/>
    <s v="Block Chain"/>
    <x v="2"/>
    <x v="1"/>
    <m/>
    <m/>
    <x v="1"/>
    <x v="7"/>
    <d v="2017-09-25T00:00:00"/>
    <s v="06/27/2017 03:38am"/>
    <x v="3"/>
    <d v="2017-09-25T00:00:00"/>
    <n v="100000"/>
    <n v="9.9999999999999992E-2"/>
    <n v="1"/>
    <s v="07/27/2017 01:32am"/>
    <s v="NIR"/>
    <x v="10"/>
    <s v="z Systems MW"/>
    <s v="Middleware Acq Int 1 - CHQ Use Only"/>
    <s v="Ahuva (AHUVA) Kamar"/>
    <s v="BLKHSBN:HW SP: Blockchain High Sec Bus Netwk Blmix"/>
    <x v="0"/>
    <m/>
  </r>
  <r>
    <s v="KO-FXAJEAH"/>
    <x v="0"/>
    <s v="UKI"/>
    <s v="UNILEVER"/>
    <s v="Sterling Supply Chain Insight &amp; Blockchain"/>
    <x v="2"/>
    <x v="1"/>
    <m/>
    <m/>
    <x v="0"/>
    <x v="3"/>
    <d v="2017-12-28T00:00:00"/>
    <s v="04/17/2017 09:12am"/>
    <x v="3"/>
    <d v="2017-12-28T00:00:00"/>
    <n v="100000"/>
    <n v="9.9999999999999992E-2"/>
    <n v="12"/>
    <s v="07/27/2017 01:32am"/>
    <s v="Stretch"/>
    <x v="11"/>
    <s v="Watson Supply Chain"/>
    <s v="Sterling Managed Services"/>
    <s v="Stuart (STUART) Power"/>
    <s v="CLDMS:CLD&amp;COG: Cloud Managed Services"/>
    <x v="0"/>
    <m/>
  </r>
  <r>
    <s v="OY-GN4V78K"/>
    <x v="1"/>
    <s v="US Federal"/>
    <s v="Defense Health Agency"/>
    <s v="DoD/VA IPO (DHA)_VHMS_Blockchain(bluemix)"/>
    <x v="3"/>
    <x v="1"/>
    <m/>
    <m/>
    <x v="0"/>
    <x v="12"/>
    <d v="2017-10-10T00:00:00"/>
    <s v="01/18/2017 02:15pm"/>
    <x v="3"/>
    <d v="2017-10-10T00:00:00"/>
    <n v="100000"/>
    <n v="9.9999999999999992E-2"/>
    <n v="12"/>
    <s v="07/20/2017 01:32am"/>
    <s v="Stretch"/>
    <x v="13"/>
    <s v="Watson Data Platform"/>
    <s v="Blmx Public for Analytics"/>
    <s v="SCOTT J. (SCOTT) HORTON"/>
    <s v="NONE:No code/solution involved"/>
    <x v="0"/>
    <m/>
  </r>
  <r>
    <s v="HS-3BJDGPO"/>
    <x v="2"/>
    <s v="ASEAN"/>
    <s v="FRESH TURF PTE LTD                                                    "/>
    <s v="HSBN"/>
    <x v="6"/>
    <x v="1"/>
    <m/>
    <m/>
    <x v="0"/>
    <x v="10"/>
    <d v="2017-10-17T00:00:00"/>
    <d v="2017-07-18T00:00:00"/>
    <x v="3"/>
    <d v="2017-10-17T00:00:00"/>
    <n v="100000"/>
    <n v="9.9999999999999992E-2"/>
    <n v="12"/>
    <d v="2017-07-20T00:00:00"/>
    <s v="NIR"/>
    <x v="5"/>
    <s v="Industry Platform"/>
    <s v="High Security Business Network"/>
    <s v="NEO, JEAN CHIN YIN (Jean Chin Yin)"/>
    <s v="NONE"/>
    <x v="0"/>
    <m/>
  </r>
  <r>
    <s v="5B-6GVQK3S"/>
    <x v="2"/>
    <s v="ASEAN"/>
    <s v="BCS INFORMATION SYSTEMS                                               "/>
    <s v="HSBN"/>
    <x v="0"/>
    <x v="1"/>
    <m/>
    <m/>
    <x v="0"/>
    <x v="0"/>
    <d v="2017-10-05T00:00:00"/>
    <d v="2017-05-11T00:00:00"/>
    <x v="0"/>
    <d v="2017-10-05T00:00:00"/>
    <n v="100000"/>
    <n v="9.9999999999999992E-2"/>
    <n v="12"/>
    <d v="2017-07-20T00:00:00"/>
    <s v="NIR"/>
    <x v="5"/>
    <s v="Industry Platform"/>
    <s v="High Security Business Network"/>
    <s v="NG, JANET MUI CHENG (Janet Mui Cheng)"/>
    <s v="NONE"/>
    <x v="0"/>
    <m/>
  </r>
  <r>
    <s v="07-O6D74N6"/>
    <x v="0"/>
    <s v="CEE"/>
    <s v="BANK PEKAO SA-GRUPA PEKAO S.A."/>
    <s v="Blockchain Garage + Blockchain for FSS"/>
    <x v="0"/>
    <x v="1"/>
    <m/>
    <m/>
    <x v="0"/>
    <x v="0"/>
    <d v="2017-10-20T00:00:00"/>
    <s v="05/16/2017 07:36am"/>
    <x v="3"/>
    <d v="2017-10-20T00:00:00"/>
    <n v="100000"/>
    <n v="9.9999999999999992E-2"/>
    <n v="12"/>
    <s v="07/27/2017 01:32am"/>
    <s v="Key stretch"/>
    <x v="5"/>
    <s v="Industry Platform"/>
    <s v="High Security Business Network"/>
    <s v="PRZEMYSLAW J. (PRZEMYSLAW) SIENKIEWICZ"/>
    <s v="DEVCNAPP:CLD&amp;COG: Develop cloud native apps"/>
    <x v="0"/>
    <m/>
  </r>
  <r>
    <s v="1Y-KVPSBNR"/>
    <x v="3"/>
    <s v="SSA"/>
    <s v="SEGUROS GENERALES SURAMERICANA S.A                                    "/>
    <s v="Blockchain sobre Bluemix"/>
    <x v="0"/>
    <x v="1"/>
    <m/>
    <m/>
    <x v="1"/>
    <x v="6"/>
    <d v="2017-07-19T00:00:00"/>
    <d v="2017-03-23T00:00:00"/>
    <x v="3"/>
    <d v="2017-10-27T00:00:00"/>
    <n v="100000"/>
    <n v="9.9999999999999992E-2"/>
    <n v="12"/>
    <d v="2017-07-24T00:00:00"/>
    <s v="Key stretch"/>
    <x v="5"/>
    <s v="Industry Platform"/>
    <s v="High Security Business Network"/>
    <s v="HERRERA ACOSTA MADIEDO, JUAN FRANCISCO"/>
    <m/>
    <x v="0"/>
    <m/>
  </r>
  <r>
    <s v="1D-844KBF8"/>
    <x v="4"/>
    <s v="MEA"/>
    <s v="DENIZBANK A S"/>
    <s v="Blockchain Trade Finance"/>
    <x v="0"/>
    <x v="1"/>
    <m/>
    <m/>
    <x v="0"/>
    <x v="0"/>
    <d v="2017-12-20T00:00:00"/>
    <s v="06/21/2017 03:20am"/>
    <x v="3"/>
    <d v="2017-12-20T00:00:00"/>
    <n v="100000"/>
    <n v="9.9999999999999992E-2"/>
    <n v="12"/>
    <s v="07/06/2017 01:32am"/>
    <s v="NIR"/>
    <x v="5"/>
    <s v="Industry Platform"/>
    <s v="High Security Business Network"/>
    <s v="SIMGE (Simge) ALPARGUN"/>
    <s v="ISA-BankFS08-Blockchain"/>
    <x v="0"/>
    <m/>
  </r>
  <r>
    <s v="0R-ETGYL4H"/>
    <x v="1"/>
    <s v="US Communica/CSI"/>
    <s v="Operation Green Zone                                                  "/>
    <s v="HSBN for Operationa Green Zone &amp; Foundation for 5; Protecting Veterans and P"/>
    <x v="6"/>
    <x v="1"/>
    <m/>
    <m/>
    <x v="1"/>
    <x v="10"/>
    <d v="2017-09-30T00:00:00"/>
    <d v="2017-05-22T00:00:00"/>
    <x v="3"/>
    <d v="2017-09-30T00:00:00"/>
    <n v="100000"/>
    <n v="9.9999999999999992E-2"/>
    <n v="12"/>
    <d v="2017-07-06T00:00:00"/>
    <s v="Stretch"/>
    <x v="5"/>
    <s v="Industry Platform"/>
    <s v="High Security Business Network"/>
    <s v="Eckstrom, Thomas A (Tom)"/>
    <m/>
    <x v="0"/>
    <m/>
  </r>
  <r>
    <s v="94-VU67JFZ"/>
    <x v="1"/>
    <s v="US Communica/CSI"/>
    <s v="OPERATION GREEN ZONE                                                  "/>
    <s v="HSBN for Operation Green Zone &amp; Foundation for 5; Protecting Veterans and Pu"/>
    <x v="6"/>
    <x v="1"/>
    <m/>
    <m/>
    <x v="1"/>
    <x v="10"/>
    <d v="2017-07-28T00:00:00"/>
    <d v="2017-06-13T00:00:00"/>
    <x v="3"/>
    <d v="2017-07-28T00:00:00"/>
    <n v="100000"/>
    <n v="9.9999999999999992E-2"/>
    <n v="12"/>
    <d v="2017-06-22T00:00:00"/>
    <s v="Stretch"/>
    <x v="5"/>
    <s v="Industry Platform"/>
    <s v="High Security Business Network"/>
    <s v="Demers, Teresa M."/>
    <s v="NONE"/>
    <x v="0"/>
    <m/>
  </r>
  <r>
    <s v="J2-P26FMUW"/>
    <x v="1"/>
    <s v="US Finance Service"/>
    <s v="THE BANK OF NEW YORK MELLON CORP"/>
    <s v="IBM Blockchain for Corporate Trust"/>
    <x v="0"/>
    <x v="1"/>
    <m/>
    <m/>
    <x v="1"/>
    <x v="0"/>
    <d v="2017-09-22T00:00:00"/>
    <s v="03/27/2017 01:36pm"/>
    <x v="3"/>
    <d v="2017-09-22T00:00:00"/>
    <n v="100000"/>
    <n v="9.9999999999999992E-2"/>
    <n v="12"/>
    <s v="07/13/2017 01:32am"/>
    <s v="Stretch"/>
    <x v="5"/>
    <s v="Industry Platform"/>
    <s v="High Security Business Network"/>
    <s v="DENNIS J. (Dennis) REARDON"/>
    <s v="BLKHSBN:HW SP: Blockchain High Sec Bus Netwk Blmix, CLOUD1:All Cloud Sales other than to Cloud SPs"/>
    <x v="0"/>
    <m/>
  </r>
  <r>
    <s v="F3-HYDUXUK"/>
    <x v="2"/>
    <s v="Korea"/>
    <s v="KOREA INVESTMENT HOLDINGS CO,L TD"/>
    <s v="[KIS]Blockchain PoC for Securities"/>
    <x v="0"/>
    <x v="1"/>
    <m/>
    <m/>
    <x v="0"/>
    <x v="0"/>
    <d v="2017-11-24T00:00:00"/>
    <s v="07/05/2017 12:45am"/>
    <x v="3"/>
    <d v="2017-11-24T00:00:00"/>
    <n v="100000"/>
    <n v="9.9999999999999992E-2"/>
    <n v="12"/>
    <s v="07/06/2017 01:32am"/>
    <s v="Stretch"/>
    <x v="5"/>
    <s v="Industry Platform"/>
    <s v="IBM Support for Hyperledger Fabric"/>
    <s v="Sung Wook (SUNG WOOK) Yang"/>
    <s v="ISA-BankFS08-Blockchain"/>
    <x v="0"/>
    <m/>
  </r>
  <r>
    <s v="PH-O698LCY"/>
    <x v="2"/>
    <s v="Korea"/>
    <s v="HANHWA SECURITIES"/>
    <s v="[HWIS]Blockchain PoC"/>
    <x v="0"/>
    <x v="1"/>
    <m/>
    <m/>
    <x v="0"/>
    <x v="0"/>
    <d v="2017-11-17T00:00:00"/>
    <s v="04/28/2017 12:15am"/>
    <x v="3"/>
    <d v="2017-11-17T00:00:00"/>
    <n v="100000"/>
    <n v="9.9999999999999992E-2"/>
    <n v="12"/>
    <s v="07/06/2017 01:32am"/>
    <s v="Stretch"/>
    <x v="5"/>
    <s v="Industry Platform"/>
    <s v="IBM Support for Hyperledger Fabric"/>
    <s v="Sung Wook (SUNG WOOK) Yang"/>
    <s v="ISA-BankInsFS09SEC-Security"/>
    <x v="0"/>
    <m/>
  </r>
  <r>
    <s v="WJ-PVGA5GX"/>
    <x v="2"/>
    <s v="ASEAN"/>
    <s v="INVICTUS GROUP PTE. LTD                                               "/>
    <s v="HSBN"/>
    <x v="6"/>
    <x v="1"/>
    <m/>
    <m/>
    <x v="0"/>
    <x v="10"/>
    <d v="2017-10-17T00:00:00"/>
    <d v="2017-07-18T00:00:00"/>
    <x v="1"/>
    <d v="2017-10-17T00:00:00"/>
    <n v="100000"/>
    <n v="9.9999999999999992E-2"/>
    <n v="12"/>
    <d v="2017-07-20T00:00:00"/>
    <s v="NIR"/>
    <x v="5"/>
    <s v="Industry Platform"/>
    <s v="UNK - Blockchain Platforms"/>
    <s v="NEO, JEAN CHIN YIN (Jean Chin Yin)"/>
    <s v="NONE"/>
    <x v="0"/>
    <m/>
  </r>
  <r>
    <s v="NN-BE83TF4"/>
    <x v="0"/>
    <s v="DACH"/>
    <s v="GKV-Spitzenverband                                                    "/>
    <s v="Ausschreibung Transplantationsregister"/>
    <x v="0"/>
    <x v="1"/>
    <m/>
    <m/>
    <x v="1"/>
    <x v="6"/>
    <d v="2017-09-01T00:00:00"/>
    <d v="2017-07-03T00:00:00"/>
    <x v="1"/>
    <d v="2017-09-01T00:00:00"/>
    <n v="100000"/>
    <n v="9.9999999999999992E-2"/>
    <n v="12"/>
    <d v="2017-07-06T00:00:00"/>
    <s v="NIR"/>
    <x v="5"/>
    <s v="Industry Platform"/>
    <s v="UNK - Blockchain Platforms"/>
    <s v="Zengerling, Knut"/>
    <m/>
    <x v="0"/>
    <m/>
  </r>
  <r>
    <s v="G5-M4PTXTM"/>
    <x v="0"/>
    <s v="Italy"/>
    <s v="SIA SPA                                                               "/>
    <s v="Blockchain HSBN"/>
    <x v="0"/>
    <x v="1"/>
    <m/>
    <m/>
    <x v="0"/>
    <x v="0"/>
    <d v="2017-12-31T00:00:00"/>
    <d v="2017-03-31T00:00:00"/>
    <x v="1"/>
    <d v="2017-12-31T00:00:00"/>
    <n v="100000"/>
    <n v="9.9999999999999992E-2"/>
    <n v="12"/>
    <d v="2017-04-06T00:00:00"/>
    <s v="NIR"/>
    <x v="5"/>
    <s v="Industry Platform"/>
    <s v="UNK - Blockchain Platforms"/>
    <s v="Spagnoli, Cristina"/>
    <s v="BLKHSBN"/>
    <x v="0"/>
    <m/>
  </r>
  <r>
    <s v="2K-EUAVEZO"/>
    <x v="0"/>
    <s v="BeNeLux"/>
    <s v="KORPS LANDELIJKE POLITIEDIENSTEN"/>
    <s v="Blockchain Voertuigcriminaliteit"/>
    <x v="3"/>
    <x v="1"/>
    <m/>
    <m/>
    <x v="0"/>
    <x v="12"/>
    <d v="2017-12-22T00:00:00"/>
    <s v="06/29/2017 08:23am"/>
    <x v="1"/>
    <d v="2017-12-22T00:00:00"/>
    <n v="100000"/>
    <n v="9.9999999999999992E-2"/>
    <n v="12"/>
    <s v="07/06/2017 01:32am"/>
    <s v="Stretch"/>
    <x v="5"/>
    <s v="Industry Platform"/>
    <m/>
    <s v="Gerlof (GEERLOF) Du Bois"/>
    <s v="BLKHSBN:HW SP: Blockchain High Sec Bus Netwk Blmix"/>
    <x v="0"/>
    <m/>
  </r>
  <r>
    <s v="EK-TFLE34G"/>
    <x v="3"/>
    <s v="Mexico"/>
    <s v="BANCO MERCANTIL DEL NORTE, S.A., INSTITUCIÓN DE BANCA MULTIPLE, GRUPO FINANCIERO BANORTE"/>
    <s v="Blockchain PoC"/>
    <x v="0"/>
    <x v="1"/>
    <m/>
    <m/>
    <x v="0"/>
    <x v="0"/>
    <d v="2017-10-30T00:00:00"/>
    <s v="07/04/2017 02:11pm"/>
    <x v="1"/>
    <d v="2017-10-30T00:00:00"/>
    <n v="100000"/>
    <n v="9.9999999999999992E-2"/>
    <n v="12"/>
    <s v="07/06/2017 01:32am"/>
    <s v="Stretch"/>
    <x v="5"/>
    <s v="Industry Platform"/>
    <m/>
    <s v="Ricardo (RICARDO) Medina Palomar"/>
    <m/>
    <x v="0"/>
    <m/>
  </r>
  <r>
    <s v="TQ-87R8GMX"/>
    <x v="4"/>
    <s v="MEA"/>
    <s v="TURK HAVA YOLLARI A.O. ATATURK HAVALIMANI"/>
    <s v="Blockchain Garage"/>
    <x v="2"/>
    <x v="1"/>
    <m/>
    <m/>
    <x v="0"/>
    <x v="7"/>
    <d v="2017-12-31T00:00:00"/>
    <s v="06/21/2017 04:44am"/>
    <x v="4"/>
    <d v="2017-12-31T00:00:00"/>
    <n v="100000"/>
    <n v="9.9999999999999992E-2"/>
    <n v="12"/>
    <s v="06/22/2017 01:32am"/>
    <s v="NIR"/>
    <x v="5"/>
    <s v="Industry Platform"/>
    <m/>
    <s v="MUSTAFA (Mustafa) ADACAL"/>
    <m/>
    <x v="0"/>
    <m/>
  </r>
  <r>
    <s v="6O-SJAK955"/>
    <x v="1"/>
    <s v="US Distribution"/>
    <s v="SOUTHEASTERN GROCERS, LLC"/>
    <s v="Blockchain - from z Council"/>
    <x v="2"/>
    <x v="1"/>
    <m/>
    <m/>
    <x v="0"/>
    <x v="3"/>
    <d v="2017-10-27T00:00:00"/>
    <s v="06/26/2017 04:14pm"/>
    <x v="1"/>
    <d v="2017-10-27T00:00:00"/>
    <n v="100000"/>
    <n v="9.9999999999999992E-2"/>
    <n v="12"/>
    <s v="06/29/2017 01:32am"/>
    <s v="NIR"/>
    <x v="5"/>
    <s v="Industry Platform"/>
    <m/>
    <s v="Kenishia A. (Kenishia) Callaway"/>
    <m/>
    <x v="0"/>
    <m/>
  </r>
  <r>
    <s v="YB-C25SB9J"/>
    <x v="1"/>
    <s v="US Distribution"/>
    <s v="SEABOARD MARINE, LTD., INC."/>
    <s v="Andrew Verdesca sent inquiry to VP, IT, Miguel Peruyero, about leveraging IBM Blockchain in their international shipping operations.  Miguel agreed to meet in his Miami office on July 25th to discuss."/>
    <x v="2"/>
    <x v="1"/>
    <m/>
    <m/>
    <x v="0"/>
    <x v="7"/>
    <d v="2017-10-17T00:00:00"/>
    <s v="07/19/2017 12:22pm"/>
    <x v="1"/>
    <d v="2017-10-17T00:00:00"/>
    <n v="100000"/>
    <n v="9.9999999999999992E-2"/>
    <n v="12"/>
    <s v="07/20/2017 01:32am"/>
    <s v="Stretch"/>
    <x v="5"/>
    <s v="Industry Platform"/>
    <m/>
    <s v="Andrew J. (Andrew) Verdesca"/>
    <m/>
    <x v="0"/>
    <m/>
  </r>
  <r>
    <s v="YH-5FY5ID1"/>
    <x v="1"/>
    <s v="US Industrial"/>
    <s v="SIEMENS MEDICAL SOLUTIONS USA INC"/>
    <s v="Blockchain for Siemens Oil &amp; Gas Operations"/>
    <x v="3"/>
    <x v="1"/>
    <m/>
    <m/>
    <x v="0"/>
    <x v="11"/>
    <d v="2017-12-31T00:00:00"/>
    <s v="07/20/2017 01:43pm"/>
    <x v="1"/>
    <d v="2017-12-31T00:00:00"/>
    <n v="100000"/>
    <n v="9.9999999999999992E-2"/>
    <n v="12"/>
    <s v="07/27/2017 01:32am"/>
    <s v="NIR"/>
    <x v="5"/>
    <s v="Industry Platform"/>
    <m/>
    <s v="ELIAS A. (Eli) MCKINNEY"/>
    <m/>
    <x v="0"/>
    <m/>
  </r>
  <r>
    <s v="W2-XWJ5QTI"/>
    <x v="1"/>
    <s v="US Public"/>
    <s v="BAXTER HEALTHCARE CORPORATION"/>
    <s v="Blockchain: Gross-to-Net"/>
    <x v="3"/>
    <x v="1"/>
    <m/>
    <m/>
    <x v="1"/>
    <x v="11"/>
    <d v="2017-09-30T00:00:00"/>
    <s v="03/28/2017 06:47pm"/>
    <x v="4"/>
    <d v="2017-09-30T00:00:00"/>
    <n v="100000"/>
    <n v="9.9999999999999992E-2"/>
    <n v="12"/>
    <s v="03/30/2017 01:32am"/>
    <s v="NIR"/>
    <x v="5"/>
    <s v="Industry Platform"/>
    <m/>
    <s v="WILLIAM A. (Bill) YAGER"/>
    <m/>
    <x v="0"/>
    <m/>
  </r>
  <r>
    <s v="DW-ZH3FAT0"/>
    <x v="2"/>
    <s v="Korea"/>
    <s v="LG ELECTRONICS HQ"/>
    <s v="LG전자 B2B세탁기 IoT and BlockChain"/>
    <x v="1"/>
    <x v="1"/>
    <m/>
    <m/>
    <x v="1"/>
    <x v="5"/>
    <d v="2017-09-21T00:00:00"/>
    <s v="04/12/2017 02:07am"/>
    <x v="4"/>
    <d v="2017-09-21T00:00:00"/>
    <n v="100000"/>
    <n v="9.9999999999999992E-2"/>
    <n v="1"/>
    <s v="04/13/2017 01:32am"/>
    <s v="Stretch"/>
    <x v="1"/>
    <s v="Platform &amp; Industry Solutions"/>
    <m/>
    <s v="YONG DEOK (Yong Deok) KIM"/>
    <s v="BLKHSBN:HW SP: Blockchain High Sec Bus Netwk Blmix, EMBIoT:GBS Embed Internet of Things, ZBLKPOC:HW SP: Blockchain Proof of Concept"/>
    <x v="0"/>
    <m/>
  </r>
  <r>
    <s v="FT-I8FL65W"/>
    <x v="2"/>
    <s v="Korea"/>
    <s v="LOTTE CARD CO, LTD"/>
    <s v="Blockchain plaform"/>
    <x v="0"/>
    <x v="1"/>
    <m/>
    <m/>
    <x v="1"/>
    <x v="0"/>
    <d v="2017-09-29T00:00:00"/>
    <s v="06/14/2017 02:43am"/>
    <x v="3"/>
    <d v="2017-09-29T00:00:00"/>
    <n v="100000"/>
    <n v="9.9999999999999992E-2"/>
    <n v="24"/>
    <s v="06/15/2017 01:31am"/>
    <s v="NIR"/>
    <x v="8"/>
    <s v="Watson Platform"/>
    <s v="Wat Bluemix Premium"/>
    <s v="Chul Min (CHUL MIN) Park"/>
    <s v="ISA-999-NoSolutionSold"/>
    <x v="0"/>
    <m/>
  </r>
  <r>
    <s v="1W-H00GE4K"/>
    <x v="6"/>
    <s v="GCG"/>
    <s v="FIRST COMMERCIAL BANK"/>
    <s v="FCB Blockchain POC"/>
    <x v="0"/>
    <x v="1"/>
    <m/>
    <m/>
    <x v="1"/>
    <x v="0"/>
    <d v="2017-08-31T00:00:00"/>
    <s v="05/14/2017 08:55am"/>
    <x v="3"/>
    <d v="2017-08-31T00:00:00"/>
    <n v="99977"/>
    <n v="9.9976999999999996E-2"/>
    <n v="12"/>
    <s v="06/28/2017 12:24am"/>
    <s v="Stretch"/>
    <x v="0"/>
    <s v="Cognitive Process Transformation"/>
    <s v="CPR: Blockchain Consulting"/>
    <s v="Isaac (Isaac) Yeh"/>
    <s v="ISA-BankFS08-Blockchain"/>
    <x v="0"/>
    <m/>
  </r>
  <r>
    <s v="CA-XI17C8H"/>
    <x v="0"/>
    <s v="BeNeLux"/>
    <s v="KBC GROUP NV"/>
    <s v="PCR001 on DOU KBC Blockchain"/>
    <x v="0"/>
    <x v="0"/>
    <s v="Benelux, DE,FR"/>
    <m/>
    <x v="1"/>
    <x v="0"/>
    <d v="2017-07-09T00:00:00"/>
    <s v="06/13/2017 04:53am"/>
    <x v="6"/>
    <d v="2017-07-09T00:00:00"/>
    <n v="99115"/>
    <n v="9.9114999999999995E-2"/>
    <n v="12"/>
    <s v="07/26/2017 05:39am"/>
    <s v="Won"/>
    <x v="3"/>
    <s v="Lab Services"/>
    <s v="App Platform DevOps SW Svcs"/>
    <s v="Francois (FRANCOIS) Voortman"/>
    <s v="NONE:No code/solution involved"/>
    <x v="0"/>
    <m/>
  </r>
  <r>
    <s v="28-44NM3IZ"/>
    <x v="1"/>
    <s v="US Distribution"/>
    <s v="GOLDEN STATE FOODS CORP"/>
    <s v="GSF - BMG Blockchain - GBS DOU"/>
    <x v="2"/>
    <x v="1"/>
    <m/>
    <m/>
    <x v="1"/>
    <x v="3"/>
    <d v="2017-08-04T00:00:00"/>
    <s v="07/25/2017 12:29pm"/>
    <x v="0"/>
    <d v="2017-08-04T00:00:00"/>
    <n v="98324"/>
    <n v="9.8323999999999995E-2"/>
    <n v="1"/>
    <s v="07/27/2017 01:32am"/>
    <s v="At Risk"/>
    <x v="3"/>
    <s v="Cloud Developer Service"/>
    <s v="IBM Bluemix Garage - Other"/>
    <s v="Matthew A. (Matt) Thomas"/>
    <s v="CLOUD1:All Cloud Sales other than to Cloud SPs"/>
    <x v="0"/>
    <m/>
  </r>
  <r>
    <s v="VV-KRN0PQV"/>
    <x v="0"/>
    <s v="Nordic"/>
    <s v="DSV A/S"/>
    <s v="DSV Blockchain MVP"/>
    <x v="2"/>
    <x v="1"/>
    <m/>
    <m/>
    <x v="1"/>
    <x v="7"/>
    <d v="2017-09-04T00:00:00"/>
    <s v="03/24/2017 07:36am"/>
    <x v="1"/>
    <d v="2017-09-04T00:00:00"/>
    <n v="98146"/>
    <n v="9.8145999999999997E-2"/>
    <n v="2"/>
    <s v="07/22/2017 11:53am"/>
    <s v="NIR"/>
    <x v="0"/>
    <s v="Cognitive Process Transformation"/>
    <m/>
    <s v="Karen Nørregaard (Karen Nørregaard) Rosenkrans"/>
    <s v="BLKHSBN:HW SP: Blockchain High Sec Bus Netwk Blmix"/>
    <x v="0"/>
    <m/>
  </r>
  <r>
    <s v="F4-PL9SEPZ"/>
    <x v="0"/>
    <s v="BeNeLux"/>
    <s v="Koopman Logistics Group BV"/>
    <s v="POC on Blockchain on eCMR"/>
    <x v="0"/>
    <x v="1"/>
    <m/>
    <m/>
    <x v="2"/>
    <x v="0"/>
    <d v="2017-06-30T00:00:00"/>
    <s v="04/05/2017 09:35am"/>
    <x v="6"/>
    <d v="2017-07-04T00:00:00"/>
    <n v="98000"/>
    <n v="9.799999999999999E-2"/>
    <n v="12"/>
    <s v="07/10/2017 07:15am"/>
    <s v="Won"/>
    <x v="0"/>
    <s v="Cognitive Process Transformation"/>
    <s v="CPR: Blockchain Consulting"/>
    <s v="F. (FRANS) Kempen"/>
    <s v="ISA-999-NoSolutionSold"/>
    <x v="0"/>
    <m/>
  </r>
  <r>
    <s v="OY-QRNDXPS"/>
    <x v="0"/>
    <s v="BeNeLux"/>
    <s v="Brainnet B.V.                                                         "/>
    <s v="TenneT Dig.Transformation consultancy-OH"/>
    <x v="4"/>
    <x v="1"/>
    <m/>
    <m/>
    <x v="2"/>
    <x v="8"/>
    <d v="2017-05-24T00:00:00"/>
    <d v="2017-03-15T00:00:00"/>
    <x v="6"/>
    <d v="2017-05-24T00:00:00"/>
    <n v="97600"/>
    <n v="9.7599999999999992E-2"/>
    <n v="9"/>
    <d v="2017-05-25T00:00:00"/>
    <s v="Won"/>
    <x v="0"/>
    <s v="Cog Process Trnsfmtn"/>
    <s v="CPR: Blockchain Consulting"/>
    <s v="Boon, J M (Hanny)"/>
    <m/>
    <x v="0"/>
    <m/>
  </r>
  <r>
    <s v="TJ-FRPFTTS"/>
    <x v="6"/>
    <s v="GCG"/>
    <s v="EVERGREEN INTERNATIONAL CORP"/>
    <s v="Evergreen Blockchain"/>
    <x v="2"/>
    <x v="1"/>
    <m/>
    <m/>
    <x v="1"/>
    <x v="7"/>
    <d v="2017-09-29T00:00:00"/>
    <s v="11/11/2016 12:14am"/>
    <x v="3"/>
    <d v="2017-09-29T00:00:00"/>
    <n v="97380"/>
    <n v="9.7379999999999994E-2"/>
    <n v="12"/>
    <s v="07/20/2017 01:47am"/>
    <s v="Stretch"/>
    <x v="0"/>
    <s v="Cognitive Process Transformation"/>
    <s v="CPR: Blockchain Consulting"/>
    <s v="HAN (HAN) LIN"/>
    <s v="COGAPPS:CLD&amp;COG: Create cognitive applications"/>
    <x v="0"/>
    <m/>
  </r>
  <r>
    <s v="0K-ZPB2PY3"/>
    <x v="6"/>
    <s v="GCG"/>
    <s v="Beijing neng lian zhong he Science                                    "/>
    <s v="PRODUCT的A,B,C系统部分部署运维等工作"/>
    <x v="3"/>
    <x v="1"/>
    <m/>
    <m/>
    <x v="1"/>
    <x v="12"/>
    <d v="2017-08-31T00:00:00"/>
    <d v="2016-08-24T00:00:00"/>
    <x v="6"/>
    <d v="2017-08-31T00:00:00"/>
    <n v="96993"/>
    <n v="9.6992999999999996E-2"/>
    <n v="12"/>
    <d v="2017-07-22T00:00:00"/>
    <s v="At Risk"/>
    <x v="0"/>
    <s v="Cog Process Trnsfmtn"/>
    <s v="CPR: Blockchain Consulting"/>
    <s v="LU, QING"/>
    <m/>
    <x v="0"/>
    <m/>
  </r>
  <r>
    <s v="X6-BK9X2RY"/>
    <x v="5"/>
    <s v="Japan"/>
    <s v="TOYOTA FINANCE CORPORATION"/>
    <s v="3Q17 CCSA TFC Blockchain 構想検討"/>
    <x v="1"/>
    <x v="1"/>
    <m/>
    <m/>
    <x v="0"/>
    <x v="1"/>
    <d v="2017-12-29T00:00:00"/>
    <s v="07/27/2017 02:10am"/>
    <x v="4"/>
    <d v="2017-12-29T00:00:00"/>
    <n v="95238"/>
    <n v="9.5237999999999989E-2"/>
    <n v="6"/>
    <s v="07/27/2017 02:10am"/>
    <s v="Stretch"/>
    <x v="0"/>
    <s v="Cognitive Process Transformation"/>
    <s v="CPR: Blockchain Consulting"/>
    <s v="Hideharu (HIDEHARU) Mochizuki"/>
    <s v="ZBLKPOC:HW SP: Blockchain Proof of Concept"/>
    <x v="0"/>
    <m/>
  </r>
  <r>
    <s v="VR-QLLEH14"/>
    <x v="5"/>
    <s v="Japan"/>
    <s v="AOMORI BANK,LTD., THE"/>
    <s v="Block Chain Step2"/>
    <x v="0"/>
    <x v="1"/>
    <m/>
    <m/>
    <x v="1"/>
    <x v="0"/>
    <d v="2017-09-11T00:00:00"/>
    <s v="08/04/2015 09:10pm"/>
    <x v="3"/>
    <d v="2017-09-11T00:00:00"/>
    <n v="95238"/>
    <n v="9.5237999999999989E-2"/>
    <n v="6"/>
    <s v="04/06/2017 01:32am"/>
    <s v="Stretch"/>
    <x v="3"/>
    <s v="Cloud Developer Service"/>
    <s v="IBM Bluemix Garage - Architecture"/>
    <s v="Akio (AKIO) Koike"/>
    <s v="ASASERVC:Cloud Business Solution (CBS), BLUEMIXX:GBS Bluemix Custom Application Services"/>
    <x v="0"/>
    <m/>
  </r>
  <r>
    <s v="QR-I5RM28B"/>
    <x v="5"/>
    <s v="Japan"/>
    <s v="KIYO BANK,LTD., THE"/>
    <s v="紀陽銀行　BlockChain 検証"/>
    <x v="0"/>
    <x v="1"/>
    <m/>
    <m/>
    <x v="1"/>
    <x v="0"/>
    <d v="2017-09-14T00:00:00"/>
    <s v="06/15/2017 08:40pm"/>
    <x v="1"/>
    <d v="2017-12-29T00:00:00"/>
    <n v="95238"/>
    <n v="9.5237999999999989E-2"/>
    <n v="3"/>
    <s v="06/22/2017 01:32am"/>
    <s v="Stretch"/>
    <x v="3"/>
    <s v="Cloud Developer Service"/>
    <s v="IBM Bluemix Garage - Design Thinking"/>
    <s v="Mitsuhiro (MITSUHIRO) Hirai"/>
    <s v="ISA-BankFS08-Blockchain"/>
    <x v="0"/>
    <m/>
  </r>
  <r>
    <s v="3I-6M9R4IR"/>
    <x v="5"/>
    <s v="Japan"/>
    <s v="SUNREX CO.,LTD."/>
    <s v="【LDR】Bluemix Garage wvoice blockchain"/>
    <x v="6"/>
    <x v="1"/>
    <m/>
    <m/>
    <x v="1"/>
    <x v="10"/>
    <d v="2017-08-10T00:00:00"/>
    <s v="05/12/2017 04:49am"/>
    <x v="5"/>
    <d v="2017-08-10T00:00:00"/>
    <n v="95238"/>
    <n v="9.5237999999999989E-2"/>
    <n v="2"/>
    <s v="07/11/2017 06:34am"/>
    <s v="At Risk"/>
    <x v="3"/>
    <s v="Cloud Developer Service"/>
    <s v="IBM Bluemix Garage - Education"/>
    <s v="Yu (YU) Nishio"/>
    <s v="ISA-999-NoSolutionSold"/>
    <x v="0"/>
    <m/>
  </r>
  <r>
    <s v="Z2-1CL2P7P"/>
    <x v="5"/>
    <s v="Japan"/>
    <s v="KDDI SHINBASHI"/>
    <s v="auでんき向け Blockchain Garage"/>
    <x v="4"/>
    <x v="1"/>
    <m/>
    <m/>
    <x v="1"/>
    <x v="9"/>
    <d v="2017-09-29T00:00:00"/>
    <s v="06/24/2017 06:24am"/>
    <x v="3"/>
    <d v="2017-09-29T00:00:00"/>
    <n v="95238"/>
    <n v="9.5237999999999989E-2"/>
    <n v="2"/>
    <s v="07/20/2017 01:33am"/>
    <s v="Key stretch"/>
    <x v="3"/>
    <s v="Cloud Developer Service"/>
    <s v="IBM Bluemix Garage - MVP"/>
    <s v="Mikito (MIKITO) Ogata"/>
    <s v="ISA-TMECS13-BSS"/>
    <x v="0"/>
    <m/>
  </r>
  <r>
    <s v="3G-NQBN9KO"/>
    <x v="5"/>
    <s v="Japan"/>
    <s v="HOKURIKU BANK, LTD., THE"/>
    <s v="Blockchain POC"/>
    <x v="0"/>
    <x v="1"/>
    <m/>
    <m/>
    <x v="0"/>
    <x v="0"/>
    <d v="2017-12-29T00:00:00"/>
    <s v="03/01/2017 09:11am"/>
    <x v="1"/>
    <d v="2017-12-29T00:00:00"/>
    <n v="95238"/>
    <n v="9.5237999999999989E-2"/>
    <n v="3"/>
    <s v="04/06/2017 01:32am"/>
    <s v="Stretch"/>
    <x v="3"/>
    <s v="Cloud Developer Service"/>
    <s v="IBM Bluemix Garage - Other"/>
    <s v="Rika (RIKA) Sugiyama"/>
    <s v="ASASERVC:Cloud Business Solution (CBS)"/>
    <x v="0"/>
    <m/>
  </r>
  <r>
    <s v="2B-EEPCVH9"/>
    <x v="5"/>
    <s v="Japan"/>
    <s v="TOKYO STOCK EXCHANGE, INC."/>
    <s v="JPX:blockchain"/>
    <x v="0"/>
    <x v="1"/>
    <m/>
    <m/>
    <x v="0"/>
    <x v="0"/>
    <d v="2017-11-10T00:00:00"/>
    <s v="03/18/2016 10:12am"/>
    <x v="1"/>
    <d v="2017-11-10T00:00:00"/>
    <n v="95238"/>
    <n v="9.5237999999999989E-2"/>
    <n v="36"/>
    <s v="02/19/2017 02:16am"/>
    <s v="NIR"/>
    <x v="3"/>
    <s v="Cloud Unit Services"/>
    <m/>
    <s v="Akihiko (AKIHIKO) Mohri"/>
    <s v="ISA-EDUPE03-Finance&amp;Ops"/>
    <x v="0"/>
    <m/>
  </r>
  <r>
    <s v="SC-FZO2GDI"/>
    <x v="5"/>
    <s v="Japan"/>
    <s v="NISSAN MOTOR CO.,LTD."/>
    <s v="Block Chain PoC for Integrated Procurement"/>
    <x v="1"/>
    <x v="1"/>
    <m/>
    <m/>
    <x v="0"/>
    <x v="1"/>
    <d v="2017-12-29T00:00:00"/>
    <s v="06/13/2017 08:41am"/>
    <x v="1"/>
    <d v="2017-12-29T00:00:00"/>
    <n v="95238"/>
    <n v="9.5237999999999989E-2"/>
    <n v="12"/>
    <s v="06/15/2017 01:32am"/>
    <s v="NIR"/>
    <x v="3"/>
    <s v="Cloud Developer Service"/>
    <m/>
    <s v="Jiro (JIRO) Yanai"/>
    <s v="CLOUD1:All Cloud Sales other than to Cloud SPs"/>
    <x v="0"/>
    <m/>
  </r>
  <r>
    <s v="IC-C5X6QRK"/>
    <x v="5"/>
    <s v="Japan"/>
    <s v="OITA BANK,LTD., THE                                                   "/>
    <s v="大分銀行BC検討WSプロジェクト"/>
    <x v="0"/>
    <x v="1"/>
    <m/>
    <m/>
    <x v="0"/>
    <x v="0"/>
    <d v="2017-10-31T00:00:00"/>
    <d v="2017-04-13T00:00:00"/>
    <x v="1"/>
    <m/>
    <n v="95238"/>
    <n v="9.5237999999999989E-2"/>
    <n v="3"/>
    <d v="2017-04-20T00:00:00"/>
    <s v="NIR"/>
    <x v="0"/>
    <s v="Cog Process Trnsfmtn"/>
    <s v="CPR: Blockchain Consulting"/>
    <s v="Kimura, Norihisa"/>
    <s v="ZBLKPOC"/>
    <x v="0"/>
    <m/>
  </r>
  <r>
    <s v="GV-AFXX85R"/>
    <x v="5"/>
    <s v="Japan"/>
    <s v="WASEDA UNIV."/>
    <s v="Blockchain_POC"/>
    <x v="3"/>
    <x v="1"/>
    <m/>
    <m/>
    <x v="1"/>
    <x v="12"/>
    <d v="2017-08-31T00:00:00"/>
    <s v="08/31/2016 12:39am"/>
    <x v="1"/>
    <d v="2017-08-31T00:00:00"/>
    <n v="95238"/>
    <n v="9.5237999999999989E-2"/>
    <n v="3"/>
    <s v="03/18/2017 07:04pm"/>
    <s v="Key stretch"/>
    <x v="0"/>
    <s v="Cloud Application Innovation"/>
    <s v="CAI Accel App Dev &amp; Integration - Bluemix"/>
    <s v="Kohichiroh (KOHICHIROH) Hohri"/>
    <s v="ISA-BankFMFS03PAY-Payments"/>
    <x v="0"/>
    <m/>
  </r>
  <r>
    <s v="B5-BS9A9LJ"/>
    <x v="5"/>
    <s v="Japan"/>
    <s v="YAMAGUCHI FINANCIAL GROUP, INC."/>
    <s v="YMFG BlockChain PoC"/>
    <x v="0"/>
    <x v="1"/>
    <m/>
    <m/>
    <x v="1"/>
    <x v="0"/>
    <d v="2017-09-29T00:00:00"/>
    <s v="09/27/2016 09:45pm"/>
    <x v="0"/>
    <d v="2017-09-29T00:00:00"/>
    <n v="95238"/>
    <n v="9.5237999999999989E-2"/>
    <n v="3"/>
    <s v="06/29/2017 01:32am"/>
    <s v="NIR"/>
    <x v="0"/>
    <s v="Cloud Application Innovation"/>
    <s v="CAI Accel App Dev &amp; Integration - Private no-Cloud"/>
    <s v="Hiroaki (HIROAKI) Omata"/>
    <s v="ASASERVC:Cloud Business Solution (CBS), ISA-BankFMFS03CST-CoreBankMod"/>
    <x v="0"/>
    <m/>
  </r>
  <r>
    <s v="TR-AS5VCBB"/>
    <x v="5"/>
    <s v="Japan"/>
    <s v="HITACHI, LTD."/>
    <s v="Hitachi BlockChain 2017 Q4"/>
    <x v="6"/>
    <x v="1"/>
    <m/>
    <m/>
    <x v="0"/>
    <x v="10"/>
    <d v="2017-12-25T00:00:00"/>
    <s v="03/10/2017 12:53am"/>
    <x v="3"/>
    <d v="2017-12-25T00:00:00"/>
    <n v="95238"/>
    <n v="9.5237999999999989E-2"/>
    <n v="12"/>
    <s v="07/06/2017 01:31am"/>
    <s v="Stretch"/>
    <x v="0"/>
    <s v="Cloud Application Innovation"/>
    <s v="CAI Big Data Srvs Blockchain on Big Data"/>
    <s v="Yoshimi (YOSHIMI) Miyazaki"/>
    <s v="ISA-999-NoSolutionSold"/>
    <x v="0"/>
    <m/>
  </r>
  <r>
    <s v="ZV-0MM2C8B"/>
    <x v="5"/>
    <s v="Japan"/>
    <s v="MITSUBISHI UFJ TRUST AND BANKING C"/>
    <s v="データ信託構想コンサルフェーズ(Blockchain)"/>
    <x v="0"/>
    <x v="0"/>
    <s v="India"/>
    <s v="Will get involved"/>
    <x v="1"/>
    <x v="0"/>
    <d v="2017-09-27T00:00:00"/>
    <s v="09/28/2016 10:34pm"/>
    <x v="0"/>
    <d v="2017-09-27T00:00:00"/>
    <n v="95238"/>
    <n v="9.5237999999999989E-2"/>
    <n v="3"/>
    <s v="07/13/2017 01:32am"/>
    <s v="NIR"/>
    <x v="0"/>
    <s v="Cloud Application Innovation"/>
    <s v="CAI Cloud Operating Model"/>
    <s v="Haruka (HARUKA) Homma"/>
    <s v="ASASERVC:Cloud Business Solution (CBS), ZBLKPOC:HW SP: Blockchain Proof of Concept"/>
    <x v="0"/>
    <m/>
  </r>
  <r>
    <s v="7E-8IICCJK"/>
    <x v="5"/>
    <s v="Japan"/>
    <s v="JAPAN HOUSING FINANCE AGENCY"/>
    <s v="Blockchain：プロトタイプ検証サービス"/>
    <x v="0"/>
    <x v="1"/>
    <m/>
    <m/>
    <x v="0"/>
    <x v="0"/>
    <d v="2017-12-15T00:00:00"/>
    <s v="01/17/2017 01:36am"/>
    <x v="1"/>
    <d v="2017-12-15T00:00:00"/>
    <n v="95238"/>
    <n v="9.5237999999999989E-2"/>
    <n v="3"/>
    <s v="03/27/2017 07:59pm"/>
    <s v="NIR"/>
    <x v="0"/>
    <s v="Cognitive Process Transformation"/>
    <s v="CPR: Blockchain Consulting"/>
    <s v="Takayuki (TAKAYUKI) Matsumoto"/>
    <s v="BLKHSBN:HW SP: Blockchain High Sec Bus Netwk Blmix, ZBLKPOC:HW SP: Blockchain Proof of Concept"/>
    <x v="0"/>
    <m/>
  </r>
  <r>
    <s v="4T-15CYK0R"/>
    <x v="5"/>
    <s v="Japan"/>
    <s v="HONDA R&amp;D CO.,LTD."/>
    <s v="DJ EF HGX Blockchain"/>
    <x v="1"/>
    <x v="1"/>
    <m/>
    <m/>
    <x v="1"/>
    <x v="1"/>
    <d v="2017-09-26T00:00:00"/>
    <s v="06/28/2017 04:23am"/>
    <x v="3"/>
    <d v="2017-09-26T00:00:00"/>
    <n v="95238"/>
    <n v="9.5237999999999989E-2"/>
    <n v="12"/>
    <s v="07/13/2017 01:32am"/>
    <s v="Stretch"/>
    <x v="0"/>
    <s v="Cognitive Process Transformation"/>
    <s v="CPR: Blockchain Consulting"/>
    <s v="Eiko (EIKO) Fukami"/>
    <s v="ISA-BankFS08-Blockchain"/>
    <x v="0"/>
    <m/>
  </r>
  <r>
    <s v="JC-MI7HD0P"/>
    <x v="5"/>
    <s v="Japan"/>
    <s v="SBI SECURITIES CO.,LTD."/>
    <s v="Blockchain　本番展開 要件定義"/>
    <x v="0"/>
    <x v="1"/>
    <m/>
    <m/>
    <x v="1"/>
    <x v="0"/>
    <d v="2017-08-31T00:00:00"/>
    <s v="11/18/2016 04:35am"/>
    <x v="3"/>
    <d v="2017-09-01T00:00:00"/>
    <n v="95238"/>
    <n v="9.5237999999999989E-2"/>
    <n v="3"/>
    <s v="07/06/2017 01:32am"/>
    <s v="Stretch"/>
    <x v="0"/>
    <s v="Cognitive Process Transformation"/>
    <s v="CPR: Blockchain Consulting"/>
    <s v="Akiko (AKIKO) Shinozaki"/>
    <s v="ASASERVC:Cloud Business Solution (CBS), BLUEMIXX:GBS Bluemix Custom Application Services, EMBCLOUD:GBS Embedded Cloud"/>
    <x v="0"/>
    <m/>
  </r>
  <r>
    <s v="MR-QQQ56TK"/>
    <x v="5"/>
    <s v="Japan"/>
    <s v="NTT COMWARE CORPORATION"/>
    <s v="ロジスコBlockchain/NTTロジスコ"/>
    <x v="4"/>
    <x v="1"/>
    <m/>
    <m/>
    <x v="1"/>
    <x v="9"/>
    <d v="2017-09-29T00:00:00"/>
    <s v="11/23/2016 01:34am"/>
    <x v="3"/>
    <d v="2017-09-29T00:00:00"/>
    <n v="95238"/>
    <n v="9.5237999999999989E-2"/>
    <n v="6"/>
    <s v="07/06/2017 01:33am"/>
    <s v="Stretch"/>
    <x v="0"/>
    <s v="Cognitive Process Transformation"/>
    <s v="CPR: Blockchain Consulting"/>
    <s v="Daizo (DAIZO) Tabuchi"/>
    <s v="ISA-TMECS11-CloudITAgility"/>
    <x v="0"/>
    <m/>
  </r>
  <r>
    <s v="NB-V4W6O98"/>
    <x v="5"/>
    <s v="Japan"/>
    <s v="SIBJ FINANCIAL GROUP CO. LTD."/>
    <s v="Blockchain System構築"/>
    <x v="0"/>
    <x v="1"/>
    <m/>
    <m/>
    <x v="1"/>
    <x v="0"/>
    <d v="2017-08-30T00:00:00"/>
    <s v="07/19/2017 07:38pm"/>
    <x v="3"/>
    <d v="2017-08-30T00:00:00"/>
    <n v="95238"/>
    <n v="9.5237999999999989E-2"/>
    <n v="2"/>
    <s v="07/27/2017 01:32am"/>
    <s v="Stretch"/>
    <x v="0"/>
    <s v="Cognitive Process Transformation"/>
    <s v="CPR: Blockchain Consulting"/>
    <s v="Shinji (SHINJI) Suzuki"/>
    <s v="ISA-999-NoSolutionSold"/>
    <x v="0"/>
    <m/>
  </r>
  <r>
    <s v="NE-UJ4X4LS"/>
    <x v="5"/>
    <s v="Japan"/>
    <s v="HONDA MOTOR CO., LTD."/>
    <s v="DE EF HM ITInov. Blockchain"/>
    <x v="1"/>
    <x v="1"/>
    <m/>
    <m/>
    <x v="1"/>
    <x v="1"/>
    <d v="2017-09-26T00:00:00"/>
    <s v="06/28/2017 04:38am"/>
    <x v="3"/>
    <d v="2017-09-26T00:00:00"/>
    <n v="95238"/>
    <n v="9.5237999999999989E-2"/>
    <n v="12"/>
    <s v="06/29/2017 01:32am"/>
    <s v="Stretch"/>
    <x v="0"/>
    <s v="Cognitive Process Transformation"/>
    <s v="CPR: Blockchain Consulting"/>
    <s v="Eiko (EIKO) Fukami"/>
    <s v="ISA-BankFS08-Blockchain"/>
    <x v="0"/>
    <m/>
  </r>
  <r>
    <s v="26-MFVEKGI"/>
    <x v="5"/>
    <s v="Japan"/>
    <s v="BANK OF FUKUOKA, LTD., THE"/>
    <s v="Block Chain POC"/>
    <x v="0"/>
    <x v="1"/>
    <m/>
    <m/>
    <x v="1"/>
    <x v="0"/>
    <d v="2017-09-29T00:00:00"/>
    <s v="03/08/2016 05:10am"/>
    <x v="0"/>
    <d v="2017-09-29T00:00:00"/>
    <n v="95238"/>
    <n v="9.5237999999999989E-2"/>
    <n v="3"/>
    <s v="06/29/2017 01:32am"/>
    <s v="Stretch"/>
    <x v="0"/>
    <s v="Cognitive Process Transformation"/>
    <s v="CPS: Payments"/>
    <s v="Yohhei (YOHHEI) Togashi"/>
    <s v="BLUEMIXX:GBS Bluemix Custom Application Services"/>
    <x v="0"/>
    <m/>
  </r>
  <r>
    <s v="E1-KF5UE13"/>
    <x v="5"/>
    <s v="Japan"/>
    <s v="DENSO CORPORATION"/>
    <s v="DENSO ADAS Blockchain OTA Business Strategy Consul"/>
    <x v="1"/>
    <x v="1"/>
    <m/>
    <m/>
    <x v="1"/>
    <x v="1"/>
    <d v="2017-09-08T00:00:00"/>
    <s v="05/04/2017 10:08pm"/>
    <x v="1"/>
    <d v="2017-09-08T00:00:00"/>
    <n v="95238"/>
    <n v="9.5237999999999989E-2"/>
    <n v="2"/>
    <s v="05/04/2017 10:08pm"/>
    <s v="Stretch"/>
    <x v="0"/>
    <s v="iX Growth Platform"/>
    <s v="DSI - iX: Cust Engage &amp; Dsgn: Connected Cognitive Car"/>
    <s v="Nobuaki (NOBUAKI) Sugihara"/>
    <s v="ISA-AutoIS70-ConnectedVehicle, EMBIoT:GBS Embed Internet of Things"/>
    <x v="0"/>
    <m/>
  </r>
  <r>
    <s v="M2-9XOCZ8Z"/>
    <x v="5"/>
    <s v="Japan"/>
    <s v="TOKYO MARINE &amp; NICHIDO SYSTEMS CO."/>
    <s v="Blockchain"/>
    <x v="0"/>
    <x v="1"/>
    <m/>
    <m/>
    <x v="1"/>
    <x v="6"/>
    <d v="2017-09-30T00:00:00"/>
    <s v="06/29/2017 03:40am"/>
    <x v="1"/>
    <d v="2017-10-01T00:00:00"/>
    <n v="95238"/>
    <n v="9.5237999999999989E-2"/>
    <n v="1"/>
    <s v="07/06/2017 01:32am"/>
    <s v="Stretch"/>
    <x v="0"/>
    <s v="Cloud Application Innovation"/>
    <m/>
    <s v="Junki (JUNKI) Hayashi"/>
    <m/>
    <x v="0"/>
    <m/>
  </r>
  <r>
    <s v="WT-HX4QL4K"/>
    <x v="5"/>
    <s v="Japan"/>
    <s v="SHIZUOKA BANK, LTD., THE"/>
    <s v="BlockChain POC"/>
    <x v="0"/>
    <x v="1"/>
    <m/>
    <m/>
    <x v="1"/>
    <x v="0"/>
    <d v="2017-08-31T00:00:00"/>
    <s v="08/08/2016 06:56am"/>
    <x v="1"/>
    <d v="2017-08-31T00:00:00"/>
    <n v="95238"/>
    <n v="9.5237999999999989E-2"/>
    <n v="6"/>
    <s v="03/18/2017 06:45pm"/>
    <s v="Stretch"/>
    <x v="0"/>
    <s v="Cloud Application Innovation"/>
    <m/>
    <s v="Mitsuhiro (MITSUHIRO) Hirai"/>
    <s v="ISA-BankFMFS03CST-CoreBankMod"/>
    <x v="0"/>
    <m/>
  </r>
  <r>
    <s v="23-BBE4VWS"/>
    <x v="5"/>
    <s v="Japan"/>
    <s v="AKITA BANK, LTD., THE"/>
    <s v="Block Chain Step2"/>
    <x v="0"/>
    <x v="1"/>
    <m/>
    <m/>
    <x v="1"/>
    <x v="0"/>
    <d v="2017-09-11T00:00:00"/>
    <s v="08/04/2015 09:18pm"/>
    <x v="3"/>
    <d v="2017-09-11T00:00:00"/>
    <n v="95238"/>
    <n v="9.5237999999999989E-2"/>
    <n v="1"/>
    <s v="06/25/2017 11:53pm"/>
    <s v="Stretch"/>
    <x v="5"/>
    <s v="Watson FSS Core"/>
    <s v="Customer Insight for Banking"/>
    <s v="Akio (AKIO) Koike"/>
    <s v="ASASERVC:Cloud Business Solution (CBS), EMBANLYT:GBS Embedded Analytics, ISA-BankFS14CUI-CustIntel"/>
    <x v="0"/>
    <m/>
  </r>
  <r>
    <s v="22-Z97XSZ0"/>
    <x v="0"/>
    <s v="DACH"/>
    <s v="Deutsche Lufthansa AG"/>
    <s v="Blockchain for Crew Certification use case - POC"/>
    <x v="2"/>
    <x v="1"/>
    <m/>
    <m/>
    <x v="3"/>
    <x v="7"/>
    <d v="2017-02-10T00:00:00"/>
    <s v="12/19/2016 09:40am"/>
    <x v="6"/>
    <d v="2017-03-19T00:00:00"/>
    <n v="95000"/>
    <n v="9.5000000000000001E-2"/>
    <n v="3"/>
    <s v="03/18/2017 07:04pm"/>
    <s v="Won"/>
    <x v="0"/>
    <s v="Cloud Application Innovation"/>
    <s v="CAI Accel App Dev &amp; Integration - Bluemix"/>
    <s v="DATA WITHHELD"/>
    <s v="ZBLKPOC:HW SP: Blockchain Proof of Concept"/>
    <x v="0"/>
    <m/>
  </r>
  <r>
    <s v="8Y-XJOQJZ0"/>
    <x v="1"/>
    <s v="US Distribution"/>
    <s v="UNITED RENTALS INC"/>
    <s v="Bluemix (Cognitive, IoT, Blockchain) at UR"/>
    <x v="2"/>
    <x v="1"/>
    <m/>
    <m/>
    <x v="0"/>
    <x v="3"/>
    <d v="2017-10-27T00:00:00"/>
    <s v="05/11/2017 01:49pm"/>
    <x v="3"/>
    <d v="2017-10-27T00:00:00"/>
    <n v="95000"/>
    <n v="9.5000000000000001E-2"/>
    <n v="12"/>
    <s v="06/15/2017 01:32am"/>
    <s v="Stretch"/>
    <x v="3"/>
    <s v="Cloud Developer Service"/>
    <s v="Bluemix Public Subscription"/>
    <s v="JAMES A. (Jim) HEWITT"/>
    <s v="NONE:No code/solution involved"/>
    <x v="0"/>
    <m/>
  </r>
  <r>
    <s v="6S-93UL6ZD"/>
    <x v="1"/>
    <s v="US Distribution"/>
    <s v="TYSON FOODS, INC."/>
    <s v="Tyson - Blockchain Trade Spend"/>
    <x v="2"/>
    <x v="2"/>
    <s v="TBD"/>
    <s v="Exploring options for pilot project along with Walmart, instead of a PoC. The deal is on Hold as discussions are in progress"/>
    <x v="0"/>
    <x v="3"/>
    <d v="2017-12-28T00:00:00"/>
    <s v="04/10/2017 01:06pm"/>
    <x v="0"/>
    <d v="2017-12-28T00:00:00"/>
    <n v="95000"/>
    <n v="9.5000000000000001E-2"/>
    <n v="12"/>
    <s v="06/08/2017 08:41am"/>
    <s v="Key stretch"/>
    <x v="3"/>
    <s v="Cloud Developer Service"/>
    <s v="IBM Bluemix Garage - MVP"/>
    <s v="Kristian (Kristian) Trick"/>
    <s v="CLOUD1:All Cloud Sales other than to Cloud SPs"/>
    <x v="0"/>
    <m/>
  </r>
  <r>
    <s v="KX-LE66X5Q"/>
    <x v="0"/>
    <s v="BeNeLux"/>
    <s v="Groningen Seaports N.V."/>
    <s v="Blockchain"/>
    <x v="2"/>
    <x v="1"/>
    <m/>
    <m/>
    <x v="1"/>
    <x v="7"/>
    <d v="2017-09-21T00:00:00"/>
    <s v="06/23/2017 10:28am"/>
    <x v="3"/>
    <d v="2017-09-21T00:00:00"/>
    <n v="95000"/>
    <n v="9.5000000000000001E-2"/>
    <n v="12"/>
    <s v="07/06/2017 01:32am"/>
    <s v="Stretch"/>
    <x v="0"/>
    <s v="Cognitive Process Transformation"/>
    <s v="CPR: Blockchain Consulting"/>
    <s v="A. J. (SANDRA) Schake"/>
    <s v="BLKHSBN:HW SP: Blockchain High Sec Bus Netwk Blmix"/>
    <x v="0"/>
    <m/>
  </r>
  <r>
    <s v="V7-PTVG636"/>
    <x v="2"/>
    <s v="ISA"/>
    <s v="YES BANK LIMITED"/>
    <s v="Softlayer for Blockchain"/>
    <x v="5"/>
    <x v="1"/>
    <m/>
    <m/>
    <x v="1"/>
    <x v="0"/>
    <d v="2017-08-30T00:00:00"/>
    <s v="07/13/2017 03:16am"/>
    <x v="3"/>
    <d v="2017-09-15T00:00:00"/>
    <n v="94444"/>
    <n v="9.4444E-2"/>
    <n v="12"/>
    <s v="07/20/2017 01:32am"/>
    <s v="Stretch"/>
    <x v="3"/>
    <s v="Cloud Unit Services"/>
    <s v="6950-99D SoftLayer on Cloud BU paper (SL for IBM channels)"/>
    <s v="Vikram (Vikram) Rathi"/>
    <s v="SOFTLAYR:Softlayer enabled Cloud opportunity"/>
    <x v="0"/>
    <m/>
  </r>
  <r>
    <s v="DC-CX5I8YJ"/>
    <x v="2"/>
    <s v="ANZ"/>
    <s v="NSW POLICE FORCE"/>
    <s v="[A/c Planning] - Weapons Inventory / Firearms Registry - POC for Blockchain for Weapons"/>
    <x v="3"/>
    <x v="1"/>
    <m/>
    <m/>
    <x v="1"/>
    <x v="12"/>
    <d v="2017-08-31T00:00:00"/>
    <s v="02/13/2017 02:46am"/>
    <x v="3"/>
    <d v="2017-08-31T00:00:00"/>
    <n v="93000"/>
    <n v="9.2999999999999999E-2"/>
    <n v="12"/>
    <s v="05/11/2017 01:32am"/>
    <s v="Stretch"/>
    <x v="9"/>
    <s v="Analytics Platform"/>
    <s v="Integrated Analytics Environment"/>
    <s v="DAVID B. (David) JONES"/>
    <s v="ANADVNCE:ANA SP: Advanced Analytics, ZBLKPOC:HW SP: Blockchain Proof of Concept"/>
    <x v="0"/>
    <m/>
  </r>
  <r>
    <s v="AL-4AEWUSJ"/>
    <x v="2"/>
    <s v="ANZ"/>
    <s v="GRAINCORP HOLDINGS AUSTRALIA PTY LTD"/>
    <s v="Blockchain and Payments for CropConnect"/>
    <x v="2"/>
    <x v="1"/>
    <m/>
    <m/>
    <x v="0"/>
    <x v="3"/>
    <d v="2017-10-13T00:00:00"/>
    <s v="02/22/2017 07:52am"/>
    <x v="3"/>
    <d v="2017-10-13T00:00:00"/>
    <n v="93000"/>
    <n v="9.2999999999999999E-2"/>
    <n v="6"/>
    <s v="07/20/2017 01:32am"/>
    <s v="Stretch"/>
    <x v="0"/>
    <s v="Cognitive Process Transformation"/>
    <s v="CPR: Blockchain Consulting"/>
    <s v="CHRYSTIE I. (Chrystie) KLEIN"/>
    <s v="ZBLKPOC:HW SP: Blockchain Proof of Concept"/>
    <x v="0"/>
    <m/>
  </r>
  <r>
    <s v="WU-J06896S"/>
    <x v="2"/>
    <s v="ANZ"/>
    <s v="METCASH TRADING LIMITED"/>
    <s v="Blockchain for Customer Marketplace PoC"/>
    <x v="2"/>
    <x v="1"/>
    <m/>
    <m/>
    <x v="0"/>
    <x v="3"/>
    <d v="2017-10-06T00:00:00"/>
    <s v="02/22/2017 07:26am"/>
    <x v="0"/>
    <d v="2017-10-06T00:00:00"/>
    <n v="93000"/>
    <n v="9.2999999999999999E-2"/>
    <n v="4"/>
    <s v="07/06/2017 01:32am"/>
    <s v="Stretch"/>
    <x v="0"/>
    <s v="Cognitive Process Transformation"/>
    <s v="CPR: Blockchain Consulting"/>
    <s v="CHRYSTIE I. (Chrystie) KLEIN"/>
    <s v="ZBLKPOC:HW SP: Blockchain Proof of Concept"/>
    <x v="0"/>
    <m/>
  </r>
  <r>
    <s v="OR-6K2QNY2"/>
    <x v="0"/>
    <s v="UKI"/>
    <s v="L3C LLP"/>
    <s v="Linux One for Blockchain"/>
    <x v="6"/>
    <x v="1"/>
    <m/>
    <m/>
    <x v="1"/>
    <x v="10"/>
    <d v="2017-09-29T00:00:00"/>
    <s v="03/02/2017 08:23am"/>
    <x v="3"/>
    <d v="2017-10-27T00:00:00"/>
    <n v="93000"/>
    <n v="9.2999999999999999E-2"/>
    <n v="1"/>
    <s v="07/06/2017 01:33am"/>
    <s v="Stretch"/>
    <x v="4"/>
    <s v="IBM Z"/>
    <s v="IBM LinuxONE Rockhopper"/>
    <s v="Chris (CHRISTOPHER) Cook"/>
    <s v="CLOUDMSP:Only for sales TO cloud service providers"/>
    <x v="0"/>
    <m/>
  </r>
  <r>
    <s v="6J-QA7877Z"/>
    <x v="3"/>
    <s v="Brazil"/>
    <s v="EMPRESA DE TECNOLOGIA E INFORMAÇÕES DA PREVIDÊNCIA SOCIAL - DATAPREV."/>
    <s v="Plano próprio de previdência - Blockchain"/>
    <x v="3"/>
    <x v="1"/>
    <m/>
    <m/>
    <x v="0"/>
    <x v="12"/>
    <d v="2017-11-30T00:00:00"/>
    <s v="12/13/2016 07:51am"/>
    <x v="3"/>
    <d v="2017-11-30T00:00:00"/>
    <n v="91136"/>
    <n v="9.1135999999999995E-2"/>
    <n v="12"/>
    <s v="07/27/2017 01:32am"/>
    <s v="NIR"/>
    <x v="3"/>
    <s v="Cloud Developer Service"/>
    <s v="IBM Bluemix Dedicated - Runtimes"/>
    <s v="Luiz Gustavo Ribeiro (LUIZ) Coelho Dos Santos"/>
    <s v="ISA-BankFS08-Blockchain"/>
    <x v="0"/>
    <m/>
  </r>
  <r>
    <s v="HG-GNP1P2U"/>
    <x v="3"/>
    <s v="Brazil"/>
    <s v="COMPANHIA BRASILEIRA DE SOLUÇÕES E SERVIÇOS."/>
    <s v="ALELO - Blockchain - Garagem + 1o Project"/>
    <x v="0"/>
    <x v="1"/>
    <m/>
    <m/>
    <x v="0"/>
    <x v="0"/>
    <d v="2017-11-24T00:00:00"/>
    <s v="09/15/2016 02:38pm"/>
    <x v="1"/>
    <d v="2017-11-24T00:00:00"/>
    <n v="91134"/>
    <n v="9.1133999999999993E-2"/>
    <n v="1"/>
    <s v="07/22/2017 11:54am"/>
    <s v="Key stretch"/>
    <x v="0"/>
    <s v="iX Growth Platform"/>
    <s v="DSI - iX: Cust Engage &amp; Dsgn: GBS SW Support/Enhancements"/>
    <s v="Mirian (Mirian) Ramalho Cruz Rodrigues"/>
    <s v="ISA-BankFMFS03-BackOfficeOps, ZBLKLOCL:HW SP: zSystems Blockchain Local/On Prem."/>
    <x v="0"/>
    <m/>
  </r>
  <r>
    <s v="LZ-9BXB64D"/>
    <x v="5"/>
    <s v="Japan"/>
    <s v="SUMITOMO MITSUI BANKING CORPORATION"/>
    <s v="SMBC Blockchain Practical Use Inspection Phase2"/>
    <x v="0"/>
    <x v="0"/>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0"/>
    <d v="2017-07-27T00:00:00"/>
    <s v="04/13/2016 05:59am"/>
    <x v="6"/>
    <d v="2017-07-27T00:00:00"/>
    <n v="90476"/>
    <n v="9.0476000000000001E-2"/>
    <n v="3"/>
    <s v="07/27/2017 04:23am"/>
    <s v="Won"/>
    <x v="0"/>
    <s v="Cloud Application Innovation"/>
    <s v="CAI - SC&amp;CP Mobile"/>
    <s v="Kenji (KENJI) Yamaguchi"/>
    <s v="ISA-BankFMFS03-BackOfficeOps"/>
    <x v="0"/>
    <m/>
  </r>
  <r>
    <s v="U7-6A29YBT"/>
    <x v="5"/>
    <s v="Japan"/>
    <s v="MIZUHO FINANCIAL GROUP, INC."/>
    <s v="Mizuho Blockchain Incubation PT"/>
    <x v="0"/>
    <x v="0"/>
    <s v="Japan"/>
    <s v="Trade Finance , Involved in PoC"/>
    <x v="2"/>
    <x v="0"/>
    <d v="2017-04-21T00:00:00"/>
    <s v="10/18/2016 05:58am"/>
    <x v="6"/>
    <d v="2017-04-24T00:00:00"/>
    <n v="90476"/>
    <n v="9.0476000000000001E-2"/>
    <n v="3"/>
    <s v="04/27/2017 01:31am"/>
    <s v="Won"/>
    <x v="0"/>
    <s v="Cognitive Process Transformation"/>
    <s v="CPR: Blockchain Consulting"/>
    <s v="Nobuya (NOBUYA) Miyauchi"/>
    <s v="ASASERVC:Cloud Business Solution (CBS), ISA-BankFMFS03CST-CoreBankMod, ISA-BankFS08-Blockchain"/>
    <x v="0"/>
    <m/>
  </r>
  <r>
    <s v="OE-1HQHHUC"/>
    <x v="5"/>
    <s v="Japan"/>
    <s v="DENSO CORPORATION"/>
    <s v="DENSO ADAS Blockchain business PoC#1"/>
    <x v="1"/>
    <x v="0"/>
    <s v="Japan"/>
    <s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
    <x v="2"/>
    <x v="1"/>
    <d v="2017-06-21T00:00:00"/>
    <s v="03/05/2017 05:02am"/>
    <x v="6"/>
    <d v="2017-06-30T00:00:00"/>
    <n v="90476"/>
    <n v="9.0476000000000001E-2"/>
    <n v="3"/>
    <s v="06/29/2017 01:32am"/>
    <s v="Won"/>
    <x v="0"/>
    <s v="iX Growth Platform"/>
    <s v="DSI - DS: Digital Bus Strategy: Digital Reinvention"/>
    <s v="Nobuaki (NOBUAKI) Sugihara"/>
    <s v="ASASERVC:Cloud Business Solution (CBS), EMBIoT:GBS Embed Internet of Things, ISA-AutoIS70-ConnectedVehicle"/>
    <x v="0"/>
    <m/>
  </r>
  <r>
    <s v="TE-XELUAHV"/>
    <x v="2"/>
    <s v="ANZ"/>
    <s v="FONTERRA LIMITED"/>
    <s v="Fonterra - Bluemix for Blockchain"/>
    <x v="2"/>
    <x v="1"/>
    <m/>
    <m/>
    <x v="2"/>
    <x v="3"/>
    <d v="2017-06-30T00:00:00"/>
    <s v="06/27/2017 12:35am"/>
    <x v="6"/>
    <d v="2017-06-30T00:00:00"/>
    <n v="90000"/>
    <n v="0.09"/>
    <n v="12"/>
    <s v="07/06/2017 01:33am"/>
    <s v="Won"/>
    <x v="3"/>
    <s v="Cloud Developer Service"/>
    <s v="Bluemix Public Subscription"/>
    <s v="TRUNG V. (Trung) LY"/>
    <s v="CLOUD1:All Cloud Sales other than to Cloud SPs"/>
    <x v="0"/>
    <m/>
  </r>
  <r>
    <s v="ZG-5DIU0VO"/>
    <x v="1"/>
    <s v="US Public"/>
    <s v="ASCENSION HEALTH"/>
    <s v="Blockchain for healthcare"/>
    <x v="3"/>
    <x v="1"/>
    <m/>
    <m/>
    <x v="1"/>
    <x v="11"/>
    <d v="2017-08-25T00:00:00"/>
    <s v="01/16/2017 11:20am"/>
    <x v="3"/>
    <d v="2017-08-25T00:00:00"/>
    <n v="90000"/>
    <n v="0.09"/>
    <n v="12"/>
    <s v="07/18/2017 03:24pm"/>
    <s v="Stretch"/>
    <x v="3"/>
    <s v="Cloud Developer Service"/>
    <s v="IBM Bluemix Dedicated - Runtimes"/>
    <s v="Sharon M. (Sherry) Waitz"/>
    <s v="BLKHSBN:HW SP: Blockchain High Sec Bus Netwk Blmix, ZBLKPOC:HW SP: Blockchain Proof of Concept"/>
    <x v="0"/>
    <m/>
  </r>
  <r>
    <s v="XB-FGQ51RX"/>
    <x v="2"/>
    <s v="ASEAN"/>
    <s v="MINISTRY OF DEFENCE"/>
    <s v="Blockchain Pilot for Mindef"/>
    <x v="3"/>
    <x v="1"/>
    <m/>
    <m/>
    <x v="0"/>
    <x v="12"/>
    <d v="2017-10-20T00:00:00"/>
    <s v="10/31/2016 02:30am"/>
    <x v="3"/>
    <d v="2017-10-20T00:00:00"/>
    <n v="90000"/>
    <n v="0.09"/>
    <n v="12"/>
    <s v="07/10/2017 02:32am"/>
    <s v="Key stretch"/>
    <x v="3"/>
    <s v="Cloud Developer Service"/>
    <s v="IBM Bluemix Garage - MVP"/>
    <s v="Stephanie Xun Xiu (STEPHANIE XUNXIU) Lin"/>
    <s v="AGILE:Agile or Agility is a component of the solu"/>
    <x v="0"/>
    <m/>
  </r>
  <r>
    <s v="S1-NWIE7HY"/>
    <x v="3"/>
    <s v="Mexico"/>
    <s v="BANCA AFIRME, S.A.                                                    "/>
    <s v="Transformación digital: Blockchain"/>
    <x v="0"/>
    <x v="1"/>
    <m/>
    <m/>
    <x v="0"/>
    <x v="0"/>
    <d v="2017-10-30T00:00:00"/>
    <d v="2017-04-04T00:00:00"/>
    <x v="1"/>
    <d v="2017-10-30T00:00:00"/>
    <n v="90000"/>
    <n v="0.09"/>
    <n v="12"/>
    <d v="2017-04-06T00:00:00"/>
    <s v="Stretch"/>
    <x v="0"/>
    <s v="Cog Process Trnsfmtn"/>
    <s v="UNK - Blockchain (CPR)"/>
    <s v="Guajardo Acevedo, Rene Artemio"/>
    <s v="CLOUD1"/>
    <x v="0"/>
    <m/>
  </r>
  <r>
    <s v="5M-NZLFQD9"/>
    <x v="0"/>
    <s v="DACH"/>
    <s v="Atos Information Technology GmbH"/>
    <s v="zSystems: Blockchain"/>
    <x v="6"/>
    <x v="1"/>
    <m/>
    <m/>
    <x v="1"/>
    <x v="10"/>
    <d v="2017-09-29T00:00:00"/>
    <s v="08/12/2016 06:46am"/>
    <x v="0"/>
    <d v="2017-09-29T00:00:00"/>
    <n v="90000"/>
    <n v="0.09"/>
    <n v="1"/>
    <s v="06/29/2017 01:32am"/>
    <s v="Solid"/>
    <x v="10"/>
    <s v="z Systems MW"/>
    <s v="Mainframe SW Services"/>
    <s v="DATA WITHHELD"/>
    <s v="ZBLKLOCL:HW SP: zSystems Blockchain Local/On Prem."/>
    <x v="0"/>
    <m/>
  </r>
  <r>
    <s v="7U-KXU4BJH"/>
    <x v="2"/>
    <s v="ISA"/>
    <s v="YES BANK LIMITED"/>
    <s v="Bluemix for Blockchain"/>
    <x v="5"/>
    <x v="1"/>
    <m/>
    <m/>
    <x v="1"/>
    <x v="0"/>
    <d v="2017-08-30T00:00:00"/>
    <s v="07/13/2017 03:55am"/>
    <x v="3"/>
    <d v="2017-10-11T00:00:00"/>
    <n v="88889"/>
    <n v="8.8888999999999996E-2"/>
    <n v="12"/>
    <s v="07/20/2017 01:32am"/>
    <s v="Stretch"/>
    <x v="3"/>
    <s v="Cloud Developer Service"/>
    <s v="Bluemix Pay As You Go"/>
    <s v="Vikram (Vikram) Rathi"/>
    <s v="BLUEMIXX:GBS Bluemix Custom Application Services"/>
    <x v="0"/>
    <m/>
  </r>
  <r>
    <s v="C3-G7DRTTY"/>
    <x v="2"/>
    <s v="ISA"/>
    <s v="THE KARUR VYSYA BANK LIMITED"/>
    <s v="B2C Oppty on WAS renewal; requirement for Blockchain pilot."/>
    <x v="5"/>
    <x v="1"/>
    <m/>
    <m/>
    <x v="1"/>
    <x v="0"/>
    <d v="2017-09-30T00:00:00"/>
    <s v="03/08/2017 03:23am"/>
    <x v="3"/>
    <d v="2017-09-30T00:00:00"/>
    <n v="88889"/>
    <n v="8.8888999999999996E-2"/>
    <n v="12"/>
    <s v="06/01/2017 01:32am"/>
    <s v="Stretch"/>
    <x v="3"/>
    <s v="Cloud Developer Service"/>
    <s v="Bluemix Public Subscription"/>
    <s v="SANJEEV PRIYAM CHANDRAN (SANJEEV PRIYAM CHANDRAN) HARICHANDRAN"/>
    <s v="ANBRDG2C:ANA SP:Bridge-to-Cloud, CLOUD1:All Cloud Sales other than to Cloud SPs"/>
    <x v="0"/>
    <m/>
  </r>
  <r>
    <s v="6H-YESUVXN"/>
    <x v="0"/>
    <s v="Nordic"/>
    <s v="Propentus Oy"/>
    <s v="Blockchain services for Propentus"/>
    <x v="6"/>
    <x v="1"/>
    <m/>
    <m/>
    <x v="3"/>
    <x v="10"/>
    <d v="2017-02-23T00:00:00"/>
    <s v="10/21/2016 05:45am"/>
    <x v="6"/>
    <d v="2017-02-23T00:00:00"/>
    <n v="88740"/>
    <n v="8.8739999999999999E-2"/>
    <n v="1"/>
    <s v="04/18/2017 07:13pm"/>
    <s v="Won"/>
    <x v="1"/>
    <s v="Connected Products"/>
    <s v="Services: Rational Quality Manager (RQM)"/>
    <s v="Jari (JARI) Brännare"/>
    <s v="ISA-999-NoSolutionSold"/>
    <x v="0"/>
    <m/>
  </r>
  <r>
    <s v="QG-US2Y3PA"/>
    <x v="0"/>
    <s v="BeNeLux"/>
    <s v="KBC GROUP NV"/>
    <s v="KBC Blockchain - DOU with GBS"/>
    <x v="0"/>
    <x v="0"/>
    <s v="Benelux, DE,FR"/>
    <m/>
    <x v="2"/>
    <x v="0"/>
    <d v="2017-06-30T00:00:00"/>
    <s v="05/02/2017 04:19am"/>
    <x v="6"/>
    <d v="2017-07-31T00:00:00"/>
    <n v="87500"/>
    <n v="8.7499999999999994E-2"/>
    <n v="8"/>
    <s v="07/27/2017 01:32am"/>
    <s v="Won"/>
    <x v="3"/>
    <s v="Lab Services"/>
    <s v="App Platform DevOps SW Svcs"/>
    <s v="Francois (FRANCOIS) Voortman"/>
    <s v="ZBLKPOC:HW SP: Blockchain Proof of Concept"/>
    <x v="0"/>
    <m/>
  </r>
  <r>
    <s v="QG-US2Y3PA"/>
    <x v="0"/>
    <s v="BeNeLux"/>
    <s v="KBC GROUP NV"/>
    <s v="KBC Blockchain - DOU with GBS"/>
    <x v="0"/>
    <x v="0"/>
    <s v="Benelux, DE,FR"/>
    <m/>
    <x v="2"/>
    <x v="0"/>
    <d v="2017-06-30T00:00:00"/>
    <s v="05/02/2017 04:19am"/>
    <x v="6"/>
    <d v="2017-07-31T00:00:00"/>
    <n v="87500"/>
    <n v="8.7499999999999994E-2"/>
    <n v="8"/>
    <s v="07/27/2017 01:32am"/>
    <s v="Won"/>
    <x v="3"/>
    <s v="App Platform DevOps SW Svcs"/>
    <s v="Francois (FRANCOIS) Voortman"/>
    <s v="Francois Voortman/Belgium/IBM@IBMBE"/>
    <m/>
    <x v="0"/>
    <m/>
  </r>
  <r>
    <s v="RQ-9X82EJT"/>
    <x v="0"/>
    <s v="BeNeLux"/>
    <s v="KBC GROUP NV"/>
    <s v="Blockchain"/>
    <x v="0"/>
    <x v="0"/>
    <s v="Benelux, DE,FR"/>
    <s v="Signing in progress"/>
    <x v="2"/>
    <x v="0"/>
    <d v="2017-06-16T00:00:00"/>
    <s v="01/20/2017 02:54am"/>
    <x v="6"/>
    <d v="2017-06-16T00:00:00"/>
    <n v="87000"/>
    <n v="8.6999999999999994E-2"/>
    <n v="36"/>
    <s v="07/06/2017 01:33am"/>
    <s v="Won"/>
    <x v="3"/>
    <s v="Cloud Unit Services"/>
    <s v="6950-06Z IBM Cloud Object Storage Stnd, Regional (Cloud BU)"/>
    <s v="Luc (LUC) Wauters"/>
    <s v="ZBLKPOC:HW SP: Blockchain Proof of Concept"/>
    <x v="0"/>
    <m/>
  </r>
  <r>
    <s v="7A-OFOXG8J"/>
    <x v="0"/>
    <s v="DACH"/>
    <s v="BWI Systeme GmbH"/>
    <s v="Bluemix Garage Workshop Blockchain"/>
    <x v="3"/>
    <x v="1"/>
    <m/>
    <m/>
    <x v="1"/>
    <x v="12"/>
    <d v="2017-07-19T00:00:00"/>
    <s v="10/20/2016 11:04am"/>
    <x v="3"/>
    <d v="2017-07-19T00:00:00"/>
    <n v="86000"/>
    <n v="8.5999999999999993E-2"/>
    <n v="12"/>
    <s v="05/25/2017 01:32am"/>
    <s v="Stretch"/>
    <x v="3"/>
    <s v="Lab Services"/>
    <s v="Software Services - Bluemix Garage"/>
    <s v="DATA WITHHELD"/>
    <s v="CLOUD1:All Cloud Sales other than to Cloud SPs"/>
    <x v="0"/>
    <m/>
  </r>
  <r>
    <s v="3G-DMJOWJM"/>
    <x v="5"/>
    <s v="Japan"/>
    <s v="AIOI NISSAY DOWA INSURANCE CO.,LTD"/>
    <s v="Garage LoB提案 (Blockchain)"/>
    <x v="0"/>
    <x v="1"/>
    <m/>
    <m/>
    <x v="1"/>
    <x v="6"/>
    <d v="2017-07-31T00:00:00"/>
    <s v="04/19/2017 08:23pm"/>
    <x v="3"/>
    <d v="2017-07-31T00:00:00"/>
    <n v="85714"/>
    <n v="8.5713999999999999E-2"/>
    <n v="3"/>
    <s v="07/27/2017 01:32am"/>
    <s v="Stretch"/>
    <x v="3"/>
    <s v="Cloud Developer Service"/>
    <s v="IBM Bluemix Garage - MVP"/>
    <s v="Yasuhiro (YASUHIRO) Masaki"/>
    <s v="BLKHSBN:HW SP: Blockchain High Sec Bus Netwk Blmix, BLUEMIXX:GBS Bluemix Custom Application Services"/>
    <x v="0"/>
    <m/>
  </r>
  <r>
    <s v="OV-7627ADB"/>
    <x v="0"/>
    <s v="UKI"/>
    <s v="BARCLAYS CAPITAL SERVICES LIMITED"/>
    <s v="Bluemix Garage for Blockchain POC - Staff Aug for P2-6BEQYEZ"/>
    <x v="0"/>
    <x v="1"/>
    <m/>
    <m/>
    <x v="3"/>
    <x v="0"/>
    <d v="2017-03-06T00:00:00"/>
    <s v="12/20/2016 11:29am"/>
    <x v="6"/>
    <d v="2017-03-20T00:00:00"/>
    <n v="85250"/>
    <n v="8.5249999999999992E-2"/>
    <n v="6"/>
    <s v="03/09/2017 01:32am"/>
    <s v="Won"/>
    <x v="3"/>
    <s v="Lab Services"/>
    <s v="Software Services - Bluemix Garage"/>
    <s v="S. C. (Sonia) Cyrus"/>
    <s v="CLOUD1:All Cloud Sales other than to Cloud SPs"/>
    <x v="0"/>
    <m/>
  </r>
  <r>
    <s v="B3-WSZ2M8K"/>
    <x v="3"/>
    <s v="SSA"/>
    <s v="ACH COLOMBIA S A"/>
    <s v="CLOBLO Blockchain"/>
    <x v="0"/>
    <x v="1"/>
    <m/>
    <m/>
    <x v="1"/>
    <x v="0"/>
    <d v="2017-08-02T00:00:00"/>
    <s v="05/04/2017 07:09pm"/>
    <x v="3"/>
    <d v="2017-08-02T00:00:00"/>
    <n v="85000"/>
    <n v="8.4999999999999992E-2"/>
    <n v="12"/>
    <s v="06/15/2017 01:32am"/>
    <s v="Stretch"/>
    <x v="3"/>
    <s v="Cloud Developer Service"/>
    <s v="IBM Bluemix Garage - Design Thinking"/>
    <s v="Carolina (CAROLINA) Echeverry Ramirez"/>
    <s v="BLKHSBN:HW SP: Blockchain High Sec Bus Netwk Blmix"/>
    <x v="0"/>
    <m/>
  </r>
  <r>
    <s v="30-YI83BC0"/>
    <x v="3"/>
    <s v="SSA"/>
    <s v="BANCO SANTANDER CHILE S.A."/>
    <s v="Bluemix Garage - MVP - Mortgage Origination (Bluemix, WEA, Blockchain)"/>
    <x v="0"/>
    <x v="1"/>
    <m/>
    <m/>
    <x v="0"/>
    <x v="0"/>
    <d v="2017-11-06T00:00:00"/>
    <s v="05/16/2017 03:00pm"/>
    <x v="1"/>
    <d v="2017-11-06T00:00:00"/>
    <n v="85000"/>
    <n v="8.4999999999999992E-2"/>
    <n v="2"/>
    <s v="05/18/2017 01:32am"/>
    <s v="NIR"/>
    <x v="3"/>
    <s v="Cloud Developer Service"/>
    <s v="IBM Bluemix Garage - MVP"/>
    <s v="BERNARDO JAVIER (BERNARDO JAVIER) WAISSMANN"/>
    <m/>
    <x v="0"/>
    <m/>
  </r>
  <r>
    <s v="Z2-XRPT8B0"/>
    <x v="2"/>
    <s v="ASEAN"/>
    <s v="BANK OF AYUDHYA PUBLIC COMPANY LIMITED"/>
    <s v="BAY Blockchain Garage"/>
    <x v="0"/>
    <x v="1"/>
    <m/>
    <m/>
    <x v="2"/>
    <x v="0"/>
    <d v="2017-05-24T00:00:00"/>
    <s v="10/28/2016 07:07am"/>
    <x v="6"/>
    <d v="2017-05-31T00:00:00"/>
    <n v="85000"/>
    <n v="8.4999999999999992E-2"/>
    <n v="2"/>
    <s v="05/25/2017 01:32am"/>
    <s v="Won"/>
    <x v="3"/>
    <s v="Lab Services"/>
    <s v="Software Services - Bluemix Garage"/>
    <s v="Rachod (RACHOD) Chamunee"/>
    <s v="ZBLKPOC:HW SP: Blockchain Proof of Concept"/>
    <x v="0"/>
    <m/>
  </r>
  <r>
    <s v="5P-ELF42Y1"/>
    <x v="1"/>
    <s v="Canada"/>
    <s v="TD SECURITIES INC."/>
    <s v="Cap Mkts Blockchain POC"/>
    <x v="0"/>
    <x v="1"/>
    <m/>
    <m/>
    <x v="1"/>
    <x v="0"/>
    <d v="2017-09-10T00:00:00"/>
    <s v="07/25/2017 10:39am"/>
    <x v="1"/>
    <d v="2017-09-10T00:00:00"/>
    <n v="83334"/>
    <n v="8.3333999999999991E-2"/>
    <n v="3"/>
    <s v="07/27/2017 01:32am"/>
    <s v="NIR"/>
    <x v="0"/>
    <s v="Cognitive Process Transformation"/>
    <s v="CPR: Blockchain Consulting"/>
    <s v="Joseph (JOSEPH) Kim"/>
    <m/>
    <x v="0"/>
    <m/>
  </r>
  <r>
    <s v="8B-OX6DFRR"/>
    <x v="1"/>
    <s v="Canada"/>
    <s v="CIBC"/>
    <s v="Cap Mkts Blockchain POC"/>
    <x v="0"/>
    <x v="1"/>
    <m/>
    <m/>
    <x v="1"/>
    <x v="0"/>
    <d v="2017-09-01T00:00:00"/>
    <s v="07/25/2017 12:54pm"/>
    <x v="1"/>
    <d v="2017-09-01T00:00:00"/>
    <n v="83334"/>
    <n v="8.3333999999999991E-2"/>
    <n v="3"/>
    <s v="07/27/2017 01:32am"/>
    <s v="NIR"/>
    <x v="0"/>
    <s v="Cognitive Process Transformation"/>
    <s v="CPR: Blockchain Consulting"/>
    <s v="Joseph (JOSEPH) Kim"/>
    <m/>
    <x v="0"/>
    <m/>
  </r>
  <r>
    <s v="PD-EVYD9FP"/>
    <x v="1"/>
    <s v="Canada"/>
    <s v="BANK OF NOVA SCOTIA, THE"/>
    <s v="Cap Mkts Blockchain POC"/>
    <x v="0"/>
    <x v="1"/>
    <m/>
    <m/>
    <x v="1"/>
    <x v="0"/>
    <d v="2017-09-01T00:00:00"/>
    <s v="07/26/2017 10:25am"/>
    <x v="1"/>
    <d v="2017-09-01T00:00:00"/>
    <n v="83334"/>
    <n v="8.3333999999999991E-2"/>
    <n v="3"/>
    <s v="07/27/2017 01:32am"/>
    <s v="NIR"/>
    <x v="0"/>
    <s v="Cognitive Process Transformation"/>
    <s v="CPR: Blockchain Consulting"/>
    <s v="Joseph (JOSEPH) Kim"/>
    <m/>
    <x v="0"/>
    <m/>
  </r>
  <r>
    <s v="HX-XGOVSGE"/>
    <x v="1"/>
    <s v="Canada"/>
    <s v="BANK OF NOVA SCOTIA, THE"/>
    <s v="Blockchain Pilot for Branch Transfer"/>
    <x v="0"/>
    <x v="0"/>
    <s v="Halifax"/>
    <s v="Inter Branch reconciliation, Being worked on by Halifax"/>
    <x v="2"/>
    <x v="0"/>
    <d v="2017-06-30T00:00:00"/>
    <s v="02/16/2017 11:27am"/>
    <x v="6"/>
    <d v="2017-06-30T00:00:00"/>
    <n v="83334"/>
    <n v="8.3333999999999991E-2"/>
    <n v="4"/>
    <s v="07/06/2017 01:33am"/>
    <s v="Won"/>
    <x v="0"/>
    <s v="Cognitive Process Transformation"/>
    <s v="CPR: Blockchain Consulting"/>
    <s v="Paul (PAUL) Erickson"/>
    <s v="ISA-BankFS08-Blockchain, ZBLKPOC:HW SP: Blockchain Proof of Concept"/>
    <x v="0"/>
    <m/>
  </r>
  <r>
    <s v="XQ-1E4BRPZ"/>
    <x v="1"/>
    <s v="Canada"/>
    <s v="RBC"/>
    <s v="Blockchain Sprint #2"/>
    <x v="0"/>
    <x v="1"/>
    <m/>
    <m/>
    <x v="2"/>
    <x v="0"/>
    <d v="2017-06-21T00:00:00"/>
    <s v="11/22/2016 09:06am"/>
    <x v="6"/>
    <d v="2017-06-23T00:00:00"/>
    <n v="82338"/>
    <n v="8.2337999999999995E-2"/>
    <n v="12"/>
    <s v="06/29/2017 01:32am"/>
    <s v="Won"/>
    <x v="0"/>
    <s v="Cognitive Process Transformation"/>
    <s v="CPR: Blockchain Consulting"/>
    <s v="Mike (MIKE) Mazarakis"/>
    <s v="BLKHSBN:HW SP: Blockchain High Sec Bus Netwk Blmix, ISA-BankFS08-Blockchain, ZBLKLOCL:HW SP: zSystems Blockchain Local/On Prem."/>
    <x v="0"/>
    <m/>
  </r>
  <r>
    <s v="4F-JUC32XL"/>
    <x v="6"/>
    <s v="GCG"/>
    <s v="FIN. INF. SVC. GROUP"/>
    <s v="FISC Hyperledger Project PCR"/>
    <x v="0"/>
    <x v="1"/>
    <m/>
    <m/>
    <x v="1"/>
    <x v="0"/>
    <d v="2017-09-29T00:00:00"/>
    <s v="07/11/2017 07:07am"/>
    <x v="3"/>
    <d v="2017-09-29T00:00:00"/>
    <n v="81150"/>
    <n v="8.115E-2"/>
    <n v="12"/>
    <s v="07/24/2017 05:49am"/>
    <s v="Key stretch"/>
    <x v="0"/>
    <s v="Cognitive Process Transformation"/>
    <s v="CPR: Blockchain Consulting"/>
    <s v="Renee (Renee) Chao"/>
    <s v="ISA-BankFS08-Blockchain"/>
    <x v="0"/>
    <m/>
  </r>
  <r>
    <s v="R6-659UXDO"/>
    <x v="5"/>
    <s v="Japan"/>
    <s v="BANK OF OKINAWA, LTD., THE"/>
    <s v="沖縄銀行Blockchain New Scheme 検討プロジェクト"/>
    <x v="0"/>
    <x v="1"/>
    <m/>
    <m/>
    <x v="3"/>
    <x v="0"/>
    <d v="2017-03-31T00:00:00"/>
    <s v="02/10/2017 03:57am"/>
    <x v="6"/>
    <d v="2017-04-01T00:00:00"/>
    <n v="80000"/>
    <n v="0.08"/>
    <n v="3"/>
    <s v="04/06/2017 01:33am"/>
    <s v="Won"/>
    <x v="0"/>
    <s v="Cloud Application Innovation"/>
    <s v="CAI Digital Operations- GBS Software Support/Enhancements"/>
    <s v="Norihisa (NORIHISA) Kimura"/>
    <s v="ISA-BankFMFS03-BackOfficeOps, ISA-BankFS08-Blockchain"/>
    <x v="0"/>
    <m/>
  </r>
  <r>
    <s v="01-6MXTXGW"/>
    <x v="2"/>
    <s v="ASEAN"/>
    <s v="THE MINOR FOOD GROUP PUBLIC COMPANY LIMITED"/>
    <s v="Block Chain for Supply Chain Management"/>
    <x v="2"/>
    <x v="1"/>
    <m/>
    <m/>
    <x v="1"/>
    <x v="3"/>
    <d v="2017-09-29T00:00:00"/>
    <s v="03/23/2017 01:43am"/>
    <x v="3"/>
    <d v="2017-09-29T00:00:00"/>
    <n v="80000"/>
    <n v="0.08"/>
    <n v="36"/>
    <s v="03/30/2017 01:32am"/>
    <s v="Stretch"/>
    <x v="3"/>
    <s v="Cloud Developer Service"/>
    <s v="Bluemix Public Subscription"/>
    <s v="Tarntip (TARNTIP) Suk-U-Dom"/>
    <s v="ISA-CPGDS03SCO-SupplyChainOpt"/>
    <x v="0"/>
    <m/>
  </r>
  <r>
    <s v="4V-2C6DEWF"/>
    <x v="2"/>
    <s v="ASEAN"/>
    <s v="SINGAPORE WORKFORCE DEVELOPMENT AGENCY"/>
    <s v="Blockchain Garage for Grant Management - Skillsfuture"/>
    <x v="3"/>
    <x v="1"/>
    <m/>
    <m/>
    <x v="1"/>
    <x v="12"/>
    <d v="2017-09-20T00:00:00"/>
    <s v="03/31/2017 10:43am"/>
    <x v="3"/>
    <d v="2017-09-20T00:00:00"/>
    <n v="80000"/>
    <n v="0.08"/>
    <n v="12"/>
    <s v="06/15/2017 01:31am"/>
    <s v="Stretch"/>
    <x v="3"/>
    <s v="Cloud Developer Service"/>
    <s v="IBM Bluemix Garage - MVP"/>
    <s v="Stephanie Xun Xiu (STEPHANIE XUNXIU) Lin"/>
    <s v="ISA-999-NoSolutionSold"/>
    <x v="0"/>
    <m/>
  </r>
  <r>
    <s v="J4-CZIZAHF"/>
    <x v="1"/>
    <s v="US Public"/>
    <s v="ABBOTT LABORATORIES"/>
    <s v="Blockchain/Bluemix Garage"/>
    <x v="3"/>
    <x v="1"/>
    <m/>
    <m/>
    <x v="0"/>
    <x v="11"/>
    <d v="2017-11-10T00:00:00"/>
    <s v="02/27/2017 04:13pm"/>
    <x v="3"/>
    <d v="2017-11-10T00:00:00"/>
    <n v="80000"/>
    <n v="0.08"/>
    <n v="12"/>
    <s v="07/06/2017 01:32am"/>
    <s v="Stretch"/>
    <x v="3"/>
    <s v="Cloud Developer Service"/>
    <s v="IBM Bluemix Garage - MVP"/>
    <s v="Gary R. (Gary) Geiger"/>
    <s v="NONE:No code/solution involved"/>
    <x v="0"/>
    <m/>
  </r>
  <r>
    <s v="YS-8RBSMCY"/>
    <x v="1"/>
    <s v="US Public"/>
    <s v="STATE OF ILLINOIS"/>
    <s v="Blockchain/Bluemix Garage"/>
    <x v="3"/>
    <x v="1"/>
    <m/>
    <m/>
    <x v="0"/>
    <x v="12"/>
    <d v="2017-11-10T00:00:00"/>
    <s v="02/27/2017 05:54pm"/>
    <x v="3"/>
    <d v="2017-11-10T00:00:00"/>
    <n v="80000"/>
    <n v="0.08"/>
    <n v="12"/>
    <s v="07/06/2017 01:32am"/>
    <s v="Stretch"/>
    <x v="3"/>
    <s v="Cloud Developer Service"/>
    <s v="IBM Bluemix Garage - MVP"/>
    <s v="Gary R. (Gary) Geiger"/>
    <s v="NONE:No code/solution involved"/>
    <x v="0"/>
    <m/>
  </r>
  <r>
    <s v="6U-MAXP3TV"/>
    <x v="1"/>
    <s v="US Public"/>
    <s v="ABBVIE INC"/>
    <s v="Blockchain/Bluemix Garage"/>
    <x v="3"/>
    <x v="1"/>
    <m/>
    <m/>
    <x v="1"/>
    <x v="11"/>
    <d v="2017-09-22T00:00:00"/>
    <s v="02/27/2017 06:24pm"/>
    <x v="0"/>
    <d v="2017-09-22T00:00:00"/>
    <n v="80000"/>
    <n v="0.08"/>
    <n v="12"/>
    <s v="07/20/2017 01:32am"/>
    <s v="Stretch"/>
    <x v="3"/>
    <s v="Cloud Developer Service"/>
    <s v="IBM Bluemix Garage - MVP"/>
    <s v="Gary R. (Gary) Geiger"/>
    <s v="NONE:No code/solution involved"/>
    <x v="0"/>
    <m/>
  </r>
  <r>
    <s v="TE-XELUAHV"/>
    <x v="2"/>
    <s v="ANZ"/>
    <s v="FONTERRA LIMITED"/>
    <s v="Fonterra - Bluemix for Blockchain"/>
    <x v="2"/>
    <x v="1"/>
    <m/>
    <m/>
    <x v="2"/>
    <x v="3"/>
    <d v="2017-06-30T00:00:00"/>
    <s v="06/27/2017 12:35am"/>
    <x v="6"/>
    <d v="2017-06-30T00:00:00"/>
    <n v="80000"/>
    <n v="0.08"/>
    <n v="12"/>
    <s v="07/06/2017 01:32am"/>
    <s v="Won"/>
    <x v="3"/>
    <s v="Cloud Developer Service"/>
    <s v="IBM Bluemix Garage - Other"/>
    <s v="TRUNG V. (Trung) LY"/>
    <s v="CLOUD1:All Cloud Sales other than to Cloud SPs"/>
    <x v="0"/>
    <m/>
  </r>
  <r>
    <s v="V5-1X3GZFY"/>
    <x v="0"/>
    <s v="France"/>
    <s v="ORANGE"/>
    <s v="Blockchain Project"/>
    <x v="4"/>
    <x v="1"/>
    <m/>
    <m/>
    <x v="0"/>
    <x v="9"/>
    <d v="2017-11-17T00:00:00"/>
    <s v="04/11/2017 10:10am"/>
    <x v="1"/>
    <d v="2017-11-17T00:00:00"/>
    <n v="80000"/>
    <n v="0.08"/>
    <n v="12"/>
    <s v="04/13/2017 01:32am"/>
    <s v="Stretch"/>
    <x v="3"/>
    <s v="Cloud Developer Service"/>
    <m/>
    <s v="Anne (Anne) Gaubert"/>
    <s v="CLDHADR:CLD&amp;COG: Cloud for high availability &amp; DR"/>
    <x v="0"/>
    <m/>
  </r>
  <r>
    <s v="9C-4KXM5I6"/>
    <x v="0"/>
    <s v="Italy"/>
    <s v="COOP ALLEANZA 3.0                                                     "/>
    <s v="Pilota tracciabilità prodotti freschi"/>
    <x v="2"/>
    <x v="1"/>
    <m/>
    <m/>
    <x v="1"/>
    <x v="3"/>
    <d v="2017-09-29T00:00:00"/>
    <d v="2017-03-14T00:00:00"/>
    <x v="1"/>
    <d v="2017-09-29T00:00:00"/>
    <n v="80000"/>
    <n v="0.08"/>
    <n v="12"/>
    <d v="2017-05-12T00:00:00"/>
    <s v="NIR"/>
    <x v="0"/>
    <s v="Cog Process Trnsfmtn"/>
    <s v="CPR: Blockchain Consulting"/>
    <s v="Polidori, Giuliana"/>
    <m/>
    <x v="0"/>
    <m/>
  </r>
  <r>
    <s v="AB-LL08SY9"/>
    <x v="0"/>
    <s v="BeNeLux"/>
    <s v="N.V. NUON ENERGY"/>
    <s v="Blockchain first project"/>
    <x v="4"/>
    <x v="1"/>
    <m/>
    <m/>
    <x v="1"/>
    <x v="8"/>
    <d v="2017-09-01T00:00:00"/>
    <s v="01/12/2017 10:39am"/>
    <x v="0"/>
    <d v="2017-12-31T00:00:00"/>
    <n v="80000"/>
    <n v="0.08"/>
    <n v="1"/>
    <s v="07/11/2017 08:44am"/>
    <s v="Stretch"/>
    <x v="0"/>
    <s v="Cloud Application Innovation"/>
    <s v="CAI BDS Cognitive for Data Lakes - Engineering Services"/>
    <s v="Leo (LEO) Dijkstra"/>
    <s v="ISA-999-NoSolutionSold"/>
    <x v="0"/>
    <m/>
  </r>
  <r>
    <s v="2U-1137BHH"/>
    <x v="0"/>
    <s v="DACH"/>
    <s v="Panalpina Management AG"/>
    <s v="BlockChain"/>
    <x v="2"/>
    <x v="1"/>
    <m/>
    <m/>
    <x v="0"/>
    <x v="7"/>
    <d v="2017-10-27T00:00:00"/>
    <s v="11/13/2016 08:51am"/>
    <x v="1"/>
    <d v="2017-10-27T00:00:00"/>
    <n v="80000"/>
    <n v="0.08"/>
    <n v="1"/>
    <s v="03/02/2017 04:07pm"/>
    <s v="NIR"/>
    <x v="0"/>
    <s v="Cloud Application Innovation"/>
    <s v="CAI GBS Software Support/Enhancements"/>
    <s v="DATA WITHHELD"/>
    <m/>
    <x v="0"/>
    <m/>
  </r>
  <r>
    <s v="FY-EWR3P06"/>
    <x v="0"/>
    <s v="DACH"/>
    <s v="SR TECHNICS SWITZERLAND AG"/>
    <s v="BlockChain"/>
    <x v="2"/>
    <x v="1"/>
    <m/>
    <m/>
    <x v="1"/>
    <x v="7"/>
    <d v="2017-08-31T00:00:00"/>
    <s v="11/13/2016 08:55am"/>
    <x v="1"/>
    <d v="2017-08-31T00:00:00"/>
    <n v="80000"/>
    <n v="0.08"/>
    <n v="1"/>
    <s v="07/24/2017 07:29am"/>
    <s v="NIR"/>
    <x v="0"/>
    <s v="Cloud Application Innovation"/>
    <s v="CAI GBS Software Support/Enhancements"/>
    <s v="DATA WITHHELD"/>
    <m/>
    <x v="0"/>
    <m/>
  </r>
  <r>
    <s v="4D-9ABHK5N"/>
    <x v="0"/>
    <s v="DACH"/>
    <s v="F. Hoffmann-La Roche AG"/>
    <s v="BlockChain / IoT for Tank Asset Tracking at Roche"/>
    <x v="3"/>
    <x v="1"/>
    <m/>
    <m/>
    <x v="0"/>
    <x v="11"/>
    <d v="2017-11-30T00:00:00"/>
    <s v="11/24/2016 03:59am"/>
    <x v="3"/>
    <d v="2017-11-30T00:00:00"/>
    <n v="80000"/>
    <n v="0.08"/>
    <n v="12"/>
    <s v="07/06/2017 01:32am"/>
    <s v="Stretch"/>
    <x v="0"/>
    <s v="Cognitive Process Transformation"/>
    <s v="CBDS: Watson IoT - Connected Solutions"/>
    <s v="DATA WITHHELD"/>
    <s v="BLKHSBN:HW SP: Blockchain High Sec Bus Netwk Blmix"/>
    <x v="0"/>
    <m/>
  </r>
  <r>
    <s v="IO-FZH6I9Z"/>
    <x v="0"/>
    <s v="France"/>
    <s v="CREDIT MUTUEL ARKEA"/>
    <s v="BLOCKCHAIN KYC - DoU GBS AMS to GTS : Test de Perf +RUN AMS"/>
    <x v="0"/>
    <x v="1"/>
    <m/>
    <m/>
    <x v="1"/>
    <x v="0"/>
    <d v="2017-09-29T00:00:00"/>
    <s v="10/05/2016 03:54pm"/>
    <x v="0"/>
    <d v="2017-09-29T00:00:00"/>
    <n v="80000"/>
    <n v="0.08"/>
    <n v="12"/>
    <s v="04/27/2017 01:32am"/>
    <s v="Key stretch"/>
    <x v="0"/>
    <s v="Cognitive Process Transformation"/>
    <s v="CBDS: Watson IoT - Connected Solutions"/>
    <s v="Javier (JAVIER) Vinuesa Cano"/>
    <s v="AGILE:Agile or Agility is a component of the solu, BLKHSBN:HW SP: Blockchain High Sec Bus Netwk Blmix, ISA-BankInsFS09RC-Risk&amp;Comp"/>
    <x v="0"/>
    <m/>
  </r>
  <r>
    <s v="38-40YYQJT"/>
    <x v="2"/>
    <s v="ASEAN"/>
    <s v="EQUICOM SAVINGS BANK INC."/>
    <s v="Blockchain"/>
    <x v="0"/>
    <x v="1"/>
    <m/>
    <m/>
    <x v="1"/>
    <x v="0"/>
    <d v="2017-07-24T00:00:00"/>
    <s v="04/25/2017 01:55am"/>
    <x v="1"/>
    <d v="2017-07-24T00:00:00"/>
    <n v="80000"/>
    <n v="0.08"/>
    <n v="12"/>
    <s v="04/27/2017 01:32am"/>
    <s v="NIR"/>
    <x v="0"/>
    <s v="Cognitive Process Transformation"/>
    <s v="CPR: Blockchain Consulting"/>
    <s v="SUNSHINE MARIE J. (Shine) GRANDEA"/>
    <s v="ISA-BankInsFS09SEC-Security"/>
    <x v="0"/>
    <m/>
  </r>
  <r>
    <s v="FL-0WBWCGK"/>
    <x v="2"/>
    <s v="ASEAN"/>
    <s v="MAYBANK PHILIPPINES, INCORPORATED"/>
    <s v="Blockchain"/>
    <x v="0"/>
    <x v="1"/>
    <m/>
    <m/>
    <x v="1"/>
    <x v="0"/>
    <d v="2017-07-24T00:00:00"/>
    <s v="04/25/2017 01:57am"/>
    <x v="1"/>
    <d v="2017-07-24T00:00:00"/>
    <n v="80000"/>
    <n v="0.08"/>
    <n v="12"/>
    <s v="04/27/2017 01:31am"/>
    <s v="NIR"/>
    <x v="0"/>
    <s v="Cognitive Process Transformation"/>
    <s v="CPR: Blockchain Consulting"/>
    <s v="SUNSHINE MARIE J. (Shine) GRANDEA"/>
    <s v="ISA-BankInsFS09SEC-Security"/>
    <x v="0"/>
    <m/>
  </r>
  <r>
    <s v="94-MU5L0W3"/>
    <x v="2"/>
    <s v="ASEAN"/>
    <s v="BANCNET"/>
    <s v="Blockchain"/>
    <x v="0"/>
    <x v="1"/>
    <m/>
    <m/>
    <x v="1"/>
    <x v="0"/>
    <d v="2017-07-24T00:00:00"/>
    <s v="04/25/2017 01:48am"/>
    <x v="3"/>
    <d v="2017-07-24T00:00:00"/>
    <n v="80000"/>
    <n v="0.08"/>
    <n v="12"/>
    <s v="05/11/2017 01:32am"/>
    <s v="NIR"/>
    <x v="0"/>
    <s v="Cognitive Process Transformation"/>
    <s v="CPR: Blockchain Consulting"/>
    <s v="SUNSHINE MARIE J. (Shine) GRANDEA"/>
    <s v="ISA-BankInsFS09SEC-Security"/>
    <x v="0"/>
    <m/>
  </r>
  <r>
    <s v="G0-LQBA7ZU"/>
    <x v="0"/>
    <s v="BeNeLux"/>
    <s v="DIENST WEGVERKEER"/>
    <s v="ETR (Europese Type Registratie) Blockchain"/>
    <x v="3"/>
    <x v="1"/>
    <m/>
    <m/>
    <x v="0"/>
    <x v="12"/>
    <d v="2017-10-09T00:00:00"/>
    <s v="03/31/2017 10:44am"/>
    <x v="0"/>
    <d v="2017-10-09T00:00:00"/>
    <n v="80000"/>
    <n v="0.08"/>
    <n v="6"/>
    <s v="07/13/2017 01:32am"/>
    <s v="Stretch"/>
    <x v="0"/>
    <s v="Cognitive Process Transformation"/>
    <s v="CPR: Blockchain Consulting"/>
    <s v="A. J. (ANTOINETTE) Taillie"/>
    <s v="ZBLKPOC:HW SP: Blockchain Proof of Concept"/>
    <x v="0"/>
    <m/>
  </r>
  <r>
    <s v="CE-SHXCV40"/>
    <x v="0"/>
    <s v="BeNeLux"/>
    <s v="DIENST WEGVERKEER"/>
    <s v="RDW Bike Blockchain fase 3"/>
    <x v="3"/>
    <x v="1"/>
    <m/>
    <m/>
    <x v="1"/>
    <x v="12"/>
    <d v="2017-09-15T00:00:00"/>
    <s v="04/02/2017 01:13pm"/>
    <x v="5"/>
    <d v="2017-09-15T00:00:00"/>
    <n v="80000"/>
    <n v="0.08"/>
    <n v="6"/>
    <s v="06/15/2017 01:32am"/>
    <s v="Key stretch"/>
    <x v="0"/>
    <s v="Cognitive Process Transformation"/>
    <s v="CPR: Blockchain Consulting"/>
    <s v="A. J. (ANTOINETTE) Taillie"/>
    <s v="ZBLKPOC:HW SP: Blockchain Proof of Concept"/>
    <x v="0"/>
    <m/>
  </r>
  <r>
    <s v="OL-L7T829N"/>
    <x v="0"/>
    <s v="CEE"/>
    <s v="KRAJOWY DEPOZYT PAPIEROW WARTOSCIOWYCH S. A."/>
    <s v="Blockchain"/>
    <x v="0"/>
    <x v="1"/>
    <m/>
    <m/>
    <x v="1"/>
    <x v="0"/>
    <d v="2017-09-22T00:00:00"/>
    <s v="11/18/2016 11:25am"/>
    <x v="0"/>
    <d v="2017-09-22T00:00:00"/>
    <n v="80000"/>
    <n v="0.08"/>
    <n v="12"/>
    <s v="07/27/2017 01:32am"/>
    <s v="Stretch"/>
    <x v="0"/>
    <s v="Cognitive Process Transformation"/>
    <s v="CPR: Blockchain Consulting"/>
    <s v="JAN A. (JAN) DABKOWSKI"/>
    <s v="ZBLKPOC:HW SP: Blockchain Proof of Concept"/>
    <x v="0"/>
    <m/>
  </r>
  <r>
    <s v="8O-BAZG79L"/>
    <x v="0"/>
    <s v="DACH"/>
    <s v="SIEMENS AG CT"/>
    <s v="Blockchain for Siemens FSS"/>
    <x v="1"/>
    <x v="1"/>
    <m/>
    <m/>
    <x v="0"/>
    <x v="5"/>
    <d v="2017-11-30T00:00:00"/>
    <s v="06/30/2017 07:26am"/>
    <x v="1"/>
    <d v="2017-11-30T00:00:00"/>
    <n v="80000"/>
    <n v="0.08"/>
    <n v="12"/>
    <s v="07/06/2017 01:33am"/>
    <s v="Stretch"/>
    <x v="0"/>
    <s v="Cognitive Process Transformation"/>
    <s v="CPR: Blockchain Consulting"/>
    <s v="DATA WITHHELD"/>
    <s v="ISA-BankFS08-Blockchain"/>
    <x v="0"/>
    <m/>
  </r>
  <r>
    <s v="IT-5YUVJ4I"/>
    <x v="0"/>
    <s v="DACH"/>
    <s v="Habau Hoch- u. Tiefbau-"/>
    <s v="Blockchain UseCase / Event"/>
    <x v="1"/>
    <x v="1"/>
    <m/>
    <m/>
    <x v="1"/>
    <x v="2"/>
    <d v="2017-09-30T00:00:00"/>
    <s v="02/28/2017 07:14am"/>
    <x v="1"/>
    <d v="2017-09-30T00:00:00"/>
    <n v="80000"/>
    <n v="0.08"/>
    <n v="12"/>
    <s v="03/02/2017 01:32am"/>
    <s v="Stretch"/>
    <x v="0"/>
    <s v="Cognitive Process Transformation"/>
    <s v="CPR: Blockchain Consulting"/>
    <s v="DATA WITHHELD"/>
    <s v="ZBLKPOC:HW SP: Blockchain Proof of Concept"/>
    <x v="0"/>
    <m/>
  </r>
  <r>
    <s v="P7-SIOYHNB"/>
    <x v="0"/>
    <s v="DACH"/>
    <s v="MX1 GmbH"/>
    <s v="WIoT Blockchain"/>
    <x v="4"/>
    <x v="1"/>
    <m/>
    <m/>
    <x v="0"/>
    <x v="9"/>
    <d v="2017-11-16T00:00:00"/>
    <s v="05/30/2017 09:47am"/>
    <x v="3"/>
    <d v="2017-11-16T00:00:00"/>
    <n v="80000"/>
    <n v="0.08"/>
    <n v="6"/>
    <s v="07/27/2017 01:32am"/>
    <s v="Stretch"/>
    <x v="0"/>
    <s v="Cognitive Process Transformation"/>
    <s v="CPR: Blockchain Consulting"/>
    <s v="DATA WITHHELD"/>
    <s v="ZBLKPOC:HW SP: Blockchain Proof of Concept"/>
    <x v="0"/>
    <m/>
  </r>
  <r>
    <s v="YZ-KGXO5KI"/>
    <x v="0"/>
    <s v="DACH"/>
    <s v="THE GLOBAL FUND TO FIGHT AIDS, TUBERCULOSIS AND MALARIA"/>
    <s v="Blockchain for SCM &amp; contract handling"/>
    <x v="3"/>
    <x v="1"/>
    <m/>
    <m/>
    <x v="1"/>
    <x v="12"/>
    <d v="2017-07-31T00:00:00"/>
    <s v="05/02/2017 06:49am"/>
    <x v="0"/>
    <d v="2017-07-31T00:00:00"/>
    <n v="80000"/>
    <n v="0.08"/>
    <n v="6"/>
    <s v="07/13/2017 01:32am"/>
    <s v="Stretch"/>
    <x v="0"/>
    <s v="Cognitive Process Transformation"/>
    <s v="CPR: Blockchain Consulting"/>
    <s v="DATA WITHHELD"/>
    <s v="ISA-GovtPG30-SocialPrograms"/>
    <x v="0"/>
    <m/>
  </r>
  <r>
    <s v="WG-IED844B"/>
    <x v="0"/>
    <s v="DACH"/>
    <s v="Philip Morris International Management"/>
    <s v="Blockchain PoC for Track and Trace"/>
    <x v="2"/>
    <x v="0"/>
    <s v="India"/>
    <s v="Workshop with client planned on 22/3. This will be delivered from CIC"/>
    <x v="0"/>
    <x v="3"/>
    <d v="2017-12-22T00:00:00"/>
    <s v="11/10/2016 09:09am"/>
    <x v="0"/>
    <d v="2017-12-22T00:00:00"/>
    <n v="80000"/>
    <n v="0.08"/>
    <n v="4"/>
    <s v="07/27/2017 01:32am"/>
    <s v="Stretch"/>
    <x v="0"/>
    <s v="Cognitive Process Transformation"/>
    <s v="CPS: Digital Process Services"/>
    <s v="DATA WITHHELD"/>
    <s v="ZBLKPOC:HW SP: Blockchain Proof of Concept"/>
    <x v="0"/>
    <m/>
  </r>
  <r>
    <s v="E6-187VD7V"/>
    <x v="1"/>
    <s v="US Federal"/>
    <s v="CIV - US Office of Personnel Management (OPM) 9031"/>
    <s v="OPM Blockchain Pilot 2017"/>
    <x v="3"/>
    <x v="1"/>
    <m/>
    <m/>
    <x v="1"/>
    <x v="12"/>
    <d v="2017-09-30T00:00:00"/>
    <s v="04/24/2017 09:28am"/>
    <x v="1"/>
    <d v="2017-10-01T00:00:00"/>
    <n v="80000"/>
    <n v="0.08"/>
    <n v="12"/>
    <s v="07/27/2017 01:32am"/>
    <s v="NIR"/>
    <x v="0"/>
    <s v="iX Growth Platform"/>
    <s v="DSI - iX: Cust Engage &amp; Dsgn: Experience Strategy &amp; Design"/>
    <s v="Zbynek (Zbynek) Krobot"/>
    <s v="IGSPU:Procurement Support - Unknown at this Time, ISA-GovtPG45-PublicSafety"/>
    <x v="0"/>
    <m/>
  </r>
  <r>
    <s v="MZ-Z3UA4Q1"/>
    <x v="6"/>
    <s v="GCG"/>
    <s v="Bank of Communications"/>
    <s v="bocom blockchain"/>
    <x v="0"/>
    <x v="1"/>
    <m/>
    <m/>
    <x v="0"/>
    <x v="0"/>
    <d v="2017-12-22T00:00:00"/>
    <s v="02/07/2017 01:09am"/>
    <x v="3"/>
    <d v="2017-12-22T00:00:00"/>
    <n v="80000"/>
    <n v="0.08"/>
    <n v="12"/>
    <s v="07/13/2017 01:32am"/>
    <s v="Key stretch"/>
    <x v="2"/>
    <s v="Infrastructure Services"/>
    <s v="6950-16G GTS MHAS Split for Commerce Managed Hosted"/>
    <s v="YI TAO (YI TAO) JI"/>
    <s v="CLOUD1:All Cloud Sales other than to Cloud SPs"/>
    <x v="0"/>
    <m/>
  </r>
  <r>
    <s v="1I-4P1XH0P"/>
    <x v="0"/>
    <s v="France"/>
    <s v="TERRENA GRAND PUBLIC"/>
    <s v="blockchain"/>
    <x v="2"/>
    <x v="1"/>
    <m/>
    <m/>
    <x v="0"/>
    <x v="3"/>
    <d v="2017-12-29T00:00:00"/>
    <s v="06/22/2017 08:19am"/>
    <x v="3"/>
    <d v="2017-12-29T00:00:00"/>
    <n v="80000"/>
    <n v="0.08"/>
    <n v="12"/>
    <s v="07/27/2017 01:32am"/>
    <s v="Stretch"/>
    <x v="5"/>
    <s v="Industry Platform"/>
    <s v="IBM Support for Hyperledger Fabric"/>
    <s v="Marc (MARC) Durand"/>
    <s v="ISA-999-NoSolutionSold"/>
    <x v="0"/>
    <m/>
  </r>
  <r>
    <s v="B1-9Q4K4PJ"/>
    <x v="4"/>
    <s v="MEA"/>
    <s v="BUSINESS CONNEXION"/>
    <s v="Blockchain -"/>
    <x v="4"/>
    <x v="1"/>
    <m/>
    <m/>
    <x v="0"/>
    <x v="9"/>
    <d v="2017-11-24T00:00:00"/>
    <s v="06/02/2017 08:28am"/>
    <x v="1"/>
    <d v="2017-11-24T00:00:00"/>
    <n v="77564"/>
    <n v="7.7563999999999994E-2"/>
    <n v="12"/>
    <s v="07/22/2017 11:47am"/>
    <s v="NIR"/>
    <x v="0"/>
    <s v="Cognitive Process Transformation"/>
    <s v="CPR: Blockchain Consulting"/>
    <s v="CHERYL R. (Cheryl) GREYLING"/>
    <m/>
    <x v="0"/>
    <m/>
  </r>
  <r>
    <s v="GT-4MGL9TC"/>
    <x v="0"/>
    <s v="UKI"/>
    <s v="HOUSE OF FRASER (STORES) LTD"/>
    <s v="Blockchain PoC"/>
    <x v="2"/>
    <x v="1"/>
    <m/>
    <m/>
    <x v="0"/>
    <x v="3"/>
    <d v="2017-10-27T00:00:00"/>
    <s v="03/01/2017 06:18am"/>
    <x v="1"/>
    <d v="2017-10-27T00:00:00"/>
    <n v="77500"/>
    <n v="7.7499999999999999E-2"/>
    <n v="12"/>
    <s v="04/10/2017 12:00pm"/>
    <s v="NIR"/>
    <x v="0"/>
    <s v="Cognitive Process Transformation"/>
    <s v="CPR: Blockchain Consulting"/>
    <s v="Jack (JACK) Barker"/>
    <s v="NONE:No code/solution involved"/>
    <x v="0"/>
    <m/>
  </r>
  <r>
    <s v="W2-EDCSMU1"/>
    <x v="0"/>
    <s v="Italy"/>
    <s v="BORSA ITALIANA"/>
    <s v="POC BLOCKCHAIN - ISSUER SERVICES"/>
    <x v="0"/>
    <x v="1"/>
    <m/>
    <m/>
    <x v="3"/>
    <x v="0"/>
    <d v="2017-02-03T00:00:00"/>
    <s v="10/20/2016 09:37am"/>
    <x v="6"/>
    <d v="2017-03-30T00:00:00"/>
    <n v="77000"/>
    <n v="7.6999999999999999E-2"/>
    <n v="12"/>
    <s v="02/09/2017 01:31am"/>
    <s v="Won"/>
    <x v="2"/>
    <s v="Infrastructure Services"/>
    <s v="6950-99F IBM MobileFirst Infrastructure Consulting Svcs"/>
    <s v="Celeste (CELESTE) Bonanno"/>
    <s v="ZBLKPOC:HW SP: Blockchain Proof of Concept"/>
    <x v="0"/>
    <m/>
  </r>
  <r>
    <s v="62-FW1ASHI"/>
    <x v="5"/>
    <s v="Japan"/>
    <s v="MITSUBISHI UFJ TRUST AND BANKING C"/>
    <s v="BlockChain_BluemixPOC"/>
    <x v="0"/>
    <x v="0"/>
    <s v="India"/>
    <s v="Place Holder, will get involved once it picks up traction"/>
    <x v="0"/>
    <x v="0"/>
    <d v="2017-12-15T00:00:00"/>
    <s v="02/08/2017 02:41am"/>
    <x v="1"/>
    <d v="2017-12-15T00:00:00"/>
    <n v="76190"/>
    <n v="7.6189999999999994E-2"/>
    <n v="12"/>
    <s v="02/19/2017 03:07am"/>
    <s v="NIR"/>
    <x v="3"/>
    <s v="Cloud Developer Service"/>
    <s v="Bluemix Public Subscription"/>
    <s v="Hideyuki (HIDEYUKI) Tanaka"/>
    <m/>
    <x v="0"/>
    <m/>
  </r>
  <r>
    <s v="SQ-UDCUK8E"/>
    <x v="5"/>
    <s v="Japan"/>
    <s v="RECRUIT HOLDINGS CO.,LTD.                                             "/>
    <s v="犬・猫個体情報管理サービスＲ＆Ｄ計画に関わるご支援"/>
    <x v="2"/>
    <x v="1"/>
    <m/>
    <m/>
    <x v="2"/>
    <x v="3"/>
    <d v="2017-05-15T00:00:00"/>
    <d v="2016-12-14T00:00:00"/>
    <x v="6"/>
    <d v="2017-05-15T00:00:00"/>
    <n v="76190"/>
    <n v="7.6189999999999994E-2"/>
    <n v="3"/>
    <d v="2017-05-18T00:00:00"/>
    <s v="Won"/>
    <x v="0"/>
    <s v="Cog Process Trnsfmtn"/>
    <s v="CPR: Blockchain Consulting"/>
    <s v="MULTIPLECLIENTREP"/>
    <m/>
    <x v="0"/>
    <m/>
  </r>
  <r>
    <s v="FU-EZGPV46"/>
    <x v="5"/>
    <s v="Japan"/>
    <s v="JAPAN PALLET RENTAL CORPORATION"/>
    <s v="Blockchain PoC w/日用品業界 提案書作成支援"/>
    <x v="6"/>
    <x v="1"/>
    <m/>
    <m/>
    <x v="1"/>
    <x v="10"/>
    <d v="2017-08-30T00:00:00"/>
    <s v="06/06/2017 07:15am"/>
    <x v="3"/>
    <d v="2017-08-30T00:00:00"/>
    <n v="76190"/>
    <n v="7.6189999999999994E-2"/>
    <n v="1"/>
    <s v="07/06/2017 01:32am"/>
    <s v="NIR"/>
    <x v="0"/>
    <s v="Cognitive Process Transformation"/>
    <s v="CPR: Blockchain Consulting"/>
    <s v="Anna (ANNA) Maruyama"/>
    <s v="BLKHSBN:HW SP: Blockchain High Sec Bus Netwk Blmix, ZBLKPOC:HW SP: Blockchain Proof of Concept"/>
    <x v="0"/>
    <m/>
  </r>
  <r>
    <s v="FZ-XTVA9T6"/>
    <x v="3"/>
    <s v="Brazil"/>
    <s v="PRODUBAN SERVIÇOS DE INFORMÁTICA S/A."/>
    <s v="ML br000578D37D3 1. What is the client requirement? Produban needs to stay always one step ahead with technologies, so BLOCKCHAIN is in focus of financial market. 2. Why has the requirement arisen? Because another players in the"/>
    <x v="0"/>
    <x v="1"/>
    <m/>
    <m/>
    <x v="1"/>
    <x v="0"/>
    <d v="2017-08-25T00:00:00"/>
    <s v="06/19/2017 06:59am"/>
    <x v="1"/>
    <d v="2017-08-25T00:00:00"/>
    <n v="75948"/>
    <n v="7.5948000000000002E-2"/>
    <n v="12"/>
    <s v="07/24/2017 05:38pm"/>
    <s v="NIR"/>
    <x v="2"/>
    <s v="Infrastructure Services"/>
    <m/>
    <s v="Luis Fernando Salgado (LUIS FERNANDO) Andrade"/>
    <m/>
    <x v="0"/>
    <m/>
  </r>
  <r>
    <s v="I1-QQAFY2R"/>
    <x v="3"/>
    <s v="Brazil"/>
    <s v="LOUIS DREYFUS COMMODITIES BRASIL S.A."/>
    <s v="Blockchain - Comercio Exterior"/>
    <x v="2"/>
    <x v="1"/>
    <m/>
    <m/>
    <x v="1"/>
    <x v="3"/>
    <d v="2017-09-30T00:00:00"/>
    <s v="07/07/2017 09:48am"/>
    <x v="3"/>
    <d v="2017-09-30T00:00:00"/>
    <n v="75948"/>
    <n v="7.5948000000000002E-2"/>
    <n v="12"/>
    <s v="07/22/2017 11:48am"/>
    <s v="Stretch"/>
    <x v="5"/>
    <s v="Industry Platform"/>
    <s v="IBM Support for Hyperledger Fabric"/>
    <s v="Brazil (Brazil) LEADMGMT-BR"/>
    <s v="ISA-999-NoSolutionSold"/>
    <x v="0"/>
    <m/>
  </r>
  <r>
    <s v="K8-5VN880S"/>
    <x v="0"/>
    <s v="UKI"/>
    <s v="BP OIL INTERNATIONAL LTD"/>
    <s v="Blockchain - re imagine business networks"/>
    <x v="1"/>
    <x v="1"/>
    <m/>
    <m/>
    <x v="0"/>
    <x v="4"/>
    <d v="2017-12-29T00:00:00"/>
    <s v="07/24/2017 04:44pm"/>
    <x v="1"/>
    <d v="2017-12-29T00:00:00"/>
    <n v="75000"/>
    <n v="7.4999999999999997E-2"/>
    <n v="12"/>
    <s v="07/27/2017 01:32am"/>
    <s v="Stretch"/>
    <x v="5"/>
    <s v="Industry Platform"/>
    <m/>
    <s v="Hattie (HATTIE) Lister"/>
    <s v="BLKHSBN:HW SP: Blockchain High Sec Bus Netwk Blmix"/>
    <x v="0"/>
    <m/>
  </r>
  <r>
    <s v="CF-GLY94IQ"/>
    <x v="2"/>
    <s v="ANZ"/>
    <s v="NZ POST CONTRACT LOGISTICS LTD"/>
    <s v="KiwiBank - Bluemix for Blockchain"/>
    <x v="0"/>
    <x v="1"/>
    <m/>
    <m/>
    <x v="0"/>
    <x v="0"/>
    <d v="2017-12-15T00:00:00"/>
    <s v="07/06/2017 08:51pm"/>
    <x v="1"/>
    <d v="2017-12-15T00:00:00"/>
    <n v="75000"/>
    <n v="7.4999999999999997E-2"/>
    <n v="12"/>
    <s v="07/13/2017 01:32am"/>
    <s v="NIR"/>
    <x v="3"/>
    <s v="Cloud Developer Service"/>
    <s v="Bluemix Public Subscription"/>
    <s v="TRUNG V. (Trung) LY"/>
    <m/>
    <x v="0"/>
    <m/>
  </r>
  <r>
    <s v="AM-58U06W2"/>
    <x v="1"/>
    <s v="Canada"/>
    <s v="TORONTO-DOMINION BANK, THE"/>
    <s v="Blockchain on High Speed Business Network (HSBN)"/>
    <x v="0"/>
    <x v="1"/>
    <m/>
    <m/>
    <x v="0"/>
    <x v="0"/>
    <d v="2017-10-20T00:00:00"/>
    <s v="05/26/2016 10:56am"/>
    <x v="0"/>
    <d v="2017-10-20T00:00:00"/>
    <n v="75000"/>
    <n v="7.4999999999999997E-2"/>
    <n v="1"/>
    <s v="03/07/2017 09:43pm"/>
    <s v="Stretch"/>
    <x v="3"/>
    <s v="Cloud Developer Service"/>
    <s v="Bluemix Public Subscription"/>
    <s v="Joe (Joe) Dibattista"/>
    <s v="ISA-999-NoSolutionSold"/>
    <x v="0"/>
    <m/>
  </r>
  <r>
    <s v="5R-TZHTO3E"/>
    <x v="1"/>
    <s v="US Distribution"/>
    <s v="NDO AMERICA, INC."/>
    <s v="Bluemix - Blockchain"/>
    <x v="2"/>
    <x v="1"/>
    <m/>
    <m/>
    <x v="1"/>
    <x v="7"/>
    <d v="2017-09-22T00:00:00"/>
    <s v="11/30/2016 03:43pm"/>
    <x v="0"/>
    <d v="2017-09-22T00:00:00"/>
    <n v="75000"/>
    <n v="7.4999999999999997E-2"/>
    <n v="12"/>
    <s v="06/26/2017 05:12pm"/>
    <s v="Key stretch"/>
    <x v="3"/>
    <s v="Cloud Developer Service"/>
    <s v="Bluemix Public Subscription"/>
    <s v="MICHELLE (Michelle) MILLER"/>
    <s v="CLOUD1:All Cloud Sales other than to Cloud SPs"/>
    <x v="0"/>
    <m/>
  </r>
  <r>
    <s v="SR-6E89JL4"/>
    <x v="1"/>
    <s v="US Distribution"/>
    <s v="MCLANE CO INC"/>
    <s v="Blockchain Traceability Pilot"/>
    <x v="2"/>
    <x v="1"/>
    <m/>
    <m/>
    <x v="2"/>
    <x v="3"/>
    <d v="2017-06-09T00:00:00"/>
    <s v="03/13/2017 06:12pm"/>
    <x v="6"/>
    <d v="2017-09-01T00:00:00"/>
    <n v="75000"/>
    <n v="7.4999999999999997E-2"/>
    <n v="24"/>
    <s v="07/13/2017 01:32am"/>
    <s v="Won"/>
    <x v="3"/>
    <s v="Cloud Developer Service"/>
    <s v="Bluemix Public Subscription"/>
    <s v="WILLIAM C. (Bill) GILLISPIE"/>
    <s v="BLKHSBN:HW SP: Blockchain High Sec Bus Netwk Blmix"/>
    <x v="0"/>
    <m/>
  </r>
  <r>
    <s v="D0-OBGMBRA"/>
    <x v="0"/>
    <s v="France"/>
    <s v="CASINO SERVICES"/>
    <s v="# HC6 Bluemix Garage - Use case BlockChain"/>
    <x v="2"/>
    <x v="1"/>
    <m/>
    <m/>
    <x v="1"/>
    <x v="7"/>
    <d v="2017-09-30T00:00:00"/>
    <s v="06/26/2017 11:04am"/>
    <x v="6"/>
    <d v="2017-09-30T00:00:00"/>
    <n v="75000"/>
    <n v="7.4999999999999997E-2"/>
    <n v="12"/>
    <s v="07/27/2017 01:32am"/>
    <s v="Won"/>
    <x v="3"/>
    <s v="Cloud Developer Service"/>
    <s v="IBM Bluemix Garage - MVP"/>
    <s v="Philippe (PHILIPPE) Colleau"/>
    <s v="NONE:No code/solution involved"/>
    <x v="0"/>
    <m/>
  </r>
  <r>
    <s v="XQ-FQF4DQ0"/>
    <x v="1"/>
    <s v="US Industrial"/>
    <s v="HONEYWELL INTERNATIONAL INC."/>
    <s v="BLMX Garage for Blockchain at Honeywell Aerospace"/>
    <x v="1"/>
    <x v="1"/>
    <m/>
    <m/>
    <x v="1"/>
    <x v="5"/>
    <d v="2017-09-15T00:00:00"/>
    <s v="02/15/2017 02:33pm"/>
    <x v="1"/>
    <d v="2017-09-15T00:00:00"/>
    <n v="75000"/>
    <n v="7.4999999999999997E-2"/>
    <n v="3"/>
    <s v="02/16/2017 01:32am"/>
    <s v="NIR"/>
    <x v="3"/>
    <s v="Lab Services"/>
    <s v="Software Services - Bluemix Garage"/>
    <s v="William J. (William) Swope"/>
    <m/>
    <x v="0"/>
    <m/>
  </r>
  <r>
    <s v="RR-O9L178A"/>
    <x v="1"/>
    <s v="US Industrial"/>
    <s v="EXXONMOBIL GLOBAL SERVICES COMPANY"/>
    <s v="Blockchain - Phase 0 Tubulars"/>
    <x v="1"/>
    <x v="1"/>
    <m/>
    <m/>
    <x v="1"/>
    <x v="4"/>
    <d v="2017-07-28T00:00:00"/>
    <s v="02/05/2017 04:08pm"/>
    <x v="3"/>
    <d v="2017-07-28T00:00:00"/>
    <n v="75000"/>
    <n v="7.4999999999999997E-2"/>
    <n v="2"/>
    <s v="05/18/2017 01:31am"/>
    <s v="Stretch"/>
    <x v="3"/>
    <s v="Lab Services"/>
    <s v="Software Services - Bluemix Garage"/>
    <s v="James N. (Jim) Lawnin"/>
    <s v="ISA-BankFMFS03-BackOfficeOps, ISA-C&amp;PIS13-UpstrmPetroSolns, ISA-C&amp;PIS21-MidDownstreamPetro"/>
    <x v="0"/>
    <m/>
  </r>
  <r>
    <s v="20-5KYZ56Y"/>
    <x v="1"/>
    <s v="US Distribution"/>
    <s v="KIMBERLY-CLARK CORPORATION"/>
    <s v="BMX Expansion- Blockchain for trading partner visibility"/>
    <x v="2"/>
    <x v="1"/>
    <m/>
    <m/>
    <x v="1"/>
    <x v="3"/>
    <d v="2017-08-31T00:00:00"/>
    <s v="02/27/2017 01:21pm"/>
    <x v="1"/>
    <d v="2017-08-31T00:00:00"/>
    <n v="75000"/>
    <n v="7.4999999999999997E-2"/>
    <n v="12"/>
    <s v="03/02/2017 01:32am"/>
    <s v="Stretch"/>
    <x v="3"/>
    <s v="Cloud Developer Service"/>
    <m/>
    <s v="MICHELLE (Michelle) MILLER"/>
    <m/>
    <x v="0"/>
    <m/>
  </r>
  <r>
    <s v="H3-JIPVT6T"/>
    <x v="0"/>
    <s v="SPGI"/>
    <s v="REAL MADRID CLUB DE FUTBOL"/>
    <s v="Blockchain IOT Entradas Digitales Estadio"/>
    <x v="4"/>
    <x v="1"/>
    <m/>
    <m/>
    <x v="0"/>
    <x v="9"/>
    <d v="2017-11-30T00:00:00"/>
    <s v="05/19/2017 03:38am"/>
    <x v="3"/>
    <d v="2017-11-30T00:00:00"/>
    <n v="75000"/>
    <n v="7.4999999999999997E-2"/>
    <n v="12"/>
    <s v="07/13/2017 01:32am"/>
    <s v="Stretch"/>
    <x v="0"/>
    <s v="Cognitive Process Transformation"/>
    <s v="CBDS: Watson IoT - Connected Solutions"/>
    <s v="Jorge (JORGE) Thomas Rubio"/>
    <s v="ISA-TMECS26-BusProcOpt"/>
    <x v="0"/>
    <m/>
  </r>
  <r>
    <s v="73-JDG4JJK"/>
    <x v="2"/>
    <s v="ASEAN"/>
    <s v="BANK INDONESIA (HQ)"/>
    <s v="Request presentation IBM Blockchain |IBM Financial Services Innovation Forum | Thursday, 4 May 2017 |000021KE"/>
    <x v="0"/>
    <x v="1"/>
    <m/>
    <m/>
    <x v="1"/>
    <x v="0"/>
    <d v="2017-08-31T00:00:00"/>
    <s v="06/02/2017 03:54am"/>
    <x v="1"/>
    <d v="2017-08-31T00:00:00"/>
    <n v="75000"/>
    <n v="7.4999999999999997E-2"/>
    <n v="12"/>
    <s v="06/08/2017 01:32am"/>
    <s v="NIR"/>
    <x v="0"/>
    <s v="Cognitive Process Transformation"/>
    <s v="CPR: Blockchain Consulting"/>
    <s v="Joni (Joni) Joni"/>
    <s v="ISA-999-NoSolutionSold"/>
    <x v="0"/>
    <m/>
  </r>
  <r>
    <s v="H3-JIPVT6T"/>
    <x v="0"/>
    <s v="SPGI"/>
    <s v="REAL MADRID CLUB DE FUTBOL"/>
    <s v="Blockchain IOT Entradas Digitales Estadio"/>
    <x v="4"/>
    <x v="1"/>
    <m/>
    <m/>
    <x v="0"/>
    <x v="9"/>
    <d v="2017-11-30T00:00:00"/>
    <s v="05/19/2017 03:38am"/>
    <x v="3"/>
    <d v="2017-11-30T00:00:00"/>
    <n v="75000"/>
    <n v="7.4999999999999997E-2"/>
    <n v="4"/>
    <s v="07/13/2017 01:32am"/>
    <s v="Stretch"/>
    <x v="0"/>
    <s v="Cognitive Process Transformation"/>
    <s v="CPR: Blockchain Consulting"/>
    <s v="Jorge (JORGE) Thomas Rubio"/>
    <s v="ISA-TMECS26-BusProcOpt"/>
    <x v="0"/>
    <m/>
  </r>
  <r>
    <s v="SR-6E89JL4"/>
    <x v="1"/>
    <s v="US Distribution"/>
    <s v="MCLANE CO INC"/>
    <s v="Blockchain Traceability Pilot"/>
    <x v="2"/>
    <x v="1"/>
    <m/>
    <m/>
    <x v="2"/>
    <x v="3"/>
    <d v="2017-06-09T00:00:00"/>
    <s v="03/13/2017 06:12pm"/>
    <x v="6"/>
    <d v="2017-09-01T00:00:00"/>
    <n v="75000"/>
    <n v="7.4999999999999997E-2"/>
    <n v="6"/>
    <s v="07/13/2017 01:32am"/>
    <s v="Won"/>
    <x v="0"/>
    <s v="Cognitive Process Transformation"/>
    <s v="CPR: Blockchain Consulting"/>
    <s v="WILLIAM C. (Bill) GILLISPIE"/>
    <s v="BLKHSBN:HW SP: Blockchain High Sec Bus Netwk Blmix"/>
    <x v="0"/>
    <m/>
  </r>
  <r>
    <s v="Y1-XKNKHTU"/>
    <x v="1"/>
    <s v="US Distribution"/>
    <s v="VENETIAN CASINO RESORT"/>
    <s v="Bluemix (Blockchain)"/>
    <x v="2"/>
    <x v="1"/>
    <m/>
    <m/>
    <x v="1"/>
    <x v="7"/>
    <d v="2017-09-22T00:00:00"/>
    <s v="02/15/2017 11:37pm"/>
    <x v="3"/>
    <d v="2017-09-22T00:00:00"/>
    <n v="75000"/>
    <n v="7.4999999999999997E-2"/>
    <n v="12"/>
    <s v="05/02/2017 11:00am"/>
    <s v="Key stretch"/>
    <x v="2"/>
    <s v="Infrastructure Services"/>
    <s v="6950-16G GTS MHAS Split for Commerce Managed Hosted"/>
    <s v="NICOLE J. (Nicole) POOLE"/>
    <s v="CLOUD1:All Cloud Sales other than to Cloud SPs"/>
    <x v="0"/>
    <m/>
  </r>
  <r>
    <s v="4Z-B604M2I"/>
    <x v="1"/>
    <s v="US Public"/>
    <s v="STATE OF WISCONSIN"/>
    <s v="Blockchain"/>
    <x v="3"/>
    <x v="1"/>
    <m/>
    <m/>
    <x v="1"/>
    <x v="12"/>
    <d v="2017-09-21T00:00:00"/>
    <s v="02/27/2017 01:50pm"/>
    <x v="1"/>
    <d v="2017-09-21T00:00:00"/>
    <n v="75000"/>
    <n v="7.4999999999999997E-2"/>
    <n v="12"/>
    <s v="03/02/2017 01:33am"/>
    <s v="Stretch"/>
    <x v="2"/>
    <s v="Infrastructure Services"/>
    <s v="6950-16G GTS MHAS Split for Commerce Managed Hosted"/>
    <s v="Thomas A. (Thomas) Brennan"/>
    <m/>
    <x v="0"/>
    <m/>
  </r>
  <r>
    <s v="7P-DENPAR8"/>
    <x v="0"/>
    <s v="DACH"/>
    <s v="Gothaer Systems GmbH"/>
    <s v="Gothaer Systems - Blockchain/ Bluemix"/>
    <x v="0"/>
    <x v="1"/>
    <m/>
    <m/>
    <x v="0"/>
    <x v="6"/>
    <d v="2017-12-15T00:00:00"/>
    <s v="06/21/2017 10:51am"/>
    <x v="1"/>
    <d v="2017-12-15T00:00:00"/>
    <n v="75000"/>
    <n v="7.4999999999999997E-2"/>
    <n v="12"/>
    <s v="06/22/2017 01:32am"/>
    <s v="Stretch"/>
    <x v="5"/>
    <s v="Industry Platform"/>
    <m/>
    <s v="DATA WITHHELD"/>
    <s v="BLKHSBN:HW SP: Blockchain High Sec Bus Netwk Blmix"/>
    <x v="0"/>
    <m/>
  </r>
  <r>
    <s v="RQ-2O2XBFI"/>
    <x v="1"/>
    <s v="US Communica/CSI"/>
    <s v="BRIDGE SOLUTIONS GROUP CORP"/>
    <s v="Blockchain for Container Ship Tracking"/>
    <x v="6"/>
    <x v="1"/>
    <m/>
    <m/>
    <x v="1"/>
    <x v="10"/>
    <d v="2017-09-18T00:00:00"/>
    <s v="12/28/2016 05:20pm"/>
    <x v="1"/>
    <d v="2017-09-18T00:00:00"/>
    <n v="75000"/>
    <n v="7.4999999999999997E-2"/>
    <n v="1"/>
    <s v="01/22/2017 05:05am"/>
    <s v="NIR"/>
    <x v="5"/>
    <s v="Watson FSS Core"/>
    <m/>
    <s v="ROBERT M. (Robert) GAGLIANO"/>
    <m/>
    <x v="0"/>
    <m/>
  </r>
  <r>
    <s v="6U-D1LG03F"/>
    <x v="2"/>
    <s v="ANZ"/>
    <s v="AIRSERVICES AUSTRALIA"/>
    <s v="Blockchain SWIM PoC - placehold oppt"/>
    <x v="3"/>
    <x v="1"/>
    <m/>
    <m/>
    <x v="0"/>
    <x v="12"/>
    <d v="2017-12-22T00:00:00"/>
    <s v="03/06/2016 11:02pm"/>
    <x v="3"/>
    <d v="2017-12-22T00:00:00"/>
    <n v="74400"/>
    <n v="7.4399999999999994E-2"/>
    <n v="1"/>
    <s v="07/13/2017 01:32am"/>
    <s v="Stretch"/>
    <x v="3"/>
    <s v="Hybrid Integration"/>
    <s v="IBM Integration Bus (WebSphere Message Broker) Advanced"/>
    <s v="MATTHEW R. (Matthew) FINCH"/>
    <s v="NONE:No code/solution involved"/>
    <x v="0"/>
    <m/>
  </r>
  <r>
    <s v="RE-ISD30Y0"/>
    <x v="2"/>
    <s v="ANZ"/>
    <s v="DATA WITHHELD"/>
    <s v="DATA WITHHELD"/>
    <x v="1"/>
    <x v="1"/>
    <m/>
    <m/>
    <x v="0"/>
    <x v="2"/>
    <d v="2017-10-12T00:00:00"/>
    <s v="06/02/2017 07:31pm"/>
    <x v="3"/>
    <d v="2017-10-12T00:00:00"/>
    <n v="74400"/>
    <n v="7.4399999999999994E-2"/>
    <n v="12"/>
    <s v="07/06/2017 01:31am"/>
    <s v="Stretch"/>
    <x v="0"/>
    <s v="iX Growth Platform"/>
    <s v="DSI - DS: Digital Bus Strategy: Digital Reinvention"/>
    <s v="PHILLIP D. (Phillip) MCBRIDE"/>
    <s v="ISA-IPIS60AMME-AssetMgmtMetals"/>
    <x v="0"/>
    <m/>
  </r>
  <r>
    <s v="LD-DLYGDKI"/>
    <x v="1"/>
    <s v="US Finance Service"/>
    <s v="MONEYGRAM INTERNATIONAL, INC."/>
    <s v="Bluemix - Garage Output - Blockchain (Identity/KYC)"/>
    <x v="0"/>
    <x v="1"/>
    <m/>
    <m/>
    <x v="0"/>
    <x v="0"/>
    <d v="2017-12-15T00:00:00"/>
    <s v="03/04/2016 05:17pm"/>
    <x v="0"/>
    <d v="2017-12-15T00:00:00"/>
    <n v="72000"/>
    <n v="7.1999999999999995E-2"/>
    <n v="12"/>
    <s v="07/06/2017 01:32am"/>
    <s v="Stretch"/>
    <x v="3"/>
    <s v="Cloud Developer Service"/>
    <s v="Bluemix Public Subscription"/>
    <s v="Mitchell T. (Mitchell) Myers"/>
    <s v="ISA-999-NoSolutionSold"/>
    <x v="0"/>
    <m/>
  </r>
  <r>
    <s v="8Z-YUYNC16"/>
    <x v="3"/>
    <s v="Brazil"/>
    <s v="PETROLEO BRASILEIRO S A"/>
    <s v="BlockChain para Supply Chain / Field Services"/>
    <x v="1"/>
    <x v="1"/>
    <m/>
    <m/>
    <x v="1"/>
    <x v="4"/>
    <d v="2017-09-30T00:00:00"/>
    <s v="12/18/2016 06:50pm"/>
    <x v="3"/>
    <d v="2017-09-30T00:00:00"/>
    <n v="71931"/>
    <n v="7.1930999999999995E-2"/>
    <n v="12"/>
    <s v="06/20/2017 02:45pm"/>
    <s v="Stretch"/>
    <x v="2"/>
    <s v="Infrastructure Services"/>
    <s v="6941-98L IBM Cloud Managed Services (GTS BU shared)"/>
    <s v="LEANDRO (LEANDRO) DOS SANTOS PETRUCCI"/>
    <s v="BGMOBILE:Mobile Services GTS only"/>
    <x v="0"/>
    <m/>
  </r>
  <r>
    <s v="2Q-5FMJVA8"/>
    <x v="3"/>
    <s v="SSA"/>
    <s v="UNIVERSIDAD JAVERIANA"/>
    <s v="Proyecto Blockchain"/>
    <x v="3"/>
    <x v="1"/>
    <m/>
    <m/>
    <x v="0"/>
    <x v="12"/>
    <d v="2017-12-30T00:00:00"/>
    <s v="07/24/2017 07:38pm"/>
    <x v="3"/>
    <d v="2017-12-30T00:00:00"/>
    <n v="70000"/>
    <n v="6.9999999999999993E-2"/>
    <n v="12"/>
    <s v="07/27/2017 01:32am"/>
    <s v="Stretch"/>
    <x v="5"/>
    <s v="Industry Platform"/>
    <s v="Do Not Use - GPP HSBS"/>
    <s v="SANDRA CATALINA (SANDRA CATALINA) GOMEZ VELANDIA"/>
    <s v="NONE:No code/solution involved"/>
    <x v="0"/>
    <m/>
  </r>
  <r>
    <s v="FI-1GJN554"/>
    <x v="2"/>
    <s v="ASEAN"/>
    <s v="THE BANK OF TOKYO-MITSUBISHI UFJ, LTD. SINGAPORE BRANCH"/>
    <s v="BTMU Blockchain POC Phase 3 IOT"/>
    <x v="0"/>
    <x v="0"/>
    <s v="India"/>
    <s v="Won and completed"/>
    <x v="3"/>
    <x v="0"/>
    <d v="2017-02-17T00:00:00"/>
    <s v="12/04/2015 12:16am"/>
    <x v="6"/>
    <d v="2017-02-17T00:00:00"/>
    <n v="70000"/>
    <n v="6.9999999999999993E-2"/>
    <n v="6"/>
    <s v="02/23/2017 01:32am"/>
    <s v="Won"/>
    <x v="0"/>
    <s v="Cloud Application Innovation"/>
    <s v="CAI Digital Operations - IoT"/>
    <s v="DAVID BOON WAH (David Boon Wah) LIM"/>
    <s v="ISA-BankFMFS03-BackOfficeOps"/>
    <x v="0"/>
    <m/>
  </r>
  <r>
    <s v="JE-6DIQRIZ"/>
    <x v="2"/>
    <s v="ISA"/>
    <s v="BAJAJ AUTO LIMITED"/>
    <s v="BlockChain Pilot on Cloud"/>
    <x v="5"/>
    <x v="0"/>
    <s v="India"/>
    <s v=" Leveraging Blockchain in the context of Goods &amp; Services Tax Compliance."/>
    <x v="0"/>
    <x v="1"/>
    <d v="2017-10-26T00:00:00"/>
    <s v="05/04/2017 05:04am"/>
    <x v="3"/>
    <d v="2017-10-26T00:00:00"/>
    <n v="70000"/>
    <n v="6.9999999999999993E-2"/>
    <n v="12"/>
    <s v="07/06/2017 01:32am"/>
    <s v="Stretch"/>
    <x v="3"/>
    <s v="Cloud Unit Services"/>
    <s v="6950-99D SoftLayer on Cloud BU paper (SL for IBM channels)"/>
    <s v="Pretty (Pretty) Prabhakaran"/>
    <s v="SOFTLAYR:Softlayer enabled Cloud opportunity"/>
    <x v="0"/>
    <m/>
  </r>
  <r>
    <s v="U3-GVZAPYJ"/>
    <x v="0"/>
    <s v="Nordic"/>
    <s v="BOLAGSVERKET"/>
    <s v="blockchain, bluemix &amp; api connect"/>
    <x v="3"/>
    <x v="1"/>
    <m/>
    <m/>
    <x v="1"/>
    <x v="12"/>
    <d v="2017-08-24T00:00:00"/>
    <s v="04/03/2017 04:35am"/>
    <x v="3"/>
    <d v="2017-08-24T00:00:00"/>
    <n v="70000"/>
    <n v="6.9999999999999993E-2"/>
    <n v="1"/>
    <s v="04/20/2017 01:32am"/>
    <s v="NIR"/>
    <x v="3"/>
    <s v="Hybrid Integration"/>
    <s v="API Connect"/>
    <s v="Fredrik (FREDRIK) Holmgren"/>
    <s v="ISA-999-NoSolutionSold"/>
    <x v="0"/>
    <m/>
  </r>
  <r>
    <s v="U3-GVZAPYJ"/>
    <x v="0"/>
    <s v="Nordic"/>
    <s v="BOLAGSVERKET"/>
    <s v="blockchain, bluemix &amp; api connect"/>
    <x v="3"/>
    <x v="1"/>
    <m/>
    <m/>
    <x v="1"/>
    <x v="12"/>
    <d v="2017-08-24T00:00:00"/>
    <s v="04/03/2017 04:35am"/>
    <x v="3"/>
    <d v="2017-08-24T00:00:00"/>
    <n v="70000"/>
    <n v="6.9999999999999993E-2"/>
    <n v="12"/>
    <s v="04/20/2017 01:32am"/>
    <s v="NIR"/>
    <x v="3"/>
    <s v="Cloud Developer Service"/>
    <s v="Bluemix Public Subscription"/>
    <s v="Fredrik (FREDRIK) Holmgren"/>
    <s v="ISA-999-NoSolutionSold"/>
    <x v="0"/>
    <m/>
  </r>
  <r>
    <s v="0D-YM2W5KL"/>
    <x v="3"/>
    <s v="SSA"/>
    <s v="BANCO DE CREDITO DEL PERU"/>
    <s v="Proyecto Blockchain"/>
    <x v="0"/>
    <x v="1"/>
    <m/>
    <m/>
    <x v="1"/>
    <x v="0"/>
    <d v="2017-09-29T00:00:00"/>
    <s v="05/06/2016 11:35am"/>
    <x v="3"/>
    <d v="2017-09-30T00:00:00"/>
    <n v="70000"/>
    <n v="6.9999999999999993E-2"/>
    <n v="1"/>
    <s v="05/04/2017 01:31am"/>
    <s v="Stretch"/>
    <x v="3"/>
    <s v="Cloud Developer Service"/>
    <s v="Bluemix Public Subscription"/>
    <s v="Carlos Paul (CARLOS PAUL) Bittrich Ramirez"/>
    <s v="BLKHSBN:HW SP: Blockchain High Sec Bus Netwk Blmix"/>
    <x v="0"/>
    <m/>
  </r>
  <r>
    <s v="WH-40ENWMR"/>
    <x v="3"/>
    <s v="SSA"/>
    <s v="Ubiquo Telemedicina S A S"/>
    <s v="CLOBLO CALL- Proyecto de interoperabilidad para empresas de sector salud - BLOCKCHAIN"/>
    <x v="3"/>
    <x v="1"/>
    <m/>
    <m/>
    <x v="1"/>
    <x v="11"/>
    <d v="2017-08-25T00:00:00"/>
    <s v="03/27/2017 06:58pm"/>
    <x v="3"/>
    <d v="2017-08-25T00:00:00"/>
    <n v="70000"/>
    <n v="6.9999999999999993E-2"/>
    <n v="12"/>
    <s v="07/20/2017 01:32am"/>
    <s v="Stretch"/>
    <x v="3"/>
    <s v="Cloud Developer Service"/>
    <s v="Bluemix Public Subscription"/>
    <s v="Colombia (Colombia) LEADMGMT-CO"/>
    <s v="CLOUD1:All Cloud Sales other than to Cloud SPs"/>
    <x v="0"/>
    <m/>
  </r>
  <r>
    <s v="2T-4DDPAUF"/>
    <x v="3"/>
    <s v="SSA"/>
    <s v="BANCO DE GALICIA Y BUENOS AIRES"/>
    <s v="Proyecto blockchain"/>
    <x v="0"/>
    <x v="1"/>
    <m/>
    <m/>
    <x v="1"/>
    <x v="0"/>
    <d v="2017-09-29T00:00:00"/>
    <s v="04/25/2017 09:59pm"/>
    <x v="3"/>
    <d v="2017-09-29T00:00:00"/>
    <n v="70000"/>
    <n v="6.9999999999999993E-2"/>
    <n v="12"/>
    <s v="07/20/2017 01:32am"/>
    <s v="Key stretch"/>
    <x v="3"/>
    <s v="Cloud Developer Service"/>
    <s v="IBM Bluemix Garage - Architecture"/>
    <s v="Martin Federico (MARTIN FEDERICO) Lanari"/>
    <s v="ISA-BankFS08-Blockchain"/>
    <x v="0"/>
    <m/>
  </r>
  <r>
    <s v="J4-HF54I1B"/>
    <x v="2"/>
    <s v="ASEAN"/>
    <s v="SANSIRI PUBLIC COMPANY LIMITED"/>
    <s v="Blockchain for real estate"/>
    <x v="1"/>
    <x v="1"/>
    <m/>
    <m/>
    <x v="0"/>
    <x v="2"/>
    <d v="2017-11-15T00:00:00"/>
    <s v="06/28/2017 11:50pm"/>
    <x v="1"/>
    <d v="2017-11-15T00:00:00"/>
    <n v="70000"/>
    <n v="6.9999999999999993E-2"/>
    <n v="12"/>
    <s v="07/20/2017 01:32am"/>
    <s v="NIR"/>
    <x v="3"/>
    <s v="Cloud Developer Service"/>
    <s v="IBM Bluemix Garage - MVP"/>
    <s v="PATCHAREE (Patcharee) NUTTHESRI"/>
    <s v="CLOUD1:All Cloud Sales other than to Cloud SPs"/>
    <x v="0"/>
    <m/>
  </r>
  <r>
    <s v="DY-1L4C5EL"/>
    <x v="3"/>
    <s v="SSA"/>
    <s v="SUPERINTENDENCIA NACIONAL DE ADMINISTRACION TRIBUTARIA"/>
    <s v="Prototipo Blockchain"/>
    <x v="3"/>
    <x v="1"/>
    <m/>
    <m/>
    <x v="1"/>
    <x v="12"/>
    <d v="2017-09-30T00:00:00"/>
    <s v="12/12/2016 09:23am"/>
    <x v="3"/>
    <d v="2017-09-30T00:00:00"/>
    <n v="70000"/>
    <n v="6.9999999999999993E-2"/>
    <n v="12"/>
    <s v="06/20/2017 12:49pm"/>
    <s v="Stretch"/>
    <x v="3"/>
    <s v="Lab Services"/>
    <s v="Software Services - Bluemix Garage"/>
    <s v="Carlos Paul (CARLOS PAUL) Bittrich Ramirez"/>
    <s v="NONE:No code/solution involved"/>
    <x v="0"/>
    <m/>
  </r>
  <r>
    <s v="U3-GVZAPYJ"/>
    <x v="0"/>
    <s v="Nordic"/>
    <s v="BOLAGSVERKET"/>
    <s v="blockchain, bluemix &amp; api connect"/>
    <x v="3"/>
    <x v="1"/>
    <m/>
    <m/>
    <x v="1"/>
    <x v="12"/>
    <d v="2017-08-24T00:00:00"/>
    <s v="04/03/2017 04:35am"/>
    <x v="3"/>
    <d v="2017-08-24T00:00:00"/>
    <n v="70000"/>
    <n v="6.9999999999999993E-2"/>
    <n v="12"/>
    <s v="06/26/2017 09:27am"/>
    <s v="NIR"/>
    <x v="0"/>
    <s v="Cognitive Process Transformation"/>
    <s v="CPR: Blockchain Consulting"/>
    <s v="Fredrik (FREDRIK) Holmgren"/>
    <s v="ISA-999-NoSolutionSold"/>
    <x v="0"/>
    <m/>
  </r>
  <r>
    <s v="3D-QB0CQEU"/>
    <x v="0"/>
    <s v="France"/>
    <s v="BNP PARIBAS PERSONAL FINANCE"/>
    <s v="Conv PF : accompagnement DF Blockchain"/>
    <x v="0"/>
    <x v="1"/>
    <m/>
    <m/>
    <x v="1"/>
    <x v="0"/>
    <d v="2017-08-31T00:00:00"/>
    <s v="06/02/2017 04:42am"/>
    <x v="0"/>
    <d v="2017-08-31T00:00:00"/>
    <n v="69000"/>
    <n v="6.8999999999999992E-2"/>
    <n v="3"/>
    <s v="07/11/2017 08:38am"/>
    <s v="NIR"/>
    <x v="0"/>
    <s v="Cloud Application Innovation"/>
    <s v="CAI AMS Staff Augmentation"/>
    <s v="Tonio (TONIO) Povoa"/>
    <s v="EMBMOBLE:GBS Embedded Mobile"/>
    <x v="0"/>
    <m/>
  </r>
  <r>
    <s v="HZ-2QEAVSV"/>
    <x v="0"/>
    <s v="BeNeLux"/>
    <s v="JANSSEN PHARMACEUTICA NV"/>
    <s v="Janssen Blockchain Initiative: consulting on business case and technical approach_x000a_(contact: Bert Torfs)"/>
    <x v="3"/>
    <x v="1"/>
    <m/>
    <m/>
    <x v="1"/>
    <x v="11"/>
    <d v="2017-08-31T00:00:00"/>
    <s v="04/06/2017 09:09am"/>
    <x v="0"/>
    <d v="2017-08-31T00:00:00"/>
    <n v="69000"/>
    <n v="6.8999999999999992E-2"/>
    <n v="3"/>
    <s v="07/20/2017 01:32am"/>
    <s v="Stretch"/>
    <x v="0"/>
    <s v="Cognitive Process Transformation"/>
    <s v="CPR: Blockchain Consulting"/>
    <s v="Mike (MIKE) Deschildre"/>
    <s v="ZBLKPOC:HW SP: Blockchain Proof of Concept"/>
    <x v="0"/>
    <m/>
  </r>
  <r>
    <s v="G6-SK21MHZ"/>
    <x v="3"/>
    <s v="SSA"/>
    <s v="BANCO DEL PACIFICO S.A."/>
    <s v="Blockchain Opp - Smart Contract"/>
    <x v="0"/>
    <x v="1"/>
    <m/>
    <m/>
    <x v="0"/>
    <x v="0"/>
    <d v="2017-12-18T00:00:00"/>
    <s v="04/28/2017 02:00pm"/>
    <x v="1"/>
    <d v="2017-12-18T00:00:00"/>
    <n v="68400"/>
    <n v="6.8400000000000002E-2"/>
    <n v="12"/>
    <s v="07/13/2017 01:32am"/>
    <s v="Stretch"/>
    <x v="8"/>
    <s v="Watson Platform"/>
    <s v="Watson: Developer Cloud"/>
    <s v="Isvel (Isvel) Lopez"/>
    <s v="ISA-999-NoSolutionSold"/>
    <x v="0"/>
    <m/>
  </r>
  <r>
    <s v="1C-53TV4OE"/>
    <x v="2"/>
    <s v="ISA"/>
    <s v="THE KARUR VYSYA BANK LIMITED"/>
    <s v="Blockchain for SME"/>
    <x v="5"/>
    <x v="1"/>
    <m/>
    <m/>
    <x v="1"/>
    <x v="0"/>
    <d v="2017-08-31T00:00:00"/>
    <s v="02/15/2017 10:58am"/>
    <x v="1"/>
    <d v="2017-08-31T00:00:00"/>
    <n v="67000"/>
    <n v="6.699999999999999E-2"/>
    <n v="12"/>
    <s v="05/26/2017 03:49am"/>
    <s v="NIR"/>
    <x v="3"/>
    <s v="Cloud Developer Service"/>
    <s v="Bluemix Public Subscription"/>
    <s v="Vasanth R. (Vasanth) Venkatachalam"/>
    <s v="ZBLKPOC:HW SP: Blockchain Proof of Concept"/>
    <x v="0"/>
    <m/>
  </r>
  <r>
    <s v="DK-5N1NKXS"/>
    <x v="2"/>
    <s v="ISA"/>
    <s v="AXIS BANK LIMITED"/>
    <s v="Block chain Proof of concept"/>
    <x v="5"/>
    <x v="0"/>
    <s v="India"/>
    <s v="Involved in discussions and workshops to finalize the use case. Potential to start in late Q2"/>
    <x v="0"/>
    <x v="0"/>
    <d v="2017-11-24T00:00:00"/>
    <s v="12/12/2016 04:10am"/>
    <x v="3"/>
    <d v="2017-11-24T00:00:00"/>
    <n v="66667"/>
    <n v="6.666699999999999E-2"/>
    <n v="1"/>
    <s v="07/20/2017 01:33am"/>
    <s v="Stretch"/>
    <x v="0"/>
    <s v="Cognitive Process Transformation"/>
    <s v="CBDS: Watson IoT - Emerging Technologies"/>
    <s v="BHAVESH K. (BHAVESH) JATANIA"/>
    <s v="ISA-BankFMFS03-BackOfficeOps"/>
    <x v="0"/>
    <m/>
  </r>
  <r>
    <s v="YU-9X3XFM6"/>
    <x v="1"/>
    <s v="Canada"/>
    <s v="ATB FINANCIAL"/>
    <s v="ATB Blockchain project"/>
    <x v="0"/>
    <x v="1"/>
    <m/>
    <m/>
    <x v="0"/>
    <x v="0"/>
    <d v="2017-10-31T00:00:00"/>
    <s v="06/12/2017 12:22am"/>
    <x v="1"/>
    <d v="2017-10-31T00:00:00"/>
    <n v="66667"/>
    <n v="6.666699999999999E-2"/>
    <n v="12"/>
    <s v="06/15/2017 01:32am"/>
    <s v="Stretch"/>
    <x v="0"/>
    <s v="Cognitive Process Transformation"/>
    <s v="CPR: Blockchain Consulting"/>
    <s v="Joseph (JOSEPH) Kim"/>
    <m/>
    <x v="0"/>
    <m/>
  </r>
  <r>
    <s v="UB-O3EOP4D"/>
    <x v="1"/>
    <s v="Canada"/>
    <s v="RBC"/>
    <s v="RBC Blockchain application support"/>
    <x v="0"/>
    <x v="1"/>
    <m/>
    <m/>
    <x v="1"/>
    <x v="0"/>
    <d v="2017-08-30T00:00:00"/>
    <s v="05/31/2017 10:51am"/>
    <x v="3"/>
    <d v="2017-08-30T00:00:00"/>
    <n v="66667"/>
    <n v="6.666699999999999E-2"/>
    <n v="12"/>
    <s v="07/27/2017 01:32am"/>
    <s v="Stretch"/>
    <x v="0"/>
    <s v="Cognitive Process Transformation"/>
    <s v="CPR: Blockchain Consulting"/>
    <s v="Ramapriyan (RAMAPRIYAN) Gopal"/>
    <s v="NONE:No code/solution involved"/>
    <x v="0"/>
    <m/>
  </r>
  <r>
    <s v="VR-PNRPVUC"/>
    <x v="1"/>
    <s v="Canada"/>
    <s v="ATB FINANCIAL"/>
    <s v="Blockchain Proof of Concept"/>
    <x v="0"/>
    <x v="1"/>
    <m/>
    <m/>
    <x v="2"/>
    <x v="0"/>
    <d v="2017-04-17T00:00:00"/>
    <s v="04/06/2016 10:10am"/>
    <x v="6"/>
    <d v="2017-04-17T00:00:00"/>
    <n v="66667"/>
    <n v="6.666699999999999E-2"/>
    <n v="2"/>
    <s v="05/04/2017 01:32am"/>
    <s v="Won"/>
    <x v="0"/>
    <s v="Cognitive Process Transformation"/>
    <s v="CPR: Blockchain Consulting"/>
    <s v="Matthew (MATTHEW) Angelstad"/>
    <s v="EMBCLOUD:GBS Embedded Cloud, IGSPN:Procurement NONE - No 3rd Party Supplier, ISA-BankFMFS03PAY-Payments, VDPCnfm:Value Driven Proposal Confirm"/>
    <x v="0"/>
    <m/>
  </r>
  <r>
    <s v="U9-U5E061Z"/>
    <x v="1"/>
    <s v="Canada"/>
    <s v="ENTERTAINMENT ONE GP LIMITED"/>
    <s v="Blockchain POC"/>
    <x v="2"/>
    <x v="1"/>
    <m/>
    <m/>
    <x v="1"/>
    <x v="3"/>
    <d v="2017-09-22T00:00:00"/>
    <s v="07/10/2017 12:40pm"/>
    <x v="1"/>
    <d v="2017-09-22T00:00:00"/>
    <n v="66667"/>
    <n v="6.666699999999999E-2"/>
    <n v="12"/>
    <s v="07/13/2017 01:32am"/>
    <s v="Stretch"/>
    <x v="5"/>
    <s v="Industry Platform"/>
    <m/>
    <s v="Michael (MICHAEL) Comisso"/>
    <m/>
    <x v="0"/>
    <m/>
  </r>
  <r>
    <s v="5M-2XLURCI"/>
    <x v="1"/>
    <s v="US Finance Service"/>
    <s v="GENERAL CASUALTY INSURANCE COMPANY"/>
    <s v="Blockchain, HSBN"/>
    <x v="0"/>
    <x v="1"/>
    <m/>
    <m/>
    <x v="0"/>
    <x v="6"/>
    <d v="2017-12-31T00:00:00"/>
    <s v="05/15/2017 12:38pm"/>
    <x v="4"/>
    <d v="2018-01-01T00:00:00"/>
    <n v="65000"/>
    <n v="6.5000000000000002E-2"/>
    <n v="12"/>
    <s v="05/18/2017 01:32am"/>
    <s v="NIR"/>
    <x v="5"/>
    <s v="Industry Platform"/>
    <m/>
    <s v="MANUEL (Manuel) JAEN"/>
    <m/>
    <x v="0"/>
    <m/>
  </r>
  <r>
    <s v="0S-A2JTZ3L"/>
    <x v="6"/>
    <s v="GCG"/>
    <s v="GRE TAI SECURITIES MARKET"/>
    <s v="blockchain POC"/>
    <x v="0"/>
    <x v="1"/>
    <m/>
    <m/>
    <x v="1"/>
    <x v="0"/>
    <d v="2017-09-30T00:00:00"/>
    <s v="06/01/2017 10:03pm"/>
    <x v="1"/>
    <d v="2017-09-30T00:00:00"/>
    <n v="64920"/>
    <n v="6.4919999999999992E-2"/>
    <n v="6"/>
    <s v="06/08/2017 01:31am"/>
    <s v="Key stretch"/>
    <x v="0"/>
    <s v="Cognitive Process Transformation"/>
    <s v="CPR: Blockchain Consulting"/>
    <s v="Matt (Matt) Yang"/>
    <s v="ISA-BankFS08-Blockchain"/>
    <x v="0"/>
    <m/>
  </r>
  <r>
    <s v="YJ-7B62IX5"/>
    <x v="6"/>
    <s v="GCG"/>
    <s v="CATHAY LIFE INSURANCE CO., LTD."/>
    <s v="CXL-Blockchain PCR"/>
    <x v="0"/>
    <x v="1"/>
    <m/>
    <m/>
    <x v="0"/>
    <x v="6"/>
    <d v="2017-11-30T00:00:00"/>
    <s v="07/11/2017 05:37am"/>
    <x v="3"/>
    <d v="2017-11-30T00:00:00"/>
    <n v="64920"/>
    <n v="6.4919999999999992E-2"/>
    <n v="3"/>
    <s v="07/13/2017 01:32am"/>
    <s v="NIR"/>
    <x v="0"/>
    <s v="Cognitive Process Transformation"/>
    <s v="CPR: Blockchain Consulting"/>
    <s v="VIRL (VIRL) CHANG"/>
    <s v="ISA-BankFS08-Blockchain"/>
    <x v="0"/>
    <m/>
  </r>
  <r>
    <s v="VU-JK9O1ZN"/>
    <x v="1"/>
    <s v="US Finance Service"/>
    <s v="THE NORTHERN TRUST COMPANY                                            "/>
    <s v="Blockchain PE MVP - Prod Deployment Support"/>
    <x v="0"/>
    <x v="0"/>
    <s v="Gronigen"/>
    <s v="Won Deal ,Groningen involved , need further details :"/>
    <x v="3"/>
    <x v="0"/>
    <d v="2017-02-03T00:00:00"/>
    <d v="2017-01-16T00:00:00"/>
    <x v="6"/>
    <d v="2017-02-03T00:00:00"/>
    <n v="62020"/>
    <n v="6.2019999999999999E-2"/>
    <n v="12"/>
    <d v="2017-02-03T00:00:00"/>
    <s v="Won"/>
    <x v="0"/>
    <s v="Cog Process Trnsfmtn"/>
    <s v="CPR: Blockchain Consulting"/>
    <s v="Jordan, Heather E (Heather E.)"/>
    <s v="NONE"/>
    <x v="0"/>
    <m/>
  </r>
  <r>
    <s v="8N-4X0MWY0"/>
    <x v="0"/>
    <s v="Nordic"/>
    <s v="MILJOSTYRELSEN"/>
    <s v="Design thinking Workshop - Machine Learning strategi, BlueMix, Blockchain"/>
    <x v="3"/>
    <x v="1"/>
    <m/>
    <m/>
    <x v="2"/>
    <x v="12"/>
    <d v="2017-06-30T00:00:00"/>
    <s v="03/13/2017 05:51am"/>
    <x v="7"/>
    <d v="2017-06-30T00:00:00"/>
    <n v="62000"/>
    <n v="6.2E-2"/>
    <n v="12"/>
    <s v="07/06/2017 01:32am"/>
    <s v="Won"/>
    <x v="3"/>
    <s v="Cloud Developer Service"/>
    <s v="IBM Bluemix Garage - Design Thinking"/>
    <s v="Khuram (Khuram) Hayat"/>
    <s v="IGSPU:Procurement Support - Unknown at this Time"/>
    <x v="0"/>
    <m/>
  </r>
  <r>
    <s v="1E-HRQS60Q"/>
    <x v="0"/>
    <s v="BeNeLux"/>
    <s v="Brainnet B.V.                                                         "/>
    <s v="TenneT Dig.Transformation consultancy-GE"/>
    <x v="4"/>
    <x v="1"/>
    <m/>
    <m/>
    <x v="2"/>
    <x v="8"/>
    <d v="2017-05-31T00:00:00"/>
    <d v="2017-03-15T00:00:00"/>
    <x v="6"/>
    <d v="2017-05-31T00:00:00"/>
    <n v="62000"/>
    <n v="6.2E-2"/>
    <n v="9"/>
    <d v="2017-06-01T00:00:00"/>
    <s v="Won"/>
    <x v="0"/>
    <s v="Cog Process Trnsfmtn"/>
    <s v="CPR: Blockchain Consulting"/>
    <s v="Boon, J M (Hanny)"/>
    <m/>
    <x v="0"/>
    <m/>
  </r>
  <r>
    <s v="II-X5GYV77"/>
    <x v="0"/>
    <s v="BeNeLux"/>
    <s v="Brainnet B.V.                                                         "/>
    <s v="TenneT Dig.Transformation consultancy-RV"/>
    <x v="4"/>
    <x v="1"/>
    <m/>
    <m/>
    <x v="2"/>
    <x v="8"/>
    <d v="2017-05-24T00:00:00"/>
    <d v="2017-03-15T00:00:00"/>
    <x v="6"/>
    <d v="2017-05-24T00:00:00"/>
    <n v="62000"/>
    <n v="6.2E-2"/>
    <n v="9"/>
    <d v="2017-06-30T00:00:00"/>
    <s v="Won"/>
    <x v="0"/>
    <s v="Cog Process Trnsfmtn"/>
    <s v="CPR: Blockchain Consulting"/>
    <s v="Boon, J M (Hanny)"/>
    <m/>
    <x v="0"/>
    <m/>
  </r>
  <r>
    <s v="PY-ZAFQ85M"/>
    <x v="0"/>
    <s v="UKI"/>
    <s v="Everledger Limited"/>
    <s v="Scaling Blockchain Environment Project. Possible SAN health check and storage opp to follow."/>
    <x v="0"/>
    <x v="1"/>
    <m/>
    <m/>
    <x v="1"/>
    <x v="0"/>
    <d v="2017-09-30T00:00:00"/>
    <s v="02/14/2017 11:12am"/>
    <x v="4"/>
    <d v="2017-09-30T00:00:00"/>
    <n v="62000"/>
    <n v="6.2E-2"/>
    <n v="1"/>
    <s v="02/16/2017 01:31am"/>
    <s v="NIR"/>
    <x v="4"/>
    <s v="Storage"/>
    <s v="Flash Systems - A9000"/>
    <s v="William Benjamin (WILLIAM) Glendon"/>
    <s v="CLOUD1:All Cloud Sales other than to Cloud SPs"/>
    <x v="0"/>
    <m/>
  </r>
  <r>
    <s v="BL-3V6DL4Q"/>
    <x v="2"/>
    <s v="ANZ"/>
    <s v="SOUTH AUSTRALIAN TOURISM COMMISSION"/>
    <s v="The Weather Data - Blockchain"/>
    <x v="3"/>
    <x v="1"/>
    <m/>
    <m/>
    <x v="0"/>
    <x v="12"/>
    <d v="2017-10-20T00:00:00"/>
    <s v="05/17/2017 01:18am"/>
    <x v="1"/>
    <d v="2017-10-20T00:00:00"/>
    <n v="62000"/>
    <n v="6.2E-2"/>
    <n v="12"/>
    <s v="07/19/2017 01:45am"/>
    <s v="NIR"/>
    <x v="1"/>
    <s v="Connected Operations"/>
    <s v="IBM Maximo Asset Health Insights (SaaS)"/>
    <s v="Jonathan (Jonathan) Ortiz"/>
    <m/>
    <x v="0"/>
    <m/>
  </r>
  <r>
    <s v="QG-4NCVTJS"/>
    <x v="5"/>
    <s v="Japan"/>
    <s v="BANK OF IWATE, LTD., THE"/>
    <s v="Block Chain Step2"/>
    <x v="0"/>
    <x v="1"/>
    <m/>
    <m/>
    <x v="3"/>
    <x v="0"/>
    <d v="2017-01-31T00:00:00"/>
    <s v="12/13/2016 12:12am"/>
    <x v="6"/>
    <d v="2017-02-01T00:00:00"/>
    <n v="61905"/>
    <n v="6.1904999999999995E-2"/>
    <n v="2"/>
    <s v="02/19/2017 03:02am"/>
    <s v="Won"/>
    <x v="3"/>
    <s v="Cloud Unit Services"/>
    <s v="6950-95N IBM Cloud Advisory Services (Cloud BU)"/>
    <s v="Akio (AKIO) Koike"/>
    <s v="ASASERVC:Cloud Business Solution (CBS), ISA-BankFMFS03PAY-Payments"/>
    <x v="0"/>
    <m/>
  </r>
  <r>
    <s v="A0-H1KGZZB"/>
    <x v="2"/>
    <s v="ANZ"/>
    <s v="AUSTRALIAN TAXATION OFFICE"/>
    <s v="Blockchain POC"/>
    <x v="3"/>
    <x v="1"/>
    <m/>
    <m/>
    <x v="0"/>
    <x v="12"/>
    <d v="2017-10-13T00:00:00"/>
    <s v="02/02/2017 02:06am"/>
    <x v="0"/>
    <d v="2017-10-13T00:00:00"/>
    <n v="61380"/>
    <n v="6.1379999999999997E-2"/>
    <n v="12"/>
    <s v="07/20/2017 01:32am"/>
    <s v="Stretch"/>
    <x v="0"/>
    <s v="Cloud Application Innovation"/>
    <s v="CAI Big Data Srvs Blockchain on Big Data"/>
    <s v="KYLIE M. (Kylie) SKEAHAN"/>
    <s v="ISA-GovtPG73-Tax/RevMgmt"/>
    <x v="0"/>
    <m/>
  </r>
  <r>
    <s v="QC-S3H1M9R"/>
    <x v="3"/>
    <s v="Brazil"/>
    <s v="MULTIPLUS S/A."/>
    <s v="Blockchain"/>
    <x v="2"/>
    <x v="1"/>
    <m/>
    <m/>
    <x v="1"/>
    <x v="7"/>
    <d v="2017-09-04T00:00:00"/>
    <s v="06/06/2017 10:26pm"/>
    <x v="3"/>
    <d v="2017-09-04T00:00:00"/>
    <n v="60759"/>
    <n v="6.0759000000000001E-2"/>
    <n v="12"/>
    <s v="07/17/2017 12:58pm"/>
    <s v="Stretch"/>
    <x v="3"/>
    <s v="Cloud Developer Service"/>
    <s v="IBM Bluemix Garage - MVP"/>
    <s v="Camila Oliveira (CAMILA) Nacarato"/>
    <s v="ISA-T&amp;TDS27-OpsPlan&amp;Opt"/>
    <x v="0"/>
    <m/>
  </r>
  <r>
    <s v="HS-BAK03UP"/>
    <x v="3"/>
    <s v="Brazil"/>
    <s v="VALE S.A."/>
    <s v="Blockchain - Mine to Ship"/>
    <x v="1"/>
    <x v="1"/>
    <m/>
    <m/>
    <x v="0"/>
    <x v="2"/>
    <d v="2017-12-22T00:00:00"/>
    <s v="06/27/2017 04:18pm"/>
    <x v="1"/>
    <d v="2017-12-22T00:00:00"/>
    <n v="60759"/>
    <n v="6.0759000000000001E-2"/>
    <n v="12"/>
    <s v="06/29/2017 01:32am"/>
    <s v="Stretch"/>
    <x v="5"/>
    <s v="Industry Platform"/>
    <m/>
    <s v="LUIZ FILIPE (LUIZ FILIPE) PERUSIN TEIXEIRA"/>
    <m/>
    <x v="0"/>
    <m/>
  </r>
  <r>
    <s v="0K-YJRSVYR"/>
    <x v="3"/>
    <s v="Brazil"/>
    <s v="BANCO BRADESCO S/A"/>
    <s v="Blockchain Débito Recorrente Expand"/>
    <x v="0"/>
    <x v="1"/>
    <m/>
    <m/>
    <x v="0"/>
    <x v="0"/>
    <d v="2017-12-29T00:00:00"/>
    <s v="06/16/2017 01:44pm"/>
    <x v="1"/>
    <d v="2017-12-29T00:00:00"/>
    <n v="60758"/>
    <n v="6.0758E-2"/>
    <n v="12"/>
    <s v="06/22/2017 01:31am"/>
    <s v="NIR"/>
    <x v="3"/>
    <s v="Cloud Developer Service"/>
    <m/>
    <s v="Felipe (Felipe) Rossi Machado"/>
    <m/>
    <x v="0"/>
    <m/>
  </r>
  <r>
    <s v="HJ-12NW3EA"/>
    <x v="3"/>
    <s v="Brazil"/>
    <s v="BANCO BRADESCO S/A"/>
    <s v="Blockchain BTB Multibandeiras Expand"/>
    <x v="0"/>
    <x v="1"/>
    <m/>
    <m/>
    <x v="0"/>
    <x v="0"/>
    <d v="2017-12-29T00:00:00"/>
    <s v="06/16/2017 01:41pm"/>
    <x v="1"/>
    <d v="2017-12-29T00:00:00"/>
    <n v="60758"/>
    <n v="6.0758E-2"/>
    <n v="12"/>
    <s v="06/22/2017 01:32am"/>
    <s v="NIR"/>
    <x v="3"/>
    <s v="Cloud Developer Service"/>
    <m/>
    <s v="Felipe (Felipe) Rossi Machado"/>
    <m/>
    <x v="0"/>
    <m/>
  </r>
  <r>
    <s v="RJ-XE0LJ2E"/>
    <x v="3"/>
    <s v="Brazil"/>
    <s v="GERDAU AÇOS LONGOS S/A."/>
    <s v="ML br000523D19C2 - Blockchain"/>
    <x v="1"/>
    <x v="1"/>
    <m/>
    <m/>
    <x v="0"/>
    <x v="2"/>
    <d v="2017-10-06T00:00:00"/>
    <s v="05/30/2017 08:15am"/>
    <x v="1"/>
    <d v="2017-10-06T00:00:00"/>
    <n v="60758"/>
    <n v="6.0758E-2"/>
    <n v="12"/>
    <s v="06/17/2017 01:30pm"/>
    <s v="NIR"/>
    <x v="2"/>
    <s v="Infrastructure Services"/>
    <s v="6950-16G GTS MHAS Split for Commerce Managed Hosted"/>
    <s v="Renato Silva (RENATO) Bergamo"/>
    <m/>
    <x v="0"/>
    <m/>
  </r>
  <r>
    <s v="ET-7RMB7PJ"/>
    <x v="1"/>
    <s v="US Industrial"/>
    <s v="GENERAL MOTORS LLC"/>
    <s v="Blockchain initative - Treasury Operations"/>
    <x v="1"/>
    <x v="0"/>
    <s v="India"/>
    <s v="Initial discussion, need further details"/>
    <x v="1"/>
    <x v="1"/>
    <d v="2017-09-19T00:00:00"/>
    <s v="07/20/2016 09:54am"/>
    <x v="1"/>
    <d v="2017-09-19T00:00:00"/>
    <n v="60000"/>
    <n v="0.06"/>
    <n v="12"/>
    <s v="02/19/2017 03:44am"/>
    <s v="Key stretch"/>
    <x v="3"/>
    <s v="Cloud Developer Service"/>
    <s v="IBM Bluemix Dedicated - Runtimes"/>
    <s v="THOMAS J. (THOMAS) KORNMEIER"/>
    <s v="ISA-999-NoSolutionSold"/>
    <x v="0"/>
    <m/>
  </r>
  <r>
    <s v="TX-2E36NAE"/>
    <x v="2"/>
    <s v="ASEAN"/>
    <s v="QBE (SINGAPORE) PTE. LTD."/>
    <s v="Blockchain"/>
    <x v="0"/>
    <x v="1"/>
    <m/>
    <m/>
    <x v="0"/>
    <x v="6"/>
    <d v="2017-11-29T00:00:00"/>
    <s v="06/08/2017 11:48am"/>
    <x v="3"/>
    <d v="2017-11-29T00:00:00"/>
    <n v="60000"/>
    <n v="0.06"/>
    <n v="1"/>
    <s v="06/15/2017 01:31am"/>
    <s v="NIR"/>
    <x v="3"/>
    <s v="Cloud Developer Service"/>
    <s v="IBM Bluemix Garage - MVP"/>
    <s v="JOLENE FONG MENG (Jolene Fong Meng) SIM"/>
    <s v="NONE:No code/solution involved"/>
    <x v="0"/>
    <m/>
  </r>
  <r>
    <s v="5A-CKCFY62"/>
    <x v="2"/>
    <s v="ASEAN"/>
    <s v="AIA SINGAPORE PRIVATE"/>
    <s v="AIA - Blockchain"/>
    <x v="0"/>
    <x v="1"/>
    <m/>
    <m/>
    <x v="1"/>
    <x v="6"/>
    <d v="2017-09-29T00:00:00"/>
    <s v="05/29/2017 04:21am"/>
    <x v="0"/>
    <d v="2017-09-29T00:00:00"/>
    <n v="60000"/>
    <n v="0.06"/>
    <n v="12"/>
    <s v="07/13/2017 01:32am"/>
    <s v="At Risk"/>
    <x v="3"/>
    <s v="Cloud Developer Service"/>
    <s v="IBM Bluemix Garage - Other"/>
    <s v="LEH HOON (Leh Hoon) TOH"/>
    <s v="ISA-999-NoSolutionSold"/>
    <x v="0"/>
    <m/>
  </r>
  <r>
    <s v="MJ-00GU2LW"/>
    <x v="2"/>
    <s v="ASEAN"/>
    <s v="AVIVA ASIA PTE LTD"/>
    <s v="AVIVA - Blockchain"/>
    <x v="0"/>
    <x v="1"/>
    <m/>
    <m/>
    <x v="1"/>
    <x v="6"/>
    <d v="2017-09-29T00:00:00"/>
    <s v="07/11/2017 03:43am"/>
    <x v="0"/>
    <d v="2017-09-29T00:00:00"/>
    <n v="60000"/>
    <n v="0.06"/>
    <n v="6"/>
    <s v="07/13/2017 01:32am"/>
    <s v="At Risk"/>
    <x v="3"/>
    <s v="Cloud Developer Service"/>
    <s v="IBM Bluemix Garage - Other"/>
    <s v="LEH HOON (Leh Hoon) TOH"/>
    <s v="ISA-999-NoSolutionSold"/>
    <x v="0"/>
    <m/>
  </r>
  <r>
    <s v="MX-B8UEVYG"/>
    <x v="2"/>
    <s v="ASEAN"/>
    <s v="AXA INSURANCE SINGAPORE PTE LTD"/>
    <s v="AXA - Blockchain"/>
    <x v="0"/>
    <x v="1"/>
    <m/>
    <m/>
    <x v="1"/>
    <x v="6"/>
    <d v="2017-09-29T00:00:00"/>
    <s v="07/10/2017 09:20pm"/>
    <x v="0"/>
    <d v="2017-09-29T00:00:00"/>
    <n v="60000"/>
    <n v="0.06"/>
    <n v="6"/>
    <s v="07/13/2017 01:32am"/>
    <s v="At Risk"/>
    <x v="3"/>
    <s v="Cloud Developer Service"/>
    <s v="IBM Bluemix Garage - Other"/>
    <s v="LEH HOON (Leh Hoon) TOH"/>
    <s v="ISA-999-NoSolutionSold"/>
    <x v="0"/>
    <m/>
  </r>
  <r>
    <s v="QG-ZNULA8S"/>
    <x v="2"/>
    <s v="ASEAN"/>
    <s v="PRUDENTIAL ASSURANCE COMPANY SINGAPORE (PTE) LIMITED"/>
    <s v="Prudential - Blockchain"/>
    <x v="0"/>
    <x v="1"/>
    <m/>
    <m/>
    <x v="1"/>
    <x v="6"/>
    <d v="2017-09-29T00:00:00"/>
    <s v="07/10/2017 09:28pm"/>
    <x v="0"/>
    <d v="2017-09-29T00:00:00"/>
    <n v="60000"/>
    <n v="0.06"/>
    <n v="6"/>
    <s v="07/13/2017 01:32am"/>
    <s v="At Risk"/>
    <x v="3"/>
    <s v="Cloud Developer Service"/>
    <s v="IBM Bluemix Garage - Other"/>
    <s v="LEH HOON (Leh Hoon) TOH"/>
    <s v="ISA-999-NoSolutionSold"/>
    <x v="0"/>
    <m/>
  </r>
  <r>
    <s v="PG-VIRURSJ"/>
    <x v="0"/>
    <s v="SPGI"/>
    <s v="BANK LEUMI LE'ISRAEL"/>
    <s v="Blockchain for Bank Leumi"/>
    <x v="0"/>
    <x v="1"/>
    <m/>
    <m/>
    <x v="1"/>
    <x v="0"/>
    <d v="2017-09-29T00:00:00"/>
    <s v="11/10/2016 06:51am"/>
    <x v="3"/>
    <d v="2017-09-29T00:00:00"/>
    <n v="60000"/>
    <n v="0.06"/>
    <n v="12"/>
    <s v="04/27/2017 01:31am"/>
    <s v="NIR"/>
    <x v="3"/>
    <s v="Lab Services"/>
    <s v="Software Services - Bluemix Garage"/>
    <s v="Ahuva (AHUVA) Kamar"/>
    <s v="ISA-999-NoSolutionSold"/>
    <x v="0"/>
    <m/>
  </r>
  <r>
    <s v="1W-64CHM7G"/>
    <x v="1"/>
    <s v="US Industrial"/>
    <s v="DOW HOLDINGS LLC"/>
    <s v="Dow Chemical Blockchain for Supply Chain"/>
    <x v="1"/>
    <x v="1"/>
    <m/>
    <m/>
    <x v="1"/>
    <x v="4"/>
    <d v="2017-09-29T00:00:00"/>
    <s v="06/01/2017 03:04pm"/>
    <x v="3"/>
    <d v="2017-09-29T00:00:00"/>
    <n v="60000"/>
    <n v="0.06"/>
    <n v="12"/>
    <s v="07/20/2017 01:32am"/>
    <s v="NIR"/>
    <x v="3"/>
    <s v="Lab Services"/>
    <s v="Software Services - Bluemix Garage"/>
    <s v="JACQUELINE M. (JACQUELINE) NEMESI"/>
    <s v="ISA-999-NoSolutionSold"/>
    <x v="0"/>
    <m/>
  </r>
  <r>
    <s v="ZC-CVCKZ1N"/>
    <x v="1"/>
    <s v="US Industrial"/>
    <s v="DOW HOLDINGS LLC"/>
    <s v="Dow Chemical Blockchain for Manufacturing"/>
    <x v="1"/>
    <x v="1"/>
    <m/>
    <m/>
    <x v="0"/>
    <x v="4"/>
    <d v="2017-12-15T00:00:00"/>
    <s v="06/01/2017 03:06pm"/>
    <x v="3"/>
    <d v="2017-12-15T00:00:00"/>
    <n v="60000"/>
    <n v="0.06"/>
    <n v="12"/>
    <s v="07/24/2017 08:07pm"/>
    <s v="Stretch"/>
    <x v="3"/>
    <s v="Lab Services"/>
    <s v="Software Services - Bluemix Garage"/>
    <s v="JACQUELINE M. (JACQUELINE) NEMESI"/>
    <s v="ISA-999-NoSolutionSold"/>
    <x v="0"/>
    <m/>
  </r>
  <r>
    <s v="7Y-ROA3HPW"/>
    <x v="2"/>
    <s v="ASEAN"/>
    <s v="SINGAPORE POOLS (PRIVATE) LTD"/>
    <s v="Blockchain Garage for Singapore Poolz"/>
    <x v="2"/>
    <x v="1"/>
    <m/>
    <m/>
    <x v="0"/>
    <x v="3"/>
    <d v="2017-10-31T00:00:00"/>
    <s v="04/04/2017 10:33am"/>
    <x v="1"/>
    <d v="2017-10-31T00:00:00"/>
    <n v="60000"/>
    <n v="0.06"/>
    <n v="12"/>
    <s v="04/06/2017 01:33am"/>
    <s v="NIR"/>
    <x v="3"/>
    <s v="Cloud Developer Service"/>
    <m/>
    <s v="Stephanie Xun Xiu (STEPHANIE XUNXIU) Lin"/>
    <m/>
    <x v="0"/>
    <m/>
  </r>
  <r>
    <s v="SF-WMDVNAG"/>
    <x v="2"/>
    <s v="ASEAN"/>
    <s v="PSA INTERNATIONAL PTE LTD"/>
    <s v="Blockchain Garage for PSA"/>
    <x v="2"/>
    <x v="1"/>
    <m/>
    <m/>
    <x v="1"/>
    <x v="7"/>
    <d v="2017-09-30T00:00:00"/>
    <s v="04/04/2017 09:57am"/>
    <x v="1"/>
    <d v="2017-09-30T00:00:00"/>
    <n v="60000"/>
    <n v="0.06"/>
    <n v="12"/>
    <s v="05/08/2017 09:25pm"/>
    <s v="Stretch"/>
    <x v="3"/>
    <s v="Cloud Developer Service"/>
    <m/>
    <s v="STEVEN CHEE KEONG (Steven) SEAH"/>
    <m/>
    <x v="0"/>
    <m/>
  </r>
  <r>
    <s v="0X-6MLF9LG"/>
    <x v="0"/>
    <s v="Italy"/>
    <s v="GENERALI BUSINESS SOLUTIONS SCPA"/>
    <s v="Blockchain Generali"/>
    <x v="0"/>
    <x v="1"/>
    <m/>
    <m/>
    <x v="0"/>
    <x v="6"/>
    <d v="2017-10-01T00:00:00"/>
    <s v="10/31/2016 04:38am"/>
    <x v="1"/>
    <d v="2017-10-01T00:00:00"/>
    <n v="60000"/>
    <n v="0.06"/>
    <n v="1"/>
    <s v="02/18/2017 11:49pm"/>
    <s v="NIR"/>
    <x v="3"/>
    <s v="Hybrid Integration"/>
    <m/>
    <s v="Fabio (FABIO) Malosio"/>
    <s v="ACTINSIG:CLD&amp;COG: Transform processes w/ insights, BLKHSBN:HW SP: Blockchain High Sec Bus Netwk Blmix, ZBLKPOC:HW SP: Blockchain Proof of Concept"/>
    <x v="0"/>
    <m/>
  </r>
  <r>
    <s v="AO-S37MAX5"/>
    <x v="0"/>
    <s v="France"/>
    <s v="Groupe Casino -Franprix                                               "/>
    <s v="MVP Blockchain"/>
    <x v="2"/>
    <x v="1"/>
    <m/>
    <m/>
    <x v="1"/>
    <x v="3"/>
    <d v="2017-09-29T00:00:00"/>
    <d v="2017-06-20T00:00:00"/>
    <x v="3"/>
    <d v="2017-09-29T00:00:00"/>
    <n v="60000"/>
    <n v="0.06"/>
    <n v="6"/>
    <d v="2017-07-13T00:00:00"/>
    <s v="NIR"/>
    <x v="0"/>
    <s v="Cog Process Trnsfmtn"/>
    <s v="CPR: Blockchain Consulting"/>
    <s v="Maghami, Elisabeth"/>
    <s v="CLOUD1"/>
    <x v="0"/>
    <m/>
  </r>
  <r>
    <s v="DJ-HIU5I49"/>
    <x v="0"/>
    <s v="DACH"/>
    <s v="IOM-International Organisation for Migration"/>
    <s v="Blockchain POC identity verification service"/>
    <x v="3"/>
    <x v="1"/>
    <m/>
    <m/>
    <x v="1"/>
    <x v="12"/>
    <d v="2017-08-22T00:00:00"/>
    <s v="07/14/2017 09:55am"/>
    <x v="1"/>
    <d v="2017-08-22T00:00:00"/>
    <n v="60000"/>
    <n v="0.06"/>
    <n v="12"/>
    <s v="07/20/2017 01:32am"/>
    <s v="NIR"/>
    <x v="0"/>
    <s v="Cloud Application Innovation"/>
    <s v="CAI Big Data Srvs Blockchain on Big Data"/>
    <s v="DATA WITHHELD"/>
    <m/>
    <x v="0"/>
    <m/>
  </r>
  <r>
    <s v="CI-1Q969R0"/>
    <x v="0"/>
    <s v="CEE"/>
    <s v="DSK BANK EAD"/>
    <s v="Blockchain PoC"/>
    <x v="0"/>
    <x v="1"/>
    <m/>
    <m/>
    <x v="1"/>
    <x v="0"/>
    <d v="2017-09-22T00:00:00"/>
    <s v="02/09/2017 07:53am"/>
    <x v="1"/>
    <d v="2017-09-22T00:00:00"/>
    <n v="60000"/>
    <n v="0.06"/>
    <n v="3"/>
    <s v="04/07/2017 02:37pm"/>
    <s v="NIR"/>
    <x v="0"/>
    <s v="Cognitive Process Transformation"/>
    <s v="CPR: Blockchain Consulting"/>
    <s v="IVAILO (Ivailo) DJILIANOV"/>
    <m/>
    <x v="0"/>
    <m/>
  </r>
  <r>
    <s v="CB-AJXQOHT"/>
    <x v="0"/>
    <s v="Italy"/>
    <s v="SOGEI C/O MINIST.FINANZE UFFICIO DEL REGISTRO"/>
    <s v="Blockchain PoC"/>
    <x v="3"/>
    <x v="1"/>
    <m/>
    <m/>
    <x v="1"/>
    <x v="12"/>
    <d v="2017-09-29T00:00:00"/>
    <s v="06/17/2016 11:36am"/>
    <x v="3"/>
    <d v="2017-09-29T00:00:00"/>
    <n v="60000"/>
    <n v="0.06"/>
    <n v="12"/>
    <s v="07/27/2017 01:32am"/>
    <s v="Stretch"/>
    <x v="0"/>
    <s v="Cognitive Process Transformation"/>
    <s v="CPR: Blockchain Consulting"/>
    <s v="Fabio (FABIO) Malosio"/>
    <s v="CLOUD1:All Cloud Sales other than to Cloud SPs, ZBLKPOC:HW SP: Blockchain Proof of Concept"/>
    <x v="0"/>
    <m/>
  </r>
  <r>
    <s v="VP-P55XWI1"/>
    <x v="5"/>
    <s v="Japan"/>
    <s v="SBI SECURITIES CO.,LTD."/>
    <s v="新事業立ち上げ支援 (Blockchain)"/>
    <x v="0"/>
    <x v="1"/>
    <m/>
    <m/>
    <x v="2"/>
    <x v="0"/>
    <d v="2017-06-30T00:00:00"/>
    <s v="05/23/2017 09:12am"/>
    <x v="6"/>
    <d v="2017-07-01T00:00:00"/>
    <n v="60000"/>
    <n v="0.06"/>
    <n v="3"/>
    <s v="07/06/2017 01:32am"/>
    <s v="Won"/>
    <x v="0"/>
    <s v="Cognitive Process Transformation"/>
    <s v="CPR: Blockchain Consulting"/>
    <s v="Akiko (AKIKO) Shinozaki"/>
    <s v="ASASERVC:Cloud Business Solution (CBS), BLUEMIXX:GBS Bluemix Custom Application Services, EMBCLOUD:GBS Embedded Cloud"/>
    <x v="0"/>
    <m/>
  </r>
  <r>
    <s v="82-X7IE440"/>
    <x v="6"/>
    <s v="GCG"/>
    <s v="Peoples Insurance Company of China"/>
    <s v="PICC P&amp;C Blockchain POC"/>
    <x v="0"/>
    <x v="1"/>
    <m/>
    <m/>
    <x v="2"/>
    <x v="6"/>
    <d v="2017-06-30T00:00:00"/>
    <s v="09/06/2016 05:41am"/>
    <x v="6"/>
    <d v="2017-06-30T00:00:00"/>
    <n v="60000"/>
    <n v="0.06"/>
    <n v="1"/>
    <s v="05/18/2017 01:32am"/>
    <s v="Won"/>
    <x v="4"/>
    <s v="IBM Z"/>
    <s v="Service Unit(lab service) for IBM Z"/>
    <s v="KAI (KAI) LI"/>
    <s v="ISA-InsFS23OCEG-CustomerEng, VDPCand:Value Driven Proposal Candidate, VDPCnfm:Value Driven Proposal Confirm"/>
    <x v="0"/>
    <m/>
  </r>
  <r>
    <s v="RH-DRWNU24"/>
    <x v="0"/>
    <s v="DACH"/>
    <s v="comdirect bank AG"/>
    <s v="Blockchain  @ comdirect"/>
    <x v="0"/>
    <x v="1"/>
    <m/>
    <m/>
    <x v="1"/>
    <x v="0"/>
    <d v="2017-09-30T00:00:00"/>
    <s v="05/29/2017 07:57am"/>
    <x v="3"/>
    <d v="2017-09-30T00:00:00"/>
    <n v="60000"/>
    <n v="0.06"/>
    <n v="12"/>
    <s v="07/27/2017 01:32am"/>
    <s v="Stretch"/>
    <x v="5"/>
    <s v="Industry Platform"/>
    <s v="High Security Business Network"/>
    <s v="DATA WITHHELD"/>
    <s v="BLKHSBN:HW SP: Blockchain High Sec Bus Netwk Blmix, ISA-BankFS08-Blockchain"/>
    <x v="0"/>
    <m/>
  </r>
  <r>
    <s v="KZ-ZF4CH02"/>
    <x v="1"/>
    <s v="US Federal"/>
    <s v="LOCKHEED MARTIN CORPORATION"/>
    <s v="LMCO Space, Blockchain for Supply Chain, Tim Reeves"/>
    <x v="1"/>
    <x v="1"/>
    <m/>
    <m/>
    <x v="1"/>
    <x v="1"/>
    <d v="2017-09-29T00:00:00"/>
    <s v="03/26/2017 12:46am"/>
    <x v="3"/>
    <d v="2017-09-29T00:00:00"/>
    <n v="60000"/>
    <n v="0.06"/>
    <n v="12"/>
    <s v="06/22/2017 01:31am"/>
    <s v="Stretch"/>
    <x v="5"/>
    <s v="Industry Platform"/>
    <s v="High Security Business Network"/>
    <s v="WILLIAM F. (William) DICKINSON"/>
    <s v="CLOUD1:All Cloud Sales other than to Cloud SPs"/>
    <x v="0"/>
    <m/>
  </r>
  <r>
    <s v="X0-RGS2YZX"/>
    <x v="1"/>
    <s v="US Industrial"/>
    <s v="BP CORPORATION NORTH AMERICA INC                                      "/>
    <s v="BP - Future of Finance Use Case #3 Hydrocarbon Value Realization"/>
    <x v="1"/>
    <x v="1"/>
    <m/>
    <m/>
    <x v="1"/>
    <x v="4"/>
    <d v="2017-09-06T00:00:00"/>
    <d v="2017-06-08T00:00:00"/>
    <x v="3"/>
    <d v="2017-09-06T00:00:00"/>
    <n v="60000"/>
    <n v="0.06"/>
    <n v="12"/>
    <d v="2017-06-15T00:00:00"/>
    <s v="NIR"/>
    <x v="5"/>
    <s v="Industry Platform"/>
    <s v="High Security Business Network"/>
    <s v="Clark, Bob"/>
    <s v="SMPLDATA"/>
    <x v="0"/>
    <m/>
  </r>
  <r>
    <s v="ZU-QBCV095"/>
    <x v="1"/>
    <s v="US Distribution"/>
    <s v="TruckTrust"/>
    <s v="Blockchain HSBN"/>
    <x v="2"/>
    <x v="1"/>
    <m/>
    <m/>
    <x v="0"/>
    <x v="7"/>
    <d v="2017-12-31T00:00:00"/>
    <s v="04/05/2017 02:39pm"/>
    <x v="3"/>
    <d v="2018-01-28T00:00:00"/>
    <n v="60000"/>
    <n v="0.06"/>
    <n v="12"/>
    <s v="06/17/2017 11:43am"/>
    <s v="NIR"/>
    <x v="5"/>
    <s v="Industry Platform"/>
    <s v="IBM Support for Hyperledger Fabric"/>
    <s v="Raj (Raj) Datta"/>
    <s v="BLKHSBN:HW SP: Blockchain High Sec Bus Netwk Blmix, SCALE-UP:HW SP: Linux Scale-Up"/>
    <x v="0"/>
    <m/>
  </r>
  <r>
    <s v="8F-UMSP53F"/>
    <x v="1"/>
    <s v="US Finance Service"/>
    <s v="AGI Corporate Finance                                                 "/>
    <s v="AGI Corporate Finance &amp; Subsidiaries project around  Risk Management for Ins"/>
    <x v="0"/>
    <x v="1"/>
    <m/>
    <m/>
    <x v="0"/>
    <x v="0"/>
    <d v="2017-12-31T00:00:00"/>
    <d v="2017-06-22T00:00:00"/>
    <x v="3"/>
    <d v="2017-12-31T00:00:00"/>
    <n v="60000"/>
    <n v="0.06"/>
    <n v="12"/>
    <d v="2017-07-13T00:00:00"/>
    <s v="Stretch"/>
    <x v="5"/>
    <s v="Industry Platform"/>
    <s v="IBM Support for Hyperledger Fabric"/>
    <s v="Nicholas, James R (Jim)"/>
    <m/>
    <x v="0"/>
    <m/>
  </r>
  <r>
    <s v="NL-BESKP62"/>
    <x v="2"/>
    <s v="ASEAN"/>
    <s v="FRESH TURF PTE LTD"/>
    <s v="CWA04 - Upgrade Services for Blockchain APIs"/>
    <x v="6"/>
    <x v="1"/>
    <m/>
    <m/>
    <x v="1"/>
    <x v="10"/>
    <d v="2017-09-11T00:00:00"/>
    <s v="07/11/2017 01:56am"/>
    <x v="3"/>
    <d v="2017-09-18T00:00:00"/>
    <n v="57822"/>
    <n v="5.7821999999999998E-2"/>
    <n v="6"/>
    <s v="07/22/2017 11:48am"/>
    <s v="Stretch"/>
    <x v="3"/>
    <s v="Cloud Developer Service"/>
    <s v="IBM Bluemix Garage - Other"/>
    <s v="LEH HOON (Leh Hoon) TOH"/>
    <s v="NONE:No code/solution involved"/>
    <x v="0"/>
    <m/>
  </r>
  <r>
    <s v="UO-YV8BOAM"/>
    <x v="5"/>
    <s v="Japan"/>
    <s v="YEW HQ"/>
    <s v="Blockchain PoC"/>
    <x v="1"/>
    <x v="1"/>
    <m/>
    <m/>
    <x v="0"/>
    <x v="5"/>
    <d v="2017-12-22T00:00:00"/>
    <s v="06/26/2017 07:07pm"/>
    <x v="3"/>
    <d v="2017-12-22T00:00:00"/>
    <n v="57143"/>
    <n v="5.7142999999999999E-2"/>
    <n v="2"/>
    <s v="07/06/2017 01:31am"/>
    <s v="NIR"/>
    <x v="0"/>
    <s v="Cognitive Process Transformation"/>
    <s v="CPR: Blockchain Consulting"/>
    <s v="Akio (AKIO) Nakagawa"/>
    <s v="ISA-ElecIS05-CogCustInsight"/>
    <x v="0"/>
    <m/>
  </r>
  <r>
    <s v="L2-YWGJ0IV"/>
    <x v="5"/>
    <s v="Japan"/>
    <s v="BANK OF TOKYO-MITSUBISHI UFJ,LTD."/>
    <s v="Block Chain対応(MUFGコイン）運用支援 更新 Moved up to wk12"/>
    <x v="0"/>
    <x v="1"/>
    <m/>
    <m/>
    <x v="1"/>
    <x v="0"/>
    <d v="2017-09-22T00:00:00"/>
    <s v="01/24/2017 10:19pm"/>
    <x v="3"/>
    <d v="2017-10-01T00:00:00"/>
    <n v="57143"/>
    <n v="5.7142999999999999E-2"/>
    <n v="12"/>
    <s v="07/18/2017 12:51am"/>
    <s v="Stretch"/>
    <x v="2"/>
    <s v="Technology Support Services"/>
    <s v="6950-07U Power Premier Software Care"/>
    <s v="Tsuyoshi (TSUYOSHI) Kondo"/>
    <s v="NONE:No code/solution involved"/>
    <x v="0"/>
    <m/>
  </r>
  <r>
    <s v="29-42PA1TG"/>
    <x v="5"/>
    <s v="Japan"/>
    <s v="RECRUIT HOLDINGS CO.,LTD.                                             "/>
    <s v="ペット個体情報管理ブロックチェーン＆SNSプラットフォ"/>
    <x v="2"/>
    <x v="1"/>
    <m/>
    <m/>
    <x v="3"/>
    <x v="3"/>
    <d v="2017-03-24T00:00:00"/>
    <d v="2016-11-30T00:00:00"/>
    <x v="6"/>
    <d v="2017-03-24T00:00:00"/>
    <n v="57142"/>
    <n v="5.7141999999999998E-2"/>
    <n v="1"/>
    <d v="2017-05-31T00:00:00"/>
    <s v="Won"/>
    <x v="0"/>
    <s v="Cog Process Trnsfmtn"/>
    <s v="CPR: Blockchain Consulting"/>
    <s v="MULTIPLECLIENTREP"/>
    <s v=", ASASERVC"/>
    <x v="0"/>
    <m/>
  </r>
  <r>
    <s v="8B-VDZQE1R"/>
    <x v="1"/>
    <s v="US Federal"/>
    <s v="US DEPT OF THE INTERIOR"/>
    <s v="Blockchain for payments to Native Americans for use of their land - DOI BIA"/>
    <x v="3"/>
    <x v="1"/>
    <m/>
    <m/>
    <x v="0"/>
    <x v="12"/>
    <d v="2017-10-19T00:00:00"/>
    <s v="07/21/2017 05:11pm"/>
    <x v="1"/>
    <d v="2017-10-19T00:00:00"/>
    <n v="57000"/>
    <n v="5.6999999999999995E-2"/>
    <n v="12"/>
    <s v="07/27/2017 01:32am"/>
    <s v="NIR"/>
    <x v="8"/>
    <s v="Watson Platform"/>
    <s v="Watson: Developer Cloud"/>
    <s v="Madeline T. (Madeline) Bayliss"/>
    <m/>
    <x v="0"/>
    <m/>
  </r>
  <r>
    <s v="DX-GTPIKXP"/>
    <x v="1"/>
    <s v="US Federal"/>
    <s v="US DEPT OF DEFENSE HEALTH AFFAIRS"/>
    <s v="US Army / Laulima Government Solutions / Blockchain Garage / Robert Connor"/>
    <x v="3"/>
    <x v="1"/>
    <m/>
    <m/>
    <x v="0"/>
    <x v="12"/>
    <d v="2017-12-29T00:00:00"/>
    <s v="06/26/2017 10:20pm"/>
    <x v="4"/>
    <d v="2017-12-29T00:00:00"/>
    <n v="57000"/>
    <n v="5.6999999999999995E-2"/>
    <n v="12"/>
    <s v="07/13/2017 01:32am"/>
    <s v="NIR"/>
    <x v="8"/>
    <s v="Watson Platform"/>
    <s v="Watson: Developer Cloud"/>
    <s v="JOSEPH D. (Joe) TAVARES"/>
    <m/>
    <x v="0"/>
    <m/>
  </r>
  <r>
    <s v="QE-RZ9NGP9"/>
    <x v="1"/>
    <s v="US Federal"/>
    <s v="CIV - US DOE - Nuclear Regulatory Commission (NRC) 9007"/>
    <s v="NRC / Blockchain Garage / Kathy Lyons-Burke"/>
    <x v="3"/>
    <x v="1"/>
    <m/>
    <m/>
    <x v="0"/>
    <x v="12"/>
    <d v="2017-12-29T00:00:00"/>
    <s v="06/28/2017 04:44pm"/>
    <x v="4"/>
    <d v="2017-12-29T00:00:00"/>
    <n v="57000"/>
    <n v="5.6999999999999995E-2"/>
    <n v="12"/>
    <s v="07/13/2017 01:32am"/>
    <s v="NIR"/>
    <x v="8"/>
    <s v="Watson Platform"/>
    <s v="Watson: Developer Cloud"/>
    <s v="JOSEPH D. (Joe) TAVARES"/>
    <m/>
    <x v="0"/>
    <m/>
  </r>
  <r>
    <s v="2P-CQ50YAC"/>
    <x v="1"/>
    <s v="US Federal"/>
    <s v="Pacific Northwest National Laboratory"/>
    <s v="PNNL / Blockchain Garage / Michael Myrea"/>
    <x v="3"/>
    <x v="1"/>
    <m/>
    <m/>
    <x v="0"/>
    <x v="11"/>
    <d v="2017-12-29T00:00:00"/>
    <s v="06/26/2017 10:04pm"/>
    <x v="1"/>
    <d v="2017-12-29T00:00:00"/>
    <n v="57000"/>
    <n v="5.6999999999999995E-2"/>
    <n v="12"/>
    <s v="07/13/2017 01:32am"/>
    <s v="NIR"/>
    <x v="8"/>
    <s v="Watson Platform"/>
    <s v="Watson: Developer Cloud"/>
    <s v="JOSEPH D. (Joe) TAVARES"/>
    <m/>
    <x v="0"/>
    <m/>
  </r>
  <r>
    <s v="84-GGUHFGE"/>
    <x v="1"/>
    <s v="US Federal"/>
    <s v="THE SECRETARY OF DEFENSE OFFICE OF"/>
    <s v="DOD / Blockchain Garage  / John Bergin"/>
    <x v="3"/>
    <x v="1"/>
    <m/>
    <m/>
    <x v="0"/>
    <x v="12"/>
    <d v="2017-12-29T00:00:00"/>
    <s v="06/05/2017 10:07am"/>
    <x v="1"/>
    <d v="2017-12-29T00:00:00"/>
    <n v="57000"/>
    <n v="5.6999999999999995E-2"/>
    <n v="12"/>
    <s v="07/13/2017 01:32am"/>
    <s v="NIR"/>
    <x v="8"/>
    <s v="Watson Platform"/>
    <s v="Watson: Developer Cloud"/>
    <s v="JOSEPH D. (Joe) TAVARES"/>
    <m/>
    <x v="0"/>
    <m/>
  </r>
  <r>
    <s v="BI-4YXO8WY"/>
    <x v="1"/>
    <s v="US Federal"/>
    <s v="UNITED STATES DEPARTMENT OF DEFENSE"/>
    <s v="DOD USD for Intel / Blockchain Garage / Ben Richardson"/>
    <x v="3"/>
    <x v="1"/>
    <m/>
    <m/>
    <x v="0"/>
    <x v="12"/>
    <d v="2017-12-29T00:00:00"/>
    <s v="06/28/2017 03:25pm"/>
    <x v="1"/>
    <d v="2017-12-29T00:00:00"/>
    <n v="57000"/>
    <n v="5.6999999999999995E-2"/>
    <n v="12"/>
    <s v="07/13/2017 01:32am"/>
    <s v="NIR"/>
    <x v="8"/>
    <s v="Watson Platform"/>
    <s v="Watson: Developer Cloud"/>
    <s v="JOSEPH D. (Joe) TAVARES"/>
    <m/>
    <x v="0"/>
    <m/>
  </r>
  <r>
    <s v="MR-BMNFI41"/>
    <x v="1"/>
    <s v="US Federal"/>
    <s v="SAIC"/>
    <s v="SAIC / Blockchain Garage / Jim Tyson"/>
    <x v="6"/>
    <x v="1"/>
    <m/>
    <m/>
    <x v="1"/>
    <x v="10"/>
    <d v="2017-09-29T00:00:00"/>
    <s v="06/13/2017 04:48pm"/>
    <x v="1"/>
    <d v="2017-09-29T00:00:00"/>
    <n v="57000"/>
    <n v="5.6999999999999995E-2"/>
    <n v="12"/>
    <s v="07/26/2017 08:36am"/>
    <s v="Stretch"/>
    <x v="8"/>
    <s v="Watson Platform"/>
    <s v="Watson: Developer Cloud"/>
    <s v="JOSEPH D. (Joe) TAVARES"/>
    <m/>
    <x v="0"/>
    <m/>
  </r>
  <r>
    <s v="JR-IKDVRHZ"/>
    <x v="2"/>
    <s v="ANZ"/>
    <s v="Copyright Licensing New Zealand"/>
    <s v="Blockchain for CLNZ RFP"/>
    <x v="6"/>
    <x v="1"/>
    <m/>
    <m/>
    <x v="1"/>
    <x v="10"/>
    <d v="2017-08-21T00:00:00"/>
    <s v="07/19/2017 05:20pm"/>
    <x v="1"/>
    <d v="2017-08-21T00:00:00"/>
    <n v="56204"/>
    <n v="5.6203999999999997E-2"/>
    <n v="2"/>
    <s v="07/20/2017 01:32am"/>
    <s v="NIR"/>
    <x v="0"/>
    <s v="Cognitive Process Transformation"/>
    <s v="CPR: Blockchain Consulting"/>
    <s v="ALEXANDER (Alec) SKEET"/>
    <s v="ZBLKPOC:HW SP: Blockchain Proof of Concept"/>
    <x v="0"/>
    <m/>
  </r>
  <r>
    <s v="RL-J5AZNNM"/>
    <x v="2"/>
    <s v="ISA"/>
    <s v="NUFUTURE DIGITAL (INDIA) LIMITED"/>
    <s v="Block Chain for future group"/>
    <x v="5"/>
    <x v="1"/>
    <m/>
    <m/>
    <x v="0"/>
    <x v="3"/>
    <d v="2017-10-11T00:00:00"/>
    <s v="07/27/2017 08:31am"/>
    <x v="1"/>
    <d v="2017-10-11T00:00:00"/>
    <n v="55556"/>
    <n v="5.5555999999999994E-2"/>
    <n v="2"/>
    <s v="07/27/2017 08:31am"/>
    <s v="NIR"/>
    <x v="0"/>
    <s v="Cloud Application Innovation"/>
    <s v="CAI - Digital Operations - Smarter Process"/>
    <s v="Ritesh (Ritesh) Jain"/>
    <s v="ISA-RetailDS12-SmarterRetailOps"/>
    <x v="0"/>
    <m/>
  </r>
  <r>
    <s v="W1-JJQT3HC"/>
    <x v="2"/>
    <s v="ISA"/>
    <s v="NATIONAL COMMODITIES &amp; DERIVA- TIVES EXCHANGE LTD"/>
    <s v="Bluemix for Blockchain"/>
    <x v="5"/>
    <x v="1"/>
    <m/>
    <m/>
    <x v="0"/>
    <x v="0"/>
    <d v="2017-10-06T00:00:00"/>
    <s v="02/13/2017 11:08am"/>
    <x v="1"/>
    <d v="2017-10-06T00:00:00"/>
    <n v="55556"/>
    <n v="5.5555999999999994E-2"/>
    <n v="12"/>
    <s v="02/19/2017 03:12am"/>
    <s v="Stretch"/>
    <x v="3"/>
    <s v="Cloud Developer Service"/>
    <m/>
    <s v="Kaushik (Kaushik) Koley"/>
    <s v="BLUEMIXX:GBS Bluemix Custom Application Services"/>
    <x v="0"/>
    <m/>
  </r>
  <r>
    <s v="DV-SI2WNNL"/>
    <x v="0"/>
    <s v="SPGI"/>
    <s v="ENGIE ESPAÑA"/>
    <s v="Blockchain_x000a_Virtual Agent_x000a_Watson - AI"/>
    <x v="4"/>
    <x v="1"/>
    <m/>
    <m/>
    <x v="0"/>
    <x v="8"/>
    <d v="2017-12-31T00:00:00"/>
    <s v="06/30/2017 04:51pm"/>
    <x v="3"/>
    <d v="2017-12-31T00:00:00"/>
    <n v="55000"/>
    <n v="5.5E-2"/>
    <n v="12"/>
    <s v="07/11/2017 05:00am"/>
    <s v="Stretch"/>
    <x v="0"/>
    <s v="Cloud Application Innovation"/>
    <s v="CAI Big Data Srvs Blockchain on Big Data"/>
    <s v="Alfonso Javier (ALFONSO JAVIER) Lopez Arteaga"/>
    <s v="ISA-999-NoSolutionSold"/>
    <x v="0"/>
    <m/>
  </r>
  <r>
    <s v="EO-QO6W2GZ"/>
    <x v="4"/>
    <s v="MEA"/>
    <s v="AJMAN MUNICIPALITY"/>
    <s v="BlockChain Strategy"/>
    <x v="3"/>
    <x v="1"/>
    <m/>
    <m/>
    <x v="1"/>
    <x v="12"/>
    <d v="2017-09-30T00:00:00"/>
    <s v="02/15/2017 05:22am"/>
    <x v="0"/>
    <d v="2017-09-30T00:00:00"/>
    <n v="55000"/>
    <n v="5.5E-2"/>
    <n v="1"/>
    <s v="06/15/2017 01:32am"/>
    <s v="Stretch"/>
    <x v="0"/>
    <s v="Cognitive Process Transformation"/>
    <s v="CPR: Blockchain Consulting"/>
    <s v="Abraham (Abraham) Abboud"/>
    <s v="ISA-BankFS08-Blockchain"/>
    <x v="0"/>
    <m/>
  </r>
  <r>
    <s v="G0-EPIE6AS"/>
    <x v="0"/>
    <s v="UKI"/>
    <s v="H M REVENUE &amp; CUSTOMS"/>
    <s v="Blockchain"/>
    <x v="3"/>
    <x v="0"/>
    <s v="India"/>
    <s v="Working with Lavanya raghuram &amp; Andrew Thurlow, CIC India is standing up an Architect &amp; Developer to help with the PoC over 4 Weeks,KYC asset to be leveraged as per Ramesh G"/>
    <x v="2"/>
    <x v="12"/>
    <d v="2017-06-30T00:00:00"/>
    <s v="02/21/2017 08:44am"/>
    <x v="6"/>
    <d v="2017-06-30T00:00:00"/>
    <n v="50918"/>
    <n v="5.0917999999999998E-2"/>
    <n v="1"/>
    <s v="07/06/2017 01:32am"/>
    <s v="Won"/>
    <x v="0"/>
    <s v="Cognitive Process Transformation"/>
    <s v="CPR: Blockchain Consulting"/>
    <s v="Andrew (ANDREW) Lennox"/>
    <s v="ISA-GovtPG30-SocialPrograms"/>
    <x v="0"/>
    <m/>
  </r>
  <r>
    <s v="LB-MPFND9X"/>
    <x v="0"/>
    <s v="SPGI"/>
    <s v="GAS NATURAL INFORMATICA SA"/>
    <s v="Blockchain for Energy Poverty"/>
    <x v="1"/>
    <x v="1"/>
    <m/>
    <m/>
    <x v="0"/>
    <x v="4"/>
    <d v="2017-12-29T00:00:00"/>
    <s v="05/12/2017 06:06am"/>
    <x v="1"/>
    <d v="2017-12-29T00:00:00"/>
    <n v="50000"/>
    <n v="4.9999999999999996E-2"/>
    <n v="1"/>
    <s v="07/22/2017 07:01am"/>
    <s v="NIR"/>
    <x v="9"/>
    <s v="Analytics Platform"/>
    <s v="Infosphere BigInsights"/>
    <s v="Enrique (ENRIQUE) Diaz Plaza Sanz"/>
    <s v="ISA-E&amp;UCS16EOPS-EnergyOps"/>
    <x v="0"/>
    <m/>
  </r>
  <r>
    <s v="UL-1ARO0V9"/>
    <x v="0"/>
    <s v="SPGI"/>
    <s v="ENDESA S.A"/>
    <s v="Blockchain for utilities"/>
    <x v="4"/>
    <x v="1"/>
    <m/>
    <m/>
    <x v="0"/>
    <x v="8"/>
    <d v="2017-12-29T00:00:00"/>
    <s v="05/12/2017 05:57am"/>
    <x v="1"/>
    <d v="2017-12-29T00:00:00"/>
    <n v="50000"/>
    <n v="4.9999999999999996E-2"/>
    <n v="1"/>
    <s v="07/22/2017 07:01am"/>
    <s v="NIR"/>
    <x v="9"/>
    <s v="Analytics Platform"/>
    <s v="Infosphere BigInsights"/>
    <s v="Enrique (ENRIQUE) Diaz Plaza Sanz"/>
    <s v="ISA-E&amp;UCS16EOPS-EnergyOps"/>
    <x v="0"/>
    <m/>
  </r>
  <r>
    <s v="LB-MPFND9X"/>
    <x v="0"/>
    <s v="SPGI"/>
    <s v="GAS NATURAL INFORMATICA SA"/>
    <s v="Blockchain for Energy Poverty"/>
    <x v="1"/>
    <x v="1"/>
    <m/>
    <m/>
    <x v="0"/>
    <x v="4"/>
    <d v="2017-12-29T00:00:00"/>
    <s v="05/12/2017 06:06am"/>
    <x v="1"/>
    <d v="2017-12-29T00:00:00"/>
    <n v="50000"/>
    <n v="4.9999999999999996E-2"/>
    <n v="12"/>
    <s v="06/17/2017 11:35am"/>
    <s v="NIR"/>
    <x v="9"/>
    <s v="Business Analytics Platform"/>
    <s v="Watson Analytics SaaS"/>
    <s v="Enrique (ENRIQUE) Diaz Plaza Sanz"/>
    <s v="ISA-E&amp;UCS16EOPS-EnergyOps"/>
    <x v="0"/>
    <m/>
  </r>
  <r>
    <s v="UL-1ARO0V9"/>
    <x v="0"/>
    <s v="SPGI"/>
    <s v="ENDESA S.A"/>
    <s v="Blockchain for utilities"/>
    <x v="4"/>
    <x v="1"/>
    <m/>
    <m/>
    <x v="0"/>
    <x v="8"/>
    <d v="2017-12-29T00:00:00"/>
    <s v="05/12/2017 05:57am"/>
    <x v="1"/>
    <d v="2017-12-29T00:00:00"/>
    <n v="50000"/>
    <n v="4.9999999999999996E-2"/>
    <n v="12"/>
    <s v="06/17/2017 11:35am"/>
    <s v="NIR"/>
    <x v="9"/>
    <s v="Business Analytics Platform"/>
    <s v="Watson Analytics SaaS"/>
    <s v="Enrique (ENRIQUE) Diaz Plaza Sanz"/>
    <s v="ISA-E&amp;UCS16EOPS-EnergyOps"/>
    <x v="0"/>
    <m/>
  </r>
  <r>
    <s v="FM-THN1AO5"/>
    <x v="2"/>
    <s v="ASEAN"/>
    <s v="AMBANK GROUP"/>
    <s v="BlockChain for Bank Guarantees for Commercial Property Leasing"/>
    <x v="0"/>
    <x v="1"/>
    <m/>
    <m/>
    <x v="0"/>
    <x v="0"/>
    <d v="2017-10-27T00:00:00"/>
    <s v="07/18/2017 05:43am"/>
    <x v="1"/>
    <d v="2017-10-27T00:00:00"/>
    <n v="50000"/>
    <n v="4.9999999999999996E-2"/>
    <n v="12"/>
    <s v="07/27/2017 01:32am"/>
    <s v="Stretch"/>
    <x v="3"/>
    <s v="Cloud Unit Services"/>
    <s v="6950-18G IBM Cloud Managed Services (in Bluemix - Cloud BU)"/>
    <s v="Hon Chun (HON CHUN) Ng"/>
    <m/>
    <x v="0"/>
    <m/>
  </r>
  <r>
    <s v="DO-4PXD16M"/>
    <x v="6"/>
    <s v="GCG"/>
    <s v="CONTINEO LIMITED"/>
    <s v="Contineo - HSBC / SOCGEN / JPMC - Post Trade Securities Blockchain / DLT"/>
    <x v="0"/>
    <x v="1"/>
    <m/>
    <m/>
    <x v="1"/>
    <x v="0"/>
    <d v="2017-08-31T00:00:00"/>
    <s v="06/12/2017 05:35am"/>
    <x v="0"/>
    <d v="2017-08-31T00:00:00"/>
    <n v="50000"/>
    <n v="4.9999999999999996E-2"/>
    <n v="12"/>
    <s v="07/27/2017 01:32am"/>
    <s v="Stretch"/>
    <x v="3"/>
    <s v="Cloud Unit Services"/>
    <s v="6950-99L IBM Cloud mktplc (Cloud BU-mktplce direct rev only)"/>
    <s v="Michael (Michael) WONG"/>
    <s v="ISA-BankFS08-Blockchain"/>
    <x v="0"/>
    <m/>
  </r>
  <r>
    <s v="11-UOD3PDX"/>
    <x v="2"/>
    <s v="ASEAN"/>
    <s v="SATS LTD"/>
    <s v="Blockchain Implementation for SATS"/>
    <x v="2"/>
    <x v="1"/>
    <m/>
    <m/>
    <x v="1"/>
    <x v="7"/>
    <d v="2017-09-18T00:00:00"/>
    <s v="06/06/2017 04:12am"/>
    <x v="1"/>
    <d v="2017-09-18T00:00:00"/>
    <n v="50000"/>
    <n v="4.9999999999999996E-2"/>
    <n v="12"/>
    <s v="07/04/2017 03:41am"/>
    <s v="Stretch"/>
    <x v="3"/>
    <s v="Cloud Developer Service"/>
    <s v="Bluemix Pay As You Go"/>
    <s v="ZHI YU (Alexis) LIM"/>
    <s v="NONE:No code/solution involved"/>
    <x v="0"/>
    <m/>
  </r>
  <r>
    <s v="V2-BG9S1TY"/>
    <x v="0"/>
    <s v="Nordic"/>
    <s v="OBOS BBL"/>
    <s v="BlockChain - Bluemix"/>
    <x v="0"/>
    <x v="1"/>
    <m/>
    <m/>
    <x v="1"/>
    <x v="0"/>
    <d v="2017-09-14T00:00:00"/>
    <s v="05/22/2017 04:32am"/>
    <x v="3"/>
    <d v="2017-09-14T00:00:00"/>
    <n v="50000"/>
    <n v="4.9999999999999996E-2"/>
    <n v="12"/>
    <s v="07/21/2017 04:43am"/>
    <s v="Key stretch"/>
    <x v="3"/>
    <s v="Cloud Developer Service"/>
    <s v="Bluemix Pay As You Go"/>
    <s v="Erik J. M. (Erik J M) Asbjørnsen"/>
    <s v="ZBLKPOC:HW SP: Blockchain Proof of Concept"/>
    <x v="0"/>
    <m/>
  </r>
  <r>
    <s v="TR-GTN4P4B"/>
    <x v="0"/>
    <s v="SPGI"/>
    <s v="ISRAEL DISCOUNT BANK"/>
    <s v="Blockchain"/>
    <x v="0"/>
    <x v="1"/>
    <m/>
    <m/>
    <x v="1"/>
    <x v="0"/>
    <d v="2017-07-04T00:00:00"/>
    <s v="04/05/2017 03:05am"/>
    <x v="3"/>
    <d v="2017-07-04T00:00:00"/>
    <n v="50000"/>
    <n v="4.9999999999999996E-2"/>
    <n v="12"/>
    <s v="05/11/2017 01:32am"/>
    <s v="NIR"/>
    <x v="3"/>
    <s v="Cloud Developer Service"/>
    <s v="Bluemix Pay As You Go"/>
    <s v="Lior (LIOR) Haklay"/>
    <s v="ISA-999-NoSolutionSold"/>
    <x v="0"/>
    <m/>
  </r>
  <r>
    <s v="HN-MMV9CAP"/>
    <x v="0"/>
    <s v="UKI"/>
    <s v="BP OIL INTERNATIONAL LTD"/>
    <s v="BP Blockchain on BlueMix"/>
    <x v="1"/>
    <x v="1"/>
    <m/>
    <m/>
    <x v="1"/>
    <x v="4"/>
    <d v="2017-08-31T00:00:00"/>
    <s v="06/07/2016 07:40am"/>
    <x v="3"/>
    <d v="2017-08-31T00:00:00"/>
    <n v="50000"/>
    <n v="4.9999999999999996E-2"/>
    <n v="12"/>
    <s v="07/27/2017 01:32am"/>
    <s v="Stretch"/>
    <x v="3"/>
    <s v="Cloud Developer Service"/>
    <s v="Bluemix Pay As You Go"/>
    <s v="C. (CARMEL) Duffy"/>
    <s v="ASASERVC:Cloud Business Solution (CBS), CLOUD1:All Cloud Sales other than to Cloud SPs"/>
    <x v="0"/>
    <m/>
  </r>
  <r>
    <s v="63-CN32DPY"/>
    <x v="3"/>
    <s v="Mexico"/>
    <s v="AXA SEGUROS SA, DE CV"/>
    <s v="Blockchain + Bluemix"/>
    <x v="0"/>
    <x v="1"/>
    <m/>
    <m/>
    <x v="0"/>
    <x v="6"/>
    <d v="2017-12-22T00:00:00"/>
    <s v="04/06/2017 09:19pm"/>
    <x v="1"/>
    <d v="2017-12-22T00:00:00"/>
    <n v="50000"/>
    <n v="4.9999999999999996E-2"/>
    <n v="12"/>
    <s v="04/13/2017 01:32am"/>
    <s v="Stretch"/>
    <x v="3"/>
    <s v="Cloud Developer Service"/>
    <s v="Bluemix Pay As You Go"/>
    <s v="EDUARDO JAVIER (EDUARDO JAVIER) IRURE ECHENIQUE"/>
    <m/>
    <x v="0"/>
    <m/>
  </r>
  <r>
    <s v="CX-QCKTZT6"/>
    <x v="1"/>
    <s v="US Finance Service"/>
    <s v="FACTORY MUTUAL INSURANCE CO"/>
    <s v="Bluemix and Blockchain on Bluemix"/>
    <x v="0"/>
    <x v="1"/>
    <m/>
    <m/>
    <x v="1"/>
    <x v="6"/>
    <d v="2017-08-25T00:00:00"/>
    <s v="04/21/2017 09:30am"/>
    <x v="3"/>
    <d v="2017-08-25T00:00:00"/>
    <n v="50000"/>
    <n v="4.9999999999999996E-2"/>
    <n v="12"/>
    <s v="07/06/2017 01:33am"/>
    <s v="Stretch"/>
    <x v="3"/>
    <s v="Cloud Developer Service"/>
    <s v="Bluemix Pay As You Go"/>
    <s v="ASHLEY (Ashley) MONASTIERO"/>
    <s v="CLOUD1:All Cloud Sales other than to Cloud SPs"/>
    <x v="0"/>
    <m/>
  </r>
  <r>
    <s v="3R-248TUW2"/>
    <x v="2"/>
    <s v="ISA"/>
    <s v="NSDL E-GOVERNANCE INFRASTRUCTURE LIMITED"/>
    <s v="BlockChain"/>
    <x v="5"/>
    <x v="1"/>
    <m/>
    <m/>
    <x v="1"/>
    <x v="0"/>
    <d v="2017-09-01T00:00:00"/>
    <s v="05/19/2017 09:07am"/>
    <x v="1"/>
    <d v="2017-09-01T00:00:00"/>
    <n v="50000"/>
    <n v="4.9999999999999996E-2"/>
    <n v="12"/>
    <s v="06/08/2017 01:32am"/>
    <s v="NIR"/>
    <x v="3"/>
    <s v="Cloud Developer Service"/>
    <s v="Bluemix Public Subscription"/>
    <s v="Sandesh V. (Sandesh) Potdar"/>
    <s v="NONE:No code/solution involved"/>
    <x v="0"/>
    <m/>
  </r>
  <r>
    <s v="VA-QETKV17"/>
    <x v="0"/>
    <s v="Nordic"/>
    <s v="LÄNSFÖRSÄKRINGAR AB (PUBL)"/>
    <s v="#HC06 Bluemix IoT and Blockchain for Insurance"/>
    <x v="0"/>
    <x v="1"/>
    <m/>
    <m/>
    <x v="1"/>
    <x v="6"/>
    <d v="2017-09-20T00:00:00"/>
    <s v="03/16/2017 09:25am"/>
    <x v="3"/>
    <d v="2017-09-20T00:00:00"/>
    <n v="50000"/>
    <n v="4.9999999999999996E-2"/>
    <n v="12"/>
    <s v="05/21/2017 07:30pm"/>
    <s v="At Risk"/>
    <x v="3"/>
    <s v="Cloud Developer Service"/>
    <s v="Bluemix Public Subscription"/>
    <s v="Jesper (JESPER) Gardtman"/>
    <s v="CLOUD1:All Cloud Sales other than to Cloud SPs"/>
    <x v="0"/>
    <m/>
  </r>
  <r>
    <s v="24-QY3FX06"/>
    <x v="3"/>
    <s v="SSA"/>
    <s v="BANCO DEL ESTADO DE CHILE"/>
    <s v="Blockchain: FOGAPE"/>
    <x v="0"/>
    <x v="1"/>
    <m/>
    <m/>
    <x v="1"/>
    <x v="0"/>
    <d v="2017-09-29T00:00:00"/>
    <s v="02/07/2017 05:55am"/>
    <x v="3"/>
    <d v="2017-09-29T00:00:00"/>
    <n v="50000"/>
    <n v="4.9999999999999996E-2"/>
    <n v="12"/>
    <s v="07/17/2017 12:39pm"/>
    <s v="Stretch"/>
    <x v="3"/>
    <s v="Cloud Developer Service"/>
    <s v="Bluemix Public Subscription"/>
    <s v="JOSE MIGUEL (JOSE MIGUEL) SELMAN GREZ"/>
    <s v="CLOUD1:All Cloud Sales other than to Cloud SPs"/>
    <x v="0"/>
    <m/>
  </r>
  <r>
    <s v="C6-HK174QG"/>
    <x v="4"/>
    <s v="MEA"/>
    <s v="Emirates Telecommunication Corporation (ETISALAT)"/>
    <s v="ETISALAT - Blockchain HABN vNext service on Bluemix for prototype of duplicated invoice discovery"/>
    <x v="4"/>
    <x v="1"/>
    <m/>
    <m/>
    <x v="1"/>
    <x v="9"/>
    <d v="2017-07-27T00:00:00"/>
    <s v="04/28/2017 03:25am"/>
    <x v="1"/>
    <d v="2017-07-27T00:00:00"/>
    <n v="50000"/>
    <n v="4.9999999999999996E-2"/>
    <n v="12"/>
    <s v="05/04/2017 01:32am"/>
    <s v="NIR"/>
    <x v="3"/>
    <s v="Cloud Developer Service"/>
    <s v="Bluemix Public Subscription"/>
    <s v="Kamran (Kamran) Shahin"/>
    <m/>
    <x v="0"/>
    <m/>
  </r>
  <r>
    <s v="GP-T4N4TI6"/>
    <x v="4"/>
    <s v="MEA"/>
    <s v="CENTRAL BANK OF THE UNITED ARAB EMIRATES"/>
    <s v="Central Bank UAE: Blockchain on Bluemix"/>
    <x v="0"/>
    <x v="1"/>
    <m/>
    <m/>
    <x v="0"/>
    <x v="0"/>
    <d v="2017-12-31T00:00:00"/>
    <s v="05/24/2017 09:13am"/>
    <x v="1"/>
    <d v="2017-12-31T00:00:00"/>
    <n v="50000"/>
    <n v="4.9999999999999996E-2"/>
    <n v="12"/>
    <s v="05/25/2017 01:32am"/>
    <s v="NIR"/>
    <x v="3"/>
    <s v="Cloud Developer Service"/>
    <s v="Bluemix Public Subscription"/>
    <s v="Yousef (Yousef) Abdul Qader"/>
    <m/>
    <x v="0"/>
    <m/>
  </r>
  <r>
    <s v="QT-VWP7Y5O"/>
    <x v="4"/>
    <s v="MEA"/>
    <s v="AJMAN E-GOVERNMENT"/>
    <s v="Blockchain"/>
    <x v="3"/>
    <x v="1"/>
    <m/>
    <m/>
    <x v="0"/>
    <x v="12"/>
    <d v="2017-11-30T00:00:00"/>
    <s v="07/03/2017 08:15pm"/>
    <x v="3"/>
    <d v="2017-11-30T00:00:00"/>
    <n v="50000"/>
    <n v="4.9999999999999996E-2"/>
    <n v="12"/>
    <s v="07/16/2017 03:26am"/>
    <s v="At Risk"/>
    <x v="3"/>
    <s v="Cloud Developer Service"/>
    <s v="Bluemix Public Subscription"/>
    <s v="Karim (Karim) Badr"/>
    <s v="NONE:No code/solution involved"/>
    <x v="0"/>
    <m/>
  </r>
  <r>
    <s v="IX-IX1G5GY"/>
    <x v="4"/>
    <s v="MEA"/>
    <s v="EMIRATES AIRLINES"/>
    <s v="Bluemix for production (Chat Bot and Blockchain Docker container)"/>
    <x v="2"/>
    <x v="1"/>
    <m/>
    <m/>
    <x v="0"/>
    <x v="7"/>
    <d v="2017-12-30T00:00:00"/>
    <s v="01/09/2017 01:17pm"/>
    <x v="0"/>
    <d v="2017-12-30T00:00:00"/>
    <n v="50000"/>
    <n v="4.9999999999999996E-2"/>
    <n v="1"/>
    <s v="05/11/2017 01:31am"/>
    <s v="Stretch"/>
    <x v="3"/>
    <s v="Cloud Developer Service"/>
    <s v="Bluemix Public Subscription"/>
    <s v="LOUI (Loui) AKASHA"/>
    <s v="ANBRDG2C:ANA SP:Bridge-to-Cloud"/>
    <x v="0"/>
    <m/>
  </r>
  <r>
    <s v="GO-MQDY9OY"/>
    <x v="1"/>
    <s v="US Distribution"/>
    <s v="XPO LOGISTICS INC"/>
    <s v="XPO Blockchain"/>
    <x v="2"/>
    <x v="1"/>
    <m/>
    <m/>
    <x v="1"/>
    <x v="7"/>
    <d v="2017-09-28T00:00:00"/>
    <s v="06/13/2017 01:43pm"/>
    <x v="3"/>
    <d v="2017-09-28T00:00:00"/>
    <n v="50000"/>
    <n v="4.9999999999999996E-2"/>
    <n v="12"/>
    <s v="07/20/2017 01:32am"/>
    <s v="Stretch"/>
    <x v="3"/>
    <s v="Cloud Developer Service"/>
    <s v="Bluemix Public Subscription"/>
    <s v="HAILEY (Hailey) WILLIAMS"/>
    <s v="CLOUD1:All Cloud Sales other than to Cloud SPs"/>
    <x v="0"/>
    <m/>
  </r>
  <r>
    <s v="KW-4TYX2JB"/>
    <x v="1"/>
    <s v="US Distribution"/>
    <s v="AMAZON CORPORATE"/>
    <s v="Amazon Blockchain"/>
    <x v="2"/>
    <x v="1"/>
    <m/>
    <m/>
    <x v="1"/>
    <x v="3"/>
    <d v="2017-09-18T00:00:00"/>
    <s v="06/13/2017 12:49pm"/>
    <x v="3"/>
    <d v="2017-09-18T00:00:00"/>
    <n v="50000"/>
    <n v="4.9999999999999996E-2"/>
    <n v="12"/>
    <s v="07/20/2017 01:32am"/>
    <s v="Stretch"/>
    <x v="3"/>
    <s v="Cloud Developer Service"/>
    <s v="Bluemix Public Subscription"/>
    <s v="HAILEY (Hailey) WILLIAMS"/>
    <s v="CLOUD1:All Cloud Sales other than to Cloud SPs"/>
    <x v="0"/>
    <m/>
  </r>
  <r>
    <s v="T4-NH04NQ4"/>
    <x v="1"/>
    <s v="US Distribution"/>
    <s v="CARDINAL HEALTH TECHNOLOGIES, LLC"/>
    <s v="Blockchain"/>
    <x v="2"/>
    <x v="1"/>
    <m/>
    <m/>
    <x v="1"/>
    <x v="3"/>
    <d v="2017-08-31T00:00:00"/>
    <s v="11/08/2016 10:24am"/>
    <x v="3"/>
    <d v="2017-08-31T00:00:00"/>
    <n v="50000"/>
    <n v="4.9999999999999996E-2"/>
    <n v="12"/>
    <s v="07/20/2017 01:32am"/>
    <s v="Key stretch"/>
    <x v="3"/>
    <s v="Cloud Developer Service"/>
    <s v="Bluemix Public Subscription"/>
    <s v="PATRICK J. (Patrick) HEFLIN"/>
    <s v="BLKHSBN:HW SP: Blockchain High Sec Bus Netwk Blmix, EMBCLOUD:GBS Embedded Cloud"/>
    <x v="0"/>
    <m/>
  </r>
  <r>
    <s v="TM-T9QNCFV"/>
    <x v="1"/>
    <s v="US Distribution"/>
    <s v="NIKE, INC."/>
    <s v="Nike Blockchain on Bluemix"/>
    <x v="2"/>
    <x v="1"/>
    <m/>
    <m/>
    <x v="1"/>
    <x v="3"/>
    <d v="2017-08-07T00:00:00"/>
    <s v="05/09/2017 05:08pm"/>
    <x v="0"/>
    <d v="2017-08-07T00:00:00"/>
    <n v="50000"/>
    <n v="4.9999999999999996E-2"/>
    <n v="12"/>
    <s v="07/06/2017 01:32am"/>
    <s v="At Risk"/>
    <x v="3"/>
    <s v="Cloud Developer Service"/>
    <s v="Bluemix Public Subscription"/>
    <s v="HAILEY (Hailey) WILLIAMS"/>
    <s v="CLOUD1:All Cloud Sales other than to Cloud SPs"/>
    <x v="0"/>
    <m/>
  </r>
  <r>
    <s v="S0-UA4MHNI"/>
    <x v="2"/>
    <s v="ASEAN"/>
    <s v="MALAYAN BANKING BERHAD"/>
    <s v="Blockchain Pilot"/>
    <x v="0"/>
    <x v="1"/>
    <m/>
    <m/>
    <x v="0"/>
    <x v="0"/>
    <d v="2017-11-24T00:00:00"/>
    <s v="08/01/2016 08:07am"/>
    <x v="3"/>
    <d v="2017-11-24T00:00:00"/>
    <n v="50000"/>
    <n v="4.9999999999999996E-2"/>
    <n v="12"/>
    <s v="07/06/2017 01:32am"/>
    <s v="NIR"/>
    <x v="3"/>
    <s v="Lab Services"/>
    <s v="Cloud Integration Services SW Services"/>
    <s v="Hon Chun (HON CHUN) Ng"/>
    <s v="ISA-BankFMFS03PAY-Payments"/>
    <x v="0"/>
    <m/>
  </r>
  <r>
    <s v="V4-V09GRDX"/>
    <x v="0"/>
    <s v="France"/>
    <s v="SEPHORA"/>
    <s v="BLUEMIX Cas d'usage BLOCKCHAIN pour tracabilité camions refrigérés et API Time to market."/>
    <x v="2"/>
    <x v="1"/>
    <m/>
    <m/>
    <x v="0"/>
    <x v="3"/>
    <d v="2017-11-18T00:00:00"/>
    <s v="03/29/2017 04:48am"/>
    <x v="3"/>
    <d v="2017-11-18T00:00:00"/>
    <n v="50000"/>
    <n v="4.9999999999999996E-2"/>
    <n v="12"/>
    <s v="07/20/2017 01:32am"/>
    <s v="Stretch"/>
    <x v="3"/>
    <s v="Cloud Developer Service"/>
    <s v="IBM Bluemix Dedicated - Containers"/>
    <s v="Elisabeth (Elisabeth) Blond"/>
    <s v="CLOUD1:All Cloud Sales other than to Cloud SPs, DEVCNAPP:CLD&amp;COG: Develop cloud native apps"/>
    <x v="0"/>
    <m/>
  </r>
  <r>
    <s v="5H-J472IHM"/>
    <x v="1"/>
    <s v="US Communica/CSI"/>
    <s v="AMC NETWORKS INC."/>
    <s v="AMC, Blockchain via Bluemix"/>
    <x v="4"/>
    <x v="1"/>
    <m/>
    <m/>
    <x v="1"/>
    <x v="9"/>
    <d v="2017-09-29T00:00:00"/>
    <s v="02/07/2017 01:15pm"/>
    <x v="3"/>
    <d v="2017-09-29T00:00:00"/>
    <n v="50000"/>
    <n v="4.9999999999999996E-2"/>
    <n v="12"/>
    <s v="07/20/2017 01:32am"/>
    <s v="Stretch"/>
    <x v="3"/>
    <s v="Cloud Developer Service"/>
    <s v="IBM Bluemix Dedicated - Runtimes"/>
    <s v="John L. (John) Schaffer"/>
    <s v="NONE:No code/solution involved"/>
    <x v="0"/>
    <m/>
  </r>
  <r>
    <s v="BN-U1Y0VED"/>
    <x v="1"/>
    <s v="US Distribution"/>
    <s v="TRAVELPORT LP"/>
    <s v="Blockchain"/>
    <x v="2"/>
    <x v="1"/>
    <m/>
    <m/>
    <x v="0"/>
    <x v="7"/>
    <d v="2017-12-15T00:00:00"/>
    <s v="06/24/2016 01:55pm"/>
    <x v="3"/>
    <d v="2017-12-15T00:00:00"/>
    <n v="50000"/>
    <n v="4.9999999999999996E-2"/>
    <n v="12"/>
    <s v="07/06/2017 01:33am"/>
    <s v="Stretch"/>
    <x v="3"/>
    <s v="Cloud Developer Service"/>
    <s v="IBM Bluemix Dedicated - Runtimes"/>
    <s v="ELIZABETH J. (Elizabeth) POLLOCK"/>
    <s v="CLOUD1:All Cloud Sales other than to Cloud SPs"/>
    <x v="0"/>
    <m/>
  </r>
  <r>
    <s v="UO-IEGLSMY"/>
    <x v="3"/>
    <s v="SSA"/>
    <s v="INDUSTRIAL AND COMMERCIAL BANK OF CHINA (ARGENTINA) S.A."/>
    <s v="Proyecto Blockchain ICBC"/>
    <x v="0"/>
    <x v="1"/>
    <m/>
    <m/>
    <x v="1"/>
    <x v="0"/>
    <d v="2017-09-30T00:00:00"/>
    <s v="04/20/2017 11:58pm"/>
    <x v="3"/>
    <d v="2017-09-30T00:00:00"/>
    <n v="50000"/>
    <n v="4.9999999999999996E-2"/>
    <n v="12"/>
    <s v="07/20/2017 01:32am"/>
    <s v="Key stretch"/>
    <x v="3"/>
    <s v="Cloud Developer Service"/>
    <s v="IBM Bluemix Garage - Architecture"/>
    <s v="Martin Federico (MARTIN FEDERICO) Lanari"/>
    <s v="ACTINSIG:CLD&amp;COG: Transform processes w/ insights"/>
    <x v="0"/>
    <m/>
  </r>
  <r>
    <s v="UU-592DRZJ"/>
    <x v="1"/>
    <s v="US Federal"/>
    <s v="US DEPT OF THE AIR FORCE"/>
    <s v="AFLCMC - Blockchain Garage"/>
    <x v="3"/>
    <x v="1"/>
    <m/>
    <m/>
    <x v="1"/>
    <x v="12"/>
    <d v="2017-08-01T00:00:00"/>
    <s v="04/20/2017 10:15am"/>
    <x v="3"/>
    <d v="2017-08-01T00:00:00"/>
    <n v="50000"/>
    <n v="4.9999999999999996E-2"/>
    <n v="12"/>
    <s v="05/25/2017 01:32am"/>
    <s v="NIR"/>
    <x v="3"/>
    <s v="Cloud Developer Service"/>
    <s v="IBM Bluemix Garage - Architecture"/>
    <s v="DAVID B. (David) MCELROY"/>
    <s v="ACTINSIG:CLD&amp;COG: Transform processes w/ insights"/>
    <x v="0"/>
    <m/>
  </r>
  <r>
    <s v="CX-QCKTZT6"/>
    <x v="1"/>
    <s v="US Finance Service"/>
    <s v="FACTORY MUTUAL INSURANCE CO"/>
    <s v="Bluemix and Blockchain on Bluemix"/>
    <x v="0"/>
    <x v="1"/>
    <m/>
    <m/>
    <x v="1"/>
    <x v="6"/>
    <d v="2017-08-25T00:00:00"/>
    <s v="04/21/2017 09:30am"/>
    <x v="3"/>
    <d v="2017-08-25T00:00:00"/>
    <n v="50000"/>
    <n v="4.9999999999999996E-2"/>
    <n v="12"/>
    <s v="07/06/2017 01:33am"/>
    <s v="Stretch"/>
    <x v="3"/>
    <s v="Cloud Developer Service"/>
    <s v="IBM Bluemix Garage - Architecture"/>
    <s v="ASHLEY (Ashley) MONASTIERO"/>
    <s v="CLOUD1:All Cloud Sales other than to Cloud SPs"/>
    <x v="0"/>
    <m/>
  </r>
  <r>
    <s v="QT-VWP7Y5O"/>
    <x v="4"/>
    <s v="MEA"/>
    <s v="AJMAN E-GOVERNMENT"/>
    <s v="Blockchain"/>
    <x v="3"/>
    <x v="1"/>
    <m/>
    <m/>
    <x v="0"/>
    <x v="12"/>
    <d v="2017-11-30T00:00:00"/>
    <s v="07/03/2017 08:15pm"/>
    <x v="3"/>
    <d v="2017-11-30T00:00:00"/>
    <n v="50000"/>
    <n v="4.9999999999999996E-2"/>
    <n v="12"/>
    <s v="07/16/2017 03:26am"/>
    <s v="At Risk"/>
    <x v="3"/>
    <s v="Cloud Developer Service"/>
    <s v="IBM Bluemix Garage - Design Thinking"/>
    <s v="Karim (Karim) Badr"/>
    <s v="NONE:No code/solution involved"/>
    <x v="0"/>
    <m/>
  </r>
  <r>
    <s v="6I-IPJUKGZ"/>
    <x v="2"/>
    <s v="ASEAN"/>
    <s v="KASIKORNBANK PUBLIC COMPANY LIMITED"/>
    <s v="Blockchain HSBN Garage"/>
    <x v="0"/>
    <x v="1"/>
    <m/>
    <m/>
    <x v="0"/>
    <x v="0"/>
    <d v="2017-10-20T00:00:00"/>
    <s v="07/20/2017 06:35am"/>
    <x v="3"/>
    <d v="2017-10-20T00:00:00"/>
    <n v="50000"/>
    <n v="4.9999999999999996E-2"/>
    <n v="12"/>
    <s v="07/27/2017 01:32am"/>
    <s v="Stretch"/>
    <x v="3"/>
    <s v="Cloud Developer Service"/>
    <s v="IBM Bluemix Garage - MVP"/>
    <s v="Supanard (SUPANARD) Meekun-Iam"/>
    <s v="ISA-999-NoSolutionSold"/>
    <x v="0"/>
    <m/>
  </r>
  <r>
    <s v="SO-N4KZOJM"/>
    <x v="2"/>
    <s v="ASEAN"/>
    <s v="INTERFLOUR GROUP PTE. LTD."/>
    <s v="Blockchain for food safety"/>
    <x v="2"/>
    <x v="1"/>
    <m/>
    <m/>
    <x v="1"/>
    <x v="3"/>
    <d v="2017-09-30T00:00:00"/>
    <s v="04/05/2017 02:19am"/>
    <x v="3"/>
    <d v="2017-09-30T00:00:00"/>
    <n v="50000"/>
    <n v="4.9999999999999996E-2"/>
    <n v="12"/>
    <s v="06/22/2017 01:32am"/>
    <s v="NIR"/>
    <x v="3"/>
    <s v="Cloud Developer Service"/>
    <s v="IBM Bluemix Garage - MVP"/>
    <s v="HO MENG (Ho Meng) TAN"/>
    <s v="ISA-999-NoSolutionSold"/>
    <x v="0"/>
    <m/>
  </r>
  <r>
    <s v="KW-N1VKYAQ"/>
    <x v="0"/>
    <s v="DACH"/>
    <s v="EHG Service GmbH"/>
    <s v="EHG - Blockchain Garage"/>
    <x v="1"/>
    <x v="1"/>
    <m/>
    <m/>
    <x v="1"/>
    <x v="2"/>
    <d v="2017-09-29T00:00:00"/>
    <s v="06/21/2017 06:50am"/>
    <x v="3"/>
    <d v="2017-09-29T00:00:00"/>
    <n v="50000"/>
    <n v="4.9999999999999996E-2"/>
    <n v="12"/>
    <s v="07/20/2017 01:32am"/>
    <s v="Stretch"/>
    <x v="3"/>
    <s v="Cloud Developer Service"/>
    <s v="IBM Bluemix Garage - MVP"/>
    <s v="DATA WITHHELD"/>
    <s v="AGILE:Agile or Agility is a component of the solu"/>
    <x v="0"/>
    <m/>
  </r>
  <r>
    <s v="TT-V7G7EX2"/>
    <x v="0"/>
    <s v="DACH"/>
    <s v="Volkswagen AG"/>
    <s v="Blockchain VW (Hr. Gude/Hr. Radon)"/>
    <x v="1"/>
    <x v="1"/>
    <m/>
    <m/>
    <x v="1"/>
    <x v="1"/>
    <d v="2017-08-16T00:00:00"/>
    <s v="03/03/2017 11:20am"/>
    <x v="3"/>
    <d v="2017-08-16T00:00:00"/>
    <n v="50000"/>
    <n v="4.9999999999999996E-2"/>
    <n v="12"/>
    <s v="07/20/2017 01:32am"/>
    <s v="Stretch"/>
    <x v="3"/>
    <s v="Cloud Developer Service"/>
    <s v="IBM Bluemix Garage - MVP"/>
    <s v="DATA WITHHELD"/>
    <s v="ISA-BankFMFS03-BackOfficeOps"/>
    <x v="0"/>
    <m/>
  </r>
  <r>
    <s v="CA-2WX8IEX"/>
    <x v="1"/>
    <s v="US Communica/CSI"/>
    <s v="CERNER CORP"/>
    <s v="BMX Garage:   Blockchain for RevCycle"/>
    <x v="6"/>
    <x v="1"/>
    <m/>
    <m/>
    <x v="1"/>
    <x v="10"/>
    <d v="2017-08-24T00:00:00"/>
    <s v="05/26/2017 10:25am"/>
    <x v="1"/>
    <d v="2017-08-24T00:00:00"/>
    <n v="50000"/>
    <n v="4.9999999999999996E-2"/>
    <n v="6"/>
    <s v="06/01/2017 01:31am"/>
    <s v="NIR"/>
    <x v="3"/>
    <s v="Cloud Developer Service"/>
    <s v="IBM Bluemix Garage - MVP"/>
    <s v="Taylor D. (Taylor) Erickson"/>
    <m/>
    <x v="0"/>
    <m/>
  </r>
  <r>
    <s v="GM-BQJ2GDQ"/>
    <x v="1"/>
    <s v="US Public"/>
    <s v="USABLE MUTUAL INSURANCE COMPANY"/>
    <s v="Blockchain Garage"/>
    <x v="3"/>
    <x v="1"/>
    <m/>
    <m/>
    <x v="0"/>
    <x v="11"/>
    <d v="2017-12-22T00:00:00"/>
    <s v="05/18/2017 09:27am"/>
    <x v="3"/>
    <d v="2017-12-22T00:00:00"/>
    <n v="50000"/>
    <n v="4.9999999999999996E-2"/>
    <n v="12"/>
    <s v="07/06/2017 01:32am"/>
    <s v="Stretch"/>
    <x v="3"/>
    <s v="Cloud Developer Service"/>
    <s v="IBM Bluemix Garage - MVP"/>
    <s v="Bao (Bao) Bui"/>
    <s v="CLOUD1:All Cloud Sales other than to Cloud SPs"/>
    <x v="0"/>
    <m/>
  </r>
  <r>
    <s v="LG-LYJ09Y9"/>
    <x v="0"/>
    <s v="UKI"/>
    <s v="GATWICK AIRPORT LTD GATWICK"/>
    <s v="Gatwick Airport: Blockchain"/>
    <x v="2"/>
    <x v="1"/>
    <m/>
    <m/>
    <x v="0"/>
    <x v="7"/>
    <d v="2017-12-22T00:00:00"/>
    <s v="06/19/2017 07:05am"/>
    <x v="1"/>
    <d v="2017-12-22T00:00:00"/>
    <n v="50000"/>
    <n v="4.9999999999999996E-2"/>
    <n v="12"/>
    <s v="06/22/2017 01:32am"/>
    <s v="NIR"/>
    <x v="3"/>
    <s v="Cloud Developer Service"/>
    <s v="IBM Bluemix Garage - Other"/>
    <s v="Heather (HEATHER) Percival"/>
    <m/>
    <x v="0"/>
    <m/>
  </r>
  <r>
    <s v="1C-ZM5VKH2"/>
    <x v="1"/>
    <s v="US Finance Service"/>
    <s v="UBS FINANCIAL SERVICES INC."/>
    <s v="UBS Bluemix Garage for Blockchain"/>
    <x v="0"/>
    <x v="1"/>
    <m/>
    <m/>
    <x v="1"/>
    <x v="0"/>
    <d v="2017-09-22T00:00:00"/>
    <s v="03/03/2017 01:58pm"/>
    <x v="3"/>
    <d v="2017-09-22T00:00:00"/>
    <n v="50000"/>
    <n v="4.9999999999999996E-2"/>
    <n v="3"/>
    <s v="07/20/2017 01:31am"/>
    <s v="Stretch"/>
    <x v="3"/>
    <s v="Cloud Developer Service"/>
    <s v="IBM Bluemix Garage - Other"/>
    <s v="GRAHAM (Graham) CATHCART"/>
    <s v="ISA-BankInsFS09SEC-Security"/>
    <x v="0"/>
    <m/>
  </r>
  <r>
    <s v="LO-WPL8X64"/>
    <x v="0"/>
    <s v="BeNeLux"/>
    <s v="TENNET HOLDING B.V."/>
    <s v="Bluemix for Blockchain project"/>
    <x v="4"/>
    <x v="1"/>
    <m/>
    <m/>
    <x v="0"/>
    <x v="8"/>
    <d v="2017-12-15T00:00:00"/>
    <s v="05/04/2017 02:52am"/>
    <x v="3"/>
    <d v="2017-12-15T00:00:00"/>
    <n v="50000"/>
    <n v="4.9999999999999996E-2"/>
    <n v="12"/>
    <s v="07/06/2017 01:33am"/>
    <s v="Stretch"/>
    <x v="3"/>
    <s v="Cloud Developer Service"/>
    <s v="IBM Bluemix Local - Runtimes"/>
    <s v="Jean-Paul (JEAN-PAUL) van Oijen"/>
    <s v="BLUEMIXX:GBS Bluemix Custom Application Services"/>
    <x v="0"/>
    <m/>
  </r>
  <r>
    <s v="JN-2OMZJOX"/>
    <x v="0"/>
    <s v="Italy"/>
    <s v="BORSA ITALIANA"/>
    <s v="Integrazione Blockchain-Mainframe"/>
    <x v="0"/>
    <x v="1"/>
    <m/>
    <m/>
    <x v="0"/>
    <x v="0"/>
    <d v="2017-12-30T00:00:00"/>
    <s v="02/22/2017 07:02am"/>
    <x v="0"/>
    <d v="2017-12-30T00:00:00"/>
    <n v="50000"/>
    <n v="4.9999999999999996E-2"/>
    <n v="1"/>
    <s v="07/06/2017 01:33am"/>
    <s v="Stretch"/>
    <x v="3"/>
    <s v="Hybrid Integration"/>
    <s v="IBM Integration Bus (WebSphere Message Broker) for System z"/>
    <s v="Andrea (Andrea) Gennari"/>
    <s v="ISA-999-NoSolutionSold"/>
    <x v="0"/>
    <m/>
  </r>
  <r>
    <s v="VF-TWV2G3J"/>
    <x v="0"/>
    <s v="CEE"/>
    <s v="POLSKIE SIECI"/>
    <s v="Blockchain/grid solution"/>
    <x v="4"/>
    <x v="1"/>
    <m/>
    <m/>
    <x v="0"/>
    <x v="8"/>
    <d v="2017-10-26T00:00:00"/>
    <s v="03/30/2017 08:45am"/>
    <x v="1"/>
    <d v="2017-10-26T00:00:00"/>
    <n v="50000"/>
    <n v="4.9999999999999996E-2"/>
    <n v="12"/>
    <s v="04/06/2017 01:32am"/>
    <s v="Stretch"/>
    <x v="3"/>
    <s v="Lab Services"/>
    <s v="Other/Integration SW Services"/>
    <s v="PIOTR B. (PIOTR) DARWAJ"/>
    <s v="ISA-E&amp;UCS16EOPS-EnergyOps"/>
    <x v="0"/>
    <m/>
  </r>
  <r>
    <s v="H6-2ANFRGL"/>
    <x v="2"/>
    <s v="ASEAN"/>
    <s v="COMMONWEALTH CAPITAL PTE. LTD."/>
    <s v="Blockchain for Traceability at fisheries"/>
    <x v="2"/>
    <x v="1"/>
    <m/>
    <m/>
    <x v="1"/>
    <x v="3"/>
    <d v="2017-09-29T00:00:00"/>
    <s v="03/15/2017 12:11am"/>
    <x v="3"/>
    <d v="2017-09-29T00:00:00"/>
    <n v="50000"/>
    <n v="4.9999999999999996E-2"/>
    <n v="12"/>
    <s v="07/27/2017 01:32am"/>
    <s v="NIR"/>
    <x v="3"/>
    <s v="Lab Services"/>
    <s v="Software Services - Bluemix Garage"/>
    <s v="HO MENG (Ho Meng) TAN"/>
    <s v="ISA-999-NoSolutionSold"/>
    <x v="0"/>
    <m/>
  </r>
  <r>
    <s v="PX-698BYLU"/>
    <x v="2"/>
    <s v="ASEAN"/>
    <s v="METROPOLITAN ELECTRICITY AUTHORITY"/>
    <s v="Blockchain EV"/>
    <x v="4"/>
    <x v="1"/>
    <m/>
    <m/>
    <x v="1"/>
    <x v="8"/>
    <d v="2017-09-25T00:00:00"/>
    <s v="02/16/2017 10:14pm"/>
    <x v="3"/>
    <d v="2017-12-21T00:00:00"/>
    <n v="50000"/>
    <n v="4.9999999999999996E-2"/>
    <n v="12"/>
    <s v="07/06/2017 01:32am"/>
    <s v="Stretch"/>
    <x v="3"/>
    <s v="Lab Services"/>
    <s v="Software Services - Bluemix Garage"/>
    <s v="Petchpaitoon (PETCHPAITOON) Krungwong"/>
    <s v="NONE:No code/solution involved"/>
    <x v="0"/>
    <m/>
  </r>
  <r>
    <s v="Q3-TEW472M"/>
    <x v="2"/>
    <s v="ASEAN"/>
    <s v="BANK OF AYUDHYA PUBLIC COMPANY LIMITED"/>
    <s v="Blockchain Garage Extension"/>
    <x v="0"/>
    <x v="1"/>
    <m/>
    <m/>
    <x v="1"/>
    <x v="0"/>
    <d v="2017-09-29T00:00:00"/>
    <s v="07/16/2017 10:21pm"/>
    <x v="3"/>
    <d v="2017-10-15T00:00:00"/>
    <n v="50000"/>
    <n v="4.9999999999999996E-2"/>
    <n v="12"/>
    <s v="07/20/2017 01:32am"/>
    <s v="Key stretch"/>
    <x v="3"/>
    <s v="Lab Services"/>
    <s v="Software Services - Bluemix Garage"/>
    <s v="Supanard (SUPANARD) Meekun-Iam"/>
    <s v="ISA-999-NoSolutionSold"/>
    <x v="0"/>
    <m/>
  </r>
  <r>
    <s v="WR-M0SOTUC"/>
    <x v="2"/>
    <s v="ASEAN"/>
    <s v="DEUTSCHE BANK"/>
    <s v="Block Chain"/>
    <x v="0"/>
    <x v="1"/>
    <m/>
    <m/>
    <x v="0"/>
    <x v="0"/>
    <d v="2017-10-27T00:00:00"/>
    <s v="07/10/2016 04:58am"/>
    <x v="3"/>
    <d v="2017-10-27T00:00:00"/>
    <n v="50000"/>
    <n v="4.9999999999999996E-2"/>
    <n v="12"/>
    <s v="07/27/2017 01:32am"/>
    <s v="Stretch"/>
    <x v="3"/>
    <s v="Lab Services"/>
    <s v="Software Services - Bluemix Garage"/>
    <s v="Jason Beng Chee (JASON BENG CHEE) Ang"/>
    <s v="ISA-CPGDS04-SmartOps"/>
    <x v="0"/>
    <m/>
  </r>
  <r>
    <s v="2V-J28FWGL"/>
    <x v="0"/>
    <s v="DACH"/>
    <s v="Volkswagen AG"/>
    <s v="Blockchain for Feature / Software over the Air Update (FOTA/SOTA)"/>
    <x v="1"/>
    <x v="1"/>
    <m/>
    <m/>
    <x v="1"/>
    <x v="1"/>
    <d v="2017-09-22T00:00:00"/>
    <s v="12/20/2016 08:12am"/>
    <x v="3"/>
    <d v="2017-09-22T00:00:00"/>
    <n v="50000"/>
    <n v="4.9999999999999996E-2"/>
    <n v="12"/>
    <s v="07/13/2017 01:32am"/>
    <s v="NIR"/>
    <x v="3"/>
    <s v="Lab Services"/>
    <s v="Software Services - Bluemix Garage"/>
    <s v="DATA WITHHELD"/>
    <s v="ZBLKPOC:HW SP: Blockchain Proof of Concept"/>
    <x v="0"/>
    <m/>
  </r>
  <r>
    <s v="TT-V7G7EX2"/>
    <x v="0"/>
    <s v="DACH"/>
    <s v="Volkswagen AG"/>
    <s v="Blockchain VW (Hr. Gude/Hr. Radon)"/>
    <x v="1"/>
    <x v="1"/>
    <m/>
    <m/>
    <x v="1"/>
    <x v="1"/>
    <d v="2017-08-16T00:00:00"/>
    <s v="03/03/2017 11:20am"/>
    <x v="3"/>
    <d v="2017-08-16T00:00:00"/>
    <n v="50000"/>
    <n v="4.9999999999999996E-2"/>
    <n v="12"/>
    <s v="07/18/2017 12:29am"/>
    <s v="Stretch"/>
    <x v="3"/>
    <s v="Lab Services"/>
    <s v="Software Services - Bluemix Garage"/>
    <s v="DATA WITHHELD"/>
    <s v="ISA-BankFMFS03-BackOfficeOps"/>
    <x v="0"/>
    <m/>
  </r>
  <r>
    <s v="RC-5Z7Y2V5"/>
    <x v="6"/>
    <s v="GCG"/>
    <s v="北京云转通网络科技有限责任公司"/>
    <s v="Blockchain"/>
    <x v="6"/>
    <x v="1"/>
    <m/>
    <m/>
    <x v="1"/>
    <x v="10"/>
    <d v="2017-09-29T00:00:00"/>
    <s v="07/17/2017 04:10am"/>
    <x v="3"/>
    <d v="2017-10-15T00:00:00"/>
    <n v="50000"/>
    <n v="4.9999999999999996E-2"/>
    <n v="12"/>
    <s v="07/20/2017 01:32am"/>
    <s v="Stretch"/>
    <x v="3"/>
    <s v="Lab Services"/>
    <s v="Software Services - Bluemix Garage"/>
    <s v="FEI (FEI) ZHOU"/>
    <s v="ISA-999-NoSolutionSold"/>
    <x v="0"/>
    <m/>
  </r>
  <r>
    <s v="3M-FPH8W32"/>
    <x v="6"/>
    <s v="GCG"/>
    <s v="AIA GROUP LIMITED"/>
    <s v="AIA - BlockChain Garage"/>
    <x v="0"/>
    <x v="1"/>
    <m/>
    <m/>
    <x v="2"/>
    <x v="6"/>
    <d v="2017-04-28T00:00:00"/>
    <s v="10/19/2016 10:32pm"/>
    <x v="6"/>
    <d v="2017-04-28T00:00:00"/>
    <n v="50000"/>
    <n v="4.9999999999999996E-2"/>
    <n v="3"/>
    <s v="05/25/2017 01:32am"/>
    <s v="Won"/>
    <x v="3"/>
    <s v="Lab Services"/>
    <s v="Software Services - Bluemix Garage"/>
    <s v="JULIANA (JULIANA) LO"/>
    <s v="ISA-BankFS08-Blockchain"/>
    <x v="0"/>
    <m/>
  </r>
  <r>
    <s v="BD-RVG3IV6"/>
    <x v="5"/>
    <s v="Japan"/>
    <s v="KONICA MINOLTA TECHNOLOGY CENTER"/>
    <s v="HC新興国Project　Blockchain PoC"/>
    <x v="1"/>
    <x v="1"/>
    <m/>
    <m/>
    <x v="1"/>
    <x v="5"/>
    <d v="2017-09-29T00:00:00"/>
    <s v="06/16/2017 02:29am"/>
    <x v="3"/>
    <d v="2017-09-29T00:00:00"/>
    <n v="50000"/>
    <n v="4.9999999999999996E-2"/>
    <n v="1"/>
    <s v="07/27/2017 01:31am"/>
    <s v="At Risk"/>
    <x v="3"/>
    <s v="Lab Services"/>
    <s v="Software Services - Bluemix Garage"/>
    <s v="Hidenobu (HIDENOBU) Ajiro"/>
    <s v="ASASERVC:Cloud Business Solution (CBS)"/>
    <x v="0"/>
    <m/>
  </r>
  <r>
    <s v="W8-AQVSDN5"/>
    <x v="1"/>
    <s v="US Industrial"/>
    <s v="CATERPILLAR LOGISTICS SERVICES, INC."/>
    <s v="Caterpillar Supply Chain - Bluemix Blockchain Garage Services"/>
    <x v="1"/>
    <x v="1"/>
    <m/>
    <m/>
    <x v="0"/>
    <x v="1"/>
    <d v="2017-10-20T00:00:00"/>
    <s v="02/14/2017 08:21am"/>
    <x v="1"/>
    <d v="2017-10-20T00:00:00"/>
    <n v="50000"/>
    <n v="4.9999999999999996E-2"/>
    <n v="12"/>
    <s v="02/16/2017 01:31am"/>
    <s v="NIR"/>
    <x v="3"/>
    <s v="Lab Services"/>
    <s v="Software Services - Bluemix Garage"/>
    <s v="Mark F. (Mark) Shea"/>
    <s v="NONE:No code/solution involved"/>
    <x v="0"/>
    <m/>
  </r>
  <r>
    <s v="0V-ZNEO9EC"/>
    <x v="1"/>
    <s v="US Industrial"/>
    <s v="Micron Technologies"/>
    <s v="Micron - Blockchain Garage"/>
    <x v="1"/>
    <x v="1"/>
    <m/>
    <m/>
    <x v="0"/>
    <x v="5"/>
    <d v="2017-11-15T00:00:00"/>
    <s v="06/05/2017 11:34am"/>
    <x v="3"/>
    <d v="2017-11-15T00:00:00"/>
    <n v="50000"/>
    <n v="4.9999999999999996E-2"/>
    <n v="12"/>
    <s v="07/27/2017 01:31am"/>
    <s v="NIR"/>
    <x v="3"/>
    <s v="Lab Services"/>
    <s v="Software Services - Bluemix Garage"/>
    <s v="Sheri (Sheri) Phillips"/>
    <s v="ANAPPBOT:ANA SP: App Developer: New Apps &amp; Bots"/>
    <x v="0"/>
    <m/>
  </r>
  <r>
    <s v="FM-THN1AO5"/>
    <x v="2"/>
    <s v="ASEAN"/>
    <s v="AMBANK GROUP"/>
    <s v="BlockChain for Bank Guarantees for Commercial Property Leasing"/>
    <x v="0"/>
    <x v="1"/>
    <m/>
    <m/>
    <x v="0"/>
    <x v="0"/>
    <d v="2017-10-27T00:00:00"/>
    <s v="07/18/2017 05:43am"/>
    <x v="1"/>
    <d v="2017-10-27T00:00:00"/>
    <n v="50000"/>
    <n v="4.9999999999999996E-2"/>
    <n v="12"/>
    <s v="07/27/2017 01:32am"/>
    <s v="NIR"/>
    <x v="3"/>
    <s v="Cloud Unit Services"/>
    <m/>
    <s v="Hon Chun (HON CHUN) Ng"/>
    <m/>
    <x v="0"/>
    <m/>
  </r>
  <r>
    <s v="ML-V70RBS9"/>
    <x v="2"/>
    <s v="ASEAN"/>
    <s v="SINGAPORE POWER LIMITED"/>
    <s v="Blockchain / MBFC Visit"/>
    <x v="4"/>
    <x v="1"/>
    <m/>
    <m/>
    <x v="0"/>
    <x v="8"/>
    <d v="2017-12-22T00:00:00"/>
    <s v="03/27/2017 11:06pm"/>
    <x v="1"/>
    <d v="2017-12-22T00:00:00"/>
    <n v="50000"/>
    <n v="4.9999999999999996E-2"/>
    <n v="12"/>
    <s v="03/30/2017 01:32am"/>
    <s v="NIR"/>
    <x v="3"/>
    <s v="Cloud Developer Service"/>
    <m/>
    <s v="WINSTON POH-KEUNG (Winston Poh-Keung) LOO"/>
    <s v="ISA-999-NoSolutionSold"/>
    <x v="0"/>
    <m/>
  </r>
  <r>
    <s v="AV-D8NFP3O"/>
    <x v="0"/>
    <s v="SPGI"/>
    <s v="BBVA, S.A CENTRO DE TRATAMIENTO FACTURAS"/>
    <s v="POC Bluemix Blockchain"/>
    <x v="0"/>
    <x v="1"/>
    <m/>
    <m/>
    <x v="0"/>
    <x v="0"/>
    <d v="2017-12-31T00:00:00"/>
    <s v="05/19/2017 02:55am"/>
    <x v="1"/>
    <d v="2017-12-31T00:00:00"/>
    <n v="50000"/>
    <n v="4.9999999999999996E-2"/>
    <n v="12"/>
    <s v="05/25/2017 01:32am"/>
    <s v="NIR"/>
    <x v="3"/>
    <s v="Cloud Developer Service"/>
    <m/>
    <s v="Daniel (DANIEL) Contreras Perez"/>
    <s v="DEVCNAPP:CLD&amp;COG: Develop cloud native apps"/>
    <x v="0"/>
    <m/>
  </r>
  <r>
    <s v="II-HFH1TNI"/>
    <x v="1"/>
    <s v="US Communica/CSI"/>
    <s v="NATIONAL GRID TRANSMISSION SERVICES CORPORATION"/>
    <s v="Carlos Nouel - VP New Energy Initiatives_x000a__x000a_Bluemix Garage Services for Blockchain"/>
    <x v="4"/>
    <x v="1"/>
    <m/>
    <m/>
    <x v="1"/>
    <x v="8"/>
    <d v="2017-08-07T00:00:00"/>
    <s v="05/09/2017 04:08pm"/>
    <x v="1"/>
    <d v="2017-08-25T00:00:00"/>
    <n v="50000"/>
    <n v="4.9999999999999996E-2"/>
    <n v="12"/>
    <s v="05/11/2017 01:32am"/>
    <s v="Stretch"/>
    <x v="3"/>
    <s v="Cloud Developer Service"/>
    <m/>
    <s v="JAMES (Jim) LANNIGAN"/>
    <m/>
    <x v="0"/>
    <m/>
  </r>
  <r>
    <s v="LT-80MTQYC"/>
    <x v="1"/>
    <s v="US Communica/CSI"/>
    <s v="BRIGHTSTAR CORP"/>
    <s v="Brightstar Watson IOT fabric with Blockchain"/>
    <x v="2"/>
    <x v="1"/>
    <m/>
    <m/>
    <x v="0"/>
    <x v="3"/>
    <d v="2017-12-31T00:00:00"/>
    <s v="05/01/2017 10:50am"/>
    <x v="1"/>
    <d v="2017-12-31T00:00:00"/>
    <n v="50000"/>
    <n v="4.9999999999999996E-2"/>
    <n v="12"/>
    <s v="05/04/2017 01:31am"/>
    <s v="NIR"/>
    <x v="3"/>
    <s v="Cloud Unit Services"/>
    <m/>
    <s v="Michael W. (Mike) Bischler"/>
    <s v="EMBMOBLE:GBS Embedded Mobile"/>
    <x v="0"/>
    <m/>
  </r>
  <r>
    <s v="WU-5OUIENX"/>
    <x v="1"/>
    <s v="US Communica/CSI"/>
    <s v="SPRINT"/>
    <s v="Sprint Watson IOT fabric with Blockchain"/>
    <x v="4"/>
    <x v="0"/>
    <s v="India"/>
    <s v="CIC India team has developed a small POC around supply chain of Mobile devices and is in discussion with the account team to show case it to the client."/>
    <x v="0"/>
    <x v="9"/>
    <d v="2017-12-31T00:00:00"/>
    <s v="05/01/2017 10:55am"/>
    <x v="1"/>
    <d v="2017-12-31T00:00:00"/>
    <n v="50000"/>
    <n v="4.9999999999999996E-2"/>
    <n v="12"/>
    <s v="05/04/2017 01:32am"/>
    <s v="NIR"/>
    <x v="3"/>
    <s v="Cloud Unit Services"/>
    <m/>
    <s v="Michael W. (Mike) Bischler"/>
    <s v="EMBMOBLE:GBS Embedded Mobile"/>
    <x v="0"/>
    <m/>
  </r>
  <r>
    <s v="RC-OIUMJB3"/>
    <x v="1"/>
    <s v="US Public"/>
    <s v="CR BARD INC"/>
    <s v="Blockchain"/>
    <x v="1"/>
    <x v="1"/>
    <m/>
    <m/>
    <x v="0"/>
    <x v="5"/>
    <d v="2017-10-12T00:00:00"/>
    <s v="07/14/2017 03:42pm"/>
    <x v="1"/>
    <d v="2017-10-12T00:00:00"/>
    <n v="50000"/>
    <n v="4.9999999999999996E-2"/>
    <n v="12"/>
    <s v="07/20/2017 01:32am"/>
    <s v="NIR"/>
    <x v="3"/>
    <s v="Cloud Developer Service"/>
    <m/>
    <s v="George E. (George) Prue"/>
    <s v="ISA-BankFS08-Blockchain"/>
    <x v="0"/>
    <m/>
  </r>
  <r>
    <s v="GB-QHM4FJW"/>
    <x v="0"/>
    <s v="DACH"/>
    <s v="Symrise AG                                                            "/>
    <s v="Supply Chain Visibility and Optimization Consulting"/>
    <x v="3"/>
    <x v="1"/>
    <m/>
    <m/>
    <x v="1"/>
    <x v="11"/>
    <d v="2017-09-29T00:00:00"/>
    <d v="2017-06-13T00:00:00"/>
    <x v="3"/>
    <d v="2017-09-29T00:00:00"/>
    <n v="50000"/>
    <n v="4.9999999999999996E-2"/>
    <n v="4"/>
    <d v="2017-06-29T00:00:00"/>
    <s v="Stretch"/>
    <x v="0"/>
    <s v="Cog Process Trnsfmtn"/>
    <s v="CPR: Blockchain Consulting"/>
    <s v="Barr, Stephen"/>
    <s v="ZBLKPOC"/>
    <x v="0"/>
    <m/>
  </r>
  <r>
    <s v="EA-M2XHU74"/>
    <x v="3"/>
    <s v="SSA"/>
    <s v="BPS - PROYECTO DE CUENTAS DE                                          "/>
    <s v="Iniciativa Blockchian - Taller"/>
    <x v="3"/>
    <x v="1"/>
    <m/>
    <m/>
    <x v="1"/>
    <x v="12"/>
    <d v="2017-08-28T00:00:00"/>
    <d v="2017-05-30T00:00:00"/>
    <x v="3"/>
    <d v="2017-08-28T00:00:00"/>
    <n v="50000"/>
    <n v="4.9999999999999996E-2"/>
    <n v="6"/>
    <d v="2017-07-13T00:00:00"/>
    <s v="NIR"/>
    <x v="0"/>
    <s v="Cog Process Trnsfmtn"/>
    <s v="CPR: Blockchain Consulting"/>
    <s v="Gibernau Agosti, Juan Martin"/>
    <s v="ZBLKPOC"/>
    <x v="0"/>
    <m/>
  </r>
  <r>
    <s v="HY-PDZZZPN"/>
    <x v="1"/>
    <s v="US Finance Service"/>
    <s v="BROADRIDGE FINANCIAL SOLUTIONS INC                                    "/>
    <s v="HBSN Solution.."/>
    <x v="6"/>
    <x v="1"/>
    <m/>
    <m/>
    <x v="1"/>
    <x v="10"/>
    <d v="2017-09-29T00:00:00"/>
    <d v="2017-02-15T00:00:00"/>
    <x v="3"/>
    <d v="2017-09-29T00:00:00"/>
    <n v="50000"/>
    <n v="4.9999999999999996E-2"/>
    <n v="12"/>
    <d v="2017-06-08T00:00:00"/>
    <s v="Stretch"/>
    <x v="0"/>
    <s v="Cog Process Trnsfmtn"/>
    <s v="CPR: Blockchain Consulting"/>
    <s v="Edwards, Collen (Collen)"/>
    <m/>
    <x v="0"/>
    <m/>
  </r>
  <r>
    <s v="T1-Y78V46K"/>
    <x v="1"/>
    <s v="US Federal"/>
    <s v="US GOVERNMENT CLASSIFIED                                              "/>
    <s v="MPO IBM Cloud private"/>
    <x v="3"/>
    <x v="1"/>
    <m/>
    <m/>
    <x v="1"/>
    <x v="12"/>
    <d v="2017-09-28T00:00:00"/>
    <d v="2017-04-13T00:00:00"/>
    <x v="1"/>
    <d v="2017-09-28T00:00:00"/>
    <n v="50000"/>
    <n v="4.9999999999999996E-2"/>
    <n v="12"/>
    <d v="2017-06-22T00:00:00"/>
    <s v="Stretch"/>
    <x v="0"/>
    <s v="Cog Process Trnsfmtn"/>
    <s v="UNK - Blockchain (CPR)"/>
    <s v="Dobrzykowski, Laura W (Laura)"/>
    <s v="*"/>
    <x v="0"/>
    <m/>
  </r>
  <r>
    <s v="J9-R9XNXE1"/>
    <x v="1"/>
    <s v="US Federal"/>
    <s v="US DEPT OF HEALTH &amp; HUMAN SERVICES"/>
    <s v="CDC - BlockChain Early Adopter Project"/>
    <x v="3"/>
    <x v="1"/>
    <m/>
    <m/>
    <x v="0"/>
    <x v="12"/>
    <d v="2017-10-15T00:00:00"/>
    <s v="01/25/2017 01:16pm"/>
    <x v="3"/>
    <d v="2017-10-15T00:00:00"/>
    <n v="50000"/>
    <n v="4.9999999999999996E-2"/>
    <n v="12"/>
    <s v="07/20/2017 01:32am"/>
    <s v="NIR"/>
    <x v="0"/>
    <s v="Cloud Application Innovation"/>
    <s v="CAI Accel App Dev &amp; Integration - Bluemix"/>
    <s v="Felecia R. (Felecia) Kornegay"/>
    <s v="IGSPU:Procurement Support - Unknown at this Time"/>
    <x v="0"/>
    <m/>
  </r>
  <r>
    <s v="FK-OGJ5O9N"/>
    <x v="1"/>
    <s v="US Finance Service"/>
    <s v="PNC Bank National Association"/>
    <s v="Blockchain - Equipment Leasing"/>
    <x v="0"/>
    <x v="1"/>
    <m/>
    <m/>
    <x v="1"/>
    <x v="0"/>
    <d v="2017-09-29T00:00:00"/>
    <s v="03/10/2017 12:50pm"/>
    <x v="3"/>
    <d v="2017-09-29T00:00:00"/>
    <n v="50000"/>
    <n v="4.9999999999999996E-2"/>
    <n v="12"/>
    <s v="07/27/2017 01:31am"/>
    <s v="Stretch"/>
    <x v="0"/>
    <s v="Cloud Application Innovation"/>
    <s v="CAI Accel App Dev &amp; Integration - Bluemix"/>
    <s v="RICHARD (Richard) GORDON"/>
    <s v="NONE:No code/solution involved"/>
    <x v="0"/>
    <m/>
  </r>
  <r>
    <s v="AN-12MH3HS"/>
    <x v="1"/>
    <s v="US Industrial"/>
    <s v="JOHN DEERE FINANCIAL SERVICES, INC."/>
    <s v="Blockchain - Equipment Leasing"/>
    <x v="1"/>
    <x v="0"/>
    <s v="India"/>
    <s v="BDE is connected to account team.   Opportunity is still in early stage."/>
    <x v="0"/>
    <x v="1"/>
    <d v="2017-11-30T00:00:00"/>
    <s v="03/10/2017 01:08pm"/>
    <x v="3"/>
    <d v="2017-11-30T00:00:00"/>
    <n v="50000"/>
    <n v="4.9999999999999996E-2"/>
    <n v="12"/>
    <s v="07/27/2017 01:32am"/>
    <s v="Stretch"/>
    <x v="0"/>
    <s v="Cloud Application Innovation"/>
    <s v="CAI Accel App Dev &amp; Integration - Bluemix"/>
    <s v="RICHARD (Richard) GORDON"/>
    <s v="NONE:No code/solution involved"/>
    <x v="0"/>
    <m/>
  </r>
  <r>
    <s v="GJ-61UE2IE"/>
    <x v="0"/>
    <s v="DACH"/>
    <s v="Robert Bosch GmbH"/>
    <s v="Blockchain Feldversuch für Boschain Orginalteile Prüfung"/>
    <x v="1"/>
    <x v="1"/>
    <m/>
    <m/>
    <x v="1"/>
    <x v="1"/>
    <d v="2017-09-20T00:00:00"/>
    <s v="01/18/2017 05:51am"/>
    <x v="3"/>
    <d v="2017-09-20T00:00:00"/>
    <n v="50000"/>
    <n v="4.9999999999999996E-2"/>
    <n v="12"/>
    <s v="07/20/2017 01:32am"/>
    <s v="At Risk"/>
    <x v="0"/>
    <s v="Cloud Application Innovation"/>
    <s v="CAI App Migration &amp; Modernization - AWS"/>
    <s v="DATA WITHHELD"/>
    <s v="ISA-BankFMFS03-BackOfficeOps"/>
    <x v="0"/>
    <m/>
  </r>
  <r>
    <s v="06-VK5R7ID"/>
    <x v="1"/>
    <s v="US Finance Service"/>
    <s v="USAA LIFE INSURANCE COMPANY"/>
    <s v="Blockchain PoC"/>
    <x v="0"/>
    <x v="0"/>
    <s v="India"/>
    <s v="Client Visit on 13 April 2017"/>
    <x v="1"/>
    <x v="6"/>
    <d v="2017-09-22T00:00:00"/>
    <s v="12/13/2016 02:02pm"/>
    <x v="3"/>
    <d v="2017-09-22T00:00:00"/>
    <n v="50000"/>
    <n v="4.9999999999999996E-2"/>
    <n v="12"/>
    <s v="07/27/2017 01:32am"/>
    <s v="Stretch"/>
    <x v="0"/>
    <s v="Cloud Application Innovation"/>
    <s v="CAI Big Data Srvs Blockchain on Big Data"/>
    <s v="WILLIAM B. (Bill) AICKLEN"/>
    <s v="ISA-BankFMFS03-BackOfficeOps"/>
    <x v="0"/>
    <m/>
  </r>
  <r>
    <s v="9E-59CKS44"/>
    <x v="0"/>
    <s v="DACH"/>
    <s v="UNHCR - United Nations High Commissioner"/>
    <s v="Blockchain Passport for Refugees prototype"/>
    <x v="3"/>
    <x v="1"/>
    <m/>
    <m/>
    <x v="0"/>
    <x v="12"/>
    <d v="2017-12-22T00:00:00"/>
    <s v="05/23/2017 09:36am"/>
    <x v="1"/>
    <d v="2017-12-22T00:00:00"/>
    <n v="50000"/>
    <n v="4.9999999999999996E-2"/>
    <n v="12"/>
    <s v="05/25/2017 01:32am"/>
    <s v="Stretch"/>
    <x v="0"/>
    <s v="Cloud Application Innovation"/>
    <s v="CAI DO&amp;IoT: Emerging Technologies"/>
    <s v="DATA WITHHELD"/>
    <s v="ZBLKPOC:HW SP: Blockchain Proof of Concept"/>
    <x v="0"/>
    <m/>
  </r>
  <r>
    <s v="R3-NF411UV"/>
    <x v="0"/>
    <s v="DACH"/>
    <s v="Meyer &amp; Meyer Holding GmbH &amp; Co. KG"/>
    <s v="Intelligentes Supply Chain Management durch Blockchain"/>
    <x v="2"/>
    <x v="1"/>
    <m/>
    <m/>
    <x v="1"/>
    <x v="7"/>
    <d v="2017-08-31T00:00:00"/>
    <s v="02/17/2017 06:09am"/>
    <x v="1"/>
    <d v="2017-08-31T00:00:00"/>
    <n v="50000"/>
    <n v="4.9999999999999996E-2"/>
    <n v="12"/>
    <s v="06/29/2017 01:32am"/>
    <s v="NIR"/>
    <x v="0"/>
    <s v="Cloud Application Innovation"/>
    <s v="CAI DO&amp;IoT: Supply Chain Analytics"/>
    <s v="DATA WITHHELD"/>
    <s v="ISA-AutoIS07-DigitSupplyChain"/>
    <x v="0"/>
    <m/>
  </r>
  <r>
    <s v="GY-4HUTYS1"/>
    <x v="0"/>
    <s v="DACH"/>
    <s v="Gothaer Finanzholding AG"/>
    <s v="Blockchain PoC / KV"/>
    <x v="0"/>
    <x v="1"/>
    <m/>
    <m/>
    <x v="0"/>
    <x v="6"/>
    <d v="2017-12-27T00:00:00"/>
    <s v="02/10/2017 06:59am"/>
    <x v="1"/>
    <d v="2017-12-27T00:00:00"/>
    <n v="50000"/>
    <n v="4.9999999999999996E-2"/>
    <n v="12"/>
    <s v="05/09/2017 09:11am"/>
    <s v="Stretch"/>
    <x v="0"/>
    <s v="Cognitive Process Transformation"/>
    <s v="CBDS: Watson IoT - Emerging Technologies"/>
    <s v="DATA WITHHELD"/>
    <s v="ZBLKPOC:HW SP: Blockchain Proof of Concept"/>
    <x v="0"/>
    <m/>
  </r>
  <r>
    <s v="31-AUD2X4Z"/>
    <x v="0"/>
    <s v="DACH"/>
    <s v="ROLAND Rechtsschutz-Versicherungs-AG"/>
    <s v="Blockchain PoC"/>
    <x v="0"/>
    <x v="1"/>
    <m/>
    <m/>
    <x v="1"/>
    <x v="6"/>
    <d v="2017-08-30T00:00:00"/>
    <s v="02/07/2017 11:22am"/>
    <x v="3"/>
    <d v="2017-08-30T00:00:00"/>
    <n v="50000"/>
    <n v="4.9999999999999996E-2"/>
    <n v="12"/>
    <s v="06/21/2017 10:20am"/>
    <s v="Stretch"/>
    <x v="0"/>
    <s v="Cognitive Process Transformation"/>
    <s v="CBDS: Watson IoT - Emerging Technologies"/>
    <s v="DATA WITHHELD"/>
    <s v="ZBLKPOC:HW SP: Blockchain Proof of Concept"/>
    <x v="0"/>
    <m/>
  </r>
  <r>
    <s v="51-UEG5UBC"/>
    <x v="1"/>
    <s v="US Communica/CSI"/>
    <s v="JACK HENRY &amp; ASSOCIATES INC"/>
    <s v="Blockchain"/>
    <x v="6"/>
    <x v="1"/>
    <m/>
    <m/>
    <x v="1"/>
    <x v="10"/>
    <d v="2017-09-18T00:00:00"/>
    <s v="06/20/2017 03:37pm"/>
    <x v="1"/>
    <d v="2017-09-18T00:00:00"/>
    <n v="50000"/>
    <n v="4.9999999999999996E-2"/>
    <n v="12"/>
    <s v="06/22/2017 01:32am"/>
    <s v="NIR"/>
    <x v="0"/>
    <s v="Cognitive Process Transformation"/>
    <s v="CPR: Blockchain - Apple"/>
    <s v="NANCY J. (Nancy) CONBOY"/>
    <m/>
    <x v="0"/>
    <m/>
  </r>
  <r>
    <s v="Z4-QGV7TQE"/>
    <x v="1"/>
    <s v="US Federal"/>
    <s v="NORTHROP GRUMMAN CORP"/>
    <s v="BlockChain for NGC Supply Chain"/>
    <x v="1"/>
    <x v="1"/>
    <m/>
    <m/>
    <x v="1"/>
    <x v="1"/>
    <d v="2017-08-15T00:00:00"/>
    <s v="03/23/2017 06:44am"/>
    <x v="3"/>
    <d v="2017-08-15T00:00:00"/>
    <n v="50000"/>
    <n v="4.9999999999999996E-2"/>
    <n v="12"/>
    <s v="07/13/2017 01:32am"/>
    <s v="Key stretch"/>
    <x v="0"/>
    <s v="Cognitive Process Transformation"/>
    <s v="CPR: Blockchain - Apple"/>
    <s v="Cate L. (Cate) Richards"/>
    <s v="BLUEMIXX:GBS Bluemix Custom Application Services"/>
    <x v="0"/>
    <m/>
  </r>
  <r>
    <s v="OY-9AGR62A"/>
    <x v="2"/>
    <s v="ASEAN"/>
    <s v="NATIONAL PAYMENT CORPORATION OF VIETNAM"/>
    <s v="Blockchain workshop"/>
    <x v="0"/>
    <x v="1"/>
    <m/>
    <m/>
    <x v="0"/>
    <x v="0"/>
    <d v="2017-11-17T00:00:00"/>
    <s v="03/09/2017 12:02am"/>
    <x v="1"/>
    <d v="2017-11-17T00:00:00"/>
    <n v="50000"/>
    <n v="4.9999999999999996E-2"/>
    <n v="12"/>
    <s v="03/09/2017 01:32am"/>
    <s v="Stretch"/>
    <x v="0"/>
    <s v="Cognitive Process Transformation"/>
    <s v="CPR: Blockchain Consulting"/>
    <s v="HUONG (Huong) TRAN MAI"/>
    <m/>
    <x v="0"/>
    <m/>
  </r>
  <r>
    <s v="3F-W1IHZNQ"/>
    <x v="2"/>
    <s v="ASEAN"/>
    <s v="Bollore Logistics Asia-Pacific Corporate Pte Ltd"/>
    <s v="#1WP - Blockchain"/>
    <x v="2"/>
    <x v="1"/>
    <m/>
    <m/>
    <x v="1"/>
    <x v="7"/>
    <d v="2017-07-31T00:00:00"/>
    <s v="01/26/2017 01:38am"/>
    <x v="3"/>
    <d v="2017-07-31T00:00:00"/>
    <n v="50000"/>
    <n v="4.9999999999999996E-2"/>
    <n v="12"/>
    <s v="07/27/2017 01:32am"/>
    <s v="NIR"/>
    <x v="0"/>
    <s v="Cognitive Process Transformation"/>
    <s v="CPR: Blockchain Consulting"/>
    <s v="JOLENE FONG MENG (Jolene Fong Meng) SIM"/>
    <s v="ZBLKPOC:HW SP: Blockchain Proof of Concept"/>
    <x v="0"/>
    <m/>
  </r>
  <r>
    <s v="I6-HUCVZQH"/>
    <x v="0"/>
    <s v="CEE"/>
    <s v="ALIOR BANK S A"/>
    <s v="Blockchain PoC"/>
    <x v="0"/>
    <x v="1"/>
    <m/>
    <m/>
    <x v="1"/>
    <x v="0"/>
    <d v="2017-09-07T00:00:00"/>
    <s v="03/17/2017 05:29am"/>
    <x v="1"/>
    <d v="2017-09-07T00:00:00"/>
    <n v="50000"/>
    <n v="4.9999999999999996E-2"/>
    <n v="12"/>
    <s v="04/07/2017 11:15am"/>
    <s v="Stretch"/>
    <x v="0"/>
    <s v="Cognitive Process Transformation"/>
    <s v="CPR: Blockchain Consulting"/>
    <s v="MARCIN (MARCIN) WEDZEL"/>
    <m/>
    <x v="0"/>
    <m/>
  </r>
  <r>
    <s v="MN-Q6AEDK0"/>
    <x v="0"/>
    <s v="CEE"/>
    <s v="PETROL D.D., LJUBLJANA"/>
    <s v="Block Chain on electicity"/>
    <x v="1"/>
    <x v="1"/>
    <m/>
    <m/>
    <x v="0"/>
    <x v="4"/>
    <d v="2017-12-15T00:00:00"/>
    <s v="03/30/2017 06:08am"/>
    <x v="1"/>
    <d v="2017-12-15T00:00:00"/>
    <n v="50000"/>
    <n v="4.9999999999999996E-2"/>
    <n v="12"/>
    <s v="04/06/2017 01:32am"/>
    <s v="Stretch"/>
    <x v="0"/>
    <s v="Cognitive Process Transformation"/>
    <s v="CPR: Blockchain Consulting"/>
    <s v="Peter (Peter) Pavkovic"/>
    <s v="ISA-BankFS08-Blockchain"/>
    <x v="0"/>
    <m/>
  </r>
  <r>
    <s v="TA-H7BXHVI"/>
    <x v="0"/>
    <s v="CEE"/>
    <s v="EURO BANK S A"/>
    <s v="Blockchain"/>
    <x v="0"/>
    <x v="1"/>
    <m/>
    <m/>
    <x v="1"/>
    <x v="0"/>
    <d v="2017-09-28T00:00:00"/>
    <s v="06/05/2017 03:27am"/>
    <x v="1"/>
    <d v="2017-09-28T00:00:00"/>
    <n v="50000"/>
    <n v="4.9999999999999996E-2"/>
    <n v="12"/>
    <s v="06/08/2017 01:32am"/>
    <s v="Stretch"/>
    <x v="0"/>
    <s v="Cognitive Process Transformation"/>
    <s v="CPR: Blockchain Consulting"/>
    <s v="MALGORZATA A. (MALGORZATA) STANCZYK"/>
    <m/>
    <x v="0"/>
    <m/>
  </r>
  <r>
    <s v="YF-6YUF2CH"/>
    <x v="0"/>
    <s v="CEE"/>
    <s v="BANK POLSKA KASA OPIEKI S A"/>
    <s v="blockchain"/>
    <x v="0"/>
    <x v="1"/>
    <m/>
    <m/>
    <x v="1"/>
    <x v="0"/>
    <d v="2017-09-30T00:00:00"/>
    <s v="03/31/2017 03:37pm"/>
    <x v="3"/>
    <d v="2017-09-30T00:00:00"/>
    <n v="50000"/>
    <n v="4.9999999999999996E-2"/>
    <n v="12"/>
    <s v="07/13/2017 01:32am"/>
    <s v="NIR"/>
    <x v="0"/>
    <s v="Cognitive Process Transformation"/>
    <s v="CPR: Blockchain Consulting"/>
    <s v="PIOTR (PIOTR) MALEC"/>
    <s v="ISA-999-NoSolutionSold"/>
    <x v="0"/>
    <m/>
  </r>
  <r>
    <s v="IL-MD7OAQM"/>
    <x v="0"/>
    <s v="DACH"/>
    <s v="ÖSTERREICHISCHE POST AKTIENGESELLSCHAFT"/>
    <s v="Blockchain für Post-Logistik (IRIS/NILS)"/>
    <x v="2"/>
    <x v="1"/>
    <m/>
    <m/>
    <x v="1"/>
    <x v="7"/>
    <d v="2017-09-25T00:00:00"/>
    <s v="04/27/2017 06:01am"/>
    <x v="1"/>
    <d v="2017-09-25T00:00:00"/>
    <n v="50000"/>
    <n v="4.9999999999999996E-2"/>
    <n v="6"/>
    <s v="05/04/2017 01:31am"/>
    <s v="NIR"/>
    <x v="0"/>
    <s v="Cognitive Process Transformation"/>
    <s v="CPR: Blockchain Consulting"/>
    <s v="DATA WITHHELD"/>
    <m/>
    <x v="0"/>
    <m/>
  </r>
  <r>
    <s v="J2-CYK89WA"/>
    <x v="0"/>
    <s v="DACH"/>
    <s v="Honda Research Institute Europe GmbH"/>
    <s v="CeBIT17-Global Business Services-Customer is interested in Blockchain-061-medium (SS3)"/>
    <x v="1"/>
    <x v="1"/>
    <m/>
    <m/>
    <x v="0"/>
    <x v="1"/>
    <d v="2017-10-31T00:00:00"/>
    <s v="03/24/2017 01:41pm"/>
    <x v="1"/>
    <d v="2017-11-01T00:00:00"/>
    <n v="50000"/>
    <n v="4.9999999999999996E-2"/>
    <n v="12"/>
    <s v="06/30/2017 09:28am"/>
    <s v="NIR"/>
    <x v="0"/>
    <s v="Cognitive Process Transformation"/>
    <s v="CPR: Blockchain Consulting"/>
    <s v="Soeren (SOEREN) Bohle"/>
    <s v="ISA-999-NoSolutionSold"/>
    <x v="0"/>
    <m/>
  </r>
  <r>
    <s v="MP-WBWML3E"/>
    <x v="0"/>
    <s v="DACH"/>
    <s v="NESTLÉ SUISSE S.A."/>
    <s v="Nestlé Blockchain food safety"/>
    <x v="2"/>
    <x v="1"/>
    <m/>
    <m/>
    <x v="1"/>
    <x v="3"/>
    <d v="2017-08-31T00:00:00"/>
    <s v="02/20/2017 10:06am"/>
    <x v="1"/>
    <d v="2017-08-31T00:00:00"/>
    <n v="50000"/>
    <n v="4.9999999999999996E-2"/>
    <n v="12"/>
    <s v="06/26/2017 10:50am"/>
    <s v="NIR"/>
    <x v="0"/>
    <s v="Cognitive Process Transformation"/>
    <s v="CPR: Blockchain Consulting"/>
    <s v="DATA WITHHELD"/>
    <s v="ZBLKPOC:HW SP: Blockchain Proof of Concept"/>
    <x v="0"/>
    <m/>
  </r>
  <r>
    <s v="V9-538MWJW"/>
    <x v="0"/>
    <s v="DACH"/>
    <s v="HASPA Finanzholding"/>
    <s v="Blockchain @ Haspa (Hyperledger Joker)"/>
    <x v="0"/>
    <x v="1"/>
    <m/>
    <m/>
    <x v="0"/>
    <x v="0"/>
    <d v="2017-10-27T00:00:00"/>
    <s v="06/02/2017 09:20am"/>
    <x v="1"/>
    <d v="2017-10-27T00:00:00"/>
    <n v="50000"/>
    <n v="4.9999999999999996E-2"/>
    <n v="12"/>
    <s v="06/08/2017 01:31am"/>
    <s v="NIR"/>
    <x v="0"/>
    <s v="Cognitive Process Transformation"/>
    <s v="CPR: Blockchain Consulting"/>
    <s v="DATA WITHHELD"/>
    <m/>
    <x v="0"/>
    <m/>
  </r>
  <r>
    <s v="XE-SP898QI"/>
    <x v="0"/>
    <s v="DACH"/>
    <s v="Daimler AG"/>
    <s v="Manufacturing - Blockchain@MO"/>
    <x v="1"/>
    <x v="1"/>
    <m/>
    <m/>
    <x v="0"/>
    <x v="1"/>
    <d v="2017-12-29T00:00:00"/>
    <s v="07/09/2017 04:38pm"/>
    <x v="1"/>
    <d v="2017-12-29T00:00:00"/>
    <n v="50000"/>
    <n v="4.9999999999999996E-2"/>
    <n v="12"/>
    <s v="07/13/2017 01:32am"/>
    <s v="NIR"/>
    <x v="0"/>
    <s v="Cognitive Process Transformation"/>
    <s v="CPR: Blockchain Consulting"/>
    <s v="DATA WITHHELD"/>
    <s v="BLKHSBN:HW SP: Blockchain High Sec Bus Netwk Blmix, ISA-AutoIS07MANO-MfgOpt"/>
    <x v="0"/>
    <m/>
  </r>
  <r>
    <s v="XG-JUVOIQ1"/>
    <x v="0"/>
    <s v="DACH"/>
    <s v="voestalpine Automotive GmbH"/>
    <s v="Blockchain"/>
    <x v="1"/>
    <x v="1"/>
    <m/>
    <m/>
    <x v="1"/>
    <x v="2"/>
    <d v="2017-08-29T00:00:00"/>
    <s v="05/31/2017 04:54am"/>
    <x v="1"/>
    <d v="2017-08-29T00:00:00"/>
    <n v="50000"/>
    <n v="4.9999999999999996E-2"/>
    <n v="12"/>
    <s v="07/10/2017 05:33am"/>
    <s v="Stretch"/>
    <x v="0"/>
    <s v="Cognitive Process Transformation"/>
    <s v="CPR: Blockchain Consulting"/>
    <s v="DATA WITHHELD"/>
    <m/>
    <x v="0"/>
    <m/>
  </r>
  <r>
    <s v="0D-EO9HLXO"/>
    <x v="0"/>
    <s v="DACH"/>
    <s v="RAIFFEISEN E-FORCE GMBH"/>
    <s v="Blockchain Projekt Raiffeisen"/>
    <x v="0"/>
    <x v="1"/>
    <m/>
    <m/>
    <x v="1"/>
    <x v="0"/>
    <d v="2017-09-22T00:00:00"/>
    <s v="12/22/2016 08:04am"/>
    <x v="3"/>
    <d v="2017-09-22T00:00:00"/>
    <n v="50000"/>
    <n v="4.9999999999999996E-2"/>
    <n v="12"/>
    <s v="06/29/2017 01:32am"/>
    <s v="Stretch"/>
    <x v="0"/>
    <s v="Cognitive Process Transformation"/>
    <s v="CPR: Blockchain Consulting"/>
    <s v="DATA WITHHELD"/>
    <s v="ISA-BankFMFS03-BackOfficeOps"/>
    <x v="0"/>
    <m/>
  </r>
  <r>
    <s v="5P-510UJIK"/>
    <x v="0"/>
    <s v="DACH"/>
    <s v="Leoni AG"/>
    <s v="CeBIT17 - GBS - Blockchain"/>
    <x v="1"/>
    <x v="1"/>
    <m/>
    <m/>
    <x v="0"/>
    <x v="5"/>
    <d v="2017-10-31T00:00:00"/>
    <s v="03/23/2017 04:02am"/>
    <x v="3"/>
    <d v="2017-11-01T00:00:00"/>
    <n v="50000"/>
    <n v="4.9999999999999996E-2"/>
    <n v="12"/>
    <s v="07/27/2017 01:32am"/>
    <s v="Stretch"/>
    <x v="0"/>
    <s v="Cognitive Process Transformation"/>
    <s v="CPR: Blockchain Consulting"/>
    <s v="DATA WITHHELD"/>
    <s v="ISA-999-NoSolutionSold"/>
    <x v="0"/>
    <m/>
  </r>
  <r>
    <s v="KM-3XAX66Q"/>
    <x v="0"/>
    <s v="DACH"/>
    <s v="MÜLLER MARTINI MARKETING AG"/>
    <s v="GBS Blockchain"/>
    <x v="1"/>
    <x v="1"/>
    <m/>
    <m/>
    <x v="0"/>
    <x v="2"/>
    <d v="2017-10-31T00:00:00"/>
    <s v="03/22/2017 10:52am"/>
    <x v="3"/>
    <d v="2017-11-01T00:00:00"/>
    <n v="50000"/>
    <n v="4.9999999999999996E-2"/>
    <n v="12"/>
    <s v="07/06/2017 01:32am"/>
    <s v="Stretch"/>
    <x v="0"/>
    <s v="Cognitive Process Transformation"/>
    <s v="CPR: Blockchain Consulting"/>
    <s v="DATA WITHHELD"/>
    <s v="ISA-999-NoSolutionSold"/>
    <x v="0"/>
    <m/>
  </r>
  <r>
    <s v="KP-MVRA018"/>
    <x v="0"/>
    <s v="DACH"/>
    <s v="KONE GmbH"/>
    <s v="CeBIT17- GBS - Blockchain"/>
    <x v="1"/>
    <x v="1"/>
    <m/>
    <m/>
    <x v="0"/>
    <x v="1"/>
    <d v="2017-10-31T00:00:00"/>
    <s v="03/22/2017 06:46am"/>
    <x v="3"/>
    <d v="2017-11-01T00:00:00"/>
    <n v="50000"/>
    <n v="4.9999999999999996E-2"/>
    <n v="12"/>
    <s v="07/13/2017 01:32am"/>
    <s v="Stretch"/>
    <x v="0"/>
    <s v="Cognitive Process Transformation"/>
    <s v="CPR: Blockchain Consulting"/>
    <s v="DATA WITHHELD"/>
    <s v="ISA-999-NoSolutionSold"/>
    <x v="0"/>
    <m/>
  </r>
  <r>
    <s v="NH-1DYEAOA"/>
    <x v="0"/>
    <s v="DACH"/>
    <s v="Industrie-und Handels - Kammer"/>
    <s v="CeBIT17- GBS - Blockchain Consulting"/>
    <x v="4"/>
    <x v="1"/>
    <m/>
    <m/>
    <x v="0"/>
    <x v="9"/>
    <d v="2017-10-31T00:00:00"/>
    <s v="03/22/2017 06:00am"/>
    <x v="3"/>
    <d v="2017-11-01T00:00:00"/>
    <n v="50000"/>
    <n v="4.9999999999999996E-2"/>
    <n v="12"/>
    <s v="07/06/2017 01:32am"/>
    <s v="Stretch"/>
    <x v="0"/>
    <s v="Cognitive Process Transformation"/>
    <s v="CPR: Blockchain Consulting"/>
    <s v="DATA WITHHELD"/>
    <s v="ISA-999-NoSolutionSold"/>
    <x v="0"/>
    <m/>
  </r>
  <r>
    <s v="QS-DCMYD63"/>
    <x v="0"/>
    <s v="DACH"/>
    <s v="XXXLutz KG"/>
    <s v="Blockchain"/>
    <x v="2"/>
    <x v="1"/>
    <m/>
    <m/>
    <x v="1"/>
    <x v="3"/>
    <d v="2017-09-28T00:00:00"/>
    <s v="06/30/2017 07:26am"/>
    <x v="3"/>
    <d v="2017-09-28T00:00:00"/>
    <n v="50000"/>
    <n v="4.9999999999999996E-2"/>
    <n v="12"/>
    <s v="07/13/2017 01:32am"/>
    <s v="NIR"/>
    <x v="0"/>
    <s v="Cognitive Process Transformation"/>
    <s v="CPR: Blockchain Consulting"/>
    <s v="DATA WITHHELD"/>
    <s v="ISA-BankFS08-Blockchain"/>
    <x v="0"/>
    <m/>
  </r>
  <r>
    <s v="UF-FKJ1TH1"/>
    <x v="0"/>
    <s v="DACH"/>
    <s v="Sephyre"/>
    <s v="Blockchain Solution"/>
    <x v="6"/>
    <x v="1"/>
    <m/>
    <m/>
    <x v="1"/>
    <x v="10"/>
    <d v="2017-09-18T00:00:00"/>
    <s v="06/20/2017 11:06am"/>
    <x v="3"/>
    <d v="2017-09-18T00:00:00"/>
    <n v="50000"/>
    <n v="4.9999999999999996E-2"/>
    <n v="12"/>
    <s v="07/06/2017 01:32am"/>
    <s v="Stretch"/>
    <x v="0"/>
    <s v="Cognitive Process Transformation"/>
    <s v="CPR: Blockchain Consulting"/>
    <s v="DATA WITHHELD"/>
    <s v="ISA-999-NoSolutionSold"/>
    <x v="0"/>
    <m/>
  </r>
  <r>
    <s v="XS-23TBNT5"/>
    <x v="0"/>
    <s v="DACH"/>
    <s v="Krahn Chemie GmbH"/>
    <s v="CeBIT17-Global Business Services-Kunde ist interessiert an Blockchain und wünscht Kontakt.-061-high (SS4)"/>
    <x v="2"/>
    <x v="1"/>
    <m/>
    <m/>
    <x v="0"/>
    <x v="3"/>
    <d v="2017-10-31T00:00:00"/>
    <s v="03/22/2017 07:00am"/>
    <x v="3"/>
    <d v="2017-11-01T00:00:00"/>
    <n v="50000"/>
    <n v="4.9999999999999996E-2"/>
    <n v="12"/>
    <s v="07/13/2017 01:32am"/>
    <s v="Stretch"/>
    <x v="0"/>
    <s v="Cognitive Process Transformation"/>
    <s v="CPR: Blockchain Consulting"/>
    <s v="DATA WITHHELD"/>
    <s v="ISA-999-NoSolutionSold"/>
    <x v="0"/>
    <m/>
  </r>
  <r>
    <s v="2C-737BJ2D"/>
    <x v="0"/>
    <s v="DACH"/>
    <s v="Deutsche Bundesbank"/>
    <s v="Blockchain - Teil 2 - Support bei use-case-Erarbeitung"/>
    <x v="0"/>
    <x v="1"/>
    <m/>
    <m/>
    <x v="1"/>
    <x v="0"/>
    <d v="2017-07-05T00:00:00"/>
    <s v="02/02/2017 11:13am"/>
    <x v="6"/>
    <d v="2017-07-18T00:00:00"/>
    <n v="50000"/>
    <n v="4.9999999999999996E-2"/>
    <n v="5"/>
    <s v="07/13/2017 01:32am"/>
    <s v="Won"/>
    <x v="0"/>
    <s v="Cognitive Process Transformation"/>
    <s v="CPR: Blockchain Consulting"/>
    <s v="DATA WITHHELD"/>
    <s v="ISA-BankFMFS03PAY-Payments, ZBLKPOC:HW SP: Blockchain Proof of Concept"/>
    <x v="0"/>
    <m/>
  </r>
  <r>
    <s v="4C-R33Z7S6"/>
    <x v="0"/>
    <s v="France"/>
    <s v="ELECTRICITE DE FRANCE 22 30 PARIS 8"/>
    <s v="EDF R&amp;D _x000a_Avis à contribution BLOCKCHAIN_x000a_PoC Mobilité électrique"/>
    <x v="4"/>
    <x v="1"/>
    <m/>
    <m/>
    <x v="0"/>
    <x v="8"/>
    <d v="2017-12-31T00:00:00"/>
    <s v="02/28/2017 09:52am"/>
    <x v="1"/>
    <d v="2017-12-31T00:00:00"/>
    <n v="50000"/>
    <n v="4.9999999999999996E-2"/>
    <n v="12"/>
    <s v="03/28/2017 02:34am"/>
    <s v="NIR"/>
    <x v="0"/>
    <s v="Cognitive Process Transformation"/>
    <s v="CPR: Blockchain Consulting"/>
    <s v="Philippe (PHILIPPE) Tunica"/>
    <s v="EMBMOBLE:GBS Embedded Mobile, ISA-E&amp;UCS16EOPS-EnergyOps"/>
    <x v="0"/>
    <m/>
  </r>
  <r>
    <s v="HA-A3Y9MSS"/>
    <x v="0"/>
    <s v="Italy"/>
    <s v="SIA SPA"/>
    <s v="Blockchain"/>
    <x v="0"/>
    <x v="1"/>
    <m/>
    <m/>
    <x v="0"/>
    <x v="0"/>
    <d v="2017-12-28T00:00:00"/>
    <s v="01/24/2017 04:35pm"/>
    <x v="3"/>
    <d v="2017-12-28T00:00:00"/>
    <n v="50000"/>
    <n v="4.9999999999999996E-2"/>
    <n v="12"/>
    <s v="07/06/2017 01:32am"/>
    <s v="Stretch"/>
    <x v="0"/>
    <s v="Cognitive Process Transformation"/>
    <s v="CPR: Blockchain Consulting"/>
    <s v="Fabio (FABIO) Malosio"/>
    <s v="ZBLKPOC:HW SP: Blockchain Proof of Concept"/>
    <x v="0"/>
    <m/>
  </r>
  <r>
    <s v="P1-18F1F1O"/>
    <x v="0"/>
    <s v="Nordic"/>
    <s v="Nokia Siemens Networks Oy"/>
    <s v="Blockchain - PoV"/>
    <x v="1"/>
    <x v="1"/>
    <m/>
    <m/>
    <x v="1"/>
    <x v="5"/>
    <d v="2017-09-29T00:00:00"/>
    <s v="10/17/2016 02:36pm"/>
    <x v="3"/>
    <d v="2017-09-29T00:00:00"/>
    <n v="50000"/>
    <n v="4.9999999999999996E-2"/>
    <n v="12"/>
    <s v="07/20/2017 01:32am"/>
    <s v="Key stretch"/>
    <x v="0"/>
    <s v="Cognitive Process Transformation"/>
    <s v="CPR: Blockchain Consulting"/>
    <s v="Rami (Rami) Ahola"/>
    <s v="ZBLKPOC:HW SP: Blockchain Proof of Concept"/>
    <x v="0"/>
    <m/>
  </r>
  <r>
    <s v="XO-PGSSMO6"/>
    <x v="0"/>
    <s v="Nordic"/>
    <s v="WÄRTSILÄ FINLAND OY"/>
    <s v="Wärtsilä blockchain"/>
    <x v="1"/>
    <x v="1"/>
    <m/>
    <m/>
    <x v="1"/>
    <x v="2"/>
    <d v="2017-09-30T00:00:00"/>
    <s v="04/26/2017 01:52am"/>
    <x v="3"/>
    <d v="2017-09-30T00:00:00"/>
    <n v="50000"/>
    <n v="4.9999999999999996E-2"/>
    <n v="6"/>
    <s v="07/11/2017 08:04am"/>
    <s v="Stretch"/>
    <x v="0"/>
    <s v="Cognitive Process Transformation"/>
    <s v="CPR: Blockchain Consulting"/>
    <s v="Magnus (MAGNUS OTTO) Törrönen"/>
    <s v="ZBLKPOC:HW SP: Blockchain Proof of Concept"/>
    <x v="0"/>
    <m/>
  </r>
  <r>
    <s v="TM-Y9RNQNX"/>
    <x v="0"/>
    <s v="SPGI"/>
    <s v="INGENIERIA DE SOFTWARE BANCARIO SL"/>
    <s v="Blockchain - Design Thinking"/>
    <x v="0"/>
    <x v="1"/>
    <m/>
    <m/>
    <x v="1"/>
    <x v="0"/>
    <d v="2017-09-29T00:00:00"/>
    <s v="05/24/2017 07:27am"/>
    <x v="3"/>
    <d v="2017-09-29T00:00:00"/>
    <n v="50000"/>
    <n v="4.9999999999999996E-2"/>
    <n v="1"/>
    <s v="07/19/2017 03:07pm"/>
    <s v="Stretch"/>
    <x v="0"/>
    <s v="Cognitive Process Transformation"/>
    <s v="CPR: Blockchain Consulting"/>
    <s v="Javier (JAVIER) Perez Gutierrez"/>
    <s v="EMBMOBLE:GBS Embedded Mobile, ISA-BankFMFS03-BackOfficeOps"/>
    <x v="0"/>
    <m/>
  </r>
  <r>
    <s v="MM-VI4Q240"/>
    <x v="0"/>
    <s v="UKI"/>
    <s v="UNIPART GROUP LTD"/>
    <s v="Blockchain consultancy"/>
    <x v="1"/>
    <x v="1"/>
    <m/>
    <m/>
    <x v="1"/>
    <x v="1"/>
    <d v="2017-09-09T00:00:00"/>
    <s v="03/08/2017 10:44am"/>
    <x v="3"/>
    <d v="2017-09-09T00:00:00"/>
    <n v="50000"/>
    <n v="4.9999999999999996E-2"/>
    <n v="12"/>
    <s v="07/20/2017 01:32am"/>
    <s v="Key stretch"/>
    <x v="0"/>
    <s v="Cognitive Process Transformation"/>
    <s v="CPR: Blockchain Consulting"/>
    <s v="J. W. (JEREMY) Fry"/>
    <s v="NONE:No code/solution involved"/>
    <x v="0"/>
    <m/>
  </r>
  <r>
    <s v="FA-Z9VYSCE"/>
    <x v="0"/>
    <s v="UKI"/>
    <s v="ATRADIUS CREDIT INSURANCE"/>
    <s v="Blockchain Services"/>
    <x v="0"/>
    <x v="1"/>
    <m/>
    <m/>
    <x v="1"/>
    <x v="6"/>
    <d v="2017-09-08T00:00:00"/>
    <s v="06/06/2017 12:04pm"/>
    <x v="0"/>
    <d v="2017-09-08T00:00:00"/>
    <n v="50000"/>
    <n v="4.9999999999999996E-2"/>
    <n v="12"/>
    <s v="07/27/2017 01:32am"/>
    <s v="Stretch"/>
    <x v="0"/>
    <s v="Cognitive Process Transformation"/>
    <s v="CPR: Blockchain Consulting"/>
    <s v="J. (John) Binning"/>
    <s v="ISA-InsFS24-CoreInsuranceTransformation"/>
    <x v="0"/>
    <m/>
  </r>
  <r>
    <s v="F6-C22FWAH"/>
    <x v="3"/>
    <s v="SSA"/>
    <s v="ALMACENES GENERALES DE DEPOSITO ALMAVIVA S A"/>
    <s v="Blockchain - Tracking activos transportados"/>
    <x v="4"/>
    <x v="1"/>
    <m/>
    <m/>
    <x v="1"/>
    <x v="9"/>
    <d v="2017-08-13T00:00:00"/>
    <s v="05/15/2017 11:12am"/>
    <x v="3"/>
    <d v="2017-08-13T00:00:00"/>
    <n v="50000"/>
    <n v="4.9999999999999996E-2"/>
    <n v="12"/>
    <s v="07/06/2017 01:32am"/>
    <s v="Stretch"/>
    <x v="0"/>
    <s v="Cognitive Process Transformation"/>
    <s v="CPR: Blockchain Consulting"/>
    <s v="Sergio Alfonso (Sergio Alfonso) Infante Nino"/>
    <s v="ISA-999-NoSolutionSold"/>
    <x v="0"/>
    <m/>
  </r>
  <r>
    <s v="XV-U710O3W"/>
    <x v="4"/>
    <s v="MEA"/>
    <s v="TURK EKONOMI BANKASI A S"/>
    <s v="Blockchain"/>
    <x v="0"/>
    <x v="1"/>
    <m/>
    <m/>
    <x v="1"/>
    <x v="0"/>
    <d v="2017-07-21T00:00:00"/>
    <s v="05/04/2017 06:06am"/>
    <x v="3"/>
    <d v="2017-07-21T00:00:00"/>
    <n v="50000"/>
    <n v="4.9999999999999996E-2"/>
    <n v="12"/>
    <s v="07/13/2017 01:32am"/>
    <s v="Stretch"/>
    <x v="0"/>
    <s v="Cognitive Process Transformation"/>
    <s v="CPR: Blockchain Consulting"/>
    <s v="EDA (Eda) CELIKBILEK"/>
    <s v="ISA-BankFS08-Blockchain"/>
    <x v="0"/>
    <m/>
  </r>
  <r>
    <s v="HF-RRWU7Y0"/>
    <x v="1"/>
    <s v="US Finance Service"/>
    <s v="THE WESTERN UNION COMPANY"/>
    <s v="Blockchain - Western Union"/>
    <x v="0"/>
    <x v="1"/>
    <m/>
    <m/>
    <x v="0"/>
    <x v="0"/>
    <d v="2017-11-30T00:00:00"/>
    <s v="05/09/2017 12:55pm"/>
    <x v="1"/>
    <d v="2017-11-30T00:00:00"/>
    <n v="50000"/>
    <n v="4.9999999999999996E-2"/>
    <n v="12"/>
    <s v="05/11/2017 01:32am"/>
    <s v="Stretch"/>
    <x v="0"/>
    <s v="Cognitive Process Transformation"/>
    <s v="CPR: Blockchain Consulting"/>
    <s v="EDWARD T. (Terry) BEAUDINE"/>
    <s v="ZBLKPOC:HW SP: Blockchain Proof of Concept"/>
    <x v="0"/>
    <m/>
  </r>
  <r>
    <s v="ZK-UAATG5U"/>
    <x v="1"/>
    <s v="US Industrial"/>
    <s v="SYNCHRONY FINANCIAL"/>
    <s v="Hyper Ledger &amp; Blockchain"/>
    <x v="0"/>
    <x v="1"/>
    <m/>
    <m/>
    <x v="1"/>
    <x v="0"/>
    <d v="2017-09-18T00:00:00"/>
    <s v="06/20/2017 10:25am"/>
    <x v="1"/>
    <d v="2017-09-18T00:00:00"/>
    <n v="50000"/>
    <n v="4.9999999999999996E-2"/>
    <n v="12"/>
    <s v="06/22/2017 01:32am"/>
    <s v="Stretch"/>
    <x v="0"/>
    <s v="Cognitive Process Transformation"/>
    <s v="CPR: Blockchain Consulting"/>
    <s v="Britta (Britta) Winans"/>
    <s v="NONE:No code/solution involved"/>
    <x v="0"/>
    <m/>
  </r>
  <r>
    <s v="HI-KX1BUJV"/>
    <x v="0"/>
    <s v="UKI"/>
    <s v="VODAFONE GROUP PLC"/>
    <s v="EBU Blockchain PoC - inventory"/>
    <x v="4"/>
    <x v="1"/>
    <m/>
    <m/>
    <x v="1"/>
    <x v="9"/>
    <d v="2017-09-15T00:00:00"/>
    <s v="05/05/2017 09:07am"/>
    <x v="0"/>
    <d v="2017-09-15T00:00:00"/>
    <n v="50000"/>
    <n v="4.9999999999999996E-2"/>
    <n v="2"/>
    <s v="07/06/2017 01:31am"/>
    <s v="Stretch"/>
    <x v="0"/>
    <s v="iX Growth Platform"/>
    <s v="DSI - iX: Cust Engage &amp; Dsgn: Experience Strategy &amp; Design"/>
    <s v="Des (DES) Smith"/>
    <s v="AGILE:Agile or Agility is a component of the solu, ISA-TMECS04-SystemsTransf"/>
    <x v="0"/>
    <m/>
  </r>
  <r>
    <s v="GV-26LL9H2"/>
    <x v="0"/>
    <s v="Nordic"/>
    <s v="AB SKF"/>
    <s v="Blockchain: Pilot Counter fitting and/or Customs tax"/>
    <x v="0"/>
    <x v="1"/>
    <m/>
    <m/>
    <x v="0"/>
    <x v="0"/>
    <d v="2017-11-21T00:00:00"/>
    <s v="05/04/2017 07:57am"/>
    <x v="4"/>
    <d v="2017-11-21T00:00:00"/>
    <n v="50000"/>
    <n v="4.9999999999999996E-2"/>
    <n v="2"/>
    <s v="07/12/2017 08:02am"/>
    <s v="At Risk"/>
    <x v="0"/>
    <s v="Cloud Application Innovation"/>
    <s v="EA-SAP CS Line of Business"/>
    <s v="Håkan (HÅKAN) Thorell"/>
    <s v="NONE:No code/solution involved"/>
    <x v="0"/>
    <m/>
  </r>
  <r>
    <s v="YB-2RNNKCF"/>
    <x v="2"/>
    <s v="ASEAN"/>
    <s v="THE MONETARY AUTHORITY OF SINGAPORE"/>
    <s v="Design thinking workshop for Medical Insurance Coordination of Benefits / Blockchain"/>
    <x v="0"/>
    <x v="1"/>
    <m/>
    <m/>
    <x v="1"/>
    <x v="0"/>
    <d v="2017-09-15T00:00:00"/>
    <s v="03/20/2017 03:26am"/>
    <x v="2"/>
    <d v="2017-09-15T00:00:00"/>
    <n v="50000"/>
    <n v="4.9999999999999996E-2"/>
    <n v="12"/>
    <s v="05/24/2017 01:32am"/>
    <s v="Stretch"/>
    <x v="0"/>
    <s v="iX Growth Platform"/>
    <m/>
    <s v="JED (Jed) ERLICHMAN"/>
    <m/>
    <x v="0"/>
    <m/>
  </r>
  <r>
    <s v="S2-JE9K3AZ"/>
    <x v="2"/>
    <s v="ASEAN"/>
    <s v="THE MALL GROUP COMPANY LIMITED"/>
    <s v="Blockchain"/>
    <x v="2"/>
    <x v="1"/>
    <m/>
    <m/>
    <x v="0"/>
    <x v="3"/>
    <d v="2017-12-22T00:00:00"/>
    <s v="03/15/2017 05:06am"/>
    <x v="1"/>
    <d v="2017-12-22T00:00:00"/>
    <n v="50000"/>
    <n v="4.9999999999999996E-2"/>
    <n v="12"/>
    <s v="03/16/2017 02:32am"/>
    <s v="Stretch"/>
    <x v="0"/>
    <s v="Cognitive Process Transformation"/>
    <m/>
    <s v="Kultanee (KULTANEE) Tianchanachaiya"/>
    <s v="NONE:No code/solution involved"/>
    <x v="0"/>
    <m/>
  </r>
  <r>
    <s v="JC-DH1MF0C"/>
    <x v="0"/>
    <s v="BeNeLux"/>
    <s v="FRIESLANDCAMPINA NEDERLAND HOLDING B.V."/>
    <s v="Digital Asia/blockchain opportunities"/>
    <x v="2"/>
    <x v="1"/>
    <m/>
    <m/>
    <x v="0"/>
    <x v="3"/>
    <d v="2017-12-08T00:00:00"/>
    <s v="06/30/2017 12:13pm"/>
    <x v="1"/>
    <d v="2017-12-08T00:00:00"/>
    <n v="50000"/>
    <n v="4.9999999999999996E-2"/>
    <n v="12"/>
    <s v="07/06/2017 01:32am"/>
    <s v="Stretch"/>
    <x v="0"/>
    <s v="iX Growth Platform"/>
    <m/>
    <s v="Anna (ANNE) van Wassenaer"/>
    <s v="ISA-CPGDS01-ConsInstEngage"/>
    <x v="0"/>
    <m/>
  </r>
  <r>
    <s v="XE-V0ARCI0"/>
    <x v="0"/>
    <s v="BeNeLux"/>
    <s v="Koninklijke Ahold N.V."/>
    <s v="improved Food Safety with Blockchain POC"/>
    <x v="2"/>
    <x v="1"/>
    <m/>
    <m/>
    <x v="1"/>
    <x v="3"/>
    <d v="2017-08-10T00:00:00"/>
    <s v="05/12/2017 09:04am"/>
    <x v="1"/>
    <d v="2017-08-10T00:00:00"/>
    <n v="50000"/>
    <n v="4.9999999999999996E-2"/>
    <n v="12"/>
    <s v="05/18/2017 01:32am"/>
    <s v="Stretch"/>
    <x v="0"/>
    <s v="Cognitive Process Transformation"/>
    <m/>
    <s v="Anna (ANNE) van Wassenaer"/>
    <s v="ISA-CPGDS01-ConsInstEngage"/>
    <x v="0"/>
    <m/>
  </r>
  <r>
    <s v="LX-YQTZX0U"/>
    <x v="0"/>
    <s v="DACH"/>
    <s v="Robert Bosch Gmbh"/>
    <s v="Blockchain Bosch Automotive Electronics"/>
    <x v="1"/>
    <x v="1"/>
    <m/>
    <m/>
    <x v="1"/>
    <x v="5"/>
    <d v="2017-07-31T00:00:00"/>
    <s v="05/02/2017 03:47am"/>
    <x v="1"/>
    <d v="2017-07-31T00:00:00"/>
    <n v="50000"/>
    <n v="4.9999999999999996E-2"/>
    <n v="12"/>
    <s v="07/10/2017 05:32am"/>
    <s v="Key stretch"/>
    <x v="0"/>
    <s v="Cognitive Process Transformation"/>
    <m/>
    <s v="DATA WITHHELD"/>
    <s v="ZBLKPOC:HW SP: Blockchain Proof of Concept"/>
    <x v="0"/>
    <m/>
  </r>
  <r>
    <s v="YT-M0S5Z1B"/>
    <x v="0"/>
    <s v="DACH"/>
    <s v="Norddeutsche Landesbank Girozentrale"/>
    <s v="Umsetzung Blockchain Schuldscheindarlehen NordLB Anteil"/>
    <x v="0"/>
    <x v="1"/>
    <m/>
    <m/>
    <x v="1"/>
    <x v="0"/>
    <d v="2017-08-31T00:00:00"/>
    <s v="04/07/2017 10:24am"/>
    <x v="1"/>
    <d v="2017-08-31T00:00:00"/>
    <n v="50000"/>
    <n v="4.9999999999999996E-2"/>
    <n v="6"/>
    <s v="06/09/2017 09:06am"/>
    <s v="NIR"/>
    <x v="0"/>
    <s v="Cognitive Process Transformation"/>
    <m/>
    <s v="DATA WITHHELD"/>
    <s v="ZBLKPOC:HW SP: Blockchain Proof of Concept"/>
    <x v="0"/>
    <m/>
  </r>
  <r>
    <s v="FH-N0HDPAI"/>
    <x v="0"/>
    <s v="UKI"/>
    <s v="ELECTRICITY SUPPLY BOARD"/>
    <s v="ESB - Blockchain Vision and Strategy"/>
    <x v="4"/>
    <x v="1"/>
    <m/>
    <m/>
    <x v="0"/>
    <x v="8"/>
    <d v="2017-10-20T00:00:00"/>
    <s v="04/04/2017 10:54am"/>
    <x v="4"/>
    <d v="2017-10-20T00:00:00"/>
    <n v="50000"/>
    <n v="4.9999999999999996E-2"/>
    <n v="12"/>
    <s v="05/08/2017 07:15am"/>
    <s v="Key stretch"/>
    <x v="0"/>
    <s v="iX Growth Platform"/>
    <m/>
    <s v="Cenk (CENK) Kuzucu"/>
    <s v="NONE:No code/solution involved"/>
    <x v="0"/>
    <m/>
  </r>
  <r>
    <s v="DF-VSSAZH1"/>
    <x v="3"/>
    <s v="Brazil"/>
    <s v="BANRISUL BANCO DO ESTADO DO RIO GRANDE DO SUL S/A"/>
    <s v="SRO - Blockchain"/>
    <x v="0"/>
    <x v="1"/>
    <m/>
    <m/>
    <x v="0"/>
    <x v="0"/>
    <d v="2017-12-19T00:00:00"/>
    <s v="05/31/2017 09:08am"/>
    <x v="4"/>
    <d v="2017-12-19T00:00:00"/>
    <n v="50000"/>
    <n v="4.9999999999999996E-2"/>
    <n v="12"/>
    <s v="06/29/2017 05:36pm"/>
    <s v="Stretch"/>
    <x v="0"/>
    <s v="Cognitive Process Transformation"/>
    <m/>
    <s v="WAGNER (WAGNER) PONTEL"/>
    <s v="NONE:No code/solution involved"/>
    <x v="0"/>
    <m/>
  </r>
  <r>
    <s v="P1-BLJQJEX"/>
    <x v="3"/>
    <s v="SSA"/>
    <s v="BANESCO BANCO UNIVERSAL, C.A."/>
    <s v="Blockchain Transferencias Interbancarias Banesco"/>
    <x v="0"/>
    <x v="1"/>
    <m/>
    <m/>
    <x v="1"/>
    <x v="0"/>
    <d v="2017-08-20T00:00:00"/>
    <s v="05/22/2017 09:18am"/>
    <x v="1"/>
    <d v="2017-08-20T00:00:00"/>
    <n v="50000"/>
    <n v="4.9999999999999996E-2"/>
    <n v="12"/>
    <s v="05/25/2017 01:32am"/>
    <s v="NIR"/>
    <x v="0"/>
    <s v="Cognitive Process Transformation"/>
    <m/>
    <s v="Felix (FELIX) Miranda Hernandez"/>
    <m/>
    <x v="0"/>
    <m/>
  </r>
  <r>
    <s v="GX-PHRUGXF"/>
    <x v="4"/>
    <s v="MEA"/>
    <s v="SAHAM GROUP"/>
    <s v="Blockchain"/>
    <x v="2"/>
    <x v="1"/>
    <m/>
    <m/>
    <x v="1"/>
    <x v="3"/>
    <d v="2017-09-30T00:00:00"/>
    <s v="05/15/2017 07:27am"/>
    <x v="1"/>
    <d v="2017-09-30T00:00:00"/>
    <n v="50000"/>
    <n v="4.9999999999999996E-2"/>
    <n v="12"/>
    <s v="05/18/2017 01:31am"/>
    <s v="Stretch"/>
    <x v="0"/>
    <s v="Cognitive Process Transformation"/>
    <m/>
    <s v="Mohamed El Habib (Mohamed El Habib) Oueld Benhouman"/>
    <m/>
    <x v="0"/>
    <m/>
  </r>
  <r>
    <s v="BQ-153VWWT"/>
    <x v="1"/>
    <s v="US Communica/CSI"/>
    <s v="EVERTEC GROUP LLC"/>
    <s v="Blockchain on z"/>
    <x v="4"/>
    <x v="1"/>
    <m/>
    <m/>
    <x v="1"/>
    <x v="9"/>
    <d v="2017-09-30T00:00:00"/>
    <s v="06/08/2017 03:56pm"/>
    <x v="1"/>
    <d v="2017-09-30T00:00:00"/>
    <n v="50000"/>
    <n v="4.9999999999999996E-2"/>
    <n v="12"/>
    <s v="06/15/2017 01:32am"/>
    <s v="NIR"/>
    <x v="0"/>
    <s v="Cognitive Process Transformation"/>
    <m/>
    <s v="ERIC H. (ERIC) MICHAEL"/>
    <m/>
    <x v="0"/>
    <m/>
  </r>
  <r>
    <s v="LT-80MTQYC"/>
    <x v="1"/>
    <s v="US Communica/CSI"/>
    <s v="BRIGHTSTAR CORP"/>
    <s v="Brightstar Watson IOT fabric with Blockchain"/>
    <x v="2"/>
    <x v="1"/>
    <m/>
    <m/>
    <x v="0"/>
    <x v="3"/>
    <d v="2017-12-31T00:00:00"/>
    <s v="05/01/2017 10:50am"/>
    <x v="1"/>
    <d v="2017-12-31T00:00:00"/>
    <n v="50000"/>
    <n v="4.9999999999999996E-2"/>
    <n v="12"/>
    <s v="05/04/2017 01:32am"/>
    <s v="NIR"/>
    <x v="0"/>
    <s v="Cognitive Process Transformation"/>
    <m/>
    <s v="Michael W. (Mike) Bischler"/>
    <s v="EMBMOBLE:GBS Embedded Mobile"/>
    <x v="0"/>
    <m/>
  </r>
  <r>
    <s v="WU-5OUIENX"/>
    <x v="1"/>
    <s v="US Communica/CSI"/>
    <s v="SPRINT"/>
    <s v="Sprint Watson IOT fabric with Blockchain"/>
    <x v="4"/>
    <x v="0"/>
    <s v="India"/>
    <s v="CIC India team has developed a small POC around supply chain of Mobile devices and is in discussion with the account team to show case it to the client."/>
    <x v="0"/>
    <x v="9"/>
    <d v="2017-12-31T00:00:00"/>
    <s v="05/01/2017 10:55am"/>
    <x v="1"/>
    <d v="2017-12-31T00:00:00"/>
    <n v="50000"/>
    <n v="4.9999999999999996E-2"/>
    <n v="12"/>
    <s v="05/04/2017 01:32am"/>
    <s v="NIR"/>
    <x v="0"/>
    <s v="Cognitive Process Transformation"/>
    <m/>
    <s v="Michael W. (Mike) Bischler"/>
    <s v="EMBMOBLE:GBS Embedded Mobile"/>
    <x v="0"/>
    <m/>
  </r>
  <r>
    <s v="YQ-CKBM0QX"/>
    <x v="1"/>
    <s v="US Finance Service"/>
    <s v="AMERICAN EXPRESS TRAVEL RELATED SERVICES COMPANY, INC."/>
    <s v="GTS: RFS TBD - Services for Blockchain"/>
    <x v="0"/>
    <x v="1"/>
    <m/>
    <m/>
    <x v="1"/>
    <x v="0"/>
    <d v="2017-09-15T00:00:00"/>
    <s v="05/23/2017 11:20am"/>
    <x v="1"/>
    <d v="2017-09-15T00:00:00"/>
    <n v="50000"/>
    <n v="4.9999999999999996E-2"/>
    <n v="12"/>
    <s v="05/25/2017 01:32am"/>
    <s v="NIR"/>
    <x v="2"/>
    <s v="Infrastructure Services"/>
    <s v="6940-97K (O) Distributed Server Services"/>
    <s v="Michelle B. (Michelle) Rackley"/>
    <s v="CLOUD1:All Cloud Sales other than to Cloud SPs"/>
    <x v="0"/>
    <m/>
  </r>
  <r>
    <s v="DV-SI2WNNL"/>
    <x v="0"/>
    <s v="SPGI"/>
    <s v="ENGIE ESPAÑA"/>
    <s v="Blockchain_x000a_Virtual Agent_x000a_Watson - AI"/>
    <x v="4"/>
    <x v="1"/>
    <m/>
    <m/>
    <x v="0"/>
    <x v="8"/>
    <d v="2017-12-31T00:00:00"/>
    <s v="06/30/2017 04:51pm"/>
    <x v="3"/>
    <d v="2017-12-31T00:00:00"/>
    <n v="50000"/>
    <n v="4.9999999999999996E-2"/>
    <n v="12"/>
    <s v="07/11/2017 05:00am"/>
    <s v="Stretch"/>
    <x v="2"/>
    <s v="Infrastructure Services"/>
    <s v="6941-02N IBM Bluemix Private Cloud (GTS BU)"/>
    <s v="Alfonso Javier (ALFONSO JAVIER) Lopez Arteaga"/>
    <s v="ISA-999-NoSolutionSold"/>
    <x v="0"/>
    <m/>
  </r>
  <r>
    <s v="CC-0BB92RN"/>
    <x v="0"/>
    <s v="France"/>
    <s v="BONDUELLE"/>
    <s v="Tracabilité Agro-Alimentaire / Blockchain"/>
    <x v="0"/>
    <x v="1"/>
    <m/>
    <m/>
    <x v="0"/>
    <x v="0"/>
    <d v="2017-11-27T00:00:00"/>
    <s v="05/19/2017 06:26am"/>
    <x v="1"/>
    <d v="2017-11-27T00:00:00"/>
    <n v="50000"/>
    <n v="4.9999999999999996E-2"/>
    <n v="12"/>
    <s v="05/25/2017 01:32am"/>
    <s v="Stretch"/>
    <x v="2"/>
    <s v="Infrastructure Services"/>
    <s v="6950-16G GTS MHAS Split for Commerce Managed Hosted"/>
    <s v="Stephan (STEPHAN) Soullier"/>
    <s v="ZBLKPOC:HW SP: Blockchain Proof of Concept"/>
    <x v="0"/>
    <m/>
  </r>
  <r>
    <s v="NY-3CWF5Q6"/>
    <x v="0"/>
    <s v="Italy"/>
    <s v="BANCA MEDIOLANUM SPA"/>
    <s v="Blockchain"/>
    <x v="0"/>
    <x v="1"/>
    <m/>
    <m/>
    <x v="0"/>
    <x v="0"/>
    <d v="2017-12-31T00:00:00"/>
    <s v="01/18/2017 04:53am"/>
    <x v="1"/>
    <d v="2017-12-31T00:00:00"/>
    <n v="50000"/>
    <n v="4.9999999999999996E-2"/>
    <n v="12"/>
    <s v="01/22/2017 01:39pm"/>
    <s v="Stretch"/>
    <x v="2"/>
    <s v="Infrastructure Services"/>
    <s v="6950-16G GTS MHAS Split for Commerce Managed Hosted"/>
    <s v="Alessandro (ALESSANDRO) Chiorra"/>
    <m/>
    <x v="0"/>
    <m/>
  </r>
  <r>
    <s v="7M-RNSFZEL"/>
    <x v="0"/>
    <s v="SPGI"/>
    <s v="R+V ALLGEMEINE VERSICHERUNG AG"/>
    <s v="Bluemix for Blockchain"/>
    <x v="0"/>
    <x v="1"/>
    <m/>
    <m/>
    <x v="0"/>
    <x v="6"/>
    <d v="2017-12-29T00:00:00"/>
    <s v="06/13/2017 04:42am"/>
    <x v="3"/>
    <d v="2017-12-29T00:00:00"/>
    <n v="50000"/>
    <n v="4.9999999999999996E-2"/>
    <n v="12"/>
    <s v="07/20/2017 01:31am"/>
    <s v="Stretch"/>
    <x v="2"/>
    <s v="Infrastructure Services"/>
    <s v="6950-16G GTS MHAS Split for Commerce Managed Hosted"/>
    <s v="Christian (CHRISTIAN) Kempe"/>
    <s v="DEVOPS:DevOps"/>
    <x v="0"/>
    <m/>
  </r>
  <r>
    <s v="S0-UA4MHNI"/>
    <x v="2"/>
    <s v="ASEAN"/>
    <s v="MALAYAN BANKING BERHAD"/>
    <s v="Blockchain Pilot"/>
    <x v="0"/>
    <x v="1"/>
    <m/>
    <m/>
    <x v="0"/>
    <x v="0"/>
    <d v="2017-11-24T00:00:00"/>
    <s v="08/01/2016 08:07am"/>
    <x v="3"/>
    <d v="2017-11-24T00:00:00"/>
    <n v="50000"/>
    <n v="4.9999999999999996E-2"/>
    <n v="12"/>
    <s v="02/16/2017 01:32am"/>
    <s v="NIR"/>
    <x v="2"/>
    <s v="Infrastructure Services"/>
    <s v="6950-16U IBM Cloud Deployment Services (GTS Hybrid)"/>
    <s v="Hon Chun (HON CHUN) Ng"/>
    <s v="ISA-BankFMFS03PAY-Payments"/>
    <x v="0"/>
    <m/>
  </r>
  <r>
    <s v="MG-FWW8360"/>
    <x v="0"/>
    <s v="France"/>
    <s v="VERSPIEREN"/>
    <s v="MES z13s Crypto Card+ TKE - BlockChain project + GDPR"/>
    <x v="0"/>
    <x v="1"/>
    <m/>
    <m/>
    <x v="1"/>
    <x v="6"/>
    <d v="2017-09-29T00:00:00"/>
    <s v="02/03/2017 07:32am"/>
    <x v="0"/>
    <d v="2017-09-29T00:00:00"/>
    <n v="50000"/>
    <n v="4.9999999999999996E-2"/>
    <n v="1"/>
    <s v="03/02/2017 01:33am"/>
    <s v="NIR"/>
    <x v="4"/>
    <s v="IBM Z"/>
    <s v="IBM Z z13s with Linux as Primary OS"/>
    <s v="Sylvain (SYLVAIN) Proud'hon"/>
    <s v="ZBLKLOCL:HW SP: zSystems Blockchain Local/On Prem."/>
    <x v="0"/>
    <m/>
  </r>
  <r>
    <s v="WB-JSE53FS"/>
    <x v="1"/>
    <s v="US Finance Service"/>
    <s v="AMERICA FIRST FEDERAL CREDIT UNION"/>
    <s v="Blockchain on Linux on z - American First Credit Union (AFCU)"/>
    <x v="0"/>
    <x v="1"/>
    <m/>
    <m/>
    <x v="0"/>
    <x v="0"/>
    <d v="2017-12-30T00:00:00"/>
    <s v="02/12/2017 09:12pm"/>
    <x v="3"/>
    <d v="2017-12-30T00:00:00"/>
    <n v="50000"/>
    <n v="4.9999999999999996E-2"/>
    <n v="1"/>
    <s v="07/27/2017 01:32am"/>
    <s v="Key stretch"/>
    <x v="4"/>
    <s v="IBM Z"/>
    <s v="IBM Z z13s with Linux as Primary OS"/>
    <s v="DEREK (Derek) HAYES"/>
    <s v="ZBLKLOCL:HW SP: zSystems Blockchain Local/On Prem."/>
    <x v="0"/>
    <m/>
  </r>
  <r>
    <s v="J1-NDYQZJ7"/>
    <x v="1"/>
    <s v="US Communica/CSI"/>
    <s v="MaCT USA"/>
    <s v="Blockchain Project funded in US for Thermo, Wind, &amp;  Solar"/>
    <x v="4"/>
    <x v="1"/>
    <m/>
    <m/>
    <x v="0"/>
    <x v="8"/>
    <d v="2017-12-31T00:00:00"/>
    <s v="06/21/2017 01:07am"/>
    <x v="3"/>
    <d v="2017-12-31T00:00:00"/>
    <n v="50000"/>
    <n v="4.9999999999999996E-2"/>
    <n v="1"/>
    <s v="07/06/2017 01:32am"/>
    <s v="Stretch"/>
    <x v="4"/>
    <s v="Storage"/>
    <s v="Other Storage Hardware"/>
    <s v="Teresa M. (Teresa) Demers"/>
    <s v="ISA-999-NoSolutionSold"/>
    <x v="0"/>
    <m/>
  </r>
  <r>
    <s v="D6-8RSPQUG"/>
    <x v="0"/>
    <s v="DACH"/>
    <s v="R+V Allgemeine Versicherung AG"/>
    <s v="New Workload (Spark on z/OS, Blockchain,..) around z"/>
    <x v="0"/>
    <x v="1"/>
    <m/>
    <m/>
    <x v="1"/>
    <x v="6"/>
    <d v="2017-09-17T00:00:00"/>
    <s v="03/24/2017 08:50am"/>
    <x v="1"/>
    <d v="2017-09-17T00:00:00"/>
    <n v="50000"/>
    <n v="4.9999999999999996E-2"/>
    <n v="1"/>
    <s v="03/30/2017 01:32am"/>
    <s v="NIR"/>
    <x v="4"/>
    <s v="IBM Z"/>
    <m/>
    <s v="DATA WITHHELD"/>
    <s v="ZBLKLOCL:HW SP: zSystems Blockchain Local/On Prem., ZSPARK:HW: z Systems Analytics New Workload"/>
    <x v="0"/>
    <m/>
  </r>
  <r>
    <s v="5Z-ZE27INV"/>
    <x v="1"/>
    <s v="US Finance Service"/>
    <s v="WELLS FARGO BANK, NATIONAL ASSOCIATION"/>
    <s v="Blockchain on-prem z Systems - Wells Fargo"/>
    <x v="0"/>
    <x v="1"/>
    <m/>
    <m/>
    <x v="0"/>
    <x v="0"/>
    <d v="2017-12-31T00:00:00"/>
    <s v="04/19/2017 01:39pm"/>
    <x v="1"/>
    <d v="2017-12-31T00:00:00"/>
    <n v="50000"/>
    <n v="4.9999999999999996E-2"/>
    <n v="1"/>
    <s v="04/20/2017 01:32am"/>
    <s v="NIR"/>
    <x v="4"/>
    <s v="IBM Z"/>
    <m/>
    <s v="Tim (Tim) Claar"/>
    <s v="ZBLKLOCL:HW SP: zSystems Blockchain Local/On Prem."/>
    <x v="0"/>
    <m/>
  </r>
  <r>
    <s v="YC-2F87MJK"/>
    <x v="1"/>
    <s v="US Finance Service"/>
    <s v="AMERICAN INTERNATIONAL GROUPINC"/>
    <s v="Blockchain for Parametric Weather Insurance"/>
    <x v="0"/>
    <x v="0"/>
    <s v="US Garage &amp; IRL"/>
    <s v="US Garage is involved"/>
    <x v="1"/>
    <x v="6"/>
    <d v="2017-08-18T00:00:00"/>
    <s v="01/12/2017 11:59am"/>
    <x v="3"/>
    <d v="2017-08-18T00:00:00"/>
    <n v="50000"/>
    <n v="4.9999999999999996E-2"/>
    <n v="12"/>
    <s v="05/11/2017 01:32am"/>
    <s v="Stretch"/>
    <x v="15"/>
    <s v="The Weather Company"/>
    <s v="TWC - Data Packages"/>
    <s v="DAVID S. (Dave) BRAUNSTEIN"/>
    <s v="ISA-InsFS24-CoreInsuranceTransformation"/>
    <x v="0"/>
    <m/>
  </r>
  <r>
    <s v="3I-64UTBQG"/>
    <x v="0"/>
    <s v="Nordic"/>
    <s v="LÄNSFÖRSÄKRINGAR AB (PUBL)"/>
    <s v="Blmx Public - IOT and Blockchain"/>
    <x v="0"/>
    <x v="1"/>
    <m/>
    <m/>
    <x v="1"/>
    <x v="6"/>
    <d v="2017-09-21T00:00:00"/>
    <s v="04/12/2017 05:56am"/>
    <x v="3"/>
    <d v="2017-09-21T00:00:00"/>
    <n v="50000"/>
    <n v="4.9999999999999996E-2"/>
    <n v="12"/>
    <s v="07/13/2017 01:32am"/>
    <s v="At Risk"/>
    <x v="13"/>
    <s v="Watson Data Platform"/>
    <s v="Blmx Public for Analytics"/>
    <s v="Tobias (TOBIAS) Eriksson"/>
    <s v="CLOUD1:All Cloud Sales other than to Cloud SPs"/>
    <x v="0"/>
    <m/>
  </r>
  <r>
    <s v="4M-JBL3L4O"/>
    <x v="0"/>
    <s v="BeNeLux"/>
    <s v="Rabobank Nederland IBV-SO UH-G-264"/>
    <s v="Blockchain pay as you go with BMW"/>
    <x v="0"/>
    <x v="1"/>
    <m/>
    <m/>
    <x v="0"/>
    <x v="0"/>
    <d v="2017-12-30T00:00:00"/>
    <s v="04/19/2017 06:21am"/>
    <x v="1"/>
    <d v="2017-12-30T00:00:00"/>
    <n v="50000"/>
    <n v="4.9999999999999996E-2"/>
    <n v="12"/>
    <s v="04/20/2017 01:32am"/>
    <s v="NIR"/>
    <x v="5"/>
    <s v="Industry Platform"/>
    <s v="High Security Business Network"/>
    <s v="Esther (Esther) Bouman-Peperkamp"/>
    <m/>
    <x v="0"/>
    <m/>
  </r>
  <r>
    <s v="A0-F0N163J"/>
    <x v="3"/>
    <s v="SSA"/>
    <s v="INDUSTRIA COLOMBIANA DE LOGISTICA Y                                   "/>
    <s v="Integración y retroalimentación de áreas de negocio"/>
    <x v="2"/>
    <x v="1"/>
    <m/>
    <m/>
    <x v="0"/>
    <x v="7"/>
    <d v="2017-10-16T00:00:00"/>
    <d v="2017-07-18T00:00:00"/>
    <x v="3"/>
    <d v="2017-10-16T00:00:00"/>
    <n v="50000"/>
    <n v="4.9999999999999996E-2"/>
    <n v="12"/>
    <d v="2017-07-24T00:00:00"/>
    <s v="Stretch"/>
    <x v="5"/>
    <s v="Industry Platform"/>
    <s v="High Security Business Network"/>
    <s v="Perico Londono, Juanita"/>
    <m/>
    <x v="0"/>
    <m/>
  </r>
  <r>
    <s v="I0-385KMJT"/>
    <x v="1"/>
    <s v="US Distribution"/>
    <s v="NIPPON EXPRESS USA INC"/>
    <s v="BlockChain"/>
    <x v="2"/>
    <x v="1"/>
    <m/>
    <m/>
    <x v="0"/>
    <x v="7"/>
    <d v="2017-10-04T00:00:00"/>
    <s v="07/06/2017 11:09am"/>
    <x v="3"/>
    <d v="2017-10-04T00:00:00"/>
    <n v="50000"/>
    <n v="4.9999999999999996E-2"/>
    <n v="12"/>
    <s v="07/27/2017 01:32am"/>
    <s v="NIR"/>
    <x v="5"/>
    <s v="Industry Platform"/>
    <s v="High Security Business Network"/>
    <s v="TIMOTHY J. (Tim) CAULFIELD"/>
    <s v="ISA-CPGDS02B2B-B2BCommerce"/>
    <x v="0"/>
    <m/>
  </r>
  <r>
    <s v="P1-M6SOFXL"/>
    <x v="1"/>
    <s v="US Federal"/>
    <s v="US DEPT OF HEALTH &amp; HUMAN SERVICES"/>
    <s v="CDC - Jim Nasr - Blockchain"/>
    <x v="3"/>
    <x v="1"/>
    <m/>
    <m/>
    <x v="0"/>
    <x v="12"/>
    <d v="2017-12-31T00:00:00"/>
    <s v="04/10/2017 06:32pm"/>
    <x v="1"/>
    <d v="2017-12-31T00:00:00"/>
    <n v="50000"/>
    <n v="4.9999999999999996E-2"/>
    <n v="12"/>
    <s v="04/13/2017 01:32am"/>
    <s v="Stretch"/>
    <x v="5"/>
    <s v="Industry Platform"/>
    <s v="High Security Business Network"/>
    <s v="DEVIN R. (Devin) KEENAN"/>
    <s v="BLKHSBN:HW SP: Blockchain High Sec Bus Netwk Blmix"/>
    <x v="0"/>
    <m/>
  </r>
  <r>
    <s v="C0-OJCC0Z1"/>
    <x v="1"/>
    <s v="US Federal"/>
    <s v="CENTERS FOR DISEASE CONTROL AND PREVENTION"/>
    <s v="CDC - NCHS - Blockchain"/>
    <x v="3"/>
    <x v="1"/>
    <m/>
    <m/>
    <x v="1"/>
    <x v="12"/>
    <d v="2017-09-30T00:00:00"/>
    <s v="04/10/2017 06:27pm"/>
    <x v="3"/>
    <d v="2017-09-30T00:00:00"/>
    <n v="50000"/>
    <n v="4.9999999999999996E-2"/>
    <n v="12"/>
    <s v="06/29/2017 01:32am"/>
    <s v="Stretch"/>
    <x v="5"/>
    <s v="Industry Platform"/>
    <s v="High Security Business Network"/>
    <s v="DEVIN R. (Devin) KEENAN"/>
    <s v="BLKHSBN:HW SP: Blockchain High Sec Bus Netwk Blmix"/>
    <x v="0"/>
    <m/>
  </r>
  <r>
    <s v="71-15O3A8S"/>
    <x v="1"/>
    <s v="US Finance Service"/>
    <s v="GEICO CORPORATION"/>
    <s v="BlockChain"/>
    <x v="0"/>
    <x v="1"/>
    <m/>
    <m/>
    <x v="0"/>
    <x v="6"/>
    <d v="2017-12-30T00:00:00"/>
    <s v="03/31/2017 03:08pm"/>
    <x v="3"/>
    <d v="2017-12-30T00:00:00"/>
    <n v="50000"/>
    <n v="4.9999999999999996E-2"/>
    <n v="12"/>
    <s v="07/13/2017 01:32am"/>
    <s v="NIR"/>
    <x v="5"/>
    <s v="Industry Platform"/>
    <s v="High Security Business Network"/>
    <s v="John A. (John) Guerci"/>
    <s v="BLKHSBN:HW SP: Blockchain High Sec Bus Netwk Blmix"/>
    <x v="0"/>
    <m/>
  </r>
  <r>
    <s v="CX-QCKTZT6"/>
    <x v="1"/>
    <s v="US Finance Service"/>
    <s v="FACTORY MUTUAL INSURANCE CO"/>
    <s v="Bluemix and Blockchain on Bluemix"/>
    <x v="0"/>
    <x v="1"/>
    <m/>
    <m/>
    <x v="1"/>
    <x v="6"/>
    <d v="2017-08-25T00:00:00"/>
    <s v="04/21/2017 09:30am"/>
    <x v="3"/>
    <d v="2017-08-25T00:00:00"/>
    <n v="50000"/>
    <n v="4.9999999999999996E-2"/>
    <n v="12"/>
    <s v="07/20/2017 01:32am"/>
    <s v="Stretch"/>
    <x v="5"/>
    <s v="Industry Platform"/>
    <s v="High Security Business Network"/>
    <s v="ASHLEY (Ashley) MONASTIERO"/>
    <s v="CLOUD1:All Cloud Sales other than to Cloud SPs"/>
    <x v="0"/>
    <m/>
  </r>
  <r>
    <s v="CC-URWZNVB"/>
    <x v="1"/>
    <s v="US Public"/>
    <s v="SENTARA HEALTHCARE"/>
    <s v="Blockchain for Optima ACO"/>
    <x v="3"/>
    <x v="1"/>
    <m/>
    <m/>
    <x v="0"/>
    <x v="11"/>
    <d v="2017-10-27T00:00:00"/>
    <s v="04/20/2017 04:11pm"/>
    <x v="3"/>
    <d v="2017-10-27T00:00:00"/>
    <n v="50000"/>
    <n v="4.9999999999999996E-2"/>
    <n v="12"/>
    <s v="07/27/2017 01:32am"/>
    <s v="Stretch"/>
    <x v="5"/>
    <s v="Industry Platform"/>
    <s v="High Security Business Network"/>
    <s v="MATTHEW (Matt) PATERINI"/>
    <s v="CLOUD1:All Cloud Sales other than to Cloud SPs"/>
    <x v="0"/>
    <m/>
  </r>
  <r>
    <s v="2O-47HIST9"/>
    <x v="0"/>
    <s v="DACH"/>
    <s v="ZÜRICH IT SERVICE AG NIEDERLASSUNG FÜR DEUTSCHLAND"/>
    <s v="Blockchain fur Zurich Deutschland"/>
    <x v="0"/>
    <x v="1"/>
    <m/>
    <m/>
    <x v="1"/>
    <x v="6"/>
    <d v="2017-09-26T00:00:00"/>
    <s v="06/28/2017 05:09am"/>
    <x v="1"/>
    <d v="2017-09-26T00:00:00"/>
    <n v="50000"/>
    <n v="4.9999999999999996E-2"/>
    <n v="12"/>
    <s v="06/29/2017 01:32am"/>
    <s v="NIR"/>
    <x v="5"/>
    <s v="Industry Platform"/>
    <s v="IBM Support for Hyperledger Fabric"/>
    <s v="DATA WITHHELD"/>
    <s v="ZBLKPOC:HW SP: Blockchain Proof of Concept"/>
    <x v="0"/>
    <m/>
  </r>
  <r>
    <s v="TX-R5NUZVO"/>
    <x v="6"/>
    <s v="GCG"/>
    <s v="ICBC, SW DEVELOPMENT CENTER"/>
    <s v="Blockchain support offering"/>
    <x v="0"/>
    <x v="1"/>
    <m/>
    <m/>
    <x v="0"/>
    <x v="0"/>
    <d v="2017-12-22T00:00:00"/>
    <s v="04/07/2017 03:32am"/>
    <x v="1"/>
    <d v="2017-12-22T00:00:00"/>
    <n v="50000"/>
    <n v="4.9999999999999996E-2"/>
    <n v="12"/>
    <s v="04/20/2017 01:35am"/>
    <s v="Stretch"/>
    <x v="5"/>
    <s v="Industry Platform"/>
    <s v="IBM Support for Hyperledger Fabric"/>
    <s v="Hai Tao (Hai Tao) Zhang"/>
    <m/>
    <x v="0"/>
    <m/>
  </r>
  <r>
    <s v="KN-GBZT28B"/>
    <x v="0"/>
    <s v="UKI"/>
    <s v="DEPARTMENT FOR ENVIRONMENT, FOOD &amp; RURAL AFFAIRS"/>
    <s v="DEFRA - Blockchain"/>
    <x v="3"/>
    <x v="1"/>
    <m/>
    <m/>
    <x v="1"/>
    <x v="12"/>
    <d v="2017-08-13T00:00:00"/>
    <s v="05/15/2017 07:33am"/>
    <x v="1"/>
    <d v="2017-10-31T00:00:00"/>
    <n v="50000"/>
    <n v="4.9999999999999996E-2"/>
    <n v="12"/>
    <s v="05/18/2017 10:46am"/>
    <s v="NIR"/>
    <x v="5"/>
    <s v="Industry Platform"/>
    <m/>
    <s v="Richard (RICHARD) Finch"/>
    <s v="ISA-BankFMFS03-BackOfficeOps"/>
    <x v="0"/>
    <m/>
  </r>
  <r>
    <s v="U4-V0KAZC6"/>
    <x v="1"/>
    <s v="US Industrial"/>
    <s v="JABIL GLOBAL SERVICES, LLC"/>
    <s v="Jabil - POC for IoT, Blockchain and CryptoMarkers for tamper protection and provenance in Supply Chain"/>
    <x v="1"/>
    <x v="1"/>
    <m/>
    <m/>
    <x v="0"/>
    <x v="5"/>
    <d v="2017-10-27T00:00:00"/>
    <s v="05/10/2017 03:00pm"/>
    <x v="1"/>
    <d v="2017-10-27T00:00:00"/>
    <n v="50000"/>
    <n v="4.9999999999999996E-2"/>
    <n v="12"/>
    <s v="05/11/2017 01:32am"/>
    <s v="NIR"/>
    <x v="1"/>
    <s v="Platform &amp; Industry Solutions"/>
    <s v="IoT for Connected Products on Cloud"/>
    <s v="Les (Les) Botfa"/>
    <s v="EMBIoT:GBS Embed Internet of Things, ISA-ElecIS06CIOT-IOTElectrncs, WATSNIOT:Embedded: Watson Internet of Things - Co"/>
    <x v="0"/>
    <m/>
  </r>
  <r>
    <s v="LT-80MTQYC"/>
    <x v="1"/>
    <s v="US Communica/CSI"/>
    <s v="BRIGHTSTAR CORP"/>
    <s v="Brightstar Watson IOT fabric with Blockchain"/>
    <x v="2"/>
    <x v="1"/>
    <m/>
    <m/>
    <x v="0"/>
    <x v="3"/>
    <d v="2017-12-31T00:00:00"/>
    <s v="05/01/2017 10:50am"/>
    <x v="1"/>
    <d v="2017-12-31T00:00:00"/>
    <n v="50000"/>
    <n v="4.9999999999999996E-2"/>
    <n v="1"/>
    <s v="05/04/2017 01:31am"/>
    <s v="NIR"/>
    <x v="1"/>
    <s v="Platform &amp; Industry Solutions"/>
    <m/>
    <s v="Michael W. (Mike) Bischler"/>
    <s v="EMBMOBLE:GBS Embedded Mobile"/>
    <x v="0"/>
    <m/>
  </r>
  <r>
    <s v="WU-5OUIENX"/>
    <x v="1"/>
    <s v="US Communica/CSI"/>
    <s v="SPRINT"/>
    <s v="Sprint Watson IOT fabric with Blockchain"/>
    <x v="4"/>
    <x v="0"/>
    <s v="India"/>
    <s v="CIC India team has developed a small POC around supply chain of Mobile devices and is in discussion with the account team to show case it to the client."/>
    <x v="0"/>
    <x v="9"/>
    <d v="2017-12-31T00:00:00"/>
    <s v="05/01/2017 10:55am"/>
    <x v="1"/>
    <d v="2017-12-31T00:00:00"/>
    <n v="50000"/>
    <n v="4.9999999999999996E-2"/>
    <n v="1"/>
    <s v="05/04/2017 01:31am"/>
    <s v="NIR"/>
    <x v="1"/>
    <s v="Platform &amp; Industry Solutions"/>
    <m/>
    <s v="Michael W. (Mike) Bischler"/>
    <s v="EMBMOBLE:GBS Embedded Mobile"/>
    <x v="0"/>
    <m/>
  </r>
  <r>
    <s v="9G-W78ILFB"/>
    <x v="1"/>
    <s v="US Distribution"/>
    <s v="AMERISOURCEBERGEN SERVICES CORP"/>
    <s v="Blockchain POC - ASD"/>
    <x v="2"/>
    <x v="0"/>
    <s v="India"/>
    <s v="PoC on Reverse Logistics"/>
    <x v="0"/>
    <x v="3"/>
    <d v="2017-10-27T00:00:00"/>
    <s v="12/19/2016 09:44am"/>
    <x v="3"/>
    <d v="2017-10-27T00:00:00"/>
    <n v="50000"/>
    <n v="4.9999999999999996E-2"/>
    <n v="1"/>
    <s v="07/13/2017 01:32am"/>
    <s v="Key stretch"/>
    <x v="8"/>
    <s v="Watson Services"/>
    <s v="Watson POC Services (Formerly CVA)"/>
    <s v="Donna D. (Donna) Painter"/>
    <s v="EMBMOBLE:GBS Embedded Mobile, ZBLKPOC:HW SP: Blockchain Proof of Concept"/>
    <x v="0"/>
    <m/>
  </r>
  <r>
    <s v="DV-SI2WNNL"/>
    <x v="0"/>
    <s v="SPGI"/>
    <s v="ENGIE ESPAÑA"/>
    <s v="Blockchain_x000a_Virtual Agent_x000a_Watson - AI"/>
    <x v="4"/>
    <x v="1"/>
    <m/>
    <m/>
    <x v="0"/>
    <x v="8"/>
    <d v="2017-12-31T00:00:00"/>
    <s v="06/30/2017 04:51pm"/>
    <x v="3"/>
    <d v="2017-12-31T00:00:00"/>
    <n v="50000"/>
    <n v="4.9999999999999996E-2"/>
    <n v="12"/>
    <s v="07/11/2017 05:02am"/>
    <s v="Stretch"/>
    <x v="8"/>
    <s v="Watson Horizontal Applications"/>
    <s v="Watson Virtual Agent (WVA) Premium"/>
    <s v="Alfonso Javier (ALFONSO JAVIER) Lopez Arteaga"/>
    <s v="ISA-999-NoSolutionSold"/>
    <x v="0"/>
    <m/>
  </r>
  <r>
    <s v="6E-G60Y1HO"/>
    <x v="0"/>
    <s v="DACH"/>
    <s v="Sicpa S.A."/>
    <s v="Blockchain - Identity Mix - Zero Knowledge base_x000a_PoC directly with Rüschlikon then licencing"/>
    <x v="2"/>
    <x v="1"/>
    <m/>
    <m/>
    <x v="0"/>
    <x v="3"/>
    <d v="2017-10-20T00:00:00"/>
    <s v="10/19/2016 04:39am"/>
    <x v="3"/>
    <d v="2017-10-20T00:00:00"/>
    <n v="49000"/>
    <n v="4.8999999999999995E-2"/>
    <n v="12"/>
    <s v="07/27/2017 01:32am"/>
    <s v="NIR"/>
    <x v="7"/>
    <s v="Security Services"/>
    <s v="Services: People - Governance"/>
    <s v="DATA WITHHELD"/>
    <s v="BLKHSBN:HW SP: Blockchain High Sec Bus Netwk Blmix, ZBLKPOC:HW SP: Blockchain Proof of Concept"/>
    <x v="0"/>
    <m/>
  </r>
  <r>
    <s v="NH-IBQNR4Y"/>
    <x v="0"/>
    <s v="Nordic"/>
    <s v="NAV                                                                   "/>
    <s v="NAV: Blockchain PoC"/>
    <x v="3"/>
    <x v="1"/>
    <m/>
    <m/>
    <x v="2"/>
    <x v="12"/>
    <d v="2017-06-16T00:00:00"/>
    <s v="02/02/2017 01:01pm"/>
    <x v="6"/>
    <d v="2017-06-16T00:00:00"/>
    <n v="48193"/>
    <n v="4.8193E-2"/>
    <n v="3"/>
    <s v="06/29/2017 01:32am"/>
    <s v="Won"/>
    <x v="0"/>
    <s v="Cognitive Process Transformation"/>
    <s v="CPR: Blockchain Consulting"/>
    <s v="Ole Morten (Ole Morten) Boldevin"/>
    <s v="ISA-GovtPG30-SocialPrograms"/>
    <x v="0"/>
    <m/>
  </r>
  <r>
    <s v="89-LJ7X0BS"/>
    <x v="0"/>
    <s v="UKI"/>
    <s v="S&amp;P Global Ratings"/>
    <s v="S&amp;P Global - Bluemix Garage - Blockchain"/>
    <x v="2"/>
    <x v="1"/>
    <m/>
    <m/>
    <x v="0"/>
    <x v="3"/>
    <d v="2017-10-25T00:00:00"/>
    <s v="07/27/2017 01:07am"/>
    <x v="1"/>
    <d v="2017-10-25T00:00:00"/>
    <n v="48050"/>
    <n v="4.8049999999999995E-2"/>
    <n v="12"/>
    <s v="07/27/2017 01:32am"/>
    <s v="NIR"/>
    <x v="3"/>
    <s v="Cloud Developer Service"/>
    <s v="IBM Bluemix Garage - MVP"/>
    <s v="M. (MICHAEL) Blumenthal"/>
    <m/>
    <x v="0"/>
    <m/>
  </r>
  <r>
    <s v="GX-TPBNTW4"/>
    <x v="3"/>
    <s v="SSA"/>
    <s v="TRANSPORTADORA COMERCIAL COLOMBIA S A"/>
    <s v="Blockchain Transportes"/>
    <x v="2"/>
    <x v="1"/>
    <m/>
    <m/>
    <x v="0"/>
    <x v="7"/>
    <d v="2017-10-27T00:00:00"/>
    <s v="05/12/2017 08:27pm"/>
    <x v="3"/>
    <d v="2017-10-27T00:00:00"/>
    <n v="48000"/>
    <n v="4.8000000000000001E-2"/>
    <n v="36"/>
    <s v="07/06/2017 01:32am"/>
    <s v="Stretch"/>
    <x v="3"/>
    <s v="Cloud Developer Service"/>
    <s v="IBM Bluemix Local - API Connect"/>
    <s v="CATALINA DEL PILAR (CATALINA DEL PILAR) PINZON SUAREZ"/>
    <s v="CLOUD1:All Cloud Sales other than to Cloud SPs"/>
    <x v="0"/>
    <m/>
  </r>
  <r>
    <s v="42-A5ON022"/>
    <x v="5"/>
    <s v="Japan"/>
    <s v="BANK OF IWATE, LTD., THE"/>
    <s v="Blockchain 本番開発"/>
    <x v="0"/>
    <x v="1"/>
    <m/>
    <m/>
    <x v="1"/>
    <x v="0"/>
    <d v="2017-08-30T00:00:00"/>
    <s v="02/06/2017 10:06am"/>
    <x v="3"/>
    <d v="2017-09-11T00:00:00"/>
    <n v="47619"/>
    <n v="4.7618999999999995E-2"/>
    <n v="6"/>
    <s v="04/20/2017 01:32am"/>
    <s v="Stretch"/>
    <x v="3"/>
    <s v="Cloud Developer Service"/>
    <s v="IBM Bluemix Garage - Architecture"/>
    <s v="Akio (AKIO) Koike"/>
    <s v="ASASERVC:Cloud Business Solution (CBS), BLUEMIXX:GBS Bluemix Custom Application Services, ISA-BankFS08-Blockchain"/>
    <x v="0"/>
    <m/>
  </r>
  <r>
    <s v="NX-8EUYU2K"/>
    <x v="5"/>
    <s v="Japan"/>
    <s v="SENSHU IKEDA BANK,LTD., THE"/>
    <s v="池田泉州　BlockChain"/>
    <x v="0"/>
    <x v="1"/>
    <m/>
    <m/>
    <x v="1"/>
    <x v="0"/>
    <d v="2017-09-10T00:00:00"/>
    <s v="06/11/2017 08:32pm"/>
    <x v="1"/>
    <d v="2017-09-10T00:00:00"/>
    <n v="47619"/>
    <n v="4.7618999999999995E-2"/>
    <n v="6"/>
    <s v="06/15/2017 01:32am"/>
    <s v="Stretch"/>
    <x v="3"/>
    <s v="Cloud Developer Service"/>
    <s v="IBM Bluemix Garage - Bluemix Migration Project"/>
    <s v="Mitsuhiro (MITSUHIRO) Hirai"/>
    <s v="ISA-BankFMFS03CST-CoreBankMod"/>
    <x v="0"/>
    <m/>
  </r>
  <r>
    <s v="D9-FQ2XDES"/>
    <x v="5"/>
    <s v="Japan"/>
    <s v="D.A.CONSORTIUM INC."/>
    <s v="Blockchain for ad tech"/>
    <x v="4"/>
    <x v="1"/>
    <m/>
    <m/>
    <x v="2"/>
    <x v="9"/>
    <d v="2017-04-14T00:00:00"/>
    <s v="08/30/2016 11:20pm"/>
    <x v="6"/>
    <d v="2017-04-14T00:00:00"/>
    <n v="47619"/>
    <n v="4.7618999999999995E-2"/>
    <n v="12"/>
    <s v="04/20/2017 01:32am"/>
    <s v="Won"/>
    <x v="3"/>
    <s v="Cloud Developer Service"/>
    <s v="IBM Bluemix Garage - MVP"/>
    <s v="Kei (KEI) Tsurumi"/>
    <s v="ISA-PharmPL90-EnterpriseModern"/>
    <x v="0"/>
    <m/>
  </r>
  <r>
    <s v="6U-47I71OV"/>
    <x v="5"/>
    <s v="Japan"/>
    <s v="TOYOTSU SYSCOM                                                        "/>
    <s v="ブロックチェーン活用検討"/>
    <x v="1"/>
    <x v="1"/>
    <m/>
    <m/>
    <x v="1"/>
    <x v="1"/>
    <d v="2017-08-09T00:00:00"/>
    <d v="2017-05-10T00:00:00"/>
    <x v="1"/>
    <d v="2017-08-09T00:00:00"/>
    <n v="47619"/>
    <n v="4.7618999999999995E-2"/>
    <n v="3"/>
    <d v="2017-05-11T00:00:00"/>
    <s v="Stretch"/>
    <x v="0"/>
    <s v="Cog Process Trnsfmtn"/>
    <s v="CPR: Blockchain Consulting"/>
    <s v="MULTIPLECLIENTREP"/>
    <m/>
    <x v="0"/>
    <m/>
  </r>
  <r>
    <s v="L0-L6XVAEA"/>
    <x v="5"/>
    <s v="Japan"/>
    <s v="SHIKOKU BANK LTD., THE                                                "/>
    <s v="四国アライアンス　地域通貨　試行"/>
    <x v="0"/>
    <x v="1"/>
    <m/>
    <m/>
    <x v="1"/>
    <x v="0"/>
    <d v="2017-09-29T00:00:00"/>
    <d v="2017-06-19T00:00:00"/>
    <x v="1"/>
    <d v="2017-09-29T00:00:00"/>
    <n v="47619"/>
    <n v="4.7618999999999995E-2"/>
    <n v="3"/>
    <d v="2017-06-22T00:00:00"/>
    <s v="Stretch"/>
    <x v="0"/>
    <s v="Cog Process Trnsfmtn"/>
    <s v="CPR: Blockchain Consulting"/>
    <s v="Masuda, Wataru"/>
    <s v="*"/>
    <x v="0"/>
    <m/>
  </r>
  <r>
    <s v="IW-J3PHEUE"/>
    <x v="5"/>
    <s v="Japan"/>
    <s v="TOYOTA TSUSHO CORPORATION                                             "/>
    <s v="ブロックチェーン活用検討"/>
    <x v="1"/>
    <x v="1"/>
    <m/>
    <m/>
    <x v="1"/>
    <x v="1"/>
    <d v="2017-08-09T00:00:00"/>
    <d v="2017-05-10T00:00:00"/>
    <x v="3"/>
    <d v="2017-08-09T00:00:00"/>
    <n v="47619"/>
    <n v="4.7618999999999995E-2"/>
    <n v="3"/>
    <d v="2017-06-29T00:00:00"/>
    <s v="Stretch"/>
    <x v="0"/>
    <s v="Cog Process Trnsfmtn"/>
    <s v="CPR: Blockchain Consulting"/>
    <s v="Inoue, Michihiro"/>
    <m/>
    <x v="0"/>
    <m/>
  </r>
  <r>
    <s v="FD-SYH45MC"/>
    <x v="5"/>
    <s v="Japan"/>
    <s v="SHINKIN BANKS INFORMATION SYSTEM C"/>
    <s v="BlockChain POC"/>
    <x v="0"/>
    <x v="1"/>
    <m/>
    <m/>
    <x v="1"/>
    <x v="0"/>
    <d v="2017-09-29T00:00:00"/>
    <s v="06/19/2017 01:31am"/>
    <x v="3"/>
    <d v="2017-09-29T00:00:00"/>
    <n v="47619"/>
    <n v="4.7618999999999995E-2"/>
    <n v="3"/>
    <s v="06/29/2017 01:32am"/>
    <s v="Stretch"/>
    <x v="0"/>
    <s v="Cognitive Process Transformation"/>
    <s v="CPR: Blockchain Consulting"/>
    <s v="Wataru (WATARU) Masuda"/>
    <s v="ISA-BankFS08-Blockchain"/>
    <x v="0"/>
    <m/>
  </r>
  <r>
    <s v="XX-W7Y0M43"/>
    <x v="5"/>
    <s v="Japan"/>
    <s v="CTC/CTC"/>
    <s v="【BPOI】GBS_CTC_金融本部_Hyperledger"/>
    <x v="6"/>
    <x v="1"/>
    <m/>
    <m/>
    <x v="1"/>
    <x v="10"/>
    <d v="2017-07-31T00:00:00"/>
    <s v="03/13/2017 07:32am"/>
    <x v="0"/>
    <d v="2017-07-31T00:00:00"/>
    <n v="47619"/>
    <n v="4.7618999999999995E-2"/>
    <n v="2"/>
    <s v="07/06/2017 01:32am"/>
    <s v="Key stretch"/>
    <x v="2"/>
    <s v="Infrastructure Services"/>
    <s v="6941-94Z IBM CLD Advisory Svcs,Ongoing Support (GTS BU)"/>
    <s v="Yoshihiro (YOSHIHIRO) Hayakawa"/>
    <s v="NONE:No code/solution involved"/>
    <x v="0"/>
    <m/>
  </r>
  <r>
    <s v="0D-ELBFH22"/>
    <x v="5"/>
    <s v="Japan"/>
    <s v="SUMITCLUB"/>
    <s v="ダイナースカードBlockChain検証（ID管理）"/>
    <x v="0"/>
    <x v="1"/>
    <m/>
    <m/>
    <x v="1"/>
    <x v="0"/>
    <d v="2017-09-30T00:00:00"/>
    <s v="06/01/2017 07:14am"/>
    <x v="3"/>
    <d v="2017-09-30T00:00:00"/>
    <n v="47619"/>
    <n v="4.7618999999999995E-2"/>
    <n v="3"/>
    <s v="07/27/2017 01:31am"/>
    <s v="Stretch"/>
    <x v="5"/>
    <s v="Watson FSS Core"/>
    <s v="Do Not Use - GPP WFAL"/>
    <s v="Kohei (KOHEI) Negishi"/>
    <s v="ISA-BankInsFS09RC-Risk&amp;Comp"/>
    <x v="0"/>
    <m/>
  </r>
  <r>
    <s v="NH-N6MDP5W"/>
    <x v="5"/>
    <s v="Japan"/>
    <s v="NTT COMWARE CORPORATION"/>
    <s v="Blockchain PoC Phase2"/>
    <x v="4"/>
    <x v="1"/>
    <m/>
    <m/>
    <x v="2"/>
    <x v="9"/>
    <d v="2017-06-16T00:00:00"/>
    <s v="02/01/2017 02:14am"/>
    <x v="6"/>
    <d v="2017-06-30T00:00:00"/>
    <n v="47476"/>
    <n v="4.7475999999999997E-2"/>
    <n v="2"/>
    <s v="06/22/2017 01:32am"/>
    <s v="Won"/>
    <x v="0"/>
    <s v="Cognitive Process Transformation"/>
    <s v="CBDS: Watson IoT - Next Gen Supply Chain"/>
    <s v="Daizo (DAIZO) Tabuchi"/>
    <s v="ISA-TMECS11-CloudITAgility, VDPCand:Value Driven Proposal Candidate, VDPCnfm:Value Driven Proposal Confirm"/>
    <x v="0"/>
    <m/>
  </r>
  <r>
    <s v="R5-HJ2PEOM"/>
    <x v="0"/>
    <s v="UKI"/>
    <s v="KPMG LLP"/>
    <s v="Blockchain Garage"/>
    <x v="6"/>
    <x v="1"/>
    <m/>
    <m/>
    <x v="0"/>
    <x v="10"/>
    <d v="2017-12-15T00:00:00"/>
    <s v="05/04/2017 12:05pm"/>
    <x v="3"/>
    <d v="2017-12-15T00:00:00"/>
    <n v="46500"/>
    <n v="4.65E-2"/>
    <n v="12"/>
    <s v="07/27/2017 01:32am"/>
    <s v="Stretch"/>
    <x v="3"/>
    <s v="Cloud Developer Service"/>
    <s v="IBM Bluemix Garage - MVP"/>
    <s v="R. A. (Rob) Sanderson"/>
    <s v="ZBLKPOC:HW SP: Blockchain Proof of Concept"/>
    <x v="0"/>
    <m/>
  </r>
  <r>
    <s v="AM-Z9P2LZ5"/>
    <x v="0"/>
    <s v="UKI"/>
    <s v="DEFRA DEFRA FINANCE AREA 1C"/>
    <s v="17G-DTF2b: Digital Transformation - Livestock Information Programme Blockchain PoC"/>
    <x v="3"/>
    <x v="1"/>
    <m/>
    <m/>
    <x v="1"/>
    <x v="12"/>
    <d v="2017-09-22T00:00:00"/>
    <s v="06/26/2015 05:03am"/>
    <x v="3"/>
    <d v="2017-12-31T00:00:00"/>
    <n v="46500"/>
    <n v="4.65E-2"/>
    <n v="3"/>
    <s v="07/27/2017 01:32am"/>
    <s v="Key stretch"/>
    <x v="0"/>
    <s v="Cloud Application Innovation"/>
    <s v="CAI BDS Enhancement Services - Portfolio Services"/>
    <s v="Wendy (Wendy) Rossiter"/>
    <s v="IGSPN:Procurement NONE - No 3rd Party Supplier, ISA-GovtPG81-CitizenEngagement"/>
    <x v="0"/>
    <m/>
  </r>
  <r>
    <s v="5L-QNZ0QPE"/>
    <x v="0"/>
    <s v="UKI"/>
    <s v="NEXT PLC"/>
    <s v="Blockchain for NEX"/>
    <x v="2"/>
    <x v="1"/>
    <m/>
    <m/>
    <x v="0"/>
    <x v="3"/>
    <d v="2017-12-28T00:00:00"/>
    <s v="03/16/2017 10:46am"/>
    <x v="1"/>
    <d v="2017-12-28T00:00:00"/>
    <n v="46500"/>
    <n v="4.65E-2"/>
    <n v="12"/>
    <s v="03/23/2017 02:32am"/>
    <s v="NIR"/>
    <x v="0"/>
    <s v="Cognitive Process Transformation"/>
    <m/>
    <s v="Nicholas (NICHOLAS) Penn"/>
    <m/>
    <x v="0"/>
    <m/>
  </r>
  <r>
    <s v="LX-BYNSHVS"/>
    <x v="0"/>
    <s v="UKI"/>
    <s v="RSA INSURANCE GROUP PLC"/>
    <s v="Blockchain PoC"/>
    <x v="0"/>
    <x v="1"/>
    <m/>
    <m/>
    <x v="0"/>
    <x v="6"/>
    <d v="2017-12-10T00:00:00"/>
    <s v="02/10/2017 05:21am"/>
    <x v="1"/>
    <d v="2017-12-10T00:00:00"/>
    <n v="46500"/>
    <n v="4.65E-2"/>
    <n v="12"/>
    <s v="06/12/2017 11:31am"/>
    <s v="Stretch"/>
    <x v="0"/>
    <s v="Cognitive Process Transformation"/>
    <m/>
    <s v="Alex (ALEXANDER) Veitch"/>
    <m/>
    <x v="0"/>
    <m/>
  </r>
  <r>
    <s v="PY-ZAFQ85M"/>
    <x v="0"/>
    <s v="UKI"/>
    <s v="Everledger Limited"/>
    <s v="Scaling Blockchain Environment Project. Possible SAN health check and storage opp to follow."/>
    <x v="0"/>
    <x v="1"/>
    <m/>
    <m/>
    <x v="1"/>
    <x v="0"/>
    <d v="2017-09-30T00:00:00"/>
    <s v="02/14/2017 11:12am"/>
    <x v="4"/>
    <d v="2017-09-30T00:00:00"/>
    <n v="46500"/>
    <n v="4.65E-2"/>
    <n v="1"/>
    <s v="02/16/2017 01:31am"/>
    <s v="NIR"/>
    <x v="4"/>
    <s v="Storage"/>
    <s v="SAN - Midrange Switches"/>
    <s v="William Benjamin (WILLIAM) Glendon"/>
    <s v="CLOUD1:All Cloud Sales other than to Cloud SPs"/>
    <x v="0"/>
    <m/>
  </r>
  <r>
    <s v="G6-P7J0F0V"/>
    <x v="3"/>
    <s v="Brazil"/>
    <s v="CARREFOUR COMERCIO E INDUSTRIA LTDA"/>
    <s v="Blockchain - Garagem"/>
    <x v="2"/>
    <x v="1"/>
    <m/>
    <m/>
    <x v="0"/>
    <x v="3"/>
    <d v="2017-11-30T00:00:00"/>
    <s v="02/23/2017 01:53pm"/>
    <x v="3"/>
    <d v="2017-11-30T00:00:00"/>
    <n v="45567"/>
    <n v="4.5566999999999996E-2"/>
    <n v="3"/>
    <s v="07/20/2017 01:32am"/>
    <s v="Stretch"/>
    <x v="0"/>
    <s v="Cognitive Process Transformation"/>
    <s v="CPR: Blockchain Consulting"/>
    <s v="Regina Helena Frasson (REGINA HELENA) Nori"/>
    <s v="ZBLKPOC:HW SP: Blockchain Proof of Concept"/>
    <x v="0"/>
    <m/>
  </r>
  <r>
    <s v="3E-S2HPXW8"/>
    <x v="0"/>
    <s v="France"/>
    <s v="FAURECIA SERVICES GROUPE"/>
    <s v="Blockchain for supply chain"/>
    <x v="1"/>
    <x v="1"/>
    <m/>
    <m/>
    <x v="1"/>
    <x v="1"/>
    <d v="2017-09-15T00:00:00"/>
    <s v="03/07/2017 02:00pm"/>
    <x v="1"/>
    <d v="2017-12-15T00:00:00"/>
    <n v="45000"/>
    <n v="4.4999999999999998E-2"/>
    <n v="12"/>
    <s v="04/20/2017 01:32am"/>
    <s v="At Risk"/>
    <x v="3"/>
    <s v="Cloud Developer Service"/>
    <s v="IBM Bluemix Garage - MVP"/>
    <s v="Isabelle (ISABELLE) Bessiere"/>
    <s v="ISA-AutoIS07-DigitSupplyChain"/>
    <x v="0"/>
    <m/>
  </r>
  <r>
    <s v="S5-T30AGEL"/>
    <x v="1"/>
    <s v="US Industrial"/>
    <s v="BAYER HEALTHCARE LLC"/>
    <s v="Blockchain - Finance Accounting"/>
    <x v="3"/>
    <x v="1"/>
    <m/>
    <m/>
    <x v="1"/>
    <x v="11"/>
    <d v="2017-09-29T00:00:00"/>
    <s v="03/20/2017 04:05pm"/>
    <x v="3"/>
    <d v="2017-09-29T00:00:00"/>
    <n v="45000"/>
    <n v="4.4999999999999998E-2"/>
    <n v="12"/>
    <s v="07/13/2017 01:32am"/>
    <s v="Stretch"/>
    <x v="2"/>
    <s v="Infrastructure Services"/>
    <s v="6950-16G GTS MHAS Split for Commerce Managed Hosted"/>
    <s v="Robert K. (Robert) Hogg"/>
    <s v="BLKHSBN:HW SP: Blockchain High Sec Bus Netwk Blmix"/>
    <x v="0"/>
    <m/>
  </r>
  <r>
    <s v="LD-TNTYKNW"/>
    <x v="2"/>
    <s v="ISA"/>
    <s v="VFS GLOBAL SERVICES PRIVATE LIMITED"/>
    <s v="Blockchain"/>
    <x v="5"/>
    <x v="1"/>
    <m/>
    <m/>
    <x v="0"/>
    <x v="10"/>
    <d v="2017-10-28T00:00:00"/>
    <s v="05/31/2017 06:07am"/>
    <x v="1"/>
    <d v="2017-10-28T00:00:00"/>
    <n v="44444"/>
    <n v="4.4443999999999997E-2"/>
    <n v="12"/>
    <s v="07/22/2017 06:59am"/>
    <s v="Stretch"/>
    <x v="9"/>
    <s v="Analytics Platform"/>
    <s v="Bluemix Lift"/>
    <s v="Nitin (Nitin) Vinzuda"/>
    <s v="ISA-999-NoSolutionSold"/>
    <x v="0"/>
    <m/>
  </r>
  <r>
    <s v="OY-HQKKLGL"/>
    <x v="2"/>
    <s v="ISA"/>
    <s v="SBI GENERAL INSURANCE COMPANY LIMITED"/>
    <s v="Chatbot, API, Blockchain"/>
    <x v="5"/>
    <x v="1"/>
    <m/>
    <m/>
    <x v="0"/>
    <x v="6"/>
    <d v="2017-10-11T00:00:00"/>
    <s v="06/08/2017 05:10am"/>
    <x v="3"/>
    <d v="2017-10-11T00:00:00"/>
    <n v="44444"/>
    <n v="4.4443999999999997E-2"/>
    <n v="12"/>
    <s v="07/22/2017 06:59am"/>
    <s v="Stretch"/>
    <x v="9"/>
    <s v="Analytics Platform"/>
    <s v="Bluemix Lift"/>
    <s v="Sandesh V. (Sandesh) Potdar"/>
    <s v="CLOUD1:All Cloud Sales other than to Cloud SPs"/>
    <x v="0"/>
    <m/>
  </r>
  <r>
    <s v="FV-ZNX9Z8G"/>
    <x v="2"/>
    <s v="ISA"/>
    <s v="Chesterfield &amp; Baggins India Private Limited"/>
    <s v="IBM Blockchain"/>
    <x v="5"/>
    <x v="1"/>
    <m/>
    <m/>
    <x v="1"/>
    <x v="0"/>
    <d v="2017-08-29T00:00:00"/>
    <s v="05/31/2017 02:28am"/>
    <x v="3"/>
    <d v="2017-08-29T00:00:00"/>
    <n v="44444"/>
    <n v="4.4443999999999997E-2"/>
    <n v="12"/>
    <s v="07/13/2017 01:44am"/>
    <s v="NIR"/>
    <x v="3"/>
    <s v="Cloud Developer Service"/>
    <s v="Bluemix Public Subscription"/>
    <s v="SANJEEV (SANJEEV) KUMAR"/>
    <s v="ISA-BankFS08-Blockchain"/>
    <x v="0"/>
    <m/>
  </r>
  <r>
    <s v="94-J23WMLO"/>
    <x v="2"/>
    <s v="ISA"/>
    <s v="TATA COMMUNICATIONS LIMITED"/>
    <s v="Tata Communications Blockchain POC"/>
    <x v="5"/>
    <x v="1"/>
    <m/>
    <m/>
    <x v="1"/>
    <x v="9"/>
    <d v="2017-09-30T00:00:00"/>
    <s v="04/24/2017 10:04am"/>
    <x v="4"/>
    <d v="2017-09-30T00:00:00"/>
    <n v="44444"/>
    <n v="4.4443999999999997E-2"/>
    <n v="3"/>
    <s v="06/09/2017 10:33am"/>
    <s v="NIR"/>
    <x v="0"/>
    <s v="Cognitive Process Transformation"/>
    <m/>
    <s v="MAKARAND P. (MAK) ZURALE"/>
    <m/>
    <x v="0"/>
    <m/>
  </r>
  <r>
    <s v="CD-9EBAUWM"/>
    <x v="2"/>
    <s v="ANZ"/>
    <s v="Commonwealth Bank of Australia"/>
    <s v="CBA Blockchain in supply chain with institutional bank design thinking workshop"/>
    <x v="0"/>
    <x v="1"/>
    <m/>
    <m/>
    <x v="0"/>
    <x v="0"/>
    <d v="2017-11-30T00:00:00"/>
    <s v="05/02/2017 04:44am"/>
    <x v="1"/>
    <d v="2017-11-30T00:00:00"/>
    <n v="43400"/>
    <n v="4.3400000000000001E-2"/>
    <n v="12"/>
    <s v="05/04/2017 01:31am"/>
    <s v="NIR"/>
    <x v="0"/>
    <s v="Cognitive Process Transformation"/>
    <m/>
    <s v="HARRY C. (Harry) YUEN"/>
    <s v="ISA-BankFMFS03-BackOfficeOps"/>
    <x v="0"/>
    <m/>
  </r>
  <r>
    <s v="2D-MPGTFQ3"/>
    <x v="6"/>
    <s v="GCG"/>
    <s v="CHINA MOBILE GROUP GUANGDONG CO., LTD"/>
    <s v="GMCC good-safety blockchain project"/>
    <x v="4"/>
    <x v="1"/>
    <m/>
    <m/>
    <x v="0"/>
    <x v="9"/>
    <d v="2017-10-26T00:00:00"/>
    <s v="07/07/2017 12:24am"/>
    <x v="1"/>
    <d v="2017-10-26T00:00:00"/>
    <n v="42875"/>
    <n v="4.2874999999999996E-2"/>
    <n v="12"/>
    <s v="07/13/2017 01:32am"/>
    <s v="NIR"/>
    <x v="0"/>
    <s v="Cloud Application Innovation"/>
    <s v="CAI IBM IGNITE Quality &amp; Test - Enterprise Application"/>
    <s v="Wen (Wen) Zhou"/>
    <s v="ISA-A&amp;DIS03SMO-SvcMgmtOpt"/>
    <x v="0"/>
    <m/>
  </r>
  <r>
    <s v="C5-W09K4EH"/>
    <x v="0"/>
    <s v="France"/>
    <s v="SCHNEIDER ELECTRIC INDUSTRIES SAS"/>
    <s v="RFS / Blockchain POC #2 GBS/GTS"/>
    <x v="1"/>
    <x v="1"/>
    <m/>
    <m/>
    <x v="1"/>
    <x v="5"/>
    <d v="2017-09-24T00:00:00"/>
    <s v="06/26/2017 10:41am"/>
    <x v="5"/>
    <d v="2017-09-24T00:00:00"/>
    <n v="42300"/>
    <n v="4.2299999999999997E-2"/>
    <n v="12"/>
    <s v="07/20/2017 01:32am"/>
    <s v="At Risk"/>
    <x v="2"/>
    <s v="Infrastructure Services"/>
    <s v="6941-98W (O) IBM Application Hosting Solutions"/>
    <s v="Laurent (LAURENT) Leger"/>
    <s v="ZBLKPOC:HW SP: Blockchain Proof of Concept"/>
    <x v="0"/>
    <m/>
  </r>
  <r>
    <s v="YD-OHIC7W2"/>
    <x v="5"/>
    <s v="Japan"/>
    <s v="AEON FINANCIAL SERVICE CO.,LTD."/>
    <s v="blockchain技術検証プロジェクト（先行分）"/>
    <x v="2"/>
    <x v="1"/>
    <m/>
    <m/>
    <x v="2"/>
    <x v="3"/>
    <d v="2017-06-16T00:00:00"/>
    <s v="05/19/2017 06:27am"/>
    <x v="6"/>
    <d v="2017-06-30T00:00:00"/>
    <n v="41905"/>
    <n v="4.1904999999999998E-2"/>
    <n v="1"/>
    <s v="06/26/2017 05:48am"/>
    <s v="Won"/>
    <x v="0"/>
    <s v="Cognitive Process Transformation"/>
    <s v="CPR: Blockchain Consulting"/>
    <s v="Tetsuji (TETSUJI) Sanada"/>
    <s v="ISA-BankFS08-Blockchain"/>
    <x v="0"/>
    <m/>
  </r>
  <r>
    <s v="G6-SK21MHZ"/>
    <x v="3"/>
    <s v="SSA"/>
    <s v="BANCO DEL PACIFICO S.A."/>
    <s v="Blockchain Opp - Smart Contract"/>
    <x v="0"/>
    <x v="1"/>
    <m/>
    <m/>
    <x v="0"/>
    <x v="0"/>
    <d v="2017-12-18T00:00:00"/>
    <s v="04/28/2017 02:00pm"/>
    <x v="1"/>
    <d v="2017-12-18T00:00:00"/>
    <n v="40800"/>
    <n v="4.0799999999999996E-2"/>
    <n v="12"/>
    <s v="07/10/2017 02:27pm"/>
    <s v="Stretch"/>
    <x v="3"/>
    <s v="Cloud Developer Service"/>
    <s v="Bluemix Public Subscription"/>
    <s v="Isvel (Isvel) Lopez"/>
    <s v="ISA-999-NoSolutionSold"/>
    <x v="0"/>
    <m/>
  </r>
  <r>
    <s v="NN-655HH29"/>
    <x v="1"/>
    <s v="US Communica/CSI"/>
    <s v="FLEETCOR TECHNOLOGIES INC"/>
    <s v="Blockchain Smart Contracts &amp; Payments Engine MVP: Lab Services"/>
    <x v="6"/>
    <x v="1"/>
    <m/>
    <m/>
    <x v="0"/>
    <x v="10"/>
    <d v="2017-10-20T00:00:00"/>
    <s v="04/04/2017 02:07pm"/>
    <x v="0"/>
    <d v="2017-10-20T00:00:00"/>
    <n v="40000"/>
    <n v="0.04"/>
    <n v="1"/>
    <s v="07/13/2017 01:32am"/>
    <s v="At Risk"/>
    <x v="3"/>
    <s v="Cloud Developer Service"/>
    <s v="IBM Bluemix Garage - Architecture"/>
    <s v="STACIE (Stacie) CRISP"/>
    <s v="CLOUD1:All Cloud Sales other than to Cloud SPs"/>
    <x v="0"/>
    <m/>
  </r>
  <r>
    <s v="V5-1X3GZFY"/>
    <x v="0"/>
    <s v="France"/>
    <s v="ORANGE"/>
    <s v="Blockchain Project"/>
    <x v="4"/>
    <x v="1"/>
    <m/>
    <m/>
    <x v="0"/>
    <x v="9"/>
    <d v="2017-11-17T00:00:00"/>
    <s v="04/11/2017 10:10am"/>
    <x v="1"/>
    <d v="2017-11-17T00:00:00"/>
    <n v="40000"/>
    <n v="0.04"/>
    <n v="12"/>
    <s v="04/20/2017 01:32am"/>
    <s v="At Risk"/>
    <x v="3"/>
    <s v="Cloud Developer Service"/>
    <s v="IBM Bluemix Garage - MVP"/>
    <s v="Anne (Anne) Gaubert"/>
    <s v="CLDHADR:CLD&amp;COG: Cloud for high availability &amp; DR"/>
    <x v="0"/>
    <m/>
  </r>
  <r>
    <s v="24-QY3FX06"/>
    <x v="3"/>
    <s v="SSA"/>
    <s v="BANCO DEL ESTADO DE CHILE"/>
    <s v="Blockchain: FOGAPE"/>
    <x v="0"/>
    <x v="1"/>
    <m/>
    <m/>
    <x v="1"/>
    <x v="0"/>
    <d v="2017-09-29T00:00:00"/>
    <s v="02/07/2017 05:55am"/>
    <x v="3"/>
    <d v="2017-09-29T00:00:00"/>
    <n v="40000"/>
    <n v="0.04"/>
    <n v="12"/>
    <s v="07/13/2017 01:32am"/>
    <s v="Stretch"/>
    <x v="3"/>
    <s v="Cloud Developer Service"/>
    <s v="IBM Bluemix Garage - MVP"/>
    <s v="JOSE MIGUEL (JOSE MIGUEL) SELMAN GREZ"/>
    <s v="CLOUD1:All Cloud Sales other than to Cloud SPs"/>
    <x v="0"/>
    <m/>
  </r>
  <r>
    <s v="DC-NCU7T89"/>
    <x v="1"/>
    <s v="US Finance Service"/>
    <s v="UnitedHealth Group"/>
    <s v="Blockchain Garage"/>
    <x v="0"/>
    <x v="1"/>
    <m/>
    <m/>
    <x v="1"/>
    <x v="6"/>
    <d v="2017-09-08T00:00:00"/>
    <s v="05/12/2017 04:00pm"/>
    <x v="3"/>
    <d v="2017-09-08T00:00:00"/>
    <n v="40000"/>
    <n v="0.04"/>
    <n v="12"/>
    <s v="07/06/2017 01:32am"/>
    <s v="Key stretch"/>
    <x v="3"/>
    <s v="Lab Services"/>
    <s v="Software Services - Bluemix Garage"/>
    <s v="John W. (John) DuBois"/>
    <s v="DEVCNAPP:CLD&amp;COG: Develop cloud native apps"/>
    <x v="0"/>
    <m/>
  </r>
  <r>
    <s v="K6-V7XMVXT"/>
    <x v="0"/>
    <s v="DACH"/>
    <s v="Leisure Cargo GmbH"/>
    <s v="Blockchain"/>
    <x v="2"/>
    <x v="1"/>
    <m/>
    <m/>
    <x v="1"/>
    <x v="7"/>
    <d v="2017-09-18T00:00:00"/>
    <s v="11/23/2016 11:54am"/>
    <x v="1"/>
    <d v="2017-09-18T00:00:00"/>
    <n v="40000"/>
    <n v="0.04"/>
    <n v="12"/>
    <s v="02/27/2017 03:58am"/>
    <s v="Stretch"/>
    <x v="3"/>
    <s v="Cloud Developer Service"/>
    <m/>
    <s v="DATA WITHHELD"/>
    <m/>
    <x v="0"/>
    <m/>
  </r>
  <r>
    <s v="BP1-UK-CWFN8P1"/>
    <x v="2"/>
    <s v="ASEAN"/>
    <s v="BANPU PUBLIC COMPANY LIMITED                                          "/>
    <s v="Blockchain"/>
    <x v="1"/>
    <x v="1"/>
    <m/>
    <m/>
    <x v="0"/>
    <x v="2"/>
    <d v="2017-12-28T00:00:00"/>
    <d v="2017-06-02T00:00:00"/>
    <x v="3"/>
    <d v="2017-12-28T00:00:00"/>
    <n v="40000"/>
    <n v="0.04"/>
    <n v="12"/>
    <d v="2017-07-25T00:00:00"/>
    <s v="NIR"/>
    <x v="0"/>
    <s v="Cog Process Trnsfmtn"/>
    <s v="CPR: Blockchain - Apple"/>
    <s v="MULTIPLECLIENTREP"/>
    <m/>
    <x v="0"/>
    <m/>
  </r>
  <r>
    <s v="FN-E2BANYV"/>
    <x v="0"/>
    <s v="BeNeLux"/>
    <s v="ioDigital"/>
    <s v="blockchain"/>
    <x v="6"/>
    <x v="1"/>
    <m/>
    <m/>
    <x v="1"/>
    <x v="10"/>
    <d v="2017-09-13T00:00:00"/>
    <s v="04/19/2017 03:55am"/>
    <x v="4"/>
    <d v="2017-09-13T00:00:00"/>
    <n v="40000"/>
    <n v="0.04"/>
    <n v="12"/>
    <s v="04/20/2017 01:32am"/>
    <s v="NIR"/>
    <x v="0"/>
    <s v="Cognitive Process Transformation"/>
    <s v="CPR: Blockchain Consulting"/>
    <s v="Ronald (RONALD) Teijken"/>
    <s v="CLOUD1:All Cloud Sales other than to Cloud SPs"/>
    <x v="0"/>
    <m/>
  </r>
  <r>
    <s v="4Y-OY1YY91"/>
    <x v="0"/>
    <s v="BeNeLux"/>
    <s v="MINISTERIE VAN ECONOMISCHE ZAKEN"/>
    <s v="Blockchain Havenbedrijf Gemeente Rdam MinEZ RVO"/>
    <x v="3"/>
    <x v="1"/>
    <m/>
    <m/>
    <x v="0"/>
    <x v="12"/>
    <d v="2017-10-06T00:00:00"/>
    <s v="07/14/2017 04:56am"/>
    <x v="3"/>
    <d v="2017-10-12T00:00:00"/>
    <n v="40000"/>
    <n v="0.04"/>
    <n v="6"/>
    <s v="07/27/2017 01:32am"/>
    <s v="Stretch"/>
    <x v="0"/>
    <s v="Cognitive Process Transformation"/>
    <s v="CPR: Blockchain Consulting"/>
    <s v="Leo (LEO) Dijkstra"/>
    <s v="ISA-999-NoSolutionSold"/>
    <x v="0"/>
    <m/>
  </r>
  <r>
    <s v="XH-9S93TM9"/>
    <x v="2"/>
    <s v="ISA"/>
    <s v="CARGILLS AGRICULTURAL AND COMMERCIAL BANK LTD"/>
    <s v="BlockChain"/>
    <x v="5"/>
    <x v="1"/>
    <m/>
    <m/>
    <x v="1"/>
    <x v="0"/>
    <d v="2017-08-25T00:00:00"/>
    <s v="03/22/2017 05:16am"/>
    <x v="4"/>
    <d v="2017-08-25T00:00:00"/>
    <n v="40000"/>
    <n v="0.04"/>
    <n v="12"/>
    <s v="06/19/2017 01:09am"/>
    <s v="Stretch"/>
    <x v="0"/>
    <s v="Cognitive Process Transformation"/>
    <m/>
    <s v="Manori (Manori) Unambuwe"/>
    <s v="ISA-999-NoSolutionSold"/>
    <x v="0"/>
    <m/>
  </r>
  <r>
    <s v="J1-NDYQZJ7"/>
    <x v="1"/>
    <s v="US Communica/CSI"/>
    <s v="MaCT USA"/>
    <s v="Blockchain Project funded in US for Thermo, Wind, &amp;  Solar"/>
    <x v="4"/>
    <x v="1"/>
    <m/>
    <m/>
    <x v="0"/>
    <x v="8"/>
    <d v="2017-12-31T00:00:00"/>
    <s v="06/21/2017 01:07am"/>
    <x v="3"/>
    <d v="2017-12-31T00:00:00"/>
    <n v="40000"/>
    <n v="0.04"/>
    <n v="12"/>
    <s v="07/13/2017 01:31am"/>
    <s v="NIR"/>
    <x v="2"/>
    <s v="Technology Support Services"/>
    <s v="6950-18M z Systems Basic Hardware Care"/>
    <s v="Teresa M. (Teresa) Demers"/>
    <s v="ISA-999-NoSolutionSold"/>
    <x v="0"/>
    <m/>
  </r>
  <r>
    <s v="R6-0NBM5SL"/>
    <x v="6"/>
    <s v="GCG"/>
    <s v="Xiamen IoT Industry Research Institute Co., Ltd."/>
    <s v="XiaMen SCP&amp;BlockChain projects"/>
    <x v="6"/>
    <x v="1"/>
    <m/>
    <m/>
    <x v="0"/>
    <x v="10"/>
    <d v="2017-11-30T00:00:00"/>
    <s v="05/02/2017 09:40am"/>
    <x v="1"/>
    <d v="2017-11-30T00:00:00"/>
    <n v="40000"/>
    <n v="0.04"/>
    <n v="1"/>
    <s v="05/04/2017 01:31am"/>
    <s v="NIR"/>
    <x v="4"/>
    <s v="IBM Z"/>
    <s v="zVM for IBM Z"/>
    <s v="YING FANG (YING FANG) XU"/>
    <s v="ZBLKPOC:HW SP: Blockchain Proof of Concept"/>
    <x v="0"/>
    <m/>
  </r>
  <r>
    <s v="0R-ETGYL4H"/>
    <x v="1"/>
    <s v="US Communica/CSI"/>
    <s v="Operation Green Zone                                                  "/>
    <s v="HSBN for Operationa Green Zone &amp; Foundation for 5; Protecting Veterans and P"/>
    <x v="6"/>
    <x v="1"/>
    <m/>
    <m/>
    <x v="1"/>
    <x v="10"/>
    <d v="2017-09-30T00:00:00"/>
    <d v="2017-05-22T00:00:00"/>
    <x v="3"/>
    <d v="2017-09-30T00:00:00"/>
    <n v="40000"/>
    <n v="0.04"/>
    <n v="12"/>
    <d v="2017-07-06T00:00:00"/>
    <s v="Stretch"/>
    <x v="5"/>
    <s v="Industry Platform"/>
    <s v="High Security Business Network"/>
    <s v="Eckstrom, Thomas A (Tom)"/>
    <m/>
    <x v="0"/>
    <m/>
  </r>
  <r>
    <s v="94-VU67JFZ"/>
    <x v="1"/>
    <s v="US Communica/CSI"/>
    <s v="OPERATION GREEN ZONE                                                  "/>
    <s v="HSBN for Operation Green Zone &amp; Foundation for 5; Protecting Veterans and Pu"/>
    <x v="6"/>
    <x v="1"/>
    <m/>
    <m/>
    <x v="1"/>
    <x v="10"/>
    <d v="2017-07-28T00:00:00"/>
    <d v="2017-06-13T00:00:00"/>
    <x v="3"/>
    <d v="2017-07-28T00:00:00"/>
    <n v="40000"/>
    <n v="0.04"/>
    <n v="12"/>
    <d v="2017-06-22T00:00:00"/>
    <s v="Stretch"/>
    <x v="5"/>
    <s v="Industry Platform"/>
    <s v="High Security Business Network"/>
    <s v="Demers, Teresa M."/>
    <s v="NONE"/>
    <x v="0"/>
    <m/>
  </r>
  <r>
    <s v="0R-ETGYL4H"/>
    <x v="1"/>
    <s v="US Communica/CSI"/>
    <s v="Operation Green Zone                                                  "/>
    <s v="HSBN for Operationa Green Zone &amp; Foundation for 5; Protecting Veterans and P"/>
    <x v="6"/>
    <x v="1"/>
    <m/>
    <m/>
    <x v="1"/>
    <x v="10"/>
    <d v="2017-09-30T00:00:00"/>
    <d v="2017-05-22T00:00:00"/>
    <x v="3"/>
    <d v="2017-09-30T00:00:00"/>
    <n v="40000"/>
    <n v="0.04"/>
    <n v="12"/>
    <d v="2017-07-06T00:00:00"/>
    <s v="Stretch"/>
    <x v="5"/>
    <s v="Industry Platform"/>
    <s v="IBM Support for Hyperledger Fabric"/>
    <s v="Eckstrom, Thomas A (Tom)"/>
    <m/>
    <x v="0"/>
    <m/>
  </r>
  <r>
    <s v="94-VU67JFZ"/>
    <x v="1"/>
    <s v="US Communica/CSI"/>
    <s v="OPERATION GREEN ZONE                                                  "/>
    <s v="HSBN for Operation Green Zone &amp; Foundation for 5; Protecting Veterans and Pu"/>
    <x v="6"/>
    <x v="1"/>
    <m/>
    <m/>
    <x v="1"/>
    <x v="10"/>
    <d v="2017-07-28T00:00:00"/>
    <d v="2017-06-13T00:00:00"/>
    <x v="3"/>
    <d v="2017-07-28T00:00:00"/>
    <n v="40000"/>
    <n v="0.04"/>
    <n v="12"/>
    <d v="2017-06-22T00:00:00"/>
    <s v="Stretch"/>
    <x v="5"/>
    <s v="Industry Platform"/>
    <s v="IBM Support for Hyperledger Fabric"/>
    <s v="Demers, Teresa M."/>
    <s v="NONE"/>
    <x v="0"/>
    <m/>
  </r>
  <r>
    <s v="Q7-L5M4NJA"/>
    <x v="1"/>
    <s v="US Federal"/>
    <s v="DOD - US AIR FORCE - Command and Control (C2) 9122"/>
    <s v="USAF MITRE EGS / BlueMix, BlockChain, Garage / G.Wampole / MJS"/>
    <x v="3"/>
    <x v="1"/>
    <m/>
    <m/>
    <x v="1"/>
    <x v="12"/>
    <d v="2017-09-29T00:00:00"/>
    <s v="04/05/2017 08:45am"/>
    <x v="0"/>
    <d v="2017-09-29T00:00:00"/>
    <n v="39900"/>
    <n v="3.9899999999999998E-2"/>
    <n v="12"/>
    <s v="07/20/2017 01:32am"/>
    <s v="At Risk"/>
    <x v="8"/>
    <s v="Watson Platform"/>
    <s v="Watson: Developer Cloud"/>
    <s v="MICHAEL J. (Michael) SCOLLO"/>
    <s v="ISA-GovtPG53-Defense&amp;Intel"/>
    <x v="0"/>
    <m/>
  </r>
  <r>
    <s v="Z8-PK0ZMNC"/>
    <x v="2"/>
    <s v="Korea"/>
    <s v="KEPCO"/>
    <s v="[KEPCO] Blockchain Pilot for EV sharing"/>
    <x v="4"/>
    <x v="1"/>
    <m/>
    <m/>
    <x v="1"/>
    <x v="8"/>
    <d v="2017-08-31T00:00:00"/>
    <s v="03/19/2017 09:40pm"/>
    <x v="0"/>
    <d v="2017-09-22T00:00:00"/>
    <n v="39000"/>
    <n v="3.9E-2"/>
    <n v="3"/>
    <s v="07/06/2017 01:31am"/>
    <s v="Key stretch"/>
    <x v="3"/>
    <s v="Cloud Developer Service"/>
    <s v="IBM Bluemix Dedicated - Runtimes"/>
    <s v="Jae Jun (JAE JUN) Lee"/>
    <s v="CLOUD1:All Cloud Sales other than to Cloud SPs"/>
    <x v="0"/>
    <m/>
  </r>
  <r>
    <s v="WM-3ZCGKIR"/>
    <x v="4"/>
    <s v="MEA"/>
    <s v="UCS SOLUTIONS {PTY} LTD"/>
    <s v="UCS - Blockchain"/>
    <x v="4"/>
    <x v="1"/>
    <m/>
    <m/>
    <x v="1"/>
    <x v="9"/>
    <d v="2017-09-21T00:00:00"/>
    <s v="05/02/2017 03:58am"/>
    <x v="1"/>
    <d v="2017-09-21T00:00:00"/>
    <n v="38781"/>
    <n v="3.8780999999999996E-2"/>
    <n v="12"/>
    <s v="06/17/2017 01:25pm"/>
    <s v="NIR"/>
    <x v="0"/>
    <s v="Cognitive Process Transformation"/>
    <s v="CPR: Blockchain Consulting"/>
    <s v="CHERYL R. (Cheryl) GREYLING"/>
    <m/>
    <x v="0"/>
    <m/>
  </r>
  <r>
    <s v="2I-DR6GUAI"/>
    <x v="0"/>
    <s v="UKI"/>
    <s v="CSC"/>
    <s v="Blockchain Garage of UK Healthcare Market"/>
    <x v="6"/>
    <x v="1"/>
    <m/>
    <m/>
    <x v="1"/>
    <x v="10"/>
    <d v="2017-09-29T00:00:00"/>
    <s v="06/09/2017 11:30am"/>
    <x v="3"/>
    <d v="2017-09-29T00:00:00"/>
    <n v="38750"/>
    <n v="3.875E-2"/>
    <n v="12"/>
    <s v="07/06/2017 01:33am"/>
    <s v="Key stretch"/>
    <x v="3"/>
    <s v="Cloud Developer Service"/>
    <s v="IBM Bluemix Garage - Design Thinking"/>
    <s v="James (JAMES) Rogers"/>
    <s v="CLOUD1:All Cloud Sales other than to Cloud SPs"/>
    <x v="0"/>
    <m/>
  </r>
  <r>
    <s v="5M-B9HG3QP"/>
    <x v="0"/>
    <s v="UKI"/>
    <s v="HSBC HOLDINGS PLC"/>
    <s v="Blockchain for Global Liquidity"/>
    <x v="0"/>
    <x v="1"/>
    <m/>
    <m/>
    <x v="1"/>
    <x v="0"/>
    <d v="2017-08-07T00:00:00"/>
    <s v="05/09/2017 07:18am"/>
    <x v="3"/>
    <d v="2017-08-07T00:00:00"/>
    <n v="38750"/>
    <n v="3.875E-2"/>
    <n v="3"/>
    <s v="07/13/2017 01:32am"/>
    <s v="NIR"/>
    <x v="0"/>
    <s v="Cognitive Process Transformation"/>
    <s v="CPR: Blockchain Consulting"/>
    <s v="Simone (SIMONE) Blair"/>
    <s v="ZBLKPOC:HW SP: Blockchain Proof of Concept"/>
    <x v="0"/>
    <m/>
  </r>
  <r>
    <s v="3S-9LA10KX"/>
    <x v="5"/>
    <s v="Japan"/>
    <s v="NTT COMWARE CORPORATION"/>
    <s v="Blockchain調査報告"/>
    <x v="4"/>
    <x v="1"/>
    <m/>
    <m/>
    <x v="1"/>
    <x v="9"/>
    <d v="2017-08-31T00:00:00"/>
    <s v="06/05/2017 07:03am"/>
    <x v="3"/>
    <d v="2017-08-31T00:00:00"/>
    <n v="38095"/>
    <n v="3.8094999999999997E-2"/>
    <n v="2"/>
    <s v="07/04/2017 05:59am"/>
    <s v="At Risk"/>
    <x v="0"/>
    <s v="Cognitive Process Transformation"/>
    <s v="CBDS: Watson IoT - Next Gen Supply Chain"/>
    <s v="Daizo (DAIZO) Tabuchi"/>
    <s v="ISA-TMECS11-CloudITAgility, VDPCand:Value Driven Proposal Candidate, VDPCnfm:Value Driven Proposal Confirm"/>
    <x v="0"/>
    <m/>
  </r>
  <r>
    <s v="4L-J49N6YF"/>
    <x v="0"/>
    <s v="France"/>
    <s v="SCHNEIDER ELECTRIC INDUSTRIES SAS"/>
    <s v="PoC Blockchain Supply Chain Barcelona"/>
    <x v="1"/>
    <x v="1"/>
    <m/>
    <m/>
    <x v="3"/>
    <x v="5"/>
    <d v="2017-03-31T00:00:00"/>
    <s v="11/30/2016 05:27am"/>
    <x v="6"/>
    <d v="2017-03-31T00:00:00"/>
    <n v="38050"/>
    <n v="3.805E-2"/>
    <n v="2"/>
    <s v="04/06/2017 01:32am"/>
    <s v="Won"/>
    <x v="0"/>
    <s v="Cloud Application Innovation"/>
    <s v="CAI Accel App Dev &amp; Integration - Bluemix"/>
    <s v="Bertrand (BERTRAND) Vigneau"/>
    <s v="ASASERVC:Cloud Business Solution (CBS)"/>
    <x v="0"/>
    <m/>
  </r>
  <r>
    <s v="TD-UAWIG91"/>
    <x v="0"/>
    <s v="France"/>
    <s v="SCHNEIDER ELECTRIC INDUSTRIES SAS"/>
    <s v="Blockchain - POC Quality information"/>
    <x v="1"/>
    <x v="1"/>
    <m/>
    <m/>
    <x v="1"/>
    <x v="5"/>
    <d v="2017-08-30T00:00:00"/>
    <s v="06/21/2017 05:15am"/>
    <x v="0"/>
    <d v="2017-08-30T00:00:00"/>
    <n v="38000"/>
    <n v="3.7999999999999999E-2"/>
    <n v="3"/>
    <s v="07/27/2017 01:32am"/>
    <s v="At Risk"/>
    <x v="0"/>
    <s v="Cognitive Process Transformation"/>
    <s v="CPR: Blockchain Consulting"/>
    <s v="Olivier (OLIVIER) Guy"/>
    <s v="ZBLKPOC:HW SP: Blockchain Proof of Concept"/>
    <x v="0"/>
    <m/>
  </r>
  <r>
    <s v="KT-53VBLCO"/>
    <x v="2"/>
    <s v="ANZ"/>
    <s v="MINISTRY OF SOCIAL DEVELOPMENT                                        "/>
    <s v="Data Providence - SIU multi agency data sharing"/>
    <x v="3"/>
    <x v="1"/>
    <m/>
    <m/>
    <x v="0"/>
    <x v="12"/>
    <d v="2017-10-24T00:00:00"/>
    <d v="2017-07-26T00:00:00"/>
    <x v="1"/>
    <d v="2017-10-24T00:00:00"/>
    <n v="37500"/>
    <n v="3.7499999999999999E-2"/>
    <n v="2"/>
    <d v="2017-07-26T00:00:00"/>
    <s v="NIR"/>
    <x v="0"/>
    <s v="Cog Process Trnsfmtn"/>
    <s v="UNK - Blockchain (CPR)"/>
    <s v="MULTIPLECLIENTREP"/>
    <m/>
    <x v="0"/>
    <m/>
  </r>
  <r>
    <s v="XR-HZN7RGH"/>
    <x v="3"/>
    <s v="SSA"/>
    <s v="MATRIXTECH S.A.S"/>
    <s v="BLUEMIX For Blockchain Modelo de Negocio"/>
    <x v="6"/>
    <x v="1"/>
    <m/>
    <m/>
    <x v="0"/>
    <x v="10"/>
    <d v="2017-11-30T00:00:00"/>
    <s v="06/14/2017 12:26pm"/>
    <x v="3"/>
    <d v="2017-11-30T00:00:00"/>
    <n v="36000"/>
    <n v="3.5999999999999997E-2"/>
    <n v="12"/>
    <s v="07/13/2017 01:32am"/>
    <s v="Stretch"/>
    <x v="3"/>
    <s v="Cloud Developer Service"/>
    <s v="Bluemix Pay As You Go"/>
    <s v="CATALINA DEL PILAR (CATALINA DEL PILAR) PINZON SUAREZ"/>
    <s v="CLOUD1:All Cloud Sales other than to Cloud SPs"/>
    <x v="0"/>
    <m/>
  </r>
  <r>
    <s v="6S-93UL6ZD"/>
    <x v="1"/>
    <s v="US Distribution"/>
    <s v="TYSON FOODS, INC."/>
    <s v="Tyson - Blockchain Trade Spend"/>
    <x v="2"/>
    <x v="2"/>
    <s v="TBD"/>
    <s v="Exploring options for pilot project along with Walmart, instead of a PoC. The deal is on Hold as discussions are in progress"/>
    <x v="0"/>
    <x v="3"/>
    <d v="2017-12-28T00:00:00"/>
    <s v="04/10/2017 01:06pm"/>
    <x v="0"/>
    <d v="2017-12-28T00:00:00"/>
    <n v="36000"/>
    <n v="3.5999999999999997E-2"/>
    <n v="12"/>
    <s v="06/08/2017 08:41am"/>
    <s v="Key stretch"/>
    <x v="3"/>
    <s v="Cloud Developer Service"/>
    <s v="IBM Bluemix Dedicated - Runtimes"/>
    <s v="Kristian (Kristian) Trick"/>
    <s v="CLOUD1:All Cloud Sales other than to Cloud SPs"/>
    <x v="0"/>
    <m/>
  </r>
  <r>
    <s v="9P-P3SIW86"/>
    <x v="1"/>
    <s v="US Finance Service"/>
    <s v="Kazmarck Capital"/>
    <s v="Blockchain"/>
    <x v="0"/>
    <x v="1"/>
    <m/>
    <m/>
    <x v="0"/>
    <x v="0"/>
    <d v="2017-12-31T00:00:00"/>
    <s v="07/19/2017 11:47pm"/>
    <x v="3"/>
    <d v="2017-12-31T00:00:00"/>
    <n v="35000"/>
    <n v="3.4999999999999996E-2"/>
    <n v="12"/>
    <s v="07/27/2017 01:32am"/>
    <s v="Stretch"/>
    <x v="3"/>
    <s v="Cloud Developer Service"/>
    <s v="IBM Bluemix Dedicated - One Time Setup Fee"/>
    <s v="Teresa M. (Teresa) Demers"/>
    <s v="ISA-BankFS08-Blockchain"/>
    <x v="0"/>
    <m/>
  </r>
  <r>
    <s v="07-FTD25JP"/>
    <x v="2"/>
    <s v="ASEAN"/>
    <s v="3D MATTERS PTE. LTD"/>
    <s v="Blockchain"/>
    <x v="4"/>
    <x v="1"/>
    <m/>
    <m/>
    <x v="1"/>
    <x v="9"/>
    <d v="2017-08-03T00:00:00"/>
    <s v="05/05/2017 04:32am"/>
    <x v="3"/>
    <d v="2017-08-03T00:00:00"/>
    <n v="35000"/>
    <n v="3.4999999999999996E-2"/>
    <n v="3"/>
    <s v="07/11/2017 12:48am"/>
    <s v="Stretch"/>
    <x v="3"/>
    <s v="Cloud Developer Service"/>
    <s v="IBM Bluemix Garage - Design Thinking"/>
    <s v="JOLENE FONG MENG (Jolene Fong Meng) SIM"/>
    <s v="NONE:No code/solution involved"/>
    <x v="0"/>
    <m/>
  </r>
  <r>
    <s v="Q2-FKEBLUE"/>
    <x v="2"/>
    <s v="ASEAN"/>
    <s v="SOLVAY SPECIALTY CHEMICALS ASIA PACIFIC PTE. LTD"/>
    <s v="Blockchain"/>
    <x v="1"/>
    <x v="1"/>
    <m/>
    <m/>
    <x v="1"/>
    <x v="4"/>
    <d v="2017-09-29T00:00:00"/>
    <s v="06/21/2017 02:28am"/>
    <x v="3"/>
    <d v="2017-09-29T00:00:00"/>
    <n v="35000"/>
    <n v="3.4999999999999996E-2"/>
    <n v="12"/>
    <s v="07/27/2017 01:32am"/>
    <s v="NIR"/>
    <x v="3"/>
    <s v="Cloud Developer Service"/>
    <s v="IBM Bluemix Garage - Design Thinking"/>
    <s v="JOLENE FONG MENG (Jolene Fong Meng) SIM"/>
    <s v="NONE:No code/solution involved"/>
    <x v="0"/>
    <m/>
  </r>
  <r>
    <s v="1I-VG8ABPT"/>
    <x v="2"/>
    <s v="ASEAN"/>
    <s v="CYGEN GROUP (M) SDN BHD"/>
    <s v="Blockchain for Healthcare (DT)"/>
    <x v="3"/>
    <x v="1"/>
    <m/>
    <m/>
    <x v="0"/>
    <x v="12"/>
    <d v="2017-12-29T00:00:00"/>
    <s v="02/24/2017 04:06am"/>
    <x v="0"/>
    <d v="2017-12-29T00:00:00"/>
    <n v="35000"/>
    <n v="3.4999999999999996E-2"/>
    <n v="12"/>
    <s v="07/13/2017 01:32am"/>
    <s v="At Risk"/>
    <x v="3"/>
    <s v="Cloud Developer Service"/>
    <s v="IBM Bluemix Garage - Design Thinking"/>
    <s v="HUI KHEE (Hui Khee) LIM"/>
    <s v="CLOUD1:All Cloud Sales other than to Cloud SPs"/>
    <x v="0"/>
    <m/>
  </r>
  <r>
    <s v="GT-RUUC745"/>
    <x v="2"/>
    <s v="ASEAN"/>
    <s v="UL Verification Services Pte Ltd"/>
    <s v="Blockchain Design Thinking"/>
    <x v="1"/>
    <x v="1"/>
    <m/>
    <m/>
    <x v="2"/>
    <x v="2"/>
    <d v="2017-05-17T00:00:00"/>
    <s v="04/25/2017 09:13am"/>
    <x v="7"/>
    <d v="2017-07-17T00:00:00"/>
    <n v="35000"/>
    <n v="3.4999999999999996E-2"/>
    <n v="1"/>
    <s v="06/22/2017 01:32am"/>
    <s v="Won"/>
    <x v="3"/>
    <s v="Cloud Developer Service"/>
    <s v="IBM Bluemix Garage - Design Thinking"/>
    <s v="JOLENE FONG MENG (Jolene Fong Meng) SIM"/>
    <s v="NONE:No code/solution involved"/>
    <x v="0"/>
    <m/>
  </r>
  <r>
    <s v="XQ-T3DOVF7"/>
    <x v="2"/>
    <s v="ASEAN"/>
    <s v="ZEEMART PTE. LTD"/>
    <s v="Design Thinking - Blockchain for Zeemart B2B Platform"/>
    <x v="6"/>
    <x v="1"/>
    <m/>
    <m/>
    <x v="0"/>
    <x v="10"/>
    <d v="2017-12-29T00:00:00"/>
    <s v="07/17/2017 05:16am"/>
    <x v="1"/>
    <d v="2017-12-29T00:00:00"/>
    <n v="35000"/>
    <n v="3.4999999999999996E-2"/>
    <n v="2"/>
    <s v="07/20/2017 01:33am"/>
    <s v="NIR"/>
    <x v="3"/>
    <s v="Cloud Developer Service"/>
    <s v="IBM Bluemix Garage - MVP"/>
    <s v="JOLENE FONG MENG (Jolene Fong Meng) SIM"/>
    <s v="NONE:No code/solution involved"/>
    <x v="0"/>
    <m/>
  </r>
  <r>
    <s v="V4-WS3U7A1"/>
    <x v="0"/>
    <s v="France"/>
    <s v="SOGECAP"/>
    <s v="Blockchain pour Domotique - Sociéié Générale Insurance"/>
    <x v="0"/>
    <x v="1"/>
    <m/>
    <m/>
    <x v="1"/>
    <x v="6"/>
    <d v="2017-09-30T00:00:00"/>
    <s v="03/02/2017 07:38am"/>
    <x v="1"/>
    <d v="2017-09-30T00:00:00"/>
    <n v="35000"/>
    <n v="3.4999999999999996E-2"/>
    <n v="12"/>
    <s v="05/11/2017 01:32am"/>
    <s v="NIR"/>
    <x v="3"/>
    <s v="Cloud Developer Service"/>
    <s v="IBM Bluemix Garage - Other"/>
    <s v="Marc (MARC) Durand"/>
    <s v="ZBLKPOC:HW SP: Blockchain Proof of Concept"/>
    <x v="0"/>
    <m/>
  </r>
  <r>
    <s v="IX-4F32B8R"/>
    <x v="1"/>
    <s v="US Communica/CSI"/>
    <s v="ELLIE MAE INSURANCE SERVICES, LLC"/>
    <s v="Garage Blockchain - Mortgage Lending"/>
    <x v="6"/>
    <x v="1"/>
    <m/>
    <m/>
    <x v="0"/>
    <x v="10"/>
    <d v="2017-11-30T00:00:00"/>
    <s v="11/11/2016 03:03am"/>
    <x v="3"/>
    <d v="2017-11-30T00:00:00"/>
    <n v="35000"/>
    <n v="3.4999999999999996E-2"/>
    <n v="12"/>
    <s v="07/06/2017 01:32am"/>
    <s v="Stretch"/>
    <x v="3"/>
    <s v="Cloud Developer Service"/>
    <s v="IBM Bluemix Garage - Other"/>
    <s v="Steve H. (Steve) Lee"/>
    <s v="CLOUD1:All Cloud Sales other than to Cloud SPs"/>
    <x v="0"/>
    <m/>
  </r>
  <r>
    <s v="JW-VZ9AK8X"/>
    <x v="2"/>
    <s v="ASEAN"/>
    <s v="UL Verification Services Pte Ltd"/>
    <s v="Design Thinking Workshop"/>
    <x v="1"/>
    <x v="1"/>
    <m/>
    <m/>
    <x v="2"/>
    <x v="2"/>
    <d v="2017-05-11T00:00:00"/>
    <s v="05/03/2017 04:06am"/>
    <x v="6"/>
    <d v="2017-06-23T00:00:00"/>
    <n v="35000"/>
    <n v="3.4999999999999996E-2"/>
    <n v="1"/>
    <s v="05/18/2017 01:32am"/>
    <s v="Won"/>
    <x v="3"/>
    <s v="Lab Services"/>
    <s v="Software Services - Bluemix Garage"/>
    <s v="LEH HOON (Leh Hoon) TOH"/>
    <s v="ZBLKPOC:HW SP: Blockchain Proof of Concept"/>
    <x v="0"/>
    <m/>
  </r>
  <r>
    <s v="8B-AMXADYK"/>
    <x v="2"/>
    <s v="ASEAN"/>
    <s v="CERTIS CISCO SECURITY TECHNOLOGY PTE. LTD."/>
    <s v="Blockchain"/>
    <x v="0"/>
    <x v="1"/>
    <m/>
    <m/>
    <x v="1"/>
    <x v="0"/>
    <d v="2017-07-10T00:00:00"/>
    <s v="04/11/2017 06:36am"/>
    <x v="1"/>
    <d v="2017-07-10T00:00:00"/>
    <n v="35000"/>
    <n v="3.4999999999999996E-2"/>
    <n v="1"/>
    <s v="04/13/2017 01:32am"/>
    <s v="NIR"/>
    <x v="3"/>
    <s v="Cloud Developer Service"/>
    <m/>
    <s v="JOLENE FONG MENG (Jolene Fong Meng) SIM"/>
    <m/>
    <x v="0"/>
    <m/>
  </r>
  <r>
    <s v="MP-77ISNFE"/>
    <x v="2"/>
    <s v="ASEAN"/>
    <s v="GOODPACK LIMITED"/>
    <s v="Blockchain"/>
    <x v="2"/>
    <x v="1"/>
    <m/>
    <m/>
    <x v="0"/>
    <x v="7"/>
    <d v="2017-12-31T00:00:00"/>
    <s v="06/19/2017 01:44am"/>
    <x v="1"/>
    <d v="2017-12-31T00:00:00"/>
    <n v="35000"/>
    <n v="3.4999999999999996E-2"/>
    <n v="12"/>
    <s v="06/22/2017 01:32am"/>
    <s v="NIR"/>
    <x v="3"/>
    <s v="Cloud Developer Service"/>
    <m/>
    <s v="NICOLE LI-HWA (Nicole Li-Hwa) CHUA"/>
    <m/>
    <x v="0"/>
    <m/>
  </r>
  <r>
    <s v="OF-GLXCYZP"/>
    <x v="2"/>
    <s v="ASEAN"/>
    <s v="PSA INTERNATIONAL PTE LTD"/>
    <s v="Blockchain"/>
    <x v="2"/>
    <x v="1"/>
    <m/>
    <m/>
    <x v="0"/>
    <x v="7"/>
    <d v="2017-12-31T00:00:00"/>
    <s v="03/31/2017 11:44am"/>
    <x v="1"/>
    <d v="2017-12-31T00:00:00"/>
    <n v="35000"/>
    <n v="3.4999999999999996E-2"/>
    <n v="12"/>
    <s v="04/06/2017 01:33am"/>
    <s v="NIR"/>
    <x v="3"/>
    <s v="Cloud Developer Service"/>
    <m/>
    <s v="MICHELLE YOON YONG (Michelle) WONG"/>
    <m/>
    <x v="0"/>
    <m/>
  </r>
  <r>
    <s v="TW-1MMUKWW"/>
    <x v="0"/>
    <s v="DACH"/>
    <s v="CRÉDIT AGRICOLE (SUISSE) SA"/>
    <s v="Blockchain at CAPBS"/>
    <x v="0"/>
    <x v="1"/>
    <m/>
    <m/>
    <x v="0"/>
    <x v="0"/>
    <d v="2017-12-10T00:00:00"/>
    <s v="07/06/2017 07:46am"/>
    <x v="1"/>
    <d v="2017-12-10T00:00:00"/>
    <n v="35000"/>
    <n v="3.4999999999999996E-2"/>
    <n v="12"/>
    <s v="07/13/2017 01:32am"/>
    <s v="NIR"/>
    <x v="0"/>
    <s v="Cognitive Process Transformation"/>
    <s v="CPR: Blockchain Consulting"/>
    <s v="DATA WITHHELD"/>
    <s v="ISA-BankFS08-Blockchain"/>
    <x v="0"/>
    <m/>
  </r>
  <r>
    <s v="VJ-PIZN9SY"/>
    <x v="4"/>
    <s v="MEA"/>
    <s v="HABIB BANK LIMITED"/>
    <s v="HBL Block Chain"/>
    <x v="0"/>
    <x v="1"/>
    <m/>
    <m/>
    <x v="1"/>
    <x v="0"/>
    <d v="2017-08-23T00:00:00"/>
    <s v="03/15/2017 03:47am"/>
    <x v="3"/>
    <d v="2017-08-23T00:00:00"/>
    <n v="35000"/>
    <n v="3.4999999999999996E-2"/>
    <n v="4"/>
    <s v="07/20/2017 01:32am"/>
    <s v="Stretch"/>
    <x v="0"/>
    <s v="Cognitive Process Transformation"/>
    <s v="CPR: Blockchain Consulting"/>
    <s v="Adeel (Adeel) Haider"/>
    <s v="ISA-BankFS08-Blockchain"/>
    <x v="0"/>
    <m/>
  </r>
  <r>
    <s v="LK-CLQ78ZY"/>
    <x v="0"/>
    <s v="DACH"/>
    <s v="Volkswagen AG"/>
    <s v="Blockchain for VW Treasury"/>
    <x v="1"/>
    <x v="1"/>
    <m/>
    <m/>
    <x v="1"/>
    <x v="1"/>
    <d v="2017-09-29T00:00:00"/>
    <s v="12/08/2016 01:02pm"/>
    <x v="3"/>
    <d v="2017-09-29T00:00:00"/>
    <n v="35000"/>
    <n v="3.4999999999999996E-2"/>
    <n v="6"/>
    <s v="04/27/2017 01:32am"/>
    <s v="NIR"/>
    <x v="0"/>
    <s v="iX Growth Platform"/>
    <s v="DSI - iX: Cust Engage &amp; Dsgn: GBS SW Support/Enhancements"/>
    <s v="DATA WITHHELD"/>
    <s v="ISA-BankFMFS03-BackOfficeOps"/>
    <x v="0"/>
    <m/>
  </r>
  <r>
    <s v="9T-QVW6H26"/>
    <x v="2"/>
    <s v="ASEAN"/>
    <s v="BANGKO SENTRAL NG PILIPINAS"/>
    <s v="KYC Business Case for Blockchain"/>
    <x v="0"/>
    <x v="1"/>
    <m/>
    <m/>
    <x v="0"/>
    <x v="0"/>
    <d v="2017-11-15T00:00:00"/>
    <s v="05/29/2017 12:52am"/>
    <x v="1"/>
    <d v="2017-11-15T00:00:00"/>
    <n v="35000"/>
    <n v="3.4999999999999996E-2"/>
    <n v="12"/>
    <s v="06/01/2017 01:32am"/>
    <s v="NIR"/>
    <x v="0"/>
    <s v="Cognitive Process Transformation"/>
    <m/>
    <s v="TIMOTHY ROBERT (Tim) EVANS"/>
    <s v="ISA-BankFS08-Blockchain"/>
    <x v="0"/>
    <m/>
  </r>
  <r>
    <s v="8B-VDZQE1R"/>
    <x v="1"/>
    <s v="US Federal"/>
    <s v="US DEPT OF THE INTERIOR"/>
    <s v="Blockchain for payments to Native Americans for use of their land - DOI BIA"/>
    <x v="3"/>
    <x v="1"/>
    <m/>
    <m/>
    <x v="0"/>
    <x v="12"/>
    <d v="2017-10-19T00:00:00"/>
    <s v="07/21/2017 05:11pm"/>
    <x v="1"/>
    <d v="2017-10-19T00:00:00"/>
    <n v="34000"/>
    <n v="3.3999999999999996E-2"/>
    <n v="12"/>
    <s v="07/27/2017 01:32am"/>
    <s v="NIR"/>
    <x v="3"/>
    <s v="Cloud Developer Service"/>
    <s v="Bluemix Public Subscription"/>
    <s v="Madeline T. (Madeline) Bayliss"/>
    <m/>
    <x v="0"/>
    <m/>
  </r>
  <r>
    <s v="DX-GTPIKXP"/>
    <x v="1"/>
    <s v="US Federal"/>
    <s v="US DEPT OF DEFENSE HEALTH AFFAIRS"/>
    <s v="US Army / Laulima Government Solutions / Blockchain Garage / Robert Connor"/>
    <x v="3"/>
    <x v="1"/>
    <m/>
    <m/>
    <x v="0"/>
    <x v="12"/>
    <d v="2017-12-29T00:00:00"/>
    <s v="06/26/2017 10:20pm"/>
    <x v="4"/>
    <d v="2017-12-29T00:00:00"/>
    <n v="34000"/>
    <n v="3.3999999999999996E-2"/>
    <n v="12"/>
    <s v="07/12/2017 01:42pm"/>
    <s v="NIR"/>
    <x v="3"/>
    <s v="Cloud Developer Service"/>
    <s v="Bluemix Public Subscription"/>
    <s v="JOSEPH D. (Joe) TAVARES"/>
    <m/>
    <x v="0"/>
    <m/>
  </r>
  <r>
    <s v="QE-RZ9NGP9"/>
    <x v="1"/>
    <s v="US Federal"/>
    <s v="CIV - US DOE - Nuclear Regulatory Commission (NRC) 9007"/>
    <s v="NRC / Blockchain Garage / Kathy Lyons-Burke"/>
    <x v="3"/>
    <x v="1"/>
    <m/>
    <m/>
    <x v="0"/>
    <x v="12"/>
    <d v="2017-12-29T00:00:00"/>
    <s v="06/28/2017 04:44pm"/>
    <x v="4"/>
    <d v="2017-12-29T00:00:00"/>
    <n v="34000"/>
    <n v="3.3999999999999996E-2"/>
    <n v="12"/>
    <s v="07/11/2017 04:01pm"/>
    <s v="NIR"/>
    <x v="3"/>
    <s v="Cloud Developer Service"/>
    <s v="Bluemix Public Subscription"/>
    <s v="JOSEPH D. (Joe) TAVARES"/>
    <m/>
    <x v="0"/>
    <m/>
  </r>
  <r>
    <s v="2P-CQ50YAC"/>
    <x v="1"/>
    <s v="US Federal"/>
    <s v="Pacific Northwest National Laboratory"/>
    <s v="PNNL / Blockchain Garage / Michael Myrea"/>
    <x v="3"/>
    <x v="1"/>
    <m/>
    <m/>
    <x v="0"/>
    <x v="11"/>
    <d v="2017-12-29T00:00:00"/>
    <s v="06/26/2017 10:04pm"/>
    <x v="1"/>
    <d v="2017-12-29T00:00:00"/>
    <n v="34000"/>
    <n v="3.3999999999999996E-2"/>
    <n v="12"/>
    <s v="07/13/2017 09:24am"/>
    <s v="NIR"/>
    <x v="3"/>
    <s v="Cloud Developer Service"/>
    <s v="Bluemix Public Subscription"/>
    <s v="JOSEPH D. (Joe) TAVARES"/>
    <m/>
    <x v="0"/>
    <m/>
  </r>
  <r>
    <s v="84-GGUHFGE"/>
    <x v="1"/>
    <s v="US Federal"/>
    <s v="THE SECRETARY OF DEFENSE OFFICE OF"/>
    <s v="DOD / Blockchain Garage  / John Bergin"/>
    <x v="3"/>
    <x v="1"/>
    <m/>
    <m/>
    <x v="0"/>
    <x v="12"/>
    <d v="2017-12-29T00:00:00"/>
    <s v="06/05/2017 10:07am"/>
    <x v="1"/>
    <d v="2017-12-29T00:00:00"/>
    <n v="34000"/>
    <n v="3.3999999999999996E-2"/>
    <n v="12"/>
    <s v="07/14/2017 02:09pm"/>
    <s v="NIR"/>
    <x v="3"/>
    <s v="Cloud Developer Service"/>
    <s v="Bluemix Public Subscription"/>
    <s v="JOSEPH D. (Joe) TAVARES"/>
    <m/>
    <x v="0"/>
    <m/>
  </r>
  <r>
    <s v="BI-4YXO8WY"/>
    <x v="1"/>
    <s v="US Federal"/>
    <s v="UNITED STATES DEPARTMENT OF DEFENSE"/>
    <s v="DOD USD for Intel / Blockchain Garage / Ben Richardson"/>
    <x v="3"/>
    <x v="1"/>
    <m/>
    <m/>
    <x v="0"/>
    <x v="12"/>
    <d v="2017-12-29T00:00:00"/>
    <s v="06/28/2017 03:25pm"/>
    <x v="1"/>
    <d v="2017-12-29T00:00:00"/>
    <n v="34000"/>
    <n v="3.3999999999999996E-2"/>
    <n v="12"/>
    <s v="07/14/2017 02:10pm"/>
    <s v="NIR"/>
    <x v="3"/>
    <s v="Cloud Developer Service"/>
    <s v="Bluemix Public Subscription"/>
    <s v="JOSEPH D. (Joe) TAVARES"/>
    <m/>
    <x v="0"/>
    <m/>
  </r>
  <r>
    <s v="MR-BMNFI41"/>
    <x v="1"/>
    <s v="US Federal"/>
    <s v="SAIC"/>
    <s v="SAIC / Blockchain Garage / Jim Tyson"/>
    <x v="6"/>
    <x v="1"/>
    <m/>
    <m/>
    <x v="1"/>
    <x v="10"/>
    <d v="2017-09-29T00:00:00"/>
    <s v="06/13/2017 04:48pm"/>
    <x v="1"/>
    <d v="2017-09-29T00:00:00"/>
    <n v="34000"/>
    <n v="3.3999999999999996E-2"/>
    <n v="12"/>
    <s v="07/11/2017 01:55pm"/>
    <s v="Stretch"/>
    <x v="3"/>
    <s v="Cloud Developer Service"/>
    <s v="Bluemix Public Subscription"/>
    <s v="JOSEPH D. (Joe) TAVARES"/>
    <m/>
    <x v="0"/>
    <m/>
  </r>
  <r>
    <s v="S8-SV9AX7N"/>
    <x v="0"/>
    <s v="BeNeLux"/>
    <s v="Brainnet B.V.                                                         "/>
    <s v="TenneT Dig.Transformation consultancy-LD"/>
    <x v="4"/>
    <x v="1"/>
    <m/>
    <m/>
    <x v="2"/>
    <x v="8"/>
    <d v="2017-05-24T00:00:00"/>
    <d v="2017-03-15T00:00:00"/>
    <x v="6"/>
    <d v="2017-05-24T00:00:00"/>
    <n v="34000"/>
    <n v="3.3999999999999996E-2"/>
    <n v="9"/>
    <d v="2017-05-25T00:00:00"/>
    <s v="Won"/>
    <x v="0"/>
    <s v="Cog Process Trnsfmtn"/>
    <s v="CPR: Blockchain Consulting"/>
    <s v="Boon, J M (Hanny)"/>
    <m/>
    <x v="0"/>
    <m/>
  </r>
  <r>
    <s v="WL-BAB8WXW"/>
    <x v="1"/>
    <s v="Canada"/>
    <s v="INFORMATION SERVICES CORPORATION OF SASKATCHEWAN"/>
    <s v="Blockchain"/>
    <x v="3"/>
    <x v="1"/>
    <m/>
    <m/>
    <x v="3"/>
    <x v="12"/>
    <d v="2017-03-16T00:00:00"/>
    <s v="02/01/2017 05:35pm"/>
    <x v="6"/>
    <d v="2017-05-02T00:00:00"/>
    <n v="33334"/>
    <n v="3.3333999999999996E-2"/>
    <n v="12"/>
    <s v="04/10/2017 05:06pm"/>
    <s v="Won"/>
    <x v="0"/>
    <s v="Cognitive Process Transformation"/>
    <s v="CPR: Blockchain Consulting"/>
    <s v="Loren (Loren) Cisyk"/>
    <s v="ZBLKPOC:HW SP: Blockchain Proof of Concept"/>
    <x v="0"/>
    <m/>
  </r>
  <r>
    <s v="4Z-AE5QSPD"/>
    <x v="1"/>
    <s v="Canada"/>
    <s v="BANK OF NOVA SCOTIA, THE"/>
    <s v="Blockchain Pilot - Bluemix Public Services"/>
    <x v="0"/>
    <x v="0"/>
    <s v="Halifax"/>
    <s v="Need to check the Usecase"/>
    <x v="0"/>
    <x v="0"/>
    <d v="2017-12-07T00:00:00"/>
    <s v="05/20/2016 11:26am"/>
    <x v="0"/>
    <d v="2017-12-14T00:00:00"/>
    <n v="33334"/>
    <n v="3.3333999999999996E-2"/>
    <n v="12"/>
    <s v="07/06/2017 01:33am"/>
    <s v="Stretch"/>
    <x v="3"/>
    <s v="Cloud Developer Service"/>
    <s v="Bluemix Public Subscription"/>
    <s v="Sheri (Sheri) Fox"/>
    <s v="CLOUD1:All Cloud Sales other than to Cloud SPs"/>
    <x v="0"/>
    <m/>
  </r>
  <r>
    <s v="Y5-OF2WPUZ"/>
    <x v="1"/>
    <s v="Canada"/>
    <s v="COMMISSION DE LA SANTÃ© ET DE LA SÃ©CURITÃ© DU TRAVAIL"/>
    <s v="zBlockchain for follow-up with beneficiary"/>
    <x v="3"/>
    <x v="1"/>
    <m/>
    <m/>
    <x v="0"/>
    <x v="12"/>
    <d v="2017-12-29T00:00:00"/>
    <s v="01/30/2017 01:40pm"/>
    <x v="1"/>
    <d v="2017-12-29T00:00:00"/>
    <n v="33334"/>
    <n v="3.3333999999999996E-2"/>
    <n v="12"/>
    <s v="02/02/2017 01:31am"/>
    <s v="NIR"/>
    <x v="0"/>
    <s v="Cloud Application Innovation"/>
    <s v="CAI Accel App Dev &amp; Integration - Bluemix"/>
    <s v="Tony (TONY) Farallo"/>
    <s v="ZBLKLOCL:HW SP: zSystems Blockchain Local/On Prem."/>
    <x v="0"/>
    <m/>
  </r>
  <r>
    <s v="Q3-IG4FCUZ"/>
    <x v="1"/>
    <s v="Canada"/>
    <s v="CANADIAN PAYMENTS ASSOCIATION"/>
    <s v="Blockchain (HSBN)"/>
    <x v="0"/>
    <x v="1"/>
    <m/>
    <m/>
    <x v="1"/>
    <x v="0"/>
    <d v="2017-08-31T00:00:00"/>
    <s v="02/01/2017 05:19pm"/>
    <x v="1"/>
    <d v="2017-08-31T00:00:00"/>
    <n v="33334"/>
    <n v="3.3333999999999996E-2"/>
    <n v="12"/>
    <s v="04/06/2017 03:03pm"/>
    <s v="NIR"/>
    <x v="0"/>
    <s v="Cognitive Process Transformation"/>
    <m/>
    <s v="Lara (LARA) Al-Hussayni"/>
    <m/>
    <x v="0"/>
    <m/>
  </r>
  <r>
    <s v="DG-8GGDPP9"/>
    <x v="2"/>
    <s v="ISA"/>
    <s v="BANDHAN FINANCIAL SERVICES PVT LTD"/>
    <s v="Blockchain Project"/>
    <x v="5"/>
    <x v="1"/>
    <m/>
    <m/>
    <x v="1"/>
    <x v="10"/>
    <d v="2017-07-09T00:00:00"/>
    <s v="04/10/2017 07:50am"/>
    <x v="3"/>
    <d v="2017-07-09T00:00:00"/>
    <n v="33333"/>
    <n v="3.3333000000000002E-2"/>
    <n v="12"/>
    <s v="07/11/2017 05:42am"/>
    <s v="Stretch"/>
    <x v="3"/>
    <s v="Cloud Developer Service"/>
    <s v="Bluemix Pay As You Go"/>
    <s v="Amit (Amit) Yadav"/>
    <s v="CLOUD1:All Cloud Sales other than to Cloud SPs"/>
    <x v="0"/>
    <m/>
  </r>
  <r>
    <s v="UU-KXYYV6G"/>
    <x v="0"/>
    <s v="UKI"/>
    <s v="LONDON STOCK EXCHANGE PLC"/>
    <s v="LSEG Blockchain PoC"/>
    <x v="0"/>
    <x v="1"/>
    <m/>
    <m/>
    <x v="2"/>
    <x v="0"/>
    <d v="2017-06-30T00:00:00"/>
    <s v="06/09/2017 10:15am"/>
    <x v="6"/>
    <d v="2017-06-30T00:00:00"/>
    <n v="32795"/>
    <n v="3.2794999999999998E-2"/>
    <n v="1"/>
    <s v="06/29/2017 01:32am"/>
    <s v="Won"/>
    <x v="0"/>
    <s v="Cognitive Process Transformation"/>
    <s v="CPR: Blockchain - Apple"/>
    <s v="Satya (SATYA) Bandi"/>
    <s v="AGILE:Agile or Agility is a component of the solu"/>
    <x v="0"/>
    <m/>
  </r>
  <r>
    <s v="HY-MIJS608"/>
    <x v="2"/>
    <s v="ASEAN"/>
    <s v="SINGAPORE FINTECH ASSOCIATION"/>
    <s v="Blockchain Enablement Workshop"/>
    <x v="0"/>
    <x v="1"/>
    <m/>
    <m/>
    <x v="1"/>
    <x v="0"/>
    <d v="2017-09-08T00:00:00"/>
    <s v="07/25/2017 11:17pm"/>
    <x v="1"/>
    <d v="2017-09-08T00:00:00"/>
    <n v="32000"/>
    <n v="3.2000000000000001E-2"/>
    <n v="3"/>
    <s v="07/27/2017 01:32am"/>
    <s v="At Risk"/>
    <x v="3"/>
    <s v="Cloud Developer Service"/>
    <s v="IBM Bluemix Garage - Design Thinking"/>
    <s v="LEH HOON (Leh Hoon) TOH"/>
    <m/>
    <x v="0"/>
    <m/>
  </r>
  <r>
    <s v="Z7-0FTRTF0"/>
    <x v="1"/>
    <s v="US Federal"/>
    <s v="LOCKHEED MARTIN CORPORATION"/>
    <s v="LM EBS Blockchain Garage, Rob Frazier"/>
    <x v="1"/>
    <x v="1"/>
    <m/>
    <m/>
    <x v="1"/>
    <x v="1"/>
    <d v="2017-08-31T00:00:00"/>
    <s v="05/04/2017 01:10pm"/>
    <x v="3"/>
    <d v="2017-08-31T00:00:00"/>
    <n v="32000"/>
    <n v="3.2000000000000001E-2"/>
    <n v="12"/>
    <s v="06/23/2017 01:02pm"/>
    <s v="At Risk"/>
    <x v="3"/>
    <s v="Cloud Developer Service"/>
    <s v="Bluemix Public Subscription"/>
    <s v="WILLIAM F. (William) DICKINSON"/>
    <s v="CLOUD1:All Cloud Sales other than to Cloud SPs"/>
    <x v="0"/>
    <m/>
  </r>
  <r>
    <s v="X3-7ZORPVA"/>
    <x v="2"/>
    <s v="ASEAN"/>
    <s v="JING KING TECH HOLDINGS PTE LTD"/>
    <s v="Blockchain Design Thinking Workshop"/>
    <x v="6"/>
    <x v="1"/>
    <m/>
    <m/>
    <x v="1"/>
    <x v="10"/>
    <d v="2017-09-29T00:00:00"/>
    <s v="06/14/2017 11:08pm"/>
    <x v="3"/>
    <d v="2017-09-29T00:00:00"/>
    <n v="32000"/>
    <n v="3.2000000000000001E-2"/>
    <n v="12"/>
    <s v="07/20/2017 01:32am"/>
    <s v="Stretch"/>
    <x v="3"/>
    <s v="Cloud Developer Service"/>
    <s v="IBM Bluemix Garage - Design Thinking"/>
    <s v="JOLENE FONG MENG (Jolene Fong Meng) SIM"/>
    <s v="CLOUDMSP:Only for sales TO cloud service providers"/>
    <x v="0"/>
    <m/>
  </r>
  <r>
    <s v="JP-3GAG42D"/>
    <x v="1"/>
    <s v="US Communica/CSI"/>
    <s v="OPERATION GREEN ZONE"/>
    <s v="CSP - Operation Green Zone - Blockchain DT + Architecture"/>
    <x v="6"/>
    <x v="1"/>
    <m/>
    <m/>
    <x v="1"/>
    <x v="10"/>
    <d v="2017-08-18T00:00:00"/>
    <s v="06/16/2017 02:44pm"/>
    <x v="0"/>
    <d v="2017-08-18T00:00:00"/>
    <n v="32000"/>
    <n v="3.2000000000000001E-2"/>
    <n v="12"/>
    <s v="07/26/2017 10:47pm"/>
    <s v="Key stretch"/>
    <x v="3"/>
    <s v="Cloud Developer Service"/>
    <s v="IBM Bluemix Garage - Other"/>
    <s v="Steve H. (Steve) Lee"/>
    <s v="NONE:No code/solution involved"/>
    <x v="0"/>
    <m/>
  </r>
  <r>
    <s v="DG-DPU8DAZ"/>
    <x v="5"/>
    <s v="Japan"/>
    <s v="TOKYO STOCK EXCHANGE, INC."/>
    <s v="JPX：Blockchain  (業界連携 型の技術検証) hyperledger support"/>
    <x v="0"/>
    <x v="1"/>
    <m/>
    <m/>
    <x v="1"/>
    <x v="0"/>
    <d v="2017-09-08T00:00:00"/>
    <s v="07/17/2017 01:57pm"/>
    <x v="3"/>
    <d v="2017-09-08T00:00:00"/>
    <n v="32000"/>
    <n v="3.2000000000000001E-2"/>
    <n v="12"/>
    <s v="07/27/2017 01:32am"/>
    <s v="Stretch"/>
    <x v="3"/>
    <s v="Lab Services"/>
    <s v="Software Services - Bluemix Garage"/>
    <s v="Akihiko (AKIHIKO) Mohri"/>
    <s v="EMBCLOUD:GBS Embedded Cloud"/>
    <x v="0"/>
    <m/>
  </r>
  <r>
    <s v="NT-YKOKF3D"/>
    <x v="1"/>
    <s v="US Industrial"/>
    <s v="FORD MOTOR CO"/>
    <s v="Ford - BMG Blockchain  - DTW"/>
    <x v="1"/>
    <x v="1"/>
    <m/>
    <m/>
    <x v="1"/>
    <x v="1"/>
    <d v="2017-09-15T00:00:00"/>
    <s v="06/01/2017 01:16pm"/>
    <x v="3"/>
    <d v="2017-09-15T00:00:00"/>
    <n v="32000"/>
    <n v="3.2000000000000001E-2"/>
    <n v="11"/>
    <s v="06/22/2017 01:32am"/>
    <s v="Key stretch"/>
    <x v="3"/>
    <s v="Lab Services"/>
    <s v="Software Services - Bluemix Garage"/>
    <s v="JACQUELINE M. (JACQUELINE) NEMESI"/>
    <s v="CLOUD1:All Cloud Sales other than to Cloud SPs"/>
    <x v="0"/>
    <m/>
  </r>
  <r>
    <s v="59-40IYRNT"/>
    <x v="0"/>
    <s v="BeNeLux"/>
    <s v="Brainnet B.V.                                                         "/>
    <s v="TenneT Dig.Transformation consultancy-SvD"/>
    <x v="4"/>
    <x v="1"/>
    <m/>
    <m/>
    <x v="1"/>
    <x v="8"/>
    <d v="2017-07-14T00:00:00"/>
    <d v="2017-03-15T00:00:00"/>
    <x v="6"/>
    <d v="2017-12-31T00:00:00"/>
    <n v="32000"/>
    <n v="3.2000000000000001E-2"/>
    <n v="9"/>
    <d v="2017-07-24T00:00:00"/>
    <s v="Won"/>
    <x v="0"/>
    <s v="Cog Process Trnsfmtn"/>
    <s v="CPR: Blockchain Consulting"/>
    <s v="Boon, J M (Hanny)"/>
    <m/>
    <x v="0"/>
    <m/>
  </r>
  <r>
    <s v="VE-BVRN3OK"/>
    <x v="0"/>
    <s v="BeNeLux"/>
    <s v="Brainnet B.V.                                                         "/>
    <s v="TenneT Dig.Transformation consultancy-JR"/>
    <x v="4"/>
    <x v="1"/>
    <m/>
    <m/>
    <x v="2"/>
    <x v="8"/>
    <d v="2017-05-24T00:00:00"/>
    <d v="2017-03-15T00:00:00"/>
    <x v="6"/>
    <d v="2017-05-24T00:00:00"/>
    <n v="32000"/>
    <n v="3.2000000000000001E-2"/>
    <n v="9"/>
    <d v="2017-05-25T00:00:00"/>
    <s v="Won"/>
    <x v="0"/>
    <s v="Cog Process Trnsfmtn"/>
    <s v="CPR: Blockchain Consulting"/>
    <s v="Boon, J M (Hanny)"/>
    <m/>
    <x v="0"/>
    <m/>
  </r>
  <r>
    <s v="ND-I6DZA3J"/>
    <x v="1"/>
    <s v="US Communica/CSI"/>
    <s v="CoCreateX"/>
    <s v="Blockchain for Internal Ledger - Design Workshop"/>
    <x v="6"/>
    <x v="1"/>
    <m/>
    <m/>
    <x v="1"/>
    <x v="10"/>
    <d v="2017-09-30T00:00:00"/>
    <s v="04/08/2017 07:48pm"/>
    <x v="1"/>
    <d v="2017-09-30T00:00:00"/>
    <n v="32000"/>
    <n v="3.2000000000000001E-2"/>
    <n v="6"/>
    <s v="07/13/2017 01:32am"/>
    <s v="NIR"/>
    <x v="0"/>
    <s v="Cognitive Process Transformation"/>
    <s v="CPR: Blockchain Consulting"/>
    <s v="MOHAMOUD (Mohamoud) EGAL"/>
    <m/>
    <x v="0"/>
    <m/>
  </r>
  <r>
    <s v="4M-OBW75S3"/>
    <x v="2"/>
    <s v="ASEAN"/>
    <s v="AMERICAN INTERNATIONAL ASSURANCE BHD"/>
    <s v="Blockchain for Insurance"/>
    <x v="0"/>
    <x v="1"/>
    <m/>
    <m/>
    <x v="0"/>
    <x v="6"/>
    <d v="2017-12-29T00:00:00"/>
    <s v="11/14/2016 08:11am"/>
    <x v="1"/>
    <d v="2017-12-29T00:00:00"/>
    <n v="32000"/>
    <n v="3.2000000000000001E-2"/>
    <n v="3"/>
    <s v="01/22/2017 05:39am"/>
    <s v="NIR"/>
    <x v="0"/>
    <s v="Cognitive Process Transformation"/>
    <s v="CPS: Digital Process Services"/>
    <s v="SIEW LEI (Louie) THAM"/>
    <m/>
    <x v="0"/>
    <m/>
  </r>
  <r>
    <s v="4M-OBW75S3"/>
    <x v="2"/>
    <s v="ASEAN"/>
    <s v="AMERICAN INTERNATIONAL ASSURANCE BHD"/>
    <s v="Blockchain for Insurance"/>
    <x v="0"/>
    <x v="1"/>
    <m/>
    <m/>
    <x v="0"/>
    <x v="6"/>
    <d v="2017-12-29T00:00:00"/>
    <s v="11/14/2016 08:11am"/>
    <x v="1"/>
    <d v="2017-12-29T00:00:00"/>
    <n v="32000"/>
    <n v="3.2000000000000001E-2"/>
    <n v="1"/>
    <s v="05/10/2017 12:56am"/>
    <s v="NIR"/>
    <x v="6"/>
    <s v="Miscellaneous"/>
    <s v="Other/Unk IBM Svcs"/>
    <s v="SIEW LEI (Louie) THAM"/>
    <m/>
    <x v="0"/>
    <m/>
  </r>
  <r>
    <s v="CN-18JW1PH"/>
    <x v="2"/>
    <s v="ANZ"/>
    <s v="RABOBANK AUSTRALIA LIMITED"/>
    <s v="Rabobank Digital Edge Chatbot/Bluemix/Blockchain (RLM - BP)"/>
    <x v="0"/>
    <x v="1"/>
    <m/>
    <m/>
    <x v="1"/>
    <x v="0"/>
    <d v="2017-09-20T00:00:00"/>
    <s v="06/21/2017 07:51pm"/>
    <x v="1"/>
    <d v="2017-09-20T00:00:00"/>
    <n v="31000"/>
    <n v="3.1E-2"/>
    <n v="12"/>
    <s v="07/19/2017 02:52am"/>
    <s v="Stretch"/>
    <x v="3"/>
    <s v="Cloud Developer Service"/>
    <s v="IBM Bluemix Dedicated - Runtimes"/>
    <s v="BORIS P. (Boris) MANITIUS"/>
    <s v="NONE:No code/solution involved"/>
    <x v="0"/>
    <m/>
  </r>
  <r>
    <s v="50-R67GZ24"/>
    <x v="2"/>
    <s v="ANZ"/>
    <s v="Business Intelligence Technologies"/>
    <s v="BIT B2B Payment Gateway/Blockchain BMX Garage (RLM-BP)"/>
    <x v="6"/>
    <x v="1"/>
    <m/>
    <m/>
    <x v="0"/>
    <x v="10"/>
    <d v="2017-10-20T00:00:00"/>
    <s v="05/10/2017 03:08am"/>
    <x v="3"/>
    <d v="2017-10-20T00:00:00"/>
    <n v="31000"/>
    <n v="3.1E-2"/>
    <n v="12"/>
    <s v="07/06/2017 01:32am"/>
    <s v="Stretch"/>
    <x v="3"/>
    <s v="Cloud Developer Service"/>
    <s v="IBM Bluemix Garage - MVP"/>
    <s v="BORIS P. (Boris) MANITIUS"/>
    <s v="NONE:No code/solution involved"/>
    <x v="0"/>
    <m/>
  </r>
  <r>
    <s v="CN-18JW1PH"/>
    <x v="2"/>
    <s v="ANZ"/>
    <s v="RABOBANK AUSTRALIA LIMITED"/>
    <s v="Rabobank Digital Edge Chatbot/Bluemix/Blockchain (RLM - BP)"/>
    <x v="0"/>
    <x v="1"/>
    <m/>
    <m/>
    <x v="1"/>
    <x v="0"/>
    <d v="2017-09-20T00:00:00"/>
    <s v="06/21/2017 07:51pm"/>
    <x v="1"/>
    <d v="2017-09-20T00:00:00"/>
    <n v="31000"/>
    <n v="3.1E-2"/>
    <n v="12"/>
    <s v="06/22/2017 01:32am"/>
    <s v="Stretch"/>
    <x v="3"/>
    <s v="Lab Services"/>
    <s v="Software Services - Bluemix Garage"/>
    <s v="BORIS P. (Boris) MANITIUS"/>
    <s v="NONE:No code/solution involved"/>
    <x v="0"/>
    <m/>
  </r>
  <r>
    <s v="VG-PDSFPZW"/>
    <x v="2"/>
    <s v="ANZ"/>
    <s v="AUTO &amp; GENERAL HOLDINGS PTY                                           "/>
    <s v="IBM Research: App for micro-insurance for Budget Direct Car"/>
    <x v="0"/>
    <x v="1"/>
    <m/>
    <m/>
    <x v="1"/>
    <x v="6"/>
    <d v="2017-09-28T00:00:00"/>
    <d v="2017-06-30T00:00:00"/>
    <x v="1"/>
    <d v="2017-09-28T00:00:00"/>
    <n v="31000"/>
    <n v="3.1E-2"/>
    <n v="12"/>
    <d v="2017-07-06T00:00:00"/>
    <s v="Stretch"/>
    <x v="0"/>
    <s v="Cog Process Trnsfmtn"/>
    <s v="CPR: Blockchain Consulting"/>
    <s v="MULTIPLECLIENTREP"/>
    <m/>
    <x v="0"/>
    <m/>
  </r>
  <r>
    <s v="TK-BNBWP6F"/>
    <x v="2"/>
    <s v="ANZ"/>
    <s v="International Commodities House"/>
    <s v="ICH-Blockchain (RLM-4FL-BP)"/>
    <x v="6"/>
    <x v="1"/>
    <m/>
    <m/>
    <x v="1"/>
    <x v="10"/>
    <d v="2017-09-05T00:00:00"/>
    <s v="05/03/2017 09:18pm"/>
    <x v="1"/>
    <d v="2017-09-05T00:00:00"/>
    <n v="31000"/>
    <n v="3.1E-2"/>
    <n v="12"/>
    <s v="05/04/2017 01:32am"/>
    <s v="Stretch"/>
    <x v="0"/>
    <s v="Cognitive Process Transformation"/>
    <s v="CPR: Blockchain Consulting"/>
    <s v="BORIS P. (Boris) MANITIUS"/>
    <s v="NONE:No code/solution involved"/>
    <x v="0"/>
    <m/>
  </r>
  <r>
    <s v="SI-0MYHW8V"/>
    <x v="2"/>
    <s v="ANZ"/>
    <s v="DEAKIN UNIVERSITY"/>
    <s v="Deakin Blockchain Workshop/POC (LDR-BP-CIO)"/>
    <x v="3"/>
    <x v="1"/>
    <m/>
    <m/>
    <x v="0"/>
    <x v="12"/>
    <d v="2017-11-01T00:00:00"/>
    <s v="03/23/2017 07:47pm"/>
    <x v="3"/>
    <d v="2017-11-01T00:00:00"/>
    <n v="31000"/>
    <n v="3.1E-2"/>
    <n v="12"/>
    <s v="07/06/2017 01:32am"/>
    <s v="Stretch"/>
    <x v="0"/>
    <s v="Cognitive Process Transformation"/>
    <s v="CPR: Blockchain Consulting"/>
    <s v="James Alexander (James Alexander) Spooner"/>
    <s v="ZBLKPOC:HW SP: Blockchain Proof of Concept"/>
    <x v="0"/>
    <m/>
  </r>
  <r>
    <s v="YA-C3FZIKY"/>
    <x v="2"/>
    <s v="ANZ"/>
    <s v="AUSTRALIAN POSTAL CORPORATION T/A AUSTRALIA POST"/>
    <s v="Blockchain"/>
    <x v="2"/>
    <x v="1"/>
    <m/>
    <m/>
    <x v="1"/>
    <x v="7"/>
    <d v="2017-09-19T00:00:00"/>
    <s v="12/19/2016 06:27am"/>
    <x v="3"/>
    <d v="2017-09-19T00:00:00"/>
    <n v="31000"/>
    <n v="3.1E-2"/>
    <n v="12"/>
    <s v="05/18/2017 01:31am"/>
    <s v="Stretch"/>
    <x v="0"/>
    <s v="Cognitive Process Transformation"/>
    <s v="CPR: Blockchain Consulting"/>
    <s v="DOMINIC (Dom) CORSINO"/>
    <s v="ZBLKPOC:HW SP: Blockchain Proof of Concept"/>
    <x v="0"/>
    <m/>
  </r>
  <r>
    <s v="XP-GZSXE72"/>
    <x v="0"/>
    <s v="UKI"/>
    <s v="WILLIS TOWERS WATSON LTD GFO"/>
    <s v="Blockchain for Claims"/>
    <x v="6"/>
    <x v="1"/>
    <m/>
    <m/>
    <x v="0"/>
    <x v="10"/>
    <d v="2017-12-08T00:00:00"/>
    <s v="03/13/2017 08:29am"/>
    <x v="3"/>
    <d v="2017-12-08T00:00:00"/>
    <n v="31000"/>
    <n v="3.1E-2"/>
    <n v="12"/>
    <s v="04/06/2017 01:33am"/>
    <s v="Stretch"/>
    <x v="0"/>
    <s v="Cognitive Process Transformation"/>
    <s v="CPR: Blockchain Consulting"/>
    <s v="James (JAMES) Frampton"/>
    <s v="ISA-999-NoSolutionSold"/>
    <x v="0"/>
    <m/>
  </r>
  <r>
    <s v="QC-S3H1M9R"/>
    <x v="3"/>
    <s v="Brazil"/>
    <s v="MULTIPLUS S/A."/>
    <s v="Blockchain"/>
    <x v="2"/>
    <x v="1"/>
    <m/>
    <m/>
    <x v="1"/>
    <x v="7"/>
    <d v="2017-09-04T00:00:00"/>
    <s v="06/06/2017 10:26pm"/>
    <x v="3"/>
    <d v="2018-01-01T00:00:00"/>
    <n v="30378"/>
    <n v="3.0377999999999999E-2"/>
    <n v="12"/>
    <s v="07/22/2017 11:41am"/>
    <s v="Stretch"/>
    <x v="0"/>
    <s v="Cognitive Process Transformation"/>
    <s v="CPR: Blockchain Consulting"/>
    <s v="Camila Oliveira (CAMILA) Nacarato"/>
    <s v="ISA-T&amp;TDS27-OpsPlan&amp;Opt"/>
    <x v="0"/>
    <m/>
  </r>
  <r>
    <s v="Q3-DMJBR1Y"/>
    <x v="2"/>
    <s v="ASEAN"/>
    <s v="ACE CAPITAL GROWTH SDN. BHD"/>
    <s v="Blockchain for Gold Trading"/>
    <x v="6"/>
    <x v="1"/>
    <m/>
    <m/>
    <x v="0"/>
    <x v="10"/>
    <d v="2017-11-15T00:00:00"/>
    <s v="07/24/2017 04:40am"/>
    <x v="3"/>
    <d v="2017-11-15T00:00:00"/>
    <n v="30000"/>
    <n v="0.03"/>
    <n v="12"/>
    <s v="07/27/2017 01:32am"/>
    <s v="Stretch"/>
    <x v="3"/>
    <s v="Cloud Developer Service"/>
    <s v="IBM Bluemix Garage - Design Thinking"/>
    <s v="HUI KHEE (Hui Khee) LIM"/>
    <s v="NONE:No code/solution involved"/>
    <x v="0"/>
    <m/>
  </r>
  <r>
    <s v="HL-TZBKINU"/>
    <x v="1"/>
    <s v="US Industrial"/>
    <s v="GENERAL MOTORS LLC"/>
    <s v="Blockchain Garage"/>
    <x v="1"/>
    <x v="1"/>
    <m/>
    <m/>
    <x v="1"/>
    <x v="1"/>
    <d v="2017-09-29T00:00:00"/>
    <s v="07/26/2017 10:55am"/>
    <x v="0"/>
    <d v="2017-09-29T00:00:00"/>
    <n v="30000"/>
    <n v="0.03"/>
    <n v="1"/>
    <s v="07/27/2017 01:32am"/>
    <s v="At Risk"/>
    <x v="3"/>
    <s v="Cloud Developer Service"/>
    <s v="IBM Bluemix Garage - Design Thinking"/>
    <s v="Scott D. (Scott) Armstrong"/>
    <s v="DEVCNAPP:CLD&amp;COG: Develop cloud native apps"/>
    <x v="0"/>
    <m/>
  </r>
  <r>
    <s v="PK-UH6VZ3H"/>
    <x v="2"/>
    <s v="ASEAN"/>
    <s v="TENAGA NASIONAL BERHAD"/>
    <s v="blockchain use case for renewable energy(microgrid)"/>
    <x v="4"/>
    <x v="1"/>
    <m/>
    <m/>
    <x v="0"/>
    <x v="8"/>
    <d v="2017-12-20T00:00:00"/>
    <s v="07/24/2017 10:14am"/>
    <x v="1"/>
    <d v="2017-12-20T00:00:00"/>
    <n v="30000"/>
    <n v="0.03"/>
    <n v="12"/>
    <s v="07/27/2017 01:32am"/>
    <s v="NIR"/>
    <x v="3"/>
    <s v="Cloud Developer Service"/>
    <s v="IBM Bluemix Garage - MVP"/>
    <s v="SHEAU PEI (Sheau Pei) WONG"/>
    <m/>
    <x v="0"/>
    <m/>
  </r>
  <r>
    <s v="0G-YEC2VWJ"/>
    <x v="2"/>
    <s v="ASEAN"/>
    <s v="KASIKORNBANK PUBLIC COMPANY LIMITED"/>
    <s v="Blockchain Garage HSBNv1.0 Migration"/>
    <x v="0"/>
    <x v="1"/>
    <m/>
    <m/>
    <x v="0"/>
    <x v="0"/>
    <d v="2017-12-15T00:00:00"/>
    <s v="07/24/2017 08:44pm"/>
    <x v="3"/>
    <d v="2017-12-15T00:00:00"/>
    <n v="30000"/>
    <n v="0.03"/>
    <n v="12"/>
    <s v="07/27/2017 01:32am"/>
    <s v="Stretch"/>
    <x v="3"/>
    <s v="Cloud Developer Service"/>
    <s v="IBM Bluemix Garage - MVP"/>
    <s v="Supanard (SUPANARD) Meekun-Iam"/>
    <s v="ISA-999-NoSolutionSold"/>
    <x v="0"/>
    <m/>
  </r>
  <r>
    <s v="37-QXV4I2D"/>
    <x v="0"/>
    <s v="BeNeLux"/>
    <s v="VLAAMSE DIENST VOOR ARBEIDSBEMIDDELING EN BEROEPSOPLEIDING"/>
    <s v="Design Thinking Workshop GBS / Blockchain"/>
    <x v="3"/>
    <x v="1"/>
    <m/>
    <m/>
    <x v="0"/>
    <x v="12"/>
    <d v="2017-10-23T00:00:00"/>
    <s v="07/25/2017 04:13am"/>
    <x v="1"/>
    <d v="2017-10-23T00:00:00"/>
    <n v="30000"/>
    <n v="0.03"/>
    <n v="2"/>
    <s v="07/27/2017 01:32am"/>
    <s v="Stretch"/>
    <x v="0"/>
    <s v="Cognitive Process Transformation"/>
    <s v="CPR: Blockchain Consulting"/>
    <s v="Herve (HERVE) de Halleux"/>
    <m/>
    <x v="0"/>
    <m/>
  </r>
  <r>
    <s v="3Q-2NF62NK"/>
    <x v="0"/>
    <s v="SPGI"/>
    <s v="PAYONEER R&amp;D LTD"/>
    <s v="Blockchain"/>
    <x v="4"/>
    <x v="1"/>
    <m/>
    <m/>
    <x v="0"/>
    <x v="9"/>
    <d v="2017-12-31T00:00:00"/>
    <s v="05/09/2017 04:13am"/>
    <x v="3"/>
    <d v="2017-12-31T00:00:00"/>
    <n v="30000"/>
    <n v="0.03"/>
    <n v="1"/>
    <s v="07/27/2017 01:32am"/>
    <s v="Stretch"/>
    <x v="9"/>
    <s v="Analytics Platform"/>
    <s v="Analytics Machine Learning z/OS"/>
    <s v="Erez (EREZ) Shemesh"/>
    <s v="ISA-999-NoSolutionSold"/>
    <x v="0"/>
    <m/>
  </r>
  <r>
    <s v="3N-QOPUN11"/>
    <x v="0"/>
    <s v="CEE"/>
    <s v="ATOS ORIGIN"/>
    <s v="APIConnect / Mobile / Blockchain"/>
    <x v="6"/>
    <x v="1"/>
    <m/>
    <m/>
    <x v="0"/>
    <x v="10"/>
    <d v="2017-12-30T00:00:00"/>
    <s v="07/13/2017 07:34am"/>
    <x v="3"/>
    <d v="2017-12-30T00:00:00"/>
    <n v="30000"/>
    <n v="0.03"/>
    <n v="12"/>
    <s v="07/20/2017 01:32am"/>
    <s v="Stretch"/>
    <x v="3"/>
    <s v="Hybrid Integration"/>
    <s v="API Connect SaaS"/>
    <s v="F. (Frank) Wal Van Der"/>
    <s v="ISA-999-NoSolutionSold"/>
    <x v="0"/>
    <m/>
  </r>
  <r>
    <s v="86-KSSRPP2"/>
    <x v="2"/>
    <s v="Korea"/>
    <s v="The Korea Federation of Banks"/>
    <s v="[KFB] Cloud Blockchain Services for Bank Consortium"/>
    <x v="0"/>
    <x v="1"/>
    <m/>
    <m/>
    <x v="1"/>
    <x v="0"/>
    <d v="2017-09-22T00:00:00"/>
    <s v="04/16/2017 09:25pm"/>
    <x v="0"/>
    <d v="2017-09-22T00:00:00"/>
    <n v="30000"/>
    <n v="0.03"/>
    <n v="10"/>
    <s v="07/20/2017 01:32am"/>
    <s v="Stretch"/>
    <x v="3"/>
    <s v="Cloud Developer Service"/>
    <s v="Bluemix Public Subscription"/>
    <s v="Dong Won (DONG WON) Kwon"/>
    <s v="ISA-999-NoSolutionSold"/>
    <x v="0"/>
    <m/>
  </r>
  <r>
    <s v="0B-TG4JSMK"/>
    <x v="0"/>
    <s v="Italy"/>
    <s v="NTT DATA ITALIA SPA"/>
    <s v="Ipotesi collaborazione Blockchain"/>
    <x v="6"/>
    <x v="1"/>
    <m/>
    <m/>
    <x v="0"/>
    <x v="10"/>
    <d v="2017-12-27T00:00:00"/>
    <s v="11/17/2016 05:59am"/>
    <x v="1"/>
    <d v="2017-12-27T00:00:00"/>
    <n v="30000"/>
    <n v="0.03"/>
    <n v="12"/>
    <s v="02/19/2017 03:45am"/>
    <s v="NIR"/>
    <x v="3"/>
    <s v="Cloud Developer Service"/>
    <s v="Bluemix Public Subscription"/>
    <s v="Cecilia (CECILIA) Agnolozzi"/>
    <m/>
    <x v="0"/>
    <m/>
  </r>
  <r>
    <s v="1T-RGX9DDY"/>
    <x v="0"/>
    <s v="Nordic"/>
    <s v="OY SNELLMAN AB"/>
    <s v="Internal and External Logistic - Blockchain and BPM - ioT"/>
    <x v="2"/>
    <x v="1"/>
    <m/>
    <m/>
    <x v="1"/>
    <x v="3"/>
    <d v="2017-09-12T00:00:00"/>
    <s v="05/18/2017 10:24am"/>
    <x v="3"/>
    <d v="2017-09-12T00:00:00"/>
    <n v="30000"/>
    <n v="0.03"/>
    <n v="12"/>
    <s v="06/01/2017 01:32am"/>
    <s v="NIR"/>
    <x v="3"/>
    <s v="Cloud Developer Service"/>
    <s v="Bluemix Public Subscription"/>
    <s v="Tea (TEA) Suuronen"/>
    <s v="ISA-999-NoSolutionSold"/>
    <x v="0"/>
    <m/>
  </r>
  <r>
    <s v="09-QMBS1AR"/>
    <x v="1"/>
    <s v="Canada"/>
    <s v="CIBC"/>
    <s v="Blockchain workshop"/>
    <x v="0"/>
    <x v="1"/>
    <m/>
    <m/>
    <x v="1"/>
    <x v="0"/>
    <d v="2017-09-29T00:00:00"/>
    <s v="07/19/2016 03:19pm"/>
    <x v="3"/>
    <d v="2017-09-29T00:00:00"/>
    <n v="30000"/>
    <n v="0.03"/>
    <n v="1"/>
    <s v="07/06/2017 01:47pm"/>
    <s v="Stretch"/>
    <x v="3"/>
    <s v="Cloud Developer Service"/>
    <s v="Bluemix Public Subscription"/>
    <s v="Suelynn (SUELYNN) Lai"/>
    <s v="CLOUD1:All Cloud Sales other than to Cloud SPs"/>
    <x v="0"/>
    <m/>
  </r>
  <r>
    <s v="HF-RRWU7Y0"/>
    <x v="1"/>
    <s v="US Finance Service"/>
    <s v="THE WESTERN UNION COMPANY"/>
    <s v="Blockchain - Western Union"/>
    <x v="0"/>
    <x v="1"/>
    <m/>
    <m/>
    <x v="0"/>
    <x v="0"/>
    <d v="2017-11-30T00:00:00"/>
    <s v="05/09/2017 12:55pm"/>
    <x v="1"/>
    <d v="2017-11-30T00:00:00"/>
    <n v="30000"/>
    <n v="0.03"/>
    <n v="12"/>
    <s v="05/11/2017 01:32am"/>
    <s v="Stretch"/>
    <x v="3"/>
    <s v="Cloud Developer Service"/>
    <s v="IBM Bluemix Garage - Architecture"/>
    <s v="EDWARD T. (Terry) BEAUDINE"/>
    <s v="ZBLKPOC:HW SP: Blockchain Proof of Concept"/>
    <x v="0"/>
    <m/>
  </r>
  <r>
    <s v="6E-G60Y1HO"/>
    <x v="0"/>
    <s v="DACH"/>
    <s v="Sicpa S.A."/>
    <s v="Blockchain - Identity Mix - Zero Knowledge base_x000a_PoC directly with Rüschlikon then licencing"/>
    <x v="2"/>
    <x v="1"/>
    <m/>
    <m/>
    <x v="0"/>
    <x v="3"/>
    <d v="2017-10-20T00:00:00"/>
    <s v="10/19/2016 04:39am"/>
    <x v="3"/>
    <d v="2017-10-20T00:00:00"/>
    <n v="30000"/>
    <n v="0.03"/>
    <n v="12"/>
    <s v="07/27/2017 01:32am"/>
    <s v="At Risk"/>
    <x v="3"/>
    <s v="Cloud Developer Service"/>
    <s v="IBM Bluemix Local - Containers"/>
    <s v="DATA WITHHELD"/>
    <s v="BLKHSBN:HW SP: Blockchain High Sec Bus Netwk Blmix, ZBLKPOC:HW SP: Blockchain Proof of Concept"/>
    <x v="0"/>
    <m/>
  </r>
  <r>
    <s v="LK-XJ6CV9L"/>
    <x v="3"/>
    <s v="Brazil"/>
    <s v="BM&amp;F BOVESPA S.A. - BOLSA DE VALORES, MERCADORIAS E FUTUROS"/>
    <s v="BMF - Blockchain - Febraban"/>
    <x v="0"/>
    <x v="1"/>
    <m/>
    <m/>
    <x v="1"/>
    <x v="0"/>
    <d v="2017-08-31T00:00:00"/>
    <s v="04/07/2017 07:14am"/>
    <x v="0"/>
    <d v="2017-08-31T00:00:00"/>
    <n v="30000"/>
    <n v="0.03"/>
    <n v="12"/>
    <s v="06/29/2017 01:32am"/>
    <s v="At Risk"/>
    <x v="3"/>
    <s v="Lab Services"/>
    <s v="Software Services - Bluemix Garage"/>
    <s v="TIAGO DE (TIAGO DE) MORAES GUEDES RUIZ"/>
    <s v="BLKHSBN:HW SP: Blockchain High Sec Bus Netwk Blmix"/>
    <x v="0"/>
    <m/>
  </r>
  <r>
    <s v="C0-7BLTMQJ"/>
    <x v="1"/>
    <s v="US Public"/>
    <s v="UNITEDHEALTH GROUP INCORPORATED"/>
    <s v="Blockchain"/>
    <x v="3"/>
    <x v="1"/>
    <m/>
    <m/>
    <x v="1"/>
    <x v="11"/>
    <d v="2017-09-22T00:00:00"/>
    <s v="04/07/2017 12:40pm"/>
    <x v="3"/>
    <d v="2017-09-22T00:00:00"/>
    <n v="30000"/>
    <n v="0.03"/>
    <n v="12"/>
    <s v="06/15/2017 01:32am"/>
    <s v="Stretch"/>
    <x v="3"/>
    <s v="Lab Services"/>
    <s v="Software Services - Bluemix Garage"/>
    <s v="John W. (John) DuBois"/>
    <s v="ZBLKPOC:HW SP: Blockchain Proof of Concept"/>
    <x v="0"/>
    <m/>
  </r>
  <r>
    <s v="Q0-KK7I9RG"/>
    <x v="2"/>
    <s v="ASEAN"/>
    <s v="SL INFORMATION SYSTEM SDN BHD"/>
    <s v="API, Blockchain, Customer Engagement"/>
    <x v="6"/>
    <x v="1"/>
    <m/>
    <m/>
    <x v="0"/>
    <x v="10"/>
    <d v="2017-11-16T00:00:00"/>
    <s v="04/12/2017 11:31pm"/>
    <x v="1"/>
    <d v="2017-11-16T00:00:00"/>
    <n v="30000"/>
    <n v="0.03"/>
    <n v="12"/>
    <s v="04/13/2017 01:32am"/>
    <s v="NIR"/>
    <x v="3"/>
    <s v="Hybrid Integration"/>
    <m/>
    <s v="FONG YEE (Fong Yee) LONG"/>
    <m/>
    <x v="0"/>
    <m/>
  </r>
  <r>
    <s v="MQ-4KEJJ8D"/>
    <x v="0"/>
    <s v="CEE"/>
    <s v="NEMZETI ELELMISZERLANC BIZTONSAGI HIVATAL"/>
    <s v="Blockchain - Food tracking"/>
    <x v="3"/>
    <x v="1"/>
    <m/>
    <m/>
    <x v="0"/>
    <x v="11"/>
    <d v="2017-10-16T00:00:00"/>
    <s v="03/27/2017 06:18am"/>
    <x v="1"/>
    <d v="2017-10-16T00:00:00"/>
    <n v="30000"/>
    <n v="0.03"/>
    <n v="12"/>
    <s v="03/30/2017 01:32am"/>
    <s v="NIR"/>
    <x v="3"/>
    <s v="Cloud Developer Service"/>
    <m/>
    <s v="Gergely Attila (Gergely Attila) Molnar"/>
    <m/>
    <x v="0"/>
    <m/>
  </r>
  <r>
    <s v="UK-1AWBIFB"/>
    <x v="0"/>
    <s v="CEE"/>
    <s v="MKB BANK ZARTKORUEN MUKODO RESZVENYTARSASAG"/>
    <s v="Blockchain pilot"/>
    <x v="0"/>
    <x v="1"/>
    <m/>
    <m/>
    <x v="0"/>
    <x v="0"/>
    <d v="2017-10-16T00:00:00"/>
    <s v="03/27/2017 06:25am"/>
    <x v="1"/>
    <d v="2017-10-16T00:00:00"/>
    <n v="30000"/>
    <n v="0.03"/>
    <n v="12"/>
    <s v="03/30/2017 01:32am"/>
    <s v="NIR"/>
    <x v="3"/>
    <s v="Cloud Developer Service"/>
    <m/>
    <s v="Andras (Andras) Toth"/>
    <m/>
    <x v="0"/>
    <m/>
  </r>
  <r>
    <s v="XZ-PVZVH9M"/>
    <x v="0"/>
    <s v="CEE"/>
    <s v="MAGYAR ALLAMKINCSTAR"/>
    <s v="Blockchain-payment"/>
    <x v="3"/>
    <x v="1"/>
    <m/>
    <m/>
    <x v="0"/>
    <x v="12"/>
    <d v="2017-10-27T00:00:00"/>
    <s v="03/27/2017 08:07am"/>
    <x v="1"/>
    <d v="2017-10-27T00:00:00"/>
    <n v="30000"/>
    <n v="0.03"/>
    <n v="12"/>
    <s v="03/30/2017 01:32am"/>
    <s v="NIR"/>
    <x v="3"/>
    <s v="Cloud Developer Service"/>
    <m/>
    <s v="Laszlo (Laszlo) Boa"/>
    <m/>
    <x v="0"/>
    <m/>
  </r>
  <r>
    <s v="S8-CMK3CJ7"/>
    <x v="4"/>
    <s v="MEA"/>
    <s v="Bsystems Limited"/>
    <s v="API Connect and Block Chain Opportunity"/>
    <x v="6"/>
    <x v="1"/>
    <m/>
    <m/>
    <x v="1"/>
    <x v="10"/>
    <d v="2017-07-27T00:00:00"/>
    <s v="06/02/2017 08:35am"/>
    <x v="1"/>
    <d v="2017-08-31T00:00:00"/>
    <n v="30000"/>
    <n v="0.03"/>
    <n v="1"/>
    <s v="06/08/2017 01:31am"/>
    <s v="Stretch"/>
    <x v="3"/>
    <s v="Hybrid Integration"/>
    <m/>
    <s v="Adelaide Mawunya (Adelaide Mawunya) Onyameamah"/>
    <m/>
    <x v="0"/>
    <m/>
  </r>
  <r>
    <s v="K9-KMEZQ3K"/>
    <x v="1"/>
    <s v="US Federal"/>
    <s v="NORTHROP GRUMMAN CORP"/>
    <s v="Blockchain for State Department Program"/>
    <x v="1"/>
    <x v="1"/>
    <m/>
    <m/>
    <x v="0"/>
    <x v="1"/>
    <d v="2017-11-10T00:00:00"/>
    <s v="05/16/2017 03:43pm"/>
    <x v="1"/>
    <d v="2017-11-10T00:00:00"/>
    <n v="30000"/>
    <n v="0.03"/>
    <n v="12"/>
    <s v="06/21/2017 10:42am"/>
    <s v="Stretch"/>
    <x v="3"/>
    <s v="Cloud Developer Service"/>
    <m/>
    <s v="BETHY A. (Bethy) HAGAN"/>
    <m/>
    <x v="0"/>
    <m/>
  </r>
  <r>
    <s v="IV-EMG8DLO"/>
    <x v="1"/>
    <s v="US Public"/>
    <s v="BLUE CROSS AND BLUE SHIELD OF SOUTH CAROLINA"/>
    <s v="Blockchain Garage for BCBS-SC"/>
    <x v="0"/>
    <x v="1"/>
    <m/>
    <m/>
    <x v="0"/>
    <x v="6"/>
    <d v="2017-10-02T00:00:00"/>
    <s v="04/17/2017 09:29am"/>
    <x v="1"/>
    <d v="2017-10-02T00:00:00"/>
    <n v="30000"/>
    <n v="0.03"/>
    <n v="12"/>
    <s v="04/20/2017 01:32am"/>
    <s v="NIR"/>
    <x v="3"/>
    <s v="Cloud Developer Service"/>
    <m/>
    <s v="CRAIG K. (CRAIG) GILL"/>
    <s v="NONE:No code/solution involved"/>
    <x v="0"/>
    <m/>
  </r>
  <r>
    <s v="JQ-3PAYAEV"/>
    <x v="1"/>
    <s v="US Public"/>
    <s v="AVAILITY, L.L.C."/>
    <s v="Blockchain Garage for Availity"/>
    <x v="3"/>
    <x v="1"/>
    <m/>
    <m/>
    <x v="0"/>
    <x v="11"/>
    <d v="2017-12-04T00:00:00"/>
    <s v="04/17/2017 09:23am"/>
    <x v="1"/>
    <d v="2017-12-04T00:00:00"/>
    <n v="30000"/>
    <n v="0.03"/>
    <n v="12"/>
    <s v="04/20/2017 01:32am"/>
    <s v="NIR"/>
    <x v="3"/>
    <s v="Cloud Developer Service"/>
    <m/>
    <s v="CRAIG K. (CRAIG) GILL"/>
    <m/>
    <x v="0"/>
    <m/>
  </r>
  <r>
    <s v="QI-NTQW70A"/>
    <x v="1"/>
    <s v="US Public"/>
    <s v="BLUE CROSS AND BLUE SHIELD OF FLORIDA, INC."/>
    <s v="Blockchain Garage for Florida Blue"/>
    <x v="3"/>
    <x v="1"/>
    <m/>
    <m/>
    <x v="0"/>
    <x v="11"/>
    <d v="2017-10-03T00:00:00"/>
    <s v="04/17/2017 09:10am"/>
    <x v="1"/>
    <d v="2017-10-03T00:00:00"/>
    <n v="30000"/>
    <n v="0.03"/>
    <n v="12"/>
    <s v="04/20/2017 01:32am"/>
    <s v="NIR"/>
    <x v="3"/>
    <s v="Cloud Developer Service"/>
    <m/>
    <s v="CRAIG K. (CRAIG) GILL"/>
    <m/>
    <x v="0"/>
    <m/>
  </r>
  <r>
    <s v="EQ-0V3IUDN"/>
    <x v="0"/>
    <s v="DACH"/>
    <s v="Robert Bosch GmbH                                                     "/>
    <s v="CeBIT17-Global Business Services-Informationen zum Maersk Pilotprojekt-062-m"/>
    <x v="1"/>
    <x v="1"/>
    <m/>
    <m/>
    <x v="1"/>
    <x v="1"/>
    <d v="2017-07-31T00:00:00"/>
    <d v="2017-03-24T00:00:00"/>
    <x v="1"/>
    <d v="2017-07-31T00:00:00"/>
    <n v="30000"/>
    <n v="0.03"/>
    <n v="12"/>
    <d v="2017-04-10T00:00:00"/>
    <s v="NIR"/>
    <x v="0"/>
    <s v="Cog Process Trnsfmtn"/>
    <s v="CPR: Blockchain Consulting"/>
    <s v="Dinkelacker, Joerg"/>
    <m/>
    <x v="0"/>
    <m/>
  </r>
  <r>
    <s v="BP1-49-AMODNUD"/>
    <x v="1"/>
    <s v="US Distribution"/>
    <s v="THE P&amp;G CO                                                            "/>
    <s v="Blockchain opportunity for P&amp;G"/>
    <x v="2"/>
    <x v="1"/>
    <m/>
    <m/>
    <x v="0"/>
    <x v="3"/>
    <d v="2017-10-10T00:00:00"/>
    <d v="2017-07-12T00:00:00"/>
    <x v="1"/>
    <d v="2017-10-10T00:00:00"/>
    <n v="30000"/>
    <n v="0.03"/>
    <n v="12"/>
    <d v="2017-07-13T00:00:00"/>
    <s v="NIR"/>
    <x v="0"/>
    <s v="Cog Process Trnsfmtn"/>
    <s v="UNK - Blockchain (CPR)"/>
    <s v="NANDA, SUBHAKANTA  (NANDA)"/>
    <s v=", BLKHSBN, ZBLKLOCL, ZBLKPOC"/>
    <x v="0"/>
    <m/>
  </r>
  <r>
    <s v="B1-PYS9QNR"/>
    <x v="0"/>
    <s v="BeNeLux"/>
    <s v="DAF TRUCKS N.V."/>
    <s v="Blockchain POC"/>
    <x v="1"/>
    <x v="1"/>
    <m/>
    <m/>
    <x v="1"/>
    <x v="1"/>
    <d v="2017-08-31T00:00:00"/>
    <s v="09/23/2016 07:46am"/>
    <x v="3"/>
    <d v="2017-08-31T00:00:00"/>
    <n v="30000"/>
    <n v="0.03"/>
    <n v="1"/>
    <s v="05/24/2017 04:32am"/>
    <s v="Stretch"/>
    <x v="0"/>
    <s v="Cognitive Process Transformation"/>
    <s v="CBDS: Watson IoT - Connected Solutions"/>
    <s v="C. (CORNELIS) Blok"/>
    <s v="ZBLKPOC:HW SP: Blockchain Proof of Concept"/>
    <x v="0"/>
    <m/>
  </r>
  <r>
    <s v="54-WS1OUYY"/>
    <x v="2"/>
    <s v="ASEAN"/>
    <s v="WONGPARTNERSHIP LLP"/>
    <s v="Blockchain"/>
    <x v="6"/>
    <x v="1"/>
    <m/>
    <m/>
    <x v="1"/>
    <x v="10"/>
    <d v="2017-09-30T00:00:00"/>
    <s v="03/22/2017 02:22am"/>
    <x v="3"/>
    <d v="2017-09-30T00:00:00"/>
    <n v="30000"/>
    <n v="0.03"/>
    <n v="12"/>
    <s v="06/22/2017 01:32am"/>
    <s v="NIR"/>
    <x v="0"/>
    <s v="Cognitive Process Transformation"/>
    <s v="CPR: Blockchain Consulting"/>
    <s v="JOLENE FONG MENG (Jolene Fong Meng) SIM"/>
    <s v="ZBLKPOC:HW SP: Blockchain Proof of Concept"/>
    <x v="0"/>
    <m/>
  </r>
  <r>
    <s v="KH-RQ5RF3I"/>
    <x v="0"/>
    <s v="DACH"/>
    <s v="Lufthansa Technik AG"/>
    <s v="Blockchain PoC B2B"/>
    <x v="2"/>
    <x v="1"/>
    <m/>
    <m/>
    <x v="0"/>
    <x v="7"/>
    <d v="2017-10-31T00:00:00"/>
    <s v="06/07/2017 07:38am"/>
    <x v="3"/>
    <d v="2017-10-31T00:00:00"/>
    <n v="30000"/>
    <n v="0.03"/>
    <n v="4"/>
    <s v="07/27/2017 01:32am"/>
    <s v="Stretch"/>
    <x v="0"/>
    <s v="Cognitive Process Transformation"/>
    <s v="CPR: Blockchain Consulting"/>
    <s v="DATA WITHHELD"/>
    <s v="NONE:No code/solution involved"/>
    <x v="0"/>
    <m/>
  </r>
  <r>
    <s v="S9-SK9XCHP"/>
    <x v="0"/>
    <s v="SPGI"/>
    <s v="CORREOS Y TELEGRAFOS S.A."/>
    <s v="BlockChain Correos POC"/>
    <x v="3"/>
    <x v="1"/>
    <m/>
    <m/>
    <x v="1"/>
    <x v="12"/>
    <d v="2017-09-29T00:00:00"/>
    <s v="11/20/2016 02:03pm"/>
    <x v="3"/>
    <d v="2017-09-29T00:00:00"/>
    <n v="30000"/>
    <n v="0.03"/>
    <n v="2"/>
    <s v="07/25/2017 09:09am"/>
    <s v="NIR"/>
    <x v="0"/>
    <s v="Cognitive Process Transformation"/>
    <s v="CPR: Blockchain Consulting"/>
    <s v="Olga (OLGA) Blanco Poves"/>
    <s v="ZBLKPOC:HW SP: Blockchain Proof of Concept"/>
    <x v="0"/>
    <m/>
  </r>
  <r>
    <s v="64-I2AC7UQ"/>
    <x v="0"/>
    <s v="CEE"/>
    <s v="KOMENDA GLOWNA POLICJI POLISH POLICE HEADQUARTERS"/>
    <s v="PoC for Blockchain"/>
    <x v="3"/>
    <x v="1"/>
    <m/>
    <m/>
    <x v="1"/>
    <x v="12"/>
    <d v="2017-09-20T00:00:00"/>
    <s v="04/09/2017 12:46pm"/>
    <x v="1"/>
    <d v="2017-09-20T00:00:00"/>
    <n v="30000"/>
    <n v="0.03"/>
    <n v="12"/>
    <s v="04/13/2017 01:32am"/>
    <s v="NIR"/>
    <x v="0"/>
    <s v="Cognitive Process Transformation"/>
    <m/>
    <s v="KRZYSZTOF I. (KRZYSZTOF) DURCZAK"/>
    <m/>
    <x v="0"/>
    <m/>
  </r>
  <r>
    <s v="54-ER28FI6"/>
    <x v="4"/>
    <s v="MEA"/>
    <s v="BANK AL MAGHRIB"/>
    <s v="BKAM wants to pursue a Blockchain Discussion and a PoC setup"/>
    <x v="0"/>
    <x v="1"/>
    <m/>
    <m/>
    <x v="1"/>
    <x v="0"/>
    <d v="2017-08-27T00:00:00"/>
    <s v="05/29/2017 11:40am"/>
    <x v="1"/>
    <d v="2017-08-27T00:00:00"/>
    <n v="30000"/>
    <n v="0.03"/>
    <n v="12"/>
    <s v="06/01/2017 01:32am"/>
    <s v="NIR"/>
    <x v="0"/>
    <s v="Cognitive Process Transformation"/>
    <m/>
    <s v="Hicham (Hicham) Benbella"/>
    <m/>
    <x v="0"/>
    <m/>
  </r>
  <r>
    <s v="A8-4KEVF9B"/>
    <x v="0"/>
    <s v="CEE"/>
    <s v="SODO D.O.O."/>
    <s v="blockchain DT workshop for changing the energy provider"/>
    <x v="4"/>
    <x v="1"/>
    <m/>
    <m/>
    <x v="1"/>
    <x v="8"/>
    <d v="2017-08-31T00:00:00"/>
    <s v="05/10/2017 09:24am"/>
    <x v="5"/>
    <d v="2017-08-31T00:00:00"/>
    <n v="30000"/>
    <n v="0.03"/>
    <n v="48"/>
    <s v="07/20/2017 08:19am"/>
    <s v="Stretch"/>
    <x v="2"/>
    <s v="Infrastructure Services"/>
    <s v="6950-94F Systems Transformation Services (custom, non-cloud)"/>
    <s v="Uros (Uros) Slak"/>
    <s v="ISA-E&amp;UCS16-OpsInnovation, NONE:No code/solution involved"/>
    <x v="0"/>
    <m/>
  </r>
  <r>
    <s v="AT-GKWQNPR"/>
    <x v="6"/>
    <s v="GCG"/>
    <s v="INTERNATIONAL SEC"/>
    <s v="Block Chain Application"/>
    <x v="0"/>
    <x v="1"/>
    <m/>
    <m/>
    <x v="1"/>
    <x v="0"/>
    <d v="2017-09-29T00:00:00"/>
    <s v="01/16/2017 01:39am"/>
    <x v="3"/>
    <d v="2017-09-29T00:00:00"/>
    <n v="30000"/>
    <n v="0.03"/>
    <n v="1"/>
    <s v="07/27/2017 01:32am"/>
    <s v="Stretch"/>
    <x v="4"/>
    <s v="IBM Z"/>
    <s v="IBM LinuxONE Emperor"/>
    <s v="Star (Star) Kao"/>
    <s v="OPENDB:Open Source Database for Linux on Power &amp; z"/>
    <x v="0"/>
    <m/>
  </r>
  <r>
    <s v="82-X7IE440"/>
    <x v="6"/>
    <s v="GCG"/>
    <s v="Peoples Insurance Company of China"/>
    <s v="PICC P&amp;C Blockchain POC"/>
    <x v="0"/>
    <x v="1"/>
    <m/>
    <m/>
    <x v="2"/>
    <x v="6"/>
    <d v="2017-06-30T00:00:00"/>
    <s v="09/06/2016 05:41am"/>
    <x v="6"/>
    <d v="2017-09-29T00:00:00"/>
    <n v="30000"/>
    <n v="0.03"/>
    <n v="1"/>
    <s v="05/15/2017 10:36pm"/>
    <s v="Won"/>
    <x v="4"/>
    <s v="IBM Z"/>
    <s v="Service Unit(lab service) for IBM Z"/>
    <s v="KAI (KAI) LI"/>
    <s v="ISA-InsFS23OCEG-CustomerEng, VDPCand:Value Driven Proposal Candidate, VDPCnfm:Value Driven Proposal Confirm"/>
    <x v="0"/>
    <m/>
  </r>
  <r>
    <s v="Q0-KK7I9RG"/>
    <x v="2"/>
    <s v="ASEAN"/>
    <s v="SL INFORMATION SYSTEM SDN BHD"/>
    <s v="API, Blockchain, Customer Engagement"/>
    <x v="6"/>
    <x v="1"/>
    <m/>
    <m/>
    <x v="0"/>
    <x v="10"/>
    <d v="2017-11-16T00:00:00"/>
    <s v="04/12/2017 11:31pm"/>
    <x v="1"/>
    <d v="2017-11-16T00:00:00"/>
    <n v="30000"/>
    <n v="0.03"/>
    <n v="12"/>
    <s v="04/13/2017 01:32am"/>
    <s v="NIR"/>
    <x v="11"/>
    <s v="Watson Marketing"/>
    <s v="Watson Campaign Automation (All Editions)"/>
    <s v="FONG YEE (Fong Yee) LONG"/>
    <m/>
    <x v="0"/>
    <m/>
  </r>
  <r>
    <s v="BP1-49-AMODNUD"/>
    <x v="1"/>
    <s v="US Distribution"/>
    <s v="THE P&amp;G CO                                                            "/>
    <s v="Blockchain opportunity for P&amp;G"/>
    <x v="2"/>
    <x v="1"/>
    <m/>
    <m/>
    <x v="0"/>
    <x v="3"/>
    <d v="2017-10-10T00:00:00"/>
    <d v="2017-07-12T00:00:00"/>
    <x v="1"/>
    <d v="2017-10-10T00:00:00"/>
    <n v="30000"/>
    <n v="0.03"/>
    <n v="12"/>
    <d v="2017-07-13T00:00:00"/>
    <s v="NIR"/>
    <x v="5"/>
    <s v="Industry Platform"/>
    <s v="UNK - Blockchain Platforms"/>
    <s v="NANDA, SUBHAKANTA  (NANDA)"/>
    <s v=", BLKHSBN, ZBLKLOCL, ZBLKPOC"/>
    <x v="0"/>
    <m/>
  </r>
  <r>
    <s v="5B-GCFSR1M"/>
    <x v="2"/>
    <s v="ASEAN"/>
    <s v="ZICOM HOLDINGS PRIVATE LIMITED"/>
    <s v="Blockchain"/>
    <x v="1"/>
    <x v="1"/>
    <m/>
    <m/>
    <x v="0"/>
    <x v="2"/>
    <d v="2017-10-15T00:00:00"/>
    <s v="07/17/2017 03:55am"/>
    <x v="1"/>
    <d v="2017-12-22T00:00:00"/>
    <n v="30000"/>
    <n v="0.03"/>
    <n v="12"/>
    <s v="07/20/2017 01:32am"/>
    <s v="NIR"/>
    <x v="5"/>
    <s v="Industry Platform"/>
    <m/>
    <s v="JOLENE FONG MENG (Jolene Fong Meng) SIM"/>
    <m/>
    <x v="0"/>
    <m/>
  </r>
  <r>
    <s v="QH-N63GNRE"/>
    <x v="2"/>
    <s v="ASEAN"/>
    <s v="HOUSING &amp; DEVELOPMENT BOARD (ISD)"/>
    <s v="Blockchain for Supply Chain of Construction Goods"/>
    <x v="3"/>
    <x v="1"/>
    <m/>
    <m/>
    <x v="0"/>
    <x v="12"/>
    <d v="2017-12-31T00:00:00"/>
    <s v="07/11/2017 06:24am"/>
    <x v="1"/>
    <d v="2017-12-31T00:00:00"/>
    <n v="30000"/>
    <n v="0.03"/>
    <n v="12"/>
    <s v="07/13/2017 01:32am"/>
    <s v="NIR"/>
    <x v="5"/>
    <s v="Industry Platform"/>
    <m/>
    <s v="Stephanie Xun Xiu (STEPHANIE XUNXIU) Lin"/>
    <m/>
    <x v="0"/>
    <m/>
  </r>
  <r>
    <s v="64-TUP0BW2"/>
    <x v="1"/>
    <s v="US Federal"/>
    <s v="LOCKHEED MARTIN CORPORATION"/>
    <s v="Aeronautics: Block Chain for F-35"/>
    <x v="1"/>
    <x v="1"/>
    <m/>
    <m/>
    <x v="1"/>
    <x v="1"/>
    <d v="2017-08-31T00:00:00"/>
    <s v="03/23/2017 07:11pm"/>
    <x v="1"/>
    <d v="2017-08-31T00:00:00"/>
    <n v="30000"/>
    <n v="0.03"/>
    <n v="12"/>
    <s v="03/30/2017 01:32am"/>
    <s v="Stretch"/>
    <x v="5"/>
    <s v="Industry Platform"/>
    <m/>
    <s v="Angelo (Angelo) Pupa"/>
    <s v="BLKHSBN:HW SP: Blockchain High Sec Bus Netwk Blmix"/>
    <x v="0"/>
    <m/>
  </r>
  <r>
    <s v="U6-LI69HPE"/>
    <x v="0"/>
    <s v="DACH"/>
    <s v="Interseroh Management GmbH"/>
    <s v="WIoT in intelligenten Müllfahrzeugen und Müllbehälter, Blockchain für Sondermüll, Transport Lösungen"/>
    <x v="2"/>
    <x v="1"/>
    <m/>
    <m/>
    <x v="1"/>
    <x v="3"/>
    <d v="2017-08-31T00:00:00"/>
    <s v="07/03/2017 03:37am"/>
    <x v="1"/>
    <d v="2017-08-31T00:00:00"/>
    <n v="30000"/>
    <n v="0.03"/>
    <n v="12"/>
    <s v="07/06/2017 01:32am"/>
    <s v="NIR"/>
    <x v="1"/>
    <s v="Connected Products"/>
    <m/>
    <s v="DATA WITHHELD"/>
    <m/>
    <x v="0"/>
    <m/>
  </r>
  <r>
    <s v="DL-V6VZ1GJ"/>
    <x v="2"/>
    <s v="ASEAN"/>
    <s v="RHTLAW TAYLOR WESSING LLP"/>
    <s v="Blockchain"/>
    <x v="6"/>
    <x v="1"/>
    <m/>
    <m/>
    <x v="1"/>
    <x v="10"/>
    <d v="2017-09-30T00:00:00"/>
    <s v="11/23/2016 01:08am"/>
    <x v="3"/>
    <d v="2017-09-30T00:00:00"/>
    <n v="30000"/>
    <n v="0.03"/>
    <n v="12"/>
    <s v="06/22/2017 01:32am"/>
    <s v="NIR"/>
    <x v="8"/>
    <s v="Watson Platform"/>
    <s v="Watson: Developer Cloud"/>
    <s v="AMANDA BAIJIA (Amanda Baijia) XU"/>
    <s v="NONE:No code/solution involved"/>
    <x v="0"/>
    <m/>
  </r>
  <r>
    <s v="EY-0ACM6S7"/>
    <x v="6"/>
    <s v="GCG"/>
    <s v="TAIWAN FUTURES EXCHANGE"/>
    <s v="Pilot case for Blockchain"/>
    <x v="0"/>
    <x v="1"/>
    <m/>
    <m/>
    <x v="0"/>
    <x v="0"/>
    <d v="2017-12-29T00:00:00"/>
    <s v="07/24/2016 11:26pm"/>
    <x v="3"/>
    <d v="2017-12-29T00:00:00"/>
    <n v="29214"/>
    <n v="2.9214E-2"/>
    <n v="12"/>
    <s v="07/06/2017 01:32am"/>
    <s v="Key stretch"/>
    <x v="3"/>
    <s v="Cloud Developer Service"/>
    <s v="Bluemix Public Subscription"/>
    <s v="Matt (Matt) Yang"/>
    <s v="BLUEMIXX:GBS Bluemix Custom Application Services"/>
    <x v="0"/>
    <m/>
  </r>
  <r>
    <s v="72-UCK1Z8V"/>
    <x v="5"/>
    <s v="Japan"/>
    <s v="SBI SECURITIES CO., LTD.                                              "/>
    <s v="プロトタイプ作成支援"/>
    <x v="0"/>
    <x v="1"/>
    <m/>
    <m/>
    <x v="1"/>
    <x v="0"/>
    <d v="2017-07-31T00:00:00"/>
    <d v="2017-06-20T00:00:00"/>
    <x v="3"/>
    <d v="2017-07-31T00:00:00"/>
    <n v="28571"/>
    <n v="2.8570999999999999E-2"/>
    <n v="2"/>
    <d v="2017-07-13T00:00:00"/>
    <s v="Stretch"/>
    <x v="0"/>
    <s v="Cog Process Trnsfmtn"/>
    <s v="CPR: Blockchain Consulting"/>
    <s v="MULTIPLECLIENTREP"/>
    <s v="ASASERVC, BLUEMIXX, EMBCLOUD"/>
    <x v="0"/>
    <m/>
  </r>
  <r>
    <s v="XG-DZYF205"/>
    <x v="5"/>
    <s v="Japan"/>
    <s v="MITSUI &amp; CO., LTD.                                                    "/>
    <s v="電力ブロックチェーン"/>
    <x v="2"/>
    <x v="1"/>
    <m/>
    <m/>
    <x v="0"/>
    <x v="3"/>
    <d v="2017-11-15T00:00:00"/>
    <d v="2017-01-11T00:00:00"/>
    <x v="3"/>
    <d v="2017-11-15T00:00:00"/>
    <n v="28571"/>
    <n v="2.8570999999999999E-2"/>
    <n v="12"/>
    <d v="2017-07-19T00:00:00"/>
    <s v="Stretch"/>
    <x v="0"/>
    <s v="Cog Process Trnsfmtn"/>
    <s v="CPR: Blockchain Consulting"/>
    <s v="Wang, Ke"/>
    <m/>
    <x v="0"/>
    <m/>
  </r>
  <r>
    <s v="NX-8EUYU2K"/>
    <x v="5"/>
    <s v="Japan"/>
    <s v="SENSHU IKEDA BANK,LTD., THE"/>
    <s v="池田泉州　BlockChain"/>
    <x v="0"/>
    <x v="1"/>
    <m/>
    <m/>
    <x v="1"/>
    <x v="0"/>
    <d v="2017-09-10T00:00:00"/>
    <s v="06/11/2017 08:32pm"/>
    <x v="1"/>
    <d v="2017-09-10T00:00:00"/>
    <n v="28571"/>
    <n v="2.8570999999999999E-2"/>
    <n v="3"/>
    <s v="06/15/2017 01:32am"/>
    <s v="Stretch"/>
    <x v="0"/>
    <s v="Cognitive Process Transformation"/>
    <m/>
    <s v="Mitsuhiro (MITSUHIRO) Hirai"/>
    <s v="ISA-BankFMFS03CST-CoreBankMod"/>
    <x v="0"/>
    <m/>
  </r>
  <r>
    <s v="RK-OVGND76"/>
    <x v="5"/>
    <s v="Japan"/>
    <s v="NYK BUSINESS SYSTEMS CO., LTD."/>
    <s v="Block Chain業務適用アセスPVA"/>
    <x v="2"/>
    <x v="1"/>
    <m/>
    <m/>
    <x v="0"/>
    <x v="7"/>
    <d v="2017-11-24T00:00:00"/>
    <s v="03/23/2017 12:58am"/>
    <x v="1"/>
    <d v="2017-11-24T00:00:00"/>
    <n v="28571"/>
    <n v="2.8570999999999999E-2"/>
    <n v="1"/>
    <s v="03/23/2017 02:32am"/>
    <s v="Stretch"/>
    <x v="6"/>
    <s v="Miscellaneous"/>
    <s v="Other/Unk IBM Svcs"/>
    <s v="Masako (Masako) Shimizu"/>
    <m/>
    <x v="0"/>
    <m/>
  </r>
  <r>
    <s v="34-9VOCXHT"/>
    <x v="2"/>
    <s v="ISA"/>
    <s v="COMMERCIAL BANK OF CEYLON PLC"/>
    <s v="IBM Blockchain on Bluemix"/>
    <x v="5"/>
    <x v="1"/>
    <m/>
    <m/>
    <x v="1"/>
    <x v="0"/>
    <d v="2017-09-28T00:00:00"/>
    <s v="04/20/2017 05:59am"/>
    <x v="3"/>
    <d v="2017-09-28T00:00:00"/>
    <n v="28500"/>
    <n v="2.8499999999999998E-2"/>
    <n v="12"/>
    <s v="07/20/2017 01:32am"/>
    <s v="Key stretch"/>
    <x v="8"/>
    <s v="Watson Platform"/>
    <s v="Watson: Developer Cloud"/>
    <s v="Poroj (Poroj) Bhuyan"/>
    <s v="BLUEMIXX:GBS Bluemix Custom Application Services"/>
    <x v="0"/>
    <m/>
  </r>
  <r>
    <s v="ZU-QBCV095"/>
    <x v="1"/>
    <s v="US Distribution"/>
    <s v="TruckTrust"/>
    <s v="Blockchain HSBN"/>
    <x v="2"/>
    <x v="1"/>
    <m/>
    <m/>
    <x v="0"/>
    <x v="7"/>
    <d v="2017-12-31T00:00:00"/>
    <s v="04/05/2017 02:39pm"/>
    <x v="3"/>
    <d v="2018-01-28T00:00:00"/>
    <n v="28000"/>
    <n v="2.7999999999999997E-2"/>
    <n v="12"/>
    <s v="04/06/2017 01:33am"/>
    <s v="NIR"/>
    <x v="3"/>
    <s v="Cloud Developer Service"/>
    <s v="IBM Bluemix Garage - MVP"/>
    <s v="Raj (Raj) Datta"/>
    <s v="BLKHSBN:HW SP: Blockchain High Sec Bus Netwk Blmix, SCALE-UP:HW SP: Linux Scale-Up"/>
    <x v="0"/>
    <m/>
  </r>
  <r>
    <s v="O6-9T8LQO6"/>
    <x v="1"/>
    <s v="US Communica/CSI"/>
    <s v="GSI Ventures Corp"/>
    <s v="Design Blockchain Ledger"/>
    <x v="6"/>
    <x v="1"/>
    <m/>
    <m/>
    <x v="0"/>
    <x v="10"/>
    <d v="2017-12-29T00:00:00"/>
    <s v="06/13/2017 07:09pm"/>
    <x v="3"/>
    <d v="2017-12-29T00:00:00"/>
    <n v="27000"/>
    <n v="2.7E-2"/>
    <n v="12"/>
    <s v="07/13/2017 01:32am"/>
    <s v="Stretch"/>
    <x v="3"/>
    <s v="Cloud Developer Service"/>
    <s v="IBM Bluemix Garage - Design Thinking"/>
    <s v="RICHARD (Richard) GORDON"/>
    <s v="NONE:No code/solution involved"/>
    <x v="0"/>
    <m/>
  </r>
  <r>
    <s v="PR-81D0Y5G"/>
    <x v="1"/>
    <s v="US Industrial"/>
    <s v="BAYER HEALTHCARE LLC"/>
    <s v="Blockchain Design Thinking Workshop"/>
    <x v="3"/>
    <x v="1"/>
    <m/>
    <m/>
    <x v="1"/>
    <x v="11"/>
    <d v="2017-08-22T00:00:00"/>
    <s v="05/24/2017 01:11pm"/>
    <x v="3"/>
    <d v="2017-08-22T00:00:00"/>
    <n v="27000"/>
    <n v="2.7E-2"/>
    <n v="12"/>
    <s v="07/20/2017 01:33am"/>
    <s v="Stretch"/>
    <x v="3"/>
    <s v="Lab Services"/>
    <s v="Software Services - Bluemix Garage"/>
    <s v="Robert K. (Robert) Hogg"/>
    <s v="CLOUD1:All Cloud Sales other than to Cloud SPs"/>
    <x v="0"/>
    <m/>
  </r>
  <r>
    <s v="AH-NLE0X8N"/>
    <x v="1"/>
    <s v="US Finance Service"/>
    <s v="M&amp;T BANK CORP"/>
    <s v="Blockchain Garage Design Thinking Workshop"/>
    <x v="0"/>
    <x v="1"/>
    <m/>
    <m/>
    <x v="1"/>
    <x v="0"/>
    <d v="2017-09-05T00:00:00"/>
    <s v="06/07/2017 03:49pm"/>
    <x v="1"/>
    <d v="2017-09-30T00:00:00"/>
    <n v="27000"/>
    <n v="2.7E-2"/>
    <n v="12"/>
    <s v="06/08/2017 01:32am"/>
    <s v="Stretch"/>
    <x v="3"/>
    <s v="Cloud Developer Service"/>
    <m/>
    <s v="Andrew J. (Andrew) Liss"/>
    <s v="BLKHSBN:HW SP: Blockchain High Sec Bus Netwk Blmix, ZBLKPOC:HW SP: Blockchain Proof of Concept"/>
    <x v="0"/>
    <m/>
  </r>
  <r>
    <s v="YA-A5NQ64G"/>
    <x v="1"/>
    <s v="US Distribution"/>
    <s v="RICH PRODUCTS CORPORATION"/>
    <s v="Blockchain Design Workshop"/>
    <x v="2"/>
    <x v="1"/>
    <m/>
    <m/>
    <x v="1"/>
    <x v="3"/>
    <d v="2017-09-07T00:00:00"/>
    <s v="06/09/2017 09:09am"/>
    <x v="1"/>
    <d v="2017-09-07T00:00:00"/>
    <n v="27000"/>
    <n v="2.7E-2"/>
    <n v="1"/>
    <s v="06/15/2017 01:32am"/>
    <s v="Stretch"/>
    <x v="0"/>
    <s v="Cognitive Process Transformation"/>
    <s v="CPR: Blockchain Consulting"/>
    <s v="RICHARD (Richard) GORDON"/>
    <s v="ZBLKPOC:HW SP: Blockchain Proof of Concept"/>
    <x v="0"/>
    <m/>
  </r>
  <r>
    <s v="X1-1U5LBBS"/>
    <x v="1"/>
    <s v="US Communica/CSI"/>
    <s v="FOX ENTERTAINMENT GROUP INC"/>
    <s v="WDP Bundle: Blockchain_x000a_Cognitive Contracts"/>
    <x v="4"/>
    <x v="1"/>
    <m/>
    <m/>
    <x v="1"/>
    <x v="9"/>
    <d v="2017-09-22T00:00:00"/>
    <s v="04/12/2017 01:40am"/>
    <x v="3"/>
    <d v="2017-09-22T00:00:00"/>
    <n v="27000"/>
    <n v="2.7E-2"/>
    <n v="12"/>
    <s v="07/20/2017 08:39pm"/>
    <s v="Stretch"/>
    <x v="13"/>
    <s v="Watson Data Platform"/>
    <s v="Blmx Public for Analytics"/>
    <s v="Patricia N. (Patty) Fry"/>
    <s v="ANDFM:ANA SP:Leverage the IBM DataFirst Method"/>
    <x v="0"/>
    <m/>
  </r>
  <r>
    <s v="A3-W0RFA95"/>
    <x v="2"/>
    <s v="ISA"/>
    <s v="OBEN GENERAL INSURANCE LIMITED"/>
    <s v="IBM BlockChain for Insurance"/>
    <x v="5"/>
    <x v="1"/>
    <m/>
    <m/>
    <x v="0"/>
    <x v="6"/>
    <d v="2017-10-25T00:00:00"/>
    <s v="07/27/2017 07:15am"/>
    <x v="1"/>
    <d v="2017-10-25T00:00:00"/>
    <n v="26667"/>
    <n v="2.6667E-2"/>
    <n v="12"/>
    <s v="07/27/2017 07:15am"/>
    <s v="NIR"/>
    <x v="5"/>
    <s v="Industry Platform"/>
    <m/>
    <s v="Saurabh (Saurabh) Sharma"/>
    <s v="ZBLKPOC:HW SP: Blockchain Proof of Concept"/>
    <x v="0"/>
    <m/>
  </r>
  <r>
    <s v="BT-H4UR40V"/>
    <x v="1"/>
    <s v="US Public"/>
    <s v="AETNA LIFE &amp; CASUALTY"/>
    <s v="Blockchain for NextGen Authentication"/>
    <x v="0"/>
    <x v="0"/>
    <s v="India"/>
    <s v="Initial Discussions, Confirmed by Anuj the opportunity is a place holder as of now."/>
    <x v="1"/>
    <x v="6"/>
    <d v="2017-08-25T00:00:00"/>
    <s v="03/11/2017 07:15am"/>
    <x v="3"/>
    <d v="2017-08-25T00:00:00"/>
    <n v="26000"/>
    <n v="2.5999999999999999E-2"/>
    <n v="2"/>
    <s v="05/04/2017 01:31am"/>
    <s v="Stretch"/>
    <x v="3"/>
    <s v="Cloud Developer Service"/>
    <s v="IBM Bluemix Garage - Design Thinking"/>
    <s v="Charles (Tyler) Kelly"/>
    <s v="ISA-InsFS23OCEG-CustomerEng, USESaaS:CLD&amp;COG: Use and integrate SaaS apps"/>
    <x v="0"/>
    <m/>
  </r>
  <r>
    <s v="AH-8UODFKJ"/>
    <x v="5"/>
    <s v="Japan"/>
    <s v="MITSUBISHI HEAVY INDUSTRIES, LTD."/>
    <s v="AppScanライセンス追加"/>
    <x v="1"/>
    <x v="1"/>
    <m/>
    <m/>
    <x v="3"/>
    <x v="1"/>
    <d v="2017-03-10T00:00:00"/>
    <s v="03/21/2017 04:31am"/>
    <x v="6"/>
    <d v="2017-03-10T00:00:00"/>
    <n v="25760"/>
    <n v="2.5759999999999998E-2"/>
    <n v="1"/>
    <s v="03/23/2017 02:32am"/>
    <s v="Won"/>
    <x v="7"/>
    <s v="Sec Info Risk Protection Solns"/>
    <s v="Source Edition"/>
    <s v="Mao (MAO) Taniguro"/>
    <s v="BLKHSBN:HW SP: Blockchain High Sec Bus Netwk Blmix"/>
    <x v="0"/>
    <m/>
  </r>
  <r>
    <s v="P4-0KX8ZIL"/>
    <x v="5"/>
    <s v="Japan"/>
    <s v="MAZDA H/Q S/I KENSA-7"/>
    <s v="MDI Blockchain検討"/>
    <x v="1"/>
    <x v="2"/>
    <s v="Japan Labs"/>
    <s v="Updates from deal board"/>
    <x v="1"/>
    <x v="1"/>
    <d v="2017-08-04T00:00:00"/>
    <s v="04/16/2017 09:34pm"/>
    <x v="5"/>
    <d v="2017-08-07T00:00:00"/>
    <n v="25714"/>
    <n v="2.5713999999999997E-2"/>
    <n v="1"/>
    <s v="07/27/2017 01:32am"/>
    <s v="At Risk"/>
    <x v="3"/>
    <s v="Cloud Developer Service"/>
    <s v="IBM Bluemix Garage - MVP"/>
    <s v="Tatsumi (TATSUMI) Matsumoto"/>
    <s v="ISA-IPIS62PEXS-ProjExecSvcs, USESaaS:CLD&amp;COG: Use and integrate SaaS apps"/>
    <x v="0"/>
    <m/>
  </r>
  <r>
    <s v="4W-P1C32NE"/>
    <x v="2"/>
    <s v="ASEAN"/>
    <s v="THE ASSOCIATION OF BANKS IN SINGAPORE"/>
    <s v="Blockchain Architecture Workshop &amp; Hyperledger Fabric Consultation"/>
    <x v="0"/>
    <x v="1"/>
    <m/>
    <m/>
    <x v="2"/>
    <x v="0"/>
    <d v="2017-06-28T00:00:00"/>
    <s v="06/16/2017 02:31am"/>
    <x v="6"/>
    <d v="2017-06-28T00:00:00"/>
    <n v="25297"/>
    <n v="2.5297E-2"/>
    <n v="1"/>
    <s v="06/29/2017 01:32am"/>
    <s v="Won"/>
    <x v="3"/>
    <s v="Cloud Developer Service"/>
    <s v="IBM Bluemix Garage - Other"/>
    <s v="JOLENE FONG MENG (Jolene Fong Meng) SIM"/>
    <s v="ISA-999-NoSolutionSold"/>
    <x v="0"/>
    <m/>
  </r>
  <r>
    <s v="NY-WVXYDY8"/>
    <x v="0"/>
    <s v="SPGI"/>
    <s v="IBERDROLA CORPORACION SA"/>
    <s v="Blockchain for utilities"/>
    <x v="4"/>
    <x v="1"/>
    <m/>
    <m/>
    <x v="0"/>
    <x v="8"/>
    <d v="2017-12-29T00:00:00"/>
    <s v="05/12/2017 05:31am"/>
    <x v="1"/>
    <d v="2017-12-29T00:00:00"/>
    <n v="25000"/>
    <n v="2.4999999999999998E-2"/>
    <n v="1"/>
    <s v="07/22/2017 07:01am"/>
    <s v="Stretch"/>
    <x v="9"/>
    <s v="Analytics Platform"/>
    <s v="Infosphere BigInsights"/>
    <s v="Enrique (ENRIQUE) Diaz Plaza Sanz"/>
    <s v="ISA-E&amp;UCS16EOPS-EnergyOps"/>
    <x v="0"/>
    <m/>
  </r>
  <r>
    <s v="NY-WVXYDY8"/>
    <x v="0"/>
    <s v="SPGI"/>
    <s v="IBERDROLA CORPORACION SA"/>
    <s v="Blockchain for utilities"/>
    <x v="4"/>
    <x v="1"/>
    <m/>
    <m/>
    <x v="0"/>
    <x v="8"/>
    <d v="2017-12-29T00:00:00"/>
    <s v="05/12/2017 05:31am"/>
    <x v="1"/>
    <d v="2017-12-29T00:00:00"/>
    <n v="25000"/>
    <n v="2.4999999999999998E-2"/>
    <n v="12"/>
    <s v="06/17/2017 11:35am"/>
    <s v="Stretch"/>
    <x v="9"/>
    <s v="Business Analytics Platform"/>
    <s v="Watson Analytics SaaS"/>
    <s v="Enrique (ENRIQUE) Diaz Plaza Sanz"/>
    <s v="ISA-E&amp;UCS16EOPS-EnergyOps"/>
    <x v="0"/>
    <m/>
  </r>
  <r>
    <s v="TC-1UZY7SX"/>
    <x v="0"/>
    <s v="DACH"/>
    <s v="Deutsche Rentenversicherung Knappschaft-Bahn-See"/>
    <s v="Blockchain Evaluation and PoC"/>
    <x v="3"/>
    <x v="1"/>
    <m/>
    <m/>
    <x v="0"/>
    <x v="12"/>
    <d v="2017-10-10T00:00:00"/>
    <s v="12/13/2016 05:57am"/>
    <x v="3"/>
    <d v="2017-10-10T00:00:00"/>
    <n v="25000"/>
    <n v="2.4999999999999998E-2"/>
    <n v="1"/>
    <s v="07/27/2017 01:32am"/>
    <s v="Stretch"/>
    <x v="3"/>
    <s v="Hybrid Management"/>
    <s v="Bluemix Local System W3500-256"/>
    <s v="DATA WITHHELD"/>
    <s v="ANDATALK:ANA SP: Build a Trusted Data Lake"/>
    <x v="0"/>
    <m/>
  </r>
  <r>
    <s v="1I-Y6U4CUG"/>
    <x v="0"/>
    <s v="SPGI"/>
    <s v="BOLSAS Y MERCADOS ESPAÑOLES, SOCIEDAD HOLDING DE MERCADOS Y SISTEMAS FINANCIEROS, SOCIEDAD"/>
    <s v="Blockchain - Bluemix"/>
    <x v="0"/>
    <x v="1"/>
    <m/>
    <m/>
    <x v="0"/>
    <x v="0"/>
    <d v="2017-12-30T00:00:00"/>
    <s v="05/11/2017 05:29am"/>
    <x v="3"/>
    <d v="2017-12-30T00:00:00"/>
    <n v="25000"/>
    <n v="2.4999999999999998E-2"/>
    <n v="12"/>
    <s v="07/27/2017 01:32am"/>
    <s v="NIR"/>
    <x v="3"/>
    <s v="Cloud Developer Service"/>
    <s v="Bluemix Public Subscription"/>
    <s v="Daniel (DANIEL) Contreras Perez"/>
    <s v="ISA-BankFS08-Blockchain"/>
    <x v="0"/>
    <m/>
  </r>
  <r>
    <s v="ES-XSRIJ6H"/>
    <x v="1"/>
    <s v="US Finance Service"/>
    <s v="FundPaaS"/>
    <s v="Blockchain pilot project / Bluemix Garage (FundPaaS/Amar Saigal)"/>
    <x v="0"/>
    <x v="1"/>
    <m/>
    <m/>
    <x v="1"/>
    <x v="0"/>
    <d v="2017-09-27T00:00:00"/>
    <s v="03/30/2017 02:38pm"/>
    <x v="3"/>
    <d v="2017-09-27T00:00:00"/>
    <n v="25000"/>
    <n v="2.4999999999999998E-2"/>
    <n v="12"/>
    <s v="07/06/2017 01:32am"/>
    <s v="Stretch"/>
    <x v="3"/>
    <s v="Cloud Developer Service"/>
    <s v="IBM Bluemix Garage - Architecture"/>
    <s v="Richard G. (Rick) Walker"/>
    <s v="ISA-999-NoSolutionSold"/>
    <x v="0"/>
    <m/>
  </r>
  <r>
    <s v="FQ-7Z23H35"/>
    <x v="2"/>
    <s v="ASEAN"/>
    <s v="TUV SUD ASIA PACIFIC PTE LTD"/>
    <s v="Block chain-Design thinking"/>
    <x v="6"/>
    <x v="1"/>
    <m/>
    <m/>
    <x v="2"/>
    <x v="10"/>
    <d v="2017-06-30T00:00:00"/>
    <s v="04/25/2017 03:37am"/>
    <x v="6"/>
    <d v="2017-06-30T00:00:00"/>
    <n v="25000"/>
    <n v="2.4999999999999998E-2"/>
    <n v="1"/>
    <s v="07/06/2017 01:32am"/>
    <s v="Won"/>
    <x v="3"/>
    <s v="Cloud Developer Service"/>
    <s v="IBM Bluemix Garage - Design Thinking"/>
    <s v="JOLENE FONG MENG (Jolene Fong Meng) SIM"/>
    <s v="NONE:No code/solution involved"/>
    <x v="0"/>
    <m/>
  </r>
  <r>
    <s v="ES-XSRIJ6H"/>
    <x v="1"/>
    <s v="US Finance Service"/>
    <s v="FundPaaS"/>
    <s v="Blockchain pilot project / Bluemix Garage (FundPaaS/Amar Saigal)"/>
    <x v="0"/>
    <x v="1"/>
    <m/>
    <m/>
    <x v="1"/>
    <x v="0"/>
    <d v="2017-09-27T00:00:00"/>
    <s v="03/30/2017 02:38pm"/>
    <x v="3"/>
    <d v="2017-09-27T00:00:00"/>
    <n v="25000"/>
    <n v="2.4999999999999998E-2"/>
    <n v="1"/>
    <s v="07/06/2017 01:32am"/>
    <s v="At Risk"/>
    <x v="3"/>
    <s v="Cloud Developer Service"/>
    <s v="IBM Bluemix Garage - Design Thinking"/>
    <s v="Richard G. (Rick) Walker"/>
    <s v="ISA-999-NoSolutionSold"/>
    <x v="0"/>
    <m/>
  </r>
  <r>
    <s v="C9-3ACZJ8L"/>
    <x v="0"/>
    <s v="DACH"/>
    <s v="LVM Landwirtschaftlicher Versicherungsverein Münster a.G."/>
    <s v="Blockchain Prototyp - Bluemix Garage"/>
    <x v="0"/>
    <x v="1"/>
    <m/>
    <m/>
    <x v="1"/>
    <x v="6"/>
    <d v="2017-09-28T00:00:00"/>
    <s v="05/19/2017 04:29am"/>
    <x v="3"/>
    <d v="2017-12-21T00:00:00"/>
    <n v="25000"/>
    <n v="2.4999999999999998E-2"/>
    <n v="12"/>
    <s v="07/06/2017 01:32am"/>
    <s v="Stretch"/>
    <x v="3"/>
    <s v="Cloud Developer Service"/>
    <s v="IBM Bluemix Garage - MVP"/>
    <s v="DATA WITHHELD"/>
    <s v="ZBLKPOC:HW SP: Blockchain Proof of Concept"/>
    <x v="0"/>
    <m/>
  </r>
  <r>
    <s v="UR-AN1NTFH"/>
    <x v="0"/>
    <s v="DACH"/>
    <s v="HUK-COBURG-Allgemeine Versicherung AG"/>
    <s v="#BBB: Blockchain Prototyp - Blumemix Garage"/>
    <x v="6"/>
    <x v="1"/>
    <m/>
    <m/>
    <x v="1"/>
    <x v="10"/>
    <d v="2017-09-28T00:00:00"/>
    <s v="05/19/2017 04:23am"/>
    <x v="3"/>
    <d v="2017-12-21T00:00:00"/>
    <n v="25000"/>
    <n v="2.4999999999999998E-2"/>
    <n v="12"/>
    <s v="07/06/2017 01:32am"/>
    <s v="Stretch"/>
    <x v="3"/>
    <s v="Cloud Developer Service"/>
    <s v="IBM Bluemix Garage - MVP"/>
    <s v="DATA WITHHELD"/>
    <s v="ZBLKPOC:HW SP: Blockchain Proof of Concept"/>
    <x v="0"/>
    <m/>
  </r>
  <r>
    <s v="NN-2950N0R"/>
    <x v="0"/>
    <s v="DACH"/>
    <s v="FIDUCIA IT AG"/>
    <s v="Blockchain MVP (3 week sprint)"/>
    <x v="0"/>
    <x v="1"/>
    <m/>
    <m/>
    <x v="2"/>
    <x v="0"/>
    <d v="2017-06-08T00:00:00"/>
    <s v="03/10/2017 07:50am"/>
    <x v="6"/>
    <d v="2017-06-08T00:00:00"/>
    <n v="25000"/>
    <n v="2.4999999999999998E-2"/>
    <n v="12"/>
    <s v="06/30/2017 10:00am"/>
    <s v="Won"/>
    <x v="3"/>
    <s v="Cloud Developer Service"/>
    <s v="IBM Bluemix Garage - MVP"/>
    <s v="DATA WITHHELD"/>
    <s v="ISA-BankFS08-Blockchain"/>
    <x v="0"/>
    <m/>
  </r>
  <r>
    <s v="NL-C4L4ES4"/>
    <x v="2"/>
    <s v="ANZ"/>
    <s v="QBE INSURANCE GROUP LIMITED"/>
    <s v="Bluemix Garage - Blockchain &amp; IOT"/>
    <x v="0"/>
    <x v="1"/>
    <m/>
    <m/>
    <x v="0"/>
    <x v="6"/>
    <d v="2017-12-14T00:00:00"/>
    <s v="02/11/2017 07:47pm"/>
    <x v="0"/>
    <d v="2017-12-14T00:00:00"/>
    <n v="25000"/>
    <n v="2.4999999999999998E-2"/>
    <n v="12"/>
    <s v="07/19/2017 08:54am"/>
    <s v="Stretch"/>
    <x v="3"/>
    <s v="Cloud Developer Service"/>
    <s v="IBM Bluemix Garage - Other"/>
    <s v="JASON A. (Jason) ARNOLD-AULAND"/>
    <s v="NONE:No code/solution involved"/>
    <x v="0"/>
    <m/>
  </r>
  <r>
    <s v="9P-P3SIW86"/>
    <x v="1"/>
    <s v="US Finance Service"/>
    <s v="Kazmarck Capital"/>
    <s v="Blockchain"/>
    <x v="0"/>
    <x v="1"/>
    <m/>
    <m/>
    <x v="0"/>
    <x v="0"/>
    <d v="2017-12-31T00:00:00"/>
    <s v="07/19/2017 11:47pm"/>
    <x v="3"/>
    <d v="2017-12-31T00:00:00"/>
    <n v="25000"/>
    <n v="2.4999999999999998E-2"/>
    <n v="12"/>
    <s v="07/27/2017 01:32am"/>
    <s v="Stretch"/>
    <x v="3"/>
    <s v="Cloud Developer Service"/>
    <s v="IBM Bluemix Garage - Other"/>
    <s v="Teresa M. (Teresa) Demers"/>
    <s v="ISA-BankFS08-Blockchain"/>
    <x v="0"/>
    <m/>
  </r>
  <r>
    <s v="0L-D8YB7ZY"/>
    <x v="0"/>
    <s v="DACH"/>
    <s v="Festo AG &amp; Co. KG"/>
    <s v="CeBIT17-Cloud,Global Business Services-Hyperledger use case in BB CoC untersuchen - installed base und Produktlebenszyklus-062-medium (SS3)"/>
    <x v="1"/>
    <x v="1"/>
    <m/>
    <m/>
    <x v="0"/>
    <x v="5"/>
    <d v="2017-11-24T00:00:00"/>
    <s v="03/24/2017 12:30pm"/>
    <x v="3"/>
    <d v="2017-11-24T00:00:00"/>
    <n v="25000"/>
    <n v="2.4999999999999998E-2"/>
    <n v="12"/>
    <s v="07/20/2017 01:33am"/>
    <s v="NIR"/>
    <x v="3"/>
    <s v="Lab Services"/>
    <s v="Software Services - Bluemix Garage"/>
    <s v="DATA WITHHELD"/>
    <s v="ISA-999-NoSolutionSold, ISA-BankFMFS03-BackOfficeOps"/>
    <x v="0"/>
    <m/>
  </r>
  <r>
    <s v="AG-ODJKZ1F"/>
    <x v="1"/>
    <s v="US Industrial"/>
    <s v="Cisco"/>
    <s v="Bluemix Blockchain Garage"/>
    <x v="1"/>
    <x v="1"/>
    <m/>
    <m/>
    <x v="0"/>
    <x v="5"/>
    <d v="2017-10-31T00:00:00"/>
    <s v="04/20/2017 12:54pm"/>
    <x v="3"/>
    <d v="2017-10-31T00:00:00"/>
    <n v="25000"/>
    <n v="2.4999999999999998E-2"/>
    <n v="12"/>
    <s v="07/27/2017 01:32am"/>
    <s v="Stretch"/>
    <x v="3"/>
    <s v="Lab Services"/>
    <s v="Software Services - Bluemix Garage"/>
    <s v="Nico R. (Nico) Ochoa"/>
    <s v="BLKHSBN:HW SP: Blockchain High Sec Bus Netwk Blmix"/>
    <x v="0"/>
    <m/>
  </r>
  <r>
    <s v="VJ-W8F4P6R"/>
    <x v="0"/>
    <s v="Nordic"/>
    <s v="SKANDINAVISKA ENSKILDA                                                "/>
    <s v="Know Your Customer (KYC)"/>
    <x v="0"/>
    <x v="1"/>
    <m/>
    <m/>
    <x v="1"/>
    <x v="0"/>
    <d v="2017-09-30T00:00:00"/>
    <d v="2017-06-19T00:00:00"/>
    <x v="3"/>
    <d v="2017-09-30T00:00:00"/>
    <n v="25000"/>
    <n v="2.4999999999999998E-2"/>
    <n v="12"/>
    <d v="2017-07-20T00:00:00"/>
    <s v="NIR"/>
    <x v="0"/>
    <s v="Cog Process Trnsfmtn"/>
    <s v="CPR: Blockchain Consulting"/>
    <s v="Melbi, Ola"/>
    <m/>
    <x v="0"/>
    <m/>
  </r>
  <r>
    <s v="0L-D8YB7ZY"/>
    <x v="0"/>
    <s v="DACH"/>
    <s v="Festo AG &amp; Co. KG"/>
    <s v="CeBIT17-Cloud,Global Business Services-Hyperledger use case in BB CoC untersuchen - installed base und Produktlebenszyklus-062-medium (SS3)"/>
    <x v="1"/>
    <x v="1"/>
    <m/>
    <m/>
    <x v="0"/>
    <x v="5"/>
    <d v="2017-11-24T00:00:00"/>
    <s v="03/24/2017 12:30pm"/>
    <x v="3"/>
    <d v="2017-11-24T00:00:00"/>
    <n v="25000"/>
    <n v="2.4999999999999998E-2"/>
    <n v="12"/>
    <s v="07/13/2017 01:32am"/>
    <s v="NIR"/>
    <x v="0"/>
    <s v="Cognitive Process Transformation"/>
    <s v="CPR: Blockchain Consulting"/>
    <s v="DATA WITHHELD"/>
    <s v="ISA-999-NoSolutionSold, ISA-BankFMFS03-BackOfficeOps"/>
    <x v="0"/>
    <m/>
  </r>
  <r>
    <s v="VS-8SL0V4H"/>
    <x v="0"/>
    <s v="Italy"/>
    <s v="SARDEX SPA"/>
    <s v="Blockchain"/>
    <x v="2"/>
    <x v="1"/>
    <m/>
    <m/>
    <x v="0"/>
    <x v="3"/>
    <d v="2017-12-20T00:00:00"/>
    <s v="03/14/2017 07:33am"/>
    <x v="4"/>
    <d v="2017-12-20T00:00:00"/>
    <n v="25000"/>
    <n v="2.4999999999999998E-2"/>
    <n v="12"/>
    <s v="05/12/2017 11:23am"/>
    <s v="Stretch"/>
    <x v="0"/>
    <s v="Cognitive Process Transformation"/>
    <s v="CPR: Blockchain Consulting"/>
    <s v="Barbara (BARBARA) Spinoglio"/>
    <s v="BLKHSBN:HW SP: Blockchain High Sec Bus Netwk Blmix"/>
    <x v="0"/>
    <m/>
  </r>
  <r>
    <s v="SY-PUWLE4Z"/>
    <x v="0"/>
    <s v="Nordic"/>
    <s v="KNOWIT SERVICES AS"/>
    <s v="Bluemix/Blockchain."/>
    <x v="6"/>
    <x v="1"/>
    <m/>
    <m/>
    <x v="0"/>
    <x v="10"/>
    <d v="2017-10-18T00:00:00"/>
    <s v="01/23/2017 05:43am"/>
    <x v="3"/>
    <d v="2017-10-18T00:00:00"/>
    <n v="25000"/>
    <n v="2.4999999999999998E-2"/>
    <n v="12"/>
    <s v="07/06/2017 01:32am"/>
    <s v="Stretch"/>
    <x v="0"/>
    <s v="Cognitive Process Transformation"/>
    <s v="CPR: Blockchain Consulting"/>
    <s v="Natalie Høiberg (Natalie Høiberg) Aasen"/>
    <s v="CLOUD1:All Cloud Sales other than to Cloud SPs"/>
    <x v="0"/>
    <m/>
  </r>
  <r>
    <s v="UX-HYG7039"/>
    <x v="0"/>
    <s v="UKI"/>
    <s v="BNP PARIBAS INVESTMENT PARTNERS UK LTD"/>
    <s v="MyCollat Blockchain Garage Engagement"/>
    <x v="0"/>
    <x v="1"/>
    <m/>
    <m/>
    <x v="1"/>
    <x v="0"/>
    <d v="2017-09-21T00:00:00"/>
    <s v="06/23/2017 05:42am"/>
    <x v="0"/>
    <d v="2017-09-21T00:00:00"/>
    <n v="25000"/>
    <n v="2.4999999999999998E-2"/>
    <n v="1"/>
    <s v="07/10/2017 10:36am"/>
    <s v="Key stretch"/>
    <x v="0"/>
    <s v="Cognitive Process Transformation"/>
    <s v="CPR: Blockchain Consulting"/>
    <s v="Soren (SOREN) Mortensen"/>
    <s v="ISA-BankFS08-Blockchain"/>
    <x v="0"/>
    <m/>
  </r>
  <r>
    <s v="GF-CUKOWSX"/>
    <x v="1"/>
    <s v="US Finance Service"/>
    <s v="PAYPAL ASSET MANAGEMENT, INC"/>
    <s v="Blockchain Design Workshop and PoC"/>
    <x v="0"/>
    <x v="1"/>
    <m/>
    <m/>
    <x v="1"/>
    <x v="0"/>
    <d v="2017-08-25T00:00:00"/>
    <s v="02/23/2017 01:05pm"/>
    <x v="1"/>
    <d v="2017-08-25T00:00:00"/>
    <n v="25000"/>
    <n v="2.4999999999999998E-2"/>
    <n v="6"/>
    <s v="04/20/2017 05:10pm"/>
    <s v="NIR"/>
    <x v="0"/>
    <s v="Cognitive Process Transformation"/>
    <s v="CPR: Blockchain Consulting"/>
    <s v="RAYMOND W. (Raymond) THOMAS"/>
    <m/>
    <x v="0"/>
    <m/>
  </r>
  <r>
    <s v="RR-O9L178A"/>
    <x v="1"/>
    <s v="US Industrial"/>
    <s v="EXXONMOBIL GLOBAL SERVICES COMPANY"/>
    <s v="Blockchain - Phase 0 Tubulars"/>
    <x v="1"/>
    <x v="1"/>
    <m/>
    <m/>
    <x v="1"/>
    <x v="4"/>
    <d v="2017-07-28T00:00:00"/>
    <s v="02/05/2017 04:08pm"/>
    <x v="3"/>
    <d v="2017-07-28T00:00:00"/>
    <n v="25000"/>
    <n v="2.4999999999999998E-2"/>
    <n v="2"/>
    <s v="03/18/2017 04:44pm"/>
    <s v="Stretch"/>
    <x v="0"/>
    <s v="iX Growth Platform"/>
    <s v="DSI - DS: Digital Bus Strategy: Digital Reinvention"/>
    <s v="James N. (Jim) Lawnin"/>
    <s v="ISA-BankFMFS03-BackOfficeOps, ISA-C&amp;PIS13-UpstrmPetroSolns, ISA-C&amp;PIS21-MidDownstreamPetro"/>
    <x v="0"/>
    <m/>
  </r>
  <r>
    <s v="NO-SKHV8TK"/>
    <x v="1"/>
    <s v="US Federal"/>
    <s v="INTERNATIONAL DEVELOPMENT, UNITED STATES AGENCY FOR"/>
    <s v="USAID ITIS Block Chain"/>
    <x v="3"/>
    <x v="1"/>
    <m/>
    <m/>
    <x v="1"/>
    <x v="12"/>
    <d v="2017-09-29T00:00:00"/>
    <s v="06/30/2017 11:59am"/>
    <x v="3"/>
    <d v="2017-09-29T00:00:00"/>
    <n v="25000"/>
    <n v="2.4999999999999998E-2"/>
    <n v="6"/>
    <s v="07/25/2017 11:10am"/>
    <s v="Stretch"/>
    <x v="0"/>
    <s v="Cloud Application Innovation"/>
    <s v="US Federal - Managed Services and Cloud Solutions"/>
    <s v="Christopher R. (Christopher) Scalzo"/>
    <s v="IGSPN:Procurement NONE - No 3rd Party Supplier, ISA-GovtPG71-Brdrs&amp;ImmgrtnMgmt"/>
    <x v="0"/>
    <m/>
  </r>
  <r>
    <s v="CE-RVW5VMW"/>
    <x v="1"/>
    <s v="US Communica/CSI"/>
    <s v="CSG SYSTEMS, INC."/>
    <s v="CSGi - Blockchain interest"/>
    <x v="4"/>
    <x v="1"/>
    <m/>
    <m/>
    <x v="1"/>
    <x v="9"/>
    <d v="2017-09-08T00:00:00"/>
    <s v="03/24/2017 09:46am"/>
    <x v="1"/>
    <d v="2018-01-01T00:00:00"/>
    <n v="25000"/>
    <n v="2.4999999999999998E-2"/>
    <n v="12"/>
    <s v="03/24/2017 09:46am"/>
    <s v="Stretch"/>
    <x v="0"/>
    <s v="Cognitive Process Transformation"/>
    <m/>
    <s v="Sharon A. (Sharon) Urrutia"/>
    <s v="DEVOPS:DevOps"/>
    <x v="0"/>
    <m/>
  </r>
  <r>
    <s v="ZP-QVVC4W3"/>
    <x v="0"/>
    <s v="Italy"/>
    <s v="QUANTEYE SRL"/>
    <s v="Bluemix Blockchain"/>
    <x v="6"/>
    <x v="1"/>
    <m/>
    <m/>
    <x v="1"/>
    <x v="10"/>
    <d v="2017-09-29T00:00:00"/>
    <s v="02/28/2017 02:56am"/>
    <x v="3"/>
    <d v="2017-09-29T00:00:00"/>
    <n v="25000"/>
    <n v="2.4999999999999998E-2"/>
    <n v="12"/>
    <s v="06/09/2017 04:39am"/>
    <s v="Stretch"/>
    <x v="2"/>
    <s v="Infrastructure Services"/>
    <s v="6950-16G GTS MHAS Split for Commerce Managed Hosted"/>
    <s v="Barbara (BARBARA) Spinoglio"/>
    <s v="BLUEMIXX:GBS Bluemix Custom Application Services"/>
    <x v="0"/>
    <m/>
  </r>
  <r>
    <s v="UI-GBH73FF"/>
    <x v="2"/>
    <s v="ANZ"/>
    <s v="AGL ENERGY LIMITED                                                    "/>
    <s v="AGL P2P Trading Scheme - Arena funded experiment"/>
    <x v="4"/>
    <x v="1"/>
    <m/>
    <m/>
    <x v="2"/>
    <x v="8"/>
    <d v="2017-05-15T00:00:00"/>
    <d v="2016-08-08T00:00:00"/>
    <x v="6"/>
    <d v="2017-05-15T00:00:00"/>
    <n v="24800"/>
    <n v="2.4799999999999999E-2"/>
    <n v="2"/>
    <d v="2017-05-18T00:00:00"/>
    <s v="Won"/>
    <x v="0"/>
    <s v="Cog Process Trnsfmtn"/>
    <s v="CPR: Blockchain Consulting"/>
    <s v="WILLIAMS, TROY (Troy)"/>
    <m/>
    <x v="0"/>
    <m/>
  </r>
  <r>
    <s v="V9-6E5RPAB"/>
    <x v="1"/>
    <s v="Canada"/>
    <s v="BANK OF NOVA SCOTIA, THE"/>
    <s v="Blockchain Architecture Assistance DOU"/>
    <x v="0"/>
    <x v="1"/>
    <m/>
    <m/>
    <x v="2"/>
    <x v="0"/>
    <d v="2017-06-15T00:00:00"/>
    <s v="04/26/2017 01:27pm"/>
    <x v="6"/>
    <d v="2017-06-21T00:00:00"/>
    <n v="24267"/>
    <n v="2.4267E-2"/>
    <n v="12"/>
    <s v="06/22/2017 01:32am"/>
    <s v="Won"/>
    <x v="3"/>
    <s v="Cloud Developer Service"/>
    <s v="IBM Bluemix Garage - Other"/>
    <s v="Steve H. (Steve) Lee"/>
    <s v="ZBLKPOC:HW SP: Blockchain Proof of Concept"/>
    <x v="0"/>
    <m/>
  </r>
  <r>
    <s v="WH-YSV76XN"/>
    <x v="0"/>
    <s v="UKI"/>
    <s v="Consult Hyperion"/>
    <s v="ESA + Watson for RegTech + Blockchain"/>
    <x v="6"/>
    <x v="1"/>
    <m/>
    <m/>
    <x v="0"/>
    <x v="10"/>
    <d v="2017-10-27T00:00:00"/>
    <s v="04/19/2017 03:44am"/>
    <x v="4"/>
    <d v="2017-10-27T00:00:00"/>
    <n v="24000"/>
    <n v="2.4E-2"/>
    <n v="1"/>
    <s v="04/20/2017 01:32am"/>
    <s v="Stretch"/>
    <x v="13"/>
    <s v="Watson Data Platform"/>
    <s v="Other Watson Data Platform"/>
    <s v="P. C. (Patrick) Spink"/>
    <s v="CLOUDMSP:Only for sales TO cloud service providers"/>
    <x v="0"/>
    <m/>
  </r>
  <r>
    <s v="MN-YMEX4QE"/>
    <x v="5"/>
    <s v="Japan"/>
    <s v="THREE-A SYSTEM CO.,LTD."/>
    <s v="ブロックチェーンスキル習得支援サービス Blockchain"/>
    <x v="6"/>
    <x v="1"/>
    <m/>
    <m/>
    <x v="1"/>
    <x v="10"/>
    <d v="2017-07-14T00:00:00"/>
    <s v="06/22/2017 10:02pm"/>
    <x v="6"/>
    <d v="2017-09-29T00:00:00"/>
    <n v="23810"/>
    <n v="2.3809999999999998E-2"/>
    <n v="1"/>
    <s v="07/06/2017 01:33am"/>
    <s v="Won"/>
    <x v="4"/>
    <s v="IBM Z"/>
    <s v="Service Unit(lab service) for IBM Z"/>
    <s v="Hiroki (HIROKI) Takano"/>
    <s v="BLKHSBN:HW SP: Blockchain High Sec Bus Netwk Blmix, ISA-BankFS08-Blockchain, ZBLKPOC:HW SP: Blockchain Proof of Concept"/>
    <x v="0"/>
    <m/>
  </r>
  <r>
    <s v="Q7-L5M4NJA"/>
    <x v="1"/>
    <s v="US Federal"/>
    <s v="DOD - US AIR FORCE - Command and Control (C2) 9122"/>
    <s v="USAF MITRE EGS / BlueMix, BlockChain, Garage / G.Wampole / MJS"/>
    <x v="3"/>
    <x v="1"/>
    <m/>
    <m/>
    <x v="1"/>
    <x v="12"/>
    <d v="2017-09-29T00:00:00"/>
    <s v="04/05/2017 08:45am"/>
    <x v="0"/>
    <d v="2017-09-29T00:00:00"/>
    <n v="23800"/>
    <n v="2.3799999999999998E-2"/>
    <n v="12"/>
    <s v="07/27/2017 01:31am"/>
    <s v="At Risk"/>
    <x v="3"/>
    <s v="Cloud Developer Service"/>
    <s v="Bluemix Public Subscription"/>
    <s v="MICHAEL J. (Michael) SCOLLO"/>
    <s v="ISA-GovtPG53-Defense&amp;Intel"/>
    <x v="0"/>
    <m/>
  </r>
  <r>
    <s v="DD-E0VWC43"/>
    <x v="0"/>
    <s v="UKI"/>
    <s v="UNISON RIGHTS, S.L"/>
    <s v="Blockchain Design Thinking Workshop (Garage)"/>
    <x v="0"/>
    <x v="1"/>
    <m/>
    <m/>
    <x v="2"/>
    <x v="0"/>
    <d v="2017-05-30T00:00:00"/>
    <s v="05/02/2017 06:10am"/>
    <x v="6"/>
    <d v="2017-05-30T00:00:00"/>
    <n v="23375"/>
    <n v="2.3375E-2"/>
    <n v="1"/>
    <s v="06/22/2017 01:32am"/>
    <s v="Won"/>
    <x v="3"/>
    <s v="Cloud Developer Service"/>
    <s v="IBM Bluemix Garage - Design Thinking"/>
    <s v="Rupert (RUPERT) Colchester"/>
    <s v="ISA-BankFS08-Blockchain"/>
    <x v="0"/>
    <m/>
  </r>
  <r>
    <s v="XY-BP3D478"/>
    <x v="1"/>
    <s v="Canada"/>
    <s v="DREAM PAYMENTS CORP"/>
    <s v="Blockchain"/>
    <x v="6"/>
    <x v="1"/>
    <m/>
    <m/>
    <x v="1"/>
    <x v="10"/>
    <d v="2017-09-21T00:00:00"/>
    <s v="03/24/2017 02:20pm"/>
    <x v="3"/>
    <d v="2017-09-21T00:00:00"/>
    <n v="23333"/>
    <n v="2.3333E-2"/>
    <n v="12"/>
    <s v="07/19/2017 10:46am"/>
    <s v="Stretch"/>
    <x v="3"/>
    <s v="Cloud Developer Service"/>
    <s v="IBM Bluemix Garage - Other"/>
    <s v="Josephine (JOSEPHINE) Carmichael"/>
    <s v="CLOUD1:All Cloud Sales other than to Cloud SPs"/>
    <x v="0"/>
    <m/>
  </r>
  <r>
    <s v="I3-YEDRNFU"/>
    <x v="1"/>
    <s v="US Finance Service"/>
    <s v="CITY NATIONAL BANK"/>
    <s v="Payments Blockchain PoT"/>
    <x v="0"/>
    <x v="1"/>
    <m/>
    <m/>
    <x v="3"/>
    <x v="0"/>
    <d v="2017-03-31T00:00:00"/>
    <s v="01/10/2017 03:07pm"/>
    <x v="6"/>
    <d v="2017-04-27T00:00:00"/>
    <n v="23000"/>
    <n v="2.3E-2"/>
    <n v="1"/>
    <s v="04/19/2017 12:29pm"/>
    <s v="Won"/>
    <x v="3"/>
    <s v="Cloud Developer Service"/>
    <s v="IBM Bluemix Garage - Other"/>
    <s v="Steve H (Steve) Lee"/>
    <s v="CLOUD1:All Cloud Sales other than to Cloud SPs"/>
    <x v="0"/>
    <m/>
  </r>
  <r>
    <s v="BX-2CSKFMP"/>
    <x v="0"/>
    <s v="DACH"/>
    <s v="Deutsche Bundesbank"/>
    <s v="BBK - Blockchain Prototyping"/>
    <x v="0"/>
    <x v="1"/>
    <m/>
    <m/>
    <x v="3"/>
    <x v="0"/>
    <d v="2017-01-25T00:00:00"/>
    <s v="09/30/2016 04:17am"/>
    <x v="6"/>
    <d v="2017-01-25T00:00:00"/>
    <n v="23000"/>
    <n v="2.3E-2"/>
    <n v="3"/>
    <s v="01/22/2017 06:37am"/>
    <s v="Won"/>
    <x v="3"/>
    <s v="Lab Services"/>
    <s v="Software Services - Bluemix Garage"/>
    <s v="DATA WITHHELD"/>
    <s v="ASASERVC:Cloud Business Solution (CBS)"/>
    <x v="0"/>
    <m/>
  </r>
  <r>
    <s v="OZ-QQM04YO"/>
    <x v="3"/>
    <s v="Brazil"/>
    <s v="FEDERACAO BRASILEIRA DE BANCOS"/>
    <s v="Garagem Blockchain"/>
    <x v="4"/>
    <x v="1"/>
    <m/>
    <m/>
    <x v="2"/>
    <x v="9"/>
    <d v="2017-04-26T00:00:00"/>
    <s v="04/04/2017 05:37pm"/>
    <x v="6"/>
    <d v="2017-04-26T00:00:00"/>
    <n v="22784"/>
    <n v="2.2783999999999999E-2"/>
    <n v="6"/>
    <s v="07/22/2017 11:56am"/>
    <s v="Won"/>
    <x v="3"/>
    <s v="Cloud Developer Service"/>
    <s v="IBM Bluemix Garage - MVP"/>
    <s v="Paola Akemi (PAOLA) Arashiro"/>
    <s v="NONE:No code/solution involved"/>
    <x v="0"/>
    <m/>
  </r>
  <r>
    <s v="68-E3FRWRA"/>
    <x v="2"/>
    <s v="ISA"/>
    <s v="HDFC LIFE INSURANCE"/>
    <s v="LIfe Insurers Consortium for Blockchain"/>
    <x v="5"/>
    <x v="0"/>
    <s v="India"/>
    <s v="Initial POC done, proposal being developed for a production engagement"/>
    <x v="1"/>
    <x v="6"/>
    <d v="2017-07-31T00:00:00"/>
    <s v="01/20/2017 06:34am"/>
    <x v="1"/>
    <d v="2017-07-31T00:00:00"/>
    <n v="22222"/>
    <n v="2.2221999999999999E-2"/>
    <n v="12"/>
    <s v="01/26/2017 01:32am"/>
    <s v="NIR"/>
    <x v="0"/>
    <s v="Cognitive Process Transformation"/>
    <m/>
    <s v="Neeraj (Neeraj) Parashar"/>
    <s v="ISA-InsFS24DIGI-E2EDigitizatn"/>
    <x v="0"/>
    <m/>
  </r>
  <r>
    <s v="NP-FI159AT"/>
    <x v="2"/>
    <s v="ISA"/>
    <s v="GOODS &amp; SERVICES TAX NETWORK                                          "/>
    <s v="eWaybill Application"/>
    <x v="5"/>
    <x v="1"/>
    <m/>
    <m/>
    <x v="0"/>
    <x v="12"/>
    <d v="2017-12-31T00:00:00"/>
    <d v="2017-03-31T00:00:00"/>
    <x v="4"/>
    <d v="2017-12-31T00:00:00"/>
    <n v="22222"/>
    <n v="2.2221999999999999E-2"/>
    <n v="12"/>
    <d v="2017-04-06T00:00:00"/>
    <s v="NIR"/>
    <x v="5"/>
    <s v="Industry Platform"/>
    <s v="UNK - Blockchain Platforms"/>
    <s v="Mandal, Debashish"/>
    <s v="BLKHSBN"/>
    <x v="0"/>
    <m/>
  </r>
  <r>
    <s v="VP-DCLG1YN"/>
    <x v="1"/>
    <s v="US Finance Service"/>
    <s v="NORTHERN TRUST"/>
    <s v="Guernsey Infrastructure Sysadm"/>
    <x v="0"/>
    <x v="1"/>
    <m/>
    <m/>
    <x v="3"/>
    <x v="0"/>
    <d v="2017-01-31T00:00:00"/>
    <d v="2016-11-18T00:03:55"/>
    <x v="6"/>
    <d v="2017-01-31T00:00:00"/>
    <n v="22080"/>
    <n v="2.2079999999999999E-2"/>
    <n v="1"/>
    <d v="2017-03-10T00:00:00"/>
    <s v="Won"/>
    <x v="2"/>
    <s v="Infrastructure Services"/>
    <s v="6950-04Z Integrated Mngd Infra Svcs (IMI for cloud)"/>
    <s v="Brian C. (Brian) Anderson"/>
    <s v="NOCODE:None|NONE:No code/solution involved"/>
    <x v="0"/>
    <m/>
  </r>
  <r>
    <s v="P4-0KX8ZIL"/>
    <x v="5"/>
    <s v="Japan"/>
    <s v="MAZDA H/Q S/I KENSA-7"/>
    <s v="MDI Blockchain検討"/>
    <x v="1"/>
    <x v="2"/>
    <s v="Japan Labs"/>
    <s v="Updates from deal board"/>
    <x v="1"/>
    <x v="1"/>
    <d v="2017-08-04T00:00:00"/>
    <s v="04/16/2017 09:34pm"/>
    <x v="5"/>
    <d v="2017-08-07T00:00:00"/>
    <n v="21905"/>
    <n v="2.1904999999999997E-2"/>
    <n v="1"/>
    <s v="07/27/2017 01:32am"/>
    <s v="At Risk"/>
    <x v="0"/>
    <s v="Cognitive Process Transformation"/>
    <s v="CPR: Blockchain Consulting"/>
    <s v="Tatsumi (TATSUMI) Matsumoto"/>
    <s v="ISA-IPIS62PEXS-ProjExecSvcs, USESaaS:CLD&amp;COG: Use and integrate SaaS apps"/>
    <x v="0"/>
    <m/>
  </r>
  <r>
    <s v="HY-5P3IZ75"/>
    <x v="1"/>
    <s v="Canada"/>
    <s v="ATB FINANCIAL"/>
    <s v="Blockchain DTW, MVP Assistance"/>
    <x v="0"/>
    <x v="1"/>
    <m/>
    <m/>
    <x v="2"/>
    <x v="0"/>
    <d v="2017-04-17T00:00:00"/>
    <s v="03/02/2017 05:04pm"/>
    <x v="6"/>
    <d v="2017-04-18T00:00:00"/>
    <n v="21240"/>
    <n v="2.1239999999999998E-2"/>
    <n v="2"/>
    <s v="04/20/2017 01:32am"/>
    <s v="Won"/>
    <x v="3"/>
    <s v="Cloud Developer Service"/>
    <s v="IBM Bluemix Garage - MVP"/>
    <s v="Steve H. (Steve) Lee"/>
    <s v="CLOUD1:All Cloud Sales other than to Cloud SPs"/>
    <x v="0"/>
    <m/>
  </r>
  <r>
    <s v="1Y-DZIJNXC"/>
    <x v="2"/>
    <s v="ASEAN"/>
    <s v="TENAGA NASIONAL BERHAD"/>
    <s v="TNB Blockchain"/>
    <x v="4"/>
    <x v="1"/>
    <m/>
    <m/>
    <x v="0"/>
    <x v="8"/>
    <d v="2017-12-19T00:00:00"/>
    <s v="07/20/2017 09:48pm"/>
    <x v="1"/>
    <d v="2017-12-19T00:00:00"/>
    <n v="20000"/>
    <n v="0.02"/>
    <n v="1"/>
    <s v="07/27/2017 01:32am"/>
    <s v="Stretch"/>
    <x v="3"/>
    <s v="Hybrid Management"/>
    <m/>
    <s v="LEONG KEONG (Lk Lim) LIM"/>
    <m/>
    <x v="0"/>
    <m/>
  </r>
  <r>
    <s v="0J-62U8ZTO"/>
    <x v="6"/>
    <s v="GCG"/>
    <s v="MERCK CHINA CO.,LTD"/>
    <s v="IoT.Blockchain"/>
    <x v="1"/>
    <x v="1"/>
    <m/>
    <m/>
    <x v="1"/>
    <x v="4"/>
    <d v="2017-08-31T00:00:00"/>
    <s v="07/26/2016 09:08am"/>
    <x v="3"/>
    <d v="2017-08-31T00:00:00"/>
    <n v="20000"/>
    <n v="0.02"/>
    <n v="36"/>
    <s v="07/27/2017 01:32am"/>
    <s v="Key stretch"/>
    <x v="1"/>
    <s v="Platform &amp; Industry Solutions"/>
    <s v="IoT Platform Subscription"/>
    <s v="Qiong (Qiong) Liu"/>
    <s v="ISA-999-NoSolutionSold"/>
    <x v="0"/>
    <m/>
  </r>
  <r>
    <s v="3R-U24CAXN"/>
    <x v="0"/>
    <s v="DACH"/>
    <s v="Novartis Pharma AG"/>
    <s v="Blockchain Workshop"/>
    <x v="3"/>
    <x v="1"/>
    <m/>
    <m/>
    <x v="3"/>
    <x v="11"/>
    <d v="2017-03-31T00:00:00"/>
    <s v="03/17/2017 09:55am"/>
    <x v="6"/>
    <d v="2017-06-15T00:00:00"/>
    <n v="20000"/>
    <n v="0.02"/>
    <n v="6"/>
    <s v="04/06/2017 01:32am"/>
    <s v="Won"/>
    <x v="3"/>
    <s v="Lab Services"/>
    <s v="Software Services - DevOps"/>
    <s v="DATA WITHHELD"/>
    <s v="NONE:No code/solution involved"/>
    <x v="0"/>
    <m/>
  </r>
  <r>
    <s v="ZS-JFGBF1Q"/>
    <x v="0"/>
    <s v="France"/>
    <s v="A Sis"/>
    <s v="Blockchain Support &amp; Skills Transfer"/>
    <x v="6"/>
    <x v="1"/>
    <m/>
    <m/>
    <x v="3"/>
    <x v="10"/>
    <d v="2017-02-28T00:00:00"/>
    <s v="02/01/2017 05:46am"/>
    <x v="6"/>
    <d v="2017-03-02T00:00:00"/>
    <n v="20000"/>
    <n v="0.02"/>
    <n v="12"/>
    <s v="03/18/2017 04:44pm"/>
    <s v="Won"/>
    <x v="0"/>
    <s v="iX Growth Platform"/>
    <s v="DSI - DS: Connected Ops Strategy Consulting"/>
    <s v="Luca (LUCA) Comparini"/>
    <s v="AGILE:Agile or Agility is a component of the solu"/>
    <x v="0"/>
    <m/>
  </r>
  <r>
    <s v="4D-7KF27H8"/>
    <x v="1"/>
    <s v="US Communica/CSI"/>
    <s v="PeopleClaim"/>
    <s v="Bluemix, SPSS, Analytics, Datawarehouse OEM.  Also interested in blockchain"/>
    <x v="6"/>
    <x v="1"/>
    <m/>
    <m/>
    <x v="0"/>
    <x v="10"/>
    <d v="2017-12-29T00:00:00"/>
    <s v="06/27/2017 02:22pm"/>
    <x v="1"/>
    <d v="2017-12-29T00:00:00"/>
    <n v="20000"/>
    <n v="0.02"/>
    <n v="1"/>
    <s v="07/20/2017 01:32am"/>
    <s v="Stretch"/>
    <x v="9"/>
    <s v="Business Analytics Platform"/>
    <s v="Cognos: BI: Dashboarding"/>
    <s v="Timothy M. (Timothy) Brandt"/>
    <s v="ISA-999-NoSolutionSold"/>
    <x v="0"/>
    <m/>
  </r>
  <r>
    <s v="4D-7KF27H8"/>
    <x v="1"/>
    <s v="US Communica/CSI"/>
    <s v="PeopleClaim"/>
    <s v="Bluemix, SPSS, Analytics, Datawarehouse OEM.  Also interested in blockchain"/>
    <x v="6"/>
    <x v="1"/>
    <m/>
    <m/>
    <x v="0"/>
    <x v="10"/>
    <d v="2017-12-29T00:00:00"/>
    <s v="06/27/2017 02:22pm"/>
    <x v="1"/>
    <d v="2017-12-29T00:00:00"/>
    <n v="20000"/>
    <n v="0.02"/>
    <n v="1"/>
    <s v="07/20/2017 01:32am"/>
    <s v="Key stretch"/>
    <x v="9"/>
    <s v="Analytics Platform"/>
    <s v="SPSS Data Collection"/>
    <s v="Timothy M. (Timothy) Brandt"/>
    <s v="ISA-999-NoSolutionSold"/>
    <x v="0"/>
    <m/>
  </r>
  <r>
    <s v="CE-5ML6C93"/>
    <x v="2"/>
    <s v="Korea"/>
    <s v="THE BANK OF KOREA"/>
    <s v="[BOK] Blockchain PoC"/>
    <x v="0"/>
    <x v="1"/>
    <m/>
    <m/>
    <x v="1"/>
    <x v="0"/>
    <d v="2017-09-22T00:00:00"/>
    <s v="03/08/2017 03:36am"/>
    <x v="3"/>
    <d v="2017-09-29T00:00:00"/>
    <n v="20000"/>
    <n v="0.02"/>
    <n v="2"/>
    <s v="07/16/2017 11:50pm"/>
    <s v="Stretch"/>
    <x v="3"/>
    <s v="Cloud Unit Services"/>
    <s v="6950-99D SoftLayer on Cloud BU paper (SL for IBM channels)"/>
    <s v="Dong Won (DONG WON) Kwon"/>
    <s v="ISA-999-NoSolutionSold"/>
    <x v="0"/>
    <m/>
  </r>
  <r>
    <s v="14-TL80UB7"/>
    <x v="0"/>
    <s v="UKI"/>
    <s v="Distributed Technology Moldova"/>
    <s v="Blockchain"/>
    <x v="6"/>
    <x v="1"/>
    <m/>
    <m/>
    <x v="0"/>
    <x v="10"/>
    <d v="2017-12-30T00:00:00"/>
    <s v="05/22/2017 06:53am"/>
    <x v="3"/>
    <d v="2017-12-30T00:00:00"/>
    <n v="20000"/>
    <n v="0.02"/>
    <n v="12"/>
    <s v="07/13/2017 01:32am"/>
    <s v="Stretch"/>
    <x v="3"/>
    <s v="Hybrid Integration"/>
    <s v="API Connect SaaS"/>
    <s v="Loretis (LORETIS) Alisauskas"/>
    <s v="CLOUD1:All Cloud Sales other than to Cloud SPs"/>
    <x v="0"/>
    <m/>
  </r>
  <r>
    <s v="OP-GYV2GV8"/>
    <x v="0"/>
    <s v="CEE"/>
    <s v="POSTOVA BANKA, A.S."/>
    <s v="Blockchain - Loyalty Program"/>
    <x v="0"/>
    <x v="1"/>
    <m/>
    <m/>
    <x v="0"/>
    <x v="0"/>
    <d v="2017-10-18T00:00:00"/>
    <s v="01/13/2017 05:37am"/>
    <x v="3"/>
    <d v="2017-10-18T00:00:00"/>
    <n v="20000"/>
    <n v="0.02"/>
    <n v="1"/>
    <s v="07/20/2017 01:32am"/>
    <s v="NIR"/>
    <x v="3"/>
    <s v="Cloud Developer Service"/>
    <s v="Bluemix Pay As You Go"/>
    <s v="Roman (Roman) Kveton"/>
    <s v="ISA-999-NoSolutionSold"/>
    <x v="0"/>
    <m/>
  </r>
  <r>
    <s v="4R-1LMZ49X"/>
    <x v="2"/>
    <s v="ASEAN"/>
    <s v="AIA SINGAPORE PRIVATE"/>
    <s v="Blockchain in Bluemix"/>
    <x v="0"/>
    <x v="1"/>
    <m/>
    <m/>
    <x v="1"/>
    <x v="6"/>
    <d v="2017-09-28T00:00:00"/>
    <s v="06/29/2017 10:32pm"/>
    <x v="1"/>
    <d v="2017-09-28T00:00:00"/>
    <n v="20000"/>
    <n v="0.02"/>
    <n v="12"/>
    <s v="07/06/2017 01:31am"/>
    <s v="NIR"/>
    <x v="3"/>
    <s v="Cloud Developer Service"/>
    <s v="Bluemix Public Subscription"/>
    <s v="JOLENE FONG MENG (Jolene Fong Meng) SIM"/>
    <s v="CLOUD1:All Cloud Sales other than to Cloud SPs"/>
    <x v="0"/>
    <m/>
  </r>
  <r>
    <s v="O2-XTYIUCL"/>
    <x v="2"/>
    <s v="Korea"/>
    <s v="HARIM HOLDINGS"/>
    <s v="Harim Group Blockchain POC"/>
    <x v="2"/>
    <x v="1"/>
    <m/>
    <m/>
    <x v="1"/>
    <x v="3"/>
    <d v="2017-09-22T00:00:00"/>
    <s v="04/24/2017 05:10am"/>
    <x v="1"/>
    <d v="2017-09-22T00:00:00"/>
    <n v="20000"/>
    <n v="0.02"/>
    <n v="12"/>
    <s v="07/13/2017 01:32am"/>
    <s v="Stretch"/>
    <x v="3"/>
    <s v="Cloud Developer Service"/>
    <s v="Bluemix Public Subscription"/>
    <s v="YOO SHIN (Yoo Shin) YOON"/>
    <s v="ISA-RetailDS15-SmarterShopping"/>
    <x v="0"/>
    <m/>
  </r>
  <r>
    <s v="DS-K1RNT45"/>
    <x v="0"/>
    <s v="Nordic"/>
    <s v="WÄRTSILÄ FINLAND OY"/>
    <s v="Blockchain PoC"/>
    <x v="1"/>
    <x v="1"/>
    <m/>
    <m/>
    <x v="0"/>
    <x v="2"/>
    <d v="2017-12-17T00:00:00"/>
    <s v="10/13/2016 12:42am"/>
    <x v="3"/>
    <d v="2017-12-17T00:00:00"/>
    <n v="20000"/>
    <n v="0.02"/>
    <n v="12"/>
    <s v="07/06/2017 01:32am"/>
    <s v="Stretch"/>
    <x v="3"/>
    <s v="Cloud Developer Service"/>
    <s v="Bluemix Public Subscription"/>
    <s v="Magnus (MAGNUS OTTO) Törrönen"/>
    <s v="ZBLKPOC:HW SP: Blockchain Proof of Concept"/>
    <x v="0"/>
    <m/>
  </r>
  <r>
    <s v="33-SJTMZAT"/>
    <x v="4"/>
    <s v="MEA"/>
    <s v="Kusasa Outsourcing"/>
    <s v="Blockchain - BPM"/>
    <x v="6"/>
    <x v="1"/>
    <m/>
    <m/>
    <x v="0"/>
    <x v="10"/>
    <d v="2017-10-10T00:00:00"/>
    <s v="07/12/2017 12:13pm"/>
    <x v="1"/>
    <d v="2017-10-10T00:00:00"/>
    <n v="20000"/>
    <n v="0.02"/>
    <n v="1"/>
    <s v="07/13/2017 01:32am"/>
    <s v="Stretch"/>
    <x v="3"/>
    <s v="Hybrid Transformation"/>
    <s v="BPM Advanced Pattern on Red Hat Enterprise Linux Server"/>
    <s v="Kholoud (Kholoud) Saleh"/>
    <s v="CLOUD1:All Cloud Sales other than to Cloud SPs"/>
    <x v="0"/>
    <m/>
  </r>
  <r>
    <s v="CT-NN16524"/>
    <x v="0"/>
    <s v="Nordic"/>
    <s v="FOLKSAM ÖMSESIDIG"/>
    <s v="#HC02 Bluemix for IoT and Blockchain innovation - (connected to Bridge to Cloud)"/>
    <x v="0"/>
    <x v="1"/>
    <m/>
    <m/>
    <x v="1"/>
    <x v="6"/>
    <d v="2017-09-25T00:00:00"/>
    <s v="03/31/2017 09:54am"/>
    <x v="3"/>
    <d v="2017-09-25T00:00:00"/>
    <n v="20000"/>
    <n v="0.02"/>
    <n v="12"/>
    <s v="06/08/2017 01:32am"/>
    <s v="Stretch"/>
    <x v="3"/>
    <s v="Cloud Video"/>
    <s v="Cloud Video Streaming Manager (Ustream)"/>
    <s v="Jesper (JESPER) Gardtman"/>
    <s v="CLOUD1:All Cloud Sales other than to Cloud SPs"/>
    <x v="0"/>
    <m/>
  </r>
  <r>
    <s v="S5-T30AGEL"/>
    <x v="1"/>
    <s v="US Industrial"/>
    <s v="BAYER HEALTHCARE LLC"/>
    <s v="Blockchain - Finance Accounting"/>
    <x v="3"/>
    <x v="1"/>
    <m/>
    <m/>
    <x v="1"/>
    <x v="11"/>
    <d v="2017-09-29T00:00:00"/>
    <s v="03/20/2017 04:05pm"/>
    <x v="3"/>
    <d v="2017-09-29T00:00:00"/>
    <n v="20000"/>
    <n v="0.02"/>
    <n v="12"/>
    <s v="07/20/2017 01:32am"/>
    <s v="Stretch"/>
    <x v="3"/>
    <s v="Cloud Developer Service"/>
    <s v="IBM Bluemix Garage - Architecture"/>
    <s v="Robert K. (Robert) Hogg"/>
    <s v="BLKHSBN:HW SP: Blockchain High Sec Bus Netwk Blmix"/>
    <x v="0"/>
    <m/>
  </r>
  <r>
    <s v="IJ-NHWGVJZ"/>
    <x v="0"/>
    <s v="DACH"/>
    <s v="Deloitte &amp; Touche GmbH"/>
    <s v="Blockchain - Migration auf Hyperledger"/>
    <x v="6"/>
    <x v="1"/>
    <m/>
    <m/>
    <x v="1"/>
    <x v="10"/>
    <d v="2017-09-22T00:00:00"/>
    <s v="02/27/2017 02:12pm"/>
    <x v="1"/>
    <d v="2017-09-22T00:00:00"/>
    <n v="20000"/>
    <n v="0.02"/>
    <n v="12"/>
    <s v="06/08/2017 03:18pm"/>
    <s v="NIR"/>
    <x v="3"/>
    <s v="Cloud Developer Service"/>
    <s v="IBM Bluemix Garage - Bluemix Migration Project"/>
    <s v="DATA WITHHELD"/>
    <s v="ISA-BankFMFS03-BackOfficeOps"/>
    <x v="0"/>
    <m/>
  </r>
  <r>
    <s v="XC-SS6ALVO"/>
    <x v="0"/>
    <s v="CEE"/>
    <s v="MetLife"/>
    <s v="Blockchain DT Workshop"/>
    <x v="0"/>
    <x v="1"/>
    <m/>
    <m/>
    <x v="1"/>
    <x v="6"/>
    <d v="2017-08-04T00:00:00"/>
    <s v="07/07/2017 12:15pm"/>
    <x v="1"/>
    <d v="2017-08-04T00:00:00"/>
    <n v="20000"/>
    <n v="0.02"/>
    <n v="12"/>
    <s v="07/13/2017 01:32am"/>
    <s v="Key stretch"/>
    <x v="3"/>
    <s v="Cloud Developer Service"/>
    <s v="IBM Bluemix Garage - Design Thinking"/>
    <s v="ALEX (Alex) GRILLAKIS"/>
    <s v="NONE:No code/solution involved"/>
    <x v="0"/>
    <m/>
  </r>
  <r>
    <s v="RT-DTBCLRI"/>
    <x v="1"/>
    <s v="US Industrial"/>
    <s v="DEERE &amp; COMPANY"/>
    <s v="Deere Blockchain Garage - Parts Provenance and Counterfeit Parts DMDII"/>
    <x v="1"/>
    <x v="1"/>
    <m/>
    <m/>
    <x v="1"/>
    <x v="1"/>
    <d v="2017-09-30T00:00:00"/>
    <s v="06/27/2017 01:25pm"/>
    <x v="1"/>
    <d v="2017-09-30T00:00:00"/>
    <n v="20000"/>
    <n v="0.02"/>
    <n v="12"/>
    <s v="06/29/2017 01:32am"/>
    <s v="NIR"/>
    <x v="3"/>
    <s v="Cloud Developer Service"/>
    <s v="IBM Bluemix Garage - Design Thinking"/>
    <s v="Matthew A. (Matt) Thomas"/>
    <s v="NONE:No code/solution involved"/>
    <x v="0"/>
    <m/>
  </r>
  <r>
    <s v="O4-97M3BWN"/>
    <x v="2"/>
    <s v="ASEAN"/>
    <s v="PROCESSING CENTER COMPANY LIMITED"/>
    <s v="Blockchain"/>
    <x v="0"/>
    <x v="1"/>
    <m/>
    <m/>
    <x v="1"/>
    <x v="0"/>
    <d v="2017-09-29T00:00:00"/>
    <s v="03/17/2017 05:44am"/>
    <x v="3"/>
    <d v="2017-09-29T00:00:00"/>
    <n v="20000"/>
    <n v="0.02"/>
    <n v="3"/>
    <s v="06/22/2017 01:32am"/>
    <s v="Stretch"/>
    <x v="3"/>
    <s v="Cloud Developer Service"/>
    <s v="IBM Bluemix Garage - Other"/>
    <s v="JANETHANIT (Janethanit) JANENOPAKARN"/>
    <s v="NONE:No code/solution involved"/>
    <x v="0"/>
    <m/>
  </r>
  <r>
    <s v="19-8Y92OH5"/>
    <x v="1"/>
    <s v="US Finance Service"/>
    <s v="THINKTECH INC"/>
    <s v="Bluemix/Blockchain Design Thinking Garage"/>
    <x v="6"/>
    <x v="1"/>
    <m/>
    <m/>
    <x v="1"/>
    <x v="10"/>
    <d v="2017-08-30T00:00:00"/>
    <s v="04/19/2017 10:43am"/>
    <x v="0"/>
    <d v="2017-08-30T00:00:00"/>
    <n v="20000"/>
    <n v="0.02"/>
    <n v="1"/>
    <s v="07/20/2017 01:32am"/>
    <s v="At Risk"/>
    <x v="3"/>
    <s v="Cloud Developer Service"/>
    <s v="IBM Bluemix Garage - Other"/>
    <s v="ALEX (Alex) GRILLAKIS"/>
    <s v="CLOUD1:All Cloud Sales other than to Cloud SPs"/>
    <x v="0"/>
    <m/>
  </r>
  <r>
    <s v="7Y-IVWJ2BF"/>
    <x v="0"/>
    <s v="DACH"/>
    <s v="DIE SCHWEIZERISCHE POST"/>
    <s v="Blockchain Garage Workshop"/>
    <x v="2"/>
    <x v="1"/>
    <m/>
    <m/>
    <x v="1"/>
    <x v="7"/>
    <d v="2017-09-29T00:00:00"/>
    <s v="10/19/2016 08:07am"/>
    <x v="0"/>
    <d v="2017-09-29T00:00:00"/>
    <n v="20000"/>
    <n v="0.02"/>
    <n v="1"/>
    <s v="06/22/2017 01:32am"/>
    <s v="Stretch"/>
    <x v="3"/>
    <s v="Lab Services"/>
    <s v="Software Services - Bluemix Garage"/>
    <s v="DATA WITHHELD"/>
    <s v="ZBLKPOC:HW SP: Blockchain Proof of Concept"/>
    <x v="0"/>
    <m/>
  </r>
  <r>
    <s v="AM-3Y5OAX9"/>
    <x v="0"/>
    <s v="DACH"/>
    <s v="Novartis Pharma AG"/>
    <s v="Novartis - BMG Blockchain - Dermotology"/>
    <x v="1"/>
    <x v="1"/>
    <m/>
    <m/>
    <x v="2"/>
    <x v="4"/>
    <d v="2017-05-04T00:00:00"/>
    <s v="02/03/2017 07:41am"/>
    <x v="6"/>
    <d v="2017-05-04T00:00:00"/>
    <n v="20000"/>
    <n v="0.02"/>
    <n v="12"/>
    <s v="05/25/2017 01:32am"/>
    <s v="Won"/>
    <x v="3"/>
    <s v="Lab Services"/>
    <s v="Software Services - Bluemix Garage"/>
    <s v="DATA WITHHELD"/>
    <s v="DEVOPS:DevOps"/>
    <x v="0"/>
    <m/>
  </r>
  <r>
    <s v="M5-WRLOKR2"/>
    <x v="0"/>
    <s v="DACH"/>
    <s v="Daimler Financial Services AG"/>
    <s v="Blockchain @ DFS"/>
    <x v="1"/>
    <x v="1"/>
    <m/>
    <m/>
    <x v="2"/>
    <x v="1"/>
    <d v="2017-04-10T00:00:00"/>
    <s v="12/22/2016 04:14am"/>
    <x v="6"/>
    <d v="2017-04-10T00:00:00"/>
    <n v="20000"/>
    <n v="0.02"/>
    <n v="12"/>
    <s v="06/02/2017 04:04am"/>
    <s v="Won"/>
    <x v="3"/>
    <s v="Lab Services"/>
    <s v="Software Services - Bluemix Garage"/>
    <s v="DATA WITHHELD"/>
    <s v="ISA-AutoIS04-TrnsfrmAutoRetail"/>
    <x v="0"/>
    <m/>
  </r>
  <r>
    <s v="RX-JSQCWT1"/>
    <x v="0"/>
    <s v="DACH"/>
    <s v="Vorarlberger Illwerke AG Hauptabteilung/Energie-"/>
    <s v="Neue Geschäftsmodelle mit Blockchain"/>
    <x v="3"/>
    <x v="1"/>
    <m/>
    <m/>
    <x v="1"/>
    <x v="12"/>
    <d v="2017-09-07T00:00:00"/>
    <s v="06/09/2017 03:18am"/>
    <x v="3"/>
    <d v="2017-09-07T00:00:00"/>
    <n v="20000"/>
    <n v="0.02"/>
    <n v="12"/>
    <s v="07/06/2017 01:32am"/>
    <s v="NIR"/>
    <x v="3"/>
    <s v="Cloud Developer Service"/>
    <s v="WS Bluemix Public Subscription"/>
    <s v="DATA WITHHELD"/>
    <s v="BLUEMIXX:GBS Bluemix Custom Application Services"/>
    <x v="0"/>
    <m/>
  </r>
  <r>
    <s v="QW-BKJAHNB"/>
    <x v="0"/>
    <s v="CEE"/>
    <s v="TISZAI VEGYI KOMBINAT NYILVANOSAN MUKODO RESZVENYTARSASAG"/>
    <s v="Blockchain for logistics"/>
    <x v="1"/>
    <x v="1"/>
    <m/>
    <m/>
    <x v="0"/>
    <x v="4"/>
    <d v="2017-11-02T00:00:00"/>
    <s v="03/27/2017 05:50am"/>
    <x v="1"/>
    <d v="2017-11-02T00:00:00"/>
    <n v="20000"/>
    <n v="0.02"/>
    <n v="12"/>
    <s v="03/30/2017 01:32am"/>
    <s v="NIR"/>
    <x v="3"/>
    <s v="Cloud Developer Service"/>
    <m/>
    <s v="Janos (Janos) Prikk"/>
    <m/>
    <x v="0"/>
    <m/>
  </r>
  <r>
    <s v="0X-6MLF9LG"/>
    <x v="0"/>
    <s v="Italy"/>
    <s v="GENERALI BUSINESS SOLUTIONS SCPA"/>
    <s v="Blockchain Generali"/>
    <x v="0"/>
    <x v="1"/>
    <m/>
    <m/>
    <x v="0"/>
    <x v="6"/>
    <d v="2017-10-01T00:00:00"/>
    <s v="10/31/2016 04:38am"/>
    <x v="1"/>
    <d v="2017-12-29T00:00:00"/>
    <n v="20000"/>
    <n v="0.02"/>
    <n v="12"/>
    <s v="03/09/2017 01:32am"/>
    <s v="NIR"/>
    <x v="3"/>
    <s v="Cloud Developer Service"/>
    <m/>
    <s v="Fabio (FABIO) Malosio"/>
    <s v="ACTINSIG:CLD&amp;COG: Transform processes w/ insights, BLKHSBN:HW SP: Blockchain High Sec Bus Netwk Blmix, ZBLKPOC:HW SP: Blockchain Proof of Concept"/>
    <x v="0"/>
    <m/>
  </r>
  <r>
    <s v="AV-D8NFP3O"/>
    <x v="0"/>
    <s v="SPGI"/>
    <s v="BBVA, S.A CENTRO DE TRATAMIENTO FACTURAS"/>
    <s v="POC Bluemix Blockchain"/>
    <x v="0"/>
    <x v="1"/>
    <m/>
    <m/>
    <x v="0"/>
    <x v="0"/>
    <d v="2017-12-31T00:00:00"/>
    <s v="05/19/2017 02:55am"/>
    <x v="1"/>
    <d v="2017-12-31T00:00:00"/>
    <n v="20000"/>
    <n v="0.02"/>
    <n v="12"/>
    <s v="05/25/2017 01:32am"/>
    <s v="NIR"/>
    <x v="3"/>
    <s v="Cloud Developer Service"/>
    <m/>
    <s v="Daniel (DANIEL) Contreras Perez"/>
    <s v="DEVCNAPP:CLD&amp;COG: Develop cloud native apps"/>
    <x v="0"/>
    <m/>
  </r>
  <r>
    <s v="YN-5L1XUMS"/>
    <x v="1"/>
    <s v="US Finance Service"/>
    <s v="UMB BANK NA"/>
    <s v="UBM Bank Blockchain Garage"/>
    <x v="0"/>
    <x v="1"/>
    <m/>
    <m/>
    <x v="0"/>
    <x v="0"/>
    <d v="2017-12-29T00:00:00"/>
    <s v="06/19/2017 06:28pm"/>
    <x v="1"/>
    <d v="2017-12-29T00:00:00"/>
    <n v="20000"/>
    <n v="0.02"/>
    <n v="12"/>
    <s v="06/22/2017 01:31am"/>
    <s v="NIR"/>
    <x v="3"/>
    <s v="Cloud Developer Service"/>
    <m/>
    <s v="ALEX (Alex) GRILLAKIS"/>
    <m/>
    <x v="0"/>
    <m/>
  </r>
  <r>
    <s v="KT-YTHRXXT"/>
    <x v="1"/>
    <s v="US Industrial"/>
    <s v="NAVISTAR INC"/>
    <s v="Navistar - Blockchain Garage"/>
    <x v="1"/>
    <x v="1"/>
    <m/>
    <m/>
    <x v="1"/>
    <x v="1"/>
    <d v="2017-09-30T00:00:00"/>
    <s v="06/27/2017 11:50am"/>
    <x v="1"/>
    <d v="2017-09-30T00:00:00"/>
    <n v="20000"/>
    <n v="0.02"/>
    <n v="12"/>
    <s v="06/29/2017 01:31am"/>
    <s v="NIR"/>
    <x v="3"/>
    <s v="Cloud Developer Service"/>
    <m/>
    <s v="Matthew A. (Matt) Thomas"/>
    <m/>
    <x v="0"/>
    <m/>
  </r>
  <r>
    <s v="ZA-EVG1YU6"/>
    <x v="0"/>
    <s v="BeNeLux"/>
    <s v="Unigarant N.V.                                                        "/>
    <s v="ANWB Blockchain"/>
    <x v="0"/>
    <x v="1"/>
    <m/>
    <m/>
    <x v="0"/>
    <x v="6"/>
    <d v="2017-11-15T00:00:00"/>
    <d v="2017-04-02T00:00:00"/>
    <x v="0"/>
    <d v="2017-11-15T00:00:00"/>
    <n v="20000"/>
    <n v="0.02"/>
    <n v="3"/>
    <d v="2017-07-13T00:00:00"/>
    <s v="Stretch"/>
    <x v="0"/>
    <s v="Cog Process Trnsfmtn"/>
    <s v="CPR: Blockchain Consulting"/>
    <s v="Krijt, I (Iris)"/>
    <s v="ZBLKPOC"/>
    <x v="0"/>
    <m/>
  </r>
  <r>
    <s v="W6-7KJF67N"/>
    <x v="0"/>
    <s v="Italy"/>
    <s v="OG.E.S. S.N.C.                                                        "/>
    <s v="prog.Realizzazione certificazione di filiera agricola mediante Blockchain"/>
    <x v="4"/>
    <x v="1"/>
    <m/>
    <m/>
    <x v="0"/>
    <x v="8"/>
    <d v="2017-12-31T00:00:00"/>
    <d v="2017-06-27T00:00:00"/>
    <x v="3"/>
    <d v="2017-12-31T00:00:00"/>
    <n v="20000"/>
    <n v="0.02"/>
    <n v="12"/>
    <d v="2017-07-20T00:00:00"/>
    <s v="Stretch"/>
    <x v="0"/>
    <s v="Cog Process Trnsfmtn"/>
    <s v="CPR: Blockchain Consulting"/>
    <s v="*"/>
    <s v="NONE"/>
    <x v="0"/>
    <m/>
  </r>
  <r>
    <s v="DS-K1RNT45"/>
    <x v="0"/>
    <s v="Nordic"/>
    <s v="WÄRTSILÄ FINLAND OY"/>
    <s v="Blockchain PoC"/>
    <x v="1"/>
    <x v="1"/>
    <m/>
    <m/>
    <x v="0"/>
    <x v="2"/>
    <d v="2017-12-17T00:00:00"/>
    <s v="10/13/2016 12:42am"/>
    <x v="3"/>
    <d v="2017-12-17T00:00:00"/>
    <n v="20000"/>
    <n v="0.02"/>
    <n v="12"/>
    <s v="04/27/2017 01:32am"/>
    <s v="Stretch"/>
    <x v="0"/>
    <s v="Cognitive Process Transformation"/>
    <s v="CBDS: Watson IoT - Connected Solutions"/>
    <s v="Magnus (MAGNUS OTTO) Törrönen"/>
    <s v="ZBLKPOC:HW SP: Blockchain Proof of Concept"/>
    <x v="0"/>
    <m/>
  </r>
  <r>
    <s v="HY-3OEUP4N"/>
    <x v="0"/>
    <s v="DACH"/>
    <s v="Metro AG"/>
    <s v="Blockchain -Tiuna Declaration-"/>
    <x v="2"/>
    <x v="1"/>
    <m/>
    <m/>
    <x v="0"/>
    <x v="3"/>
    <d v="2017-10-17T00:00:00"/>
    <s v="07/19/2017 03:59am"/>
    <x v="1"/>
    <d v="2017-12-20T00:00:00"/>
    <n v="20000"/>
    <n v="0.02"/>
    <n v="12"/>
    <s v="07/20/2017 01:32am"/>
    <s v="NIR"/>
    <x v="0"/>
    <s v="Cognitive Process Transformation"/>
    <s v="CPR: Blockchain Consulting"/>
    <s v="DATA WITHHELD"/>
    <m/>
    <x v="0"/>
    <m/>
  </r>
  <r>
    <s v="NU-IX47BO1"/>
    <x v="0"/>
    <s v="Nordic"/>
    <s v="OPUSCAPITA GROUP OY"/>
    <s v="Blockchain Garage Workshop, Dispute mgmt"/>
    <x v="6"/>
    <x v="1"/>
    <m/>
    <m/>
    <x v="1"/>
    <x v="10"/>
    <d v="2017-08-25T00:00:00"/>
    <s v="02/02/2017 05:35am"/>
    <x v="3"/>
    <d v="2017-08-25T00:00:00"/>
    <n v="20000"/>
    <n v="0.02"/>
    <n v="1"/>
    <s v="05/18/2017 01:32am"/>
    <s v="Stretch"/>
    <x v="0"/>
    <s v="Cognitive Process Transformation"/>
    <s v="CPR: Blockchain Consulting"/>
    <s v="Laura (LAURA) Uuskoski"/>
    <s v="ISA-BankFMFS03-BackOfficeOps"/>
    <x v="0"/>
    <m/>
  </r>
  <r>
    <s v="9M-E7XSLX0"/>
    <x v="1"/>
    <s v="US Finance Service"/>
    <s v="Bank of America: CIO/LOB Consumer Bank"/>
    <s v="Blockchain for Software Asset Management"/>
    <x v="0"/>
    <x v="1"/>
    <m/>
    <m/>
    <x v="0"/>
    <x v="0"/>
    <d v="2017-12-31T00:00:00"/>
    <s v="03/28/2017 10:59am"/>
    <x v="4"/>
    <d v="2017-12-31T00:00:00"/>
    <n v="20000"/>
    <n v="0.02"/>
    <n v="12"/>
    <s v="03/30/2017 01:32am"/>
    <s v="NIR"/>
    <x v="0"/>
    <s v="Cognitive Process Transformation"/>
    <s v="CPR: Blockchain Consulting"/>
    <s v="Jacqueline (Jacqueline) Meckwood"/>
    <m/>
    <x v="0"/>
    <m/>
  </r>
  <r>
    <s v="CE-93V5JD3"/>
    <x v="0"/>
    <s v="France"/>
    <s v="VEOLIA ENVIRONNEMENT"/>
    <s v="Blockchain Market Place for Waste Management Platform"/>
    <x v="4"/>
    <x v="1"/>
    <m/>
    <m/>
    <x v="0"/>
    <x v="8"/>
    <d v="2017-12-29T00:00:00"/>
    <s v="01/24/2017 09:53am"/>
    <x v="1"/>
    <d v="2017-12-29T00:00:00"/>
    <n v="20000"/>
    <n v="0.02"/>
    <n v="12"/>
    <s v="01/26/2017 01:32am"/>
    <s v="NIR"/>
    <x v="0"/>
    <s v="Cognitive Process Transformation"/>
    <m/>
    <s v="Tarek (Tarek) Rouis"/>
    <s v="ISA-E&amp;UCS16EOPS-EnergyOps"/>
    <x v="0"/>
    <m/>
  </r>
  <r>
    <s v="AV-D8NFP3O"/>
    <x v="0"/>
    <s v="SPGI"/>
    <s v="BBVA, S.A CENTRO DE TRATAMIENTO FACTURAS"/>
    <s v="POC Bluemix Blockchain"/>
    <x v="0"/>
    <x v="1"/>
    <m/>
    <m/>
    <x v="0"/>
    <x v="0"/>
    <d v="2017-12-31T00:00:00"/>
    <s v="05/19/2017 02:55am"/>
    <x v="1"/>
    <d v="2017-12-31T00:00:00"/>
    <n v="20000"/>
    <n v="0.02"/>
    <n v="12"/>
    <s v="06/29/2017 10:38am"/>
    <s v="NIR"/>
    <x v="0"/>
    <s v="Cognitive Process Transformation"/>
    <m/>
    <s v="Daniel (DANIEL) Contreras Perez"/>
    <s v="DEVCNAPP:CLD&amp;COG: Develop cloud native apps"/>
    <x v="0"/>
    <m/>
  </r>
  <r>
    <s v="O8-WEF63IU"/>
    <x v="2"/>
    <s v="ANZ"/>
    <s v="AUSTRALIAN NATIONAL UNIVERSITY"/>
    <s v="Blockchain for Law Faculty"/>
    <x v="3"/>
    <x v="1"/>
    <m/>
    <m/>
    <x v="0"/>
    <x v="12"/>
    <d v="2017-10-27T00:00:00"/>
    <s v="05/17/2017 02:13am"/>
    <x v="1"/>
    <d v="2017-10-27T00:00:00"/>
    <n v="20000"/>
    <n v="0.02"/>
    <n v="12"/>
    <s v="05/18/2017 01:32am"/>
    <s v="Stretch"/>
    <x v="2"/>
    <s v="Infrastructure Services"/>
    <s v="6950-16G GTS MHAS Split for Commerce Managed Hosted"/>
    <s v="PHILIP R. (Reuben) BETTLE"/>
    <s v="ZBLKPOC:HW SP: Blockchain Proof of Concept"/>
    <x v="0"/>
    <m/>
  </r>
  <r>
    <s v="R7-7ZZU6RC"/>
    <x v="1"/>
    <s v="US Federal"/>
    <s v="Defense Health Agency"/>
    <s v="DHA - Deloitte - Blockchain"/>
    <x v="3"/>
    <x v="1"/>
    <m/>
    <m/>
    <x v="1"/>
    <x v="12"/>
    <d v="2017-09-30T00:00:00"/>
    <s v="04/20/2017 04:25pm"/>
    <x v="1"/>
    <d v="2017-09-30T00:00:00"/>
    <n v="20000"/>
    <n v="0.02"/>
    <n v="12"/>
    <s v="04/27/2017 01:31am"/>
    <s v="Stretch"/>
    <x v="5"/>
    <s v="Industry Platform"/>
    <s v="High Security Business Network"/>
    <s v="THOMAS (Tom) KRIEGER"/>
    <s v="BLKHSBN:HW SP: Blockchain High Sec Bus Netwk Blmix"/>
    <x v="0"/>
    <m/>
  </r>
  <r>
    <s v="W6-7KJF67N"/>
    <x v="0"/>
    <s v="Italy"/>
    <s v="OG.E.S. S.N.C.                                                        "/>
    <s v="prog.Realizzazione certificazione di filiera agricola mediante Blockchain"/>
    <x v="4"/>
    <x v="1"/>
    <m/>
    <m/>
    <x v="0"/>
    <x v="8"/>
    <d v="2017-12-31T00:00:00"/>
    <d v="2017-06-27T00:00:00"/>
    <x v="3"/>
    <d v="2017-12-31T00:00:00"/>
    <n v="20000"/>
    <n v="0.02"/>
    <n v="12"/>
    <d v="2017-07-20T00:00:00"/>
    <s v="Stretch"/>
    <x v="5"/>
    <s v="Industry Platform"/>
    <s v="IBM Support for Hyperledger Fabric"/>
    <s v="*"/>
    <s v="NONE"/>
    <x v="0"/>
    <m/>
  </r>
  <r>
    <s v="0R-ETGYL4H"/>
    <x v="1"/>
    <s v="US Communica/CSI"/>
    <s v="Operation Green Zone                                                  "/>
    <s v="HSBN for Operationa Green Zone &amp; Foundation for 5; Protecting Veterans and P"/>
    <x v="6"/>
    <x v="1"/>
    <m/>
    <m/>
    <x v="1"/>
    <x v="10"/>
    <d v="2017-09-30T00:00:00"/>
    <d v="2017-05-22T00:00:00"/>
    <x v="3"/>
    <d v="2017-09-30T00:00:00"/>
    <n v="20000"/>
    <n v="0.02"/>
    <n v="12"/>
    <d v="2017-07-06T00:00:00"/>
    <s v="Stretch"/>
    <x v="5"/>
    <s v="Industry Platform"/>
    <s v="IBM Support for Hyperledger Fabric"/>
    <s v="Eckstrom, Thomas A (Tom)"/>
    <m/>
    <x v="0"/>
    <m/>
  </r>
  <r>
    <s v="94-VU67JFZ"/>
    <x v="1"/>
    <s v="US Communica/CSI"/>
    <s v="OPERATION GREEN ZONE                                                  "/>
    <s v="HSBN for Operation Green Zone &amp; Foundation for 5; Protecting Veterans and Pu"/>
    <x v="6"/>
    <x v="1"/>
    <m/>
    <m/>
    <x v="1"/>
    <x v="10"/>
    <d v="2017-07-28T00:00:00"/>
    <d v="2017-06-13T00:00:00"/>
    <x v="3"/>
    <d v="2017-07-28T00:00:00"/>
    <n v="20000"/>
    <n v="0.02"/>
    <n v="12"/>
    <d v="2017-06-22T00:00:00"/>
    <s v="Stretch"/>
    <x v="5"/>
    <s v="Industry Platform"/>
    <s v="IBM Support for Hyperledger Fabric"/>
    <s v="Demers, Teresa M."/>
    <s v="NONE"/>
    <x v="0"/>
    <m/>
  </r>
  <r>
    <s v="HR-T2A8VR3"/>
    <x v="1"/>
    <s v="US Distribution"/>
    <s v="ASF Global LLC"/>
    <s v="ASF Global - Blockchain"/>
    <x v="2"/>
    <x v="1"/>
    <m/>
    <m/>
    <x v="1"/>
    <x v="7"/>
    <d v="2017-09-25T00:00:00"/>
    <s v="04/13/2017 06:13pm"/>
    <x v="4"/>
    <d v="2017-09-25T00:00:00"/>
    <n v="20000"/>
    <n v="0.02"/>
    <n v="12"/>
    <s v="04/20/2017 01:32am"/>
    <s v="Stretch"/>
    <x v="5"/>
    <s v="Industry Platform"/>
    <m/>
    <s v="Tim (Tim) Perry"/>
    <s v="ISA-CPGDS02B2B-B2BCommerce"/>
    <x v="0"/>
    <m/>
  </r>
  <r>
    <s v="JK-0V5W7AH"/>
    <x v="1"/>
    <s v="US Distribution"/>
    <s v="ARCATECH SYSTEMS"/>
    <s v="IoT Blockchain Workshop"/>
    <x v="2"/>
    <x v="1"/>
    <m/>
    <m/>
    <x v="2"/>
    <x v="3"/>
    <d v="2017-04-01T00:00:00"/>
    <s v="02/15/2017 10:42am"/>
    <x v="6"/>
    <d v="2017-04-01T00:00:00"/>
    <n v="20000"/>
    <n v="0.02"/>
    <n v="1"/>
    <s v="05/24/2017 11:31am"/>
    <s v="Won"/>
    <x v="1"/>
    <s v="Platform &amp; Industry Solutions"/>
    <s v="Other IoT SW Services"/>
    <s v="Brennen (BRENNEN) Lafleur"/>
    <s v="WATSNIOT:Embedded: Watson Internet of Things - Co"/>
    <x v="0"/>
    <m/>
  </r>
  <r>
    <s v="0T-X1AA4T0"/>
    <x v="2"/>
    <s v="ASEAN"/>
    <s v="PT BANK CIMB NIAGA TBK"/>
    <s v="POC Blockchain"/>
    <x v="0"/>
    <x v="1"/>
    <m/>
    <m/>
    <x v="0"/>
    <x v="0"/>
    <d v="2017-10-31T00:00:00"/>
    <s v="11/30/2016 05:41am"/>
    <x v="3"/>
    <d v="2017-10-31T00:00:00"/>
    <n v="20000"/>
    <n v="0.02"/>
    <n v="1"/>
    <s v="07/06/2017 01:32am"/>
    <s v="NIR"/>
    <x v="8"/>
    <s v="Watson Services"/>
    <s v="Watson POC Services (Formerly CVA)"/>
    <s v="Renzy (RENZY) Richie"/>
    <s v="ZBLKPOC:HW SP: Blockchain Proof of Concept"/>
    <x v="0"/>
    <m/>
  </r>
  <r>
    <s v="G6-3XNKOTH"/>
    <x v="1"/>
    <s v="Canada"/>
    <s v="Royal Bank of Canada"/>
    <s v="Block chain sprint #1"/>
    <x v="0"/>
    <x v="1"/>
    <m/>
    <m/>
    <x v="3"/>
    <x v="0"/>
    <d v="2017-03-31T00:00:00"/>
    <s v="11/22/2016 09:03am"/>
    <x v="7"/>
    <d v="2017-03-31T00:00:00"/>
    <n v="19800"/>
    <n v="1.9799999999999998E-2"/>
    <n v="12"/>
    <s v="04/06/2017 01:32am"/>
    <s v="Won"/>
    <x v="3"/>
    <s v="Cloud Developer Service"/>
    <s v="IBM Bluemix Garage - MVP"/>
    <s v="Mike (MIKE) Mazarakis"/>
    <s v="ISA-BankFS08-Blockchain"/>
    <x v="0"/>
    <m/>
  </r>
  <r>
    <s v="CY-VV1R25L"/>
    <x v="5"/>
    <s v="Japan"/>
    <s v="JAPAN HOUSING FINANCE AGENCY"/>
    <s v="WEX LS: ＜HS情報システムズ様＞Blockchain技術支援サービス（スキルトランスファーセッション）"/>
    <x v="0"/>
    <x v="1"/>
    <m/>
    <m/>
    <x v="3"/>
    <x v="0"/>
    <d v="2017-02-17T00:00:00"/>
    <s v="01/15/2017 11:02pm"/>
    <x v="6"/>
    <d v="2017-05-26T00:00:00"/>
    <n v="19048"/>
    <n v="1.9047999999999999E-2"/>
    <n v="1"/>
    <s v="04/17/2017 01:37am"/>
    <s v="Won"/>
    <x v="4"/>
    <s v="Power System i/p"/>
    <s v="Service unit (lab service) for system p"/>
    <s v="Takayuki (TAKAYUKI) Matsumoto"/>
    <s v="WINBACK:Winback Opportunity, ZBLKPOC:HW SP: Blockchain Proof of Concept"/>
    <x v="0"/>
    <m/>
  </r>
  <r>
    <s v="2K-LUWSXQM"/>
    <x v="5"/>
    <s v="Japan"/>
    <s v="AEON FINANCIAL SERVICE CO.,LTD."/>
    <s v="blockchain技術検証プロジェクト"/>
    <x v="2"/>
    <x v="1"/>
    <m/>
    <m/>
    <x v="2"/>
    <x v="3"/>
    <d v="2017-06-30T00:00:00"/>
    <s v="01/13/2017 01:31am"/>
    <x v="6"/>
    <d v="2017-07-07T00:00:00"/>
    <n v="19048"/>
    <n v="1.9047999999999999E-2"/>
    <n v="12"/>
    <s v="07/20/2017 04:34am"/>
    <s v="Solid"/>
    <x v="3"/>
    <s v="Cloud Unit Services"/>
    <s v="6950-99D SoftLayer on Cloud BU paper (SL for IBM channels)"/>
    <s v="Tetsuji (TETSUJI) Sanada"/>
    <s v="ISA-BankFS08-Blockchain"/>
    <x v="0"/>
    <m/>
  </r>
  <r>
    <s v="E4-OQMWH2B"/>
    <x v="5"/>
    <s v="Japan"/>
    <s v="HONDA TRADING CORPORATION"/>
    <s v="DE WM HT Bluemix Licence add(For Blockchain)"/>
    <x v="1"/>
    <x v="1"/>
    <m/>
    <m/>
    <x v="0"/>
    <x v="1"/>
    <d v="2017-11-30T00:00:00"/>
    <s v="06/21/2017 03:04am"/>
    <x v="3"/>
    <d v="2017-12-01T00:00:00"/>
    <n v="19048"/>
    <n v="1.9047999999999999E-2"/>
    <n v="12"/>
    <s v="07/06/2017 01:32am"/>
    <s v="Stretch"/>
    <x v="3"/>
    <s v="Cloud Developer Service"/>
    <s v="Bluemix Public Subscription"/>
    <s v="Wataru (WATARU) Miyoshi"/>
    <s v="NONE:No code/solution involved"/>
    <x v="0"/>
    <m/>
  </r>
  <r>
    <s v="HW-558AECT"/>
    <x v="5"/>
    <s v="Japan"/>
    <s v="UFJ BK NAGOYA GAITAM"/>
    <s v="Hyperledger技術支援"/>
    <x v="0"/>
    <x v="1"/>
    <m/>
    <m/>
    <x v="1"/>
    <x v="0"/>
    <d v="2017-09-29T00:00:00"/>
    <s v="01/27/2017 01:15am"/>
    <x v="1"/>
    <d v="2017-09-29T00:00:00"/>
    <n v="19048"/>
    <n v="1.9047999999999999E-2"/>
    <n v="2"/>
    <s v="03/18/2017 06:57pm"/>
    <s v="NIR"/>
    <x v="0"/>
    <s v="Cognitive Process Transformation"/>
    <s v="CBDS: AI &amp; WDP - Watson Data Platform Solutions"/>
    <s v="Tsuyoshi (TSUYOSHI) Kondo"/>
    <s v="ASASERVC:Cloud Business Solution (CBS), BLUEMIXX:GBS Bluemix Custom Application Services, ISA-BankFMFS03PAY-Payments, ISA-BankFS14OCEX-OmChanExp, VDPCand:Value Driven Proposal Candidate, VDPCnfm:Value Driven Proposal Confirm"/>
    <x v="0"/>
    <m/>
  </r>
  <r>
    <s v="SB-EBKQYU8"/>
    <x v="5"/>
    <s v="Japan"/>
    <s v="MITSUBISHI CORPORATION"/>
    <s v="Block Chain実証支援（生活産業G）"/>
    <x v="2"/>
    <x v="1"/>
    <m/>
    <m/>
    <x v="1"/>
    <x v="3"/>
    <d v="2017-08-31T00:00:00"/>
    <s v="06/18/2017 12:40am"/>
    <x v="3"/>
    <d v="2017-08-31T00:00:00"/>
    <n v="19048"/>
    <n v="1.9047999999999999E-2"/>
    <n v="3"/>
    <s v="07/13/2017 01:32am"/>
    <s v="Stretch"/>
    <x v="0"/>
    <s v="Cognitive Process Transformation"/>
    <s v="CPR: Blockchain Consulting"/>
    <s v="Hisashi (HISASHI) Mikuni"/>
    <s v="ZBLKPOC:HW SP: Blockchain Proof of Concept"/>
    <x v="0"/>
    <m/>
  </r>
  <r>
    <s v="SL-4W035LG"/>
    <x v="5"/>
    <s v="Japan"/>
    <s v="TOPPAN PRINTING CO., LTD."/>
    <s v="Blockchainセッション"/>
    <x v="4"/>
    <x v="1"/>
    <m/>
    <m/>
    <x v="1"/>
    <x v="9"/>
    <d v="2017-09-29T00:00:00"/>
    <s v="03/15/2017 05:48am"/>
    <x v="3"/>
    <d v="2017-09-29T00:00:00"/>
    <n v="19048"/>
    <n v="1.9047999999999999E-2"/>
    <n v="1"/>
    <s v="07/27/2017 01:32am"/>
    <s v="Stretch"/>
    <x v="4"/>
    <s v="Power System i/p"/>
    <s v="Service Unit (lab services) for System i"/>
    <s v="Yurie (YURIE) Nagai"/>
    <s v="BLKHSBN:HW SP: Blockchain High Sec Bus Netwk Blmix"/>
    <x v="0"/>
    <m/>
  </r>
  <r>
    <s v="39-WBX52AQ"/>
    <x v="5"/>
    <s v="Japan"/>
    <s v="SAISON INFORMATION SYSTEMS CO.,LTD"/>
    <s v="【Systems-DDR】Blockchainスキル習得支援サービスご提案"/>
    <x v="0"/>
    <x v="1"/>
    <m/>
    <m/>
    <x v="1"/>
    <x v="0"/>
    <d v="2017-09-29T00:00:00"/>
    <s v="03/22/2017 03:58am"/>
    <x v="3"/>
    <d v="2017-09-29T00:00:00"/>
    <n v="19048"/>
    <n v="1.9047999999999999E-2"/>
    <n v="1"/>
    <s v="06/15/2017 01:32am"/>
    <s v="Stretch"/>
    <x v="4"/>
    <s v="IBM Z"/>
    <s v="Service Unit(lab service) for IBM Z"/>
    <s v="Takeo (TAKEO) Machida"/>
    <s v="ISA-999-NoSolutionSold, ZBLKPOC:HW SP: Blockchain Proof of Concept"/>
    <x v="0"/>
    <m/>
  </r>
  <r>
    <s v="PC-LL9YG9J"/>
    <x v="5"/>
    <s v="Japan"/>
    <s v="DELOITTE TOHMATS D0339"/>
    <s v="【Systems-DDR】Blockchainスキル習得支援サービスご提案"/>
    <x v="6"/>
    <x v="1"/>
    <m/>
    <m/>
    <x v="1"/>
    <x v="10"/>
    <d v="2017-09-29T00:00:00"/>
    <s v="03/21/2017 08:47pm"/>
    <x v="3"/>
    <d v="2017-12-22T00:00:00"/>
    <n v="19048"/>
    <n v="1.9047999999999999E-2"/>
    <n v="1"/>
    <s v="07/13/2017 01:32am"/>
    <s v="Stretch"/>
    <x v="4"/>
    <s v="IBM Z"/>
    <s v="Service Unit(lab service) for IBM Z"/>
    <s v="Takeo (TAKEO) Machida"/>
    <s v="BLKHSBN:HW SP: Blockchain High Sec Bus Netwk Blmix, ISA-999-NoSolutionSold, ZBLKPOC:HW SP: Blockchain Proof of Concept"/>
    <x v="0"/>
    <m/>
  </r>
  <r>
    <s v="X8-9DP2FMF"/>
    <x v="5"/>
    <s v="Japan"/>
    <s v="AXA LIFE INSURANCE CO.,LTD."/>
    <s v="【DDR-Systems HW】Blockchainスキル習得支援サービスご提案"/>
    <x v="0"/>
    <x v="1"/>
    <m/>
    <m/>
    <x v="1"/>
    <x v="6"/>
    <d v="2017-09-29T00:00:00"/>
    <s v="04/19/2017 03:25am"/>
    <x v="3"/>
    <d v="2017-09-29T00:00:00"/>
    <n v="19048"/>
    <n v="1.9047999999999999E-2"/>
    <n v="1"/>
    <s v="07/27/2017 01:32am"/>
    <s v="Stretch"/>
    <x v="4"/>
    <s v="IBM Z"/>
    <s v="Service Unit(lab service) for IBM Z"/>
    <s v="Takeo (TAKEO) Machida"/>
    <s v="BLKHSBN:HW SP: Blockchain High Sec Bus Netwk Blmix, ISA-999-NoSolutionSold"/>
    <x v="0"/>
    <m/>
  </r>
  <r>
    <s v="EC-B7I63B6"/>
    <x v="5"/>
    <s v="Japan"/>
    <s v="YAMANASHI CHUO BANK, LTD., THE                                        "/>
    <s v="山梨中央銀行BC検証"/>
    <x v="0"/>
    <x v="1"/>
    <m/>
    <m/>
    <x v="1"/>
    <x v="0"/>
    <d v="2017-07-28T00:00:00"/>
    <d v="2017-02-12T00:00:00"/>
    <x v="1"/>
    <d v="2017-07-28T00:00:00"/>
    <n v="19047"/>
    <n v="1.9046999999999998E-2"/>
    <n v="2"/>
    <d v="2017-02-16T00:00:00"/>
    <s v="Stretch"/>
    <x v="0"/>
    <s v="Cog Process Trnsfmtn"/>
    <s v="CPR: Blockchain Consulting"/>
    <s v="Hirai, Mitsuhiro"/>
    <m/>
    <x v="0"/>
    <m/>
  </r>
  <r>
    <s v="0B-EJNMLZT"/>
    <x v="0"/>
    <s v="BeNeLux"/>
    <s v="Vereniging BUMA                                                       "/>
    <s v="Cognitive &amp; Robotics Initiation Workshops"/>
    <x v="4"/>
    <x v="1"/>
    <m/>
    <m/>
    <x v="1"/>
    <x v="9"/>
    <d v="2017-09-28T00:00:00"/>
    <d v="2017-01-30T00:00:00"/>
    <x v="0"/>
    <d v="2017-09-28T00:00:00"/>
    <n v="19000"/>
    <n v="1.9E-2"/>
    <n v="3"/>
    <d v="2017-05-10T00:00:00"/>
    <s v="At Risk"/>
    <x v="0"/>
    <s v="Cog Process Trnsfmtn"/>
    <s v="CPR: Blockchain Consulting"/>
    <s v="*"/>
    <s v="BLUEMIXX"/>
    <x v="0"/>
    <m/>
  </r>
  <r>
    <s v="EZ-NHYDH0I"/>
    <x v="3"/>
    <s v="Brazil"/>
    <s v="BANCO BRADESCO S/A"/>
    <s v="Blockchain Débito Recorrente Garagem"/>
    <x v="0"/>
    <x v="1"/>
    <m/>
    <m/>
    <x v="1"/>
    <x v="0"/>
    <d v="2017-09-29T00:00:00"/>
    <s v="06/12/2017 03:51pm"/>
    <x v="1"/>
    <d v="2017-09-29T00:00:00"/>
    <n v="18227"/>
    <n v="1.8227E-2"/>
    <n v="1"/>
    <s v="07/22/2017 11:42am"/>
    <s v="NIR"/>
    <x v="3"/>
    <s v="Cloud Developer Service"/>
    <s v="IBM Bluemix Garage - MVP"/>
    <s v="Felipe (Felipe) Rossi Machado"/>
    <m/>
    <x v="0"/>
    <m/>
  </r>
  <r>
    <s v="Q4-VCIOZTX"/>
    <x v="3"/>
    <s v="Brazil"/>
    <s v="BANCO BRADESCO S/A"/>
    <s v="Blockchain BTB Multibandeiras Garagem"/>
    <x v="0"/>
    <x v="1"/>
    <m/>
    <m/>
    <x v="1"/>
    <x v="0"/>
    <d v="2017-09-29T00:00:00"/>
    <s v="06/12/2017 03:45pm"/>
    <x v="1"/>
    <d v="2017-09-29T00:00:00"/>
    <n v="18227"/>
    <n v="1.8227E-2"/>
    <n v="1"/>
    <s v="07/22/2017 11:42am"/>
    <s v="NIR"/>
    <x v="3"/>
    <s v="Cloud Developer Service"/>
    <s v="IBM Bluemix Garage - MVP"/>
    <s v="Felipe (Felipe) Rossi Machado"/>
    <m/>
    <x v="0"/>
    <m/>
  </r>
  <r>
    <s v="YK-8XFR39O"/>
    <x v="2"/>
    <s v="ISA"/>
    <s v="MAHINDRA &amp; MAHINDRA FINANCIAL SERVICES LIMITED"/>
    <s v="Commercial Implementation of Block Chain for Invoice Discounting"/>
    <x v="5"/>
    <x v="0"/>
    <s v="India"/>
    <s v="Proposal in deal board, stuck due to IP issues, may not sign in Apr"/>
    <x v="1"/>
    <x v="2"/>
    <d v="2017-07-27T00:00:00"/>
    <s v="01/18/2017 04:41am"/>
    <x v="5"/>
    <d v="2017-07-27T00:00:00"/>
    <n v="17778"/>
    <n v="1.7777999999999999E-2"/>
    <n v="36"/>
    <s v="07/17/2017 12:31am"/>
    <s v="At Risk"/>
    <x v="3"/>
    <s v="Cloud Unit Services"/>
    <s v="6950-99D SoftLayer on Cloud BU paper (SL for IBM channels)"/>
    <s v="Pretty (Pretty) Prabhakaran"/>
    <s v="ISA-BankInsFS09SEC-Security, ISA-CPGDS03SCO-SupplyChainOpt, ZBLKLOCL:HW SP: zSystems Blockchain Local/On Prem."/>
    <x v="0"/>
    <m/>
  </r>
  <r>
    <s v="TP-XVF65PV"/>
    <x v="1"/>
    <s v="US Federal"/>
    <s v="NORTHROP GRUMMAN"/>
    <s v="Northrop- Blockchain for JOMIS/ Brian McElyea"/>
    <x v="1"/>
    <x v="1"/>
    <m/>
    <m/>
    <x v="0"/>
    <x v="1"/>
    <d v="2017-11-17T00:00:00"/>
    <s v="05/16/2017 03:29pm"/>
    <x v="3"/>
    <d v="2017-11-17T00:00:00"/>
    <n v="17100"/>
    <n v="1.7100000000000001E-2"/>
    <n v="12"/>
    <s v="07/27/2017 01:32am"/>
    <s v="Stretch"/>
    <x v="8"/>
    <s v="Watson Platform"/>
    <s v="Watson: Developer Cloud"/>
    <s v="BETHY A. (Bethy) HAGAN"/>
    <s v="DEVOPS:DevOps"/>
    <x v="0"/>
    <m/>
  </r>
  <r>
    <s v="34-9VOCXHT"/>
    <x v="2"/>
    <s v="ISA"/>
    <s v="COMMERCIAL BANK OF CEYLON PLC"/>
    <s v="IBM Blockchain on Bluemix"/>
    <x v="5"/>
    <x v="1"/>
    <m/>
    <m/>
    <x v="1"/>
    <x v="0"/>
    <d v="2017-09-28T00:00:00"/>
    <s v="04/20/2017 05:59am"/>
    <x v="3"/>
    <d v="2017-09-28T00:00:00"/>
    <n v="17000"/>
    <n v="1.6999999999999998E-2"/>
    <n v="12"/>
    <s v="07/15/2017 02:48pm"/>
    <s v="Key stretch"/>
    <x v="3"/>
    <s v="Cloud Developer Service"/>
    <s v="Bluemix Public Subscription"/>
    <s v="Poroj (Poroj) Bhuyan"/>
    <s v="BLUEMIXX:GBS Bluemix Custom Application Services"/>
    <x v="0"/>
    <m/>
  </r>
  <r>
    <s v="SP-3MLSXZZ"/>
    <x v="3"/>
    <s v="Brazil"/>
    <s v="ITAU UNIBANCO S.A."/>
    <s v="PoC del Blockchain"/>
    <x v="0"/>
    <x v="1"/>
    <m/>
    <m/>
    <x v="1"/>
    <x v="0"/>
    <d v="2017-07-31T00:00:00"/>
    <s v="12/13/2016 03:01pm"/>
    <x v="1"/>
    <d v="2017-07-31T00:00:00"/>
    <n v="16767"/>
    <n v="1.6767000000000001E-2"/>
    <n v="1"/>
    <s v="07/22/2017 11:48am"/>
    <s v="NIR"/>
    <x v="3"/>
    <s v="Cloud Developer Service"/>
    <s v="Bluemix Public Subscription"/>
    <s v="Gonzalo Alberto (GONZALO ALBERTO) Boix Dellepiane"/>
    <s v="ZBLKPOC:HW SP: Blockchain Proof of Concept"/>
    <x v="0"/>
    <m/>
  </r>
  <r>
    <s v="B8-0RPGS45"/>
    <x v="1"/>
    <s v="Canada"/>
    <s v="Finaeos"/>
    <s v="Finaeos - Blockchain"/>
    <x v="6"/>
    <x v="1"/>
    <m/>
    <m/>
    <x v="1"/>
    <x v="10"/>
    <d v="2017-08-25T00:00:00"/>
    <s v="04/27/2017 08:37pm"/>
    <x v="3"/>
    <d v="2017-08-25T00:00:00"/>
    <n v="16667"/>
    <n v="1.6666999999999998E-2"/>
    <n v="12"/>
    <s v="05/18/2017 01:32am"/>
    <s v="NIR"/>
    <x v="0"/>
    <s v="Cloud Application Innovation"/>
    <s v="CAI Big Data Srvs Blockchain on Big Data"/>
    <s v="Charles W. (Charles) Maloney"/>
    <s v="CLOUD1:All Cloud Sales other than to Cloud SPs"/>
    <x v="0"/>
    <m/>
  </r>
  <r>
    <s v="0K-0PF4I1Y"/>
    <x v="1"/>
    <s v="Canada"/>
    <s v="AIR CANADA"/>
    <s v="introducing Blockchain AC maintenance"/>
    <x v="2"/>
    <x v="1"/>
    <m/>
    <m/>
    <x v="0"/>
    <x v="7"/>
    <d v="2017-11-30T00:00:00"/>
    <s v="04/11/2017 10:10pm"/>
    <x v="1"/>
    <d v="2017-11-30T00:00:00"/>
    <n v="16667"/>
    <n v="1.6666999999999998E-2"/>
    <n v="12"/>
    <s v="04/13/2017 11:55am"/>
    <s v="NIR"/>
    <x v="0"/>
    <s v="Cognitive Process Transformation"/>
    <s v="CPR: Blockchain Consulting"/>
    <s v="Rafek (RAFEK) Nicolas"/>
    <m/>
    <x v="0"/>
    <m/>
  </r>
  <r>
    <s v="QH-65VKO6G"/>
    <x v="1"/>
    <s v="Canada"/>
    <s v="AIR CANADA"/>
    <s v="Blockchain for Boing and Air Canada maintenance"/>
    <x v="2"/>
    <x v="1"/>
    <m/>
    <m/>
    <x v="0"/>
    <x v="7"/>
    <d v="2017-12-22T00:00:00"/>
    <s v="04/12/2017 04:59pm"/>
    <x v="1"/>
    <d v="2017-12-22T00:00:00"/>
    <n v="16667"/>
    <n v="1.6666999999999998E-2"/>
    <n v="12"/>
    <s v="04/13/2017 01:32am"/>
    <s v="Stretch"/>
    <x v="0"/>
    <s v="Cognitive Process Transformation"/>
    <s v="CPR: Blockchain Consulting"/>
    <s v="Rafek (RAFEK) Nicolas"/>
    <s v="ZBLKPOC:HW SP: Blockchain Proof of Concept"/>
    <x v="0"/>
    <m/>
  </r>
  <r>
    <s v="82-O6DHQ9K"/>
    <x v="0"/>
    <s v="Nordic"/>
    <s v="OP-POHJOLA OSK"/>
    <s v="OP BlueMix Garage/Blockchain"/>
    <x v="2"/>
    <x v="1"/>
    <m/>
    <m/>
    <x v="1"/>
    <x v="3"/>
    <d v="2017-08-15T00:00:00"/>
    <s v="02/22/2017 08:34am"/>
    <x v="0"/>
    <d v="2017-08-15T00:00:00"/>
    <n v="16000"/>
    <n v="1.6E-2"/>
    <n v="12"/>
    <s v="07/06/2017 01:32am"/>
    <s v="Key stretch"/>
    <x v="3"/>
    <s v="Cloud Developer Service"/>
    <s v="IBM Bluemix Garage - Other"/>
    <s v="Ilari (OSMO ILARI) Rönnberg"/>
    <s v="NONE:No code/solution involved"/>
    <x v="0"/>
    <m/>
  </r>
  <r>
    <s v="SF-J0O9IHG"/>
    <x v="3"/>
    <s v="Brazil"/>
    <s v="CAMARA INTERBANCARIA DE PAGAMENTOS - CIP"/>
    <s v="CIP - Expansao Blockchain - Garage"/>
    <x v="0"/>
    <x v="1"/>
    <m/>
    <m/>
    <x v="3"/>
    <x v="0"/>
    <d v="2017-03-31T00:00:00"/>
    <s v="02/27/2017 04:35pm"/>
    <x v="6"/>
    <d v="2017-03-31T00:00:00"/>
    <n v="15938"/>
    <n v="1.5938000000000001E-2"/>
    <n v="1"/>
    <s v="04/11/2017 01:26pm"/>
    <s v="Won"/>
    <x v="3"/>
    <s v="Lab Services"/>
    <s v="Software Services - Bluemix Garage"/>
    <s v="Tiago De Moraes Guedes (TIAGO DE) Ruiz"/>
    <s v="BLKHSBN:HW SP: Blockchain High Sec Bus Netwk Blmix"/>
    <x v="0"/>
    <m/>
  </r>
  <r>
    <s v="C7-MKI33BS"/>
    <x v="0"/>
    <s v="UKI"/>
    <s v="SANTANDER UK PLC"/>
    <s v="Blockchain Services for Santander"/>
    <x v="0"/>
    <x v="1"/>
    <m/>
    <m/>
    <x v="1"/>
    <x v="0"/>
    <d v="2017-09-30T00:00:00"/>
    <s v="07/03/2017 06:20am"/>
    <x v="1"/>
    <d v="2017-09-30T00:00:00"/>
    <n v="15500"/>
    <n v="1.55E-2"/>
    <n v="12"/>
    <s v="07/06/2017 01:32am"/>
    <s v="NIR"/>
    <x v="0"/>
    <s v="Cognitive Process Transformation"/>
    <s v="CPR: Blockchain Consulting"/>
    <s v="Peter (PETER) Cools"/>
    <m/>
    <x v="0"/>
    <m/>
  </r>
  <r>
    <s v="IK-V113NQ7"/>
    <x v="0"/>
    <s v="UKI"/>
    <s v="EQUICHAIN LIMITED LONDON"/>
    <s v="Blockchain - EquiChain have 3 or piece of work which, as a young company they are unable to scale to achieve - looking to IBM for help"/>
    <x v="0"/>
    <x v="1"/>
    <m/>
    <m/>
    <x v="1"/>
    <x v="0"/>
    <d v="2017-08-31T00:00:00"/>
    <s v="05/09/2017 03:13am"/>
    <x v="3"/>
    <d v="2017-08-31T00:00:00"/>
    <n v="15500"/>
    <n v="1.55E-2"/>
    <n v="12"/>
    <s v="05/25/2017 01:32am"/>
    <s v="Stretch"/>
    <x v="2"/>
    <s v="Infrastructure Services"/>
    <s v="6950-16G GTS MHAS Split for Commerce Managed Hosted"/>
    <s v="Derk (DERK) Susyn"/>
    <s v="ISA-999-NoSolutionSold"/>
    <x v="0"/>
    <m/>
  </r>
  <r>
    <s v="Q5-3YU75BI"/>
    <x v="0"/>
    <s v="UKI"/>
    <s v="ALLIANZ INSURANCE PLC"/>
    <s v="Blockchain"/>
    <x v="0"/>
    <x v="1"/>
    <m/>
    <m/>
    <x v="0"/>
    <x v="6"/>
    <d v="2017-12-28T00:00:00"/>
    <s v="01/06/2017 04:02am"/>
    <x v="3"/>
    <d v="2017-12-28T00:00:00"/>
    <n v="15500"/>
    <n v="1.55E-2"/>
    <n v="12"/>
    <s v="07/06/2017 01:32am"/>
    <s v="Stretch"/>
    <x v="2"/>
    <s v="Infrastructure Services"/>
    <s v="6950-16G GTS MHAS Split for Commerce Managed Hosted"/>
    <s v="A. (Adrian) Hill"/>
    <s v="BGMOBILE:Mobile Services GTS only, ZBLKPOC:HW SP: Blockchain Proof of Concept"/>
    <x v="0"/>
    <m/>
  </r>
  <r>
    <s v="J1-975O3QC"/>
    <x v="3"/>
    <s v="Brazil"/>
    <s v="BANCO BNP PARIBAS BRASIL S/A."/>
    <s v="Blockchain"/>
    <x v="0"/>
    <x v="1"/>
    <m/>
    <m/>
    <x v="0"/>
    <x v="0"/>
    <d v="2017-11-30T00:00:00"/>
    <s v="05/16/2017 12:53pm"/>
    <x v="3"/>
    <d v="2017-11-30T00:00:00"/>
    <n v="15188"/>
    <n v="1.5188E-2"/>
    <n v="12"/>
    <s v="07/27/2017 01:32am"/>
    <s v="Stretch"/>
    <x v="0"/>
    <s v="Cognitive Process Transformation"/>
    <s v="CPR: Blockchain Consulting"/>
    <s v="LUIZ FERNANDO (LUIZ FERNANDO) JERONYMO"/>
    <s v="ISA-BankFS08-Blockchain"/>
    <x v="0"/>
    <m/>
  </r>
  <r>
    <s v="2E-I1RZW7W"/>
    <x v="3"/>
    <s v="Brazil"/>
    <s v="Central de Registro de Direitos Creditórios"/>
    <s v="Blockchain - Garagem IBM"/>
    <x v="0"/>
    <x v="1"/>
    <m/>
    <m/>
    <x v="1"/>
    <x v="0"/>
    <d v="2017-07-28T00:00:00"/>
    <s v="02/16/2017 09:56am"/>
    <x v="1"/>
    <d v="2017-07-28T00:00:00"/>
    <n v="15187"/>
    <n v="1.5186999999999999E-2"/>
    <n v="1"/>
    <s v="07/22/2017 11:44am"/>
    <s v="NIR"/>
    <x v="3"/>
    <s v="Cloud Developer Service"/>
    <s v="IBM Bluemix Garage - MVP"/>
    <s v="EDUARDO (EDUARDO) KANAGUSKU"/>
    <m/>
    <x v="0"/>
    <m/>
  </r>
  <r>
    <s v="CW-WEY5SQV"/>
    <x v="1"/>
    <s v="US Public"/>
    <s v="INOVALON, INC"/>
    <s v="Blockchain- Hyperledger"/>
    <x v="3"/>
    <x v="1"/>
    <m/>
    <m/>
    <x v="0"/>
    <x v="11"/>
    <d v="2017-10-19T00:00:00"/>
    <s v="05/31/2017 06:25pm"/>
    <x v="3"/>
    <d v="2017-10-19T00:00:00"/>
    <n v="15000"/>
    <n v="1.4999999999999999E-2"/>
    <n v="12"/>
    <s v="07/13/2017 01:31am"/>
    <s v="NIR"/>
    <x v="3"/>
    <s v="Cloud Unit Services"/>
    <s v="6950-99D SoftLayer on Cloud BU paper (SL for IBM channels)"/>
    <s v="TRACY A. (Tracy) ROY"/>
    <s v="IGSPU:Procurement Support - Unknown at this Time, CLOUD1:All Cloud Sales other than to Cloud SPs"/>
    <x v="0"/>
    <m/>
  </r>
  <r>
    <s v="YS-D2GC4F7"/>
    <x v="0"/>
    <s v="DACH"/>
    <s v="GS 1 Germany GmbH"/>
    <s v="Blockchain for GS1 - supply chains"/>
    <x v="0"/>
    <x v="1"/>
    <m/>
    <m/>
    <x v="1"/>
    <x v="0"/>
    <d v="2017-08-16T00:00:00"/>
    <s v="05/18/2017 08:06am"/>
    <x v="1"/>
    <d v="2017-08-16T00:00:00"/>
    <n v="15000"/>
    <n v="1.4999999999999999E-2"/>
    <n v="12"/>
    <s v="05/25/2017 01:32am"/>
    <s v="NIR"/>
    <x v="3"/>
    <s v="Cloud Developer Service"/>
    <s v="IBM Bluemix Garage - MVP"/>
    <s v="DATA WITHHELD"/>
    <s v="ISA-BankFMFS03-BackOfficeOps"/>
    <x v="0"/>
    <m/>
  </r>
  <r>
    <s v="4E-LLI4X64"/>
    <x v="0"/>
    <s v="DACH"/>
    <s v="Datev eG"/>
    <s v="Blockchain use case - joint first project"/>
    <x v="3"/>
    <x v="1"/>
    <m/>
    <m/>
    <x v="0"/>
    <x v="12"/>
    <d v="2017-11-24T00:00:00"/>
    <s v="02/13/2017 01:18pm"/>
    <x v="1"/>
    <d v="2017-11-24T00:00:00"/>
    <n v="15000"/>
    <n v="1.4999999999999999E-2"/>
    <n v="3"/>
    <s v="02/16/2017 01:32am"/>
    <s v="NIR"/>
    <x v="3"/>
    <s v="Lab Services"/>
    <s v="Software Services - Bluemix Garage"/>
    <s v="DATA WITHHELD"/>
    <s v="ISA-BankFMFS03-BackOfficeOps"/>
    <x v="0"/>
    <m/>
  </r>
  <r>
    <s v="XS-P5491GO"/>
    <x v="0"/>
    <s v="DACH"/>
    <s v="Herausgebergemeinschaft Wertpapier-Mitteilungen Keppler, Lehmann GmbH &amp; Co. KG"/>
    <s v="Blockchain für die WM Gruppe"/>
    <x v="4"/>
    <x v="1"/>
    <m/>
    <m/>
    <x v="0"/>
    <x v="9"/>
    <d v="2017-11-24T00:00:00"/>
    <s v="01/23/2017 12:02pm"/>
    <x v="1"/>
    <d v="2017-11-24T00:00:00"/>
    <n v="15000"/>
    <n v="1.4999999999999999E-2"/>
    <n v="12"/>
    <s v="01/26/2017 01:32am"/>
    <s v="NIR"/>
    <x v="3"/>
    <s v="Lab Services"/>
    <s v="Software Services - Bluemix Garage"/>
    <s v="DATA WITHHELD"/>
    <s v="ISA-BankFMFS03-BackOfficeOps"/>
    <x v="0"/>
    <m/>
  </r>
  <r>
    <s v="56-0CFGOFA"/>
    <x v="0"/>
    <s v="DACH"/>
    <s v="Bayer Business Services GmbH"/>
    <s v="CeBIT17 - Lead no. E236-80D5 - Blockchain for intercompany ledger"/>
    <x v="3"/>
    <x v="1"/>
    <m/>
    <m/>
    <x v="1"/>
    <x v="11"/>
    <d v="2017-07-25T00:00:00"/>
    <s v="04/26/2017 10:09am"/>
    <x v="3"/>
    <d v="2017-07-25T00:00:00"/>
    <n v="15000"/>
    <n v="1.4999999999999999E-2"/>
    <n v="3"/>
    <s v="06/29/2017 01:32am"/>
    <s v="NIR"/>
    <x v="3"/>
    <s v="Lab Services"/>
    <s v="Software Services - Bluemix Garage"/>
    <s v="DATA WITHHELD"/>
    <s v="ISA-BankFMFS03-BackOfficeOps"/>
    <x v="0"/>
    <m/>
  </r>
  <r>
    <s v="PE-2B87NZM"/>
    <x v="0"/>
    <s v="DACH"/>
    <s v="ERSTE GROUP BANK AG"/>
    <s v="Blockchain - Financial Ledger for Erste Group"/>
    <x v="0"/>
    <x v="1"/>
    <m/>
    <m/>
    <x v="1"/>
    <x v="0"/>
    <d v="2017-09-29T00:00:00"/>
    <s v="10/17/2016 08:29am"/>
    <x v="3"/>
    <d v="2017-09-29T00:00:00"/>
    <n v="15000"/>
    <n v="1.4999999999999999E-2"/>
    <n v="3"/>
    <s v="06/29/2017 01:32am"/>
    <s v="Stretch"/>
    <x v="3"/>
    <s v="Lab Services"/>
    <s v="Software Services - Bluemix Garage"/>
    <s v="DATA WITHHELD"/>
    <s v="ISA-BankFMFS03-BackOfficeOps"/>
    <x v="0"/>
    <m/>
  </r>
  <r>
    <s v="E4-61RBT55"/>
    <x v="0"/>
    <s v="DACH"/>
    <s v="Commerzbank AG"/>
    <s v="Bluemix for Commerzbank Blockchain Lab"/>
    <x v="0"/>
    <x v="1"/>
    <m/>
    <m/>
    <x v="2"/>
    <x v="0"/>
    <d v="2017-06-29T00:00:00"/>
    <s v="02/16/2017 08:54am"/>
    <x v="6"/>
    <d v="2017-06-29T00:00:00"/>
    <n v="15000"/>
    <n v="1.4999999999999999E-2"/>
    <n v="12"/>
    <s v="07/06/2017 01:32am"/>
    <s v="NIR"/>
    <x v="3"/>
    <s v="Lab Services"/>
    <s v="Software Services - Bluemix Garage"/>
    <s v="DATA WITHHELD"/>
    <s v="CLOUD1:All Cloud Sales other than to Cloud SPs"/>
    <x v="0"/>
    <m/>
  </r>
  <r>
    <s v="Q2-8TDDFB0"/>
    <x v="0"/>
    <s v="DACH"/>
    <s v="UniCredit Bank AG                                                     "/>
    <s v="Trade Finance design thinking ws"/>
    <x v="0"/>
    <x v="1"/>
    <m/>
    <m/>
    <x v="1"/>
    <x v="0"/>
    <d v="2017-09-28T00:00:00"/>
    <d v="2017-06-30T00:00:00"/>
    <x v="1"/>
    <d v="2017-09-28T00:00:00"/>
    <n v="15000"/>
    <n v="1.4999999999999999E-2"/>
    <n v="12"/>
    <d v="2017-07-11T00:00:00"/>
    <s v="NIR"/>
    <x v="0"/>
    <s v="Cog Process Trnsfmtn"/>
    <s v="CPR: Blockchain Consulting"/>
    <s v="Medri, Isabella"/>
    <s v="BLKHSBN"/>
    <x v="0"/>
    <m/>
  </r>
  <r>
    <s v="IO-TF8CIAU"/>
    <x v="1"/>
    <s v="US Federal"/>
    <s v="TET - US Treasury - Federal Deposit Insurance Corp (FDIC) 9174"/>
    <s v="FDIC - Blockchain - Mainframe"/>
    <x v="3"/>
    <x v="1"/>
    <m/>
    <m/>
    <x v="1"/>
    <x v="12"/>
    <d v="2017-09-11T00:00:00"/>
    <s v="04/14/2017 01:18pm"/>
    <x v="3"/>
    <d v="2017-09-11T00:00:00"/>
    <n v="15000"/>
    <n v="1.4999999999999999E-2"/>
    <n v="12"/>
    <s v="04/20/2017 01:32am"/>
    <s v="Stretch"/>
    <x v="0"/>
    <s v="Cloud Application Innovation"/>
    <s v="CAI Big Data Srvs Blockchain on Big Data"/>
    <s v="Jacqueline (Jacqueline) Vermeland"/>
    <s v="ZBLKLOCL:HW SP: zSystems Blockchain Local/On Prem."/>
    <x v="0"/>
    <m/>
  </r>
  <r>
    <s v="OR-RDMSRDK"/>
    <x v="1"/>
    <s v="US Public"/>
    <s v="KAISER PERMANENTE"/>
    <s v="Blockchain for Healthcare"/>
    <x v="3"/>
    <x v="1"/>
    <m/>
    <m/>
    <x v="0"/>
    <x v="11"/>
    <d v="2017-12-29T00:00:00"/>
    <s v="07/15/2016 11:54am"/>
    <x v="4"/>
    <d v="2017-12-29T00:00:00"/>
    <n v="15000"/>
    <n v="1.4999999999999999E-2"/>
    <n v="12"/>
    <s v="06/27/2017 07:26pm"/>
    <s v="NIR"/>
    <x v="0"/>
    <s v="Cognitive Process Transformation"/>
    <s v="CBDS: Analytics - GBS Software Support/Enhancements"/>
    <s v="Joseph P. (Joseph) Huchel"/>
    <s v="ASASERVC:Cloud Business Solution (CBS), BLUEMIXX:GBS Bluemix Custom Application Services, ISA-BankFMFS03-BackOfficeOps, ISA-BankFMFS03AGIL-E2EDigit"/>
    <x v="0"/>
    <m/>
  </r>
  <r>
    <s v="8K-MR6BUKB"/>
    <x v="0"/>
    <s v="DACH"/>
    <s v="Seedmatch GmbH"/>
    <s v="Blockchain"/>
    <x v="2"/>
    <x v="1"/>
    <m/>
    <m/>
    <x v="1"/>
    <x v="3"/>
    <d v="2017-09-17T00:00:00"/>
    <s v="06/19/2017 04:00am"/>
    <x v="4"/>
    <d v="2017-09-17T00:00:00"/>
    <n v="15000"/>
    <n v="1.4999999999999999E-2"/>
    <n v="12"/>
    <s v="06/22/2017 01:32am"/>
    <s v="Stretch"/>
    <x v="0"/>
    <s v="Cognitive Process Transformation"/>
    <s v="CPR: Blockchain Consulting"/>
    <s v="DATA WITHHELD"/>
    <s v="ISA-BankFS08-Blockchain"/>
    <x v="0"/>
    <m/>
  </r>
  <r>
    <s v="75-UXJRW7I"/>
    <x v="0"/>
    <s v="Italy"/>
    <s v="ASSICURAZIONI GENERALI SPA"/>
    <s v="Blockchain feasibility and uses case prestudy"/>
    <x v="0"/>
    <x v="1"/>
    <m/>
    <m/>
    <x v="1"/>
    <x v="6"/>
    <d v="2017-09-29T00:00:00"/>
    <s v="05/11/2017 04:50am"/>
    <x v="3"/>
    <d v="2017-09-29T00:00:00"/>
    <n v="15000"/>
    <n v="1.4999999999999999E-2"/>
    <n v="3"/>
    <s v="05/22/2017 05:58am"/>
    <s v="Stretch"/>
    <x v="0"/>
    <s v="Cognitive Process Transformation"/>
    <s v="CPR: Blockchain Consulting"/>
    <s v="Mauro (MAURO) Vadrucci"/>
    <s v="ISA-InsFS24DIGI-E2EDigitizatn"/>
    <x v="0"/>
    <m/>
  </r>
  <r>
    <s v="5M-NZLFQD9"/>
    <x v="0"/>
    <s v="DACH"/>
    <s v="Atos Information Technology GmbH"/>
    <s v="zSystems: Blockchain"/>
    <x v="6"/>
    <x v="1"/>
    <m/>
    <m/>
    <x v="1"/>
    <x v="10"/>
    <d v="2017-09-29T00:00:00"/>
    <s v="08/12/2016 06:46am"/>
    <x v="0"/>
    <d v="2017-09-29T00:00:00"/>
    <n v="14000"/>
    <n v="1.3999999999999999E-2"/>
    <n v="12"/>
    <s v="03/08/2017 04:59am"/>
    <s v="Solid"/>
    <x v="3"/>
    <s v="Lab Services"/>
    <s v="Software Services - Bluemix Garage"/>
    <s v="DATA WITHHELD"/>
    <s v="ZBLKLOCL:HW SP: zSystems Blockchain Local/On Prem."/>
    <x v="0"/>
    <m/>
  </r>
  <r>
    <s v="NC-HHXS2TG"/>
    <x v="0"/>
    <s v="UKI"/>
    <s v="BESA PUBLICATIONS LTD."/>
    <s v="Bluemix garage for Blockchain engagement for 3 days."/>
    <x v="4"/>
    <x v="1"/>
    <m/>
    <m/>
    <x v="2"/>
    <x v="9"/>
    <d v="2017-06-18T00:00:00"/>
    <s v="03/20/2017 01:19pm"/>
    <x v="6"/>
    <d v="2017-06-18T00:00:00"/>
    <n v="13950"/>
    <n v="1.3949999999999999E-2"/>
    <n v="1"/>
    <s v="04/20/2017 01:31am"/>
    <s v="Won"/>
    <x v="3"/>
    <s v="Cloud Developer Service"/>
    <s v="IBM Bluemix Garage - Design Thinking"/>
    <s v="Loretis (LORETIS) Alisauskas"/>
    <s v="CLOUD1:All Cloud Sales other than to Cloud SPs"/>
    <x v="0"/>
    <m/>
  </r>
  <r>
    <s v="5N-YPMP4F2"/>
    <x v="1"/>
    <s v="Canada"/>
    <s v="SHOPPERS DRUG MART INC"/>
    <s v="Loblaw:  Blockchain on Bluemix... figuring it out."/>
    <x v="2"/>
    <x v="1"/>
    <m/>
    <m/>
    <x v="0"/>
    <x v="3"/>
    <d v="2017-12-22T00:00:00"/>
    <s v="03/29/2017 04:35pm"/>
    <x v="1"/>
    <d v="2017-12-22T00:00:00"/>
    <n v="13333"/>
    <n v="1.3332999999999999E-2"/>
    <n v="12"/>
    <s v="03/30/2017 01:32am"/>
    <s v="Stretch"/>
    <x v="3"/>
    <s v="Cloud Developer Service"/>
    <m/>
    <s v="Peter (Peter) Tomes"/>
    <s v="ZBLKPOC:HW SP: Blockchain Proof of Concept"/>
    <x v="0"/>
    <m/>
  </r>
  <r>
    <s v="YO-GCHQGYQ"/>
    <x v="1"/>
    <s v="Canada"/>
    <s v="POWERSTREAM INC"/>
    <s v="Blockchain for Utilities"/>
    <x v="4"/>
    <x v="1"/>
    <m/>
    <m/>
    <x v="1"/>
    <x v="8"/>
    <d v="2017-07-21T00:00:00"/>
    <s v="03/21/2017 02:23pm"/>
    <x v="0"/>
    <d v="2017-07-24T00:00:00"/>
    <n v="13333"/>
    <n v="1.3332999999999999E-2"/>
    <n v="1"/>
    <s v="07/27/2017 01:32am"/>
    <s v="Key stretch"/>
    <x v="0"/>
    <s v="Cognitive Process Transformation"/>
    <s v="CPR: Blockchain Consulting"/>
    <s v="Sonya (Sonya) Favretto"/>
    <s v="ISA-E&amp;UCS16-OpsInnovation"/>
    <x v="0"/>
    <m/>
  </r>
  <r>
    <s v="6D-B6TNDVR"/>
    <x v="1"/>
    <s v="Canada"/>
    <s v="INTERAC ASSOCIATION"/>
    <s v="Design Thinking for Utilities BlockChain"/>
    <x v="0"/>
    <x v="1"/>
    <m/>
    <m/>
    <x v="1"/>
    <x v="0"/>
    <d v="2017-07-24T00:00:00"/>
    <s v="06/27/2017 03:53pm"/>
    <x v="0"/>
    <d v="2017-07-24T00:00:00"/>
    <n v="13333"/>
    <n v="1.3332999999999999E-2"/>
    <n v="12"/>
    <s v="07/27/2017 01:32am"/>
    <s v="NIR"/>
    <x v="0"/>
    <s v="iX Growth Platform"/>
    <s v="DSI - iX: Cust Engage &amp; Dsgn: Experience Strategy &amp; Design"/>
    <s v="Lisa (LISA) Imbleau"/>
    <s v="EMBMOBLE:GBS Embedded Mobile, ISA-BankFS08-Blockchain"/>
    <x v="0"/>
    <m/>
  </r>
  <r>
    <s v="1JF-2P4TR7L"/>
    <x v="3"/>
    <s v="Brazil"/>
    <s v="CRED SYSTEM ADMINISTRADORA DE CARTÕES DE CRÉDITO LTDA."/>
    <s v="CERTSYS – BLOCKCHAIN on BLUEMIX"/>
    <x v="0"/>
    <x v="1"/>
    <m/>
    <m/>
    <x v="1"/>
    <x v="0"/>
    <d v="2017-09-30T00:00:00"/>
    <s v="10/31/2016  7:12:13 AM"/>
    <x v="3"/>
    <d v="2017-09-30T00:00:00"/>
    <n v="12888"/>
    <n v="1.2888E-2"/>
    <n v="1"/>
    <s v="3/3/2017  1:24:04 PM"/>
    <s v="NIR"/>
    <x v="3"/>
    <s v="Cloud Developer Service"/>
    <s v="Do Not Use - GPP BRNT"/>
    <s v="CertSys Tecnologia da Informação LTDA"/>
    <s v="ISA999"/>
    <x v="0"/>
    <m/>
  </r>
  <r>
    <s v="1JF-2PYZKNS"/>
    <x v="3"/>
    <s v="Brazil"/>
    <s v="SENAC - SERVICO NACIONAL DE APRENDIZAGEM COMERCIAL."/>
    <s v="CERTSYS – BLOCKCHAIN on BLUEMIX"/>
    <x v="3"/>
    <x v="1"/>
    <m/>
    <m/>
    <x v="1"/>
    <x v="12"/>
    <d v="2017-09-30T00:00:00"/>
    <s v="1/27/2017  6:15:44 AM"/>
    <x v="3"/>
    <d v="2017-09-30T00:00:00"/>
    <n v="12510"/>
    <n v="1.251E-2"/>
    <n v="12"/>
    <s v="2/20/2017  6:12:25 PM"/>
    <s v="NIR"/>
    <x v="3"/>
    <s v="Cloud Developer Service"/>
    <s v="Do Not Use - GPP BRNT"/>
    <s v="CertSys Tecnologia da Informação LTDA"/>
    <s v="ISA999"/>
    <x v="0"/>
    <m/>
  </r>
  <r>
    <s v="15-W3IKAGF"/>
    <x v="0"/>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6"/>
    <x v="1"/>
    <m/>
    <m/>
    <x v="1"/>
    <x v="10"/>
    <d v="2017-09-21T00:00:00"/>
    <s v="03/21/2017 07:07am"/>
    <x v="3"/>
    <d v="2017-09-21T00:00:00"/>
    <n v="12500"/>
    <n v="1.2499999999999999E-2"/>
    <n v="12"/>
    <s v="06/15/2017 01:32am"/>
    <s v="NIR"/>
    <x v="3"/>
    <s v="Lab Services"/>
    <s v="Software Services - Bluemix Garage"/>
    <s v="DATA WITHHELD"/>
    <s v="ISA-999-NoSolutionSold"/>
    <x v="0"/>
    <m/>
  </r>
  <r>
    <s v="0S-BPS1N7D"/>
    <x v="3"/>
    <s v="Brazil"/>
    <s v="COOPERATIVA DOS CAFEICULTORES DA REGIÃO DE LAJINHA LTDA."/>
    <s v="Projeto Blockchain"/>
    <x v="2"/>
    <x v="1"/>
    <m/>
    <m/>
    <x v="1"/>
    <x v="3"/>
    <d v="2017-09-18T00:00:00"/>
    <s v="06/20/2017 02:55pm"/>
    <x v="1"/>
    <d v="2017-09-18T00:00:00"/>
    <n v="12151"/>
    <n v="1.2150999999999999E-2"/>
    <n v="12"/>
    <s v="07/22/2017 11:44am"/>
    <s v="NIR"/>
    <x v="5"/>
    <s v="Industry Platform"/>
    <m/>
    <s v="ANTONIO CARLOS (ANTONIO CARLOS) CANOVA"/>
    <m/>
    <x v="0"/>
    <m/>
  </r>
  <r>
    <s v="T3-GGGQDZH"/>
    <x v="0"/>
    <s v="DACH"/>
    <s v="Deutsche Börse AG"/>
    <s v="Blockchain - Hyperledger approaches for Financial Markets"/>
    <x v="0"/>
    <x v="1"/>
    <m/>
    <m/>
    <x v="0"/>
    <x v="0"/>
    <d v="2017-10-26T00:00:00"/>
    <s v="06/13/2016 04:02pm"/>
    <x v="3"/>
    <d v="2017-10-26T00:00:00"/>
    <n v="12000"/>
    <n v="1.2E-2"/>
    <n v="1"/>
    <s v="07/06/2017 01:33am"/>
    <s v="NIR"/>
    <x v="3"/>
    <s v="Lab Services"/>
    <s v="Software Services - Bluemix Garage"/>
    <s v="DATA WITHHELD"/>
    <s v="BLKHSBN:HW SP: Blockchain High Sec Bus Netwk Blmix, ISA-BankFMFS03-BackOfficeOps, ZBLKPOC:HW SP: Blockchain Proof of Concept"/>
    <x v="0"/>
    <m/>
  </r>
  <r>
    <s v="7C-ZPPTDVU"/>
    <x v="1"/>
    <s v="US Communica/CSI"/>
    <s v="CARDINAL COMMERCE.COM, INC."/>
    <s v="Blockchain"/>
    <x v="6"/>
    <x v="1"/>
    <m/>
    <m/>
    <x v="0"/>
    <x v="10"/>
    <d v="2017-12-22T00:00:00"/>
    <s v="11/22/2016 03:36pm"/>
    <x v="1"/>
    <d v="2017-12-22T00:00:00"/>
    <n v="12000"/>
    <n v="1.2E-2"/>
    <n v="12"/>
    <s v="02/19/2017 03:08am"/>
    <s v="NIR"/>
    <x v="3"/>
    <s v="Cloud Developer Service"/>
    <m/>
    <s v="Timothy B. (Tim) Peck"/>
    <m/>
    <x v="0"/>
    <m/>
  </r>
  <r>
    <s v="SY-PYDE89F"/>
    <x v="0"/>
    <s v="Nordic"/>
    <s v="Dansk Indkøbs- og Logistik Forum                                     "/>
    <s v="Supply-Chain &amp; Procurement"/>
    <x v="6"/>
    <x v="1"/>
    <m/>
    <m/>
    <x v="1"/>
    <x v="10"/>
    <d v="2017-09-30T00:00:00"/>
    <d v="2017-03-08T00:00:00"/>
    <x v="1"/>
    <d v="2017-09-30T00:00:00"/>
    <n v="12000"/>
    <n v="1.2E-2"/>
    <n v="12"/>
    <d v="2017-07-19T00:00:00"/>
    <s v="NIR"/>
    <x v="0"/>
    <s v="Cog Process Trnsfmtn"/>
    <s v="CPR: Blockchain Consulting"/>
    <s v="*"/>
    <s v="*"/>
    <x v="0"/>
    <m/>
  </r>
  <r>
    <s v="7M-IKGWASS"/>
    <x v="1"/>
    <s v="US Finance Service"/>
    <s v="SEI INVESTMENTS COMPANY"/>
    <s v="Bluemix in support of Blockchain garage"/>
    <x v="0"/>
    <x v="1"/>
    <m/>
    <m/>
    <x v="1"/>
    <x v="0"/>
    <d v="2017-07-28T00:00:00"/>
    <s v="08/08/2016 05:58pm"/>
    <x v="3"/>
    <d v="2017-07-28T00:00:00"/>
    <n v="12000"/>
    <n v="1.2E-2"/>
    <n v="12"/>
    <s v="04/13/2017 01:32am"/>
    <s v="Stretch"/>
    <x v="0"/>
    <s v="Cloud Application Innovation"/>
    <s v="CAI Accel App Dev &amp; Integration - Bluemix"/>
    <s v="PAMELA S. (Pam) SHELTON"/>
    <s v="CLOUD1:All Cloud Sales other than to Cloud SPs, EMBCLOUD:GBS Embedded Cloud"/>
    <x v="0"/>
    <m/>
  </r>
  <r>
    <s v="S3-2DZFCNX"/>
    <x v="0"/>
    <s v="Nordic"/>
    <s v="Elite Asset Management"/>
    <s v="Blockchain (API/MIFID2)"/>
    <x v="0"/>
    <x v="1"/>
    <m/>
    <m/>
    <x v="1"/>
    <x v="0"/>
    <d v="2017-07-09T00:00:00"/>
    <s v="04/10/2017 10:14am"/>
    <x v="3"/>
    <d v="2017-07-09T00:00:00"/>
    <n v="12000"/>
    <n v="1.2E-2"/>
    <n v="12"/>
    <s v="05/11/2017 01:32am"/>
    <s v="NIR"/>
    <x v="0"/>
    <s v="Cognitive Process Transformation"/>
    <s v="CPR: Blockchain Consulting"/>
    <s v="Steen (Steen) Christoffersen"/>
    <s v="ISA-999-NoSolutionSold"/>
    <x v="0"/>
    <m/>
  </r>
  <r>
    <s v="UL-9XUJEJ2"/>
    <x v="4"/>
    <s v="MEA"/>
    <s v="The Sun Exchange Pty Ltd"/>
    <s v="Blockchain Garage -The Sun Exchange"/>
    <x v="4"/>
    <x v="1"/>
    <m/>
    <m/>
    <x v="1"/>
    <x v="8"/>
    <d v="2017-09-30T00:00:00"/>
    <s v="04/08/2017 08:36pm"/>
    <x v="1"/>
    <d v="2017-09-30T00:00:00"/>
    <n v="11634"/>
    <n v="1.1634E-2"/>
    <n v="8"/>
    <s v="07/22/2017 11:58am"/>
    <s v="NIR"/>
    <x v="0"/>
    <s v="Cognitive Process Transformation"/>
    <s v="CPR: Blockchain Consulting"/>
    <s v="MOHAMOUD (Mohamoud) EGAL"/>
    <m/>
    <x v="0"/>
    <m/>
  </r>
  <r>
    <s v="Z7-PI2IU1Q"/>
    <x v="5"/>
    <s v="Japan"/>
    <s v="ANRITSU CORPORATION"/>
    <s v="Blockchain技術習得支援サービス"/>
    <x v="1"/>
    <x v="1"/>
    <m/>
    <m/>
    <x v="1"/>
    <x v="5"/>
    <d v="2017-08-11T00:00:00"/>
    <s v="07/11/2017 12:13am"/>
    <x v="6"/>
    <d v="2017-08-11T00:00:00"/>
    <n v="11429"/>
    <n v="1.1429E-2"/>
    <n v="1"/>
    <s v="07/27/2017 01:32am"/>
    <s v="Won"/>
    <x v="4"/>
    <s v="IBM Z"/>
    <s v="Service Unit(lab service) for IBM Z"/>
    <s v="Takashi (TAKASHI) Hongoh"/>
    <s v="BLKHSBN:HW SP: Blockchain High Sec Bus Netwk Blmix, ZBLKPOC:HW SP: Blockchain Proof of Concept"/>
    <x v="0"/>
    <m/>
  </r>
  <r>
    <s v="EP-Q3IZ80R"/>
    <x v="2"/>
    <s v="ISA"/>
    <s v="SYNTEL LIMITED"/>
    <s v="Blockchain Syntel"/>
    <x v="5"/>
    <x v="1"/>
    <m/>
    <m/>
    <x v="1"/>
    <x v="10"/>
    <d v="2017-07-27T00:00:00"/>
    <s v="02/10/2017 02:29am"/>
    <x v="3"/>
    <d v="2017-07-27T00:00:00"/>
    <n v="11111"/>
    <n v="1.1110999999999999E-2"/>
    <n v="2"/>
    <s v="07/27/2017 01:32am"/>
    <s v="Stretch"/>
    <x v="3"/>
    <s v="Cloud Developer Service"/>
    <s v="Bluemix Public Subscription"/>
    <s v="KIRAN (KIRAN) RAJASHEKHAR"/>
    <s v="CLOUD1:All Cloud Sales other than to Cloud SPs"/>
    <x v="0"/>
    <m/>
  </r>
  <r>
    <s v="G6-SK21MHZ"/>
    <x v="3"/>
    <s v="SSA"/>
    <s v="BANCO DEL PACIFICO S.A."/>
    <s v="Blockchain Opp - Smart Contract"/>
    <x v="0"/>
    <x v="1"/>
    <m/>
    <m/>
    <x v="0"/>
    <x v="0"/>
    <d v="2017-12-18T00:00:00"/>
    <s v="04/28/2017 02:00pm"/>
    <x v="1"/>
    <d v="2017-12-18T00:00:00"/>
    <n v="10800"/>
    <n v="1.0799999999999999E-2"/>
    <n v="12"/>
    <s v="07/13/2017 01:32am"/>
    <s v="Stretch"/>
    <x v="13"/>
    <s v="Watson Data Platform"/>
    <s v="Blmx Public for Analytics"/>
    <s v="Isvel (Isvel) Lopez"/>
    <s v="ISA-999-NoSolutionSold"/>
    <x v="0"/>
    <m/>
  </r>
  <r>
    <s v="TI-JA46C5H"/>
    <x v="1"/>
    <s v="US Communica/CSI"/>
    <s v="AVISTA CORPORATION"/>
    <s v="IoT &amp; Blockchain for Avista (Meters)"/>
    <x v="4"/>
    <x v="1"/>
    <m/>
    <m/>
    <x v="1"/>
    <x v="8"/>
    <d v="2017-09-01T00:00:00"/>
    <s v="04/25/2017 03:40pm"/>
    <x v="3"/>
    <d v="2017-09-01T00:00:00"/>
    <n v="10777"/>
    <n v="1.0777E-2"/>
    <n v="12"/>
    <s v="05/25/2017 01:32am"/>
    <s v="Stretch"/>
    <x v="1"/>
    <s v="Platform &amp; Industry Solutions"/>
    <s v="IoT for Connected Products on Cloud"/>
    <s v="Travis J. (Travis) Phillips"/>
    <s v="BDAMEGA:HW BDA Analytics MEGA PLAY"/>
    <x v="0"/>
    <m/>
  </r>
  <r>
    <s v="TP-XVF65PV"/>
    <x v="1"/>
    <s v="US Federal"/>
    <s v="NORTHROP GRUMMAN"/>
    <s v="Northrop- Blockchain for JOMIS/ Brian McElyea"/>
    <x v="1"/>
    <x v="1"/>
    <m/>
    <m/>
    <x v="0"/>
    <x v="1"/>
    <d v="2017-11-17T00:00:00"/>
    <s v="05/16/2017 03:29pm"/>
    <x v="3"/>
    <d v="2017-11-17T00:00:00"/>
    <n v="10200"/>
    <n v="1.0199999999999999E-2"/>
    <n v="12"/>
    <s v="07/12/2017 12:53pm"/>
    <s v="Stretch"/>
    <x v="3"/>
    <s v="Cloud Developer Service"/>
    <s v="Bluemix Public Subscription"/>
    <s v="BETHY A. (Bethy) HAGAN"/>
    <s v="DEVOPS:DevOps"/>
    <x v="0"/>
    <m/>
  </r>
  <r>
    <s v="8C-VE5XAY9"/>
    <x v="4"/>
    <s v="MEA"/>
    <s v="DUBAI AIRPORT FREE ZONE AUTHORITY"/>
    <s v="IBM Bluemix for DAFZA Blockchain Use case"/>
    <x v="0"/>
    <x v="1"/>
    <m/>
    <m/>
    <x v="1"/>
    <x v="0"/>
    <d v="2017-08-15T00:00:00"/>
    <s v="07/25/2017 05:02am"/>
    <x v="1"/>
    <d v="2017-08-15T00:00:00"/>
    <n v="10000"/>
    <n v="0.01"/>
    <n v="12"/>
    <s v="07/27/2017 01:32am"/>
    <s v="NIR"/>
    <x v="3"/>
    <s v="Cloud Developer Service"/>
    <m/>
    <s v="Farhan (Farhan) Shahzad"/>
    <m/>
    <x v="0"/>
    <m/>
  </r>
  <r>
    <s v="0C-FTFFDRB"/>
    <x v="0"/>
    <s v="DACH"/>
    <s v="GreenCom Networks GmbH"/>
    <s v="Blockchain for Energy IoT"/>
    <x v="1"/>
    <x v="1"/>
    <m/>
    <m/>
    <x v="0"/>
    <x v="2"/>
    <d v="2017-12-19T00:00:00"/>
    <s v="07/21/2017 07:36am"/>
    <x v="1"/>
    <d v="2017-12-19T00:00:00"/>
    <n v="10000"/>
    <n v="0.01"/>
    <n v="12"/>
    <s v="07/27/2017 01:32am"/>
    <s v="NIR"/>
    <x v="5"/>
    <s v="Industry Platform"/>
    <s v="IBM Support for Hyperledger Fabric"/>
    <s v="DATA WITHHELD"/>
    <s v="BLKHSBN:HW SP: Blockchain High Sec Bus Netwk Blmix"/>
    <x v="0"/>
    <m/>
  </r>
  <r>
    <s v="H8-BGUXN38"/>
    <x v="1"/>
    <s v="US Industrial"/>
    <s v="MOTIVA ENTERPRISES LLC"/>
    <s v="Blockchain @ Motiva"/>
    <x v="1"/>
    <x v="1"/>
    <m/>
    <m/>
    <x v="0"/>
    <x v="4"/>
    <d v="2017-12-23T00:00:00"/>
    <s v="07/26/2017 10:16am"/>
    <x v="1"/>
    <d v="2017-12-23T00:00:00"/>
    <n v="10000"/>
    <n v="0.01"/>
    <n v="12"/>
    <s v="07/26/2017 10:16am"/>
    <s v="Stretch"/>
    <x v="5"/>
    <s v="Industry Platform"/>
    <m/>
    <s v="JENNIFER M. (Jennifer) BLAIR"/>
    <s v="AGILE:Agile or Agility is a component of the solu, BLKHSBN:HW SP: Blockchain High Sec Bus Netwk Blmix"/>
    <x v="0"/>
    <m/>
  </r>
  <r>
    <s v="4D-7KF27H8"/>
    <x v="1"/>
    <s v="US Communica/CSI"/>
    <s v="PeopleClaim"/>
    <s v="Bluemix, SPSS, Analytics, Datawarehouse OEM.  Also interested in blockchain"/>
    <x v="6"/>
    <x v="1"/>
    <m/>
    <m/>
    <x v="0"/>
    <x v="10"/>
    <d v="2017-12-29T00:00:00"/>
    <s v="06/27/2017 02:22pm"/>
    <x v="1"/>
    <d v="2017-12-29T00:00:00"/>
    <n v="10000"/>
    <n v="0.01"/>
    <n v="12"/>
    <s v="07/20/2017 01:32am"/>
    <s v="Stretch"/>
    <x v="9"/>
    <s v="Business Analytics Platform"/>
    <s v="Watson Analytics SaaS"/>
    <s v="Timothy M. (Timothy) Brandt"/>
    <s v="ISA-999-NoSolutionSold"/>
    <x v="0"/>
    <m/>
  </r>
  <r>
    <s v="1K-QFCRC58"/>
    <x v="2"/>
    <s v="ANZ"/>
    <s v="SPARK NEW ZEALAND TRADING LI"/>
    <s v="Blockchain"/>
    <x v="4"/>
    <x v="1"/>
    <m/>
    <m/>
    <x v="0"/>
    <x v="9"/>
    <d v="2017-12-29T00:00:00"/>
    <s v="10/11/2016 01:28am"/>
    <x v="1"/>
    <d v="2017-12-29T00:00:00"/>
    <n v="10000"/>
    <n v="0.01"/>
    <n v="1"/>
    <s v="03/18/2017 05:27pm"/>
    <s v="NIR"/>
    <x v="3"/>
    <s v="Hybrid Management"/>
    <s v="Bluemix Local System W3500-256"/>
    <s v="TRUNG V. (Trung) LY"/>
    <s v="BLKHSBN:HW SP: Blockchain High Sec Bus Netwk Blmix"/>
    <x v="0"/>
    <m/>
  </r>
  <r>
    <s v="C3-PRFYZ9V"/>
    <x v="0"/>
    <s v="DACH"/>
    <s v="FIEGE Logistik Stiftung &amp; Co. KG"/>
    <s v="Blockchain Services for Luxury Goods"/>
    <x v="2"/>
    <x v="1"/>
    <m/>
    <m/>
    <x v="1"/>
    <x v="7"/>
    <d v="2017-08-31T00:00:00"/>
    <s v="03/13/2017 05:27am"/>
    <x v="3"/>
    <d v="2017-08-31T00:00:00"/>
    <n v="10000"/>
    <n v="0.01"/>
    <n v="12"/>
    <s v="07/20/2017 01:32am"/>
    <s v="NIR"/>
    <x v="3"/>
    <s v="Cloud Developer Service"/>
    <s v="Bluemix Public Subscription"/>
    <s v="DATA WITHHELD"/>
    <s v="CLOUD1:All Cloud Sales other than to Cloud SPs"/>
    <x v="0"/>
    <m/>
  </r>
  <r>
    <s v="ZD-YA59582"/>
    <x v="0"/>
    <s v="Nordic"/>
    <s v="Affecto Plc"/>
    <s v="Bluemix Blockchain case Valmet Automotive with Partner Affecto"/>
    <x v="6"/>
    <x v="1"/>
    <m/>
    <m/>
    <x v="1"/>
    <x v="10"/>
    <d v="2017-09-25T00:00:00"/>
    <s v="06/12/2017 08:11am"/>
    <x v="3"/>
    <d v="2017-09-25T00:00:00"/>
    <n v="10000"/>
    <n v="0.01"/>
    <n v="12"/>
    <s v="06/22/2017 01:32am"/>
    <s v="Stretch"/>
    <x v="3"/>
    <s v="Cloud Developer Service"/>
    <s v="Bluemix Public Subscription"/>
    <s v="Kim (KIM) Johnsson"/>
    <s v="BLUEMIXX:GBS Bluemix Custom Application Services"/>
    <x v="0"/>
    <m/>
  </r>
  <r>
    <s v="O0-JS8M288"/>
    <x v="1"/>
    <s v="US Federal"/>
    <s v="GENERAL SERVICES ADMINISTRATION, US"/>
    <s v="GSA Blockchain POC RFQ"/>
    <x v="3"/>
    <x v="1"/>
    <m/>
    <m/>
    <x v="1"/>
    <x v="12"/>
    <d v="2017-09-29T00:00:00"/>
    <s v="06/22/2017 10:42am"/>
    <x v="3"/>
    <d v="2017-09-29T00:00:00"/>
    <n v="10000"/>
    <n v="0.01"/>
    <n v="12"/>
    <s v="07/06/2017 01:32am"/>
    <s v="Stretch"/>
    <x v="3"/>
    <s v="Cloud Developer Service"/>
    <s v="Bluemix Public Subscription"/>
    <s v="Stefani (Stefani) Jones"/>
    <s v="ACTINSIG:CLD&amp;COG: Transform processes w/ insights"/>
    <x v="0"/>
    <m/>
  </r>
  <r>
    <s v="1T-RGX9DDY"/>
    <x v="0"/>
    <s v="Nordic"/>
    <s v="OY SNELLMAN AB"/>
    <s v="Internal and External Logistic - Blockchain and BPM - ioT"/>
    <x v="2"/>
    <x v="1"/>
    <m/>
    <m/>
    <x v="1"/>
    <x v="3"/>
    <d v="2017-09-12T00:00:00"/>
    <s v="05/18/2017 10:24am"/>
    <x v="3"/>
    <d v="2017-09-12T00:00:00"/>
    <n v="10000"/>
    <n v="0.01"/>
    <n v="12"/>
    <s v="06/01/2017 01:32am"/>
    <s v="NIR"/>
    <x v="3"/>
    <s v="Hybrid Transformation"/>
    <s v="Business Process Manager Cloud"/>
    <s v="Tea (TEA) Suuronen"/>
    <s v="ISA-999-NoSolutionSold"/>
    <x v="0"/>
    <m/>
  </r>
  <r>
    <s v="VA-QETKV17"/>
    <x v="0"/>
    <s v="Nordic"/>
    <s v="LÄNSFÖRSÄKRINGAR AB (PUBL)"/>
    <s v="#HC06 Bluemix IoT and Blockchain for Insurance"/>
    <x v="0"/>
    <x v="1"/>
    <m/>
    <m/>
    <x v="1"/>
    <x v="6"/>
    <d v="2017-09-20T00:00:00"/>
    <s v="03/16/2017 09:25am"/>
    <x v="3"/>
    <d v="2017-10-20T00:00:00"/>
    <n v="10000"/>
    <n v="0.01"/>
    <n v="12"/>
    <s v="07/06/2017 01:32am"/>
    <s v="Stretch"/>
    <x v="3"/>
    <s v="Cloud Video"/>
    <s v="Cloud Video Streaming Manager (Ustream)"/>
    <s v="Jesper (JESPER) Gardtman"/>
    <s v="CLOUD1:All Cloud Sales other than to Cloud SPs"/>
    <x v="0"/>
    <m/>
  </r>
  <r>
    <s v="CA-3ZTDYC0"/>
    <x v="1"/>
    <s v="US Communica/CSI"/>
    <s v="VERIZON WIRELESS, INC."/>
    <s v="BlueMix-Blockchain for Vz Supply Chain"/>
    <x v="4"/>
    <x v="1"/>
    <m/>
    <m/>
    <x v="0"/>
    <x v="9"/>
    <d v="2017-10-16T00:00:00"/>
    <s v="07/19/2016 02:54pm"/>
    <x v="1"/>
    <d v="2017-10-16T00:00:00"/>
    <n v="10000"/>
    <n v="0.01"/>
    <n v="12"/>
    <s v="02/19/2017 03:44am"/>
    <s v="NIR"/>
    <x v="3"/>
    <s v="Cloud Developer Service"/>
    <s v="IBM Bluemix Dedicated - Runtimes"/>
    <s v="Cindy J. (Cindy) Ogden"/>
    <s v="ISA-BankFMFS03-BackOfficeOps"/>
    <x v="0"/>
    <m/>
  </r>
  <r>
    <s v="WQ-Y45556H"/>
    <x v="0"/>
    <s v="BeNeLux"/>
    <s v="Innopay NL B.V."/>
    <s v="Blockchain Hyperledger in samenwerking met Fraunhofer Institute voornemens een scheme voor het delen van factuurstatussen te realiseren"/>
    <x v="6"/>
    <x v="1"/>
    <m/>
    <m/>
    <x v="1"/>
    <x v="10"/>
    <d v="2017-09-28T00:00:00"/>
    <s v="02/24/2017 04:07am"/>
    <x v="3"/>
    <d v="2017-09-28T00:00:00"/>
    <n v="10000"/>
    <n v="0.01"/>
    <n v="12"/>
    <s v="06/15/2017 01:32am"/>
    <s v="Stretch"/>
    <x v="3"/>
    <s v="Cloud Developer Service"/>
    <s v="IBM Bluemix Garage - Other"/>
    <s v="J. (JACQUES) Smeets"/>
    <s v="BLKHSBN:HW SP: Blockchain High Sec Bus Netwk Blmix"/>
    <x v="0"/>
    <m/>
  </r>
  <r>
    <s v="3N-QOPUN11"/>
    <x v="0"/>
    <s v="CEE"/>
    <s v="ATOS ORIGIN"/>
    <s v="APIConnect / Mobile / Blockchain"/>
    <x v="6"/>
    <x v="1"/>
    <m/>
    <m/>
    <x v="0"/>
    <x v="10"/>
    <d v="2017-12-30T00:00:00"/>
    <s v="07/13/2017 07:34am"/>
    <x v="3"/>
    <d v="2017-12-30T00:00:00"/>
    <n v="10000"/>
    <n v="0.01"/>
    <n v="1"/>
    <s v="07/20/2017 01:32am"/>
    <s v="Stretch"/>
    <x v="3"/>
    <s v="Cloud Developer Service"/>
    <s v="IBM MobileFirst Platform Foundation"/>
    <s v="F. (Frank) Wal Van Der"/>
    <s v="ISA-999-NoSolutionSold"/>
    <x v="0"/>
    <m/>
  </r>
  <r>
    <s v="G9-5VU5E0M"/>
    <x v="0"/>
    <s v="DACH"/>
    <s v="Vodafone GmbH"/>
    <s v="VF Germany Blockchain"/>
    <x v="4"/>
    <x v="1"/>
    <m/>
    <m/>
    <x v="1"/>
    <x v="9"/>
    <d v="2017-07-31T00:00:00"/>
    <s v="07/03/2017 10:30am"/>
    <x v="0"/>
    <d v="2017-07-31T00:00:00"/>
    <n v="10000"/>
    <n v="0.01"/>
    <n v="12"/>
    <s v="07/27/2017 01:32am"/>
    <s v="Stretch"/>
    <x v="3"/>
    <s v="Lab Services"/>
    <s v="Software Services - Bluemix Garage"/>
    <s v="DATA WITHHELD"/>
    <s v="ISA-TMECS26-BusProcOpt"/>
    <x v="0"/>
    <m/>
  </r>
  <r>
    <s v="T7-RX6KN1Q"/>
    <x v="0"/>
    <s v="DACH"/>
    <s v="TÜV Nord AG"/>
    <s v="Blockchain Services für den TÜV Nord"/>
    <x v="6"/>
    <x v="1"/>
    <m/>
    <m/>
    <x v="2"/>
    <x v="10"/>
    <d v="2017-06-30T00:00:00"/>
    <s v="02/02/2017 09:34am"/>
    <x v="6"/>
    <d v="2017-06-30T00:00:00"/>
    <n v="10000"/>
    <n v="0.01"/>
    <n v="12"/>
    <s v="06/22/2017 01:31am"/>
    <s v="Won"/>
    <x v="3"/>
    <s v="Lab Services"/>
    <s v="Software Services - Bluemix Garage"/>
    <s v="DATA WITHHELD"/>
    <s v="ZBLKPOC:HW SP: Blockchain Proof of Concept"/>
    <x v="0"/>
    <m/>
  </r>
  <r>
    <s v="KR-EK9BKCZ"/>
    <x v="6"/>
    <s v="GCG"/>
    <s v="CATHAY LIFE INSURANCE CO., LTD."/>
    <s v="國泰人壽 Blockchain solution on LinuxONE"/>
    <x v="0"/>
    <x v="1"/>
    <m/>
    <m/>
    <x v="0"/>
    <x v="6"/>
    <d v="2017-10-31T00:00:00"/>
    <s v="07/06/2016 09:53pm"/>
    <x v="1"/>
    <d v="2017-10-31T00:00:00"/>
    <n v="10000"/>
    <n v="0.01"/>
    <n v="1"/>
    <s v="02/19/2017 03:21am"/>
    <s v="NIR"/>
    <x v="3"/>
    <s v="Hybrid Management"/>
    <s v="Tivoli System Automation for Multiplatforms"/>
    <s v="DAVID (DAVID) YU"/>
    <m/>
    <x v="0"/>
    <m/>
  </r>
  <r>
    <s v="PY-4W8CPIP"/>
    <x v="2"/>
    <s v="ISA"/>
    <s v="VIJAYA BANK"/>
    <s v="Block Chain"/>
    <x v="5"/>
    <x v="1"/>
    <m/>
    <m/>
    <x v="1"/>
    <x v="0"/>
    <d v="2017-08-30T00:00:00"/>
    <s v="03/08/2017 12:39am"/>
    <x v="1"/>
    <d v="2017-08-30T00:00:00"/>
    <n v="10000"/>
    <n v="0.01"/>
    <n v="12"/>
    <s v="03/09/2017 01:32am"/>
    <s v="Stretch"/>
    <x v="3"/>
    <s v="Cloud Developer Service"/>
    <m/>
    <s v="Abhijit S. (Abhijit) Chincholkar"/>
    <s v="CLOUD1:All Cloud Sales other than to Cloud SPs"/>
    <x v="0"/>
    <m/>
  </r>
  <r>
    <s v="PP-FOGIZ2L"/>
    <x v="0"/>
    <s v="BeNeLux"/>
    <s v="KONINKLIJKE VOPAK N.V."/>
    <s v="Blockchain"/>
    <x v="2"/>
    <x v="1"/>
    <m/>
    <m/>
    <x v="1"/>
    <x v="7"/>
    <d v="2017-09-27T00:00:00"/>
    <s v="03/28/2017 06:56am"/>
    <x v="1"/>
    <d v="2017-09-27T00:00:00"/>
    <n v="10000"/>
    <n v="0.01"/>
    <n v="12"/>
    <s v="06/29/2017 04:59am"/>
    <s v="Stretch"/>
    <x v="3"/>
    <s v="Cloud Developer Service"/>
    <m/>
    <s v="Carlina (CARLINA) Marani"/>
    <m/>
    <x v="0"/>
    <m/>
  </r>
  <r>
    <s v="86-JLL4BOF"/>
    <x v="0"/>
    <s v="DACH"/>
    <s v="Deutscher Sparkassen-verlag GmbH"/>
    <s v="Blockchain Garage &quot;im Bereich Thomas Nickel&quot;"/>
    <x v="4"/>
    <x v="1"/>
    <m/>
    <m/>
    <x v="0"/>
    <x v="9"/>
    <d v="2017-10-18T00:00:00"/>
    <s v="06/01/2017 08:11am"/>
    <x v="1"/>
    <d v="2017-10-18T00:00:00"/>
    <n v="10000"/>
    <n v="0.01"/>
    <n v="12"/>
    <s v="06/08/2017 01:32am"/>
    <s v="NIR"/>
    <x v="3"/>
    <s v="Cloud Developer Service"/>
    <m/>
    <s v="DATA WITHHELD"/>
    <s v="BLKHSBN:HW SP: Blockchain High Sec Bus Netwk Blmix"/>
    <x v="0"/>
    <m/>
  </r>
  <r>
    <s v="MB-59DBMEN"/>
    <x v="0"/>
    <s v="SPGI"/>
    <s v="Estudio Symbiotic SL"/>
    <s v="Proyecto Coockprint - Blockchain y Bluemix"/>
    <x v="6"/>
    <x v="1"/>
    <m/>
    <m/>
    <x v="0"/>
    <x v="10"/>
    <d v="2017-12-31T00:00:00"/>
    <s v="06/30/2017 10:05am"/>
    <x v="1"/>
    <d v="2017-12-31T00:00:00"/>
    <n v="10000"/>
    <n v="0.01"/>
    <n v="12"/>
    <s v="07/06/2017 01:32am"/>
    <s v="NIR"/>
    <x v="3"/>
    <s v="Cloud Developer Service"/>
    <m/>
    <s v="Ezequiel (EZEQUIEL) Alegre Moreno"/>
    <m/>
    <x v="0"/>
    <m/>
  </r>
  <r>
    <s v="HU-LSKI5JG"/>
    <x v="1"/>
    <s v="US Communica/CSI"/>
    <s v="VERIZON WIRELESS, INC."/>
    <s v="BlueMix-Blockchain for Vz New Business"/>
    <x v="4"/>
    <x v="1"/>
    <m/>
    <m/>
    <x v="0"/>
    <x v="9"/>
    <d v="2017-10-02T00:00:00"/>
    <s v="07/19/2016 01:58pm"/>
    <x v="1"/>
    <d v="2017-10-02T00:00:00"/>
    <n v="10000"/>
    <n v="0.01"/>
    <n v="12"/>
    <s v="02/19/2017 03:07am"/>
    <s v="NIR"/>
    <x v="3"/>
    <s v="Cloud Developer Service"/>
    <m/>
    <s v="Cindy J. (Cindy) Ogden"/>
    <m/>
    <x v="0"/>
    <m/>
  </r>
  <r>
    <s v="0L-P5698NJ"/>
    <x v="1"/>
    <s v="US Finance Service"/>
    <s v="QBE INSURANCE GROUP LTD"/>
    <s v="Interest in Blockchain/Bluemix (NEED BETTER CONTACT)"/>
    <x v="0"/>
    <x v="1"/>
    <m/>
    <m/>
    <x v="0"/>
    <x v="6"/>
    <d v="2017-10-01T00:00:00"/>
    <s v="05/23/2017 08:27am"/>
    <x v="1"/>
    <d v="2017-10-01T00:00:00"/>
    <n v="10000"/>
    <n v="0.01"/>
    <n v="12"/>
    <s v="05/25/2017 01:32am"/>
    <s v="NIR"/>
    <x v="3"/>
    <s v="Cloud Developer Service"/>
    <m/>
    <s v="Kevin A. (Kevin) Dunetz"/>
    <m/>
    <x v="0"/>
    <m/>
  </r>
  <r>
    <s v="NI-DU7YPDQ"/>
    <x v="0"/>
    <s v="France"/>
    <s v="COORPACADEMY                                                          "/>
    <s v="Partnership Blockchain Mooc (contact Armelle Lavergne)"/>
    <x v="3"/>
    <x v="1"/>
    <m/>
    <m/>
    <x v="1"/>
    <x v="12"/>
    <d v="2017-08-27T00:00:00"/>
    <d v="2017-05-29T00:00:00"/>
    <x v="0"/>
    <d v="2017-08-27T00:00:00"/>
    <n v="10000"/>
    <n v="0.01"/>
    <n v="12"/>
    <d v="2017-06-29T00:00:00"/>
    <s v="NIR"/>
    <x v="0"/>
    <s v="Cog Process Trnsfmtn"/>
    <s v="CPR: Blockchain Consulting"/>
    <s v="Maghami, Elisabeth"/>
    <m/>
    <x v="0"/>
    <m/>
  </r>
  <r>
    <s v="BP1-UP-DN6IM7Y"/>
    <x v="1"/>
    <s v="US Distribution"/>
    <s v="DOT FOODS INC                                                         "/>
    <s v="IoT Follow-On: Blockchain"/>
    <x v="2"/>
    <x v="1"/>
    <m/>
    <m/>
    <x v="1"/>
    <x v="3"/>
    <d v="2017-08-31T00:00:00"/>
    <d v="2017-07-12T00:00:00"/>
    <x v="1"/>
    <d v="2017-08-31T00:00:00"/>
    <n v="10000"/>
    <n v="0.01"/>
    <n v="12"/>
    <d v="2017-07-13T00:00:00"/>
    <s v="NIR"/>
    <x v="0"/>
    <s v="Cog Process Trnsfmtn"/>
    <s v="CPR: Blockchain Consulting"/>
    <s v="KROPF, JOSH D (Josh)"/>
    <s v="ZBLKPOC, BLKHSBN, ZBLKLOCL"/>
    <x v="0"/>
    <m/>
  </r>
  <r>
    <s v="BP1-UP-DN6IM7Y"/>
    <x v="1"/>
    <s v="US Distribution"/>
    <s v="DOT FOODS INC                                                         "/>
    <s v="IoT Follow-On: Blockchain"/>
    <x v="2"/>
    <x v="1"/>
    <m/>
    <m/>
    <x v="1"/>
    <x v="3"/>
    <d v="2017-08-31T00:00:00"/>
    <d v="2017-07-12T00:00:00"/>
    <x v="1"/>
    <d v="2017-08-31T00:00:00"/>
    <n v="10000"/>
    <n v="0.01"/>
    <n v="12"/>
    <d v="2017-07-13T00:00:00"/>
    <s v="NIR"/>
    <x v="0"/>
    <s v="Cog Process Trnsfmtn"/>
    <s v="UNK - Blockchain (CPR)"/>
    <s v="KROPF, JOSH D (Josh)"/>
    <s v="ZBLKPOC, BLKHSBN, ZBLKLOCL"/>
    <x v="0"/>
    <m/>
  </r>
  <r>
    <s v="FU-GBE88O5"/>
    <x v="0"/>
    <s v="BeNeLux"/>
    <s v="SHELL INTERNATIONAL B.V."/>
    <s v="UI - EC Campaign -  Block Chain - PoC"/>
    <x v="1"/>
    <x v="1"/>
    <m/>
    <m/>
    <x v="0"/>
    <x v="4"/>
    <d v="2017-11-30T00:00:00"/>
    <s v="03/09/2017 08:59am"/>
    <x v="1"/>
    <d v="2017-11-30T00:00:00"/>
    <n v="10000"/>
    <n v="0.01"/>
    <n v="1"/>
    <s v="04/06/2017 11:13am"/>
    <s v="NIR"/>
    <x v="0"/>
    <s v="Cloud Application Innovation"/>
    <s v="CAI AMS Staff Augmentation - Cloud"/>
    <s v="C. (CONRAD) Schiphorst"/>
    <m/>
    <x v="0"/>
    <m/>
  </r>
  <r>
    <s v="T4-NH04NQ4"/>
    <x v="1"/>
    <s v="US Distribution"/>
    <s v="CARDINAL HEALTH TECHNOLOGIES, LLC"/>
    <s v="Blockchain"/>
    <x v="2"/>
    <x v="1"/>
    <m/>
    <m/>
    <x v="1"/>
    <x v="3"/>
    <d v="2017-08-31T00:00:00"/>
    <s v="11/08/2016 10:24am"/>
    <x v="3"/>
    <d v="2017-08-31T00:00:00"/>
    <n v="10000"/>
    <n v="0.01"/>
    <n v="12"/>
    <s v="03/28/2017 07:26am"/>
    <s v="Stretch"/>
    <x v="0"/>
    <s v="Cloud Application Innovation"/>
    <s v="CAI Big Data Srvs Blockchain on Big Data"/>
    <s v="PATRICK J. (Patrick) HEFLIN"/>
    <s v="BLKHSBN:HW SP: Blockchain High Sec Bus Netwk Blmix, EMBCLOUD:GBS Embedded Cloud"/>
    <x v="0"/>
    <m/>
  </r>
  <r>
    <s v="2D-CFVH065"/>
    <x v="3"/>
    <s v="SSA"/>
    <s v="COOPERATIVA SAN MARTIN DE PORRES LTDA."/>
    <s v="Blockchain"/>
    <x v="0"/>
    <x v="1"/>
    <m/>
    <m/>
    <x v="1"/>
    <x v="0"/>
    <d v="2017-08-15T00:00:00"/>
    <s v="05/17/2017 03:50pm"/>
    <x v="2"/>
    <d v="2017-08-15T00:00:00"/>
    <n v="10000"/>
    <n v="0.01"/>
    <n v="12"/>
    <s v="05/18/2017 01:32am"/>
    <s v="NIR"/>
    <x v="0"/>
    <s v="Cognitive Process Transformation"/>
    <s v="CPR: Blockchain - Apple"/>
    <s v="RAFAEL (RAFAEL) TABOADA BENAVIDES"/>
    <m/>
    <x v="0"/>
    <m/>
  </r>
  <r>
    <s v="BF-KP6X0DA"/>
    <x v="0"/>
    <s v="BeNeLux"/>
    <s v="Contraste Europe"/>
    <s v="OO SALESFORCE - IBM Blockchain"/>
    <x v="6"/>
    <x v="1"/>
    <m/>
    <m/>
    <x v="1"/>
    <x v="10"/>
    <d v="2017-07-31T00:00:00"/>
    <s v="05/02/2017 05:41am"/>
    <x v="3"/>
    <d v="2017-07-31T00:00:00"/>
    <n v="10000"/>
    <n v="0.01"/>
    <n v="12"/>
    <s v="05/11/2017 01:31am"/>
    <s v="Stretch"/>
    <x v="0"/>
    <s v="Cognitive Process Transformation"/>
    <s v="CPR: Blockchain Consulting"/>
    <s v="Alessio (ALESSIO) Civran"/>
    <s v="ISA-999-NoSolutionSold"/>
    <x v="0"/>
    <m/>
  </r>
  <r>
    <s v="W8-DWCRACM"/>
    <x v="0"/>
    <s v="CEE"/>
    <s v="LIKONS"/>
    <s v="Blockchain"/>
    <x v="0"/>
    <x v="1"/>
    <m/>
    <m/>
    <x v="0"/>
    <x v="0"/>
    <d v="2017-10-02T00:00:00"/>
    <s v="07/04/2017 04:53am"/>
    <x v="1"/>
    <d v="2017-12-27T00:00:00"/>
    <n v="10000"/>
    <n v="0.01"/>
    <n v="12"/>
    <s v="07/06/2017 01:33am"/>
    <s v="NIR"/>
    <x v="0"/>
    <s v="Cognitive Process Transformation"/>
    <s v="CPR: Blockchain Consulting"/>
    <s v="Elena (Elena) Sinka"/>
    <s v="ISA-999-NoSolutionSold"/>
    <x v="0"/>
    <m/>
  </r>
  <r>
    <s v="3N-QOPUN11"/>
    <x v="0"/>
    <s v="CEE"/>
    <s v="ATOS ORIGIN"/>
    <s v="APIConnect / Mobile / Blockchain"/>
    <x v="6"/>
    <x v="1"/>
    <m/>
    <m/>
    <x v="0"/>
    <x v="10"/>
    <d v="2017-12-30T00:00:00"/>
    <s v="07/13/2017 07:34am"/>
    <x v="3"/>
    <d v="2017-12-30T00:00:00"/>
    <n v="10000"/>
    <n v="0.01"/>
    <n v="12"/>
    <s v="07/20/2017 01:32am"/>
    <s v="Stretch"/>
    <x v="0"/>
    <s v="Cognitive Process Transformation"/>
    <s v="CPR: Blockchain Consulting"/>
    <s v="F. (Frank) Wal Van Der"/>
    <s v="ISA-999-NoSolutionSold"/>
    <x v="0"/>
    <m/>
  </r>
  <r>
    <s v="LZ-ZLDK4R7"/>
    <x v="0"/>
    <s v="DACH"/>
    <s v="Erste Group Bank AG"/>
    <s v="Blockchain for Procurement - disput resolution around accounty payable"/>
    <x v="0"/>
    <x v="1"/>
    <m/>
    <m/>
    <x v="1"/>
    <x v="0"/>
    <d v="2017-09-29T00:00:00"/>
    <s v="05/20/2017 04:48pm"/>
    <x v="1"/>
    <d v="2017-09-29T00:00:00"/>
    <n v="10000"/>
    <n v="0.01"/>
    <n v="12"/>
    <s v="06/12/2017 11:42am"/>
    <s v="NIR"/>
    <x v="0"/>
    <s v="Cognitive Process Transformation"/>
    <s v="CPR: Blockchain Consulting"/>
    <s v="DATA WITHHELD"/>
    <s v="ZBLKPOC:HW SP: Blockchain Proof of Concept"/>
    <x v="0"/>
    <m/>
  </r>
  <r>
    <s v="M8-YY1V4E3"/>
    <x v="0"/>
    <s v="DACH"/>
    <s v="E. H. Worlee &amp; Co. (GmbH &amp; Co. ) KG"/>
    <s v="Blockchain for business processes"/>
    <x v="2"/>
    <x v="1"/>
    <m/>
    <m/>
    <x v="1"/>
    <x v="3"/>
    <d v="2017-08-03T00:00:00"/>
    <s v="05/05/2017 03:17pm"/>
    <x v="1"/>
    <d v="2017-08-03T00:00:00"/>
    <n v="10000"/>
    <n v="0.01"/>
    <n v="12"/>
    <s v="05/11/2017 01:32am"/>
    <s v="NIR"/>
    <x v="0"/>
    <s v="Cognitive Process Transformation"/>
    <s v="CPR: Blockchain Consulting"/>
    <s v="DATA WITHHELD"/>
    <m/>
    <x v="0"/>
    <m/>
  </r>
  <r>
    <s v="EN-VPTEYUA"/>
    <x v="0"/>
    <s v="DACH"/>
    <s v="SIGMA-ALDRICH CHEMIE GMBH"/>
    <s v="CeBIT17 - GBS - Blockchain Consulting"/>
    <x v="3"/>
    <x v="1"/>
    <m/>
    <m/>
    <x v="0"/>
    <x v="11"/>
    <d v="2017-10-31T00:00:00"/>
    <s v="03/23/2017 04:08am"/>
    <x v="3"/>
    <d v="2017-11-01T00:00:00"/>
    <n v="10000"/>
    <n v="0.01"/>
    <n v="12"/>
    <s v="07/06/2017 01:32am"/>
    <s v="Stretch"/>
    <x v="0"/>
    <s v="Cognitive Process Transformation"/>
    <s v="CPR: Blockchain Consulting"/>
    <s v="Soeren (SOEREN) Bohle"/>
    <s v="ISA-999-NoSolutionSold"/>
    <x v="0"/>
    <m/>
  </r>
  <r>
    <s v="LT-7OWGWZG"/>
    <x v="0"/>
    <s v="DACH"/>
    <s v="ALD AutoLeasing und Dienstleistungs GmbH"/>
    <s v="CeBIT17- GBS - Blockchain"/>
    <x v="0"/>
    <x v="1"/>
    <m/>
    <m/>
    <x v="0"/>
    <x v="0"/>
    <d v="2017-10-31T00:00:00"/>
    <s v="03/22/2017 06:18am"/>
    <x v="3"/>
    <d v="2017-11-01T00:00:00"/>
    <n v="10000"/>
    <n v="0.01"/>
    <n v="12"/>
    <s v="07/06/2017 01:32am"/>
    <s v="Stretch"/>
    <x v="0"/>
    <s v="Cognitive Process Transformation"/>
    <s v="CPR: Blockchain Consulting"/>
    <s v="DATA WITHHELD"/>
    <s v="ISA-999-NoSolutionSold"/>
    <x v="0"/>
    <m/>
  </r>
  <r>
    <s v="RV-BFNS2LP"/>
    <x v="0"/>
    <s v="DACH"/>
    <s v="REEDEREI NORD GMBH"/>
    <s v="CeBIT17 - GBS - Blockchain Maersk Projekt"/>
    <x v="2"/>
    <x v="1"/>
    <m/>
    <m/>
    <x v="0"/>
    <x v="7"/>
    <d v="2017-10-31T00:00:00"/>
    <s v="03/24/2017 04:10am"/>
    <x v="3"/>
    <d v="2017-11-01T00:00:00"/>
    <n v="10000"/>
    <n v="0.01"/>
    <n v="12"/>
    <s v="07/06/2017 01:31am"/>
    <s v="Stretch"/>
    <x v="0"/>
    <s v="Cognitive Process Transformation"/>
    <s v="CPR: Blockchain Consulting"/>
    <s v="DATA WITHHELD"/>
    <s v="ISA-999-NoSolutionSold"/>
    <x v="0"/>
    <m/>
  </r>
  <r>
    <s v="Z1-RGON0IA"/>
    <x v="0"/>
    <s v="DACH"/>
    <s v="Schunk GmbH &amp; Co. KG Spann- und Greiftechnik"/>
    <s v="CeBIT17 - GBS - Blockchain Consulting"/>
    <x v="1"/>
    <x v="1"/>
    <m/>
    <m/>
    <x v="0"/>
    <x v="2"/>
    <d v="2017-10-31T00:00:00"/>
    <s v="03/22/2017 10:38am"/>
    <x v="3"/>
    <d v="2017-11-01T00:00:00"/>
    <n v="10000"/>
    <n v="0.01"/>
    <n v="12"/>
    <s v="07/06/2017 01:32am"/>
    <s v="Stretch"/>
    <x v="0"/>
    <s v="Cognitive Process Transformation"/>
    <s v="CPR: Blockchain Consulting"/>
    <s v="DATA WITHHELD"/>
    <s v="ISA-999-NoSolutionSold"/>
    <x v="0"/>
    <m/>
  </r>
  <r>
    <s v="MF-ZJDWQ0X"/>
    <x v="0"/>
    <s v="DACH"/>
    <s v="Europaeische Zentralbank (EZB)"/>
    <s v="ECB Consulting: Blockchain"/>
    <x v="0"/>
    <x v="1"/>
    <m/>
    <m/>
    <x v="1"/>
    <x v="0"/>
    <d v="2017-07-31T00:00:00"/>
    <s v="05/25/2016 08:53am"/>
    <x v="0"/>
    <d v="2017-07-31T00:00:00"/>
    <n v="10000"/>
    <n v="0.01"/>
    <n v="2"/>
    <s v="07/13/2017 01:32am"/>
    <s v="Solid"/>
    <x v="0"/>
    <s v="Cognitive Process Transformation"/>
    <s v="CPR: Blockchain Consulting"/>
    <s v="DATA WITHHELD"/>
    <s v="BLUEMIXX:GBS Bluemix Custom Application Services"/>
    <x v="0"/>
    <m/>
  </r>
  <r>
    <s v="LV-BHSHZIZ"/>
    <x v="3"/>
    <s v="SSA"/>
    <s v="COLGATE PALMOLIVE COMPANIA"/>
    <s v="Proyecto:: rastreo por GPS de camiones administrado a través de Blockchain"/>
    <x v="2"/>
    <x v="1"/>
    <m/>
    <m/>
    <x v="0"/>
    <x v="3"/>
    <d v="2017-12-31T00:00:00"/>
    <s v="07/06/2017 04:39pm"/>
    <x v="3"/>
    <d v="2017-12-31T00:00:00"/>
    <n v="10000"/>
    <n v="0.01"/>
    <n v="12"/>
    <s v="07/13/2017 01:32am"/>
    <s v="Stretch"/>
    <x v="0"/>
    <s v="Cognitive Process Transformation"/>
    <s v="CPR: Blockchain Consulting"/>
    <s v="Colombia (Colombia) LEADMGMT-CO"/>
    <s v="NONE:No code/solution involved"/>
    <x v="0"/>
    <m/>
  </r>
  <r>
    <s v="O5-R5BNYL8"/>
    <x v="1"/>
    <s v="Canada"/>
    <s v="OFFICE OF THE SUPERINTENDENT OF FINANCIAL INSTITUTIONS"/>
    <s v="OSFI regulator relationship and active CDN FSS consortia engagements for Blockchain"/>
    <x v="3"/>
    <x v="1"/>
    <m/>
    <m/>
    <x v="1"/>
    <x v="12"/>
    <d v="2017-08-31T00:00:00"/>
    <s v="03/27/2017 11:49am"/>
    <x v="1"/>
    <d v="2017-08-31T00:00:00"/>
    <n v="10000"/>
    <n v="0.01"/>
    <n v="12"/>
    <s v="07/11/2017 05:24pm"/>
    <s v="NIR"/>
    <x v="0"/>
    <s v="Cognitive Process Transformation"/>
    <s v="CPR: Blockchain Consulting"/>
    <s v="Esther (Esther) Kim"/>
    <s v="ANBRDG2C:ANA SP:Bridge-to-Cloud, BLKHSBN:HW SP: Blockchain High Sec Bus Netwk Blmix"/>
    <x v="0"/>
    <m/>
  </r>
  <r>
    <s v="9F-W0WXWDK"/>
    <x v="1"/>
    <s v="US Communica/CSI"/>
    <s v="KPMG LLP"/>
    <s v="Blockchain Workshop"/>
    <x v="6"/>
    <x v="1"/>
    <m/>
    <m/>
    <x v="1"/>
    <x v="10"/>
    <d v="2017-07-17T00:00:00"/>
    <s v="04/18/2017 07:36pm"/>
    <x v="3"/>
    <d v="2017-07-17T00:00:00"/>
    <n v="10000"/>
    <n v="0.01"/>
    <n v="1"/>
    <s v="06/15/2017 01:32am"/>
    <s v="NIR"/>
    <x v="0"/>
    <s v="Cognitive Process Transformation"/>
    <s v="CPR: Blockchain Consulting"/>
    <s v="Prem B. D'Cruz (Prem) D'Cruz"/>
    <s v="ZBLKPOC:HW SP: Blockchain Proof of Concept"/>
    <x v="0"/>
    <m/>
  </r>
  <r>
    <s v="UM-PA50ULJ"/>
    <x v="1"/>
    <s v="US Federal"/>
    <s v="GENERAL SERVICES ADMINISTRATION, US"/>
    <s v="To expand SCI/Blockchain with existing WCE. To initiate a WCE Blockchain Garage Effort - DXM, SCI, AS2 to augment existing Catalog and Vendor Management - Vendor Catalog Compliance and other capabilities. Justin is already on Bluemix."/>
    <x v="3"/>
    <x v="1"/>
    <m/>
    <m/>
    <x v="0"/>
    <x v="12"/>
    <d v="2017-12-16T00:00:00"/>
    <s v="07/18/2017 12:23pm"/>
    <x v="1"/>
    <d v="2017-12-16T00:00:00"/>
    <n v="10000"/>
    <n v="0.01"/>
    <n v="12"/>
    <s v="07/20/2017 01:32am"/>
    <s v="NIR"/>
    <x v="0"/>
    <s v="iX Growth Platform"/>
    <s v="DSI - iX: Digital Commerce: Watson Commerce"/>
    <s v="TRENT W. (TRENT) FALLIN"/>
    <m/>
    <x v="0"/>
    <m/>
  </r>
  <r>
    <s v="2R-8BV696E"/>
    <x v="0"/>
    <s v="DACH"/>
    <s v="Sparkasse Markgräflerland"/>
    <s v="Blockchain"/>
    <x v="0"/>
    <x v="1"/>
    <m/>
    <m/>
    <x v="0"/>
    <x v="0"/>
    <d v="2017-10-24T00:00:00"/>
    <s v="02/02/2017 06:35am"/>
    <x v="1"/>
    <d v="2017-10-24T00:00:00"/>
    <n v="10000"/>
    <n v="0.01"/>
    <n v="12"/>
    <s v="03/13/2017 10:19am"/>
    <s v="NIR"/>
    <x v="0"/>
    <s v="Cognitive Process Transformation"/>
    <m/>
    <s v="DATA WITHHELD"/>
    <m/>
    <x v="0"/>
    <m/>
  </r>
  <r>
    <s v="AK-WKMME84"/>
    <x v="0"/>
    <s v="DACH"/>
    <s v="COMPAGNIE FINANCIÈRE TRADITION SA"/>
    <s v="Workshop Blockchain"/>
    <x v="0"/>
    <x v="1"/>
    <m/>
    <m/>
    <x v="1"/>
    <x v="0"/>
    <d v="2017-07-31T00:00:00"/>
    <s v="11/18/2016 08:29am"/>
    <x v="1"/>
    <d v="2017-07-31T00:00:00"/>
    <n v="10000"/>
    <n v="0.01"/>
    <n v="1"/>
    <s v="03/18/2017 06:40pm"/>
    <s v="NIR"/>
    <x v="0"/>
    <s v="iX Growth Platform"/>
    <m/>
    <s v="DATA WITHHELD"/>
    <s v="ZBLKPOC:HW SP: Blockchain Proof of Concept"/>
    <x v="0"/>
    <m/>
  </r>
  <r>
    <s v="ZC-8EJ86LB"/>
    <x v="1"/>
    <s v="US Communica/CSI"/>
    <s v="SPRINT/UNITED MANAGEMENT COMPANY"/>
    <s v="BlockChain for Transforming the Music Industry (Tidal)"/>
    <x v="4"/>
    <x v="1"/>
    <m/>
    <m/>
    <x v="1"/>
    <x v="9"/>
    <d v="2017-08-08T00:00:00"/>
    <s v="05/10/2017 11:24am"/>
    <x v="1"/>
    <d v="2017-11-01T00:00:00"/>
    <n v="10000"/>
    <n v="0.01"/>
    <n v="12"/>
    <s v="05/11/2017 01:32am"/>
    <s v="NIR"/>
    <x v="0"/>
    <s v="Cognitive Process Transformation"/>
    <m/>
    <s v="PIYUSH (Piyush) SARWAL"/>
    <s v="BLKHSBN:HW SP: Blockchain High Sec Bus Netwk Blmix"/>
    <x v="0"/>
    <m/>
  </r>
  <r>
    <s v="LI-CTJZVFT"/>
    <x v="2"/>
    <s v="Korea"/>
    <s v="HANA BANK"/>
    <s v="Open Source support for Blockchain"/>
    <x v="0"/>
    <x v="1"/>
    <m/>
    <m/>
    <x v="0"/>
    <x v="0"/>
    <d v="2017-12-15T00:00:00"/>
    <s v="03/16/2017 11:09am"/>
    <x v="1"/>
    <d v="2017-12-15T00:00:00"/>
    <n v="10000"/>
    <n v="0.01"/>
    <n v="12"/>
    <s v="05/20/2017 10:26pm"/>
    <s v="Stretch"/>
    <x v="2"/>
    <s v="Technology Support Services"/>
    <s v="6950-13D Support for Red Hat (placeholder)"/>
    <s v="MIN YOUNG (Min Young) JUNG"/>
    <s v="NONE:No code/solution involved"/>
    <x v="0"/>
    <m/>
  </r>
  <r>
    <s v="V3-L6XJMRT"/>
    <x v="0"/>
    <s v="DACH"/>
    <s v="voestalpine Stahl GmbH"/>
    <s v="Blockchain for Supply Chain in steel and metal forming divisions"/>
    <x v="1"/>
    <x v="1"/>
    <m/>
    <m/>
    <x v="0"/>
    <x v="2"/>
    <d v="2017-11-28T00:00:00"/>
    <s v="05/20/2017 04:42pm"/>
    <x v="3"/>
    <d v="2017-11-28T00:00:00"/>
    <n v="10000"/>
    <n v="0.01"/>
    <n v="12"/>
    <s v="07/14/2017 01:21pm"/>
    <s v="Stretch"/>
    <x v="2"/>
    <s v="Infrastructure Services"/>
    <s v="6950-16G GTS MHAS Split for Commerce Managed Hosted"/>
    <s v="Alexander (ALEXANDER) Rainer-Harbach"/>
    <s v="ZBLKLOCL:HW SP: zSystems Blockchain Local/On Prem., ZBLKPOC:HW SP: Blockchain Proof of Concept"/>
    <x v="0"/>
    <m/>
  </r>
  <r>
    <s v="GM-R1S6QTH"/>
    <x v="0"/>
    <s v="DACH"/>
    <s v="Amt der OÖ Landesregierung"/>
    <s v="Block chain workshop"/>
    <x v="3"/>
    <x v="1"/>
    <m/>
    <m/>
    <x v="1"/>
    <x v="12"/>
    <d v="2017-09-12T00:00:00"/>
    <s v="02/17/2017 03:50am"/>
    <x v="3"/>
    <d v="2017-09-12T00:00:00"/>
    <n v="10000"/>
    <n v="0.01"/>
    <n v="12"/>
    <s v="07/20/2017 01:32am"/>
    <s v="NIR"/>
    <x v="7"/>
    <s v="Security Services"/>
    <s v="Data and Application Security Services on Cloud 6950-02B"/>
    <s v="DATA WITHHELD"/>
    <s v="SCALE-UP:HW SP: Linux Scale-Up"/>
    <x v="0"/>
    <m/>
  </r>
  <r>
    <s v="EP-5QNPZGT"/>
    <x v="0"/>
    <s v="DACH"/>
    <s v="MAGISTRAT DER STADT WIEN MA 14 - AUTOMATIONSUNTERSTÜTZTE DATENVERARBEITUNG, INFORMATIONS-"/>
    <s v="Blockchain"/>
    <x v="3"/>
    <x v="1"/>
    <m/>
    <m/>
    <x v="1"/>
    <x v="12"/>
    <d v="2017-09-30T00:00:00"/>
    <s v="07/13/2016 05:33am"/>
    <x v="3"/>
    <d v="2017-09-30T00:00:00"/>
    <n v="10000"/>
    <n v="0.01"/>
    <n v="1"/>
    <s v="06/15/2017 01:31am"/>
    <s v="Stretch"/>
    <x v="7"/>
    <s v="Sec Ops &amp; Response Solns"/>
    <s v="Sec Intelligence on Cloud - New Customer"/>
    <s v="DATA WITHHELD"/>
    <m/>
    <x v="0"/>
    <m/>
  </r>
  <r>
    <s v="LT-2YVV62K"/>
    <x v="6"/>
    <s v="GCG"/>
    <s v="NATIONAL CENTER FOR HIGH_PERFO RMANCE COMPUTING"/>
    <s v="國高Block Chain"/>
    <x v="3"/>
    <x v="1"/>
    <m/>
    <m/>
    <x v="0"/>
    <x v="12"/>
    <d v="2017-12-30T00:00:00"/>
    <s v="05/04/2017 05:44am"/>
    <x v="3"/>
    <d v="2017-12-30T00:00:00"/>
    <n v="10000"/>
    <n v="0.01"/>
    <n v="1"/>
    <s v="07/06/2017 01:32am"/>
    <s v="Stretch"/>
    <x v="4"/>
    <s v="Storage"/>
    <s v="IBM ESS GLx and GLxS models - Spectrum Scale SW component"/>
    <s v="JASON (JASON) HSIEH"/>
    <s v="HPCSYS:HW&amp;SW:PWR &amp; Storage High Perf. Computing."/>
    <x v="0"/>
    <m/>
  </r>
  <r>
    <s v="86-KSSRPP2"/>
    <x v="2"/>
    <s v="Korea"/>
    <s v="The Korea Federation of Banks"/>
    <s v="[KFB] Cloud Blockchain Services for Bank Consortium"/>
    <x v="0"/>
    <x v="1"/>
    <m/>
    <m/>
    <x v="1"/>
    <x v="0"/>
    <d v="2017-09-22T00:00:00"/>
    <s v="04/16/2017 09:25pm"/>
    <x v="0"/>
    <d v="2017-09-22T00:00:00"/>
    <n v="10000"/>
    <n v="0.01"/>
    <n v="10"/>
    <s v="07/27/2017 01:32am"/>
    <s v="Stretch"/>
    <x v="13"/>
    <s v="Watson Data Platform"/>
    <s v="Blmx Public for Analytics"/>
    <s v="Dong Won (DONG WON) Kwon"/>
    <s v="ISA-999-NoSolutionSold"/>
    <x v="0"/>
    <m/>
  </r>
  <r>
    <s v="SC-5W3GLJV"/>
    <x v="0"/>
    <s v="UKI"/>
    <s v="PEARSON PLC"/>
    <s v="Blockchain - lifetime education identity"/>
    <x v="4"/>
    <x v="1"/>
    <m/>
    <m/>
    <x v="1"/>
    <x v="9"/>
    <d v="2017-08-30T00:00:00"/>
    <s v="06/01/2017 07:23am"/>
    <x v="1"/>
    <d v="2018-01-01T00:00:00"/>
    <n v="10000"/>
    <n v="0.01"/>
    <n v="12"/>
    <s v="06/08/2017 01:31am"/>
    <s v="NIR"/>
    <x v="5"/>
    <s v="Industry Platform"/>
    <s v="High Security Business Network"/>
    <s v="P. G. (PAUL) Moores"/>
    <s v="EXTCNAPP:CLD&amp;COG: Extend cloud native apps &amp; data"/>
    <x v="0"/>
    <m/>
  </r>
  <r>
    <s v="LK-XJ6CV9L"/>
    <x v="3"/>
    <s v="Brazil"/>
    <s v="BM&amp;F BOVESPA S.A. - BOLSA DE VALORES, MERCADORIAS E FUTUROS"/>
    <s v="BMF - Blockchain - Febraban"/>
    <x v="0"/>
    <x v="1"/>
    <m/>
    <m/>
    <x v="1"/>
    <x v="0"/>
    <d v="2017-08-31T00:00:00"/>
    <s v="04/07/2017 07:14am"/>
    <x v="0"/>
    <d v="2017-08-31T00:00:00"/>
    <n v="10000"/>
    <n v="0.01"/>
    <n v="12"/>
    <s v="06/08/2017 01:32am"/>
    <s v="At Risk"/>
    <x v="5"/>
    <s v="Industry Platform"/>
    <s v="High Security Business Network"/>
    <s v="TIAGO DE (TIAGO DE) MORAES GUEDES RUIZ"/>
    <s v="BLKHSBN:HW SP: Blockchain High Sec Bus Netwk Blmix"/>
    <x v="0"/>
    <m/>
  </r>
  <r>
    <s v="BO-ILQ5T29"/>
    <x v="6"/>
    <s v="GCG"/>
    <s v="HONG KONG INTERBANK CLEARING LIMITED"/>
    <s v="HKICL Linux One for Blockchain"/>
    <x v="0"/>
    <x v="1"/>
    <m/>
    <m/>
    <x v="1"/>
    <x v="0"/>
    <d v="2017-09-22T00:00:00"/>
    <s v="05/08/2017 06:00am"/>
    <x v="0"/>
    <d v="2017-09-22T00:00:00"/>
    <n v="10000"/>
    <n v="0.01"/>
    <n v="12"/>
    <s v="07/27/2017 01:32am"/>
    <s v="Stretch"/>
    <x v="5"/>
    <s v="Industry Platform"/>
    <s v="IBM Support for Hyperledger Fabric"/>
    <s v="Catherine Ky (CATHERINE) Tsoi"/>
    <s v="BLKHSBN:HW SP: Blockchain High Sec Bus Netwk Blmix, ZBLKLOCL:HW SP: zSystems Blockchain Local/On Prem."/>
    <x v="0"/>
    <m/>
  </r>
  <r>
    <s v="BP1-UP-DN6IM7Y"/>
    <x v="1"/>
    <s v="US Distribution"/>
    <s v="DOT FOODS INC                                                         "/>
    <s v="IoT Follow-On: Blockchain"/>
    <x v="2"/>
    <x v="1"/>
    <m/>
    <m/>
    <x v="1"/>
    <x v="3"/>
    <d v="2017-08-31T00:00:00"/>
    <d v="2017-07-12T00:00:00"/>
    <x v="1"/>
    <d v="2017-08-31T00:00:00"/>
    <n v="10000"/>
    <n v="0.01"/>
    <n v="12"/>
    <d v="2017-07-13T00:00:00"/>
    <s v="NIR"/>
    <x v="5"/>
    <s v="Industry Platform"/>
    <s v="UNK - Blockchain Platforms"/>
    <s v="KROPF, JOSH D (Josh)"/>
    <s v="ZBLKPOC, BLKHSBN, ZBLKLOCL"/>
    <x v="0"/>
    <m/>
  </r>
  <r>
    <s v="MB-59DBMEN"/>
    <x v="0"/>
    <s v="SPGI"/>
    <s v="Estudio Symbiotic SL"/>
    <s v="Proyecto Coockprint - Blockchain y Bluemix"/>
    <x v="6"/>
    <x v="1"/>
    <m/>
    <m/>
    <x v="0"/>
    <x v="10"/>
    <d v="2017-12-31T00:00:00"/>
    <s v="06/30/2017 10:05am"/>
    <x v="1"/>
    <d v="2017-12-31T00:00:00"/>
    <n v="10000"/>
    <n v="0.01"/>
    <n v="12"/>
    <s v="07/06/2017 01:33am"/>
    <s v="NIR"/>
    <x v="5"/>
    <s v="Industry Platform"/>
    <m/>
    <s v="Ezequiel (EZEQUIEL) Alegre Moreno"/>
    <m/>
    <x v="0"/>
    <m/>
  </r>
  <r>
    <s v="MK-HI32JIP"/>
    <x v="4"/>
    <s v="MEA"/>
    <s v="T.C. CALISMA VE SOSYAL GUVENLIK BAKANLIGI SOS GUV KURUMU BASKANLIGI SAGLIK ISLERI GEN MUD"/>
    <s v="Social Security Institution Blockchain"/>
    <x v="3"/>
    <x v="1"/>
    <m/>
    <m/>
    <x v="0"/>
    <x v="12"/>
    <d v="2017-12-29T00:00:00"/>
    <s v="04/17/2017 05:20am"/>
    <x v="1"/>
    <d v="2017-12-29T00:00:00"/>
    <n v="10000"/>
    <n v="0.01"/>
    <n v="12"/>
    <s v="06/01/2017 01:32am"/>
    <s v="NIR"/>
    <x v="5"/>
    <s v="Industry Platform"/>
    <m/>
    <s v="Hammou (Hammou) Messatfa"/>
    <s v="ISA-GovtPG30-SocialPrograms"/>
    <x v="0"/>
    <m/>
  </r>
  <r>
    <s v="AX-W6YXIWN"/>
    <x v="0"/>
    <s v="UKI"/>
    <s v="RM2"/>
    <s v="Watson IOT and Blockchain"/>
    <x v="2"/>
    <x v="1"/>
    <m/>
    <m/>
    <x v="0"/>
    <x v="7"/>
    <d v="2017-10-30T00:00:00"/>
    <s v="04/28/2017 08:27am"/>
    <x v="3"/>
    <d v="2017-10-30T00:00:00"/>
    <n v="10000"/>
    <n v="0.01"/>
    <n v="12"/>
    <s v="07/27/2017 01:32am"/>
    <s v="Stretch"/>
    <x v="1"/>
    <s v="Platform &amp; Industry Solutions"/>
    <s v="IoT Foundation for Bluemix"/>
    <s v="K. (KIMBERLEY) Fowler"/>
    <s v="BDAMEGA:HW BDA Analytics MEGA PLAY"/>
    <x v="0"/>
    <m/>
  </r>
  <r>
    <s v="86-KSSRPP2"/>
    <x v="2"/>
    <s v="Korea"/>
    <s v="The Korea Federation of Banks"/>
    <s v="[KFB] Cloud Blockchain Services for Bank Consortium"/>
    <x v="0"/>
    <x v="1"/>
    <m/>
    <m/>
    <x v="1"/>
    <x v="0"/>
    <d v="2017-09-22T00:00:00"/>
    <s v="04/16/2017 09:25pm"/>
    <x v="0"/>
    <d v="2017-09-22T00:00:00"/>
    <n v="10000"/>
    <n v="0.01"/>
    <n v="10"/>
    <s v="07/20/2017 01:32am"/>
    <s v="Stretch"/>
    <x v="8"/>
    <s v="Watson Platform"/>
    <s v="Watson: Developer Cloud"/>
    <s v="Dong Won (DONG WON) Kwon"/>
    <s v="ISA-999-NoSolutionSold"/>
    <x v="0"/>
    <m/>
  </r>
  <r>
    <s v="SR-E134NUV"/>
    <x v="5"/>
    <s v="Japan"/>
    <s v="DAIWA INSTITUTE OF RESEARCH BUSINE"/>
    <s v="Blockchain検証#2"/>
    <x v="0"/>
    <x v="1"/>
    <m/>
    <m/>
    <x v="3"/>
    <x v="0"/>
    <d v="2017-02-01T00:00:00"/>
    <s v="10/05/2016 10:12pm"/>
    <x v="6"/>
    <d v="2017-03-31T00:00:00"/>
    <n v="9524"/>
    <n v="9.5239999999999995E-3"/>
    <n v="1"/>
    <s v="01/12/2017 01:32am"/>
    <s v="Won"/>
    <x v="4"/>
    <s v="System z"/>
    <s v="Service Unit (lab service) for z Systems"/>
    <s v="Shota (SHOTA) Tomizawa"/>
    <s v="ISA-999-NoSolutionSold, ZBLKPOC:HW SP: Blockchain Proof of Concept"/>
    <x v="0"/>
    <m/>
  </r>
  <r>
    <s v="1P-CIYMIHB"/>
    <x v="5"/>
    <s v="Japan"/>
    <s v="TOKYO STOCK EXCHANGE, INC."/>
    <s v="東証/JSCC：Blockchain  (OGリスク計算validation基盤)"/>
    <x v="0"/>
    <x v="1"/>
    <m/>
    <m/>
    <x v="1"/>
    <x v="0"/>
    <d v="2017-08-11T00:00:00"/>
    <s v="06/23/2017 02:25am"/>
    <x v="3"/>
    <d v="2017-08-11T00:00:00"/>
    <n v="9524"/>
    <n v="9.5239999999999995E-3"/>
    <n v="12"/>
    <s v="07/27/2017 01:32am"/>
    <s v="Stretch"/>
    <x v="3"/>
    <s v="Lab Services"/>
    <s v="Software Services - Bluemix Garage"/>
    <s v="Akihiko (AKIHIKO) Mohri"/>
    <s v="EMBCLOUD:GBS Embedded Cloud"/>
    <x v="0"/>
    <m/>
  </r>
  <r>
    <s v="UC-5KJFD5Y"/>
    <x v="5"/>
    <s v="Japan"/>
    <s v="NISSIN CORPORATION"/>
    <s v="Blockchainを活用した違法木材　グリーンウッド法対応支援_x000a_PoC"/>
    <x v="2"/>
    <x v="1"/>
    <m/>
    <m/>
    <x v="0"/>
    <x v="7"/>
    <d v="2017-10-30T00:00:00"/>
    <s v="06/06/2017 07:10am"/>
    <x v="3"/>
    <d v="2017-10-30T00:00:00"/>
    <n v="9524"/>
    <n v="9.5239999999999995E-3"/>
    <n v="2"/>
    <s v="07/06/2017 01:33am"/>
    <s v="NIR"/>
    <x v="0"/>
    <s v="Cognitive Process Transformation"/>
    <s v="CPR: Blockchain Consulting"/>
    <s v="Anna (ANNA) Maruyama"/>
    <s v="BLKHSBN:HW SP: Blockchain High Sec Bus Netwk Blmix, ZBLKPOC:HW SP: Blockchain Proof of Concept"/>
    <x v="0"/>
    <m/>
  </r>
  <r>
    <s v="US-W8VM4X7"/>
    <x v="5"/>
    <s v="Japan"/>
    <s v="TOKYO ELECTRIC POWER COMPANY,INCOR"/>
    <s v="【DDR-Systems HW】Blockchainスキル習得支援"/>
    <x v="4"/>
    <x v="1"/>
    <m/>
    <m/>
    <x v="1"/>
    <x v="8"/>
    <d v="2017-07-10T00:00:00"/>
    <s v="05/16/2017 05:08am"/>
    <x v="6"/>
    <d v="2017-07-10T00:00:00"/>
    <n v="9524"/>
    <n v="9.5239999999999995E-3"/>
    <n v="1"/>
    <s v="07/14/2017 03:48am"/>
    <s v="Won"/>
    <x v="4"/>
    <s v="IBM Z"/>
    <s v="Service Unit(lab service) for IBM Z"/>
    <s v="Kentaroh (KENTAROH) Andoh"/>
    <s v="NONE:No code/solution involved, BLKHSBN:HW SP: Blockchain High Sec Bus Netwk Blmix"/>
    <x v="0"/>
    <m/>
  </r>
  <r>
    <s v="HD-SB4SSAZ"/>
    <x v="2"/>
    <s v="ANZ"/>
    <s v="CO-OPERATIVE BULK HANDLING                                            "/>
    <s v="Blockchain Workshop"/>
    <x v="2"/>
    <x v="1"/>
    <m/>
    <m/>
    <x v="3"/>
    <x v="7"/>
    <d v="2017-03-15T00:00:00"/>
    <d v="2017-03-07T00:00:00"/>
    <x v="6"/>
    <d v="2017-03-15T00:00:00"/>
    <n v="9300"/>
    <n v="9.2999999999999992E-3"/>
    <n v="1"/>
    <d v="2017-03-16T00:00:00"/>
    <s v="Won"/>
    <x v="0"/>
    <s v="Cog Process Trnsfmtn"/>
    <s v="CPR: Blockchain Consulting"/>
    <s v="ROWSON, AMY L (Amy)"/>
    <m/>
    <x v="0"/>
    <m/>
  </r>
  <r>
    <s v="93-LEN6ZZG"/>
    <x v="1"/>
    <s v="US Public"/>
    <s v="PFIZER INC."/>
    <s v="Blockchain DTW - Bluemix Garage (GBS)"/>
    <x v="3"/>
    <x v="1"/>
    <m/>
    <m/>
    <x v="2"/>
    <x v="11"/>
    <d v="2017-06-14T00:00:00"/>
    <s v="06/01/2017 09:08pm"/>
    <x v="6"/>
    <d v="2017-06-14T00:00:00"/>
    <n v="9152"/>
    <n v="9.1520000000000004E-3"/>
    <n v="1"/>
    <s v="06/15/2017 02:51pm"/>
    <s v="Won"/>
    <x v="3"/>
    <s v="Cloud Developer Service"/>
    <s v="IBM Bluemix Garage - Design Thinking"/>
    <s v="Charles (Tyler) Kelly"/>
    <s v="CLOUD1:All Cloud Sales other than to Cloud SPs"/>
    <x v="0"/>
    <m/>
  </r>
  <r>
    <s v="8B-VDZQE1R"/>
    <x v="1"/>
    <s v="US Federal"/>
    <s v="US DEPT OF THE INTERIOR"/>
    <s v="Blockchain for payments to Native Americans for use of their land - DOI BIA"/>
    <x v="3"/>
    <x v="1"/>
    <m/>
    <m/>
    <x v="0"/>
    <x v="12"/>
    <d v="2017-10-19T00:00:00"/>
    <s v="07/21/2017 05:11pm"/>
    <x v="1"/>
    <d v="2017-10-19T00:00:00"/>
    <n v="9000"/>
    <n v="8.9999999999999993E-3"/>
    <n v="12"/>
    <s v="07/27/2017 01:32am"/>
    <s v="NIR"/>
    <x v="13"/>
    <s v="Watson Data Platform"/>
    <s v="Blmx Public for Analytics"/>
    <s v="Madeline T. (Madeline) Bayliss"/>
    <m/>
    <x v="0"/>
    <m/>
  </r>
  <r>
    <s v="ED-3NZ6UUE"/>
    <x v="4"/>
    <s v="MEA"/>
    <s v="Kalos Development"/>
    <s v="IBM Bluemix - Blockchain and Watson IoT Platform"/>
    <x v="6"/>
    <x v="1"/>
    <m/>
    <m/>
    <x v="1"/>
    <x v="10"/>
    <d v="2017-09-05T00:00:00"/>
    <s v="06/07/2017 05:55am"/>
    <x v="1"/>
    <d v="2017-09-15T00:00:00"/>
    <n v="9000"/>
    <n v="8.9999999999999993E-3"/>
    <n v="12"/>
    <s v="06/08/2017 01:31am"/>
    <s v="Stretch"/>
    <x v="3"/>
    <s v="Cloud Developer Service"/>
    <m/>
    <s v="Mahmoud (Mahmoud) Thakeb"/>
    <m/>
    <x v="0"/>
    <m/>
  </r>
  <r>
    <s v="DX-GTPIKXP"/>
    <x v="1"/>
    <s v="US Federal"/>
    <s v="US DEPT OF DEFENSE HEALTH AFFAIRS"/>
    <s v="US Army / Laulima Government Solutions / Blockchain Garage / Robert Connor"/>
    <x v="3"/>
    <x v="1"/>
    <m/>
    <m/>
    <x v="0"/>
    <x v="12"/>
    <d v="2017-12-29T00:00:00"/>
    <s v="06/26/2017 10:20pm"/>
    <x v="4"/>
    <d v="2017-12-29T00:00:00"/>
    <n v="9000"/>
    <n v="8.9999999999999993E-3"/>
    <n v="12"/>
    <s v="07/13/2017 01:32am"/>
    <s v="NIR"/>
    <x v="13"/>
    <s v="Watson Data Platform"/>
    <s v="Blmx Public for Analytics"/>
    <s v="JOSEPH D. (Joe) TAVARES"/>
    <m/>
    <x v="0"/>
    <m/>
  </r>
  <r>
    <s v="QE-RZ9NGP9"/>
    <x v="1"/>
    <s v="US Federal"/>
    <s v="CIV - US DOE - Nuclear Regulatory Commission (NRC) 9007"/>
    <s v="NRC / Blockchain Garage / Kathy Lyons-Burke"/>
    <x v="3"/>
    <x v="1"/>
    <m/>
    <m/>
    <x v="0"/>
    <x v="12"/>
    <d v="2017-12-29T00:00:00"/>
    <s v="06/28/2017 04:44pm"/>
    <x v="4"/>
    <d v="2017-12-29T00:00:00"/>
    <n v="9000"/>
    <n v="8.9999999999999993E-3"/>
    <n v="12"/>
    <s v="07/13/2017 01:32am"/>
    <s v="NIR"/>
    <x v="13"/>
    <s v="Watson Data Platform"/>
    <s v="Blmx Public for Analytics"/>
    <s v="JOSEPH D. (Joe) TAVARES"/>
    <m/>
    <x v="0"/>
    <m/>
  </r>
  <r>
    <s v="2P-CQ50YAC"/>
    <x v="1"/>
    <s v="US Federal"/>
    <s v="Pacific Northwest National Laboratory"/>
    <s v="PNNL / Blockchain Garage / Michael Myrea"/>
    <x v="3"/>
    <x v="1"/>
    <m/>
    <m/>
    <x v="0"/>
    <x v="11"/>
    <d v="2017-12-29T00:00:00"/>
    <s v="06/26/2017 10:04pm"/>
    <x v="1"/>
    <d v="2017-12-29T00:00:00"/>
    <n v="9000"/>
    <n v="8.9999999999999993E-3"/>
    <n v="12"/>
    <s v="07/13/2017 01:32am"/>
    <s v="NIR"/>
    <x v="13"/>
    <s v="Watson Data Platform"/>
    <s v="Blmx Public for Analytics"/>
    <s v="JOSEPH D. (Joe) TAVARES"/>
    <m/>
    <x v="0"/>
    <m/>
  </r>
  <r>
    <s v="84-GGUHFGE"/>
    <x v="1"/>
    <s v="US Federal"/>
    <s v="THE SECRETARY OF DEFENSE OFFICE OF"/>
    <s v="DOD / Blockchain Garage  / John Bergin"/>
    <x v="3"/>
    <x v="1"/>
    <m/>
    <m/>
    <x v="0"/>
    <x v="12"/>
    <d v="2017-12-29T00:00:00"/>
    <s v="06/05/2017 10:07am"/>
    <x v="1"/>
    <d v="2017-12-29T00:00:00"/>
    <n v="9000"/>
    <n v="8.9999999999999993E-3"/>
    <n v="12"/>
    <s v="07/13/2017 01:32am"/>
    <s v="NIR"/>
    <x v="13"/>
    <s v="Watson Data Platform"/>
    <s v="Blmx Public for Analytics"/>
    <s v="JOSEPH D. (Joe) TAVARES"/>
    <m/>
    <x v="0"/>
    <m/>
  </r>
  <r>
    <s v="BI-4YXO8WY"/>
    <x v="1"/>
    <s v="US Federal"/>
    <s v="UNITED STATES DEPARTMENT OF DEFENSE"/>
    <s v="DOD USD for Intel / Blockchain Garage / Ben Richardson"/>
    <x v="3"/>
    <x v="1"/>
    <m/>
    <m/>
    <x v="0"/>
    <x v="12"/>
    <d v="2017-12-29T00:00:00"/>
    <s v="06/28/2017 03:25pm"/>
    <x v="1"/>
    <d v="2017-12-29T00:00:00"/>
    <n v="9000"/>
    <n v="8.9999999999999993E-3"/>
    <n v="12"/>
    <s v="07/13/2017 01:32am"/>
    <s v="NIR"/>
    <x v="13"/>
    <s v="Watson Data Platform"/>
    <s v="Blmx Public for Analytics"/>
    <s v="JOSEPH D. (Joe) TAVARES"/>
    <m/>
    <x v="0"/>
    <m/>
  </r>
  <r>
    <s v="MR-BMNFI41"/>
    <x v="1"/>
    <s v="US Federal"/>
    <s v="SAIC"/>
    <s v="SAIC / Blockchain Garage / Jim Tyson"/>
    <x v="6"/>
    <x v="1"/>
    <m/>
    <m/>
    <x v="1"/>
    <x v="10"/>
    <d v="2017-09-29T00:00:00"/>
    <s v="06/13/2017 04:48pm"/>
    <x v="1"/>
    <d v="2017-09-29T00:00:00"/>
    <n v="9000"/>
    <n v="8.9999999999999993E-3"/>
    <n v="12"/>
    <s v="07/26/2017 08:36am"/>
    <s v="Stretch"/>
    <x v="13"/>
    <s v="Watson Data Platform"/>
    <s v="Blmx Public for Analytics"/>
    <s v="JOSEPH D. (Joe) TAVARES"/>
    <m/>
    <x v="0"/>
    <m/>
  </r>
  <r>
    <s v="GI-1TY4KTR"/>
    <x v="5"/>
    <s v="Japan"/>
    <s v="TOKYO STOCK EXCHANGE, INC."/>
    <s v="BlockChain"/>
    <x v="0"/>
    <x v="1"/>
    <m/>
    <m/>
    <x v="3"/>
    <x v="0"/>
    <d v="2017-03-31T00:00:00"/>
    <s v="03/21/2017 09:47pm"/>
    <x v="7"/>
    <d v="2017-03-31T00:00:00"/>
    <n v="8571"/>
    <n v="8.5709999999999988E-3"/>
    <n v="12"/>
    <s v="04/06/2017 01:32am"/>
    <s v="Won"/>
    <x v="3"/>
    <s v="Cloud Developer Service"/>
    <s v="Bluemix Public Subscription"/>
    <s v="Satomi (SATOMI) Imai"/>
    <s v="CLDMS:CLD&amp;COG: Cloud Managed Services"/>
    <x v="0"/>
    <m/>
  </r>
  <r>
    <s v="NV-JY35U36"/>
    <x v="5"/>
    <s v="Japan"/>
    <s v="TOKYO STOCK EXCHANGE, INC."/>
    <s v="JPX：Blockchain ブロックチェーン (業界連携 型の技術検証)"/>
    <x v="0"/>
    <x v="1"/>
    <m/>
    <m/>
    <x v="3"/>
    <x v="0"/>
    <d v="2017-03-31T00:00:00"/>
    <s v="01/15/2017 04:33pm"/>
    <x v="6"/>
    <d v="2017-03-31T00:00:00"/>
    <n v="8571"/>
    <n v="8.5709999999999988E-3"/>
    <n v="12"/>
    <s v="04/06/2017 01:32am"/>
    <s v="Won"/>
    <x v="3"/>
    <s v="Lab Services"/>
    <s v="Software Services - Bluemix Garage"/>
    <s v="Akihiko (AKIHIKO) Mohri"/>
    <s v="EMBCLOUD:GBS Embedded Cloud"/>
    <x v="0"/>
    <m/>
  </r>
  <r>
    <s v="RN-BWABRI7"/>
    <x v="5"/>
    <s v="Japan"/>
    <s v="NTT COMWARE CORPORATION"/>
    <s v="Blockchain Garage/PoC　Bluemix"/>
    <x v="4"/>
    <x v="1"/>
    <m/>
    <m/>
    <x v="3"/>
    <x v="9"/>
    <d v="2017-02-10T00:00:00"/>
    <s v="01/11/2017 10:52pm"/>
    <x v="7"/>
    <d v="2017-02-10T00:00:00"/>
    <n v="8568"/>
    <n v="0"/>
    <n v="6"/>
    <s v="02/19/2017 03:12am"/>
    <s v="Won"/>
    <x v="3"/>
    <s v="Cloud Developer Service"/>
    <s v="Bluemix Public Subscription"/>
    <s v="Toshiaki (TOSHIAKI) Mori"/>
    <s v="ISA-TMECS11-CloudITAgility"/>
    <x v="0"/>
    <m/>
  </r>
  <r>
    <s v="CM-HBRBUYR"/>
    <x v="0"/>
    <s v="DACH"/>
    <s v="Energie Steiermark AG"/>
    <s v="Blockchain-workshop"/>
    <x v="4"/>
    <x v="1"/>
    <m/>
    <m/>
    <x v="0"/>
    <x v="8"/>
    <d v="2017-10-13T00:00:00"/>
    <s v="06/07/2017 07:16am"/>
    <x v="3"/>
    <d v="2017-10-13T00:00:00"/>
    <n v="8000"/>
    <n v="8.0000000000000002E-3"/>
    <n v="12"/>
    <s v="07/13/2017 01:32am"/>
    <s v="NIR"/>
    <x v="0"/>
    <s v="Cognitive Process Transformation"/>
    <s v="CPR: Blockchain Consulting"/>
    <s v="DATA WITHHELD"/>
    <s v="BLKHSBN:HW SP: Blockchain High Sec Bus Netwk Blmix"/>
    <x v="0"/>
    <m/>
  </r>
  <r>
    <s v="NK-DD9TCRZ"/>
    <x v="2"/>
    <s v="ANZ"/>
    <s v="AUSTRALIAN SECURITIES &amp; INVESTMENTS COMMISSION"/>
    <s v="Bluemix Platform for Blockchain Initiative"/>
    <x v="3"/>
    <x v="1"/>
    <m/>
    <m/>
    <x v="0"/>
    <x v="12"/>
    <d v="2017-12-21T00:00:00"/>
    <s v="05/29/2017 11:23pm"/>
    <x v="1"/>
    <d v="2017-12-21T00:00:00"/>
    <n v="7440"/>
    <n v="7.4399999999999996E-3"/>
    <n v="12"/>
    <s v="06/01/2017 01:32am"/>
    <s v="NIR"/>
    <x v="3"/>
    <s v="Cloud Developer Service"/>
    <s v="Bluemix Public Subscription"/>
    <s v="ROBERT (Robert) NADER"/>
    <s v="NONE:No code/solution involved"/>
    <x v="0"/>
    <m/>
  </r>
  <r>
    <s v="AX-W6YXIWN"/>
    <x v="0"/>
    <s v="UKI"/>
    <s v="RM2"/>
    <s v="Watson IOT and Blockchain"/>
    <x v="2"/>
    <x v="1"/>
    <m/>
    <m/>
    <x v="0"/>
    <x v="7"/>
    <d v="2017-10-30T00:00:00"/>
    <s v="04/28/2017 08:27am"/>
    <x v="3"/>
    <d v="2017-10-30T00:00:00"/>
    <n v="7000"/>
    <n v="6.9999999999999993E-3"/>
    <n v="12"/>
    <s v="06/17/2017 11:38am"/>
    <s v="NIR"/>
    <x v="9"/>
    <s v="Business Analytics Platform"/>
    <s v="Watson Analytics SaaS"/>
    <s v="K. (KIMBERLEY) Fowler"/>
    <s v="BDAMEGA:HW BDA Analytics MEGA PLAY"/>
    <x v="0"/>
    <m/>
  </r>
  <r>
    <s v="MN-YMEX4QE"/>
    <x v="5"/>
    <s v="Japan"/>
    <s v="THREE-A SYSTEM CO.,LTD."/>
    <s v="ブロックチェーンスキル習得支援サービス Blockchain"/>
    <x v="6"/>
    <x v="1"/>
    <m/>
    <m/>
    <x v="1"/>
    <x v="10"/>
    <d v="2017-07-14T00:00:00"/>
    <s v="06/22/2017 10:02pm"/>
    <x v="6"/>
    <d v="2017-08-01T00:00:00"/>
    <n v="6900"/>
    <n v="6.8999999999999999E-3"/>
    <n v="12"/>
    <s v="07/06/2017 01:32am"/>
    <s v="Won"/>
    <x v="3"/>
    <s v="Cloud Developer Service"/>
    <s v="Bluemix Public Subscription"/>
    <s v="Hiroki (HIROKI) Takano"/>
    <s v="BLKHSBN:HW SP: Blockchain High Sec Bus Netwk Blmix, ISA-BankFS08-Blockchain, ZBLKPOC:HW SP: Blockchain Proof of Concept"/>
    <x v="0"/>
    <m/>
  </r>
  <r>
    <s v="XX-W7Y0M43"/>
    <x v="5"/>
    <s v="Japan"/>
    <s v="CTC/CTC"/>
    <s v="【BPOI】GBS_CTC_金融本部_Hyperledger"/>
    <x v="6"/>
    <x v="1"/>
    <m/>
    <m/>
    <x v="1"/>
    <x v="10"/>
    <d v="2017-07-31T00:00:00"/>
    <s v="03/13/2017 07:32am"/>
    <x v="0"/>
    <d v="2017-07-31T00:00:00"/>
    <n v="6857"/>
    <n v="6.8569999999999994E-3"/>
    <n v="12"/>
    <s v="07/06/2017 01:32am"/>
    <s v="Key stretch"/>
    <x v="3"/>
    <s v="Cloud Developer Service"/>
    <s v="Bluemix Public Subscription"/>
    <s v="Yoshihiro (YOSHIHIRO) Hayakawa"/>
    <s v="NONE:No code/solution involved"/>
    <x v="0"/>
    <m/>
  </r>
  <r>
    <s v="0K-7W2P0OC"/>
    <x v="1"/>
    <s v="Canada"/>
    <s v="INFORMATION SERVICES CORPORATION OF SASKATCHEWAN"/>
    <s v="Garage 2 Day Blockchain DTW"/>
    <x v="3"/>
    <x v="1"/>
    <m/>
    <m/>
    <x v="3"/>
    <x v="12"/>
    <d v="2017-03-02T00:00:00"/>
    <s v="02/13/2017 05:06pm"/>
    <x v="6"/>
    <d v="2017-03-03T00:00:00"/>
    <n v="6667"/>
    <n v="6.6669999999999993E-3"/>
    <n v="12"/>
    <s v="03/16/2017 02:32am"/>
    <s v="Won"/>
    <x v="3"/>
    <s v="Cloud Developer Service"/>
    <s v="IBM Bluemix Garage - Design Thinking"/>
    <s v="Steve H (Steve) Lee"/>
    <s v="NONE:No code/solution involved"/>
    <x v="0"/>
    <m/>
  </r>
  <r>
    <s v="Q9-OSVBXHB"/>
    <x v="1"/>
    <s v="Canada"/>
    <s v="TD SECURITIES INC."/>
    <s v="Blockchain 2 Day DTW"/>
    <x v="0"/>
    <x v="1"/>
    <m/>
    <m/>
    <x v="3"/>
    <x v="0"/>
    <d v="2017-03-01T00:00:00"/>
    <s v="02/21/2017 11:21pm"/>
    <x v="6"/>
    <d v="2017-03-01T00:00:00"/>
    <n v="6667"/>
    <n v="6.6669999999999993E-3"/>
    <n v="12"/>
    <s v="03/09/2017 01:32am"/>
    <s v="Won"/>
    <x v="3"/>
    <s v="Cloud Developer Service"/>
    <s v="IBM Bluemix Garage - Design Thinking"/>
    <s v="Steve H. (Steve) Lee"/>
    <s v="CLOUD1:All Cloud Sales other than to Cloud SPs"/>
    <x v="0"/>
    <m/>
  </r>
  <r>
    <s v="Q7-L5M4NJA"/>
    <x v="1"/>
    <s v="US Federal"/>
    <s v="DOD - US AIR FORCE - Command and Control (C2) 9122"/>
    <s v="USAF MITRE EGS / BlueMix, BlockChain, Garage / G.Wampole / MJS"/>
    <x v="3"/>
    <x v="1"/>
    <m/>
    <m/>
    <x v="1"/>
    <x v="12"/>
    <d v="2017-09-29T00:00:00"/>
    <s v="04/05/2017 08:45am"/>
    <x v="0"/>
    <d v="2017-09-29T00:00:00"/>
    <n v="6300"/>
    <n v="6.3E-3"/>
    <n v="12"/>
    <s v="07/27/2017 01:32am"/>
    <s v="At Risk"/>
    <x v="13"/>
    <s v="Watson Data Platform"/>
    <s v="Blmx Public for Analytics"/>
    <s v="MICHAEL J. (Michael) SCOLLO"/>
    <s v="ISA-GovtPG53-Defense&amp;Intel"/>
    <x v="0"/>
    <m/>
  </r>
  <r>
    <s v="XF-RAHMHAE"/>
    <x v="0"/>
    <s v="France"/>
    <s v="MINISTERE DE L INTERIEUR"/>
    <s v="Blockchain"/>
    <x v="3"/>
    <x v="1"/>
    <m/>
    <m/>
    <x v="0"/>
    <x v="12"/>
    <d v="2017-11-22T00:00:00"/>
    <s v="07/13/2017 11:58am"/>
    <x v="3"/>
    <d v="2017-11-22T00:00:00"/>
    <n v="6000"/>
    <n v="6.0000000000000001E-3"/>
    <n v="12"/>
    <s v="07/20/2017 01:32am"/>
    <s v="Stretch"/>
    <x v="3"/>
    <s v="Cloud Developer Service"/>
    <s v="Bluemix Public Subscription"/>
    <s v="Bruno (Bruno) Goirand"/>
    <s v="ISA-999-NoSolutionSold"/>
    <x v="0"/>
    <m/>
  </r>
  <r>
    <s v="55-QPE8OWL"/>
    <x v="2"/>
    <s v="Korea"/>
    <s v="CREDU CO .LTD"/>
    <s v="[MULTICAMPUS] Cloud Advisory Services (KLAB) for Blockchain on SoftLayer (IBM1395731)_x000a__x000a_- KRC12266 / KR10191(SoftLayer) / TBD(CAS)"/>
    <x v="6"/>
    <x v="1"/>
    <m/>
    <m/>
    <x v="1"/>
    <x v="10"/>
    <d v="2017-07-26T00:00:00"/>
    <s v="07/13/2017 01:26am"/>
    <x v="7"/>
    <d v="2017-07-26T00:00:00"/>
    <n v="5000"/>
    <n v="5.0000000000000001E-3"/>
    <n v="1"/>
    <s v="07/27/2017 01:32am"/>
    <s v="Won"/>
    <x v="3"/>
    <s v="Cloud Unit Services"/>
    <s v="6950-95N IBM Cloud Advisory Services (Cloud BU)"/>
    <s v="JEONG MIN (Jeong Min) KIM"/>
    <s v="CLOUD1:All Cloud Sales other than to Cloud SPs"/>
    <x v="0"/>
    <m/>
  </r>
  <r>
    <s v="V0-4HUHBP7"/>
    <x v="2"/>
    <s v="Korea"/>
    <s v="LEARNING CLUE"/>
    <s v="wt_[Learning Clue] KOSCOM &amp; Financial institute Education _x000a_- Bluemix IaaS_x000a_- Bluemix PaaS (Blockchain / WATSON IOT / Big Data)"/>
    <x v="6"/>
    <x v="1"/>
    <m/>
    <m/>
    <x v="1"/>
    <x v="10"/>
    <d v="2017-08-31T00:00:00"/>
    <s v="03/16/2017 02:07am"/>
    <x v="3"/>
    <d v="2017-08-31T00:00:00"/>
    <n v="5000"/>
    <n v="5.0000000000000001E-3"/>
    <n v="12"/>
    <s v="03/23/2017 02:31am"/>
    <s v="Stretch"/>
    <x v="3"/>
    <s v="Cloud Unit Services"/>
    <s v="6950-99D SoftLayer on Cloud BU paper (SL for IBM channels)"/>
    <s v="JEONG MIN (Jeong Min) KIM"/>
    <s v="CLOUD1:All Cloud Sales other than to Cloud SPs"/>
    <x v="0"/>
    <m/>
  </r>
  <r>
    <s v="T1-W8QNUTA"/>
    <x v="0"/>
    <s v="DACH"/>
    <s v="Blockchain Helix AG"/>
    <s v="Blockchain-in-a-Box on Bluemix, Migration Ethereum to Hyperledger v 1.0"/>
    <x v="6"/>
    <x v="1"/>
    <m/>
    <m/>
    <x v="1"/>
    <x v="10"/>
    <d v="2017-08-29T00:00:00"/>
    <s v="09/23/2016 10:09am"/>
    <x v="3"/>
    <d v="2017-08-29T00:00:00"/>
    <n v="5000"/>
    <n v="5.0000000000000001E-3"/>
    <n v="1"/>
    <s v="02/19/2017 03:40am"/>
    <s v="NIR"/>
    <x v="3"/>
    <s v="Cloud Developer Service"/>
    <s v="Bluemix Pay As You Go"/>
    <s v="DATA WITHHELD"/>
    <s v="BLUEMIXX:GBS Bluemix Custom Application Services"/>
    <x v="0"/>
    <m/>
  </r>
  <r>
    <s v="E4-61RBT55"/>
    <x v="0"/>
    <s v="DACH"/>
    <s v="Commerzbank AG"/>
    <s v="Bluemix for Commerzbank Blockchain Lab"/>
    <x v="0"/>
    <x v="1"/>
    <m/>
    <m/>
    <x v="2"/>
    <x v="0"/>
    <d v="2017-06-29T00:00:00"/>
    <s v="02/16/2017 08:54am"/>
    <x v="6"/>
    <d v="2017-06-29T00:00:00"/>
    <n v="5000"/>
    <n v="5.0000000000000001E-3"/>
    <n v="12"/>
    <s v="07/06/2017 01:33am"/>
    <s v="Won"/>
    <x v="3"/>
    <s v="Cloud Developer Service"/>
    <s v="Bluemix Public Subscription"/>
    <s v="DATA WITHHELD"/>
    <s v="CLOUD1:All Cloud Sales other than to Cloud SPs"/>
    <x v="0"/>
    <m/>
  </r>
  <r>
    <s v="6P-V7KJCAM"/>
    <x v="6"/>
    <s v="GCG"/>
    <s v="CHINA CONSTRUCTION BANK (ASIA) CORPORATION LIMITED"/>
    <s v="CCB Blockchain pilot on bancassurance"/>
    <x v="0"/>
    <x v="1"/>
    <m/>
    <m/>
    <x v="2"/>
    <x v="0"/>
    <d v="2017-06-30T00:00:00"/>
    <s v="02/16/2017 10:45am"/>
    <x v="6"/>
    <d v="2017-06-30T00:00:00"/>
    <n v="5000"/>
    <n v="5.0000000000000001E-3"/>
    <n v="12"/>
    <s v="07/06/2017 01:32am"/>
    <s v="Won"/>
    <x v="3"/>
    <s v="Cloud Developer Service"/>
    <s v="Bluemix Public Subscription"/>
    <s v="JACKY (Jacky) HUI"/>
    <s v="ISA-BankFS08-Blockchain"/>
    <x v="0"/>
    <m/>
  </r>
  <r>
    <s v="OF-5BK4MKA"/>
    <x v="1"/>
    <s v="US Public"/>
    <s v="BIOGEN IDEC MA, INC."/>
    <s v="Blockchain via Bluemix"/>
    <x v="3"/>
    <x v="1"/>
    <m/>
    <m/>
    <x v="1"/>
    <x v="11"/>
    <d v="2017-07-14T00:00:00"/>
    <s v="09/19/2016 09:08am"/>
    <x v="4"/>
    <d v="2017-07-14T00:00:00"/>
    <n v="5000"/>
    <n v="5.0000000000000001E-3"/>
    <n v="12"/>
    <s v="02/19/2017 03:06am"/>
    <s v="NIR"/>
    <x v="3"/>
    <s v="Cloud Developer Service"/>
    <s v="Bluemix Public Subscription"/>
    <s v="DANIEL M. (Dan) COTTRELL"/>
    <s v="CLOUD1:All Cloud Sales other than to Cloud SPs"/>
    <x v="0"/>
    <m/>
  </r>
  <r>
    <s v="8Q-F7U21H7"/>
    <x v="0"/>
    <s v="DACH"/>
    <s v="Commerzbank AG"/>
    <s v="CBK - Blockchain Hyperledger SVS"/>
    <x v="0"/>
    <x v="1"/>
    <m/>
    <m/>
    <x v="1"/>
    <x v="0"/>
    <d v="2017-07-21T00:00:00"/>
    <s v="06/08/2017 10:53am"/>
    <x v="6"/>
    <d v="2017-09-06T00:00:00"/>
    <n v="5000"/>
    <n v="5.0000000000000001E-3"/>
    <n v="3"/>
    <s v="07/20/2017 01:32am"/>
    <s v="Won"/>
    <x v="3"/>
    <s v="Lab Services"/>
    <s v="BPM and Decision Improvement SW Services"/>
    <s v="DATA WITHHELD"/>
    <s v="NONE:No code/solution involved"/>
    <x v="0"/>
    <m/>
  </r>
  <r>
    <s v="E4-61RBT55"/>
    <x v="0"/>
    <s v="DACH"/>
    <s v="Commerzbank AG"/>
    <s v="Bluemix for Commerzbank Blockchain Lab"/>
    <x v="0"/>
    <x v="1"/>
    <m/>
    <m/>
    <x v="2"/>
    <x v="0"/>
    <d v="2017-06-29T00:00:00"/>
    <s v="02/16/2017 08:54am"/>
    <x v="6"/>
    <d v="2017-06-29T00:00:00"/>
    <n v="5000"/>
    <n v="5.0000000000000001E-3"/>
    <n v="12"/>
    <s v="07/06/2017 01:32am"/>
    <s v="Won"/>
    <x v="3"/>
    <s v="Lab Services"/>
    <s v="Software Services - Bluemix Garage"/>
    <s v="DATA WITHHELD"/>
    <s v="CLOUD1:All Cloud Sales other than to Cloud SPs"/>
    <x v="0"/>
    <m/>
  </r>
  <r>
    <s v="ME-WF1ZLZZ"/>
    <x v="2"/>
    <s v="ASEAN"/>
    <s v="COMMONWEALTH CAPITAL PTE. LTD."/>
    <s v="Blockchain for food traceability"/>
    <x v="2"/>
    <x v="1"/>
    <m/>
    <m/>
    <x v="1"/>
    <x v="3"/>
    <d v="2017-09-06T00:00:00"/>
    <s v="06/08/2017 03:48am"/>
    <x v="1"/>
    <d v="2017-09-30T00:00:00"/>
    <n v="5000"/>
    <n v="5.0000000000000001E-3"/>
    <n v="12"/>
    <s v="06/15/2017 01:32am"/>
    <s v="NIR"/>
    <x v="3"/>
    <s v="Cloud Developer Service"/>
    <m/>
    <s v="NICOLE LI-HWA (Nicole Li-Hwa) CHUA"/>
    <m/>
    <x v="0"/>
    <m/>
  </r>
  <r>
    <s v="MX-55DOJC7"/>
    <x v="2"/>
    <s v="ASEAN"/>
    <s v="COMMONWEALTH CAPITAL PTE. LTD."/>
    <s v="Blockchain"/>
    <x v="2"/>
    <x v="1"/>
    <m/>
    <m/>
    <x v="1"/>
    <x v="3"/>
    <d v="2017-09-06T00:00:00"/>
    <s v="06/08/2017 03:53am"/>
    <x v="1"/>
    <d v="2017-09-30T00:00:00"/>
    <n v="5000"/>
    <n v="5.0000000000000001E-3"/>
    <n v="12"/>
    <s v="06/15/2017 01:32am"/>
    <s v="Stretch"/>
    <x v="3"/>
    <s v="Cloud Developer Service"/>
    <m/>
    <s v="JOLENE FONG MENG (Jolene Fong Meng) SIM"/>
    <m/>
    <x v="0"/>
    <m/>
  </r>
  <r>
    <s v="DG-DM8CZCU"/>
    <x v="0"/>
    <s v="DACH"/>
    <s v="First Data Deutschland GmbH                                           "/>
    <s v="CeBIT17-Security,Analytics-macht sich Gedanken über GDPR; 1. Assessment; 2."/>
    <x v="0"/>
    <x v="1"/>
    <m/>
    <m/>
    <x v="0"/>
    <x v="0"/>
    <d v="2017-10-09T00:00:00"/>
    <d v="2017-03-21T00:00:00"/>
    <x v="1"/>
    <d v="2017-10-09T00:00:00"/>
    <n v="5000"/>
    <n v="5.0000000000000001E-3"/>
    <n v="12"/>
    <d v="2017-04-10T00:00:00"/>
    <s v="NIR"/>
    <x v="0"/>
    <s v="Cog Process Trnsfmtn"/>
    <s v="UNK - Blockchain (CPR)"/>
    <s v="Lenkl, Florian"/>
    <m/>
    <x v="0"/>
    <m/>
  </r>
  <r>
    <s v="04-6JDRBRS"/>
    <x v="0"/>
    <s v="BeNeLux"/>
    <s v="ENEXIS B.V."/>
    <s v="Blockchain project definition 1-day workshop"/>
    <x v="4"/>
    <x v="1"/>
    <m/>
    <m/>
    <x v="2"/>
    <x v="8"/>
    <d v="2017-05-15T00:00:00"/>
    <s v="04/26/2017 07:58am"/>
    <x v="6"/>
    <d v="2017-05-15T00:00:00"/>
    <n v="5000"/>
    <n v="5.0000000000000001E-3"/>
    <n v="1"/>
    <s v="05/11/2017 01:32am"/>
    <s v="Won"/>
    <x v="0"/>
    <s v="Cognitive Process Transformation"/>
    <s v="CPR: Blockchain Consulting"/>
    <s v="Leo (LEO) Dijkstra"/>
    <s v="ISA-999-NoSolutionSold"/>
    <x v="0"/>
    <m/>
  </r>
  <r>
    <s v="0I-4IP9M38"/>
    <x v="0"/>
    <s v="Nordic"/>
    <s v="H&amp;M HENNES &amp; MAURITZ GBC AB"/>
    <s v="H&amp;M Blockchain POC"/>
    <x v="2"/>
    <x v="1"/>
    <m/>
    <m/>
    <x v="0"/>
    <x v="3"/>
    <d v="2017-10-06T00:00:00"/>
    <s v="04/20/2017 03:39am"/>
    <x v="2"/>
    <d v="2017-10-06T00:00:00"/>
    <n v="5000"/>
    <n v="5.0000000000000001E-3"/>
    <n v="3"/>
    <s v="04/27/2017 01:32am"/>
    <s v="NIR"/>
    <x v="0"/>
    <s v="Cognitive Process Transformation"/>
    <s v="CPR: Blockchain Consulting"/>
    <s v="Paul (PAUL) Klick"/>
    <m/>
    <x v="0"/>
    <m/>
  </r>
  <r>
    <s v="9S-M33YASJ"/>
    <x v="0"/>
    <s v="Nordic"/>
    <s v="H&amp;M HENNES &amp; MAURITZ GBC AB"/>
    <s v="H&amp;M Blockchain POC"/>
    <x v="2"/>
    <x v="1"/>
    <m/>
    <m/>
    <x v="1"/>
    <x v="3"/>
    <d v="2017-09-29T00:00:00"/>
    <s v="04/19/2017 09:48am"/>
    <x v="2"/>
    <d v="2017-09-29T00:00:00"/>
    <n v="5000"/>
    <n v="5.0000000000000001E-3"/>
    <n v="3"/>
    <s v="04/20/2017 01:32am"/>
    <s v="NIR"/>
    <x v="0"/>
    <s v="Cognitive Process Transformation"/>
    <s v="CPR: Blockchain Consulting"/>
    <s v="Paul (PAUL) Klick"/>
    <m/>
    <x v="0"/>
    <m/>
  </r>
  <r>
    <s v="DC-6SAMA2S"/>
    <x v="0"/>
    <s v="France"/>
    <s v="SOC AUTEUR COMPOSITEUR EDITEUR MUSIQUE"/>
    <s v="SACEM Block Chain phase 2"/>
    <x v="4"/>
    <x v="1"/>
    <m/>
    <m/>
    <x v="2"/>
    <x v="9"/>
    <d v="2017-05-11T00:00:00"/>
    <s v="04/21/2017 03:23pm"/>
    <x v="6"/>
    <d v="2017-05-11T00:00:00"/>
    <n v="5000"/>
    <n v="5.0000000000000001E-3"/>
    <n v="3"/>
    <s v="07/06/2017 01:33am"/>
    <s v="Won"/>
    <x v="2"/>
    <s v="Infrastructure Services"/>
    <s v="6941-01Q SoftLayer on GTS BU (SL for IBM channels)"/>
    <s v="Marc (MARC) Le Dain"/>
    <s v="ZBLKPOC:HW SP: Blockchain Proof of Concept"/>
    <x v="0"/>
    <m/>
  </r>
  <r>
    <s v="SI-C1HVMNO"/>
    <x v="5"/>
    <s v="Japan"/>
    <s v="SUMITOMO MITSUI BANKING CORPORATION"/>
    <s v="[Bluemix Infrastructure] Blockchain PoC Practical use"/>
    <x v="0"/>
    <x v="1"/>
    <m/>
    <m/>
    <x v="3"/>
    <x v="0"/>
    <d v="2017-03-06T00:00:00"/>
    <s v="03/03/2017 12:52am"/>
    <x v="6"/>
    <d v="2017-03-06T00:00:00"/>
    <n v="4821"/>
    <n v="4.8209999999999998E-3"/>
    <n v="6"/>
    <s v="03/09/2017 01:32am"/>
    <s v="Won"/>
    <x v="3"/>
    <s v="Cloud Unit Services"/>
    <s v="6950-16F IBM Cloud Advisory Svcs, Bluemix Infra (CLD BU)"/>
    <s v="Kumpei (KUMPEI) Zaitsu"/>
    <s v="ASASERVC:Cloud Business Solution (CBS)"/>
    <x v="0"/>
    <m/>
  </r>
  <r>
    <s v="H3-LGTTX0J"/>
    <x v="5"/>
    <s v="Japan"/>
    <s v="DENSO CORPORATION"/>
    <s v="DENSO ADAS Blockchain PoC#1 Cloud platform"/>
    <x v="1"/>
    <x v="1"/>
    <m/>
    <m/>
    <x v="2"/>
    <x v="1"/>
    <d v="2017-05-23T00:00:00"/>
    <s v="05/15/2017 09:06pm"/>
    <x v="6"/>
    <d v="2017-05-31T00:00:00"/>
    <n v="4762"/>
    <n v="4.7619999999999997E-3"/>
    <n v="6"/>
    <s v="05/25/2017 01:32am"/>
    <s v="Won"/>
    <x v="3"/>
    <s v="Cloud Developer Service"/>
    <s v="Bluemix Public Subscription"/>
    <s v="Nobuaki (NOBUAKI) Sugihara"/>
    <s v="ISA-AutoIS04CEXE-CusExpAnalEng, ISA-AutoIS70-ConnectedVehicle"/>
    <x v="0"/>
    <m/>
  </r>
  <r>
    <s v="34-9VOCXHT"/>
    <x v="2"/>
    <s v="ISA"/>
    <s v="COMMERCIAL BANK OF CEYLON PLC"/>
    <s v="IBM Blockchain on Bluemix"/>
    <x v="5"/>
    <x v="1"/>
    <m/>
    <m/>
    <x v="1"/>
    <x v="0"/>
    <d v="2017-09-28T00:00:00"/>
    <s v="04/20/2017 05:59am"/>
    <x v="3"/>
    <d v="2017-09-28T00:00:00"/>
    <n v="4500"/>
    <n v="4.4999999999999997E-3"/>
    <n v="12"/>
    <s v="07/20/2017 01:33am"/>
    <s v="Key stretch"/>
    <x v="13"/>
    <s v="Watson Data Platform"/>
    <s v="Blmx Public for Analytics"/>
    <s v="Poroj (Poroj) Bhuyan"/>
    <s v="BLUEMIXX:GBS Bluemix Custom Application Services"/>
    <x v="0"/>
    <m/>
  </r>
  <r>
    <s v="SY-PUWLE4Z"/>
    <x v="0"/>
    <s v="Nordic"/>
    <s v="KNOWIT SERVICES AS"/>
    <s v="Bluemix/Blockchain."/>
    <x v="6"/>
    <x v="1"/>
    <m/>
    <m/>
    <x v="0"/>
    <x v="10"/>
    <d v="2017-10-18T00:00:00"/>
    <s v="01/23/2017 05:43am"/>
    <x v="3"/>
    <d v="2017-10-18T00:00:00"/>
    <n v="4200"/>
    <n v="4.1999999999999997E-3"/>
    <n v="12"/>
    <s v="07/06/2017 01:32am"/>
    <s v="Stretch"/>
    <x v="3"/>
    <s v="Cloud Developer Service"/>
    <s v="Bluemix Public Subscription"/>
    <s v="Natalie Høiberg (Natalie Høiberg) Aasen"/>
    <s v="CLOUD1:All Cloud Sales other than to Cloud SPs"/>
    <x v="0"/>
    <m/>
  </r>
  <r>
    <s v="W6-YJ4CMU5"/>
    <x v="3"/>
    <s v="SSA"/>
    <s v="ADMINISTRADORA FONDOS DE PENSIONES Y CESANTIA PROTECCION S.A."/>
    <s v="SWGSOP - Protección Bluemix para piloto Blockchain"/>
    <x v="0"/>
    <x v="1"/>
    <m/>
    <m/>
    <x v="3"/>
    <x v="0"/>
    <d v="2017-03-29T00:00:00"/>
    <s v="03/03/2017 04:33pm"/>
    <x v="6"/>
    <d v="2017-03-29T00:00:00"/>
    <n v="4100"/>
    <n v="4.0999999999999995E-3"/>
    <n v="12"/>
    <s v="04/06/2017 01:32am"/>
    <s v="Won"/>
    <x v="3"/>
    <s v="Cloud Developer Service"/>
    <s v="Bluemix Public Subscription"/>
    <s v="SANDRA JIMENA (SANDRA JIMENA) CAMACHO DIAZ"/>
    <s v="ISA-999-NoSolutionSold"/>
    <x v="0"/>
    <m/>
  </r>
  <r>
    <s v="P3-1I16H3K"/>
    <x v="0"/>
    <s v="DACH"/>
    <s v="BASF SE"/>
    <s v="Blockchain Use Case Workshop"/>
    <x v="1"/>
    <x v="1"/>
    <m/>
    <m/>
    <x v="3"/>
    <x v="4"/>
    <d v="2017-02-28T00:00:00"/>
    <s v="01/26/2017 05:42am"/>
    <x v="6"/>
    <d v="2017-02-28T00:00:00"/>
    <n v="4000"/>
    <n v="4.0000000000000001E-3"/>
    <n v="12"/>
    <s v="03/03/2017 04:58am"/>
    <s v="Won"/>
    <x v="3"/>
    <s v="Lab Services"/>
    <s v="Software Services - Bluemix Garage"/>
    <s v="DATA WITHHELD"/>
    <s v="BLKHSBN:HW SP: Blockchain High Sec Bus Netwk Blmix"/>
    <x v="0"/>
    <m/>
  </r>
  <r>
    <s v="I5-YWVHZFG"/>
    <x v="5"/>
    <s v="Japan"/>
    <s v="JAPAN HOUSING FINANCE AGENCY"/>
    <s v="＜HS情報システムズ＞Bluemix利用"/>
    <x v="0"/>
    <x v="1"/>
    <m/>
    <m/>
    <x v="3"/>
    <x v="0"/>
    <d v="2017-03-30T00:00:00"/>
    <s v="01/17/2017 01:30am"/>
    <x v="6"/>
    <d v="2017-03-01T00:00:00"/>
    <n v="4000"/>
    <n v="4.0000000000000001E-3"/>
    <n v="6"/>
    <d v="2017-03-30T00:00:00"/>
    <s v="Won"/>
    <x v="3"/>
    <s v="Cloud Developer Service"/>
    <s v="Bluemix Public Subscription"/>
    <s v="Takayuki (TAKAYUKI) Matsumoto"/>
    <s v="ZBLKPOC:HW SP: Blockchain Proof of Concept"/>
    <x v="0"/>
    <m/>
  </r>
  <r>
    <s v="N3-SFL0G5R"/>
    <x v="0"/>
    <s v="DACH"/>
    <s v="HSH Nordbank AG"/>
    <s v="Umsetzung Blockchain - Schuldscheindarlehen"/>
    <x v="0"/>
    <x v="1"/>
    <m/>
    <m/>
    <x v="2"/>
    <x v="0"/>
    <d v="2017-06-14T00:00:00"/>
    <s v="03/03/2017 10:34am"/>
    <x v="6"/>
    <d v="2017-06-14T00:00:00"/>
    <n v="4000"/>
    <n v="4.0000000000000001E-3"/>
    <n v="12"/>
    <s v="03/31/2017 07:11am"/>
    <s v="Won"/>
    <x v="3"/>
    <s v="Lab Services"/>
    <s v="Software Services - Bluemix Garage"/>
    <s v="DATA WITHHELD"/>
    <s v="ZBLKPOC:HW SP: Blockchain Proof of Concept"/>
    <x v="0"/>
    <m/>
  </r>
  <r>
    <s v="7I-431DQ3Z"/>
    <x v="4"/>
    <s v="MEA"/>
    <s v="THE BEST FUNERAL SOCIETY (PTY) LTD"/>
    <s v="Hollard - Blockchain"/>
    <x v="0"/>
    <x v="1"/>
    <m/>
    <m/>
    <x v="0"/>
    <x v="6"/>
    <d v="2017-12-22T00:00:00"/>
    <s v="06/07/2017 10:50am"/>
    <x v="1"/>
    <d v="2017-12-22T00:00:00"/>
    <n v="3877"/>
    <n v="3.8769999999999998E-3"/>
    <n v="12"/>
    <s v="06/17/2017 01:26pm"/>
    <s v="NIR"/>
    <x v="0"/>
    <s v="Cognitive Process Transformation"/>
    <m/>
    <s v="Tatenda Bernard (Tatenda Bernard) Gatawa"/>
    <s v="ISA-BankFS08-Blockchain"/>
    <x v="0"/>
    <m/>
  </r>
  <r>
    <s v="UL-9XUJEJ2"/>
    <x v="4"/>
    <s v="MEA"/>
    <s v="The Sun Exchange Pty Ltd"/>
    <s v="Blockchain Garage -The Sun Exchange"/>
    <x v="4"/>
    <x v="1"/>
    <m/>
    <m/>
    <x v="1"/>
    <x v="8"/>
    <d v="2017-09-30T00:00:00"/>
    <s v="04/08/2017 08:36pm"/>
    <x v="1"/>
    <d v="2017-09-30T00:00:00"/>
    <n v="3877"/>
    <n v="3.8769999999999998E-3"/>
    <n v="12"/>
    <s v="04/17/2017 05:02pm"/>
    <s v="NIR"/>
    <x v="0"/>
    <s v="Cognitive Process Transformation"/>
    <m/>
    <s v="MOHAMOUD (Mohamoud) EGAL"/>
    <m/>
    <x v="0"/>
    <m/>
  </r>
  <r>
    <s v="QG-4NCVTJS"/>
    <x v="5"/>
    <s v="Japan"/>
    <s v="BANK OF IWATE, LTD., THE"/>
    <s v="Block Chain Step2"/>
    <x v="0"/>
    <x v="1"/>
    <m/>
    <m/>
    <x v="3"/>
    <x v="0"/>
    <d v="2017-01-31T00:00:00"/>
    <s v="12/13/2016 12:12am"/>
    <x v="6"/>
    <d v="2017-01-31T00:00:00"/>
    <n v="3810"/>
    <n v="3.81E-3"/>
    <n v="6"/>
    <s v="02/19/2017 03:11am"/>
    <s v="Won"/>
    <x v="3"/>
    <s v="Cloud Developer Service"/>
    <s v="Bluemix Public Subscription"/>
    <s v="Akio (AKIO) Koike"/>
    <s v="ASASERVC:Cloud Business Solution (CBS), ISA-BankFMFS03PAY-Payments"/>
    <x v="0"/>
    <m/>
  </r>
  <r>
    <s v="B5-BS9A9LJ"/>
    <x v="5"/>
    <s v="Japan"/>
    <s v="YAMAGUCHI FINANCIAL GROUP, INC."/>
    <s v="YMFG BlockChain PoC"/>
    <x v="0"/>
    <x v="1"/>
    <m/>
    <m/>
    <x v="1"/>
    <x v="0"/>
    <d v="2017-09-29T00:00:00"/>
    <s v="09/27/2016 09:45pm"/>
    <x v="0"/>
    <d v="2017-09-29T00:00:00"/>
    <n v="3810"/>
    <n v="3.81E-3"/>
    <n v="12"/>
    <s v="06/29/2017 01:32am"/>
    <s v="NIR"/>
    <x v="3"/>
    <s v="Cloud Developer Service"/>
    <s v="Bluemix Public Subscription"/>
    <s v="Hiroaki (HIROAKI) Omata"/>
    <s v="ASASERVC:Cloud Business Solution (CBS), ISA-BankFMFS03CST-CoreBankMod"/>
    <x v="0"/>
    <m/>
  </r>
  <r>
    <s v="YY-JWZQMVT"/>
    <x v="0"/>
    <s v="France"/>
    <s v="ORANGE"/>
    <s v="Assistance Déploiement et Configuration Blockchain HyperLedger"/>
    <x v="4"/>
    <x v="1"/>
    <m/>
    <m/>
    <x v="2"/>
    <x v="9"/>
    <d v="2017-06-17T00:00:00"/>
    <s v="05/11/2017 10:02am"/>
    <x v="6"/>
    <d v="2017-06-17T00:00:00"/>
    <n v="3780"/>
    <n v="3.7799999999999999E-3"/>
    <n v="8"/>
    <s v="06/29/2017 01:32am"/>
    <s v="Won"/>
    <x v="3"/>
    <s v="Lab Services"/>
    <s v="Manage Solutions SW Services"/>
    <s v="Philippe (PHILIPPE) Colleau"/>
    <s v="NONE:No code/solution involved"/>
    <x v="0"/>
    <m/>
  </r>
  <r>
    <s v="N7-2K6H531"/>
    <x v="5"/>
    <s v="Japan"/>
    <s v="SUMITOMO MITSUI BANKING CORPORATION"/>
    <s v="SMBC Blockchain Practical Use Inspection"/>
    <x v="0"/>
    <x v="0"/>
    <s v="India"/>
    <s v="Delivery In progress"/>
    <x v="3"/>
    <x v="0"/>
    <d v="2017-02-13T00:00:00"/>
    <s v="03/24/2016 08:58pm"/>
    <x v="6"/>
    <d v="2017-02-13T00:00:00"/>
    <n v="3750"/>
    <n v="3.7499999999999999E-3"/>
    <n v="6"/>
    <s v="04/17/2017 04:07am"/>
    <s v="Won"/>
    <x v="3"/>
    <s v="Cloud Developer Service"/>
    <s v="Bluemix Public Subscription"/>
    <s v="Kenji (KENJI) Yamaguchi"/>
    <s v="ISA-BankFMFS03-BackOfficeOps"/>
    <x v="0"/>
    <m/>
  </r>
  <r>
    <s v="N7-2K6H531"/>
    <x v="5"/>
    <s v="Japan"/>
    <s v="SUMITOMO MITSUI BANKING CORPORATION"/>
    <s v="SMBC Blockchain Practical Use Inspection"/>
    <x v="0"/>
    <x v="0"/>
    <s v="India"/>
    <s v="Delivery In progress"/>
    <x v="3"/>
    <x v="0"/>
    <d v="2017-02-13T00:00:00"/>
    <s v="03/24/2016 08:58pm"/>
    <x v="6"/>
    <d v="2017-02-13T00:00:00"/>
    <n v="3750"/>
    <n v="3.7499999999999999E-3"/>
    <n v="6"/>
    <s v="04/17/2017 04:07am"/>
    <s v="Won"/>
    <x v="3"/>
    <s v="Cloud Developer Service"/>
    <s v="Bluemix Public Subscription"/>
    <s v="Kenji (KENJI) Yamaguchi"/>
    <s v="ISA-BankFM-FS03-BackOfficeOps"/>
    <x v="0"/>
    <m/>
  </r>
  <r>
    <s v="2K-LUWSXQM"/>
    <x v="5"/>
    <s v="Japan"/>
    <s v="AEON FINANCIAL SERVICE CO.,LTD."/>
    <s v="blockchain技術検証プロジェクト"/>
    <x v="2"/>
    <x v="1"/>
    <m/>
    <m/>
    <x v="2"/>
    <x v="3"/>
    <d v="2017-06-30T00:00:00"/>
    <s v="01/13/2017 01:31am"/>
    <x v="6"/>
    <d v="2017-07-17T00:00:00"/>
    <n v="3750"/>
    <n v="3.7499999999999999E-3"/>
    <n v="6"/>
    <s v="07/25/2017 07:13am"/>
    <s v="Won"/>
    <x v="3"/>
    <s v="Cloud Developer Service"/>
    <s v="Bluemix Public Subscription"/>
    <s v="Tetsuji (TETSUJI) Sanada"/>
    <s v="ISA-BankFS08-Blockchain"/>
    <x v="0"/>
    <m/>
  </r>
  <r>
    <s v="DD-N8SBFMW"/>
    <x v="5"/>
    <s v="Japan"/>
    <s v="SONY CORPORATION"/>
    <s v="SGED Blockchain PoC"/>
    <x v="1"/>
    <x v="1"/>
    <m/>
    <m/>
    <x v="2"/>
    <x v="2"/>
    <d v="2017-04-21T00:00:00"/>
    <s v="03/22/2017 10:01am"/>
    <x v="6"/>
    <d v="2017-04-21T00:00:00"/>
    <n v="3750"/>
    <n v="3.7499999999999999E-3"/>
    <n v="6"/>
    <s v="04/27/2017 01:31am"/>
    <s v="Won"/>
    <x v="3"/>
    <s v="Cloud Developer Service"/>
    <s v="Bluemix Public Subscription"/>
    <s v="Ken (KEN) Mizugami"/>
    <s v="CLOUD1:All Cloud Sales other than to Cloud SPs"/>
    <x v="0"/>
    <m/>
  </r>
  <r>
    <s v="LZ-9BXB64D"/>
    <x v="5"/>
    <s v="Japan"/>
    <s v="SUMITOMO MITSUI BANKING CORPORATION"/>
    <s v="SMBC Blockchain Practical Use Inspection Phase2"/>
    <x v="0"/>
    <x v="0"/>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0"/>
    <d v="2017-07-27T00:00:00"/>
    <s v="04/13/2016 05:59am"/>
    <x v="6"/>
    <d v="2017-07-31T00:00:00"/>
    <n v="3750"/>
    <n v="3.7499999999999999E-3"/>
    <n v="12"/>
    <s v="07/27/2017 04:23am"/>
    <s v="Won"/>
    <x v="3"/>
    <s v="Cloud Developer Service"/>
    <s v="Bluemix Public Subscription"/>
    <s v="Kenji (KENJI) Yamaguchi"/>
    <s v="ISA-BankFMFS03-BackOfficeOps"/>
    <x v="0"/>
    <m/>
  </r>
  <r>
    <s v="Z4-03ZWNN1"/>
    <x v="5"/>
    <s v="Japan"/>
    <s v="TOYOTA MOTOR CORPORATION"/>
    <s v="TMC HO OTA/Repro Blockchain Application Vertification"/>
    <x v="1"/>
    <x v="1"/>
    <m/>
    <m/>
    <x v="2"/>
    <x v="1"/>
    <d v="2017-05-12T00:00:00"/>
    <s v="04/11/2017 12:38am"/>
    <x v="6"/>
    <d v="2017-05-15T00:00:00"/>
    <n v="3077"/>
    <n v="3.0769999999999999E-3"/>
    <n v="3"/>
    <s v="06/01/2017 01:32am"/>
    <s v="Won"/>
    <x v="3"/>
    <s v="Cloud Unit Services"/>
    <s v="6950-99D SoftLayer on Cloud BU paper (SL for IBM channels)"/>
    <s v="Yin (YIN TUNG) Tung"/>
    <s v="EMBCLOUD:GBS Embedded Cloud"/>
    <x v="0"/>
    <m/>
  </r>
  <r>
    <s v="TP-XVF65PV"/>
    <x v="1"/>
    <s v="US Federal"/>
    <s v="NORTHROP GRUMMAN"/>
    <s v="Northrop- Blockchain for JOMIS/ Brian McElyea"/>
    <x v="1"/>
    <x v="1"/>
    <m/>
    <m/>
    <x v="0"/>
    <x v="1"/>
    <d v="2017-11-17T00:00:00"/>
    <s v="05/16/2017 03:29pm"/>
    <x v="3"/>
    <d v="2017-11-17T00:00:00"/>
    <n v="2700"/>
    <n v="2.6999999999999997E-3"/>
    <n v="12"/>
    <s v="07/13/2017 01:32am"/>
    <s v="Stretch"/>
    <x v="13"/>
    <s v="Watson Data Platform"/>
    <s v="Blmx Public for Analytics"/>
    <s v="BETHY A. (Bethy) HAGAN"/>
    <s v="DEVOPS:DevOps"/>
    <x v="0"/>
    <m/>
  </r>
  <r>
    <s v="KS-KTR0ED8"/>
    <x v="5"/>
    <s v="Japan"/>
    <s v="MIZUHO FINANCIAL GROUP, INC."/>
    <s v="Blockchain POC Bluemix IaaS"/>
    <x v="0"/>
    <x v="0"/>
    <s v="India"/>
    <s v="Delivered and closed."/>
    <x v="2"/>
    <x v="0"/>
    <d v="2017-04-26T00:00:00"/>
    <s v="04/06/2017 05:21am"/>
    <x v="7"/>
    <d v="2017-04-26T00:00:00"/>
    <n v="2571"/>
    <n v="2.5709999999999999E-3"/>
    <n v="3"/>
    <s v="07/18/2017 12:49am"/>
    <s v="Won"/>
    <x v="2"/>
    <s v="Infrastructure Services"/>
    <s v="6941-01Q SoftLayer on GTS BU (SL for IBM channels)"/>
    <s v="Satoshi (SATOSHI) Kondoh"/>
    <s v="CLOUD1:All Cloud Sales other than to Cloud SPs"/>
    <x v="0"/>
    <m/>
  </r>
  <r>
    <s v="OX-OE3A69S"/>
    <x v="0"/>
    <s v="France"/>
    <s v="ORANGE"/>
    <s v="Assistance Installation Blockchain HyperLedger"/>
    <x v="4"/>
    <x v="1"/>
    <m/>
    <m/>
    <x v="2"/>
    <x v="9"/>
    <d v="2017-06-10T00:00:00"/>
    <s v="05/11/2017 09:59am"/>
    <x v="6"/>
    <d v="2017-06-10T00:00:00"/>
    <n v="2520"/>
    <n v="2.5199999999999997E-3"/>
    <n v="8"/>
    <s v="06/29/2017 01:32am"/>
    <s v="Won"/>
    <x v="3"/>
    <s v="Lab Services"/>
    <s v="Manage Solutions SW Services"/>
    <s v="Philippe (PHILIPPE) Colleau"/>
    <s v="NONE:No code/solution involved"/>
    <x v="0"/>
    <m/>
  </r>
  <r>
    <s v="KT-3ZU9ZP8"/>
    <x v="2"/>
    <s v="ASEAN"/>
    <s v="ELECTRONIC GOVERNMENT AGENCY (PUBLIC ORGANIZATION)"/>
    <s v="Blockchain POC Healthcare e-refer"/>
    <x v="3"/>
    <x v="1"/>
    <m/>
    <m/>
    <x v="1"/>
    <x v="12"/>
    <d v="2017-08-30T00:00:00"/>
    <s v="02/16/2017 10:12pm"/>
    <x v="0"/>
    <d v="2017-08-30T00:00:00"/>
    <n v="2500"/>
    <n v="2.5000000000000001E-3"/>
    <n v="12"/>
    <s v="04/13/2017 01:32am"/>
    <s v="At Risk"/>
    <x v="3"/>
    <s v="Cloud Developer Service"/>
    <s v="Bluemix Public Subscription"/>
    <s v="Petchpaitoon (PETCHPAITOON) Krungwong"/>
    <s v="NONE:No code/solution involved"/>
    <x v="0"/>
    <m/>
  </r>
  <r>
    <s v="Q7-V48J7L2"/>
    <x v="1"/>
    <s v="US Communica/CSI"/>
    <s v="CAPGEMINI AMERICA, INC"/>
    <s v="Blockchain - secure network service on Bluemix powered by Z.  F/U to March 2017 CapFS Hackathon results of developing MVP of top concepts."/>
    <x v="6"/>
    <x v="1"/>
    <m/>
    <m/>
    <x v="1"/>
    <x v="10"/>
    <d v="2017-07-17T00:00:00"/>
    <s v="04/07/2017 01:28pm"/>
    <x v="3"/>
    <d v="2017-07-17T00:00:00"/>
    <n v="2500"/>
    <n v="2.5000000000000001E-3"/>
    <n v="1"/>
    <s v="04/13/2017 01:32am"/>
    <s v="Stretch"/>
    <x v="3"/>
    <s v="Cloud Developer Service"/>
    <s v="Bluemix Public Subscription"/>
    <s v="JONATHAN J. (Jon) HAHN"/>
    <s v="CLOUDMSP:Only for sales TO cloud service providers"/>
    <x v="0"/>
    <m/>
  </r>
  <r>
    <s v="AY-FXR0P09"/>
    <x v="1"/>
    <s v="US Communica/CSI"/>
    <s v="CAPGEMINI AMERICA, INC"/>
    <s v="Hackathon for Blockchain - hosted on Skytap - bursting usage ($10k)."/>
    <x v="6"/>
    <x v="1"/>
    <m/>
    <m/>
    <x v="3"/>
    <x v="10"/>
    <d v="2017-03-22T00:00:00"/>
    <s v="02/27/2017 10:53pm"/>
    <x v="6"/>
    <d v="2017-03-22T00:00:00"/>
    <n v="2000"/>
    <n v="2E-3"/>
    <n v="1"/>
    <s v="04/06/2017 01:32am"/>
    <s v="Won"/>
    <x v="3"/>
    <s v="Cloud Unit Services"/>
    <s v="6950-04M IBM Cloud for Skytap Solutions (Cloud BU)"/>
    <s v="JONATHAN J. (Jon) HAHN"/>
    <s v="CLOUDMSP:Only for sales TO cloud service providers"/>
    <x v="0"/>
    <m/>
  </r>
  <r>
    <s v="BE-WV0FUV1"/>
    <x v="0"/>
    <s v="Nordic"/>
    <s v="HYDRO66 SVENSKA AB"/>
    <s v="Blockchain"/>
    <x v="6"/>
    <x v="1"/>
    <m/>
    <m/>
    <x v="1"/>
    <x v="10"/>
    <d v="2017-07-11T00:00:00"/>
    <s v="04/12/2017 11:02am"/>
    <x v="3"/>
    <d v="2017-07-11T00:00:00"/>
    <n v="2000"/>
    <n v="2E-3"/>
    <n v="1"/>
    <s v="06/15/2017 01:32am"/>
    <s v="NIR"/>
    <x v="3"/>
    <s v="Hybrid Integration"/>
    <s v="API Connect"/>
    <s v="M. Morris S. (M MORRIS S) Dorfer"/>
    <s v="ISA-999-NoSolutionSold"/>
    <x v="0"/>
    <m/>
  </r>
  <r>
    <s v="WE-FVHMF31"/>
    <x v="0"/>
    <s v="DACH"/>
    <s v="Stuttgarter Versicherung Holding AG"/>
    <s v="Einführung IBM Bluemix (Watson, Blockchain,...)"/>
    <x v="0"/>
    <x v="1"/>
    <m/>
    <m/>
    <x v="1"/>
    <x v="6"/>
    <d v="2017-09-26T00:00:00"/>
    <s v="10/19/2016 05:03am"/>
    <x v="0"/>
    <d v="2017-09-29T00:00:00"/>
    <n v="2000"/>
    <n v="2E-3"/>
    <n v="1"/>
    <s v="06/29/2017 01:32am"/>
    <s v="Key stretch"/>
    <x v="3"/>
    <s v="Cloud Developer Service"/>
    <s v="Bluemix Pay As You Go"/>
    <s v="DATA WITHHELD"/>
    <s v="BLUEMIXX:GBS Bluemix Custom Application Services"/>
    <x v="0"/>
    <m/>
  </r>
  <r>
    <s v="OB-JJCSZ3Y"/>
    <x v="1"/>
    <s v="US Finance Service"/>
    <s v="Chain"/>
    <s v="Bluemix Infrastructure for blockchain hosting"/>
    <x v="0"/>
    <x v="1"/>
    <m/>
    <m/>
    <x v="0"/>
    <x v="0"/>
    <d v="2017-12-31T00:00:00"/>
    <s v="06/07/2017 09:55am"/>
    <x v="2"/>
    <d v="2017-12-31T00:00:00"/>
    <n v="2000"/>
    <n v="2E-3"/>
    <n v="1"/>
    <s v="07/10/2017 07:51pm"/>
    <s v="NIR"/>
    <x v="3"/>
    <s v="Cloud Developer Service"/>
    <m/>
    <s v="Stephanie C. (Stephanie) Louis"/>
    <s v="CLOUDMSP:Only for sales TO cloud service providers"/>
    <x v="0"/>
    <m/>
  </r>
  <r>
    <s v="3B-7GHNWTN"/>
    <x v="1"/>
    <s v="Canada"/>
    <s v="NEXJ SYSTEMS INC                                                      "/>
    <s v="Blockchain on bluemix - – Patient data privacy chain of custody"/>
    <x v="6"/>
    <x v="1"/>
    <m/>
    <m/>
    <x v="1"/>
    <x v="10"/>
    <d v="2017-09-29T00:00:00"/>
    <d v="2017-04-12T00:00:00"/>
    <x v="1"/>
    <d v="2017-09-29T00:00:00"/>
    <n v="2000"/>
    <n v="2E-3"/>
    <n v="1"/>
    <d v="2017-04-13T00:00:00"/>
    <s v="Stretch"/>
    <x v="0"/>
    <s v="Cog Process Trnsfmtn"/>
    <s v="UNK - Blockchain (CPR)"/>
    <s v="Hopewell, Angela (A.E.)"/>
    <s v="CLOUDMSP"/>
    <x v="0"/>
    <m/>
  </r>
  <r>
    <s v="Z9-MDHGEG9"/>
    <x v="0"/>
    <s v="Italy"/>
    <s v="BIOTEC SRL                                                            "/>
    <s v="Rastreamento Combustível"/>
    <x v="1"/>
    <x v="1"/>
    <m/>
    <m/>
    <x v="0"/>
    <x v="5"/>
    <d v="2017-12-28T00:00:00"/>
    <d v="2017-07-11T00:00:00"/>
    <x v="1"/>
    <d v="2017-12-28T00:00:00"/>
    <n v="1517"/>
    <n v="1.5169999999999999E-3"/>
    <n v="12"/>
    <d v="2017-07-22T00:00:00"/>
    <s v="NIR"/>
    <x v="5"/>
    <s v="Industry Platform"/>
    <s v="UNK - Blockchain Platforms"/>
    <s v="Divito, Alfonso"/>
    <s v="*"/>
    <x v="0"/>
    <m/>
  </r>
  <r>
    <s v="22-Z97XSZ0"/>
    <x v="0"/>
    <s v="DACH"/>
    <s v="Deutsche Lufthansa AG"/>
    <s v="Blockchain for Crew Certification use case - POC"/>
    <x v="2"/>
    <x v="1"/>
    <m/>
    <m/>
    <x v="3"/>
    <x v="7"/>
    <d v="2017-02-10T00:00:00"/>
    <s v="12/19/2016 09:40am"/>
    <x v="6"/>
    <d v="2017-03-19T00:00:00"/>
    <n v="1500"/>
    <n v="1.5E-3"/>
    <n v="3"/>
    <s v="03/16/2017 02:32am"/>
    <s v="Won"/>
    <x v="2"/>
    <s v="Infrastructure Services"/>
    <s v="6941-02T IBM Bluemix Private Cloud Local (GTS BU)"/>
    <s v="DATA WITHHELD"/>
    <s v="ZBLKPOC:HW SP: Blockchain Proof of Concept"/>
    <x v="0"/>
    <m/>
  </r>
  <r>
    <s v="K3-01GAT99"/>
    <x v="0"/>
    <s v="Nordic"/>
    <s v="BANKGIROCENTRALEN BGC AB"/>
    <s v="Bluemix for Blockchain"/>
    <x v="0"/>
    <x v="1"/>
    <m/>
    <m/>
    <x v="2"/>
    <x v="0"/>
    <d v="2017-04-07T00:00:00"/>
    <s v="03/31/2017 05:27am"/>
    <x v="6"/>
    <d v="2017-04-07T00:00:00"/>
    <n v="1100"/>
    <n v="1.0999999999999998E-3"/>
    <n v="12"/>
    <s v="04/13/2017 01:32am"/>
    <s v="Won"/>
    <x v="3"/>
    <s v="Cloud Developer Service"/>
    <s v="Bluemix Public Subscription"/>
    <s v="Jonas (Jonas) Fritz"/>
    <s v="ISA-999-NoSolutionSold"/>
    <x v="0"/>
    <m/>
  </r>
  <r>
    <s v="4L-J49N6YF"/>
    <x v="0"/>
    <s v="France"/>
    <s v="SCHNEIDER ELECTRIC INDUSTRIES SAS"/>
    <s v="PoC Blockchain Supply Chain Barcelona"/>
    <x v="1"/>
    <x v="1"/>
    <m/>
    <m/>
    <x v="3"/>
    <x v="5"/>
    <d v="2017-03-31T00:00:00"/>
    <s v="11/30/2016 05:27am"/>
    <x v="6"/>
    <d v="2017-05-15T00:00:00"/>
    <n v="1000"/>
    <n v="1E-3"/>
    <n v="12"/>
    <s v="05/18/2017 01:32am"/>
    <s v="Won"/>
    <x v="2"/>
    <s v="Infrastructure Services"/>
    <s v="6941-01Q SoftLayer on GTS BU (SL for IBM channels)"/>
    <s v="Bertrand (BERTRAND) Vigneau"/>
    <s v="ASASERVC:Cloud Business Solution (CBS)"/>
    <x v="0"/>
    <m/>
  </r>
  <r>
    <s v="4Y-9XLSK6R"/>
    <x v="1"/>
    <s v="US Finance Service"/>
    <s v="CLS BANK INTERNATIONAL"/>
    <s v="CLS Net (Blockchain)"/>
    <x v="0"/>
    <x v="0"/>
    <s v="India"/>
    <s v="Connected with Account team, to develop &amp; deliver test "/>
    <x v="2"/>
    <x v="0"/>
    <d v="2017-04-27T00:00:00"/>
    <s v="06/20/2016 12:07pm"/>
    <x v="6"/>
    <d v="2017-04-27T00:00:00"/>
    <n v="1000"/>
    <n v="1E-3"/>
    <n v="12"/>
    <s v="04/06/2017 01:32am"/>
    <s v="Won"/>
    <x v="0"/>
    <s v="Cloud Application Innovation"/>
    <s v="CAI Accel App Dev &amp; Integration - Bluemix"/>
    <s v="R. (RACHEL) Lum"/>
    <s v="ASASERVC:Cloud Business Solution (CBS), ISA-BankFS08-Blockchain"/>
    <x v="0"/>
    <m/>
  </r>
  <r>
    <s v="ZH-IXR1RTR"/>
    <x v="0"/>
    <s v="SPGI"/>
    <s v="INSTRA INGENIEROS SL POLIGONO INDUSTRIAL"/>
    <s v="Bluemix Blockchain"/>
    <x v="1"/>
    <x v="1"/>
    <m/>
    <m/>
    <x v="0"/>
    <x v="2"/>
    <d v="2017-12-31T00:00:00"/>
    <s v="06/29/2017 12:01pm"/>
    <x v="3"/>
    <d v="2017-12-31T00:00:00"/>
    <n v="1000"/>
    <n v="1E-3"/>
    <n v="12"/>
    <s v="07/06/2017 01:32am"/>
    <s v="Stretch"/>
    <x v="0"/>
    <s v="Cloud Application Innovation"/>
    <s v="CAI Big Data Srvs Blockchain on Big Data"/>
    <s v="Felix Javier (FELIX JAVIER) Alonso Garcia"/>
    <s v="CLOUDMSP:Only for sales TO cloud service providers"/>
    <x v="0"/>
    <m/>
  </r>
  <r>
    <s v="I3-G8YHX2R"/>
    <x v="0"/>
    <s v="DACH"/>
    <s v="dacadoo SA"/>
    <s v="Blockchain"/>
    <x v="6"/>
    <x v="1"/>
    <m/>
    <m/>
    <x v="0"/>
    <x v="10"/>
    <d v="2017-12-22T00:00:00"/>
    <s v="05/31/2017 10:20am"/>
    <x v="1"/>
    <d v="2017-12-22T00:00:00"/>
    <n v="1000"/>
    <n v="1E-3"/>
    <n v="12"/>
    <s v="06/01/2017 01:32am"/>
    <s v="NIR"/>
    <x v="0"/>
    <s v="Cognitive Process Transformation"/>
    <m/>
    <s v="DATA WITHHELD"/>
    <s v="CLOUDMSP:Only for sales TO cloud service providers"/>
    <x v="0"/>
    <m/>
  </r>
  <r>
    <s v="ZK-UAATG5U"/>
    <x v="1"/>
    <s v="US Industrial"/>
    <s v="SYNCHRONY FINANCIAL"/>
    <s v="Hyper Ledger &amp; Blockchain"/>
    <x v="0"/>
    <x v="1"/>
    <m/>
    <m/>
    <x v="1"/>
    <x v="0"/>
    <d v="2017-09-18T00:00:00"/>
    <s v="06/20/2017 10:25am"/>
    <x v="1"/>
    <d v="2017-09-18T00:00:00"/>
    <n v="1000"/>
    <n v="1E-3"/>
    <n v="12"/>
    <s v="06/22/2017 01:31am"/>
    <s v="Stretch"/>
    <x v="5"/>
    <s v="Industry Platform"/>
    <s v="IBM Support for Hyperledger Fabric"/>
    <s v="Britta (Britta) Winans"/>
    <s v="NONE:No code/solution involved"/>
    <x v="0"/>
    <m/>
  </r>
  <r>
    <s v="LU-SBK7LO5"/>
    <x v="0"/>
    <s v="Italy"/>
    <s v="CREVAL SISTEMI E SERVIZI SCPA"/>
    <s v="Blockchain Bluemix Creval"/>
    <x v="0"/>
    <x v="1"/>
    <m/>
    <m/>
    <x v="0"/>
    <x v="0"/>
    <d v="2017-12-31T00:00:00"/>
    <s v="05/05/2017 01:15pm"/>
    <x v="1"/>
    <d v="2017-12-31T00:00:00"/>
    <n v="1000"/>
    <n v="1E-3"/>
    <n v="12"/>
    <s v="05/11/2017 01:32am"/>
    <s v="NIR"/>
    <x v="5"/>
    <s v="Industry Platform"/>
    <m/>
    <s v="Davide (DAVIDE) Albo"/>
    <s v="BLKHSBN:HW SP: Blockchain High Sec Bus Netwk Blmix"/>
    <x v="0"/>
    <m/>
  </r>
  <r>
    <s v="NB-V4W6O98"/>
    <x v="5"/>
    <s v="Japan"/>
    <s v="SIBJ FINANCIAL GROUP CO. LTD."/>
    <s v="Blockchain System構築"/>
    <x v="0"/>
    <x v="1"/>
    <m/>
    <m/>
    <x v="1"/>
    <x v="0"/>
    <d v="2017-08-30T00:00:00"/>
    <s v="07/19/2017 07:38pm"/>
    <x v="3"/>
    <d v="2017-08-30T00:00:00"/>
    <n v="952"/>
    <n v="9.5199999999999994E-4"/>
    <n v="12"/>
    <s v="07/27/2017 01:32am"/>
    <s v="NIR"/>
    <x v="3"/>
    <s v="Cloud Developer Service"/>
    <s v="Bluemix Pay As You Go"/>
    <s v="Shinji (SHINJI) Suzuki"/>
    <s v="ISA-999-NoSolutionSold"/>
    <x v="0"/>
    <m/>
  </r>
  <r>
    <s v="0Z-P676IEK"/>
    <x v="0"/>
    <s v="BeNeLux"/>
    <s v="Atradius"/>
    <s v="Blockchain Pilot - KYC"/>
    <x v="0"/>
    <x v="1"/>
    <m/>
    <m/>
    <x v="0"/>
    <x v="6"/>
    <d v="2017-12-21T00:00:00"/>
    <s v="07/21/2017 05:45am"/>
    <x v="1"/>
    <d v="2017-12-21T00:00:00"/>
    <n v="800"/>
    <n v="7.9999999999999993E-4"/>
    <n v="9"/>
    <s v="07/27/2017 01:32am"/>
    <s v="NIR"/>
    <x v="0"/>
    <s v="Cognitive Process Transformation"/>
    <m/>
    <s v="F. (FRANS) Kempen"/>
    <s v="ZBLKPOC:HW SP: Blockchain Proof of Concept"/>
    <x v="0"/>
    <m/>
  </r>
  <r>
    <s v="3J-555IBT7"/>
    <x v="2"/>
    <s v="ASEAN"/>
    <s v="THE BANK OF TOKYO-MITSUBISHI UFJ, LTD. SINGAPORE BRANCH"/>
    <s v="Blockchain PaaS solution"/>
    <x v="0"/>
    <x v="1"/>
    <m/>
    <m/>
    <x v="0"/>
    <x v="0"/>
    <d v="2017-11-24T00:00:00"/>
    <s v="05/28/2017 06:36pm"/>
    <x v="1"/>
    <d v="2017-11-24T00:00:00"/>
    <n v="800"/>
    <n v="7.9999999999999993E-4"/>
    <n v="12"/>
    <s v="06/08/2017 01:31am"/>
    <s v="NIR"/>
    <x v="2"/>
    <s v="Infrastructure Services"/>
    <s v="6950-16G GTS MHAS Split for Commerce Managed Hosted"/>
    <s v="JASON CHIN JOO (Jason Chin Joo) TEO"/>
    <s v="CMSGBS:CMSGBS Cloud Managed Services sold throug"/>
    <x v="0"/>
    <m/>
  </r>
  <r>
    <s v="2E-I1RZW7W"/>
    <x v="3"/>
    <s v="Brazil"/>
    <s v="Central de Registro de Direitos Creditórios"/>
    <s v="Blockchain - Garagem IBM"/>
    <x v="0"/>
    <x v="1"/>
    <m/>
    <m/>
    <x v="1"/>
    <x v="0"/>
    <d v="2017-07-28T00:00:00"/>
    <s v="02/16/2017 09:56am"/>
    <x v="1"/>
    <d v="2017-07-28T00:00:00"/>
    <n v="606"/>
    <n v="6.0599999999999998E-4"/>
    <n v="36"/>
    <s v="07/22/2017 11:44am"/>
    <s v="Key stretch"/>
    <x v="2"/>
    <s v="Infrastructure Services"/>
    <s v="6950-16G GTS MHAS Split for Commerce Managed Hosted"/>
    <s v="EDUARDO (EDUARDO) KANAGUSKU"/>
    <m/>
    <x v="0"/>
    <m/>
  </r>
  <r>
    <s v="YH-UOJ42A7"/>
    <x v="5"/>
    <s v="Japan"/>
    <s v="TOKYO STOCK EXCHANGE, INC."/>
    <s v="BlockChain検証"/>
    <x v="0"/>
    <x v="1"/>
    <m/>
    <m/>
    <x v="3"/>
    <x v="0"/>
    <d v="2017-03-31T00:00:00"/>
    <s v="01/03/2017 11:42pm"/>
    <x v="6"/>
    <d v="2017-03-31T00:00:00"/>
    <n v="507"/>
    <n v="5.0699999999999996E-4"/>
    <n v="12"/>
    <s v="04/15/2017 06:01pm"/>
    <s v="Won"/>
    <x v="16"/>
    <s v="Collaboration Solutions"/>
    <s v="ESS: Connections Cloud S2 (SaaS)"/>
    <s v="Manami (MANAMI) Hashimoto"/>
    <s v="EMBSOCAL:GBS Embedded Social Business"/>
    <x v="0"/>
    <m/>
  </r>
  <r>
    <s v="YH-UOJ42A7"/>
    <x v="5"/>
    <s v="Japan"/>
    <s v="TOKYO STOCK EXCHANGE, INC."/>
    <s v="BlockChain検証"/>
    <x v="0"/>
    <x v="1"/>
    <m/>
    <m/>
    <x v="3"/>
    <x v="0"/>
    <d v="2017-03-31T00:00:00"/>
    <s v="01/03/2017 11:42pm"/>
    <x v="6"/>
    <d v="2017-03-31T00:00:00"/>
    <n v="507"/>
    <n v="5.0699999999999996E-4"/>
    <n v="12"/>
    <s v="04/15/2017 06:04pm"/>
    <s v="Won"/>
    <x v="16"/>
    <s v="Collaboration Solutions"/>
    <s v="ESS: Connections Cloud S2 (SaaS)"/>
    <s v="Manami (MANAMI) Hashimoto"/>
    <s v="EMBSOCAL:GBS Embedded Social Business"/>
    <x v="0"/>
    <m/>
  </r>
  <r>
    <s v="8K-163RFFG"/>
    <x v="0"/>
    <s v="DACH"/>
    <s v="Schenker AG"/>
    <s v="BLOCKCHAIN Pilot Project (4P-4YBA9J7 Folgeprojekt)"/>
    <x v="2"/>
    <x v="1"/>
    <m/>
    <m/>
    <x v="0"/>
    <x v="7"/>
    <d v="2017-11-17T00:00:00"/>
    <s v="05/08/2017 05:27am"/>
    <x v="3"/>
    <d v="2017-11-20T00:00:00"/>
    <n v="500"/>
    <n v="5.0000000000000001E-4"/>
    <n v="6"/>
    <s v="07/06/2017 01:32am"/>
    <s v="NIR"/>
    <x v="0"/>
    <s v="Cognitive Process Transformation"/>
    <s v="CPR: Blockchain Consulting"/>
    <s v="DATA WITHHELD"/>
    <s v="ISA-T&amp;TDS21-CoreSysTransf"/>
    <x v="0"/>
    <m/>
  </r>
  <r>
    <s v="8B-ASEDPNP"/>
    <x v="3"/>
    <s v="Brazil"/>
    <s v="China Telecom Corporation Limited Guangdong Telecom Company"/>
    <s v="Blockchain"/>
    <x v="2"/>
    <x v="1"/>
    <m/>
    <m/>
    <x v="0"/>
    <x v="3"/>
    <d v="2017-12-29T00:00:00"/>
    <s v="07/18/2017 03:07am"/>
    <x v="1"/>
    <d v="2017-12-29T00:00:00"/>
    <n v="500"/>
    <n v="5.0000000000000001E-4"/>
    <n v="12"/>
    <s v="07/20/2017 01:32am"/>
    <s v="NIR"/>
    <x v="0"/>
    <s v="Cognitive Process Transformation"/>
    <s v="CPR: Blockchain Consulting"/>
    <s v="NAN HUI (NAN HUI) LIN"/>
    <m/>
    <x v="0"/>
    <m/>
  </r>
  <r>
    <s v="SZ-LDR9HNM"/>
    <x v="1"/>
    <s v="US Finance Service"/>
    <s v="INOVANT LLC"/>
    <s v="Blockchain"/>
    <x v="0"/>
    <x v="1"/>
    <m/>
    <m/>
    <x v="0"/>
    <x v="0"/>
    <d v="2017-10-30T00:00:00"/>
    <s v="01/30/2017 12:29pm"/>
    <x v="3"/>
    <d v="2017-10-30T00:00:00"/>
    <n v="500"/>
    <n v="5.0000000000000001E-4"/>
    <n v="1"/>
    <s v="07/06/2017 01:32am"/>
    <s v="Stretch"/>
    <x v="4"/>
    <s v="IBM Z"/>
    <s v="Linux on IBM Z"/>
    <s v="Christina R. (Christa) Dyck"/>
    <s v="BLKHSBN:HW SP: Blockchain High Sec Bus Netwk Blmix, ZBLKPOC:HW SP: Blockchain Proof of Concept"/>
    <x v="0"/>
    <m/>
  </r>
  <r>
    <s v="Q1-A2M756N"/>
    <x v="0"/>
    <s v="BeNeLux"/>
    <s v="Atradius"/>
    <s v="Blockchain POC - KYC"/>
    <x v="0"/>
    <x v="1"/>
    <m/>
    <m/>
    <x v="0"/>
    <x v="6"/>
    <d v="2017-10-19T00:00:00"/>
    <s v="07/21/2017 04:59am"/>
    <x v="1"/>
    <d v="2017-10-19T00:00:00"/>
    <n v="400"/>
    <n v="3.9999999999999996E-4"/>
    <n v="5"/>
    <s v="07/27/2017 01:32am"/>
    <s v="NIR"/>
    <x v="0"/>
    <s v="Cognitive Process Transformation"/>
    <m/>
    <s v="F. (FRANS) Kempen"/>
    <s v="ZBLKPOC:HW SP: Blockchain Proof of Concept"/>
    <x v="0"/>
    <m/>
  </r>
  <r>
    <s v="55-QPE8OWL"/>
    <x v="2"/>
    <s v="Korea"/>
    <s v="CREDU CO .LTD"/>
    <s v="[MULTICAMPUS] Cloud Advisory Services (KLAB) for Blockchain on SoftLayer (IBM1395731)_x000a__x000a_- KRC12266 / KR10191(SoftLayer) / TBD(CAS)"/>
    <x v="6"/>
    <x v="1"/>
    <m/>
    <m/>
    <x v="1"/>
    <x v="10"/>
    <d v="2017-07-26T00:00:00"/>
    <s v="07/13/2017 01:26am"/>
    <x v="7"/>
    <d v="2017-07-26T00:00:00"/>
    <n v="400"/>
    <n v="3.9999999999999996E-4"/>
    <n v="12"/>
    <s v="07/27/2017 01:32am"/>
    <s v="Won"/>
    <x v="3"/>
    <s v="Cloud Unit Services"/>
    <s v="6950-99D SoftLayer on Cloud BU paper (SL for IBM channels)"/>
    <s v="JEONG MIN (Jeong Min) KIM"/>
    <s v="CLOUD1:All Cloud Sales other than to Cloud SPs"/>
    <x v="0"/>
    <m/>
  </r>
  <r>
    <s v="PH-IOP0A1G"/>
    <x v="0"/>
    <s v="UKI"/>
    <s v="H M REVENUE &amp; CUSTOMS"/>
    <s v="Blockchain"/>
    <x v="3"/>
    <x v="1"/>
    <m/>
    <m/>
    <x v="1"/>
    <x v="12"/>
    <d v="2017-09-29T00:00:00"/>
    <s v="06/16/2017 10:32am"/>
    <x v="1"/>
    <d v="2017-09-29T00:00:00"/>
    <n v="388"/>
    <n v="3.88E-4"/>
    <n v="36"/>
    <s v="06/27/2017 10:55am"/>
    <s v="Stretch"/>
    <x v="3"/>
    <s v="Cloud Developer Service"/>
    <m/>
    <s v="Keith (KEITH) Furlong"/>
    <s v="UNIGMMS:CLD&amp;COG: Gov, mgmt, monitoring, security"/>
    <x v="0"/>
    <m/>
  </r>
  <r>
    <s v="QT-1YCRT7G"/>
    <x v="0"/>
    <s v="UKI"/>
    <s v="WAITROSE LTD"/>
    <s v="NRF - BlockChain - Food Provenance, and Traceability"/>
    <x v="2"/>
    <x v="1"/>
    <m/>
    <m/>
    <x v="1"/>
    <x v="3"/>
    <d v="2017-09-29T00:00:00"/>
    <s v="02/03/2017 12:46pm"/>
    <x v="3"/>
    <d v="2017-09-29T00:00:00"/>
    <n v="300"/>
    <n v="2.9999999999999997E-4"/>
    <n v="12"/>
    <s v="05/08/2017 11:44am"/>
    <s v="Stretch"/>
    <x v="0"/>
    <s v="Cloud Application Innovation"/>
    <s v="CAI Accel App Dev &amp; Integration - Bluemix"/>
    <s v="J. D. (JONATHAN) Glencross"/>
    <s v="NONE:No code/solution involved"/>
    <x v="0"/>
    <m/>
  </r>
  <r>
    <s v="5I-KXZTO5C"/>
    <x v="0"/>
    <s v="Nordic"/>
    <s v="ARBEIDS- OG VELFERDSETATEN"/>
    <s v="NAV Blockchain"/>
    <x v="3"/>
    <x v="1"/>
    <m/>
    <m/>
    <x v="0"/>
    <x v="12"/>
    <d v="2017-10-18T00:00:00"/>
    <s v="07/03/2017 03:58am"/>
    <x v="3"/>
    <d v="2017-11-30T00:00:00"/>
    <n v="300"/>
    <n v="2.9999999999999997E-4"/>
    <n v="4"/>
    <s v="07/06/2017 01:32am"/>
    <s v="NIR"/>
    <x v="0"/>
    <s v="Cognitive Process Transformation"/>
    <s v="CPR: Blockchain Consulting"/>
    <s v="Ole Morten (Ole Morten) Boldevin"/>
    <s v="ISA-GovtPG30-SocialPrograms"/>
    <x v="0"/>
    <m/>
  </r>
  <r>
    <s v="3E-TNL9T6B"/>
    <x v="0"/>
    <s v="DACH"/>
    <s v="ERGO Versicherungsgruppe AG"/>
    <s v="Blockchain Project"/>
    <x v="0"/>
    <x v="1"/>
    <m/>
    <m/>
    <x v="0"/>
    <x v="6"/>
    <d v="2017-12-29T00:00:00"/>
    <s v="05/03/2017 12:35pm"/>
    <x v="3"/>
    <d v="2017-12-29T00:00:00"/>
    <n v="250"/>
    <n v="2.5000000000000001E-4"/>
    <n v="12"/>
    <s v="07/06/2017 01:31am"/>
    <s v="Stretch"/>
    <x v="0"/>
    <s v="Cognitive Process Transformation"/>
    <s v="CPR: Blockchain - Apple"/>
    <s v="DATA WITHHELD"/>
    <s v="EMBAPPLE:GBS Mobile First Alliance, EMBMOBLE:GBS Embedded Mobile, ISA-999-NoSolutionSold"/>
    <x v="0"/>
    <m/>
  </r>
  <r>
    <s v="55-PIA9ANN"/>
    <x v="0"/>
    <s v="DACH"/>
    <s v="Commerzbank AG"/>
    <s v="ECM Blockchain End-to-End Zertifikategeschaeft - Machbarkeitsuntersuchung/POC"/>
    <x v="0"/>
    <x v="1"/>
    <m/>
    <m/>
    <x v="1"/>
    <x v="0"/>
    <d v="2017-09-29T00:00:00"/>
    <s v="10/28/2016 10:04am"/>
    <x v="3"/>
    <d v="2017-09-29T00:00:00"/>
    <n v="200"/>
    <n v="1.9999999999999998E-4"/>
    <n v="12"/>
    <s v="04/20/2017 01:32am"/>
    <s v="NIR"/>
    <x v="0"/>
    <s v="Cognitive Process Transformation"/>
    <s v="CPR: Blockchain Consulting"/>
    <s v="DATA WITHHELD"/>
    <s v="ZBLKPOC:HW SP: Blockchain Proof of Concept"/>
    <x v="0"/>
    <m/>
  </r>
  <r>
    <s v="WS-VKQWPVE"/>
    <x v="0"/>
    <s v="UKI"/>
    <s v="VODAFONE"/>
    <s v="Blockchain for Vodafone Supply Chain"/>
    <x v="4"/>
    <x v="1"/>
    <m/>
    <m/>
    <x v="0"/>
    <x v="9"/>
    <d v="2017-10-02T00:00:00"/>
    <s v="04/06/2017 06:08am"/>
    <x v="3"/>
    <d v="2017-10-02T00:00:00"/>
    <n v="155"/>
    <n v="1.55E-4"/>
    <n v="12"/>
    <s v="07/06/2017 01:32am"/>
    <s v="Stretch"/>
    <x v="0"/>
    <s v="Cloud Application Innovation"/>
    <s v="CAI Big Data Srvs Blockchain on Big Data"/>
    <s v="P. (Pete) Crouch"/>
    <s v="BLKHSBN:HW SP: Blockchain High Sec Bus Netwk Blmix, ISA-TMECS04-SystemsTransf"/>
    <x v="0"/>
    <m/>
  </r>
  <r>
    <s v="5E-W2RM6MK"/>
    <x v="0"/>
    <s v="DACH"/>
    <s v="Kuehne + Nagel (AG + Co.) KG"/>
    <s v="Blockchain"/>
    <x v="2"/>
    <x v="1"/>
    <m/>
    <m/>
    <x v="0"/>
    <x v="7"/>
    <d v="2017-11-01T00:00:00"/>
    <s v="09/12/2016 05:55am"/>
    <x v="1"/>
    <d v="2017-11-01T00:00:00"/>
    <n v="151"/>
    <n v="1.5099999999999998E-4"/>
    <n v="12"/>
    <s v="01/22/2017 06:37am"/>
    <s v="Stretch"/>
    <x v="3"/>
    <s v="Lab Services"/>
    <s v="Software Services - Bluemix Garage"/>
    <s v="DATA WITHHELD"/>
    <s v="ISA-BankFMFS03-BackOfficeOps"/>
    <x v="0"/>
    <m/>
  </r>
  <r>
    <s v="BM-TBHPT3Z"/>
    <x v="0"/>
    <s v="BeNeLux"/>
    <s v="Koopman Logistics Group BV                                            "/>
    <s v="Blockcahin POC extension to Leaseplan"/>
    <x v="0"/>
    <x v="1"/>
    <m/>
    <m/>
    <x v="0"/>
    <x v="0"/>
    <d v="2017-10-17T00:00:00"/>
    <d v="2017-07-19T00:00:00"/>
    <x v="1"/>
    <d v="2017-10-17T00:00:00"/>
    <n v="150"/>
    <n v="1.4999999999999999E-4"/>
    <n v="2"/>
    <d v="2017-07-20T00:00:00"/>
    <s v="NIR"/>
    <x v="0"/>
    <s v="Cog Process Trnsfmtn"/>
    <s v="UNK - Blockchain (CPR)"/>
    <s v="Schouten, M (Michiel)"/>
    <s v="ZBLKPOC"/>
    <x v="0"/>
    <m/>
  </r>
  <r>
    <s v="NW-3YJ8ZSM"/>
    <x v="4"/>
    <s v="MEA"/>
    <s v="SA RESERVE BANK"/>
    <s v="Blockchain Proof of Concept for digitization of customs records"/>
    <x v="0"/>
    <x v="1"/>
    <m/>
    <m/>
    <x v="0"/>
    <x v="0"/>
    <d v="2017-12-12T00:00:00"/>
    <s v="04/18/2017 07:50am"/>
    <x v="1"/>
    <d v="2017-12-12T00:00:00"/>
    <n v="100"/>
    <n v="9.9999999999999991E-5"/>
    <n v="12"/>
    <s v="04/20/2017 01:32am"/>
    <s v="Stretch"/>
    <x v="0"/>
    <s v="Cognitive Process Transformation"/>
    <m/>
    <s v="NARUSHA (Chantelle) GOVENDER"/>
    <s v="ISA-GovtPG73-Tax/RevMgmt"/>
    <x v="0"/>
    <m/>
  </r>
  <r>
    <s v="XQ-IM6SV4G"/>
    <x v="2"/>
    <s v="ASEAN"/>
    <s v="THE STOCK EXCHANGE OF THAILAND"/>
    <s v="Blockchain - ZBLKPOC for an Hyper-Ledger (On-prem)"/>
    <x v="0"/>
    <x v="1"/>
    <m/>
    <m/>
    <x v="0"/>
    <x v="0"/>
    <d v="2017-12-29T00:00:00"/>
    <s v="12/20/2016 11:18pm"/>
    <x v="1"/>
    <d v="2017-12-29T00:00:00"/>
    <n v="100"/>
    <n v="9.9999999999999991E-5"/>
    <n v="1"/>
    <s v="07/17/2017 03:33am"/>
    <s v="Stretch"/>
    <x v="4"/>
    <s v="IBM Z"/>
    <m/>
    <s v="CHUTIMA (Chutima) KUMNERDCHUTRAKUL"/>
    <s v="NONE:No code/solution involved"/>
    <x v="0"/>
    <m/>
  </r>
  <r>
    <s v="MH-C8T5MSR"/>
    <x v="2"/>
    <s v="ANZ"/>
    <s v="AUSTRALIAN SECURITIES &amp; INVESTMENTS COMMISSION"/>
    <s v="ASIC Blockchain POC"/>
    <x v="3"/>
    <x v="1"/>
    <m/>
    <m/>
    <x v="1"/>
    <x v="12"/>
    <d v="2017-09-11T00:00:00"/>
    <s v="04/27/2017 04:55am"/>
    <x v="1"/>
    <d v="2017-09-11T00:00:00"/>
    <n v="93"/>
    <n v="9.2999999999999997E-5"/>
    <n v="2"/>
    <s v="05/04/2017 01:32am"/>
    <s v="NIR"/>
    <x v="0"/>
    <s v="Cognitive Process Transformation"/>
    <s v="CPR: Blockchain Consulting"/>
    <s v="James Alexander (James Alexander) Spooner"/>
    <s v="ZBLKPOC:HW SP: Blockchain Proof of Concept"/>
    <x v="0"/>
    <m/>
  </r>
  <r>
    <s v="KH-FA109OC"/>
    <x v="2"/>
    <s v="ANZ"/>
    <s v="NSW TREASURY"/>
    <s v="NSW Treasury Blockchain POC"/>
    <x v="3"/>
    <x v="1"/>
    <m/>
    <m/>
    <x v="1"/>
    <x v="12"/>
    <d v="2017-08-23T00:00:00"/>
    <s v="04/27/2017 03:42am"/>
    <x v="3"/>
    <d v="2017-08-23T00:00:00"/>
    <n v="93"/>
    <n v="9.2999999999999997E-5"/>
    <n v="12"/>
    <s v="07/14/2017 03:07am"/>
    <s v="Stretch"/>
    <x v="0"/>
    <s v="Cognitive Process Transformation"/>
    <s v="CPR: Blockchain Consulting"/>
    <s v="James Alexander (James Alexander) Spooner"/>
    <s v="ISA-GovtPG73-Tax/RevMgmt, ZBLKPOC:HW SP: Blockchain Proof of Concept"/>
    <x v="0"/>
    <m/>
  </r>
  <r>
    <s v="Q5-68LY3NN"/>
    <x v="1"/>
    <s v="US Distribution"/>
    <s v="UNILEVER"/>
    <s v="BMX Blockchain Garage"/>
    <x v="2"/>
    <x v="1"/>
    <m/>
    <m/>
    <x v="1"/>
    <x v="3"/>
    <d v="2017-09-14T00:00:00"/>
    <s v="06/13/2017 01:56pm"/>
    <x v="1"/>
    <d v="2017-09-14T00:00:00"/>
    <n v="20"/>
    <n v="1.9999999999999998E-5"/>
    <n v="1"/>
    <s v="06/15/2017 01:32am"/>
    <s v="Stretch"/>
    <x v="3"/>
    <s v="Cloud Developer Service"/>
    <m/>
    <s v="DAVID H. (David) WRIGHT"/>
    <s v="ZBLKPOC:HW SP: Blockchain Proof of Concept"/>
    <x v="0"/>
    <m/>
  </r>
  <r>
    <s v="XI-8THL4VU"/>
    <x v="1"/>
    <s v="US Distribution"/>
    <s v="MARRIOTT INTERNATIONAL, INC."/>
    <s v="Marriott - Loyalty Blockchain."/>
    <x v="2"/>
    <x v="1"/>
    <m/>
    <m/>
    <x v="0"/>
    <x v="7"/>
    <d v="2017-12-29T00:00:00"/>
    <s v="07/24/2017 09:28am"/>
    <x v="1"/>
    <d v="2017-12-29T00:00:00"/>
    <n v="10"/>
    <n v="9.9999999999999991E-6"/>
    <n v="12"/>
    <s v="07/27/2017 01:32am"/>
    <s v="NIR"/>
    <x v="5"/>
    <s v="Industry Platform"/>
    <m/>
    <s v="Jonathan C. (Jonathan) Thwaites"/>
    <m/>
    <x v="0"/>
    <m/>
  </r>
  <r>
    <s v="J0-S0KQCJ4"/>
    <x v="0"/>
    <s v="UKI"/>
    <s v="DEPARTMENT FOR WORK AND PENSIONS"/>
    <s v="Blockchain opportunity (KYC)"/>
    <x v="3"/>
    <x v="1"/>
    <m/>
    <m/>
    <x v="0"/>
    <x v="12"/>
    <d v="2017-11-01T00:00:00"/>
    <s v="06/23/2017 11:20am"/>
    <x v="1"/>
    <d v="2017-11-01T00:00:00"/>
    <n v="10"/>
    <n v="9.9999999999999991E-6"/>
    <n v="1"/>
    <s v="06/29/2017 01:32am"/>
    <s v="NIR"/>
    <x v="0"/>
    <s v="Cloud Application Innovation"/>
    <s v="CAI Accel App Dev &amp; Integration - Private Cloud"/>
    <s v="M. (Matt) Pickersgill"/>
    <s v="ISA-GovtPG30-SocialPrograms"/>
    <x v="0"/>
    <m/>
  </r>
  <r>
    <s v="GI-SSP867A"/>
    <x v="1"/>
    <s v="US Federal"/>
    <s v="US DEPT OF JUSTICE                                                    "/>
    <s v="FBI NCIC 3rd Generation"/>
    <x v="3"/>
    <x v="1"/>
    <m/>
    <m/>
    <x v="1"/>
    <x v="12"/>
    <d v="2017-09-27T00:00:00"/>
    <d v="2017-02-10T00:00:00"/>
    <x v="3"/>
    <d v="2017-09-27T00:00:00"/>
    <n v="1"/>
    <n v="9.9999999999999995E-7"/>
    <n v="12"/>
    <d v="2017-07-19T00:00:00"/>
    <s v="Stretch"/>
    <x v="0"/>
    <s v="Cloud App Innov"/>
    <s v="CAI Big Data Srvs Blockchain on Big Data"/>
    <s v="Pedowitz, Daniel H."/>
    <s v="AGILE"/>
    <x v="0"/>
    <m/>
  </r>
  <r>
    <s v="CU-NTK8BP9"/>
    <x v="1"/>
    <s v="US Distribution"/>
    <s v="KRAFT FOODS INC."/>
    <s v="CAAG: Blockchain for Transportation Visibility PoC"/>
    <x v="2"/>
    <x v="1"/>
    <m/>
    <m/>
    <x v="0"/>
    <x v="3"/>
    <d v="2017-10-27T00:00:00"/>
    <s v="04/03/2017 01:36pm"/>
    <x v="3"/>
    <d v="2017-10-27T00:00:00"/>
    <n v="1"/>
    <n v="9.9999999999999995E-7"/>
    <n v="12"/>
    <s v="06/11/2017 11:58pm"/>
    <s v="NIR"/>
    <x v="0"/>
    <s v="Cognitive Process Transformation"/>
    <s v="CBDS: Analytics - Cognitive Garage"/>
    <s v="SHAWCHIN I. (Shawchin) CHIU"/>
    <s v="DEVOPS:DevOps"/>
    <x v="0"/>
    <m/>
  </r>
  <r>
    <s v="UE-BW1IJED"/>
    <x v="0"/>
    <s v="DACH"/>
    <s v="DB Systel GmbH"/>
    <s v="Blockchain Engagements resultierend aus Innovation Council vom 22.05.17 im Watson IOT Center._x000a_Ursprünglicher Inhalt (Blockchain Pilotprojekt &quot;interne Leistungsverrechnung / internal accounting for services im Rahmen des DB ValueIT Programms&quot;) wurde mit später eröffneter Oppty IX-SGOJ2LS gewonnen."/>
    <x v="2"/>
    <x v="1"/>
    <m/>
    <m/>
    <x v="1"/>
    <x v="7"/>
    <d v="2017-08-31T00:00:00"/>
    <s v="02/22/2017 11:56am"/>
    <x v="0"/>
    <d v="2017-08-31T00:00:00"/>
    <n v="1"/>
    <n v="9.9999999999999995E-7"/>
    <n v="12"/>
    <s v="07/20/2017 01:33am"/>
    <s v="Stretch"/>
    <x v="0"/>
    <s v="Cognitive Process Transformation"/>
    <s v="CPR: Blockchain Consulting"/>
    <s v="DATA WITHHELD"/>
    <s v="ISA-T&amp;TDS27-OpsPlan&amp;Opt"/>
    <x v="0"/>
    <m/>
  </r>
  <r>
    <s v="JE-C5HBF1T"/>
    <x v="0"/>
    <s v="UKI"/>
    <s v="BP OIL INTERNATIONAL LTD"/>
    <s v="L01303 - Blockchain for AIR BP central associates"/>
    <x v="1"/>
    <x v="1"/>
    <m/>
    <m/>
    <x v="0"/>
    <x v="4"/>
    <d v="2017-10-31T00:00:00"/>
    <s v="04/28/2017 05:39am"/>
    <x v="1"/>
    <d v="2017-10-31T00:00:00"/>
    <n v="1"/>
    <n v="9.9999999999999995E-7"/>
    <n v="12"/>
    <s v="07/04/2017 08:00am"/>
    <s v="Stretch"/>
    <x v="0"/>
    <s v="Cognitive Process Transformation"/>
    <s v="CPR: Blockchain Consulting"/>
    <s v="Mukul (MUKUL) Srivastava"/>
    <s v="ISA-C&amp;PIS21-MidDownstreamPetro"/>
    <x v="0"/>
    <m/>
  </r>
  <r>
    <s v="AH-QTBR6VE"/>
    <x v="0"/>
    <s v="UKI"/>
    <s v="BP OIL INTERNATIONAL LTD"/>
    <s v="L01303 - Intercompany Block Chain solution"/>
    <x v="1"/>
    <x v="0"/>
    <s v="India"/>
    <s v="CIC India team is engaged in developing a PoC on inter Company recon."/>
    <x v="1"/>
    <x v="4"/>
    <d v="2017-09-28T00:00:00"/>
    <s v="04/27/2017 05:32am"/>
    <x v="3"/>
    <d v="2017-09-28T00:00:00"/>
    <n v="1"/>
    <n v="9.9999999999999995E-7"/>
    <n v="12"/>
    <s v="07/06/2017 01:33am"/>
    <s v="Stretch"/>
    <x v="0"/>
    <s v="Cognitive Process Transformation"/>
    <s v="CPR: Blockchain Consulting"/>
    <s v="Stephen (Stephen) Williamson"/>
    <s v="ISA-C&amp;PIS21-MidDownstreamPetro"/>
    <x v="0"/>
    <m/>
  </r>
  <r>
    <s v="H6-GC27JTI"/>
    <x v="1"/>
    <s v="US Finance Service"/>
    <s v="AMERICAN INTERNATIONAL GROUP, INC."/>
    <s v="Blockchain for trade finance insurance"/>
    <x v="0"/>
    <x v="1"/>
    <m/>
    <m/>
    <x v="1"/>
    <x v="6"/>
    <d v="2017-09-01T00:00:00"/>
    <s v="03/09/2017 10:18am"/>
    <x v="3"/>
    <d v="2017-11-09T00:00:00"/>
    <n v="1"/>
    <n v="9.9999999999999995E-7"/>
    <n v="12"/>
    <s v="04/20/2017 01:32am"/>
    <s v="NIR"/>
    <x v="0"/>
    <s v="Cognitive Process Transformation"/>
    <s v="CPR: Blockchain Consulting"/>
    <s v="DAVID S. (Dave) BRAUNSTEIN"/>
    <s v="ISA-InsFS23-FrntOfficeTransf"/>
    <x v="0"/>
    <m/>
  </r>
  <r>
    <s v="YC-2F87MJK"/>
    <x v="1"/>
    <s v="US Finance Service"/>
    <s v="AMERICAN INTERNATIONAL GROUPINC"/>
    <s v="Blockchain for Parametric Weather Insurance"/>
    <x v="0"/>
    <x v="0"/>
    <s v="US Garage &amp; IRL"/>
    <s v="US Garage is involved"/>
    <x v="1"/>
    <x v="6"/>
    <d v="2017-08-18T00:00:00"/>
    <s v="01/12/2017 11:59am"/>
    <x v="3"/>
    <d v="2017-08-18T00:00:00"/>
    <n v="1"/>
    <n v="9.9999999999999995E-7"/>
    <n v="12"/>
    <s v="06/15/2017 01:32am"/>
    <s v="NIR"/>
    <x v="0"/>
    <s v="Cognitive Process Transformation"/>
    <s v="CPR: Blockchain Consulting"/>
    <s v="DAVID S. (Dave) BRAUNSTEIN"/>
    <s v="ISA-InsFS24-CoreInsuranceTransformation"/>
    <x v="0"/>
    <m/>
  </r>
  <r>
    <s v="ST-WCXBLJU"/>
    <x v="1"/>
    <s v="US Distribution"/>
    <s v="CVS PHARMACY INC"/>
    <s v="CVS - Blockchain (Specialty Drugs)"/>
    <x v="3"/>
    <x v="1"/>
    <m/>
    <m/>
    <x v="0"/>
    <x v="11"/>
    <d v="2017-12-22T00:00:00"/>
    <s v="05/15/2017 11:15am"/>
    <x v="1"/>
    <d v="2017-12-22T00:00:00"/>
    <n v="1"/>
    <n v="9.9999999999999995E-7"/>
    <n v="12"/>
    <s v="05/18/2017 01:32am"/>
    <s v="NIR"/>
    <x v="0"/>
    <s v="Cognitive Process Transformation"/>
    <m/>
    <s v="Nicholas A. (Nicholas) Jarvis"/>
    <s v="ZBLKPOC:HW SP: Blockchain Proof of Concept"/>
    <x v="0"/>
    <m/>
  </r>
  <r>
    <s v="1W-HZWW37H"/>
    <x v="1"/>
    <s v="US Finance Service"/>
    <s v="AIG GLOBAL SERVICES INC"/>
    <s v="IFL for Blockchain"/>
    <x v="6"/>
    <x v="1"/>
    <m/>
    <m/>
    <x v="1"/>
    <x v="10"/>
    <d v="2017-09-22T00:00:00"/>
    <s v="10/20/2016 11:27am"/>
    <x v="3"/>
    <d v="2017-09-22T00:00:00"/>
    <n v="1"/>
    <n v="9.9999999999999995E-7"/>
    <n v="1"/>
    <s v="05/11/2017 01:31am"/>
    <s v="NIR"/>
    <x v="4"/>
    <s v="IBM Z"/>
    <s v="IBM Z Hardware - Other"/>
    <s v="Debora M. (Debbie) Vasa"/>
    <s v="ISA-T&amp;TDS25-LegacyTransf&amp;Cloud, NEWROUTE:New Routes opptys through ISVs &amp; SIs, ZBLKLOCL:HW SP: zSystems Blockchain Local/On Prem."/>
    <x v="0"/>
    <m/>
  </r>
  <r>
    <s v="VM-36TEYKK"/>
    <x v="1"/>
    <s v="US Industrial"/>
    <s v="AMERICAN HONDA MOTOR CO INC                                           "/>
    <s v="Honda Standalone ELA"/>
    <x v="1"/>
    <x v="1"/>
    <m/>
    <m/>
    <x v="2"/>
    <x v="1"/>
    <d v="2017-04-30T00:00:00"/>
    <d v="2016-08-02T00:00:00"/>
    <x v="6"/>
    <d v="2017-04-30T00:00:00"/>
    <n v="1"/>
    <n v="9.9999999999999995E-7"/>
    <n v="6"/>
    <d v="2017-05-04T00:00:00"/>
    <s v="Won"/>
    <x v="5"/>
    <s v="Industry Platform"/>
    <s v="High Security Business Network"/>
    <s v="Schlageter, Jeffrey T (Jeff)"/>
    <s v=", DEVCNAPP, COGAPPS, SMPLDATA"/>
    <x v="0"/>
    <m/>
  </r>
  <r>
    <s v="03-VW8Y5NK"/>
    <x v="4"/>
    <s v="MEA"/>
    <s v="Dubai Smart Government"/>
    <s v="Blockchain Partnership"/>
    <x v="3"/>
    <x v="0"/>
    <s v="India"/>
    <s v="We are engaged. Ram engaged , likely to travel"/>
    <x v="3"/>
    <x v="12"/>
    <d v="2017-03-29T00:00:00"/>
    <s v="12/29/2016 09:10am"/>
    <x v="6"/>
    <d v="2017-03-29T00:00:00"/>
    <n v="0"/>
    <n v="0"/>
    <n v="3"/>
    <s v="03/16/2017 02:32am"/>
    <s v="NIR"/>
    <x v="0"/>
    <s v="Cognitive Process Transformation"/>
    <s v="CPS: Target Operating Model/Shared Services Strategy"/>
    <s v="Hussein (Hussein) Salem"/>
    <s v="ISA-BankFS08-Blockchain, ISA-BankInsFS09SEC-Security, ISA-GovtPG73-Tax/RevMgmt"/>
    <x v="0"/>
    <m/>
  </r>
  <r>
    <s v="V8-YTMPJP8"/>
    <x v="2"/>
    <s v="ASEAN"/>
    <s v="THE BANK OF TOKYO-MITSUBISHI UFJ, LTD. SINGAPORE BRANCH"/>
    <s v="BTMU Blockchain SLA Production"/>
    <x v="0"/>
    <x v="0"/>
    <s v="India"/>
    <s v="Involved."/>
    <x v="1"/>
    <x v="0"/>
    <d v="2017-08-31T00:00:00"/>
    <s v="11/23/2015 10:41am"/>
    <x v="0"/>
    <d v="2017-08-31T00:00:00"/>
    <n v="0"/>
    <n v="0"/>
    <n v="12"/>
    <s v="06/01/2017 01:31am"/>
    <s v="NIR"/>
    <x v="3"/>
    <s v="Cloud Unit Services"/>
    <s v="6950-99D SoftLayer on Cloud BU paper (SL for IBM channels)"/>
    <s v="DAVID BOON WAH (David Boon Wah) LIM"/>
    <s v="ISA-BankFMFS03-BackOfficeOps"/>
    <x v="0"/>
    <m/>
  </r>
  <r>
    <s v="1I-VG8ABPT"/>
    <x v="2"/>
    <s v="ASEAN"/>
    <s v="CYGEN GROUP (M) SDN BHD"/>
    <s v="Blockchain for Healthcare (DT)"/>
    <x v="3"/>
    <x v="1"/>
    <m/>
    <m/>
    <x v="0"/>
    <x v="12"/>
    <d v="2017-12-29T00:00:00"/>
    <s v="02/24/2017 04:06am"/>
    <x v="0"/>
    <d v="2017-12-29T00:00:00"/>
    <n v="0"/>
    <n v="0"/>
    <n v="12"/>
    <s v="07/13/2017 01:32am"/>
    <s v="NIR"/>
    <x v="3"/>
    <s v="Cloud Developer Service"/>
    <s v="Bluemix Public Subscription"/>
    <s v="HUI KHEE (Hui Khee) LIM"/>
    <s v="CLOUD1:All Cloud Sales other than to Cloud SPs"/>
    <x v="0"/>
    <m/>
  </r>
  <r>
    <s v="1I-VG8ABPT"/>
    <x v="2"/>
    <s v="ASEAN"/>
    <s v="CYGEN GROUP (M) SDN BHD"/>
    <s v="Blockchain for Healthcare (DT)"/>
    <x v="3"/>
    <x v="1"/>
    <m/>
    <m/>
    <x v="0"/>
    <x v="12"/>
    <d v="2017-12-29T00:00:00"/>
    <s v="02/24/2017 04:06am"/>
    <x v="0"/>
    <d v="2017-12-29T00:00:00"/>
    <n v="0"/>
    <n v="0"/>
    <n v="12"/>
    <s v="07/13/2017 01:32am"/>
    <s v="NIR"/>
    <x v="3"/>
    <s v="Cloud Developer Service"/>
    <s v="Bluemix Public Subscription"/>
    <s v="HUI KHEE (Hui Khee) LIM"/>
    <s v="CLOUD1:All Cloud Sales other than to Cloud SPs"/>
    <x v="0"/>
    <m/>
  </r>
  <r>
    <s v="FQ-7Z23H35"/>
    <x v="2"/>
    <s v="ASEAN"/>
    <s v="TUV SUD ASIA PACIFIC PTE LTD"/>
    <s v="Block chain-Design thinking"/>
    <x v="6"/>
    <x v="1"/>
    <m/>
    <m/>
    <x v="2"/>
    <x v="10"/>
    <d v="2017-06-30T00:00:00"/>
    <s v="04/25/2017 03:37am"/>
    <x v="6"/>
    <d v="2017-07-24T00:00:00"/>
    <n v="0"/>
    <n v="0"/>
    <n v="1"/>
    <s v="07/06/2017 01:32am"/>
    <s v="NIR"/>
    <x v="3"/>
    <s v="Cloud Developer Service"/>
    <s v="Bluemix Public Subscription"/>
    <s v="JOLENE FONG MENG (Jolene Fong Meng) SIM"/>
    <s v="NONE:No code/solution involved"/>
    <x v="0"/>
    <m/>
  </r>
  <r>
    <s v="RH-9SX4Y1T"/>
    <x v="2"/>
    <s v="Korea"/>
    <s v="HANA BANK CO., LTD."/>
    <s v="Hana bank blockchain poc for trade finance"/>
    <x v="0"/>
    <x v="1"/>
    <m/>
    <m/>
    <x v="1"/>
    <x v="0"/>
    <d v="2017-08-04T00:00:00"/>
    <s v="02/20/2017 09:23pm"/>
    <x v="0"/>
    <d v="2017-09-27T00:00:00"/>
    <n v="0"/>
    <n v="0"/>
    <n v="12"/>
    <s v="05/25/2017 01:32am"/>
    <s v="NIR"/>
    <x v="3"/>
    <s v="Cloud Developer Service"/>
    <s v="Bluemix Public Subscription"/>
    <s v="Jin Hyoe (JIN HYOE) Kim"/>
    <s v="ISA-BankFS08-Blockchain"/>
    <x v="0"/>
    <m/>
  </r>
  <r>
    <s v="VU-H1U4HBW"/>
    <x v="5"/>
    <s v="Japan"/>
    <s v="MS&amp;ADINSGROUPHOLDINGS"/>
    <s v="MS&amp;AD HD Blockchain検討"/>
    <x v="0"/>
    <x v="1"/>
    <m/>
    <m/>
    <x v="1"/>
    <x v="6"/>
    <d v="2017-09-29T00:00:00"/>
    <s v="09/14/2016 01:02am"/>
    <x v="0"/>
    <d v="2017-09-29T00:00:00"/>
    <n v="0"/>
    <n v="0"/>
    <n v="6"/>
    <s v="02/19/2017 03:12am"/>
    <s v="NIR"/>
    <x v="3"/>
    <s v="Cloud Developer Service"/>
    <s v="Bluemix Public Subscription"/>
    <s v="Saki (SAKI) Takemoto"/>
    <s v="BLKHSBN:HW SP: Blockchain High Sec Bus Netwk Blmix, CLOUD1:All Cloud Sales other than to Cloud SPs, ISA-InsFS23SPEX-DistribMgt"/>
    <x v="0"/>
    <m/>
  </r>
  <r>
    <s v="0O-RCX5TLH"/>
    <x v="3"/>
    <s v="SSA"/>
    <s v="AOS S.A.S."/>
    <s v="GEP FOR CLIENT REFERENCE SYSTEM - Prototipo Bluemix, Watson IoT and Blockchain para solución de transporte de cargas pesadas."/>
    <x v="6"/>
    <x v="1"/>
    <m/>
    <m/>
    <x v="1"/>
    <x v="10"/>
    <d v="2017-07-06T00:00:00"/>
    <s v="07/06/2017 06:45pm"/>
    <x v="7"/>
    <d v="2017-07-06T00:00:00"/>
    <n v="0"/>
    <n v="0"/>
    <n v="12"/>
    <s v="07/13/2017 01:32am"/>
    <s v="Won"/>
    <x v="3"/>
    <s v="Cloud Developer Service"/>
    <s v="Bluemix Public Subscription"/>
    <s v="German Esteban (GERMAN ESTEBAN) Acosta Pinilla"/>
    <s v="NONE:No code/solution involved"/>
    <x v="0"/>
    <m/>
  </r>
  <r>
    <s v="YO-GCHQGYQ"/>
    <x v="1"/>
    <s v="Canada"/>
    <s v="POWERSTREAM INC"/>
    <s v="Blockchain for Utilities"/>
    <x v="4"/>
    <x v="1"/>
    <m/>
    <m/>
    <x v="1"/>
    <x v="8"/>
    <d v="2017-07-21T00:00:00"/>
    <s v="03/21/2017 02:23pm"/>
    <x v="0"/>
    <d v="2017-07-21T00:00:00"/>
    <n v="0"/>
    <n v="0"/>
    <n v="12"/>
    <s v="06/29/2017 01:32am"/>
    <s v="NIR"/>
    <x v="3"/>
    <s v="Cloud Developer Service"/>
    <s v="Bluemix Public Subscription"/>
    <s v="Sonya (Sonya) Favretto"/>
    <s v="ISA-E&amp;UCS16-OpsInnovation"/>
    <x v="0"/>
    <m/>
  </r>
  <r>
    <s v="5R-TZHTO3E"/>
    <x v="1"/>
    <s v="US Distribution"/>
    <s v="NDO AMERICA, INC."/>
    <s v="Bluemix - Blockchain"/>
    <x v="2"/>
    <x v="1"/>
    <m/>
    <m/>
    <x v="1"/>
    <x v="7"/>
    <d v="2017-09-22T00:00:00"/>
    <s v="11/30/2016 03:43pm"/>
    <x v="0"/>
    <d v="2017-09-22T00:00:00"/>
    <n v="0"/>
    <n v="0"/>
    <n v="12"/>
    <s v="06/29/2017 01:32am"/>
    <s v="NIR"/>
    <x v="3"/>
    <s v="Cloud Developer Service"/>
    <s v="Bluemix Public Subscription"/>
    <s v="MICHELLE (Michelle) MILLER"/>
    <s v="CLOUD1:All Cloud Sales other than to Cloud SPs"/>
    <x v="0"/>
    <m/>
  </r>
  <r>
    <s v="J5-FCRY3F5"/>
    <x v="1"/>
    <s v="US Finance Service"/>
    <s v="STATE FARM MUTUAL AUTOMOBILE INSURANCE COMPANY"/>
    <s v="Blockchain MVP with ITR&amp;D"/>
    <x v="0"/>
    <x v="1"/>
    <m/>
    <m/>
    <x v="2"/>
    <x v="6"/>
    <d v="2017-06-07T00:00:00"/>
    <s v="02/28/2017 12:24pm"/>
    <x v="6"/>
    <d v="2017-06-07T00:00:00"/>
    <n v="0"/>
    <n v="0"/>
    <n v="12"/>
    <s v="06/15/2017 01:32am"/>
    <s v="Won"/>
    <x v="3"/>
    <s v="Cloud Developer Service"/>
    <s v="Bluemix Public Subscription"/>
    <s v="Samuel S. (Samuel) Kramer"/>
    <s v="ASASERVC:Cloud Business Solution (CBS), EXTCNAPP:CLD&amp;COG: Extend cloud native apps &amp; data, ISA-BankInsFS09SEC-Security"/>
    <x v="0"/>
    <m/>
  </r>
  <r>
    <s v="RQ-9X82EJT"/>
    <x v="0"/>
    <s v="BeNeLux"/>
    <s v="KBC GROUP NV"/>
    <s v="Blockchain"/>
    <x v="0"/>
    <x v="0"/>
    <s v="Benelux, DE,FR"/>
    <s v="Signing in progress"/>
    <x v="2"/>
    <x v="0"/>
    <d v="2017-06-16T00:00:00"/>
    <s v="01/20/2017 02:54am"/>
    <x v="6"/>
    <d v="2017-06-16T00:00:00"/>
    <n v="0"/>
    <n v="0"/>
    <n v="12"/>
    <s v="07/06/2017 01:32am"/>
    <s v="Won"/>
    <x v="3"/>
    <s v="Hybrid Transformation"/>
    <s v="Business Process Manager Cloud"/>
    <s v="Luc (LUC) Wauters"/>
    <s v="ZBLKPOC:HW SP: Blockchain Proof of Concept"/>
    <x v="0"/>
    <m/>
  </r>
  <r>
    <s v="CX-QCKTZT6"/>
    <x v="1"/>
    <s v="US Finance Service"/>
    <s v="FACTORY MUTUAL INSURANCE CO"/>
    <s v="Bluemix and Blockchain on Bluemix"/>
    <x v="0"/>
    <x v="1"/>
    <m/>
    <m/>
    <x v="1"/>
    <x v="6"/>
    <d v="2017-08-25T00:00:00"/>
    <s v="04/21/2017 09:30am"/>
    <x v="3"/>
    <d v="2017-08-25T00:00:00"/>
    <n v="0"/>
    <n v="0"/>
    <n v="12"/>
    <s v="07/20/2017 01:32am"/>
    <s v="NIR"/>
    <x v="3"/>
    <s v="Cloud Video"/>
    <s v="Cloud Video Enterprise CDN (Ustream)"/>
    <s v="ASHLEY (Ashley) MONASTIERO"/>
    <s v="CLOUD1:All Cloud Sales other than to Cloud SPs"/>
    <x v="0"/>
    <m/>
  </r>
  <r>
    <s v="8N-4X0MWY0"/>
    <x v="0"/>
    <s v="Nordic"/>
    <s v="MILJOSTYRELSEN"/>
    <s v="Design thinking Workshop - Machine Learning strategi, BlueMix, Blockchain"/>
    <x v="3"/>
    <x v="1"/>
    <m/>
    <m/>
    <x v="2"/>
    <x v="12"/>
    <d v="2017-06-30T00:00:00"/>
    <s v="03/13/2017 05:51am"/>
    <x v="7"/>
    <d v="2017-06-30T00:00:00"/>
    <n v="0"/>
    <n v="0"/>
    <n v="12"/>
    <s v="07/06/2017 01:33am"/>
    <s v="NIR"/>
    <x v="3"/>
    <s v="Cloud Developer Service"/>
    <s v="IBM Bluemix Garage - Architecture"/>
    <s v="Khuram (Khuram) Hayat"/>
    <s v="IGSPU:Procurement Support - Unknown at this Time"/>
    <x v="0"/>
    <m/>
  </r>
  <r>
    <s v="GT-RUUC745"/>
    <x v="2"/>
    <s v="ASEAN"/>
    <s v="UL Verification Services Pte Ltd"/>
    <s v="Blockchain Design Thinking"/>
    <x v="1"/>
    <x v="1"/>
    <m/>
    <m/>
    <x v="2"/>
    <x v="2"/>
    <d v="2017-05-17T00:00:00"/>
    <s v="04/25/2017 09:13am"/>
    <x v="7"/>
    <d v="2017-07-24T00:00:00"/>
    <n v="0"/>
    <n v="0"/>
    <n v="6"/>
    <s v="06/22/2017 01:32am"/>
    <s v="NIR"/>
    <x v="3"/>
    <s v="Cloud Developer Service"/>
    <s v="IBM Bluemix Garage - MVP"/>
    <s v="JOLENE FONG MENG (Jolene Fong Meng) SIM"/>
    <s v="NONE:No code/solution involved"/>
    <x v="0"/>
    <m/>
  </r>
  <r>
    <s v="YO-GCHQGYQ"/>
    <x v="1"/>
    <s v="Canada"/>
    <s v="POWERSTREAM INC"/>
    <s v="Blockchain for Utilities"/>
    <x v="4"/>
    <x v="1"/>
    <m/>
    <m/>
    <x v="1"/>
    <x v="8"/>
    <d v="2017-07-21T00:00:00"/>
    <s v="03/21/2017 02:23pm"/>
    <x v="0"/>
    <d v="2017-07-21T00:00:00"/>
    <n v="0"/>
    <n v="0"/>
    <n v="1"/>
    <s v="06/29/2017 01:31am"/>
    <s v="NIR"/>
    <x v="3"/>
    <s v="Cloud Developer Service"/>
    <s v="IBM Bluemix Garage - Other"/>
    <s v="Sonya (Sonya) Favretto"/>
    <s v="ISA-E&amp;UCS16-OpsInnovation"/>
    <x v="0"/>
    <m/>
  </r>
  <r>
    <s v="GT-RUUC745"/>
    <x v="2"/>
    <s v="ASEAN"/>
    <s v="UL Verification Services Pte Ltd"/>
    <s v="Blockchain Design Thinking"/>
    <x v="1"/>
    <x v="1"/>
    <m/>
    <m/>
    <x v="2"/>
    <x v="2"/>
    <d v="2017-05-17T00:00:00"/>
    <s v="04/25/2017 09:13am"/>
    <x v="7"/>
    <d v="2017-07-24T00:00:00"/>
    <n v="0"/>
    <n v="0"/>
    <n v="3"/>
    <s v="06/22/2017 01:32am"/>
    <s v="NIR"/>
    <x v="3"/>
    <s v="Cloud Developer Service"/>
    <s v="IBM Bluemix Local - Containers"/>
    <s v="JOLENE FONG MENG (Jolene Fong Meng) SIM"/>
    <s v="NONE:No code/solution involved"/>
    <x v="0"/>
    <m/>
  </r>
  <r>
    <s v="J5-FCRY3F5"/>
    <x v="1"/>
    <s v="US Finance Service"/>
    <s v="STATE FARM MUTUAL AUTOMOBILE INSURANCE COMPANY"/>
    <s v="Blockchain MVP with ITR&amp;D"/>
    <x v="0"/>
    <x v="1"/>
    <m/>
    <m/>
    <x v="2"/>
    <x v="6"/>
    <d v="2017-06-07T00:00:00"/>
    <s v="02/28/2017 12:24pm"/>
    <x v="6"/>
    <d v="2017-06-07T00:00:00"/>
    <n v="0"/>
    <n v="0"/>
    <n v="1"/>
    <s v="06/15/2017 01:32am"/>
    <s v="Won"/>
    <x v="3"/>
    <s v="Hybrid Integration"/>
    <s v="Node.js Solution"/>
    <s v="Samuel S. (Samuel) Kramer"/>
    <s v="ASASERVC:Cloud Business Solution (CBS), EXTCNAPP:CLD&amp;COG: Extend cloud native apps &amp; data, ISA-BankInsFS09SEC-Security"/>
    <x v="0"/>
    <m/>
  </r>
  <r>
    <s v="PR-NP34Q7F"/>
    <x v="2"/>
    <s v="ANZ"/>
    <s v="AUSTRALIA AND NEW ZEALAND BANKING GROUP LIMITED"/>
    <s v="Software Services for Blockchain"/>
    <x v="0"/>
    <x v="1"/>
    <m/>
    <m/>
    <x v="1"/>
    <x v="0"/>
    <d v="2017-09-15T00:00:00"/>
    <s v="02/14/2017 02:17am"/>
    <x v="3"/>
    <d v="2017-09-15T00:00:00"/>
    <n v="0"/>
    <n v="0"/>
    <n v="12"/>
    <s v="02/16/2017 01:32am"/>
    <s v="Key stretch"/>
    <x v="3"/>
    <s v="Lab Services"/>
    <s v="Software Services - Bluemix Garage"/>
    <s v="DAMIEN (Damien) ZAHARIJA"/>
    <s v="ISA-999-NoSolutionSold"/>
    <x v="0"/>
    <m/>
  </r>
  <r>
    <s v="LK-CLQ78ZY"/>
    <x v="0"/>
    <s v="DACH"/>
    <s v="Volkswagen AG"/>
    <s v="Blockchain for VW Treasury"/>
    <x v="1"/>
    <x v="1"/>
    <m/>
    <m/>
    <x v="1"/>
    <x v="1"/>
    <d v="2017-09-29T00:00:00"/>
    <s v="12/08/2016 01:02pm"/>
    <x v="3"/>
    <d v="2017-09-29T00:00:00"/>
    <n v="0"/>
    <n v="0"/>
    <n v="3"/>
    <s v="06/15/2017 01:31am"/>
    <s v="NIR"/>
    <x v="3"/>
    <s v="Lab Services"/>
    <s v="Software Services - Bluemix Garage"/>
    <s v="DATA WITHHELD"/>
    <s v="ISA-BankFMFS03-BackOfficeOps"/>
    <x v="0"/>
    <m/>
  </r>
  <r>
    <s v="VU-H1U4HBW"/>
    <x v="5"/>
    <s v="Japan"/>
    <s v="MS&amp;ADINSGROUPHOLDINGS"/>
    <s v="MS&amp;AD HD Blockchain検討"/>
    <x v="0"/>
    <x v="1"/>
    <m/>
    <m/>
    <x v="1"/>
    <x v="6"/>
    <d v="2017-09-29T00:00:00"/>
    <s v="09/14/2016 01:02am"/>
    <x v="0"/>
    <d v="2017-09-29T00:00:00"/>
    <n v="0"/>
    <n v="0"/>
    <n v="12"/>
    <s v="01/22/2017 06:36am"/>
    <s v="NIR"/>
    <x v="3"/>
    <s v="Lab Services"/>
    <s v="Software Services - Bluemix Garage"/>
    <s v="Saki (SAKI) Takemoto"/>
    <s v="BLKHSBN:HW SP: Blockchain High Sec Bus Netwk Blmix, CLOUD1:All Cloud Sales other than to Cloud SPs, ISA-InsFS23SPEX-DistribMgt"/>
    <x v="0"/>
    <m/>
  </r>
  <r>
    <s v="OZ-QQM04YO"/>
    <x v="3"/>
    <s v="Brazil"/>
    <s v="FEDERACAO BRASILEIRA DE BANCOS"/>
    <s v="Garagem Blockchain"/>
    <x v="4"/>
    <x v="1"/>
    <m/>
    <m/>
    <x v="2"/>
    <x v="9"/>
    <d v="2017-04-26T00:00:00"/>
    <s v="04/04/2017 05:37pm"/>
    <x v="6"/>
    <d v="2017-04-26T00:00:00"/>
    <n v="0"/>
    <n v="0"/>
    <n v="2"/>
    <s v="05/19/2017 03:09pm"/>
    <s v="NIR"/>
    <x v="3"/>
    <s v="Lab Services"/>
    <s v="Software Services - Bluemix Garage"/>
    <s v="Paola Akemi (PAOLA) Arashiro"/>
    <s v="NONE:No code/solution involved"/>
    <x v="0"/>
    <m/>
  </r>
  <r>
    <s v="PR-81D0Y5G"/>
    <x v="1"/>
    <s v="US Industrial"/>
    <s v="BAYER HEALTHCARE LLC"/>
    <s v="Blockchain Design Thinking Workshop"/>
    <x v="3"/>
    <x v="1"/>
    <m/>
    <m/>
    <x v="1"/>
    <x v="11"/>
    <d v="2017-08-22T00:00:00"/>
    <s v="05/24/2017 01:11pm"/>
    <x v="3"/>
    <d v="2017-08-22T00:00:00"/>
    <n v="0"/>
    <n v="0"/>
    <n v="12"/>
    <s v="07/20/2017 01:32am"/>
    <s v="NIR"/>
    <x v="3"/>
    <s v="Lab Services"/>
    <s v="Software Services - Bluemix Garage"/>
    <s v="Robert K. (Robert) Hogg"/>
    <s v="CLOUD1:All Cloud Sales other than to Cloud SPs"/>
    <x v="0"/>
    <m/>
  </r>
  <r>
    <s v="TI-U925FVC"/>
    <x v="0"/>
    <s v="DACH"/>
    <s v="HUK COBURG"/>
    <s v="Blockchain Strategie und Umsetzung"/>
    <x v="0"/>
    <x v="1"/>
    <m/>
    <m/>
    <x v="0"/>
    <x v="6"/>
    <d v="2017-10-17T00:00:00"/>
    <s v="05/02/2017 09:47am"/>
    <x v="1"/>
    <d v="2017-10-17T00:00:00"/>
    <n v="0"/>
    <n v="0"/>
    <n v="1"/>
    <s v="05/04/2017 01:31am"/>
    <s v="NIR"/>
    <x v="3"/>
    <s v="Cloud Developer Service"/>
    <m/>
    <s v="DATA WITHHELD"/>
    <s v="ZBLKPOC:HW SP: Blockchain Proof of Concept"/>
    <x v="0"/>
    <m/>
  </r>
  <r>
    <s v="R9-1GV85AF"/>
    <x v="1"/>
    <s v="US Industrial"/>
    <s v="3M CO"/>
    <s v="Software Blockchain Services"/>
    <x v="1"/>
    <x v="1"/>
    <m/>
    <m/>
    <x v="0"/>
    <x v="2"/>
    <d v="2017-12-29T00:00:00"/>
    <s v="02/13/2017 05:21pm"/>
    <x v="1"/>
    <d v="2017-12-29T00:00:00"/>
    <n v="0"/>
    <n v="0"/>
    <n v="12"/>
    <s v="04/06/2017 01:32am"/>
    <s v="NIR"/>
    <x v="3"/>
    <s v="Lab Services"/>
    <m/>
    <s v="John R. (John) Canady"/>
    <s v="CLOUD1:All Cloud Sales other than to Cloud SPs"/>
    <x v="0"/>
    <m/>
  </r>
  <r>
    <s v="HT-ZEBKIVC"/>
    <x v="0"/>
    <s v="BeNeLux"/>
    <s v="Rabobank Nederland                                                    "/>
    <s v="Trade Commodity Finance"/>
    <x v="0"/>
    <x v="1"/>
    <m/>
    <m/>
    <x v="1"/>
    <x v="0"/>
    <d v="2017-09-29T00:00:00"/>
    <d v="2017-05-05T00:00:00"/>
    <x v="0"/>
    <d v="2017-09-29T00:00:00"/>
    <n v="0"/>
    <n v="0"/>
    <n v="3"/>
    <d v="2017-07-13T00:00:00"/>
    <s v="NIR"/>
    <x v="0"/>
    <s v="Cog Process Trnsfmtn"/>
    <s v="CPR: Blockchain Consulting"/>
    <s v="Iterson Van, G J (Annegien)"/>
    <m/>
    <x v="0"/>
    <m/>
  </r>
  <r>
    <s v="AU-Y2NGRWA"/>
    <x v="6"/>
    <s v="GCG"/>
    <s v="Beijing neng lian zhong he Science                                    "/>
    <s v="PILOT第一阶段A,B系统设计和开发"/>
    <x v="3"/>
    <x v="1"/>
    <m/>
    <m/>
    <x v="2"/>
    <x v="12"/>
    <d v="2017-06-30T00:00:00"/>
    <d v="2016-07-20T00:00:00"/>
    <x v="6"/>
    <m/>
    <n v="0"/>
    <n v="0"/>
    <n v="12"/>
    <d v="2017-07-13T00:00:00"/>
    <s v="NIR"/>
    <x v="0"/>
    <s v="Cog Process Trnsfmtn"/>
    <s v="CPR: Blockchain Consulting"/>
    <s v="LU, QING"/>
    <m/>
    <x v="0"/>
    <m/>
  </r>
  <r>
    <s v="4S-P95UBU4"/>
    <x v="1"/>
    <s v="US Industrial"/>
    <s v="DOW CHEMICAL USA                                                      "/>
    <s v="Supply Chain Transformation Strategy"/>
    <x v="1"/>
    <x v="1"/>
    <m/>
    <m/>
    <x v="1"/>
    <x v="4"/>
    <d v="2017-08-04T00:00:00"/>
    <d v="2016-11-04T00:00:00"/>
    <x v="0"/>
    <d v="2017-08-04T00:00:00"/>
    <n v="0"/>
    <n v="0"/>
    <n v="1"/>
    <d v="2017-07-13T00:00:00"/>
    <s v="At Risk"/>
    <x v="0"/>
    <s v="Cog Process Trnsfmtn"/>
    <s v="CPR: Blockchain Consulting"/>
    <s v="Knighton, Holly M."/>
    <s v=", EMBMOBLE"/>
    <x v="0"/>
    <m/>
  </r>
  <r>
    <s v="9Z-JUYUSY0"/>
    <x v="0"/>
    <s v="Italy"/>
    <s v="MINISTERO DELLO SVILUPPO                                              "/>
    <s v="5G Tender"/>
    <x v="3"/>
    <x v="1"/>
    <m/>
    <m/>
    <x v="1"/>
    <x v="12"/>
    <d v="2017-09-04T00:00:00"/>
    <d v="2017-04-26T00:00:00"/>
    <x v="1"/>
    <d v="2017-09-04T00:00:00"/>
    <n v="0"/>
    <n v="0"/>
    <n v="48"/>
    <d v="2017-07-20T00:00:00"/>
    <s v="NIR"/>
    <x v="0"/>
    <s v="Cog Process Trnsfmtn"/>
    <s v="UNK - Blockchain (CPR)"/>
    <s v="Milione, Mariano"/>
    <s v="ZBLKPOC"/>
    <x v="0"/>
    <m/>
  </r>
  <r>
    <s v="DW-RLYX3U6"/>
    <x v="1"/>
    <s v="US Industrial"/>
    <s v="DOW CHEMICAL USA                                                      "/>
    <s v="Supply Chain Transformation - Execution Phase"/>
    <x v="1"/>
    <x v="1"/>
    <m/>
    <m/>
    <x v="0"/>
    <x v="4"/>
    <d v="2017-10-13T00:00:00"/>
    <d v="2016-11-04T00:00:00"/>
    <x v="1"/>
    <d v="2017-10-13T00:00:00"/>
    <n v="0"/>
    <n v="0"/>
    <n v="12"/>
    <d v="2017-07-13T00:00:00"/>
    <s v="NIR"/>
    <x v="0"/>
    <s v="Cog Process Trnsfmtn"/>
    <s v="UNK - Blockchain (CPR)"/>
    <s v="Knighton, Holly M."/>
    <m/>
    <x v="0"/>
    <m/>
  </r>
  <r>
    <s v="AM-Z9P2LZ5"/>
    <x v="0"/>
    <s v="UKI"/>
    <s v="DEFRA DEFRA FINANCE AREA 1C"/>
    <s v="17G-DTF2b: Digital Transformation - Livestock Information Programme Blockchain PoC"/>
    <x v="3"/>
    <x v="1"/>
    <m/>
    <m/>
    <x v="1"/>
    <x v="12"/>
    <d v="2017-09-22T00:00:00"/>
    <s v="06/26/2015 05:03am"/>
    <x v="3"/>
    <d v="2017-09-30T00:00:00"/>
    <n v="0"/>
    <n v="0"/>
    <n v="3"/>
    <s v="07/27/2017 01:32am"/>
    <s v="NIR"/>
    <x v="0"/>
    <s v="Cloud Application Innovation"/>
    <s v="CAI Accel App Dev &amp; Integration - Private no-Cloud"/>
    <s v="Wendy (Wendy) Rossiter"/>
    <s v="IGSPN:Procurement NONE - No 3rd Party Supplier, ISA-GovtPG81-CitizenEngagement"/>
    <x v="0"/>
    <m/>
  </r>
  <r>
    <s v="G9-5VU5E0M"/>
    <x v="0"/>
    <s v="DACH"/>
    <s v="Vodafone GmbH"/>
    <s v="VF Germany Blockchain"/>
    <x v="4"/>
    <x v="1"/>
    <m/>
    <m/>
    <x v="1"/>
    <x v="9"/>
    <d v="2017-07-31T00:00:00"/>
    <s v="07/03/2017 10:30am"/>
    <x v="0"/>
    <d v="2017-09-05T00:00:00"/>
    <n v="0"/>
    <n v="0"/>
    <n v="1"/>
    <s v="07/06/2017 01:33am"/>
    <s v="NIR"/>
    <x v="0"/>
    <s v="Cloud Application Innovation"/>
    <s v="CAI BDS Enhancement Services - Strategy Services"/>
    <s v="DATA WITHHELD"/>
    <s v="ISA-TMECS26-BusProcOpt"/>
    <x v="0"/>
    <m/>
  </r>
  <r>
    <s v="GH-1FO6M7X"/>
    <x v="0"/>
    <s v="DACH"/>
    <s v="Vodafone GmbH"/>
    <s v="Blockchain @ Vodafone"/>
    <x v="4"/>
    <x v="1"/>
    <m/>
    <m/>
    <x v="1"/>
    <x v="9"/>
    <d v="2017-09-05T00:00:00"/>
    <s v="03/15/2017 01:33pm"/>
    <x v="0"/>
    <d v="2017-09-05T00:00:00"/>
    <n v="0"/>
    <n v="0"/>
    <n v="12"/>
    <s v="06/08/2017 01:32am"/>
    <s v="NIR"/>
    <x v="0"/>
    <s v="Cloud Application Innovation"/>
    <s v="CAI BDS Enhancement Services - Strategy Services"/>
    <s v="DATA WITHHELD"/>
    <s v="ISA-TMECS26-BusProcOpt"/>
    <x v="0"/>
    <m/>
  </r>
  <r>
    <s v="CE-5ML6C93"/>
    <x v="2"/>
    <s v="Korea"/>
    <s v="THE BANK OF KOREA"/>
    <s v="[BOK] Blockchain PoC"/>
    <x v="0"/>
    <x v="1"/>
    <m/>
    <m/>
    <x v="1"/>
    <x v="0"/>
    <d v="2017-09-22T00:00:00"/>
    <s v="03/08/2017 03:36am"/>
    <x v="3"/>
    <d v="2017-09-29T00:00:00"/>
    <n v="0"/>
    <n v="0"/>
    <n v="2"/>
    <s v="06/22/2017 01:32am"/>
    <s v="NIR"/>
    <x v="0"/>
    <s v="Cloud Application Innovation"/>
    <s v="CAI Big Data Srvs Blockchain on Big Data"/>
    <s v="Dong Won (DONG WON) Kwon"/>
    <s v="ISA-999-NoSolutionSold"/>
    <x v="0"/>
    <m/>
  </r>
  <r>
    <s v="YK-8XFR39O"/>
    <x v="2"/>
    <s v="ISA"/>
    <s v="MAHINDRA &amp; MAHINDRA FINANCIAL SERVICES LIMITED"/>
    <s v="Commercial Implementation of Block Chain for Invoice Discounting"/>
    <x v="5"/>
    <x v="0"/>
    <s v="India"/>
    <s v="Proposal in deal board, stuck due to IP issues, may not sign in Apr"/>
    <x v="1"/>
    <x v="2"/>
    <d v="2017-07-27T00:00:00"/>
    <s v="01/18/2017 04:41am"/>
    <x v="5"/>
    <d v="2017-07-27T00:00:00"/>
    <n v="0"/>
    <n v="0"/>
    <n v="12"/>
    <s v="06/29/2017 01:32am"/>
    <s v="NIR"/>
    <x v="0"/>
    <s v="Cloud Application Innovation"/>
    <s v="CAI CAS GBS SW Support/Enhancements"/>
    <s v="Pretty (Pretty) Prabhakaran"/>
    <s v="ISA-BankInsFS09SEC-Security, ISA-CPGDS03SCO-SupplyChainOpt, ZBLKLOCL:HW SP: zSystems Blockchain Local/On Prem."/>
    <x v="0"/>
    <m/>
  </r>
  <r>
    <s v="DO-4PXD16M"/>
    <x v="6"/>
    <s v="GCG"/>
    <s v="CONTINEO LIMITED"/>
    <s v="Contineo - HSBC / SOCGEN / JPMC - Post Trade Securities Blockchain / DLT"/>
    <x v="0"/>
    <x v="1"/>
    <m/>
    <m/>
    <x v="1"/>
    <x v="0"/>
    <d v="2017-08-31T00:00:00"/>
    <s v="06/12/2017 05:35am"/>
    <x v="0"/>
    <d v="2017-08-31T00:00:00"/>
    <n v="0"/>
    <n v="0"/>
    <n v="12"/>
    <s v="06/29/2017 01:32am"/>
    <s v="NIR"/>
    <x v="0"/>
    <s v="Cloud Application Innovation"/>
    <s v="CAI-Digital Ops Sec Strategy, Risk &amp; Compliance Svcs"/>
    <s v="Michael (Michael) WONG"/>
    <s v="ISA-BankFS08-Blockchain"/>
    <x v="0"/>
    <m/>
  </r>
  <r>
    <s v="VH-DE8K8B6"/>
    <x v="0"/>
    <s v="France"/>
    <s v="ORANGE"/>
    <s v="B2B Blockchain"/>
    <x v="4"/>
    <x v="1"/>
    <m/>
    <m/>
    <x v="0"/>
    <x v="9"/>
    <d v="2017-12-22T00:00:00"/>
    <s v="12/13/2016 11:05am"/>
    <x v="3"/>
    <d v="2017-12-22T00:00:00"/>
    <n v="0"/>
    <n v="0"/>
    <n v="12"/>
    <s v="07/06/2017 01:32am"/>
    <s v="Stretch"/>
    <x v="0"/>
    <s v="Cognitive Process Transformation"/>
    <s v="CBDS: Watson IoT - Next Gen Supply Chain"/>
    <s v="Arnauld D'Huart (ARNAULD) D'Huart"/>
    <s v="ISA-TMECS26-BusProcOpt"/>
    <x v="0"/>
    <m/>
  </r>
  <r>
    <s v="5D-2NNOF1N"/>
    <x v="2"/>
    <s v="ANZ"/>
    <s v="Westpac Banking Corporation"/>
    <s v="WIB: DD: CHG: IBM.x: 100k: Blockchain KYC pilot"/>
    <x v="0"/>
    <x v="0"/>
    <s v="India"/>
    <s v="Initial discussion on Supply Chain Usecase"/>
    <x v="0"/>
    <x v="0"/>
    <d v="2017-11-24T00:00:00"/>
    <s v="01/31/2017 06:55pm"/>
    <x v="1"/>
    <d v="2017-11-24T00:00:00"/>
    <n v="0"/>
    <n v="0"/>
    <n v="3"/>
    <s v="02/02/2017 01:31am"/>
    <s v="Stretch"/>
    <x v="0"/>
    <s v="Cognitive Process Transformation"/>
    <s v="CPR: Blockchain Consulting"/>
    <s v="JAMES (James) HUTTON"/>
    <m/>
    <x v="0"/>
    <m/>
  </r>
  <r>
    <s v="VG-S5CQ914"/>
    <x v="2"/>
    <s v="ANZ"/>
    <s v="Westpac Banking Corporation"/>
    <s v="WIB: DD: CHG: IBM.x: 100k: Blockchain settlement pilot"/>
    <x v="0"/>
    <x v="0"/>
    <s v="India"/>
    <s v="Place Holder"/>
    <x v="0"/>
    <x v="0"/>
    <d v="2017-11-24T00:00:00"/>
    <s v="01/31/2017 06:53pm"/>
    <x v="1"/>
    <d v="2017-11-24T00:00:00"/>
    <n v="0"/>
    <n v="0"/>
    <n v="3"/>
    <s v="02/02/2017 01:32am"/>
    <s v="Stretch"/>
    <x v="0"/>
    <s v="Cognitive Process Transformation"/>
    <s v="CPR: Blockchain Consulting"/>
    <s v="JAMES (James) HUTTON"/>
    <m/>
    <x v="0"/>
    <m/>
  </r>
  <r>
    <s v="EA-AOS2NAT"/>
    <x v="2"/>
    <s v="ANZ"/>
    <s v="WESTPAC BANKING CORPORATION"/>
    <s v="WIB: DD: CHG: IBM.x: 100k: Blockchain Bank Guarantees pilot"/>
    <x v="0"/>
    <x v="0"/>
    <s v="India"/>
    <s v="Place Holder"/>
    <x v="0"/>
    <x v="0"/>
    <d v="2017-11-24T00:00:00"/>
    <s v="03/13/2017 03:28am"/>
    <x v="3"/>
    <d v="2017-11-24T00:00:00"/>
    <n v="0"/>
    <n v="0"/>
    <n v="3"/>
    <s v="03/13/2017 03:28am"/>
    <s v="Stretch"/>
    <x v="0"/>
    <s v="Cognitive Process Transformation"/>
    <s v="CPR: Blockchain Consulting"/>
    <s v="JAMES (James) HUTTON"/>
    <s v="ISA-BankFS08-Blockchain"/>
    <x v="0"/>
    <m/>
  </r>
  <r>
    <s v="ZE-EG5TNU1"/>
    <x v="2"/>
    <s v="ANZ"/>
    <s v="WESTPAC BANKING CORPORATION"/>
    <s v="WIB: DD: CHG: IBM.x: 750k: Blockchain Invoice Reverse Factoring pilot"/>
    <x v="0"/>
    <x v="0"/>
    <s v="India"/>
    <s v="Place Holder"/>
    <x v="0"/>
    <x v="0"/>
    <d v="2017-11-24T00:00:00"/>
    <s v="03/13/2017 03:02am"/>
    <x v="3"/>
    <d v="2017-11-24T00:00:00"/>
    <n v="0"/>
    <n v="0"/>
    <n v="3"/>
    <s v="04/07/2017 01:41am"/>
    <s v="Stretch"/>
    <x v="0"/>
    <s v="Cognitive Process Transformation"/>
    <s v="CPR: Blockchain Consulting"/>
    <s v="JAMES (James) HUTTON"/>
    <s v="ISA-BankFS08-Blockchain"/>
    <x v="0"/>
    <m/>
  </r>
  <r>
    <s v="DK-5N1NKXS"/>
    <x v="2"/>
    <s v="ISA"/>
    <s v="AXIS BANK LIMITED"/>
    <s v="Block chain Proof of concept"/>
    <x v="5"/>
    <x v="0"/>
    <s v="India"/>
    <s v="Involved in discussions and workshops to finalize the use case. Potential to start in late Q2"/>
    <x v="0"/>
    <x v="0"/>
    <d v="2017-11-24T00:00:00"/>
    <s v="12/12/2016 04:10am"/>
    <x v="3"/>
    <d v="2017-11-24T00:00:00"/>
    <n v="0"/>
    <n v="0"/>
    <n v="12"/>
    <s v="07/20/2017 01:32am"/>
    <s v="NIR"/>
    <x v="0"/>
    <s v="Cognitive Process Transformation"/>
    <s v="CPR: Blockchain Consulting"/>
    <s v="BHAVESH K. (BHAVESH) JATANIA"/>
    <s v="ISA-BankFMFS03-BackOfficeOps"/>
    <x v="0"/>
    <m/>
  </r>
  <r>
    <s v="15-W3IKAGF"/>
    <x v="0"/>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6"/>
    <x v="1"/>
    <m/>
    <m/>
    <x v="1"/>
    <x v="10"/>
    <d v="2017-09-21T00:00:00"/>
    <s v="03/21/2017 07:07am"/>
    <x v="3"/>
    <d v="2017-09-21T00:00:00"/>
    <n v="0"/>
    <n v="0"/>
    <n v="12"/>
    <s v="06/08/2017 01:31am"/>
    <s v="NIR"/>
    <x v="0"/>
    <s v="Cognitive Process Transformation"/>
    <s v="CPR: Blockchain Consulting"/>
    <s v="DATA WITHHELD"/>
    <s v="ISA-999-NoSolutionSold"/>
    <x v="0"/>
    <m/>
  </r>
  <r>
    <s v="5P-510UJIK"/>
    <x v="0"/>
    <s v="DACH"/>
    <s v="Leoni AG"/>
    <s v="CeBIT17 - GBS - Blockchain"/>
    <x v="1"/>
    <x v="1"/>
    <m/>
    <m/>
    <x v="0"/>
    <x v="5"/>
    <d v="2017-10-31T00:00:00"/>
    <s v="03/23/2017 04:02am"/>
    <x v="3"/>
    <d v="2017-10-31T00:00:00"/>
    <n v="0"/>
    <n v="0"/>
    <n v="12"/>
    <s v="07/27/2017 01:32am"/>
    <s v="NIR"/>
    <x v="0"/>
    <s v="Cognitive Process Transformation"/>
    <s v="CPR: Blockchain Consulting"/>
    <s v="DATA WITHHELD"/>
    <s v="ISA-999-NoSolutionSold"/>
    <x v="0"/>
    <m/>
  </r>
  <r>
    <s v="KM-3XAX66Q"/>
    <x v="0"/>
    <s v="DACH"/>
    <s v="MÜLLER MARTINI MARKETING AG"/>
    <s v="GBS Blockchain"/>
    <x v="1"/>
    <x v="1"/>
    <m/>
    <m/>
    <x v="0"/>
    <x v="2"/>
    <d v="2017-10-31T00:00:00"/>
    <s v="03/22/2017 10:52am"/>
    <x v="3"/>
    <d v="2017-10-31T00:00:00"/>
    <n v="0"/>
    <n v="0"/>
    <n v="12"/>
    <s v="07/06/2017 01:32am"/>
    <s v="NIR"/>
    <x v="0"/>
    <s v="Cognitive Process Transformation"/>
    <s v="CPR: Blockchain Consulting"/>
    <s v="DATA WITHHELD"/>
    <s v="ISA-999-NoSolutionSold"/>
    <x v="0"/>
    <m/>
  </r>
  <r>
    <s v="KP-MVRA018"/>
    <x v="0"/>
    <s v="DACH"/>
    <s v="KONE GmbH"/>
    <s v="CeBIT17- GBS - Blockchain"/>
    <x v="1"/>
    <x v="1"/>
    <m/>
    <m/>
    <x v="0"/>
    <x v="1"/>
    <d v="2017-10-31T00:00:00"/>
    <s v="03/22/2017 06:46am"/>
    <x v="3"/>
    <d v="2017-10-31T00:00:00"/>
    <n v="0"/>
    <n v="0"/>
    <n v="12"/>
    <s v="07/13/2017 01:31am"/>
    <s v="NIR"/>
    <x v="0"/>
    <s v="Cognitive Process Transformation"/>
    <s v="CPR: Blockchain Consulting"/>
    <s v="DATA WITHHELD"/>
    <s v="ISA-999-NoSolutionSold"/>
    <x v="0"/>
    <m/>
  </r>
  <r>
    <s v="LT-7OWGWZG"/>
    <x v="0"/>
    <s v="DACH"/>
    <s v="ALD AutoLeasing und Dienstleistungs GmbH"/>
    <s v="CeBIT17- GBS - Blockchain"/>
    <x v="0"/>
    <x v="1"/>
    <m/>
    <m/>
    <x v="0"/>
    <x v="0"/>
    <d v="2017-10-31T00:00:00"/>
    <s v="03/22/2017 06:18am"/>
    <x v="3"/>
    <d v="2017-10-31T00:00:00"/>
    <n v="0"/>
    <n v="0"/>
    <n v="12"/>
    <s v="07/06/2017 01:32am"/>
    <s v="NIR"/>
    <x v="0"/>
    <s v="Cognitive Process Transformation"/>
    <s v="CPR: Blockchain Consulting"/>
    <s v="DATA WITHHELD"/>
    <s v="ISA-999-NoSolutionSold"/>
    <x v="0"/>
    <m/>
  </r>
  <r>
    <s v="NH-1DYEAOA"/>
    <x v="0"/>
    <s v="DACH"/>
    <s v="Industrie-und Handels - Kammer"/>
    <s v="CeBIT17- GBS - Blockchain Consulting"/>
    <x v="4"/>
    <x v="1"/>
    <m/>
    <m/>
    <x v="0"/>
    <x v="9"/>
    <d v="2017-10-31T00:00:00"/>
    <s v="03/22/2017 06:00am"/>
    <x v="3"/>
    <d v="2017-10-31T00:00:00"/>
    <n v="0"/>
    <n v="0"/>
    <n v="12"/>
    <s v="07/06/2017 01:32am"/>
    <s v="NIR"/>
    <x v="0"/>
    <s v="Cognitive Process Transformation"/>
    <s v="CPR: Blockchain Consulting"/>
    <s v="DATA WITHHELD"/>
    <s v="ISA-999-NoSolutionSold"/>
    <x v="0"/>
    <m/>
  </r>
  <r>
    <s v="RV-BFNS2LP"/>
    <x v="0"/>
    <s v="DACH"/>
    <s v="REEDEREI NORD GMBH"/>
    <s v="CeBIT17 - GBS - Blockchain Maersk Projekt"/>
    <x v="2"/>
    <x v="1"/>
    <m/>
    <m/>
    <x v="0"/>
    <x v="7"/>
    <d v="2017-10-31T00:00:00"/>
    <s v="03/24/2017 04:10am"/>
    <x v="3"/>
    <d v="2017-10-31T00:00:00"/>
    <n v="0"/>
    <n v="0"/>
    <n v="12"/>
    <s v="07/06/2017 01:32am"/>
    <s v="NIR"/>
    <x v="0"/>
    <s v="Cognitive Process Transformation"/>
    <s v="CPR: Blockchain Consulting"/>
    <s v="DATA WITHHELD"/>
    <s v="ISA-999-NoSolutionSold"/>
    <x v="0"/>
    <m/>
  </r>
  <r>
    <s v="XS-23TBNT5"/>
    <x v="0"/>
    <s v="DACH"/>
    <s v="Krahn Chemie GmbH"/>
    <s v="CeBIT17-Global Business Services-Kunde ist interessiert an Blockchain und wünscht Kontakt.-061-high (SS4)"/>
    <x v="2"/>
    <x v="1"/>
    <m/>
    <m/>
    <x v="0"/>
    <x v="3"/>
    <d v="2017-10-31T00:00:00"/>
    <s v="03/22/2017 07:00am"/>
    <x v="3"/>
    <d v="2017-10-31T00:00:00"/>
    <n v="0"/>
    <n v="0"/>
    <n v="12"/>
    <s v="07/13/2017 01:32am"/>
    <s v="NIR"/>
    <x v="0"/>
    <s v="Cognitive Process Transformation"/>
    <s v="CPR: Blockchain Consulting"/>
    <s v="DATA WITHHELD"/>
    <s v="ISA-999-NoSolutionSold"/>
    <x v="0"/>
    <m/>
  </r>
  <r>
    <s v="N1-0FEGFWI"/>
    <x v="0"/>
    <s v="Italy"/>
    <s v="OG.E.S SERVIZI ENERGETICI"/>
    <s v="prog.Realizzazione certificazione di filiera agricola mediante Blockchain"/>
    <x v="4"/>
    <x v="1"/>
    <m/>
    <m/>
    <x v="0"/>
    <x v="8"/>
    <d v="2017-12-31T00:00:00"/>
    <s v="06/23/2017 06:58am"/>
    <x v="2"/>
    <d v="2017-12-31T00:00:00"/>
    <n v="0"/>
    <n v="0"/>
    <n v="12"/>
    <s v="06/29/2017 01:32am"/>
    <s v="NIR"/>
    <x v="0"/>
    <s v="Cognitive Process Transformation"/>
    <s v="CPR: Blockchain Consulting"/>
    <s v="Francesco (Francesco) Pappalardo"/>
    <s v="NONE:No code/solution involved"/>
    <x v="0"/>
    <m/>
  </r>
  <r>
    <s v="AX-W6YXIWN"/>
    <x v="0"/>
    <s v="UKI"/>
    <s v="RM2"/>
    <s v="Watson IOT and Blockchain"/>
    <x v="2"/>
    <x v="1"/>
    <m/>
    <m/>
    <x v="0"/>
    <x v="7"/>
    <d v="2017-10-30T00:00:00"/>
    <s v="04/28/2017 08:27am"/>
    <x v="3"/>
    <d v="2017-10-30T00:00:00"/>
    <n v="0"/>
    <n v="0"/>
    <n v="12"/>
    <s v="06/15/2017 01:32am"/>
    <s v="NIR"/>
    <x v="0"/>
    <s v="Cognitive Process Transformation"/>
    <s v="CPR: Blockchain Consulting"/>
    <s v="K. (KIMBERLEY) Fowler"/>
    <s v="BDAMEGA:HW BDA Analytics MEGA PLAY"/>
    <x v="0"/>
    <m/>
  </r>
  <r>
    <s v="NN-655HH29"/>
    <x v="1"/>
    <s v="US Communica/CSI"/>
    <s v="FLEETCOR TECHNOLOGIES INC"/>
    <s v="Blockchain Smart Contracts &amp; Payments Engine MVP: Lab Services"/>
    <x v="6"/>
    <x v="1"/>
    <m/>
    <m/>
    <x v="0"/>
    <x v="10"/>
    <d v="2017-10-20T00:00:00"/>
    <s v="04/04/2017 02:07pm"/>
    <x v="0"/>
    <d v="2017-10-20T00:00:00"/>
    <n v="0"/>
    <n v="0"/>
    <n v="1"/>
    <s v="04/27/2017 01:31am"/>
    <s v="NIR"/>
    <x v="0"/>
    <s v="Cognitive Process Transformation"/>
    <s v="CPR: Blockchain Consulting"/>
    <s v="STACIE (Stacie) CRISP"/>
    <s v="CLOUD1:All Cloud Sales other than to Cloud SPs"/>
    <x v="0"/>
    <m/>
  </r>
  <r>
    <s v="O2-XTYIUCL"/>
    <x v="2"/>
    <s v="Korea"/>
    <s v="HARIM HOLDINGS"/>
    <s v="Harim Group Blockchain POC"/>
    <x v="2"/>
    <x v="1"/>
    <m/>
    <m/>
    <x v="1"/>
    <x v="3"/>
    <d v="2017-09-22T00:00:00"/>
    <s v="04/24/2017 05:10am"/>
    <x v="1"/>
    <d v="2017-09-22T00:00:00"/>
    <n v="0"/>
    <n v="0"/>
    <n v="12"/>
    <s v="07/13/2017 01:32am"/>
    <s v="NIR"/>
    <x v="0"/>
    <s v="Cognitive Process Transformation"/>
    <s v="CPR: Industry Specific Process Consulting"/>
    <s v="YOO SHIN (Yoo Shin) YOON"/>
    <s v="ISA-RetailDS15-SmarterShopping"/>
    <x v="0"/>
    <m/>
  </r>
  <r>
    <s v="IU-D2SS82G"/>
    <x v="1"/>
    <s v="US Finance Service"/>
    <s v="INTERCONTINENTALEXCHANGE, INC."/>
    <s v="Data Exchange, eVault and Blockchain"/>
    <x v="0"/>
    <x v="1"/>
    <m/>
    <m/>
    <x v="1"/>
    <x v="0"/>
    <d v="2017-07-31T00:00:00"/>
    <s v="02/23/2017 12:47pm"/>
    <x v="1"/>
    <d v="2018-03-01T00:00:00"/>
    <n v="0"/>
    <n v="0"/>
    <n v="12"/>
    <s v="03/14/2017 11:03am"/>
    <s v="NIR"/>
    <x v="0"/>
    <s v="Cognitive Process Transformation"/>
    <m/>
    <s v="JOHN (JOHN) HECK III"/>
    <s v="COGNITIV:Embedded Cognitive"/>
    <x v="0"/>
    <m/>
  </r>
  <r>
    <s v="2K-LUWSXQM"/>
    <x v="5"/>
    <s v="Japan"/>
    <s v="AEON FINANCIAL SERVICE CO.,LTD."/>
    <s v="blockchain技術検証プロジェクト"/>
    <x v="2"/>
    <x v="1"/>
    <m/>
    <m/>
    <x v="2"/>
    <x v="3"/>
    <d v="2017-06-30T00:00:00"/>
    <s v="01/13/2017 01:31am"/>
    <x v="6"/>
    <d v="2017-07-17T00:00:00"/>
    <n v="0"/>
    <n v="0"/>
    <n v="3"/>
    <s v="07/18/2017 10:11pm"/>
    <s v="NIR"/>
    <x v="2"/>
    <s v="Infrastructure Services"/>
    <s v="6941-01Z IBM Cloud Advisory Services (GTS BU)"/>
    <s v="Tetsuji (TETSUJI) Sanada"/>
    <s v="ISA-BankFS08-Blockchain"/>
    <x v="0"/>
    <m/>
  </r>
  <r>
    <s v="EN-VPTEYUA"/>
    <x v="0"/>
    <s v="DACH"/>
    <s v="SIGMA-ALDRICH CHEMIE GMBH"/>
    <s v="CeBIT17 - GBS - Blockchain Consulting"/>
    <x v="3"/>
    <x v="1"/>
    <m/>
    <m/>
    <x v="0"/>
    <x v="11"/>
    <d v="2017-10-31T00:00:00"/>
    <s v="03/23/2017 04:08am"/>
    <x v="3"/>
    <d v="2017-10-31T00:00:00"/>
    <n v="0"/>
    <n v="0"/>
    <n v="1"/>
    <s v="06/30/2017 02:42pm"/>
    <s v="NIR"/>
    <x v="6"/>
    <s v="Miscellaneous"/>
    <s v="CS - Intellectual Property Income"/>
    <s v="Soeren (SOEREN) Bohle"/>
    <s v="ISA-999-NoSolutionSold"/>
    <x v="0"/>
    <m/>
  </r>
  <r>
    <s v="82-X7IE440"/>
    <x v="6"/>
    <s v="GCG"/>
    <s v="Peoples Insurance Company of China"/>
    <s v="PICC P&amp;C Blockchain POC"/>
    <x v="0"/>
    <x v="1"/>
    <m/>
    <m/>
    <x v="2"/>
    <x v="6"/>
    <d v="2017-06-30T00:00:00"/>
    <s v="09/06/2016 05:41am"/>
    <x v="6"/>
    <d v="2017-06-30T00:00:00"/>
    <n v="0"/>
    <n v="0"/>
    <n v="1"/>
    <s v="09/08/2016 01:37am"/>
    <s v="NIR"/>
    <x v="6"/>
    <s v="Miscellaneous"/>
    <s v="Non-IBM HW"/>
    <s v="KAI (KAI) LI"/>
    <s v="ISA-InsFS23OCEG-CustomerEng, VDPCand:Value Driven Proposal Candidate, VDPCnfm:Value Driven Proposal Confirm"/>
    <x v="0"/>
    <m/>
  </r>
  <r>
    <s v="Z1-RGON0IA"/>
    <x v="0"/>
    <s v="DACH"/>
    <s v="Schunk GmbH &amp; Co. KG Spann- und Greiftechnik"/>
    <s v="CeBIT17 - GBS - Blockchain Consulting"/>
    <x v="1"/>
    <x v="1"/>
    <m/>
    <m/>
    <x v="0"/>
    <x v="2"/>
    <d v="2017-10-31T00:00:00"/>
    <s v="03/22/2017 10:38am"/>
    <x v="3"/>
    <d v="2017-10-31T00:00:00"/>
    <n v="0"/>
    <n v="0"/>
    <n v="1"/>
    <s v="06/30/2017 02:28pm"/>
    <s v="NIR"/>
    <x v="4"/>
    <s v="Cell"/>
    <s v="Do Not Use - GPP CELL"/>
    <s v="DATA WITHHELD"/>
    <s v="ISA-999-NoSolutionSold"/>
    <x v="0"/>
    <m/>
  </r>
  <r>
    <s v="IA-KZ22U1A"/>
    <x v="2"/>
    <s v="Korea"/>
    <s v="The Korea Federation of Banks"/>
    <s v="[KFB] Blockchain Services for Bank Consortium"/>
    <x v="0"/>
    <x v="1"/>
    <m/>
    <m/>
    <x v="1"/>
    <x v="0"/>
    <d v="2017-09-22T00:00:00"/>
    <s v="02/13/2017 12:32am"/>
    <x v="0"/>
    <d v="2017-09-22T00:00:00"/>
    <n v="0"/>
    <n v="0"/>
    <n v="1"/>
    <s v="06/01/2017 01:32am"/>
    <s v="NIR"/>
    <x v="4"/>
    <s v="Storage"/>
    <s v="Flash Systems - Storage"/>
    <s v="YOO SHIN (Yoo Shin) YOON"/>
    <s v="ISA-999-NoSolutionSold"/>
    <x v="0"/>
    <m/>
  </r>
  <r>
    <s v="DK-5N1NKXS"/>
    <x v="2"/>
    <s v="ISA"/>
    <s v="AXIS BANK LIMITED"/>
    <s v="Block chain Proof of concept"/>
    <x v="5"/>
    <x v="0"/>
    <s v="India"/>
    <s v="Involved in discussions and workshops to finalize the use case. Potential to start in late Q2"/>
    <x v="0"/>
    <x v="0"/>
    <d v="2017-11-24T00:00:00"/>
    <s v="12/12/2016 04:10am"/>
    <x v="3"/>
    <d v="2017-11-24T00:00:00"/>
    <n v="0"/>
    <n v="0"/>
    <n v="1"/>
    <s v="07/06/2017 01:32am"/>
    <s v="Stretch"/>
    <x v="4"/>
    <s v="IBM Z"/>
    <s v="IBM LinuxONE Rockhopper"/>
    <s v="BHAVESH K. (BHAVESH) JATANIA"/>
    <s v="ISA-BankFMFS03-BackOfficeOps"/>
    <x v="0"/>
    <m/>
  </r>
  <r>
    <s v="IA-KZ22U1A"/>
    <x v="2"/>
    <s v="Korea"/>
    <s v="The Korea Federation of Banks"/>
    <s v="[KFB] Blockchain Services for Bank Consortium"/>
    <x v="0"/>
    <x v="1"/>
    <m/>
    <m/>
    <x v="1"/>
    <x v="0"/>
    <d v="2017-09-22T00:00:00"/>
    <s v="02/13/2017 12:32am"/>
    <x v="0"/>
    <d v="2017-09-22T00:00:00"/>
    <n v="0"/>
    <n v="0"/>
    <n v="1"/>
    <s v="06/21/2017 02:54am"/>
    <s v="NIR"/>
    <x v="4"/>
    <s v="Power System i/p"/>
    <s v="Power S814 - AIX or Linux primary OS"/>
    <s v="YOO SHIN (Yoo Shin) YOON"/>
    <s v="ISA-999-NoSolutionSold"/>
    <x v="0"/>
    <m/>
  </r>
  <r>
    <s v="MO-YO4E6RO"/>
    <x v="2"/>
    <s v="Korea"/>
    <s v="STANDARD CHARTERED FIRST BANK KOREA LTD."/>
    <s v="SCB Blockchain PoC_HSBN"/>
    <x v="0"/>
    <x v="1"/>
    <m/>
    <m/>
    <x v="1"/>
    <x v="0"/>
    <d v="2017-09-29T00:00:00"/>
    <s v="02/10/2017 12:36am"/>
    <x v="4"/>
    <d v="2017-09-29T00:00:00"/>
    <n v="0"/>
    <n v="0"/>
    <n v="1"/>
    <s v="02/10/2017 12:36am"/>
    <s v="Stretch"/>
    <x v="4"/>
    <s v="IBM Z"/>
    <m/>
    <s v="JUNG HEUI (Jung Heui) KIM"/>
    <m/>
    <x v="0"/>
    <m/>
  </r>
  <r>
    <s v="50-M9AUKX0"/>
    <x v="1"/>
    <s v="US Finance Service"/>
    <s v="NATIONWIDE MUTUAL INSURANCE CO"/>
    <s v="Blockchain"/>
    <x v="0"/>
    <x v="1"/>
    <m/>
    <m/>
    <x v="1"/>
    <x v="6"/>
    <d v="2017-09-29T00:00:00"/>
    <s v="01/31/2017 05:13pm"/>
    <x v="1"/>
    <d v="2017-09-29T00:00:00"/>
    <n v="0"/>
    <n v="0"/>
    <n v="1"/>
    <s v="03/09/2017 01:32am"/>
    <s v="NIR"/>
    <x v="4"/>
    <s v="IBM Z"/>
    <m/>
    <s v="ALEXANDER D. (Alex) HAMILTON"/>
    <s v="BLKHSBN:HW SP: Blockchain High Sec Bus Netwk Blmix, ZBLKLOCL:HW SP: zSystems Blockchain Local/On Prem., ZBLKPOC:HW SP: Blockchain Proof of Concept"/>
    <x v="0"/>
    <m/>
  </r>
  <r>
    <s v="KJ-NXI229C"/>
    <x v="1"/>
    <s v="US Industrial"/>
    <s v="BROCADE"/>
    <s v="zBlockchain"/>
    <x v="1"/>
    <x v="1"/>
    <m/>
    <m/>
    <x v="1"/>
    <x v="5"/>
    <d v="2017-08-28T00:00:00"/>
    <s v="05/30/2017 05:13pm"/>
    <x v="1"/>
    <d v="2017-08-28T00:00:00"/>
    <n v="0"/>
    <n v="0"/>
    <n v="1"/>
    <s v="06/01/2017 01:32am"/>
    <s v="NIR"/>
    <x v="4"/>
    <s v="IBM Z"/>
    <m/>
    <s v="Samie (Samie) Allam"/>
    <m/>
    <x v="0"/>
    <m/>
  </r>
  <r>
    <s v="4M-OBW75S3"/>
    <x v="2"/>
    <s v="ASEAN"/>
    <s v="AMERICAN INTERNATIONAL ASSURANCE BHD"/>
    <s v="Blockchain for Insurance"/>
    <x v="0"/>
    <x v="1"/>
    <m/>
    <m/>
    <x v="0"/>
    <x v="6"/>
    <d v="2017-12-29T00:00:00"/>
    <s v="11/14/2016 08:11am"/>
    <x v="1"/>
    <d v="2017-12-29T00:00:00"/>
    <n v="0"/>
    <n v="0"/>
    <n v="12"/>
    <s v="03/12/2017 11:02pm"/>
    <s v="NIR"/>
    <x v="11"/>
    <s v="Watson Commerce"/>
    <m/>
    <s v="SIEW LEI (Louie) THAM"/>
    <m/>
    <x v="0"/>
    <m/>
  </r>
  <r>
    <s v="7X-4OXCYPY"/>
    <x v="0"/>
    <s v="UKI"/>
    <s v="ATRADIUS CREDIT INSURANCE"/>
    <s v="Blockchain Garage and Bluemix Public"/>
    <x v="0"/>
    <x v="1"/>
    <m/>
    <m/>
    <x v="1"/>
    <x v="6"/>
    <d v="2017-09-08T00:00:00"/>
    <s v="03/24/2017 07:42am"/>
    <x v="3"/>
    <d v="2017-09-08T00:00:00"/>
    <n v="0"/>
    <n v="0"/>
    <n v="12"/>
    <s v="04/03/2017 04:45am"/>
    <s v="NIR"/>
    <x v="5"/>
    <s v="Industry Platform"/>
    <s v="Do Not Use - GPP HSBS"/>
    <s v="I. D. (IAN) Pattison"/>
    <s v="ZBLKPOC:HW SP: Blockchain Proof of Concept"/>
    <x v="0"/>
    <m/>
  </r>
  <r>
    <s v="6U-9JDVE1M"/>
    <x v="1"/>
    <s v="US Finance Service"/>
    <s v="THE PNC FINANCIAL SERVICES GROUP INC"/>
    <s v="Blockchain - Phase 1"/>
    <x v="0"/>
    <x v="1"/>
    <m/>
    <m/>
    <x v="0"/>
    <x v="0"/>
    <d v="2017-12-29T00:00:00"/>
    <s v="04/12/2017 01:14pm"/>
    <x v="3"/>
    <d v="2017-12-29T00:00:00"/>
    <n v="0"/>
    <n v="0"/>
    <n v="12"/>
    <s v="07/20/2017 01:32am"/>
    <s v="NIR"/>
    <x v="5"/>
    <s v="Industry Platform"/>
    <s v="High Security Business Network"/>
    <s v="Russell B. (Russell) Fearing"/>
    <s v="ISA-BankInsFS09SEC-Security"/>
    <x v="0"/>
    <m/>
  </r>
  <r>
    <s v="N1-0FEGFWI"/>
    <x v="0"/>
    <s v="Italy"/>
    <s v="OG.E.S SERVIZI ENERGETICI"/>
    <s v="prog.Realizzazione certificazione di filiera agricola mediante Blockchain"/>
    <x v="4"/>
    <x v="1"/>
    <m/>
    <m/>
    <x v="0"/>
    <x v="8"/>
    <d v="2017-12-31T00:00:00"/>
    <s v="06/23/2017 06:58am"/>
    <x v="2"/>
    <d v="2017-12-31T00:00:00"/>
    <n v="0"/>
    <n v="0"/>
    <n v="12"/>
    <s v="06/29/2017 01:32am"/>
    <s v="NIR"/>
    <x v="5"/>
    <s v="Industry Platform"/>
    <s v="IBM Support for Hyperledger Fabric"/>
    <s v="Francesco (Francesco) Pappalardo"/>
    <s v="NONE:No code/solution involved"/>
    <x v="0"/>
    <m/>
  </r>
  <r>
    <s v="MF-ZJDWQ0X"/>
    <x v="0"/>
    <s v="DACH"/>
    <s v="Europaeische Zentralbank (EZB)"/>
    <s v="ECB Consulting: Blockchain"/>
    <x v="0"/>
    <x v="1"/>
    <m/>
    <m/>
    <x v="1"/>
    <x v="0"/>
    <d v="2017-07-31T00:00:00"/>
    <s v="05/25/2016 08:53am"/>
    <x v="0"/>
    <d v="2017-09-29T00:00:00"/>
    <n v="0"/>
    <n v="0"/>
    <n v="12"/>
    <s v="07/13/2017 01:32am"/>
    <s v="NIR"/>
    <x v="5"/>
    <s v="Watson FSS Core"/>
    <s v="Regulatory Compliance Analytics"/>
    <s v="DATA WITHHELD"/>
    <s v="BLUEMIXX:GBS Bluemix Custom Application Services"/>
    <x v="0"/>
    <m/>
  </r>
  <r>
    <s v="VX-EV9ZQNP"/>
    <x v="1"/>
    <s v="US Public"/>
    <s v="AMGEN INC."/>
    <s v="Blockchain for Amgen"/>
    <x v="3"/>
    <x v="0"/>
    <s v="India"/>
    <s v="Following up on next steps with the local team in the US. No response yet."/>
    <x v="1"/>
    <x v="11"/>
    <d v="2017-09-18T00:00:00"/>
    <s v="02/17/2017 03:21pm"/>
    <x v="0"/>
    <d v="2017-09-18T00:00:00"/>
    <n v="0"/>
    <n v="0"/>
    <n v="2"/>
    <s v="07/13/2017 01:32am"/>
    <s v="NIR"/>
    <x v="12"/>
    <s v="Consumer Health"/>
    <s v="Employee Health and Wellness - SW Services"/>
    <s v="JEFFREY B. (Jeff) BERMAN"/>
    <s v="WATSNIOT:Embedded: Watson Internet of Things - Co"/>
    <x v="0"/>
    <m/>
  </r>
  <r>
    <s v="VX-EV9ZQNP"/>
    <x v="1"/>
    <s v="US Public"/>
    <s v="AMGEN INC."/>
    <s v="Blockchain for Amgen"/>
    <x v="3"/>
    <x v="0"/>
    <s v="India"/>
    <s v="Following up on next steps with the local team in the US. No response yet."/>
    <x v="1"/>
    <x v="11"/>
    <d v="2017-09-18T00:00:00"/>
    <s v="02/17/2017 03:21pm"/>
    <x v="0"/>
    <d v="2017-09-18T00:00:00"/>
    <n v="0"/>
    <n v="0"/>
    <n v="3"/>
    <s v="04/06/2017 01:32am"/>
    <s v="NIR"/>
    <x v="12"/>
    <s v="Life Sciences"/>
    <s v="IBM Watson for Drug Discovery - Services/WH Cloud Platform"/>
    <s v="JEFFREY B. (Jeff) BERMAN"/>
    <s v="WATSNIOT:Embedded: Watson Internet of Things - Co"/>
    <x v="0"/>
    <m/>
  </r>
  <r>
    <s v="VX-EV9ZQNP"/>
    <x v="1"/>
    <s v="US Public"/>
    <s v="AMGEN INC."/>
    <s v="Blockchain for Amgen"/>
    <x v="3"/>
    <x v="0"/>
    <s v="India"/>
    <s v="Following up on next steps with the local team in the US. No response yet."/>
    <x v="1"/>
    <x v="11"/>
    <d v="2017-09-18T00:00:00"/>
    <s v="02/17/2017 03:21pm"/>
    <x v="0"/>
    <d v="2017-09-18T00:00:00"/>
    <n v="0"/>
    <n v="0"/>
    <n v="12"/>
    <s v="04/06/2017 01:33am"/>
    <s v="NIR"/>
    <x v="12"/>
    <s v="Life Sciences"/>
    <s v="IBM Watson for Drug Discovery - Services/WH Cloud Platform"/>
    <s v="JEFFREY B. (Jeff) BERMAN"/>
    <s v="WATSNIOT:Embedded: Watson Internet of Things - Co"/>
    <x v="0"/>
    <m/>
  </r>
  <r>
    <s v="16-V7TF2BP"/>
    <x v="4"/>
    <s v="MEA"/>
    <s v="NEDBANK LIMITED"/>
    <s v="Nedbank Blockchain RFP - CIB"/>
    <x v="0"/>
    <x v="0"/>
    <s v="India"/>
    <s v="Won, Staffing in Progress"/>
    <x v="2"/>
    <x v="0"/>
    <d v="2017-05-15T00:00:00"/>
    <s v="02/14/2017 04:35am"/>
    <x v="6"/>
    <d v="2017-05-15T00:00:00"/>
    <n v="0"/>
    <n v="0"/>
    <n v="12"/>
    <s v="05/04/2017 01:31am"/>
    <s v="NIR"/>
    <x v="8"/>
    <s v="Watson Platform"/>
    <s v="Wat Bluemix Premium"/>
    <s v="Philip Matthew (Philip Matthew) Anderson"/>
    <s v="ISA-BankFS08-Blockchain"/>
    <x v="0"/>
    <m/>
  </r>
  <r>
    <s v="N1-0FEGFWI"/>
    <x v="0"/>
    <s v="Italy"/>
    <s v="OG.E.S SERVIZI ENERGETICI"/>
    <s v="prog.Realizzazione certificazione di filiera agricola mediante Blockchain"/>
    <x v="4"/>
    <x v="1"/>
    <m/>
    <m/>
    <x v="0"/>
    <x v="8"/>
    <d v="2017-12-31T00:00:00"/>
    <s v="06/23/2017 06:58am"/>
    <x v="2"/>
    <d v="2017-12-31T00:00:00"/>
    <n v="0"/>
    <n v="0"/>
    <n v="12"/>
    <s v="06/29/2017 01:32am"/>
    <s v="NIR"/>
    <x v="8"/>
    <s v="Watson Services"/>
    <s v="Watson: Platform C&amp;T"/>
    <s v="Francesco (Francesco) Pappalardo"/>
    <s v="NONE:No code/solution involved"/>
    <x v="0"/>
    <m/>
  </r>
  <r>
    <s v="UC-N8K4YB9"/>
    <x v="3"/>
    <s v="Mexico"/>
    <s v="BANCO MERCANTIL DEL NORTE, S.A., INSTITUCIÓN DE BANCA MULTIPLE, GRUPO FINANCIERO BANORTE"/>
    <s v="Credinomina Blockchain"/>
    <x v="0"/>
    <x v="1"/>
    <m/>
    <m/>
    <x v="1"/>
    <x v="0"/>
    <d v="2017-08-21T00:00:00"/>
    <s v="07/27/2017 04:51am"/>
    <x v="3"/>
    <d v="2017-08-21T00:00:00"/>
    <n v="-3500000"/>
    <n v="-3.5"/>
    <n v="2"/>
    <s v="07/27/2017 04:55am"/>
    <s v="Key stretch"/>
    <x v="0"/>
    <s v="Cognitive Process Transformation"/>
    <s v="CPR: Blockchain Consulting"/>
    <s v="MARIO (MARIO) IBANEZ NAJERA"/>
    <s v="ISA-BankFS08-Blockchain"/>
    <x v="0"/>
    <m/>
  </r>
  <r>
    <s v="XK-WQT8U9I"/>
    <x v="0"/>
    <s v="DACH"/>
    <s v="HASPA Finanzholding"/>
    <s v="Blockchain Pilot für Filiale 4.0"/>
    <x v="0"/>
    <x v="1"/>
    <m/>
    <m/>
    <x v="0"/>
    <x v="0"/>
    <d v="2017-11-22T00:00:00"/>
    <s v="04/07/2017 10:02am"/>
    <x v="1"/>
    <m/>
    <m/>
    <m/>
    <m/>
    <m/>
    <m/>
    <x v="17"/>
    <m/>
    <m/>
    <s v="DATA WITHHELD"/>
    <m/>
    <x v="0"/>
    <m/>
  </r>
  <r>
    <s v="N0-6HCE72X"/>
    <x v="0"/>
    <s v="UKI"/>
    <s v="TESCO PLC"/>
    <s v="Blockchain - Bank"/>
    <x v="2"/>
    <x v="1"/>
    <m/>
    <m/>
    <x v="1"/>
    <x v="3"/>
    <d v="2017-09-30T00:00:00"/>
    <s v="03/02/2017 10:08am"/>
    <x v="4"/>
    <m/>
    <m/>
    <m/>
    <m/>
    <m/>
    <m/>
    <x v="17"/>
    <m/>
    <m/>
    <s v="Amy (AMY) Testa"/>
    <m/>
    <x v="0"/>
    <m/>
  </r>
  <r>
    <s v="Y7-9IEZ4PX"/>
    <x v="1"/>
    <s v="Canada"/>
    <s v="TRANSCEL LIMITED"/>
    <s v="Transcel Block Chain"/>
    <x v="0"/>
    <x v="1"/>
    <m/>
    <m/>
    <x v="1"/>
    <x v="0"/>
    <d v="2017-08-17T00:00:00"/>
    <s v="12/07/2016 03:58pm"/>
    <x v="1"/>
    <m/>
    <m/>
    <m/>
    <m/>
    <m/>
    <m/>
    <x v="17"/>
    <m/>
    <m/>
    <s v="Leona (LEONA) Atkins"/>
    <m/>
    <x v="0"/>
    <m/>
  </r>
  <r>
    <s v="8U-NGZHH4N"/>
    <x v="1"/>
    <s v="US Communica/CSI"/>
    <s v="WIPRO, LLC"/>
    <s v="Blockchain"/>
    <x v="6"/>
    <x v="1"/>
    <m/>
    <m/>
    <x v="0"/>
    <x v="10"/>
    <d v="2017-12-29T00:00:00"/>
    <s v="03/10/2017 07:30am"/>
    <x v="1"/>
    <m/>
    <m/>
    <m/>
    <m/>
    <m/>
    <m/>
    <x v="17"/>
    <m/>
    <m/>
    <s v="MICHAEL J. (MICHAEL) FUCITO"/>
    <s v="ISA-999-NoSolutionSold"/>
    <x v="0"/>
    <m/>
  </r>
</pivotCacheRecords>
</file>

<file path=xl/pivotCache/pivotCacheRecords3.xml><?xml version="1.0" encoding="utf-8"?>
<pivotCacheRecords xmlns="http://schemas.openxmlformats.org/spreadsheetml/2006/main" xmlns:r="http://schemas.openxmlformats.org/officeDocument/2006/relationships" count="2080">
  <r>
    <s v="8Q-WAUN7O7"/>
    <x v="0"/>
    <s v="France"/>
    <s v="BNP PARIBAS SECURITIES SERVICES"/>
    <s v="Blockchain platform for unlisted markets"/>
    <x v="0"/>
    <x v="0"/>
    <s v="India"/>
    <s v="Involved in solutioning"/>
    <x v="0"/>
    <x v="0"/>
    <d v="2017-10-22T00:00:00"/>
    <s v="07/24/2017 11:50am"/>
    <x v="0"/>
    <d v="2018-01-01T00:00:00"/>
    <n v="40000000"/>
    <n v="40"/>
    <n v="12"/>
    <s v="07/27/2017 01:32am"/>
    <s v="NIR"/>
    <x v="0"/>
    <s v="Cognitive Process Transformation"/>
    <s v="CPR: Blockchain Consulting"/>
    <s v="Anne (ANNE) Dore"/>
    <s v="ISA-BankFS08-Blockchain"/>
    <x v="0"/>
    <m/>
  </r>
  <r>
    <s v="6O-Y8JL0DZ"/>
    <x v="1"/>
    <s v="US Industrial"/>
    <s v="THE BOEING CO                                                         "/>
    <s v="PLM Data Migration"/>
    <x v="1"/>
    <x v="1"/>
    <m/>
    <m/>
    <x v="0"/>
    <x v="1"/>
    <d v="2017-12-15T00:00:00"/>
    <d v="2017-05-17T00:00:00"/>
    <x v="1"/>
    <d v="2017-12-15T00:00:00"/>
    <n v="20000000"/>
    <n v="20"/>
    <n v="12"/>
    <d v="2017-07-21T00:00:00"/>
    <s v="Stretch"/>
    <x v="0"/>
    <s v="Cog Process Trnsfmtn"/>
    <s v="CPR: Blockchain Consulting"/>
    <s v="Donaldson, Kevin R"/>
    <s v="COGNITIV"/>
    <x v="0"/>
    <m/>
  </r>
  <r>
    <s v="U3-C9SG5S9"/>
    <x v="0"/>
    <s v="DACH"/>
    <s v="SGS SA                                                                "/>
    <s v="Global Farm-to-Fork Food Provenance-as-a-Service Track &amp; Trace Platform"/>
    <x v="1"/>
    <x v="1"/>
    <m/>
    <m/>
    <x v="0"/>
    <x v="2"/>
    <d v="2017-11-20T00:00:00"/>
    <d v="2017-01-23T00:00:00"/>
    <x v="2"/>
    <d v="2017-11-20T00:00:00"/>
    <n v="13000000"/>
    <n v="13"/>
    <n v="60"/>
    <d v="2017-07-06T00:00:00"/>
    <s v="Key stretch"/>
    <x v="0"/>
    <s v="Cloud App Innov"/>
    <s v="CAI Big Data Srvs Blockchain on Big Data"/>
    <s v="Liguori, Christopher"/>
    <s v="ZBLKPOC, BLKHSBN"/>
    <x v="0"/>
    <m/>
  </r>
  <r>
    <s v="U3-C9SG5S9"/>
    <x v="0"/>
    <s v="DACH"/>
    <s v="SGS SA                                                                "/>
    <s v="Global Farm-to-Fork Food Provenance-as-a-Service Track &amp; Trace Platform"/>
    <x v="1"/>
    <x v="1"/>
    <m/>
    <m/>
    <x v="0"/>
    <x v="2"/>
    <d v="2017-11-20T00:00:00"/>
    <d v="2017-01-23T00:00:00"/>
    <x v="2"/>
    <d v="2017-11-20T00:00:00"/>
    <n v="13000000"/>
    <n v="13"/>
    <n v="60"/>
    <d v="2017-07-05T00:00:00"/>
    <s v="Stretch"/>
    <x v="0"/>
    <s v="Cog Process Trnsfmtn"/>
    <s v="CPR: Blockchain Consulting"/>
    <s v="Liguori, Christopher"/>
    <s v="ZBLKPOC, BLKHSBN"/>
    <x v="0"/>
    <m/>
  </r>
  <r>
    <s v="PD-90VH33V"/>
    <x v="0"/>
    <s v="DACH"/>
    <s v="ZF Friedrichshafen AG"/>
    <s v="Car eWallet Blockchain Platform - New business model_x000a_Cooperation between ZF/UBS/IBM"/>
    <x v="1"/>
    <x v="1"/>
    <m/>
    <m/>
    <x v="1"/>
    <x v="1"/>
    <d v="2017-09-22T00:00:00"/>
    <s v="05/11/2017 10:34am"/>
    <x v="1"/>
    <d v="2018-10-01T00:00:00"/>
    <n v="10000000"/>
    <n v="10"/>
    <n v="36"/>
    <s v="06/27/2017 03:53am"/>
    <s v="Key stretch"/>
    <x v="0"/>
    <s v="Cognitive Process Transformation"/>
    <s v="CPR: Blockchain Consulting"/>
    <s v="DATA WITHHELD"/>
    <m/>
    <x v="0"/>
    <m/>
  </r>
  <r>
    <s v="86-NZV4PSX"/>
    <x v="1"/>
    <s v="US Distribution"/>
    <s v="WAL-MART STORES INC"/>
    <s v="Blockchain garages"/>
    <x v="2"/>
    <x v="0"/>
    <s v="India"/>
    <s v="Industry Leader Connected with Geo. Yet to get input"/>
    <x v="0"/>
    <x v="3"/>
    <d v="2017-10-14T00:00:00"/>
    <s v="10/19/2016 05:32pm"/>
    <x v="3"/>
    <d v="2017-10-14T00:00:00"/>
    <n v="8000000"/>
    <n v="8"/>
    <n v="36"/>
    <s v="06/27/2017 12:47pm"/>
    <s v="Key stretch"/>
    <x v="0"/>
    <s v="Cognitive Process Transformation"/>
    <s v="CBDS: Watson IoT - Next Gen Supply Chain"/>
    <s v="Troy T. (Troy) Siwek"/>
    <s v="ISA-RetailDS16-Analytics"/>
    <x v="0"/>
    <m/>
  </r>
  <r>
    <s v="DH-YKBUYEO"/>
    <x v="0"/>
    <s v="UKI"/>
    <s v="PREMIER OIL PLC"/>
    <s v="Premier Falkland Islands FPSO - Digitalisation and Remote monitoring using IoT/ Cognitive/ Blockchain"/>
    <x v="1"/>
    <x v="1"/>
    <m/>
    <m/>
    <x v="0"/>
    <x v="4"/>
    <d v="2017-12-08T00:00:00"/>
    <s v="04/07/2017 09:54am"/>
    <x v="1"/>
    <d v="2017-12-08T00:00:00"/>
    <n v="7750003"/>
    <n v="7.7500029999999995"/>
    <n v="24"/>
    <s v="04/13/2017 01:32am"/>
    <s v="NIR"/>
    <x v="1"/>
    <s v="Platform &amp; Industry Solutions"/>
    <m/>
    <s v="Sunilkumar (SUNILKUMAR) Ramakrishnan"/>
    <s v="BLKHSBN:HW SP: Blockchain High Sec Bus Netwk Blmix, ISA-C&amp;PIS13-UpstrmPetroSolns, WATSNIOT:Embedded: Watson Internet of Things - Co"/>
    <x v="0"/>
    <m/>
  </r>
  <r>
    <s v="MK-DUW44Q2"/>
    <x v="0"/>
    <s v="UKI"/>
    <s v="LONDON STOCK EXCHANGE PLC"/>
    <s v=" LSE Netting and Blockchain - Business Case and Build out"/>
    <x v="0"/>
    <x v="0"/>
    <s v="US Garage &amp; IRL"/>
    <s v="In touch with Kevin Gill &amp; Paul Berry who is working on the LSE Deal. Currently leveraging research staff to build the POC. Will engage CIC later"/>
    <x v="0"/>
    <x v="0"/>
    <d v="2017-10-27T00:00:00"/>
    <s v="01/12/2017 10:27am"/>
    <x v="0"/>
    <d v="2017-10-27T00:00:00"/>
    <n v="7285003"/>
    <n v="7.2850029999999997"/>
    <n v="12"/>
    <s v="07/27/2017 01:32am"/>
    <s v="Stretch"/>
    <x v="0"/>
    <s v="Cognitive Process Transformation"/>
    <s v="CPR: Blockchain Consulting"/>
    <s v="Satya (SATYA) Bandi"/>
    <s v="AGILE:Agile or Agility is a component of the solu, ISA-BankFS08-Blockchain, ZBLKPOC:HW SP: Blockchain Proof of Concept"/>
    <x v="0"/>
    <m/>
  </r>
  <r>
    <s v="EO-C53K9NF"/>
    <x v="1"/>
    <s v="US Distribution"/>
    <s v="CONAGRA FOODS INC                                                     "/>
    <s v="Improve trade promotion forecasting"/>
    <x v="2"/>
    <x v="1"/>
    <m/>
    <m/>
    <x v="0"/>
    <x v="3"/>
    <d v="2017-12-22T00:00:00"/>
    <d v="2017-01-26T00:00:00"/>
    <x v="1"/>
    <d v="2017-12-22T00:00:00"/>
    <n v="5000000"/>
    <n v="5"/>
    <n v="18"/>
    <d v="2017-04-13T00:00:00"/>
    <s v="Stretch"/>
    <x v="0"/>
    <s v="Cog Process Trnsfmtn"/>
    <s v="CPR: Blockchain Consulting"/>
    <s v="VOGRICH, MATTHEW J (Matthew)"/>
    <m/>
    <x v="0"/>
    <m/>
  </r>
  <r>
    <s v="OV-NMS8WIT"/>
    <x v="1"/>
    <s v="US Industrial"/>
    <s v="Cisco"/>
    <s v="Blockchain for SupplyChain - Production"/>
    <x v="1"/>
    <x v="0"/>
    <s v="India"/>
    <s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
    <x v="1"/>
    <x v="5"/>
    <d v="2017-09-15T00:00:00"/>
    <s v="12/02/2016 02:28pm"/>
    <x v="1"/>
    <d v="2017-09-29T00:00:00"/>
    <n v="5000000"/>
    <n v="5"/>
    <n v="18"/>
    <s v="04/14/2017 09:04am"/>
    <s v="NIR"/>
    <x v="0"/>
    <s v="Cloud Application Innovation"/>
    <s v="CAI Accel App Dev &amp; Integration - Private no-Cloud"/>
    <s v="PETER K. (Peter) KHOURY"/>
    <s v="BLKHSBN:HW SP: Blockchain High Sec Bus Netwk Blmix, ISA-ElecIS09-CogSupplyChain"/>
    <x v="0"/>
    <m/>
  </r>
  <r>
    <s v="W5-4TV527K"/>
    <x v="1"/>
    <s v="US Public"/>
    <s v="BLUE CROSS &amp; BLUE SHIELD OF NORTH CAROLINA"/>
    <s v="Blockchain Interest - Clinical Data Use Case"/>
    <x v="0"/>
    <x v="0"/>
    <s v="India"/>
    <s v="Involved in initial discussion and workshops"/>
    <x v="1"/>
    <x v="6"/>
    <d v="2017-08-16T00:00:00"/>
    <s v="08/04/2016 09:24am"/>
    <x v="1"/>
    <d v="2017-08-16T00:00:00"/>
    <n v="5000000"/>
    <n v="5"/>
    <n v="12"/>
    <s v="01/22/2017 04:48am"/>
    <s v="NIR"/>
    <x v="0"/>
    <s v="Cloud Application Innovation"/>
    <s v="CAI Mobile at Scale Strategy, Creative &amp; Design"/>
    <s v="SUSHEEL K. (Susheel) LADWA"/>
    <s v="ISA-HealthPH30-ConsumerSvcs"/>
    <x v="0"/>
    <m/>
  </r>
  <r>
    <s v="UU-OW9E6XY"/>
    <x v="0"/>
    <s v="DACH"/>
    <s v="TUI AG"/>
    <s v="Blockchain approach for hotel allotments and further use cases"/>
    <x v="2"/>
    <x v="1"/>
    <m/>
    <m/>
    <x v="0"/>
    <x v="7"/>
    <d v="2017-12-08T00:00:00"/>
    <s v="07/14/2017 07:33am"/>
    <x v="1"/>
    <d v="2017-12-08T00:00:00"/>
    <n v="5000000"/>
    <n v="5"/>
    <n v="36"/>
    <s v="07/20/2017 01:32am"/>
    <s v="Stretch"/>
    <x v="0"/>
    <s v="Cognitive Process Transformation"/>
    <s v="CPR: Blockchain Consulting"/>
    <s v="DATA WITHHELD"/>
    <s v="BLKHSBN:HW SP: Blockchain High Sec Bus Netwk Blmix, BLUEMIXX:GBS Bluemix Custom Application Services, CLDMS:CLD&amp;COG: Cloud Managed Services, ISA-T&amp;TDS27-OpsPlan&amp;Opt, ZBLKPOC:HW SP: Blockchain Proof of Concept"/>
    <x v="0"/>
    <m/>
  </r>
  <r>
    <s v="IO-NC00NH5"/>
    <x v="0"/>
    <s v="Nordic"/>
    <s v="VATTENFALL AB"/>
    <s v="Blockchain for finance - MVP + Final solution - Bad Depts across region etc."/>
    <x v="3"/>
    <x v="1"/>
    <m/>
    <m/>
    <x v="0"/>
    <x v="8"/>
    <d v="2017-12-19T00:00:00"/>
    <s v="03/27/2017 10:35am"/>
    <x v="2"/>
    <d v="2018-04-04T00:00:00"/>
    <n v="5000000"/>
    <n v="5"/>
    <n v="12"/>
    <s v="07/12/2017 06:48am"/>
    <s v="NIR"/>
    <x v="0"/>
    <s v="Cognitive Process Transformation"/>
    <s v="CPR: Blockchain Consulting"/>
    <s v="Nils (Nils) Overgaard"/>
    <s v="ISA-E&amp;UCS08ERP-FinanceHR, ZBLKPOC:HW SP: Blockchain Proof of Concept"/>
    <x v="0"/>
    <m/>
  </r>
  <r>
    <s v="WP-QEYQ59P"/>
    <x v="1"/>
    <s v="US Distribution"/>
    <s v="MCDONALD'S CORPORATION"/>
    <s v="Improve food traceability/Blockchain transparency"/>
    <x v="2"/>
    <x v="1"/>
    <m/>
    <m/>
    <x v="0"/>
    <x v="3"/>
    <d v="2017-12-28T00:00:00"/>
    <s v="01/25/2017 06:52pm"/>
    <x v="2"/>
    <d v="2017-12-28T00:00:00"/>
    <n v="5000000"/>
    <n v="5"/>
    <n v="18"/>
    <s v="07/20/2017 01:32am"/>
    <s v="Stretch"/>
    <x v="0"/>
    <s v="Cognitive Process Transformation"/>
    <s v="CPR: Blockchain Consulting"/>
    <s v="David (David) Harvey"/>
    <s v="ISA-CPGDS03-SmrtSupplyNtwks"/>
    <x v="0"/>
    <m/>
  </r>
  <r>
    <s v="UU-OW9E6XY"/>
    <x v="0"/>
    <s v="DACH"/>
    <s v="TUI AG"/>
    <s v="Blockchain approach for hotel allotments and further use cases"/>
    <x v="2"/>
    <x v="1"/>
    <m/>
    <m/>
    <x v="0"/>
    <x v="7"/>
    <d v="2017-12-08T00:00:00"/>
    <s v="07/14/2017 07:33am"/>
    <x v="1"/>
    <d v="2017-12-08T00:00:00"/>
    <n v="5000000"/>
    <n v="5"/>
    <n v="36"/>
    <s v="07/20/2017 01:32am"/>
    <s v="Stretch"/>
    <x v="2"/>
    <s v="Infrastructure Services"/>
    <m/>
    <s v="DATA WITHHELD"/>
    <s v="BLKHSBN:HW SP: Blockchain High Sec Bus Netwk Blmix, BLUEMIXX:GBS Bluemix Custom Application Services, CLDMS:CLD&amp;COG: Cloud Managed Services, ISA-T&amp;TDS27-OpsPlan&amp;Opt, ZBLKPOC:HW SP: Blockchain Proof of Concept"/>
    <x v="0"/>
    <m/>
  </r>
  <r>
    <s v="WJ-82GYW67"/>
    <x v="1"/>
    <s v="US Distribution"/>
    <s v="ESSENT US HOLDINGS INC"/>
    <s v="Blockchain and Data Analytics Repository for Non-Public Private Information (NPII)"/>
    <x v="0"/>
    <x v="1"/>
    <m/>
    <m/>
    <x v="0"/>
    <x v="0"/>
    <d v="2017-11-20T00:00:00"/>
    <s v="06/23/2017 02:02pm"/>
    <x v="1"/>
    <d v="2017-12-18T00:00:00"/>
    <n v="4500000"/>
    <n v="4.5"/>
    <n v="36"/>
    <s v="06/29/2017 01:32am"/>
    <s v="Stretch"/>
    <x v="0"/>
    <s v="Cognitive Process Transformation"/>
    <s v="CPS: Mortgage Analytics (Cloud, BPaaS)"/>
    <s v="NIRAJ (NIRAJ) PATEL"/>
    <m/>
    <x v="0"/>
    <m/>
  </r>
  <r>
    <s v="E8-3287ZAC"/>
    <x v="2"/>
    <s v="ISA"/>
    <s v="TELECOM REGULATORY AUTHORITY OF INDIA"/>
    <s v="Blockchain for Mobile Number Portability"/>
    <x v="4"/>
    <x v="0"/>
    <s v="India"/>
    <s v="Exploring opporunity with TRAI to implement lockchain based Number portability solution."/>
    <x v="1"/>
    <x v="9"/>
    <d v="2017-09-29T00:00:00"/>
    <s v="04/25/2017 04:44am"/>
    <x v="0"/>
    <d v="2017-09-29T00:00:00"/>
    <n v="4444440"/>
    <n v="4.4444400000000002"/>
    <n v="12"/>
    <s v="07/20/2017 01:32am"/>
    <s v="Stretch"/>
    <x v="0"/>
    <s v="Cognitive Process Transformation"/>
    <s v="CPR: Blockchain Consulting"/>
    <s v="Dipayan (Dipayan) Ghosh"/>
    <s v="BLKHSBN:HW SP: Blockchain High Sec Bus Netwk Blmix"/>
    <x v="0"/>
    <m/>
  </r>
  <r>
    <s v="EF-WKSMM7A"/>
    <x v="0"/>
    <s v="BeNeLux"/>
    <s v="Tennet TSO"/>
    <s v="Blockchain for settlement processes: follow up Ancillary services"/>
    <x v="3"/>
    <x v="0"/>
    <s v="Gronigen"/>
    <s v="Early discussions"/>
    <x v="0"/>
    <x v="8"/>
    <d v="2017-12-18T00:00:00"/>
    <s v="05/11/2016 09:44am"/>
    <x v="2"/>
    <d v="2017-12-18T00:00:00"/>
    <n v="4000000"/>
    <n v="4"/>
    <n v="12"/>
    <s v="07/21/2017 06:25am"/>
    <s v="Stretch"/>
    <x v="0"/>
    <s v="Cloud Application Innovation"/>
    <s v="CAI Accel App Dev &amp; Integration - Private no-Cloud"/>
    <s v="Leo (LEO) Dijkstra"/>
    <s v="ISA-E&amp;UCS16EOPS-EnergyOps"/>
    <x v="0"/>
    <m/>
  </r>
  <r>
    <s v="N7-87W0VFR"/>
    <x v="1"/>
    <s v="US Distribution"/>
    <s v="WAL-MART STORES, INC."/>
    <s v="Blockchain enabled Consumer Health Platform - Retail Operations, Patient Medical Record"/>
    <x v="2"/>
    <x v="1"/>
    <m/>
    <m/>
    <x v="1"/>
    <x v="3"/>
    <d v="2017-09-29T00:00:00"/>
    <s v="05/10/2017 12:33pm"/>
    <x v="2"/>
    <d v="2017-09-29T00:00:00"/>
    <n v="4000000"/>
    <n v="4"/>
    <n v="24"/>
    <s v="07/27/2017 01:32am"/>
    <s v="Stretch"/>
    <x v="0"/>
    <s v="Cognitive Process Transformation"/>
    <s v="CPR: Blockchain Consulting"/>
    <s v="Mariels A. (Mariels) Winhoffer"/>
    <s v="BLKHSBN:HW SP: Blockchain High Sec Bus Netwk Blmix"/>
    <x v="0"/>
    <m/>
  </r>
  <r>
    <s v="UC-N8K4YB9"/>
    <x v="3"/>
    <s v="Mexico"/>
    <s v="BANCO MERCANTIL DEL NORTE, S.A., INSTITUCIÓN DE BANCA MULTIPLE, GRUPO FINANCIERO BANORTE"/>
    <s v="Credinomina Blockchain"/>
    <x v="0"/>
    <x v="1"/>
    <m/>
    <m/>
    <x v="1"/>
    <x v="0"/>
    <d v="2017-08-21T00:00:00"/>
    <s v="07/27/2017 04:51am"/>
    <x v="0"/>
    <d v="2017-08-21T00:00:00"/>
    <n v="3500000"/>
    <n v="3.5"/>
    <n v="2"/>
    <s v="08/03/2017 01:32am"/>
    <s v="Key stretch"/>
    <x v="0"/>
    <s v="Cognitive Process Transformation"/>
    <s v="CPR: Blockchain Consulting"/>
    <s v="MARIO (MARIO) IBANEZ NAJERA"/>
    <s v="ISA-BankFS08-Blockchain"/>
    <x v="0"/>
    <m/>
  </r>
  <r>
    <s v="IU-D2SS82G"/>
    <x v="1"/>
    <s v="US Finance Service"/>
    <s v="INTERCONTINENTALEXCHANGE, INC."/>
    <s v="Data Exchange, eVault and Blockchain"/>
    <x v="0"/>
    <x v="1"/>
    <m/>
    <m/>
    <x v="0"/>
    <x v="0"/>
    <d v="2017-10-23T00:00:00"/>
    <s v="02/23/2017 12:47pm"/>
    <x v="1"/>
    <d v="2017-11-20T00:00:00"/>
    <n v="3400000"/>
    <n v="3.4"/>
    <n v="36"/>
    <s v="07/31/2017 04:25pm"/>
    <s v="Stretch"/>
    <x v="0"/>
    <s v="Cognitive Process Transformation"/>
    <m/>
    <s v="JOHN (JOHN) HECK"/>
    <s v="COGNITIV:Embedded Cognitive"/>
    <x v="0"/>
    <m/>
  </r>
  <r>
    <s v="MS-1GIRUTH"/>
    <x v="4"/>
    <s v="MEA"/>
    <s v="NEDBANK LIMITED"/>
    <s v="Nedbank Blockchain Phase2"/>
    <x v="0"/>
    <x v="0"/>
    <s v="India"/>
    <s v="Later Phases : Place Holder"/>
    <x v="0"/>
    <x v="0"/>
    <d v="2017-11-01T00:00:00"/>
    <s v="03/06/2017 02:25am"/>
    <x v="2"/>
    <d v="2017-11-01T00:00:00"/>
    <n v="3222833"/>
    <n v="3.2228330000000001"/>
    <n v="12"/>
    <s v="08/03/2017 01:32am"/>
    <s v="Stretch"/>
    <x v="0"/>
    <s v="Cognitive Process Transformation"/>
    <s v="CPR: Blockchain Consulting"/>
    <s v="Philip Matthew (Philip Matthew) Anderson"/>
    <s v="ISA-BankFS08-Blockchain"/>
    <x v="0"/>
    <m/>
  </r>
  <r>
    <s v="BL-I9TNHGQ"/>
    <x v="1"/>
    <s v="US Industrial"/>
    <s v="Cisco Systems Inc"/>
    <s v="Blockchain Deployment and Platform"/>
    <x v="5"/>
    <x v="1"/>
    <m/>
    <m/>
    <x v="0"/>
    <x v="10"/>
    <d v="2017-12-15T00:00:00"/>
    <s v="06/20/2017 01:13pm"/>
    <x v="2"/>
    <d v="2017-12-15T00:00:00"/>
    <n v="3000000"/>
    <n v="3"/>
    <n v="12"/>
    <s v="07/06/2017 01:32am"/>
    <s v="Stretch"/>
    <x v="3"/>
    <s v="Cloud Developer Service"/>
    <s v="Bluemix Public Subscription"/>
    <s v="Nico R. (Nico) Ochoa"/>
    <s v="CLOUD1:All Cloud Sales other than to Cloud SPs"/>
    <x v="0"/>
    <m/>
  </r>
  <r>
    <s v="EX-QG6H2D1"/>
    <x v="1"/>
    <s v="US Distribution"/>
    <s v="ADVANCE AUTO PARTS                                                    "/>
    <s v="Projects from March 30 meeting"/>
    <x v="2"/>
    <x v="1"/>
    <m/>
    <m/>
    <x v="0"/>
    <x v="3"/>
    <d v="2017-12-12T00:00:00"/>
    <d v="2017-03-07T00:00:00"/>
    <x v="1"/>
    <d v="2017-12-12T00:00:00"/>
    <n v="3000000"/>
    <n v="3"/>
    <n v="12"/>
    <d v="2017-03-09T00:00:00"/>
    <s v="At Risk"/>
    <x v="0"/>
    <s v="Cloud App Innov"/>
    <s v="CAI Big Data Srvs Blockchain on Big Data"/>
    <s v="Kelley, Kathryn Z (Katie)"/>
    <s v="*"/>
    <x v="0"/>
    <m/>
  </r>
  <r>
    <s v="2Z-0Y6VKHI"/>
    <x v="0"/>
    <s v="BeNeLux"/>
    <s v="Rabobank Nederland                                                    "/>
    <s v="Trade Commodity Finance full implementation"/>
    <x v="0"/>
    <x v="1"/>
    <m/>
    <m/>
    <x v="0"/>
    <x v="0"/>
    <d v="2017-12-01T00:00:00"/>
    <d v="2017-05-11T00:00:00"/>
    <x v="1"/>
    <d v="2017-12-01T00:00:00"/>
    <n v="3000000"/>
    <n v="3"/>
    <n v="12"/>
    <d v="2017-05-18T00:00:00"/>
    <s v="Stretch"/>
    <x v="0"/>
    <s v="Cog Process Trnsfmtn"/>
    <s v="CPR: Blockchain Consulting"/>
    <s v="Borsboom, Peter"/>
    <m/>
    <x v="0"/>
    <m/>
  </r>
  <r>
    <s v="RO-V2V9I3B"/>
    <x v="1"/>
    <s v="US Distribution"/>
    <s v="THE COCA-COLA COMPANY"/>
    <s v="TCCC Supply Chain - Demand Planning w/ IoT / Blockchain"/>
    <x v="2"/>
    <x v="1"/>
    <m/>
    <m/>
    <x v="0"/>
    <x v="3"/>
    <d v="2017-10-27T00:00:00"/>
    <s v="06/20/2017 12:57pm"/>
    <x v="2"/>
    <d v="2017-10-27T00:00:00"/>
    <n v="3000000"/>
    <n v="3"/>
    <n v="6"/>
    <s v="07/06/2017 01:32am"/>
    <s v="Stretch"/>
    <x v="0"/>
    <s v="Cognitive Process Transformation"/>
    <s v="CBDS: Watson IoT - Next Gen Supply Chain"/>
    <s v="JUSTIN (Justin) NORWOOD"/>
    <s v="ISA-CPGDS03-SmrtSupplyNtwks"/>
    <x v="0"/>
    <m/>
  </r>
  <r>
    <s v="1L-1DXKEMN"/>
    <x v="1"/>
    <s v="US Communica/CSI"/>
    <s v="COX ENTERPRISES, INC."/>
    <s v="Cox enterprise wide business use of IBM Blockchain capabilities including automotive, corporate, media, and cable."/>
    <x v="3"/>
    <x v="0"/>
    <s v="India"/>
    <s v="Intial Discussion around in supporting the account team in solutioning the opportunity. Need more details"/>
    <x v="0"/>
    <x v="9"/>
    <d v="2017-10-27T00:00:00"/>
    <s v="10/11/2016 05:54pm"/>
    <x v="1"/>
    <d v="2018-04-02T00:00:00"/>
    <n v="3000000"/>
    <n v="3"/>
    <n v="12"/>
    <s v="07/26/2017 07:58am"/>
    <s v="Stretch"/>
    <x v="0"/>
    <s v="Cognitive Process Transformation"/>
    <s v="CPR: Blockchain Consulting"/>
    <s v="KEVIN S. (Kevin) ELDER"/>
    <s v="BLKHSBN:HW SP: Blockchain High Sec Bus Netwk Blmix, ISA-TMECS14-OmniChannel"/>
    <x v="0"/>
    <m/>
  </r>
  <r>
    <s v="R3-9ZFC3FV"/>
    <x v="1"/>
    <s v="US Industrial"/>
    <s v="THE BOEING COMPANY"/>
    <s v="Blockchain Production"/>
    <x v="1"/>
    <x v="1"/>
    <m/>
    <m/>
    <x v="0"/>
    <x v="1"/>
    <d v="2017-12-15T00:00:00"/>
    <s v="05/16/2017 09:24pm"/>
    <x v="1"/>
    <d v="2018-01-19T00:00:00"/>
    <n v="3000000"/>
    <n v="3"/>
    <n v="12"/>
    <s v="05/18/2017 01:31am"/>
    <s v="Stretch"/>
    <x v="0"/>
    <s v="Cognitive Process Transformation"/>
    <s v="CPR: Blockchain Consulting"/>
    <s v="Kevin R. (Kevin) Donaldson"/>
    <m/>
    <x v="0"/>
    <m/>
  </r>
  <r>
    <s v="WS-8TAC5GS"/>
    <x v="1"/>
    <s v="US Communica/CSI"/>
    <s v="INTERGRAPH CORP"/>
    <s v="Blockchain MvP2  w/ Enabling Soft-Layer W/ Cognitive - Cognitive Garage (Sell To) - Long term target"/>
    <x v="5"/>
    <x v="1"/>
    <m/>
    <m/>
    <x v="0"/>
    <x v="10"/>
    <d v="2017-12-27T00:00:00"/>
    <s v="06/20/2017 07:55pm"/>
    <x v="1"/>
    <d v="2018-01-04T00:00:00"/>
    <n v="3000000"/>
    <n v="3"/>
    <n v="12"/>
    <s v="06/22/2017 01:31am"/>
    <s v="At Risk"/>
    <x v="0"/>
    <s v="Cognitive Process Transformation"/>
    <m/>
    <s v="SAINATH (Sainath) YADATI"/>
    <s v="ZBLKPOC:HW SP: Blockchain Proof of Concept"/>
    <x v="0"/>
    <m/>
  </r>
  <r>
    <s v="4V-PC9GES2"/>
    <x v="1"/>
    <s v="US Industrial"/>
    <s v="NYC Department of Finance"/>
    <s v="NYC DOF - Blockchain (Deed Fraud)"/>
    <x v="1"/>
    <x v="1"/>
    <m/>
    <m/>
    <x v="1"/>
    <x v="1"/>
    <d v="2017-09-30T00:00:00"/>
    <s v="10/13/2016 10:10pm"/>
    <x v="1"/>
    <d v="2017-09-30T00:00:00"/>
    <n v="3000000"/>
    <n v="3"/>
    <n v="6"/>
    <s v="01/22/2017 05:21am"/>
    <s v="Stretch"/>
    <x v="0"/>
    <s v="Cloud Application Innovation"/>
    <m/>
    <s v="Kenneth M. (Ken) Dircks"/>
    <s v="ZBLKPOC:HW SP: Blockchain Proof of Concept"/>
    <x v="0"/>
    <m/>
  </r>
  <r>
    <s v="TJ-IIZVVLR"/>
    <x v="5"/>
    <s v="Japan"/>
    <s v="MITSUBISHI UFJ TRUST AND BANKING C"/>
    <s v="MUTB Block Chain 172Q_CSA"/>
    <x v="0"/>
    <x v="1"/>
    <m/>
    <m/>
    <x v="0"/>
    <x v="0"/>
    <d v="2017-12-29T00:00:00"/>
    <s v="05/22/2017 04:49am"/>
    <x v="1"/>
    <d v="2018-01-08T00:00:00"/>
    <n v="2857140"/>
    <n v="2.8571399999999998"/>
    <n v="18"/>
    <s v="05/25/2017 01:32am"/>
    <s v="Stretch"/>
    <x v="0"/>
    <s v="Cognitive Process Transformation"/>
    <s v="CPR: Blockchain Consulting"/>
    <s v="Shoma (SHOMA) Yoshida"/>
    <m/>
    <x v="0"/>
    <m/>
  </r>
  <r>
    <s v="QB-IBDCUIK"/>
    <x v="1"/>
    <s v="US Communica/CSI"/>
    <s v="COMCAST CORPORATION"/>
    <s v="IBM blockchain program for Comcast Corporation including media, financial services, and supply chain use cases similar to CEI"/>
    <x v="3"/>
    <x v="1"/>
    <m/>
    <m/>
    <x v="0"/>
    <x v="9"/>
    <d v="2017-10-16T00:00:00"/>
    <s v="02/22/2017 10:36pm"/>
    <x v="1"/>
    <d v="2017-10-16T00:00:00"/>
    <n v="2500000"/>
    <n v="2.5"/>
    <n v="24"/>
    <s v="07/20/2017 01:32am"/>
    <s v="Stretch"/>
    <x v="0"/>
    <s v="Cognitive Process Transformation"/>
    <s v="CPR: Blockchain Consulting"/>
    <s v="KEVIN S. (Kevin) ELDER"/>
    <s v="BLKHSBN:HW SP: Blockchain High Sec Bus Netwk Blmix"/>
    <x v="0"/>
    <m/>
  </r>
  <r>
    <s v="BB-CG1DZRC"/>
    <x v="1"/>
    <s v="US Finance Service"/>
    <s v="GEICO CORPORATION"/>
    <s v="BlockChain for Personal Auto Subrogation"/>
    <x v="0"/>
    <x v="1"/>
    <m/>
    <m/>
    <x v="1"/>
    <x v="6"/>
    <d v="2017-08-15T00:00:00"/>
    <s v="05/17/2017 10:14am"/>
    <x v="2"/>
    <d v="2017-11-06T00:00:00"/>
    <n v="2500000"/>
    <n v="2.5"/>
    <n v="12"/>
    <s v="07/27/2017 01:32am"/>
    <s v="Key stretch"/>
    <x v="0"/>
    <s v="Cognitive Process Transformation"/>
    <s v="CPR: Blockchain Consulting"/>
    <s v="MARK B. (Mark) SMITH"/>
    <s v="ISA-InsFS24-CoreInsuranceTransformation"/>
    <x v="0"/>
    <m/>
  </r>
  <r>
    <s v="DQ-56V0WPN"/>
    <x v="1"/>
    <s v="US Finance Service"/>
    <s v="AMERICAN EXPRESS TRAVEL RELATED SERVICES CO INC"/>
    <s v="Merchant Payments Blockchain"/>
    <x v="0"/>
    <x v="0"/>
    <s v="India"/>
    <s v="Initial discussion in progress"/>
    <x v="0"/>
    <x v="0"/>
    <d v="2017-12-15T00:00:00"/>
    <s v="03/20/2017 10:41am"/>
    <x v="2"/>
    <d v="2017-12-15T00:00:00"/>
    <n v="2500000"/>
    <n v="2.5"/>
    <n v="36"/>
    <s v="06/15/2017 01:32am"/>
    <s v="Stretch"/>
    <x v="0"/>
    <s v="Cognitive Process Transformation"/>
    <s v="CPR: Blockchain Consulting"/>
    <s v="William C. (William) Deats"/>
    <s v="ASASERVC:Cloud Business Solution (CBS), ISA-BankFMFS03PAY-Payments"/>
    <x v="0"/>
    <m/>
  </r>
  <r>
    <s v="MB-O5R14WU"/>
    <x v="1"/>
    <s v="US Finance Service"/>
    <s v="JPMORGAN CHASE BANK, NATIONAL ASSOCIATION"/>
    <s v="Blockchain First Product &quot;Go&quot; Phase"/>
    <x v="0"/>
    <x v="0"/>
    <s v="India"/>
    <s v="In touch with Pramod Achanta, NA Blockchian leader, Currently understanding what was constributed to by Australia labs for the phase 1, so that CIC can be leveraged in the Go Phase."/>
    <x v="1"/>
    <x v="0"/>
    <d v="2017-08-31T00:00:00"/>
    <s v="10/28/2016 05:01pm"/>
    <x v="2"/>
    <d v="2017-09-04T00:00:00"/>
    <n v="2500000"/>
    <n v="2.5"/>
    <n v="12"/>
    <s v="07/08/2017 12:17pm"/>
    <s v="Stretch"/>
    <x v="0"/>
    <s v="Cognitive Process Transformation"/>
    <s v="CPR: Blockchain Consulting"/>
    <s v="PRAMOD (Pramod) ACHANTA"/>
    <s v="ISA-BankFMFS03-BackOfficeOps"/>
    <x v="0"/>
    <m/>
  </r>
  <r>
    <s v="0H-QQ5TRLP"/>
    <x v="1"/>
    <s v="US Public"/>
    <s v="AMGEN INC."/>
    <s v="Blockchain Supply Chain Pilot"/>
    <x v="6"/>
    <x v="0"/>
    <s v="India"/>
    <s v="Involved in Initial discussions, await further updtes from Kaustubh and Sector Spoc"/>
    <x v="1"/>
    <x v="11"/>
    <d v="2017-09-29T00:00:00"/>
    <s v="03/29/2017 12:32am"/>
    <x v="0"/>
    <d v="2017-10-06T00:00:00"/>
    <n v="2500000"/>
    <n v="2.5"/>
    <n v="5"/>
    <s v="07/27/2017 01:32am"/>
    <s v="Stretch"/>
    <x v="0"/>
    <s v="Cognitive Process Transformation"/>
    <s v="CPR: Blockchain Consulting"/>
    <s v="JEFFREY B. (Jeff) BERMAN"/>
    <s v="BLKHSBN:HW SP: Blockchain High Sec Bus Netwk Blmix"/>
    <x v="0"/>
    <m/>
  </r>
  <r>
    <s v="TL-TPM7MCZ"/>
    <x v="1"/>
    <s v="US Distribution"/>
    <s v="THE PROCTER &amp; GAMBLE COMPANY"/>
    <s v="We anticipate that P&amp;G will love the Blockchain Master Data Management POC that maintain the integrity of their internal data to simplify operations and avoid costly data errors"/>
    <x v="2"/>
    <x v="1"/>
    <m/>
    <m/>
    <x v="0"/>
    <x v="3"/>
    <d v="2017-12-08T00:00:00"/>
    <s v="04/14/2017 02:15pm"/>
    <x v="4"/>
    <d v="2017-12-08T00:00:00"/>
    <n v="2500000"/>
    <n v="2.5"/>
    <n v="12"/>
    <s v="04/20/2017 01:32am"/>
    <s v="NIR"/>
    <x v="0"/>
    <s v="Cognitive Process Transformation"/>
    <m/>
    <s v="DANE A. (Dane) POESKE"/>
    <s v="ISA-CPGDS04-SmartOps"/>
    <x v="0"/>
    <m/>
  </r>
  <r>
    <s v="4Z-JW83B3J"/>
    <x v="0"/>
    <s v="BeNeLux"/>
    <s v="KBC BANK SA"/>
    <s v="Operation Blockchain"/>
    <x v="0"/>
    <x v="0"/>
    <s v="Benelux, DE,FR"/>
    <s v="Staffing in Progress"/>
    <x v="1"/>
    <x v="0"/>
    <d v="2017-09-29T00:00:00"/>
    <s v="03/03/2017 02:20am"/>
    <x v="0"/>
    <d v="2017-09-29T00:00:00"/>
    <n v="2400000"/>
    <n v="2.4"/>
    <n v="30"/>
    <s v="07/06/2017 01:32am"/>
    <s v="Key stretch"/>
    <x v="0"/>
    <s v="Cognitive Process Transformation"/>
    <s v="CPR: Blockchain Consulting"/>
    <s v="Luc (LUC) Wauters"/>
    <s v="ANAPPBOT:ANA SP: App Developer: New Apps &amp; Bots"/>
    <x v="0"/>
    <m/>
  </r>
  <r>
    <s v="2B-IWSNBSK"/>
    <x v="1"/>
    <s v="Canada"/>
    <s v="MINISTRY OF MANAGEMENT SERVICES"/>
    <s v="BlockChain POC for Corporate Registries  x Canada"/>
    <x v="6"/>
    <x v="1"/>
    <m/>
    <m/>
    <x v="0"/>
    <x v="12"/>
    <d v="2017-10-31T00:00:00"/>
    <s v="11/07/2016 11:51am"/>
    <x v="2"/>
    <d v="2017-10-31T00:00:00"/>
    <n v="2000011"/>
    <n v="2.0000109999999998"/>
    <n v="1"/>
    <s v="06/01/2017 01:32am"/>
    <s v="NIR"/>
    <x v="0"/>
    <s v="Cloud Application Innovation"/>
    <s v="CAI Smarter Com&amp;Cust Platforms- GBS Software Licensing"/>
    <s v="Nikki (NIKKI) Sieben"/>
    <s v="ISA-E&amp;UCS07-CustomerEngage, ZBLKPOC:HW SP: Blockchain Proof of Concept"/>
    <x v="0"/>
    <m/>
  </r>
  <r>
    <s v="XF-QC9TMUJ"/>
    <x v="6"/>
    <s v="GCG"/>
    <s v="COFCO GROUP CO., LTD                                                  "/>
    <s v="食品溯源"/>
    <x v="2"/>
    <x v="1"/>
    <m/>
    <m/>
    <x v="0"/>
    <x v="3"/>
    <d v="2017-12-31T00:00:00"/>
    <d v="2017-07-25T00:00:00"/>
    <x v="2"/>
    <d v="2017-12-31T00:00:00"/>
    <n v="2000000"/>
    <n v="2"/>
    <n v="12"/>
    <d v="2017-07-27T00:00:00"/>
    <s v="Stretch"/>
    <x v="0"/>
    <s v="Cog Process Trnsfmtn"/>
    <s v="CPR: Blockchain Consulting"/>
    <s v="Zhao, Wen Kai"/>
    <s v="ZBLKPOC"/>
    <x v="0"/>
    <m/>
  </r>
  <r>
    <s v="R8-3C11KT3"/>
    <x v="4"/>
    <s v="MEA"/>
    <s v="DUBAI SMART GOVERNMENT                                                "/>
    <s v="Turnkey Implementation of Mobile Based Digital ID and Digital Signature Solu"/>
    <x v="6"/>
    <x v="1"/>
    <m/>
    <m/>
    <x v="1"/>
    <x v="12"/>
    <d v="2017-07-27T00:00:00"/>
    <d v="2017-05-29T00:00:00"/>
    <x v="0"/>
    <d v="2017-07-27T00:00:00"/>
    <n v="2000000"/>
    <n v="2"/>
    <n v="12"/>
    <d v="2017-07-20T00:00:00"/>
    <s v="At Risk"/>
    <x v="0"/>
    <s v="Cog Process Trnsfmtn"/>
    <s v="CPR: Blockchain Consulting"/>
    <s v="Rana, Aamer (Aamer)"/>
    <m/>
    <x v="0"/>
    <m/>
  </r>
  <r>
    <s v="XS-CE9NJX8"/>
    <x v="1"/>
    <s v="US Finance Service"/>
    <s v="THE NORTHERN TRUST COMPANY                                            "/>
    <s v="Project Willow Phase 2 Build"/>
    <x v="0"/>
    <x v="0"/>
    <s v="Gronigen"/>
    <s v="Groningen involved , need further details :"/>
    <x v="0"/>
    <x v="0"/>
    <d v="2017-11-10T00:00:00"/>
    <d v="2017-02-24T00:00:00"/>
    <x v="2"/>
    <d v="2017-11-10T00:00:00"/>
    <n v="2000000"/>
    <n v="2"/>
    <n v="6"/>
    <d v="2017-07-20T00:00:00"/>
    <s v="Stretch"/>
    <x v="0"/>
    <s v="Cog Process Trnsfmtn"/>
    <s v="CPR: Blockchain Consulting"/>
    <s v="Sullivan, Mark J (Mark)"/>
    <s v=", EMBCLOUD"/>
    <x v="0"/>
    <m/>
  </r>
  <r>
    <s v="SK-2DAOE1J"/>
    <x v="1"/>
    <s v="US Finance Service"/>
    <s v="DEPOSITORY TRUST CLEARING CORP                                        "/>
    <s v="DTCC TIW Engagement - Additional Scope Items"/>
    <x v="0"/>
    <x v="1"/>
    <m/>
    <m/>
    <x v="1"/>
    <x v="0"/>
    <d v="2017-07-31T00:00:00"/>
    <d v="2017-06-23T00:00:00"/>
    <x v="0"/>
    <d v="2017-08-01T00:00:00"/>
    <n v="2000000"/>
    <n v="2"/>
    <n v="12"/>
    <d v="2017-07-28T00:00:00"/>
    <s v="At Risk"/>
    <x v="0"/>
    <s v="Cog Process Trnsfmtn"/>
    <s v="CPR: Blockchain Consulting"/>
    <s v="ACHANTA, PRAMOD"/>
    <m/>
    <x v="0"/>
    <m/>
  </r>
  <r>
    <s v="8E-OMLHNZ7"/>
    <x v="1"/>
    <s v="US Industrial"/>
    <s v="ROCKWELL AUTOMATION INC                                               "/>
    <s v="Blockchain for Fin Ops (AR OTC)"/>
    <x v="1"/>
    <x v="0"/>
    <s v="India"/>
    <s v="This block chain opportunity has been logged by Partner from digital side with an anticipation based on demonstrations to different customers in US.  Will take time to become concrete.  BDE has been following up with DPE on the same."/>
    <x v="0"/>
    <x v="2"/>
    <d v="2017-12-08T00:00:00"/>
    <d v="2017-02-01T00:00:00"/>
    <x v="2"/>
    <d v="2018-01-08T00:00:00"/>
    <n v="2000000"/>
    <n v="2"/>
    <n v="12"/>
    <d v="2017-07-20T00:00:00"/>
    <s v="Stretch"/>
    <x v="0"/>
    <s v="Cog Process Trnsfmtn"/>
    <s v="CPR: Blockchain Consulting"/>
    <s v="Gates, Douglas (Doug)"/>
    <s v="WATIOT"/>
    <x v="0"/>
    <m/>
  </r>
  <r>
    <s v="0Z-VN68OMS"/>
    <x v="1"/>
    <s v="US Finance Service"/>
    <s v="DATA WITHHELD"/>
    <s v="DATA WITHHELD"/>
    <x v="7"/>
    <x v="1"/>
    <m/>
    <m/>
    <x v="0"/>
    <x v="13"/>
    <d v="2017-11-30T00:00:00"/>
    <s v="09/20/2016 09:01am"/>
    <x v="2"/>
    <d v="2017-11-30T00:00:00"/>
    <n v="2000000"/>
    <n v="2"/>
    <n v="12"/>
    <s v="08/03/2017 01:32am"/>
    <s v="Stretch"/>
    <x v="0"/>
    <s v="Cloud Application Innovation"/>
    <s v="CAI CAS GBS SW Support/Enhancements"/>
    <s v="Soundar (Soundar) Ravishankar"/>
    <s v="ISA-BankFS08-Blockchain, ZBLKLOCL:HW SP: zSystems Blockchain Local/On Prem., ZSPARK:HW: z Systems Analytics New Workload"/>
    <x v="0"/>
    <m/>
  </r>
  <r>
    <s v="C7-CVMZ1IA"/>
    <x v="1"/>
    <s v="US Public"/>
    <s v="COUNCIL FOR AFFORDABLE QUALITY HEALTHCARE, INC."/>
    <s v="Blockchain Implementation"/>
    <x v="6"/>
    <x v="1"/>
    <m/>
    <m/>
    <x v="0"/>
    <x v="11"/>
    <d v="2017-11-24T00:00:00"/>
    <s v="05/04/2017 11:13am"/>
    <x v="2"/>
    <d v="2017-11-24T00:00:00"/>
    <n v="2000000"/>
    <n v="2"/>
    <n v="12"/>
    <s v="08/03/2017 01:32am"/>
    <s v="Stretch"/>
    <x v="0"/>
    <s v="Cloud Application Innovation"/>
    <s v="CAI DevOps services - Private no-Cloud"/>
    <s v="AAYUSH (Aayush) MATHUR"/>
    <s v="ISA-999-NoSolutionSold"/>
    <x v="0"/>
    <m/>
  </r>
  <r>
    <s v="MV-4JM4ALB"/>
    <x v="1"/>
    <s v="US Communica/CSI"/>
    <s v="DirecTV Inc"/>
    <s v="Blockchain DMR"/>
    <x v="3"/>
    <x v="1"/>
    <m/>
    <m/>
    <x v="0"/>
    <x v="9"/>
    <d v="2017-11-30T00:00:00"/>
    <s v="09/20/2016 10:35pm"/>
    <x v="1"/>
    <d v="2017-11-30T00:00:00"/>
    <n v="2000000"/>
    <n v="2"/>
    <n v="3"/>
    <s v="01/22/2017 03:54am"/>
    <s v="NIR"/>
    <x v="0"/>
    <s v="Cognitive Process Transformation"/>
    <s v="CBDS: Watson IoT - Next Gen Supply Chain"/>
    <s v="SUSHANT (Sushant) WARIKOO"/>
    <s v="ISA-TMECS15-CustInsight"/>
    <x v="0"/>
    <m/>
  </r>
  <r>
    <s v="04-QBAHB45"/>
    <x v="2"/>
    <s v="ANZ"/>
    <s v="TELSTRA CORPORATION LIMITED"/>
    <s v="Finance Blockchain"/>
    <x v="3"/>
    <x v="1"/>
    <m/>
    <m/>
    <x v="0"/>
    <x v="9"/>
    <d v="2017-12-15T00:00:00"/>
    <s v="02/01/2017 07:17pm"/>
    <x v="2"/>
    <d v="2017-12-15T00:00:00"/>
    <n v="2000000"/>
    <n v="2"/>
    <n v="12"/>
    <s v="07/27/2017 01:32am"/>
    <s v="Stretch"/>
    <x v="0"/>
    <s v="Cognitive Process Transformation"/>
    <s v="CPR: Blockchain Consulting"/>
    <s v="JAMES D. (James) GALLICHAN"/>
    <s v="ASASERVC:Cloud Business Solution (CBS), COGNITIV:Embedded Cognitive, ISA-TMECS04-SystemsTransf"/>
    <x v="0"/>
    <m/>
  </r>
  <r>
    <s v="LT-416DT35"/>
    <x v="0"/>
    <s v="DACH"/>
    <s v="ACCARDA AG"/>
    <s v="SEF 2017 - CRM, Bonitätsprüfung, Blockchain"/>
    <x v="2"/>
    <x v="1"/>
    <m/>
    <m/>
    <x v="0"/>
    <x v="3"/>
    <d v="2017-12-05T00:00:00"/>
    <s v="06/09/2017 06:45am"/>
    <x v="2"/>
    <d v="2017-12-05T00:00:00"/>
    <n v="2000000"/>
    <n v="2"/>
    <n v="12"/>
    <s v="07/27/2017 01:32am"/>
    <s v="NIR"/>
    <x v="0"/>
    <s v="Cognitive Process Transformation"/>
    <s v="CPR: Blockchain Consulting"/>
    <s v="DATA WITHHELD"/>
    <m/>
    <x v="0"/>
    <m/>
  </r>
  <r>
    <s v="RH-QBRW5VE"/>
    <x v="1"/>
    <s v="US Communica/CSI"/>
    <s v="NBC Universal"/>
    <s v="Blockchain Loyalty Solution"/>
    <x v="3"/>
    <x v="1"/>
    <m/>
    <m/>
    <x v="1"/>
    <x v="9"/>
    <d v="2017-07-31T00:00:00"/>
    <s v="04/11/2017 05:00pm"/>
    <x v="5"/>
    <d v="2017-12-31T00:00:00"/>
    <n v="2000000"/>
    <n v="2"/>
    <n v="12"/>
    <s v="07/13/2017 01:32am"/>
    <s v="Stretch"/>
    <x v="0"/>
    <s v="Cognitive Process Transformation"/>
    <s v="CPR: Blockchain Consulting"/>
    <s v="BRIAN M. (Brian) QUEEN"/>
    <s v="ZBLKPOC:HW SP: Blockchain Proof of Concept"/>
    <x v="0"/>
    <m/>
  </r>
  <r>
    <s v="51-WFEQQMP"/>
    <x v="1"/>
    <s v="US Public"/>
    <s v="PFIZER INC."/>
    <s v="Blockchain Disputes Pilot"/>
    <x v="6"/>
    <x v="1"/>
    <m/>
    <m/>
    <x v="0"/>
    <x v="11"/>
    <d v="2017-11-03T00:00:00"/>
    <s v="03/29/2017 12:55am"/>
    <x v="2"/>
    <d v="2017-11-06T00:00:00"/>
    <n v="2000000"/>
    <n v="2"/>
    <n v="6"/>
    <s v="07/20/2017 01:32am"/>
    <s v="NIR"/>
    <x v="0"/>
    <s v="Cognitive Process Transformation"/>
    <s v="CPR: Blockchain Consulting"/>
    <s v="JEFFREY B. (Jeff) BERMAN"/>
    <s v="ZBLKPOC:HW SP: Blockchain Proof of Concept"/>
    <x v="0"/>
    <m/>
  </r>
  <r>
    <s v="3R-W9OMM1D"/>
    <x v="0"/>
    <s v="France"/>
    <s v="CMA CGM"/>
    <s v="Blockchain Global Trade Digitalization"/>
    <x v="2"/>
    <x v="1"/>
    <m/>
    <m/>
    <x v="0"/>
    <x v="7"/>
    <d v="2017-12-29T00:00:00"/>
    <s v="06/23/2017 04:57am"/>
    <x v="1"/>
    <d v="2017-12-29T00:00:00"/>
    <n v="1500000"/>
    <n v="1.5"/>
    <n v="36"/>
    <s v="06/29/2017 01:32am"/>
    <s v="Stretch"/>
    <x v="3"/>
    <s v="Cloud Developer Service"/>
    <m/>
    <s v="Anne (Anne) Gaubert"/>
    <s v="ACTINSIG:CLD&amp;COG: Transform processes w/ insights, ZBLKPOC:HW SP: Blockchain Proof of Concept"/>
    <x v="0"/>
    <m/>
  </r>
  <r>
    <s v="QL-118WU3W"/>
    <x v="1"/>
    <s v="US Public"/>
    <s v="JOHNSON &amp; JOHNSON"/>
    <s v="Finance Blockchain Pilot"/>
    <x v="6"/>
    <x v="0"/>
    <s v="India"/>
    <s v="Account team needs to establish connect with other units of J&amp;J i.e. beyond current Human resources and Finance"/>
    <x v="0"/>
    <x v="11"/>
    <d v="2017-11-17T00:00:00"/>
    <s v="02/16/2017 03:33pm"/>
    <x v="2"/>
    <d v="2017-11-17T00:00:00"/>
    <n v="1500000"/>
    <n v="1.5"/>
    <n v="6"/>
    <s v="08/03/2017 01:33am"/>
    <s v="Stretch"/>
    <x v="0"/>
    <s v="Cognitive Process Transformation"/>
    <s v="CBDS: Watson IoT - Connected Solutions"/>
    <s v="JEFFREY B. (Jeff) BERMAN"/>
    <s v="ISA-PharmPL92-AnalyticsCareMgmt"/>
    <x v="0"/>
    <m/>
  </r>
  <r>
    <s v="TI-WJ1WFYZ"/>
    <x v="0"/>
    <s v="BeNeLux"/>
    <s v="Koninklijke Luchtvaart Mij. NV"/>
    <s v="Blockchain Pilot project implementation"/>
    <x v="2"/>
    <x v="1"/>
    <m/>
    <m/>
    <x v="0"/>
    <x v="7"/>
    <d v="2017-12-14T00:00:00"/>
    <s v="02/20/2017 02:24am"/>
    <x v="1"/>
    <d v="2017-12-14T00:00:00"/>
    <n v="1500000"/>
    <n v="1.5"/>
    <n v="12"/>
    <s v="02/23/2017 01:32am"/>
    <s v="NIR"/>
    <x v="0"/>
    <s v="Cognitive Process Transformation"/>
    <s v="CPR: Blockchain Consulting"/>
    <s v="R. (RITA) Marissen"/>
    <s v="ISA-T&amp;TDS27-OpsPlan&amp;Opt"/>
    <x v="0"/>
    <m/>
  </r>
  <r>
    <s v="0I-GPJCUHQ"/>
    <x v="1"/>
    <s v="US Distribution"/>
    <s v="AHOLD U.S.A., INC."/>
    <s v="Blockchain 1st engagement"/>
    <x v="2"/>
    <x v="1"/>
    <m/>
    <m/>
    <x v="0"/>
    <x v="3"/>
    <d v="2017-11-24T00:00:00"/>
    <s v="06/06/2017 09:21am"/>
    <x v="4"/>
    <d v="2017-11-24T00:00:00"/>
    <n v="1500000"/>
    <n v="1.5"/>
    <n v="4"/>
    <s v="06/08/2017 01:31am"/>
    <s v="Stretch"/>
    <x v="0"/>
    <s v="Cognitive Process Transformation"/>
    <s v="CPR: Blockchain Consulting"/>
    <s v="SAIF (Saif) RIVERS"/>
    <s v="ZBLKPOC:HW SP: Blockchain Proof of Concept"/>
    <x v="0"/>
    <m/>
  </r>
  <r>
    <s v="VH-DE8K8B6"/>
    <x v="0"/>
    <s v="France"/>
    <s v="ORANGE"/>
    <s v="B2B Blockchain"/>
    <x v="3"/>
    <x v="1"/>
    <m/>
    <m/>
    <x v="0"/>
    <x v="9"/>
    <d v="2017-12-22T00:00:00"/>
    <s v="12/13/2016 11:05am"/>
    <x v="2"/>
    <d v="2017-12-22T00:00:00"/>
    <n v="1500000"/>
    <n v="1.5"/>
    <n v="36"/>
    <s v="07/06/2017 01:32am"/>
    <s v="At Risk"/>
    <x v="0"/>
    <s v="iX Growth Platform"/>
    <s v="DSI - iX: Digital Commerce: Digital Commerce"/>
    <s v="Arnauld (ARNAULD) D'Huart"/>
    <s v="ISA-TMECS26-BusProcOpt"/>
    <x v="0"/>
    <m/>
  </r>
  <r>
    <s v="L4-B1V4KJ1"/>
    <x v="0"/>
    <s v="BeNeLux"/>
    <s v="SHELL INTERNATIONAL B.V."/>
    <s v="Blockchain - Capital Projects/ Construction Supply Chain:_x000a_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
    <x v="1"/>
    <x v="1"/>
    <m/>
    <m/>
    <x v="0"/>
    <x v="4"/>
    <d v="2017-12-29T00:00:00"/>
    <s v="05/08/2017 04:19am"/>
    <x v="1"/>
    <d v="2017-12-29T00:00:00"/>
    <n v="1500000"/>
    <n v="1.5"/>
    <n v="12"/>
    <s v="06/05/2017 05:46am"/>
    <s v="NIR"/>
    <x v="0"/>
    <s v="Cloud Application Innovation"/>
    <m/>
    <s v="ARVIND SWARUP (ARVIND SWARUP) PATHIKI"/>
    <m/>
    <x v="0"/>
    <m/>
  </r>
  <r>
    <s v="ZI-THDTKDJ"/>
    <x v="1"/>
    <s v="US Communica/CSI"/>
    <s v="Cerner Corporation"/>
    <s v="RevCycle-Blockchain"/>
    <x v="5"/>
    <x v="1"/>
    <m/>
    <m/>
    <x v="1"/>
    <x v="10"/>
    <d v="2017-09-29T00:00:00"/>
    <s v="02/27/2017 11:11am"/>
    <x v="1"/>
    <d v="2017-09-29T00:00:00"/>
    <n v="1500000"/>
    <n v="1.5"/>
    <n v="12"/>
    <s v="04/18/2017 11:17am"/>
    <s v="Stretch"/>
    <x v="0"/>
    <s v="Cognitive Process Transformation"/>
    <m/>
    <s v="Patricia L. (Patricia) Moore"/>
    <s v="BLKHSBN:HW SP: Blockchain High Sec Bus Netwk Blmix"/>
    <x v="0"/>
    <m/>
  </r>
  <r>
    <s v="M5-MFVIJYW"/>
    <x v="4"/>
    <s v="MEA"/>
    <s v="Akbank"/>
    <s v="Blockchain Infrastucture"/>
    <x v="0"/>
    <x v="1"/>
    <m/>
    <m/>
    <x v="1"/>
    <x v="0"/>
    <d v="2017-08-15T00:00:00"/>
    <s v="05/17/2017 08:57am"/>
    <x v="0"/>
    <d v="2017-08-15T00:00:00"/>
    <n v="1500000"/>
    <n v="1.5"/>
    <n v="1"/>
    <s v="07/20/2017 01:32am"/>
    <s v="NIR"/>
    <x v="4"/>
    <s v="IBM Z"/>
    <s v="IBM Z Hardware - Other"/>
    <s v="BULENT (Bulent) PALABIYIK"/>
    <s v="ISA-BankFS08-Blockchain"/>
    <x v="0"/>
    <m/>
  </r>
  <r>
    <s v="XB-ADDIMU3"/>
    <x v="1"/>
    <s v="US Industrial"/>
    <s v="EXXONMOBIL GLOBAL SERVICES COMPANY"/>
    <s v="Blockchain - Mobil1 Asset Provenance"/>
    <x v="1"/>
    <x v="1"/>
    <m/>
    <m/>
    <x v="0"/>
    <x v="4"/>
    <d v="2017-10-02T00:00:00"/>
    <s v="07/04/2017 09:25am"/>
    <x v="2"/>
    <d v="2017-10-02T00:00:00"/>
    <n v="1500000"/>
    <n v="1.5"/>
    <n v="6"/>
    <s v="08/02/2017 06:29pm"/>
    <s v="At Risk"/>
    <x v="5"/>
    <s v="Industry Platform"/>
    <s v="High Security Business Network"/>
    <s v="JENNIFER M. (Jennifer) BLAIR"/>
    <s v="BLKHSBN:HW SP: Blockchain High Sec Bus Netwk Blmix, DEVCNAPP:CLD&amp;COG: Develop cloud native apps"/>
    <x v="0"/>
    <m/>
  </r>
  <r>
    <s v="Z7-HENHX73"/>
    <x v="3"/>
    <s v="Brazil"/>
    <s v="CARREFOUR COMERCIO E                                                  "/>
    <s v="Porkchain Pilot"/>
    <x v="2"/>
    <x v="1"/>
    <m/>
    <m/>
    <x v="1"/>
    <x v="3"/>
    <d v="2017-08-29T00:00:00"/>
    <d v="2017-05-31T00:00:00"/>
    <x v="1"/>
    <d v="2017-08-29T00:00:00"/>
    <n v="1461769"/>
    <n v="1.4617689999999999"/>
    <n v="8"/>
    <d v="2017-07-13T00:00:00"/>
    <s v="NIR"/>
    <x v="0"/>
    <s v="Cog Process Trnsfmtn"/>
    <s v="CPR: Blockchain Consulting"/>
    <s v="Soares de Mello, Ricardo"/>
    <s v="ZBLKPOC"/>
    <x v="0"/>
    <m/>
  </r>
  <r>
    <s v="JY-P2P3JQX"/>
    <x v="5"/>
    <s v="Japan"/>
    <s v="MITSUBISHI UFJ TRUST SYSTEM CO.,LTD                                   "/>
    <s v="MUSK ブロックチェーン構築支援"/>
    <x v="0"/>
    <x v="1"/>
    <m/>
    <m/>
    <x v="0"/>
    <x v="0"/>
    <d v="2017-12-22T00:00:00"/>
    <d v="2017-02-08T00:00:00"/>
    <x v="1"/>
    <d v="2017-12-22T00:00:00"/>
    <n v="1428571"/>
    <n v="1.428571"/>
    <n v="12"/>
    <d v="2017-02-09T00:00:00"/>
    <s v="NIR"/>
    <x v="0"/>
    <s v="Cog Process Trnsfmtn"/>
    <s v="UNK - Blockchain (CPR)"/>
    <s v="Horii, Hiroshi"/>
    <s v="*"/>
    <x v="0"/>
    <m/>
  </r>
  <r>
    <s v="06-ESI3KQ9"/>
    <x v="1"/>
    <s v="US Distribution"/>
    <s v="SYSCO CORP                                                            "/>
    <s v="Procurement Process Optimization"/>
    <x v="2"/>
    <x v="1"/>
    <m/>
    <m/>
    <x v="0"/>
    <x v="3"/>
    <d v="2017-10-06T00:00:00"/>
    <d v="2017-07-08T00:00:00"/>
    <x v="2"/>
    <d v="2017-10-06T00:00:00"/>
    <n v="1250000"/>
    <n v="1.25"/>
    <n v="6"/>
    <d v="2017-07-27T00:00:00"/>
    <s v="Stretch"/>
    <x v="0"/>
    <s v="Cog Process Trnsfmtn"/>
    <s v="CPR: Blockchain Consulting"/>
    <s v="ACHANTA, PRAMOD"/>
    <m/>
    <x v="0"/>
    <m/>
  </r>
  <r>
    <s v="NK-1WSHXZ1"/>
    <x v="1"/>
    <s v="US Communica/CSI"/>
    <s v="BROADCAST MUSIC INC"/>
    <s v="Bluemix: Blockchain- &quot;Smart Contracts&quot; Application- Ledger track usage/automatic payments"/>
    <x v="3"/>
    <x v="1"/>
    <m/>
    <m/>
    <x v="0"/>
    <x v="9"/>
    <d v="2017-10-13T00:00:00"/>
    <s v="08/21/2016 05:34pm"/>
    <x v="2"/>
    <d v="2017-10-13T00:00:00"/>
    <n v="1200000"/>
    <n v="1.2"/>
    <n v="60"/>
    <s v="07/06/2017 01:31am"/>
    <s v="Key stretch"/>
    <x v="3"/>
    <s v="Cloud Developer Service"/>
    <s v="IBM Bluemix Dedicated - Runtimes"/>
    <s v="STACIE (Stacie) CRISP"/>
    <s v="CLOUD1:All Cloud Sales other than to Cloud SPs"/>
    <x v="0"/>
    <m/>
  </r>
  <r>
    <s v="IA-KZ22U1A"/>
    <x v="2"/>
    <s v="Korea"/>
    <s v="The Korea Federation of Banks"/>
    <s v="[KFB] Blockchain Services for Bank Consortium"/>
    <x v="0"/>
    <x v="1"/>
    <m/>
    <m/>
    <x v="1"/>
    <x v="0"/>
    <d v="2017-09-22T00:00:00"/>
    <s v="02/13/2017 12:32am"/>
    <x v="0"/>
    <d v="2017-09-22T00:00:00"/>
    <n v="1200000"/>
    <n v="1.2"/>
    <n v="12"/>
    <s v="08/03/2017 01:33am"/>
    <s v="Stretch"/>
    <x v="0"/>
    <s v="Cloud Application Innovation"/>
    <s v="CAI Big Data Srvs Blockchain on Big Data"/>
    <s v="Dong Won (DONG WON) Kwon"/>
    <s v="ISA-999-NoSolutionSold"/>
    <x v="0"/>
    <m/>
  </r>
  <r>
    <s v="F4-HLTBR1E"/>
    <x v="1"/>
    <s v="US Communica/CSI"/>
    <s v="INTERGRAPH CORP"/>
    <s v="Blockchain MvP1  w/ Enabling Soft-Layer W/ Cognitive - Cognitive Garage (Sell To) - Mid-term target"/>
    <x v="1"/>
    <x v="1"/>
    <m/>
    <m/>
    <x v="1"/>
    <x v="2"/>
    <d v="2017-09-27T00:00:00"/>
    <s v="05/15/2017 06:33pm"/>
    <x v="2"/>
    <d v="2017-09-27T00:00:00"/>
    <n v="1200000"/>
    <n v="1.2"/>
    <n v="12"/>
    <s v="07/27/2017 01:32am"/>
    <s v="At Risk"/>
    <x v="0"/>
    <s v="Cognitive Process Transformation"/>
    <s v="CPR: Blockchain Consulting"/>
    <s v="SAINATH (Sainath) YADATI"/>
    <s v="ZBLKPOC:HW SP: Blockchain Proof of Concept"/>
    <x v="0"/>
    <m/>
  </r>
  <r>
    <s v="W9-QQJIQH6"/>
    <x v="1"/>
    <s v="US Finance Service"/>
    <s v="AMERICAN EXPRESS TRAVEL RELATED SERVICES COMPANY, INC."/>
    <s v="Blockchain FVP Team(s)"/>
    <x v="0"/>
    <x v="1"/>
    <m/>
    <m/>
    <x v="1"/>
    <x v="0"/>
    <d v="2017-07-20T00:00:00"/>
    <s v="04/21/2017 05:29am"/>
    <x v="2"/>
    <d v="2017-07-31T00:00:00"/>
    <n v="1200000"/>
    <n v="1.2"/>
    <n v="12"/>
    <s v="05/25/2017 01:32am"/>
    <s v="Stretch"/>
    <x v="0"/>
    <s v="Cognitive Process Transformation"/>
    <s v="CPR: Blockchain Consulting"/>
    <s v="PRAMOD (Pramod) ACHANTA"/>
    <s v="ISA-BankFMFS03-BackOfficeOps"/>
    <x v="0"/>
    <m/>
  </r>
  <r>
    <s v="V3-FH4KW9E"/>
    <x v="6"/>
    <s v="GCG"/>
    <s v="ABC HQ                                                                "/>
    <s v="ABC Blockchian 2017 extension phase"/>
    <x v="0"/>
    <x v="1"/>
    <m/>
    <m/>
    <x v="0"/>
    <x v="0"/>
    <d v="2017-11-15T00:00:00"/>
    <d v="2017-02-20T00:00:00"/>
    <x v="1"/>
    <d v="2017-11-15T00:00:00"/>
    <n v="1097556"/>
    <n v="1.097556"/>
    <n v="12"/>
    <d v="2017-02-23T00:00:00"/>
    <s v="NIR"/>
    <x v="0"/>
    <s v="Cog Process Trnsfmtn"/>
    <s v="UNK - Blockchain (CPR)"/>
    <s v="CHEN, SONG"/>
    <m/>
    <x v="0"/>
    <m/>
  </r>
  <r>
    <s v="VH-8Y16KGE"/>
    <x v="6"/>
    <s v="GCG"/>
    <s v="Changsha Sanyi Group Holdings Co., Ltd."/>
    <s v="block chain pilot"/>
    <x v="1"/>
    <x v="1"/>
    <m/>
    <m/>
    <x v="1"/>
    <x v="2"/>
    <d v="2017-08-31T00:00:00"/>
    <s v="09/20/2016 05:37am"/>
    <x v="5"/>
    <d v="2017-09-30T00:00:00"/>
    <n v="1089834"/>
    <n v="1.089834"/>
    <n v="12"/>
    <s v="08/03/2017 01:32am"/>
    <s v="At Risk"/>
    <x v="0"/>
    <s v="Cognitive Process Transformation"/>
    <s v="CPR: Blockchain Consulting"/>
    <s v="QUN (QUN) HUANG"/>
    <s v="ZBLKPOC:HW SP: Blockchain Proof of Concept"/>
    <x v="0"/>
    <m/>
  </r>
  <r>
    <s v="JR-23V3YYD"/>
    <x v="1"/>
    <s v="Canada"/>
    <s v="BANK OF NOVA SCOTIA, THE"/>
    <s v="Blockchain capacity model"/>
    <x v="0"/>
    <x v="1"/>
    <m/>
    <m/>
    <x v="1"/>
    <x v="0"/>
    <d v="2017-09-15T00:00:00"/>
    <s v="05/05/2017 03:38pm"/>
    <x v="1"/>
    <d v="2017-09-15T00:00:00"/>
    <n v="1000005"/>
    <n v="1.000005"/>
    <n v="12"/>
    <s v="05/11/2017 01:32am"/>
    <s v="NIR"/>
    <x v="0"/>
    <s v="Cognitive Process Transformation"/>
    <s v="CPR: Blockchain Consulting"/>
    <s v="Paul (PAUL) Erickson"/>
    <s v="ISA-BankFS08-Blockchain"/>
    <x v="0"/>
    <m/>
  </r>
  <r>
    <s v="83-3QSCJZ9"/>
    <x v="1"/>
    <s v="US Distribution"/>
    <s v="UNITED AIRLINES INC"/>
    <s v="United &amp; IATA Blockchain"/>
    <x v="2"/>
    <x v="1"/>
    <m/>
    <m/>
    <x v="0"/>
    <x v="7"/>
    <d v="2017-10-27T00:00:00"/>
    <s v="05/03/2017 01:11pm"/>
    <x v="2"/>
    <d v="2017-12-04T00:00:00"/>
    <n v="1000000"/>
    <n v="1"/>
    <n v="36"/>
    <s v="07/13/2017 01:32am"/>
    <s v="NIR"/>
    <x v="3"/>
    <s v="Cloud Developer Service"/>
    <s v="Bluemix Public Subscription"/>
    <s v="Diane E. (Diane) Shimmon"/>
    <s v="COGAPPS:CLD&amp;COG: Create cognitive applications"/>
    <x v="0"/>
    <m/>
  </r>
  <r>
    <s v="WZ-YKAAA7F"/>
    <x v="2"/>
    <s v="ANZ"/>
    <s v="QBE MANAGEMENT SERVICES PTY                                           "/>
    <s v="Insurance Consortium QBE / IAG/ Allianz"/>
    <x v="0"/>
    <x v="1"/>
    <m/>
    <m/>
    <x v="0"/>
    <x v="6"/>
    <d v="2017-11-22T00:00:00"/>
    <d v="2017-07-25T00:00:00"/>
    <x v="1"/>
    <d v="2017-11-22T00:00:00"/>
    <n v="1000000"/>
    <n v="1"/>
    <n v="12"/>
    <d v="2017-07-27T00:00:00"/>
    <s v="Stretch"/>
    <x v="0"/>
    <s v="Cog Process Trnsfmtn"/>
    <s v="CPR: Blockchain Consulting"/>
    <s v="SIMPSON, KIRSTY M (Kirsty)"/>
    <s v="ZBLKPOC"/>
    <x v="0"/>
    <m/>
  </r>
  <r>
    <s v="ZJ-GZVJVBU"/>
    <x v="0"/>
    <s v="BeNeLux"/>
    <s v="ING BANK NV                                                           "/>
    <s v="Commodity Trade Finance"/>
    <x v="0"/>
    <x v="1"/>
    <m/>
    <m/>
    <x v="1"/>
    <x v="0"/>
    <d v="2017-09-24T00:00:00"/>
    <d v="2017-06-26T00:00:00"/>
    <x v="2"/>
    <d v="2017-09-24T00:00:00"/>
    <n v="1000000"/>
    <n v="1"/>
    <n v="12"/>
    <d v="2017-07-13T00:00:00"/>
    <s v="Stretch"/>
    <x v="0"/>
    <s v="Cog Process Trnsfmtn"/>
    <s v="CPR: Blockchain Consulting"/>
    <s v="Kempen, F (Frans)"/>
    <m/>
    <x v="0"/>
    <m/>
  </r>
  <r>
    <s v="73-JQL2EKI"/>
    <x v="0"/>
    <s v="BeNeLux"/>
    <s v="Philips Lighting B.V.                                                 "/>
    <s v="IoT partnership, WIot platform for Partners"/>
    <x v="1"/>
    <x v="1"/>
    <m/>
    <m/>
    <x v="0"/>
    <x v="5"/>
    <d v="2017-10-15T00:00:00"/>
    <d v="2016-12-01T00:00:00"/>
    <x v="0"/>
    <d v="2017-10-15T00:00:00"/>
    <n v="1000000"/>
    <n v="1"/>
    <n v="12"/>
    <d v="2017-07-20T00:00:00"/>
    <s v="At Risk"/>
    <x v="0"/>
    <s v="Cog Process Trnsfmtn"/>
    <s v="CPR: Blockchain Consulting"/>
    <s v="*"/>
    <s v="ZBLKPOC, DEVICES"/>
    <x v="0"/>
    <m/>
  </r>
  <r>
    <s v="LN-JD59WIQ"/>
    <x v="0"/>
    <s v="Nordic"/>
    <s v="VÄSTRA GÖTALANDSREGIONEN"/>
    <s v="VGR Healthcare Information platform, BlueMix, Storage and Blockchain"/>
    <x v="6"/>
    <x v="1"/>
    <m/>
    <m/>
    <x v="0"/>
    <x v="11"/>
    <d v="2017-12-01T00:00:00"/>
    <s v="07/07/2017 07:10am"/>
    <x v="1"/>
    <d v="2018-02-28T00:00:00"/>
    <n v="1000000"/>
    <n v="1"/>
    <n v="48"/>
    <s v="07/13/2017 01:32am"/>
    <s v="Stretch"/>
    <x v="0"/>
    <s v="Cloud Application Innovation"/>
    <s v="CAI Accel App Dev &amp; Integration - Bluemix"/>
    <s v="Christian (CHRISTIAN) Elmehagen"/>
    <s v="BLKHSBN:HW SP: Blockchain High Sec Bus Netwk Blmix, BLUEMIXX:GBS Bluemix Custom Application Services, EMBAPPLE:GBS Mobile First Alliance, HPCSYS:HW&amp;SW:PWR &amp; Storage High Perf. Computing."/>
    <x v="0"/>
    <m/>
  </r>
  <r>
    <s v="Q7-RG6E6OS"/>
    <x v="1"/>
    <s v="US Finance Service"/>
    <s v="FANNIE MAE"/>
    <s v="FM: Blockchain Pilot (post PoC)"/>
    <x v="0"/>
    <x v="1"/>
    <m/>
    <m/>
    <x v="0"/>
    <x v="0"/>
    <d v="2017-12-15T00:00:00"/>
    <s v="09/02/2016 11:17am"/>
    <x v="2"/>
    <d v="2017-12-15T00:00:00"/>
    <n v="1000000"/>
    <n v="1"/>
    <n v="12"/>
    <s v="07/24/2017 08:37pm"/>
    <s v="Stretch"/>
    <x v="0"/>
    <s v="Cloud Application Innovation"/>
    <s v="CAI Big Data Srvs Blockchain on Big Data"/>
    <s v="MARK (Mark) LEES"/>
    <s v="EMBANLYT:GBS Embedded Analytics, ISA-BankFMFS03-BackOfficeOps"/>
    <x v="0"/>
    <m/>
  </r>
  <r>
    <s v="S7-WLVLQW0"/>
    <x v="1"/>
    <s v="US Industrial"/>
    <s v="MEDTRONIC, INC."/>
    <s v="Blockchain PoC"/>
    <x v="1"/>
    <x v="0"/>
    <s v="India"/>
    <s v="Initial discussion on Supply Chain Usecase"/>
    <x v="1"/>
    <x v="5"/>
    <d v="2017-09-15T00:00:00"/>
    <s v="04/04/2017 04:23pm"/>
    <x v="2"/>
    <d v="2017-09-15T00:00:00"/>
    <n v="1000000"/>
    <n v="1"/>
    <n v="12"/>
    <s v="07/27/2017 01:32am"/>
    <s v="NIR"/>
    <x v="0"/>
    <s v="Cloud Application Innovation"/>
    <s v="CAI Big Data Srvs Blockchain on Big Data"/>
    <s v="Vineet (Vineet) Shrivastava"/>
    <s v="ZBLKPOC:HW SP: Blockchain Proof of Concept"/>
    <x v="0"/>
    <m/>
  </r>
  <r>
    <s v="TD-P8FNETF"/>
    <x v="0"/>
    <s v="CEE"/>
    <s v="Gazprom Neft"/>
    <s v="Downstream B2B IoT incl. Blockchain"/>
    <x v="1"/>
    <x v="1"/>
    <m/>
    <m/>
    <x v="0"/>
    <x v="4"/>
    <d v="2017-11-14T00:00:00"/>
    <s v="05/11/2017 05:07am"/>
    <x v="1"/>
    <d v="2017-11-14T00:00:00"/>
    <n v="1000000"/>
    <n v="1"/>
    <n v="12"/>
    <s v="05/11/2017 05:07am"/>
    <s v="Stretch"/>
    <x v="0"/>
    <s v="Cognitive Process Transformation"/>
    <s v="CBDS - Smarter Process"/>
    <s v="Kai-Uwe (Kai-Uwe) Gundermann"/>
    <m/>
    <x v="0"/>
    <m/>
  </r>
  <r>
    <s v="5X-WSDNY39"/>
    <x v="0"/>
    <s v="Italy"/>
    <s v="CONAD SRL"/>
    <s v="blockchain"/>
    <x v="2"/>
    <x v="1"/>
    <m/>
    <m/>
    <x v="0"/>
    <x v="3"/>
    <d v="2017-12-14T00:00:00"/>
    <s v="05/07/2017 09:14am"/>
    <x v="1"/>
    <d v="2017-12-14T00:00:00"/>
    <n v="1000000"/>
    <n v="1"/>
    <n v="12"/>
    <s v="05/19/2017 11:51am"/>
    <s v="NIR"/>
    <x v="0"/>
    <s v="Cognitive Process Transformation"/>
    <s v="CBDS: Watson IoT - Emerging Technologies"/>
    <s v="Sergio (Sergio) Barbariol"/>
    <s v="ISA-RetailDS12-SmarterRetailOps"/>
    <x v="0"/>
    <m/>
  </r>
  <r>
    <s v="RP-ZVZDR93"/>
    <x v="1"/>
    <s v="Canada"/>
    <s v="HOME DEPOT"/>
    <s v="Blockchain with Supply Chain Management Group"/>
    <x v="2"/>
    <x v="1"/>
    <m/>
    <m/>
    <x v="0"/>
    <x v="3"/>
    <d v="2017-12-15T00:00:00"/>
    <s v="05/07/2017 08:33pm"/>
    <x v="1"/>
    <d v="2017-12-15T00:00:00"/>
    <n v="1000000"/>
    <n v="1"/>
    <n v="36"/>
    <s v="05/11/2017 01:32am"/>
    <s v="Stretch"/>
    <x v="0"/>
    <s v="Cognitive Process Transformation"/>
    <s v="CPR: Blockchain Consulting"/>
    <s v="SIDDHARTH (Sid) SAPOLIA"/>
    <s v="ISA-RetailDS12-SmarterRetailOps, ZBLKPOC:HW SP: Blockchain Proof of Concept"/>
    <x v="0"/>
    <m/>
  </r>
  <r>
    <s v="4Y-KA5UDMD"/>
    <x v="0"/>
    <s v="DACH"/>
    <s v="Nestle S. A."/>
    <s v="Supply Chain Digital Operations/Blockchain PoC"/>
    <x v="2"/>
    <x v="0"/>
    <s v="India"/>
    <s v="Working on a POC to implement a BC based solution for Document approvals in a Bonded warehouse context"/>
    <x v="0"/>
    <x v="3"/>
    <d v="2017-11-15T00:00:00"/>
    <s v="03/29/2017 11:42am"/>
    <x v="0"/>
    <d v="2017-11-15T00:00:00"/>
    <n v="1000000"/>
    <n v="1"/>
    <n v="12"/>
    <s v="07/13/2017 01:32am"/>
    <s v="Stretch"/>
    <x v="0"/>
    <s v="Cognitive Process Transformation"/>
    <s v="CPR: Blockchain Consulting"/>
    <s v="DATA WITHHELD"/>
    <s v="IGSPN:Procurement NONE - No 3rd Party Supplier, ISA-999-NoSolutionSold"/>
    <x v="0"/>
    <m/>
  </r>
  <r>
    <s v="RH-FH8I43Y"/>
    <x v="2"/>
    <s v="Korea"/>
    <s v="L.D.C.C."/>
    <s v="Group Blockchain Expansion - Retail Account"/>
    <x v="2"/>
    <x v="1"/>
    <m/>
    <m/>
    <x v="0"/>
    <x v="3"/>
    <d v="2017-11-17T00:00:00"/>
    <s v="03/12/2017 10:31pm"/>
    <x v="2"/>
    <d v="2017-11-17T00:00:00"/>
    <n v="1000000"/>
    <n v="1"/>
    <n v="12"/>
    <s v="07/27/2017 01:32am"/>
    <s v="Stretch"/>
    <x v="0"/>
    <s v="Cognitive Process Transformation"/>
    <s v="CPR: Blockchain Consulting"/>
    <s v="Soo Yun (SOO YUN) Kim"/>
    <s v="ISA-RetailDS16-Analytics"/>
    <x v="0"/>
    <m/>
  </r>
  <r>
    <s v="1L-1DXKEMN"/>
    <x v="1"/>
    <s v="US Communica/CSI"/>
    <s v="COX ENTERPRISES, INC."/>
    <s v="Cox enterprise wide business use of IBM Blockchain capabilities including automotive, corporate, media, and cable."/>
    <x v="3"/>
    <x v="0"/>
    <s v="India"/>
    <s v="Intial Discussion around in supporting the account team in solutioning the opportunity. Need more details"/>
    <x v="0"/>
    <x v="9"/>
    <d v="2017-10-27T00:00:00"/>
    <s v="10/11/2016 05:54pm"/>
    <x v="1"/>
    <d v="2018-01-31T00:00:00"/>
    <n v="1000000"/>
    <n v="1"/>
    <n v="10"/>
    <s v="07/27/2017 01:32am"/>
    <s v="Stretch"/>
    <x v="0"/>
    <s v="Cognitive Process Transformation"/>
    <s v="CPR: Blockchain Consulting"/>
    <s v="KEVIN S. (Kevin) ELDER"/>
    <s v="BLKHSBN:HW SP: Blockchain High Sec Bus Netwk Blmix, ISA-TMECS14-OmniChannel"/>
    <x v="0"/>
    <m/>
  </r>
  <r>
    <s v="6U-9JDVE1M"/>
    <x v="1"/>
    <s v="US Finance Service"/>
    <s v="THE PNC FINANCIAL SERVICES GROUP INC"/>
    <s v="Blockchain - Phase 1"/>
    <x v="0"/>
    <x v="1"/>
    <m/>
    <m/>
    <x v="0"/>
    <x v="0"/>
    <d v="2017-12-29T00:00:00"/>
    <s v="04/12/2017 01:14pm"/>
    <x v="2"/>
    <d v="2017-12-29T00:00:00"/>
    <n v="1000000"/>
    <n v="1"/>
    <n v="12"/>
    <s v="07/27/2017 01:32am"/>
    <s v="NIR"/>
    <x v="0"/>
    <s v="Cognitive Process Transformation"/>
    <s v="CPR: Blockchain Consulting"/>
    <s v="Russell B. (Russell) Fearing"/>
    <s v="ISA-BankInsFS09SEC-Security"/>
    <x v="0"/>
    <m/>
  </r>
  <r>
    <s v="KZ-NVG3MLZ"/>
    <x v="1"/>
    <s v="US Finance Service"/>
    <s v="STATE FARM MUTUAL AUTOMOBILE INSURANCE COMPANY"/>
    <s v="Block Chain Implementation"/>
    <x v="0"/>
    <x v="1"/>
    <m/>
    <m/>
    <x v="1"/>
    <x v="6"/>
    <d v="2017-08-25T00:00:00"/>
    <s v="06/11/2017 08:01pm"/>
    <x v="2"/>
    <d v="2017-08-25T00:00:00"/>
    <n v="1000000"/>
    <n v="1"/>
    <n v="12"/>
    <s v="07/20/2017 01:32am"/>
    <s v="Key stretch"/>
    <x v="0"/>
    <s v="Cognitive Process Transformation"/>
    <s v="CPR: Blockchain Consulting"/>
    <s v="Michael M. (Michael) Hertzig"/>
    <s v="ASASERVC:Cloud Business Solution (CBS), EXTCNAPP:CLD&amp;COG: Extend cloud native apps &amp; data, ISA-BankInsFS09SEC-Security"/>
    <x v="0"/>
    <m/>
  </r>
  <r>
    <s v="WE-YU7QBUR"/>
    <x v="1"/>
    <s v="US Industrial"/>
    <s v="DOW HOLDINGS LLC"/>
    <s v="Blockchain - Accounts Payable"/>
    <x v="1"/>
    <x v="1"/>
    <m/>
    <m/>
    <x v="0"/>
    <x v="4"/>
    <d v="2017-12-22T00:00:00"/>
    <s v="07/11/2017 04:16pm"/>
    <x v="1"/>
    <d v="2017-12-22T00:00:00"/>
    <n v="1000000"/>
    <n v="1"/>
    <n v="12"/>
    <s v="07/11/2017 04:16pm"/>
    <s v="NIR"/>
    <x v="0"/>
    <s v="Cognitive Process Transformation"/>
    <s v="CPR: Blockchain Consulting"/>
    <s v="GARY (Gary) HARGRAVES"/>
    <s v="ISA-BankFS08-Blockchain"/>
    <x v="0"/>
    <m/>
  </r>
  <r>
    <s v="Q3-GZA9VMH"/>
    <x v="1"/>
    <s v="US Public"/>
    <s v="TAKEDA PHARMACEUTICALS AMERICA, INC."/>
    <s v="Blockchain vaccines EMR record"/>
    <x v="6"/>
    <x v="1"/>
    <m/>
    <m/>
    <x v="0"/>
    <x v="11"/>
    <d v="2017-10-20T00:00:00"/>
    <s v="07/18/2017 02:45pm"/>
    <x v="1"/>
    <d v="2017-10-20T00:00:00"/>
    <n v="1000000"/>
    <n v="1"/>
    <n v="12"/>
    <s v="07/20/2017 01:32am"/>
    <s v="Stretch"/>
    <x v="0"/>
    <s v="iX Growth Platform"/>
    <s v="DSI - DS: Digital Bus Strategy: Digital Reinvention"/>
    <s v="Christopher (Christopher) Moose"/>
    <s v="ISA-999-NoSolutionSold"/>
    <x v="0"/>
    <m/>
  </r>
  <r>
    <s v="UP-P7KUCRO"/>
    <x v="0"/>
    <s v="BeNeLux"/>
    <s v="SHELL INTERNATIONAL B.V."/>
    <s v="Blockchain - Shipping/ Logistics - Hydrocarbon Movement Tracking:_x000a__x000a_Having pipeline, trucking and marine inspection companies tag their shipment quality and quantity updates to Blockchain hydrocarbon assets, feeding from these trading activities would eliminate the need for Operators to chase these documents in paper or electronic form. _x000a_Shared Data Could be_x000a_Location, Cargo Properties, Shipping Docs (bill of lading, letter of credit, customs forms)"/>
    <x v="1"/>
    <x v="1"/>
    <m/>
    <m/>
    <x v="0"/>
    <x v="4"/>
    <d v="2017-11-30T00:00:00"/>
    <s v="05/08/2017 04:25am"/>
    <x v="1"/>
    <d v="2017-11-30T00:00:00"/>
    <n v="1000000"/>
    <n v="1"/>
    <n v="12"/>
    <s v="06/05/2017 05:55am"/>
    <s v="NIR"/>
    <x v="0"/>
    <s v="Cloud Application Innovation"/>
    <m/>
    <s v="ARVIND SWARUP (ARVIND SWARUP) PATHIKI"/>
    <m/>
    <x v="0"/>
    <m/>
  </r>
  <r>
    <s v="0O-I0JYTJ1"/>
    <x v="4"/>
    <s v="MEA"/>
    <s v="Dubai Smart Government"/>
    <s v="Blockchain Platform Implementation"/>
    <x v="6"/>
    <x v="1"/>
    <m/>
    <m/>
    <x v="1"/>
    <x v="12"/>
    <d v="2017-07-13T00:00:00"/>
    <s v="04/14/2017 11:43am"/>
    <x v="1"/>
    <d v="2017-07-13T00:00:00"/>
    <n v="1000000"/>
    <n v="1"/>
    <n v="6"/>
    <s v="04/20/2017 01:32am"/>
    <s v="NIR"/>
    <x v="0"/>
    <s v="Cognitive Process Transformation"/>
    <m/>
    <s v="LINA (Lina) SHADID"/>
    <s v="ISA-BankFS08-Blockchain"/>
    <x v="0"/>
    <m/>
  </r>
  <r>
    <s v="3C-6J10G8S"/>
    <x v="0"/>
    <s v="Nordic"/>
    <s v="MÆRSK OLIE OG GAS A/S"/>
    <s v="Blockchain for JV Operations/Accounting"/>
    <x v="2"/>
    <x v="1"/>
    <m/>
    <m/>
    <x v="0"/>
    <x v="7"/>
    <d v="2017-12-30T00:00:00"/>
    <s v="07/07/2017 08:42am"/>
    <x v="1"/>
    <d v="2017-12-30T00:00:00"/>
    <n v="1000000"/>
    <n v="1"/>
    <n v="12"/>
    <s v="07/13/2017 01:32am"/>
    <s v="Solid"/>
    <x v="0"/>
    <s v="Cognitive Process Transformation"/>
    <m/>
    <s v="Debajyoti (DEBAJYOTI) Chakraborty"/>
    <s v="NONE:No code/solution involved"/>
    <x v="0"/>
    <m/>
  </r>
  <r>
    <s v="YD-8MLHTRK"/>
    <x v="1"/>
    <s v="US Public"/>
    <s v="STATE OF MICHIGAN"/>
    <s v="Blockchain Deployment for MSP"/>
    <x v="6"/>
    <x v="1"/>
    <m/>
    <m/>
    <x v="0"/>
    <x v="12"/>
    <d v="2017-12-01T00:00:00"/>
    <s v="07/31/2017 11:13pm"/>
    <x v="1"/>
    <d v="2017-12-01T00:00:00"/>
    <n v="1000000"/>
    <n v="1"/>
    <n v="12"/>
    <s v="08/03/2017 01:32am"/>
    <s v="Stretch"/>
    <x v="0"/>
    <s v="Cognitive Process Transformation"/>
    <m/>
    <s v="Yogesh B. (Yogi) Saxena"/>
    <m/>
    <x v="0"/>
    <m/>
  </r>
  <r>
    <s v="IA-KZ22U1A"/>
    <x v="2"/>
    <s v="Korea"/>
    <s v="The Korea Federation of Banks"/>
    <s v="[KFB] Blockchain Services for Bank Consortium"/>
    <x v="0"/>
    <x v="1"/>
    <m/>
    <m/>
    <x v="1"/>
    <x v="0"/>
    <d v="2017-09-22T00:00:00"/>
    <s v="02/13/2017 12:32am"/>
    <x v="0"/>
    <d v="2017-09-22T00:00:00"/>
    <n v="1000000"/>
    <n v="1"/>
    <n v="10"/>
    <s v="07/13/2017 01:32am"/>
    <s v="Key stretch"/>
    <x v="2"/>
    <s v="Infrastructure Services"/>
    <s v="6950-99T IBM Network Integration Services"/>
    <s v="Dong Won (DONG WON) Kwon"/>
    <s v="ISA-999-NoSolutionSold"/>
    <x v="0"/>
    <m/>
  </r>
  <r>
    <s v="AB-5VICNLN"/>
    <x v="1"/>
    <s v="US Finance Service"/>
    <s v="PROGRESSIVE CASUALTY INSURANCE COMPANY"/>
    <s v="Progressive - LinuxOne or IFL for Blockchain"/>
    <x v="0"/>
    <x v="1"/>
    <m/>
    <m/>
    <x v="0"/>
    <x v="6"/>
    <d v="2017-11-24T00:00:00"/>
    <s v="10/24/2016 10:56am"/>
    <x v="2"/>
    <d v="2017-11-24T00:00:00"/>
    <n v="1000000"/>
    <n v="1"/>
    <n v="1"/>
    <s v="07/27/2017 01:32am"/>
    <s v="Key stretch"/>
    <x v="4"/>
    <s v="IBM Z"/>
    <s v="IBM LinuxONE Rockhopper"/>
    <s v="Monica J. (Monica) Orlando"/>
    <s v="ZBLKLOCL:HW SP: zSystems Blockchain Local/On Prem."/>
    <x v="0"/>
    <m/>
  </r>
  <r>
    <s v="F4-QBFMKG6"/>
    <x v="0"/>
    <s v="DACH"/>
    <s v="REWE Systems GmbH"/>
    <s v="Blockchain on IBM Z"/>
    <x v="2"/>
    <x v="1"/>
    <m/>
    <m/>
    <x v="0"/>
    <x v="3"/>
    <d v="2017-12-15T00:00:00"/>
    <s v="07/05/2017 11:32am"/>
    <x v="2"/>
    <d v="2017-12-21T00:00:00"/>
    <n v="1000000"/>
    <n v="1"/>
    <n v="1"/>
    <s v="07/27/2017 01:32am"/>
    <s v="Stretch"/>
    <x v="4"/>
    <s v="IBM Z"/>
    <s v="IBM Z Hardware - Other"/>
    <s v="DATA WITHHELD"/>
    <s v="ZBLKLOCL:HW SP: zSystems Blockchain Local/On Prem., ZBLKPOC:HW SP: Blockchain Proof of Concept"/>
    <x v="0"/>
    <m/>
  </r>
  <r>
    <s v="M8-UUHVLTX"/>
    <x v="1"/>
    <s v="US Finance Service"/>
    <s v="Bank of America CIO/LOB Ent Srvcs Fin"/>
    <s v="Bank of America Linux One Blockchain"/>
    <x v="0"/>
    <x v="1"/>
    <m/>
    <m/>
    <x v="0"/>
    <x v="0"/>
    <d v="2017-12-29T00:00:00"/>
    <s v="08/17/2016 11:09am"/>
    <x v="2"/>
    <d v="2017-12-29T00:00:00"/>
    <n v="1000000"/>
    <n v="1"/>
    <n v="1"/>
    <s v="06/22/2017 01:32am"/>
    <s v="Stretch"/>
    <x v="4"/>
    <s v="IBM Z"/>
    <s v="Linux on IBM Z"/>
    <s v="MICHAEL J. (James) COSTIGAN"/>
    <s v="NEWROUTE:New Routes opptys through ISVs &amp; SIs"/>
    <x v="0"/>
    <m/>
  </r>
  <r>
    <s v="M5-NO5N92J"/>
    <x v="1"/>
    <s v="US Finance Service"/>
    <s v="THE BANK OF NEW YORK MELLON CORPORATION"/>
    <s v="Treasury Services Payments Modernization and BlockChain"/>
    <x v="0"/>
    <x v="1"/>
    <m/>
    <m/>
    <x v="0"/>
    <x v="0"/>
    <d v="2017-12-29T00:00:00"/>
    <s v="03/14/2017 11:23pm"/>
    <x v="1"/>
    <d v="2017-12-29T00:00:00"/>
    <n v="1000000"/>
    <n v="1"/>
    <n v="1"/>
    <s v="07/07/2017 12:59pm"/>
    <s v="NIR"/>
    <x v="5"/>
    <s v="Watson FSS Core"/>
    <s v="CFM Safer Payments"/>
    <s v="Eleanor A. (Eleanor) Carroll-Lewin"/>
    <s v="ANADVNCE:ANA SP: Planning Analytics to Improve Efficiency, ISA-BankFMFS03PAY-Payments, ISA-BankFS08-Blockchain, ZBLKPOC:HW SP: Blockchain Proof of Concept"/>
    <x v="0"/>
    <m/>
  </r>
  <r>
    <s v="UX-UB554ZC"/>
    <x v="1"/>
    <s v="US Finance Service"/>
    <s v="WELLS FARGO BANK, NATIONAL ASSOCIATION"/>
    <s v="Wells Fargo - Blockchain Enterprise"/>
    <x v="0"/>
    <x v="1"/>
    <m/>
    <m/>
    <x v="0"/>
    <x v="0"/>
    <d v="2017-12-15T00:00:00"/>
    <s v="04/04/2017 12:43am"/>
    <x v="2"/>
    <d v="2017-12-15T00:00:00"/>
    <n v="1000000"/>
    <n v="1"/>
    <n v="12"/>
    <s v="07/06/2017 01:33am"/>
    <s v="NIR"/>
    <x v="5"/>
    <s v="Industry Platform"/>
    <s v="High Security Business Network"/>
    <s v="Mike (Mike) Rossow"/>
    <s v="BLKHSBN:HW SP: Blockchain High Sec Bus Netwk Blmix"/>
    <x v="0"/>
    <m/>
  </r>
  <r>
    <s v="29-HI7NV18"/>
    <x v="1"/>
    <s v="US Industrial"/>
    <s v="COLONIAL PIPELINE CO"/>
    <s v="Blockchain - Equity Crude Product Movements"/>
    <x v="1"/>
    <x v="1"/>
    <m/>
    <m/>
    <x v="0"/>
    <x v="4"/>
    <d v="2017-10-02T00:00:00"/>
    <s v="07/04/2017 09:36am"/>
    <x v="2"/>
    <d v="2017-10-02T00:00:00"/>
    <n v="1000000"/>
    <n v="1"/>
    <n v="12"/>
    <s v="07/13/2017 01:32am"/>
    <s v="Stretch"/>
    <x v="5"/>
    <s v="Industry Platform"/>
    <s v="High Security Business Network"/>
    <s v="JENNIFER M. (Jennifer) BLAIR"/>
    <s v="DEVCNAPP:CLD&amp;COG: Develop cloud native apps"/>
    <x v="0"/>
    <m/>
  </r>
  <r>
    <s v="Q9-9WR5F13"/>
    <x v="1"/>
    <s v="US Communica/CSI"/>
    <s v="XCEL ENERGY SERVICES INC."/>
    <s v="Blockchain for Energy Trading"/>
    <x v="3"/>
    <x v="1"/>
    <m/>
    <m/>
    <x v="1"/>
    <x v="8"/>
    <d v="2017-09-22T00:00:00"/>
    <s v="06/26/2017 08:09pm"/>
    <x v="1"/>
    <d v="2017-09-29T00:00:00"/>
    <n v="1000000"/>
    <n v="1"/>
    <n v="36"/>
    <s v="06/29/2017 01:32am"/>
    <s v="Stretch"/>
    <x v="5"/>
    <s v="Industry Platform"/>
    <m/>
    <s v="Keith D. (Keith) Weir"/>
    <s v="COGAPPS:CLD&amp;COG: Create cognitive applications"/>
    <x v="0"/>
    <m/>
  </r>
  <r>
    <s v="1J-VKJRIKM"/>
    <x v="2"/>
    <s v="ISA"/>
    <s v="FEDERAL BANK LTD"/>
    <s v="Block chain as a service"/>
    <x v="4"/>
    <x v="1"/>
    <m/>
    <m/>
    <x v="0"/>
    <x v="0"/>
    <d v="2017-12-14T00:00:00"/>
    <s v="12/12/2016 09:58am"/>
    <x v="1"/>
    <d v="2017-12-14T00:00:00"/>
    <n v="999999"/>
    <n v="0.99999899999999997"/>
    <n v="12"/>
    <s v="01/22/2017 05:29am"/>
    <s v="NIR"/>
    <x v="0"/>
    <s v="Cloud Application Innovation"/>
    <s v="CAI GBS Software Support/Enhancements"/>
    <s v="Balaji (Balaji) Vasudevan"/>
    <s v="ISA-BankFMFS03-BackOfficeOps"/>
    <x v="0"/>
    <m/>
  </r>
  <r>
    <s v="DJ-OMADJMW"/>
    <x v="1"/>
    <s v="US Distribution"/>
    <s v="THE PROCTER &amp; GAMBLE CO"/>
    <s v="The upcoming P&amp;G Innovation Summit - Signal - on July 11th will create a number of new IBM opportunities that we have started creating including Blockchain. More to follow as this progresses"/>
    <x v="2"/>
    <x v="1"/>
    <m/>
    <m/>
    <x v="1"/>
    <x v="3"/>
    <d v="2017-09-29T00:00:00"/>
    <s v="06/22/2017 12:45pm"/>
    <x v="4"/>
    <d v="2017-10-13T00:00:00"/>
    <n v="998000"/>
    <n v="0.998"/>
    <n v="12"/>
    <s v="07/05/2017 09:38am"/>
    <s v="NIR"/>
    <x v="0"/>
    <s v="Cognitive Process Transformation"/>
    <s v="CPR: Industry Specific Process Consulting"/>
    <s v="DANE A. (Dane) POESKE"/>
    <s v="BLKHSBN:HW SP: Blockchain High Sec Bus Netwk Blmix, ISA-CPGDS04-PrfMgt&amp;Plng"/>
    <x v="0"/>
    <m/>
  </r>
  <r>
    <s v="IX-E5D42N2"/>
    <x v="5"/>
    <s v="Japan"/>
    <s v="TOKYO STOCK EXCHANGE"/>
    <s v="Blockchain本格展開"/>
    <x v="0"/>
    <x v="1"/>
    <m/>
    <m/>
    <x v="0"/>
    <x v="0"/>
    <d v="2017-12-29T00:00:00"/>
    <s v="03/07/2017 09:42pm"/>
    <x v="2"/>
    <d v="2018-01-01T00:00:00"/>
    <n v="952380"/>
    <n v="0.95238"/>
    <n v="12"/>
    <s v="07/27/2017 01:32am"/>
    <s v="NIR"/>
    <x v="0"/>
    <s v="Cloud Application Innovation"/>
    <s v="CAI Accel App Dev &amp; Integration - Bluemix"/>
    <s v="Toshikazu (TOSHIKAZU) Takikawa"/>
    <s v="ISA-BankFS08-Blockchain"/>
    <x v="0"/>
    <m/>
  </r>
  <r>
    <s v="2B-EEPCVH9"/>
    <x v="5"/>
    <s v="Japan"/>
    <s v="TOKYO STOCK EXCHANGE, INC."/>
    <s v="JPX:blockchain"/>
    <x v="0"/>
    <x v="1"/>
    <m/>
    <m/>
    <x v="0"/>
    <x v="0"/>
    <d v="2017-11-10T00:00:00"/>
    <s v="03/18/2016 10:12am"/>
    <x v="1"/>
    <d v="2017-11-10T00:00:00"/>
    <n v="952380"/>
    <n v="0.95238"/>
    <n v="12"/>
    <s v="02/19/2017 03:36am"/>
    <s v="NIR"/>
    <x v="0"/>
    <s v="Cognitive Process Transformation"/>
    <s v="CPS: Payments"/>
    <s v="Akihiko (AKIHIKO) Mohri"/>
    <s v="ISA-EDUPE03-Finance&amp;Ops"/>
    <x v="0"/>
    <m/>
  </r>
  <r>
    <s v="Y5-WJKHS9V"/>
    <x v="0"/>
    <s v="BeNeLux"/>
    <s v="JANSSEN PHARMACEUTICA NV"/>
    <s v="Janssen Blockchain Project"/>
    <x v="6"/>
    <x v="1"/>
    <m/>
    <m/>
    <x v="1"/>
    <x v="11"/>
    <d v="2017-09-08T00:00:00"/>
    <s v="07/07/2017 08:41am"/>
    <x v="0"/>
    <d v="2018-01-02T00:00:00"/>
    <n v="950000"/>
    <n v="0.95"/>
    <n v="12"/>
    <s v="07/07/2017 08:41am"/>
    <s v="Stretch"/>
    <x v="0"/>
    <s v="Cognitive Process Transformation"/>
    <s v="CPR: Blockchain Consulting"/>
    <s v="Mike (MIKE) Deschildre"/>
    <s v="ZBLKPOC:HW SP: Blockchain Proof of Concept"/>
    <x v="0"/>
    <m/>
  </r>
  <r>
    <s v="VX-0PMGZM9"/>
    <x v="2"/>
    <s v="ANZ"/>
    <s v="7 ELEVEN STORES PTY LTD                                               "/>
    <s v="Digital Reinvention + SO + MS play + SAP ( New Outsourcing contract)"/>
    <x v="2"/>
    <x v="1"/>
    <m/>
    <m/>
    <x v="0"/>
    <x v="3"/>
    <d v="2017-11-30T00:00:00"/>
    <d v="2016-12-20T00:00:00"/>
    <x v="1"/>
    <d v="2017-12-15T00:00:00"/>
    <n v="930001"/>
    <n v="0.93000099999999997"/>
    <n v="36"/>
    <d v="2017-02-23T00:00:00"/>
    <s v="Stretch"/>
    <x v="0"/>
    <s v="Cog Process Trnsfmtn"/>
    <s v="CPR: Blockchain Consulting"/>
    <s v="CORSINO, DOMINIC (Dom)"/>
    <s v="EMBAPPLE, IBMID, CMSSI"/>
    <x v="0"/>
    <m/>
  </r>
  <r>
    <s v="ZY-5T1VKEK"/>
    <x v="6"/>
    <s v="GCG"/>
    <s v="ShenZhen Rong Times technology                                        "/>
    <s v="PCR"/>
    <x v="1"/>
    <x v="1"/>
    <m/>
    <m/>
    <x v="2"/>
    <x v="2"/>
    <d v="2017-06-29T00:00:00"/>
    <d v="2017-05-25T00:00:00"/>
    <x v="6"/>
    <d v="2017-06-29T00:00:00"/>
    <n v="906232"/>
    <n v="0.90623199999999993"/>
    <n v="12"/>
    <d v="2017-07-22T00:00:00"/>
    <s v="Won"/>
    <x v="0"/>
    <s v="Cog Process Trnsfmtn"/>
    <s v="CPR: Blockchain Consulting"/>
    <s v="LIU, YI JUN"/>
    <m/>
    <x v="0"/>
    <m/>
  </r>
  <r>
    <s v="03-VW8Y5NK"/>
    <x v="4"/>
    <s v="MEA"/>
    <s v="Dubai Smart Government"/>
    <s v="Blockchain Partnership"/>
    <x v="6"/>
    <x v="0"/>
    <s v="India"/>
    <s v="We are engaged. Ram engaged , likely to travel"/>
    <x v="3"/>
    <x v="12"/>
    <d v="2017-03-29T00:00:00"/>
    <s v="12/29/2016 09:10am"/>
    <x v="6"/>
    <d v="2017-03-29T00:00:00"/>
    <n v="900000"/>
    <n v="0.89999999999999991"/>
    <n v="5"/>
    <s v="03/16/2017 02:32am"/>
    <s v="Won"/>
    <x v="0"/>
    <s v="Cognitive Process Transformation"/>
    <s v="CPR: Blockchain Consulting"/>
    <s v="Hussein (Hussein) Salem"/>
    <s v="ISA-BankFS08-Blockchain, ISA-BankInsFS09SEC-Security, ISA-GovtPG73-Tax/RevMgmt"/>
    <x v="0"/>
    <m/>
  </r>
  <r>
    <s v="JY-4SFXDG5"/>
    <x v="0"/>
    <s v="UKI"/>
    <s v="HSBC BANK PLC"/>
    <s v="BlockChain HSBC (Banking Consortium) for DTC (Digital Trade Chain)"/>
    <x v="0"/>
    <x v="1"/>
    <m/>
    <m/>
    <x v="0"/>
    <x v="0"/>
    <d v="2017-10-31T00:00:00"/>
    <s v="07/17/2017 06:46am"/>
    <x v="5"/>
    <d v="2017-10-31T00:00:00"/>
    <n v="900000"/>
    <n v="0.89999999999999991"/>
    <n v="36"/>
    <s v="07/27/2017 01:32am"/>
    <s v="Won"/>
    <x v="3"/>
    <s v="Cloud Developer Service"/>
    <s v="IBM Bluemix Dedicated - API Connect"/>
    <s v="Adrian (ADRIAN) Ewer"/>
    <s v="BLKHSBN:HW SP: Blockchain High Sec Bus Netwk Blmix, ISA-BankFMFS03CST-CoreBankMod"/>
    <x v="0"/>
    <m/>
  </r>
  <r>
    <s v="04-2DW4BRU"/>
    <x v="1"/>
    <s v="US Finance Service"/>
    <s v="JPMORGAN CHASE BANK, NATIONAL ASSOCIATION"/>
    <s v="JPMC: Project Socius - Blockchain (Quorum) on IBM Cloud"/>
    <x v="0"/>
    <x v="0"/>
    <s v="India"/>
    <s v="Will be involved in further phases, right now team is picking up Ethyrium work that has already happened from Australia garage"/>
    <x v="1"/>
    <x v="0"/>
    <d v="2017-08-29T00:00:00"/>
    <s v="03/27/2017 04:31pm"/>
    <x v="1"/>
    <d v="2017-12-11T00:00:00"/>
    <n v="900000"/>
    <n v="0.89999999999999991"/>
    <n v="36"/>
    <s v="03/30/2017 01:32am"/>
    <s v="NIR"/>
    <x v="2"/>
    <s v="Infrastructure Services"/>
    <s v="6950-16G GTS MHAS Split for Commerce Managed Hosted"/>
    <s v="RICHARD R. L'INSALATA (RICHARD) L'INSALATA"/>
    <s v="ISA-BankFS08-Blockchain"/>
    <x v="0"/>
    <m/>
  </r>
  <r>
    <s v="V8-YTMPJP8"/>
    <x v="2"/>
    <s v="ASEAN"/>
    <s v="THE BANK OF TOKYO-MITSUBISHI UFJ, LTD. SINGAPORE BRANCH"/>
    <s v="BTMU Blockchain SLA Production"/>
    <x v="0"/>
    <x v="0"/>
    <s v="India"/>
    <s v="Involved."/>
    <x v="1"/>
    <x v="0"/>
    <d v="2017-09-15T00:00:00"/>
    <s v="11/23/2015 10:41am"/>
    <x v="0"/>
    <d v="2017-09-15T00:00:00"/>
    <n v="850000"/>
    <n v="0.85"/>
    <n v="12"/>
    <s v="07/20/2017 10:57pm"/>
    <s v="At Risk"/>
    <x v="0"/>
    <s v="Cognitive Process Transformation"/>
    <s v="CPR: Blockchain Consulting"/>
    <s v="DAVID BOON WAH (David Boon Wah) LIM"/>
    <s v="ISA-BankFMFS03-BackOfficeOps"/>
    <x v="0"/>
    <m/>
  </r>
  <r>
    <s v="6L-5ORAXD4"/>
    <x v="1"/>
    <s v="US Communica/CSI"/>
    <s v="CERNER CORP"/>
    <s v="Blockchain for Healthcare"/>
    <x v="5"/>
    <x v="1"/>
    <m/>
    <m/>
    <x v="0"/>
    <x v="10"/>
    <d v="2017-10-31T00:00:00"/>
    <s v="04/13/2017 08:37am"/>
    <x v="1"/>
    <d v="2017-10-31T00:00:00"/>
    <n v="840000"/>
    <n v="0.84"/>
    <n v="24"/>
    <s v="04/20/2017 01:32am"/>
    <s v="NIR"/>
    <x v="0"/>
    <s v="Cognitive Process Transformation"/>
    <m/>
    <s v="Taylor D. (Taylor) Erickson"/>
    <s v="COGAPPS:CLD&amp;COG: Create cognitive applications"/>
    <x v="0"/>
    <m/>
  </r>
  <r>
    <s v="62-FW1ASHI"/>
    <x v="5"/>
    <s v="Japan"/>
    <s v="MITSUBISHI UFJ TRUST AND BANKING C"/>
    <s v="BlockChain_BluemixPOC"/>
    <x v="0"/>
    <x v="0"/>
    <s v="India"/>
    <s v="Place Holder, will get involved once it picks up traction"/>
    <x v="0"/>
    <x v="0"/>
    <d v="2017-12-15T00:00:00"/>
    <s v="02/08/2017 02:41am"/>
    <x v="1"/>
    <d v="2017-12-15T00:00:00"/>
    <n v="819047"/>
    <n v="0.81904699999999997"/>
    <n v="12"/>
    <s v="02/09/2017 01:32am"/>
    <s v="NIR"/>
    <x v="0"/>
    <s v="Cognitive Process Transformation"/>
    <s v="Do Not Use - GPP GSDH"/>
    <s v="Hideyuki (HIDEYUKI) Tanaka"/>
    <m/>
    <x v="0"/>
    <m/>
  </r>
  <r>
    <s v="EN-6HS1HYR"/>
    <x v="6"/>
    <s v="GCG"/>
    <s v="Changsha Sanyi Group Holdings Co.,                                    "/>
    <s v="pilot in production"/>
    <x v="1"/>
    <x v="1"/>
    <m/>
    <m/>
    <x v="1"/>
    <x v="2"/>
    <d v="2017-08-31T00:00:00"/>
    <d v="2016-09-20T00:00:00"/>
    <x v="5"/>
    <d v="2017-09-20T00:00:00"/>
    <n v="817375"/>
    <n v="0.81737499999999996"/>
    <n v="12"/>
    <d v="2017-08-01T00:00:00"/>
    <s v="At Risk"/>
    <x v="0"/>
    <s v="Cog Process Trnsfmtn"/>
    <s v="CPR: Blockchain Consulting"/>
    <s v="HUANG, QUN"/>
    <s v="ZBLKPOC"/>
    <x v="0"/>
    <m/>
  </r>
  <r>
    <s v="HQ-Q38RQ53"/>
    <x v="1"/>
    <s v="Canada"/>
    <s v="FEDERATION DES CAISSES DESJARDINS DU QUEBEC"/>
    <s v="GPAP - Blockchain Project"/>
    <x v="0"/>
    <x v="1"/>
    <m/>
    <m/>
    <x v="0"/>
    <x v="0"/>
    <d v="2017-12-31T00:00:00"/>
    <s v="02/21/2017 01:26pm"/>
    <x v="1"/>
    <d v="2017-12-31T00:00:00"/>
    <n v="800004"/>
    <n v="0.80000399999999994"/>
    <n v="6"/>
    <s v="04/27/2017 01:31pm"/>
    <s v="NIR"/>
    <x v="0"/>
    <s v="Cognitive Process Transformation"/>
    <s v="CPR: Blockchain Consulting"/>
    <s v="Felix (FELIX) Martineau"/>
    <m/>
    <x v="0"/>
    <m/>
  </r>
  <r>
    <s v="2E-7NOUKNS"/>
    <x v="3"/>
    <s v="SSA"/>
    <s v="BANCO DE GALICIA Y BUENOS AIRES"/>
    <s v="Blockchain para Trazabilidad de Proceso de Alta de Cliente"/>
    <x v="0"/>
    <x v="1"/>
    <m/>
    <m/>
    <x v="0"/>
    <x v="0"/>
    <d v="2017-12-29T00:00:00"/>
    <s v="02/02/2017 03:42pm"/>
    <x v="2"/>
    <d v="2017-12-29T00:00:00"/>
    <n v="800000"/>
    <n v="0.79999999999999993"/>
    <n v="12"/>
    <s v="08/03/2017 01:32am"/>
    <s v="Stretch"/>
    <x v="0"/>
    <s v="Cloud Application Innovation"/>
    <s v="CAI Accel App Dev &amp; Integration - Hybrid Cloud"/>
    <s v="Alvaro (ALVARO) Diaz Aguirre"/>
    <s v="ISA-BankFMFS03-BackOfficeOps"/>
    <x v="0"/>
    <m/>
  </r>
  <r>
    <s v="04-GUPKHTG"/>
    <x v="0"/>
    <s v="DACH"/>
    <s v="Lekkerland AG &amp; Co. KG"/>
    <s v="Blockchain für Rückverfolgung Tabakwaren"/>
    <x v="2"/>
    <x v="1"/>
    <m/>
    <m/>
    <x v="0"/>
    <x v="3"/>
    <d v="2017-10-10T00:00:00"/>
    <s v="05/15/2017 04:55am"/>
    <x v="1"/>
    <d v="2017-10-10T00:00:00"/>
    <n v="800000"/>
    <n v="0.79999999999999993"/>
    <n v="12"/>
    <s v="05/18/2017 01:32am"/>
    <s v="Stretch"/>
    <x v="0"/>
    <s v="Cognitive Process Transformation"/>
    <s v="CPR: Blockchain Consulting"/>
    <s v="DATA WITHHELD"/>
    <s v="ISA-RetailDS15OMCM-OmChanCom"/>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2"/>
    <d v="2017-12-22T00:00:00"/>
    <n v="800000"/>
    <n v="0.79999999999999993"/>
    <n v="12"/>
    <s v="08/03/2017 01:32am"/>
    <s v="NIR"/>
    <x v="0"/>
    <s v="Cognitive Process Transformation"/>
    <s v="CPR: Blockchain Consulting"/>
    <s v="DATA WITHHELD"/>
    <s v="ISA-999-NoSolutionSold"/>
    <x v="0"/>
    <m/>
  </r>
  <r>
    <s v="N9-QI0UVYB"/>
    <x v="6"/>
    <s v="GCG"/>
    <s v="Sinotrans Ltd."/>
    <s v="BlockChain"/>
    <x v="2"/>
    <x v="1"/>
    <m/>
    <m/>
    <x v="0"/>
    <x v="7"/>
    <d v="2017-10-17T00:00:00"/>
    <s v="07/19/2017 04:06am"/>
    <x v="2"/>
    <d v="2017-10-17T00:00:00"/>
    <n v="800000"/>
    <n v="0.79999999999999993"/>
    <n v="12"/>
    <s v="07/20/2017 01:32am"/>
    <s v="Stretch"/>
    <x v="0"/>
    <s v="Cognitive Process Transformation"/>
    <s v="CPR: Blockchain Consulting"/>
    <s v="HONG (HONG) CHEN"/>
    <s v="ISA-999-NoSolutionSold"/>
    <x v="0"/>
    <m/>
  </r>
  <r>
    <s v="6F-UNYIGG6"/>
    <x v="0"/>
    <s v="UKI"/>
    <s v="NATIONAL GRID PLC"/>
    <s v="Blockchain Implementation"/>
    <x v="3"/>
    <x v="1"/>
    <m/>
    <m/>
    <x v="0"/>
    <x v="8"/>
    <d v="2017-12-15T00:00:00"/>
    <s v="04/20/2017 05:15am"/>
    <x v="2"/>
    <d v="2017-12-15T00:00:00"/>
    <n v="775000"/>
    <n v="0.77499999999999991"/>
    <n v="12"/>
    <s v="07/20/2017 01:32am"/>
    <s v="Stretch"/>
    <x v="0"/>
    <s v="Cognitive Process Transformation"/>
    <s v="CBDS: Watson IoT - Next Gen Supply Chain"/>
    <s v="Adam (ADAM) Jones"/>
    <s v="EMBIoT:GBS Embed Internet of Things, ISA-E&amp;UCS06APER-AssetPerf"/>
    <x v="0"/>
    <m/>
  </r>
  <r>
    <s v="MN-H27LBY0"/>
    <x v="0"/>
    <s v="UKI"/>
    <s v="HUTCHISON 3G UK LIMITED"/>
    <s v="Blockchain H3G - Ofcom"/>
    <x v="3"/>
    <x v="1"/>
    <m/>
    <m/>
    <x v="0"/>
    <x v="9"/>
    <d v="2017-12-08T00:00:00"/>
    <s v="05/23/2017 02:09pm"/>
    <x v="1"/>
    <d v="2018-01-01T00:00:00"/>
    <n v="775000"/>
    <n v="0.77499999999999991"/>
    <n v="12"/>
    <s v="05/25/2017 01:32am"/>
    <s v="NIR"/>
    <x v="0"/>
    <s v="Cognitive Process Transformation"/>
    <s v="CPR: Blockchain Consulting"/>
    <s v="F. J. (Franck) Schellekens"/>
    <s v="ISA-TMECS10-NetworkOSS"/>
    <x v="0"/>
    <m/>
  </r>
  <r>
    <s v="WN-EDOCE9Q"/>
    <x v="0"/>
    <s v="UKI"/>
    <s v="TUI UK LIMITED"/>
    <s v="Blockchain PoC"/>
    <x v="2"/>
    <x v="1"/>
    <m/>
    <m/>
    <x v="0"/>
    <x v="7"/>
    <d v="2017-10-17T00:00:00"/>
    <s v="07/19/2017 07:35am"/>
    <x v="1"/>
    <d v="2017-10-17T00:00:00"/>
    <n v="775000"/>
    <n v="0.77499999999999991"/>
    <n v="12"/>
    <s v="07/20/2017 01:32am"/>
    <s v="Stretch"/>
    <x v="5"/>
    <s v="Industry Platform"/>
    <m/>
    <s v="Amy (Amy) Williamson"/>
    <s v="ZBLKPOC:HW SP: Blockchain Proof of Concept"/>
    <x v="0"/>
    <m/>
  </r>
  <r>
    <s v="SW-ZN2Q324"/>
    <x v="1"/>
    <s v="US Industrial"/>
    <s v="FORD MOTOR COMPANY"/>
    <s v="Ford Blockchain Inter-company Settlement"/>
    <x v="1"/>
    <x v="1"/>
    <m/>
    <m/>
    <x v="0"/>
    <x v="1"/>
    <d v="2017-11-09T00:00:00"/>
    <s v="05/25/2017 10:39am"/>
    <x v="2"/>
    <d v="2017-11-09T00:00:00"/>
    <n v="750000"/>
    <n v="0.75"/>
    <n v="12"/>
    <s v="07/20/2017 01:32am"/>
    <s v="Stretch"/>
    <x v="3"/>
    <s v="Cloud Developer Service"/>
    <s v="IBM Bluemix Garage - Other"/>
    <s v="JACQUELINE M. (JACQUELINE) NEMESI"/>
    <s v="ISA-999-NoSolutionSold"/>
    <x v="0"/>
    <m/>
  </r>
  <r>
    <s v="BH-3ZC2VNF"/>
    <x v="0"/>
    <s v="Nordic"/>
    <s v="NETS DENMARK A/S"/>
    <s v="PSD2 - Blockchain Dispute Management"/>
    <x v="0"/>
    <x v="1"/>
    <m/>
    <m/>
    <x v="0"/>
    <x v="0"/>
    <d v="2017-11-30T00:00:00"/>
    <s v="11/18/2016 05:41pm"/>
    <x v="2"/>
    <d v="2017-11-30T00:00:00"/>
    <n v="750000"/>
    <n v="0.75"/>
    <n v="3"/>
    <s v="07/27/2017 01:32am"/>
    <s v="Key stretch"/>
    <x v="0"/>
    <s v="Cloud Application Innovation"/>
    <s v="CAI AMS Staff Augmentation"/>
    <s v="ABISHEK (ABISHEK) BHARGAVA"/>
    <s v="NONE:No code/solution involved"/>
    <x v="0"/>
    <m/>
  </r>
  <r>
    <s v="GH-1FO6M7X"/>
    <x v="0"/>
    <s v="DACH"/>
    <s v="Vodafone GmbH"/>
    <s v="Blockchain @ Vodafone"/>
    <x v="3"/>
    <x v="1"/>
    <m/>
    <m/>
    <x v="1"/>
    <x v="9"/>
    <d v="2017-09-05T00:00:00"/>
    <s v="03/15/2017 01:33pm"/>
    <x v="0"/>
    <d v="2017-09-05T00:00:00"/>
    <n v="750000"/>
    <n v="0.75"/>
    <n v="12"/>
    <s v="06/28/2017 07:27am"/>
    <s v="Key stretch"/>
    <x v="0"/>
    <s v="Cloud Application Innovation"/>
    <s v="CAI BDS Enhancement Services - Strategy Services"/>
    <s v="DATA WITHHELD"/>
    <s v="ISA-TMECS26-BusProcOpt"/>
    <x v="0"/>
    <m/>
  </r>
  <r>
    <s v="OX-AMYJZYV"/>
    <x v="1"/>
    <s v="US Industrial"/>
    <s v="STANLEY BLACK &amp; DECKER INC"/>
    <s v="Financial Transformation (RPA, Cognitive, Blockchain) Garage"/>
    <x v="1"/>
    <x v="1"/>
    <m/>
    <m/>
    <x v="1"/>
    <x v="2"/>
    <d v="2017-09-18T00:00:00"/>
    <s v="07/21/2017 02:13pm"/>
    <x v="2"/>
    <d v="2017-10-19T00:00:00"/>
    <n v="750000"/>
    <n v="0.75"/>
    <n v="6"/>
    <s v="07/27/2017 01:32am"/>
    <s v="Stretch"/>
    <x v="0"/>
    <s v="Cognitive Process Transformation"/>
    <s v="CBDS: Analytics - Cognitive Garage"/>
    <s v="Daniel (Dan) Mitzenmacher"/>
    <s v="EMBIoT:GBS Embed Internet of Things, EMBMOBLE:GBS Embedded Mobile"/>
    <x v="0"/>
    <m/>
  </r>
  <r>
    <s v="T3-GGGQDZH"/>
    <x v="0"/>
    <s v="DACH"/>
    <s v="Deutsche Börse AG"/>
    <s v="Blockchain - Hyperledger approaches for Financial Markets"/>
    <x v="0"/>
    <x v="1"/>
    <m/>
    <m/>
    <x v="0"/>
    <x v="0"/>
    <d v="2017-10-26T00:00:00"/>
    <s v="06/13/2016 04:02pm"/>
    <x v="2"/>
    <d v="2017-10-26T00:00:00"/>
    <n v="750000"/>
    <n v="0.75"/>
    <n v="12"/>
    <s v="07/27/2017 01:32am"/>
    <s v="NIR"/>
    <x v="0"/>
    <s v="Cognitive Process Transformation"/>
    <s v="CPR: Blockchain Consulting"/>
    <s v="DATA WITHHELD"/>
    <s v="BLKHSBN:HW SP: Blockchain High Sec Bus Netwk Blmix, ISA-BankFMFS03-BackOfficeOps, ZBLKPOC:HW SP: Blockchain Proof of Concept"/>
    <x v="0"/>
    <m/>
  </r>
  <r>
    <s v="8G-H42X8T7"/>
    <x v="1"/>
    <s v="US Industrial"/>
    <s v="SCHLUMBERGER TECHNOLOGY CORP"/>
    <s v="Blockchain Pilot"/>
    <x v="1"/>
    <x v="0"/>
    <s v="India"/>
    <s v="BDE is connected with partner.   Currently,  this opportunity is still in initial phase and exploring potential use cases before taking forward to client"/>
    <x v="0"/>
    <x v="4"/>
    <d v="2017-10-27T00:00:00"/>
    <s v="12/06/2016 06:07pm"/>
    <x v="2"/>
    <d v="2017-10-27T00:00:00"/>
    <n v="750000"/>
    <n v="0.75"/>
    <n v="12"/>
    <s v="07/31/2017 10:20am"/>
    <s v="Stretch"/>
    <x v="0"/>
    <s v="Cognitive Process Transformation"/>
    <s v="CPR: Blockchain Consulting"/>
    <s v="SHIVESH (SHIVESH) SHARMA"/>
    <s v="ISA-C&amp;PIS13-UpstrmPetroSolns"/>
    <x v="0"/>
    <m/>
  </r>
  <r>
    <s v="3R-FZETVKA"/>
    <x v="1"/>
    <s v="US Finance Service"/>
    <s v="PNC BANK, NATIONAL ASSOCIATION"/>
    <s v="PNC -LinuxOne or IFL for Blockchain"/>
    <x v="0"/>
    <x v="1"/>
    <m/>
    <m/>
    <x v="0"/>
    <x v="0"/>
    <d v="2017-12-18T00:00:00"/>
    <s v="10/24/2016 12:52pm"/>
    <x v="1"/>
    <d v="2017-12-18T00:00:00"/>
    <n v="750000"/>
    <n v="0.75"/>
    <n v="1"/>
    <s v="03/09/2017 04:47pm"/>
    <s v="Stretch"/>
    <x v="4"/>
    <s v="IBM Z"/>
    <s v="IBM LinuxONE Rockhopper"/>
    <s v="Monica J. (Monica) Orlando"/>
    <s v="ZBLKLOCL:HW SP: zSystems Blockchain Local/On Prem."/>
    <x v="0"/>
    <m/>
  </r>
  <r>
    <s v="FK-PY4XQR2"/>
    <x v="2"/>
    <s v="ANZ"/>
    <s v="DAVID JONES LIMITED"/>
    <s v="Digital Platform Play - Blockchain"/>
    <x v="2"/>
    <x v="1"/>
    <m/>
    <m/>
    <x v="0"/>
    <x v="3"/>
    <d v="2017-11-27T00:00:00"/>
    <s v="12/19/2016 03:55am"/>
    <x v="2"/>
    <d v="2018-01-01T00:00:00"/>
    <n v="744000"/>
    <n v="0.74399999999999999"/>
    <n v="12"/>
    <s v="07/06/2017 01:32am"/>
    <s v="Stretch"/>
    <x v="2"/>
    <s v="Infrastructure Services"/>
    <s v="6950-16G GTS MHAS Split for Commerce Managed Hosted"/>
    <s v="DEAN H. (Dean) CLARKE"/>
    <s v="BLKHSBN:HW SP: Blockchain High Sec Bus Netwk Blmix"/>
    <x v="0"/>
    <m/>
  </r>
  <r>
    <s v="ML-YAOB7D2"/>
    <x v="2"/>
    <s v="ANZ"/>
    <s v="SUPER RETAIL GROUP SERVICES"/>
    <s v="Digital Platform Play - Blockchain"/>
    <x v="2"/>
    <x v="1"/>
    <m/>
    <m/>
    <x v="0"/>
    <x v="3"/>
    <d v="2017-11-27T00:00:00"/>
    <s v="12/19/2016 03:56am"/>
    <x v="2"/>
    <d v="2018-01-01T00:00:00"/>
    <n v="744000"/>
    <n v="0.74399999999999999"/>
    <n v="12"/>
    <s v="07/06/2017 01:32am"/>
    <s v="Stretch"/>
    <x v="2"/>
    <s v="Infrastructure Services"/>
    <s v="6950-16G GTS MHAS Split for Commerce Managed Hosted"/>
    <s v="DEAN H. (Dean) CLARKE"/>
    <s v="BLKHSBN:HW SP: Blockchain High Sec Bus Netwk Blmix"/>
    <x v="0"/>
    <m/>
  </r>
  <r>
    <s v="IH-F6REUL7"/>
    <x v="1"/>
    <s v="US Communica/CSI"/>
    <s v="FISERV, INC."/>
    <s v="Blockchain: Bluemix-- Smart Contracts Application"/>
    <x v="0"/>
    <x v="1"/>
    <m/>
    <m/>
    <x v="1"/>
    <x v="0"/>
    <d v="2017-09-29T00:00:00"/>
    <s v="09/15/2016 10:21am"/>
    <x v="2"/>
    <d v="2017-09-29T00:00:00"/>
    <n v="720000"/>
    <n v="0.72"/>
    <n v="1"/>
    <s v="07/06/2017 01:32am"/>
    <s v="Stretch"/>
    <x v="3"/>
    <s v="Cloud Developer Service"/>
    <s v="IBM Bluemix Local - Runtimes"/>
    <s v="STACIE (Stacie) CRISP"/>
    <s v="CLOUD1:All Cloud Sales other than to Cloud SPs"/>
    <x v="0"/>
    <m/>
  </r>
  <r>
    <s v="RQ-9X82EJT"/>
    <x v="0"/>
    <s v="BeNeLux"/>
    <s v="KBC GROUP NV"/>
    <s v="Blockchain"/>
    <x v="0"/>
    <x v="0"/>
    <s v="Benelux, DE,FR"/>
    <s v="Signing in progress"/>
    <x v="2"/>
    <x v="0"/>
    <d v="2017-06-16T00:00:00"/>
    <s v="01/20/2017 02:54am"/>
    <x v="6"/>
    <d v="2017-06-16T00:00:00"/>
    <n v="700000"/>
    <n v="0.7"/>
    <n v="12"/>
    <s v="07/06/2017 01:33am"/>
    <s v="Won"/>
    <x v="0"/>
    <s v="Cloud Application Innovation"/>
    <s v="CAI Accel App Dev &amp; Integration - Bluemix"/>
    <s v="Luc (LUC) Wauters"/>
    <s v="ZBLKPOC:HW SP: Blockchain Proof of Concept"/>
    <x v="0"/>
    <m/>
  </r>
  <r>
    <s v="16-4JUAAC6"/>
    <x v="4"/>
    <s v="MEA"/>
    <s v="CSCS Central Security and Clearing Systems Ltd"/>
    <s v="Blockchain Implementation for CSCS"/>
    <x v="5"/>
    <x v="1"/>
    <m/>
    <m/>
    <x v="0"/>
    <x v="10"/>
    <d v="2017-11-30T00:00:00"/>
    <s v="06/15/2017 04:29pm"/>
    <x v="2"/>
    <d v="2017-11-30T00:00:00"/>
    <n v="700000"/>
    <n v="0.7"/>
    <n v="12"/>
    <s v="07/27/2017 01:32am"/>
    <s v="Stretch"/>
    <x v="0"/>
    <s v="Cognitive Process Transformation"/>
    <s v="CPR: Blockchain Consulting"/>
    <s v="IBIRONKE R. (Ibironke) KIYOMI"/>
    <s v="ISA-BankFS08-Blockchain"/>
    <x v="0"/>
    <m/>
  </r>
  <r>
    <s v="RW-2S1JUXF"/>
    <x v="1"/>
    <s v="US Distribution"/>
    <s v="KOHLS DEPARTMENT STORES INC"/>
    <s v="Blockchain Proof of Concept"/>
    <x v="2"/>
    <x v="1"/>
    <m/>
    <m/>
    <x v="1"/>
    <x v="3"/>
    <d v="2017-09-15T00:00:00"/>
    <s v="05/15/2017 05:05am"/>
    <x v="1"/>
    <d v="2017-09-15T00:00:00"/>
    <n v="700000"/>
    <n v="0.7"/>
    <n v="3"/>
    <s v="07/05/2017 02:15pm"/>
    <s v="Stretch"/>
    <x v="0"/>
    <s v="Cognitive Process Transformation"/>
    <s v="CPR: Blockchain Consulting"/>
    <s v="DANIEL S. (Daniel) GORMIN"/>
    <s v="ISA-RetailDS10OCSN-OmChanSupplyNetwrks"/>
    <x v="0"/>
    <m/>
  </r>
  <r>
    <s v="PR-9I1VOLH"/>
    <x v="6"/>
    <s v="GCG"/>
    <s v="Sinopharm Pharmaceutical Logistics Co., Ltd."/>
    <s v="blockchain platform for Medicine Logistics"/>
    <x v="6"/>
    <x v="1"/>
    <m/>
    <m/>
    <x v="1"/>
    <x v="11"/>
    <d v="2017-09-29T00:00:00"/>
    <s v="04/25/2017 10:39am"/>
    <x v="2"/>
    <d v="2017-11-20T00:00:00"/>
    <n v="700000"/>
    <n v="0.7"/>
    <n v="6"/>
    <s v="07/06/2017 01:32am"/>
    <s v="At Risk"/>
    <x v="0"/>
    <s v="iX Growth Platform"/>
    <s v="DSI - DS: Connected Ops Strategy Consulting"/>
    <s v="HUAI GU (HUAI GU) REN"/>
    <s v="ISA-T&amp;TDS27-OpsPlan&amp;Opt"/>
    <x v="0"/>
    <m/>
  </r>
  <r>
    <s v="KL-5SADPKA"/>
    <x v="1"/>
    <s v="Canada"/>
    <s v="GROUPE TECHNOLOGIES DESJARDINS (GTD)"/>
    <s v="Blockchain for Payments (SecureKey)"/>
    <x v="0"/>
    <x v="1"/>
    <m/>
    <m/>
    <x v="1"/>
    <x v="0"/>
    <d v="2017-08-13T00:00:00"/>
    <s v="05/15/2017 02:51pm"/>
    <x v="1"/>
    <d v="2017-09-29T00:00:00"/>
    <n v="666670"/>
    <n v="0.66666999999999998"/>
    <n v="12"/>
    <s v="05/18/2017 01:31am"/>
    <s v="NIR"/>
    <x v="0"/>
    <s v="Cognitive Process Transformation"/>
    <s v="CPR: Blockchain Consulting"/>
    <s v="Felix (FELIX) Martineau"/>
    <m/>
    <x v="0"/>
    <m/>
  </r>
  <r>
    <s v="14-7U1UDPT"/>
    <x v="2"/>
    <s v="ISA"/>
    <s v="RELIANCE JIO INFOCOMM LIMITED"/>
    <s v="Blockchain for Reliance Jio (Blockchain for IoT) and Payment Bank (Loyalty Programs)"/>
    <x v="4"/>
    <x v="0"/>
    <s v="India"/>
    <s v="Need Details from the Sector / Jitan"/>
    <x v="0"/>
    <x v="9"/>
    <d v="2017-10-20T00:00:00"/>
    <s v="01/25/2017 01:18pm"/>
    <x v="2"/>
    <d v="2017-10-20T00:00:00"/>
    <n v="666666"/>
    <n v="0.66666599999999998"/>
    <n v="12"/>
    <s v="07/20/2017 01:32am"/>
    <s v="Stretch"/>
    <x v="0"/>
    <s v="Cognitive Process Transformation"/>
    <s v="CPR: Blockchain Consulting"/>
    <s v="Gaurav (Gaurav) Ahuja"/>
    <s v="EMBCLOUD:GBS Embedded Cloud"/>
    <x v="0"/>
    <m/>
  </r>
  <r>
    <s v="TD-6C9XYMX"/>
    <x v="2"/>
    <s v="ANZ"/>
    <s v="CO-OPERATIVE BULK HANDLING LTD"/>
    <s v="Marketplace application/portal - Including Blockchain and Advanced Analytics"/>
    <x v="2"/>
    <x v="1"/>
    <m/>
    <m/>
    <x v="1"/>
    <x v="7"/>
    <d v="2017-08-17T00:00:00"/>
    <s v="02/07/2017 07:07am"/>
    <x v="2"/>
    <d v="2017-08-17T00:00:00"/>
    <n v="620000"/>
    <n v="0.62"/>
    <n v="12"/>
    <s v="04/06/2017 01:32am"/>
    <s v="Stretch"/>
    <x v="0"/>
    <s v="Cognitive Process Transformation"/>
    <s v="CPR: Blockchain Consulting"/>
    <s v="AMY L. (Amy) ROWSON"/>
    <s v="ISA-BankFS08-Blockchain"/>
    <x v="0"/>
    <m/>
  </r>
  <r>
    <s v="TD-6C9XYMX"/>
    <x v="2"/>
    <s v="ANZ"/>
    <s v="CO-OPERATIVE BULK HANDLING LTD"/>
    <s v="Marketplace application/portal - Including Blockchain and Advanced Analytics"/>
    <x v="2"/>
    <x v="1"/>
    <m/>
    <m/>
    <x v="1"/>
    <x v="7"/>
    <d v="2017-08-17T00:00:00"/>
    <s v="02/07/2017 07:07am"/>
    <x v="2"/>
    <d v="2017-08-17T00:00:00"/>
    <n v="620000"/>
    <n v="0.62"/>
    <n v="12"/>
    <s v="04/06/2017 01:32am"/>
    <s v="Stretch"/>
    <x v="0"/>
    <s v="Cognitive Process Transformation"/>
    <s v="CPR: Blockchain Consulting"/>
    <s v="AMY L. (Amy) ROWSON"/>
    <s v="ISA-BankFS08-Blockchain"/>
    <x v="0"/>
    <m/>
  </r>
  <r>
    <s v="DO-4PXD16M"/>
    <x v="6"/>
    <s v="GCG"/>
    <s v="CONTINEO LIMITED"/>
    <s v="Contineo - HSBC / SOCGEN / JPMC - Post Trade Securities Blockchain / DLT"/>
    <x v="0"/>
    <x v="1"/>
    <m/>
    <m/>
    <x v="1"/>
    <x v="0"/>
    <d v="2017-09-22T00:00:00"/>
    <s v="06/12/2017 05:35am"/>
    <x v="0"/>
    <d v="2017-09-22T00:00:00"/>
    <n v="608000"/>
    <n v="0.60799999999999998"/>
    <n v="12"/>
    <s v="08/03/2017 06:35am"/>
    <s v="At Risk"/>
    <x v="0"/>
    <s v="Cognitive Process Transformation"/>
    <s v="CPR: Blockchain Consulting"/>
    <s v="Michael (Michael) WONG"/>
    <s v="ISA-BankFS08-Blockchain"/>
    <x v="0"/>
    <m/>
  </r>
  <r>
    <s v="OX-URYPDHG"/>
    <x v="1"/>
    <s v="US Public"/>
    <s v="BCBSM, INC."/>
    <s v="Blockchain - Journey Map Creation"/>
    <x v="6"/>
    <x v="1"/>
    <m/>
    <m/>
    <x v="0"/>
    <x v="11"/>
    <d v="2017-10-27T00:00:00"/>
    <s v="04/25/2017 12:41pm"/>
    <x v="1"/>
    <d v="2017-10-27T00:00:00"/>
    <n v="600000"/>
    <n v="0.6"/>
    <n v="12"/>
    <s v="04/27/2017 01:31am"/>
    <s v="Stretch"/>
    <x v="0"/>
    <s v="Cloud Application Innovation"/>
    <s v="CAI Accel App Dev &amp; Integration - Bluemix"/>
    <s v="SOURADIP (Souradip) BAIDYA"/>
    <m/>
    <x v="0"/>
    <m/>
  </r>
  <r>
    <s v="FK-S5PGXSC"/>
    <x v="0"/>
    <s v="DACH"/>
    <s v="IOM-International Organisation for Migration"/>
    <s v="Blockchain Rollout Identity verification service"/>
    <x v="6"/>
    <x v="1"/>
    <m/>
    <m/>
    <x v="0"/>
    <x v="12"/>
    <d v="2017-10-24T00:00:00"/>
    <s v="07/14/2017 12:31pm"/>
    <x v="1"/>
    <d v="2017-10-24T00:00:00"/>
    <n v="600000"/>
    <n v="0.6"/>
    <n v="12"/>
    <s v="07/20/2017 01:33am"/>
    <s v="NIR"/>
    <x v="0"/>
    <s v="Cloud Application Innovation"/>
    <s v="CAI Big Data Srvs Blockchain on Big Data"/>
    <s v="DATA WITHHELD"/>
    <m/>
    <x v="0"/>
    <m/>
  </r>
  <r>
    <s v="TX-2YGZHP7"/>
    <x v="4"/>
    <s v="MEA"/>
    <s v="Dubai Smart Government"/>
    <s v="Turnkey Implementation of Blockchain PaaS"/>
    <x v="6"/>
    <x v="1"/>
    <m/>
    <m/>
    <x v="1"/>
    <x v="12"/>
    <d v="2017-08-13T00:00:00"/>
    <s v="06/27/2017 03:35am"/>
    <x v="0"/>
    <d v="2017-09-03T00:00:00"/>
    <n v="600000"/>
    <n v="0.6"/>
    <n v="12"/>
    <s v="07/27/2017 01:32am"/>
    <s v="Stretch"/>
    <x v="0"/>
    <s v="Cognitive Process Transformation"/>
    <s v="CPR: Blockchain Consulting"/>
    <s v="Aamer (Aamer) Rana"/>
    <s v="ISA-BankFS08-Blockchain"/>
    <x v="0"/>
    <m/>
  </r>
  <r>
    <s v="MT-BNEQFWH"/>
    <x v="1"/>
    <s v="US Distribution"/>
    <s v="RICHLINE GROUP INC"/>
    <s v="Blockchain Pilot"/>
    <x v="2"/>
    <x v="1"/>
    <m/>
    <m/>
    <x v="1"/>
    <x v="3"/>
    <d v="2017-09-15T00:00:00"/>
    <s v="05/11/2017 07:47pm"/>
    <x v="1"/>
    <d v="2017-09-15T00:00:00"/>
    <n v="600000"/>
    <n v="0.6"/>
    <n v="12"/>
    <s v="05/18/2017 01:32am"/>
    <s v="Stretch"/>
    <x v="0"/>
    <s v="Cognitive Process Transformation"/>
    <s v="CPR: Blockchain Consulting"/>
    <s v="WILLIAM C. (Bill) GILLISPIE"/>
    <s v="BLKHSBN:HW SP: Blockchain High Sec Bus Netwk Blmix"/>
    <x v="0"/>
    <m/>
  </r>
  <r>
    <s v="EJ-LSNPF28"/>
    <x v="0"/>
    <s v="CEE"/>
    <s v="MINISTRY OF FINANCE OF THE REPUBLIC OF KAZAKHSTAN"/>
    <s v="Blockchain Bluemix by TechGarden for MinFin"/>
    <x v="6"/>
    <x v="1"/>
    <m/>
    <m/>
    <x v="0"/>
    <x v="12"/>
    <d v="2017-12-20T00:00:00"/>
    <s v="05/22/2017 07:12am"/>
    <x v="2"/>
    <d v="2017-12-20T00:00:00"/>
    <n v="600000"/>
    <n v="0.6"/>
    <n v="12"/>
    <s v="07/06/2017 01:32am"/>
    <s v="Stretch"/>
    <x v="2"/>
    <s v="Infrastructure Services"/>
    <s v="6941-02T IBM Bluemix Private Cloud Local (GTS BU)"/>
    <s v="Assylbek (Assylbek) Ismagambetov"/>
    <s v="ZBLKPOC:HW SP: Blockchain Proof of Concept"/>
    <x v="0"/>
    <m/>
  </r>
  <r>
    <s v="E6-ID8NZJX"/>
    <x v="4"/>
    <s v="MEA"/>
    <s v="National Center for Digital Certification"/>
    <s v="NCDC - MCIT - Blockchain"/>
    <x v="6"/>
    <x v="1"/>
    <m/>
    <m/>
    <x v="0"/>
    <x v="12"/>
    <d v="2017-12-31T00:00:00"/>
    <s v="07/25/2017 03:59pm"/>
    <x v="1"/>
    <d v="2017-12-31T00:00:00"/>
    <n v="600000"/>
    <n v="0.6"/>
    <n v="1"/>
    <s v="07/27/2017 01:32am"/>
    <s v="Stretch"/>
    <x v="4"/>
    <s v="IBM Z"/>
    <s v="IBM z14 LinuxONE Emperor II"/>
    <s v="Mohamed (Mohamed) Youssef"/>
    <s v="OPENDB:Open Source Database for Linux on Power &amp; z"/>
    <x v="0"/>
    <m/>
  </r>
  <r>
    <s v="ZU-CZJU3SM"/>
    <x v="6"/>
    <s v="GCG"/>
    <s v="Bank Of China"/>
    <s v="BOC Blockchain Pilot"/>
    <x v="0"/>
    <x v="1"/>
    <m/>
    <m/>
    <x v="1"/>
    <x v="0"/>
    <d v="2017-09-28T00:00:00"/>
    <s v="07/26/2017 08:22pm"/>
    <x v="2"/>
    <d v="2017-09-28T00:00:00"/>
    <n v="587511"/>
    <n v="0.58751100000000001"/>
    <n v="9"/>
    <s v="08/03/2017 01:32am"/>
    <s v="Key stretch"/>
    <x v="0"/>
    <s v="Cognitive Process Transformation"/>
    <s v="CPR: Blockchain Consulting"/>
    <s v="YONG (YONG) MA"/>
    <s v="ISA-BankFS08-Blockchain, VDPCand:Value Driven Proposal Candidate, VDPCnfm:Value Driven Proposal Confirm"/>
    <x v="0"/>
    <m/>
  </r>
  <r>
    <s v="MM-TW7X3H1"/>
    <x v="2"/>
    <s v="ISA"/>
    <s v="STATE BANK OF INDIA"/>
    <s v="Blockchain Infra Setup for SBI"/>
    <x v="4"/>
    <x v="1"/>
    <m/>
    <m/>
    <x v="0"/>
    <x v="0"/>
    <d v="2017-11-23T00:00:00"/>
    <s v="02/08/2017 06:41am"/>
    <x v="2"/>
    <d v="2017-11-23T00:00:00"/>
    <n v="555555"/>
    <n v="0.55555500000000002"/>
    <n v="1"/>
    <s v="06/15/2017 01:31am"/>
    <s v="Stretch"/>
    <x v="4"/>
    <s v="IBM Z"/>
    <s v="IBM Z z13s with Linux as Primary OS"/>
    <s v="AJAY (AJAY) MALIK"/>
    <s v="ISA-999-NoSolutionSold, ZBLKLOCL:HW SP: zSystems Blockchain Local/On Prem."/>
    <x v="0"/>
    <m/>
  </r>
  <r>
    <s v="PZ-UCYTNZX"/>
    <x v="1"/>
    <s v="US Federal"/>
    <s v="DISA"/>
    <s v="DISA - BlockChain"/>
    <x v="6"/>
    <x v="1"/>
    <m/>
    <m/>
    <x v="1"/>
    <x v="12"/>
    <d v="2017-08-29T00:00:00"/>
    <s v="12/02/2016 12:34am"/>
    <x v="1"/>
    <d v="2017-08-29T00:00:00"/>
    <n v="550000"/>
    <n v="0.54999999999999993"/>
    <n v="1"/>
    <s v="12/08/2016 01:31am"/>
    <s v="Stretch"/>
    <x v="4"/>
    <s v="IBM Z"/>
    <s v="z/OS &amp; OS/390"/>
    <s v="JARRETT E. (JARRETT) WALKER"/>
    <m/>
    <x v="0"/>
    <m/>
  </r>
  <r>
    <s v="91-PGK7DVX"/>
    <x v="4"/>
    <s v="MEA"/>
    <s v="NEDBANK LIMITED"/>
    <s v="Nedbank Blockchain Solutions Lab"/>
    <x v="0"/>
    <x v="0"/>
    <s v="India"/>
    <s v="Later Phases : Place Holder"/>
    <x v="1"/>
    <x v="0"/>
    <d v="2017-08-30T00:00:00"/>
    <s v="03/06/2017 02:20am"/>
    <x v="2"/>
    <d v="2017-08-30T00:00:00"/>
    <n v="542956"/>
    <n v="0.54295599999999999"/>
    <n v="6"/>
    <s v="07/20/2017 01:32am"/>
    <s v="Key stretch"/>
    <x v="0"/>
    <s v="Cognitive Process Transformation"/>
    <s v="CPR: Blockchain Consulting"/>
    <s v="Philip Matthew (Philip Matthew) Anderson"/>
    <s v="ISA-BankFS08-Blockchain"/>
    <x v="0"/>
    <m/>
  </r>
  <r>
    <s v="OM-68232X2"/>
    <x v="0"/>
    <s v="UKI"/>
    <s v="RICOH EUROPE PLC"/>
    <s v="BlockChain"/>
    <x v="1"/>
    <x v="1"/>
    <m/>
    <m/>
    <x v="0"/>
    <x v="5"/>
    <d v="2017-11-30T00:00:00"/>
    <s v="07/07/2017 05:48am"/>
    <x v="1"/>
    <d v="2017-11-30T00:00:00"/>
    <n v="542500"/>
    <n v="0.54249999999999998"/>
    <n v="5"/>
    <s v="07/13/2017 01:32am"/>
    <s v="Stretch"/>
    <x v="0"/>
    <s v="Cognitive Process Transformation"/>
    <s v="CBDS: AI &amp; WDP - Watson Data Platform Solutions"/>
    <s v="Daniele (DANIELE) Perrone"/>
    <s v="ZBLKPOC:HW SP: Blockchain Proof of Concept"/>
    <x v="0"/>
    <m/>
  </r>
  <r>
    <s v="UP-0PN4LD4"/>
    <x v="0"/>
    <s v="UKI"/>
    <s v="KPMG LLP"/>
    <s v="Blockchain Services &amp; Bluemix for multiple clients"/>
    <x v="5"/>
    <x v="1"/>
    <m/>
    <m/>
    <x v="1"/>
    <x v="10"/>
    <d v="2017-09-01T00:00:00"/>
    <s v="06/30/2017 03:22pm"/>
    <x v="2"/>
    <d v="2017-09-22T00:00:00"/>
    <n v="542500"/>
    <n v="0.54249999999999998"/>
    <n v="6"/>
    <s v="08/03/2017 01:32am"/>
    <s v="Stretch"/>
    <x v="0"/>
    <s v="Cognitive Process Transformation"/>
    <s v="CPR: Blockchain Consulting"/>
    <s v="R. A. (Rob) Sanderson"/>
    <s v="ISA-999-NoSolutionSold"/>
    <x v="0"/>
    <m/>
  </r>
  <r>
    <s v="1Y-E1G6YH0"/>
    <x v="0"/>
    <s v="DACH"/>
    <s v="DHL Vertriebs GmbH"/>
    <s v="Blockchain @ PeP (Dr. Nordhoff)"/>
    <x v="2"/>
    <x v="1"/>
    <m/>
    <m/>
    <x v="0"/>
    <x v="7"/>
    <d v="2017-12-15T00:00:00"/>
    <s v="07/28/2017 04:46am"/>
    <x v="2"/>
    <d v="2017-12-29T00:00:00"/>
    <n v="500000"/>
    <n v="0.5"/>
    <n v="12"/>
    <s v="08/03/2017 01:32am"/>
    <s v="NIR"/>
    <x v="3"/>
    <s v="Cloud Unit Services"/>
    <s v="6950-98L IBM Cloud Managed Services (Cloud BU)"/>
    <s v="DATA WITHHELD"/>
    <s v="BLKHSBN:HW SP: Blockchain High Sec Bus Netwk Blmix, ISA-T&amp;TDS27-OpsPlan&amp;Opt"/>
    <x v="0"/>
    <m/>
  </r>
  <r>
    <s v="2G-RFTHICM"/>
    <x v="1"/>
    <s v="US Communica/CSI"/>
    <s v="PG&amp;E CORP"/>
    <s v="PG&amp;E Karen Austin CIO Blockchain for DERMS"/>
    <x v="3"/>
    <x v="1"/>
    <m/>
    <m/>
    <x v="0"/>
    <x v="8"/>
    <d v="2017-11-01T00:00:00"/>
    <s v="05/03/2017 12:01pm"/>
    <x v="1"/>
    <d v="2017-11-01T00:00:00"/>
    <n v="500000"/>
    <n v="0.5"/>
    <n v="12"/>
    <s v="08/03/2017 01:32am"/>
    <s v="Stretch"/>
    <x v="3"/>
    <s v="Cloud Unit Services"/>
    <s v="6950-98L IBM Cloud Managed Services (Cloud BU)"/>
    <s v="Joseph W. (Joe) Sapp"/>
    <s v="ZBLKPOC:HW SP: Blockchain Proof of Concept"/>
    <x v="0"/>
    <m/>
  </r>
  <r>
    <s v="6E-G60Y1HO"/>
    <x v="0"/>
    <s v="DACH"/>
    <s v="Sicpa S.A."/>
    <s v="Blockchain - Identity Mix - Zero Knowledge base_x000a_PoC directly with Rüschlikon then licencing"/>
    <x v="2"/>
    <x v="1"/>
    <m/>
    <m/>
    <x v="0"/>
    <x v="3"/>
    <d v="2017-10-20T00:00:00"/>
    <s v="10/19/2016 04:39am"/>
    <x v="2"/>
    <d v="2017-11-24T00:00:00"/>
    <n v="500000"/>
    <n v="0.5"/>
    <n v="1"/>
    <s v="08/03/2017 01:32am"/>
    <s v="Stretch"/>
    <x v="3"/>
    <s v="Cloud Developer Service"/>
    <s v="IBM Bluemix Dedicated - Runtimes"/>
    <s v="DATA WITHHELD"/>
    <s v="BLKHSBN:HW SP: Blockchain High Sec Bus Netwk Blmix, ZBLKPOC:HW SP: Blockchain Proof of Concept"/>
    <x v="0"/>
    <m/>
  </r>
  <r>
    <s v="1L-1DXKEMN"/>
    <x v="1"/>
    <s v="US Communica/CSI"/>
    <s v="COX ENTERPRISES, INC."/>
    <s v="Cox enterprise wide business use of IBM Blockchain capabilities including automotive, corporate, media, and cable."/>
    <x v="3"/>
    <x v="0"/>
    <s v="India"/>
    <s v="Intial Discussion around in supporting the account team in solutioning the opportunity. Need more details"/>
    <x v="0"/>
    <x v="9"/>
    <d v="2017-10-27T00:00:00"/>
    <s v="10/11/2016 05:54pm"/>
    <x v="1"/>
    <d v="2018-01-29T00:00:00"/>
    <n v="500000"/>
    <n v="0.5"/>
    <n v="12"/>
    <s v="07/27/2017 01:32am"/>
    <s v="Stretch"/>
    <x v="3"/>
    <s v="Cloud Developer Service"/>
    <s v="IBM Bluemix Garage - CSMO"/>
    <s v="KEVIN S. (Kevin) ELDER"/>
    <s v="BLKHSBN:HW SP: Blockchain High Sec Bus Netwk Blmix, ISA-TMECS14-OmniChannel"/>
    <x v="0"/>
    <m/>
  </r>
  <r>
    <s v="15-VLI6LB0"/>
    <x v="1"/>
    <s v="US Distribution"/>
    <s v="PITT OHIO"/>
    <s v="Blockchain/Bluemix Garage"/>
    <x v="2"/>
    <x v="1"/>
    <m/>
    <m/>
    <x v="0"/>
    <x v="7"/>
    <d v="2017-10-16T00:00:00"/>
    <s v="07/18/2017 03:14pm"/>
    <x v="2"/>
    <d v="2017-10-16T00:00:00"/>
    <n v="500000"/>
    <n v="0.5"/>
    <n v="12"/>
    <s v="07/20/2017 01:32am"/>
    <s v="Stretch"/>
    <x v="3"/>
    <s v="Cloud Developer Service"/>
    <s v="IBM Bluemix Garage - Other"/>
    <s v="EDWARD T. (Terry) BEAUDINE"/>
    <s v="BLKHSBN:HW SP: Blockchain High Sec Bus Netwk Blmix"/>
    <x v="0"/>
    <m/>
  </r>
  <r>
    <s v="33-JVA21PT"/>
    <x v="1"/>
    <s v="US Distribution"/>
    <s v="JB HUNT TRANSPORT INC"/>
    <s v="J.B. Hunt 360 Marketplace - Blockchain/Bluemix Garage"/>
    <x v="2"/>
    <x v="1"/>
    <m/>
    <m/>
    <x v="0"/>
    <x v="7"/>
    <d v="2017-12-29T00:00:00"/>
    <s v="07/12/2017 06:35pm"/>
    <x v="1"/>
    <d v="2017-12-29T00:00:00"/>
    <n v="500000"/>
    <n v="0.5"/>
    <n v="12"/>
    <s v="07/13/2017 01:32am"/>
    <s v="Stretch"/>
    <x v="3"/>
    <s v="Lab Services"/>
    <s v="Software Services - Bluemix Garage"/>
    <s v="EDWARD T. (Terry) BEAUDINE"/>
    <s v="ISA-BankFS08-Blockchain"/>
    <x v="0"/>
    <m/>
  </r>
  <r>
    <s v="BL-I9TNHGQ"/>
    <x v="1"/>
    <s v="US Industrial"/>
    <s v="Cisco Systems Inc"/>
    <s v="Blockchain Deployment and Platform"/>
    <x v="5"/>
    <x v="1"/>
    <m/>
    <m/>
    <x v="0"/>
    <x v="10"/>
    <d v="2017-12-15T00:00:00"/>
    <s v="06/20/2017 01:13pm"/>
    <x v="2"/>
    <d v="2017-12-15T00:00:00"/>
    <n v="500000"/>
    <n v="0.5"/>
    <n v="12"/>
    <s v="07/06/2017 01:33am"/>
    <s v="Stretch"/>
    <x v="3"/>
    <s v="Lab Services"/>
    <s v="Software Services - Bluemix Garage"/>
    <s v="Nico R. (Nico) Ochoa"/>
    <s v="CLOUD1:All Cloud Sales other than to Cloud SPs"/>
    <x v="0"/>
    <m/>
  </r>
  <r>
    <s v="SP-O00FI85"/>
    <x v="6"/>
    <s v="GCG"/>
    <s v="POSTAL SAVINGS BANK OF CHINA"/>
    <s v="PSB Blockchain for Asset Custody - phase II"/>
    <x v="0"/>
    <x v="0"/>
    <s v="China"/>
    <s v="Need further details"/>
    <x v="1"/>
    <x v="0"/>
    <d v="2017-09-30T00:00:00"/>
    <s v="02/09/2017 12:37am"/>
    <x v="2"/>
    <d v="2017-09-30T00:00:00"/>
    <n v="500000"/>
    <n v="0.5"/>
    <n v="12"/>
    <s v="07/31/2017 09:35pm"/>
    <s v="Stretch"/>
    <x v="3"/>
    <s v="Lab Services"/>
    <s v="Software Services - DevOps"/>
    <s v="JUN WEN (JUN WEN) GUO"/>
    <s v="ISA-BankFS08-Blockchain"/>
    <x v="0"/>
    <m/>
  </r>
  <r>
    <s v="TI-U925FVC"/>
    <x v="0"/>
    <s v="DACH"/>
    <s v="HUK COBURG"/>
    <s v="Blockchain Strategie und Umsetzung"/>
    <x v="0"/>
    <x v="1"/>
    <m/>
    <m/>
    <x v="0"/>
    <x v="6"/>
    <d v="2017-10-17T00:00:00"/>
    <s v="05/02/2017 09:47am"/>
    <x v="1"/>
    <d v="2017-10-31T00:00:00"/>
    <n v="500000"/>
    <n v="0.5"/>
    <n v="24"/>
    <s v="05/04/2017 01:32am"/>
    <s v="Stretch"/>
    <x v="3"/>
    <s v="Cloud Developer Service"/>
    <m/>
    <s v="DATA WITHHELD"/>
    <s v="ZBLKPOC:HW SP: Blockchain Proof of Concept"/>
    <x v="0"/>
    <m/>
  </r>
  <r>
    <s v="7L-FGBNR75"/>
    <x v="0"/>
    <s v="DACH"/>
    <s v="Deutsche Telekom AG                                                   "/>
    <s v="Partnerships (Health &amp; Security) - PoC"/>
    <x v="3"/>
    <x v="1"/>
    <m/>
    <m/>
    <x v="0"/>
    <x v="9"/>
    <d v="2017-12-18T00:00:00"/>
    <d v="2017-02-10T00:00:00"/>
    <x v="2"/>
    <d v="2017-12-18T00:00:00"/>
    <n v="500000"/>
    <n v="0.5"/>
    <n v="12"/>
    <d v="2017-07-27T00:00:00"/>
    <s v="Stretch"/>
    <x v="0"/>
    <s v="Cog Process Trnsfmtn"/>
    <s v="CPR: Blockchain Consulting"/>
    <s v="Brahmbhatt, Hitesh"/>
    <s v="ZBLKPOC"/>
    <x v="0"/>
    <m/>
  </r>
  <r>
    <s v="7L-FGBNR75"/>
    <x v="0"/>
    <s v="DACH"/>
    <s v="Deutsche Telekom AG                                                   "/>
    <s v="Partnerships (Health &amp; Security) - PoC"/>
    <x v="3"/>
    <x v="1"/>
    <m/>
    <m/>
    <x v="0"/>
    <x v="9"/>
    <d v="2017-12-18T00:00:00"/>
    <d v="2017-02-10T00:00:00"/>
    <x v="2"/>
    <d v="2017-12-18T00:00:00"/>
    <n v="500000"/>
    <n v="0.5"/>
    <n v="12"/>
    <d v="2017-07-27T00:00:00"/>
    <s v="Stretch"/>
    <x v="0"/>
    <s v="Cog Process Trnsfmtn"/>
    <s v="CPR: Blockchain Consulting"/>
    <s v="Brahmbhatt, Hitesh"/>
    <s v="ZBLKPOC"/>
    <x v="0"/>
    <m/>
  </r>
  <r>
    <s v="IS-MXRYW7T"/>
    <x v="0"/>
    <s v="DACH"/>
    <s v="Swiss Re Management Ltd                                               "/>
    <s v="Access Management L&amp;H Data"/>
    <x v="0"/>
    <x v="2"/>
    <s v="Local"/>
    <s v="Life &amp; Health Insurance - PoC will demonstrate the simplified sharing of sensitive personal data between the end consumer and various insurers with the help of Blockchain. "/>
    <x v="1"/>
    <x v="6"/>
    <d v="2017-09-21T00:00:00"/>
    <d v="2017-04-19T00:00:00"/>
    <x v="2"/>
    <d v="2017-09-21T00:00:00"/>
    <n v="500000"/>
    <n v="0.5"/>
    <n v="4"/>
    <d v="2017-07-31T00:00:00"/>
    <s v="Stretch"/>
    <x v="0"/>
    <s v="Cog Process Trnsfmtn"/>
    <s v="CPR: Blockchain Consulting"/>
    <s v="Zarkov, Slobodan Bobby"/>
    <m/>
    <x v="0"/>
    <m/>
  </r>
  <r>
    <s v="P7-N1049P4"/>
    <x v="6"/>
    <s v="GCG"/>
    <s v="COFCO Trading Ltd                                                     "/>
    <s v="区块链技术新应用"/>
    <x v="2"/>
    <x v="1"/>
    <m/>
    <m/>
    <x v="0"/>
    <x v="3"/>
    <d v="2017-12-31T00:00:00"/>
    <d v="2017-07-25T00:00:00"/>
    <x v="2"/>
    <d v="2017-12-31T00:00:00"/>
    <n v="500000"/>
    <n v="0.5"/>
    <n v="12"/>
    <d v="2017-07-27T00:00:00"/>
    <s v="Stretch"/>
    <x v="0"/>
    <s v="Cog Process Trnsfmtn"/>
    <s v="CPR: Blockchain Consulting"/>
    <s v="Zhao, Wen Kai"/>
    <s v="ZBLKPOC"/>
    <x v="0"/>
    <m/>
  </r>
  <r>
    <s v="GB-S8MUG60"/>
    <x v="2"/>
    <s v="Korea"/>
    <s v="KEB HANA BANK                                                         "/>
    <s v="KEB Hana Bank GLN implementation"/>
    <x v="0"/>
    <x v="1"/>
    <m/>
    <m/>
    <x v="0"/>
    <x v="0"/>
    <d v="2017-12-21T00:00:00"/>
    <d v="2017-03-14T00:00:00"/>
    <x v="2"/>
    <d v="2017-12-21T00:00:00"/>
    <n v="500000"/>
    <n v="0.5"/>
    <n v="6"/>
    <d v="2017-07-27T00:00:00"/>
    <s v="Stretch"/>
    <x v="0"/>
    <s v="Cog Process Trnsfmtn"/>
    <s v="CPR: Blockchain Consulting"/>
    <s v="Kim, Jin Hyoe"/>
    <m/>
    <x v="0"/>
    <m/>
  </r>
  <r>
    <s v="OQ-ZNTLYNK"/>
    <x v="0"/>
    <s v="BeNeLux"/>
    <s v="AGEAS NV"/>
    <s v="Blockchain Platform"/>
    <x v="0"/>
    <x v="1"/>
    <m/>
    <m/>
    <x v="0"/>
    <x v="6"/>
    <d v="2017-12-22T00:00:00"/>
    <s v="03/06/2017 09:03am"/>
    <x v="2"/>
    <d v="2017-12-22T00:00:00"/>
    <n v="500000"/>
    <n v="0.5"/>
    <n v="12"/>
    <s v="07/06/2017 01:33am"/>
    <s v="Stretch"/>
    <x v="0"/>
    <s v="Cloud Application Innovation"/>
    <s v="CAI Accel App Dev &amp; Integration - Bluemix"/>
    <s v="Freddy (FREDDY) Degroote"/>
    <s v="ISA-InsFS24-CoreInsuranceTransformation"/>
    <x v="0"/>
    <m/>
  </r>
  <r>
    <s v="G2-I9YCWVP"/>
    <x v="0"/>
    <s v="DACH"/>
    <s v="AXA Konzern AG"/>
    <s v="Blockchain"/>
    <x v="0"/>
    <x v="1"/>
    <m/>
    <m/>
    <x v="0"/>
    <x v="6"/>
    <d v="2017-11-24T00:00:00"/>
    <s v="03/11/2017 03:05pm"/>
    <x v="0"/>
    <d v="2017-11-24T00:00:00"/>
    <n v="500000"/>
    <n v="0.5"/>
    <n v="12"/>
    <s v="07/20/2017 01:32am"/>
    <s v="Stretch"/>
    <x v="0"/>
    <s v="Cloud Application Innovation"/>
    <s v="CAI Accel App Dev &amp; Integration - Bluemix"/>
    <s v="DATA WITHHELD"/>
    <s v="ISA-BankInsFS09SEC-Security"/>
    <x v="0"/>
    <m/>
  </r>
  <r>
    <s v="OI-4PB50IT"/>
    <x v="0"/>
    <s v="DACH"/>
    <s v="Deutsche Lufthansa AG"/>
    <s v="Blockchain Crew Certification Implementation"/>
    <x v="2"/>
    <x v="1"/>
    <m/>
    <m/>
    <x v="0"/>
    <x v="7"/>
    <d v="2017-11-24T00:00:00"/>
    <s v="03/08/2017 03:58am"/>
    <x v="0"/>
    <d v="2017-11-24T00:00:00"/>
    <n v="500000"/>
    <n v="0.5"/>
    <n v="6"/>
    <s v="07/03/2017 07:58am"/>
    <s v="At Risk"/>
    <x v="0"/>
    <s v="Cloud Application Innovation"/>
    <s v="CAI Accel App Dev &amp; Integration - Bluemix"/>
    <s v="DATA WITHHELD"/>
    <s v="ISA-T&amp;TDS26-AssetMgmt&amp;Maint, ZBLKPOC:HW SP: Blockchain Proof of Concept"/>
    <x v="0"/>
    <m/>
  </r>
  <r>
    <s v="0P-N8KT8WM"/>
    <x v="0"/>
    <s v="DACH"/>
    <s v="PostFinance AG"/>
    <s v="Blockchain Implementierung"/>
    <x v="2"/>
    <x v="1"/>
    <m/>
    <m/>
    <x v="1"/>
    <x v="7"/>
    <d v="2017-09-22T00:00:00"/>
    <s v="02/10/2017 10:12am"/>
    <x v="1"/>
    <d v="2017-09-22T00:00:00"/>
    <n v="500000"/>
    <n v="0.5"/>
    <n v="6"/>
    <s v="03/18/2017 07:05pm"/>
    <s v="NIR"/>
    <x v="0"/>
    <s v="Cloud Application Innovation"/>
    <s v="CAI Accel App Dev &amp; Integration - Private no-Cloud"/>
    <s v="DATA WITHHELD"/>
    <m/>
    <x v="0"/>
    <m/>
  </r>
  <r>
    <s v="0P-T5W54R0"/>
    <x v="4"/>
    <s v="MEA"/>
    <s v="Saudi Customs Authority"/>
    <s v="E-Customs Framework/ Block Chain and Digital Saudi Customs."/>
    <x v="2"/>
    <x v="1"/>
    <m/>
    <m/>
    <x v="1"/>
    <x v="7"/>
    <d v="2017-09-28T00:00:00"/>
    <s v="07/26/2017 09:20am"/>
    <x v="0"/>
    <d v="2017-12-31T00:00:00"/>
    <n v="500000"/>
    <n v="0.5"/>
    <n v="12"/>
    <s v="07/31/2017 11:13am"/>
    <s v="Stretch"/>
    <x v="0"/>
    <s v="Cloud Application Innovation"/>
    <s v="CAI Accel App Dev &amp; Integration - Private no-Cloud"/>
    <s v="Jamil (Jamil) Asfour"/>
    <s v="ISA-GovtPG74-Customs"/>
    <x v="0"/>
    <m/>
  </r>
  <r>
    <s v="5U-IPU7ZE2"/>
    <x v="1"/>
    <s v="Canada"/>
    <s v="BARRICK GOLD CORPORATION"/>
    <s v="Barrick - Blockchain"/>
    <x v="1"/>
    <x v="1"/>
    <m/>
    <m/>
    <x v="0"/>
    <x v="2"/>
    <d v="2017-12-21T00:00:00"/>
    <s v="06/30/2017 04:31pm"/>
    <x v="1"/>
    <d v="2017-12-21T00:00:00"/>
    <n v="500000"/>
    <n v="0.5"/>
    <n v="12"/>
    <s v="07/06/2017 01:32am"/>
    <s v="Stretch"/>
    <x v="0"/>
    <s v="Cloud Application Innovation"/>
    <s v="CAI Big Data Srvs Blockchain on Big Data"/>
    <s v="Muhammad Faraz (MUHAMMAD FARAZ) Ali"/>
    <s v="ZBLKPOC:HW SP: Blockchain Proof of Concept"/>
    <x v="0"/>
    <m/>
  </r>
  <r>
    <s v="DU-2N05KLI"/>
    <x v="1"/>
    <s v="Canada"/>
    <s v="HOME DEPOT"/>
    <s v="Blockchain for Procure 2 Pay POC"/>
    <x v="2"/>
    <x v="1"/>
    <m/>
    <m/>
    <x v="0"/>
    <x v="3"/>
    <d v="2017-10-20T00:00:00"/>
    <s v="05/07/2017 08:29pm"/>
    <x v="1"/>
    <d v="2017-10-20T00:00:00"/>
    <n v="500000"/>
    <n v="0.5"/>
    <n v="36"/>
    <s v="08/01/2017 10:47am"/>
    <s v="Stretch"/>
    <x v="0"/>
    <s v="Cloud Application Innovation"/>
    <s v="CAI Big Data Srvs Blockchain on Big Data"/>
    <s v="SIDDHARTH (Sid) SAPOLIA"/>
    <s v="ISA-RetailDS12-SmarterRetailOps, ZBLKPOC:HW SP: Blockchain Proof of Concept"/>
    <x v="0"/>
    <m/>
  </r>
  <r>
    <s v="OP-0H4DRP6"/>
    <x v="0"/>
    <s v="DACH"/>
    <s v="THE GLOBAL FUND TO FIGHT AIDS, TUBERCULOSIS AND MALARIA"/>
    <s v="TGF Blockchain - Implementation"/>
    <x v="6"/>
    <x v="1"/>
    <m/>
    <m/>
    <x v="0"/>
    <x v="12"/>
    <d v="2017-11-30T00:00:00"/>
    <s v="07/10/2017 04:03am"/>
    <x v="1"/>
    <d v="2017-12-15T00:00:00"/>
    <n v="500000"/>
    <n v="0.5"/>
    <n v="12"/>
    <s v="07/13/2017 01:32am"/>
    <s v="Stretch"/>
    <x v="0"/>
    <s v="Cloud Application Innovation"/>
    <s v="CAI Big Data Srvs Blockchain on Big Data"/>
    <s v="DATA WITHHELD"/>
    <s v="ISA-GovtPG30-SocialPrograms"/>
    <x v="0"/>
    <m/>
  </r>
  <r>
    <s v="JG-P5B8LXG"/>
    <x v="0"/>
    <s v="BeNeLux"/>
    <s v="KPN B.V."/>
    <s v="Blockchain add on"/>
    <x v="3"/>
    <x v="0"/>
    <s v="India"/>
    <s v="Client Visit supported: "/>
    <x v="0"/>
    <x v="8"/>
    <d v="2017-10-20T00:00:00"/>
    <s v="12/16/2016 08:45am"/>
    <x v="2"/>
    <d v="2017-10-20T00:00:00"/>
    <n v="500000"/>
    <n v="0.5"/>
    <n v="12"/>
    <s v="07/06/2017 01:31am"/>
    <s v="Stretch"/>
    <x v="0"/>
    <s v="Cloud Application Innovation"/>
    <s v="CAI Digital Operations - AMS"/>
    <s v="Michiel (MICHIEL) Donders"/>
    <s v="ISA-TMECS04-SystemsTransf, ZBLKPOC:HW SP: Blockchain Proof of Concept"/>
    <x v="0"/>
    <m/>
  </r>
  <r>
    <s v="NT-06IH33C"/>
    <x v="0"/>
    <s v="DACH"/>
    <s v="Philip Morris International Management"/>
    <s v="PMI Blockchain Track and Trace"/>
    <x v="2"/>
    <x v="1"/>
    <m/>
    <m/>
    <x v="0"/>
    <x v="3"/>
    <d v="2017-12-22T00:00:00"/>
    <s v="04/10/2017 01:48am"/>
    <x v="2"/>
    <d v="2017-12-22T00:00:00"/>
    <n v="500000"/>
    <n v="0.5"/>
    <n v="12"/>
    <s v="07/27/2017 01:32am"/>
    <s v="Stretch"/>
    <x v="0"/>
    <s v="Cloud Application Innovation"/>
    <s v="CAI-SAP Bus. App. Modernize"/>
    <s v="DATA WITHHELD"/>
    <s v="ISA-999-NoSolutionSold"/>
    <x v="0"/>
    <m/>
  </r>
  <r>
    <s v="NQ-NP1R2QG"/>
    <x v="1"/>
    <s v="US Public"/>
    <s v="J &amp; J PRODUCTION"/>
    <s v="Blockchain for Supply Chain Management Phase 1"/>
    <x v="6"/>
    <x v="1"/>
    <m/>
    <m/>
    <x v="1"/>
    <x v="11"/>
    <d v="2017-08-31T00:00:00"/>
    <s v="01/31/2017 06:01pm"/>
    <x v="0"/>
    <d v="2017-09-15T00:00:00"/>
    <n v="500000"/>
    <n v="0.5"/>
    <n v="3"/>
    <s v="07/27/2017 01:32am"/>
    <s v="Stretch"/>
    <x v="0"/>
    <s v="Cognitive Process Transformation"/>
    <s v="CBDS: Watson IoT - Connected Solutions"/>
    <s v="JEFFREY B. (Jeff) BERMAN"/>
    <s v="WATSNIOT:Embedded: Watson Internet of Things - Co"/>
    <x v="0"/>
    <m/>
  </r>
  <r>
    <s v="JH-VA8Z99H"/>
    <x v="1"/>
    <s v="Canada"/>
    <s v="Jamaica Special Economic Zone Authority (JSEZA)"/>
    <s v="BlockChain for Jamaica Logistics"/>
    <x v="2"/>
    <x v="1"/>
    <m/>
    <m/>
    <x v="0"/>
    <x v="7"/>
    <d v="2017-12-15T00:00:00"/>
    <s v="04/25/2017 04:31am"/>
    <x v="4"/>
    <d v="2018-04-01T00:00:00"/>
    <n v="500000"/>
    <n v="0.5"/>
    <n v="1"/>
    <s v="07/09/2017 12:24am"/>
    <s v="NIR"/>
    <x v="0"/>
    <s v="Cognitive Process Transformation"/>
    <s v="CPR: Blockchain Consulting"/>
    <s v="Gordon W. (Gordon) Foote"/>
    <m/>
    <x v="0"/>
    <m/>
  </r>
  <r>
    <s v="3U-5WZH10K"/>
    <x v="0"/>
    <s v="DACH"/>
    <s v="Lufthansa Technik AG"/>
    <s v="Blockchain Projekte 2017"/>
    <x v="2"/>
    <x v="1"/>
    <m/>
    <m/>
    <x v="0"/>
    <x v="7"/>
    <d v="2017-11-22T00:00:00"/>
    <s v="05/24/2017 05:13am"/>
    <x v="1"/>
    <d v="2017-11-22T00:00:00"/>
    <n v="500000"/>
    <n v="0.5"/>
    <n v="12"/>
    <s v="05/25/2017 01:32am"/>
    <s v="NIR"/>
    <x v="0"/>
    <s v="Cognitive Process Transformation"/>
    <s v="CPR: Blockchain Consulting"/>
    <s v="DATA WITHHELD"/>
    <s v="NONE:No code/solution involved"/>
    <x v="0"/>
    <m/>
  </r>
  <r>
    <s v="AG-8BIB7OD"/>
    <x v="0"/>
    <s v="DACH"/>
    <s v="Henkel AG &amp; Co. KGaA"/>
    <s v="Blockchain Pilot"/>
    <x v="2"/>
    <x v="1"/>
    <m/>
    <m/>
    <x v="1"/>
    <x v="3"/>
    <d v="2017-09-21T00:00:00"/>
    <s v="03/15/2017 07:04am"/>
    <x v="2"/>
    <d v="2017-11-22T00:00:00"/>
    <n v="500000"/>
    <n v="0.5"/>
    <n v="12"/>
    <s v="08/03/2017 01:33am"/>
    <s v="Key stretch"/>
    <x v="0"/>
    <s v="Cognitive Process Transformation"/>
    <s v="CPR: Blockchain Consulting"/>
    <s v="DATA WITHHELD"/>
    <s v="EMBANLYT:GBS Embedded Analytics, ISA-AutoIS70DBMS-DigiBusMod"/>
    <x v="0"/>
    <m/>
  </r>
  <r>
    <s v="Y5-SPLHO4O"/>
    <x v="0"/>
    <s v="France"/>
    <s v="SI2M"/>
    <s v="Blockchain pour affiliation nouveaux clients"/>
    <x v="6"/>
    <x v="1"/>
    <m/>
    <m/>
    <x v="1"/>
    <x v="12"/>
    <d v="2017-09-30T00:00:00"/>
    <s v="04/05/2017 06:25pm"/>
    <x v="2"/>
    <d v="2017-09-30T00:00:00"/>
    <n v="500000"/>
    <n v="0.5"/>
    <n v="12"/>
    <s v="06/29/2017 01:32am"/>
    <s v="NIR"/>
    <x v="0"/>
    <s v="Cognitive Process Transformation"/>
    <s v="CPR: Blockchain Consulting"/>
    <s v="Luca (LUCA) Comparini"/>
    <s v="BLKHSBN:HW SP: Blockchain High Sec Bus Netwk Blmix"/>
    <x v="0"/>
    <m/>
  </r>
  <r>
    <s v="HW-49WOY4Z"/>
    <x v="6"/>
    <s v="GCG"/>
    <s v="IBM Machines Unknown Customer"/>
    <s v="SBFE Blockchain Solution"/>
    <x v="5"/>
    <x v="1"/>
    <m/>
    <m/>
    <x v="0"/>
    <x v="10"/>
    <d v="2017-10-18T00:00:00"/>
    <s v="02/17/2017 11:31am"/>
    <x v="1"/>
    <d v="2017-10-18T00:00:00"/>
    <n v="500000"/>
    <n v="0.5"/>
    <n v="6"/>
    <s v="02/23/2017 01:32am"/>
    <s v="Stretch"/>
    <x v="0"/>
    <s v="Cognitive Process Transformation"/>
    <s v="CPR: Blockchain Consulting"/>
    <s v="PRAMOD (Pramod) ACHANTA"/>
    <m/>
    <x v="0"/>
    <m/>
  </r>
  <r>
    <s v="PS-BOKD9KI"/>
    <x v="6"/>
    <s v="GCG"/>
    <s v="BANK OF CHINA (HONG KONG) LIMITED"/>
    <s v="BOCHK - SecureKey - Blockchain"/>
    <x v="0"/>
    <x v="1"/>
    <m/>
    <m/>
    <x v="0"/>
    <x v="0"/>
    <d v="2017-11-30T00:00:00"/>
    <s v="08/03/2017 06:49am"/>
    <x v="1"/>
    <d v="2017-11-30T00:00:00"/>
    <n v="500000"/>
    <n v="0.5"/>
    <n v="12"/>
    <s v="08/03/2017 06:49am"/>
    <s v="NIR"/>
    <x v="0"/>
    <s v="Cognitive Process Transformation"/>
    <s v="CPR: Blockchain Consulting"/>
    <s v="Michael (Michael) WONG"/>
    <s v="ISA-BankFS08-Blockchain"/>
    <x v="0"/>
    <m/>
  </r>
  <r>
    <s v="2U-EDQTUQT"/>
    <x v="6"/>
    <s v="GCG"/>
    <s v="HONG KONG INTERBANK CLEARING LIMITED"/>
    <s v="HKICL Trade finance DLT Blockchain"/>
    <x v="0"/>
    <x v="1"/>
    <m/>
    <m/>
    <x v="0"/>
    <x v="0"/>
    <d v="2017-11-29T00:00:00"/>
    <s v="05/08/2017 06:06am"/>
    <x v="2"/>
    <d v="2017-11-29T00:00:00"/>
    <n v="500000"/>
    <n v="0.5"/>
    <n v="12"/>
    <s v="07/06/2017 01:32am"/>
    <s v="Stretch"/>
    <x v="0"/>
    <s v="Cognitive Process Transformation"/>
    <s v="CPR: Blockchain Consulting"/>
    <s v="Michael (Michael) WONG"/>
    <s v="ISA-BankFS08-Blockchain, ZBLKPOC:HW SP: Blockchain Proof of Concept"/>
    <x v="0"/>
    <m/>
  </r>
  <r>
    <s v="JK-68ORJJC"/>
    <x v="2"/>
    <s v="Korea"/>
    <s v="KOSCOM CORP."/>
    <s v="Blockchain Transformation Phase1"/>
    <x v="0"/>
    <x v="1"/>
    <m/>
    <m/>
    <x v="0"/>
    <x v="0"/>
    <d v="2017-12-25T00:00:00"/>
    <s v="07/10/2017 05:57am"/>
    <x v="1"/>
    <d v="2017-12-25T00:00:00"/>
    <n v="500000"/>
    <n v="0.5"/>
    <n v="4"/>
    <s v="07/13/2017 01:32am"/>
    <s v="Stretch"/>
    <x v="0"/>
    <s v="Cognitive Process Transformation"/>
    <s v="CPR: Blockchain Consulting"/>
    <s v="SANG WOOK (Sang Wook) LIM"/>
    <s v="ISA-BankFS08-Blockchain"/>
    <x v="0"/>
    <m/>
  </r>
  <r>
    <s v="NR-U5B3TTY"/>
    <x v="2"/>
    <s v="Korea"/>
    <s v="SHINHAN CARD CO. LTD"/>
    <s v="[SHC] Blockchain for SHC"/>
    <x v="0"/>
    <x v="1"/>
    <m/>
    <m/>
    <x v="0"/>
    <x v="0"/>
    <d v="2017-12-20T00:00:00"/>
    <s v="04/23/2017 02:47pm"/>
    <x v="2"/>
    <d v="2017-12-20T00:00:00"/>
    <n v="500000"/>
    <n v="0.5"/>
    <n v="8"/>
    <s v="08/03/2017 01:32am"/>
    <s v="NIR"/>
    <x v="0"/>
    <s v="Cognitive Process Transformation"/>
    <s v="CPR: Blockchain Consulting"/>
    <s v="Chang Hoi (CHANG HOI) Kim"/>
    <s v="ISA-BankInsFS09SEC-Security"/>
    <x v="0"/>
    <m/>
  </r>
  <r>
    <s v="XX-YAJ6CGM"/>
    <x v="2"/>
    <s v="Korea"/>
    <s v="SHINHAN FINANCIAL GROUP(SHFG)"/>
    <s v="Blockchain Service Phase1"/>
    <x v="0"/>
    <x v="1"/>
    <m/>
    <m/>
    <x v="1"/>
    <x v="0"/>
    <d v="2017-09-27T00:00:00"/>
    <s v="03/14/2017 12:48am"/>
    <x v="0"/>
    <d v="2017-09-27T00:00:00"/>
    <n v="500000"/>
    <n v="0.5"/>
    <n v="6"/>
    <s v="04/28/2017 12:43am"/>
    <s v="Key stretch"/>
    <x v="0"/>
    <s v="Cognitive Process Transformation"/>
    <s v="CPR: Blockchain Consulting"/>
    <s v="SANG WOOK (Sang Wook) LIM"/>
    <s v="ISA-BankFS08-Blockchain"/>
    <x v="0"/>
    <m/>
  </r>
  <r>
    <s v="64-GCEL7Q1"/>
    <x v="3"/>
    <s v="Mexico"/>
    <s v="HSBC MEXICO, S.A. INSTITUCION DE BANCA"/>
    <s v="Blockchain"/>
    <x v="0"/>
    <x v="1"/>
    <m/>
    <m/>
    <x v="1"/>
    <x v="0"/>
    <d v="2017-07-28T00:00:00"/>
    <s v="02/14/2017 11:28pm"/>
    <x v="2"/>
    <d v="2017-07-28T00:00:00"/>
    <n v="500000"/>
    <n v="0.5"/>
    <n v="12"/>
    <s v="08/03/2017 01:32am"/>
    <s v="Stretch"/>
    <x v="0"/>
    <s v="Cognitive Process Transformation"/>
    <s v="CPR: Blockchain Consulting"/>
    <s v="BALTAZAR (BALTAZAR) RODRIGUEZ TELLEZ"/>
    <s v="BLKHSBN:HW SP: Blockchain High Sec Bus Netwk Blmix, ISA-BankFS08-Blockchain"/>
    <x v="0"/>
    <m/>
  </r>
  <r>
    <s v="07-WC2X2CO"/>
    <x v="4"/>
    <s v="MEA"/>
    <s v="THE GENERAL SECRETARIAT OF THE EXECUTIVE COUNCIL"/>
    <s v="Advisory Services on how Blockchain can help in monitoring the KPI for the other government entities"/>
    <x v="6"/>
    <x v="1"/>
    <m/>
    <m/>
    <x v="0"/>
    <x v="12"/>
    <d v="2017-11-25T00:00:00"/>
    <s v="06/22/2017 10:56am"/>
    <x v="2"/>
    <d v="2017-11-25T00:00:00"/>
    <n v="500000"/>
    <n v="0.5"/>
    <n v="12"/>
    <s v="08/03/2017 01:32am"/>
    <s v="Stretch"/>
    <x v="0"/>
    <s v="Cognitive Process Transformation"/>
    <s v="CPR: Blockchain Consulting"/>
    <s v="Samer (Samer) Abdullatif"/>
    <s v="IGSPU:Procurement Support - Unknown at this Time"/>
    <x v="0"/>
    <m/>
  </r>
  <r>
    <s v="ZY-EY7YZLF"/>
    <x v="4"/>
    <s v="MEA"/>
    <s v="SOUTH AFRICAN REVENUE SERVICES"/>
    <s v="Blockchain Proof of Concept for digitization of customs records"/>
    <x v="6"/>
    <x v="1"/>
    <m/>
    <m/>
    <x v="0"/>
    <x v="12"/>
    <d v="2017-11-30T00:00:00"/>
    <s v="01/25/2017 01:18pm"/>
    <x v="2"/>
    <d v="2017-11-30T00:00:00"/>
    <n v="500000"/>
    <n v="0.5"/>
    <n v="12"/>
    <s v="07/27/2017 01:32am"/>
    <s v="Stretch"/>
    <x v="0"/>
    <s v="Cognitive Process Transformation"/>
    <s v="CPR: Blockchain Consulting"/>
    <s v="SOPHIE C. (Sophie) TLADI"/>
    <s v="ISA-GovtPG73-Tax/RevMgmt"/>
    <x v="0"/>
    <m/>
  </r>
  <r>
    <s v="3U-J98PX7C"/>
    <x v="0"/>
    <s v="Nordic"/>
    <s v="WALLENIUS WILHELMSEN LOGISTICS AS"/>
    <s v="Blockchain for SupplyChain"/>
    <x v="2"/>
    <x v="1"/>
    <m/>
    <m/>
    <x v="1"/>
    <x v="7"/>
    <d v="2017-09-28T00:00:00"/>
    <s v="06/26/2017 01:06am"/>
    <x v="2"/>
    <d v="2017-09-28T00:00:00"/>
    <n v="500000"/>
    <n v="0.5"/>
    <n v="3"/>
    <s v="08/03/2017 01:33am"/>
    <s v="Stretch"/>
    <x v="0"/>
    <s v="Cognitive Process Transformation"/>
    <s v="CPR: Blockchain Consulting"/>
    <s v="Rune Mejer (Rune Mejer) Rasmussen"/>
    <s v="ZBLKPOC:HW SP: Blockchain Proof of Concept"/>
    <x v="0"/>
    <m/>
  </r>
  <r>
    <s v="4R-4TU7V1I"/>
    <x v="0"/>
    <s v="UKI"/>
    <s v="H M REVENUE &amp; CUSTOMS"/>
    <s v="Blockchain Extension"/>
    <x v="6"/>
    <x v="1"/>
    <m/>
    <m/>
    <x v="0"/>
    <x v="12"/>
    <d v="2017-10-27T00:00:00"/>
    <s v="05/11/2017 09:16am"/>
    <x v="2"/>
    <d v="2017-10-27T00:00:00"/>
    <n v="500000"/>
    <n v="0.5"/>
    <n v="1"/>
    <s v="07/20/2017 01:32am"/>
    <s v="Stretch"/>
    <x v="0"/>
    <s v="Cognitive Process Transformation"/>
    <s v="CPR: Blockchain Consulting"/>
    <s v="Andrew (ANDREW) Lennox"/>
    <s v="ISA-GovtPG30-SocialPrograms"/>
    <x v="0"/>
    <m/>
  </r>
  <r>
    <s v="WP-3DTHLHM"/>
    <x v="1"/>
    <s v="US Communica/CSI"/>
    <s v="VIACOM INC."/>
    <s v="Blockchain for content management and syndication"/>
    <x v="3"/>
    <x v="1"/>
    <m/>
    <m/>
    <x v="1"/>
    <x v="9"/>
    <d v="2017-08-31T00:00:00"/>
    <s v="03/03/2017 05:48pm"/>
    <x v="1"/>
    <d v="2017-08-31T00:00:00"/>
    <n v="500000"/>
    <n v="0.5"/>
    <n v="6"/>
    <s v="03/29/2017 03:52pm"/>
    <s v="Key stretch"/>
    <x v="0"/>
    <s v="Cognitive Process Transformation"/>
    <s v="CPR: Blockchain Consulting"/>
    <s v="NICHOLAS (Nicholas) STRAUSS"/>
    <s v="ZBLKPOC:HW SP: Blockchain Proof of Concept"/>
    <x v="0"/>
    <m/>
  </r>
  <r>
    <s v="SX-ZT6RY2Y"/>
    <x v="1"/>
    <s v="US Communica/CSI"/>
    <s v="MANHATTAN ASSOCIATES, INC."/>
    <s v="Blockchain Lab Services"/>
    <x v="5"/>
    <x v="1"/>
    <m/>
    <m/>
    <x v="0"/>
    <x v="10"/>
    <d v="2017-11-17T00:00:00"/>
    <s v="04/10/2017 03:27pm"/>
    <x v="2"/>
    <d v="2017-11-17T00:00:00"/>
    <n v="500000"/>
    <n v="0.5"/>
    <n v="5"/>
    <s v="08/03/2017 01:32am"/>
    <s v="Stretch"/>
    <x v="0"/>
    <s v="Cognitive Process Transformation"/>
    <s v="CPR: Blockchain Consulting"/>
    <s v="STACIE (Stacie) CRISP"/>
    <s v="CLOUD1:All Cloud Sales other than to Cloud SPs"/>
    <x v="0"/>
    <m/>
  </r>
  <r>
    <s v="SA-ACGOUU3"/>
    <x v="1"/>
    <s v="US Finance Service"/>
    <s v="AIG PC GLOBAL SERVICES INC"/>
    <s v="AIG - Multi-national Insurance Blockchain Build and Run Phase"/>
    <x v="0"/>
    <x v="1"/>
    <m/>
    <m/>
    <x v="1"/>
    <x v="6"/>
    <d v="2017-08-04T00:00:00"/>
    <s v="06/04/2017 09:35pm"/>
    <x v="1"/>
    <d v="2017-08-04T00:00:00"/>
    <n v="500000"/>
    <n v="0.5"/>
    <n v="3"/>
    <s v="07/10/2017 02:51pm"/>
    <s v="Stretch"/>
    <x v="0"/>
    <s v="Cognitive Process Transformation"/>
    <s v="CPR: Blockchain Consulting"/>
    <s v="Bart (Bart) Cant"/>
    <s v="ISA-BankFS08-Blockchain"/>
    <x v="0"/>
    <m/>
  </r>
  <r>
    <s v="J3-XT3QIAG"/>
    <x v="1"/>
    <s v="US Finance Service"/>
    <s v="TOTAL SYSTEM SERVICES INC"/>
    <s v="Blockchain for distributed journaling"/>
    <x v="0"/>
    <x v="1"/>
    <m/>
    <m/>
    <x v="0"/>
    <x v="0"/>
    <d v="2017-10-30T00:00:00"/>
    <s v="03/31/2017 11:08am"/>
    <x v="2"/>
    <d v="2017-10-30T00:00:00"/>
    <n v="500000"/>
    <n v="0.5"/>
    <n v="12"/>
    <s v="07/20/2017 01:32am"/>
    <s v="NIR"/>
    <x v="0"/>
    <s v="Cognitive Process Transformation"/>
    <s v="CPR: Blockchain Consulting"/>
    <s v="Guy L. (Guy) Sanders"/>
    <s v="ZBLKLOCL:HW SP: zSystems Blockchain Local/On Prem."/>
    <x v="0"/>
    <m/>
  </r>
  <r>
    <s v="P5-M20KUXU"/>
    <x v="1"/>
    <s v="US Finance Service"/>
    <s v="EXPERIAN INFORMATION SOLUTIONS INC"/>
    <s v="Blockchain Strategy"/>
    <x v="0"/>
    <x v="1"/>
    <m/>
    <m/>
    <x v="1"/>
    <x v="0"/>
    <d v="2017-09-30T00:00:00"/>
    <s v="02/05/2017 01:43pm"/>
    <x v="2"/>
    <d v="2017-09-30T00:00:00"/>
    <n v="500000"/>
    <n v="0.5"/>
    <n v="6"/>
    <s v="07/16/2017 05:41pm"/>
    <s v="Key stretch"/>
    <x v="0"/>
    <s v="Cognitive Process Transformation"/>
    <s v="CPR: Blockchain Consulting"/>
    <s v="Brian C. (Brian) Anderson"/>
    <s v="ISA-BankFS08-Blockchain, NONE:No code/solution involved"/>
    <x v="0"/>
    <m/>
  </r>
  <r>
    <s v="CU-34XF18W"/>
    <x v="1"/>
    <s v="US Industrial"/>
    <s v="DOW HOLDINGS LLC"/>
    <s v="Blockchain - Hydrocarbon Trading"/>
    <x v="1"/>
    <x v="1"/>
    <m/>
    <m/>
    <x v="0"/>
    <x v="4"/>
    <d v="2017-12-22T00:00:00"/>
    <s v="07/11/2017 04:31pm"/>
    <x v="1"/>
    <d v="2017-12-22T00:00:00"/>
    <n v="500000"/>
    <n v="0.5"/>
    <n v="6"/>
    <s v="07/11/2017 04:33pm"/>
    <s v="Stretch"/>
    <x v="0"/>
    <s v="Cognitive Process Transformation"/>
    <s v="CPR: Blockchain Consulting"/>
    <s v="GARY (Gary) HARGRAVES"/>
    <s v="ISA-BankFS08-Blockchain"/>
    <x v="0"/>
    <m/>
  </r>
  <r>
    <s v="NE-I9PE19W"/>
    <x v="1"/>
    <s v="US Industrial"/>
    <s v="FORD MOTOR COMPANY"/>
    <s v="Ford Blockchain - Financing and Supply Chain"/>
    <x v="1"/>
    <x v="0"/>
    <s v="India"/>
    <s v="Connected with partner.   Opportunity is still in early stage."/>
    <x v="0"/>
    <x v="1"/>
    <d v="2017-11-17T00:00:00"/>
    <s v="01/26/2017 08:37am"/>
    <x v="1"/>
    <d v="2017-11-17T00:00:00"/>
    <n v="500000"/>
    <n v="0.5"/>
    <n v="6"/>
    <s v="07/06/2017 12:07pm"/>
    <s v="Stretch"/>
    <x v="0"/>
    <s v="Cognitive Process Transformation"/>
    <s v="CPR: Blockchain Consulting"/>
    <s v="Steven H. (Steven) Ferencie"/>
    <s v="EMBAPPLE:GBS Mobile First Alliance, EMBMOBLE:GBS Embedded Mobile, ISA-AutoIS70DBMS-DigiBusMod"/>
    <x v="0"/>
    <m/>
  </r>
  <r>
    <s v="RP-J55KGOE"/>
    <x v="1"/>
    <s v="US Industrial"/>
    <s v="APPLE INC."/>
    <s v="Blockchain - ApplePay"/>
    <x v="1"/>
    <x v="1"/>
    <m/>
    <m/>
    <x v="1"/>
    <x v="5"/>
    <d v="2017-09-30T00:00:00"/>
    <s v="05/18/2017 01:34pm"/>
    <x v="1"/>
    <d v="2017-09-30T00:00:00"/>
    <n v="500000"/>
    <n v="0.5"/>
    <n v="12"/>
    <s v="05/25/2017 01:32am"/>
    <s v="At Risk"/>
    <x v="0"/>
    <s v="Cognitive Process Transformation"/>
    <s v="CPR: Blockchain Consulting"/>
    <s v="PARTHA (Partha) BOSE"/>
    <s v="EMBMOBLE:GBS Embedded Mobile"/>
    <x v="0"/>
    <m/>
  </r>
  <r>
    <s v="M8-IMN2VOZ"/>
    <x v="5"/>
    <s v="Japan"/>
    <s v="MITSUBISHI UFJ TRUST SYSTEMS CO.,L"/>
    <s v="Block Chain 事業化構想支援＆PoC MTBJ"/>
    <x v="0"/>
    <x v="1"/>
    <m/>
    <m/>
    <x v="0"/>
    <x v="0"/>
    <d v="2017-12-28T00:00:00"/>
    <s v="06/01/2017 12:53am"/>
    <x v="0"/>
    <d v="2018-01-01T00:00:00"/>
    <n v="500000"/>
    <n v="0.5"/>
    <n v="6"/>
    <s v="07/27/2017 01:32am"/>
    <s v="NIR"/>
    <x v="0"/>
    <s v="Cognitive Process Transformation"/>
    <s v="CPR: Industry Specific Process Consulting"/>
    <s v="Noriyuki (NORIYUKI) Kubota"/>
    <s v="ISA-BankFS14-FrntOfficeTransf"/>
    <x v="0"/>
    <m/>
  </r>
  <r>
    <s v="90-MYZXUUU"/>
    <x v="1"/>
    <s v="US Public"/>
    <s v="TAKEDA PHARMACEUTICALS AMERICA, INC."/>
    <s v="Blockchain for control tower SCM tracking-visbility"/>
    <x v="6"/>
    <x v="1"/>
    <m/>
    <m/>
    <x v="1"/>
    <x v="11"/>
    <d v="2017-08-18T00:00:00"/>
    <s v="05/31/2017 07:14pm"/>
    <x v="2"/>
    <d v="2017-08-18T00:00:00"/>
    <n v="500000"/>
    <n v="0.5"/>
    <n v="6"/>
    <s v="07/27/2017 01:32am"/>
    <s v="Stretch"/>
    <x v="0"/>
    <s v="iX Growth Platform"/>
    <s v="DSI - DS: Digital Bus Strategy: Digital Reinvention"/>
    <s v="Christopher (Christopher) Moose"/>
    <s v="ISA-999-NoSolutionSold"/>
    <x v="0"/>
    <m/>
  </r>
  <r>
    <s v="MP-STHUMRQ"/>
    <x v="1"/>
    <s v="US Public"/>
    <s v="TAKEDA PHARMACEUTICALS AMERICA, INC."/>
    <s v="Blockchain for HCP"/>
    <x v="6"/>
    <x v="1"/>
    <m/>
    <m/>
    <x v="0"/>
    <x v="11"/>
    <d v="2017-10-20T00:00:00"/>
    <s v="09/27/2016 06:44pm"/>
    <x v="2"/>
    <d v="2017-10-20T00:00:00"/>
    <n v="500000"/>
    <n v="0.5"/>
    <n v="1"/>
    <s v="07/18/2017 02:33pm"/>
    <s v="Stretch"/>
    <x v="0"/>
    <s v="iX Growth Platform"/>
    <s v="DSI - DS: Digital Bus Strategy: Digital Reinvention"/>
    <s v="Christopher (Christopher) Moose"/>
    <s v="ISA-999-NoSolutionSold"/>
    <x v="0"/>
    <m/>
  </r>
  <r>
    <s v="YC-5TCBNIW"/>
    <x v="1"/>
    <s v="US Distribution"/>
    <s v="FEDERAL EXPRESS CORPORATION"/>
    <s v="Blockchain Strategy/POC"/>
    <x v="2"/>
    <x v="2"/>
    <s v="Research"/>
    <s v="Supplychain Visibility PoC"/>
    <x v="1"/>
    <x v="7"/>
    <d v="2017-09-29T00:00:00"/>
    <s v="03/10/2017 07:26am"/>
    <x v="2"/>
    <d v="2017-09-29T00:00:00"/>
    <n v="500000"/>
    <n v="0.5"/>
    <n v="12"/>
    <s v="07/27/2017 10:24am"/>
    <s v="Stretch"/>
    <x v="0"/>
    <s v="iX Growth Platform"/>
    <s v="DSI - DS: Tech &amp; Data Strategy Consulting"/>
    <s v="PATRICIA (Patricia) PARTELOW"/>
    <s v="ISA-T&amp;TDS21-CoreSysTransf"/>
    <x v="0"/>
    <m/>
  </r>
  <r>
    <s v="4O-ALWCNPZ"/>
    <x v="0"/>
    <s v="BeNeLux"/>
    <s v="EC - EUROPEAN COMMISSION"/>
    <s v="SCC;_x000a_EU Commission Opens 500K€ Call for Blockchain. European Blockchain Observatory and Forum will be responsible for identifying existing blockchain initiatives, monitor and analyze blockchain developments and trends _x000a_ #DBG007"/>
    <x v="6"/>
    <x v="1"/>
    <m/>
    <m/>
    <x v="0"/>
    <x v="12"/>
    <d v="2017-10-29T00:00:00"/>
    <s v="07/31/2017 09:37am"/>
    <x v="1"/>
    <d v="2017-10-29T00:00:00"/>
    <n v="500000"/>
    <n v="0.5"/>
    <n v="1"/>
    <s v="08/03/2017 01:32am"/>
    <s v="NIR"/>
    <x v="0"/>
    <s v="Cognitive Process Transformation"/>
    <m/>
    <s v="Guy (GUY) Melis"/>
    <m/>
    <x v="0"/>
    <m/>
  </r>
  <r>
    <s v="I6-QW48NOO"/>
    <x v="0"/>
    <s v="BeNeLux"/>
    <s v="EUROCLEAR SA"/>
    <s v="BlockChain"/>
    <x v="0"/>
    <x v="1"/>
    <m/>
    <m/>
    <x v="0"/>
    <x v="0"/>
    <d v="2017-12-10T00:00:00"/>
    <s v="09/21/2016 04:57am"/>
    <x v="1"/>
    <d v="2017-12-10T00:00:00"/>
    <n v="500000"/>
    <n v="0.5"/>
    <n v="12"/>
    <s v="06/19/2017 07:26am"/>
    <s v="NIR"/>
    <x v="0"/>
    <s v="Cloud Application Innovation"/>
    <m/>
    <s v="Luc (LUC) Wauters"/>
    <s v="ZBLKLOCL:HW SP: zSystems Blockchain Local/On Prem., ZBLKPOC:HW SP: Blockchain Proof of Concept"/>
    <x v="0"/>
    <m/>
  </r>
  <r>
    <s v="6V-CXIO7RH"/>
    <x v="3"/>
    <s v="Brazil"/>
    <s v="COMPANHIA BRASILEIRA DE SOLUÇÕES E SERVIÇOS."/>
    <s v="ALELO - Blockchain"/>
    <x v="0"/>
    <x v="1"/>
    <m/>
    <m/>
    <x v="0"/>
    <x v="0"/>
    <d v="2017-12-29T00:00:00"/>
    <s v="07/17/2017 10:31am"/>
    <x v="1"/>
    <d v="2017-12-29T00:00:00"/>
    <n v="500000"/>
    <n v="0.5"/>
    <n v="12"/>
    <s v="07/20/2017 01:32am"/>
    <s v="Stretch"/>
    <x v="0"/>
    <s v="iX Growth Platform"/>
    <m/>
    <s v="ANDREA (ANDREA) SANTOS DELLA PIAZZA"/>
    <s v="NONE:No code/solution involved"/>
    <x v="0"/>
    <m/>
  </r>
  <r>
    <s v="BT-BSODLSJ"/>
    <x v="0"/>
    <s v="DACH"/>
    <s v="Kraftfahrt-Bundesamt"/>
    <s v="Blockchain f. Zentrales Kontrollgerätkartenregister (ZKR)"/>
    <x v="6"/>
    <x v="1"/>
    <m/>
    <m/>
    <x v="0"/>
    <x v="12"/>
    <d v="2017-10-25T00:00:00"/>
    <s v="02/16/2017 06:55am"/>
    <x v="1"/>
    <d v="2017-10-25T00:00:00"/>
    <n v="500000"/>
    <n v="0.5"/>
    <n v="12"/>
    <s v="03/18/2017 06:46pm"/>
    <s v="NIR"/>
    <x v="0"/>
    <s v="Cloud Application Innovation"/>
    <m/>
    <s v="DATA WITHHELD"/>
    <m/>
    <x v="0"/>
    <m/>
  </r>
  <r>
    <s v="ZA-A6WED0C"/>
    <x v="0"/>
    <s v="DACH"/>
    <s v="ORIFLAME COSMETICS S.A., À LUXEMBOURG, SUCCURSALE DE FRIBOURG"/>
    <s v="Oriflame ideas for blockchain"/>
    <x v="2"/>
    <x v="1"/>
    <m/>
    <m/>
    <x v="0"/>
    <x v="3"/>
    <d v="2017-12-13T00:00:00"/>
    <s v="02/08/2017 04:14am"/>
    <x v="1"/>
    <d v="2017-12-13T00:00:00"/>
    <n v="500000"/>
    <n v="0.5"/>
    <n v="12"/>
    <s v="02/09/2017 01:32am"/>
    <s v="NIR"/>
    <x v="0"/>
    <s v="Cognitive Process Transformation"/>
    <m/>
    <s v="DATA WITHHELD"/>
    <m/>
    <x v="0"/>
    <m/>
  </r>
  <r>
    <s v="37-3IBTCC7"/>
    <x v="0"/>
    <s v="France"/>
    <s v="VALEO MANAGEMENT SERVICES GROUPEMENT D INTERET"/>
    <s v="Blockchain for CDA"/>
    <x v="1"/>
    <x v="1"/>
    <m/>
    <m/>
    <x v="0"/>
    <x v="1"/>
    <d v="2017-12-15T00:00:00"/>
    <s v="03/07/2017 01:58pm"/>
    <x v="1"/>
    <d v="2017-12-15T00:00:00"/>
    <n v="500000"/>
    <n v="0.5"/>
    <n v="24"/>
    <s v="03/09/2017 01:32am"/>
    <s v="Stretch"/>
    <x v="0"/>
    <s v="Cognitive Process Transformation"/>
    <m/>
    <s v="Vincent (VINCENT) Freslon"/>
    <s v="ISA-AutoIS07MANO-MfgOpt"/>
    <x v="0"/>
    <m/>
  </r>
  <r>
    <s v="3E-S2HPXW8"/>
    <x v="0"/>
    <s v="France"/>
    <s v="FAURECIA SERVICES GROUPE"/>
    <s v="Blockchain for supply chain"/>
    <x v="1"/>
    <x v="1"/>
    <m/>
    <m/>
    <x v="1"/>
    <x v="1"/>
    <d v="2017-09-15T00:00:00"/>
    <s v="03/07/2017 02:00pm"/>
    <x v="1"/>
    <d v="2017-12-15T00:00:00"/>
    <n v="500000"/>
    <n v="0.5"/>
    <n v="24"/>
    <s v="03/09/2017 01:32am"/>
    <s v="NIR"/>
    <x v="0"/>
    <s v="Cognitive Process Transformation"/>
    <m/>
    <s v="Isabelle (ISABELLE) Bessiere"/>
    <s v="ISA-AutoIS07-DigitSupplyChain"/>
    <x v="0"/>
    <m/>
  </r>
  <r>
    <s v="49-AG2AIFB"/>
    <x v="0"/>
    <s v="Nordic"/>
    <s v="STATOIL ASA"/>
    <s v="Blockchain (XOM reuse)"/>
    <x v="1"/>
    <x v="1"/>
    <m/>
    <m/>
    <x v="0"/>
    <x v="4"/>
    <d v="2017-12-12T00:00:00"/>
    <s v="05/12/2017 06:22am"/>
    <x v="1"/>
    <d v="2017-12-12T00:00:00"/>
    <n v="500000"/>
    <n v="0.5"/>
    <n v="12"/>
    <s v="06/20/2017 03:55am"/>
    <s v="Stretch"/>
    <x v="0"/>
    <s v="Cognitive Process Transformation"/>
    <m/>
    <s v="Terje (Terje) Pedersen"/>
    <s v="COGNITIV:Embedded Cognitive"/>
    <x v="0"/>
    <m/>
  </r>
  <r>
    <s v="ZA-8OE8BL2"/>
    <x v="0"/>
    <s v="Nordic"/>
    <s v="STATOIL ASA"/>
    <s v="BlockChain in procurement"/>
    <x v="1"/>
    <x v="1"/>
    <m/>
    <m/>
    <x v="0"/>
    <x v="4"/>
    <d v="2017-12-12T00:00:00"/>
    <s v="05/12/2017 05:56am"/>
    <x v="1"/>
    <d v="2017-12-12T00:00:00"/>
    <n v="500000"/>
    <n v="0.5"/>
    <n v="12"/>
    <s v="06/20/2017 03:56am"/>
    <s v="Stretch"/>
    <x v="0"/>
    <s v="Cognitive Process Transformation"/>
    <m/>
    <s v="Terje (Terje) Pedersen"/>
    <s v="COGNITIV:Embedded Cognitive"/>
    <x v="0"/>
    <m/>
  </r>
  <r>
    <s v="40-DQXZF4C"/>
    <x v="3"/>
    <s v="SSA"/>
    <s v="EMPRESA NAC DEL PETROLEO"/>
    <s v="Blockchain for logistic services"/>
    <x v="1"/>
    <x v="1"/>
    <m/>
    <m/>
    <x v="0"/>
    <x v="4"/>
    <d v="2017-12-31T00:00:00"/>
    <s v="04/10/2017 12:12pm"/>
    <x v="1"/>
    <d v="2018-04-05T00:00:00"/>
    <n v="500000"/>
    <n v="0.5"/>
    <n v="12"/>
    <s v="04/13/2017 01:32am"/>
    <s v="NIR"/>
    <x v="0"/>
    <s v="Cognitive Process Transformation"/>
    <m/>
    <s v="Tomas Gaspar (Tomas Gaspar) Budinich Aparicio"/>
    <m/>
    <x v="0"/>
    <m/>
  </r>
  <r>
    <s v="EC-5K9VC0S"/>
    <x v="1"/>
    <s v="US Industrial"/>
    <s v="WORLD FUEL SERVICES CORPORATION"/>
    <s v="Blockchain Pilot"/>
    <x v="1"/>
    <x v="1"/>
    <m/>
    <m/>
    <x v="0"/>
    <x v="4"/>
    <d v="2017-10-01T00:00:00"/>
    <s v="07/03/2017 11:19am"/>
    <x v="1"/>
    <d v="2017-10-27T00:00:00"/>
    <n v="500000"/>
    <n v="0.5"/>
    <n v="3"/>
    <s v="08/02/2017 08:23am"/>
    <s v="Stretch"/>
    <x v="0"/>
    <s v="Cognitive Process Transformation"/>
    <m/>
    <s v="GARY (Gary) HARGRAVES"/>
    <m/>
    <x v="0"/>
    <m/>
  </r>
  <r>
    <s v="42-T1F0GQN"/>
    <x v="1"/>
    <s v="US Distribution"/>
    <s v="THE KROGER CO"/>
    <s v="Blockchain- Food Traceability Production Implementation"/>
    <x v="2"/>
    <x v="1"/>
    <m/>
    <m/>
    <x v="1"/>
    <x v="3"/>
    <d v="2017-09-30T00:00:00"/>
    <s v="05/02/2017 12:23pm"/>
    <x v="5"/>
    <d v="2017-09-30T00:00:00"/>
    <n v="500000"/>
    <n v="0.5"/>
    <n v="12"/>
    <s v="07/13/2017 01:32am"/>
    <s v="Stretch"/>
    <x v="2"/>
    <s v="Infrastructure Services"/>
    <s v="6950-16G GTS MHAS Split for Commerce Managed Hosted"/>
    <s v="JENNA L. (Jenna) DONOGHUE"/>
    <s v="ZBLKPOC:HW SP: Blockchain Proof of Concept"/>
    <x v="0"/>
    <m/>
  </r>
  <r>
    <s v="A8-R1G7GYV"/>
    <x v="1"/>
    <s v="US Finance Service"/>
    <s v="Equifax"/>
    <s v="BlockChain"/>
    <x v="0"/>
    <x v="1"/>
    <m/>
    <m/>
    <x v="0"/>
    <x v="0"/>
    <d v="2017-12-30T00:00:00"/>
    <s v="03/24/2017 11:48am"/>
    <x v="2"/>
    <d v="2017-12-30T00:00:00"/>
    <n v="500000"/>
    <n v="0.5"/>
    <n v="12"/>
    <s v="07/27/2017 01:32am"/>
    <s v="NIR"/>
    <x v="2"/>
    <s v="Infrastructure Services"/>
    <s v="6950-16G GTS MHAS Split for Commerce Managed Hosted"/>
    <s v="KENNETH P. (KENNETH) HAAS"/>
    <s v="ISA-BankFS08-Blockchain"/>
    <x v="0"/>
    <m/>
  </r>
  <r>
    <s v="PU-1VMBEYI"/>
    <x v="2"/>
    <s v="Korea"/>
    <s v="KOREA MIN.&amp; SECURITY"/>
    <s v="Block chain (OEM)"/>
    <x v="6"/>
    <x v="1"/>
    <m/>
    <m/>
    <x v="1"/>
    <x v="12"/>
    <d v="2017-09-20T00:00:00"/>
    <s v="07/12/2017 08:21pm"/>
    <x v="2"/>
    <d v="2017-09-20T00:00:00"/>
    <n v="500000"/>
    <n v="0.5"/>
    <n v="3"/>
    <s v="08/03/2017 01:32am"/>
    <s v="Key stretch"/>
    <x v="2"/>
    <s v="Infrastructure Services"/>
    <s v="6950-99T IBM Network Integration Services"/>
    <s v="DO YOUNG (Do Young) JEONG"/>
    <s v="BLKHSBN:HW SP: Blockchain High Sec Bus Netwk Blmix"/>
    <x v="0"/>
    <m/>
  </r>
  <r>
    <s v="15-9A37GPP"/>
    <x v="1"/>
    <s v="US Distribution"/>
    <s v="HOME DEPOT USA INC"/>
    <s v="Blockchain PoV"/>
    <x v="2"/>
    <x v="1"/>
    <m/>
    <m/>
    <x v="1"/>
    <x v="3"/>
    <d v="2017-07-21T00:00:00"/>
    <s v="09/16/2016 11:39am"/>
    <x v="1"/>
    <d v="2017-07-21T00:00:00"/>
    <n v="500000"/>
    <n v="0.5"/>
    <n v="1"/>
    <s v="09/22/2016 01:34am"/>
    <s v="NIR"/>
    <x v="6"/>
    <s v="Miscellaneous"/>
    <s v="Non-IBM SW"/>
    <s v="Angela H. (Angela) Chapman"/>
    <s v="COGNITIV:Embedded Cognitive, ISA-RetailDS12BACK-BackOfficeTrans, ZBLKPOC:HW SP: Blockchain Proof of Concept"/>
    <x v="0"/>
    <m/>
  </r>
  <r>
    <s v="DF-4GQPBO3"/>
    <x v="0"/>
    <s v="DACH"/>
    <s v="Louis Dreyfus Company Suisse SA"/>
    <s v="BlockChain"/>
    <x v="2"/>
    <x v="1"/>
    <m/>
    <m/>
    <x v="0"/>
    <x v="3"/>
    <d v="2017-12-06T00:00:00"/>
    <s v="10/13/2016 05:08pm"/>
    <x v="4"/>
    <d v="2017-12-06T00:00:00"/>
    <n v="500000"/>
    <n v="0.5"/>
    <n v="1"/>
    <s v="01/22/2017 09:08am"/>
    <s v="NIR"/>
    <x v="7"/>
    <s v="Sec Ops &amp; Response Solns"/>
    <m/>
    <s v="DATA WITHHELD"/>
    <s v="BLKHSBN:HW SP: Blockchain High Sec Bus Netwk Blmix"/>
    <x v="0"/>
    <m/>
  </r>
  <r>
    <s v="M0-PASOKOU"/>
    <x v="0"/>
    <s v="Italy"/>
    <s v="UNIPOLSAI ASSICURAZIONI SPA"/>
    <s v="Blockchain on Z System"/>
    <x v="0"/>
    <x v="1"/>
    <m/>
    <m/>
    <x v="0"/>
    <x v="6"/>
    <d v="2017-12-20T00:00:00"/>
    <s v="06/22/2017 09:31am"/>
    <x v="1"/>
    <d v="2017-12-20T00:00:00"/>
    <n v="500000"/>
    <n v="0.5"/>
    <n v="1"/>
    <s v="07/13/2017 01:32am"/>
    <s v="NIR"/>
    <x v="4"/>
    <s v="IBM Z"/>
    <s v="IBM LinuxONE Emperor"/>
    <s v="Andrea (ANDREA) Zeppieri"/>
    <s v="ISA-999-NoSolutionSold"/>
    <x v="0"/>
    <m/>
  </r>
  <r>
    <s v="7Y-X3K2EF4"/>
    <x v="1"/>
    <s v="US Finance Service"/>
    <s v="DFS SERVICES LLC"/>
    <s v="Blockchain on LinuxOne"/>
    <x v="0"/>
    <x v="1"/>
    <m/>
    <m/>
    <x v="0"/>
    <x v="0"/>
    <d v="2017-12-04T00:00:00"/>
    <s v="09/24/2016 06:43pm"/>
    <x v="2"/>
    <d v="2017-12-04T00:00:00"/>
    <n v="500000"/>
    <n v="0.5"/>
    <n v="1"/>
    <s v="02/01/2017 04:52pm"/>
    <s v="Stretch"/>
    <x v="4"/>
    <s v="IBM Z"/>
    <s v="IBM LinuxONE Rockhopper"/>
    <s v="EUGENE A. (Eugene) PAUL"/>
    <s v="ZBLKLOCL:HW SP: zSystems Blockchain Local/On Prem."/>
    <x v="0"/>
    <m/>
  </r>
  <r>
    <s v="8P-GKQGFRH"/>
    <x v="1"/>
    <s v="US Distribution"/>
    <s v="American Airlines"/>
    <s v="z13 supporting blockchain for Parts Maintenance"/>
    <x v="2"/>
    <x v="1"/>
    <m/>
    <m/>
    <x v="1"/>
    <x v="7"/>
    <d v="2017-09-29T00:00:00"/>
    <s v="02/08/2017 02:55pm"/>
    <x v="1"/>
    <d v="2017-09-29T00:00:00"/>
    <n v="500000"/>
    <n v="0.5"/>
    <n v="1"/>
    <s v="02/09/2017 01:32am"/>
    <s v="NIR"/>
    <x v="4"/>
    <s v="IBM Z"/>
    <s v="IBM Z z13"/>
    <s v="JEFFREY (Jeffrey) MOSS"/>
    <s v="CLOUD1:All Cloud Sales other than to Cloud SPs"/>
    <x v="0"/>
    <m/>
  </r>
  <r>
    <s v="JK-X3D9U4T"/>
    <x v="1"/>
    <s v="US Finance Service"/>
    <s v="DEPOSITORY TRUST CLEARING CORP"/>
    <s v="Blockchain on zLinux"/>
    <x v="0"/>
    <x v="1"/>
    <m/>
    <m/>
    <x v="0"/>
    <x v="0"/>
    <d v="2017-12-22T00:00:00"/>
    <s v="08/17/2016 06:05pm"/>
    <x v="2"/>
    <d v="2017-12-22T00:00:00"/>
    <n v="500000"/>
    <n v="0.5"/>
    <n v="1"/>
    <s v="07/11/2017 03:32pm"/>
    <s v="Stretch"/>
    <x v="4"/>
    <s v="IBM Z"/>
    <s v="IBM Z z13 with Linux as Primary OS"/>
    <s v="Ellen (Ellen) Tackach"/>
    <s v="ZBLKLOCL:HW SP: zSystems Blockchain Local/On Prem."/>
    <x v="0"/>
    <m/>
  </r>
  <r>
    <s v="ZE-SG46F67"/>
    <x v="2"/>
    <s v="ANZ"/>
    <s v="AUSTRALIAN POSTAL CORPORATION T/A AUSTRALIA POST"/>
    <s v="Front-end VMS Modernisation &amp; Blockchain platform"/>
    <x v="2"/>
    <x v="1"/>
    <m/>
    <m/>
    <x v="0"/>
    <x v="7"/>
    <d v="2017-11-17T00:00:00"/>
    <s v="02/21/2017 05:46pm"/>
    <x v="1"/>
    <d v="2017-11-17T00:00:00"/>
    <n v="500000"/>
    <n v="0.5"/>
    <n v="1"/>
    <s v="02/23/2017 01:32am"/>
    <s v="Stretch"/>
    <x v="4"/>
    <s v="IBM Z"/>
    <s v="IBM Z z13s with Linux as Primary OS"/>
    <s v="ROBERT (Robert) CHAPMAN"/>
    <s v="FIRSTENT:HW SP: First In Enterprise, ZBLKLOCL:HW SP: zSystems Blockchain Local/On Prem."/>
    <x v="0"/>
    <m/>
  </r>
  <r>
    <s v="BT-BSODLSJ"/>
    <x v="0"/>
    <s v="DACH"/>
    <s v="Kraftfahrt-Bundesamt"/>
    <s v="Blockchain f. Zentrales Kontrollgerätkartenregister (ZKR)"/>
    <x v="6"/>
    <x v="1"/>
    <m/>
    <m/>
    <x v="0"/>
    <x v="12"/>
    <d v="2017-10-25T00:00:00"/>
    <s v="02/16/2017 06:55am"/>
    <x v="1"/>
    <d v="2017-10-25T00:00:00"/>
    <n v="500000"/>
    <n v="0.5"/>
    <n v="1"/>
    <s v="02/23/2017 01:32am"/>
    <s v="Stretch"/>
    <x v="4"/>
    <s v="IBM Z"/>
    <m/>
    <s v="DATA WITHHELD"/>
    <m/>
    <x v="0"/>
    <m/>
  </r>
  <r>
    <s v="HW-S90WCV7"/>
    <x v="1"/>
    <s v="US Distribution"/>
    <s v="XPO LOGISTICS, LLC"/>
    <s v="Blockchain services"/>
    <x v="2"/>
    <x v="1"/>
    <m/>
    <m/>
    <x v="0"/>
    <x v="7"/>
    <d v="2017-11-30T00:00:00"/>
    <s v="04/14/2017 04:45pm"/>
    <x v="1"/>
    <d v="2017-11-30T00:00:00"/>
    <n v="500000"/>
    <n v="0.5"/>
    <n v="12"/>
    <s v="04/20/2017 01:32am"/>
    <s v="NIR"/>
    <x v="5"/>
    <s v="Industry Platform"/>
    <s v="High Security Business Network"/>
    <s v="Diane E. (Diane) Shimmon"/>
    <s v="DEVICES:CLD&amp;COG: Intelligent connected devices"/>
    <x v="0"/>
    <m/>
  </r>
  <r>
    <s v="0C-1C7JTQ4"/>
    <x v="1"/>
    <s v="US Finance Service"/>
    <s v="THE BANK OF NEW YORK MELLON CORP"/>
    <s v="BNY Mellon - Treasury Services Blockchain Implementation"/>
    <x v="0"/>
    <x v="1"/>
    <m/>
    <m/>
    <x v="0"/>
    <x v="0"/>
    <d v="2017-12-28T00:00:00"/>
    <s v="03/23/2017 03:51pm"/>
    <x v="2"/>
    <d v="2017-12-28T00:00:00"/>
    <n v="500000"/>
    <n v="0.5"/>
    <n v="12"/>
    <s v="07/20/2017 01:32am"/>
    <s v="NIR"/>
    <x v="5"/>
    <s v="Industry Platform"/>
    <s v="IBM Support for Hyperledger Fabric"/>
    <s v="DENNIS J. (Dennis) REARDON"/>
    <s v="ISA-BankFS08-Blockchain"/>
    <x v="0"/>
    <m/>
  </r>
  <r>
    <s v="GD-CCQH0FP"/>
    <x v="2"/>
    <s v="ASEAN"/>
    <s v="TraceVerified"/>
    <s v="Blockchain"/>
    <x v="5"/>
    <x v="1"/>
    <m/>
    <m/>
    <x v="0"/>
    <x v="10"/>
    <d v="2017-12-20T00:00:00"/>
    <s v="07/27/2017 04:38am"/>
    <x v="1"/>
    <d v="2017-12-20T00:00:00"/>
    <n v="500000"/>
    <n v="0.5"/>
    <n v="12"/>
    <s v="08/03/2017 01:32am"/>
    <s v="Stretch"/>
    <x v="5"/>
    <s v="Industry Platform"/>
    <m/>
    <s v="QUOC (Quoc) NGUYEN AN"/>
    <s v="NONE:No code/solution involved"/>
    <x v="0"/>
    <m/>
  </r>
  <r>
    <s v="PX-ZM9YQW5"/>
    <x v="1"/>
    <s v="US Public"/>
    <s v="Health Care Service Corporation"/>
    <s v="HCSC SW - Blockchain for Health Care (Bmix Blockchain Service)"/>
    <x v="6"/>
    <x v="1"/>
    <m/>
    <m/>
    <x v="0"/>
    <x v="11"/>
    <d v="2017-12-29T00:00:00"/>
    <s v="10/05/2016 12:55pm"/>
    <x v="1"/>
    <d v="2017-12-29T00:00:00"/>
    <n v="500000"/>
    <n v="0.5"/>
    <n v="12"/>
    <s v="07/10/2017 07:16pm"/>
    <s v="Stretch"/>
    <x v="5"/>
    <s v="Industry Platform"/>
    <m/>
    <s v="Bill (Bill) McGeary"/>
    <m/>
    <x v="0"/>
    <m/>
  </r>
  <r>
    <s v="G8-MOOME4K"/>
    <x v="0"/>
    <s v="DACH"/>
    <s v="Gema Ges. f. musikal. Auffuehrungs u. mech Vervielfält. - Rechte"/>
    <s v="Blockchain"/>
    <x v="3"/>
    <x v="1"/>
    <m/>
    <m/>
    <x v="1"/>
    <x v="9"/>
    <d v="2017-09-14T00:00:00"/>
    <s v="11/25/2016 11:17am"/>
    <x v="2"/>
    <d v="2017-09-14T00:00:00"/>
    <n v="500000"/>
    <n v="0.5"/>
    <n v="1"/>
    <s v="08/03/2017 01:32am"/>
    <s v="Stretch"/>
    <x v="8"/>
    <s v="Watson Services"/>
    <s v="Watson POC Services (Formerly CVA)"/>
    <s v="DATA WITHHELD"/>
    <s v="ANSMART:ANA SP: Smarter Self Service"/>
    <x v="0"/>
    <m/>
  </r>
  <r>
    <s v="S8-SE38WBN"/>
    <x v="1"/>
    <s v="US Finance Service"/>
    <s v="CHUBB &amp; SON INC."/>
    <s v="Blockchain for Reinsurance"/>
    <x v="0"/>
    <x v="1"/>
    <m/>
    <m/>
    <x v="1"/>
    <x v="6"/>
    <d v="2017-09-29T00:00:00"/>
    <s v="03/16/2017 02:51pm"/>
    <x v="1"/>
    <d v="2017-09-29T00:00:00"/>
    <n v="500000"/>
    <n v="0.5"/>
    <n v="12"/>
    <s v="03/23/2017 02:32am"/>
    <s v="Stretch"/>
    <x v="8"/>
    <s v="Watson Services"/>
    <m/>
    <s v="Holly A. (Holly) Flaherty"/>
    <s v="ANADVNCE:ANA SP: Advanced Analytics"/>
    <x v="0"/>
    <m/>
  </r>
  <r>
    <s v="HS-1BWMHJI"/>
    <x v="2"/>
    <s v="ANZ"/>
    <s v="Commonwealth Bank of Australia"/>
    <s v="CBA Blockchain in supply chain with institutional bank POC GBS Bluemix and HSBN"/>
    <x v="0"/>
    <x v="1"/>
    <m/>
    <m/>
    <x v="0"/>
    <x v="0"/>
    <d v="2017-10-23T00:00:00"/>
    <s v="05/02/2017 04:47am"/>
    <x v="1"/>
    <d v="2017-10-23T00:00:00"/>
    <n v="496000"/>
    <n v="0.496"/>
    <n v="5"/>
    <s v="05/04/2017 01:32am"/>
    <s v="NIR"/>
    <x v="0"/>
    <s v="Cognitive Process Transformation"/>
    <m/>
    <s v="HARRY C. (Harry) YUEN"/>
    <s v="ISA-BankFMFS03-BackOfficeOps"/>
    <x v="0"/>
    <m/>
  </r>
  <r>
    <s v="JM-PB18L6B"/>
    <x v="6"/>
    <s v="GCG"/>
    <s v="SHANGHAI MUNICIPAL HEALTH BUREAU"/>
    <s v="Blockchain"/>
    <x v="6"/>
    <x v="1"/>
    <m/>
    <m/>
    <x v="0"/>
    <x v="11"/>
    <d v="2017-12-29T00:00:00"/>
    <s v="08/12/2016 04:35am"/>
    <x v="2"/>
    <d v="2017-12-29T00:00:00"/>
    <n v="493496"/>
    <n v="0.49349599999999999"/>
    <n v="1"/>
    <s v="07/27/2017 01:32am"/>
    <s v="NIR"/>
    <x v="0"/>
    <s v="Cognitive Process Transformation"/>
    <s v="CBDS: AI &amp; WDP - Watson Data Platform Solutions"/>
    <s v="Lei Ming (Lei Ming) Ao"/>
    <s v="VDPCand:Value Driven Proposal Candidate"/>
    <x v="0"/>
    <m/>
  </r>
  <r>
    <s v="RS-3IANSWL"/>
    <x v="1"/>
    <s v="US Communica/CSI"/>
    <s v="MOJIX, INC."/>
    <s v="ESA for IoT, Blockchain, Analytics, Cloud Services  - Retail"/>
    <x v="5"/>
    <x v="1"/>
    <m/>
    <m/>
    <x v="1"/>
    <x v="10"/>
    <d v="2017-09-29T00:00:00"/>
    <s v="06/07/2017 06:46pm"/>
    <x v="2"/>
    <d v="2017-09-29T00:00:00"/>
    <n v="480000"/>
    <n v="0.48"/>
    <n v="12"/>
    <s v="08/03/2017 01:32am"/>
    <s v="Stretch"/>
    <x v="1"/>
    <s v="Platform &amp; Industry Solutions"/>
    <s v="IoT for Retail"/>
    <s v="Brian (Brian) Duncan"/>
    <s v="CLOUD1:All Cloud Sales other than to Cloud SPs"/>
    <x v="0"/>
    <m/>
  </r>
  <r>
    <s v="JC-MI7HD0P"/>
    <x v="5"/>
    <s v="Japan"/>
    <s v="SBI SECURITIES CO.,LTD."/>
    <s v="Blockchain　本番展開 要件定義"/>
    <x v="0"/>
    <x v="1"/>
    <m/>
    <m/>
    <x v="1"/>
    <x v="0"/>
    <d v="2017-08-31T00:00:00"/>
    <s v="11/18/2016 04:35am"/>
    <x v="2"/>
    <d v="2017-10-31T00:00:00"/>
    <n v="476190"/>
    <n v="0.47619"/>
    <n v="12"/>
    <s v="07/13/2017 01:32am"/>
    <s v="Stretch"/>
    <x v="3"/>
    <s v="Lab Services"/>
    <s v="Software Services - Bluemix Garage"/>
    <s v="Akiko (AKIKO) Shinozaki"/>
    <s v="ASASERVC:Cloud Business Solution (CBS), BLUEMIXX:GBS Bluemix Custom Application Services, EMBCLOUD:GBS Embedded Cloud"/>
    <x v="0"/>
    <m/>
  </r>
  <r>
    <s v="IL-QSS708S"/>
    <x v="5"/>
    <s v="Japan"/>
    <s v="AIOI NISSAY DOWA INSURANCE CO., LTD                                   "/>
    <s v="ブロックチェーン構築"/>
    <x v="0"/>
    <x v="1"/>
    <m/>
    <m/>
    <x v="0"/>
    <x v="6"/>
    <d v="2017-12-29T00:00:00"/>
    <d v="2017-08-01T00:00:00"/>
    <x v="2"/>
    <d v="2017-12-29T00:00:00"/>
    <n v="476190"/>
    <n v="0.47619"/>
    <n v="12"/>
    <d v="2017-08-01T00:00:00"/>
    <s v="Stretch"/>
    <x v="0"/>
    <s v="Cog Process Trnsfmtn"/>
    <s v="CPR: Blockchain Consulting"/>
    <s v="Ogawa, Satoko"/>
    <m/>
    <x v="0"/>
    <m/>
  </r>
  <r>
    <s v="3P-MO8KQ6Y"/>
    <x v="5"/>
    <s v="Japan"/>
    <s v="MITSUBISHI UFJ TRUST SYSTEM CO.,LTD                                   "/>
    <s v="MUSK ブロックチェーン検討支援"/>
    <x v="0"/>
    <x v="1"/>
    <m/>
    <m/>
    <x v="0"/>
    <x v="0"/>
    <d v="2017-12-22T00:00:00"/>
    <d v="2017-02-08T00:00:00"/>
    <x v="1"/>
    <d v="2017-12-22T00:00:00"/>
    <n v="476190"/>
    <n v="0.47619"/>
    <n v="6"/>
    <d v="2017-02-09T00:00:00"/>
    <s v="NIR"/>
    <x v="0"/>
    <s v="Cog Process Trnsfmtn"/>
    <s v="UNK - Blockchain (CPR)"/>
    <s v="Horii, Hiroshi"/>
    <s v="*"/>
    <x v="0"/>
    <m/>
  </r>
  <r>
    <s v="D7-UQ18R7T"/>
    <x v="5"/>
    <s v="Japan"/>
    <s v="SUMITOMO MITSUI CARD COMPANY,LIMIT"/>
    <s v="SMFG Blockchain Consortium"/>
    <x v="0"/>
    <x v="1"/>
    <m/>
    <m/>
    <x v="1"/>
    <x v="0"/>
    <d v="2017-09-29T00:00:00"/>
    <s v="07/14/2017 06:48am"/>
    <x v="0"/>
    <d v="2017-09-29T00:00:00"/>
    <n v="476190"/>
    <n v="0.47619"/>
    <n v="6"/>
    <s v="07/27/2017 07:24am"/>
    <s v="At Risk"/>
    <x v="0"/>
    <s v="Cloud Application Innovation"/>
    <s v="CAI - SC&amp;CP Mobile"/>
    <s v="Kenji (KENJI) Yamaguchi"/>
    <s v="ISA-BankFMFS03-BackOfficeOps"/>
    <x v="0"/>
    <m/>
  </r>
  <r>
    <s v="CO-9LGL047"/>
    <x v="5"/>
    <s v="Japan"/>
    <s v="TOYOTA TSUSHO CORPORATION"/>
    <s v="3Q17 CCSA Toyotsu Blockchain 構想検討"/>
    <x v="1"/>
    <x v="1"/>
    <m/>
    <m/>
    <x v="0"/>
    <x v="1"/>
    <d v="2017-12-29T00:00:00"/>
    <s v="07/27/2017 02:22am"/>
    <x v="4"/>
    <d v="2017-12-29T00:00:00"/>
    <n v="476190"/>
    <n v="0.47619"/>
    <n v="6"/>
    <s v="08/03/2017 01:32am"/>
    <s v="Stretch"/>
    <x v="0"/>
    <s v="Cognitive Process Transformation"/>
    <s v="CPR: Blockchain Consulting"/>
    <s v="Tatsuo (TATSUO) Ishikawa"/>
    <s v="ZBLKPOC:HW SP: Blockchain Proof of Concept"/>
    <x v="0"/>
    <m/>
  </r>
  <r>
    <s v="RH-NEL6XJW"/>
    <x v="5"/>
    <s v="Japan"/>
    <s v="DENSO CORPORATION"/>
    <s v="3Q17 CCSA Denso Blockchain 構想検討"/>
    <x v="1"/>
    <x v="1"/>
    <m/>
    <m/>
    <x v="0"/>
    <x v="1"/>
    <d v="2017-12-29T00:00:00"/>
    <s v="07/27/2017 02:14am"/>
    <x v="4"/>
    <d v="2017-12-29T00:00:00"/>
    <n v="476190"/>
    <n v="0.47619"/>
    <n v="12"/>
    <s v="08/03/2017 01:33am"/>
    <s v="Stretch"/>
    <x v="0"/>
    <s v="Cognitive Process Transformation"/>
    <s v="CPR: Blockchain Consulting"/>
    <s v="Nobuaki (NOBUAKI) Sugihara"/>
    <s v="ZBLKPOC:HW SP: Blockchain Proof of Concept"/>
    <x v="0"/>
    <m/>
  </r>
  <r>
    <s v="W9-F4ATF5N"/>
    <x v="5"/>
    <s v="Japan"/>
    <s v="AISIN SEIKI CO., LTD."/>
    <s v="3Q17 CCSA Aishin Blockchain 構想検討"/>
    <x v="1"/>
    <x v="1"/>
    <m/>
    <m/>
    <x v="0"/>
    <x v="1"/>
    <d v="2017-12-29T00:00:00"/>
    <s v="07/27/2017 02:19am"/>
    <x v="4"/>
    <d v="2017-12-29T00:00:00"/>
    <n v="476190"/>
    <n v="0.47619"/>
    <n v="12"/>
    <s v="08/03/2017 01:32am"/>
    <s v="Stretch"/>
    <x v="0"/>
    <s v="Cognitive Process Transformation"/>
    <s v="CPR: Blockchain Consulting"/>
    <s v="Hideharu (HIDEHARU) Mochizuki"/>
    <s v="ZBLKPOC:HW SP: Blockchain Proof of Concept"/>
    <x v="0"/>
    <m/>
  </r>
  <r>
    <s v="ER-8OX31NO"/>
    <x v="5"/>
    <s v="Japan"/>
    <s v="TRIAL COMPANY, INC."/>
    <s v="食品トレーサビリティー(Block Chain)  PoC Phase"/>
    <x v="2"/>
    <x v="1"/>
    <m/>
    <m/>
    <x v="0"/>
    <x v="3"/>
    <d v="2017-12-08T00:00:00"/>
    <s v="07/26/2017 11:52pm"/>
    <x v="1"/>
    <d v="2017-12-08T00:00:00"/>
    <n v="476190"/>
    <n v="0.47619"/>
    <n v="4"/>
    <s v="07/27/2017 01:32am"/>
    <s v="NIR"/>
    <x v="0"/>
    <s v="Cognitive Process Transformation"/>
    <s v="CPR: Blockchain Consulting"/>
    <s v="Junna (JUNNA) Masuda"/>
    <s v="ZBLKPOC:HW SP: Blockchain Proof of Concept"/>
    <x v="0"/>
    <m/>
  </r>
  <r>
    <s v="GM-DPQFM4E"/>
    <x v="5"/>
    <s v="Japan"/>
    <s v="MIZUHO FINANCIAL GROUP, INC."/>
    <s v="トレードファイナンス　Mizuho Blockchain Incubation PT"/>
    <x v="0"/>
    <x v="1"/>
    <m/>
    <m/>
    <x v="1"/>
    <x v="0"/>
    <d v="2017-09-29T00:00:00"/>
    <s v="07/26/2017 01:33am"/>
    <x v="0"/>
    <d v="2017-09-29T00:00:00"/>
    <n v="476190"/>
    <n v="0.47619"/>
    <n v="3"/>
    <s v="07/27/2017 01:32am"/>
    <s v="Key stretch"/>
    <x v="0"/>
    <s v="Cognitive Process Transformation"/>
    <s v="CPR: Blockchain Consulting"/>
    <s v="Naoko (NAOKO) Yamaoka"/>
    <s v="ASASERVC:Cloud Business Solution (CBS), ISA-BankFMFS03CST-CoreBankMod, ISA-BankFS08-Blockchain"/>
    <x v="0"/>
    <m/>
  </r>
  <r>
    <s v="4U-76LWVWO"/>
    <x v="5"/>
    <s v="Japan"/>
    <s v="AEON MARKETING"/>
    <s v="顧客UX基盤（Block Chain）"/>
    <x v="2"/>
    <x v="1"/>
    <m/>
    <m/>
    <x v="0"/>
    <x v="3"/>
    <d v="2017-12-27T00:00:00"/>
    <s v="05/16/2017 04:33am"/>
    <x v="1"/>
    <d v="2017-12-27T00:00:00"/>
    <n v="476190"/>
    <n v="0.47619"/>
    <n v="3"/>
    <s v="05/18/2017 01:32am"/>
    <s v="Stretch"/>
    <x v="0"/>
    <s v="Cloud Application Innovation"/>
    <m/>
    <s v="Kentaro (KENTARO) Yamada"/>
    <m/>
    <x v="0"/>
    <m/>
  </r>
  <r>
    <s v="QO-HSS9WIW"/>
    <x v="1"/>
    <s v="US Federal"/>
    <s v="GENERAL SERVICES ADMINISTRATION, US"/>
    <s v="GSA - BlockChain use case for AOCS"/>
    <x v="6"/>
    <x v="1"/>
    <m/>
    <m/>
    <x v="1"/>
    <x v="12"/>
    <d v="2017-09-30T00:00:00"/>
    <s v="11/04/2016 09:47am"/>
    <x v="2"/>
    <d v="2017-09-30T00:00:00"/>
    <n v="475000"/>
    <n v="0.47499999999999998"/>
    <n v="1"/>
    <s v="07/31/2017 01:05pm"/>
    <s v="NIR"/>
    <x v="0"/>
    <s v="Cognitive Process Transformation"/>
    <s v="CPR: Blockchain Consulting"/>
    <s v="KUNAL J. (KUNAL) SURYAVANSHI"/>
    <s v="IGSPU:Procurement Support - Unknown at this Time, ISA-GovtPG81-CitizenEngagement"/>
    <x v="0"/>
    <m/>
  </r>
  <r>
    <s v="V6-7HD6Q5K"/>
    <x v="1"/>
    <s v="US Distribution"/>
    <s v="J.B. HUNT TRANSPORT, INC."/>
    <s v="JB Hunt - Blockchain to control delivery of perishables."/>
    <x v="2"/>
    <x v="1"/>
    <m/>
    <m/>
    <x v="1"/>
    <x v="7"/>
    <d v="2017-09-01T00:00:00"/>
    <s v="04/25/2017 03:59pm"/>
    <x v="1"/>
    <d v="2017-09-01T00:00:00"/>
    <n v="475000"/>
    <n v="0.47499999999999998"/>
    <n v="24"/>
    <s v="06/13/2017 07:24pm"/>
    <s v="Stretch"/>
    <x v="5"/>
    <s v="Industry Platform"/>
    <m/>
    <s v="Charles D. (Chuck) Townsley"/>
    <m/>
    <x v="0"/>
    <m/>
  </r>
  <r>
    <s v="33-N6G6L1R"/>
    <x v="0"/>
    <s v="UKI"/>
    <s v="BP OIL INTERNATIONAL                                                  "/>
    <s v="Blockchain for Physical Oil Trading"/>
    <x v="1"/>
    <x v="1"/>
    <m/>
    <m/>
    <x v="1"/>
    <x v="4"/>
    <d v="2017-07-23T00:00:00"/>
    <d v="2017-05-02T00:00:00"/>
    <x v="1"/>
    <d v="2017-07-23T00:00:00"/>
    <n v="464972"/>
    <n v="0.464972"/>
    <n v="12"/>
    <d v="2017-05-04T00:00:00"/>
    <s v="NIR"/>
    <x v="5"/>
    <s v="Industry Platform"/>
    <s v="UNK - Blockchain Platforms"/>
    <s v="Ramakrishnan, Sunilkumar"/>
    <s v="*"/>
    <x v="0"/>
    <m/>
  </r>
  <r>
    <s v="RQ-9X82EJT"/>
    <x v="0"/>
    <s v="BeNeLux"/>
    <s v="KBC GROUP NV"/>
    <s v="Blockchain"/>
    <x v="0"/>
    <x v="0"/>
    <s v="Benelux, DE,FR"/>
    <s v="Signing in progress"/>
    <x v="2"/>
    <x v="0"/>
    <d v="2017-06-16T00:00:00"/>
    <s v="01/20/2017 02:54am"/>
    <x v="6"/>
    <d v="2017-06-16T00:00:00"/>
    <n v="450000"/>
    <n v="0.44999999999999996"/>
    <n v="12"/>
    <s v="07/06/2017 01:32am"/>
    <s v="Won"/>
    <x v="3"/>
    <s v="Cloud Developer Service"/>
    <s v="Bluemix Public Subscription"/>
    <s v="Luc (LUC) Wauters"/>
    <s v="ZBLKPOC:HW SP: Blockchain Proof of Concept"/>
    <x v="0"/>
    <m/>
  </r>
  <r>
    <s v="FY-GPKS9YL"/>
    <x v="1"/>
    <s v="US Public"/>
    <s v="CareCentrix"/>
    <s v="CareCentrix Blockchain POC"/>
    <x v="6"/>
    <x v="0"/>
    <s v="India"/>
    <s v="A concept paper has been submitted to the client team. Awating to hear back on next steps"/>
    <x v="0"/>
    <x v="11"/>
    <d v="2017-12-29T00:00:00"/>
    <s v="02/13/2017 02:55pm"/>
    <x v="1"/>
    <d v="2017-12-29T00:00:00"/>
    <n v="450000"/>
    <n v="0.44999999999999996"/>
    <n v="4"/>
    <s v="06/14/2017 05:14pm"/>
    <s v="Key stretch"/>
    <x v="0"/>
    <s v="Cloud Application Innovation"/>
    <s v="CAI AMS Outsourcing"/>
    <s v="Robert B. (Bruce) Jackson"/>
    <s v="ZBLKPOC:HW SP: Blockchain Proof of Concept"/>
    <x v="0"/>
    <m/>
  </r>
  <r>
    <s v="XT-WQ36PIQ"/>
    <x v="0"/>
    <s v="Nordic"/>
    <s v="NOVO NORDISK A/S"/>
    <s v="BlockChain"/>
    <x v="6"/>
    <x v="1"/>
    <m/>
    <m/>
    <x v="1"/>
    <x v="11"/>
    <d v="2017-09-20T00:00:00"/>
    <s v="03/13/2017 05:50pm"/>
    <x v="2"/>
    <d v="2017-09-20T00:00:00"/>
    <n v="450000"/>
    <n v="0.44999999999999996"/>
    <n v="6"/>
    <s v="06/01/2017 01:32am"/>
    <s v="Stretch"/>
    <x v="0"/>
    <s v="Cognitive Process Transformation"/>
    <s v="CPR: Blockchain Consulting"/>
    <s v="John Michael (John Michael) Veik"/>
    <s v="ZBLKPOC:HW SP: Blockchain Proof of Concept"/>
    <x v="0"/>
    <m/>
  </r>
  <r>
    <s v="W6-GO41PNC"/>
    <x v="3"/>
    <s v="SSA"/>
    <s v="Ath A Toda Hora SA"/>
    <s v="Solución BlockChain para Gestión de Convenios de Pago"/>
    <x v="2"/>
    <x v="1"/>
    <m/>
    <m/>
    <x v="1"/>
    <x v="3"/>
    <d v="2017-08-24T00:00:00"/>
    <s v="02/25/2017 09:28pm"/>
    <x v="2"/>
    <d v="2017-08-24T00:00:00"/>
    <n v="450000"/>
    <n v="0.44999999999999996"/>
    <n v="12"/>
    <s v="08/03/2017 01:33am"/>
    <s v="Stretch"/>
    <x v="0"/>
    <s v="Cognitive Process Transformation"/>
    <s v="CPR: Blockchain Consulting"/>
    <s v="Sergio Alfonso (Sergio Alfonso) Infante Nino"/>
    <s v="ISA-BankFS08-Blockchain"/>
    <x v="0"/>
    <m/>
  </r>
  <r>
    <s v="GA-HGM9EWU"/>
    <x v="1"/>
    <s v="US Federal"/>
    <s v="US GOVERNMENT"/>
    <s v="ODNI Blockchain Pilot"/>
    <x v="6"/>
    <x v="1"/>
    <m/>
    <m/>
    <x v="0"/>
    <x v="12"/>
    <d v="2017-11-15T00:00:00"/>
    <s v="01/30/2017 09:24am"/>
    <x v="0"/>
    <d v="2017-11-15T00:00:00"/>
    <n v="450000"/>
    <n v="0.44999999999999996"/>
    <n v="6"/>
    <s v="06/29/2017 01:32am"/>
    <s v="Stretch"/>
    <x v="0"/>
    <s v="Cognitive Process Transformation"/>
    <s v="CPR: Blockchain Consulting"/>
    <s v="PAUL (Paul) DAVIS"/>
    <s v="EMBANLYT:GBS Embedded Analytics, IGSPN:Procurement NONE - No 3rd Party Supplier, ISA-GovtPG53-Defense&amp;Intel"/>
    <x v="0"/>
    <m/>
  </r>
  <r>
    <s v="TX-1CLVXEX"/>
    <x v="1"/>
    <s v="US Finance Service"/>
    <s v="JPMORGAN CHASE BANK, NATIONAL ASSOCIATION"/>
    <s v="Blockchain for Peer to Peer Lending"/>
    <x v="0"/>
    <x v="0"/>
    <s v="India"/>
    <s v="Engaged with Account team, understanding the Ethyrium work done as part of PoC"/>
    <x v="0"/>
    <x v="0"/>
    <d v="2017-11-27T00:00:00"/>
    <s v="03/24/2017 10:53am"/>
    <x v="2"/>
    <d v="2017-11-27T00:00:00"/>
    <n v="450000"/>
    <n v="0.44999999999999996"/>
    <n v="12"/>
    <s v="07/20/2017 01:32am"/>
    <s v="NIR"/>
    <x v="0"/>
    <s v="Cognitive Process Transformation"/>
    <s v="CPR: Blockchain Consulting"/>
    <s v="RICHARD R. L'INSALATA (RICHARD) L'INSALATA"/>
    <s v="ISA-BankFS08-Blockchain"/>
    <x v="0"/>
    <m/>
  </r>
  <r>
    <s v="X1-TIARCYI"/>
    <x v="1"/>
    <s v="US Finance Service"/>
    <s v="METROPOLITAN LIFE INSURANCE COMPANY (INC)"/>
    <s v="AD Backlog - MetLife Blockchain PoC and 2018 Strategy"/>
    <x v="0"/>
    <x v="0"/>
    <s v="India"/>
    <s v="Client Visit, Contract management use case being persued"/>
    <x v="1"/>
    <x v="6"/>
    <d v="2017-08-04T00:00:00"/>
    <s v="03/30/2017 10:45am"/>
    <x v="2"/>
    <d v="2017-08-07T00:00:00"/>
    <n v="450000"/>
    <n v="0.44999999999999996"/>
    <n v="3"/>
    <s v="07/25/2017 11:26am"/>
    <s v="At Risk"/>
    <x v="0"/>
    <s v="Cognitive Process Transformation"/>
    <s v="CPR: Blockchain Consulting"/>
    <s v="BEE-LIAN D. (Bee-Lian) QUAH"/>
    <s v="ISA-BankFS08-Blockchain, ISA-InsFS24DIGI-E2EDigitizatn"/>
    <x v="0"/>
    <m/>
  </r>
  <r>
    <s v="47-XUDQ6Q3"/>
    <x v="1"/>
    <s v="US Industrial"/>
    <s v="DOW HOLDINGS LLC"/>
    <s v="Blockchain Strategy for the Enterprise"/>
    <x v="1"/>
    <x v="1"/>
    <m/>
    <m/>
    <x v="0"/>
    <x v="4"/>
    <d v="2017-10-27T00:00:00"/>
    <s v="05/04/2017 05:34pm"/>
    <x v="1"/>
    <d v="2017-10-27T00:00:00"/>
    <n v="450000"/>
    <n v="0.44999999999999996"/>
    <n v="12"/>
    <s v="08/02/2017 08:27am"/>
    <s v="Stretch"/>
    <x v="0"/>
    <s v="Cognitive Process Transformation"/>
    <s v="CPR: Blockchain Consulting"/>
    <s v="GARY (Gary) HARGRAVES"/>
    <s v="ISA-BankFS08-Blockchain"/>
    <x v="0"/>
    <m/>
  </r>
  <r>
    <s v="XB-UDO5ISK"/>
    <x v="0"/>
    <s v="DACH"/>
    <s v="Schwarz IT Infrastructure &amp; Operations Services GmbH &amp; Co. KG"/>
    <s v="Blockchain"/>
    <x v="2"/>
    <x v="1"/>
    <m/>
    <m/>
    <x v="0"/>
    <x v="3"/>
    <d v="2017-12-19T00:00:00"/>
    <s v="06/27/2017 12:19pm"/>
    <x v="2"/>
    <d v="2017-12-19T00:00:00"/>
    <n v="450000"/>
    <n v="0.44999999999999996"/>
    <n v="12"/>
    <s v="08/03/2017 01:32am"/>
    <s v="NIR"/>
    <x v="5"/>
    <s v="Industry Platform"/>
    <s v="IBM Support for Hyperledger Fabric"/>
    <s v="DATA WITHHELD"/>
    <s v="ASASERVC:Cloud Business Solution (CBS)"/>
    <x v="0"/>
    <m/>
  </r>
  <r>
    <s v="FB-7MNQMMK"/>
    <x v="2"/>
    <s v="ISA"/>
    <s v="MRF LIMITED"/>
    <s v="Block Chain"/>
    <x v="4"/>
    <x v="1"/>
    <m/>
    <m/>
    <x v="0"/>
    <x v="1"/>
    <d v="2017-11-30T00:00:00"/>
    <s v="12/21/2016 05:49am"/>
    <x v="2"/>
    <d v="2017-11-30T00:00:00"/>
    <n v="444444"/>
    <n v="0.44444400000000001"/>
    <n v="12"/>
    <s v="08/03/2017 01:32am"/>
    <s v="Stretch"/>
    <x v="0"/>
    <s v="Cloud Application Innovation"/>
    <s v="CAI Accel App Dev &amp; Integration - Bluemix"/>
    <s v="RADHAMANGALAM K. (NATARAJAN) NATARAJAN"/>
    <s v="BLKHSBN:HW SP: Blockchain High Sec Bus Netwk Blmix"/>
    <x v="0"/>
    <m/>
  </r>
  <r>
    <s v="4J-KLVP6OQ"/>
    <x v="2"/>
    <s v="ISA"/>
    <s v="BTI PAYMENTS PRIVATE LIMITED"/>
    <s v="Watson IoT &amp; Analytics for Smart Security, Cash Forecasting, Blockchain and other use cases"/>
    <x v="4"/>
    <x v="1"/>
    <m/>
    <m/>
    <x v="1"/>
    <x v="10"/>
    <d v="2017-07-28T00:00:00"/>
    <s v="04/19/2016 11:00am"/>
    <x v="1"/>
    <d v="2017-07-28T00:00:00"/>
    <n v="444444"/>
    <n v="0.44444400000000001"/>
    <n v="12"/>
    <s v="01/22/2017 05:42pm"/>
    <s v="Stretch"/>
    <x v="1"/>
    <s v="Platform &amp; Industry Solutions"/>
    <s v="IoT Foundation for Bluemix"/>
    <s v="Gopalakrishnan (Gopalakrishnan) Kolathu"/>
    <m/>
    <x v="0"/>
    <m/>
  </r>
  <r>
    <s v="IA-KZ22U1A"/>
    <x v="2"/>
    <s v="Korea"/>
    <s v="The Korea Federation of Banks"/>
    <s v="[KFB] Blockchain Services for Bank Consortium"/>
    <x v="0"/>
    <x v="1"/>
    <m/>
    <m/>
    <x v="1"/>
    <x v="0"/>
    <d v="2017-09-22T00:00:00"/>
    <s v="02/13/2017 12:32am"/>
    <x v="0"/>
    <d v="2017-09-22T00:00:00"/>
    <n v="430000"/>
    <n v="0.43"/>
    <n v="6"/>
    <s v="08/03/2017 01:32am"/>
    <s v="Key stretch"/>
    <x v="2"/>
    <s v="Technology Support Services"/>
    <s v="6950-13D Support for Red Hat (placeholder)"/>
    <s v="Dong Won (DONG WON) Kwon"/>
    <s v="ISA-999-NoSolutionSold"/>
    <x v="0"/>
    <m/>
  </r>
  <r>
    <s v="0C-PIA53XQ"/>
    <x v="1"/>
    <s v="US Finance Service"/>
    <s v="DEPOSITORY TRUST CLEARING CORP                                        "/>
    <s v="TIW Replatforming - Additional Scope Items"/>
    <x v="0"/>
    <x v="0"/>
    <s v="India"/>
    <s v="Place Holder for extension"/>
    <x v="2"/>
    <x v="0"/>
    <d v="2017-06-30T00:00:00"/>
    <d v="2017-02-01T00:00:00"/>
    <x v="6"/>
    <d v="2017-06-30T00:00:00"/>
    <n v="400000"/>
    <n v="0.39999999999999997"/>
    <n v="6"/>
    <d v="2017-07-06T00:00:00"/>
    <s v="Won"/>
    <x v="0"/>
    <s v="Cog Process Trnsfmtn"/>
    <s v="CPR: Blockchain Consulting"/>
    <s v="BERGER, JAMIE L (Jamie)"/>
    <m/>
    <x v="0"/>
    <m/>
  </r>
  <r>
    <s v="G8-8VWKHX5"/>
    <x v="2"/>
    <s v="ISA"/>
    <s v="GOVERNMENT OF ANDHRA PRADESH"/>
    <s v="Blockchain center of excellence"/>
    <x v="4"/>
    <x v="1"/>
    <m/>
    <m/>
    <x v="1"/>
    <x v="12"/>
    <d v="2017-08-22T00:00:00"/>
    <s v="12/01/2016 07:45am"/>
    <x v="1"/>
    <d v="2017-08-22T00:00:00"/>
    <n v="400000"/>
    <n v="0.39999999999999997"/>
    <n v="12"/>
    <s v="05/20/2017 08:52pm"/>
    <s v="NIR"/>
    <x v="9"/>
    <s v="Analytics Platform"/>
    <m/>
    <s v="JATIN J. (JATIN) MESWANI"/>
    <m/>
    <x v="0"/>
    <m/>
  </r>
  <r>
    <s v="L9-SCO9BBJ"/>
    <x v="1"/>
    <s v="US Finance Service"/>
    <s v="MONEYGRAM PAYMENT SYSTEMS WORLDWIDE, INC"/>
    <s v="Blockchain"/>
    <x v="0"/>
    <x v="1"/>
    <m/>
    <m/>
    <x v="0"/>
    <x v="0"/>
    <d v="2017-12-29T00:00:00"/>
    <s v="04/27/2017 10:56am"/>
    <x v="2"/>
    <d v="2017-12-29T00:00:00"/>
    <n v="400000"/>
    <n v="0.39999999999999997"/>
    <n v="12"/>
    <s v="08/03/2017 01:32am"/>
    <s v="NIR"/>
    <x v="3"/>
    <s v="Cloud Developer Service"/>
    <s v="IBM Bluemix Dedicated - API Connect"/>
    <s v="Blake A. (Blake) Hall"/>
    <s v="TWCDATA:WCP SP:Fcst Analytics w/Weather Insights"/>
    <x v="0"/>
    <m/>
  </r>
  <r>
    <s v="83-3QSCJZ9"/>
    <x v="1"/>
    <s v="US Distribution"/>
    <s v="UNITED AIRLINES INC"/>
    <s v="United &amp; IATA Blockchain"/>
    <x v="2"/>
    <x v="1"/>
    <m/>
    <m/>
    <x v="0"/>
    <x v="7"/>
    <d v="2017-10-27T00:00:00"/>
    <s v="05/03/2017 01:11pm"/>
    <x v="2"/>
    <d v="2017-10-27T00:00:00"/>
    <n v="400000"/>
    <n v="0.39999999999999997"/>
    <n v="3"/>
    <s v="07/13/2017 01:32am"/>
    <s v="NIR"/>
    <x v="3"/>
    <s v="Cloud Developer Service"/>
    <s v="IBM Bluemix Garage - Architecture"/>
    <s v="Diane E. (Diane) Shimmon"/>
    <s v="COGAPPS:CLD&amp;COG: Create cognitive applications"/>
    <x v="0"/>
    <m/>
  </r>
  <r>
    <s v="NN-655HH29"/>
    <x v="1"/>
    <s v="US Communica/CSI"/>
    <s v="FLEETCOR TECHNOLOGIES INC"/>
    <s v="Blockchain Smart Contracts &amp; Payments Engine MVP: Lab Services"/>
    <x v="5"/>
    <x v="1"/>
    <m/>
    <m/>
    <x v="0"/>
    <x v="10"/>
    <d v="2017-10-20T00:00:00"/>
    <s v="04/04/2017 02:07pm"/>
    <x v="0"/>
    <d v="2017-10-20T00:00:00"/>
    <n v="400000"/>
    <n v="0.39999999999999997"/>
    <n v="1"/>
    <s v="07/13/2017 01:32am"/>
    <s v="At Risk"/>
    <x v="3"/>
    <s v="Cloud Developer Service"/>
    <s v="IBM Bluemix Garage - MVP"/>
    <s v="STACIE (Stacie) CRISP"/>
    <s v="CLOUD1:All Cloud Sales other than to Cloud SPs"/>
    <x v="0"/>
    <m/>
  </r>
  <r>
    <s v="U7-VU48VH9"/>
    <x v="1"/>
    <s v="US Federal"/>
    <s v="LOCKHEED MARTIN CORPORATION"/>
    <s v="Space Systems Blockchain"/>
    <x v="1"/>
    <x v="1"/>
    <m/>
    <m/>
    <x v="0"/>
    <x v="1"/>
    <d v="2017-12-20T00:00:00"/>
    <s v="04/28/2017 05:10pm"/>
    <x v="1"/>
    <d v="2017-12-20T00:00:00"/>
    <n v="400000"/>
    <n v="0.39999999999999997"/>
    <n v="12"/>
    <s v="05/04/2017 01:31am"/>
    <s v="Stretch"/>
    <x v="3"/>
    <s v="Cloud Developer Service"/>
    <m/>
    <s v="CHARLES G. (Charlie) MORRISON"/>
    <m/>
    <x v="0"/>
    <m/>
  </r>
  <r>
    <s v="9I-SPPN3PL"/>
    <x v="6"/>
    <s v="GCG"/>
    <s v="Yunnan Hongta Bank Co., LTD                                           "/>
    <s v="IT架构规划"/>
    <x v="0"/>
    <x v="1"/>
    <m/>
    <m/>
    <x v="0"/>
    <x v="0"/>
    <d v="2017-12-31T00:00:00"/>
    <d v="2017-03-30T00:00:00"/>
    <x v="2"/>
    <d v="2017-12-31T00:00:00"/>
    <n v="400000"/>
    <n v="0.39999999999999997"/>
    <n v="12"/>
    <d v="2017-07-20T00:00:00"/>
    <s v="Stretch"/>
    <x v="0"/>
    <s v="Cog Process Trnsfmtn"/>
    <s v="CPR: Blockchain Consulting"/>
    <s v="Luo, Hui"/>
    <m/>
    <x v="0"/>
    <m/>
  </r>
  <r>
    <s v="L2-MK31KLJ"/>
    <x v="1"/>
    <s v="US Finance Service"/>
    <s v="MORGAN STANLEY DW INC                                                 "/>
    <s v="Sales Technology Reengineering - Analysis"/>
    <x v="0"/>
    <x v="1"/>
    <m/>
    <m/>
    <x v="1"/>
    <x v="0"/>
    <d v="2017-08-21T00:00:00"/>
    <d v="2017-05-23T00:00:00"/>
    <x v="1"/>
    <d v="2017-08-21T00:00:00"/>
    <n v="400000"/>
    <n v="0.39999999999999997"/>
    <n v="4"/>
    <d v="2017-05-25T00:00:00"/>
    <s v="NIR"/>
    <x v="0"/>
    <s v="Cog Process Trnsfmtn"/>
    <s v="CPR: Blockchain Consulting"/>
    <s v="Hosseinbukus, Amadally (Amadally)"/>
    <s v="*"/>
    <x v="0"/>
    <m/>
  </r>
  <r>
    <s v="OR-LWIUIYG"/>
    <x v="0"/>
    <s v="BeNeLux"/>
    <s v="CertiQ B.V."/>
    <s v="Blockchain: CertiQ Certificates of Origin (all energy sources)"/>
    <x v="3"/>
    <x v="1"/>
    <m/>
    <m/>
    <x v="0"/>
    <x v="8"/>
    <d v="2017-11-06T00:00:00"/>
    <s v="10/26/2016 10:43am"/>
    <x v="2"/>
    <d v="2017-11-06T00:00:00"/>
    <n v="400000"/>
    <n v="0.39999999999999997"/>
    <n v="12"/>
    <s v="07/28/2017 06:55pm"/>
    <s v="Stretch"/>
    <x v="0"/>
    <s v="Cloud Application Innovation"/>
    <s v="CAI - Digital Operations"/>
    <s v="Leo (LEO) Dijkstra"/>
    <s v="ZBLKPOC:HW SP: Blockchain Proof of Concept"/>
    <x v="0"/>
    <m/>
  </r>
  <r>
    <s v="79-HY57CL3"/>
    <x v="2"/>
    <s v="ANZ"/>
    <s v="COMMONWEALTH SERVICES DELIVERY AGENCY"/>
    <s v="NDIS eMarketplace (Blockchain)"/>
    <x v="6"/>
    <x v="1"/>
    <m/>
    <m/>
    <x v="1"/>
    <x v="12"/>
    <d v="2017-08-25T00:00:00"/>
    <s v="12/06/2016 11:14pm"/>
    <x v="1"/>
    <d v="2017-08-25T00:00:00"/>
    <n v="400000"/>
    <n v="0.39999999999999997"/>
    <n v="3"/>
    <s v="05/30/2017 09:38pm"/>
    <s v="NIR"/>
    <x v="0"/>
    <s v="Cloud Application Innovation"/>
    <s v="CAI Accel App Dev &amp; Integration - Bluemix"/>
    <s v="James Alexander (James Alexander) Spooner"/>
    <s v="ISA-GovtPG30-SocialPrograms"/>
    <x v="0"/>
    <m/>
  </r>
  <r>
    <s v="IG-I05NX6Q"/>
    <x v="0"/>
    <s v="Nordic"/>
    <s v="Nokia Siemens Networks Oy"/>
    <s v="Blockchain - Implementation"/>
    <x v="1"/>
    <x v="1"/>
    <m/>
    <m/>
    <x v="1"/>
    <x v="5"/>
    <d v="2017-09-29T00:00:00"/>
    <s v="08/04/2016 07:30am"/>
    <x v="1"/>
    <d v="2017-09-29T00:00:00"/>
    <n v="400000"/>
    <n v="0.39999999999999997"/>
    <n v="12"/>
    <s v="06/28/2017 03:18am"/>
    <s v="NIR"/>
    <x v="0"/>
    <s v="Cloud Application Innovation"/>
    <s v="CAI Big Data Srvs Blockchain on Big Data"/>
    <s v="Rami (Rami) Ahola"/>
    <s v="ISA-ElecIS05-CogCustInsight"/>
    <x v="0"/>
    <m/>
  </r>
  <r>
    <s v="WY-FJJIRXJ"/>
    <x v="5"/>
    <s v="Japan"/>
    <s v="SUMITOMO MITSUI FINANCE AND LEASIN"/>
    <s v="Blockchain PoC"/>
    <x v="0"/>
    <x v="0"/>
    <s v="India"/>
    <s v="Delivering"/>
    <x v="1"/>
    <x v="0"/>
    <d v="2017-09-30T00:00:00"/>
    <s v="07/18/2016 12:29am"/>
    <x v="0"/>
    <d v="2017-09-30T00:00:00"/>
    <n v="400000"/>
    <n v="0.39999999999999997"/>
    <n v="6"/>
    <s v="07/13/2017 04:41am"/>
    <s v="NIR"/>
    <x v="0"/>
    <s v="Cognitive Process Transformation"/>
    <s v="CBDS: Watson IoT - Next Gen Supply Chain"/>
    <s v="Shohta (SHOHTA) Waki"/>
    <s v="ASASERVC:Cloud Business Solution (CBS), ISA-BankFS14CUI-CustIntel"/>
    <x v="0"/>
    <m/>
  </r>
  <r>
    <s v="6L-WDAYRLG"/>
    <x v="0"/>
    <s v="DACH"/>
    <s v="Deutsche Telekom AG"/>
    <s v="Blockchain - PoC"/>
    <x v="3"/>
    <x v="1"/>
    <m/>
    <m/>
    <x v="0"/>
    <x v="9"/>
    <d v="2017-12-18T00:00:00"/>
    <s v="02/10/2017 06:35am"/>
    <x v="2"/>
    <d v="2017-12-18T00:00:00"/>
    <n v="400000"/>
    <n v="0.39999999999999997"/>
    <n v="12"/>
    <s v="08/03/2017 01:32am"/>
    <s v="Stretch"/>
    <x v="0"/>
    <s v="Cognitive Process Transformation"/>
    <s v="CPR: Blockchain Consulting"/>
    <s v="DATA WITHHELD"/>
    <s v="ISA-TMECS04-SystemsTransf, ZBLKPOC:HW SP: Blockchain Proof of Concept"/>
    <x v="0"/>
    <m/>
  </r>
  <r>
    <s v="C0-WU0COPO"/>
    <x v="1"/>
    <s v="US Finance Service"/>
    <s v="MUFG UnionBank NA"/>
    <s v="Blockchain Opportunity"/>
    <x v="0"/>
    <x v="1"/>
    <m/>
    <m/>
    <x v="1"/>
    <x v="0"/>
    <d v="2017-09-29T00:00:00"/>
    <s v="04/06/2017 08:44pm"/>
    <x v="1"/>
    <d v="2017-09-29T00:00:00"/>
    <n v="400000"/>
    <n v="0.39999999999999997"/>
    <n v="5"/>
    <s v="05/17/2017 01:46pm"/>
    <s v="Stretch"/>
    <x v="0"/>
    <s v="Cognitive Process Transformation"/>
    <s v="CPR: Blockchain Consulting"/>
    <s v="Amadally (Amadally) Hosseinbukus"/>
    <s v="ISA-BankFS14COG-Cognitive"/>
    <x v="0"/>
    <m/>
  </r>
  <r>
    <s v="S5-VGZ4NZD"/>
    <x v="1"/>
    <s v="US Finance Service"/>
    <s v="MARSH &amp; MCLENNAN INC"/>
    <s v="Marsh - Blockchain Multinational - Broker network"/>
    <x v="0"/>
    <x v="1"/>
    <m/>
    <m/>
    <x v="0"/>
    <x v="0"/>
    <d v="2017-10-28T00:00:00"/>
    <s v="07/30/2017 11:02pm"/>
    <x v="1"/>
    <d v="2017-10-28T00:00:00"/>
    <n v="400000"/>
    <n v="0.39999999999999997"/>
    <n v="3"/>
    <s v="08/03/2017 01:32am"/>
    <s v="Stretch"/>
    <x v="0"/>
    <s v="Cognitive Process Transformation"/>
    <s v="CPR: Blockchain Consulting"/>
    <s v="Bart (Bart) Cant"/>
    <s v="ISA-BankFS08-Blockchain"/>
    <x v="0"/>
    <m/>
  </r>
  <r>
    <s v="XZ-WXLK3TD"/>
    <x v="1"/>
    <s v="US Finance Service"/>
    <s v="ADP, INC"/>
    <s v="Blockchain MVP"/>
    <x v="5"/>
    <x v="1"/>
    <m/>
    <m/>
    <x v="1"/>
    <x v="10"/>
    <d v="2017-08-31T00:00:00"/>
    <s v="05/14/2017 06:18am"/>
    <x v="2"/>
    <d v="2017-08-31T00:00:00"/>
    <n v="400000"/>
    <n v="0.39999999999999997"/>
    <n v="4"/>
    <s v="07/28/2017 06:56pm"/>
    <s v="Stretch"/>
    <x v="0"/>
    <s v="Cognitive Process Transformation"/>
    <s v="CPR: Blockchain Consulting"/>
    <s v="PRAMOD (Pramod) ACHANTA"/>
    <s v="ISA-BankFMFS03-BackOfficeOps"/>
    <x v="0"/>
    <m/>
  </r>
  <r>
    <s v="KC-6JU5UVK"/>
    <x v="0"/>
    <s v="Nordic"/>
    <s v="SEB-IT"/>
    <s v="Blockchain"/>
    <x v="0"/>
    <x v="1"/>
    <m/>
    <m/>
    <x v="0"/>
    <x v="0"/>
    <d v="2017-10-27T00:00:00"/>
    <s v="02/05/2017 03:33pm"/>
    <x v="1"/>
    <d v="2017-10-27T00:00:00"/>
    <n v="400000"/>
    <n v="0.39999999999999997"/>
    <n v="12"/>
    <s v="06/26/2017 09:23am"/>
    <s v="NIR"/>
    <x v="0"/>
    <s v="Cognitive Process Transformation"/>
    <m/>
    <s v="Christian (Christian) Lassen"/>
    <s v="BLKHSBN:HW SP: Blockchain High Sec Bus Netwk Blmix"/>
    <x v="0"/>
    <m/>
  </r>
  <r>
    <s v="G4-U3G2ARU"/>
    <x v="1"/>
    <s v="US Finance Service"/>
    <s v="CONTINENTAL CASUALTY COMPANY INC"/>
    <s v="CNA - Blockchain Multi National use case"/>
    <x v="0"/>
    <x v="1"/>
    <m/>
    <m/>
    <x v="1"/>
    <x v="6"/>
    <d v="2017-09-27T00:00:00"/>
    <s v="07/26/2017 06:56pm"/>
    <x v="1"/>
    <d v="2017-09-27T00:00:00"/>
    <n v="400000"/>
    <n v="0.39999999999999997"/>
    <n v="12"/>
    <s v="07/26/2017 06:58pm"/>
    <s v="Stretch"/>
    <x v="0"/>
    <s v="Cognitive Process Transformation"/>
    <m/>
    <s v="GAYLA S. (Gayla) JURA"/>
    <s v="BLKHSBN:HW SP: Blockchain High Sec Bus Netwk Blmix, EXTCNAPP:CLD&amp;COG: Extend cloud native apps &amp; data"/>
    <x v="0"/>
    <m/>
  </r>
  <r>
    <s v="OF-FTDUGIC"/>
    <x v="0"/>
    <s v="Italy"/>
    <s v="UNICREDIT BUSINESS INTEGRATED SOLUTIONS SCPA"/>
    <s v="Blockchain service on Bluemix"/>
    <x v="0"/>
    <x v="1"/>
    <m/>
    <m/>
    <x v="1"/>
    <x v="0"/>
    <d v="2017-09-30T00:00:00"/>
    <s v="03/02/2017 06:02am"/>
    <x v="2"/>
    <d v="2017-09-30T00:00:00"/>
    <n v="400000"/>
    <n v="0.39999999999999997"/>
    <n v="12"/>
    <s v="07/27/2017 01:32am"/>
    <s v="Stretch"/>
    <x v="5"/>
    <s v="Industry Platform"/>
    <s v="High Security Business Network"/>
    <s v="Matteo (MATTEO MICHELE) Damiani"/>
    <s v="BLKHSBN:HW SP: Blockchain High Sec Bus Netwk Blmix"/>
    <x v="0"/>
    <m/>
  </r>
  <r>
    <s v="CP-VMDGES6"/>
    <x v="1"/>
    <s v="US Federal"/>
    <s v="CSRA LLC"/>
    <s v="CSRA - Blockchain 3 use cases identified; POC requested"/>
    <x v="5"/>
    <x v="1"/>
    <m/>
    <m/>
    <x v="1"/>
    <x v="10"/>
    <d v="2017-08-30T00:00:00"/>
    <s v="05/12/2017 06:10am"/>
    <x v="1"/>
    <d v="2017-08-30T00:00:00"/>
    <n v="400000"/>
    <n v="0.39999999999999997"/>
    <n v="12"/>
    <s v="05/18/2017 01:32am"/>
    <s v="Stretch"/>
    <x v="5"/>
    <s v="Industry Platform"/>
    <m/>
    <s v="Carol G. (Carol) Cowell"/>
    <s v="ZBLKLOCL:HW SP: zSystems Blockchain Local/On Prem., ZBLKPOC:HW SP: Blockchain Proof of Concept"/>
    <x v="0"/>
    <m/>
  </r>
  <r>
    <s v="P2-6BEQYEZ"/>
    <x v="0"/>
    <s v="UKI"/>
    <s v="Barclays Bank PLC"/>
    <s v="Barclays Blockchain PoC - Staff Aug"/>
    <x v="0"/>
    <x v="1"/>
    <m/>
    <m/>
    <x v="3"/>
    <x v="0"/>
    <d v="2017-02-28T00:00:00"/>
    <s v="12/19/2016 12:26pm"/>
    <x v="6"/>
    <d v="2017-02-28T00:00:00"/>
    <n v="387500"/>
    <n v="0.38749999999999996"/>
    <n v="12"/>
    <s v="03/08/2017 08:22am"/>
    <s v="Won"/>
    <x v="0"/>
    <s v="Cloud Application Innovation"/>
    <s v="CAI Accel App Dev &amp; Integration - Bluemix"/>
    <s v="Nikhil (NIKHIL) Tatwawadi"/>
    <s v="ZBLKPOC:HW SP: Blockchain Proof of Concept"/>
    <x v="0"/>
    <m/>
  </r>
  <r>
    <s v="UR-CJ4MOXB"/>
    <x v="0"/>
    <s v="UKI"/>
    <s v="ROLLS-ROYCE PLC"/>
    <s v="Blockchain PoC for Supply Chain"/>
    <x v="1"/>
    <x v="1"/>
    <m/>
    <m/>
    <x v="1"/>
    <x v="1"/>
    <d v="2017-09-20T00:00:00"/>
    <s v="07/15/2017 01:16pm"/>
    <x v="1"/>
    <d v="2017-09-20T00:00:00"/>
    <n v="387500"/>
    <n v="0.38749999999999996"/>
    <n v="3"/>
    <s v="07/20/2017 01:32am"/>
    <s v="NIR"/>
    <x v="9"/>
    <s v="Business Analytics Platform"/>
    <m/>
    <s v="Zoe (ZOE) Jackson"/>
    <s v="ZBLKPOC:HW SP: Blockchain Proof of Concept"/>
    <x v="0"/>
    <m/>
  </r>
  <r>
    <s v="1U-VNQS89Q"/>
    <x v="0"/>
    <s v="UKI"/>
    <s v="TESCO STORES"/>
    <s v="Blockchain PoC - Unilever and Tesco"/>
    <x v="2"/>
    <x v="1"/>
    <m/>
    <m/>
    <x v="0"/>
    <x v="3"/>
    <d v="2017-10-13T00:00:00"/>
    <s v="06/07/2017 04:57am"/>
    <x v="2"/>
    <d v="2017-10-13T00:00:00"/>
    <n v="387500"/>
    <n v="0.38749999999999996"/>
    <n v="6"/>
    <s v="07/20/2017 01:32am"/>
    <s v="Stretch"/>
    <x v="0"/>
    <s v="Cognitive Process Transformation"/>
    <s v="CPR: Blockchain Consulting"/>
    <s v="Vignesh (VIGNESH) Somasundaram"/>
    <s v="ANADVNCE:ANA SP: Advanced Analytics"/>
    <x v="0"/>
    <m/>
  </r>
  <r>
    <s v="95-YO7IB6U"/>
    <x v="0"/>
    <s v="UKI"/>
    <s v="H M REVENUE &amp; CUSTOMS"/>
    <s v="Blockchain pilot"/>
    <x v="6"/>
    <x v="1"/>
    <m/>
    <m/>
    <x v="0"/>
    <x v="12"/>
    <d v="2017-10-01T00:00:00"/>
    <s v="05/31/2017 10:49am"/>
    <x v="2"/>
    <d v="2017-10-01T00:00:00"/>
    <n v="387500"/>
    <n v="0.38749999999999996"/>
    <n v="1"/>
    <s v="08/03/2017 06:48am"/>
    <s v="Stretch"/>
    <x v="0"/>
    <s v="Cognitive Process Transformation"/>
    <s v="CPR: Blockchain Consulting"/>
    <s v="Andrew (ANDREW) Lennox"/>
    <s v="ISA-GovtPG30-SocialPrograms"/>
    <x v="0"/>
    <m/>
  </r>
  <r>
    <s v="7R-09S6BQS"/>
    <x v="5"/>
    <s v="Japan"/>
    <s v="TOYOTA MOTOR CORPORATION"/>
    <s v="TMC HO Block Chain Dev. Phase#1"/>
    <x v="1"/>
    <x v="1"/>
    <m/>
    <m/>
    <x v="1"/>
    <x v="1"/>
    <d v="2017-09-01T00:00:00"/>
    <s v="04/03/2017 10:30pm"/>
    <x v="0"/>
    <d v="2017-09-01T00:00:00"/>
    <n v="380952"/>
    <n v="0.38095199999999996"/>
    <n v="8"/>
    <s v="06/21/2017 07:45pm"/>
    <s v="Key stretch"/>
    <x v="0"/>
    <s v="Cloud Application Innovation"/>
    <s v="CAI Accel App Dev &amp; Integration - Private no-Cloud"/>
    <s v="Haruhira (HARUHIRA) Ohnaka"/>
    <s v="EMBIoT:GBS Embed Internet of Things, ISA-AutoIS70-ConnectedVehicle, ZBLKPOC:HW SP: Blockchain Proof of Concept"/>
    <x v="0"/>
    <m/>
  </r>
  <r>
    <s v="V5-JRKFM2W"/>
    <x v="0"/>
    <s v="Nordic"/>
    <s v="TIETO FINLAND OY"/>
    <s v="Tieto Blockchain"/>
    <x v="5"/>
    <x v="1"/>
    <m/>
    <m/>
    <x v="0"/>
    <x v="10"/>
    <d v="2017-11-23T00:00:00"/>
    <s v="05/19/2017 04:36am"/>
    <x v="1"/>
    <d v="2017-11-23T00:00:00"/>
    <n v="360000"/>
    <n v="0.36"/>
    <n v="36"/>
    <s v="05/25/2017 01:32am"/>
    <s v="Stretch"/>
    <x v="3"/>
    <s v="Cloud Developer Service"/>
    <s v="Bluemix Public Subscription"/>
    <s v="Tommi (TOMMI) Ristola"/>
    <s v="BLKHSBN:HW SP: Blockchain High Sec Bus Netwk Blmix, ZBLKLOCL:HW SP: zSystems Blockchain Local/On Prem."/>
    <x v="0"/>
    <m/>
  </r>
  <r>
    <s v="1Z-T7C87X3"/>
    <x v="1"/>
    <s v="US Public"/>
    <s v="Inmediata Corp"/>
    <s v="Healthcare Blockchain for payment - dev/test cloud beta and production on-prem LinuxOne"/>
    <x v="6"/>
    <x v="1"/>
    <m/>
    <m/>
    <x v="0"/>
    <x v="11"/>
    <d v="2017-12-31T00:00:00"/>
    <s v="06/12/2017 05:05pm"/>
    <x v="2"/>
    <d v="2017-12-31T00:00:00"/>
    <n v="360000"/>
    <n v="0.36"/>
    <n v="1"/>
    <s v="06/15/2017 01:32am"/>
    <s v="Stretch"/>
    <x v="4"/>
    <s v="IBM Z"/>
    <s v="IBM LinuxONE Rockhopper"/>
    <s v="Raj (Raj) Datta"/>
    <s v="ZBLKLOCL:HW SP: zSystems Blockchain Local/On Prem."/>
    <x v="0"/>
    <m/>
  </r>
  <r>
    <s v="8Z-YUYNC16"/>
    <x v="3"/>
    <s v="Brazil"/>
    <s v="PETROLEO BRASILEIRO S A"/>
    <s v="BlockChain para Supply Chain / Field Services"/>
    <x v="1"/>
    <x v="1"/>
    <m/>
    <m/>
    <x v="1"/>
    <x v="4"/>
    <d v="2017-09-30T00:00:00"/>
    <s v="12/18/2016 06:50pm"/>
    <x v="2"/>
    <d v="2017-09-30T00:00:00"/>
    <n v="359659"/>
    <n v="0.35965900000000001"/>
    <n v="12"/>
    <s v="06/20/2017 02:45pm"/>
    <s v="Stretch"/>
    <x v="2"/>
    <s v="Infrastructure Services"/>
    <s v="6941-96E IBM Cloud Managed Services (in Bluemix - GTS BU)"/>
    <s v="LEANDRO (LEANDRO) DOS SANTOS PETRUCCI"/>
    <s v="BGMOBILE:Mobile Services GTS only"/>
    <x v="0"/>
    <m/>
  </r>
  <r>
    <s v="96-VMTB664"/>
    <x v="1"/>
    <s v="US Industrial"/>
    <s v="GENERAL MOTORS LLC"/>
    <s v="Blockchain"/>
    <x v="1"/>
    <x v="1"/>
    <m/>
    <m/>
    <x v="1"/>
    <x v="1"/>
    <d v="2017-09-27T00:00:00"/>
    <s v="06/29/2017 03:15pm"/>
    <x v="2"/>
    <d v="2017-09-27T00:00:00"/>
    <n v="350000"/>
    <n v="0.35"/>
    <n v="12"/>
    <s v="07/06/2017 01:33am"/>
    <s v="Stretch"/>
    <x v="3"/>
    <s v="Cloud Developer Service"/>
    <s v="Bluemix Public Subscription"/>
    <s v="THOMAS J. (THOMAS) KORNMEIER"/>
    <s v="ISA-999-NoSolutionSold"/>
    <x v="0"/>
    <m/>
  </r>
  <r>
    <s v="DE-ON9OMER"/>
    <x v="1"/>
    <s v="US Distribution"/>
    <s v="WAL-MART STORES, INC."/>
    <s v="IBM Blockchain on Bluemix for Walmart"/>
    <x v="2"/>
    <x v="1"/>
    <m/>
    <m/>
    <x v="1"/>
    <x v="3"/>
    <d v="2017-09-30T00:00:00"/>
    <s v="05/05/2017 06:49pm"/>
    <x v="2"/>
    <d v="2017-09-30T00:00:00"/>
    <n v="350000"/>
    <n v="0.35"/>
    <n v="12"/>
    <s v="06/15/2017 01:32am"/>
    <s v="Stretch"/>
    <x v="3"/>
    <s v="Cloud Developer Service"/>
    <s v="IBM Bluemix Dedicated - Runtimes"/>
    <s v="Eric (Eric) Sheets"/>
    <s v="ACTINSIG:CLD&amp;COG: Transform processes w/ insights, COGAPPS:CLD&amp;COG: Create cognitive applications, UNIGMMS:CLD&amp;COG: Gov, mgmt, monitoring, security"/>
    <x v="0"/>
    <m/>
  </r>
  <r>
    <s v="9O-FCSMU75"/>
    <x v="6"/>
    <s v="GCG"/>
    <s v="Yunnan Rural Credit Cooperative                                       "/>
    <s v="业务流程梳理"/>
    <x v="0"/>
    <x v="1"/>
    <m/>
    <m/>
    <x v="1"/>
    <x v="0"/>
    <d v="2017-09-30T00:00:00"/>
    <d v="2017-03-13T00:00:00"/>
    <x v="2"/>
    <d v="2017-09-30T00:00:00"/>
    <n v="350000"/>
    <n v="0.35"/>
    <n v="3"/>
    <d v="2017-07-27T00:00:00"/>
    <s v="Stretch"/>
    <x v="0"/>
    <s v="Cog Process Trnsfmtn"/>
    <s v="CPR: Blockchain Consulting"/>
    <s v="Luo, Hui"/>
    <m/>
    <x v="0"/>
    <m/>
  </r>
  <r>
    <s v="JH-VA8Z99H"/>
    <x v="1"/>
    <s v="Canada"/>
    <s v="Jamaica Special Economic Zone Authority (JSEZA)"/>
    <s v="BlockChain for Jamaica Logistics"/>
    <x v="2"/>
    <x v="1"/>
    <m/>
    <m/>
    <x v="0"/>
    <x v="7"/>
    <d v="2017-12-15T00:00:00"/>
    <s v="04/25/2017 04:31am"/>
    <x v="4"/>
    <d v="2017-12-29T00:00:00"/>
    <n v="350000"/>
    <n v="0.35"/>
    <n v="9"/>
    <s v="07/09/2017 12:23am"/>
    <s v="NIR"/>
    <x v="0"/>
    <s v="Cognitive Process Transformation"/>
    <s v="CPR: Blockchain Consulting"/>
    <s v="Gordon W. (Gordon) Foote"/>
    <m/>
    <x v="0"/>
    <m/>
  </r>
  <r>
    <s v="SJ-CJ3C1N4"/>
    <x v="0"/>
    <s v="DACH"/>
    <s v="Kuka Roboter GmbH"/>
    <s v="Blockchain"/>
    <x v="1"/>
    <x v="1"/>
    <m/>
    <m/>
    <x v="0"/>
    <x v="2"/>
    <d v="2017-12-13T00:00:00"/>
    <s v="03/29/2017 03:56am"/>
    <x v="2"/>
    <d v="2017-12-13T00:00:00"/>
    <n v="350000"/>
    <n v="0.35"/>
    <n v="12"/>
    <s v="07/20/2017 01:32am"/>
    <s v="Stretch"/>
    <x v="0"/>
    <s v="Cognitive Process Transformation"/>
    <s v="CPR: Blockchain Consulting"/>
    <s v="DATA WITHHELD"/>
    <s v="ISA-999-NoSolutionSold"/>
    <x v="0"/>
    <m/>
  </r>
  <r>
    <s v="JD-01WOEQ6"/>
    <x v="1"/>
    <s v="US Finance Service"/>
    <s v="THRIVENT FINANCIAL FOR LUTHERANS"/>
    <s v="Blockchain interest - Pilot"/>
    <x v="0"/>
    <x v="1"/>
    <m/>
    <m/>
    <x v="1"/>
    <x v="6"/>
    <d v="2017-09-30T00:00:00"/>
    <s v="01/29/2017 03:26pm"/>
    <x v="1"/>
    <d v="2017-09-30T00:00:00"/>
    <n v="350000"/>
    <n v="0.35"/>
    <n v="12"/>
    <s v="03/27/2017 11:53am"/>
    <s v="Stretch"/>
    <x v="0"/>
    <s v="Cognitive Process Transformation"/>
    <s v="CPR: Blockchain Consulting"/>
    <s v="Sharon A. (Sharon) Stratton"/>
    <s v="ZBLKPOC:HW SP: Blockchain Proof of Concept"/>
    <x v="0"/>
    <m/>
  </r>
  <r>
    <s v="1S-X4ZC1EA"/>
    <x v="1"/>
    <s v="US Finance Service"/>
    <s v="CHUBB &amp; SON INC."/>
    <s v="Blockchain for Commercial policy"/>
    <x v="0"/>
    <x v="1"/>
    <m/>
    <m/>
    <x v="0"/>
    <x v="6"/>
    <d v="2017-10-27T00:00:00"/>
    <s v="03/16/2017 02:54pm"/>
    <x v="2"/>
    <d v="2017-10-27T00:00:00"/>
    <n v="350000"/>
    <n v="0.35"/>
    <n v="12"/>
    <s v="07/20/2017 01:32am"/>
    <s v="Stretch"/>
    <x v="0"/>
    <s v="Cognitive Process Transformation"/>
    <s v="CPR: Blockchain Consulting"/>
    <s v="JOHN C. (John) ANDERSON"/>
    <s v="ANADVNCE:ANA SP: Advanced Analytics"/>
    <x v="0"/>
    <m/>
  </r>
  <r>
    <s v="Q3-E6L2702"/>
    <x v="1"/>
    <s v="US Public"/>
    <s v="PFIZER INC."/>
    <s v="Blockchain Disputes POC"/>
    <x v="6"/>
    <x v="1"/>
    <m/>
    <m/>
    <x v="1"/>
    <x v="11"/>
    <d v="2017-08-15T00:00:00"/>
    <s v="03/29/2017 12:50am"/>
    <x v="2"/>
    <d v="2017-08-15T00:00:00"/>
    <n v="350000"/>
    <n v="0.35"/>
    <n v="3"/>
    <s v="07/27/2017 01:32am"/>
    <s v="NIR"/>
    <x v="0"/>
    <s v="Cognitive Process Transformation"/>
    <s v="CPR: Blockchain Consulting"/>
    <s v="JEFFREY B. (Jeff) BERMAN"/>
    <s v="ZBLKPOC:HW SP: Blockchain Proof of Concept"/>
    <x v="0"/>
    <m/>
  </r>
  <r>
    <s v="WA-3RKE7MQ"/>
    <x v="1"/>
    <s v="US Public"/>
    <s v="AMGEN INC."/>
    <s v="Blockchain for Supply Chain POC"/>
    <x v="6"/>
    <x v="1"/>
    <m/>
    <m/>
    <x v="1"/>
    <x v="11"/>
    <d v="2017-09-30T00:00:00"/>
    <s v="03/29/2017 12:18am"/>
    <x v="0"/>
    <d v="2017-09-30T00:00:00"/>
    <n v="350000"/>
    <n v="0.35"/>
    <n v="3"/>
    <s v="08/03/2017 01:32am"/>
    <s v="Stretch"/>
    <x v="0"/>
    <s v="Cognitive Process Transformation"/>
    <s v="CPR: Blockchain Consulting"/>
    <s v="JEFFREY B. (Jeff) BERMAN"/>
    <s v="ZBLKPOC:HW SP: Blockchain Proof of Concept"/>
    <x v="0"/>
    <m/>
  </r>
  <r>
    <s v="0L-FOHFC26"/>
    <x v="0"/>
    <s v="CEE"/>
    <s v="THE CENTRAL BANK OF THE RUSSIAN FEDERATION"/>
    <s v="Blockchain for CBRF"/>
    <x v="0"/>
    <x v="1"/>
    <m/>
    <m/>
    <x v="0"/>
    <x v="0"/>
    <d v="2017-12-25T00:00:00"/>
    <s v="03/27/2017 10:22am"/>
    <x v="1"/>
    <d v="2017-12-25T00:00:00"/>
    <n v="350000"/>
    <n v="0.35"/>
    <n v="12"/>
    <s v="03/30/2017 01:32am"/>
    <s v="Stretch"/>
    <x v="0"/>
    <s v="Cognitive Process Transformation"/>
    <m/>
    <s v="SVETLANA (SVETLANA) MOLODTSOVA"/>
    <m/>
    <x v="0"/>
    <m/>
  </r>
  <r>
    <s v="R6-0NBM5SL"/>
    <x v="6"/>
    <s v="GCG"/>
    <s v="Xiamen IoT Industry Research Institute Co., Ltd."/>
    <s v="XiaMen SCP&amp;BlockChain projects"/>
    <x v="5"/>
    <x v="1"/>
    <m/>
    <m/>
    <x v="0"/>
    <x v="10"/>
    <d v="2017-11-30T00:00:00"/>
    <s v="05/02/2017 09:40am"/>
    <x v="1"/>
    <d v="2017-11-30T00:00:00"/>
    <n v="350000"/>
    <n v="0.35"/>
    <n v="1"/>
    <s v="05/04/2017 01:31am"/>
    <s v="Stretch"/>
    <x v="4"/>
    <s v="IBM Z"/>
    <s v="IBM LinuxONE Rockhopper"/>
    <s v="YING FANG (YING FANG) XU"/>
    <s v="ZBLKPOC:HW SP: Blockchain Proof of Concept"/>
    <x v="0"/>
    <m/>
  </r>
  <r>
    <s v="J1-NDYQZJ7"/>
    <x v="1"/>
    <s v="US Communica/CSI"/>
    <s v="MaCT USA"/>
    <s v="Blockchain Project funded in US for Thermo, Wind, &amp;  Solar"/>
    <x v="3"/>
    <x v="1"/>
    <m/>
    <m/>
    <x v="0"/>
    <x v="8"/>
    <d v="2017-12-31T00:00:00"/>
    <s v="06/21/2017 01:07am"/>
    <x v="2"/>
    <d v="2017-12-31T00:00:00"/>
    <n v="350000"/>
    <n v="0.35"/>
    <n v="1"/>
    <s v="06/30/2017 01:23pm"/>
    <s v="Stretch"/>
    <x v="4"/>
    <s v="IBM Z"/>
    <s v="IBM LinuxONE Rockhopper"/>
    <s v="Teresa M. (Teresa) Demers"/>
    <s v="ISA-999-NoSolutionSold"/>
    <x v="0"/>
    <m/>
  </r>
  <r>
    <s v="Q3-VZURYMU"/>
    <x v="4"/>
    <s v="MEA"/>
    <s v="NEDBANK LIMITED"/>
    <s v="Hardening of Blockchain POC"/>
    <x v="0"/>
    <x v="1"/>
    <m/>
    <m/>
    <x v="1"/>
    <x v="0"/>
    <d v="2017-08-11T00:00:00"/>
    <s v="07/10/2017 09:03am"/>
    <x v="5"/>
    <d v="2017-10-08T00:00:00"/>
    <n v="349043"/>
    <n v="0.34904299999999999"/>
    <n v="2"/>
    <s v="07/27/2017 01:32am"/>
    <s v="At Risk"/>
    <x v="0"/>
    <s v="Cognitive Process Transformation"/>
    <s v="CPR: Blockchain Consulting"/>
    <s v="Philip Matthew (Philip Matthew) Anderson"/>
    <s v="ISA-BankFS08-Blockchain"/>
    <x v="0"/>
    <m/>
  </r>
  <r>
    <s v="PC-1X4QEEX"/>
    <x v="1"/>
    <s v="US Industrial"/>
    <s v="THE BOEING COMPANY"/>
    <s v="Blockchain- Sprint 1- Part Provenance"/>
    <x v="1"/>
    <x v="1"/>
    <m/>
    <m/>
    <x v="1"/>
    <x v="1"/>
    <d v="2017-07-28T00:00:00"/>
    <s v="02/09/2017 01:43pm"/>
    <x v="0"/>
    <d v="2017-07-28T00:00:00"/>
    <n v="347000"/>
    <n v="0.34699999999999998"/>
    <n v="12"/>
    <s v="07/10/2017 12:06pm"/>
    <s v="At Risk"/>
    <x v="0"/>
    <s v="Cognitive Process Transformation"/>
    <s v="CPR: Blockchain Consulting"/>
    <s v="Kevin R. (Kevin) Donaldson"/>
    <s v="ZBLKPOC:HW SP: Blockchain Proof of Concept"/>
    <x v="0"/>
    <m/>
  </r>
  <r>
    <s v="M7-9YVQ7GK"/>
    <x v="2"/>
    <s v="ISA"/>
    <s v="HINDUSTAN PETROLEUM CORPORATION LIMITED"/>
    <s v="Blockchain for Oil Data Exchange between OMCs"/>
    <x v="4"/>
    <x v="1"/>
    <m/>
    <m/>
    <x v="0"/>
    <x v="4"/>
    <d v="2017-12-01T00:00:00"/>
    <s v="01/24/2017 08:58am"/>
    <x v="1"/>
    <d v="2017-12-01T00:00:00"/>
    <n v="337777"/>
    <n v="0.33777699999999999"/>
    <n v="12"/>
    <s v="05/25/2017 01:31am"/>
    <s v="NIR"/>
    <x v="3"/>
    <s v="Lab Services"/>
    <s v="Other/Integration SW Services"/>
    <s v="Sovenath (Sovenath) Shaw"/>
    <s v="BLKHSBN:HW SP: Blockchain High Sec Bus Netwk Blmix"/>
    <x v="0"/>
    <m/>
  </r>
  <r>
    <s v="MA-V5R3UMG"/>
    <x v="1"/>
    <s v="Canada"/>
    <s v="BANK OF NOVA SCOTIA, THE"/>
    <s v="Scotiabank Chargebacks Blockchain Production Support"/>
    <x v="0"/>
    <x v="1"/>
    <m/>
    <m/>
    <x v="1"/>
    <x v="0"/>
    <d v="2017-09-22T00:00:00"/>
    <s v="04/26/2017 06:30pm"/>
    <x v="2"/>
    <d v="2017-09-22T00:00:00"/>
    <n v="333335"/>
    <n v="0.33333499999999999"/>
    <n v="12"/>
    <s v="07/13/2017 01:32am"/>
    <s v="NIR"/>
    <x v="0"/>
    <s v="Cognitive Process Transformation"/>
    <s v="CPR: Blockchain Consulting"/>
    <s v="Brad (BRAD) Bean"/>
    <s v="BLKHSBN:HW SP: Blockchain High Sec Bus Netwk Blmix, EMBCLOUD:GBS Embedded Cloud"/>
    <x v="0"/>
    <m/>
  </r>
  <r>
    <s v="VS-NC66SQA"/>
    <x v="1"/>
    <s v="Canada"/>
    <s v="INFORMATION SERVICES CORPORATION OF SASKATCHEWAN"/>
    <s v="Blockchain PoC"/>
    <x v="6"/>
    <x v="1"/>
    <m/>
    <m/>
    <x v="1"/>
    <x v="12"/>
    <d v="2017-09-29T00:00:00"/>
    <s v="04/11/2017 04:27pm"/>
    <x v="2"/>
    <d v="2017-09-29T00:00:00"/>
    <n v="333335"/>
    <n v="0.33333499999999999"/>
    <n v="12"/>
    <s v="06/22/2017 01:32am"/>
    <s v="Stretch"/>
    <x v="0"/>
    <s v="Cognitive Process Transformation"/>
    <s v="CPR: Blockchain Consulting"/>
    <s v="Val (VAL) Sloboda"/>
    <s v="BLKHSBN:HW SP: Blockchain High Sec Bus Netwk Blmix"/>
    <x v="0"/>
    <m/>
  </r>
  <r>
    <s v="IY-D7II8BU"/>
    <x v="1"/>
    <s v="Canada"/>
    <s v="CANADIAN IMPERIAL BANK OF COMMERCE"/>
    <s v="CoLab - Blockchain for Internal Payments"/>
    <x v="0"/>
    <x v="1"/>
    <m/>
    <m/>
    <x v="0"/>
    <x v="0"/>
    <d v="2017-10-20T00:00:00"/>
    <s v="03/02/2016 12:51pm"/>
    <x v="2"/>
    <d v="2017-10-20T00:00:00"/>
    <n v="333335"/>
    <n v="0.33333499999999999"/>
    <n v="1"/>
    <s v="07/20/2017 01:32am"/>
    <s v="Stretch"/>
    <x v="0"/>
    <s v="iX Growth Platform"/>
    <s v="DSI - iX: Digital Commerce: Digital Commerce"/>
    <s v="John (John) Fursey"/>
    <s v="EMBAPPLE:GBS Mobile First Alliance, ISA-BankFMFS03PAY-Payments"/>
    <x v="0"/>
    <m/>
  </r>
  <r>
    <s v="8X-Q4P9SCL"/>
    <x v="1"/>
    <s v="Canada"/>
    <s v="RBC"/>
    <s v="RBC Blockchain POC"/>
    <x v="0"/>
    <x v="1"/>
    <m/>
    <m/>
    <x v="0"/>
    <x v="0"/>
    <d v="2017-12-15T00:00:00"/>
    <s v="05/05/2017 09:40am"/>
    <x v="2"/>
    <d v="2017-12-15T00:00:00"/>
    <n v="333335"/>
    <n v="0.33333499999999999"/>
    <n v="1"/>
    <s v="07/06/2017 01:32am"/>
    <s v="Key stretch"/>
    <x v="4"/>
    <s v="Storage"/>
    <s v="DS8000 traditional &amp; hybrid arrays (mix media: Disk, flash)"/>
    <s v="James (JAMES) Hill"/>
    <s v="CLOUD1:All Cloud Sales other than to Cloud SPs"/>
    <x v="0"/>
    <m/>
  </r>
  <r>
    <s v="Z1-ZZOTD85"/>
    <x v="2"/>
    <s v="ISA"/>
    <s v="YES BANK LIMITED"/>
    <s v="Blockchain expansion -services and support"/>
    <x v="4"/>
    <x v="0"/>
    <s v="India"/>
    <s v="Kaustubh was part of theinitial workshop to explore Use cases"/>
    <x v="1"/>
    <x v="0"/>
    <d v="2017-09-09T00:00:00"/>
    <s v="06/11/2017 08:33am"/>
    <x v="2"/>
    <d v="2017-09-09T00:00:00"/>
    <n v="333333"/>
    <n v="0.33333299999999999"/>
    <n v="6"/>
    <s v="07/13/2017 01:32am"/>
    <s v="Stretch"/>
    <x v="0"/>
    <s v="Cognitive Process Transformation"/>
    <s v="CPR: Blockchain Consulting"/>
    <s v="BHAVESH K. (BHAVESH) JATANIA"/>
    <s v="ISA-BankFS08-Blockchain"/>
    <x v="0"/>
    <m/>
  </r>
  <r>
    <s v="SF-U959WGA"/>
    <x v="0"/>
    <s v="BeNeLux"/>
    <s v="ABN AMRO Bank N.V.                                                    "/>
    <s v="Torch 4, Road to Production, GvK"/>
    <x v="0"/>
    <x v="0"/>
    <s v="Gronigen"/>
    <s v="CIC Gronigen is being used in all dicussions for ABN, working to get the details"/>
    <x v="2"/>
    <x v="0"/>
    <d v="2017-06-14T00:00:00"/>
    <d v="2016-12-23T00:00:00"/>
    <x v="6"/>
    <d v="2017-06-14T00:00:00"/>
    <n v="331000"/>
    <n v="0.33099999999999996"/>
    <n v="12"/>
    <d v="2017-07-06T00:00:00"/>
    <s v="Won"/>
    <x v="0"/>
    <s v="Cog Process Trnsfmtn"/>
    <s v="CPR: Blockchain Consulting"/>
    <s v="*"/>
    <s v="BLUEMIXX"/>
    <x v="0"/>
    <m/>
  </r>
  <r>
    <s v="0X-ZZ7TQBN"/>
    <x v="1"/>
    <s v="US Distribution"/>
    <s v="GOLDEN STATE FOODS CORP"/>
    <s v="Blockchain POC GBS"/>
    <x v="2"/>
    <x v="1"/>
    <m/>
    <m/>
    <x v="2"/>
    <x v="3"/>
    <d v="2017-06-30T00:00:00"/>
    <s v="05/30/2017 12:59pm"/>
    <x v="6"/>
    <d v="2017-06-30T00:00:00"/>
    <n v="330000"/>
    <n v="0.32999999999999996"/>
    <n v="12"/>
    <s v="07/14/2017 11:17am"/>
    <s v="Won"/>
    <x v="0"/>
    <s v="Cognitive Process Transformation"/>
    <s v="CPR: Blockchain Consulting"/>
    <s v="CINDY L. (CINDY) VILLARETE"/>
    <s v="EMBMOBLE:GBS Embedded Mobile, NONE:No code/solution involved"/>
    <x v="0"/>
    <m/>
  </r>
  <r>
    <s v="BM-S6WZR7B"/>
    <x v="3"/>
    <s v="Brazil"/>
    <s v="PERDIGAO AGROINDUSTRIAL S/A"/>
    <s v="Blockchain"/>
    <x v="2"/>
    <x v="1"/>
    <m/>
    <m/>
    <x v="0"/>
    <x v="3"/>
    <d v="2017-11-30T00:00:00"/>
    <s v="04/03/2017 07:48am"/>
    <x v="0"/>
    <d v="2017-11-30T00:00:00"/>
    <n v="325059"/>
    <n v="0.32505899999999999"/>
    <n v="2"/>
    <s v="07/27/2017 01:32am"/>
    <s v="Stretch"/>
    <x v="0"/>
    <s v="Cognitive Process Transformation"/>
    <s v="CPR: Blockchain Consulting"/>
    <s v="LUIZ GUSTAVO (LUIZ GUSTAVO) DA SILVA FERREIRA"/>
    <s v="WATSNIOT:Embedded: Watson Internet of Things - Co, ZBLKPOC:HW SP: Blockchain Proof of Concept"/>
    <x v="0"/>
    <m/>
  </r>
  <r>
    <s v="1J-TXVCK58"/>
    <x v="0"/>
    <s v="DACH"/>
    <s v="CORNÈR BANCA SA"/>
    <s v="Blockchain"/>
    <x v="0"/>
    <x v="1"/>
    <m/>
    <m/>
    <x v="0"/>
    <x v="0"/>
    <d v="2017-11-17T00:00:00"/>
    <s v="08/23/2016 07:53am"/>
    <x v="1"/>
    <d v="2017-11-17T00:00:00"/>
    <n v="320000"/>
    <n v="0.32"/>
    <n v="1"/>
    <s v="03/02/2017 04:05pm"/>
    <s v="NIR"/>
    <x v="0"/>
    <s v="Cognitive Process Transformation"/>
    <s v="CBDS: Watson IoT - Connected Solutions"/>
    <s v="DATA WITHHELD"/>
    <m/>
    <x v="0"/>
    <m/>
  </r>
  <r>
    <s v="TU-B0PJNRK"/>
    <x v="1"/>
    <s v="US Finance Service"/>
    <s v="AMERICAN EXPRESS TRAVEL RELATED SERVICES COMPANY, INC."/>
    <s v="First Blockchain Project"/>
    <x v="0"/>
    <x v="0"/>
    <s v="India"/>
    <s v="In the process of standing up a team, a proposal is being developed to develop a BC solution for Merchant Services"/>
    <x v="2"/>
    <x v="0"/>
    <d v="2017-06-14T00:00:00"/>
    <s v="11/30/2016 03:07pm"/>
    <x v="6"/>
    <d v="2017-06-29T00:00:00"/>
    <n v="314712"/>
    <n v="0.31471199999999999"/>
    <n v="3"/>
    <s v="06/22/2017 07:56am"/>
    <s v="Won"/>
    <x v="0"/>
    <s v="Cognitive Process Transformation"/>
    <s v="CPR: Blockchain Consulting"/>
    <s v="PRAMOD (Pramod) ACHANTA"/>
    <s v="ISA-BankFMFS03-BackOfficeOps"/>
    <x v="0"/>
    <m/>
  </r>
  <r>
    <s v="W8-GKQXFU7"/>
    <x v="0"/>
    <s v="UKI"/>
    <s v="WPP 2005 LTD"/>
    <s v="Wunderman - Blockchain for WPP global Data Procurement teams"/>
    <x v="3"/>
    <x v="1"/>
    <m/>
    <m/>
    <x v="0"/>
    <x v="9"/>
    <d v="2017-12-15T00:00:00"/>
    <s v="06/23/2017 10:36am"/>
    <x v="2"/>
    <d v="2017-12-15T00:00:00"/>
    <n v="310000"/>
    <n v="0.31"/>
    <n v="12"/>
    <s v="07/27/2017 01:32am"/>
    <s v="Key stretch"/>
    <x v="3"/>
    <s v="Cloud Developer Service"/>
    <s v="Bluemix Public Subscription"/>
    <s v="Kirk (KIRK) Edwards"/>
    <s v="COGAPPS:CLD&amp;COG: Create cognitive applications"/>
    <x v="0"/>
    <m/>
  </r>
  <r>
    <s v="EE-DGRIZXA"/>
    <x v="0"/>
    <s v="UKI"/>
    <s v="Standard Life Assurance Ltd"/>
    <s v="Blockchain"/>
    <x v="0"/>
    <x v="1"/>
    <m/>
    <m/>
    <x v="0"/>
    <x v="6"/>
    <d v="2017-11-24T00:00:00"/>
    <s v="03/15/2017 09:31am"/>
    <x v="1"/>
    <d v="2017-11-24T00:00:00"/>
    <n v="310000"/>
    <n v="0.31"/>
    <n v="12"/>
    <s v="03/16/2017 02:32am"/>
    <s v="NIR"/>
    <x v="3"/>
    <s v="Cloud Developer Service"/>
    <s v="IBM Bluemix Dedicated - Supported Runtimes for Containers"/>
    <s v="William (WILLIAM) Mullen"/>
    <m/>
    <x v="0"/>
    <m/>
  </r>
  <r>
    <s v="J7-QAPOZOR"/>
    <x v="0"/>
    <s v="UKI"/>
    <s v="BESA PUBLICATIONS LTD."/>
    <s v="Build blockchain MVP for BESA."/>
    <x v="3"/>
    <x v="1"/>
    <m/>
    <m/>
    <x v="1"/>
    <x v="9"/>
    <d v="2017-07-31T00:00:00"/>
    <s v="05/02/2017 06:24am"/>
    <x v="2"/>
    <d v="2017-07-31T00:00:00"/>
    <n v="310000"/>
    <n v="0.31"/>
    <n v="12"/>
    <s v="07/06/2017 01:32am"/>
    <s v="NIR"/>
    <x v="3"/>
    <s v="Lab Services"/>
    <s v="Software Services - Bluemix Garage"/>
    <s v="Loretis (LORETIS) Alisauskas"/>
    <s v="ZBLKPOC:HW SP: Blockchain Proof of Concept"/>
    <x v="0"/>
    <m/>
  </r>
  <r>
    <s v="S2-SFJIM84"/>
    <x v="0"/>
    <s v="UKI"/>
    <s v="Deutsche Bank"/>
    <s v="Blockchain DB Securities Initial phase"/>
    <x v="0"/>
    <x v="0"/>
    <n v="0"/>
    <s v="Place Holder, Opportunity moving slowly, Parter open to engage CIC once we have further tracion"/>
    <x v="1"/>
    <x v="0"/>
    <d v="2017-09-30T00:00:00"/>
    <s v="11/29/2016 08:32am"/>
    <x v="0"/>
    <d v="2017-09-30T00:00:00"/>
    <n v="310000"/>
    <n v="0.31"/>
    <n v="12"/>
    <s v="03/09/2017 05:05am"/>
    <s v="Key stretch"/>
    <x v="0"/>
    <s v="Cloud Application Innovation"/>
    <s v="CAI Accel App Dev &amp; Integration - Bluemix"/>
    <s v="Robin (ROBIN) Bradley"/>
    <s v="ZBLKPOC:HW SP: Blockchain Proof of Concept"/>
    <x v="0"/>
    <m/>
  </r>
  <r>
    <s v="HM-NS2UA4X"/>
    <x v="0"/>
    <s v="UKI"/>
    <s v="RS Components"/>
    <s v="Blockchain - various use cases being explored"/>
    <x v="1"/>
    <x v="1"/>
    <m/>
    <m/>
    <x v="1"/>
    <x v="5"/>
    <d v="2017-09-19T00:00:00"/>
    <s v="06/23/2017 05:42am"/>
    <x v="2"/>
    <d v="2017-09-19T00:00:00"/>
    <n v="310000"/>
    <n v="0.31"/>
    <n v="12"/>
    <s v="08/03/2017 01:33am"/>
    <s v="Stretch"/>
    <x v="0"/>
    <s v="Cloud Application Innovation"/>
    <s v="CAI Big Data Srvs Blockchain on Big Data"/>
    <s v="Scott (SCOTT) Buckley"/>
    <s v="ZBLKPOC:HW SP: Blockchain Proof of Concept"/>
    <x v="0"/>
    <m/>
  </r>
  <r>
    <s v="35-SI9V2PP"/>
    <x v="0"/>
    <s v="UKI"/>
    <s v="SEADRILL MANAGEMENT LTD."/>
    <s v="Blockchain for Accounts Simplification (Rigs)"/>
    <x v="1"/>
    <x v="1"/>
    <m/>
    <m/>
    <x v="0"/>
    <x v="4"/>
    <d v="2017-11-06T00:00:00"/>
    <s v="05/15/2017 11:18am"/>
    <x v="1"/>
    <d v="2017-11-06T00:00:00"/>
    <n v="310000"/>
    <n v="0.31"/>
    <n v="12"/>
    <s v="07/10/2017 10:40am"/>
    <s v="NIR"/>
    <x v="0"/>
    <s v="Cognitive Process Transformation"/>
    <s v="CPR: Blockchain Consulting"/>
    <s v="Sunilkumar (SUNILKUMAR) Ramakrishnan"/>
    <s v="ZBLKPOC:HW SP: Blockchain Proof of Concept"/>
    <x v="0"/>
    <m/>
  </r>
  <r>
    <s v="LO-8P4XIDG"/>
    <x v="0"/>
    <s v="UKI"/>
    <s v="STATOIL (U.K.) LTD"/>
    <s v="Blockchain for Energy Trading"/>
    <x v="1"/>
    <x v="1"/>
    <m/>
    <m/>
    <x v="0"/>
    <x v="4"/>
    <d v="2017-12-04T00:00:00"/>
    <s v="04/07/2017 10:05am"/>
    <x v="1"/>
    <d v="2017-12-04T00:00:00"/>
    <n v="310000"/>
    <n v="0.31"/>
    <n v="4"/>
    <s v="04/13/2017 01:32am"/>
    <s v="NIR"/>
    <x v="5"/>
    <s v="Industry Platform"/>
    <m/>
    <s v="Sunilkumar (SUNILKUMAR) Ramakrishnan"/>
    <s v="BLKHSBN:HW SP: Blockchain High Sec Bus Netwk Blmix"/>
    <x v="0"/>
    <m/>
  </r>
  <r>
    <s v="KW-S5ITF07"/>
    <x v="0"/>
    <s v="UKI"/>
    <s v="NEX GROUP PLC                                                         "/>
    <s v="Project Infinity - IBM &amp; Nex Group Collaboration"/>
    <x v="0"/>
    <x v="1"/>
    <m/>
    <m/>
    <x v="0"/>
    <x v="0"/>
    <d v="2017-11-30T00:00:00"/>
    <d v="2017-06-09T00:00:00"/>
    <x v="1"/>
    <d v="2017-11-30T00:00:00"/>
    <n v="309981"/>
    <n v="0.30998100000000001"/>
    <n v="3"/>
    <d v="2017-06-15T00:00:00"/>
    <s v="NIR"/>
    <x v="0"/>
    <s v="Cog Process Trnsfmtn"/>
    <s v="CPR: Blockchain Consulting"/>
    <s v="Bandi, Satya"/>
    <s v="RABBIT"/>
    <x v="0"/>
    <m/>
  </r>
  <r>
    <s v="2N-4C12QF8"/>
    <x v="0"/>
    <s v="UKI"/>
    <s v="UNAT DIRECT                                                           "/>
    <s v="Blockchain - AIG UK Trade Finance / Credit Risk Insurance"/>
    <x v="0"/>
    <x v="1"/>
    <m/>
    <m/>
    <x v="1"/>
    <x v="6"/>
    <d v="2017-09-07T00:00:00"/>
    <d v="2017-02-23T00:00:00"/>
    <x v="2"/>
    <d v="2017-09-07T00:00:00"/>
    <n v="309981"/>
    <n v="0.30998100000000001"/>
    <n v="12"/>
    <d v="2017-07-20T00:00:00"/>
    <s v="NIR"/>
    <x v="0"/>
    <s v="Cog Process Trnsfmtn"/>
    <s v="CPR: Blockchain Consulting"/>
    <s v="Ramakrishnan, Sunilkumar"/>
    <m/>
    <x v="0"/>
    <m/>
  </r>
  <r>
    <s v="KU-4Z9IY6Y"/>
    <x v="0"/>
    <s v="UKI"/>
    <s v="BP2I                                                                  "/>
    <s v="BNP Paribas - Internal Clearing"/>
    <x v="0"/>
    <x v="0"/>
    <s v="India"/>
    <s v="CIB Internal Clearing using Blockchain being explored, Initial discussions with client, a potential need to land resources in PARIS"/>
    <x v="1"/>
    <x v="0"/>
    <d v="2017-09-30T00:00:00"/>
    <d v="2017-05-23T00:00:00"/>
    <x v="0"/>
    <d v="2017-09-30T00:00:00"/>
    <n v="309981"/>
    <n v="0.30998100000000001"/>
    <n v="12"/>
    <d v="2017-06-15T00:00:00"/>
    <s v="Stretch"/>
    <x v="0"/>
    <s v="Cog Process Trnsfmtn"/>
    <s v="CPR: Blockchain Consulting"/>
    <s v="Mahmood, Waheed"/>
    <s v="ZBLKPOC"/>
    <x v="0"/>
    <m/>
  </r>
  <r>
    <s v="SQ-3IAUWKR"/>
    <x v="0"/>
    <s v="UKI"/>
    <s v="BP PLC                                                                "/>
    <s v="Blockchain for Air BP"/>
    <x v="1"/>
    <x v="1"/>
    <m/>
    <m/>
    <x v="1"/>
    <x v="4"/>
    <d v="2017-07-28T00:00:00"/>
    <d v="2017-04-07T00:00:00"/>
    <x v="1"/>
    <d v="2017-07-28T00:00:00"/>
    <n v="309981"/>
    <n v="0.30998100000000001"/>
    <n v="12"/>
    <d v="2017-05-08T00:00:00"/>
    <s v="NIR"/>
    <x v="0"/>
    <s v="Cog Process Trnsfmtn"/>
    <s v="UNK - Blockchain (CPR)"/>
    <s v="Ramakrishnan, Sunilkumar"/>
    <s v="*"/>
    <x v="0"/>
    <m/>
  </r>
  <r>
    <s v="08-9NFIKN1"/>
    <x v="6"/>
    <s v="GCG"/>
    <s v="Shanghai pudong development bank"/>
    <s v="SPDB block chain implementation"/>
    <x v="0"/>
    <x v="1"/>
    <m/>
    <m/>
    <x v="0"/>
    <x v="0"/>
    <d v="2017-11-24T00:00:00"/>
    <s v="06/27/2017 05:33am"/>
    <x v="2"/>
    <d v="2017-11-24T00:00:00"/>
    <n v="303380"/>
    <n v="0.30337999999999998"/>
    <n v="3"/>
    <s v="08/03/2017 01:32am"/>
    <s v="Stretch"/>
    <x v="0"/>
    <s v="Cognitive Process Transformation"/>
    <s v="CPR: Blockchain Consulting"/>
    <s v="MING (MING) ZHANG"/>
    <s v="ISA-BankFS08-Blockchain"/>
    <x v="0"/>
    <m/>
  </r>
  <r>
    <s v="1I-UBJKGPF"/>
    <x v="1"/>
    <s v="Canada"/>
    <s v="Emerging Star Investment Group Inc"/>
    <s v="Blockchain development with potential Watson integration for compliance and regulation"/>
    <x v="0"/>
    <x v="1"/>
    <m/>
    <m/>
    <x v="1"/>
    <x v="0"/>
    <d v="2017-09-14T00:00:00"/>
    <s v="06/16/2017 02:34pm"/>
    <x v="1"/>
    <d v="2017-09-14T00:00:00"/>
    <n v="300002"/>
    <n v="0.30000199999999999"/>
    <n v="36"/>
    <s v="06/22/2017 01:32am"/>
    <s v="Stretch"/>
    <x v="5"/>
    <s v="Industry Platform"/>
    <s v="High Security Business Network"/>
    <s v="Ernie (ERNIE) Ling"/>
    <s v="BLKHSBN:HW SP: Blockchain High Sec Bus Netwk Blmix"/>
    <x v="0"/>
    <m/>
  </r>
  <r>
    <s v="WU-9GWSBBM"/>
    <x v="5"/>
    <s v="Japan"/>
    <s v="SBI SUMISHIN NET BANK, LTD.                                           "/>
    <s v="Project R　共通GW 要件定義"/>
    <x v="0"/>
    <x v="1"/>
    <m/>
    <m/>
    <x v="2"/>
    <x v="0"/>
    <d v="2017-06-30T00:00:00"/>
    <d v="2017-03-29T00:00:00"/>
    <x v="6"/>
    <d v="2017-06-30T00:00:00"/>
    <n v="300000"/>
    <n v="0.3"/>
    <n v="2"/>
    <d v="2017-07-06T00:00:00"/>
    <s v="Won"/>
    <x v="0"/>
    <s v="Cog Process Trnsfmtn"/>
    <s v="CPR: Blockchain Consulting"/>
    <s v="Shinoda, Yoshitaka"/>
    <s v=", EMBCLOUD, AGILE"/>
    <x v="0"/>
    <m/>
  </r>
  <r>
    <s v="OA-GYMPEJB"/>
    <x v="1"/>
    <s v="US Exception"/>
    <s v="BOLSA DE COMERCIO DE                                                  "/>
    <s v="SecLending Chain Repository"/>
    <x v="0"/>
    <x v="0"/>
    <s v="Baton Rouge"/>
    <s v="Being Delivered from Baton Rouge"/>
    <x v="2"/>
    <x v="0"/>
    <d v="2017-05-08T00:00:00"/>
    <d v="2017-01-21T00:00:00"/>
    <x v="6"/>
    <m/>
    <n v="300000"/>
    <n v="0.3"/>
    <n v="3"/>
    <d v="2017-05-14T00:00:00"/>
    <s v="Won"/>
    <x v="0"/>
    <s v="Cog Process Trnsfmtn"/>
    <s v="CPR: Blockchain Consulting"/>
    <s v="MELLADO NUNEZ, ALVARO"/>
    <m/>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2"/>
    <d v="2017-12-22T00:00:00"/>
    <n v="300000"/>
    <n v="0.3"/>
    <n v="1"/>
    <s v="07/06/2017 01:32am"/>
    <s v="NIR"/>
    <x v="9"/>
    <s v="Business Analytics Platform"/>
    <s v="Datawatch Monarch Complete"/>
    <s v="DATA WITHHELD"/>
    <s v="ISA-999-NoSolutionSold"/>
    <x v="0"/>
    <m/>
  </r>
  <r>
    <s v="NB-YRUS87B"/>
    <x v="2"/>
    <s v="ASEAN"/>
    <s v="MARC ONE MEMBER COMPANY LIMITED"/>
    <s v="Block Chain"/>
    <x v="2"/>
    <x v="1"/>
    <m/>
    <m/>
    <x v="0"/>
    <x v="3"/>
    <d v="2017-10-26T00:00:00"/>
    <s v="04/14/2017 03:16am"/>
    <x v="2"/>
    <d v="2017-10-26T00:00:00"/>
    <n v="300000"/>
    <n v="0.3"/>
    <n v="12"/>
    <s v="07/06/2017 01:32am"/>
    <s v="Stretch"/>
    <x v="3"/>
    <s v="Cloud Unit Services"/>
    <s v="6950-98L IBM Cloud Managed Services (Cloud BU)"/>
    <s v="QUOC (Quoc) NGUYEN AN"/>
    <s v="NONE:No code/solution involved"/>
    <x v="0"/>
    <m/>
  </r>
  <r>
    <s v="86-VJEHF0A"/>
    <x v="0"/>
    <s v="Nordic"/>
    <s v="TURUN YLIOPISTOLLINEN"/>
    <s v="Blockchain - Isaacus esituotantohanke"/>
    <x v="6"/>
    <x v="1"/>
    <m/>
    <m/>
    <x v="0"/>
    <x v="12"/>
    <d v="2017-12-22T00:00:00"/>
    <s v="06/16/2017 02:33am"/>
    <x v="2"/>
    <d v="2017-12-22T00:00:00"/>
    <n v="300000"/>
    <n v="0.3"/>
    <n v="12"/>
    <s v="08/03/2017 01:32am"/>
    <s v="NIR"/>
    <x v="3"/>
    <s v="Cloud Developer Service"/>
    <s v="Bluemix Public Subscription"/>
    <s v="Paavo (PAAVO) Häkkinen"/>
    <s v="ISA-999-NoSolutionSold"/>
    <x v="0"/>
    <m/>
  </r>
  <r>
    <s v="DN-L5BOEPA"/>
    <x v="1"/>
    <s v="US Public"/>
    <s v="HIGHMARK INC"/>
    <s v="Blockchain at Highmark"/>
    <x v="6"/>
    <x v="1"/>
    <m/>
    <m/>
    <x v="0"/>
    <x v="11"/>
    <d v="2017-12-28T00:00:00"/>
    <s v="05/04/2017 05:23pm"/>
    <x v="2"/>
    <d v="2017-12-28T00:00:00"/>
    <n v="300000"/>
    <n v="0.3"/>
    <n v="12"/>
    <s v="08/03/2017 01:32am"/>
    <s v="Stretch"/>
    <x v="3"/>
    <s v="Cloud Developer Service"/>
    <s v="IBM Bluemix Dedicated - Runtimes"/>
    <s v="Mohammad (Mohammad) Ahmed"/>
    <s v="EXTCNAPP:CLD&amp;COG: Extend cloud native apps &amp; data"/>
    <x v="0"/>
    <m/>
  </r>
  <r>
    <s v="QT-VWP7Y5O"/>
    <x v="4"/>
    <s v="MEA"/>
    <s v="AJMAN E-GOVERNMENT"/>
    <s v="Blockchain"/>
    <x v="6"/>
    <x v="1"/>
    <m/>
    <m/>
    <x v="0"/>
    <x v="12"/>
    <d v="2017-11-30T00:00:00"/>
    <s v="07/03/2017 08:15pm"/>
    <x v="2"/>
    <d v="2017-11-30T00:00:00"/>
    <n v="300000"/>
    <n v="0.3"/>
    <n v="12"/>
    <s v="07/16/2017 03:26am"/>
    <s v="At Risk"/>
    <x v="3"/>
    <s v="Cloud Developer Service"/>
    <s v="IBM Bluemix Garage - MVP"/>
    <s v="Karim (Karim) Badr"/>
    <s v="NONE:No code/solution involved"/>
    <x v="0"/>
    <m/>
  </r>
  <r>
    <s v="Y1-T8XH74P"/>
    <x v="1"/>
    <s v="US Distribution"/>
    <s v="CVS Health"/>
    <s v="Blockchain via Bluemix"/>
    <x v="2"/>
    <x v="1"/>
    <m/>
    <m/>
    <x v="1"/>
    <x v="3"/>
    <d v="2017-09-21T00:00:00"/>
    <s v="06/09/2017 03:04pm"/>
    <x v="1"/>
    <d v="2017-09-21T00:00:00"/>
    <n v="300000"/>
    <n v="0.3"/>
    <n v="6"/>
    <s v="06/15/2017 01:32am"/>
    <s v="NIR"/>
    <x v="3"/>
    <s v="Cloud Developer Service"/>
    <s v="IBM Bluemix Garage - MVP"/>
    <s v="KELLI L. (Kelli) OLIVERI"/>
    <s v="DEVCNAPP:CLD&amp;COG: Develop cloud native apps"/>
    <x v="0"/>
    <m/>
  </r>
  <r>
    <s v="8W-VQZDU3T"/>
    <x v="1"/>
    <s v="US Finance Service"/>
    <s v="BROADRIDGE INVESTOR COMMUNICATION SOLUTIONS, INC"/>
    <s v="Blockchain"/>
    <x v="0"/>
    <x v="1"/>
    <m/>
    <m/>
    <x v="1"/>
    <x v="0"/>
    <d v="2017-07-02T00:00:00"/>
    <s v="04/03/2017 11:39am"/>
    <x v="1"/>
    <d v="2017-07-02T00:00:00"/>
    <n v="300000"/>
    <n v="0.3"/>
    <n v="12"/>
    <s v="04/06/2017 01:33am"/>
    <s v="Stretch"/>
    <x v="3"/>
    <s v="Cloud Unit Services"/>
    <m/>
    <s v="WILLIAM F. (Bill) VARELA"/>
    <s v="MULTICLD:CLD&amp;COG: Deliver multi-cloud solutions"/>
    <x v="0"/>
    <m/>
  </r>
  <r>
    <s v="4I-8BH0MEI"/>
    <x v="0"/>
    <s v="BeNeLux"/>
    <s v="ABN AMRO Bank N.V.                                                    "/>
    <s v="Torch 6 (September - December 2017)"/>
    <x v="0"/>
    <x v="1"/>
    <m/>
    <m/>
    <x v="1"/>
    <x v="0"/>
    <d v="2017-09-11T00:00:00"/>
    <d v="2017-06-23T00:00:00"/>
    <x v="0"/>
    <d v="2017-09-11T00:00:00"/>
    <n v="300000"/>
    <n v="0.3"/>
    <n v="12"/>
    <d v="2017-07-27T00:00:00"/>
    <s v="At Risk"/>
    <x v="0"/>
    <s v="Cog Process Trnsfmtn"/>
    <s v="CPR: Blockchain Consulting"/>
    <s v="Kuilenburg Van, G (Gerrit)"/>
    <s v="BLUEMIXX"/>
    <x v="0"/>
    <m/>
  </r>
  <r>
    <s v="M6-XDBTYWR"/>
    <x v="6"/>
    <s v="GCG"/>
    <s v="Yunnan Rural Credit Cooperative                                       "/>
    <s v="ITSP-业务系统规划"/>
    <x v="0"/>
    <x v="1"/>
    <m/>
    <m/>
    <x v="0"/>
    <x v="0"/>
    <d v="2017-12-31T00:00:00"/>
    <d v="2017-08-01T00:00:00"/>
    <x v="2"/>
    <d v="2018-06-30T00:00:00"/>
    <n v="300000"/>
    <n v="0.3"/>
    <n v="6"/>
    <d v="2017-08-01T00:00:00"/>
    <s v="Stretch"/>
    <x v="0"/>
    <s v="Cog Process Trnsfmtn"/>
    <s v="CPR: Blockchain Consulting"/>
    <s v="Luo, Hui"/>
    <m/>
    <x v="0"/>
    <m/>
  </r>
  <r>
    <s v="R3-NKJUOXW"/>
    <x v="6"/>
    <s v="GCG"/>
    <s v="SHAN DONG CUB COOPERATE                                               "/>
    <s v="区块链创新服务"/>
    <x v="0"/>
    <x v="1"/>
    <m/>
    <m/>
    <x v="0"/>
    <x v="0"/>
    <d v="2017-10-31T00:00:00"/>
    <d v="2017-05-15T00:00:00"/>
    <x v="2"/>
    <d v="2017-05-15T00:00:00"/>
    <n v="300000"/>
    <n v="0.3"/>
    <n v="12"/>
    <d v="2017-07-06T00:00:00"/>
    <s v="Stretch"/>
    <x v="0"/>
    <s v="Cog Process Trnsfmtn"/>
    <s v="CPR: Blockchain Consulting"/>
    <s v="ZHANG, FEN QIONG"/>
    <m/>
    <x v="0"/>
    <m/>
  </r>
  <r>
    <s v="HP-DEVUEZ9"/>
    <x v="0"/>
    <s v="Nordic"/>
    <s v="Svenska Handelsbanken"/>
    <s v="Blockchain @ Handelsbanken"/>
    <x v="0"/>
    <x v="1"/>
    <m/>
    <m/>
    <x v="0"/>
    <x v="0"/>
    <d v="2017-10-20T00:00:00"/>
    <s v="01/23/2017 10:18am"/>
    <x v="2"/>
    <d v="2017-10-20T00:00:00"/>
    <n v="300000"/>
    <n v="0.3"/>
    <n v="12"/>
    <s v="07/13/2017 01:32am"/>
    <s v="NIR"/>
    <x v="0"/>
    <s v="Cloud Application Innovation"/>
    <s v="CAI Accel App Dev &amp; Integration - Bluemix"/>
    <s v="Christian (Christian) Lassen"/>
    <s v="BLKHSBN:HW SP: Blockchain High Sec Bus Netwk Blmix"/>
    <x v="0"/>
    <m/>
  </r>
  <r>
    <s v="UR-96IAWFJ"/>
    <x v="3"/>
    <s v="Mexico"/>
    <s v="MAPFRE TEPEYAC, S.A."/>
    <s v="Blockchain Insurance"/>
    <x v="0"/>
    <x v="1"/>
    <m/>
    <m/>
    <x v="1"/>
    <x v="6"/>
    <d v="2017-08-22T00:00:00"/>
    <s v="12/07/2016 12:46pm"/>
    <x v="2"/>
    <d v="2017-08-22T00:00:00"/>
    <n v="300000"/>
    <n v="0.3"/>
    <n v="12"/>
    <s v="07/06/2017 01:33am"/>
    <s v="Key stretch"/>
    <x v="0"/>
    <s v="Cloud Application Innovation"/>
    <s v="CAI- SAP- GBS Software Support/Enhancements"/>
    <s v="CAIO (CAIO) RAINERIO DE ARAUJO SILVA"/>
    <s v="ZBLKPOC:HW SP: Blockchain Proof of Concept"/>
    <x v="0"/>
    <m/>
  </r>
  <r>
    <s v="SE-69XF6K8"/>
    <x v="0"/>
    <s v="BeNeLux"/>
    <s v="PROXIMUS PLC"/>
    <s v="Blockchain integration"/>
    <x v="3"/>
    <x v="1"/>
    <m/>
    <m/>
    <x v="0"/>
    <x v="9"/>
    <d v="2017-11-26T00:00:00"/>
    <s v="12/14/2016 06:20pm"/>
    <x v="2"/>
    <d v="2017-11-26T00:00:00"/>
    <n v="300000"/>
    <n v="0.3"/>
    <n v="12"/>
    <s v="07/20/2017 01:32am"/>
    <s v="Key stretch"/>
    <x v="0"/>
    <s v="Cognitive Process Transformation"/>
    <s v="CBDS: AI &amp; WDP - Discovery &amp; Exploration"/>
    <s v="Arnaud (ARNAUD) Hay"/>
    <s v="BLUEMIXX:GBS Bluemix Custom Application Services, ISA-TMECS04-SystemsTransf"/>
    <x v="0"/>
    <m/>
  </r>
  <r>
    <s v="E6-187VD7V"/>
    <x v="1"/>
    <s v="US Federal"/>
    <s v="CIV - US Office of Personnel Management (OPM) 9031"/>
    <s v="OPM Blockchain Pilot 2017"/>
    <x v="6"/>
    <x v="1"/>
    <m/>
    <m/>
    <x v="1"/>
    <x v="12"/>
    <d v="2017-08-31T00:00:00"/>
    <s v="04/24/2017 09:28am"/>
    <x v="1"/>
    <d v="2017-10-02T00:00:00"/>
    <n v="300000"/>
    <n v="0.3"/>
    <n v="3"/>
    <s v="07/25/2017 07:22pm"/>
    <s v="NIR"/>
    <x v="0"/>
    <s v="Cognitive Process Transformation"/>
    <s v="CBDS: Analytics - Cognitive Process"/>
    <s v="Zbynek (Zbynek) Krobot"/>
    <s v="IGSPU:Procurement Support - Unknown at this Time, ISA-GovtPG45-PublicSafety"/>
    <x v="0"/>
    <m/>
  </r>
  <r>
    <s v="KV-OZLLO9E"/>
    <x v="0"/>
    <s v="France"/>
    <s v="SOC MUTUELLE D'ASSURANCE DU BTP"/>
    <s v="BlockChain"/>
    <x v="0"/>
    <x v="1"/>
    <m/>
    <m/>
    <x v="0"/>
    <x v="6"/>
    <d v="2017-12-31T00:00:00"/>
    <s v="11/15/2016 10:46am"/>
    <x v="2"/>
    <d v="2017-12-31T00:00:00"/>
    <n v="300000"/>
    <n v="0.3"/>
    <n v="12"/>
    <s v="07/20/2017 01:32am"/>
    <s v="Stretch"/>
    <x v="0"/>
    <s v="Cognitive Process Transformation"/>
    <s v="CBDS: Analytics - GBS Software Support/Enhancements"/>
    <s v="Pascale (PASCALE) Ascione"/>
    <s v="ANBRDG2C:ANA SP:Bridge-to-Cloud"/>
    <x v="0"/>
    <m/>
  </r>
  <r>
    <s v="8S-R4DS4JA"/>
    <x v="1"/>
    <s v="US Federal"/>
    <s v="SOCIAL SECURITY ADMINISTRATION"/>
    <s v="SSA Blockchain"/>
    <x v="6"/>
    <x v="1"/>
    <m/>
    <m/>
    <x v="1"/>
    <x v="12"/>
    <d v="2017-09-28T00:00:00"/>
    <s v="06/06/2017 11:15pm"/>
    <x v="1"/>
    <d v="2017-09-28T00:00:00"/>
    <n v="300000"/>
    <n v="0.3"/>
    <n v="12"/>
    <s v="06/08/2017 11:54pm"/>
    <s v="Stretch"/>
    <x v="0"/>
    <s v="Cognitive Process Transformation"/>
    <s v="CPR: Blockchain - Apple"/>
    <s v="Carol G. (Carol) Cowell"/>
    <s v="BLKHSBN:HW SP: Blockchain High Sec Bus Netwk Blmix"/>
    <x v="0"/>
    <m/>
  </r>
  <r>
    <s v="0R-Y9N5VY3"/>
    <x v="0"/>
    <s v="BeNeLux"/>
    <s v="EANDIS CVBA"/>
    <s v="BlockChain for flex"/>
    <x v="3"/>
    <x v="1"/>
    <m/>
    <m/>
    <x v="1"/>
    <x v="8"/>
    <d v="2017-09-28T00:00:00"/>
    <s v="05/09/2017 06:15am"/>
    <x v="0"/>
    <d v="2017-09-28T00:00:00"/>
    <n v="300000"/>
    <n v="0.3"/>
    <n v="12"/>
    <s v="07/13/2017 01:32am"/>
    <s v="Stretch"/>
    <x v="0"/>
    <s v="Cognitive Process Transformation"/>
    <s v="CPR: Blockchain Consulting"/>
    <s v="Leo (LEO) Dijkstra"/>
    <s v="ISA-E&amp;UCS06AMGT-AssetMgt"/>
    <x v="0"/>
    <m/>
  </r>
  <r>
    <s v="N2-1ER7S7N"/>
    <x v="0"/>
    <s v="BeNeLux"/>
    <s v="ENEXIS B.V."/>
    <s v="Blockchain - Bluemix project follow up"/>
    <x v="3"/>
    <x v="1"/>
    <m/>
    <m/>
    <x v="0"/>
    <x v="8"/>
    <d v="2017-10-20T00:00:00"/>
    <s v="10/26/2016 09:52am"/>
    <x v="0"/>
    <d v="2017-10-20T00:00:00"/>
    <n v="300000"/>
    <n v="0.3"/>
    <n v="9"/>
    <s v="07/20/2017 01:32am"/>
    <s v="Key stretch"/>
    <x v="0"/>
    <s v="Cognitive Process Transformation"/>
    <s v="CPR: Blockchain Consulting"/>
    <s v="Leo (LEO) Dijkstra"/>
    <s v="ZBLKPOC:HW SP: Blockchain Proof of Concept"/>
    <x v="0"/>
    <m/>
  </r>
  <r>
    <s v="WK-IBUL7F3"/>
    <x v="0"/>
    <s v="CEE"/>
    <s v="Sberbank of Russia"/>
    <s v="Blockchain phase 2 for CIB"/>
    <x v="0"/>
    <x v="1"/>
    <m/>
    <m/>
    <x v="1"/>
    <x v="0"/>
    <d v="2017-09-10T00:00:00"/>
    <s v="03/17/2017 08:45am"/>
    <x v="1"/>
    <d v="2017-09-10T00:00:00"/>
    <n v="300000"/>
    <n v="0.3"/>
    <n v="12"/>
    <s v="03/23/2017 02:32am"/>
    <s v="Stretch"/>
    <x v="0"/>
    <s v="Cognitive Process Transformation"/>
    <s v="CPR: Blockchain Consulting"/>
    <s v="YANA (YANA) Kiseleva"/>
    <s v="ZBLKPOC:HW SP: Blockchain Proof of Concept"/>
    <x v="0"/>
    <m/>
  </r>
  <r>
    <s v="8M-D4DGZUQ"/>
    <x v="0"/>
    <s v="DACH"/>
    <s v="Bühler AG"/>
    <s v="Blockchain for food safety; start at the grain sorting"/>
    <x v="1"/>
    <x v="1"/>
    <m/>
    <m/>
    <x v="1"/>
    <x v="2"/>
    <d v="2017-09-19T00:00:00"/>
    <s v="02/17/2017 06:11am"/>
    <x v="1"/>
    <d v="2017-09-19T00:00:00"/>
    <n v="300000"/>
    <n v="0.3"/>
    <n v="12"/>
    <s v="02/23/2017 01:32am"/>
    <s v="Stretch"/>
    <x v="0"/>
    <s v="Cognitive Process Transformation"/>
    <s v="CPR: Blockchain Consulting"/>
    <s v="DATA WITHHELD"/>
    <s v="ZBLKPOC:HW SP: Blockchain Proof of Concept"/>
    <x v="0"/>
    <m/>
  </r>
  <r>
    <s v="EZ-49VSDT1"/>
    <x v="0"/>
    <s v="DACH"/>
    <s v="Zeppelin Baumaschinen GmbH"/>
    <s v="Blockchain für speziell Prozesse"/>
    <x v="2"/>
    <x v="1"/>
    <m/>
    <m/>
    <x v="1"/>
    <x v="3"/>
    <d v="2017-09-29T00:00:00"/>
    <s v="06/22/2017 05:19am"/>
    <x v="2"/>
    <d v="2017-09-29T00:00:00"/>
    <n v="300000"/>
    <n v="0.3"/>
    <n v="12"/>
    <s v="07/17/2017 09:00am"/>
    <s v="Stretch"/>
    <x v="0"/>
    <s v="Cognitive Process Transformation"/>
    <s v="CPR: Blockchain Consulting"/>
    <s v="DATA WITHHELD"/>
    <s v="ZBLKPOC:HW SP: Blockchain Proof of Concept"/>
    <x v="0"/>
    <m/>
  </r>
  <r>
    <s v="TB-QVVH1F8"/>
    <x v="0"/>
    <s v="DACH"/>
    <s v="Hupac SA"/>
    <s v="Hupac Blockchain"/>
    <x v="2"/>
    <x v="1"/>
    <m/>
    <m/>
    <x v="1"/>
    <x v="7"/>
    <d v="2017-09-06T00:00:00"/>
    <s v="05/26/2017 05:05am"/>
    <x v="2"/>
    <d v="2017-09-06T00:00:00"/>
    <n v="300000"/>
    <n v="0.3"/>
    <n v="6"/>
    <s v="07/06/2017 01:33am"/>
    <s v="Stretch"/>
    <x v="0"/>
    <s v="Cognitive Process Transformation"/>
    <s v="CPR: Blockchain Consulting"/>
    <s v="DATA WITHHELD"/>
    <s v="ZBLKPOC:HW SP: Blockchain Proof of Concept"/>
    <x v="0"/>
    <m/>
  </r>
  <r>
    <s v="CY-54D9AHT"/>
    <x v="6"/>
    <s v="GCG"/>
    <s v="Nutricia Early Life Nutrition Management (Shanghai) Co., Ltd."/>
    <s v="blockchain"/>
    <x v="2"/>
    <x v="1"/>
    <m/>
    <m/>
    <x v="1"/>
    <x v="3"/>
    <d v="2017-09-30T00:00:00"/>
    <s v="05/09/2017 12:34am"/>
    <x v="2"/>
    <d v="2017-09-30T00:00:00"/>
    <n v="300000"/>
    <n v="0.3"/>
    <n v="12"/>
    <s v="07/27/2017 01:32am"/>
    <s v="Stretch"/>
    <x v="0"/>
    <s v="Cognitive Process Transformation"/>
    <s v="CPR: Blockchain Consulting"/>
    <s v="ZHENG (ZHENG) GU"/>
    <s v="NONE:No code/solution involved"/>
    <x v="0"/>
    <m/>
  </r>
  <r>
    <s v="NJ-LHUNN6L"/>
    <x v="6"/>
    <s v="GCG"/>
    <s v="AIA COMPANY LIMITED"/>
    <s v="AIA - BlockChain Phase 2"/>
    <x v="0"/>
    <x v="1"/>
    <m/>
    <m/>
    <x v="0"/>
    <x v="6"/>
    <d v="2017-12-29T00:00:00"/>
    <s v="06/13/2017 11:06pm"/>
    <x v="2"/>
    <d v="2017-12-29T00:00:00"/>
    <n v="300000"/>
    <n v="0.3"/>
    <n v="9"/>
    <s v="07/06/2017 01:32am"/>
    <s v="Stretch"/>
    <x v="0"/>
    <s v="Cognitive Process Transformation"/>
    <s v="CPR: Blockchain Consulting"/>
    <s v="JULIANA (JULIANA) LO"/>
    <s v="ISA-BankFS08-Blockchain"/>
    <x v="0"/>
    <m/>
  </r>
  <r>
    <s v="4L-VDWSNXM"/>
    <x v="2"/>
    <s v="Korea"/>
    <s v="EXPORT IMPORT BANK"/>
    <s v="[KEIB] Blockchain Pilot for FX"/>
    <x v="0"/>
    <x v="1"/>
    <m/>
    <m/>
    <x v="0"/>
    <x v="0"/>
    <d v="2017-11-24T00:00:00"/>
    <s v="02/19/2017 07:40am"/>
    <x v="1"/>
    <d v="2017-11-24T00:00:00"/>
    <n v="300000"/>
    <n v="0.3"/>
    <n v="4"/>
    <s v="02/23/2017 01:32am"/>
    <s v="NIR"/>
    <x v="0"/>
    <s v="Cognitive Process Transformation"/>
    <s v="CPR: Blockchain Consulting"/>
    <s v="Dong Won (DONG WON) Kwon"/>
    <s v="ISA-999-NoSolutionSold"/>
    <x v="0"/>
    <m/>
  </r>
  <r>
    <s v="K7-0P5VZJD"/>
    <x v="2"/>
    <s v="Korea"/>
    <s v="BUSAN PORT AUTHORITY"/>
    <s v="Master Planning for BlockChain"/>
    <x v="5"/>
    <x v="1"/>
    <m/>
    <m/>
    <x v="0"/>
    <x v="10"/>
    <d v="2017-10-27T00:00:00"/>
    <s v="04/12/2017 03:56am"/>
    <x v="2"/>
    <d v="2017-10-27T00:00:00"/>
    <n v="300000"/>
    <n v="0.3"/>
    <n v="4"/>
    <s v="07/05/2017 02:47am"/>
    <s v="Stretch"/>
    <x v="0"/>
    <s v="Cognitive Process Transformation"/>
    <s v="CPR: Blockchain Consulting"/>
    <s v="CHANG HEE (Chang Hee) BANG"/>
    <s v="ACTINSIG:CLD&amp;COG: Transform processes w/ insights"/>
    <x v="0"/>
    <m/>
  </r>
  <r>
    <s v="ZE-ZZX48D2"/>
    <x v="2"/>
    <s v="Korea"/>
    <s v="KL.NET"/>
    <s v="Logistics Blockchain Pilot"/>
    <x v="5"/>
    <x v="1"/>
    <m/>
    <m/>
    <x v="1"/>
    <x v="10"/>
    <d v="2017-09-29T00:00:00"/>
    <s v="06/28/2017 01:41am"/>
    <x v="0"/>
    <d v="2017-09-29T00:00:00"/>
    <n v="300000"/>
    <n v="0.3"/>
    <n v="4"/>
    <s v="07/27/2017 01:23am"/>
    <s v="Stretch"/>
    <x v="0"/>
    <s v="Cognitive Process Transformation"/>
    <s v="CPR: Blockchain Consulting"/>
    <s v="YOO SHIN (Yoo Shin) YOON"/>
    <s v="ACTINSIG:CLD&amp;COG: Transform processes w/ insights"/>
    <x v="0"/>
    <m/>
  </r>
  <r>
    <s v="IM-PG5T35A"/>
    <x v="4"/>
    <s v="MEA"/>
    <s v="National Identity Management Commission"/>
    <s v="NIMC Blockchain Implementation"/>
    <x v="6"/>
    <x v="1"/>
    <m/>
    <m/>
    <x v="0"/>
    <x v="12"/>
    <d v="2017-12-29T00:00:00"/>
    <s v="07/24/2017 10:16am"/>
    <x v="2"/>
    <d v="2017-12-29T00:00:00"/>
    <n v="300000"/>
    <n v="0.3"/>
    <n v="6"/>
    <s v="08/03/2017 01:32am"/>
    <s v="Stretch"/>
    <x v="0"/>
    <s v="Cognitive Process Transformation"/>
    <s v="CPR: Blockchain Consulting"/>
    <s v="IBIRONKE R. (Ibironke) KIYOMI"/>
    <s v="ISA-BankFS08-Blockchain"/>
    <x v="0"/>
    <m/>
  </r>
  <r>
    <s v="UC-A6QD2LA"/>
    <x v="1"/>
    <s v="US Communica/CSI"/>
    <s v="TURNER"/>
    <s v="Turner Blockchain"/>
    <x v="3"/>
    <x v="1"/>
    <m/>
    <m/>
    <x v="0"/>
    <x v="9"/>
    <d v="2017-10-16T00:00:00"/>
    <s v="07/18/2017 12:28pm"/>
    <x v="2"/>
    <d v="2017-10-16T00:00:00"/>
    <n v="300000"/>
    <n v="0.3"/>
    <n v="12"/>
    <s v="08/03/2017 01:32am"/>
    <s v="Stretch"/>
    <x v="0"/>
    <s v="Cognitive Process Transformation"/>
    <s v="CPR: Blockchain Consulting"/>
    <s v="DIANA (Diana) BERMAN"/>
    <s v="ZBLKPOC:HW SP: Blockchain Proof of Concept"/>
    <x v="0"/>
    <m/>
  </r>
  <r>
    <s v="0O-DOIKGXI"/>
    <x v="1"/>
    <s v="US Distribution"/>
    <s v="MANPOWERGROUP INC."/>
    <s v="Blockchain for internal financial management"/>
    <x v="2"/>
    <x v="1"/>
    <m/>
    <m/>
    <x v="1"/>
    <x v="3"/>
    <d v="2017-09-29T00:00:00"/>
    <s v="01/30/2017 11:22am"/>
    <x v="2"/>
    <d v="2017-09-29T00:00:00"/>
    <n v="300000"/>
    <n v="0.3"/>
    <n v="12"/>
    <s v="08/03/2017 01:33am"/>
    <s v="Stretch"/>
    <x v="0"/>
    <s v="Cognitive Process Transformation"/>
    <s v="CPR: Blockchain Consulting"/>
    <s v="MARIA BELEN (Maria Belen) ROMERO STAJANO"/>
    <s v="ZBLKPOC:HW SP: Blockchain Proof of Concept"/>
    <x v="0"/>
    <m/>
  </r>
  <r>
    <s v="OS-TNW3UA4"/>
    <x v="1"/>
    <s v="US Distribution"/>
    <s v="ARCHER DANIELS MIDLAND CO"/>
    <s v="blockchain pilot"/>
    <x v="2"/>
    <x v="1"/>
    <m/>
    <m/>
    <x v="1"/>
    <x v="3"/>
    <d v="2017-09-29T00:00:00"/>
    <s v="02/24/2017 08:35am"/>
    <x v="2"/>
    <d v="2017-09-29T00:00:00"/>
    <n v="300000"/>
    <n v="0.3"/>
    <n v="3"/>
    <s v="08/03/2017 01:32am"/>
    <s v="Stretch"/>
    <x v="0"/>
    <s v="Cognitive Process Transformation"/>
    <s v="CPR: Blockchain Consulting"/>
    <s v="Jerry (Jerry) Lis"/>
    <s v="ZBLKPOC:HW SP: Blockchain Proof of Concept, ISA-CPGDS03-SmrtSupplyNtwks"/>
    <x v="0"/>
    <m/>
  </r>
  <r>
    <s v="QB-EFZY47Z"/>
    <x v="1"/>
    <s v="US Distribution"/>
    <s v="Follett Corporation"/>
    <s v="Blockchain for book counterfeit"/>
    <x v="2"/>
    <x v="1"/>
    <m/>
    <m/>
    <x v="1"/>
    <x v="3"/>
    <d v="2017-09-29T00:00:00"/>
    <s v="03/23/2017 04:29pm"/>
    <x v="2"/>
    <d v="2017-09-29T00:00:00"/>
    <n v="300000"/>
    <n v="0.3"/>
    <n v="12"/>
    <s v="06/15/2017 01:31am"/>
    <s v="Stretch"/>
    <x v="0"/>
    <s v="Cognitive Process Transformation"/>
    <s v="CPR: Blockchain Consulting"/>
    <s v="MARIA BELEN (Maria Belen) ROMERO STAJANO"/>
    <s v="ZBLKPOC:HW SP: Blockchain Proof of Concept"/>
    <x v="0"/>
    <m/>
  </r>
  <r>
    <s v="51-51Y3A2E"/>
    <x v="1"/>
    <s v="US Finance Service"/>
    <s v="WESTERN ASSET MANAGEMENT COMPANY"/>
    <s v="WAMCO - Blockchain"/>
    <x v="0"/>
    <x v="1"/>
    <m/>
    <m/>
    <x v="1"/>
    <x v="0"/>
    <d v="2017-09-29T00:00:00"/>
    <s v="05/29/2017 09:38pm"/>
    <x v="1"/>
    <d v="2017-09-29T00:00:00"/>
    <n v="300000"/>
    <n v="0.3"/>
    <n v="3"/>
    <s v="06/01/2017 01:32am"/>
    <s v="Stretch"/>
    <x v="0"/>
    <s v="Cognitive Process Transformation"/>
    <s v="CPR: Blockchain Consulting"/>
    <s v="SELIM A. (Selim) YAHIA"/>
    <s v="ISA-BankFS08-Blockchain"/>
    <x v="0"/>
    <m/>
  </r>
  <r>
    <s v="8G-5N16YK1"/>
    <x v="1"/>
    <s v="US Finance Service"/>
    <s v="MARSH &amp; MCLENNAN INC"/>
    <s v="Marsh Insurance - Blockchain MVP - UK Market Exchange"/>
    <x v="0"/>
    <x v="1"/>
    <m/>
    <m/>
    <x v="0"/>
    <x v="6"/>
    <d v="2017-10-28T00:00:00"/>
    <s v="07/30/2017 10:59pm"/>
    <x v="1"/>
    <d v="2017-10-28T00:00:00"/>
    <n v="300000"/>
    <n v="0.3"/>
    <n v="3"/>
    <s v="08/03/2017 01:32am"/>
    <s v="Stretch"/>
    <x v="0"/>
    <s v="Cognitive Process Transformation"/>
    <s v="CPR: Blockchain Consulting"/>
    <s v="Bart (Bart) Cant"/>
    <s v="ISA-BankFS08-Blockchain"/>
    <x v="0"/>
    <m/>
  </r>
  <r>
    <s v="X0-1XQDDT5"/>
    <x v="1"/>
    <s v="US Finance Service"/>
    <s v="EQUIFAX INC"/>
    <s v="Equifax - first Blockchain project"/>
    <x v="0"/>
    <x v="1"/>
    <m/>
    <m/>
    <x v="1"/>
    <x v="0"/>
    <d v="2017-09-29T00:00:00"/>
    <s v="04/18/2017 03:02pm"/>
    <x v="1"/>
    <d v="2017-09-29T00:00:00"/>
    <n v="300000"/>
    <n v="0.3"/>
    <n v="3"/>
    <s v="07/16/2017 05:53pm"/>
    <s v="Stretch"/>
    <x v="0"/>
    <s v="Cognitive Process Transformation"/>
    <s v="CPR: Blockchain Consulting"/>
    <s v="Bart (Bart) Cant"/>
    <s v="ISA-BankFS08-Blockchain"/>
    <x v="0"/>
    <m/>
  </r>
  <r>
    <s v="N2-77ZU4AC"/>
    <x v="1"/>
    <s v="US Public"/>
    <s v="ABBVIE INC"/>
    <s v="Blockchain POC for supply chain"/>
    <x v="6"/>
    <x v="1"/>
    <m/>
    <m/>
    <x v="0"/>
    <x v="11"/>
    <d v="2017-10-15T00:00:00"/>
    <s v="07/17/2017 08:31am"/>
    <x v="4"/>
    <d v="2017-10-15T00:00:00"/>
    <n v="300000"/>
    <n v="0.3"/>
    <n v="3"/>
    <s v="07/20/2017 01:32am"/>
    <s v="Stretch"/>
    <x v="0"/>
    <s v="Cognitive Process Transformation"/>
    <s v="CPR: Blockchain Consulting"/>
    <s v="MARK A. (Mark) TRESHOCK"/>
    <m/>
    <x v="0"/>
    <m/>
  </r>
  <r>
    <s v="70-09ZDAOA"/>
    <x v="1"/>
    <s v="US Public"/>
    <s v="ABBOTT LABORATORIES"/>
    <s v="Blockchain Pilot for Abbott"/>
    <x v="6"/>
    <x v="1"/>
    <m/>
    <m/>
    <x v="1"/>
    <x v="11"/>
    <d v="2017-08-15T00:00:00"/>
    <s v="03/08/2017 10:55am"/>
    <x v="1"/>
    <d v="2017-08-15T00:00:00"/>
    <n v="300000"/>
    <n v="0.3"/>
    <n v="2"/>
    <s v="07/03/2017 02:51pm"/>
    <s v="Key stretch"/>
    <x v="0"/>
    <s v="Cognitive Process Transformation"/>
    <s v="CPR: Blockchain Consulting"/>
    <s v="MARK A. (Mark) TRESHOCK"/>
    <m/>
    <x v="0"/>
    <m/>
  </r>
  <r>
    <s v="5Z-QI0YF56"/>
    <x v="1"/>
    <s v="US Public"/>
    <s v="BLUE CROSS &amp; BLUE SHIELD ASSOCIATION"/>
    <s v="Blockchain Garage for Blue Cross Association"/>
    <x v="6"/>
    <x v="1"/>
    <m/>
    <m/>
    <x v="0"/>
    <x v="11"/>
    <d v="2017-12-22T00:00:00"/>
    <s v="03/28/2017 11:16pm"/>
    <x v="2"/>
    <d v="2017-12-22T00:00:00"/>
    <n v="300000"/>
    <n v="0.3"/>
    <n v="12"/>
    <s v="07/21/2017 03:01pm"/>
    <s v="Stretch"/>
    <x v="0"/>
    <s v="Cognitive Process Transformation"/>
    <s v="CPR: Blockchain Consulting"/>
    <s v="Bao (Bao) Bui"/>
    <s v="CLOUD1:All Cloud Sales other than to Cloud SPs"/>
    <x v="0"/>
    <m/>
  </r>
  <r>
    <s v="KB-YVREBHV"/>
    <x v="1"/>
    <s v="US Public"/>
    <s v="ABBOTT LABORATORIES"/>
    <s v="Taulia supplier financing and working capital improvement combined with Blockchain - Resell Taulia Licenses"/>
    <x v="6"/>
    <x v="1"/>
    <m/>
    <m/>
    <x v="1"/>
    <x v="11"/>
    <d v="2017-09-15T00:00:00"/>
    <s v="03/24/2017 11:38am"/>
    <x v="1"/>
    <d v="2017-09-15T00:00:00"/>
    <n v="300000"/>
    <n v="0.3"/>
    <n v="12"/>
    <s v="06/28/2017 10:14am"/>
    <s v="Stretch"/>
    <x v="0"/>
    <s v="Cognitive Process Transformation"/>
    <s v="CPR: Finance Transformation / Advisory"/>
    <s v="BARBARA J. (Barbara) REIDNER"/>
    <s v="ISA-PharmPL90-EnterpriseModern"/>
    <x v="0"/>
    <m/>
  </r>
  <r>
    <s v="5I-83S10JW"/>
    <x v="0"/>
    <s v="BeNeLux"/>
    <s v="EDF LUMINUS"/>
    <s v="BlockChain EDF"/>
    <x v="3"/>
    <x v="1"/>
    <m/>
    <m/>
    <x v="0"/>
    <x v="8"/>
    <d v="2017-11-23T00:00:00"/>
    <s v="08/01/2017 09:46am"/>
    <x v="1"/>
    <d v="2017-11-23T00:00:00"/>
    <n v="300000"/>
    <n v="0.3"/>
    <n v="12"/>
    <s v="08/03/2017 01:33am"/>
    <s v="Stretch"/>
    <x v="0"/>
    <s v="Cognitive Process Transformation"/>
    <m/>
    <s v="Anne (ANNE) Vereecke"/>
    <s v="ISA-E&amp;UCS07CXEG-OmChanEngage"/>
    <x v="0"/>
    <m/>
  </r>
  <r>
    <s v="8O-GVRD83M"/>
    <x v="0"/>
    <s v="France"/>
    <s v="AUCHAN CENTRALE D ACHAT"/>
    <s v="démarrer un Projet Blockchain (EDI) Auchan Retail"/>
    <x v="2"/>
    <x v="1"/>
    <m/>
    <m/>
    <x v="0"/>
    <x v="3"/>
    <d v="2017-11-30T00:00:00"/>
    <s v="04/21/2017 04:11pm"/>
    <x v="1"/>
    <d v="2017-11-30T00:00:00"/>
    <n v="300000"/>
    <n v="0.3"/>
    <n v="12"/>
    <s v="04/27/2017 01:32am"/>
    <s v="Stretch"/>
    <x v="0"/>
    <s v="Cognitive Process Transformation"/>
    <m/>
    <s v="Lionel (LIONEL) Chambet"/>
    <s v="ISA-RetailDS15OMCM-OmChanCom"/>
    <x v="0"/>
    <m/>
  </r>
  <r>
    <s v="9U-RX46E5P"/>
    <x v="0"/>
    <s v="UKI"/>
    <s v="PADDY POWER PLC"/>
    <s v="Blockchain Opportunity with Colm O'Reilly and Shane sweeney"/>
    <x v="3"/>
    <x v="1"/>
    <m/>
    <m/>
    <x v="1"/>
    <x v="9"/>
    <d v="2017-08-01T00:00:00"/>
    <s v="05/03/2017 03:15am"/>
    <x v="1"/>
    <d v="2017-08-01T00:00:00"/>
    <n v="300000"/>
    <n v="0.3"/>
    <n v="12"/>
    <s v="05/04/2017 01:32am"/>
    <s v="Stretch"/>
    <x v="0"/>
    <s v="Cognitive Process Transformation"/>
    <m/>
    <s v="Patrick (PATRICK) Duffy"/>
    <m/>
    <x v="0"/>
    <m/>
  </r>
  <r>
    <s v="EB-H6C2ORQ"/>
    <x v="1"/>
    <s v="US Federal"/>
    <s v="US DEPT OF JUSTICE"/>
    <s v="FBI Blockchain"/>
    <x v="6"/>
    <x v="1"/>
    <m/>
    <m/>
    <x v="1"/>
    <x v="12"/>
    <d v="2017-09-29T00:00:00"/>
    <s v="02/10/2017 02:31pm"/>
    <x v="1"/>
    <d v="2017-09-29T00:00:00"/>
    <n v="300000"/>
    <n v="0.3"/>
    <n v="12"/>
    <s v="05/23/2017 09:54am"/>
    <s v="NIR"/>
    <x v="0"/>
    <s v="Cognitive Process Transformation"/>
    <m/>
    <s v="JARRETT E. (JARRETT) WALKER"/>
    <m/>
    <x v="0"/>
    <m/>
  </r>
  <r>
    <s v="UF-BTNHQRL"/>
    <x v="1"/>
    <s v="US Finance Service"/>
    <s v="SUNTRUST BANKS, INC."/>
    <s v="SunTrust BlockChain POC (Wholesale)"/>
    <x v="0"/>
    <x v="1"/>
    <m/>
    <m/>
    <x v="1"/>
    <x v="0"/>
    <d v="2017-08-11T00:00:00"/>
    <s v="04/25/2016 04:31pm"/>
    <x v="4"/>
    <d v="2017-08-11T00:00:00"/>
    <n v="300000"/>
    <n v="0.3"/>
    <n v="6"/>
    <s v="03/18/2017 06:44pm"/>
    <s v="NIR"/>
    <x v="0"/>
    <s v="Cloud Application Innovation"/>
    <m/>
    <s v="SHAWN A. (Shawn) DSOUZA"/>
    <s v="EMBCLOUD:GBS Embedded Cloud, ISA-BankFS14-FrntOfficeTransf"/>
    <x v="0"/>
    <m/>
  </r>
  <r>
    <s v="DI-8MHCA0P"/>
    <x v="2"/>
    <s v="ISA"/>
    <s v="THE KARUR VYSYA BANK LIMITED"/>
    <s v="ATM transaction settlement solution with blockchain (ATMIA Event)"/>
    <x v="4"/>
    <x v="1"/>
    <m/>
    <m/>
    <x v="0"/>
    <x v="0"/>
    <d v="2017-11-03T00:00:00"/>
    <s v="04/27/2017 07:25am"/>
    <x v="2"/>
    <d v="2017-11-03T00:00:00"/>
    <n v="300000"/>
    <n v="0.3"/>
    <n v="12"/>
    <s v="08/03/2017 01:32am"/>
    <s v="Stretch"/>
    <x v="2"/>
    <s v="Technology Support Services"/>
    <s v="6950-14S ATM and Branch Services Support Solutions"/>
    <s v="Gopalakrishnan (Gopalakrishnan) Kolathu"/>
    <s v="NONE:No code/solution involved"/>
    <x v="0"/>
    <m/>
  </r>
  <r>
    <s v="41-6KS3LLD"/>
    <x v="1"/>
    <s v="US Distribution"/>
    <s v="THE KROGER CO"/>
    <s v="Blockchain- DSD Shipment and Payment"/>
    <x v="2"/>
    <x v="1"/>
    <m/>
    <m/>
    <x v="1"/>
    <x v="3"/>
    <d v="2017-08-25T00:00:00"/>
    <s v="05/02/2017 10:59am"/>
    <x v="2"/>
    <d v="2017-08-25T00:00:00"/>
    <n v="300000"/>
    <n v="0.3"/>
    <n v="12"/>
    <s v="07/27/2017 01:32am"/>
    <s v="Key stretch"/>
    <x v="2"/>
    <s v="Infrastructure Services"/>
    <s v="6950-16G GTS MHAS Split for Commerce Managed Hosted"/>
    <s v="JENNA L. (Jenna) DONOGHUE"/>
    <s v="ZBLKPOC:HW SP: Blockchain Proof of Concept"/>
    <x v="0"/>
    <m/>
  </r>
  <r>
    <s v="5X-5W2FE22"/>
    <x v="1"/>
    <s v="US Distribution"/>
    <s v="THE KROGER CO"/>
    <s v="Blockchain- Diamond Traceability for Fred Meyer"/>
    <x v="2"/>
    <x v="1"/>
    <m/>
    <m/>
    <x v="1"/>
    <x v="3"/>
    <d v="2017-09-30T00:00:00"/>
    <s v="05/02/2017 11:09am"/>
    <x v="2"/>
    <d v="2017-09-30T00:00:00"/>
    <n v="300000"/>
    <n v="0.3"/>
    <n v="12"/>
    <s v="07/20/2017 01:32am"/>
    <s v="Key stretch"/>
    <x v="2"/>
    <s v="Infrastructure Services"/>
    <s v="6950-16G GTS MHAS Split for Commerce Managed Hosted"/>
    <s v="JENNA L. (Jenna) DONOGHUE"/>
    <s v="ZBLKLOCL:HW SP: zSystems Blockchain Local/On Prem."/>
    <x v="0"/>
    <m/>
  </r>
  <r>
    <s v="GS-1UV8RK3"/>
    <x v="0"/>
    <s v="Italy"/>
    <s v="BORSA ITALIANA"/>
    <s v="Blockchain Services - step 2"/>
    <x v="0"/>
    <x v="1"/>
    <m/>
    <m/>
    <x v="1"/>
    <x v="0"/>
    <d v="2017-09-15T00:00:00"/>
    <s v="02/28/2017 04:21am"/>
    <x v="2"/>
    <d v="2017-09-15T00:00:00"/>
    <n v="300000"/>
    <n v="0.3"/>
    <n v="12"/>
    <s v="04/06/2017 01:32am"/>
    <s v="Stretch"/>
    <x v="2"/>
    <s v="Infrastructure Services"/>
    <s v="6950-99F IBM MobileFirst Infrastructure Consulting Svcs"/>
    <s v="Celeste (CELESTE) Bonanno"/>
    <s v="ISA-999-NoSolutionSold"/>
    <x v="0"/>
    <m/>
  </r>
  <r>
    <s v="BO-ILQ5T29"/>
    <x v="6"/>
    <s v="GCG"/>
    <s v="HONG KONG INTERBANK CLEARING LIMITED"/>
    <s v="HKICL Linux One for Blockchain"/>
    <x v="0"/>
    <x v="1"/>
    <m/>
    <m/>
    <x v="1"/>
    <x v="0"/>
    <d v="2017-09-22T00:00:00"/>
    <s v="05/08/2017 06:00am"/>
    <x v="0"/>
    <d v="2017-09-22T00:00:00"/>
    <n v="300000"/>
    <n v="0.3"/>
    <n v="1"/>
    <s v="07/20/2017 01:32am"/>
    <s v="Key stretch"/>
    <x v="4"/>
    <s v="IBM Z"/>
    <s v="IBM LinuxONE Emperor"/>
    <s v="Catherine Ky (CATHERINE) Tsoi"/>
    <s v="BLKHSBN:HW SP: Blockchain High Sec Bus Netwk Blmix, ZBLKLOCL:HW SP: zSystems Blockchain Local/On Prem."/>
    <x v="0"/>
    <m/>
  </r>
  <r>
    <s v="MT-7BIV85W"/>
    <x v="2"/>
    <s v="Korea"/>
    <s v="SHINHAN FINANCIAL GROUP(SHFG)"/>
    <s v="[SHFG] Linuxone for Blockchain"/>
    <x v="0"/>
    <x v="1"/>
    <m/>
    <m/>
    <x v="0"/>
    <x v="0"/>
    <d v="2017-12-28T00:00:00"/>
    <s v="04/23/2017 01:52pm"/>
    <x v="2"/>
    <d v="2017-12-28T00:00:00"/>
    <n v="300000"/>
    <n v="0.3"/>
    <n v="1"/>
    <s v="07/13/2017 01:32am"/>
    <s v="NIR"/>
    <x v="4"/>
    <s v="IBM Z"/>
    <s v="IBM LinuxONE Emperor"/>
    <s v="Chang Hoi (CHANG HOI) Kim"/>
    <s v="PWR2CLD: HW SP: Power ModelC"/>
    <x v="0"/>
    <m/>
  </r>
  <r>
    <s v="OJ-IEB07FG"/>
    <x v="2"/>
    <s v="ASEAN"/>
    <s v="PACIFIC INTERNATIONAL LINES (PRIVATE) LIMITED"/>
    <s v="LinuxOne for Blockchain."/>
    <x v="2"/>
    <x v="1"/>
    <m/>
    <m/>
    <x v="0"/>
    <x v="7"/>
    <d v="2017-12-29T00:00:00"/>
    <s v="07/20/2017 09:44pm"/>
    <x v="2"/>
    <d v="2017-12-29T00:00:00"/>
    <n v="300000"/>
    <n v="0.3"/>
    <n v="1"/>
    <s v="07/27/2017 01:32am"/>
    <s v="Stretch"/>
    <x v="4"/>
    <s v="IBM Z"/>
    <s v="IBM LinuxONE Rockhopper"/>
    <s v="MICHAEL TOON HONG (Michael Toon Hong) TEAH ANG"/>
    <s v="OPENDB:Open Source Database for Linux on Power &amp; z"/>
    <x v="0"/>
    <m/>
  </r>
  <r>
    <s v="ZH-QIIZN6P"/>
    <x v="1"/>
    <s v="US Finance Service"/>
    <s v="THE BANK OF NEW YORK MELLON CORPORATION"/>
    <s v="BNYM Blockchain on prem"/>
    <x v="0"/>
    <x v="1"/>
    <m/>
    <m/>
    <x v="1"/>
    <x v="0"/>
    <d v="2017-09-30T00:00:00"/>
    <s v="10/14/2016 02:00pm"/>
    <x v="2"/>
    <d v="2017-09-30T00:00:00"/>
    <n v="300000"/>
    <n v="0.3"/>
    <n v="1"/>
    <s v="08/03/2017 01:32am"/>
    <s v="Stretch"/>
    <x v="4"/>
    <s v="IBM Z"/>
    <s v="IBM LinuxONE Rockhopper"/>
    <s v="Ellen (Ellen) Tackach"/>
    <s v="ZBLKLOCL:HW SP: zSystems Blockchain Local/On Prem."/>
    <x v="0"/>
    <m/>
  </r>
  <r>
    <s v="1W-HZWW37H"/>
    <x v="1"/>
    <s v="US Finance Service"/>
    <s v="AIG GLOBAL SERVICES INC"/>
    <s v="IFL for Blockchain"/>
    <x v="5"/>
    <x v="1"/>
    <m/>
    <m/>
    <x v="1"/>
    <x v="10"/>
    <d v="2017-09-22T00:00:00"/>
    <s v="10/20/2016 11:27am"/>
    <x v="2"/>
    <d v="2017-09-22T00:00:00"/>
    <n v="300000"/>
    <n v="0.3"/>
    <n v="1"/>
    <s v="05/11/2017 01:31am"/>
    <s v="Stretch"/>
    <x v="4"/>
    <s v="IBM Z"/>
    <s v="IBM Z Hardware - Other"/>
    <s v="Debora M. (Debbie) Vasa"/>
    <s v="ISA-T&amp;TDS25-LegacyTransf&amp;Cloud, NEWROUTE:New Routes opptys through ISVs &amp; SIs, ZBLKLOCL:HW SP: zSystems Blockchain Local/On Prem."/>
    <x v="0"/>
    <m/>
  </r>
  <r>
    <s v="9Y-LCJF50N"/>
    <x v="6"/>
    <s v="GCG"/>
    <s v="Guangzhou Development Zone big Data Management Bureau"/>
    <s v="GBS-blockchain"/>
    <x v="6"/>
    <x v="1"/>
    <m/>
    <m/>
    <x v="1"/>
    <x v="12"/>
    <d v="2017-09-27T00:00:00"/>
    <s v="07/20/2017 03:24am"/>
    <x v="2"/>
    <d v="2017-09-27T00:00:00"/>
    <n v="300000"/>
    <n v="0.3"/>
    <n v="1"/>
    <s v="08/03/2017 01:32am"/>
    <s v="Stretch"/>
    <x v="4"/>
    <s v="IBM Z"/>
    <s v="IBM Z z13 with Linux as Primary OS"/>
    <s v="XIAO YIN (XIAO YIN) KE"/>
    <s v="ISA-999-NoSolutionSold, ZBLKLOCL:HW SP: zSystems Blockchain Local/On Prem., ZBLKPOC:HW SP: Blockchain Proof of Concept"/>
    <x v="0"/>
    <m/>
  </r>
  <r>
    <s v="KV-UKIS6WN"/>
    <x v="1"/>
    <s v="US Industrial"/>
    <s v="EXXON MOBIL CORPORATION"/>
    <s v="zVM zLinux Mgmt tools for on-prem Blockchain"/>
    <x v="1"/>
    <x v="1"/>
    <m/>
    <m/>
    <x v="0"/>
    <x v="4"/>
    <d v="2017-11-30T00:00:00"/>
    <s v="05/26/2017 10:38am"/>
    <x v="1"/>
    <d v="2017-11-30T00:00:00"/>
    <n v="300000"/>
    <n v="0.3"/>
    <n v="1"/>
    <s v="06/01/2017 01:31am"/>
    <s v="Stretch"/>
    <x v="10"/>
    <s v="z Systems MW"/>
    <s v="Infrastructure Suite for z/VM and Linux"/>
    <s v="John R. (John) Canady"/>
    <s v="ZBLKLOCL:HW SP: zSystems Blockchain Local/On Prem."/>
    <x v="0"/>
    <m/>
  </r>
  <r>
    <s v="FA-EU0HEFJ"/>
    <x v="2"/>
    <s v="ISA"/>
    <s v="STATE BANK OF INDIA INFORMATION TECH DEPT"/>
    <s v="Blockchain Opportunity - State Bank of India"/>
    <x v="4"/>
    <x v="0"/>
    <s v="India"/>
    <s v="Involved, Trade Finance"/>
    <x v="1"/>
    <x v="0"/>
    <d v="2017-09-30T00:00:00"/>
    <s v="02/17/2017 06:16am"/>
    <x v="2"/>
    <d v="2017-09-30T00:00:00"/>
    <n v="300000"/>
    <n v="0.3"/>
    <n v="1"/>
    <s v="07/13/2017 01:32am"/>
    <s v="Key stretch"/>
    <x v="10"/>
    <s v="z Systems MW"/>
    <s v="Mainframe SW Services"/>
    <s v="SIDHARTHA (SIDHARTHA) BAHADUR"/>
    <s v="NONE:No code/solution involved"/>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2"/>
    <d v="2017-12-22T00:00:00"/>
    <n v="300000"/>
    <n v="0.3"/>
    <n v="12"/>
    <s v="07/06/2017 01:32am"/>
    <s v="NIR"/>
    <x v="11"/>
    <s v="Watson Commerce"/>
    <s v="WebSphere Commerce as a Service"/>
    <s v="DATA WITHHELD"/>
    <s v="ISA-999-NoSolutionSold"/>
    <x v="0"/>
    <m/>
  </r>
  <r>
    <s v="BN-U1Y0VED"/>
    <x v="1"/>
    <s v="US Distribution"/>
    <s v="TRAVELPORT LP"/>
    <s v="Blockchain"/>
    <x v="2"/>
    <x v="1"/>
    <m/>
    <m/>
    <x v="0"/>
    <x v="7"/>
    <d v="2017-12-15T00:00:00"/>
    <s v="06/24/2016 01:55pm"/>
    <x v="2"/>
    <d v="2017-12-15T00:00:00"/>
    <n v="300000"/>
    <n v="0.3"/>
    <n v="12"/>
    <s v="07/27/2017 01:32am"/>
    <s v="Stretch"/>
    <x v="5"/>
    <s v="Industry Platform"/>
    <s v="High Security Business Network"/>
    <s v="ELIZABETH J. (Elizabeth) POLLOCK"/>
    <s v="CLOUD1:All Cloud Sales other than to Cloud SPs"/>
    <x v="0"/>
    <m/>
  </r>
  <r>
    <s v="KP-EPBQG2R"/>
    <x v="1"/>
    <s v="US Finance Service"/>
    <s v="FANNIE MAE"/>
    <s v="Blockchain for Conduit"/>
    <x v="0"/>
    <x v="1"/>
    <m/>
    <m/>
    <x v="0"/>
    <x v="0"/>
    <d v="2017-12-22T00:00:00"/>
    <s v="07/10/2017 06:30pm"/>
    <x v="2"/>
    <d v="2017-12-22T00:00:00"/>
    <n v="300000"/>
    <n v="0.3"/>
    <n v="12"/>
    <s v="07/20/2017 01:32am"/>
    <s v="Stretch"/>
    <x v="5"/>
    <s v="Industry Platform"/>
    <s v="High Security Business Network"/>
    <s v="Heidi E. (Heidi) Gundlach"/>
    <s v="COGAPPS:CLD&amp;COG: Create cognitive applications"/>
    <x v="0"/>
    <m/>
  </r>
  <r>
    <s v="3V-DLW7FC5"/>
    <x v="0"/>
    <s v="France"/>
    <s v="EURO INFORMATION DEVELOPPEMENTS"/>
    <s v="Blockchain initiative"/>
    <x v="5"/>
    <x v="1"/>
    <m/>
    <m/>
    <x v="0"/>
    <x v="10"/>
    <d v="2017-12-29T00:00:00"/>
    <s v="05/09/2016 03:41am"/>
    <x v="2"/>
    <d v="2018-03-30T00:00:00"/>
    <n v="300000"/>
    <n v="0.3"/>
    <n v="12"/>
    <s v="07/20/2017 01:32am"/>
    <s v="NIR"/>
    <x v="5"/>
    <s v="Industry Platform"/>
    <s v="IBM Support for Hyperledger Fabric"/>
    <s v="Marc (MARC) Durand"/>
    <s v="ISA-BankFS08-Blockchain"/>
    <x v="0"/>
    <m/>
  </r>
  <r>
    <s v="OD-1BML8S3"/>
    <x v="0"/>
    <s v="France"/>
    <s v="AGCS (Allianz SE)"/>
    <s v="Blockchain for Allianz SE"/>
    <x v="0"/>
    <x v="1"/>
    <m/>
    <m/>
    <x v="0"/>
    <x v="6"/>
    <d v="2017-11-30T00:00:00"/>
    <s v="07/20/2017 12:03pm"/>
    <x v="1"/>
    <d v="2017-12-31T00:00:00"/>
    <n v="300000"/>
    <n v="0.3"/>
    <n v="12"/>
    <s v="07/27/2017 01:32am"/>
    <s v="Stretch"/>
    <x v="5"/>
    <s v="Industry Platform"/>
    <m/>
    <s v="DATA WITHHELD"/>
    <s v="ZBLKPOC:HW SP: Blockchain Proof of Concept"/>
    <x v="0"/>
    <m/>
  </r>
  <r>
    <s v="YF-0UFMOT7"/>
    <x v="1"/>
    <s v="US Public"/>
    <s v="AETNA INC"/>
    <s v="2Q17 -  Aetna - Blockchain,  determine where Blockchain could be employed with Navigator"/>
    <x v="0"/>
    <x v="1"/>
    <m/>
    <m/>
    <x v="0"/>
    <x v="6"/>
    <d v="2017-12-29T00:00:00"/>
    <s v="06/20/2017 04:48pm"/>
    <x v="2"/>
    <d v="2017-12-29T00:00:00"/>
    <n v="300000"/>
    <n v="0.3"/>
    <n v="12"/>
    <s v="07/06/2017 01:32am"/>
    <s v="NIR"/>
    <x v="12"/>
    <s v="Consumer Health"/>
    <s v="Block Chain for Health Care &amp; Life Sciences SW Services"/>
    <s v="MICHAEL D. (MICHAEL) CROWDER"/>
    <s v="NONE:No code/solution involved"/>
    <x v="0"/>
    <m/>
  </r>
  <r>
    <s v="SB-CGJ3C5A"/>
    <x v="0"/>
    <s v="UKI"/>
    <s v="LONDON STOCK EXCHANGE PLC"/>
    <s v="LSEG Blockchain PoC"/>
    <x v="0"/>
    <x v="0"/>
    <s v="US Garage &amp; IRL"/>
    <s v="Had a discussion with Paul Berry, the project team is currently using IRL staff from US and UK, they will engage CIC in future phases. IBM is providing staff support to build a BC solution driven by LSE."/>
    <x v="2"/>
    <x v="0"/>
    <d v="2017-05-05T00:00:00"/>
    <s v="01/12/2017 10:30am"/>
    <x v="6"/>
    <d v="2017-05-05T00:00:00"/>
    <n v="290000"/>
    <n v="0.28999999999999998"/>
    <n v="12"/>
    <s v="06/08/2017 05:59am"/>
    <s v="Won"/>
    <x v="0"/>
    <s v="Cognitive Process Transformation"/>
    <s v="CPR: Blockchain Consulting"/>
    <s v="Prashant (PRASHANT) Jobanputra"/>
    <s v="AGILE:Agile or Agility is a component of the solu, ISA-BankFS08-Blockchain, ZBLKPOC:HW SP: Blockchain Proof of Concept"/>
    <x v="0"/>
    <m/>
  </r>
  <r>
    <s v="GF-TSWTTXL"/>
    <x v="5"/>
    <s v="Japan"/>
    <s v="TOKYO STOCK EXCHANGE,INC.                                             "/>
    <s v="OTC清算システム海外展開 （上海 or 台湾）"/>
    <x v="0"/>
    <x v="1"/>
    <m/>
    <m/>
    <x v="0"/>
    <x v="0"/>
    <d v="2017-10-06T00:00:00"/>
    <d v="2017-07-17T00:00:00"/>
    <x v="1"/>
    <d v="2017-10-06T00:00:00"/>
    <n v="285714"/>
    <n v="0.28571399999999997"/>
    <n v="12"/>
    <d v="2017-07-20T00:00:00"/>
    <s v="Stretch"/>
    <x v="0"/>
    <s v="Cog Process Trnsfmtn"/>
    <s v="CPR: Blockchain Consulting"/>
    <s v="Mohri, Akihiko"/>
    <s v="EMBCLOUD"/>
    <x v="0"/>
    <m/>
  </r>
  <r>
    <s v="5J-SC31ZWW"/>
    <x v="5"/>
    <s v="Japan"/>
    <s v="MPHPT JOHOTSUSINSEISAK                                                "/>
    <s v="ブロックチェーン実証"/>
    <x v="6"/>
    <x v="1"/>
    <m/>
    <m/>
    <x v="1"/>
    <x v="12"/>
    <d v="2017-09-29T00:00:00"/>
    <d v="2017-06-21T00:00:00"/>
    <x v="2"/>
    <d v="2017-10-02T00:00:00"/>
    <n v="285714"/>
    <n v="0.28571399999999997"/>
    <n v="6"/>
    <d v="2017-07-20T00:00:00"/>
    <s v="Key stretch"/>
    <x v="0"/>
    <s v="Cog Process Trnsfmtn"/>
    <s v="CPR: Blockchain Consulting"/>
    <s v="Chiba, Akira"/>
    <s v="ASASERVC"/>
    <x v="0"/>
    <m/>
  </r>
  <r>
    <s v="W2-LXA28IA"/>
    <x v="5"/>
    <s v="Japan"/>
    <s v="SBI SECURITIES CO., LTD.                                              "/>
    <s v="ブロックチェーン　本格展開　開発"/>
    <x v="0"/>
    <x v="1"/>
    <m/>
    <m/>
    <x v="0"/>
    <x v="0"/>
    <d v="2017-11-30T00:00:00"/>
    <d v="2017-06-16T00:00:00"/>
    <x v="2"/>
    <d v="2017-11-30T00:00:00"/>
    <n v="285714"/>
    <n v="0.28571399999999997"/>
    <n v="5"/>
    <d v="2017-07-06T00:00:00"/>
    <s v="Stretch"/>
    <x v="0"/>
    <s v="Cog Process Trnsfmtn"/>
    <s v="CPR: Blockchain Consulting"/>
    <s v="Shinozaki, Akiko"/>
    <s v="ASASERVC, BLUEMIXX, EMBCLOUD"/>
    <x v="0"/>
    <m/>
  </r>
  <r>
    <s v="NL-EYYP4QW"/>
    <x v="5"/>
    <s v="Japan"/>
    <s v="SBI SUMISHIN NET BANK, LTD.                                           "/>
    <s v="住宅ローンeSCOFI"/>
    <x v="0"/>
    <x v="1"/>
    <m/>
    <m/>
    <x v="1"/>
    <x v="0"/>
    <d v="2017-09-29T00:00:00"/>
    <d v="2017-06-19T00:00:00"/>
    <x v="0"/>
    <d v="2017-09-29T00:00:00"/>
    <n v="285714"/>
    <n v="0.28571399999999997"/>
    <n v="6"/>
    <d v="2017-06-19T00:00:00"/>
    <s v="Key stretch"/>
    <x v="0"/>
    <s v="Cog Process Trnsfmtn"/>
    <s v="CPR: Blockchain Consulting"/>
    <s v="Matsuki, Kenichi"/>
    <s v="ASASERVC"/>
    <x v="0"/>
    <m/>
  </r>
  <r>
    <s v="X7-VW6I9VT"/>
    <x v="5"/>
    <s v="Japan"/>
    <s v="DATA WITHHELD"/>
    <s v="DATA WITHHELD"/>
    <x v="7"/>
    <x v="1"/>
    <m/>
    <m/>
    <x v="0"/>
    <x v="13"/>
    <d v="2017-12-29T00:00:00"/>
    <s v="10/27/2016 06:27am"/>
    <x v="2"/>
    <d v="2017-12-29T00:00:00"/>
    <n v="285714"/>
    <n v="0.28571399999999997"/>
    <n v="12"/>
    <s v="07/27/2017 01:32am"/>
    <s v="NIR"/>
    <x v="0"/>
    <s v="Cloud Application Innovation"/>
    <s v="CAI App Migration &amp; Modernization - Private no-Cloud"/>
    <s v="Takashi (TAKASHI) Amino"/>
    <s v="ZBLKPOC:HW SP: Blockchain Proof of Concept"/>
    <x v="0"/>
    <m/>
  </r>
  <r>
    <s v="KN-4AH5BHL"/>
    <x v="5"/>
    <s v="Japan"/>
    <s v="PANASONIC CORPORATION"/>
    <s v="PISC Block chain"/>
    <x v="1"/>
    <x v="1"/>
    <m/>
    <m/>
    <x v="0"/>
    <x v="5"/>
    <d v="2017-11-24T00:00:00"/>
    <s v="11/30/2016 03:23am"/>
    <x v="2"/>
    <d v="2017-11-24T00:00:00"/>
    <n v="285714"/>
    <n v="0.28571399999999997"/>
    <n v="12"/>
    <s v="07/27/2017 01:32am"/>
    <s v="Stretch"/>
    <x v="0"/>
    <s v="Cloud Application Innovation"/>
    <s v="CAI BDS Business Transformation -Decision Science"/>
    <s v="Satoshi (SATOSHI) Yoshimoto"/>
    <s v="EMBAPPLE:GBS Mobile First Alliance"/>
    <x v="0"/>
    <m/>
  </r>
  <r>
    <s v="LW-JNI38N9"/>
    <x v="5"/>
    <s v="Japan"/>
    <s v="MPHPT JOHOTSUSINSEISAK"/>
    <s v="総_国戦_H29_Block chain実証"/>
    <x v="6"/>
    <x v="1"/>
    <m/>
    <m/>
    <x v="0"/>
    <x v="12"/>
    <d v="2017-12-29T00:00:00"/>
    <s v="06/11/2017 11:57pm"/>
    <x v="2"/>
    <d v="2017-12-29T00:00:00"/>
    <n v="285714"/>
    <n v="0.28571399999999997"/>
    <n v="12"/>
    <s v="08/03/2017 01:32am"/>
    <s v="NIR"/>
    <x v="0"/>
    <s v="Cloud Application Innovation"/>
    <s v="CAI Digital Operations - AMS"/>
    <s v="Ayako (AYAKO) Horibe"/>
    <s v="EMBANLYT:GBS Embedded Analytics"/>
    <x v="0"/>
    <m/>
  </r>
  <r>
    <s v="B0-LBNTZE0"/>
    <x v="5"/>
    <s v="Japan"/>
    <s v="TOYOTA COMMUNICATION SYSTEMS CO.,LTD."/>
    <s v="3Q17 CCSA TMC Blockchain 構想検討"/>
    <x v="1"/>
    <x v="1"/>
    <m/>
    <m/>
    <x v="0"/>
    <x v="1"/>
    <d v="2017-12-22T00:00:00"/>
    <s v="03/29/2017 12:33am"/>
    <x v="1"/>
    <d v="2017-12-22T00:00:00"/>
    <n v="285714"/>
    <n v="0.28571399999999997"/>
    <n v="12"/>
    <s v="08/03/2017 01:33am"/>
    <s v="Stretch"/>
    <x v="0"/>
    <s v="Cognitive Process Transformation"/>
    <s v="CPR: Blockchain Consulting"/>
    <s v="Takeshi (TAKESHI) Ito"/>
    <s v="ISA-AutoIS70CVC-CognitiveComm"/>
    <x v="0"/>
    <m/>
  </r>
  <r>
    <s v="HV-93FICI0"/>
    <x v="5"/>
    <s v="Japan"/>
    <s v="HOKKAIDO BANK, LTD., THE"/>
    <s v="BlockChain 追加参加"/>
    <x v="0"/>
    <x v="1"/>
    <m/>
    <m/>
    <x v="0"/>
    <x v="0"/>
    <d v="2017-10-27T00:00:00"/>
    <s v="03/01/2017 07:00pm"/>
    <x v="2"/>
    <d v="2017-10-27T00:00:00"/>
    <n v="285714"/>
    <n v="0.28571399999999997"/>
    <n v="6"/>
    <s v="07/06/2017 01:32am"/>
    <s v="Stretch"/>
    <x v="0"/>
    <s v="Cognitive Process Transformation"/>
    <s v="CPR: Blockchain Consulting"/>
    <s v="Akio (AKIO) Koike"/>
    <s v="ASASERVC:Cloud Business Solution (CBS), EMBCLOUD:GBS Embedded Cloud, ISA-BankInsFS09SEC-Security"/>
    <x v="0"/>
    <m/>
  </r>
  <r>
    <s v="NM-LFODAQ1"/>
    <x v="5"/>
    <s v="Japan"/>
    <s v="NITTO DENKO CORPORATION"/>
    <s v="Blockchain 検証"/>
    <x v="1"/>
    <x v="1"/>
    <m/>
    <m/>
    <x v="0"/>
    <x v="2"/>
    <d v="2017-12-15T00:00:00"/>
    <s v="06/14/2017 06:12am"/>
    <x v="2"/>
    <d v="2017-12-15T00:00:00"/>
    <n v="285714"/>
    <n v="0.28571399999999997"/>
    <n v="4"/>
    <s v="07/12/2017 12:40am"/>
    <s v="NIR"/>
    <x v="0"/>
    <s v="Cognitive Process Transformation"/>
    <s v="CPR: Blockchain Consulting"/>
    <s v="Shigefumi (SHIGEFUMI) Yamaguchi"/>
    <s v="ISA-999-NoSolutionSold"/>
    <x v="0"/>
    <m/>
  </r>
  <r>
    <s v="O9-LMYII4E"/>
    <x v="5"/>
    <s v="Japan"/>
    <s v="DENSO CORPORATION"/>
    <s v="DENSO ADAS Blockchain business Cloud platform"/>
    <x v="1"/>
    <x v="0"/>
    <s v="Japan"/>
    <s v="This opp is related to top and broader Denso-IBM Innovation-as-a-Service partnership.  This opportunity is parked currently and will depend on success of other opportunity (OE-1HQHHUC is the opportunity that is in limelight &amp; high focus with customer)"/>
    <x v="0"/>
    <x v="1"/>
    <d v="2017-10-27T00:00:00"/>
    <s v="03/05/2017 06:41am"/>
    <x v="2"/>
    <d v="2017-10-27T00:00:00"/>
    <n v="285714"/>
    <n v="0.28571399999999997"/>
    <n v="12"/>
    <s v="07/20/2017 01:32am"/>
    <s v="Stretch"/>
    <x v="2"/>
    <s v="Infrastructure Services"/>
    <s v="6950-16G GTS MHAS Split for Commerce Managed Hosted"/>
    <s v="Nobuaki (NOBUAKI) Sugihara"/>
    <s v="ISA-AutoIS04CEXE-CusExpAnalEng"/>
    <x v="0"/>
    <m/>
  </r>
  <r>
    <s v="X9-EPAG56W"/>
    <x v="1"/>
    <s v="US Finance Service"/>
    <s v="NORTHERN TRUST"/>
    <s v="PE Blockchain - Post MVP support - PCR 3"/>
    <x v="0"/>
    <x v="1"/>
    <m/>
    <m/>
    <x v="1"/>
    <x v="0"/>
    <d v="2017-07-06T00:00:00"/>
    <s v="06/04/2017 02:45pm"/>
    <x v="6"/>
    <d v="2017-07-07T00:00:00"/>
    <n v="279705"/>
    <n v="0.27970499999999998"/>
    <n v="1"/>
    <s v="07/13/2017 01:32am"/>
    <s v="Won"/>
    <x v="0"/>
    <s v="Cognitive Process Transformation"/>
    <s v="CPR: Blockchain Consulting"/>
    <s v="Brian C. (Brian) Anderson"/>
    <s v="EMBCLOUD:GBS Embedded Cloud, ISA-BankFMFS03AGIL-E2EDigit"/>
    <x v="0"/>
    <m/>
  </r>
  <r>
    <s v="LK-V6N88FH"/>
    <x v="0"/>
    <s v="BeNeLux"/>
    <s v="Tennet TSO                                                            "/>
    <s v="Digital Transformation consultancy"/>
    <x v="3"/>
    <x v="1"/>
    <m/>
    <m/>
    <x v="2"/>
    <x v="8"/>
    <d v="2017-04-20T00:00:00"/>
    <d v="2017-02-24T00:00:00"/>
    <x v="6"/>
    <d v="2017-04-20T00:00:00"/>
    <n v="275000"/>
    <n v="0.27499999999999997"/>
    <n v="9"/>
    <d v="2017-06-30T00:00:00"/>
    <s v="Won"/>
    <x v="0"/>
    <s v="Cog Process Trnsfmtn"/>
    <s v="CPR: Blockchain Consulting"/>
    <s v="Boon, J M (Hanny)"/>
    <s v="EMBMOBLE"/>
    <x v="0"/>
    <m/>
  </r>
  <r>
    <s v="NN-FU1QZOY"/>
    <x v="1"/>
    <s v="US Public"/>
    <s v="J &amp; J PRODUCTION"/>
    <s v="Blockchain MVP"/>
    <x v="6"/>
    <x v="1"/>
    <m/>
    <m/>
    <x v="1"/>
    <x v="11"/>
    <d v="2017-09-29T00:00:00"/>
    <s v="08/02/2017 05:18pm"/>
    <x v="1"/>
    <d v="2017-09-29T00:00:00"/>
    <n v="270000"/>
    <n v="0.26999999999999996"/>
    <n v="12"/>
    <s v="08/03/2017 01:32am"/>
    <s v="Stretch"/>
    <x v="3"/>
    <s v="Cloud Developer Service"/>
    <s v="IBM Bluemix Garage - MVP"/>
    <s v="ALEX (Alex) GRILLAKIS"/>
    <s v="NONE:No code/solution involved"/>
    <x v="0"/>
    <m/>
  </r>
  <r>
    <s v="OY-LB28M6U"/>
    <x v="0"/>
    <s v="DACH"/>
    <s v="ZF Friedrichshafen AG                                                 "/>
    <s v="ZF Car e-Wallet Collaboration Agreement"/>
    <x v="1"/>
    <x v="1"/>
    <m/>
    <m/>
    <x v="1"/>
    <x v="1"/>
    <d v="2017-09-22T00:00:00"/>
    <d v="2017-06-27T00:00:00"/>
    <x v="2"/>
    <d v="2017-09-22T00:00:00"/>
    <n v="270000"/>
    <n v="0.26999999999999996"/>
    <n v="7"/>
    <d v="2017-07-28T00:00:00"/>
    <s v="Key stretch"/>
    <x v="0"/>
    <s v="Cog Process Trnsfmtn"/>
    <s v="CPR: Blockchain Consulting"/>
    <s v="Hiemsch, Carsten"/>
    <m/>
    <x v="0"/>
    <m/>
  </r>
  <r>
    <s v="CV-7LJLHLB"/>
    <x v="1"/>
    <s v="Canada"/>
    <s v="BANK OF NOVA SCOTIA, THE"/>
    <s v="Blockchain - High Security Business Network as a Cloud Managed Service - Stage I"/>
    <x v="0"/>
    <x v="1"/>
    <m/>
    <m/>
    <x v="0"/>
    <x v="0"/>
    <d v="2017-10-16T00:00:00"/>
    <s v="04/19/2017 09:06am"/>
    <x v="1"/>
    <d v="2017-10-16T00:00:00"/>
    <n v="266668"/>
    <n v="0.26666799999999996"/>
    <n v="12"/>
    <s v="04/20/2017 01:32am"/>
    <s v="NIR"/>
    <x v="2"/>
    <s v="Infrastructure Services"/>
    <m/>
    <s v="David (DAVID) Spisak"/>
    <s v="NONE:No code/solution involved"/>
    <x v="0"/>
    <m/>
  </r>
  <r>
    <s v="PB-V4Z49WU"/>
    <x v="1"/>
    <s v="US Finance Service"/>
    <s v="CITIGROUP TECHNOLOGY"/>
    <s v="Citi Blockchain MVP"/>
    <x v="0"/>
    <x v="0"/>
    <s v="Halifax"/>
    <s v="Supply Chain PoC using Halifax "/>
    <x v="2"/>
    <x v="0"/>
    <d v="2017-05-19T00:00:00"/>
    <s v="01/13/2017 09:44am"/>
    <x v="6"/>
    <d v="2017-05-30T00:00:00"/>
    <n v="262660"/>
    <n v="0.26266"/>
    <n v="12"/>
    <s v="05/25/2017 01:32am"/>
    <s v="Won"/>
    <x v="3"/>
    <s v="Cloud Developer Service"/>
    <s v="IBM Bluemix Garage - MVP"/>
    <s v="ALEX (Alex) GRILLAKIS"/>
    <s v="NONE:No code/solution involved"/>
    <x v="0"/>
    <m/>
  </r>
  <r>
    <s v="92-OZT4E31"/>
    <x v="2"/>
    <s v="ASEAN"/>
    <s v="THE BANK OF TOKYO-MITSUBISHI UFJ, LTD. SINGAPORE BRANCH"/>
    <s v="BTMU Blockchain PoC Phase 4"/>
    <x v="0"/>
    <x v="1"/>
    <m/>
    <m/>
    <x v="1"/>
    <x v="0"/>
    <d v="2017-08-31T00:00:00"/>
    <s v="07/04/2017 03:35am"/>
    <x v="0"/>
    <d v="2017-08-31T00:00:00"/>
    <n v="262000"/>
    <n v="0.26200000000000001"/>
    <n v="5"/>
    <s v="08/03/2017 01:32am"/>
    <s v="Key stretch"/>
    <x v="0"/>
    <s v="Cognitive Process Transformation"/>
    <s v="CPR: Blockchain Consulting"/>
    <s v="DAVID BOON WAH (David Boon Wah) LIM"/>
    <s v="ISA-BankFMFS03-BackOfficeOps"/>
    <x v="0"/>
    <m/>
  </r>
  <r>
    <s v="26-XWUPA5L"/>
    <x v="0"/>
    <s v="DACH"/>
    <s v="Continental Automotive GmbH"/>
    <s v="BLOCKCHAIN for Continental CVAM"/>
    <x v="1"/>
    <x v="1"/>
    <m/>
    <m/>
    <x v="0"/>
    <x v="1"/>
    <d v="2017-12-15T00:00:00"/>
    <s v="11/17/2016 10:11am"/>
    <x v="4"/>
    <d v="2017-12-15T00:00:00"/>
    <n v="260000"/>
    <n v="0.26"/>
    <n v="12"/>
    <s v="03/18/2017 07:10pm"/>
    <s v="NIR"/>
    <x v="8"/>
    <s v="Watson Services"/>
    <s v="Watson POC Services (Formerly CVA)"/>
    <s v="DATA WITHHELD"/>
    <m/>
    <x v="0"/>
    <m/>
  </r>
  <r>
    <s v="N1-DASM8Z6"/>
    <x v="1"/>
    <s v="US Federal"/>
    <s v="DOD - AIR FORCE EAST"/>
    <s v="AFSPC BlockChain for Network Mgt"/>
    <x v="6"/>
    <x v="1"/>
    <m/>
    <m/>
    <x v="1"/>
    <x v="12"/>
    <d v="2017-09-25T00:00:00"/>
    <s v="06/22/2017 07:48am"/>
    <x v="2"/>
    <d v="2017-09-25T00:00:00"/>
    <n v="259000"/>
    <n v="0.25900000000000001"/>
    <n v="12"/>
    <s v="07/06/2017 01:32am"/>
    <s v="NIR"/>
    <x v="3"/>
    <s v="Hybrid Integration"/>
    <s v="API Connect SaaS"/>
    <s v="Rick N. (Rick) Somra"/>
    <s v="ZBLKPOC:HW SP: Blockchain Proof of Concept"/>
    <x v="0"/>
    <m/>
  </r>
  <r>
    <s v="42-A5ON022"/>
    <x v="5"/>
    <s v="Japan"/>
    <s v="BANK OF IWATE, LTD., THE"/>
    <s v="Blockchain 本番開発"/>
    <x v="0"/>
    <x v="1"/>
    <m/>
    <m/>
    <x v="1"/>
    <x v="0"/>
    <d v="2017-08-30T00:00:00"/>
    <s v="02/06/2017 10:06am"/>
    <x v="0"/>
    <d v="2017-09-11T00:00:00"/>
    <n v="257143"/>
    <n v="0.25714300000000001"/>
    <n v="6"/>
    <s v="08/03/2017 01:32am"/>
    <s v="At Risk"/>
    <x v="0"/>
    <s v="Cognitive Process Transformation"/>
    <s v="CPR: Blockchain Consulting"/>
    <s v="Akio (AKIO) Koike"/>
    <s v="ASASERVC:Cloud Business Solution (CBS), BLUEMIXX:GBS Bluemix Custom Application Services, ISA-BankFS08-Blockchain"/>
    <x v="0"/>
    <m/>
  </r>
  <r>
    <s v="QT-AUYXMX5"/>
    <x v="1"/>
    <s v="US Public"/>
    <s v="CARECENTRIX INC"/>
    <s v="Blockchain"/>
    <x v="6"/>
    <x v="1"/>
    <m/>
    <m/>
    <x v="0"/>
    <x v="11"/>
    <d v="2017-12-28T00:00:00"/>
    <s v="01/13/2017 12:59pm"/>
    <x v="2"/>
    <d v="2017-12-28T00:00:00"/>
    <n v="252000"/>
    <n v="0.252"/>
    <n v="1"/>
    <s v="07/06/2017 01:32am"/>
    <s v="NIR"/>
    <x v="3"/>
    <s v="Cloud Developer Service"/>
    <s v="Bluemix Public Subscription"/>
    <s v="DANIEL M. (Dan) COTTRELL"/>
    <s v="NONE:No code/solution involved"/>
    <x v="0"/>
    <m/>
  </r>
  <r>
    <s v="06-G9J2BEO"/>
    <x v="0"/>
    <s v="DACH"/>
    <s v="Lantal Textiles"/>
    <s v="SEF - 2017 - Blockchain Infos"/>
    <x v="1"/>
    <x v="1"/>
    <m/>
    <m/>
    <x v="1"/>
    <x v="2"/>
    <d v="2017-09-07T00:00:00"/>
    <s v="06/09/2017 07:58am"/>
    <x v="1"/>
    <d v="2017-09-07T00:00:00"/>
    <n v="251000"/>
    <n v="0.251"/>
    <n v="12"/>
    <s v="06/15/2017 01:32am"/>
    <s v="Stretch"/>
    <x v="0"/>
    <s v="Cognitive Process Transformation"/>
    <s v="CPR: Blockchain Consulting"/>
    <s v="DATA WITHHELD"/>
    <s v="ISA-999-NoSolutionSold"/>
    <x v="0"/>
    <m/>
  </r>
  <r>
    <s v="A2-98KURA1"/>
    <x v="0"/>
    <s v="DACH"/>
    <s v="ZURICH INSURANCE GROUP AG"/>
    <s v="SEF 2017 - Blockchain"/>
    <x v="0"/>
    <x v="1"/>
    <m/>
    <m/>
    <x v="0"/>
    <x v="6"/>
    <d v="2017-11-29T00:00:00"/>
    <s v="06/08/2017 07:12am"/>
    <x v="1"/>
    <d v="2017-11-29T00:00:00"/>
    <n v="251000"/>
    <n v="0.251"/>
    <n v="12"/>
    <s v="07/11/2017 06:59am"/>
    <s v="Stretch"/>
    <x v="0"/>
    <s v="Cognitive Process Transformation"/>
    <s v="CPR: Blockchain Consulting"/>
    <s v="DATA WITHHELD"/>
    <s v="ISA-999-NoSolutionSold"/>
    <x v="0"/>
    <m/>
  </r>
  <r>
    <s v="E9-UH1B4JU"/>
    <x v="0"/>
    <s v="DACH"/>
    <s v="Basellandschaftliche Kantonalbank"/>
    <s v="SEF 2017 - Blockchain"/>
    <x v="0"/>
    <x v="1"/>
    <m/>
    <m/>
    <x v="1"/>
    <x v="0"/>
    <d v="2017-09-07T00:00:00"/>
    <s v="06/09/2017 05:41am"/>
    <x v="1"/>
    <d v="2017-09-07T00:00:00"/>
    <n v="251000"/>
    <n v="0.251"/>
    <n v="12"/>
    <s v="07/31/2017 11:20am"/>
    <s v="Stretch"/>
    <x v="0"/>
    <s v="Cognitive Process Transformation"/>
    <s v="CPR: Blockchain Consulting"/>
    <s v="DATA WITHHELD"/>
    <s v="ISA-999-NoSolutionSold"/>
    <x v="0"/>
    <m/>
  </r>
  <r>
    <s v="K6-VCHODRE"/>
    <x v="0"/>
    <s v="DACH"/>
    <s v="Kube &amp; Kubenz Internationale Speditions-und Logistik-gesellschaft mbH &amp; Co. KG"/>
    <s v="CeBIT17-Global Business Services-Cognitive Supply Chain Lösungen und Trade Blockchains, wie ein mittelständiges Unternehmen Zugriff zu solchen Lösungen bekommen könnte.-000-medium (SS3)"/>
    <x v="2"/>
    <x v="1"/>
    <m/>
    <m/>
    <x v="1"/>
    <x v="7"/>
    <d v="2017-09-22T00:00:00"/>
    <s v="03/24/2017 10:55am"/>
    <x v="1"/>
    <d v="2017-09-22T00:00:00"/>
    <n v="251000"/>
    <n v="0.251"/>
    <n v="12"/>
    <s v="03/30/2017 01:32am"/>
    <s v="NIR"/>
    <x v="0"/>
    <s v="Cognitive Process Transformation"/>
    <m/>
    <s v="DATA WITHHELD"/>
    <s v="ISA-999-NoSolutionSold"/>
    <x v="0"/>
    <m/>
  </r>
  <r>
    <s v="FH-IEEZ942"/>
    <x v="1"/>
    <s v="US Public"/>
    <s v="NOVARTIS PHARMACEUTICALS CORPORATION"/>
    <s v="APIs / Gateways / Process innovation for B2B and B2 Patient - (potential for Blockchain)"/>
    <x v="6"/>
    <x v="1"/>
    <m/>
    <m/>
    <x v="0"/>
    <x v="11"/>
    <d v="2017-10-22T00:00:00"/>
    <s v="07/24/2017 03:56pm"/>
    <x v="2"/>
    <d v="2017-10-22T00:00:00"/>
    <n v="250777"/>
    <n v="0.25077699999999997"/>
    <n v="1"/>
    <s v="08/03/2017 01:32am"/>
    <s v="Stretch"/>
    <x v="3"/>
    <s v="Hybrid Integration"/>
    <s v="WebSphere DataPower XML Security Gateway XS40 (Yellow)"/>
    <s v="Thomas J. (Tom) Staugaitis"/>
    <s v="ISA-999-NoSolutionSold"/>
    <x v="0"/>
    <m/>
  </r>
  <r>
    <s v="GX-ADEH6UF"/>
    <x v="0"/>
    <s v="DACH"/>
    <s v="SupplyOn AG"/>
    <s v="Blockchain Project at SupplyOn"/>
    <x v="1"/>
    <x v="1"/>
    <m/>
    <m/>
    <x v="0"/>
    <x v="5"/>
    <d v="2017-10-20T00:00:00"/>
    <s v="12/14/2016 10:44am"/>
    <x v="1"/>
    <d v="2017-10-20T00:00:00"/>
    <n v="250000"/>
    <n v="0.25"/>
    <n v="12"/>
    <s v="05/20/2017 08:52pm"/>
    <s v="Stretch"/>
    <x v="9"/>
    <s v="Analytics Platform"/>
    <m/>
    <s v="DATA WITHHELD"/>
    <m/>
    <x v="0"/>
    <m/>
  </r>
  <r>
    <s v="GX-RJE7CBU"/>
    <x v="0"/>
    <s v="Nordic"/>
    <s v="Scio+"/>
    <s v="Bluemix and Blockchain"/>
    <x v="2"/>
    <x v="1"/>
    <m/>
    <m/>
    <x v="1"/>
    <x v="3"/>
    <d v="2017-09-10T00:00:00"/>
    <s v="06/12/2017 10:18am"/>
    <x v="1"/>
    <d v="2017-09-10T00:00:00"/>
    <n v="250000"/>
    <n v="0.25"/>
    <n v="12"/>
    <s v="06/15/2017 01:32am"/>
    <s v="NIR"/>
    <x v="3"/>
    <s v="Cloud Developer Service"/>
    <s v="Bluemix Public Subscription"/>
    <s v="John (John) Ludvigsen"/>
    <s v="ISA-999-NoSolutionSold"/>
    <x v="0"/>
    <m/>
  </r>
  <r>
    <s v="PW-MHSLJWM"/>
    <x v="0"/>
    <s v="Nordic"/>
    <s v="SKOV A/S. GLYNGøRE"/>
    <s v="Bluemix and Blockchain"/>
    <x v="1"/>
    <x v="1"/>
    <m/>
    <m/>
    <x v="1"/>
    <x v="5"/>
    <d v="2017-09-10T00:00:00"/>
    <s v="06/12/2017 10:15am"/>
    <x v="1"/>
    <d v="2017-09-10T00:00:00"/>
    <n v="250000"/>
    <n v="0.25"/>
    <n v="12"/>
    <s v="06/15/2017 01:32am"/>
    <s v="NIR"/>
    <x v="3"/>
    <s v="Cloud Developer Service"/>
    <s v="Bluemix Public Subscription"/>
    <s v="John (John) Ludvigsen"/>
    <s v="ISA-999-NoSolutionSold"/>
    <x v="0"/>
    <m/>
  </r>
  <r>
    <s v="W6-S2HGZFG"/>
    <x v="1"/>
    <s v="US Public"/>
    <s v="HIGHMARK INC"/>
    <s v="Bluemix Garage for Blockchain"/>
    <x v="6"/>
    <x v="1"/>
    <m/>
    <m/>
    <x v="1"/>
    <x v="11"/>
    <d v="2017-09-28T00:00:00"/>
    <s v="05/09/2017 02:58pm"/>
    <x v="2"/>
    <d v="2017-09-28T00:00:00"/>
    <n v="250000"/>
    <n v="0.25"/>
    <n v="12"/>
    <s v="06/29/2017 01:32am"/>
    <s v="Stretch"/>
    <x v="3"/>
    <s v="Cloud Developer Service"/>
    <s v="IBM Bluemix Garage - Design Thinking"/>
    <s v="Mohammad (Mohammad) Ahmed"/>
    <s v="DEVCNAPP:CLD&amp;COG: Develop cloud native apps"/>
    <x v="0"/>
    <m/>
  </r>
  <r>
    <s v="DM-OFHQVUP"/>
    <x v="2"/>
    <s v="ASEAN"/>
    <s v="OVERSEA-CHINESE BANKING CORPORATION LIMITED"/>
    <s v="Blockchain for Trade Finance"/>
    <x v="0"/>
    <x v="1"/>
    <m/>
    <m/>
    <x v="0"/>
    <x v="0"/>
    <d v="2017-12-22T00:00:00"/>
    <s v="03/30/2017 04:19am"/>
    <x v="2"/>
    <d v="2017-12-22T00:00:00"/>
    <n v="250000"/>
    <n v="0.25"/>
    <n v="12"/>
    <s v="07/06/2017 01:33am"/>
    <s v="Stretch"/>
    <x v="3"/>
    <s v="Cloud Developer Service"/>
    <s v="IBM Bluemix Garage - MVP"/>
    <s v="CALVIN LING PING (Calvin) SOH"/>
    <s v="ISA-BankFS08-Blockchain"/>
    <x v="0"/>
    <m/>
  </r>
  <r>
    <s v="1L-1DXKEMN"/>
    <x v="1"/>
    <s v="US Communica/CSI"/>
    <s v="COX ENTERPRISES, INC."/>
    <s v="Cox enterprise wide business use of IBM Blockchain capabilities including automotive, corporate, media, and cable."/>
    <x v="3"/>
    <x v="0"/>
    <s v="India"/>
    <s v="Intial Discussion around in supporting the account team in solutioning the opportunity. Need more details"/>
    <x v="0"/>
    <x v="9"/>
    <d v="2017-10-27T00:00:00"/>
    <s v="10/11/2016 05:54pm"/>
    <x v="1"/>
    <d v="2017-10-27T00:00:00"/>
    <n v="250000"/>
    <n v="0.25"/>
    <n v="6"/>
    <s v="07/27/2017 01:32am"/>
    <s v="Stretch"/>
    <x v="3"/>
    <s v="Cloud Developer Service"/>
    <s v="IBM Bluemix Garage - MVP"/>
    <s v="KEVIN S. (Kevin) ELDER"/>
    <s v="BLKHSBN:HW SP: Blockchain High Sec Bus Netwk Blmix, ISA-TMECS14-OmniChannel"/>
    <x v="0"/>
    <m/>
  </r>
  <r>
    <s v="T3-KFLDX93"/>
    <x v="1"/>
    <s v="US Finance Service"/>
    <s v="FIDELITY INFORMATION SERVICES LLC"/>
    <s v="Banking Payment - Blockchain MVP"/>
    <x v="0"/>
    <x v="1"/>
    <m/>
    <m/>
    <x v="1"/>
    <x v="0"/>
    <d v="2017-09-29T00:00:00"/>
    <s v="07/28/2017 02:38pm"/>
    <x v="1"/>
    <d v="2017-09-29T00:00:00"/>
    <n v="250000"/>
    <n v="0.25"/>
    <n v="12"/>
    <s v="08/03/2017 01:33am"/>
    <s v="Stretch"/>
    <x v="3"/>
    <s v="Cloud Developer Service"/>
    <s v="IBM Bluemix Garage - MVP"/>
    <s v="ALEX (Alex) GRILLAKIS"/>
    <s v="NONE:No code/solution involved"/>
    <x v="0"/>
    <m/>
  </r>
  <r>
    <s v="7T-U4MF1MJ"/>
    <x v="1"/>
    <s v="US Finance Service"/>
    <s v="CITIGROUP TECHNOLOGY"/>
    <s v="Blockchain Garage Services for Phase 2 of ESC MVP - Inclusion of IOT Data into the Blockchain"/>
    <x v="0"/>
    <x v="1"/>
    <m/>
    <m/>
    <x v="1"/>
    <x v="0"/>
    <d v="2017-09-25T00:00:00"/>
    <s v="04/30/2017 08:57am"/>
    <x v="2"/>
    <d v="2017-09-25T00:00:00"/>
    <n v="250000"/>
    <n v="0.25"/>
    <n v="12"/>
    <s v="06/30/2017 12:16pm"/>
    <s v="At Risk"/>
    <x v="3"/>
    <s v="Cloud Developer Service"/>
    <s v="IBM Bluemix Garage - MVP"/>
    <s v="Stephen A. (Stephen) Pomposi"/>
    <s v="CLOUD1:All Cloud Sales other than to Cloud SPs"/>
    <x v="0"/>
    <m/>
  </r>
  <r>
    <s v="KS-J9AR064"/>
    <x v="1"/>
    <s v="US Public"/>
    <s v="ELI LILLY &amp; CO"/>
    <s v="Blockchain MVP and Infrastructure"/>
    <x v="6"/>
    <x v="1"/>
    <m/>
    <m/>
    <x v="0"/>
    <x v="11"/>
    <d v="2017-11-17T00:00:00"/>
    <s v="08/01/2017 10:40pm"/>
    <x v="2"/>
    <d v="2017-11-17T00:00:00"/>
    <n v="250000"/>
    <n v="0.25"/>
    <n v="12"/>
    <s v="08/03/2017 01:32am"/>
    <s v="At Risk"/>
    <x v="3"/>
    <s v="Cloud Developer Service"/>
    <s v="IBM Bluemix Garage - MVP"/>
    <s v="Bruno (Bruno) Regio"/>
    <s v="ASASERVC:Cloud Business Solution (CBS)"/>
    <x v="0"/>
    <m/>
  </r>
  <r>
    <s v="ZU-FIZJXXN"/>
    <x v="0"/>
    <s v="SPGI"/>
    <s v="BANK HAPOALIM LTD"/>
    <s v="Blockchain for Bank Hapoalim"/>
    <x v="0"/>
    <x v="1"/>
    <m/>
    <m/>
    <x v="1"/>
    <x v="0"/>
    <d v="2017-09-30T00:00:00"/>
    <s v="07/04/2016 07:00am"/>
    <x v="2"/>
    <d v="2017-09-30T00:00:00"/>
    <n v="250000"/>
    <n v="0.25"/>
    <n v="12"/>
    <s v="03/16/2017 02:32am"/>
    <s v="NIR"/>
    <x v="3"/>
    <s v="Cloud Developer Service"/>
    <s v="IBM Bluemix Local - Runtimes"/>
    <s v="Lior (LIOR) Haklay"/>
    <s v="ISA-BankFMFS03-BackOfficeOps"/>
    <x v="0"/>
    <m/>
  </r>
  <r>
    <s v="01-6MXTXGW"/>
    <x v="2"/>
    <s v="ASEAN"/>
    <s v="THE MINOR FOOD GROUP PUBLIC COMPANY LIMITED"/>
    <s v="Block Chain for Supply Chain Management"/>
    <x v="2"/>
    <x v="1"/>
    <m/>
    <m/>
    <x v="1"/>
    <x v="3"/>
    <d v="2017-09-29T00:00:00"/>
    <s v="03/23/2017 01:43am"/>
    <x v="2"/>
    <d v="2017-09-29T00:00:00"/>
    <n v="250000"/>
    <n v="0.25"/>
    <n v="6"/>
    <s v="08/03/2017 01:32am"/>
    <s v="NIR"/>
    <x v="3"/>
    <s v="Lab Services"/>
    <s v="Software Services - Bluemix Garage"/>
    <s v="Tarntip (TARNTIP) Suk-U-Dom"/>
    <s v="ISA-CPGDS03SCO-SupplyChainOpt"/>
    <x v="0"/>
    <m/>
  </r>
  <r>
    <s v="K5-7NV8V3M"/>
    <x v="1"/>
    <s v="US Finance Service"/>
    <s v="DATA WITHHELD"/>
    <s v="DATA WITHHELD"/>
    <x v="7"/>
    <x v="1"/>
    <m/>
    <m/>
    <x v="1"/>
    <x v="13"/>
    <d v="2017-08-25T00:00:00"/>
    <s v="01/10/2017 03:44pm"/>
    <x v="2"/>
    <d v="2017-08-25T00:00:00"/>
    <n v="250000"/>
    <n v="0.25"/>
    <n v="1"/>
    <s v="06/01/2017 01:32am"/>
    <s v="Stretch"/>
    <x v="3"/>
    <s v="Hybrid Management"/>
    <s v="UrbanCode Build"/>
    <s v="Kristin L. (Kristin) Anderson"/>
    <s v="ZBLKLOCL:HW SP: zSystems Blockchain Local/On Prem., ZBLKPOC:HW SP: Blockchain Proof of Concept"/>
    <x v="0"/>
    <m/>
  </r>
  <r>
    <s v="2Z-MPLV5AT"/>
    <x v="1"/>
    <s v="US Finance Service"/>
    <s v="NEW YORK LIFE INSURANCE COMPANY"/>
    <s v="Blockchain"/>
    <x v="0"/>
    <x v="1"/>
    <m/>
    <m/>
    <x v="0"/>
    <x v="6"/>
    <d v="2017-12-29T00:00:00"/>
    <s v="06/01/2017 03:05pm"/>
    <x v="1"/>
    <d v="2017-12-29T00:00:00"/>
    <n v="250000"/>
    <n v="0.25"/>
    <n v="12"/>
    <s v="06/08/2017 01:31am"/>
    <s v="Stretch"/>
    <x v="3"/>
    <s v="Cloud Developer Service"/>
    <m/>
    <s v="Lauren A. (Lauren) Millard"/>
    <m/>
    <x v="0"/>
    <m/>
  </r>
  <r>
    <s v="AL-N8KIQMU"/>
    <x v="1"/>
    <s v="US Finance Service"/>
    <s v="BMO HARRIS BANK N A"/>
    <s v="BMO - Blockchain for Transport Finance"/>
    <x v="0"/>
    <x v="1"/>
    <m/>
    <m/>
    <x v="1"/>
    <x v="0"/>
    <d v="2017-09-29T00:00:00"/>
    <s v="04/17/2017 09:20am"/>
    <x v="1"/>
    <d v="2017-09-29T00:00:00"/>
    <n v="250000"/>
    <n v="0.25"/>
    <n v="12"/>
    <s v="04/20/2017 01:32am"/>
    <s v="NIR"/>
    <x v="3"/>
    <s v="Cloud Developer Service"/>
    <m/>
    <s v="AALI (Aali) QURESHI"/>
    <m/>
    <x v="0"/>
    <m/>
  </r>
  <r>
    <s v="C1-8YD1IUP"/>
    <x v="0"/>
    <s v="France"/>
    <s v="ELECTRICITE DE FRANCE                                                 "/>
    <s v="EDF Commerce MCP - GDPR Assessment &amp; gestion du consentement"/>
    <x v="3"/>
    <x v="1"/>
    <m/>
    <m/>
    <x v="0"/>
    <x v="8"/>
    <d v="2017-12-21T00:00:00"/>
    <d v="2017-05-03T00:00:00"/>
    <x v="1"/>
    <d v="2017-12-21T00:00:00"/>
    <n v="250000"/>
    <n v="0.25"/>
    <n v="3"/>
    <d v="2017-07-24T00:00:00"/>
    <s v="NIR"/>
    <x v="0"/>
    <s v="Cog Process Trnsfmtn"/>
    <s v="UNK - Blockchain (CPR)"/>
    <s v="Guedj, Sarah"/>
    <m/>
    <x v="0"/>
    <m/>
  </r>
  <r>
    <s v="RS-RQR9SH9"/>
    <x v="6"/>
    <s v="GCG"/>
    <s v="STOCK EXCHANGE OF HONG KONG LIMITED, THE"/>
    <s v="Hong Kong Stock Exchange - Project Phoenix Production Implementation Blockchain"/>
    <x v="0"/>
    <x v="1"/>
    <m/>
    <m/>
    <x v="1"/>
    <x v="0"/>
    <d v="2017-09-29T00:00:00"/>
    <s v="01/15/2017 10:17pm"/>
    <x v="0"/>
    <d v="2017-09-29T00:00:00"/>
    <n v="250000"/>
    <n v="0.25"/>
    <n v="1"/>
    <s v="08/03/2017 06:37am"/>
    <s v="Key stretch"/>
    <x v="0"/>
    <s v="Cloud Application Innovation"/>
    <s v="CAI - Digital Operations"/>
    <s v="Michael (Michael) WONG"/>
    <s v="ISA-BankFS08-Blockchain"/>
    <x v="0"/>
    <m/>
  </r>
  <r>
    <s v="4K-MZG3OVU"/>
    <x v="0"/>
    <s v="DACH"/>
    <s v="Commerzbank AG"/>
    <s v="Batavia - Blockchain Trade Finance"/>
    <x v="0"/>
    <x v="1"/>
    <m/>
    <m/>
    <x v="1"/>
    <x v="0"/>
    <d v="2017-09-15T00:00:00"/>
    <s v="07/19/2017 05:39am"/>
    <x v="2"/>
    <d v="2017-09-15T00:00:00"/>
    <n v="250000"/>
    <n v="0.25"/>
    <n v="6"/>
    <s v="07/20/2017 02:40am"/>
    <s v="At Risk"/>
    <x v="0"/>
    <s v="Cloud Application Innovation"/>
    <s v="CAI Accel App Dev &amp; Integration - Bluemix"/>
    <s v="DATA WITHHELD"/>
    <s v="NONE:No code/solution involved"/>
    <x v="0"/>
    <m/>
  </r>
  <r>
    <s v="4H-U7T2TOG"/>
    <x v="2"/>
    <s v="ISA"/>
    <s v="NATIONAL STOCK EXCHANGE OF INDIA LIMITED"/>
    <s v="Blockchain PoC for Treds Solution - New Use cases to be discussed for Test"/>
    <x v="4"/>
    <x v="0"/>
    <s v="India"/>
    <s v="Involved in initial discussions, no further progress"/>
    <x v="0"/>
    <x v="0"/>
    <d v="2017-11-24T00:00:00"/>
    <s v="11/22/2016 10:20pm"/>
    <x v="2"/>
    <d v="2017-11-24T00:00:00"/>
    <n v="250000"/>
    <n v="0.25"/>
    <n v="12"/>
    <s v="08/03/2017 01:32am"/>
    <s v="Stretch"/>
    <x v="0"/>
    <s v="Cloud Application Innovation"/>
    <s v="CAI AMS Outsourcing"/>
    <s v="Sandesh V. (Sandesh) Potdar"/>
    <s v="BLKHSBN:HW SP: Blockchain High Sec Bus Netwk Blmix"/>
    <x v="0"/>
    <m/>
  </r>
  <r>
    <s v="3K-NTDFNJ4"/>
    <x v="1"/>
    <s v="US Communica/CSI"/>
    <s v="Leg8cy Llc"/>
    <s v="Blockchain"/>
    <x v="5"/>
    <x v="1"/>
    <m/>
    <m/>
    <x v="0"/>
    <x v="10"/>
    <d v="2017-12-29T00:00:00"/>
    <s v="03/27/2017 05:05pm"/>
    <x v="2"/>
    <d v="2017-12-29T00:00:00"/>
    <n v="250000"/>
    <n v="0.25"/>
    <n v="12"/>
    <s v="07/06/2017 01:32am"/>
    <s v="Stretch"/>
    <x v="0"/>
    <s v="Cloud Application Innovation"/>
    <s v="CAI Big Data Srvs Blockchain on Big Data"/>
    <s v="Raj (Raj) Datta"/>
    <s v="ISA-999-NoSolutionSold"/>
    <x v="0"/>
    <m/>
  </r>
  <r>
    <s v="Z0-G4SKWVT"/>
    <x v="0"/>
    <s v="DACH"/>
    <s v="UNHCR - United Nations High Commissioner"/>
    <s v="Blockchain Passport for refugees deployment and support"/>
    <x v="0"/>
    <x v="1"/>
    <m/>
    <m/>
    <x v="0"/>
    <x v="0"/>
    <d v="2017-10-31T00:00:00"/>
    <s v="05/23/2017 09:31am"/>
    <x v="1"/>
    <d v="2017-10-31T00:00:00"/>
    <n v="250000"/>
    <n v="0.25"/>
    <n v="12"/>
    <s v="05/25/2017 01:32am"/>
    <s v="Stretch"/>
    <x v="0"/>
    <s v="Cloud Application Innovation"/>
    <s v="CAI DO&amp;IoT: Emerging Technologies"/>
    <s v="DATA WITHHELD"/>
    <m/>
    <x v="0"/>
    <m/>
  </r>
  <r>
    <s v="9Z-9BRUHB7"/>
    <x v="0"/>
    <s v="DACH"/>
    <s v="ING Belgium, Brussels, Geneva branch"/>
    <s v="Blockchain"/>
    <x v="0"/>
    <x v="1"/>
    <m/>
    <m/>
    <x v="0"/>
    <x v="0"/>
    <d v="2017-12-22T00:00:00"/>
    <s v="08/18/2016 02:15am"/>
    <x v="1"/>
    <d v="2017-12-22T00:00:00"/>
    <n v="250000"/>
    <n v="0.25"/>
    <n v="1"/>
    <s v="03/02/2017 04:05pm"/>
    <s v="NIR"/>
    <x v="0"/>
    <s v="Cognitive Process Transformation"/>
    <s v="CBDS: Watson IoT - Connected Solutions"/>
    <s v="DATA WITHHELD"/>
    <m/>
    <x v="0"/>
    <m/>
  </r>
  <r>
    <s v="LE-2Q4DKHH"/>
    <x v="1"/>
    <s v="US Federal"/>
    <s v="DOD - DoD &amp; Joint Activities - US Special Operations Command (USSOCOM)"/>
    <s v="Blockchain Permissioned Sensor Network for USSOCOM"/>
    <x v="6"/>
    <x v="1"/>
    <m/>
    <m/>
    <x v="1"/>
    <x v="12"/>
    <d v="2017-09-29T00:00:00"/>
    <s v="11/20/2016 06:39pm"/>
    <x v="2"/>
    <d v="2017-09-29T00:00:00"/>
    <n v="250000"/>
    <n v="0.25"/>
    <n v="12"/>
    <s v="02/19/2017 03:43am"/>
    <s v="NIR"/>
    <x v="0"/>
    <s v="Cognitive Process Transformation"/>
    <s v="CBDS: Watson IoT - Connected Solutions"/>
    <s v="JOSEPH A. (Joe) WOODWARD"/>
    <s v="ISA-GovtPG53-Defense&amp;Intel"/>
    <x v="0"/>
    <m/>
  </r>
  <r>
    <s v="LS-PZHMDX2"/>
    <x v="1"/>
    <s v="US Public"/>
    <s v="J &amp; J PRODUCTION"/>
    <s v="Finance Blockchain POC"/>
    <x v="6"/>
    <x v="1"/>
    <m/>
    <m/>
    <x v="1"/>
    <x v="11"/>
    <d v="2017-09-15T00:00:00"/>
    <s v="02/16/2017 03:28pm"/>
    <x v="2"/>
    <d v="2017-09-15T00:00:00"/>
    <n v="250000"/>
    <n v="0.25"/>
    <n v="6"/>
    <s v="07/13/2017 01:32am"/>
    <s v="Stretch"/>
    <x v="0"/>
    <s v="Cognitive Process Transformation"/>
    <s v="CBDS: Watson IoT - Connected Solutions"/>
    <s v="JEFFREY B. (Jeff) BERMAN"/>
    <s v="EMBAPPLE:GBS Mobile First Alliance, ZBLKPOC:HW SP: Blockchain Proof of Concept"/>
    <x v="0"/>
    <m/>
  </r>
  <r>
    <s v="9E-TPCBW52"/>
    <x v="1"/>
    <s v="US Distribution"/>
    <s v="BJ'S WHOLESALE CLUB, INC."/>
    <s v="BJ's Blockchain Solution for Cold Chain Visibility"/>
    <x v="2"/>
    <x v="1"/>
    <m/>
    <m/>
    <x v="1"/>
    <x v="3"/>
    <d v="2017-09-29T00:00:00"/>
    <s v="11/01/2016 01:10pm"/>
    <x v="4"/>
    <d v="2017-09-29T00:00:00"/>
    <n v="250000"/>
    <n v="0.25"/>
    <n v="3"/>
    <s v="01/22/2017 04:00am"/>
    <s v="NIR"/>
    <x v="0"/>
    <s v="Cognitive Process Transformation"/>
    <s v="CBDS: Watson IoT - Next Gen Supply Chain"/>
    <s v="ASHISH (Ashish) JAISWAL"/>
    <s v="EMBMOBLE:GBS Embedded Mobile"/>
    <x v="0"/>
    <m/>
  </r>
  <r>
    <s v="9D-XG0KBIF"/>
    <x v="2"/>
    <s v="ASEAN"/>
    <s v="SINGAPORE POOLS (PRIVATE) LTD"/>
    <s v="Blockchain- Digital Bet Ticket"/>
    <x v="2"/>
    <x v="1"/>
    <m/>
    <m/>
    <x v="1"/>
    <x v="3"/>
    <d v="2017-07-31T00:00:00"/>
    <s v="03/02/2017 10:44pm"/>
    <x v="2"/>
    <d v="2017-07-31T00:00:00"/>
    <n v="250000"/>
    <n v="0.25"/>
    <n v="12"/>
    <s v="07/20/2017 01:32am"/>
    <s v="Stretch"/>
    <x v="0"/>
    <s v="Cognitive Process Transformation"/>
    <s v="CPR: Blockchain Consulting"/>
    <s v="MICHELLE YOON YONG (Michelle) WONG"/>
    <s v="ISA-RetailDS12BACK-BackOfficeTrans"/>
    <x v="0"/>
    <m/>
  </r>
  <r>
    <s v="MA-XJ4HAR3"/>
    <x v="0"/>
    <s v="BeNeLux"/>
    <s v="ING BANK N.V."/>
    <s v="Blockchain Cross Country Transactions - Wells Fargo -"/>
    <x v="0"/>
    <x v="1"/>
    <m/>
    <m/>
    <x v="1"/>
    <x v="0"/>
    <d v="2017-09-29T00:00:00"/>
    <s v="03/01/2017 11:21am"/>
    <x v="2"/>
    <d v="2018-01-01T00:00:00"/>
    <n v="250000"/>
    <n v="0.25"/>
    <n v="6"/>
    <s v="07/20/2017 01:32am"/>
    <s v="NIR"/>
    <x v="0"/>
    <s v="Cognitive Process Transformation"/>
    <s v="CPR: Blockchain Consulting"/>
    <s v="F. (FRANS) Kempen"/>
    <s v="ISA-999-NoSolutionSold"/>
    <x v="0"/>
    <m/>
  </r>
  <r>
    <s v="4E-6AGTSWQ"/>
    <x v="0"/>
    <s v="BeNeLux"/>
    <s v="Tennet TSO"/>
    <s v="TenneT IT Blockchain partnership RFP tender"/>
    <x v="3"/>
    <x v="1"/>
    <m/>
    <m/>
    <x v="0"/>
    <x v="8"/>
    <d v="2017-12-01T00:00:00"/>
    <s v="11/07/2016 11:50am"/>
    <x v="0"/>
    <d v="2017-12-01T00:00:00"/>
    <n v="250000"/>
    <n v="0.25"/>
    <n v="6"/>
    <s v="08/03/2017 01:32am"/>
    <s v="At Risk"/>
    <x v="0"/>
    <s v="Cognitive Process Transformation"/>
    <s v="CPR: Blockchain Consulting"/>
    <s v="Leo (LEO) Dijkstra"/>
    <s v="ISA-999-NoSolutionSold"/>
    <x v="0"/>
    <m/>
  </r>
  <r>
    <s v="JH-VA8Z99H"/>
    <x v="1"/>
    <s v="Canada"/>
    <s v="Jamaica Special Economic Zone Authority (JSEZA)"/>
    <s v="BlockChain for Jamaica Logistics"/>
    <x v="2"/>
    <x v="1"/>
    <m/>
    <m/>
    <x v="0"/>
    <x v="7"/>
    <d v="2017-12-15T00:00:00"/>
    <s v="04/25/2017 04:31am"/>
    <x v="4"/>
    <d v="2017-12-15T00:00:00"/>
    <n v="250000"/>
    <n v="0.25"/>
    <n v="1"/>
    <s v="07/09/2017 12:23am"/>
    <s v="NIR"/>
    <x v="0"/>
    <s v="Cognitive Process Transformation"/>
    <s v="CPR: Blockchain Consulting"/>
    <s v="Gordon W. (Gordon) Foote"/>
    <m/>
    <x v="0"/>
    <m/>
  </r>
  <r>
    <s v="EL-CPZGBD3"/>
    <x v="0"/>
    <s v="DACH"/>
    <s v="Deutsche Bank AG"/>
    <s v="e-Identity (Blockchain Implementation à la SecureKey)"/>
    <x v="0"/>
    <x v="1"/>
    <m/>
    <m/>
    <x v="0"/>
    <x v="0"/>
    <d v="2017-11-15T00:00:00"/>
    <s v="07/05/2017 11:46am"/>
    <x v="2"/>
    <d v="2017-11-15T00:00:00"/>
    <n v="250000"/>
    <n v="0.25"/>
    <n v="12"/>
    <s v="07/27/2017 01:32am"/>
    <s v="Stretch"/>
    <x v="0"/>
    <s v="Cognitive Process Transformation"/>
    <s v="CPR: Blockchain Consulting"/>
    <s v="DATA WITHHELD"/>
    <s v="ISA-BankInsFS09SEC-Security"/>
    <x v="0"/>
    <m/>
  </r>
  <r>
    <s v="5S-B9JRN2Y"/>
    <x v="0"/>
    <s v="DACH"/>
    <s v="Lufthansa Cargo AG"/>
    <s v="GTD AirCargo - BlockChain PoC"/>
    <x v="2"/>
    <x v="1"/>
    <m/>
    <m/>
    <x v="1"/>
    <x v="7"/>
    <d v="2017-08-31T00:00:00"/>
    <s v="02/27/2017 03:28pm"/>
    <x v="0"/>
    <d v="2017-08-31T00:00:00"/>
    <n v="250000"/>
    <n v="0.25"/>
    <n v="4"/>
    <s v="07/20/2017 01:32am"/>
    <s v="Key stretch"/>
    <x v="0"/>
    <s v="Cognitive Process Transformation"/>
    <s v="CPR: Blockchain Consulting"/>
    <s v="DATA WITHHELD"/>
    <s v="ISA-T&amp;TDS27-OpsPlan&amp;Opt, ZBLKPOC:HW SP: Blockchain Proof of Concept"/>
    <x v="0"/>
    <m/>
  </r>
  <r>
    <s v="BY-319CUS9"/>
    <x v="0"/>
    <s v="France"/>
    <s v="GENERAL ELECTRIC INTERNATIONAL"/>
    <s v="Block Chain Implementation for : 1&gt; GE Field Service Part Management 2&gt; Factoring"/>
    <x v="1"/>
    <x v="1"/>
    <m/>
    <m/>
    <x v="0"/>
    <x v="2"/>
    <d v="2017-10-10T00:00:00"/>
    <s v="07/12/2017 06:30am"/>
    <x v="1"/>
    <d v="2017-10-10T00:00:00"/>
    <n v="250000"/>
    <n v="0.25"/>
    <n v="12"/>
    <s v="07/13/2017 01:32am"/>
    <s v="NIR"/>
    <x v="0"/>
    <s v="Cognitive Process Transformation"/>
    <s v="CPR: Blockchain Consulting"/>
    <s v="Pierre (PIERRE) Humeau"/>
    <m/>
    <x v="0"/>
    <m/>
  </r>
  <r>
    <s v="RS-RQR9SH9"/>
    <x v="6"/>
    <s v="GCG"/>
    <s v="STOCK EXCHANGE OF HONG KONG LIMITED, THE"/>
    <s v="Hong Kong Stock Exchange - Project Phoenix Production Implementation Blockchain"/>
    <x v="0"/>
    <x v="1"/>
    <m/>
    <m/>
    <x v="1"/>
    <x v="0"/>
    <d v="2017-09-29T00:00:00"/>
    <s v="01/15/2017 10:17pm"/>
    <x v="0"/>
    <d v="2017-09-29T00:00:00"/>
    <n v="250000"/>
    <n v="0.25"/>
    <n v="12"/>
    <s v="08/03/2017 06:37am"/>
    <s v="Key stretch"/>
    <x v="0"/>
    <s v="Cognitive Process Transformation"/>
    <s v="CPR: Blockchain Consulting"/>
    <s v="Michael (Michael) WONG"/>
    <s v="ISA-BankFS08-Blockchain"/>
    <x v="0"/>
    <m/>
  </r>
  <r>
    <s v="9U-EQQF32R"/>
    <x v="4"/>
    <s v="MEA"/>
    <s v="Abu Dhabi Police - General Directorate"/>
    <s v="Blockchain for evidence"/>
    <x v="6"/>
    <x v="1"/>
    <m/>
    <m/>
    <x v="0"/>
    <x v="12"/>
    <d v="2017-10-08T00:00:00"/>
    <s v="07/10/2017 01:12am"/>
    <x v="1"/>
    <d v="2017-10-08T00:00:00"/>
    <n v="250000"/>
    <n v="0.25"/>
    <n v="12"/>
    <s v="07/13/2017 01:32am"/>
    <s v="NIR"/>
    <x v="0"/>
    <s v="Cognitive Process Transformation"/>
    <s v="CPR: Blockchain Consulting"/>
    <s v="Willem (Willem) Clappaert"/>
    <s v="ISA-GovtPG45-PublicSafety"/>
    <x v="0"/>
    <m/>
  </r>
  <r>
    <s v="IE-589DTTO"/>
    <x v="4"/>
    <s v="MEA"/>
    <s v="UAE BANKS FEDERATION"/>
    <s v="UBF - Blockchain KYC"/>
    <x v="0"/>
    <x v="1"/>
    <m/>
    <m/>
    <x v="1"/>
    <x v="0"/>
    <d v="2017-09-19T00:00:00"/>
    <s v="06/21/2017 08:11am"/>
    <x v="2"/>
    <d v="2017-09-19T00:00:00"/>
    <n v="250000"/>
    <n v="0.25"/>
    <n v="3"/>
    <s v="06/22/2017 01:32am"/>
    <s v="NIR"/>
    <x v="0"/>
    <s v="Cognitive Process Transformation"/>
    <s v="CPR: Blockchain Consulting"/>
    <s v="Manuel (Manuel) Alonso"/>
    <s v="BLKHSBN:HW SP: Blockchain High Sec Bus Netwk Blmix, ISA-BankFS08-Blockchain"/>
    <x v="0"/>
    <m/>
  </r>
  <r>
    <s v="L1-OIW4CBN"/>
    <x v="4"/>
    <s v="MEA"/>
    <s v="DUBAI AIRPORT FREE ZONE AUTHORITY"/>
    <s v="Blockchain PoC"/>
    <x v="0"/>
    <x v="1"/>
    <m/>
    <m/>
    <x v="0"/>
    <x v="0"/>
    <d v="2017-10-15T00:00:00"/>
    <s v="07/17/2017 09:42am"/>
    <x v="0"/>
    <d v="2017-10-15T00:00:00"/>
    <n v="250000"/>
    <n v="0.25"/>
    <n v="6"/>
    <s v="08/03/2017 01:32am"/>
    <s v="NIR"/>
    <x v="0"/>
    <s v="Cognitive Process Transformation"/>
    <s v="CPR: Blockchain Consulting"/>
    <s v="Hussein (Hussein) Salem"/>
    <s v="BLUEMIXX:GBS Bluemix Custom Application Services"/>
    <x v="0"/>
    <m/>
  </r>
  <r>
    <s v="YC-L0MQZE7"/>
    <x v="0"/>
    <s v="Nordic"/>
    <s v="OPUSCAPITA GROUP OY"/>
    <s v="OC Blockchain Dispute mgmt implementation"/>
    <x v="5"/>
    <x v="1"/>
    <m/>
    <m/>
    <x v="0"/>
    <x v="10"/>
    <d v="2017-11-16T00:00:00"/>
    <s v="02/07/2017 01:46pm"/>
    <x v="2"/>
    <d v="2017-11-16T00:00:00"/>
    <n v="250000"/>
    <n v="0.25"/>
    <n v="12"/>
    <s v="07/20/2017 01:32am"/>
    <s v="Stretch"/>
    <x v="0"/>
    <s v="Cognitive Process Transformation"/>
    <s v="CPR: Blockchain Consulting"/>
    <s v="Laura (LAURA) Uuskoski"/>
    <s v="ISA-BankFMFS03-BackOfficeOps"/>
    <x v="0"/>
    <m/>
  </r>
  <r>
    <s v="WM-UH79L1B"/>
    <x v="0"/>
    <s v="SPGI"/>
    <s v="BANCO BILBAO VIZCAYA ARGENTARIA SOCIEDAD ANONIMA"/>
    <s v="Blockchain CIB"/>
    <x v="0"/>
    <x v="1"/>
    <m/>
    <m/>
    <x v="1"/>
    <x v="0"/>
    <d v="2017-09-30T00:00:00"/>
    <s v="06/13/2017 11:17am"/>
    <x v="2"/>
    <d v="2017-09-30T00:00:00"/>
    <n v="250000"/>
    <n v="0.25"/>
    <n v="12"/>
    <s v="07/26/2017 10:46am"/>
    <s v="Stretch"/>
    <x v="0"/>
    <s v="Cognitive Process Transformation"/>
    <s v="CPR: Blockchain Consulting"/>
    <s v="Manuel (MANUEL) Villalba Luis"/>
    <s v="ISA-999-NoSolutionSold"/>
    <x v="0"/>
    <m/>
  </r>
  <r>
    <s v="UL-IIADDC7"/>
    <x v="0"/>
    <s v="UKI"/>
    <s v="MARKS &amp; SPENCER P.L.C."/>
    <s v="Blockchain for Supply Chain integrity and stock accuracy POC"/>
    <x v="2"/>
    <x v="1"/>
    <m/>
    <m/>
    <x v="1"/>
    <x v="3"/>
    <d v="2017-09-27T00:00:00"/>
    <s v="01/22/2017 02:55pm"/>
    <x v="2"/>
    <d v="2017-10-13T00:00:00"/>
    <n v="250000"/>
    <n v="0.25"/>
    <n v="12"/>
    <s v="07/27/2017 01:32am"/>
    <s v="NIR"/>
    <x v="0"/>
    <s v="Cognitive Process Transformation"/>
    <s v="CPR: Blockchain Consulting"/>
    <s v="S. (SIMON) Harvey-Guttridge"/>
    <s v="ISA-CPGDS01-ConsInstEngage, ZBLKPOC:HW SP: Blockchain Proof of Concept"/>
    <x v="0"/>
    <m/>
  </r>
  <r>
    <s v="RP-TJOQCLR"/>
    <x v="0"/>
    <s v="UKI"/>
    <s v="THE GOVERNOR AND COMPANY OF"/>
    <s v="Blockchain POC"/>
    <x v="0"/>
    <x v="1"/>
    <m/>
    <m/>
    <x v="1"/>
    <x v="0"/>
    <d v="2017-09-05T00:00:00"/>
    <s v="02/28/2017 06:38am"/>
    <x v="0"/>
    <d v="2017-09-15T00:00:00"/>
    <n v="250000"/>
    <n v="0.25"/>
    <n v="6"/>
    <s v="07/20/2017 01:33am"/>
    <s v="Stretch"/>
    <x v="0"/>
    <s v="Cognitive Process Transformation"/>
    <s v="CPR: Blockchain Consulting"/>
    <s v="Michael (MICHAEL) Mc mahon"/>
    <s v="ZBLKPOC:HW SP: Blockchain Proof of Concept"/>
    <x v="0"/>
    <m/>
  </r>
  <r>
    <s v="6Q-5ZH3J0L"/>
    <x v="1"/>
    <s v="US Communica/CSI"/>
    <s v="SHAZAM INC"/>
    <s v="Blockchain Consulting"/>
    <x v="2"/>
    <x v="1"/>
    <m/>
    <m/>
    <x v="0"/>
    <x v="3"/>
    <d v="2017-12-29T00:00:00"/>
    <s v="05/23/2017 03:17pm"/>
    <x v="1"/>
    <d v="2018-01-08T00:00:00"/>
    <n v="250000"/>
    <n v="0.25"/>
    <n v="12"/>
    <s v="05/25/2017 01:32am"/>
    <s v="Stretch"/>
    <x v="0"/>
    <s v="Cognitive Process Transformation"/>
    <s v="CPR: Blockchain Consulting"/>
    <s v="Patrick J. (Pat) Sazama"/>
    <m/>
    <x v="0"/>
    <m/>
  </r>
  <r>
    <s v="E4-3NJR2IQ"/>
    <x v="1"/>
    <s v="US Communica/CSI"/>
    <s v="ARTES CONSULTING LLC"/>
    <s v="BLOCKCHAIN- POC"/>
    <x v="5"/>
    <x v="1"/>
    <m/>
    <m/>
    <x v="1"/>
    <x v="10"/>
    <d v="2017-08-23T00:00:00"/>
    <s v="05/25/2017 04:51pm"/>
    <x v="1"/>
    <d v="2017-08-31T00:00:00"/>
    <n v="250000"/>
    <n v="0.25"/>
    <n v="12"/>
    <s v="06/01/2017 01:32am"/>
    <s v="NIR"/>
    <x v="0"/>
    <s v="Cognitive Process Transformation"/>
    <s v="CPR: Blockchain Consulting"/>
    <s v="Darryl B. (Darryl) Pope"/>
    <m/>
    <x v="0"/>
    <m/>
  </r>
  <r>
    <s v="X6-OFBECBS"/>
    <x v="1"/>
    <s v="US Communica/CSI"/>
    <s v="IMS HEALTH INCORPORATED"/>
    <s v="Design for Blockchain MVP"/>
    <x v="3"/>
    <x v="1"/>
    <m/>
    <m/>
    <x v="1"/>
    <x v="9"/>
    <d v="2017-09-15T00:00:00"/>
    <s v="07/04/2017 10:03pm"/>
    <x v="0"/>
    <d v="2017-09-30T00:00:00"/>
    <n v="250000"/>
    <n v="0.25"/>
    <n v="5"/>
    <s v="07/27/2017 01:32am"/>
    <s v="At Risk"/>
    <x v="0"/>
    <s v="Cognitive Process Transformation"/>
    <s v="CPR: Blockchain Consulting"/>
    <s v="Michael S. (Mike) Martin"/>
    <s v="ZBLKPOC:HW SP: Blockchain Proof of Concept"/>
    <x v="0"/>
    <m/>
  </r>
  <r>
    <s v="RH-QBRW5VE"/>
    <x v="1"/>
    <s v="US Communica/CSI"/>
    <s v="NBC Universal"/>
    <s v="Blockchain Loyalty Solution"/>
    <x v="3"/>
    <x v="1"/>
    <m/>
    <m/>
    <x v="1"/>
    <x v="9"/>
    <d v="2017-07-31T00:00:00"/>
    <s v="04/11/2017 05:00pm"/>
    <x v="5"/>
    <d v="2017-08-31T00:00:00"/>
    <n v="250000"/>
    <n v="0.25"/>
    <n v="12"/>
    <s v="07/10/2017 05:56pm"/>
    <s v="Solid"/>
    <x v="0"/>
    <s v="Cognitive Process Transformation"/>
    <s v="CPR: Blockchain Consulting"/>
    <s v="BRIAN M. (Brian) QUEEN"/>
    <s v="ZBLKPOC:HW SP: Blockchain Proof of Concept"/>
    <x v="0"/>
    <m/>
  </r>
  <r>
    <s v="F0-UTH76NY"/>
    <x v="1"/>
    <s v="US Distribution"/>
    <s v="1800 FLOWERS INC"/>
    <s v="Blockchain Consulting"/>
    <x v="2"/>
    <x v="1"/>
    <m/>
    <m/>
    <x v="1"/>
    <x v="3"/>
    <d v="2017-09-30T00:00:00"/>
    <s v="02/09/2017 09:19am"/>
    <x v="2"/>
    <d v="2017-09-30T00:00:00"/>
    <n v="250000"/>
    <n v="0.25"/>
    <n v="4"/>
    <s v="08/03/2017 01:32am"/>
    <s v="Stretch"/>
    <x v="0"/>
    <s v="Cognitive Process Transformation"/>
    <s v="CPR: Blockchain Consulting"/>
    <s v="KAUSHIK N. (Kaushik) MALLADI"/>
    <s v="ZBLKPOC:HW SP: Blockchain Proof of Concept"/>
    <x v="0"/>
    <m/>
  </r>
  <r>
    <s v="OR-F7LP96P"/>
    <x v="1"/>
    <s v="US Distribution"/>
    <s v="YRC WORLDWIDE TECHNOLOGIES, INC."/>
    <s v="YRC BlockChain"/>
    <x v="2"/>
    <x v="1"/>
    <m/>
    <m/>
    <x v="1"/>
    <x v="7"/>
    <d v="2017-09-22T00:00:00"/>
    <s v="02/22/2017 12:06pm"/>
    <x v="2"/>
    <d v="2017-09-22T00:00:00"/>
    <n v="250000"/>
    <n v="0.25"/>
    <n v="12"/>
    <s v="08/03/2017 01:33am"/>
    <s v="Stretch"/>
    <x v="0"/>
    <s v="Cognitive Process Transformation"/>
    <s v="CPR: Blockchain Consulting"/>
    <s v="BRIAN S. (BRIAN) CRIST"/>
    <s v="ZBLKPOC:HW SP: Blockchain Proof of Concept"/>
    <x v="0"/>
    <m/>
  </r>
  <r>
    <s v="V7-R33HHUY"/>
    <x v="1"/>
    <s v="US Distribution"/>
    <s v="STARBUCKS CORPORATION"/>
    <s v="Blockchain POT for Supply Chain"/>
    <x v="2"/>
    <x v="1"/>
    <m/>
    <m/>
    <x v="0"/>
    <x v="3"/>
    <d v="2017-10-31T00:00:00"/>
    <s v="04/25/2017 08:58pm"/>
    <x v="2"/>
    <d v="2017-12-04T00:00:00"/>
    <n v="250000"/>
    <n v="0.25"/>
    <n v="4"/>
    <s v="07/20/2017 01:32am"/>
    <s v="NIR"/>
    <x v="0"/>
    <s v="Cognitive Process Transformation"/>
    <s v="CPR: Blockchain Consulting"/>
    <s v="Yolanda (Yolanda) Wang"/>
    <s v="ISA-RetailDS10-Merchandzng&amp;SC"/>
    <x v="0"/>
    <m/>
  </r>
  <r>
    <s v="XI-PSPLCIV"/>
    <x v="1"/>
    <s v="US Federal"/>
    <s v="INTERNATIONAL DEVELOPMENT, UNITED STATES AGENCY FOR"/>
    <s v="USAID Global Dev Lab - Agriculture Block Chain"/>
    <x v="6"/>
    <x v="1"/>
    <m/>
    <m/>
    <x v="0"/>
    <x v="12"/>
    <d v="2017-12-31T00:00:00"/>
    <s v="04/11/2017 09:04am"/>
    <x v="4"/>
    <d v="2017-12-31T00:00:00"/>
    <n v="250000"/>
    <n v="0.25"/>
    <n v="6"/>
    <s v="04/13/2017 01:32am"/>
    <s v="NIR"/>
    <x v="0"/>
    <s v="Cognitive Process Transformation"/>
    <s v="CPR: Blockchain Consulting"/>
    <s v="Christopher R. (Christopher) Scalzo"/>
    <s v="BLUEMIXX:GBS Bluemix Custom Application Services, IGSPU:Procurement Support - Unknown at this Time, ISA-GovtPG71-Brdrs&amp;ImmgrtnMgmt"/>
    <x v="0"/>
    <m/>
  </r>
  <r>
    <s v="9P-3713SYQ"/>
    <x v="1"/>
    <s v="US Federal"/>
    <s v="DOD - ARMY - PENTAGON - ITA"/>
    <s v="Army - ALCS - AMCOM Blockchain Pilot"/>
    <x v="6"/>
    <x v="1"/>
    <m/>
    <m/>
    <x v="0"/>
    <x v="12"/>
    <d v="2017-11-24T00:00:00"/>
    <s v="04/03/2017 03:24pm"/>
    <x v="0"/>
    <d v="2017-11-24T00:00:00"/>
    <n v="250000"/>
    <n v="0.25"/>
    <n v="12"/>
    <s v="07/06/2017 01:32am"/>
    <s v="Stretch"/>
    <x v="0"/>
    <s v="Cognitive Process Transformation"/>
    <s v="CPR: Blockchain Consulting"/>
    <s v="CHARLES E. (Charles) WATERS"/>
    <s v="ISA-GovtPG53-Defense&amp;Intel, NONE:No code/solution involved"/>
    <x v="0"/>
    <m/>
  </r>
  <r>
    <s v="3B-M9TMBLT"/>
    <x v="1"/>
    <s v="US Finance Service"/>
    <s v="INVESCO, LTD."/>
    <s v="Blockchain POC"/>
    <x v="5"/>
    <x v="1"/>
    <m/>
    <m/>
    <x v="0"/>
    <x v="10"/>
    <d v="2017-10-20T00:00:00"/>
    <s v="11/30/2016 03:10pm"/>
    <x v="1"/>
    <d v="2017-10-20T00:00:00"/>
    <n v="250000"/>
    <n v="0.25"/>
    <n v="12"/>
    <s v="02/07/2017 04:38pm"/>
    <s v="Stretch"/>
    <x v="0"/>
    <s v="Cognitive Process Transformation"/>
    <s v="CPR: Blockchain Consulting"/>
    <s v="PRAMOD (Pramod) ACHANTA"/>
    <s v="ISA-BankFMFS03-BackOfficeOps"/>
    <x v="0"/>
    <m/>
  </r>
  <r>
    <s v="3P-CFE5OS0"/>
    <x v="1"/>
    <s v="US Finance Service"/>
    <s v="CITIGROUP"/>
    <s v="Citi Blockchain for ICG - Investment Services"/>
    <x v="0"/>
    <x v="1"/>
    <m/>
    <m/>
    <x v="0"/>
    <x v="0"/>
    <d v="2017-12-31T00:00:00"/>
    <s v="03/02/2017 11:31am"/>
    <x v="1"/>
    <d v="2017-12-31T00:00:00"/>
    <n v="250000"/>
    <n v="0.25"/>
    <n v="12"/>
    <s v="07/27/2017 01:32am"/>
    <s v="Key stretch"/>
    <x v="0"/>
    <s v="Cognitive Process Transformation"/>
    <s v="CPR: Blockchain Consulting"/>
    <s v="Paul J. (Paul) Houde"/>
    <s v="ZBLKLOCL:HW SP: zSystems Blockchain Local/On Prem."/>
    <x v="0"/>
    <m/>
  </r>
  <r>
    <s v="5X-5Y92LDL"/>
    <x v="1"/>
    <s v="US Finance Service"/>
    <s v="THE HUNTINGTON NATIONAL BANK INC"/>
    <s v="Blockchain First Project"/>
    <x v="0"/>
    <x v="1"/>
    <m/>
    <m/>
    <x v="0"/>
    <x v="0"/>
    <d v="2017-11-10T00:00:00"/>
    <s v="06/02/2017 05:11pm"/>
    <x v="1"/>
    <d v="2017-11-20T00:00:00"/>
    <n v="250000"/>
    <n v="0.25"/>
    <n v="12"/>
    <s v="06/08/2017 01:31am"/>
    <s v="Stretch"/>
    <x v="0"/>
    <s v="Cognitive Process Transformation"/>
    <s v="CPR: Blockchain Consulting"/>
    <s v="PRAMOD (Pramod) ACHANTA"/>
    <s v="ISA-BankFMFS03-BackOfficeOps"/>
    <x v="0"/>
    <m/>
  </r>
  <r>
    <s v="P3-L4GK2EP"/>
    <x v="1"/>
    <s v="US Finance Service"/>
    <s v="AMERICAN INTERNATIONAL GROUP, INC."/>
    <s v="Blockchain for Supply Chain Insurance Product - Maersk Business Network"/>
    <x v="0"/>
    <x v="1"/>
    <m/>
    <m/>
    <x v="1"/>
    <x v="6"/>
    <d v="2017-09-01T00:00:00"/>
    <s v="06/08/2017 01:00pm"/>
    <x v="1"/>
    <d v="2017-10-13T00:00:00"/>
    <n v="250000"/>
    <n v="0.25"/>
    <n v="12"/>
    <s v="07/16/2017 05:37pm"/>
    <s v="Key stretch"/>
    <x v="0"/>
    <s v="Cognitive Process Transformation"/>
    <s v="CPR: Blockchain Consulting"/>
    <s v="DAVID S. (Dave) BRAUNSTEIN"/>
    <s v="ISA-InsFS23-FrntOfficeTransf"/>
    <x v="0"/>
    <m/>
  </r>
  <r>
    <s v="1S-X4ZC1EA"/>
    <x v="1"/>
    <s v="US Finance Service"/>
    <s v="CHUBB &amp; SON INC."/>
    <s v="Blockchain for Commercial policy"/>
    <x v="0"/>
    <x v="1"/>
    <m/>
    <m/>
    <x v="0"/>
    <x v="6"/>
    <d v="2017-10-27T00:00:00"/>
    <s v="03/16/2017 02:54pm"/>
    <x v="2"/>
    <d v="2017-10-27T00:00:00"/>
    <n v="250000"/>
    <n v="0.25"/>
    <n v="12"/>
    <s v="07/20/2017 01:32am"/>
    <s v="Stretch"/>
    <x v="0"/>
    <s v="Cognitive Process Transformation"/>
    <s v="CPR: Blockchain Consulting"/>
    <s v="JOHN C. (John) ANDERSON"/>
    <s v="ANADVNCE:ANA SP: Advanced Analytics"/>
    <x v="0"/>
    <m/>
  </r>
  <r>
    <s v="DX-QBW9T2R"/>
    <x v="1"/>
    <s v="US Finance Service"/>
    <s v="WELLS FARGO BANK"/>
    <s v="International Payments ( Blockchain) with Wells Fargo and Stellar"/>
    <x v="0"/>
    <x v="1"/>
    <m/>
    <m/>
    <x v="1"/>
    <x v="0"/>
    <d v="2017-07-28T00:00:00"/>
    <s v="04/18/2017 09:04am"/>
    <x v="2"/>
    <d v="2017-07-28T00:00:00"/>
    <n v="250000"/>
    <n v="0.25"/>
    <n v="3"/>
    <s v="07/20/2017 01:32am"/>
    <s v="Stretch"/>
    <x v="0"/>
    <s v="Cognitive Process Transformation"/>
    <s v="CPR: Blockchain Consulting"/>
    <s v="Bart (Bart) Cant"/>
    <s v="ISA-BankFS08-Blockchain"/>
    <x v="0"/>
    <m/>
  </r>
  <r>
    <s v="H6-GC27JTI"/>
    <x v="1"/>
    <s v="US Finance Service"/>
    <s v="AMERICAN INTERNATIONAL GROUP, INC."/>
    <s v="Blockchain for trade finance insurance"/>
    <x v="0"/>
    <x v="1"/>
    <m/>
    <m/>
    <x v="1"/>
    <x v="6"/>
    <d v="2017-09-01T00:00:00"/>
    <s v="03/09/2017 10:18am"/>
    <x v="2"/>
    <d v="2017-09-01T00:00:00"/>
    <n v="250000"/>
    <n v="0.25"/>
    <n v="2"/>
    <s v="07/20/2017 01:32am"/>
    <s v="Key stretch"/>
    <x v="0"/>
    <s v="Cognitive Process Transformation"/>
    <s v="CPR: Blockchain Consulting"/>
    <s v="DAVID S. (Dave) BRAUNSTEIN"/>
    <s v="ISA-InsFS23-FrntOfficeTransf"/>
    <x v="0"/>
    <m/>
  </r>
  <r>
    <s v="59-9NI697N"/>
    <x v="1"/>
    <s v="US Industrial"/>
    <s v="Newlight Technologies Llc"/>
    <s v="Blockchain Solution."/>
    <x v="1"/>
    <x v="1"/>
    <m/>
    <m/>
    <x v="0"/>
    <x v="4"/>
    <d v="2017-12-29T00:00:00"/>
    <s v="05/15/2017 05:38pm"/>
    <x v="2"/>
    <d v="2017-12-29T00:00:00"/>
    <n v="250000"/>
    <n v="0.25"/>
    <n v="12"/>
    <s v="07/06/2017 01:32am"/>
    <s v="NIR"/>
    <x v="0"/>
    <s v="Cognitive Process Transformation"/>
    <s v="CPR: Blockchain Consulting"/>
    <s v="Raj (Raj) Datta"/>
    <s v="ISA-999-NoSolutionSold"/>
    <x v="0"/>
    <m/>
  </r>
  <r>
    <s v="C1-7KZINK6"/>
    <x v="1"/>
    <s v="US Industrial"/>
    <s v="SONY CORP"/>
    <s v="POC Watson Music including Watson Beats._x000a_Blockchain (Rights Organizations, Rights Owners, Music Labels and Artists). Curation &amp; Label Hit/No Hit"/>
    <x v="1"/>
    <x v="1"/>
    <m/>
    <m/>
    <x v="0"/>
    <x v="5"/>
    <d v="2017-12-22T00:00:00"/>
    <s v="10/12/2016 07:24pm"/>
    <x v="2"/>
    <d v="2017-12-22T00:00:00"/>
    <n v="250000"/>
    <n v="0.25"/>
    <n v="12"/>
    <s v="07/20/2017 01:32am"/>
    <s v="Stretch"/>
    <x v="0"/>
    <s v="Cognitive Process Transformation"/>
    <s v="CPR: Blockchain Consulting"/>
    <s v="DIANA (Diana) BERMAN"/>
    <s v="COGNITIV:Embedded Cognitive"/>
    <x v="0"/>
    <m/>
  </r>
  <r>
    <s v="UB-0FHGKVK"/>
    <x v="1"/>
    <s v="US Industrial"/>
    <s v="BP CORPORATION NORTH AMERICA INC"/>
    <s v="Blockchain for Hydrocarbon Accounting"/>
    <x v="1"/>
    <x v="1"/>
    <m/>
    <m/>
    <x v="1"/>
    <x v="4"/>
    <d v="2017-08-25T00:00:00"/>
    <s v="03/30/2017 10:27am"/>
    <x v="2"/>
    <d v="2017-08-25T00:00:00"/>
    <n v="250000"/>
    <n v="0.25"/>
    <n v="6"/>
    <s v="08/02/2017 04:18pm"/>
    <s v="At Risk"/>
    <x v="0"/>
    <s v="Cognitive Process Transformation"/>
    <s v="CPR: Blockchain Consulting"/>
    <s v="LEON (Leon) REDELINGHUYS"/>
    <s v="ASASERVC:Cloud Business Solution (CBS)"/>
    <x v="0"/>
    <m/>
  </r>
  <r>
    <s v="6X-AZSZYMQ"/>
    <x v="1"/>
    <s v="US Public"/>
    <s v="UNITED NATIONS"/>
    <s v="BlockChain RFI"/>
    <x v="6"/>
    <x v="1"/>
    <m/>
    <m/>
    <x v="1"/>
    <x v="12"/>
    <d v="2017-08-17T00:00:00"/>
    <s v="05/19/2017 06:43pm"/>
    <x v="2"/>
    <d v="2017-08-17T00:00:00"/>
    <n v="250000"/>
    <n v="0.25"/>
    <n v="12"/>
    <s v="07/06/2017 01:33am"/>
    <s v="Stretch"/>
    <x v="0"/>
    <s v="Cognitive Process Transformation"/>
    <s v="CPR: Blockchain Consulting"/>
    <s v="RICHARD (Richard) GORDON"/>
    <s v="ISA-BankFS08-Blockchain"/>
    <x v="0"/>
    <m/>
  </r>
  <r>
    <s v="OZ-6YBTVK7"/>
    <x v="1"/>
    <s v="US Distribution"/>
    <s v="ESSENT GUARANTY, INC."/>
    <s v="Blockchain for Mortgage Insurance"/>
    <x v="0"/>
    <x v="1"/>
    <m/>
    <m/>
    <x v="1"/>
    <x v="0"/>
    <d v="2017-07-24T00:00:00"/>
    <s v="04/25/2017 01:37pm"/>
    <x v="1"/>
    <d v="2017-10-23T00:00:00"/>
    <n v="250000"/>
    <n v="0.25"/>
    <n v="6"/>
    <s v="06/23/2017 01:56pm"/>
    <s v="Stretch"/>
    <x v="0"/>
    <s v="Cognitive Process Transformation"/>
    <s v="CPS: Mortgage Origination and Servicing"/>
    <s v="NIRAJ (NIRAJ) PATEL"/>
    <s v="ISA-BankInsFS09SEC-Security"/>
    <x v="0"/>
    <m/>
  </r>
  <r>
    <s v="XO-JPDKECW"/>
    <x v="1"/>
    <s v="US Public"/>
    <s v="ASTELLAS PHARMA US, INC."/>
    <s v="Blockchain for Supply Chain (Track-Trace using Blockchain)"/>
    <x v="6"/>
    <x v="1"/>
    <m/>
    <m/>
    <x v="1"/>
    <x v="11"/>
    <d v="2017-08-30T00:00:00"/>
    <s v="04/03/2017 10:55pm"/>
    <x v="2"/>
    <d v="2017-08-30T00:00:00"/>
    <n v="250000"/>
    <n v="0.25"/>
    <n v="12"/>
    <s v="07/20/2017 01:32am"/>
    <s v="NIR"/>
    <x v="0"/>
    <s v="Cloud Application Innovation"/>
    <s v="EA SAP CS-Analytics HANA"/>
    <s v="SATISH M. (Satish) HIRANANDANI"/>
    <s v="ANADVNCE:ANA SP: Planning Analytics to Improve Efficiency"/>
    <x v="0"/>
    <m/>
  </r>
  <r>
    <s v="HG-2WX8PLF"/>
    <x v="0"/>
    <s v="DACH"/>
    <s v="Deutsche Bank AG"/>
    <s v="IoT &amp; Blockchain - DB to add value to the partnership with Maersk"/>
    <x v="0"/>
    <x v="1"/>
    <m/>
    <m/>
    <x v="1"/>
    <x v="0"/>
    <d v="2017-09-22T00:00:00"/>
    <s v="05/16/2017 06:03am"/>
    <x v="1"/>
    <d v="2017-09-22T00:00:00"/>
    <n v="250000"/>
    <n v="0.25"/>
    <n v="12"/>
    <s v="05/16/2017 06:03am"/>
    <s v="Stretch"/>
    <x v="0"/>
    <s v="Cognitive Process Transformation"/>
    <m/>
    <s v="DATA WITHHELD"/>
    <s v="EMBIoT:GBS Embed Internet of Things, ISA-BankInsFS09SEC-Security, WATSNIOT:Embedded: Watson Internet of Things - Co"/>
    <x v="0"/>
    <m/>
  </r>
  <r>
    <s v="08-H4MN2QI"/>
    <x v="1"/>
    <s v="US Distribution"/>
    <s v="The Clearing House"/>
    <s v="TCH - Blockchain Connector to Real-Time Payments"/>
    <x v="2"/>
    <x v="1"/>
    <m/>
    <m/>
    <x v="1"/>
    <x v="3"/>
    <d v="2017-09-01T00:00:00"/>
    <s v="04/03/2017 09:40am"/>
    <x v="1"/>
    <d v="2017-09-01T00:00:00"/>
    <n v="250000"/>
    <n v="0.25"/>
    <n v="12"/>
    <s v="07/21/2017 05:40pm"/>
    <s v="Key stretch"/>
    <x v="0"/>
    <s v="Cognitive Process Transformation"/>
    <m/>
    <s v="Bart (Bart) Cant"/>
    <s v="ISA-BankFS08-Blockchain"/>
    <x v="0"/>
    <m/>
  </r>
  <r>
    <s v="1C-KC6R3ZZ"/>
    <x v="1"/>
    <s v="US Finance Service"/>
    <s v="METROPOLITAN LIFE INSURANCE COMPANY (INC)"/>
    <s v="AD Backlog - Blockchain Strategy &amp; Lab Phase 2"/>
    <x v="0"/>
    <x v="1"/>
    <m/>
    <m/>
    <x v="0"/>
    <x v="6"/>
    <d v="2017-12-29T00:00:00"/>
    <s v="04/11/2017 09:36am"/>
    <x v="1"/>
    <d v="2018-01-01T00:00:00"/>
    <n v="250000"/>
    <n v="0.25"/>
    <n v="12"/>
    <s v="04/14/2017 04:51pm"/>
    <s v="NIR"/>
    <x v="0"/>
    <s v="iX Growth Platform"/>
    <m/>
    <s v="BEE-LIAN D. (Bee-Lian) QUAH"/>
    <s v="ISA-InsFS24DIGI-E2EDigitizatn"/>
    <x v="0"/>
    <m/>
  </r>
  <r>
    <s v="WR-GAH83Y1"/>
    <x v="1"/>
    <s v="US Finance Service"/>
    <s v="AMOSA - Allianz Managed Operations and Services of America"/>
    <s v="Blockchain"/>
    <x v="0"/>
    <x v="1"/>
    <m/>
    <m/>
    <x v="0"/>
    <x v="6"/>
    <d v="2017-12-20T00:00:00"/>
    <s v="07/19/2017 11:25am"/>
    <x v="1"/>
    <d v="2017-12-20T00:00:00"/>
    <n v="250000"/>
    <n v="0.25"/>
    <n v="12"/>
    <s v="07/20/2017 01:32am"/>
    <s v="Stretch"/>
    <x v="0"/>
    <s v="Cognitive Process Transformation"/>
    <m/>
    <s v="RONALD (Ronald) WEST"/>
    <m/>
    <x v="0"/>
    <m/>
  </r>
  <r>
    <s v="YT-KOCDDE6"/>
    <x v="1"/>
    <s v="US Finance Service"/>
    <s v="INOVANT LLC"/>
    <s v="Visa and IBM agreed to pursue a Hyperledger evaluation for Visa's B2B Connect Program. IBMY Blockchain on Bluemix."/>
    <x v="0"/>
    <x v="1"/>
    <m/>
    <m/>
    <x v="0"/>
    <x v="0"/>
    <d v="2017-10-21T00:00:00"/>
    <s v="07/23/2017 03:29pm"/>
    <x v="1"/>
    <d v="2017-10-21T00:00:00"/>
    <n v="250000"/>
    <n v="0.25"/>
    <n v="12"/>
    <s v="07/27/2017 01:32am"/>
    <s v="NIR"/>
    <x v="0"/>
    <s v="Cognitive Process Transformation"/>
    <m/>
    <s v="ABTIN (Abtin) ASSADI"/>
    <m/>
    <x v="0"/>
    <m/>
  </r>
  <r>
    <s v="ZN-LJ1YC0D"/>
    <x v="0"/>
    <s v="BeNeLux"/>
    <s v="Kadaster"/>
    <s v="SAP Bluemix / Watson / Blockchain / SAP HEC"/>
    <x v="6"/>
    <x v="1"/>
    <m/>
    <m/>
    <x v="0"/>
    <x v="12"/>
    <d v="2017-10-18T00:00:00"/>
    <s v="08/22/2016 04:50am"/>
    <x v="1"/>
    <d v="2017-10-18T00:00:00"/>
    <n v="250000"/>
    <n v="0.25"/>
    <n v="12"/>
    <s v="07/13/2017 01:32am"/>
    <s v="Stretch"/>
    <x v="2"/>
    <s v="Infrastructure Services"/>
    <s v="6941-03F (O) Integrated Mgd Infra Srvs (IMI for IBM cloud)"/>
    <s v="Peter (PETER) Boshuizen"/>
    <s v="NONE:No code/solution involved"/>
    <x v="0"/>
    <m/>
  </r>
  <r>
    <s v="ED-RIM4Z5Y"/>
    <x v="1"/>
    <s v="US Public"/>
    <s v="ASTELLAS PHARMA US, INC."/>
    <s v="Blockchain for Security"/>
    <x v="6"/>
    <x v="1"/>
    <m/>
    <m/>
    <x v="1"/>
    <x v="11"/>
    <d v="2017-09-10T00:00:00"/>
    <s v="06/12/2017 05:26pm"/>
    <x v="2"/>
    <d v="2017-09-10T00:00:00"/>
    <n v="250000"/>
    <n v="0.25"/>
    <n v="12"/>
    <s v="07/06/2017 01:32am"/>
    <s v="Key stretch"/>
    <x v="2"/>
    <s v="Infrastructure Services"/>
    <s v="6941-98M IBM Cloud for SAP Applications (on CMS - GTS BU)"/>
    <s v="LISA M. (Lisa) FLAGG"/>
    <s v="UNIGMMS:CLD&amp;COG: Gov, mgmt, monitoring, security"/>
    <x v="0"/>
    <m/>
  </r>
  <r>
    <s v="HH-9K4SE4D"/>
    <x v="1"/>
    <s v="US Distribution"/>
    <s v="HELZBERG'S DIAMOND SHOPS, INC."/>
    <s v="BlockChain for Helzberg"/>
    <x v="2"/>
    <x v="1"/>
    <m/>
    <m/>
    <x v="1"/>
    <x v="3"/>
    <d v="2017-08-25T00:00:00"/>
    <s v="01/23/2017 12:57pm"/>
    <x v="2"/>
    <d v="2017-08-25T00:00:00"/>
    <n v="250000"/>
    <n v="0.25"/>
    <n v="12"/>
    <s v="07/20/2017 01:32am"/>
    <s v="Stretch"/>
    <x v="2"/>
    <s v="Infrastructure Services"/>
    <s v="6950-16G GTS MHAS Split for Commerce Managed Hosted"/>
    <s v="BRIAN S. (BRIAN) CRIST"/>
    <s v="ZBLKPOC:HW SP: Blockchain Proof of Concept"/>
    <x v="0"/>
    <m/>
  </r>
  <r>
    <s v="LG-1NCR4NW"/>
    <x v="1"/>
    <s v="US Finance Service"/>
    <s v="AMERIPRISE FINANCIAL INC"/>
    <s v="Ameriprise - Blockchain"/>
    <x v="0"/>
    <x v="1"/>
    <m/>
    <m/>
    <x v="1"/>
    <x v="0"/>
    <d v="2017-08-21T00:00:00"/>
    <s v="05/23/2017 02:52pm"/>
    <x v="2"/>
    <d v="2017-08-21T00:00:00"/>
    <n v="250000"/>
    <n v="0.25"/>
    <n v="12"/>
    <s v="06/22/2017 01:32am"/>
    <s v="Stretch"/>
    <x v="2"/>
    <s v="Infrastructure Services"/>
    <s v="6950-16G GTS MHAS Split for Commerce Managed Hosted"/>
    <s v="JOHN A. (John) VONDRACHEK"/>
    <s v="ISA-BankFS08-Blockchain"/>
    <x v="0"/>
    <m/>
  </r>
  <r>
    <s v="3C-4E5J3P9"/>
    <x v="0"/>
    <s v="DACH"/>
    <s v="ABK Systeme GmbH"/>
    <s v="LinuxONE for Blockchain, Security, Cloud"/>
    <x v="5"/>
    <x v="1"/>
    <m/>
    <m/>
    <x v="0"/>
    <x v="10"/>
    <d v="2017-12-30T00:00:00"/>
    <s v="02/01/2017 05:18am"/>
    <x v="2"/>
    <d v="2017-12-30T00:00:00"/>
    <n v="250000"/>
    <n v="0.25"/>
    <n v="1"/>
    <s v="07/20/2017 01:32am"/>
    <s v="Key stretch"/>
    <x v="4"/>
    <s v="IBM Z"/>
    <s v="IBM LinuxONE Rockhopper"/>
    <s v="DATA WITHHELD"/>
    <s v="ZBLKLOCL:HW SP: zSystems Blockchain Local/On Prem., ZBLKPOC:HW SP: Blockchain Proof of Concept"/>
    <x v="0"/>
    <m/>
  </r>
  <r>
    <s v="X8-7T062ND"/>
    <x v="6"/>
    <s v="GCG"/>
    <s v="LI &amp; FUNG (TRADING) LIMITED"/>
    <s v="Li Fung Blockchain on LinuxOne"/>
    <x v="2"/>
    <x v="1"/>
    <m/>
    <m/>
    <x v="0"/>
    <x v="3"/>
    <d v="2017-12-29T00:00:00"/>
    <s v="05/05/2017 05:23am"/>
    <x v="2"/>
    <d v="2017-12-29T00:00:00"/>
    <n v="250000"/>
    <n v="0.25"/>
    <n v="1"/>
    <s v="07/20/2017 01:32am"/>
    <s v="Stretch"/>
    <x v="4"/>
    <s v="IBM Z"/>
    <s v="IBM LinuxONE Rockhopper"/>
    <s v="Alan (Alan) Yu"/>
    <s v="ZBLKLOCL:HW SP: zSystems Blockchain Local/On Prem."/>
    <x v="0"/>
    <m/>
  </r>
  <r>
    <s v="9Q-4HR3EHM"/>
    <x v="6"/>
    <s v="GCG"/>
    <s v="FIN. INF. SVC. GROUP"/>
    <s v="Blockchain on LinuxONE"/>
    <x v="0"/>
    <x v="1"/>
    <m/>
    <m/>
    <x v="0"/>
    <x v="0"/>
    <d v="2017-12-31T00:00:00"/>
    <s v="07/19/2016 06:11am"/>
    <x v="0"/>
    <d v="2017-12-31T00:00:00"/>
    <n v="250000"/>
    <n v="0.25"/>
    <n v="1"/>
    <s v="06/19/2017 07:29am"/>
    <s v="Stretch"/>
    <x v="4"/>
    <s v="IBM Z"/>
    <s v="IBM Z z13s with Linux as Primary OS"/>
    <s v="ETHAN (ETHAN) LEE"/>
    <s v="BLKHSBN:HW SP: Blockchain High Sec Bus Netwk Blmix, ZBLKPOC:HW SP: Blockchain Proof of Concept"/>
    <x v="0"/>
    <m/>
  </r>
  <r>
    <s v="Q8-BVVI1BL"/>
    <x v="6"/>
    <s v="GCG"/>
    <s v="TAIWAN DEPOSITORY &amp; CLEARING CORPORATION"/>
    <s v="Blockchain on LinuxONE"/>
    <x v="0"/>
    <x v="1"/>
    <m/>
    <m/>
    <x v="0"/>
    <x v="0"/>
    <d v="2017-12-31T00:00:00"/>
    <s v="07/19/2016 06:04am"/>
    <x v="0"/>
    <d v="2017-12-31T00:00:00"/>
    <n v="250000"/>
    <n v="0.25"/>
    <n v="1"/>
    <s v="07/13/2017 11:55pm"/>
    <s v="Stretch"/>
    <x v="4"/>
    <s v="IBM Z"/>
    <s v="IBM Z z13s with Linux as Primary OS"/>
    <s v="ETHAN (ETHAN) LEE"/>
    <s v="CLOUD1:All Cloud Sales other than to Cloud SPs"/>
    <x v="0"/>
    <m/>
  </r>
  <r>
    <s v="I6-R1WG3K3"/>
    <x v="1"/>
    <s v="US Finance Service"/>
    <s v="PROGRESSIVE CASUALTY INSURANCE COMPANY"/>
    <s v="Blockchain"/>
    <x v="0"/>
    <x v="1"/>
    <m/>
    <m/>
    <x v="0"/>
    <x v="6"/>
    <d v="2017-12-31T00:00:00"/>
    <s v="01/17/2017 04:33pm"/>
    <x v="2"/>
    <d v="2017-12-31T00:00:00"/>
    <n v="250000"/>
    <n v="0.25"/>
    <n v="1"/>
    <s v="07/13/2017 01:32am"/>
    <s v="Stretch"/>
    <x v="4"/>
    <s v="IBM Z"/>
    <s v="Linux on IBM Z"/>
    <s v="Monica J. (Monica) Orlando"/>
    <s v="ZBLKLOCL:HW SP: zSystems Blockchain Local/On Prem., ZBLKPOC:HW SP: Blockchain Proof of Concept, ZMCODE:HW SP: z Systems Microcode attached opps"/>
    <x v="0"/>
    <m/>
  </r>
  <r>
    <s v="KE-3S0HL2Y"/>
    <x v="0"/>
    <s v="DACH"/>
    <s v="GKV Informatik GbR"/>
    <s v="Blockchain für GKV Lösungen"/>
    <x v="0"/>
    <x v="1"/>
    <m/>
    <m/>
    <x v="1"/>
    <x v="6"/>
    <d v="2017-09-12T00:00:00"/>
    <s v="10/27/2016 12:16pm"/>
    <x v="4"/>
    <d v="2017-09-12T00:00:00"/>
    <n v="250000"/>
    <n v="0.25"/>
    <n v="12"/>
    <s v="01/22/2017 02:45am"/>
    <s v="Stretch"/>
    <x v="13"/>
    <s v="Watson Data Platform"/>
    <m/>
    <s v="DATA WITHHELD"/>
    <s v="ISA-InsFS23-FrntOfficeTransf"/>
    <x v="0"/>
    <m/>
  </r>
  <r>
    <s v="80-LZVFWOC"/>
    <x v="0"/>
    <s v="DACH"/>
    <s v="car2go Group GmbH"/>
    <s v="Blockchain for car2go Backbone"/>
    <x v="1"/>
    <x v="1"/>
    <m/>
    <m/>
    <x v="0"/>
    <x v="1"/>
    <d v="2017-12-31T00:00:00"/>
    <s v="04/18/2017 11:30am"/>
    <x v="1"/>
    <d v="2017-12-31T00:00:00"/>
    <n v="250000"/>
    <n v="0.25"/>
    <n v="12"/>
    <s v="04/20/2017 01:32am"/>
    <s v="NIR"/>
    <x v="5"/>
    <s v="Industry Platform"/>
    <m/>
    <s v="DATA WITHHELD"/>
    <m/>
    <x v="0"/>
    <m/>
  </r>
  <r>
    <s v="PP-9TCTLWQ"/>
    <x v="1"/>
    <s v="US Distribution"/>
    <s v="WALGREEN CO"/>
    <s v="Blockchain as a Service"/>
    <x v="2"/>
    <x v="1"/>
    <m/>
    <m/>
    <x v="0"/>
    <x v="3"/>
    <d v="2017-12-15T00:00:00"/>
    <s v="06/19/2017 10:41am"/>
    <x v="1"/>
    <d v="2017-12-15T00:00:00"/>
    <n v="250000"/>
    <n v="0.25"/>
    <n v="12"/>
    <s v="07/07/2017 12:41pm"/>
    <s v="Stretch"/>
    <x v="5"/>
    <s v="Industry Platform"/>
    <m/>
    <s v="Nicholas J. (Nick) Samanic"/>
    <s v="COGAPPS:CLD&amp;COG: Create cognitive applications"/>
    <x v="0"/>
    <m/>
  </r>
  <r>
    <s v="GI-BGTYXWY"/>
    <x v="1"/>
    <s v="US Federal"/>
    <s v="TET - Transportation - FAA @ LOCKHEED MARTIN CORPORATION"/>
    <s v="DOT Blockchain Services for ERM"/>
    <x v="6"/>
    <x v="1"/>
    <m/>
    <m/>
    <x v="1"/>
    <x v="12"/>
    <d v="2017-09-20T00:00:00"/>
    <s v="06/22/2017 03:26pm"/>
    <x v="1"/>
    <d v="2017-09-20T00:00:00"/>
    <n v="250000"/>
    <n v="0.25"/>
    <n v="12"/>
    <s v="06/29/2017 01:32am"/>
    <s v="NIR"/>
    <x v="5"/>
    <s v="Industry Platform"/>
    <m/>
    <s v="EMILY D. (Emily) MORROW"/>
    <m/>
    <x v="0"/>
    <m/>
  </r>
  <r>
    <s v="WF-EMG08CC"/>
    <x v="1"/>
    <s v="US Industrial"/>
    <s v="FCA US LLC"/>
    <s v="Blockchain Supply Chain"/>
    <x v="6"/>
    <x v="1"/>
    <m/>
    <m/>
    <x v="1"/>
    <x v="12"/>
    <d v="2017-09-29T00:00:00"/>
    <s v="04/05/2017 03:41pm"/>
    <x v="2"/>
    <d v="2017-09-29T00:00:00"/>
    <n v="250000"/>
    <n v="0.25"/>
    <n v="12"/>
    <s v="08/03/2017 01:32am"/>
    <s v="Stretch"/>
    <x v="1"/>
    <s v="Platform &amp; Industry Solutions"/>
    <s v="IoT for Industrial"/>
    <s v="Ronald R. (Ronald) Kadykowski"/>
    <s v="ZBLKPOC:HW SP: Blockchain Proof of Concept"/>
    <x v="0"/>
    <m/>
  </r>
  <r>
    <s v="RK-DRIWLYM"/>
    <x v="2"/>
    <s v="ANZ"/>
    <s v="VICTORIAN WORKCOVER AUTHORITY                                         "/>
    <s v="Watson Claims Improvement"/>
    <x v="6"/>
    <x v="1"/>
    <m/>
    <m/>
    <x v="0"/>
    <x v="12"/>
    <d v="2017-12-15T00:00:00"/>
    <d v="2017-05-17T00:00:00"/>
    <x v="2"/>
    <d v="2017-12-15T00:00:00"/>
    <n v="248000"/>
    <n v="0.248"/>
    <n v="12"/>
    <d v="2017-07-06T00:00:00"/>
    <s v="Stretch"/>
    <x v="0"/>
    <s v="Cog Process Trnsfmtn"/>
    <s v="CPR: Blockchain Consulting"/>
    <s v="HOLDER, BYRON (Byron)"/>
    <s v="WATSNEX, ANCLOUDA"/>
    <x v="0"/>
    <m/>
  </r>
  <r>
    <s v="UG-N75YZSK"/>
    <x v="0"/>
    <s v="UKI"/>
    <s v="BARCLAYS CAPITAL SERVICES LIMITED"/>
    <s v="Blockchain services - post poc phase 2"/>
    <x v="0"/>
    <x v="1"/>
    <m/>
    <m/>
    <x v="1"/>
    <x v="0"/>
    <d v="2017-09-29T00:00:00"/>
    <s v="01/25/2017 05:19am"/>
    <x v="2"/>
    <d v="2017-09-29T00:00:00"/>
    <n v="248000"/>
    <n v="0.248"/>
    <n v="12"/>
    <s v="07/06/2017 01:32am"/>
    <s v="NIR"/>
    <x v="0"/>
    <s v="Cognitive Process Transformation"/>
    <s v="CPR: Blockchain Consulting"/>
    <s v="Nikhil (NIKHIL) Tatwawadi"/>
    <s v="ZBLKPOC:HW SP: Blockchain Proof of Concept"/>
    <x v="0"/>
    <m/>
  </r>
  <r>
    <s v="J5-FCRY3F5"/>
    <x v="1"/>
    <s v="US Finance Service"/>
    <s v="STATE FARM MUTUAL AUTOMOBILE INSURANCE COMPANY"/>
    <s v="Blockchain MVP with ITR&amp;D"/>
    <x v="0"/>
    <x v="1"/>
    <m/>
    <m/>
    <x v="2"/>
    <x v="6"/>
    <d v="2017-06-07T00:00:00"/>
    <s v="02/28/2017 12:24pm"/>
    <x v="6"/>
    <d v="2017-06-09T00:00:00"/>
    <n v="245000"/>
    <n v="0.245"/>
    <n v="6"/>
    <s v="06/15/2017 01:32am"/>
    <s v="Won"/>
    <x v="0"/>
    <s v="Cognitive Process Transformation"/>
    <s v="CPR: Blockchain Consulting"/>
    <s v="Samuel S. (Samuel) Kramer"/>
    <s v="ASASERVC:Cloud Business Solution (CBS), EXTCNAPP:CLD&amp;COG: Extend cloud native apps &amp; data, ISA-BankInsFS09SEC-Security"/>
    <x v="0"/>
    <m/>
  </r>
  <r>
    <s v="C9-QHO3E55"/>
    <x v="6"/>
    <s v="GCG"/>
    <s v="Bank of Nanjing Co., Ltd."/>
    <s v="Blockchain应用"/>
    <x v="0"/>
    <x v="1"/>
    <m/>
    <m/>
    <x v="0"/>
    <x v="0"/>
    <d v="2017-10-26T00:00:00"/>
    <s v="11/18/2016 08:00am"/>
    <x v="2"/>
    <d v="2017-10-26T00:00:00"/>
    <n v="242612"/>
    <n v="0.24261199999999999"/>
    <n v="1"/>
    <s v="07/27/2017 01:32am"/>
    <s v="Stretch"/>
    <x v="3"/>
    <s v="Lab Services"/>
    <s v="Software Services - Bluemix Garage"/>
    <s v="Hong Ni (Hong Ni) Ren"/>
    <s v="ISA-999-NoSolutionSold"/>
    <x v="0"/>
    <m/>
  </r>
  <r>
    <s v="9T-GYRV56X"/>
    <x v="0"/>
    <s v="Nordic"/>
    <s v="3-0 AS"/>
    <s v="Anti-doping Blockchain app"/>
    <x v="6"/>
    <x v="1"/>
    <m/>
    <m/>
    <x v="0"/>
    <x v="11"/>
    <d v="2017-11-28T00:00:00"/>
    <s v="03/10/2017 07:50am"/>
    <x v="0"/>
    <d v="2017-11-28T00:00:00"/>
    <n v="240964"/>
    <n v="0.24096399999999998"/>
    <n v="4"/>
    <s v="07/20/2017 01:33am"/>
    <s v="Stretch"/>
    <x v="0"/>
    <s v="Cognitive Process Transformation"/>
    <s v="CPR: Blockchain Consulting"/>
    <s v="Ole Morten (Ole Morten) Boldevin"/>
    <s v="ZBLKPOC:HW SP: Blockchain Proof of Concept"/>
    <x v="0"/>
    <m/>
  </r>
  <r>
    <s v="3P-NHO7B71"/>
    <x v="2"/>
    <s v="Korea"/>
    <s v="K F T C                                                               "/>
    <s v="Bolckchain Pilot"/>
    <x v="0"/>
    <x v="1"/>
    <m/>
    <m/>
    <x v="1"/>
    <x v="0"/>
    <d v="2017-09-19T00:00:00"/>
    <d v="2017-06-21T00:00:00"/>
    <x v="0"/>
    <d v="2017-09-29T00:00:00"/>
    <n v="240000"/>
    <n v="0.24"/>
    <n v="3"/>
    <d v="2017-07-26T00:00:00"/>
    <s v="Key stretch"/>
    <x v="0"/>
    <s v="Cog Process Trnsfmtn"/>
    <s v="CPR: Blockchain Consulting"/>
    <s v="BYOUN, YOOJUNG (Yoojung)"/>
    <s v="ANCLOUDA"/>
    <x v="0"/>
    <m/>
  </r>
  <r>
    <s v="7B-GC7HJ90"/>
    <x v="3"/>
    <s v="Mexico"/>
    <s v="ISBAN MEXICO SA DE CV"/>
    <s v="Cloud - Environments, Blockchain, Security"/>
    <x v="0"/>
    <x v="1"/>
    <m/>
    <m/>
    <x v="0"/>
    <x v="0"/>
    <d v="2017-10-23T00:00:00"/>
    <s v="07/25/2017 06:18pm"/>
    <x v="1"/>
    <d v="2017-10-23T00:00:00"/>
    <n v="240000"/>
    <n v="0.24"/>
    <n v="12"/>
    <s v="07/27/2017 01:32am"/>
    <s v="NIR"/>
    <x v="2"/>
    <s v="Infrastructure Services"/>
    <s v="6941-01Q SoftLayer on GTS BU (SL for IBM channels)"/>
    <s v="Hugo (HUGO) Lopez Reyes"/>
    <s v="CLOUD1:All Cloud Sales other than to Cloud SPs"/>
    <x v="0"/>
    <m/>
  </r>
  <r>
    <s v="AL-SEHGLXP"/>
    <x v="5"/>
    <s v="Japan"/>
    <s v="AEON FINANCIAL SERVICE CO.,LTD.                                       "/>
    <s v="ブロックチェーン・プロジェクト　フェーズ３（開発）"/>
    <x v="2"/>
    <x v="1"/>
    <m/>
    <m/>
    <x v="0"/>
    <x v="3"/>
    <d v="2017-11-10T00:00:00"/>
    <d v="2017-06-06T00:00:00"/>
    <x v="0"/>
    <d v="2017-11-10T00:00:00"/>
    <n v="238095"/>
    <n v="0.238095"/>
    <n v="6"/>
    <d v="2017-07-20T00:00:00"/>
    <s v="Key stretch"/>
    <x v="0"/>
    <s v="Cog Process Trnsfmtn"/>
    <s v="CPR: Blockchain Consulting"/>
    <s v="Sanada, Tetsuji"/>
    <m/>
    <x v="0"/>
    <m/>
  </r>
  <r>
    <s v="W7-4RL0UDZ"/>
    <x v="5"/>
    <s v="Japan"/>
    <s v="MITSUBISHI UFJ TRUST AND BANKING C"/>
    <s v="データ信託構想PoC (Blockchain)"/>
    <x v="0"/>
    <x v="1"/>
    <m/>
    <m/>
    <x v="1"/>
    <x v="0"/>
    <d v="2017-08-31T00:00:00"/>
    <s v="04/18/2017 12:37am"/>
    <x v="1"/>
    <d v="2017-09-01T00:00:00"/>
    <n v="238095"/>
    <n v="0.238095"/>
    <n v="3"/>
    <s v="04/18/2017 12:37am"/>
    <s v="Stretch"/>
    <x v="0"/>
    <s v="Cloud Application Innovation"/>
    <s v="CAI Cloud Operating Model"/>
    <s v="Haruka (HARUKA) Homma"/>
    <s v="ASASERVC:Cloud Business Solution (CBS), ZBLKPOC:HW SP: Blockchain Proof of Concept"/>
    <x v="0"/>
    <m/>
  </r>
  <r>
    <s v="3Z-XYPAY69"/>
    <x v="5"/>
    <s v="Japan"/>
    <s v="DENSO CORPORATION"/>
    <s v="DENSO ADAS Blockchain business PoC#2 Sharing service"/>
    <x v="1"/>
    <x v="1"/>
    <m/>
    <m/>
    <x v="1"/>
    <x v="1"/>
    <d v="2017-08-25T00:00:00"/>
    <s v="05/04/2017 09:29pm"/>
    <x v="2"/>
    <d v="2017-08-25T00:00:00"/>
    <n v="238095"/>
    <n v="0.238095"/>
    <n v="3"/>
    <s v="08/03/2017 01:32am"/>
    <s v="Stretch"/>
    <x v="0"/>
    <s v="iX Growth Platform"/>
    <s v="DSI - DS: Digital Bus Strategy: Digital Reinvention"/>
    <s v="Nobuaki (NOBUAKI) Sugihara"/>
    <s v="ISA-AutoIS70-ConnectedVehicle, EMBIoT:GBS Embed Internet of Things"/>
    <x v="0"/>
    <m/>
  </r>
  <r>
    <s v="VX-EV9ZQNP"/>
    <x v="1"/>
    <s v="US Public"/>
    <s v="AMGEN INC."/>
    <s v="Blockchain for Amgen"/>
    <x v="6"/>
    <x v="0"/>
    <s v="India"/>
    <s v="Following up on next steps with the local team in the US. No response yet."/>
    <x v="1"/>
    <x v="11"/>
    <d v="2017-09-18T00:00:00"/>
    <s v="02/17/2017 03:21pm"/>
    <x v="0"/>
    <d v="2017-09-18T00:00:00"/>
    <n v="237500"/>
    <n v="0.23749999999999999"/>
    <n v="3"/>
    <s v="07/13/2017 01:32am"/>
    <s v="Stretch"/>
    <x v="0"/>
    <s v="Cognitive Process Transformation"/>
    <s v="CPR: Blockchain Consulting"/>
    <s v="JEFFREY B. (Jeff) BERMAN"/>
    <s v="WATSNIOT:Embedded: Watson Internet of Things - Co"/>
    <x v="0"/>
    <m/>
  </r>
  <r>
    <s v="Y3-VM6CQYS"/>
    <x v="0"/>
    <s v="CEE"/>
    <s v="PAO SBERBANK                                                          "/>
    <s v="Cognitive I Blockchain Payment Prototype"/>
    <x v="0"/>
    <x v="1"/>
    <m/>
    <m/>
    <x v="3"/>
    <x v="0"/>
    <d v="2017-03-30T00:00:00"/>
    <d v="2016-09-13T00:00:00"/>
    <x v="6"/>
    <d v="2017-03-30T00:00:00"/>
    <n v="236340"/>
    <n v="0.23633999999999999"/>
    <n v="12"/>
    <d v="2017-04-17T00:00:00"/>
    <s v="Won"/>
    <x v="0"/>
    <s v="Cog Process Trnsfmtn"/>
    <s v="CPR: Blockchain Consulting"/>
    <s v="TSOY, RUSLAN"/>
    <m/>
    <x v="0"/>
    <m/>
  </r>
  <r>
    <s v="DP-SQNEMMF"/>
    <x v="1"/>
    <s v="US Federal"/>
    <s v="US DEPT OF HEALTH &amp; HUMAN SERVICES"/>
    <s v="CDC:  BAA 2017-OADS-01; Topic 7.3 - Use of Blockchain Technology for Administration of Data Use and Access -  for Leonard Mutter"/>
    <x v="6"/>
    <x v="1"/>
    <m/>
    <m/>
    <x v="1"/>
    <x v="12"/>
    <d v="2017-09-29T00:00:00"/>
    <s v="06/06/2017 03:22pm"/>
    <x v="0"/>
    <d v="2017-09-29T00:00:00"/>
    <n v="234000"/>
    <n v="0.23399999999999999"/>
    <n v="12"/>
    <s v="08/03/2017 01:32am"/>
    <s v="At Risk"/>
    <x v="0"/>
    <s v="Cognitive Process Transformation"/>
    <s v="CPR: Blockchain Consulting"/>
    <s v="Brenda R. (Brenda) Kunkel"/>
    <s v="BLKHSBN:HW SP: Blockchain High Sec Bus Netwk Blmix, ZBLKPOC:HW SP: Blockchain Proof of Concept"/>
    <x v="0"/>
    <m/>
  </r>
  <r>
    <s v="4D-DC5TYOP"/>
    <x v="0"/>
    <s v="BeNeLux"/>
    <s v="ENEXIS B.V."/>
    <s v="Blockchain: from PoC to production case"/>
    <x v="3"/>
    <x v="1"/>
    <m/>
    <m/>
    <x v="2"/>
    <x v="8"/>
    <d v="2017-06-23T00:00:00"/>
    <s v="05/11/2016 08:53am"/>
    <x v="6"/>
    <d v="2017-07-01T00:00:00"/>
    <n v="231850"/>
    <n v="0.23185"/>
    <n v="6"/>
    <s v="06/30/2017 06:49am"/>
    <s v="Won"/>
    <x v="0"/>
    <s v="Cognitive Process Transformation"/>
    <s v="CPR: Blockchain Consulting"/>
    <s v="Leo (LEO) Dijkstra"/>
    <s v="ASASERVC:Cloud Business Solution (CBS), EMBMOBLE:GBS Embedded Mobile"/>
    <x v="0"/>
    <m/>
  </r>
  <r>
    <s v="ZM-IXYBLQN"/>
    <x v="1"/>
    <s v="US Public"/>
    <s v="ABBOTT LABORATORIES"/>
    <s v="Taulia supplier financing and working capital improvement combined with blockchain -  Symphony"/>
    <x v="6"/>
    <x v="1"/>
    <m/>
    <m/>
    <x v="1"/>
    <x v="11"/>
    <d v="2017-09-15T00:00:00"/>
    <s v="04/04/2017 01:36pm"/>
    <x v="1"/>
    <d v="2017-09-15T00:00:00"/>
    <n v="225000"/>
    <n v="0.22499999999999998"/>
    <n v="3"/>
    <s v="06/28/2017 10:16am"/>
    <s v="Stretch"/>
    <x v="0"/>
    <s v="Cognitive Process Transformation"/>
    <s v="CPR: Finance Transformation / Advisory"/>
    <s v="BARBARA J. (Barbara) REIDNER"/>
    <s v="ISA-PharmPL90-EnterpriseModern"/>
    <x v="0"/>
    <m/>
  </r>
  <r>
    <s v="NB-60BYEPW"/>
    <x v="2"/>
    <s v="ISA"/>
    <s v="DEPARTMENT OF INFORMATION TECHNOLOGY AND COMMUNICATION"/>
    <s v="Block Chain Implementation for GOR"/>
    <x v="4"/>
    <x v="1"/>
    <m/>
    <m/>
    <x v="1"/>
    <x v="12"/>
    <d v="2017-09-15T00:00:00"/>
    <s v="07/14/2016 03:52am"/>
    <x v="1"/>
    <d v="2017-09-15T00:00:00"/>
    <n v="222222"/>
    <n v="0.222222"/>
    <n v="1"/>
    <s v="05/02/2017 12:06pm"/>
    <s v="NIR"/>
    <x v="3"/>
    <s v="Hybrid Integration"/>
    <s v="API Connect"/>
    <s v="Sharad (Sharad) Shinghal"/>
    <s v="ISA-999-NoSolutionSold"/>
    <x v="0"/>
    <m/>
  </r>
  <r>
    <s v="CA-4ZKRK5E"/>
    <x v="1"/>
    <s v="US Finance Service"/>
    <s v="NEW YORK LIFE INSURANCE COMPANY"/>
    <s v="Blockchain on Bluemix"/>
    <x v="0"/>
    <x v="1"/>
    <m/>
    <m/>
    <x v="0"/>
    <x v="6"/>
    <d v="2017-12-14T00:00:00"/>
    <s v="06/30/2017 11:27am"/>
    <x v="1"/>
    <d v="2017-12-14T00:00:00"/>
    <n v="220000"/>
    <n v="0.22"/>
    <n v="12"/>
    <s v="07/06/2017 01:32am"/>
    <s v="Stretch"/>
    <x v="3"/>
    <s v="Cloud Developer Service"/>
    <s v="Bluemix Public Subscription"/>
    <s v="Lauren A. (Lauren) Millard"/>
    <m/>
    <x v="0"/>
    <m/>
  </r>
  <r>
    <s v="XQ-1E4BRPZ"/>
    <x v="1"/>
    <s v="Canada"/>
    <s v="RBC"/>
    <s v="Blockchain Sprint #2"/>
    <x v="0"/>
    <x v="1"/>
    <m/>
    <m/>
    <x v="2"/>
    <x v="0"/>
    <d v="2017-06-21T00:00:00"/>
    <s v="11/22/2016 09:06am"/>
    <x v="6"/>
    <d v="2017-06-23T00:00:00"/>
    <n v="218214"/>
    <n v="0.21821399999999999"/>
    <n v="12"/>
    <s v="06/29/2017 01:32am"/>
    <s v="Won"/>
    <x v="3"/>
    <s v="Cloud Developer Service"/>
    <s v="IBM Bluemix Garage - Other"/>
    <s v="Mike (MIKE) Mazarakis"/>
    <s v="BLKHSBN:HW SP: Blockchain High Sec Bus Netwk Blmix, ISA-BankFS08-Blockchain, ZBLKLOCL:HW SP: zSystems Blockchain Local/On Prem."/>
    <x v="0"/>
    <m/>
  </r>
  <r>
    <s v="EZ-8SN2WSK"/>
    <x v="2"/>
    <s v="ANZ"/>
    <s v="AUSTRALIA AND NEW ZEALAND BANKING GROUP LIMITED"/>
    <s v="Blockchain - Bank Guarantee, inception phase"/>
    <x v="0"/>
    <x v="1"/>
    <m/>
    <m/>
    <x v="0"/>
    <x v="0"/>
    <d v="2017-11-24T00:00:00"/>
    <s v="06/25/2017 11:38pm"/>
    <x v="2"/>
    <d v="2017-11-24T00:00:00"/>
    <n v="217000"/>
    <n v="0.217"/>
    <n v="3"/>
    <s v="07/06/2017 01:32am"/>
    <s v="Stretch"/>
    <x v="0"/>
    <s v="Cognitive Process Transformation"/>
    <s v="CPR: Blockchain Consulting"/>
    <s v="SUZI N. (Suzi) YOUNG"/>
    <s v="ISA-BankFS08-Blockchain"/>
    <x v="0"/>
    <m/>
  </r>
  <r>
    <s v="2Y-U4L1V5A"/>
    <x v="1"/>
    <s v="Canada"/>
    <s v="BANK OF NOVA SCOTIA, THE"/>
    <s v="Blockchain for internal payments"/>
    <x v="0"/>
    <x v="1"/>
    <m/>
    <m/>
    <x v="1"/>
    <x v="0"/>
    <d v="2017-08-15T00:00:00"/>
    <s v="05/17/2017 11:12am"/>
    <x v="4"/>
    <d v="2017-08-15T00:00:00"/>
    <n v="216668"/>
    <n v="0.216668"/>
    <n v="12"/>
    <s v="05/18/2017 01:32am"/>
    <s v="NIR"/>
    <x v="0"/>
    <s v="Cognitive Process Transformation"/>
    <m/>
    <s v="Tejinder (TEJINDER) Virk"/>
    <s v="EMBANLYT:GBS Embedded Analytics"/>
    <x v="0"/>
    <m/>
  </r>
  <r>
    <s v="7M-GRX8CLW"/>
    <x v="6"/>
    <s v="GCG"/>
    <s v="CATHAY LIFE INSURANCE                                                 "/>
    <s v="CXL-Block Chain"/>
    <x v="0"/>
    <x v="1"/>
    <m/>
    <m/>
    <x v="3"/>
    <x v="6"/>
    <d v="2017-03-29T00:00:00"/>
    <d v="2016-08-10T00:00:00"/>
    <x v="6"/>
    <d v="2017-03-30T00:00:00"/>
    <n v="207792"/>
    <n v="0.20779199999999998"/>
    <n v="4"/>
    <d v="2017-04-04T00:00:00"/>
    <s v="Won"/>
    <x v="0"/>
    <s v="Cog Process Trnsfmtn"/>
    <s v="CPR: Blockchain Consulting"/>
    <s v="YEH, KARYN (KARYN)"/>
    <m/>
    <x v="0"/>
    <m/>
  </r>
  <r>
    <s v="PZ-4RB9WG3"/>
    <x v="1"/>
    <s v="Canada"/>
    <s v="TMX GROUP INC"/>
    <s v="Blockchain and Bluemix"/>
    <x v="3"/>
    <x v="1"/>
    <m/>
    <m/>
    <x v="1"/>
    <x v="8"/>
    <d v="2017-09-29T00:00:00"/>
    <s v="02/27/2017 11:44am"/>
    <x v="2"/>
    <d v="2017-09-29T00:00:00"/>
    <n v="200001"/>
    <n v="0.20000099999999998"/>
    <n v="12"/>
    <s v="03/09/2017 01:32am"/>
    <s v="Stretch"/>
    <x v="3"/>
    <s v="Cloud Developer Service"/>
    <s v="Bluemix Public Subscription"/>
    <s v="Justin (JUSTIN) Groen"/>
    <s v="CLOUD1:All Cloud Sales other than to Cloud SPs"/>
    <x v="0"/>
    <m/>
  </r>
  <r>
    <s v="DD-N8SBFMW"/>
    <x v="5"/>
    <s v="Japan"/>
    <s v="SONY CORPORATION"/>
    <s v="SGED Blockchain PoC"/>
    <x v="1"/>
    <x v="1"/>
    <m/>
    <m/>
    <x v="2"/>
    <x v="2"/>
    <d v="2017-04-21T00:00:00"/>
    <s v="03/22/2017 10:01am"/>
    <x v="6"/>
    <d v="2017-04-24T00:00:00"/>
    <n v="200000"/>
    <n v="0.19999999999999998"/>
    <n v="3"/>
    <s v="04/27/2017 01:32am"/>
    <s v="Won"/>
    <x v="3"/>
    <s v="Cloud Developer Service"/>
    <s v="IBM Bluemix Garage - MVP"/>
    <s v="Ken (KEN) Mizugami"/>
    <s v="CLOUD1:All Cloud Sales other than to Cloud SPs"/>
    <x v="0"/>
    <m/>
  </r>
  <r>
    <s v="UB-ZJFSG52"/>
    <x v="0"/>
    <s v="DACH"/>
    <s v="Hapag-Lloyd AG"/>
    <s v="CeBIT17-Global Business Services,Analytics,GBT 10 for Sales DP only-Neue Opps - &gt; Thema Blockchain - 800K, eSpot Pricing 300K, Watson Explorer 200K, Container Monitoring 300K-000-high (SS4)"/>
    <x v="2"/>
    <x v="1"/>
    <m/>
    <m/>
    <x v="0"/>
    <x v="7"/>
    <d v="2017-12-22T00:00:00"/>
    <s v="03/22/2017 01:10pm"/>
    <x v="2"/>
    <d v="2017-12-22T00:00:00"/>
    <n v="200000"/>
    <n v="0.19999999999999998"/>
    <n v="1"/>
    <s v="07/06/2017 01:31am"/>
    <s v="NIR"/>
    <x v="9"/>
    <s v="Analytics Platform"/>
    <s v="Watson Explorer-Enterprise Edition"/>
    <s v="DATA WITHHELD"/>
    <s v="ISA-999-NoSolutionSold"/>
    <x v="0"/>
    <m/>
  </r>
  <r>
    <s v="YC-2F87MJK"/>
    <x v="1"/>
    <s v="US Finance Service"/>
    <s v="AMERICAN INTERNATIONAL GROUPINC"/>
    <s v="Blockchain for Parametric Weather Insurance"/>
    <x v="0"/>
    <x v="0"/>
    <s v="US Garage &amp; IRL"/>
    <s v="US Garage is involved"/>
    <x v="1"/>
    <x v="6"/>
    <d v="2017-08-18T00:00:00"/>
    <s v="01/12/2017 11:59am"/>
    <x v="2"/>
    <d v="2017-08-18T00:00:00"/>
    <n v="200000"/>
    <n v="0.19999999999999998"/>
    <n v="3"/>
    <s v="07/20/2017 01:32am"/>
    <s v="At Risk"/>
    <x v="3"/>
    <s v="Cloud Unit Services"/>
    <s v="6950-16F IBM Cloud Advisory Svcs, Bluemix Infra (CLD BU)"/>
    <s v="DAVID S. (Dave) BRAUNSTEIN"/>
    <s v="ISA-InsFS24-CoreInsuranceTransformation"/>
    <x v="0"/>
    <m/>
  </r>
  <r>
    <s v="EN-UINO652"/>
    <x v="0"/>
    <s v="DACH"/>
    <s v="MAPAL Fabrik"/>
    <s v="App Development@C-COM/Mapal with BMx +Blockchain + VisualRecog"/>
    <x v="1"/>
    <x v="1"/>
    <m/>
    <m/>
    <x v="0"/>
    <x v="2"/>
    <d v="2017-10-16T00:00:00"/>
    <s v="07/18/2017 04:56am"/>
    <x v="2"/>
    <d v="2017-11-27T00:00:00"/>
    <n v="200000"/>
    <n v="0.19999999999999998"/>
    <n v="12"/>
    <s v="07/20/2017 01:32am"/>
    <s v="Stretch"/>
    <x v="3"/>
    <s v="Cloud Unit Services"/>
    <s v="6950-18G IBM Cloud Managed Services (in Bluemix - Cloud BU)"/>
    <s v="DATA WITHHELD"/>
    <s v="ANBRDG2C:ANA SP:Bridge-to-Cloud"/>
    <x v="0"/>
    <m/>
  </r>
  <r>
    <s v="70-O9CBNYC"/>
    <x v="0"/>
    <s v="CEE"/>
    <s v="THE CENTRAL BANK OF THE RUSSIAN FEDERATION"/>
    <s v="Blockchain (Hyperledger) extension for RABIS application"/>
    <x v="0"/>
    <x v="1"/>
    <m/>
    <m/>
    <x v="1"/>
    <x v="0"/>
    <d v="2017-09-15T00:00:00"/>
    <s v="03/28/2017 04:04am"/>
    <x v="1"/>
    <d v="2017-09-15T00:00:00"/>
    <n v="200000"/>
    <n v="0.19999999999999998"/>
    <n v="1"/>
    <s v="03/30/2017 01:32am"/>
    <s v="NIR"/>
    <x v="3"/>
    <s v="Hybrid Integration"/>
    <s v="API Connect for Z"/>
    <s v="MICHAEL (MICHAEL) SOLODKOV"/>
    <m/>
    <x v="0"/>
    <m/>
  </r>
  <r>
    <s v="MH-5TG0X2C"/>
    <x v="1"/>
    <s v="US Finance Service"/>
    <s v="INOVANT LLC"/>
    <s v="HyperLedger for Visa FIFA App"/>
    <x v="0"/>
    <x v="1"/>
    <m/>
    <m/>
    <x v="1"/>
    <x v="0"/>
    <d v="2017-08-31T00:00:00"/>
    <s v="05/23/2017 01:05pm"/>
    <x v="1"/>
    <d v="2017-09-15T00:00:00"/>
    <n v="200000"/>
    <n v="0.19999999999999998"/>
    <n v="3"/>
    <s v="05/25/2017 01:31am"/>
    <s v="Stretch"/>
    <x v="3"/>
    <s v="Lab Services"/>
    <s v="App Platform SW Services"/>
    <s v="ABTIN (Abtin) ASSADI"/>
    <s v="BLKHSBN:HW SP: Blockchain High Sec Bus Netwk Blmix, COGAPPS:CLD&amp;COG: Create cognitive applications"/>
    <x v="0"/>
    <m/>
  </r>
  <r>
    <s v="WT-81ZZAF5"/>
    <x v="3"/>
    <s v="Mexico"/>
    <s v="BANCO DE MÉXICO"/>
    <s v="Blockchain"/>
    <x v="0"/>
    <x v="1"/>
    <m/>
    <m/>
    <x v="0"/>
    <x v="0"/>
    <d v="2017-12-29T00:00:00"/>
    <s v="04/28/2017 01:46pm"/>
    <x v="2"/>
    <d v="2017-12-29T00:00:00"/>
    <n v="200000"/>
    <n v="0.19999999999999998"/>
    <n v="12"/>
    <s v="07/13/2017 01:32am"/>
    <s v="NIR"/>
    <x v="3"/>
    <s v="Cloud Developer Service"/>
    <s v="Bluemix Pay As You Go"/>
    <s v="EDUARDO JAVIER (EDUARDO JAVIER) IRURE ECHENIQUE"/>
    <s v="CLOUD1:All Cloud Sales other than to Cloud SPs"/>
    <x v="0"/>
    <m/>
  </r>
  <r>
    <s v="MD-8JXAFAR"/>
    <x v="1"/>
    <s v="US Distribution"/>
    <s v="IGT"/>
    <s v="IGT Casinos interest in Hyperledger/IBM Blockchain"/>
    <x v="2"/>
    <x v="1"/>
    <m/>
    <m/>
    <x v="1"/>
    <x v="3"/>
    <d v="2017-09-27T00:00:00"/>
    <s v="11/29/2016 07:51pm"/>
    <x v="2"/>
    <d v="2017-09-27T00:00:00"/>
    <n v="200000"/>
    <n v="0.19999999999999998"/>
    <n v="12"/>
    <s v="06/15/2017 01:31am"/>
    <s v="Stretch"/>
    <x v="3"/>
    <s v="Cloud Developer Service"/>
    <s v="Bluemix Pay As You Go"/>
    <s v="Nicholas A. (Nicholas) Jarvis"/>
    <s v="BLKHSBN:HW SP: Blockchain High Sec Bus Netwk Blmix"/>
    <x v="0"/>
    <m/>
  </r>
  <r>
    <s v="LH-6YPPOYZ"/>
    <x v="3"/>
    <s v="Brazil"/>
    <s v="BANCO CENTRAL DO BRASIL."/>
    <s v="Blockchain for BACEN"/>
    <x v="0"/>
    <x v="1"/>
    <m/>
    <m/>
    <x v="1"/>
    <x v="0"/>
    <d v="2017-09-05T00:00:00"/>
    <s v="06/07/2017 10:55am"/>
    <x v="2"/>
    <d v="2017-09-05T00:00:00"/>
    <n v="200000"/>
    <n v="0.19999999999999998"/>
    <n v="24"/>
    <s v="07/20/2017 01:32am"/>
    <s v="NIR"/>
    <x v="3"/>
    <s v="Cloud Developer Service"/>
    <s v="Bluemix Public Subscription"/>
    <s v="Raul Coimbra (RAUL COIMBRA) Storino"/>
    <s v="ISA-BankFS08-Blockchain"/>
    <x v="0"/>
    <m/>
  </r>
  <r>
    <s v="DY-1L4C5EL"/>
    <x v="3"/>
    <s v="SSA"/>
    <s v="SUPERINTENDENCIA NACIONAL DE ADMINISTRACION TRIBUTARIA"/>
    <s v="Prototipo Blockchain"/>
    <x v="6"/>
    <x v="1"/>
    <m/>
    <m/>
    <x v="1"/>
    <x v="12"/>
    <d v="2017-09-30T00:00:00"/>
    <s v="12/12/2016 09:23am"/>
    <x v="2"/>
    <d v="2017-09-30T00:00:00"/>
    <n v="200000"/>
    <n v="0.19999999999999998"/>
    <n v="12"/>
    <s v="06/20/2017 12:50pm"/>
    <s v="Stretch"/>
    <x v="3"/>
    <s v="Cloud Developer Service"/>
    <s v="Bluemix Public Subscription"/>
    <s v="Carlos Paul (CARLOS PAUL) Bittrich Ramirez"/>
    <s v="NONE:No code/solution involved"/>
    <x v="0"/>
    <m/>
  </r>
  <r>
    <s v="FW-93F4WFL"/>
    <x v="1"/>
    <s v="US Federal"/>
    <s v="NSJ - USAID - US Agency for International Development 9234"/>
    <s v="USAID Blockchain"/>
    <x v="6"/>
    <x v="1"/>
    <m/>
    <m/>
    <x v="0"/>
    <x v="12"/>
    <d v="2017-11-15T00:00:00"/>
    <s v="03/29/2017 02:00pm"/>
    <x v="2"/>
    <d v="2017-11-15T00:00:00"/>
    <n v="200000"/>
    <n v="0.19999999999999998"/>
    <n v="12"/>
    <s v="07/20/2017 01:31am"/>
    <s v="Stretch"/>
    <x v="3"/>
    <s v="Cloud Developer Service"/>
    <s v="Bluemix Public Subscription"/>
    <s v="Christopher S. (Chris) DeWitt"/>
    <s v="CLOUD1:All Cloud Sales other than to Cloud SPs"/>
    <x v="0"/>
    <m/>
  </r>
  <r>
    <s v="3P-CFE5OS0"/>
    <x v="1"/>
    <s v="US Finance Service"/>
    <s v="CITIGROUP"/>
    <s v="Citi Blockchain for ICG - Investment Services"/>
    <x v="0"/>
    <x v="1"/>
    <m/>
    <m/>
    <x v="0"/>
    <x v="0"/>
    <d v="2017-12-31T00:00:00"/>
    <s v="03/02/2017 11:31am"/>
    <x v="1"/>
    <d v="2017-12-31T00:00:00"/>
    <n v="200000"/>
    <n v="0.19999999999999998"/>
    <n v="12"/>
    <s v="03/09/2017 01:32am"/>
    <s v="NIR"/>
    <x v="3"/>
    <s v="Cloud Developer Service"/>
    <s v="Bluemix Public Subscription"/>
    <s v="Paul J. (Paul) Houde"/>
    <s v="ZBLKLOCL:HW SP: zSystems Blockchain Local/On Prem."/>
    <x v="0"/>
    <m/>
  </r>
  <r>
    <s v="U2-4TX7X9T"/>
    <x v="0"/>
    <s v="CEE"/>
    <s v="LUKOIL INFORM OOO"/>
    <s v="Winpath opp API Economy. Blockchain for LUKOIL upstream."/>
    <x v="1"/>
    <x v="1"/>
    <m/>
    <m/>
    <x v="0"/>
    <x v="4"/>
    <d v="2017-10-25T00:00:00"/>
    <s v="07/27/2017 04:42am"/>
    <x v="2"/>
    <d v="2017-10-25T00:00:00"/>
    <n v="200000"/>
    <n v="0.19999999999999998"/>
    <n v="12"/>
    <s v="08/03/2017 01:32am"/>
    <s v="Stretch"/>
    <x v="3"/>
    <s v="Cloud Unit Services"/>
    <s v="Do Not Use - GPP GS21"/>
    <s v="SERGEY (SERGEY) MOZHAR"/>
    <s v="ISA-BankFS08-Blockchain"/>
    <x v="0"/>
    <m/>
  </r>
  <r>
    <s v="TD-YS1WKSB"/>
    <x v="0"/>
    <s v="DACH"/>
    <s v="Bundesministerium für Bildung und Forschung"/>
    <s v="Blockchain for Digital Learnings (Pilot)"/>
    <x v="6"/>
    <x v="1"/>
    <m/>
    <m/>
    <x v="1"/>
    <x v="12"/>
    <d v="2017-08-14T00:00:00"/>
    <s v="01/11/2017 07:40am"/>
    <x v="1"/>
    <d v="2017-08-14T00:00:00"/>
    <n v="200000"/>
    <n v="0.19999999999999998"/>
    <n v="12"/>
    <s v="02/19/2017 03:40am"/>
    <s v="NIR"/>
    <x v="3"/>
    <s v="Cloud Developer Service"/>
    <s v="IBM Bluemix Dedicated - Runtimes"/>
    <s v="DATA WITHHELD"/>
    <m/>
    <x v="0"/>
    <m/>
  </r>
  <r>
    <s v="TJ-5548T1R"/>
    <x v="2"/>
    <s v="ASEAN"/>
    <s v="CIMB THAI BANK PUBLIC COMPANY LIMITED"/>
    <s v="Blockchain (Garage)"/>
    <x v="0"/>
    <x v="1"/>
    <m/>
    <m/>
    <x v="1"/>
    <x v="0"/>
    <d v="2017-09-22T00:00:00"/>
    <s v="03/17/2017 01:19am"/>
    <x v="2"/>
    <d v="2017-10-27T00:00:00"/>
    <n v="200000"/>
    <n v="0.19999999999999998"/>
    <n v="12"/>
    <s v="07/13/2017 01:32am"/>
    <s v="Stretch"/>
    <x v="3"/>
    <s v="Cloud Developer Service"/>
    <s v="IBM Bluemix Garage - Design Thinking"/>
    <s v="PITTIMON (Pittimon) LERTPAPHAKULTHORN"/>
    <s v="ZBLKPOC:HW SP: Blockchain Proof of Concept"/>
    <x v="0"/>
    <m/>
  </r>
  <r>
    <s v="1E-R3LDEL9"/>
    <x v="6"/>
    <s v="GCG"/>
    <s v="SHENZHEN FORMS SYNTRON INFORMATION CO., LTD"/>
    <s v="Blockchain Innovation Centre Phase 2"/>
    <x v="5"/>
    <x v="1"/>
    <m/>
    <m/>
    <x v="1"/>
    <x v="10"/>
    <d v="2017-09-29T00:00:00"/>
    <s v="05/08/2017 12:25pm"/>
    <x v="1"/>
    <d v="2017-09-29T00:00:00"/>
    <n v="200000"/>
    <n v="0.19999999999999998"/>
    <n v="12"/>
    <s v="05/11/2017 01:32am"/>
    <s v="NIR"/>
    <x v="3"/>
    <s v="Cloud Developer Service"/>
    <s v="IBM Bluemix Garage - MVP"/>
    <s v="Jimmy (Jimmy) Wong"/>
    <s v="ISA-BankFS08-Blockchain"/>
    <x v="0"/>
    <m/>
  </r>
  <r>
    <s v="31-9GH4TX7"/>
    <x v="1"/>
    <s v="US Federal"/>
    <s v="CSRA LLC"/>
    <s v="CSRA eMedNY Blockchain Garage Services - MVP Buildout"/>
    <x v="5"/>
    <x v="1"/>
    <m/>
    <m/>
    <x v="1"/>
    <x v="10"/>
    <d v="2017-09-22T00:00:00"/>
    <s v="01/19/2017 03:09pm"/>
    <x v="2"/>
    <d v="2017-09-22T00:00:00"/>
    <n v="200000"/>
    <n v="0.19999999999999998"/>
    <n v="12"/>
    <s v="07/27/2017 01:32am"/>
    <s v="Key stretch"/>
    <x v="3"/>
    <s v="Cloud Developer Service"/>
    <s v="IBM Bluemix Garage - MVP"/>
    <s v="Kristin (Kristin) Bolling"/>
    <s v="CLOUD1:All Cloud Sales other than to Cloud SPs"/>
    <x v="0"/>
    <m/>
  </r>
  <r>
    <s v="AC-10O2FCX"/>
    <x v="1"/>
    <s v="US Finance Service"/>
    <s v="CHICAGO MERCANTILE EXCHANGE INC."/>
    <s v="RGW - Blockchain Garage (2017)"/>
    <x v="0"/>
    <x v="1"/>
    <m/>
    <m/>
    <x v="0"/>
    <x v="0"/>
    <d v="2017-12-15T00:00:00"/>
    <s v="12/19/2016 02:29pm"/>
    <x v="2"/>
    <d v="2017-12-15T00:00:00"/>
    <n v="200000"/>
    <n v="0.19999999999999998"/>
    <n v="12"/>
    <s v="07/27/2017 01:31am"/>
    <s v="Stretch"/>
    <x v="3"/>
    <s v="Cloud Developer Service"/>
    <s v="IBM Bluemix Garage - MVP"/>
    <s v="Richard G. (Rick) Walker"/>
    <s v="NONE:No code/solution involved"/>
    <x v="0"/>
    <m/>
  </r>
  <r>
    <s v="EM-KRMUFR1"/>
    <x v="1"/>
    <s v="US Finance Service"/>
    <s v="ALLIANZ LIFE INSURANCE CO OF NORTH AMERICA"/>
    <s v="Blockchain Garage design services"/>
    <x v="0"/>
    <x v="1"/>
    <m/>
    <m/>
    <x v="0"/>
    <x v="6"/>
    <d v="2017-12-22T00:00:00"/>
    <s v="07/13/2017 07:53am"/>
    <x v="2"/>
    <d v="2017-12-22T00:00:00"/>
    <n v="200000"/>
    <n v="0.19999999999999998"/>
    <n v="12"/>
    <s v="07/20/2017 01:32am"/>
    <s v="Key stretch"/>
    <x v="3"/>
    <s v="Cloud Developer Service"/>
    <s v="IBM Bluemix Garage - MVP"/>
    <s v="Stacy L. (Stacy) Ness"/>
    <s v="NONE:No code/solution involved"/>
    <x v="0"/>
    <m/>
  </r>
  <r>
    <s v="3V-377I23F"/>
    <x v="1"/>
    <s v="US Distribution"/>
    <s v="CAMPBELL SOUP CO"/>
    <s v="Blockchain Project"/>
    <x v="2"/>
    <x v="1"/>
    <m/>
    <m/>
    <x v="0"/>
    <x v="3"/>
    <d v="2017-10-17T00:00:00"/>
    <s v="07/19/2017 01:08pm"/>
    <x v="1"/>
    <d v="2017-10-17T00:00:00"/>
    <n v="200000"/>
    <n v="0.19999999999999998"/>
    <n v="12"/>
    <s v="07/20/2017 01:33am"/>
    <s v="Stretch"/>
    <x v="3"/>
    <s v="Cloud Developer Service"/>
    <s v="IBM Bluemix Garage - Other"/>
    <s v="EDWARD T. (Terry) BEAUDINE"/>
    <s v="BLKHSBN:HW SP: Blockchain High Sec Bus Netwk Blmix"/>
    <x v="0"/>
    <m/>
  </r>
  <r>
    <s v="OQ-934JOV0"/>
    <x v="1"/>
    <s v="US Industrial"/>
    <s v="CATERPILLAR INC"/>
    <s v="Blockchain Garage"/>
    <x v="1"/>
    <x v="1"/>
    <m/>
    <m/>
    <x v="0"/>
    <x v="2"/>
    <d v="2017-10-06T00:00:00"/>
    <s v="04/13/2017 10:05pm"/>
    <x v="2"/>
    <d v="2017-10-06T00:00:00"/>
    <n v="200000"/>
    <n v="0.19999999999999998"/>
    <n v="12"/>
    <s v="07/20/2017 01:32am"/>
    <s v="Key stretch"/>
    <x v="3"/>
    <s v="Cloud Developer Service"/>
    <s v="IBM Bluemix Garage - Other"/>
    <s v="Robert D. (Robert) Meghrian"/>
    <s v="EXTCNAPP:CLD&amp;COG: Extend cloud native apps &amp; data"/>
    <x v="0"/>
    <m/>
  </r>
  <r>
    <s v="49-YJJ9CSF"/>
    <x v="6"/>
    <s v="GCG"/>
    <s v="BANK OF SUZHOU CO.,LTD"/>
    <s v="BlockChain"/>
    <x v="0"/>
    <x v="1"/>
    <m/>
    <m/>
    <x v="0"/>
    <x v="0"/>
    <d v="2017-10-31T00:00:00"/>
    <s v="01/17/2017 08:55am"/>
    <x v="2"/>
    <d v="2017-10-31T00:00:00"/>
    <n v="200000"/>
    <n v="0.19999999999999998"/>
    <n v="12"/>
    <s v="07/20/2017 01:32am"/>
    <s v="Stretch"/>
    <x v="3"/>
    <s v="Cloud Developer Service"/>
    <s v="IBM Bluemix Local - Runtimes"/>
    <s v="YI TAO (YI TAO) JI"/>
    <s v="NONE:No code/solution involved"/>
    <x v="0"/>
    <m/>
  </r>
  <r>
    <s v="B3-YJ3WA1G"/>
    <x v="2"/>
    <s v="ASEAN"/>
    <s v="KTB COMPUTER SERVICES CO., LTD"/>
    <s v="KTB DLC Blockchain"/>
    <x v="0"/>
    <x v="1"/>
    <m/>
    <m/>
    <x v="1"/>
    <x v="0"/>
    <d v="2017-09-29T00:00:00"/>
    <s v="06/02/2017 06:01am"/>
    <x v="4"/>
    <d v="2017-09-29T00:00:00"/>
    <n v="200000"/>
    <n v="0.19999999999999998"/>
    <n v="6"/>
    <s v="07/13/2017 02:20am"/>
    <s v="NIR"/>
    <x v="3"/>
    <s v="Lab Services"/>
    <s v="Software Services - Bluemix Garage"/>
    <s v="Rachod (RACHOD) Chamunee"/>
    <m/>
    <x v="0"/>
    <m/>
  </r>
  <r>
    <s v="0D-YM2W5KL"/>
    <x v="3"/>
    <s v="SSA"/>
    <s v="BANCO DE CREDITO DEL PERU"/>
    <s v="Proyecto Blockchain"/>
    <x v="0"/>
    <x v="1"/>
    <m/>
    <m/>
    <x v="1"/>
    <x v="0"/>
    <d v="2017-09-29T00:00:00"/>
    <s v="05/06/2016 11:35am"/>
    <x v="2"/>
    <d v="2017-09-30T00:00:00"/>
    <n v="200000"/>
    <n v="0.19999999999999998"/>
    <n v="1"/>
    <s v="05/04/2017 01:32am"/>
    <s v="Stretch"/>
    <x v="3"/>
    <s v="Lab Services"/>
    <s v="Software Services - Bluemix Garage"/>
    <s v="Carlos Paul (CARLOS PAUL) Bittrich Ramirez"/>
    <s v="BLKHSBN:HW SP: Blockchain High Sec Bus Netwk Blmix"/>
    <x v="0"/>
    <m/>
  </r>
  <r>
    <s v="70-O9CBNYC"/>
    <x v="0"/>
    <s v="CEE"/>
    <s v="THE CENTRAL BANK OF THE RUSSIAN FEDERATION"/>
    <s v="Blockchain (Hyperledger) extension for RABIS application"/>
    <x v="0"/>
    <x v="1"/>
    <m/>
    <m/>
    <x v="1"/>
    <x v="0"/>
    <d v="2017-09-15T00:00:00"/>
    <s v="03/28/2017 04:04am"/>
    <x v="1"/>
    <d v="2017-09-15T00:00:00"/>
    <n v="200000"/>
    <n v="0.19999999999999998"/>
    <n v="1"/>
    <s v="03/30/2017 01:32am"/>
    <s v="NIR"/>
    <x v="3"/>
    <s v="Hybrid Management"/>
    <s v="WebSphere Application Server For Linux On Z"/>
    <s v="MICHAEL (MICHAEL) SOLODKOV"/>
    <m/>
    <x v="0"/>
    <m/>
  </r>
  <r>
    <s v="R1-XP2BJBC"/>
    <x v="0"/>
    <s v="Italy"/>
    <s v="ICBPI"/>
    <s v="Bluemix dedicated subscription to manage also BlockChain project"/>
    <x v="0"/>
    <x v="1"/>
    <m/>
    <m/>
    <x v="1"/>
    <x v="0"/>
    <d v="2017-09-30T00:00:00"/>
    <s v="02/22/2017 11:26am"/>
    <x v="1"/>
    <d v="2017-09-30T00:00:00"/>
    <n v="200000"/>
    <n v="0.19999999999999998"/>
    <n v="12"/>
    <s v="02/23/2017 01:32am"/>
    <s v="NIR"/>
    <x v="3"/>
    <s v="Cloud Developer Service"/>
    <m/>
    <s v="Aldo (ALDO DANTE GIUSEPPE) Borghi"/>
    <m/>
    <x v="0"/>
    <m/>
  </r>
  <r>
    <s v="SO-IGR93HB"/>
    <x v="1"/>
    <s v="US Federal"/>
    <s v="LOCKHEED MARTIN CORPORATION"/>
    <s v="Lockheed Aero Manufacturing Blockchain"/>
    <x v="1"/>
    <x v="1"/>
    <m/>
    <m/>
    <x v="1"/>
    <x v="1"/>
    <d v="2017-09-29T00:00:00"/>
    <s v="04/28/2017 03:55pm"/>
    <x v="1"/>
    <d v="2017-09-29T00:00:00"/>
    <n v="200000"/>
    <n v="0.19999999999999998"/>
    <n v="12"/>
    <s v="05/04/2017 01:32am"/>
    <s v="Stretch"/>
    <x v="3"/>
    <s v="Cloud Developer Service"/>
    <m/>
    <s v="CHARLES G. (Charlie) MORRISON"/>
    <m/>
    <x v="0"/>
    <m/>
  </r>
  <r>
    <s v="33-K2J0COE"/>
    <x v="1"/>
    <s v="US Industrial"/>
    <s v="Apple Inc"/>
    <s v="Blockchain for Apple IS&amp;T"/>
    <x v="1"/>
    <x v="1"/>
    <m/>
    <m/>
    <x v="0"/>
    <x v="5"/>
    <d v="2017-12-15T00:00:00"/>
    <s v="04/24/2017 10:36pm"/>
    <x v="1"/>
    <d v="2017-12-15T00:00:00"/>
    <n v="200000"/>
    <n v="0.19999999999999998"/>
    <n v="12"/>
    <s v="04/27/2017 01:31am"/>
    <s v="NIR"/>
    <x v="3"/>
    <s v="Cloud Developer Service"/>
    <m/>
    <s v="DAN (Dan) ROLLA"/>
    <m/>
    <x v="0"/>
    <m/>
  </r>
  <r>
    <s v="HT-ZEBKIVC"/>
    <x v="0"/>
    <s v="BeNeLux"/>
    <s v="Rabobank Nederland                                                    "/>
    <s v="Trade Commodity Finance"/>
    <x v="0"/>
    <x v="1"/>
    <m/>
    <m/>
    <x v="1"/>
    <x v="0"/>
    <d v="2017-09-29T00:00:00"/>
    <d v="2017-05-05T00:00:00"/>
    <x v="0"/>
    <d v="2017-09-29T00:00:00"/>
    <n v="200000"/>
    <n v="0.19999999999999998"/>
    <n v="3"/>
    <d v="2017-07-31T00:00:00"/>
    <s v="NIR"/>
    <x v="0"/>
    <s v="Cog Process Trnsfmtn"/>
    <s v="CPR: Blockchain Consulting"/>
    <s v="Borsboom, Peter"/>
    <m/>
    <x v="0"/>
    <m/>
  </r>
  <r>
    <s v="TF-4CGY6QG"/>
    <x v="0"/>
    <s v="DACH"/>
    <s v="International Air Transport                                           "/>
    <s v="Blackchain PoC"/>
    <x v="2"/>
    <x v="0"/>
    <s v="India"/>
    <s v="Was part of initial discussion. Fully taken care by T&amp;T Global Team, but there is a possibility to get re-engaged"/>
    <x v="1"/>
    <x v="7"/>
    <d v="2017-09-22T00:00:00"/>
    <d v="2017-02-01T00:00:00"/>
    <x v="1"/>
    <d v="2017-09-22T00:00:00"/>
    <n v="200000"/>
    <n v="0.19999999999999998"/>
    <n v="12"/>
    <d v="2017-02-02T00:00:00"/>
    <s v="NIR"/>
    <x v="0"/>
    <s v="Cog Process Trnsfmtn"/>
    <s v="CPR: Blockchain Consulting"/>
    <s v="Tuwebti, Nureddin"/>
    <s v="ZBLKPOC"/>
    <x v="0"/>
    <m/>
  </r>
  <r>
    <s v="S6-8TU96HS"/>
    <x v="0"/>
    <s v="Italy"/>
    <s v="UNICREDIT BUSINESS                                                    "/>
    <s v="Unicredit"/>
    <x v="0"/>
    <x v="0"/>
    <s v="Netherland"/>
    <s v="The two major Italian banks: UniCredit and Intesa Sanpaolo will cooperate to establish the first private blockchain backbone to manage the KYC for Corporate clients. _x000a_Plan (Design Thinking Workshop Completed – May 27th) – CIC Netherlands and CIC Italy engaged – POC to be completed by mid of July 2017 - Funded by V-TServices Innovation program_x000a_"/>
    <x v="0"/>
    <x v="0"/>
    <d v="2017-12-28T00:00:00"/>
    <d v="2017-01-24T00:00:00"/>
    <x v="2"/>
    <d v="2017-12-28T00:00:00"/>
    <n v="200000"/>
    <n v="0.19999999999999998"/>
    <n v="6"/>
    <d v="2017-07-06T00:00:00"/>
    <s v="Stretch"/>
    <x v="0"/>
    <s v="Cog Process Trnsfmtn"/>
    <s v="CPR: Blockchain Consulting"/>
    <s v="Malosio, Fabio"/>
    <s v="ZBLKPOC"/>
    <x v="0"/>
    <m/>
  </r>
  <r>
    <s v="0R-MS9RHUS"/>
    <x v="1"/>
    <s v="US Federal"/>
    <s v="US GOVERNMENT"/>
    <s v="blockchain"/>
    <x v="6"/>
    <x v="1"/>
    <m/>
    <m/>
    <x v="1"/>
    <x v="12"/>
    <d v="2017-09-14T00:00:00"/>
    <s v="02/10/2017 02:47pm"/>
    <x v="1"/>
    <d v="2017-09-14T00:00:00"/>
    <n v="200000"/>
    <n v="0.19999999999999998"/>
    <n v="12"/>
    <s v="02/16/2017 01:32am"/>
    <s v="NIR"/>
    <x v="0"/>
    <s v="Cloud Application Innovation"/>
    <s v="CAI Accel App Dev &amp; Integration - Bluemix"/>
    <s v="PAMELA (Pamela) LIVINGSTON"/>
    <m/>
    <x v="0"/>
    <m/>
  </r>
  <r>
    <s v="H1-J7SF9B2"/>
    <x v="0"/>
    <s v="DACH"/>
    <s v="SWISSCOM (SCHWEIZ) AG"/>
    <s v="Blockchain cooperation"/>
    <x v="3"/>
    <x v="1"/>
    <m/>
    <m/>
    <x v="1"/>
    <x v="9"/>
    <d v="2017-09-25T00:00:00"/>
    <s v="12/05/2016 08:17am"/>
    <x v="1"/>
    <d v="2017-09-25T00:00:00"/>
    <n v="200000"/>
    <n v="0.19999999999999998"/>
    <n v="1"/>
    <s v="03/18/2017 07:05pm"/>
    <s v="NIR"/>
    <x v="0"/>
    <s v="Cloud Application Innovation"/>
    <s v="CAI Accel App Dev &amp; Integration - Private no-Cloud"/>
    <s v="DATA WITHHELD"/>
    <m/>
    <x v="0"/>
    <m/>
  </r>
  <r>
    <s v="VF-EYEFMF7"/>
    <x v="0"/>
    <s v="DACH"/>
    <s v="Lufthansa Technik AG"/>
    <s v="Blockchain Business Model Consulting"/>
    <x v="2"/>
    <x v="1"/>
    <m/>
    <m/>
    <x v="1"/>
    <x v="7"/>
    <d v="2017-09-29T00:00:00"/>
    <s v="05/11/2017 10:25am"/>
    <x v="2"/>
    <d v="2017-09-29T00:00:00"/>
    <n v="200000"/>
    <n v="0.19999999999999998"/>
    <n v="12"/>
    <s v="08/03/2017 01:32am"/>
    <s v="Stretch"/>
    <x v="0"/>
    <s v="Cloud Application Innovation"/>
    <s v="CAI Digital Operations - AMS"/>
    <s v="DATA WITHHELD"/>
    <s v="NONE:No code/solution involved"/>
    <x v="0"/>
    <m/>
  </r>
  <r>
    <s v="UX-ZRVOIJD"/>
    <x v="0"/>
    <s v="France"/>
    <s v="RENAULT"/>
    <s v="Supply Chain Innovation Lab / Data Lab &amp; Blockchain"/>
    <x v="1"/>
    <x v="1"/>
    <m/>
    <m/>
    <x v="0"/>
    <x v="1"/>
    <d v="2017-10-27T00:00:00"/>
    <s v="04/07/2017 08:16am"/>
    <x v="1"/>
    <d v="2017-10-27T00:00:00"/>
    <n v="200000"/>
    <n v="0.19999999999999998"/>
    <n v="3"/>
    <s v="04/13/2017 01:32am"/>
    <s v="NIR"/>
    <x v="0"/>
    <s v="Cognitive Process Transformation"/>
    <s v="CBDS: AI &amp; WDP - Cognitive Next Best Action"/>
    <s v="Frederic (FREDERIC) Maupas"/>
    <s v="ISA-AutoIS07-DigitSupplyChain"/>
    <x v="0"/>
    <m/>
  </r>
  <r>
    <s v="B1-HAJHB4R"/>
    <x v="0"/>
    <s v="Italy"/>
    <s v="CONAD DEL TIRRENO SOCIETA' COOPERATIVA"/>
    <s v="pilot blockchain"/>
    <x v="2"/>
    <x v="1"/>
    <m/>
    <m/>
    <x v="1"/>
    <x v="3"/>
    <d v="2017-09-13T00:00:00"/>
    <s v="05/19/2017 12:10pm"/>
    <x v="2"/>
    <d v="2017-09-13T00:00:00"/>
    <n v="200000"/>
    <n v="0.19999999999999998"/>
    <n v="12"/>
    <s v="07/06/2017 01:32am"/>
    <s v="Stretch"/>
    <x v="0"/>
    <s v="Cognitive Process Transformation"/>
    <s v="CBDS: Analytics - Cognitive Process"/>
    <s v="Sergio (Sergio) Barbariol"/>
    <s v="ISA-RetailDS12-SmarterRetailOps"/>
    <x v="0"/>
    <m/>
  </r>
  <r>
    <s v="9G-W78ILFB"/>
    <x v="1"/>
    <s v="US Distribution"/>
    <s v="AMERISOURCEBERGEN SERVICES CORP"/>
    <s v="Blockchain POC - ASD"/>
    <x v="2"/>
    <x v="0"/>
    <s v="India"/>
    <s v="PoC on Reverse Logistics"/>
    <x v="0"/>
    <x v="3"/>
    <d v="2017-10-27T00:00:00"/>
    <s v="12/19/2016 09:44am"/>
    <x v="2"/>
    <d v="2017-10-27T00:00:00"/>
    <n v="200000"/>
    <n v="0.19999999999999998"/>
    <n v="1"/>
    <s v="04/22/2017 04:47pm"/>
    <s v="Key stretch"/>
    <x v="0"/>
    <s v="Cognitive Process Transformation"/>
    <s v="CBDS: Watson IoT - Connected Solutions"/>
    <s v="Donna D. (Donna) Painter"/>
    <s v="EMBMOBLE:GBS Embedded Mobile, ZBLKPOC:HW SP: Blockchain Proof of Concept"/>
    <x v="0"/>
    <m/>
  </r>
  <r>
    <s v="U4-V0KAZC6"/>
    <x v="1"/>
    <s v="US Industrial"/>
    <s v="JABIL GLOBAL SERVICES, LLC"/>
    <s v="Jabil - POC for IoT, Blockchain and CryptoMarkers for tamper protection and provenance in Supply Chain"/>
    <x v="1"/>
    <x v="1"/>
    <m/>
    <m/>
    <x v="0"/>
    <x v="5"/>
    <d v="2017-10-27T00:00:00"/>
    <s v="05/10/2017 03:00pm"/>
    <x v="1"/>
    <d v="2017-10-27T00:00:00"/>
    <n v="200000"/>
    <n v="0.19999999999999998"/>
    <n v="12"/>
    <s v="06/12/2017 02:43pm"/>
    <s v="Stretch"/>
    <x v="0"/>
    <s v="Cognitive Process Transformation"/>
    <s v="CBDS: Watson IoT - Connected Solutions"/>
    <s v="Les (Les) Botfa"/>
    <s v="EMBIoT:GBS Embed Internet of Things, ISA-ElecIS06CIOT-IOTElectrncs, WATSNIOT:Embedded: Watson Internet of Things - Co"/>
    <x v="0"/>
    <m/>
  </r>
  <r>
    <s v="33-SJTMZAT"/>
    <x v="4"/>
    <s v="MEA"/>
    <s v="Kusasa Outsourcing"/>
    <s v="Blockchain - BPM"/>
    <x v="5"/>
    <x v="1"/>
    <m/>
    <m/>
    <x v="0"/>
    <x v="10"/>
    <d v="2017-10-10T00:00:00"/>
    <s v="07/12/2017 12:13pm"/>
    <x v="1"/>
    <d v="2017-10-10T00:00:00"/>
    <n v="200000"/>
    <n v="0.19999999999999998"/>
    <n v="12"/>
    <s v="07/13/2017 01:32am"/>
    <s v="Stretch"/>
    <x v="0"/>
    <s v="Cognitive Process Transformation"/>
    <s v="CPR: Blockchain - Apple"/>
    <s v="Kholoud (Kholoud) Saleh"/>
    <s v="CLOUD1:All Cloud Sales other than to Cloud SPs"/>
    <x v="0"/>
    <m/>
  </r>
  <r>
    <s v="6H-YTQVREC"/>
    <x v="2"/>
    <s v="ASEAN"/>
    <s v="YNGEN HOLDINGS INC"/>
    <s v="Blockchain for Yngen clients"/>
    <x v="5"/>
    <x v="1"/>
    <m/>
    <m/>
    <x v="1"/>
    <x v="10"/>
    <d v="2017-08-25T00:00:00"/>
    <s v="05/22/2017 09:56pm"/>
    <x v="2"/>
    <d v="2017-08-25T00:00:00"/>
    <n v="200000"/>
    <n v="0.19999999999999998"/>
    <n v="12"/>
    <s v="06/22/2017 01:32am"/>
    <s v="NIR"/>
    <x v="0"/>
    <s v="Cognitive Process Transformation"/>
    <s v="CPR: Blockchain Consulting"/>
    <s v="MARK ANTHONY S. (Mark Anthony) MAGALPOC"/>
    <s v="CLOUDMSP:Only for sales TO cloud service providers"/>
    <x v="0"/>
    <m/>
  </r>
  <r>
    <s v="HX-6YRVRXP"/>
    <x v="0"/>
    <s v="BeNeLux"/>
    <s v="UNILEVER ROTTERDAM CORPORATE CENTRE"/>
    <s v="Intercompany Blockchain"/>
    <x v="2"/>
    <x v="0"/>
    <s v="India"/>
    <s v="Need Updates"/>
    <x v="1"/>
    <x v="3"/>
    <d v="2017-09-30T00:00:00"/>
    <s v="01/09/2017 04:42am"/>
    <x v="2"/>
    <d v="2017-09-30T00:00:00"/>
    <n v="200000"/>
    <n v="0.19999999999999998"/>
    <n v="12"/>
    <s v="06/22/2017 01:32am"/>
    <s v="NIR"/>
    <x v="0"/>
    <s v="Cognitive Process Transformation"/>
    <s v="CPR: Blockchain Consulting"/>
    <s v="F. (FRANK) Sloot"/>
    <s v="ISA-999-NoSolutionSold"/>
    <x v="0"/>
    <m/>
  </r>
  <r>
    <s v="HM-4SA9H3C"/>
    <x v="0"/>
    <s v="BeNeLux"/>
    <s v="JANSSEN PHARMACEUTICA NV"/>
    <s v="Janssen Blockchain Initiative: POC"/>
    <x v="6"/>
    <x v="1"/>
    <m/>
    <m/>
    <x v="1"/>
    <x v="11"/>
    <d v="2017-09-08T00:00:00"/>
    <s v="04/06/2017 09:12am"/>
    <x v="0"/>
    <d v="2017-09-08T00:00:00"/>
    <n v="200000"/>
    <n v="0.19999999999999998"/>
    <n v="3"/>
    <s v="08/03/2017 01:32am"/>
    <s v="Key stretch"/>
    <x v="0"/>
    <s v="Cognitive Process Transformation"/>
    <s v="CPR: Blockchain Consulting"/>
    <s v="Mike (MIKE) Deschildre"/>
    <s v="ZBLKPOC:HW SP: Blockchain Proof of Concept"/>
    <x v="0"/>
    <m/>
  </r>
  <r>
    <s v="TK-R40130T"/>
    <x v="0"/>
    <s v="BeNeLux"/>
    <s v="RIJKSWATERSTAAT"/>
    <s v="Blockchain Pilot for Data Innovation Lab"/>
    <x v="6"/>
    <x v="1"/>
    <m/>
    <m/>
    <x v="0"/>
    <x v="12"/>
    <d v="2017-11-17T00:00:00"/>
    <s v="05/19/2017 03:41am"/>
    <x v="0"/>
    <d v="2017-11-17T00:00:00"/>
    <n v="200000"/>
    <n v="0.19999999999999998"/>
    <n v="4"/>
    <s v="07/20/2017 01:32am"/>
    <s v="Stretch"/>
    <x v="0"/>
    <s v="Cognitive Process Transformation"/>
    <s v="CPR: Blockchain Consulting"/>
    <s v="Martin (MARTIN) de Jong"/>
    <s v="ZBLKPOC:HW SP: Blockchain Proof of Concept"/>
    <x v="0"/>
    <m/>
  </r>
  <r>
    <s v="Y5-C51R3OF"/>
    <x v="0"/>
    <s v="CEE"/>
    <s v="ROSSMANN SUPERMARKETY DROGERYJNE POLSKA SP Z O O"/>
    <s v="Blockchain for supply chain"/>
    <x v="2"/>
    <x v="1"/>
    <m/>
    <m/>
    <x v="1"/>
    <x v="3"/>
    <d v="2017-09-22T00:00:00"/>
    <s v="01/25/2017 07:05pm"/>
    <x v="1"/>
    <d v="2017-09-22T00:00:00"/>
    <n v="200000"/>
    <n v="0.19999999999999998"/>
    <n v="12"/>
    <s v="01/26/2017 01:32am"/>
    <s v="Stretch"/>
    <x v="0"/>
    <s v="Cognitive Process Transformation"/>
    <s v="CPR: Blockchain Consulting"/>
    <s v="JUSTYNA (JUSTYNA) PAWLAK"/>
    <m/>
    <x v="0"/>
    <m/>
  </r>
  <r>
    <s v="ZT-CE85AMP"/>
    <x v="0"/>
    <s v="DACH"/>
    <s v="Giesecke &amp; Devrient GmbH"/>
    <s v="Blockchain for mobile devices"/>
    <x v="3"/>
    <x v="1"/>
    <m/>
    <m/>
    <x v="0"/>
    <x v="9"/>
    <d v="2017-12-28T00:00:00"/>
    <s v="08/01/2017 10:01am"/>
    <x v="1"/>
    <d v="2017-12-28T00:00:00"/>
    <n v="200000"/>
    <n v="0.19999999999999998"/>
    <n v="3"/>
    <s v="08/03/2017 01:32am"/>
    <s v="NIR"/>
    <x v="0"/>
    <s v="Cognitive Process Transformation"/>
    <s v="CPR: Blockchain Consulting"/>
    <s v="DATA WITHHELD"/>
    <s v="NONE:No code/solution involved"/>
    <x v="0"/>
    <m/>
  </r>
  <r>
    <s v="B8-KTE9GSC"/>
    <x v="0"/>
    <s v="DACH"/>
    <s v="DLR Dienstleistungszentrum Ländlicher Raum-Rheinhessen-Nahe -"/>
    <s v="BlockChain"/>
    <x v="6"/>
    <x v="1"/>
    <m/>
    <m/>
    <x v="0"/>
    <x v="12"/>
    <d v="2017-12-22T00:00:00"/>
    <s v="05/10/2017 10:02am"/>
    <x v="2"/>
    <d v="2017-12-22T00:00:00"/>
    <n v="200000"/>
    <n v="0.19999999999999998"/>
    <n v="12"/>
    <s v="07/13/2017 01:32am"/>
    <s v="Stretch"/>
    <x v="0"/>
    <s v="Cognitive Process Transformation"/>
    <s v="CPR: Blockchain Consulting"/>
    <s v="DATA WITHHELD"/>
    <s v="ZBLKPOC:HW SP: Blockchain Proof of Concept"/>
    <x v="0"/>
    <m/>
  </r>
  <r>
    <s v="TP-7KEK7RY"/>
    <x v="0"/>
    <s v="DACH"/>
    <s v="Bundesministerium für Gesundheit"/>
    <s v="Blockchain für Gesundheitsdatenaustasch"/>
    <x v="6"/>
    <x v="1"/>
    <m/>
    <m/>
    <x v="0"/>
    <x v="11"/>
    <d v="2017-10-10T00:00:00"/>
    <s v="05/10/2017 10:36am"/>
    <x v="2"/>
    <d v="2017-10-10T00:00:00"/>
    <n v="200000"/>
    <n v="0.19999999999999998"/>
    <n v="12"/>
    <s v="07/20/2017 01:33am"/>
    <s v="NIR"/>
    <x v="0"/>
    <s v="Cognitive Process Transformation"/>
    <s v="CPR: Blockchain Consulting"/>
    <s v="DATA WITHHELD"/>
    <s v="ZBLKPOC:HW SP: Blockchain Proof of Concept"/>
    <x v="0"/>
    <m/>
  </r>
  <r>
    <s v="1J-0OYU3VJ"/>
    <x v="0"/>
    <s v="France"/>
    <s v="ELECTRICITE DE FRANCE"/>
    <s v="EDF blockchain - confidential"/>
    <x v="3"/>
    <x v="1"/>
    <m/>
    <m/>
    <x v="0"/>
    <x v="8"/>
    <d v="2017-12-04T00:00:00"/>
    <s v="04/05/2017 02:39pm"/>
    <x v="1"/>
    <d v="2017-12-04T00:00:00"/>
    <n v="200000"/>
    <n v="0.19999999999999998"/>
    <n v="3"/>
    <s v="04/06/2017 01:33am"/>
    <s v="Stretch"/>
    <x v="0"/>
    <s v="Cognitive Process Transformation"/>
    <s v="CPR: Blockchain Consulting"/>
    <s v="Sarah (SARAH) Guedj"/>
    <s v="ISA-E&amp;UCS07CXEG-OmChanEngage"/>
    <x v="0"/>
    <m/>
  </r>
  <r>
    <s v="HP-FH0P4KL"/>
    <x v="0"/>
    <s v="France"/>
    <s v="VEOLIA ENVIRONNEMENT"/>
    <s v="BlockChain for HomFriend ecosystem"/>
    <x v="3"/>
    <x v="1"/>
    <m/>
    <m/>
    <x v="0"/>
    <x v="8"/>
    <d v="2017-11-27T00:00:00"/>
    <s v="04/06/2017 12:16am"/>
    <x v="1"/>
    <d v="2017-11-27T00:00:00"/>
    <n v="200000"/>
    <n v="0.19999999999999998"/>
    <n v="12"/>
    <s v="04/06/2017 01:32am"/>
    <s v="NIR"/>
    <x v="0"/>
    <s v="Cognitive Process Transformation"/>
    <s v="CPR: Blockchain Consulting"/>
    <s v="Tarek (Tarek) Rouis"/>
    <s v="ISA-E&amp;UCS16EOPS-EnergyOps"/>
    <x v="0"/>
    <m/>
  </r>
  <r>
    <s v="UX-ZRVOIJD"/>
    <x v="0"/>
    <s v="France"/>
    <s v="RENAULT"/>
    <s v="Supply Chain Innovation Lab / Data Lab &amp; Blockchain"/>
    <x v="1"/>
    <x v="1"/>
    <m/>
    <m/>
    <x v="0"/>
    <x v="1"/>
    <d v="2017-10-27T00:00:00"/>
    <s v="04/07/2017 08:16am"/>
    <x v="1"/>
    <d v="2017-10-27T00:00:00"/>
    <n v="200000"/>
    <n v="0.19999999999999998"/>
    <n v="3"/>
    <s v="04/13/2017 01:32am"/>
    <s v="NIR"/>
    <x v="0"/>
    <s v="Cognitive Process Transformation"/>
    <s v="CPR: Blockchain Consulting"/>
    <s v="Frederic (FREDERIC) Maupas"/>
    <s v="ISA-AutoIS07-DigitSupplyChain"/>
    <x v="0"/>
    <m/>
  </r>
  <r>
    <s v="JW-4ECWL4Q"/>
    <x v="0"/>
    <s v="France"/>
    <s v="BRED-Banque Populaire"/>
    <s v="Blockchain pour credoc"/>
    <x v="0"/>
    <x v="1"/>
    <m/>
    <m/>
    <x v="1"/>
    <x v="0"/>
    <d v="2017-08-19T00:00:00"/>
    <s v="05/21/2017 04:17pm"/>
    <x v="2"/>
    <d v="2017-08-19T00:00:00"/>
    <n v="200000"/>
    <n v="0.19999999999999998"/>
    <n v="12"/>
    <s v="07/11/2017 08:16am"/>
    <s v="NIR"/>
    <x v="0"/>
    <s v="Cognitive Process Transformation"/>
    <s v="CPR: Blockchain Consulting"/>
    <s v="Etienne (ETIENNE) Colin de Verdiere"/>
    <s v="ISA-BankFS08-Blockchain"/>
    <x v="0"/>
    <m/>
  </r>
  <r>
    <s v="MA-YB1KOA7"/>
    <x v="0"/>
    <s v="France"/>
    <s v="REXEL FRANCE"/>
    <s v="Blockchain"/>
    <x v="2"/>
    <x v="1"/>
    <m/>
    <m/>
    <x v="0"/>
    <x v="3"/>
    <d v="2017-12-20T00:00:00"/>
    <s v="03/21/2017 04:16pm"/>
    <x v="2"/>
    <d v="2017-12-20T00:00:00"/>
    <n v="200000"/>
    <n v="0.19999999999999998"/>
    <n v="12"/>
    <s v="08/03/2017 01:32am"/>
    <s v="NIR"/>
    <x v="0"/>
    <s v="Cognitive Process Transformation"/>
    <s v="CPR: Blockchain Consulting"/>
    <s v="Bertrand (BERTRAND) Ferrando"/>
    <s v="ISA-RetailDS15OMCM-OmChanCom"/>
    <x v="0"/>
    <m/>
  </r>
  <r>
    <s v="WC-FX0TPPN"/>
    <x v="0"/>
    <s v="France"/>
    <s v="KORELIO"/>
    <s v="Blockchain"/>
    <x v="6"/>
    <x v="1"/>
    <m/>
    <m/>
    <x v="0"/>
    <x v="12"/>
    <d v="2017-11-27T00:00:00"/>
    <s v="04/04/2017 01:08pm"/>
    <x v="2"/>
    <d v="2017-11-27T00:00:00"/>
    <n v="200000"/>
    <n v="0.19999999999999998"/>
    <n v="12"/>
    <s v="07/20/2017 01:33am"/>
    <s v="NIR"/>
    <x v="0"/>
    <s v="Cognitive Process Transformation"/>
    <s v="CPR: Blockchain Consulting"/>
    <s v="Christian (CHRISTIAN) Bardet"/>
    <s v="ISA-BankFS08-Blockchain"/>
    <x v="0"/>
    <m/>
  </r>
  <r>
    <s v="7A-P6G94GK"/>
    <x v="6"/>
    <s v="GCG"/>
    <s v="Shenzhen China Merchants Bank Co., Ltd."/>
    <s v="Block chain service for Trade Bank department"/>
    <x v="0"/>
    <x v="1"/>
    <m/>
    <m/>
    <x v="1"/>
    <x v="0"/>
    <d v="2017-09-20T00:00:00"/>
    <s v="03/13/2017 06:50am"/>
    <x v="1"/>
    <d v="2017-09-20T00:00:00"/>
    <n v="200000"/>
    <n v="0.19999999999999998"/>
    <n v="12"/>
    <s v="03/16/2017 02:32am"/>
    <s v="Stretch"/>
    <x v="0"/>
    <s v="Cognitive Process Transformation"/>
    <s v="CPR: Blockchain Consulting"/>
    <s v="Yan (Yan) Chen"/>
    <s v="ANADVNCE:ANA SP: Planning Analytics to Improve Efficiency"/>
    <x v="0"/>
    <m/>
  </r>
  <r>
    <s v="9Y-LCJF50N"/>
    <x v="6"/>
    <s v="GCG"/>
    <s v="Guangzhou Development Zone big Data Management Bureau"/>
    <s v="GBS-blockchain"/>
    <x v="6"/>
    <x v="1"/>
    <m/>
    <m/>
    <x v="1"/>
    <x v="12"/>
    <d v="2017-09-27T00:00:00"/>
    <s v="07/20/2017 03:24am"/>
    <x v="2"/>
    <d v="2017-09-27T00:00:00"/>
    <n v="200000"/>
    <n v="0.19999999999999998"/>
    <n v="6"/>
    <s v="08/03/2017 01:32am"/>
    <s v="Stretch"/>
    <x v="0"/>
    <s v="Cognitive Process Transformation"/>
    <s v="CPR: Blockchain Consulting"/>
    <s v="XIAO YIN (XIAO YIN) KE"/>
    <s v="ISA-999-NoSolutionSold, ZBLKLOCL:HW SP: zSystems Blockchain Local/On Prem., ZBLKPOC:HW SP: Blockchain Proof of Concept"/>
    <x v="0"/>
    <m/>
  </r>
  <r>
    <s v="A3-FV5MIN5"/>
    <x v="6"/>
    <s v="GCG"/>
    <s v="BANK OF CHINA (HONG KONG) LIMITED"/>
    <s v="BOCHK Blockchain for Trade Finance with HKMA"/>
    <x v="0"/>
    <x v="1"/>
    <m/>
    <m/>
    <x v="1"/>
    <x v="0"/>
    <d v="2017-09-22T00:00:00"/>
    <s v="02/21/2017 08:19am"/>
    <x v="2"/>
    <d v="2017-09-22T00:00:00"/>
    <n v="200000"/>
    <n v="0.19999999999999998"/>
    <n v="3"/>
    <s v="07/06/2017 01:32am"/>
    <s v="Stretch"/>
    <x v="0"/>
    <s v="Cognitive Process Transformation"/>
    <s v="CPR: Blockchain Consulting"/>
    <s v="JOSEPH (JOSEPH) MA"/>
    <s v="ISA-BankInsFS09SEC-Security"/>
    <x v="0"/>
    <m/>
  </r>
  <r>
    <s v="PU-SXS0VGH"/>
    <x v="2"/>
    <s v="ISA"/>
    <s v="BIOCON LIMITED"/>
    <s v="Blockchain"/>
    <x v="4"/>
    <x v="1"/>
    <m/>
    <m/>
    <x v="0"/>
    <x v="11"/>
    <d v="2017-11-15T00:00:00"/>
    <s v="04/20/2017 03:25am"/>
    <x v="1"/>
    <d v="2017-11-15T00:00:00"/>
    <n v="200000"/>
    <n v="0.19999999999999998"/>
    <n v="12"/>
    <s v="04/27/2017 01:32am"/>
    <s v="NIR"/>
    <x v="0"/>
    <s v="Cognitive Process Transformation"/>
    <s v="CPR: Blockchain Consulting"/>
    <s v="Nagarajan (Nagarajan) Rao"/>
    <m/>
    <x v="0"/>
    <m/>
  </r>
  <r>
    <s v="XR-BWWXKB0"/>
    <x v="2"/>
    <s v="ISA"/>
    <s v="RELIANCE INDUSTRIES LIMITED"/>
    <s v="Block chain for Oil and Gas - Smarter Contracts"/>
    <x v="4"/>
    <x v="0"/>
    <s v="India"/>
    <s v="Initial Stages, discussion being scheduled"/>
    <x v="1"/>
    <x v="4"/>
    <d v="2017-08-15T00:00:00"/>
    <s v="02/24/2017 11:47am"/>
    <x v="1"/>
    <d v="2017-08-15T00:00:00"/>
    <n v="200000"/>
    <n v="0.19999999999999998"/>
    <n v="12"/>
    <s v="03/16/2017 02:32am"/>
    <s v="NIR"/>
    <x v="0"/>
    <s v="Cognitive Process Transformation"/>
    <s v="CPR: Blockchain Consulting"/>
    <s v="Jitan S. (Jitan) Chandanani"/>
    <s v="ASASERVC:Cloud Business Solution (CBS)"/>
    <x v="0"/>
    <m/>
  </r>
  <r>
    <s v="53-RUR4C24"/>
    <x v="2"/>
    <s v="ISA"/>
    <s v="TVS MOTOR COMPANY.LIMITED"/>
    <s v="Block Chain"/>
    <x v="4"/>
    <x v="1"/>
    <m/>
    <m/>
    <x v="0"/>
    <x v="1"/>
    <d v="2017-10-18T00:00:00"/>
    <s v="11/22/2016 11:49pm"/>
    <x v="2"/>
    <d v="2017-10-18T00:00:00"/>
    <n v="200000"/>
    <n v="0.19999999999999998"/>
    <n v="12"/>
    <s v="08/03/2017 01:32am"/>
    <s v="Stretch"/>
    <x v="0"/>
    <s v="Cognitive Process Transformation"/>
    <s v="CPR: Blockchain Consulting"/>
    <s v="Nagarajan (Nagarajan) Rao"/>
    <s v="BLKHSBN:HW SP: Blockchain High Sec Bus Netwk Blmix"/>
    <x v="0"/>
    <m/>
  </r>
  <r>
    <s v="SP-VX6A5MY"/>
    <x v="0"/>
    <s v="Italy"/>
    <s v="ENEL SERVIZI SRL"/>
    <s v="Enel Blockchain Pilot"/>
    <x v="3"/>
    <x v="1"/>
    <m/>
    <m/>
    <x v="1"/>
    <x v="8"/>
    <d v="2017-09-29T00:00:00"/>
    <s v="02/03/2017 09:28am"/>
    <x v="2"/>
    <d v="2017-09-29T00:00:00"/>
    <n v="200000"/>
    <n v="0.19999999999999998"/>
    <n v="6"/>
    <s v="08/01/2017 07:15am"/>
    <s v="Stretch"/>
    <x v="0"/>
    <s v="Cognitive Process Transformation"/>
    <s v="CPR: Blockchain Consulting"/>
    <s v="Luca (LUCA) Lo Presti"/>
    <s v="ISA-E&amp;UCS16-OpsInnovation"/>
    <x v="0"/>
    <m/>
  </r>
  <r>
    <s v="K1-9ZP1IUQ"/>
    <x v="2"/>
    <s v="Korea"/>
    <s v="IBK-FILENET"/>
    <s v="[IBK] Blockchain Pilot"/>
    <x v="0"/>
    <x v="1"/>
    <m/>
    <m/>
    <x v="0"/>
    <x v="0"/>
    <d v="2017-11-24T00:00:00"/>
    <s v="03/12/2017 05:04am"/>
    <x v="1"/>
    <d v="2017-11-24T00:00:00"/>
    <n v="200000"/>
    <n v="0.19999999999999998"/>
    <n v="3"/>
    <s v="06/15/2017 08:17pm"/>
    <s v="NIR"/>
    <x v="0"/>
    <s v="Cognitive Process Transformation"/>
    <s v="CPR: Blockchain Consulting"/>
    <s v="Dong Won (DONG WON) Kwon"/>
    <s v="ISA-999-NoSolutionSold"/>
    <x v="0"/>
    <m/>
  </r>
  <r>
    <s v="O2-XTYIUCL"/>
    <x v="2"/>
    <s v="Korea"/>
    <s v="HARIM HOLDINGS"/>
    <s v="Harim Group Blockchain POC"/>
    <x v="2"/>
    <x v="1"/>
    <m/>
    <m/>
    <x v="0"/>
    <x v="3"/>
    <d v="2017-12-22T00:00:00"/>
    <s v="04/24/2017 05:10am"/>
    <x v="2"/>
    <d v="2017-12-22T00:00:00"/>
    <n v="200000"/>
    <n v="0.19999999999999998"/>
    <n v="2"/>
    <s v="08/03/2017 01:32am"/>
    <s v="NIR"/>
    <x v="0"/>
    <s v="Cognitive Process Transformation"/>
    <s v="CPR: Blockchain Consulting"/>
    <s v="YOO SHIN (Yoo Shin) YOON"/>
    <s v="ISA-RetailDS15-SmarterShopping"/>
    <x v="0"/>
    <m/>
  </r>
  <r>
    <s v="TZ-IRLHIEE"/>
    <x v="2"/>
    <s v="Korea"/>
    <s v="LG ELECTRONICS HQ"/>
    <s v="BlockChain Platform 구축 for LGE 전자계약 및 거래"/>
    <x v="1"/>
    <x v="1"/>
    <m/>
    <m/>
    <x v="1"/>
    <x v="5"/>
    <d v="2017-08-30T00:00:00"/>
    <s v="04/03/2017 06:23am"/>
    <x v="2"/>
    <d v="2017-08-30T00:00:00"/>
    <n v="200000"/>
    <n v="0.19999999999999998"/>
    <n v="12"/>
    <s v="08/03/2017 01:32am"/>
    <s v="NIR"/>
    <x v="0"/>
    <s v="Cognitive Process Transformation"/>
    <s v="CPR: Blockchain Consulting"/>
    <s v="YOO SHIN (Yoo Shin) YOON"/>
    <s v="BLKHSBN:HW SP: Blockchain High Sec Bus Netwk Blmix"/>
    <x v="0"/>
    <m/>
  </r>
  <r>
    <s v="F7-6X4JD8Z"/>
    <x v="4"/>
    <s v="MEA"/>
    <s v="MINISTRY OF INFORMATION AND"/>
    <s v="BlockChain (Work Permit)"/>
    <x v="6"/>
    <x v="1"/>
    <m/>
    <m/>
    <x v="1"/>
    <x v="12"/>
    <d v="2017-09-30T00:00:00"/>
    <s v="06/12/2017 07:21am"/>
    <x v="1"/>
    <d v="2017-09-30T00:00:00"/>
    <n v="200000"/>
    <n v="0.19999999999999998"/>
    <n v="12"/>
    <s v="07/27/2017 01:32am"/>
    <s v="Stretch"/>
    <x v="0"/>
    <s v="Cognitive Process Transformation"/>
    <s v="CPR: Blockchain Consulting"/>
    <s v="Ahmed B. (Ahmed) Salem"/>
    <s v="IGSPU:Procurement Support - Unknown at this Time"/>
    <x v="0"/>
    <m/>
  </r>
  <r>
    <s v="NA-8AE9UVM"/>
    <x v="0"/>
    <s v="Nordic"/>
    <s v="SNC- lavalin"/>
    <s v="SNCL Blockchain POC"/>
    <x v="1"/>
    <x v="1"/>
    <m/>
    <m/>
    <x v="1"/>
    <x v="2"/>
    <d v="2017-09-29T00:00:00"/>
    <s v="06/15/2017 11:33am"/>
    <x v="1"/>
    <d v="2017-11-30T00:00:00"/>
    <n v="200000"/>
    <n v="0.19999999999999998"/>
    <n v="1"/>
    <s v="06/22/2017 01:32am"/>
    <s v="Stretch"/>
    <x v="0"/>
    <s v="Cognitive Process Transformation"/>
    <s v="CPR: Blockchain Consulting"/>
    <s v="Paul (PAUL) Klick"/>
    <m/>
    <x v="0"/>
    <m/>
  </r>
  <r>
    <s v="MP-K7JFIEI"/>
    <x v="0"/>
    <s v="Nordic"/>
    <s v="VATTENFALL AB"/>
    <s v="Blockchain Finance - MVP + prototype - Bad Depts across region etc."/>
    <x v="3"/>
    <x v="1"/>
    <m/>
    <m/>
    <x v="1"/>
    <x v="8"/>
    <d v="2017-08-31T00:00:00"/>
    <s v="03/27/2017 10:38am"/>
    <x v="2"/>
    <d v="2018-02-15T00:00:00"/>
    <n v="200000"/>
    <n v="0.19999999999999998"/>
    <n v="12"/>
    <s v="07/12/2017 06:48am"/>
    <s v="NIR"/>
    <x v="0"/>
    <s v="Cognitive Process Transformation"/>
    <s v="CPR: Blockchain Consulting"/>
    <s v="Nils (Nils) Overgaard"/>
    <s v="ISA-E&amp;UCS08ERP-FinanceHR, ZBLKPOC:HW SP: Blockchain Proof of Concept"/>
    <x v="0"/>
    <m/>
  </r>
  <r>
    <s v="WU-PN4EUYR"/>
    <x v="0"/>
    <s v="SPGI"/>
    <s v="GAS NATURAL INFORMATICA SA"/>
    <s v="Blockchain: PoC Pobreza Energética"/>
    <x v="3"/>
    <x v="1"/>
    <m/>
    <m/>
    <x v="0"/>
    <x v="8"/>
    <d v="2017-10-18T00:00:00"/>
    <s v="03/14/2017 11:59am"/>
    <x v="2"/>
    <d v="2017-10-18T00:00:00"/>
    <n v="200000"/>
    <n v="0.19999999999999998"/>
    <n v="3"/>
    <s v="07/20/2017 01:32am"/>
    <s v="Solid"/>
    <x v="0"/>
    <s v="Cognitive Process Transformation"/>
    <s v="CPR: Blockchain Consulting"/>
    <s v="Maria Eugen (MARIA EUGENIA) Menendez Rakosnik"/>
    <s v="ISA-E&amp;UCS16EOPS-EnergyOps"/>
    <x v="0"/>
    <m/>
  </r>
  <r>
    <s v="15-37ZD2PP"/>
    <x v="1"/>
    <s v="US Communica/CSI"/>
    <s v="VIACOM INC."/>
    <s v="Rights &amp; Licensing Blockchain Strategy"/>
    <x v="3"/>
    <x v="1"/>
    <m/>
    <m/>
    <x v="0"/>
    <x v="9"/>
    <d v="2017-10-17T00:00:00"/>
    <s v="07/19/2017 06:15pm"/>
    <x v="1"/>
    <d v="2017-10-27T00:00:00"/>
    <n v="200000"/>
    <n v="0.19999999999999998"/>
    <n v="3"/>
    <s v="07/20/2017 01:33am"/>
    <s v="NIR"/>
    <x v="0"/>
    <s v="Cognitive Process Transformation"/>
    <s v="CPR: Blockchain Consulting"/>
    <s v="NICHOLAS (Nicholas) STRAUSS"/>
    <s v="ISA-BankFS08-Blockchain"/>
    <x v="0"/>
    <m/>
  </r>
  <r>
    <s v="O6-9T8LQO6"/>
    <x v="1"/>
    <s v="US Communica/CSI"/>
    <s v="GSI Ventures Corp"/>
    <s v="Design Blockchain Ledger"/>
    <x v="5"/>
    <x v="1"/>
    <m/>
    <m/>
    <x v="0"/>
    <x v="10"/>
    <d v="2017-12-29T00:00:00"/>
    <s v="06/13/2017 07:09pm"/>
    <x v="2"/>
    <d v="2017-12-29T00:00:00"/>
    <n v="200000"/>
    <n v="0.19999999999999998"/>
    <n v="12"/>
    <s v="07/06/2017 01:32am"/>
    <s v="Stretch"/>
    <x v="0"/>
    <s v="Cognitive Process Transformation"/>
    <s v="CPR: Blockchain Consulting"/>
    <s v="RICHARD (Richard) GORDON"/>
    <s v="NONE:No code/solution involved"/>
    <x v="0"/>
    <m/>
  </r>
  <r>
    <s v="BB-P0QVQUW"/>
    <x v="1"/>
    <s v="US Distribution"/>
    <s v="ARCHER DANIELS MIDLAND CO"/>
    <s v="Blockchain pilot at ADM."/>
    <x v="2"/>
    <x v="1"/>
    <m/>
    <m/>
    <x v="1"/>
    <x v="3"/>
    <d v="2017-09-29T00:00:00"/>
    <s v="03/09/2017 05:41pm"/>
    <x v="2"/>
    <d v="2017-09-29T00:00:00"/>
    <n v="200000"/>
    <n v="0.19999999999999998"/>
    <n v="3"/>
    <s v="07/20/2017 01:32am"/>
    <s v="Stretch"/>
    <x v="0"/>
    <s v="Cognitive Process Transformation"/>
    <s v="CPR: Blockchain Consulting"/>
    <s v="MICHAEL (Michael) BYRD"/>
    <s v="ISA-CPGDS03-SmrtSupplyNtwks, NONE:No code/solution involved"/>
    <x v="0"/>
    <m/>
  </r>
  <r>
    <s v="DM-WRY4X8K"/>
    <x v="1"/>
    <s v="US Finance Service"/>
    <s v="SECURIAN FINANCIAL GROUP"/>
    <s v="Blockchain - Employee identity use case"/>
    <x v="0"/>
    <x v="1"/>
    <m/>
    <m/>
    <x v="1"/>
    <x v="6"/>
    <d v="2017-08-13T00:00:00"/>
    <s v="05/15/2017 10:16pm"/>
    <x v="1"/>
    <d v="2017-08-13T00:00:00"/>
    <n v="200000"/>
    <n v="0.19999999999999998"/>
    <n v="12"/>
    <s v="05/18/2017 01:32am"/>
    <s v="Stretch"/>
    <x v="0"/>
    <s v="Cognitive Process Transformation"/>
    <s v="CPR: Blockchain Consulting"/>
    <s v="Sharon A. (Sharon) Stratton"/>
    <m/>
    <x v="0"/>
    <m/>
  </r>
  <r>
    <s v="HJ-LI32WUN"/>
    <x v="1"/>
    <s v="US Finance Service"/>
    <s v="CITY NATIONAL BANK"/>
    <s v="BlockChain Pilot at CNB"/>
    <x v="0"/>
    <x v="1"/>
    <m/>
    <m/>
    <x v="1"/>
    <x v="0"/>
    <d v="2017-08-31T00:00:00"/>
    <s v="03/31/2017 07:43pm"/>
    <x v="1"/>
    <d v="2017-09-15T00:00:00"/>
    <n v="200000"/>
    <n v="0.19999999999999998"/>
    <n v="3"/>
    <s v="04/06/2017 01:33am"/>
    <s v="NIR"/>
    <x v="0"/>
    <s v="Cognitive Process Transformation"/>
    <s v="CPR: Blockchain Consulting"/>
    <s v="THEODORE O. (THEODORE) HOPSON"/>
    <s v="ISA-BankFS08-Blockchain"/>
    <x v="0"/>
    <m/>
  </r>
  <r>
    <s v="HE-J43DNK3"/>
    <x v="1"/>
    <s v="US Finance Service"/>
    <s v="PNC BANK NATIONAL ASSOCIATION"/>
    <s v="Blockchain PoC"/>
    <x v="0"/>
    <x v="1"/>
    <m/>
    <m/>
    <x v="1"/>
    <x v="0"/>
    <d v="2017-09-15T00:00:00"/>
    <s v="02/27/2017 03:10pm"/>
    <x v="2"/>
    <d v="2017-09-15T00:00:00"/>
    <n v="200000"/>
    <n v="0.19999999999999998"/>
    <n v="3"/>
    <s v="07/20/2017 01:33am"/>
    <s v="Stretch"/>
    <x v="0"/>
    <s v="Cognitive Process Transformation"/>
    <s v="CPR: Blockchain Consulting"/>
    <s v="Mark J. (Mark) Sullivan"/>
    <s v="ISA-BankFS08-Blockchain, NONE:No code/solution involved"/>
    <x v="0"/>
    <m/>
  </r>
  <r>
    <s v="YC-2F87MJK"/>
    <x v="1"/>
    <s v="US Finance Service"/>
    <s v="AMERICAN INTERNATIONAL GROUPINC"/>
    <s v="Blockchain for Parametric Weather Insurance"/>
    <x v="0"/>
    <x v="0"/>
    <s v="US Garage &amp; IRL"/>
    <s v="US Garage is involved"/>
    <x v="1"/>
    <x v="6"/>
    <d v="2017-08-18T00:00:00"/>
    <s v="01/12/2017 11:59am"/>
    <x v="2"/>
    <d v="2017-08-18T00:00:00"/>
    <n v="200000"/>
    <n v="0.19999999999999998"/>
    <n v="12"/>
    <s v="07/16/2017 05:51pm"/>
    <s v="Key stretch"/>
    <x v="0"/>
    <s v="Cognitive Process Transformation"/>
    <s v="CPR: Blockchain Consulting"/>
    <s v="DAVID S. (Dave) BRAUNSTEIN"/>
    <s v="ISA-InsFS24-CoreInsuranceTransformation"/>
    <x v="0"/>
    <m/>
  </r>
  <r>
    <s v="PQ-5YDF5L3"/>
    <x v="1"/>
    <s v="US Industrial"/>
    <s v="NAVISTAR INC"/>
    <s v="Blockchain Strategy"/>
    <x v="1"/>
    <x v="1"/>
    <m/>
    <m/>
    <x v="1"/>
    <x v="1"/>
    <d v="2017-09-30T00:00:00"/>
    <s v="05/18/2017 01:27pm"/>
    <x v="1"/>
    <d v="2017-10-02T00:00:00"/>
    <n v="200000"/>
    <n v="0.19999999999999998"/>
    <n v="4"/>
    <s v="05/25/2017 01:32am"/>
    <s v="NIR"/>
    <x v="0"/>
    <s v="Cognitive Process Transformation"/>
    <s v="CPR: Blockchain Consulting"/>
    <s v="SREEKUMAR (SREEKUMAR) SREEDHARAN NAIR"/>
    <m/>
    <x v="0"/>
    <m/>
  </r>
  <r>
    <s v="OU-S1TQ5D1"/>
    <x v="3"/>
    <s v="Mexico"/>
    <s v="AXA SEGUROS SA, DE CV"/>
    <s v="Blockchain para historial médico"/>
    <x v="0"/>
    <x v="1"/>
    <m/>
    <m/>
    <x v="0"/>
    <x v="6"/>
    <d v="2017-10-06T00:00:00"/>
    <s v="02/09/2017 05:47pm"/>
    <x v="2"/>
    <d v="2017-10-06T00:00:00"/>
    <n v="200000"/>
    <n v="0.19999999999999998"/>
    <n v="12"/>
    <s v="07/06/2017 01:32am"/>
    <s v="Stretch"/>
    <x v="0"/>
    <s v="Cognitive Process Transformation"/>
    <s v="Do Not Use - GPP GSDH"/>
    <s v="CAIO (CAIO) RAINERIO DE ARAUJO SILVA"/>
    <s v="BLKHSBN:HW SP: Blockchain High Sec Bus Netwk Blmix"/>
    <x v="0"/>
    <m/>
  </r>
  <r>
    <s v="73-Q9I1I06"/>
    <x v="0"/>
    <s v="Italy"/>
    <s v="C.F. GOMMA SPA"/>
    <s v="Blockchain &amp; Vendor Portal"/>
    <x v="1"/>
    <x v="1"/>
    <m/>
    <m/>
    <x v="0"/>
    <x v="2"/>
    <d v="2017-11-14T00:00:00"/>
    <s v="06/16/2017 04:32am"/>
    <x v="2"/>
    <d v="2017-11-14T00:00:00"/>
    <n v="200000"/>
    <n v="0.19999999999999998"/>
    <n v="12"/>
    <s v="07/20/2017 01:32am"/>
    <s v="Stretch"/>
    <x v="0"/>
    <s v="Cloud Application Innovation"/>
    <s v="EA SAP CS Suite on HANA"/>
    <s v="Gianmarco (GIANMARCO) Quarti Trevano"/>
    <s v="ISA-AutoIS07-DigitSupplyChain"/>
    <x v="0"/>
    <m/>
  </r>
  <r>
    <s v="09-MAX4U8I"/>
    <x v="1"/>
    <s v="US Distribution"/>
    <s v="RYDER SYSTEM, INC."/>
    <s v="Blockchain for Supply Chain - PoC"/>
    <x v="2"/>
    <x v="1"/>
    <m/>
    <m/>
    <x v="0"/>
    <x v="7"/>
    <d v="2017-10-11T00:00:00"/>
    <s v="06/15/2017 08:39pm"/>
    <x v="1"/>
    <d v="2017-10-11T00:00:00"/>
    <n v="200000"/>
    <n v="0.19999999999999998"/>
    <n v="12"/>
    <s v="06/22/2017 01:31am"/>
    <s v="Key stretch"/>
    <x v="0"/>
    <s v="Cognitive Process Transformation"/>
    <m/>
    <s v="Matthew A. (Matt) Thomas"/>
    <m/>
    <x v="0"/>
    <m/>
  </r>
  <r>
    <s v="HS-YGSCBUA"/>
    <x v="1"/>
    <s v="US Distribution"/>
    <s v="NIKE, INC."/>
    <s v="Blockchain poc"/>
    <x v="2"/>
    <x v="1"/>
    <m/>
    <m/>
    <x v="1"/>
    <x v="3"/>
    <d v="2017-09-13T00:00:00"/>
    <s v="03/16/2017 11:15am"/>
    <x v="1"/>
    <d v="2017-09-13T00:00:00"/>
    <n v="200000"/>
    <n v="0.19999999999999998"/>
    <n v="6"/>
    <s v="03/23/2017 02:32am"/>
    <s v="NIR"/>
    <x v="0"/>
    <s v="Cognitive Process Transformation"/>
    <m/>
    <s v="Carolyn H. (Carolyn) Vock"/>
    <m/>
    <x v="0"/>
    <m/>
  </r>
  <r>
    <s v="GD-XE9GW0W"/>
    <x v="2"/>
    <s v="ASEAN"/>
    <s v="MUANG THAI LIFE ASSURANCE COMPANY LIMITED"/>
    <s v="Bluemix for blockchain"/>
    <x v="0"/>
    <x v="1"/>
    <m/>
    <m/>
    <x v="0"/>
    <x v="6"/>
    <d v="2017-11-24T00:00:00"/>
    <s v="03/17/2017 06:24am"/>
    <x v="2"/>
    <d v="2017-11-24T00:00:00"/>
    <n v="200000"/>
    <n v="0.19999999999999998"/>
    <n v="12"/>
    <s v="07/27/2017 01:32am"/>
    <s v="Stretch"/>
    <x v="2"/>
    <s v="Infrastructure Services"/>
    <s v="6950-16G GTS MHAS Split for Commerce Managed Hosted"/>
    <s v="Darunee (DARUNEE) Chairattanamanokorn"/>
    <s v="ASASERVC:Cloud Business Solution (CBS)"/>
    <x v="0"/>
    <m/>
  </r>
  <r>
    <s v="K5-Y2ZW4UL"/>
    <x v="2"/>
    <s v="ASEAN"/>
    <s v="NEXTIX INC"/>
    <s v="Blockchain for Nextix client ( Makati LGU)"/>
    <x v="5"/>
    <x v="1"/>
    <m/>
    <m/>
    <x v="1"/>
    <x v="10"/>
    <d v="2017-08-15T00:00:00"/>
    <s v="05/22/2017 10:43pm"/>
    <x v="2"/>
    <d v="2017-08-15T00:00:00"/>
    <n v="200000"/>
    <n v="0.19999999999999998"/>
    <n v="12"/>
    <s v="07/27/2017 01:32am"/>
    <s v="NIR"/>
    <x v="2"/>
    <s v="Infrastructure Services"/>
    <s v="6950-16G GTS MHAS Split for Commerce Managed Hosted"/>
    <s v="MARK ANTHONY S. (Mark Anthony) MAGALPOC"/>
    <s v="CLOUDMSP:Only for sales TO cloud service providers"/>
    <x v="0"/>
    <m/>
  </r>
  <r>
    <s v="ZH-SZLAI71"/>
    <x v="0"/>
    <s v="Italy"/>
    <s v="INFOCAMERE SOCIETA' CONSORTILE DI INFORMATICA DELLE CAMERE DI COMMERCIO ITALIANE PER AZION"/>
    <s v="Blockchain per SCM"/>
    <x v="6"/>
    <x v="1"/>
    <m/>
    <m/>
    <x v="1"/>
    <x v="12"/>
    <d v="2017-09-17T00:00:00"/>
    <s v="04/18/2017 06:02am"/>
    <x v="1"/>
    <d v="2017-09-17T00:00:00"/>
    <n v="200000"/>
    <n v="0.19999999999999998"/>
    <n v="12"/>
    <s v="04/20/2017 01:32am"/>
    <s v="NIR"/>
    <x v="2"/>
    <s v="Infrastructure Services"/>
    <s v="6950-16G GTS MHAS Split for Commerce Managed Hosted"/>
    <s v="Marina (Marina) Lombardo"/>
    <m/>
    <x v="0"/>
    <m/>
  </r>
  <r>
    <s v="LU-4RYXKJ7"/>
    <x v="3"/>
    <s v="SSA"/>
    <s v="COLOMBINA S.A."/>
    <s v="Blockchain"/>
    <x v="2"/>
    <x v="1"/>
    <m/>
    <m/>
    <x v="0"/>
    <x v="3"/>
    <d v="2017-12-20T00:00:00"/>
    <s v="05/24/2017 01:03am"/>
    <x v="2"/>
    <d v="2017-12-20T00:00:00"/>
    <n v="200000"/>
    <n v="0.19999999999999998"/>
    <n v="12"/>
    <s v="07/06/2017 01:33am"/>
    <s v="Stretch"/>
    <x v="2"/>
    <s v="Infrastructure Services"/>
    <s v="6950-16G GTS MHAS Split for Commerce Managed Hosted"/>
    <s v="SANDRA JIMENA (SANDRA JIMENA) CAMACHO DIAZ"/>
    <s v="ISA-999-NoSolutionSold"/>
    <x v="0"/>
    <m/>
  </r>
  <r>
    <s v="B4-IJ6TG7Y"/>
    <x v="1"/>
    <s v="US Distribution"/>
    <s v="COSTCO WHOLESALE CORPORATION"/>
    <s v="Blockchain for Pharmacy"/>
    <x v="2"/>
    <x v="1"/>
    <m/>
    <m/>
    <x v="0"/>
    <x v="3"/>
    <d v="2017-12-13T00:00:00"/>
    <s v="03/17/2017 02:48pm"/>
    <x v="1"/>
    <d v="2017-12-13T00:00:00"/>
    <n v="200000"/>
    <n v="0.19999999999999998"/>
    <n v="12"/>
    <s v="07/07/2017 10:06am"/>
    <s v="Stretch"/>
    <x v="2"/>
    <s v="Infrastructure Services"/>
    <s v="6950-16G GTS MHAS Split for Commerce Managed Hosted"/>
    <s v="PAUL A. (PAUL) FLOREZ"/>
    <m/>
    <x v="0"/>
    <m/>
  </r>
  <r>
    <s v="FO-QCXP2HD"/>
    <x v="1"/>
    <s v="US Distribution"/>
    <s v="THE NEIMAN MARCUS GROUP LLC"/>
    <s v="Neiman Marcus Blockchain"/>
    <x v="2"/>
    <x v="1"/>
    <m/>
    <m/>
    <x v="1"/>
    <x v="3"/>
    <d v="2017-09-30T00:00:00"/>
    <s v="03/27/2017 08:34pm"/>
    <x v="2"/>
    <d v="2017-09-30T00:00:00"/>
    <n v="200000"/>
    <n v="0.19999999999999998"/>
    <n v="12"/>
    <s v="07/20/2017 01:32am"/>
    <s v="Stretch"/>
    <x v="2"/>
    <s v="Infrastructure Services"/>
    <s v="6950-16G GTS MHAS Split for Commerce Managed Hosted"/>
    <s v="JENNA L. (Jenna) DONOGHUE"/>
    <s v="ZBLKPOC:HW SP: Blockchain Proof of Concept"/>
    <x v="0"/>
    <m/>
  </r>
  <r>
    <s v="TD-506ORXC"/>
    <x v="1"/>
    <s v="US Finance Service"/>
    <s v="WELLS FARGO BANK"/>
    <s v="Cross Border Payments using Blockchain"/>
    <x v="0"/>
    <x v="1"/>
    <m/>
    <m/>
    <x v="1"/>
    <x v="0"/>
    <d v="2017-09-29T00:00:00"/>
    <s v="04/10/2017 05:13pm"/>
    <x v="1"/>
    <d v="2017-09-29T00:00:00"/>
    <n v="200000"/>
    <n v="0.19999999999999998"/>
    <n v="12"/>
    <s v="04/13/2017 01:31am"/>
    <s v="NIR"/>
    <x v="2"/>
    <s v="Infrastructure Services"/>
    <s v="6950-16G GTS MHAS Split for Commerce Managed Hosted"/>
    <s v="Niccole M. (Niccole) Demeyere"/>
    <s v="ISA-BankFMFS03PAY-Payments"/>
    <x v="0"/>
    <m/>
  </r>
  <r>
    <s v="YP-IX1XWSI"/>
    <x v="1"/>
    <s v="US Finance Service"/>
    <s v="HUNTINGTON BANCSHARES INC"/>
    <s v="HNB: Blockchain on Cloud"/>
    <x v="0"/>
    <x v="1"/>
    <m/>
    <m/>
    <x v="1"/>
    <x v="0"/>
    <d v="2017-08-08T00:00:00"/>
    <s v="05/10/2017 02:08pm"/>
    <x v="1"/>
    <d v="2017-12-01T00:00:00"/>
    <n v="200000"/>
    <n v="0.19999999999999998"/>
    <n v="12"/>
    <s v="05/11/2017 01:32am"/>
    <s v="NIR"/>
    <x v="2"/>
    <s v="Infrastructure Services"/>
    <s v="6950-16G GTS MHAS Split for Commerce Managed Hosted"/>
    <s v="JEFF A. (Jeff) HOOVER"/>
    <s v="ACTINSIG:CLD&amp;COG: Transform processes w/ insights"/>
    <x v="0"/>
    <m/>
  </r>
  <r>
    <s v="XF-28Y1HTY"/>
    <x v="2"/>
    <s v="Korea"/>
    <s v="KOREA INVESTMENT &amp; SECURITES"/>
    <s v="BlockChain pilot test"/>
    <x v="0"/>
    <x v="1"/>
    <m/>
    <m/>
    <x v="1"/>
    <x v="0"/>
    <d v="2017-09-30T00:00:00"/>
    <s v="04/11/2017 07:41pm"/>
    <x v="4"/>
    <d v="2017-12-29T00:00:00"/>
    <n v="200000"/>
    <n v="0.19999999999999998"/>
    <n v="12"/>
    <s v="06/07/2017 04:37am"/>
    <s v="NIR"/>
    <x v="2"/>
    <s v="Infrastructure Services"/>
    <s v="6950-16M (GTS) X-Force Red Offensive Security Svc (Managed)"/>
    <s v="YOUNG WOO (Young Woo) KO"/>
    <s v="ISA-BankFS08-Blockchain"/>
    <x v="0"/>
    <m/>
  </r>
  <r>
    <s v="QE-SHV50E0"/>
    <x v="2"/>
    <s v="Korea"/>
    <s v="WOORI BANK CO., LTD."/>
    <s v="[WRB]Blockchain first project"/>
    <x v="0"/>
    <x v="1"/>
    <m/>
    <m/>
    <x v="1"/>
    <x v="0"/>
    <d v="2017-09-29T00:00:00"/>
    <s v="03/04/2017 10:18pm"/>
    <x v="2"/>
    <d v="2017-09-29T00:00:00"/>
    <n v="200000"/>
    <n v="0.19999999999999998"/>
    <n v="12"/>
    <s v="07/27/2017 01:32am"/>
    <s v="Stretch"/>
    <x v="14"/>
    <s v="ISU Assets"/>
    <s v="Industry Svcs"/>
    <s v="YOUNG JUN (Young Jun) LEE"/>
    <s v="ISA-BankFS08-Blockchain"/>
    <x v="0"/>
    <m/>
  </r>
  <r>
    <s v="VK-VPOUP36"/>
    <x v="0"/>
    <s v="Nordic"/>
    <s v="MILJOSTYRELSEN"/>
    <s v="Blockchain garage workshop - Jord og Affald - import/eksport af affald - certifikater"/>
    <x v="6"/>
    <x v="1"/>
    <m/>
    <m/>
    <x v="1"/>
    <x v="12"/>
    <d v="2017-09-21T00:00:00"/>
    <s v="12/12/2016 09:06am"/>
    <x v="2"/>
    <d v="2017-09-21T00:00:00"/>
    <n v="200000"/>
    <n v="0.19999999999999998"/>
    <n v="1"/>
    <s v="12/15/2016 01:32am"/>
    <s v="Stretch"/>
    <x v="6"/>
    <s v="Miscellaneous"/>
    <s v="Other/Unk IBM SW"/>
    <s v="Susanne (Susanne) Møller Jeppesen"/>
    <s v="ZBLKPOC:HW SP: Blockchain Proof of Concept"/>
    <x v="0"/>
    <m/>
  </r>
  <r>
    <s v="EN-GBCXCV6"/>
    <x v="0"/>
    <s v="UKI"/>
    <s v="Primority"/>
    <s v="Blockchain Opportunity"/>
    <x v="2"/>
    <x v="1"/>
    <m/>
    <m/>
    <x v="0"/>
    <x v="3"/>
    <d v="2017-10-23T00:00:00"/>
    <s v="07/25/2017 05:49am"/>
    <x v="1"/>
    <d v="2017-10-23T00:00:00"/>
    <n v="200000"/>
    <n v="0.19999999999999998"/>
    <n v="1"/>
    <s v="07/27/2017 01:32am"/>
    <s v="NIR"/>
    <x v="4"/>
    <s v="IBM Z"/>
    <s v="IBM z Systems z14"/>
    <s v="Emily (EMILY) Hannigan"/>
    <s v="CLOUD1:All Cloud Sales other than to Cloud SPs"/>
    <x v="0"/>
    <m/>
  </r>
  <r>
    <s v="ZE-SG46F67"/>
    <x v="2"/>
    <s v="ANZ"/>
    <s v="AUSTRALIAN POSTAL CORPORATION T/A AUSTRALIA POST"/>
    <s v="Front-end VMS Modernisation &amp; Blockchain platform"/>
    <x v="2"/>
    <x v="1"/>
    <m/>
    <m/>
    <x v="0"/>
    <x v="7"/>
    <d v="2017-11-17T00:00:00"/>
    <s v="02/21/2017 05:46pm"/>
    <x v="1"/>
    <d v="2017-11-17T00:00:00"/>
    <n v="200000"/>
    <n v="0.19999999999999998"/>
    <n v="1"/>
    <s v="02/23/2017 01:32am"/>
    <s v="Stretch"/>
    <x v="4"/>
    <s v="Storage"/>
    <s v="DS8000 all flash arrays (no mix media, flash only)"/>
    <s v="ROBERT (Robert) CHAPMAN"/>
    <s v="FIRSTENT:HW SP: First In Enterprise, ZBLKLOCL:HW SP: zSystems Blockchain Local/On Prem."/>
    <x v="0"/>
    <m/>
  </r>
  <r>
    <s v="YJ-TWZTJGS"/>
    <x v="6"/>
    <s v="GCG"/>
    <s v="OFFICE OF GOVERNMENT CHIEF INF ORMATION OFFICER"/>
    <s v="Blockchain (LinuxOne)"/>
    <x v="6"/>
    <x v="1"/>
    <m/>
    <m/>
    <x v="1"/>
    <x v="12"/>
    <d v="2017-09-30T00:00:00"/>
    <s v="11/29/2016 08:51pm"/>
    <x v="1"/>
    <d v="2017-09-30T00:00:00"/>
    <n v="200000"/>
    <n v="0.19999999999999998"/>
    <n v="1"/>
    <s v="12/01/2016 01:33am"/>
    <s v="Stretch"/>
    <x v="4"/>
    <s v="IBM Z"/>
    <s v="IBM LinuxONE Emperor"/>
    <s v="DOMINIC (DOMINIC) CHEUNG"/>
    <s v="ISA-999-NoSolutionSold"/>
    <x v="0"/>
    <m/>
  </r>
  <r>
    <s v="5C-SJ98D6D"/>
    <x v="2"/>
    <s v="ASEAN"/>
    <s v="ELECTRICITY GENERATING AUTHORITY OF THAILAND"/>
    <s v="Blockchain - EV"/>
    <x v="3"/>
    <x v="1"/>
    <m/>
    <m/>
    <x v="1"/>
    <x v="8"/>
    <d v="2017-09-29T00:00:00"/>
    <s v="02/01/2017 11:13pm"/>
    <x v="1"/>
    <d v="2017-09-29T00:00:00"/>
    <n v="200000"/>
    <n v="0.19999999999999998"/>
    <n v="1"/>
    <s v="05/22/2017 06:07am"/>
    <s v="Stretch"/>
    <x v="4"/>
    <s v="IBM Z"/>
    <s v="IBM LinuxONE Rockhopper"/>
    <s v="Rathanin (RATHANIN) Akarapholsuwan"/>
    <s v="SCALE-UP:HW SP: Linux Scale-Up"/>
    <x v="0"/>
    <m/>
  </r>
  <r>
    <s v="ZG-XOZB4E7"/>
    <x v="2"/>
    <s v="ASEAN"/>
    <s v="KASIKORNBANK PUBLIC COMPANY LIMITED"/>
    <s v="LinuxONE - KBANK Blockchain on LinuxONE"/>
    <x v="0"/>
    <x v="1"/>
    <m/>
    <m/>
    <x v="0"/>
    <x v="0"/>
    <d v="2017-12-29T00:00:00"/>
    <s v="03/20/2017 07:53am"/>
    <x v="2"/>
    <d v="2017-12-29T00:00:00"/>
    <n v="200000"/>
    <n v="0.19999999999999998"/>
    <n v="1"/>
    <s v="08/03/2017 01:32am"/>
    <s v="Stretch"/>
    <x v="4"/>
    <s v="IBM Z"/>
    <s v="IBM LinuxONE Rockhopper"/>
    <s v="Charnchai (CHARNCHAI) Kraithongsook"/>
    <s v="ZBLKLOCL:HW SP: zSystems Blockchain Local/On Prem."/>
    <x v="0"/>
    <m/>
  </r>
  <r>
    <s v="ML-WYGSHXI"/>
    <x v="6"/>
    <s v="GCG"/>
    <s v="HONG KONG EXCHANGES AND CLEARING LTD"/>
    <s v="Blockchain on LinuxONE (Joined IBM seminar)"/>
    <x v="0"/>
    <x v="1"/>
    <m/>
    <m/>
    <x v="1"/>
    <x v="0"/>
    <d v="2017-09-30T00:00:00"/>
    <s v="05/23/2017 04:57am"/>
    <x v="2"/>
    <d v="2017-09-30T00:00:00"/>
    <n v="200000"/>
    <n v="0.19999999999999998"/>
    <n v="1"/>
    <s v="07/27/2017 01:32am"/>
    <s v="Stretch"/>
    <x v="4"/>
    <s v="IBM Z"/>
    <s v="IBM LinuxONE Rockhopper"/>
    <s v="KWOK HUNG (KWOK HUNG) LEUNG"/>
    <s v="BLKHSBN:HW SP: Blockchain High Sec Bus Netwk Blmix, ZBLKPOC:HW SP: Blockchain Proof of Concept"/>
    <x v="0"/>
    <m/>
  </r>
  <r>
    <s v="KD-52PFV69"/>
    <x v="6"/>
    <s v="GCG"/>
    <s v="CATHAY LIFE INSURANCE CO., LTD."/>
    <s v="CXL LinuxONE for Blockchain"/>
    <x v="0"/>
    <x v="1"/>
    <m/>
    <m/>
    <x v="0"/>
    <x v="6"/>
    <d v="2017-12-31T00:00:00"/>
    <s v="06/27/2016 03:42am"/>
    <x v="0"/>
    <d v="2017-12-31T00:00:00"/>
    <n v="200000"/>
    <n v="0.19999999999999998"/>
    <n v="1"/>
    <s v="07/13/2017 11:56pm"/>
    <s v="Key stretch"/>
    <x v="4"/>
    <s v="IBM Z"/>
    <s v="IBM LinuxONE Rockhopper"/>
    <s v="THOMAS (THOMAS) CHIOU"/>
    <s v="CLOUD1:All Cloud Sales other than to Cloud SPs, ZBLKPOC:HW SP: Blockchain Proof of Concept"/>
    <x v="0"/>
    <m/>
  </r>
  <r>
    <s v="LZ-GJUT856"/>
    <x v="6"/>
    <s v="GCG"/>
    <s v="China wide internet technology (Beijing) Co., Ltd"/>
    <s v="blockchain POC"/>
    <x v="3"/>
    <x v="1"/>
    <m/>
    <m/>
    <x v="1"/>
    <x v="9"/>
    <d v="2017-09-29T00:00:00"/>
    <s v="01/04/2017 09:49pm"/>
    <x v="0"/>
    <d v="2017-09-29T00:00:00"/>
    <n v="200000"/>
    <n v="0.19999999999999998"/>
    <n v="1"/>
    <s v="08/03/2017 01:32am"/>
    <s v="Stretch"/>
    <x v="4"/>
    <s v="IBM Z"/>
    <s v="IBM LinuxONE Rockhopper"/>
    <s v="GANG (GANG) LI"/>
    <s v="ZBLKPOC:HW SP: Blockchain Proof of Concept, ZNEWN-4:HW SP: z Systems New Account N-4"/>
    <x v="0"/>
    <m/>
  </r>
  <r>
    <s v="WV-AOJ4NHH"/>
    <x v="0"/>
    <s v="DACH"/>
    <s v="T-Systems International GmbH"/>
    <s v="Blockchain on z"/>
    <x v="3"/>
    <x v="1"/>
    <m/>
    <m/>
    <x v="0"/>
    <x v="9"/>
    <d v="2017-12-13T00:00:00"/>
    <s v="07/03/2017 04:31am"/>
    <x v="1"/>
    <d v="2017-12-13T00:00:00"/>
    <n v="200000"/>
    <n v="0.19999999999999998"/>
    <n v="1"/>
    <s v="07/06/2017 01:32am"/>
    <s v="Stretch"/>
    <x v="4"/>
    <s v="IBM Z"/>
    <s v="IBM Z Hardware - Other"/>
    <s v="DATA WITHHELD"/>
    <s v="CLOUD1:All Cloud Sales other than to Cloud SPs"/>
    <x v="0"/>
    <m/>
  </r>
  <r>
    <s v="5P-V8EQ49T"/>
    <x v="1"/>
    <s v="US Finance Service"/>
    <s v="ADP LLC"/>
    <s v="Blockchain on zLinux"/>
    <x v="5"/>
    <x v="1"/>
    <m/>
    <m/>
    <x v="0"/>
    <x v="10"/>
    <d v="2017-12-31T00:00:00"/>
    <s v="04/03/2017 11:12am"/>
    <x v="1"/>
    <d v="2017-12-31T00:00:00"/>
    <n v="200000"/>
    <n v="0.19999999999999998"/>
    <n v="1"/>
    <s v="04/06/2017 01:33am"/>
    <s v="NIR"/>
    <x v="4"/>
    <s v="IBM Z"/>
    <s v="IBM Z Hardware - Other"/>
    <s v="JEFFREY D. (JEFFREY) DONALD"/>
    <m/>
    <x v="0"/>
    <m/>
  </r>
  <r>
    <s v="33-HYT0WVT"/>
    <x v="6"/>
    <s v="GCG"/>
    <s v="Bank of JiangSu Co.,Ltd"/>
    <s v="jiangsu bank blockchain project"/>
    <x v="0"/>
    <x v="1"/>
    <m/>
    <m/>
    <x v="0"/>
    <x v="0"/>
    <d v="2017-12-29T00:00:00"/>
    <s v="10/09/2016 10:10pm"/>
    <x v="0"/>
    <d v="2017-12-29T00:00:00"/>
    <n v="200000"/>
    <n v="0.19999999999999998"/>
    <n v="1"/>
    <s v="07/20/2017 01:32am"/>
    <s v="Stretch"/>
    <x v="4"/>
    <s v="Power System i/p"/>
    <s v="Power S822L - Linux"/>
    <s v="YI (YI) WANG"/>
    <s v="BLKHSBN:HW SP: Blockchain High Sec Bus Netwk Blmix"/>
    <x v="0"/>
    <m/>
  </r>
  <r>
    <s v="ZE-SG46F67"/>
    <x v="2"/>
    <s v="ANZ"/>
    <s v="AUSTRALIAN POSTAL CORPORATION T/A AUSTRALIA POST"/>
    <s v="Front-end VMS Modernisation &amp; Blockchain platform"/>
    <x v="2"/>
    <x v="1"/>
    <m/>
    <m/>
    <x v="0"/>
    <x v="7"/>
    <d v="2017-11-17T00:00:00"/>
    <s v="02/21/2017 05:46pm"/>
    <x v="1"/>
    <d v="2017-11-17T00:00:00"/>
    <n v="200000"/>
    <n v="0.19999999999999998"/>
    <n v="1"/>
    <s v="02/23/2017 01:32am"/>
    <s v="Stretch"/>
    <x v="4"/>
    <s v="IBM Z"/>
    <s v="z/OS &amp; OS/390"/>
    <s v="ROBERT (Robert) CHAPMAN"/>
    <s v="FIRSTENT:HW SP: First In Enterprise, ZBLKLOCL:HW SP: zSystems Blockchain Local/On Prem."/>
    <x v="0"/>
    <m/>
  </r>
  <r>
    <s v="MS-P4N1YJK"/>
    <x v="3"/>
    <s v="SSA"/>
    <s v="BANCO CENTRAL DEL ECUADOR"/>
    <s v="Blockchain Dinero Electronico BANCO CENTRAL DEL ECUADOR"/>
    <x v="0"/>
    <x v="1"/>
    <m/>
    <m/>
    <x v="0"/>
    <x v="0"/>
    <d v="2017-11-01T00:00:00"/>
    <s v="03/21/2017 04:13pm"/>
    <x v="1"/>
    <d v="2017-11-01T00:00:00"/>
    <n v="200000"/>
    <n v="0.19999999999999998"/>
    <n v="1"/>
    <s v="03/23/2017 02:32am"/>
    <s v="Stretch"/>
    <x v="4"/>
    <s v="IBM Z"/>
    <m/>
    <s v="JOSE ANTONIO (JOSE ANTONIO) HIGUERA RAPA"/>
    <s v="CLOUD1:All Cloud Sales other than to Cloud SPs, ZBLKLOCL:HW SP: zSystems Blockchain Local/On Prem."/>
    <x v="0"/>
    <m/>
  </r>
  <r>
    <s v="CL-U8SJO9W"/>
    <x v="2"/>
    <s v="ISA"/>
    <s v="HDFC BANK LIMITED"/>
    <s v="Blockchain opportunity at HDFC Bank"/>
    <x v="4"/>
    <x v="1"/>
    <m/>
    <m/>
    <x v="1"/>
    <x v="0"/>
    <d v="2017-09-30T00:00:00"/>
    <s v="02/21/2017 02:02am"/>
    <x v="2"/>
    <d v="2017-09-30T00:00:00"/>
    <n v="200000"/>
    <n v="0.19999999999999998"/>
    <n v="1"/>
    <s v="08/03/2017 01:32am"/>
    <s v="Key stretch"/>
    <x v="10"/>
    <s v="z Systems MW"/>
    <s v="Infrastructure Suite for z/VM and Linux"/>
    <s v="SIDHARTHA (SIDHARTHA) BAHADUR"/>
    <s v="NONE:No code/solution involved"/>
    <x v="0"/>
    <m/>
  </r>
  <r>
    <s v="3C-VFBJ40N"/>
    <x v="2"/>
    <s v="ISA"/>
    <s v="ICICI BANK LIMITED"/>
    <s v="Block Chain Solution for ICICI Bank Ltd."/>
    <x v="4"/>
    <x v="1"/>
    <m/>
    <m/>
    <x v="0"/>
    <x v="0"/>
    <d v="2017-12-30T00:00:00"/>
    <s v="10/03/2016 07:43am"/>
    <x v="2"/>
    <d v="2017-12-30T00:00:00"/>
    <n v="200000"/>
    <n v="0.19999999999999998"/>
    <n v="1"/>
    <s v="07/13/2017 01:32am"/>
    <s v="Key stretch"/>
    <x v="10"/>
    <s v="z Systems MW"/>
    <s v="Mainframe SW Services"/>
    <s v="SIDHARTHA (SIDHARTHA) BAHADUR"/>
    <s v="NONE:No code/solution involved"/>
    <x v="0"/>
    <m/>
  </r>
  <r>
    <s v="FM-THN1AO5"/>
    <x v="2"/>
    <s v="ASEAN"/>
    <s v="AMBANK GROUP"/>
    <s v="BlockChain for Bank Guarantees for Commercial Property Leasing"/>
    <x v="0"/>
    <x v="1"/>
    <m/>
    <m/>
    <x v="0"/>
    <x v="0"/>
    <d v="2017-10-27T00:00:00"/>
    <s v="07/18/2017 05:43am"/>
    <x v="1"/>
    <d v="2017-10-27T00:00:00"/>
    <n v="200000"/>
    <n v="0.19999999999999998"/>
    <n v="12"/>
    <s v="07/20/2017 01:32am"/>
    <s v="NIR"/>
    <x v="5"/>
    <s v="Industry Platform"/>
    <s v="High Security Business Network"/>
    <s v="Hon Chun (HON CHUN) Ng"/>
    <m/>
    <x v="0"/>
    <m/>
  </r>
  <r>
    <s v="KL-K5T0QY1"/>
    <x v="4"/>
    <s v="MEA"/>
    <s v="TURKIYE IS BANKASI A.S. GENEL MUDURLUK"/>
    <s v="Digital Identity with Blockchain"/>
    <x v="0"/>
    <x v="1"/>
    <m/>
    <m/>
    <x v="1"/>
    <x v="0"/>
    <d v="2017-09-17T00:00:00"/>
    <s v="06/19/2017 04:17am"/>
    <x v="2"/>
    <d v="2017-09-17T00:00:00"/>
    <n v="200000"/>
    <n v="0.19999999999999998"/>
    <n v="12"/>
    <s v="08/03/2017 01:32am"/>
    <s v="NIR"/>
    <x v="5"/>
    <s v="Industry Platform"/>
    <s v="High Security Business Network"/>
    <s v="SIMGE (Simge) ALPARGUN"/>
    <s v="ISA-BankFS08-Blockchain"/>
    <x v="0"/>
    <m/>
  </r>
  <r>
    <s v="EM-PHPHU05"/>
    <x v="0"/>
    <s v="SPGI"/>
    <s v="MINISTERIO DE INDUSTRIA Y ENERGIA"/>
    <s v="HSBN BlockChain Hyperledger for ENERGY POVERTY Registry"/>
    <x v="6"/>
    <x v="1"/>
    <m/>
    <m/>
    <x v="1"/>
    <x v="12"/>
    <d v="2017-07-24T00:00:00"/>
    <s v="04/25/2017 09:40am"/>
    <x v="1"/>
    <d v="2017-07-24T00:00:00"/>
    <n v="200000"/>
    <n v="0.19999999999999998"/>
    <n v="12"/>
    <s v="04/27/2017 01:32am"/>
    <s v="NIR"/>
    <x v="5"/>
    <s v="Industry Platform"/>
    <s v="High Security Business Network"/>
    <s v="Milagros (Katy) Suarez Rey"/>
    <m/>
    <x v="0"/>
    <m/>
  </r>
  <r>
    <s v="KR-VIDMQL9"/>
    <x v="0"/>
    <s v="DACH"/>
    <s v="Commerzbank AG"/>
    <s v="Commerzbank Trade Finance - Blockchain Bluemix HSBN"/>
    <x v="0"/>
    <x v="1"/>
    <m/>
    <m/>
    <x v="0"/>
    <x v="0"/>
    <d v="2017-10-20T00:00:00"/>
    <s v="05/08/2017 07:34am"/>
    <x v="1"/>
    <d v="2017-10-20T00:00:00"/>
    <n v="200000"/>
    <n v="0.19999999999999998"/>
    <n v="12"/>
    <s v="05/11/2017 01:32am"/>
    <s v="Stretch"/>
    <x v="5"/>
    <s v="Industry Platform"/>
    <s v="IBM Support for Hyperledger Fabric"/>
    <s v="DATA WITHHELD"/>
    <s v="BLKHSBN:HW SP: Blockchain High Sec Bus Netwk Blmix"/>
    <x v="0"/>
    <m/>
  </r>
  <r>
    <s v="TX-1CLVXEX"/>
    <x v="1"/>
    <s v="US Finance Service"/>
    <s v="JPMORGAN CHASE BANK, NATIONAL ASSOCIATION"/>
    <s v="Blockchain for Peer to Peer Lending"/>
    <x v="0"/>
    <x v="0"/>
    <s v="India"/>
    <s v="Engaged with Account team, understanding the Ethyrium work done as part of PoC"/>
    <x v="0"/>
    <x v="0"/>
    <d v="2017-11-27T00:00:00"/>
    <s v="03/24/2017 10:53am"/>
    <x v="2"/>
    <d v="2017-11-27T00:00:00"/>
    <n v="200000"/>
    <n v="0.19999999999999998"/>
    <n v="12"/>
    <s v="07/13/2017 01:32am"/>
    <s v="NIR"/>
    <x v="5"/>
    <s v="Industry Platform"/>
    <s v="IBM Support for Hyperledger Fabric"/>
    <s v="RICHARD R. L'INSALATA (RICHARD) L'INSALATA"/>
    <s v="ISA-BankFS08-Blockchain"/>
    <x v="0"/>
    <m/>
  </r>
  <r>
    <s v="CN-G6WBGTI"/>
    <x v="1"/>
    <s v="US Distribution"/>
    <s v="LEXISNEXIS                                                            "/>
    <s v="LexisNexis Risk"/>
    <x v="2"/>
    <x v="1"/>
    <m/>
    <m/>
    <x v="1"/>
    <x v="3"/>
    <d v="2017-09-29T00:00:00"/>
    <d v="2017-07-27T00:00:00"/>
    <x v="1"/>
    <m/>
    <n v="200000"/>
    <n v="0.19999999999999998"/>
    <n v="12"/>
    <d v="2017-07-27T00:00:00"/>
    <s v="NIR"/>
    <x v="5"/>
    <s v="Industry Platform"/>
    <s v="UNK - Blockchain Platforms"/>
    <s v="Ehrlich, Daniel S (Dan)"/>
    <s v="ZBLKPOC"/>
    <x v="0"/>
    <m/>
  </r>
  <r>
    <s v="7N-4BP3HZA"/>
    <x v="1"/>
    <s v="US Finance Service"/>
    <s v="SUNTRUST BANKS, INC."/>
    <s v="BlockChain for Payments"/>
    <x v="0"/>
    <x v="1"/>
    <m/>
    <m/>
    <x v="1"/>
    <x v="0"/>
    <d v="2017-08-06T00:00:00"/>
    <s v="05/08/2017 06:49pm"/>
    <x v="1"/>
    <d v="2017-08-06T00:00:00"/>
    <n v="200000"/>
    <n v="0.19999999999999998"/>
    <n v="12"/>
    <s v="05/11/2017 01:32am"/>
    <s v="NIR"/>
    <x v="5"/>
    <s v="Industry Platform"/>
    <m/>
    <s v="Brad (Brad) Shepherd"/>
    <m/>
    <x v="0"/>
    <m/>
  </r>
  <r>
    <s v="64-E0TUMVX"/>
    <x v="1"/>
    <s v="US Industrial"/>
    <s v="NAVISTAR INC"/>
    <s v="Blockchain for Fleet Mgt for Navistar"/>
    <x v="1"/>
    <x v="1"/>
    <m/>
    <m/>
    <x v="1"/>
    <x v="1"/>
    <d v="2017-09-29T00:00:00"/>
    <s v="07/10/2017 09:05pm"/>
    <x v="1"/>
    <d v="2017-09-29T00:00:00"/>
    <n v="200000"/>
    <n v="0.19999999999999998"/>
    <n v="12"/>
    <s v="07/13/2017 01:32am"/>
    <s v="Stretch"/>
    <x v="5"/>
    <s v="Industry Platform"/>
    <m/>
    <s v="Kathleen H. (Kathleen) Cook"/>
    <s v="ISA-BankFS08-Blockchain"/>
    <x v="0"/>
    <m/>
  </r>
  <r>
    <s v="1V-ZHN0LFL"/>
    <x v="0"/>
    <s v="BeNeLux"/>
    <s v="EUROPEAN COMMISSION"/>
    <s v="ITSM3 SC04 - Blockchain prototype and Feasibility study"/>
    <x v="6"/>
    <x v="1"/>
    <m/>
    <m/>
    <x v="1"/>
    <x v="12"/>
    <d v="2017-08-31T00:00:00"/>
    <s v="01/10/2017 07:51am"/>
    <x v="0"/>
    <d v="2017-12-31T00:00:00"/>
    <n v="199000"/>
    <n v="0.19899999999999998"/>
    <n v="6"/>
    <s v="07/20/2017 01:32am"/>
    <s v="Stretch"/>
    <x v="0"/>
    <s v="Cognitive Process Transformation"/>
    <s v="CPR: Blockchain Consulting"/>
    <s v="Herve (HERVE) de Halleux"/>
    <s v="ISA-GovtPG73-Tax/RevMgmt, ISA-GovtPG74-Customs"/>
    <x v="0"/>
    <m/>
  </r>
  <r>
    <s v="PG-YCIRTF9"/>
    <x v="1"/>
    <s v="US Distribution"/>
    <s v="RICHLINE GROUP INC"/>
    <s v="Blockchain Future State"/>
    <x v="1"/>
    <x v="1"/>
    <m/>
    <m/>
    <x v="1"/>
    <x v="2"/>
    <d v="2017-09-22T00:00:00"/>
    <s v="05/11/2017 01:45pm"/>
    <x v="2"/>
    <d v="2017-09-22T00:00:00"/>
    <n v="195000"/>
    <n v="0.19499999999999998"/>
    <n v="12"/>
    <s v="07/13/2017 01:32am"/>
    <s v="Stretch"/>
    <x v="3"/>
    <s v="Cloud Developer Service"/>
    <s v="Bluemix Public Subscription"/>
    <s v="JAMES A. (Jim) HEWITT"/>
    <s v="NONE:No code/solution involved"/>
    <x v="0"/>
    <m/>
  </r>
  <r>
    <s v="CP-32WS1PR"/>
    <x v="6"/>
    <s v="GCG"/>
    <s v="BANK OF TAIWAN"/>
    <s v="Blockchain Cross-bank gold account transfer"/>
    <x v="0"/>
    <x v="1"/>
    <m/>
    <m/>
    <x v="0"/>
    <x v="0"/>
    <d v="2017-11-30T00:00:00"/>
    <s v="05/17/2016 11:43pm"/>
    <x v="1"/>
    <d v="2017-11-30T00:00:00"/>
    <n v="194760"/>
    <n v="0.19475999999999999"/>
    <n v="12"/>
    <s v="08/03/2017 01:33am"/>
    <s v="Stretch"/>
    <x v="0"/>
    <s v="Cloud Application Innovation"/>
    <s v="CAI App Migration &amp; Modernization - AWS"/>
    <s v="Renee (Renee) Chao"/>
    <s v="ASASERVC:Cloud Business Solution (CBS), ISA-BankFMFS03AGIL-E2EDigit, ISA-BankFS08-Blockchain, VDPCand:Value Driven Proposal Candidate, VDPCnfm:Value Driven Proposal Confirm"/>
    <x v="0"/>
    <m/>
  </r>
  <r>
    <s v="6E-Q6CSBPC"/>
    <x v="0"/>
    <s v="UKI"/>
    <s v="WPP 2005 LTD"/>
    <s v="GroupM - Blockchain for Data procurement across Group M and Integration (Link to Wunderman )"/>
    <x v="3"/>
    <x v="1"/>
    <m/>
    <m/>
    <x v="0"/>
    <x v="9"/>
    <d v="2017-12-15T00:00:00"/>
    <s v="06/23/2017 10:34am"/>
    <x v="2"/>
    <d v="2017-12-15T00:00:00"/>
    <n v="193750"/>
    <n v="0.19374999999999998"/>
    <n v="12"/>
    <s v="08/03/2017 01:32am"/>
    <s v="Key stretch"/>
    <x v="3"/>
    <s v="Cloud Developer Service"/>
    <s v="Bluemix Public Subscription"/>
    <s v="Kirk (KIRK) Edwards"/>
    <s v="COGAPPS:CLD&amp;COG: Create cognitive applications"/>
    <x v="0"/>
    <m/>
  </r>
  <r>
    <s v="SX-IFEYGBK"/>
    <x v="0"/>
    <s v="UKI"/>
    <s v="WPP 2005 LTD"/>
    <s v="Mindshare - UK/Europe &amp; Global teams w Blockchain"/>
    <x v="3"/>
    <x v="1"/>
    <m/>
    <m/>
    <x v="0"/>
    <x v="9"/>
    <d v="2017-12-15T00:00:00"/>
    <s v="06/23/2017 10:35am"/>
    <x v="2"/>
    <d v="2017-12-15T00:00:00"/>
    <n v="193750"/>
    <n v="0.19374999999999998"/>
    <n v="12"/>
    <s v="08/03/2017 01:32am"/>
    <s v="Key stretch"/>
    <x v="3"/>
    <s v="Cloud Developer Service"/>
    <s v="Bluemix Public Subscription"/>
    <s v="Kirk (KIRK) Edwards"/>
    <s v="COGAPPS:CLD&amp;COG: Create cognitive applications"/>
    <x v="0"/>
    <m/>
  </r>
  <r>
    <s v="BX-NNIFNU6"/>
    <x v="5"/>
    <s v="Japan"/>
    <s v="MAZDA H/Q S/I KENSA-7"/>
    <s v="Blockchain （HSBN）環境"/>
    <x v="1"/>
    <x v="1"/>
    <m/>
    <m/>
    <x v="0"/>
    <x v="1"/>
    <d v="2017-12-29T00:00:00"/>
    <s v="07/12/2017 03:41am"/>
    <x v="1"/>
    <d v="2017-12-29T00:00:00"/>
    <n v="192000"/>
    <n v="0.192"/>
    <n v="12"/>
    <s v="07/13/2017 01:32am"/>
    <s v="NIR"/>
    <x v="5"/>
    <s v="Industry Platform"/>
    <m/>
    <s v="Hiromitsu (HIROMITSU) Fukui"/>
    <s v="SOFTLAYR:Softlayer enabled Cloud opportunity"/>
    <x v="0"/>
    <m/>
  </r>
  <r>
    <s v="SF-J0O9IHG"/>
    <x v="3"/>
    <s v="Brazil"/>
    <s v="CAMARA INTERBANCARIA DE PAGAMENTOS - CIP"/>
    <s v="CIP - Expansao Blockchain - Garage"/>
    <x v="0"/>
    <x v="1"/>
    <m/>
    <m/>
    <x v="3"/>
    <x v="0"/>
    <d v="2017-03-31T00:00:00"/>
    <s v="02/27/2017 04:35pm"/>
    <x v="6"/>
    <d v="2017-06-30T00:00:00"/>
    <n v="191259"/>
    <n v="0.19125899999999998"/>
    <n v="12"/>
    <s v="05/20/2017 12:41pm"/>
    <s v="Won"/>
    <x v="3"/>
    <s v="Cloud Developer Service"/>
    <s v="IBM Bluemix Dedicated - Runtimes"/>
    <s v="Tiago De Moraes Guedes (TIAGO DE) Ruiz"/>
    <s v="BLKHSBN:HW SP: Blockchain High Sec Bus Netwk Blmix"/>
    <x v="0"/>
    <m/>
  </r>
  <r>
    <s v="YK-8XFR39O"/>
    <x v="2"/>
    <s v="ISA"/>
    <s v="MAHINDRA &amp; MAHINDRA FINANCIAL SERVICES LIMITED"/>
    <s v="Commercial Implementation of Block Chain for Invoice Discounting"/>
    <x v="4"/>
    <x v="0"/>
    <s v="India"/>
    <s v="Proposal in deal board, stuck due to IP issues, may not sign in Apr"/>
    <x v="1"/>
    <x v="2"/>
    <d v="2017-08-11T00:00:00"/>
    <s v="01/18/2017 04:41am"/>
    <x v="5"/>
    <d v="2017-08-11T00:00:00"/>
    <n v="191111"/>
    <n v="0.191111"/>
    <n v="12"/>
    <s v="07/30/2017 08:09am"/>
    <s v="At Risk"/>
    <x v="0"/>
    <s v="Cognitive Process Transformation"/>
    <s v="CPR: Blockchain Consulting"/>
    <s v="BHAVESH K. (BHAVESH) JATANIA"/>
    <s v="ISA-BankInsFS09SEC-Security, ISA-CPGDS03SCO-SupplyChainOpt, ZBLKLOCL:HW SP: zSystems Blockchain Local/On Prem."/>
    <x v="0"/>
    <m/>
  </r>
  <r>
    <s v="6E-EEIT5CQ"/>
    <x v="5"/>
    <s v="Japan"/>
    <s v="NIPPON INFORMATION AND COMMUNICATI"/>
    <s v="NI+C Blockchain PoC"/>
    <x v="3"/>
    <x v="1"/>
    <m/>
    <m/>
    <x v="3"/>
    <x v="9"/>
    <d v="2017-01-31T00:00:00"/>
    <s v="01/06/2017 01:05am"/>
    <x v="6"/>
    <d v="2017-01-31T00:00:00"/>
    <n v="190476"/>
    <n v="0.19047599999999998"/>
    <n v="2"/>
    <s v="03/18/2017 07:09pm"/>
    <s v="Won"/>
    <x v="0"/>
    <s v="Cloud Application Innovation"/>
    <s v="CAI Accel App Dev &amp; Integration - Private no-Cloud"/>
    <s v="Daizo (DAIZO) Tabuchi"/>
    <s v="ASASERVC:Cloud Business Solution (CBS), ISA-TMECS11-CloudITAgility, VDPCand:Value Driven Proposal Candidate, VDPCnfm:Value Driven Proposal Confirm"/>
    <x v="0"/>
    <m/>
  </r>
  <r>
    <s v="62-FW1ASHI"/>
    <x v="5"/>
    <s v="Japan"/>
    <s v="MITSUBISHI UFJ TRUST AND BANKING C"/>
    <s v="BlockChain_BluemixPOC"/>
    <x v="0"/>
    <x v="0"/>
    <s v="India"/>
    <s v="Place Holder, will get involved once it picks up traction"/>
    <x v="0"/>
    <x v="0"/>
    <d v="2017-12-15T00:00:00"/>
    <s v="02/08/2017 02:41am"/>
    <x v="1"/>
    <d v="2017-12-15T00:00:00"/>
    <n v="190476"/>
    <n v="0.19047599999999998"/>
    <n v="4"/>
    <s v="02/09/2017 01:31am"/>
    <s v="NIR"/>
    <x v="3"/>
    <s v="Lab Services"/>
    <s v="Software Services - Bluemix Garage"/>
    <s v="Hideyuki (HIDEYUKI) Tanaka"/>
    <m/>
    <x v="0"/>
    <m/>
  </r>
  <r>
    <s v="Y3-8LBW5XK"/>
    <x v="5"/>
    <s v="Japan"/>
    <s v="SBI SUMISHIN NET BANK, LTD.                                           "/>
    <s v="Project-R　IPアセット"/>
    <x v="0"/>
    <x v="1"/>
    <m/>
    <m/>
    <x v="1"/>
    <x v="0"/>
    <d v="2017-09-29T00:00:00"/>
    <d v="2017-05-18T00:00:00"/>
    <x v="0"/>
    <d v="2017-09-29T00:00:00"/>
    <n v="190476"/>
    <n v="0.19047599999999998"/>
    <n v="12"/>
    <d v="2017-07-21T00:00:00"/>
    <s v="Key stretch"/>
    <x v="0"/>
    <s v="Cog Process Trnsfmtn"/>
    <s v="CPR: Blockchain Consulting"/>
    <s v="Matsuki, Kenichi"/>
    <s v=", ASASERVC, DEVOPS"/>
    <x v="0"/>
    <m/>
  </r>
  <r>
    <s v="P7-ZJDEHIT"/>
    <x v="5"/>
    <s v="Japan"/>
    <s v="NAGASE &amp; CO., LTD.                                                    "/>
    <s v="取引履歴管理"/>
    <x v="2"/>
    <x v="1"/>
    <m/>
    <m/>
    <x v="1"/>
    <x v="3"/>
    <d v="2017-09-11T00:00:00"/>
    <d v="2017-06-13T00:00:00"/>
    <x v="1"/>
    <d v="2017-09-11T00:00:00"/>
    <n v="190476"/>
    <n v="0.19047599999999998"/>
    <n v="12"/>
    <d v="2017-06-21T00:00:00"/>
    <s v="Stretch"/>
    <x v="0"/>
    <s v="Cog Process Trnsfmtn"/>
    <s v="UNK - Blockchain (CPR)"/>
    <s v="Shiota, Risa"/>
    <m/>
    <x v="0"/>
    <m/>
  </r>
  <r>
    <s v="1P-CIYMIHB"/>
    <x v="5"/>
    <s v="Japan"/>
    <s v="TOKYO STOCK EXCHANGE, INC."/>
    <s v="東証/JSCC：Blockchain  (OGリスク計算validation基盤)"/>
    <x v="0"/>
    <x v="1"/>
    <m/>
    <m/>
    <x v="1"/>
    <x v="0"/>
    <d v="2017-08-11T00:00:00"/>
    <s v="06/23/2017 02:25am"/>
    <x v="2"/>
    <d v="2017-08-14T00:00:00"/>
    <n v="190476"/>
    <n v="0.19047599999999998"/>
    <n v="3"/>
    <s v="07/06/2017 01:33am"/>
    <s v="Stretch"/>
    <x v="0"/>
    <s v="Cognitive Process Transformation"/>
    <s v="CPR: Blockchain Consulting"/>
    <s v="Akihiko (AKIHIKO) Mohri"/>
    <s v="EMBCLOUD:GBS Embedded Cloud"/>
    <x v="0"/>
    <m/>
  </r>
  <r>
    <s v="JO-TMUC6IP"/>
    <x v="5"/>
    <s v="Japan"/>
    <s v="DNP HQ"/>
    <s v="Blockchain for 日本酒高付加価値化"/>
    <x v="3"/>
    <x v="1"/>
    <m/>
    <m/>
    <x v="1"/>
    <x v="9"/>
    <d v="2017-09-29T00:00:00"/>
    <s v="08/03/2017 02:03am"/>
    <x v="2"/>
    <d v="2017-09-29T00:00:00"/>
    <n v="190476"/>
    <n v="0.19047599999999998"/>
    <n v="3"/>
    <s v="08/03/2017 02:03am"/>
    <s v="Key stretch"/>
    <x v="0"/>
    <s v="Cognitive Process Transformation"/>
    <s v="CPR: Blockchain Consulting"/>
    <s v="Katsutoshi (KATSUTOSHI) Yamauchi"/>
    <s v="COGNITIV:Embedded Cognitive"/>
    <x v="0"/>
    <m/>
  </r>
  <r>
    <s v="UD-0FWAJ6O"/>
    <x v="5"/>
    <s v="Japan"/>
    <s v="SONY CORPORATION"/>
    <s v="Sony SGED Blockchain for production"/>
    <x v="1"/>
    <x v="1"/>
    <m/>
    <m/>
    <x v="1"/>
    <x v="2"/>
    <d v="2017-08-31T00:00:00"/>
    <s v="06/12/2017 06:16am"/>
    <x v="2"/>
    <d v="2017-08-31T00:00:00"/>
    <n v="190476"/>
    <n v="0.19047599999999998"/>
    <n v="5"/>
    <s v="07/27/2017 01:32am"/>
    <s v="Key stretch"/>
    <x v="0"/>
    <s v="Cognitive Process Transformation"/>
    <s v="CPR: Blockchain Consulting"/>
    <s v="Ken (KEN) Mizugami"/>
    <s v="CLOUD1:All Cloud Sales other than to Cloud SPs"/>
    <x v="0"/>
    <m/>
  </r>
  <r>
    <s v="U6-O4VLRB5"/>
    <x v="5"/>
    <s v="Japan"/>
    <s v="DENSO CORPORATION"/>
    <s v="DENSO ADAS Blockchain business experimental trial"/>
    <x v="1"/>
    <x v="0"/>
    <s v="Japan"/>
    <s v="This opp is related to top and broader Denso-IBM Innovation-as-a-Service partnership.  This opportunity is parked currently and will depend on success of other opportunity (OE-1HQHHUC is the opportunity that is in limelight &amp; high focus with customer)"/>
    <x v="1"/>
    <x v="1"/>
    <d v="2017-08-21T00:00:00"/>
    <s v="03/05/2017 05:07am"/>
    <x v="2"/>
    <d v="2017-08-21T00:00:00"/>
    <n v="190476"/>
    <n v="0.19047599999999998"/>
    <n v="3"/>
    <s v="07/19/2017 10:03pm"/>
    <s v="Stretch"/>
    <x v="0"/>
    <s v="iX Growth Platform"/>
    <s v="DSI - DS: Digital Bus Strategy: Digital Reinvention"/>
    <s v="Nobuaki (NOBUAKI) Sugihara"/>
    <s v="ISA-AutoIS70-ConnectedVehicle, EMBIoT:GBS Embed Internet of Things"/>
    <x v="0"/>
    <m/>
  </r>
  <r>
    <s v="NU-FVII6NR"/>
    <x v="5"/>
    <s v="Japan"/>
    <s v="SUMITOMO CORPORATION"/>
    <s v="リース・事業開発部向けBlockchain"/>
    <x v="2"/>
    <x v="1"/>
    <m/>
    <m/>
    <x v="0"/>
    <x v="3"/>
    <d v="2017-11-30T00:00:00"/>
    <s v="04/16/2017 01:22am"/>
    <x v="1"/>
    <d v="2017-11-30T00:00:00"/>
    <n v="190476"/>
    <n v="0.19047599999999998"/>
    <n v="12"/>
    <s v="04/16/2017 01:22am"/>
    <s v="NIR"/>
    <x v="2"/>
    <s v="Infrastructure Services"/>
    <s v="6950-16G GTS MHAS Split for Commerce Managed Hosted"/>
    <s v="Mayu (MAYU) Awazu"/>
    <s v="ISA-999-NoSolutionSold"/>
    <x v="0"/>
    <m/>
  </r>
  <r>
    <s v="LU-OEHGPUU"/>
    <x v="5"/>
    <s v="Japan"/>
    <s v="NITSUSEIKYO HQ"/>
    <s v="BlockchainのHW"/>
    <x v="0"/>
    <x v="1"/>
    <m/>
    <m/>
    <x v="0"/>
    <x v="6"/>
    <d v="2017-12-15T00:00:00"/>
    <s v="01/24/2017 03:54am"/>
    <x v="2"/>
    <d v="2017-12-15T00:00:00"/>
    <n v="190476"/>
    <n v="0.19047599999999998"/>
    <n v="1"/>
    <s v="07/13/2017 01:32am"/>
    <s v="NIR"/>
    <x v="4"/>
    <s v="IBM Z"/>
    <s v="IBM Z z13 with Linux as Primary OS"/>
    <s v="Natsumi (NATSUMI) Katoh"/>
    <s v="CLOUD1:All Cloud Sales other than to Cloud SPs"/>
    <x v="0"/>
    <m/>
  </r>
  <r>
    <s v="3F-4XQD3EZ"/>
    <x v="5"/>
    <s v="Japan"/>
    <s v="DEUTSCHE SECURITIES INC.                                              "/>
    <s v="Global Supply Chain"/>
    <x v="0"/>
    <x v="1"/>
    <m/>
    <m/>
    <x v="0"/>
    <x v="0"/>
    <d v="2017-10-25T00:00:00"/>
    <d v="2017-07-27T00:00:00"/>
    <x v="1"/>
    <m/>
    <n v="190476"/>
    <n v="0.19047599999999998"/>
    <n v="12"/>
    <d v="2017-07-27T00:00:00"/>
    <s v="NIR"/>
    <x v="5"/>
    <s v="Industry Platform"/>
    <s v="UNK - Blockchain Platforms"/>
    <s v="Molina, Miguel Sacro"/>
    <s v="*"/>
    <x v="0"/>
    <m/>
  </r>
  <r>
    <s v="15-W3NDDN9"/>
    <x v="1"/>
    <s v="US Finance Service"/>
    <s v="AIG PC GLOBAL SERVICES INC                                            "/>
    <s v="Blockchain for Multinational Programs"/>
    <x v="0"/>
    <x v="1"/>
    <m/>
    <m/>
    <x v="3"/>
    <x v="6"/>
    <d v="2017-03-10T00:00:00"/>
    <d v="2016-12-05T00:00:00"/>
    <x v="6"/>
    <d v="2017-03-10T00:00:00"/>
    <n v="190400"/>
    <n v="0.19039999999999999"/>
    <n v="12"/>
    <d v="2017-03-19T00:00:00"/>
    <s v="Won"/>
    <x v="0"/>
    <s v="Cog Process Trnsfmtn"/>
    <s v="CPR: Blockchain Consulting"/>
    <s v="GIGLIO, RUDOLPH L (Rudolph)"/>
    <m/>
    <x v="0"/>
    <m/>
  </r>
  <r>
    <s v="ZH-SZLAI71"/>
    <x v="0"/>
    <s v="Italy"/>
    <s v="INFOCAMERE SOCIETA' CONSORTILE DI INFORMATICA DELLE CAMERE DI COMMERCIO ITALIANE PER AZION"/>
    <s v="Blockchain per SCM"/>
    <x v="6"/>
    <x v="1"/>
    <m/>
    <m/>
    <x v="1"/>
    <x v="12"/>
    <d v="2017-09-17T00:00:00"/>
    <s v="04/18/2017 06:02am"/>
    <x v="1"/>
    <d v="2017-09-17T00:00:00"/>
    <n v="190000"/>
    <n v="0.19"/>
    <n v="12"/>
    <s v="07/22/2017 07:48am"/>
    <s v="NIR"/>
    <x v="9"/>
    <s v="Analytics Platform"/>
    <m/>
    <s v="Marina (Marina) Lombardo"/>
    <m/>
    <x v="0"/>
    <m/>
  </r>
  <r>
    <s v="ON-C3NKGKV"/>
    <x v="0"/>
    <s v="DACH"/>
    <s v="Generali Versicherung AG"/>
    <s v="Blockchain PoC @ Generali"/>
    <x v="0"/>
    <x v="1"/>
    <m/>
    <m/>
    <x v="0"/>
    <x v="6"/>
    <d v="2017-11-22T00:00:00"/>
    <s v="12/01/2016 10:06am"/>
    <x v="2"/>
    <d v="2017-11-22T00:00:00"/>
    <n v="190000"/>
    <n v="0.19"/>
    <n v="12"/>
    <s v="07/20/2017 01:32am"/>
    <s v="Stretch"/>
    <x v="0"/>
    <s v="Cognitive Process Transformation"/>
    <s v="CPR: Finance Transformation / Advisory"/>
    <s v="DATA WITHHELD"/>
    <s v="BLKHSBN:HW SP: Blockchain High Sec Bus Netwk Blmix"/>
    <x v="0"/>
    <m/>
  </r>
  <r>
    <s v="UP-0PN4LD4"/>
    <x v="0"/>
    <s v="UKI"/>
    <s v="KPMG LLP"/>
    <s v="Blockchain Services &amp; Bluemix for multiple clients"/>
    <x v="5"/>
    <x v="1"/>
    <m/>
    <m/>
    <x v="1"/>
    <x v="10"/>
    <d v="2017-09-01T00:00:00"/>
    <s v="06/30/2017 03:22pm"/>
    <x v="2"/>
    <d v="2017-09-01T00:00:00"/>
    <n v="186000"/>
    <n v="0.186"/>
    <n v="12"/>
    <s v="07/06/2017 01:32am"/>
    <s v="Stretch"/>
    <x v="8"/>
    <s v="Watson Platform"/>
    <s v="Wat Bluemix Premium"/>
    <s v="R. A. (Rob) Sanderson"/>
    <s v="ISA-999-NoSolutionSold"/>
    <x v="0"/>
    <m/>
  </r>
  <r>
    <s v="9A-CA8TJIV"/>
    <x v="2"/>
    <s v="ASEAN"/>
    <s v="FRESH TURF PTE LTD"/>
    <s v="CWA02 - Blockchain and API-Connect"/>
    <x v="5"/>
    <x v="1"/>
    <m/>
    <m/>
    <x v="3"/>
    <x v="10"/>
    <d v="2017-02-03T00:00:00"/>
    <s v="12/06/2016 02:33am"/>
    <x v="6"/>
    <d v="2017-03-28T00:00:00"/>
    <n v="185947"/>
    <n v="0.185947"/>
    <n v="1"/>
    <s v="04/17/2017 04:52pm"/>
    <s v="Won"/>
    <x v="3"/>
    <s v="Lab Services"/>
    <s v="Software Services - Bluemix Garage"/>
    <s v="LEH HOON (Leh Hoon) TOH"/>
    <s v="NONE:No code/solution involved"/>
    <x v="0"/>
    <m/>
  </r>
  <r>
    <s v="63-RP6J044"/>
    <x v="6"/>
    <s v="GCG"/>
    <s v="BEIJING CN POWER INFORMATION TECHNOLOGY CORPORATION LIMITED"/>
    <s v="blockchain"/>
    <x v="3"/>
    <x v="1"/>
    <m/>
    <m/>
    <x v="0"/>
    <x v="8"/>
    <d v="2017-12-26T00:00:00"/>
    <s v="12/07/2016 09:58pm"/>
    <x v="2"/>
    <d v="2017-12-26T00:00:00"/>
    <n v="183172"/>
    <n v="0.183172"/>
    <n v="1"/>
    <s v="07/13/2017 01:32am"/>
    <s v="Stretch"/>
    <x v="3"/>
    <s v="Hybrid Management"/>
    <s v="Bluemix Local System W3550-384"/>
    <s v="Yu Jun (Yu Jun) Zhang"/>
    <s v="ISA-999-NoSolutionSold"/>
    <x v="0"/>
    <m/>
  </r>
  <r>
    <s v="QO-S0IDX0L"/>
    <x v="5"/>
    <s v="Japan"/>
    <s v="NTT COMWARE CORPORATION"/>
    <s v="Blockchain Garage/PoC"/>
    <x v="3"/>
    <x v="1"/>
    <m/>
    <m/>
    <x v="3"/>
    <x v="9"/>
    <d v="2017-01-31T00:00:00"/>
    <s v="10/13/2016 03:53am"/>
    <x v="6"/>
    <d v="2017-01-31T00:00:00"/>
    <n v="180952"/>
    <n v="0.180952"/>
    <n v="2"/>
    <s v="03/18/2017 04:43pm"/>
    <s v="Won"/>
    <x v="0"/>
    <s v="iX Growth Platform"/>
    <s v="DSI - DS: Digital Bus Strategy: Digital Reinvention"/>
    <s v="Daizo (DAIZO) Tabuchi"/>
    <s v="ASASERVC:Cloud Business Solution (CBS), ISA-TMECS11-CloudITAgility, VDPCand:Value Driven Proposal Candidate, VDPCnfm:Value Driven Proposal Confirm"/>
    <x v="0"/>
    <m/>
  </r>
  <r>
    <s v="6P-V7KJCAM"/>
    <x v="6"/>
    <s v="GCG"/>
    <s v="CHINA CONSTRUCTION BANK (ASIA) CORPORATION LIMITED"/>
    <s v="CCB Blockchain pilot on bancassurance"/>
    <x v="0"/>
    <x v="1"/>
    <m/>
    <m/>
    <x v="2"/>
    <x v="0"/>
    <d v="2017-06-30T00:00:00"/>
    <s v="02/16/2017 10:45am"/>
    <x v="6"/>
    <d v="2017-06-30T00:00:00"/>
    <n v="180000"/>
    <n v="0.18"/>
    <n v="12"/>
    <s v="07/06/2017 01:33am"/>
    <s v="Won"/>
    <x v="0"/>
    <s v="Cloud Application Innovation"/>
    <s v="CAI - Digital Operations"/>
    <s v="JACKY (Jacky) HUI"/>
    <s v="ISA-BankFS08-Blockchain"/>
    <x v="0"/>
    <m/>
  </r>
  <r>
    <s v="CJ-2TRQE4S"/>
    <x v="0"/>
    <s v="DACH"/>
    <s v="W&amp;W Informatik GmbH"/>
    <s v="Blockchain für W&amp;W"/>
    <x v="0"/>
    <x v="1"/>
    <m/>
    <m/>
    <x v="0"/>
    <x v="6"/>
    <d v="2017-10-24T00:00:00"/>
    <s v="08/05/2016 01:03pm"/>
    <x v="1"/>
    <d v="2017-10-24T00:00:00"/>
    <n v="180000"/>
    <n v="0.18"/>
    <n v="12"/>
    <s v="01/22/2017 07:03am"/>
    <s v="Stretch"/>
    <x v="9"/>
    <s v="Business Analytics Platform"/>
    <m/>
    <s v="DATA WITHHELD"/>
    <s v="CLOUD1:All Cloud Sales other than to Cloud SPs"/>
    <x v="0"/>
    <m/>
  </r>
  <r>
    <s v="JZ-N5907M4"/>
    <x v="3"/>
    <s v="SSA"/>
    <s v="CHAID NEME HERMANOS S A"/>
    <s v="BlockChain"/>
    <x v="1"/>
    <x v="1"/>
    <m/>
    <m/>
    <x v="1"/>
    <x v="2"/>
    <d v="2017-09-29T00:00:00"/>
    <s v="05/24/2017 12:31am"/>
    <x v="2"/>
    <d v="2017-09-29T00:00:00"/>
    <n v="180000"/>
    <n v="0.18"/>
    <n v="12"/>
    <s v="07/20/2017 01:32am"/>
    <s v="Stretch"/>
    <x v="3"/>
    <s v="Cloud Developer Service"/>
    <s v="Bluemix Public Subscription"/>
    <s v="JOSE (JOSE) ALVAREZ ESTRADA"/>
    <s v="ISA-999-NoSolutionSold"/>
    <x v="0"/>
    <m/>
  </r>
  <r>
    <s v="TH-YC2GASL"/>
    <x v="3"/>
    <s v="SSA"/>
    <s v="SOLUCIONES EMPRESARIALES 360 S.A.S."/>
    <s v="BlockChain"/>
    <x v="5"/>
    <x v="1"/>
    <m/>
    <m/>
    <x v="0"/>
    <x v="10"/>
    <d v="2017-10-31T00:00:00"/>
    <s v="05/24/2017 09:06am"/>
    <x v="2"/>
    <d v="2017-10-31T00:00:00"/>
    <n v="180000"/>
    <n v="0.18"/>
    <n v="36"/>
    <s v="07/06/2017 01:32am"/>
    <s v="Stretch"/>
    <x v="3"/>
    <s v="Cloud Developer Service"/>
    <s v="Bluemix Public Subscription"/>
    <s v="JOSE (JOSE) ALVAREZ ESTRADA"/>
    <s v="ISA-999-NoSolutionSold"/>
    <x v="0"/>
    <m/>
  </r>
  <r>
    <s v="JE-99VA1QV"/>
    <x v="1"/>
    <s v="US Finance Service"/>
    <s v="FIDELITY INFORMATION SERVICES LLC"/>
    <s v="Blockchain - Banking &amp; Payments"/>
    <x v="0"/>
    <x v="1"/>
    <m/>
    <m/>
    <x v="0"/>
    <x v="0"/>
    <d v="2017-10-29T00:00:00"/>
    <s v="07/31/2017 04:00pm"/>
    <x v="2"/>
    <d v="2017-10-29T00:00:00"/>
    <n v="180000"/>
    <n v="0.18"/>
    <n v="12"/>
    <s v="08/03/2017 01:32am"/>
    <s v="Stretch"/>
    <x v="3"/>
    <s v="Cloud Developer Service"/>
    <s v="IBM Bluemix Garage - MVP"/>
    <s v="Bob T. (Bob) Wheatley"/>
    <s v="EXTCNAPP:CLD&amp;COG: Extend cloud native apps &amp; data"/>
    <x v="0"/>
    <m/>
  </r>
  <r>
    <s v="HA-4T3PEJL"/>
    <x v="1"/>
    <s v="US Finance Service"/>
    <s v="FIDELITY INFORMATION SERVICES LLC"/>
    <s v="FSS Blockchain - Institutional Wholesale"/>
    <x v="0"/>
    <x v="1"/>
    <m/>
    <m/>
    <x v="1"/>
    <x v="0"/>
    <d v="2017-09-15T00:00:00"/>
    <s v="04/26/2017 02:18pm"/>
    <x v="0"/>
    <d v="2017-09-15T00:00:00"/>
    <n v="180000"/>
    <n v="0.18"/>
    <n v="12"/>
    <s v="08/03/2017 01:32am"/>
    <s v="Key stretch"/>
    <x v="3"/>
    <s v="Cloud Developer Service"/>
    <s v="IBM Bluemix Garage - MVP"/>
    <s v="Bob T. (Bob) Wheatley"/>
    <s v="DEVCNAPP:CLD&amp;COG: Develop cloud native apps"/>
    <x v="0"/>
    <m/>
  </r>
  <r>
    <s v="3M-DDESHO1"/>
    <x v="0"/>
    <s v="DACH"/>
    <s v="Media-Saturn Deutschland GmbH"/>
    <s v="Blockchain Pilot End-Customer Logistics"/>
    <x v="2"/>
    <x v="1"/>
    <m/>
    <m/>
    <x v="1"/>
    <x v="3"/>
    <d v="2017-09-01T00:00:00"/>
    <s v="04/27/2017 08:34am"/>
    <x v="1"/>
    <d v="2017-09-01T00:00:00"/>
    <n v="180000"/>
    <n v="0.18"/>
    <n v="12"/>
    <s v="07/31/2017 09:16am"/>
    <s v="NIR"/>
    <x v="0"/>
    <s v="Cognitive Process Transformation"/>
    <s v="CPR: Blockchain Consulting"/>
    <s v="DATA WITHHELD"/>
    <m/>
    <x v="0"/>
    <m/>
  </r>
  <r>
    <s v="XQ-GOO8P3C"/>
    <x v="0"/>
    <s v="DACH"/>
    <s v="Media-Saturn Deutschland GmbH"/>
    <s v="Reverse Logistics Blockchain Pilot"/>
    <x v="2"/>
    <x v="1"/>
    <m/>
    <m/>
    <x v="1"/>
    <x v="3"/>
    <d v="2017-09-01T00:00:00"/>
    <s v="04/27/2017 08:30am"/>
    <x v="1"/>
    <d v="2017-09-01T00:00:00"/>
    <n v="180000"/>
    <n v="0.18"/>
    <n v="12"/>
    <s v="07/31/2017 09:17am"/>
    <s v="NIR"/>
    <x v="0"/>
    <s v="Cognitive Process Transformation"/>
    <s v="CPR: Blockchain Consulting"/>
    <s v="DATA WITHHELD"/>
    <m/>
    <x v="0"/>
    <m/>
  </r>
  <r>
    <s v="IH-MO3C2IH"/>
    <x v="1"/>
    <s v="US Finance Service"/>
    <s v="STATE FARM MUTUAL AUTOMOBILE INSURANCE COMPANY"/>
    <s v="Blockchain/Bluemix - Conversion Of The Current Evaluation To A 12 Month SaaS Agreement"/>
    <x v="0"/>
    <x v="1"/>
    <m/>
    <m/>
    <x v="1"/>
    <x v="6"/>
    <d v="2017-09-29T00:00:00"/>
    <s v="07/27/2017 12:31pm"/>
    <x v="1"/>
    <d v="2017-09-29T00:00:00"/>
    <n v="180000"/>
    <n v="0.18"/>
    <n v="12"/>
    <s v="08/03/2017 01:32am"/>
    <s v="NIR"/>
    <x v="5"/>
    <s v="Industry Platform"/>
    <m/>
    <s v="Jeff (Jeff) Carlson"/>
    <s v="CLOUD1:All Cloud Sales other than to Cloud SPs"/>
    <x v="0"/>
    <m/>
  </r>
  <r>
    <s v="MH-PVH925O"/>
    <x v="2"/>
    <s v="ASEAN"/>
    <s v="SKILLSFUTURE SINGAPORE"/>
    <s v="IBM Blockchain POC (Design Thinking Workshop &amp; MVP1 Built)"/>
    <x v="6"/>
    <x v="1"/>
    <m/>
    <m/>
    <x v="0"/>
    <x v="12"/>
    <d v="2017-11-23T00:00:00"/>
    <s v="03/31/2017 03:00am"/>
    <x v="1"/>
    <d v="2017-11-23T00:00:00"/>
    <n v="179265"/>
    <n v="0.17926499999999998"/>
    <n v="12"/>
    <s v="07/06/2017 02:27am"/>
    <s v="Stretch"/>
    <x v="3"/>
    <s v="Lab Services"/>
    <s v="Software Services - Bluemix Garage"/>
    <s v="LEH HOON (Leh Hoon) TOH"/>
    <m/>
    <x v="0"/>
    <m/>
  </r>
  <r>
    <s v="15-W3NDDN9"/>
    <x v="1"/>
    <s v="US Finance Service"/>
    <s v="AIG PC GLOBAL SERVICES INC"/>
    <s v="Blockchain for Multinational Programs"/>
    <x v="0"/>
    <x v="1"/>
    <m/>
    <m/>
    <x v="3"/>
    <x v="6"/>
    <d v="2017-03-06T00:00:00"/>
    <s v="12/05/2016 12:29pm"/>
    <x v="6"/>
    <d v="2017-03-10T00:00:00"/>
    <n v="175400"/>
    <n v="0.1754"/>
    <n v="3"/>
    <s v="03/09/2017 01:32am"/>
    <s v="Won"/>
    <x v="3"/>
    <s v="Cloud Unit Services"/>
    <s v="6950-16F IBM Cloud Advisory Svcs, Bluemix Infra (CLD BU)"/>
    <s v="DAVID S. (Dave) BRAUNSTEIN"/>
    <s v="ISA-InsFS24-CoreInsuranceTransformation"/>
    <x v="0"/>
    <m/>
  </r>
  <r>
    <s v="08-0EFGCJP"/>
    <x v="1"/>
    <s v="US Finance Service"/>
    <s v="AIG"/>
    <s v="AIG _ Blockchain MVP - Rev Share"/>
    <x v="0"/>
    <x v="1"/>
    <m/>
    <m/>
    <x v="3"/>
    <x v="6"/>
    <d v="2017-03-09T00:00:00"/>
    <s v="01/10/2017 02:16pm"/>
    <x v="6"/>
    <d v="2017-03-13T00:00:00"/>
    <n v="175000"/>
    <n v="0.17499999999999999"/>
    <n v="12"/>
    <s v="03/16/2017 02:32am"/>
    <s v="Won"/>
    <x v="3"/>
    <s v="Cloud Developer Service"/>
    <s v="IBM Bluemix Garage - MVP"/>
    <s v="ALEX (Alex) GRILLAKIS"/>
    <s v="NONE:No code/solution involved"/>
    <x v="0"/>
    <m/>
  </r>
  <r>
    <s v="ER-AJYXU1F"/>
    <x v="1"/>
    <s v="US Federal"/>
    <s v="BUREAU OF CUSTOMS AND BORDER PROTECTION"/>
    <s v="CBP - Blockchain 2017 - Advanced Clearance for Arriving Passengers"/>
    <x v="6"/>
    <x v="1"/>
    <m/>
    <m/>
    <x v="1"/>
    <x v="12"/>
    <d v="2017-09-28T00:00:00"/>
    <s v="05/02/2017 01:47pm"/>
    <x v="2"/>
    <d v="2017-09-28T00:00:00"/>
    <n v="175000"/>
    <n v="0.17499999999999999"/>
    <n v="12"/>
    <s v="07/20/2017 01:32am"/>
    <s v="NIR"/>
    <x v="3"/>
    <s v="Cloud Developer Service"/>
    <s v="IBM Bluemix Garage - MVP"/>
    <s v="JOHN G. (John) JURKIN"/>
    <s v="BLKHSBN:HW SP: Blockchain High Sec Bus Netwk Blmix"/>
    <x v="0"/>
    <m/>
  </r>
  <r>
    <s v="9L-RHHSW22"/>
    <x v="1"/>
    <s v="US Distribution"/>
    <s v="CAESARS ENTERTAINMENT"/>
    <s v="Blockchain Design Thinking / MVP"/>
    <x v="2"/>
    <x v="1"/>
    <m/>
    <m/>
    <x v="1"/>
    <x v="7"/>
    <d v="2017-08-25T00:00:00"/>
    <s v="02/22/2017 03:27pm"/>
    <x v="1"/>
    <d v="2017-08-25T00:00:00"/>
    <n v="175000"/>
    <n v="0.17499999999999999"/>
    <n v="3"/>
    <s v="07/25/2017 06:36pm"/>
    <s v="Stretch"/>
    <x v="0"/>
    <s v="Cognitive Process Transformation"/>
    <s v="CPR: Blockchain Consulting"/>
    <s v="ANTHONY (ANTHONY) GIAMBONE"/>
    <s v="ZBLKPOC:HW SP: Blockchain Proof of Concept"/>
    <x v="0"/>
    <m/>
  </r>
  <r>
    <s v="X1-TIARCYI"/>
    <x v="1"/>
    <s v="US Finance Service"/>
    <s v="METROPOLITAN LIFE INSURANCE COMPANY (INC)"/>
    <s v="AD Backlog - MetLife Blockchain PoC and 2018 Strategy"/>
    <x v="0"/>
    <x v="0"/>
    <s v="India"/>
    <s v="Client Visit, Contract management use case being persued"/>
    <x v="1"/>
    <x v="6"/>
    <d v="2017-08-04T00:00:00"/>
    <s v="03/30/2017 10:45am"/>
    <x v="2"/>
    <d v="2017-10-09T00:00:00"/>
    <n v="175000"/>
    <n v="0.17499999999999999"/>
    <n v="1"/>
    <s v="07/25/2017 11:26am"/>
    <s v="Key stretch"/>
    <x v="0"/>
    <s v="iX Growth Platform"/>
    <s v="DSI - DS: Connected Ops Strategy Consulting"/>
    <s v="BEE-LIAN D. (Bee-Lian) QUAH"/>
    <s v="ISA-BankFS08-Blockchain, ISA-InsFS24DIGI-E2EDigitizatn"/>
    <x v="0"/>
    <m/>
  </r>
  <r>
    <s v="C1-AV949FK"/>
    <x v="1"/>
    <s v="US Finance Service"/>
    <s v="ERIE INDEMNITY COMPANY"/>
    <s v="Blockchain for Claims dispute resolution"/>
    <x v="0"/>
    <x v="1"/>
    <m/>
    <m/>
    <x v="1"/>
    <x v="6"/>
    <d v="2017-09-29T00:00:00"/>
    <s v="03/13/2017 11:56am"/>
    <x v="2"/>
    <d v="2017-09-29T00:00:00"/>
    <n v="175000"/>
    <n v="0.17499999999999999"/>
    <n v="36"/>
    <s v="04/27/2017 01:31am"/>
    <s v="Stretch"/>
    <x v="2"/>
    <s v="Infrastructure Services"/>
    <s v="6950-16G GTS MHAS Split for Commerce Managed Hosted"/>
    <s v="Anthony P. (Tony) Sciartelli"/>
    <s v="BLKHSBN:HW SP: Blockchain High Sec Bus Netwk Blmix"/>
    <x v="0"/>
    <m/>
  </r>
  <r>
    <s v="9S-KW2MUX7"/>
    <x v="5"/>
    <s v="Japan"/>
    <s v="TOYOTA MOTOR CORPORATION"/>
    <s v="TMC HO SWBOM on Blockchain Trial"/>
    <x v="1"/>
    <x v="1"/>
    <m/>
    <m/>
    <x v="2"/>
    <x v="1"/>
    <d v="2017-05-22T00:00:00"/>
    <s v="10/14/2016 11:16am"/>
    <x v="7"/>
    <d v="2017-05-22T00:00:00"/>
    <n v="173952"/>
    <n v="0.173952"/>
    <n v="3"/>
    <s v="05/25/2017 01:32am"/>
    <s v="Won"/>
    <x v="0"/>
    <s v="Cloud Application Innovation"/>
    <s v="CAI Accel App Dev &amp; Integration - Private no-Cloud"/>
    <s v="Haruhira (HARUHIRA) Ohnaka"/>
    <s v="EMBIoT:GBS Embed Internet of Things, ISA-AutoIS70-ConnectedVehicle, ZBLKPOC:HW SP: Blockchain Proof of Concept"/>
    <x v="0"/>
    <m/>
  </r>
  <r>
    <s v="16-V7TF2BP"/>
    <x v="4"/>
    <s v="MEA"/>
    <s v="NEDBANK LIMITED"/>
    <s v="Nedbank Blockchain RFP - CIB"/>
    <x v="0"/>
    <x v="0"/>
    <s v="India"/>
    <s v="Won, Staffing in Progress"/>
    <x v="2"/>
    <x v="0"/>
    <d v="2017-05-15T00:00:00"/>
    <s v="02/14/2017 04:35am"/>
    <x v="6"/>
    <d v="2017-05-15T00:00:00"/>
    <n v="173654"/>
    <n v="0.173654"/>
    <n v="4"/>
    <s v="07/22/2017 11:42am"/>
    <s v="Won"/>
    <x v="0"/>
    <s v="iX Growth Platform"/>
    <s v="DSI - iX: Cust Engage &amp; Dsgn: Experience Strategy &amp; Design"/>
    <s v="Philip Matthew (Philip Matthew) Anderson"/>
    <s v="ISA-BankFS08-Blockchain"/>
    <x v="0"/>
    <m/>
  </r>
  <r>
    <s v="X1-1U5LBBS"/>
    <x v="1"/>
    <s v="US Communica/CSI"/>
    <s v="FOX ENTERTAINMENT GROUP INC"/>
    <s v="WDP Bundle: Blockchain_x000a_Cognitive Contracts"/>
    <x v="3"/>
    <x v="1"/>
    <m/>
    <m/>
    <x v="1"/>
    <x v="9"/>
    <d v="2017-09-22T00:00:00"/>
    <s v="04/12/2017 01:40am"/>
    <x v="2"/>
    <d v="2017-09-22T00:00:00"/>
    <n v="171000"/>
    <n v="0.17099999999999999"/>
    <n v="12"/>
    <s v="07/27/2017 01:31am"/>
    <s v="Stretch"/>
    <x v="8"/>
    <s v="Watson Platform"/>
    <s v="Watson: Developer Cloud"/>
    <s v="Patricia N. (Patty) Fry"/>
    <s v="ANDFM:ANA SP:Leverage the IBM DataFirst Method"/>
    <x v="0"/>
    <m/>
  </r>
  <r>
    <s v="M5-KSDNZ9P"/>
    <x v="0"/>
    <s v="UKI"/>
    <s v="WPP 2005 LTD"/>
    <s v="Blockchain for New GroupM company - Future of TV Advertising"/>
    <x v="3"/>
    <x v="1"/>
    <m/>
    <m/>
    <x v="1"/>
    <x v="9"/>
    <d v="2017-09-15T00:00:00"/>
    <s v="06/10/2017 12:31pm"/>
    <x v="2"/>
    <d v="2017-09-15T00:00:00"/>
    <n v="170500"/>
    <n v="0.17049999999999998"/>
    <n v="12"/>
    <s v="07/22/2017 02:12pm"/>
    <s v="At Risk"/>
    <x v="3"/>
    <s v="Cloud Developer Service"/>
    <s v="Bluemix Public Subscription"/>
    <s v="Kirk (KIRK) Edwards"/>
    <s v="COGAPPS:CLD&amp;COG: Create cognitive applications"/>
    <x v="0"/>
    <m/>
  </r>
  <r>
    <s v="RQ-9X82EJT"/>
    <x v="0"/>
    <s v="BeNeLux"/>
    <s v="KBC GROUP NV"/>
    <s v="Blockchain"/>
    <x v="0"/>
    <x v="0"/>
    <s v="Benelux, DE,FR"/>
    <s v="Signing in progress"/>
    <x v="2"/>
    <x v="0"/>
    <d v="2017-06-16T00:00:00"/>
    <s v="01/20/2017 02:54am"/>
    <x v="6"/>
    <d v="2017-06-16T00:00:00"/>
    <n v="170000"/>
    <n v="0.16999999999999998"/>
    <n v="12"/>
    <s v="07/06/2017 01:32am"/>
    <s v="Won"/>
    <x v="3"/>
    <s v="Hybrid Integration"/>
    <s v="API Connect SaaS"/>
    <s v="Luc (LUC) Wauters"/>
    <s v="ZBLKPOC:HW SP: Blockchain Proof of Concept"/>
    <x v="0"/>
    <m/>
  </r>
  <r>
    <s v="U9-76JF1KF"/>
    <x v="1"/>
    <s v="Canada"/>
    <s v="RBC"/>
    <s v="Cap Mkts Blockchain POC"/>
    <x v="0"/>
    <x v="1"/>
    <m/>
    <m/>
    <x v="1"/>
    <x v="0"/>
    <d v="2017-09-10T00:00:00"/>
    <s v="06/12/2017 12:15am"/>
    <x v="2"/>
    <d v="2017-09-10T00:00:00"/>
    <n v="166668"/>
    <n v="0.16666799999999998"/>
    <n v="12"/>
    <s v="07/27/2017 01:32am"/>
    <s v="At Risk"/>
    <x v="0"/>
    <s v="Cognitive Process Transformation"/>
    <s v="CPR: Blockchain Consulting"/>
    <s v="Joseph (JOSEPH) Kim"/>
    <s v="ZBLKPOC:HW SP: Blockchain Proof of Concept"/>
    <x v="0"/>
    <m/>
  </r>
  <r>
    <s v="45-HCGM82S"/>
    <x v="1"/>
    <s v="Canada"/>
    <s v="NORTHWATER CAPITAL MANAGEMENT INC"/>
    <s v="Blockchain CPODX Proof of Technology"/>
    <x v="0"/>
    <x v="1"/>
    <m/>
    <m/>
    <x v="1"/>
    <x v="0"/>
    <d v="2017-08-18T00:00:00"/>
    <s v="02/07/2017 02:00pm"/>
    <x v="0"/>
    <d v="2017-08-18T00:00:00"/>
    <n v="166668"/>
    <n v="0.16666799999999998"/>
    <n v="12"/>
    <s v="07/13/2017 01:32am"/>
    <s v="At Risk"/>
    <x v="0"/>
    <s v="Cognitive Process Transformation"/>
    <s v="CPR: Blockchain Consulting"/>
    <s v="Michael (MICHAEL) Ceravolo"/>
    <s v="ISA-BankFMFS03CST-CoreBankMod, NONE:No code/solution involved"/>
    <x v="0"/>
    <m/>
  </r>
  <r>
    <s v="PI-XFEHA0L"/>
    <x v="1"/>
    <s v="Canada"/>
    <s v="WESTON FOODS (CANADA) INC"/>
    <s v="Weston Blockchain PoC"/>
    <x v="2"/>
    <x v="1"/>
    <m/>
    <m/>
    <x v="1"/>
    <x v="3"/>
    <d v="2017-08-27T00:00:00"/>
    <s v="02/23/2017 04:55pm"/>
    <x v="1"/>
    <d v="2017-08-27T00:00:00"/>
    <n v="166668"/>
    <n v="0.16666799999999998"/>
    <n v="3"/>
    <s v="03/18/2017 04:44pm"/>
    <s v="NIR"/>
    <x v="0"/>
    <s v="iX Growth Platform"/>
    <s v="DSI - DS: Connected Ops Strategy Consulting"/>
    <s v="Heather (HEATHER) Simpson"/>
    <s v="EMBCLOUD:GBS Embedded Cloud, IGSPN:Procurement NONE - No 3rd Party Supplier, ISA-CPGDS03-SmrtSupplyNtwks"/>
    <x v="0"/>
    <m/>
  </r>
  <r>
    <s v="NF-REFIP4G"/>
    <x v="1"/>
    <s v="Canada"/>
    <s v="ATB FINANCIAL"/>
    <s v="Blockchain - Loyalty Rewards"/>
    <x v="0"/>
    <x v="1"/>
    <m/>
    <m/>
    <x v="0"/>
    <x v="0"/>
    <d v="2017-10-06T00:00:00"/>
    <s v="01/23/2017 01:58pm"/>
    <x v="1"/>
    <d v="2017-10-06T00:00:00"/>
    <n v="166668"/>
    <n v="0.16666799999999998"/>
    <n v="4"/>
    <s v="03/18/2017 06:39pm"/>
    <s v="Stretch"/>
    <x v="0"/>
    <s v="iX Growth Platform"/>
    <s v="DSI - iX: Cust Engage &amp; Dsgn: GBS SW Support/Enhancements"/>
    <s v="Matthew (MATTHEW) Angelstad"/>
    <s v="ISA-BankFS08-Blockchain"/>
    <x v="0"/>
    <m/>
  </r>
  <r>
    <s v="0B-DD1OBCC"/>
    <x v="1"/>
    <s v="Canada"/>
    <s v="TREASURY BOARD SECRETARIAT"/>
    <s v="TBS - Blockchain POC"/>
    <x v="6"/>
    <x v="1"/>
    <m/>
    <m/>
    <x v="0"/>
    <x v="12"/>
    <d v="2017-11-17T00:00:00"/>
    <s v="05/30/2017 04:53pm"/>
    <x v="1"/>
    <d v="2017-11-17T00:00:00"/>
    <n v="166668"/>
    <n v="0.16666799999999998"/>
    <n v="12"/>
    <s v="06/01/2017 01:32am"/>
    <s v="NIR"/>
    <x v="0"/>
    <s v="iX Growth Platform"/>
    <m/>
    <s v="Melanie (MELANIE) Gilbert"/>
    <s v="ISA-999-NoSolutionSold"/>
    <x v="0"/>
    <m/>
  </r>
  <r>
    <s v="2K-LUWSXQM"/>
    <x v="5"/>
    <s v="Japan"/>
    <s v="AEON FINANCIAL SERVICE CO.,LTD."/>
    <s v="blockchain技術検証プロジェクト"/>
    <x v="2"/>
    <x v="1"/>
    <m/>
    <m/>
    <x v="2"/>
    <x v="3"/>
    <d v="2017-06-30T00:00:00"/>
    <s v="01/13/2017 01:31am"/>
    <x v="6"/>
    <d v="2017-07-07T00:00:00"/>
    <n v="166667"/>
    <n v="0.16666699999999998"/>
    <n v="3"/>
    <s v="07/13/2017 01:32am"/>
    <s v="Won"/>
    <x v="3"/>
    <s v="Lab Services"/>
    <s v="Software Services - Bluemix Garage"/>
    <s v="Tetsuji (TETSUJI) Sanada"/>
    <s v="ISA-BankFS08-Blockchain"/>
    <x v="0"/>
    <m/>
  </r>
  <r>
    <s v="XX-NBYHBEF"/>
    <x v="1"/>
    <s v="Canada"/>
    <s v="UNIVERSITY HEALTH NETWORK                                             "/>
    <s v="Founders Trusted ID"/>
    <x v="6"/>
    <x v="1"/>
    <m/>
    <m/>
    <x v="1"/>
    <x v="11"/>
    <d v="2017-08-18T00:00:00"/>
    <d v="2017-07-24T00:00:00"/>
    <x v="0"/>
    <d v="2017-08-18T00:00:00"/>
    <n v="166666"/>
    <n v="0.16666599999999998"/>
    <n v="12"/>
    <d v="2017-07-27T00:00:00"/>
    <s v="Stretch"/>
    <x v="0"/>
    <s v="Cog Process Trnsfmtn"/>
    <s v="CPR: Blockchain Consulting"/>
    <s v="Patterson, Peter (J.)"/>
    <s v="ZBLKPOC"/>
    <x v="0"/>
    <m/>
  </r>
  <r>
    <s v="LA-BEKRP4G"/>
    <x v="1"/>
    <s v="US Communica/CSI"/>
    <s v="IMS HEALTH INCORPORATED"/>
    <s v="Blockchain via Bluemix"/>
    <x v="3"/>
    <x v="1"/>
    <m/>
    <m/>
    <x v="1"/>
    <x v="9"/>
    <d v="2017-09-29T00:00:00"/>
    <s v="02/08/2017 10:27am"/>
    <x v="0"/>
    <d v="2017-09-29T00:00:00"/>
    <n v="165000"/>
    <n v="0.16499999999999998"/>
    <n v="12"/>
    <s v="08/01/2017 02:58pm"/>
    <s v="Key stretch"/>
    <x v="3"/>
    <s v="Cloud Developer Service"/>
    <s v="IBM Bluemix Dedicated - Runtimes"/>
    <s v="CAROL A. (Guinan) Muscato"/>
    <s v="NONE:No code/solution involved"/>
    <x v="0"/>
    <m/>
  </r>
  <r>
    <s v="5D-IS6U7NW"/>
    <x v="2"/>
    <s v="ASEAN"/>
    <s v="INVICTUS GROUP PTE. LTD"/>
    <s v="CWA01 - Blockchain MVP Iteration 1 and UI"/>
    <x v="5"/>
    <x v="1"/>
    <m/>
    <m/>
    <x v="1"/>
    <x v="10"/>
    <d v="2017-07-24T00:00:00"/>
    <s v="11/20/2016 10:26pm"/>
    <x v="6"/>
    <d v="2017-08-31T00:00:00"/>
    <n v="162626"/>
    <n v="0.16262599999999999"/>
    <n v="6"/>
    <s v="07/27/2017 01:32am"/>
    <s v="Won"/>
    <x v="3"/>
    <s v="Cloud Developer Service"/>
    <s v="IBM Bluemix Garage - Bluemix Migration Project"/>
    <s v="LEH HOON (Leh Hoon) TOH"/>
    <s v="ISA-999-NoSolutionSold"/>
    <x v="0"/>
    <m/>
  </r>
  <r>
    <s v="1Y-OY616DT"/>
    <x v="6"/>
    <s v="GCG"/>
    <s v="PROMISE CO TLD"/>
    <s v="Blockchain"/>
    <x v="0"/>
    <x v="1"/>
    <m/>
    <m/>
    <x v="0"/>
    <x v="6"/>
    <d v="2017-10-27T00:00:00"/>
    <s v="06/04/2017 10:00pm"/>
    <x v="1"/>
    <d v="2017-10-27T00:00:00"/>
    <n v="162300"/>
    <n v="0.1623"/>
    <n v="12"/>
    <s v="08/03/2017 01:33am"/>
    <s v="Stretch"/>
    <x v="0"/>
    <s v="Cognitive Process Transformation"/>
    <s v="CPR: Blockchain Consulting"/>
    <s v="Matt (Matt) Yang"/>
    <s v="ISA-BankFS08-Blockchain"/>
    <x v="0"/>
    <m/>
  </r>
  <r>
    <s v="SG-LH3PZV2"/>
    <x v="6"/>
    <s v="GCG"/>
    <s v="POSTAL SAVINGS BANK OF CHINA"/>
    <s v="PSB Blockchain for Asset Custody"/>
    <x v="0"/>
    <x v="1"/>
    <m/>
    <m/>
    <x v="3"/>
    <x v="0"/>
    <d v="2017-02-28T00:00:00"/>
    <s v="08/23/2016 04:16am"/>
    <x v="6"/>
    <d v="2017-02-28T00:00:00"/>
    <n v="160000"/>
    <n v="0.16"/>
    <n v="1"/>
    <s v="02/23/2017 01:32am"/>
    <s v="Won"/>
    <x v="0"/>
    <s v="Cloud Application Innovation"/>
    <s v="CAI Smarter Com&amp;Cust Platforms- GBS Software Licensing"/>
    <s v="YAN (YAN) JIANG"/>
    <s v="ISA-CPGDS02B2B-B2BCommerce"/>
    <x v="0"/>
    <m/>
  </r>
  <r>
    <s v="MR-B3YPP2C"/>
    <x v="4"/>
    <s v="MEA"/>
    <s v="NEDBANK LIMITED"/>
    <s v="Bluemix Blockchain for Nedbank"/>
    <x v="0"/>
    <x v="1"/>
    <m/>
    <m/>
    <x v="2"/>
    <x v="0"/>
    <d v="2017-06-30T00:00:00"/>
    <s v="03/09/2017 08:49am"/>
    <x v="6"/>
    <d v="2017-06-30T00:00:00"/>
    <n v="160000"/>
    <n v="0.16"/>
    <n v="12"/>
    <s v="07/06/2017 01:32am"/>
    <s v="Won"/>
    <x v="3"/>
    <s v="Cloud Developer Service"/>
    <s v="Bluemix Public Subscription"/>
    <s v="PRANEET B. (Praneet) PREMJI"/>
    <s v="BLUEMIXX:GBS Bluemix Custom Application Services"/>
    <x v="0"/>
    <m/>
  </r>
  <r>
    <s v="2R-LKGBRJP"/>
    <x v="3"/>
    <s v="SSA"/>
    <s v="GRUPO DE INVERSIONES SURAMERICANA S.A."/>
    <s v="Blockchain - Proyecto: Gestión de Identidades de Clientes"/>
    <x v="0"/>
    <x v="1"/>
    <m/>
    <m/>
    <x v="0"/>
    <x v="6"/>
    <d v="2017-10-15T00:00:00"/>
    <s v="07/17/2017 07:48pm"/>
    <x v="2"/>
    <d v="2017-10-15T00:00:00"/>
    <n v="160000"/>
    <n v="0.16"/>
    <n v="12"/>
    <s v="08/03/2017 01:32am"/>
    <s v="Key stretch"/>
    <x v="3"/>
    <s v="Cloud Developer Service"/>
    <s v="Bluemix Public Subscription"/>
    <s v="Esteban (Esteban) Reina Rubiano"/>
    <s v="NONE:No code/solution involved"/>
    <x v="0"/>
    <m/>
  </r>
  <r>
    <s v="IE-ILU4QYM"/>
    <x v="0"/>
    <s v="Italy"/>
    <s v="ENI SPA DIVI.EXPLORATION AND PRODUCTION MAG.CENTR"/>
    <s v="Blockchain ENI"/>
    <x v="1"/>
    <x v="1"/>
    <m/>
    <m/>
    <x v="0"/>
    <x v="4"/>
    <d v="2017-10-31T00:00:00"/>
    <s v="02/22/2017 08:22am"/>
    <x v="2"/>
    <d v="2017-10-31T00:00:00"/>
    <n v="160000"/>
    <n v="0.16"/>
    <n v="12"/>
    <s v="07/20/2017 01:31am"/>
    <s v="Stretch"/>
    <x v="3"/>
    <s v="Cloud Developer Service"/>
    <s v="IBM Bluemix Garage - MVP"/>
    <s v="Marco (MARCO) Garofalo"/>
    <s v="BLKHSBN:HW SP: Blockchain High Sec Bus Netwk Blmix, ZBLKPOC:HW SP: Blockchain Proof of Concept"/>
    <x v="0"/>
    <m/>
  </r>
  <r>
    <s v="DX-YQGCPNB"/>
    <x v="0"/>
    <s v="BeNeLux"/>
    <s v="Brainnet B.V.                                                         "/>
    <s v="TenneT IT various T&amp;M assignments"/>
    <x v="3"/>
    <x v="1"/>
    <m/>
    <m/>
    <x v="1"/>
    <x v="8"/>
    <d v="2017-09-02T00:00:00"/>
    <d v="2017-01-25T00:00:00"/>
    <x v="5"/>
    <d v="2017-07-28T00:00:00"/>
    <n v="160000"/>
    <n v="0.16"/>
    <n v="9"/>
    <d v="2017-07-28T00:00:00"/>
    <s v="At Risk"/>
    <x v="0"/>
    <s v="Cog Process Trnsfmtn"/>
    <s v="CPR: Blockchain Consulting"/>
    <s v="Dijkstra, Leo"/>
    <m/>
    <x v="0"/>
    <m/>
  </r>
  <r>
    <s v="VG-Q79XHJ7"/>
    <x v="7"/>
    <m/>
    <s v="WESTERN UNION FINANCIAL SERVICES, INC."/>
    <s v="WESTERN UNION - BLOCKCHAIN"/>
    <x v="0"/>
    <x v="1"/>
    <m/>
    <m/>
    <x v="0"/>
    <x v="0"/>
    <d v="2017-11-17T00:00:00"/>
    <s v="02/28/2017 07:24pm"/>
    <x v="1"/>
    <d v="2017-11-17T00:00:00"/>
    <n v="160000"/>
    <n v="0.16"/>
    <n v="12"/>
    <s v="03/02/2017 01:32am"/>
    <s v="NIR"/>
    <x v="0"/>
    <s v="Cognitive Process Transformation"/>
    <m/>
    <s v="Ralph (Ralph) Gordon"/>
    <s v="ISA-BankFS08-Blockchain"/>
    <x v="0"/>
    <m/>
  </r>
  <r>
    <s v="4D-9ABHK5N"/>
    <x v="0"/>
    <s v="DACH"/>
    <s v="F. Hoffmann-La Roche AG"/>
    <s v="BlockChain / IoT for Tank Asset Tracking at Roche"/>
    <x v="6"/>
    <x v="1"/>
    <m/>
    <m/>
    <x v="0"/>
    <x v="11"/>
    <d v="2017-11-30T00:00:00"/>
    <s v="11/24/2016 03:59am"/>
    <x v="2"/>
    <d v="2017-11-30T00:00:00"/>
    <n v="160000"/>
    <n v="0.16"/>
    <n v="12"/>
    <s v="07/20/2017 01:33am"/>
    <s v="Key stretch"/>
    <x v="13"/>
    <s v="Watson Data Platform"/>
    <s v="Blmx Public for Analytics"/>
    <s v="DATA WITHHELD"/>
    <s v="BLKHSBN:HW SP: Blockchain High Sec Bus Netwk Blmix"/>
    <x v="0"/>
    <m/>
  </r>
  <r>
    <s v="1U-WOT9UZW"/>
    <x v="0"/>
    <s v="CEE"/>
    <s v="POWSZECHNY ZAKLAD UBEZPIECZEN S A"/>
    <s v="Blockchain for FSS"/>
    <x v="0"/>
    <x v="1"/>
    <m/>
    <m/>
    <x v="1"/>
    <x v="6"/>
    <d v="2017-09-13T00:00:00"/>
    <s v="05/16/2017 07:19am"/>
    <x v="2"/>
    <d v="2017-09-13T00:00:00"/>
    <n v="160000"/>
    <n v="0.16"/>
    <n v="12"/>
    <s v="07/06/2017 01:32am"/>
    <s v="At Risk"/>
    <x v="5"/>
    <s v="Industry Platform"/>
    <s v="High Security Business Network"/>
    <s v="PRZEMYSLAW J. (PRZEMYSLAW) SIENKIEWICZ"/>
    <s v="ACTINSIG:CLD&amp;COG: Transform processes w/ insights"/>
    <x v="0"/>
    <m/>
  </r>
  <r>
    <s v="5G-VXH41UO"/>
    <x v="2"/>
    <s v="ISA"/>
    <s v="RELIANCE PAYMENT SOLUTIONS LIMITED"/>
    <s v="Blockchain on Bluemix for Jio Payment Bank"/>
    <x v="4"/>
    <x v="1"/>
    <m/>
    <m/>
    <x v="0"/>
    <x v="9"/>
    <d v="2017-11-27T00:00:00"/>
    <s v="01/30/2017 06:56am"/>
    <x v="2"/>
    <d v="2017-11-27T00:00:00"/>
    <n v="155555"/>
    <n v="0.155555"/>
    <n v="1"/>
    <s v="07/06/2017 01:32am"/>
    <s v="Stretch"/>
    <x v="3"/>
    <s v="Hybrid Integration"/>
    <s v="API Connect"/>
    <s v="Sovenath (Sovenath) Shaw"/>
    <s v="ASASERVC:Cloud Business Solution (CBS)"/>
    <x v="0"/>
    <m/>
  </r>
  <r>
    <s v="46-Q1T3KPE"/>
    <x v="4"/>
    <s v="MEA"/>
    <s v="UNIVERSITY OF CAPE TOWN"/>
    <s v="Block Chain for FET"/>
    <x v="6"/>
    <x v="1"/>
    <m/>
    <m/>
    <x v="0"/>
    <x v="12"/>
    <d v="2017-11-30T00:00:00"/>
    <s v="03/28/2017 06:58am"/>
    <x v="1"/>
    <d v="2017-11-30T00:00:00"/>
    <n v="155129"/>
    <n v="0.15512899999999999"/>
    <n v="12"/>
    <s v="06/17/2017 01:36pm"/>
    <s v="Stretch"/>
    <x v="0"/>
    <s v="Cloud Application Innovation"/>
    <s v="CAI Big Data Srvs Blockchain on Big Data"/>
    <s v="GRAHAM G. (Graham) MAART"/>
    <s v="ZBLKPOC:HW SP: Blockchain Proof of Concept"/>
    <x v="0"/>
    <m/>
  </r>
  <r>
    <s v="J5-FCRY3F5"/>
    <x v="1"/>
    <s v="US Finance Service"/>
    <s v="STATE FARM MUTUAL AUTOMOBILE INSURANCE COMPANY"/>
    <s v="Blockchain MVP with ITR&amp;D"/>
    <x v="0"/>
    <x v="1"/>
    <m/>
    <m/>
    <x v="2"/>
    <x v="6"/>
    <d v="2017-06-07T00:00:00"/>
    <s v="02/28/2017 12:24pm"/>
    <x v="6"/>
    <d v="2017-06-09T00:00:00"/>
    <n v="155000"/>
    <n v="0.155"/>
    <n v="3"/>
    <s v="06/15/2017 01:31am"/>
    <s v="Won"/>
    <x v="3"/>
    <s v="Cloud Developer Service"/>
    <s v="IBM Bluemix Garage - MVP"/>
    <s v="Samuel S. (Samuel) Kramer"/>
    <s v="ASASERVC:Cloud Business Solution (CBS), EXTCNAPP:CLD&amp;COG: Extend cloud native apps &amp; data, ISA-BankInsFS09SEC-Security"/>
    <x v="0"/>
    <m/>
  </r>
  <r>
    <s v="AM-X5T4Z5F"/>
    <x v="0"/>
    <s v="UKI"/>
    <s v="WPP 2005 LTD"/>
    <s v="Blockchain for MediaCom Europe / CEO Team"/>
    <x v="3"/>
    <x v="1"/>
    <m/>
    <m/>
    <x v="0"/>
    <x v="9"/>
    <d v="2017-12-15T00:00:00"/>
    <s v="06/23/2017 10:32am"/>
    <x v="0"/>
    <d v="2017-12-15T00:00:00"/>
    <n v="155000"/>
    <n v="0.155"/>
    <n v="12"/>
    <s v="07/27/2017 01:32am"/>
    <s v="At Risk"/>
    <x v="3"/>
    <s v="Cloud Developer Service"/>
    <s v="Bluemix Public Subscription"/>
    <s v="Kirk (KIRK) Edwards"/>
    <s v="COGAPPS:CLD&amp;COG: Create cognitive applications"/>
    <x v="0"/>
    <m/>
  </r>
  <r>
    <s v="HE-J43DNK3"/>
    <x v="1"/>
    <s v="US Finance Service"/>
    <s v="PNC BANK NATIONAL ASSOCIATION"/>
    <s v="Blockchain PoC"/>
    <x v="0"/>
    <x v="1"/>
    <m/>
    <m/>
    <x v="1"/>
    <x v="0"/>
    <d v="2017-09-15T00:00:00"/>
    <s v="02/27/2017 03:10pm"/>
    <x v="2"/>
    <d v="2017-09-15T00:00:00"/>
    <n v="155000"/>
    <n v="0.155"/>
    <n v="3"/>
    <s v="06/15/2017 01:31am"/>
    <s v="Stretch"/>
    <x v="3"/>
    <s v="Cloud Developer Service"/>
    <s v="IBM Bluemix Garage - MVP"/>
    <s v="Mark J. (Mark) Sullivan"/>
    <s v="ISA-BankFS08-Blockchain, NONE:No code/solution involved"/>
    <x v="0"/>
    <m/>
  </r>
  <r>
    <s v="B6-5IFVKPC"/>
    <x v="2"/>
    <s v="ANZ"/>
    <s v="AUSTRALIAN TAXATION OFFICE                                            "/>
    <s v="eInvoicing DNS SaaS Solution"/>
    <x v="6"/>
    <x v="1"/>
    <m/>
    <m/>
    <x v="0"/>
    <x v="12"/>
    <d v="2017-10-21T00:00:00"/>
    <d v="2017-03-22T00:00:00"/>
    <x v="2"/>
    <d v="2017-10-21T00:00:00"/>
    <n v="155000"/>
    <n v="0.155"/>
    <n v="12"/>
    <d v="2017-07-06T00:00:00"/>
    <s v="Stretch"/>
    <x v="0"/>
    <s v="Cog Process Trnsfmtn"/>
    <s v="CPR: Blockchain Consulting"/>
    <s v="SKEAHAN, KYLIE M (Kylie)"/>
    <m/>
    <x v="0"/>
    <m/>
  </r>
  <r>
    <s v="T5-C3JNX0W"/>
    <x v="0"/>
    <s v="UKI"/>
    <s v="NATIONAL GRID PLC"/>
    <s v="Blockchain POC"/>
    <x v="3"/>
    <x v="1"/>
    <m/>
    <m/>
    <x v="1"/>
    <x v="8"/>
    <d v="2017-09-01T00:00:00"/>
    <s v="04/05/2017 11:49am"/>
    <x v="0"/>
    <d v="2017-09-01T00:00:00"/>
    <n v="155000"/>
    <n v="0.155"/>
    <n v="12"/>
    <s v="08/03/2017 01:33am"/>
    <s v="Stretch"/>
    <x v="0"/>
    <s v="Cloud Application Innovation"/>
    <s v="CAI - Digital Operations"/>
    <s v="Adam (ADAM) Jones"/>
    <s v="ANADVNCE:ANA SP: Advanced Analytics"/>
    <x v="0"/>
    <m/>
  </r>
  <r>
    <s v="Q1-V4YNHEJ"/>
    <x v="2"/>
    <s v="ANZ"/>
    <s v="BHP BILLITON IRON ORE PTY LTD"/>
    <s v="Block Chain"/>
    <x v="1"/>
    <x v="1"/>
    <m/>
    <m/>
    <x v="0"/>
    <x v="2"/>
    <d v="2017-10-27T00:00:00"/>
    <s v="05/22/2017 12:08am"/>
    <x v="1"/>
    <d v="2017-10-27T00:00:00"/>
    <n v="155000"/>
    <n v="0.155"/>
    <n v="12"/>
    <s v="05/22/2017 12:08am"/>
    <s v="NIR"/>
    <x v="0"/>
    <s v="Cloud Application Innovation"/>
    <s v="CAI Big Data Srvs Blockchain on Big Data"/>
    <s v="JEREMY (Jeremy) SHANNON"/>
    <s v="SOFTLAYR:Softlayer enabled Cloud opportunity"/>
    <x v="0"/>
    <m/>
  </r>
  <r>
    <s v="HO-T7C4WTQ"/>
    <x v="2"/>
    <s v="ANZ"/>
    <s v="EHEALTH NSW"/>
    <s v="Blockchain in Healthcare"/>
    <x v="6"/>
    <x v="1"/>
    <m/>
    <m/>
    <x v="1"/>
    <x v="11"/>
    <d v="2017-09-28T00:00:00"/>
    <s v="07/10/2017 10:15pm"/>
    <x v="2"/>
    <d v="2017-09-28T00:00:00"/>
    <n v="155000"/>
    <n v="0.155"/>
    <n v="12"/>
    <s v="08/03/2017 01:32am"/>
    <s v="Stretch"/>
    <x v="0"/>
    <s v="Cognitive Process Transformation"/>
    <s v="CPR: Blockchain Consulting"/>
    <s v="RUPINA (Rupina) MENZAGOPIAN"/>
    <s v="NONE:No code/solution involved"/>
    <x v="0"/>
    <m/>
  </r>
  <r>
    <s v="F1-8GGOMRW"/>
    <x v="0"/>
    <s v="UKI"/>
    <s v="BARCLAYS BANK PLC"/>
    <s v="Blockchain cross border payments project"/>
    <x v="0"/>
    <x v="1"/>
    <m/>
    <m/>
    <x v="0"/>
    <x v="0"/>
    <d v="2017-10-18T00:00:00"/>
    <s v="06/21/2017 04:32am"/>
    <x v="2"/>
    <d v="2017-10-18T00:00:00"/>
    <n v="155000"/>
    <n v="0.155"/>
    <n v="12"/>
    <s v="07/20/2017 01:32am"/>
    <s v="NIR"/>
    <x v="0"/>
    <s v="Cognitive Process Transformation"/>
    <s v="CPR: Blockchain Consulting"/>
    <s v="Christine (CHRISTINE) Bray"/>
    <s v="ISA-BankFS08-Blockchain"/>
    <x v="0"/>
    <m/>
  </r>
  <r>
    <s v="QG-NYARABS"/>
    <x v="0"/>
    <s v="UKI"/>
    <s v="BURBERRYS"/>
    <s v="Blockchain"/>
    <x v="2"/>
    <x v="1"/>
    <m/>
    <m/>
    <x v="1"/>
    <x v="3"/>
    <d v="2017-09-22T00:00:00"/>
    <s v="05/18/2017 07:47am"/>
    <x v="2"/>
    <d v="2017-09-22T00:00:00"/>
    <n v="155000"/>
    <n v="0.155"/>
    <n v="12"/>
    <s v="07/10/2017 09:21am"/>
    <s v="Stretch"/>
    <x v="0"/>
    <s v="Cognitive Process Transformation"/>
    <s v="CPR: Blockchain Consulting"/>
    <s v="Jack (JACK) Barker"/>
    <s v="NONE:No code/solution involved"/>
    <x v="0"/>
    <m/>
  </r>
  <r>
    <s v="6A-P62TULP"/>
    <x v="0"/>
    <s v="UKI"/>
    <s v="THOMSON REUTERS GROUP LTD"/>
    <s v="Blockchain Digital Rights"/>
    <x v="3"/>
    <x v="1"/>
    <m/>
    <m/>
    <x v="1"/>
    <x v="9"/>
    <d v="2017-08-24T00:00:00"/>
    <s v="01/12/2017 01:47pm"/>
    <x v="1"/>
    <d v="2017-08-24T00:00:00"/>
    <n v="155000"/>
    <n v="0.155"/>
    <n v="12"/>
    <s v="01/22/2017 02:37pm"/>
    <s v="Stretch"/>
    <x v="2"/>
    <s v="Infrastructure Services"/>
    <s v="6950-16G GTS MHAS Split for Commerce Managed Hosted"/>
    <s v="C. (ANDREA) Williamson"/>
    <m/>
    <x v="0"/>
    <m/>
  </r>
  <r>
    <s v="XI-OUHOJWO"/>
    <x v="0"/>
    <s v="UKI"/>
    <s v="BESA PUBLICATIONS LTD."/>
    <s v="Blockchain Infrastructure to support BESA MVP"/>
    <x v="3"/>
    <x v="1"/>
    <m/>
    <m/>
    <x v="1"/>
    <x v="9"/>
    <d v="2017-08-31T00:00:00"/>
    <s v="06/05/2017 03:55am"/>
    <x v="1"/>
    <d v="2017-08-31T00:00:00"/>
    <n v="155000"/>
    <n v="0.155"/>
    <n v="12"/>
    <s v="06/08/2017 01:31am"/>
    <s v="NIR"/>
    <x v="5"/>
    <s v="Industry Platform"/>
    <s v="High Security Business Network"/>
    <s v="Matthew (MATTHEW) Roberts"/>
    <s v="ZBLKPOC:HW SP: Blockchain Proof of Concept"/>
    <x v="0"/>
    <m/>
  </r>
  <r>
    <s v="3X-A54SNKM"/>
    <x v="3"/>
    <s v="Brazil"/>
    <s v="COMERC COMERCIALIZADORA DE ENE RGIA ELETRICA LTDA"/>
    <s v="Projeto Blockchain"/>
    <x v="3"/>
    <x v="1"/>
    <m/>
    <m/>
    <x v="0"/>
    <x v="8"/>
    <d v="2017-10-19T00:00:00"/>
    <s v="07/21/2017 06:37am"/>
    <x v="2"/>
    <d v="2017-10-19T00:00:00"/>
    <n v="151897"/>
    <n v="0.151897"/>
    <n v="12"/>
    <s v="07/27/2017 01:32am"/>
    <s v="Stretch"/>
    <x v="3"/>
    <s v="Cloud Developer Service"/>
    <s v="Bluemix Public Subscription"/>
    <s v="Juliano Barreto (JULIANO) Rumpel"/>
    <s v="ISA-999-NoSolutionSold"/>
    <x v="0"/>
    <m/>
  </r>
  <r>
    <s v="HS-BAK03UP"/>
    <x v="3"/>
    <s v="Brazil"/>
    <s v="VALE S.A."/>
    <s v="Blockchain - Mine to Ship"/>
    <x v="1"/>
    <x v="1"/>
    <m/>
    <m/>
    <x v="0"/>
    <x v="2"/>
    <d v="2017-12-22T00:00:00"/>
    <s v="06/27/2017 04:18pm"/>
    <x v="1"/>
    <d v="2017-12-22T00:00:00"/>
    <n v="151897"/>
    <n v="0.151897"/>
    <n v="12"/>
    <s v="07/22/2017 11:46am"/>
    <s v="Stretch"/>
    <x v="0"/>
    <s v="Cognitive Process Transformation"/>
    <s v="CPR: Blockchain Consulting"/>
    <s v="LUIZ FILIPE (LUIZ FILIPE) PERUSIN TEIXEIRA"/>
    <m/>
    <x v="0"/>
    <m/>
  </r>
  <r>
    <s v="K3-HIXF7RI"/>
    <x v="3"/>
    <s v="Brazil"/>
    <s v="ITAU UNIBANCO S.A."/>
    <s v="Blockchain - Itau WMS"/>
    <x v="0"/>
    <x v="1"/>
    <m/>
    <m/>
    <x v="0"/>
    <x v="0"/>
    <d v="2017-10-30T00:00:00"/>
    <s v="05/17/2017 12:59pm"/>
    <x v="1"/>
    <d v="2017-10-30T00:00:00"/>
    <n v="151896"/>
    <n v="0.151896"/>
    <n v="12"/>
    <s v="07/22/2017 11:42am"/>
    <s v="NIR"/>
    <x v="0"/>
    <s v="Cognitive Process Transformation"/>
    <s v="CPR: Blockchain Consulting"/>
    <s v="FERNANDO (FERNANDO) DE FREITAS BARRA"/>
    <m/>
    <x v="0"/>
    <m/>
  </r>
  <r>
    <s v="0F-8KWTYST"/>
    <x v="0"/>
    <s v="BeNeLux"/>
    <s v="KBC GROUP NV"/>
    <s v="UrbanCode Deploy for Consortium Blockchain"/>
    <x v="0"/>
    <x v="1"/>
    <m/>
    <m/>
    <x v="0"/>
    <x v="0"/>
    <d v="2017-10-31T00:00:00"/>
    <s v="07/28/2017 06:30am"/>
    <x v="2"/>
    <d v="2017-10-31T00:00:00"/>
    <n v="151000"/>
    <n v="0.151"/>
    <n v="1"/>
    <s v="08/03/2017 01:32am"/>
    <s v="Stretch"/>
    <x v="3"/>
    <s v="Hybrid Management"/>
    <s v="UrbanCode Deploy"/>
    <s v="Gerrit (Gerrit) De Troyer"/>
    <s v="NONE:No code/solution involved"/>
    <x v="0"/>
    <m/>
  </r>
  <r>
    <s v="2W-HV2H78R"/>
    <x v="0"/>
    <s v="DACH"/>
    <s v="Kali und Salz GmbH"/>
    <s v="Blockchain for Food Supplychain"/>
    <x v="1"/>
    <x v="1"/>
    <m/>
    <m/>
    <x v="0"/>
    <x v="4"/>
    <d v="2017-11-30T00:00:00"/>
    <s v="06/07/2017 08:31am"/>
    <x v="1"/>
    <d v="2017-11-30T00:00:00"/>
    <n v="151000"/>
    <n v="0.151"/>
    <n v="12"/>
    <s v="07/24/2017 12:15pm"/>
    <s v="NIR"/>
    <x v="0"/>
    <s v="Cognitive Process Transformation"/>
    <s v="CPR: Blockchain Consulting"/>
    <s v="DATA WITHHELD"/>
    <s v="ISA-AutoIS07-DigitSupplyChain"/>
    <x v="0"/>
    <m/>
  </r>
  <r>
    <s v="TO-KSY2HTW"/>
    <x v="0"/>
    <s v="DACH"/>
    <s v="Lisa Dräxlmaier GmbH"/>
    <s v="Blockchain"/>
    <x v="1"/>
    <x v="1"/>
    <m/>
    <m/>
    <x v="1"/>
    <x v="5"/>
    <d v="2017-08-06T00:00:00"/>
    <s v="05/08/2017 12:29pm"/>
    <x v="1"/>
    <d v="2017-09-30T00:00:00"/>
    <n v="151000"/>
    <n v="0.151"/>
    <n v="12"/>
    <s v="06/12/2017 07:17am"/>
    <s v="NIR"/>
    <x v="0"/>
    <s v="Cognitive Process Transformation"/>
    <s v="CPR: Blockchain Consulting"/>
    <s v="DATA WITHHELD"/>
    <s v="ISA-IPIS60-CogValueChain"/>
    <x v="0"/>
    <m/>
  </r>
  <r>
    <s v="TL-WEVC6NV"/>
    <x v="0"/>
    <s v="DACH"/>
    <s v="DekaBank"/>
    <s v="PoC Blockchain Use Case Validierung und Garage"/>
    <x v="0"/>
    <x v="1"/>
    <m/>
    <m/>
    <x v="1"/>
    <x v="0"/>
    <d v="2017-09-20T00:00:00"/>
    <s v="02/03/2017 09:08am"/>
    <x v="1"/>
    <d v="2017-09-20T00:00:00"/>
    <n v="151000"/>
    <n v="0.151"/>
    <n v="12"/>
    <s v="04/10/2017 01:22pm"/>
    <s v="NIR"/>
    <x v="0"/>
    <s v="Cognitive Process Transformation"/>
    <m/>
    <s v="DATA WITHHELD"/>
    <s v="ISA-BankFMFS03-BackOfficeOps"/>
    <x v="0"/>
    <m/>
  </r>
  <r>
    <s v="K2-ANCUIN9"/>
    <x v="6"/>
    <s v="GCG"/>
    <s v="TAI-SIN BANK"/>
    <s v="TSB GLN Blockchain PoC project"/>
    <x v="0"/>
    <x v="1"/>
    <m/>
    <m/>
    <x v="1"/>
    <x v="0"/>
    <d v="2017-09-28T00:00:00"/>
    <s v="07/17/2017 06:35am"/>
    <x v="2"/>
    <d v="2017-09-28T00:00:00"/>
    <n v="150939"/>
    <n v="0.15093899999999999"/>
    <n v="12"/>
    <s v="08/03/2017 01:32am"/>
    <s v="Stretch"/>
    <x v="0"/>
    <s v="Cognitive Process Transformation"/>
    <s v="CPR: Blockchain Consulting"/>
    <s v="JESSICA (JESSICA) TI"/>
    <s v="ZBLKPOC:HW SP: Blockchain Proof of Concept"/>
    <x v="0"/>
    <m/>
  </r>
  <r>
    <s v="6P-V7KJCAM"/>
    <x v="6"/>
    <s v="GCG"/>
    <s v="CHINA CONSTRUCTION BANK (ASIA) CORPORATION LIMITED"/>
    <s v="CCB Blockchain pilot on bancassurance"/>
    <x v="0"/>
    <x v="1"/>
    <m/>
    <m/>
    <x v="2"/>
    <x v="0"/>
    <d v="2017-06-30T00:00:00"/>
    <s v="02/16/2017 10:45am"/>
    <x v="6"/>
    <d v="2017-06-30T00:00:00"/>
    <n v="150000"/>
    <n v="0.15"/>
    <n v="12"/>
    <s v="07/06/2017 01:31am"/>
    <s v="Won"/>
    <x v="3"/>
    <s v="Lab Services"/>
    <s v="Software Services - Bluemix Garage"/>
    <s v="JACKY (Jacky) HUI"/>
    <s v="ISA-BankFS08-Blockchain"/>
    <x v="0"/>
    <m/>
  </r>
  <r>
    <s v="7H-BP70SSW"/>
    <x v="0"/>
    <s v="DACH"/>
    <s v="Münchener Rückversicherungs-Gesellschaft AG"/>
    <s v="Phase 1- B3i Blockchain"/>
    <x v="0"/>
    <x v="1"/>
    <m/>
    <m/>
    <x v="2"/>
    <x v="6"/>
    <d v="2017-04-12T00:00:00"/>
    <s v="02/06/2017 05:35am"/>
    <x v="6"/>
    <d v="2017-04-12T00:00:00"/>
    <n v="150000"/>
    <n v="0.15"/>
    <n v="12"/>
    <s v="07/05/2017 10:16am"/>
    <s v="Won"/>
    <x v="0"/>
    <s v="iX Growth Platform"/>
    <s v="DSI - DS: Talent Reinvention Strategy Consulting"/>
    <s v="DATA WITHHELD"/>
    <s v="BDAMEGA:HW BDA Analytics MEGA PLAY"/>
    <x v="0"/>
    <m/>
  </r>
  <r>
    <s v="RH-9SX4Y1T"/>
    <x v="2"/>
    <s v="Korea"/>
    <s v="HANA BANK CO., LTD."/>
    <s v="Hana bank blockchain poc for trade finance"/>
    <x v="0"/>
    <x v="1"/>
    <m/>
    <m/>
    <x v="1"/>
    <x v="0"/>
    <d v="2017-08-04T00:00:00"/>
    <s v="02/20/2017 09:23pm"/>
    <x v="5"/>
    <d v="2017-09-27T00:00:00"/>
    <n v="150000"/>
    <n v="0.15"/>
    <n v="12"/>
    <s v="07/26/2017 11:04pm"/>
    <s v="At Risk"/>
    <x v="3"/>
    <s v="Cloud Unit Services"/>
    <s v="6950-95N IBM Cloud Advisory Services (Cloud BU)"/>
    <s v="Jin Hyoe (JIN HYOE) Kim"/>
    <s v="ISA-BankFS08-Blockchain"/>
    <x v="0"/>
    <m/>
  </r>
  <r>
    <s v="WK-K9EKE2U"/>
    <x v="2"/>
    <s v="ASEAN"/>
    <s v="GOVERNMENT SAVINGS BANK (HQ)"/>
    <s v="Blockchain for GSB"/>
    <x v="0"/>
    <x v="1"/>
    <m/>
    <m/>
    <x v="0"/>
    <x v="0"/>
    <d v="2017-12-28T00:00:00"/>
    <s v="12/01/2016 02:50am"/>
    <x v="2"/>
    <d v="2017-12-28T00:00:00"/>
    <n v="150000"/>
    <n v="0.15"/>
    <n v="12"/>
    <s v="07/27/2017 01:32am"/>
    <s v="Stretch"/>
    <x v="3"/>
    <s v="Cloud Developer Service"/>
    <s v="Bluemix Pay As You Go"/>
    <s v="Nattachai (NATTACHAI) Wadwongtham"/>
    <s v="ISA-999-NoSolutionSold"/>
    <x v="0"/>
    <m/>
  </r>
  <r>
    <s v="20-0RAJ2I9"/>
    <x v="6"/>
    <s v="GCG"/>
    <s v="CHINA CITIC BANK INTERNATIONAL LIMITED"/>
    <s v="Blockchain Garage"/>
    <x v="0"/>
    <x v="1"/>
    <m/>
    <m/>
    <x v="1"/>
    <x v="0"/>
    <d v="2017-07-05T00:00:00"/>
    <s v="07/12/2016 11:38am"/>
    <x v="2"/>
    <d v="2017-07-05T00:00:00"/>
    <n v="150000"/>
    <n v="0.15"/>
    <n v="12"/>
    <s v="06/27/2017 09:31pm"/>
    <s v="Stretch"/>
    <x v="3"/>
    <s v="Cloud Developer Service"/>
    <s v="Bluemix Pay As You Go"/>
    <s v="CANDACE (CANDACE) Chan"/>
    <s v="ISA-BankFS08-Blockchain"/>
    <x v="0"/>
    <m/>
  </r>
  <r>
    <s v="JP-LUEYAZS"/>
    <x v="1"/>
    <s v="US Distribution"/>
    <s v="TARGET CORPORATION"/>
    <s v="Blockchain @ Target (Art of Possible)"/>
    <x v="2"/>
    <x v="1"/>
    <m/>
    <m/>
    <x v="1"/>
    <x v="3"/>
    <d v="2017-09-11T00:00:00"/>
    <s v="06/13/2017 10:18am"/>
    <x v="0"/>
    <d v="2017-09-11T00:00:00"/>
    <n v="150000"/>
    <n v="0.15"/>
    <n v="12"/>
    <s v="06/15/2017 01:32am"/>
    <s v="Key stretch"/>
    <x v="3"/>
    <s v="Cloud Developer Service"/>
    <s v="Bluemix Pay As You Go"/>
    <s v="MICHELLE (Michelle) MILLER"/>
    <s v="CLOUD1:All Cloud Sales other than to Cloud SPs"/>
    <x v="0"/>
    <m/>
  </r>
  <r>
    <s v="VS-F129UXQ"/>
    <x v="3"/>
    <s v="SSA"/>
    <s v="AGENCIA DE VIAJES Y TURISMO AVIATUR SA"/>
    <s v="CLOBLO Blockchain - Grupo Aviatur (Agencia de viajes y turismo y Carga)"/>
    <x v="3"/>
    <x v="1"/>
    <m/>
    <m/>
    <x v="1"/>
    <x v="9"/>
    <d v="2017-08-25T00:00:00"/>
    <s v="02/14/2017 04:34pm"/>
    <x v="2"/>
    <d v="2017-08-25T00:00:00"/>
    <n v="150000"/>
    <n v="0.15"/>
    <n v="12"/>
    <s v="05/25/2017 01:32am"/>
    <s v="Stretch"/>
    <x v="3"/>
    <s v="Cloud Developer Service"/>
    <s v="Bluemix Public Subscription"/>
    <s v="Candy Giselle (CANDY GISELLE) Hernandez Garcia"/>
    <s v="BLKHSBN:HW SP: Blockchain High Sec Bus Netwk Blmix, ISA-999-NoSolutionSold, ZBLKPOC:HW SP: Blockchain Proof of Concept"/>
    <x v="0"/>
    <m/>
  </r>
  <r>
    <s v="5K-QU0B51A"/>
    <x v="1"/>
    <s v="US Federal"/>
    <s v="US DEPT OF HEALTH &amp; HUMAN SERVICES"/>
    <s v="CDC- BlockChain"/>
    <x v="6"/>
    <x v="1"/>
    <m/>
    <m/>
    <x v="1"/>
    <x v="12"/>
    <d v="2017-07-28T00:00:00"/>
    <s v="12/13/2016 05:40pm"/>
    <x v="1"/>
    <d v="2017-07-28T00:00:00"/>
    <n v="150000"/>
    <n v="0.15"/>
    <n v="12"/>
    <s v="02/19/2017 03:10am"/>
    <s v="NIR"/>
    <x v="3"/>
    <s v="Cloud Developer Service"/>
    <s v="Bluemix Public Subscription"/>
    <s v="Felecia R. (Felecia) Kornegay"/>
    <m/>
    <x v="0"/>
    <m/>
  </r>
  <r>
    <s v="UK-7GFSMEF"/>
    <x v="1"/>
    <s v="US Finance Service"/>
    <s v="DFS SERVICES LLC"/>
    <s v="Blockchain for Discover"/>
    <x v="0"/>
    <x v="1"/>
    <m/>
    <m/>
    <x v="1"/>
    <x v="0"/>
    <d v="2017-09-15T00:00:00"/>
    <s v="02/10/2017 11:22am"/>
    <x v="2"/>
    <d v="2017-09-15T00:00:00"/>
    <n v="150000"/>
    <n v="0.15"/>
    <n v="12"/>
    <s v="05/25/2017 01:32am"/>
    <s v="Stretch"/>
    <x v="3"/>
    <s v="Cloud Developer Service"/>
    <s v="Bluemix Public Subscription"/>
    <s v="Leslie N. (Leslie) Korhan"/>
    <s v="CLOUD1:All Cloud Sales other than to Cloud SPs"/>
    <x v="0"/>
    <m/>
  </r>
  <r>
    <s v="YX-9CZL7MB"/>
    <x v="1"/>
    <s v="US Finance Service"/>
    <s v="DEPOSITORY TRUST CLEARING CORP"/>
    <s v="BlueMix Toolchain for Blockchain Development"/>
    <x v="0"/>
    <x v="1"/>
    <m/>
    <m/>
    <x v="0"/>
    <x v="0"/>
    <d v="2017-10-05T00:00:00"/>
    <s v="03/20/2017 03:12pm"/>
    <x v="2"/>
    <d v="2017-10-05T00:00:00"/>
    <n v="150000"/>
    <n v="0.15"/>
    <n v="12"/>
    <s v="07/20/2017 01:32am"/>
    <s v="NIR"/>
    <x v="3"/>
    <s v="Cloud Developer Service"/>
    <s v="Bluemix Public Subscription"/>
    <s v="ROBERT C. (Robert) MILLER"/>
    <s v="ISA-999-NoSolutionSold"/>
    <x v="0"/>
    <m/>
  </r>
  <r>
    <s v="6A-O4SKMM9"/>
    <x v="1"/>
    <s v="US Public"/>
    <s v="ABBOTT"/>
    <s v="Bluemix Subscription for Blockchain"/>
    <x v="6"/>
    <x v="1"/>
    <m/>
    <m/>
    <x v="0"/>
    <x v="11"/>
    <d v="2017-11-10T00:00:00"/>
    <s v="02/27/2017 04:21pm"/>
    <x v="2"/>
    <d v="2017-11-10T00:00:00"/>
    <n v="150000"/>
    <n v="0.15"/>
    <n v="12"/>
    <s v="07/06/2017 01:32am"/>
    <s v="Stretch"/>
    <x v="3"/>
    <s v="Cloud Developer Service"/>
    <s v="IBM Bluemix Dedicated - Containers"/>
    <s v="Gary R. (Gary) Geiger"/>
    <s v="NONE:No code/solution involved"/>
    <x v="0"/>
    <m/>
  </r>
  <r>
    <s v="KG-1XQFV7T"/>
    <x v="2"/>
    <s v="Korea"/>
    <s v="HANA FINANCIAL GROUP"/>
    <s v="[KEB Hana Bank] Bluemix &amp; Blockchain for GLN PoC"/>
    <x v="0"/>
    <x v="1"/>
    <m/>
    <m/>
    <x v="0"/>
    <x v="0"/>
    <d v="2017-11-29T00:00:00"/>
    <s v="11/20/2016 08:22pm"/>
    <x v="0"/>
    <d v="2017-11-29T00:00:00"/>
    <n v="150000"/>
    <n v="0.15"/>
    <n v="12"/>
    <s v="08/03/2017 01:33am"/>
    <s v="Key stretch"/>
    <x v="3"/>
    <s v="Cloud Developer Service"/>
    <s v="IBM Bluemix Dedicated - Runtimes"/>
    <s v="Jin Hyoe (JIN HYOE) Kim"/>
    <s v="CLOUD1:All Cloud Sales other than to Cloud SPs"/>
    <x v="0"/>
    <m/>
  </r>
  <r>
    <s v="ER-AJYXU1F"/>
    <x v="1"/>
    <s v="US Federal"/>
    <s v="BUREAU OF CUSTOMS AND BORDER PROTECTION"/>
    <s v="CBP - Blockchain 2017 - Advanced Clearance for Arriving Passengers"/>
    <x v="6"/>
    <x v="1"/>
    <m/>
    <m/>
    <x v="1"/>
    <x v="12"/>
    <d v="2017-09-28T00:00:00"/>
    <s v="05/02/2017 01:47pm"/>
    <x v="2"/>
    <d v="2017-09-28T00:00:00"/>
    <n v="150000"/>
    <n v="0.15"/>
    <n v="12"/>
    <s v="07/20/2017 01:32am"/>
    <s v="NIR"/>
    <x v="3"/>
    <s v="Cloud Developer Service"/>
    <s v="IBM Bluemix Dedicated - Runtimes"/>
    <s v="JOHN G. (John) JURKIN"/>
    <s v="BLKHSBN:HW SP: Blockchain High Sec Bus Netwk Blmix"/>
    <x v="0"/>
    <m/>
  </r>
  <r>
    <s v="4C-7LLNESY"/>
    <x v="1"/>
    <s v="US Finance Service"/>
    <s v="Bank of America: CIO/LOB Consumer Bank"/>
    <s v="XaaS: Blockchain/Bluemix - Enterprise Architecture"/>
    <x v="0"/>
    <x v="1"/>
    <m/>
    <m/>
    <x v="0"/>
    <x v="0"/>
    <d v="2017-11-30T00:00:00"/>
    <s v="05/12/2016 10:15am"/>
    <x v="2"/>
    <d v="2017-11-30T00:00:00"/>
    <n v="150000"/>
    <n v="0.15"/>
    <n v="12"/>
    <s v="05/18/2017 01:32am"/>
    <s v="NIR"/>
    <x v="3"/>
    <s v="Cloud Developer Service"/>
    <s v="IBM Bluemix Dedicated - Runtimes"/>
    <s v="KATHRINE R. (KATHRINE) WALL"/>
    <s v="CLOUD1:All Cloud Sales other than to Cloud SPs"/>
    <x v="0"/>
    <m/>
  </r>
  <r>
    <s v="LD-7ZPLQE0"/>
    <x v="6"/>
    <s v="GCG"/>
    <s v="THE BANK OF EAST ASIA (CHINA) LIMITED"/>
    <s v="Blockchain Garage"/>
    <x v="0"/>
    <x v="1"/>
    <m/>
    <m/>
    <x v="1"/>
    <x v="0"/>
    <d v="2017-09-29T00:00:00"/>
    <s v="06/07/2017 12:04pm"/>
    <x v="2"/>
    <d v="2017-09-29T00:00:00"/>
    <n v="150000"/>
    <n v="0.15"/>
    <n v="12"/>
    <s v="07/27/2017 01:32am"/>
    <s v="Stretch"/>
    <x v="3"/>
    <s v="Cloud Developer Service"/>
    <s v="IBM Bluemix Garage - Architecture"/>
    <s v="LU LU (LU LU) WANG"/>
    <s v="ISA-BankFS08-Blockchain"/>
    <x v="0"/>
    <m/>
  </r>
  <r>
    <s v="P4-GU2K5FH"/>
    <x v="1"/>
    <s v="US Public"/>
    <s v="BCBSM, INC."/>
    <s v="BlockChain"/>
    <x v="0"/>
    <x v="1"/>
    <m/>
    <m/>
    <x v="0"/>
    <x v="6"/>
    <d v="2017-12-28T00:00:00"/>
    <s v="03/08/2017 09:57am"/>
    <x v="2"/>
    <d v="2017-12-28T00:00:00"/>
    <n v="150000"/>
    <n v="0.15"/>
    <n v="3"/>
    <s v="07/06/2017 01:32am"/>
    <s v="Key stretch"/>
    <x v="3"/>
    <s v="Cloud Developer Service"/>
    <s v="IBM Bluemix Garage - Design Thinking"/>
    <s v="Mohammad (Mohammad) Ahmed"/>
    <s v="CLOUD1:All Cloud Sales other than to Cloud SPs, DEVCNAPP:CLD&amp;COG: Develop cloud native apps"/>
    <x v="0"/>
    <m/>
  </r>
  <r>
    <s v="VV-S5NX2AN"/>
    <x v="2"/>
    <s v="ASEAN"/>
    <s v="DBS BANK LTD."/>
    <s v="Blockchain (IDC Asian Financial Congress )"/>
    <x v="0"/>
    <x v="1"/>
    <m/>
    <m/>
    <x v="1"/>
    <x v="0"/>
    <d v="2017-09-28T00:00:00"/>
    <s v="03/24/2017 02:46pm"/>
    <x v="2"/>
    <d v="2017-09-28T00:00:00"/>
    <n v="150000"/>
    <n v="0.15"/>
    <n v="12"/>
    <s v="05/25/2017 01:32am"/>
    <s v="NIR"/>
    <x v="3"/>
    <s v="Cloud Developer Service"/>
    <s v="IBM Bluemix Garage - MVP"/>
    <s v="CHETAN KUMAR (Chetan Kumar) KRISHNAMURTHY"/>
    <s v="CLOUD1:All Cloud Sales other than to Cloud SPs"/>
    <x v="0"/>
    <m/>
  </r>
  <r>
    <s v="83-3QSCJZ9"/>
    <x v="1"/>
    <s v="US Distribution"/>
    <s v="UNITED AIRLINES INC"/>
    <s v="United &amp; IATA Blockchain"/>
    <x v="2"/>
    <x v="1"/>
    <m/>
    <m/>
    <x v="0"/>
    <x v="7"/>
    <d v="2017-10-27T00:00:00"/>
    <s v="05/03/2017 01:11pm"/>
    <x v="2"/>
    <d v="2017-10-27T00:00:00"/>
    <n v="150000"/>
    <n v="0.15"/>
    <n v="2"/>
    <s v="07/13/2017 01:32am"/>
    <s v="Stretch"/>
    <x v="3"/>
    <s v="Cloud Developer Service"/>
    <s v="IBM Bluemix Garage - MVP"/>
    <s v="Diane E. (Diane) Shimmon"/>
    <s v="COGAPPS:CLD&amp;COG: Create cognitive applications"/>
    <x v="0"/>
    <m/>
  </r>
  <r>
    <s v="T4-NH04NQ4"/>
    <x v="1"/>
    <s v="US Distribution"/>
    <s v="CARDINAL HEALTH TECHNOLOGIES, LLC"/>
    <s v="Blockchain"/>
    <x v="2"/>
    <x v="1"/>
    <m/>
    <m/>
    <x v="1"/>
    <x v="3"/>
    <d v="2017-08-31T00:00:00"/>
    <s v="11/08/2016 10:24am"/>
    <x v="2"/>
    <d v="2017-08-31T00:00:00"/>
    <n v="150000"/>
    <n v="0.15"/>
    <n v="12"/>
    <s v="08/03/2017 01:32am"/>
    <s v="Key stretch"/>
    <x v="3"/>
    <s v="Cloud Developer Service"/>
    <s v="IBM Bluemix Garage - MVP"/>
    <s v="PATRICK J. (Patrick) HEFLIN"/>
    <s v="BLKHSBN:HW SP: Blockchain High Sec Bus Netwk Blmix, EMBCLOUD:GBS Embedded Cloud"/>
    <x v="0"/>
    <m/>
  </r>
  <r>
    <s v="Q4-X4SS77X"/>
    <x v="2"/>
    <s v="ASEAN"/>
    <s v="THE SIAM CEMENT PUBLIC COMPANY LIMITED"/>
    <s v="Blockchain for Supply Chain"/>
    <x v="1"/>
    <x v="1"/>
    <m/>
    <m/>
    <x v="1"/>
    <x v="4"/>
    <d v="2017-09-29T00:00:00"/>
    <s v="03/21/2017 02:52am"/>
    <x v="2"/>
    <d v="2017-09-29T00:00:00"/>
    <n v="150000"/>
    <n v="0.15"/>
    <n v="12"/>
    <s v="03/30/2017 01:32am"/>
    <s v="Stretch"/>
    <x v="3"/>
    <s v="Cloud Developer Service"/>
    <s v="IBM Bluemix Garage - Other"/>
    <s v="Niphat (Niphat) Yukhong"/>
    <s v="NONE:No code/solution involved"/>
    <x v="0"/>
    <m/>
  </r>
  <r>
    <s v="NL-C4L4ES4"/>
    <x v="2"/>
    <s v="ANZ"/>
    <s v="QBE INSURANCE GROUP LIMITED"/>
    <s v="Bluemix Garage - Blockchain &amp; IOT"/>
    <x v="0"/>
    <x v="1"/>
    <m/>
    <m/>
    <x v="0"/>
    <x v="6"/>
    <d v="2017-12-14T00:00:00"/>
    <s v="02/11/2017 07:47pm"/>
    <x v="0"/>
    <d v="2017-12-14T00:00:00"/>
    <n v="150000"/>
    <n v="0.15"/>
    <n v="12"/>
    <s v="07/19/2017 08:54am"/>
    <s v="Stretch"/>
    <x v="3"/>
    <s v="Cloud Developer Service"/>
    <s v="IBM Bluemix Garage - Other"/>
    <s v="JASON A. (Jason) ARNOLD-AULAND"/>
    <s v="NONE:No code/solution involved"/>
    <x v="0"/>
    <m/>
  </r>
  <r>
    <s v="LZ-I0NG1FT"/>
    <x v="1"/>
    <s v="US Distribution"/>
    <s v="COLGATE-PALMOLIVE CO"/>
    <s v="Block chain track and Traceability POC"/>
    <x v="2"/>
    <x v="1"/>
    <m/>
    <m/>
    <x v="1"/>
    <x v="3"/>
    <d v="2017-09-14T00:00:00"/>
    <s v="06/16/2017 02:07pm"/>
    <x v="0"/>
    <d v="2017-09-14T00:00:00"/>
    <n v="150000"/>
    <n v="0.15"/>
    <n v="12"/>
    <s v="07/27/2017 01:32am"/>
    <s v="Key stretch"/>
    <x v="3"/>
    <s v="Cloud Developer Service"/>
    <s v="IBM Bluemix Garage - Other"/>
    <s v="RICHARD M. (Richard) WRIGHT"/>
    <s v="ZBLKPOC:HW SP: Blockchain Proof of Concept"/>
    <x v="0"/>
    <m/>
  </r>
  <r>
    <s v="ZQ-JXIXS3K"/>
    <x v="1"/>
    <s v="US Industrial"/>
    <s v="FORD MOTOR COMPANY"/>
    <s v="Ford Blockchain Customer Appreciation"/>
    <x v="1"/>
    <x v="1"/>
    <m/>
    <m/>
    <x v="0"/>
    <x v="1"/>
    <d v="2017-10-06T00:00:00"/>
    <s v="05/25/2017 10:32am"/>
    <x v="2"/>
    <d v="2017-10-06T00:00:00"/>
    <n v="150000"/>
    <n v="0.15"/>
    <n v="12"/>
    <s v="07/06/2017 01:32am"/>
    <s v="Stretch"/>
    <x v="3"/>
    <s v="Cloud Developer Service"/>
    <s v="IBM Bluemix Garage - Other"/>
    <s v="JACQUELINE M. (JACQUELINE) NEMESI"/>
    <s v="ISA-999-NoSolutionSold"/>
    <x v="0"/>
    <m/>
  </r>
  <r>
    <s v="6K-CSLUKJJ"/>
    <x v="4"/>
    <s v="MEA"/>
    <s v="DUBAI CUSTOMS HEAD QUARTERS BUILDING"/>
    <s v="Blockchain Garage"/>
    <x v="6"/>
    <x v="1"/>
    <m/>
    <m/>
    <x v="1"/>
    <x v="12"/>
    <d v="2017-09-30T00:00:00"/>
    <s v="12/19/2016 06:51am"/>
    <x v="2"/>
    <d v="2017-09-30T00:00:00"/>
    <n v="150000"/>
    <n v="0.15"/>
    <n v="12"/>
    <s v="07/06/2017 01:32am"/>
    <s v="Key stretch"/>
    <x v="3"/>
    <s v="Lab Services"/>
    <s v="Software Services - Bluemix Garage"/>
    <s v="Amr (Amr) Roshdy"/>
    <s v="ISA-999-NoSolutionSold"/>
    <x v="0"/>
    <m/>
  </r>
  <r>
    <s v="H5-Z0XVA86"/>
    <x v="1"/>
    <s v="US Finance Service"/>
    <s v="CONTINENTAL CASUALTY COMPANY INC"/>
    <s v="CNA - Blockchain - Bluemix Garage"/>
    <x v="0"/>
    <x v="1"/>
    <m/>
    <m/>
    <x v="1"/>
    <x v="6"/>
    <d v="2017-09-29T00:00:00"/>
    <s v="01/11/2017 10:14pm"/>
    <x v="2"/>
    <d v="2017-09-29T00:00:00"/>
    <n v="150000"/>
    <n v="0.15"/>
    <n v="12"/>
    <s v="07/13/2017 01:32am"/>
    <s v="Stretch"/>
    <x v="3"/>
    <s v="Lab Services"/>
    <s v="Software Services - Bluemix Garage"/>
    <s v="Gary N. (Gary) Desmarais"/>
    <s v="NONE:No code/solution involved"/>
    <x v="0"/>
    <m/>
  </r>
  <r>
    <s v="08-VLB2JL1"/>
    <x v="1"/>
    <s v="US Distribution"/>
    <s v="ALTRIA CLIENT SERVICES INC."/>
    <s v="Bluemix/Blockchain"/>
    <x v="2"/>
    <x v="1"/>
    <m/>
    <m/>
    <x v="0"/>
    <x v="3"/>
    <d v="2017-12-22T00:00:00"/>
    <s v="07/26/2017 11:29am"/>
    <x v="2"/>
    <d v="2017-12-22T00:00:00"/>
    <n v="150000"/>
    <n v="0.15"/>
    <n v="12"/>
    <s v="08/03/2017 01:32am"/>
    <s v="Stretch"/>
    <x v="3"/>
    <s v="Cloud Developer Service"/>
    <s v="WS Bluemix Public Subscription"/>
    <s v="Debra A. (Debbie) Greenberg"/>
    <s v="NONE:No code/solution involved"/>
    <x v="0"/>
    <m/>
  </r>
  <r>
    <s v="XL-CPHCPA2"/>
    <x v="0"/>
    <s v="Italy"/>
    <s v="TELECOM ITALIA SPARKLE SPA"/>
    <s v="Telecom Italia Sparkle - BlockChain"/>
    <x v="3"/>
    <x v="1"/>
    <m/>
    <m/>
    <x v="0"/>
    <x v="9"/>
    <d v="2017-12-29T00:00:00"/>
    <s v="02/14/2017 09:48am"/>
    <x v="1"/>
    <d v="2017-12-29T00:00:00"/>
    <n v="150000"/>
    <n v="0.15"/>
    <n v="12"/>
    <s v="02/19/2017 03:13am"/>
    <s v="NIR"/>
    <x v="3"/>
    <s v="Cloud Developer Service"/>
    <m/>
    <s v="Massimo (MASSIMO) Todini"/>
    <s v="ISA-999-NoSolutionSold"/>
    <x v="0"/>
    <m/>
  </r>
  <r>
    <s v="IF-8O2UI2J"/>
    <x v="1"/>
    <s v="US Finance Service"/>
    <s v="US BANK NATIONAL ASSOCIATION"/>
    <s v="Blockchain Pilot - Innovation Team"/>
    <x v="0"/>
    <x v="1"/>
    <m/>
    <m/>
    <x v="1"/>
    <x v="0"/>
    <d v="2017-08-30T00:00:00"/>
    <s v="04/03/2017 11:15am"/>
    <x v="1"/>
    <d v="2017-08-30T00:00:00"/>
    <n v="150000"/>
    <n v="0.15"/>
    <n v="12"/>
    <s v="04/06/2017 01:32am"/>
    <s v="NIR"/>
    <x v="3"/>
    <s v="Cloud Developer Service"/>
    <m/>
    <s v="MICHAEL K. (Mike) MORRIS"/>
    <s v="ACTINSIG:CLD&amp;COG: Transform processes w/ insights, DEVCNAPP:CLD&amp;COG: Develop cloud native apps"/>
    <x v="0"/>
    <m/>
  </r>
  <r>
    <s v="VR-ZQSJY0P"/>
    <x v="0"/>
    <s v="DACH"/>
    <s v="Münchener                                                            "/>
    <s v="B3i MVP Evaluation"/>
    <x v="0"/>
    <x v="1"/>
    <m/>
    <m/>
    <x v="1"/>
    <x v="6"/>
    <d v="2017-07-10T00:00:00"/>
    <d v="2017-05-10T00:00:00"/>
    <x v="6"/>
    <d v="2017-07-10T00:00:00"/>
    <n v="150000"/>
    <n v="0.15"/>
    <n v="6"/>
    <d v="2017-07-20T00:00:00"/>
    <s v="Won"/>
    <x v="0"/>
    <s v="Cog Process Trnsfmtn"/>
    <s v="CPR: Blockchain Consulting"/>
    <s v="Smolarz, Astrid"/>
    <s v="BDAMEGA"/>
    <x v="0"/>
    <m/>
  </r>
  <r>
    <s v="WL-P84KO5A"/>
    <x v="6"/>
    <s v="GCG"/>
    <s v="BOE TECHNOLOGY GROUP CO., LTD.                                        "/>
    <s v="BOE区块链咨询"/>
    <x v="1"/>
    <x v="1"/>
    <m/>
    <m/>
    <x v="0"/>
    <x v="5"/>
    <d v="2017-12-29T00:00:00"/>
    <d v="2017-08-01T00:00:00"/>
    <x v="2"/>
    <m/>
    <n v="150000"/>
    <n v="0.15"/>
    <n v="12"/>
    <d v="2017-08-02T00:00:00"/>
    <s v="Stretch"/>
    <x v="0"/>
    <s v="Cog Process Trnsfmtn"/>
    <s v="CPR: Blockchain Consulting"/>
    <s v="ZHANG, YU JIE"/>
    <m/>
    <x v="0"/>
    <m/>
  </r>
  <r>
    <s v="CU-A0RTRK5"/>
    <x v="1"/>
    <s v="US Communica/CSI"/>
    <s v="MCI TELECOMMUNICATIONS CORP                                           "/>
    <s v="BB&amp;T First Blockchain Project"/>
    <x v="3"/>
    <x v="1"/>
    <m/>
    <m/>
    <x v="1"/>
    <x v="9"/>
    <d v="2017-09-01T00:00:00"/>
    <d v="2017-03-29T00:00:00"/>
    <x v="1"/>
    <d v="2017-09-01T00:00:00"/>
    <n v="150000"/>
    <n v="0.15"/>
    <n v="2"/>
    <d v="2017-06-05T00:00:00"/>
    <s v="Stretch"/>
    <x v="0"/>
    <s v="Cog Process Trnsfmtn"/>
    <s v="CPR: Blockchain Consulting"/>
    <s v="Cant, Bart (Bart)"/>
    <m/>
    <x v="0"/>
    <m/>
  </r>
  <r>
    <s v="IN-R835NIC"/>
    <x v="1"/>
    <s v="US Communica/CSI"/>
    <s v="Passive House Institute US                                            "/>
    <s v="Watson and Blockchain"/>
    <x v="3"/>
    <x v="1"/>
    <m/>
    <m/>
    <x v="1"/>
    <x v="8"/>
    <d v="2017-08-01T00:00:00"/>
    <d v="2017-05-03T00:00:00"/>
    <x v="2"/>
    <d v="2017-08-01T00:00:00"/>
    <n v="150000"/>
    <n v="0.15"/>
    <n v="12"/>
    <d v="2017-06-01T00:00:00"/>
    <s v="Stretch"/>
    <x v="0"/>
    <s v="Cog Process Trnsfmtn"/>
    <s v="CPR: Blockchain Consulting"/>
    <s v="BUSINESSPARTNER"/>
    <m/>
    <x v="0"/>
    <m/>
  </r>
  <r>
    <s v="DD-DM08IA0"/>
    <x v="2"/>
    <s v="ASEAN"/>
    <s v="BANGKOK DUSIT MEDICAL SERVICES PUBLIC COMPANY LIMITED"/>
    <s v="Blockchain Hyper-Ledger (On-prem)"/>
    <x v="6"/>
    <x v="1"/>
    <m/>
    <m/>
    <x v="0"/>
    <x v="11"/>
    <d v="2017-11-19T00:00:00"/>
    <s v="02/28/2017 09:44pm"/>
    <x v="4"/>
    <d v="2017-11-19T00:00:00"/>
    <n v="150000"/>
    <n v="0.15"/>
    <n v="12"/>
    <s v="03/02/2017 01:32am"/>
    <s v="Stretch"/>
    <x v="0"/>
    <s v="Cloud Application Innovation"/>
    <s v="CAI Accel App Dev &amp; Integration - Bluemix"/>
    <s v="CHUTIMA (Chutima) KUMNERDCHUTRAKUL"/>
    <s v="ZBLKPOC:HW SP: Blockchain Proof of Concept"/>
    <x v="0"/>
    <m/>
  </r>
  <r>
    <s v="XH-F578Z37"/>
    <x v="6"/>
    <s v="GCG"/>
    <s v="NEW WORLD REAL ESTATE AGENCY L IMITED"/>
    <s v="NWD Blockchain Pilot for property selling (Phase 2)"/>
    <x v="1"/>
    <x v="1"/>
    <m/>
    <m/>
    <x v="0"/>
    <x v="2"/>
    <d v="2017-11-28T00:00:00"/>
    <s v="05/07/2017 04:46am"/>
    <x v="2"/>
    <d v="2017-11-28T00:00:00"/>
    <n v="150000"/>
    <n v="0.15"/>
    <n v="12"/>
    <s v="07/06/2017 01:31am"/>
    <s v="Stretch"/>
    <x v="0"/>
    <s v="Cloud Application Innovation"/>
    <s v="CAI Accel App Dev &amp; Integration - Bluemix"/>
    <s v="Michael (Michael) Mak"/>
    <s v="ISA-BankFS08-Blockchain"/>
    <x v="0"/>
    <m/>
  </r>
  <r>
    <s v="O8-VKGLX9Q"/>
    <x v="0"/>
    <s v="UKI"/>
    <s v="Deutsche Bank"/>
    <s v="DB Hyperledger Credit Productionisation"/>
    <x v="0"/>
    <x v="1"/>
    <m/>
    <m/>
    <x v="0"/>
    <x v="0"/>
    <d v="2017-12-23T00:00:00"/>
    <s v="11/29/2016 10:24am"/>
    <x v="0"/>
    <d v="2017-12-23T00:00:00"/>
    <n v="150000"/>
    <n v="0.15"/>
    <n v="12"/>
    <s v="07/13/2017 01:32am"/>
    <s v="Key stretch"/>
    <x v="0"/>
    <s v="Cloud Application Innovation"/>
    <s v="CAI Accel App Dev &amp; Integration - Bluemix"/>
    <s v="Robin (ROBIN) Bradley"/>
    <s v="ZBLKPOC:HW SP: Blockchain Proof of Concept, ISA-BankFS14COG-Cognitive"/>
    <x v="0"/>
    <m/>
  </r>
  <r>
    <s v="Z4-1ZSVCHZ"/>
    <x v="0"/>
    <s v="CEE"/>
    <s v="BANK OF LITHUANIA"/>
    <s v="LB Blockchain"/>
    <x v="0"/>
    <x v="1"/>
    <m/>
    <m/>
    <x v="0"/>
    <x v="0"/>
    <d v="2017-12-29T00:00:00"/>
    <s v="05/17/2017 11:04am"/>
    <x v="4"/>
    <d v="2017-12-29T00:00:00"/>
    <n v="150000"/>
    <n v="0.15"/>
    <n v="12"/>
    <s v="07/04/2017 06:39am"/>
    <s v="NIR"/>
    <x v="0"/>
    <s v="Cloud Application Innovation"/>
    <s v="CAI Big Data Srvs Blockchain on Big Data"/>
    <s v="Marius (MARIUS) Januskevicius"/>
    <s v="ISA-BankFS08-Blockchain, ZBLKPOC:HW SP: Blockchain Proof of Concept"/>
    <x v="0"/>
    <m/>
  </r>
  <r>
    <s v="XV-XLVQ13F"/>
    <x v="6"/>
    <s v="GCG"/>
    <s v="AGRICULTURAL BANK OF CHINA SHAN DONG"/>
    <s v="Block Chain"/>
    <x v="0"/>
    <x v="1"/>
    <m/>
    <m/>
    <x v="0"/>
    <x v="0"/>
    <d v="2017-12-31T00:00:00"/>
    <s v="04/12/2017 02:05am"/>
    <x v="2"/>
    <d v="2017-12-31T00:00:00"/>
    <n v="150000"/>
    <n v="0.15"/>
    <n v="12"/>
    <s v="07/27/2017 01:32am"/>
    <s v="NIR"/>
    <x v="0"/>
    <s v="Cloud Application Innovation"/>
    <s v="CAI Big Data Srvs Blockchain on Big Data"/>
    <s v="MIAO (MIAO) SHI"/>
    <s v="ISA-BankFS08-Blockchain"/>
    <x v="0"/>
    <m/>
  </r>
  <r>
    <s v="XI-S6DYYPR"/>
    <x v="2"/>
    <s v="ISA"/>
    <s v="UNITED TECHNOLOGIES CORPORATION"/>
    <s v="IoT Blockchain"/>
    <x v="4"/>
    <x v="1"/>
    <m/>
    <m/>
    <x v="0"/>
    <x v="5"/>
    <d v="2017-10-20T00:00:00"/>
    <s v="05/22/2017 05:46am"/>
    <x v="2"/>
    <d v="2017-11-01T00:00:00"/>
    <n v="150000"/>
    <n v="0.15"/>
    <n v="12"/>
    <s v="08/03/2017 01:32am"/>
    <s v="Stretch"/>
    <x v="0"/>
    <s v="Cognitive Process Transformation"/>
    <s v="CBDS: Watson IoT - Building &amp; Asset Optimization"/>
    <s v="Swarna R. (Swarna) Panda"/>
    <s v="ACTINSIG:CLD&amp;COG: Transform processes w/ insights"/>
    <x v="0"/>
    <m/>
  </r>
  <r>
    <s v="7S-5ZITB18"/>
    <x v="0"/>
    <s v="DACH"/>
    <s v="dorma+kaba International Holding AG"/>
    <s v="WPO - Blockchain Solution"/>
    <x v="1"/>
    <x v="1"/>
    <m/>
    <m/>
    <x v="0"/>
    <x v="2"/>
    <d v="2017-11-28T00:00:00"/>
    <s v="07/27/2016 05:23am"/>
    <x v="1"/>
    <d v="2017-11-28T00:00:00"/>
    <n v="150000"/>
    <n v="0.15"/>
    <n v="9"/>
    <s v="03/02/2017 04:04pm"/>
    <s v="NIR"/>
    <x v="0"/>
    <s v="Cognitive Process Transformation"/>
    <s v="CBDS: Watson IoT - Connected Solutions"/>
    <s v="DATA WITHHELD"/>
    <m/>
    <x v="0"/>
    <m/>
  </r>
  <r>
    <s v="6X-7VXVLI8"/>
    <x v="1"/>
    <s v="US Communica/CSI"/>
    <s v="SCALA INC"/>
    <s v="Scala- Blockchain and IOT"/>
    <x v="5"/>
    <x v="1"/>
    <m/>
    <m/>
    <x v="0"/>
    <x v="10"/>
    <d v="2017-12-29T00:00:00"/>
    <s v="06/30/2017 02:08pm"/>
    <x v="2"/>
    <d v="2017-12-29T00:00:00"/>
    <n v="150000"/>
    <n v="0.15"/>
    <n v="12"/>
    <s v="07/13/2017 01:32am"/>
    <s v="Stretch"/>
    <x v="0"/>
    <s v="Cognitive Process Transformation"/>
    <s v="CBDS: Watson IoT - Next Gen Supply Chain"/>
    <s v="Shari E. (Shari) Aser"/>
    <s v="EMBSOCAL:GBS Embedded Social Business"/>
    <x v="0"/>
    <m/>
  </r>
  <r>
    <s v="LC-6QL8UV7"/>
    <x v="1"/>
    <s v="US Communica/CSI"/>
    <s v="RW3 TECHNOLOGIES INC"/>
    <s v="RW3 Tech- blockchain and watson IOT"/>
    <x v="5"/>
    <x v="1"/>
    <m/>
    <m/>
    <x v="0"/>
    <x v="10"/>
    <d v="2017-12-01T00:00:00"/>
    <s v="06/30/2017 02:57pm"/>
    <x v="2"/>
    <d v="2017-12-01T00:00:00"/>
    <n v="150000"/>
    <n v="0.15"/>
    <n v="12"/>
    <s v="07/13/2017 01:32am"/>
    <s v="Stretch"/>
    <x v="0"/>
    <s v="Cognitive Process Transformation"/>
    <s v="CBDS: Watson IoT - Next Gen Supply Chain"/>
    <s v="PAUL (PAUL) CHANG"/>
    <s v="EMBSOCAL:GBS Embedded Social Business"/>
    <x v="0"/>
    <m/>
  </r>
  <r>
    <s v="TL-X2394M6"/>
    <x v="1"/>
    <s v="US Industrial"/>
    <s v="TOYOTA FINANCIAL SERVICES"/>
    <s v="Toyota - Blockchain for Toyota Financial Services"/>
    <x v="1"/>
    <x v="1"/>
    <m/>
    <m/>
    <x v="0"/>
    <x v="1"/>
    <d v="2017-11-30T00:00:00"/>
    <s v="07/23/2017 01:38pm"/>
    <x v="2"/>
    <d v="2017-11-30T00:00:00"/>
    <n v="150000"/>
    <n v="0.15"/>
    <n v="12"/>
    <s v="07/27/2017 01:32am"/>
    <s v="Stretch"/>
    <x v="0"/>
    <s v="Cognitive Process Transformation"/>
    <s v="CPR: Blockchain - Apple"/>
    <s v="RANDY (RANDY) KENYON"/>
    <s v="ISA-999-NoSolutionSold"/>
    <x v="0"/>
    <m/>
  </r>
  <r>
    <s v="ES-7LIFVZK"/>
    <x v="0"/>
    <s v="BeNeLux"/>
    <s v="WAVIN B.V."/>
    <s v="Blockchain_Wavin POC"/>
    <x v="1"/>
    <x v="1"/>
    <m/>
    <m/>
    <x v="0"/>
    <x v="2"/>
    <d v="2017-10-27T00:00:00"/>
    <s v="03/20/2017 09:33am"/>
    <x v="1"/>
    <d v="2017-10-27T00:00:00"/>
    <n v="150000"/>
    <n v="0.15"/>
    <n v="3"/>
    <s v="06/26/2017 04:48am"/>
    <s v="NIR"/>
    <x v="0"/>
    <s v="Cognitive Process Transformation"/>
    <s v="CPR: Blockchain Consulting"/>
    <s v="F. (FRANS) Kempen"/>
    <s v="ZBLKPOC:HW SP: Blockchain Proof of Concept"/>
    <x v="0"/>
    <m/>
  </r>
  <r>
    <s v="17-YAURP18"/>
    <x v="0"/>
    <s v="BeNeLux"/>
    <s v="ABN AMRO BANK NV PAC AA 6410"/>
    <s v="Finance of Trade on Blockchain"/>
    <x v="0"/>
    <x v="1"/>
    <m/>
    <m/>
    <x v="0"/>
    <x v="0"/>
    <d v="2017-11-30T00:00:00"/>
    <s v="04/20/2017 06:53am"/>
    <x v="2"/>
    <d v="2017-11-30T00:00:00"/>
    <n v="150000"/>
    <n v="0.15"/>
    <n v="12"/>
    <s v="07/13/2017 08:39am"/>
    <s v="Stretch"/>
    <x v="0"/>
    <s v="Cognitive Process Transformation"/>
    <s v="CPR: Blockchain Consulting"/>
    <s v="J. (JACQUES) Smeets"/>
    <s v="ZBLKPOC:HW SP: Blockchain Proof of Concept"/>
    <x v="0"/>
    <m/>
  </r>
  <r>
    <s v="0L-H1GB4V3"/>
    <x v="0"/>
    <s v="BeNeLux"/>
    <s v="C. STEINWEG-HANDELSVEEM B.V."/>
    <s v="Blockchain PoC"/>
    <x v="2"/>
    <x v="1"/>
    <m/>
    <m/>
    <x v="1"/>
    <x v="3"/>
    <d v="2017-07-18T00:00:00"/>
    <s v="04/19/2017 06:13am"/>
    <x v="0"/>
    <d v="2017-07-18T00:00:00"/>
    <n v="150000"/>
    <n v="0.15"/>
    <n v="3"/>
    <s v="07/11/2017 04:01am"/>
    <s v="Stretch"/>
    <x v="0"/>
    <s v="Cognitive Process Transformation"/>
    <s v="CPR: Blockchain Consulting"/>
    <s v="O. (ONNO) Doves"/>
    <s v="ISA-T&amp;TDS27-OpsPlan&amp;Opt"/>
    <x v="0"/>
    <m/>
  </r>
  <r>
    <s v="35-7Q213XR"/>
    <x v="0"/>
    <s v="DACH"/>
    <s v="Axalta Coating Systems GmbH"/>
    <s v="Blockchain (WP 3/17)"/>
    <x v="1"/>
    <x v="1"/>
    <m/>
    <m/>
    <x v="1"/>
    <x v="2"/>
    <d v="2017-09-05T00:00:00"/>
    <s v="02/16/2017 09:02am"/>
    <x v="1"/>
    <d v="2017-09-05T00:00:00"/>
    <n v="150000"/>
    <n v="0.15"/>
    <n v="12"/>
    <s v="02/23/2017 01:32am"/>
    <s v="Stretch"/>
    <x v="0"/>
    <s v="Cognitive Process Transformation"/>
    <s v="CPR: Blockchain Consulting"/>
    <s v="DATA WITHHELD"/>
    <m/>
    <x v="0"/>
    <m/>
  </r>
  <r>
    <s v="80-LZVFWOC"/>
    <x v="0"/>
    <s v="DACH"/>
    <s v="car2go Group GmbH"/>
    <s v="Blockchain for car2go Backbone"/>
    <x v="1"/>
    <x v="1"/>
    <m/>
    <m/>
    <x v="0"/>
    <x v="1"/>
    <d v="2017-12-31T00:00:00"/>
    <s v="04/18/2017 11:30am"/>
    <x v="1"/>
    <d v="2017-12-31T00:00:00"/>
    <n v="150000"/>
    <n v="0.15"/>
    <n v="12"/>
    <s v="04/20/2017 01:32am"/>
    <s v="NIR"/>
    <x v="0"/>
    <s v="Cognitive Process Transformation"/>
    <s v="CPR: Blockchain Consulting"/>
    <s v="DATA WITHHELD"/>
    <m/>
    <x v="0"/>
    <m/>
  </r>
  <r>
    <s v="8H-07RZJ9X"/>
    <x v="0"/>
    <s v="DACH"/>
    <s v="OMV AKTIENGESELLSCHAFT"/>
    <s v="ROUTEX - Design - Blockchain"/>
    <x v="1"/>
    <x v="1"/>
    <m/>
    <m/>
    <x v="1"/>
    <x v="4"/>
    <d v="2017-09-29T00:00:00"/>
    <s v="07/24/2017 11:01am"/>
    <x v="1"/>
    <d v="2017-09-29T00:00:00"/>
    <n v="150000"/>
    <n v="0.15"/>
    <n v="12"/>
    <s v="07/24/2017 11:01am"/>
    <s v="Stretch"/>
    <x v="0"/>
    <s v="Cognitive Process Transformation"/>
    <s v="CPR: Blockchain Consulting"/>
    <s v="DATA WITHHELD"/>
    <m/>
    <x v="0"/>
    <m/>
  </r>
  <r>
    <s v="DX-WBW14JF"/>
    <x v="0"/>
    <s v="DACH"/>
    <s v="Rentenanstalt / Swiss Life AG"/>
    <s v="Blockchain (WP 3/17)"/>
    <x v="0"/>
    <x v="1"/>
    <m/>
    <m/>
    <x v="0"/>
    <x v="6"/>
    <d v="2017-11-15T00:00:00"/>
    <s v="02/16/2017 08:59am"/>
    <x v="1"/>
    <d v="2017-11-15T00:00:00"/>
    <n v="150000"/>
    <n v="0.15"/>
    <n v="12"/>
    <s v="05/09/2017 08:07am"/>
    <s v="Stretch"/>
    <x v="0"/>
    <s v="Cognitive Process Transformation"/>
    <s v="CPR: Blockchain Consulting"/>
    <s v="DATA WITHHELD"/>
    <m/>
    <x v="0"/>
    <m/>
  </r>
  <r>
    <s v="U2-9RELO7J"/>
    <x v="0"/>
    <s v="DACH"/>
    <s v="Dow Europe GmbH"/>
    <s v="Blockchain"/>
    <x v="1"/>
    <x v="1"/>
    <m/>
    <m/>
    <x v="0"/>
    <x v="4"/>
    <d v="2017-11-20T00:00:00"/>
    <s v="05/29/2017 06:10am"/>
    <x v="1"/>
    <d v="2017-11-30T00:00:00"/>
    <n v="150000"/>
    <n v="0.15"/>
    <n v="12"/>
    <s v="05/29/2017 06:10am"/>
    <s v="Stretch"/>
    <x v="0"/>
    <s v="Cognitive Process Transformation"/>
    <s v="CPR: Blockchain Consulting"/>
    <s v="DATA WITHHELD"/>
    <m/>
    <x v="0"/>
    <m/>
  </r>
  <r>
    <s v="WJ-DI8L1OI"/>
    <x v="0"/>
    <s v="DACH"/>
    <s v="GfK SE"/>
    <s v="CeBIT17-Blockchain für Vertragsmanagement"/>
    <x v="2"/>
    <x v="1"/>
    <m/>
    <m/>
    <x v="0"/>
    <x v="3"/>
    <d v="2017-11-24T00:00:00"/>
    <s v="04/05/2017 09:49am"/>
    <x v="1"/>
    <d v="2017-11-24T00:00:00"/>
    <n v="150000"/>
    <n v="0.15"/>
    <n v="12"/>
    <s v="04/06/2017 01:32am"/>
    <s v="NIR"/>
    <x v="0"/>
    <s v="Cognitive Process Transformation"/>
    <s v="CPR: Blockchain Consulting"/>
    <s v="DATA WITHHELD"/>
    <s v="ISA-BankFMFS03-BackOfficeOps"/>
    <x v="0"/>
    <m/>
  </r>
  <r>
    <s v="X3-R05B2LI"/>
    <x v="0"/>
    <s v="DACH"/>
    <s v="First Data Deutschland GmbH"/>
    <s v="CeBIT17-Blockchain for Loyalty and credit card processors"/>
    <x v="0"/>
    <x v="1"/>
    <m/>
    <m/>
    <x v="0"/>
    <x v="0"/>
    <d v="2017-11-24T00:00:00"/>
    <s v="04/05/2017 09:17am"/>
    <x v="1"/>
    <d v="2017-11-24T00:00:00"/>
    <n v="150000"/>
    <n v="0.15"/>
    <n v="12"/>
    <s v="07/13/2017 04:50am"/>
    <s v="NIR"/>
    <x v="0"/>
    <s v="Cognitive Process Transformation"/>
    <s v="CPR: Blockchain Consulting"/>
    <s v="DATA WITHHELD"/>
    <s v="ISA-BankFMFS03-BackOfficeOps"/>
    <x v="0"/>
    <m/>
  </r>
  <r>
    <s v="1D-79ZZ1AQ"/>
    <x v="0"/>
    <s v="DACH"/>
    <s v="Bundesdruckerei Berlin GmbH"/>
    <s v="Identitiy Management mit Blockchain (CeBIT17)"/>
    <x v="6"/>
    <x v="1"/>
    <m/>
    <m/>
    <x v="0"/>
    <x v="12"/>
    <d v="2017-11-17T00:00:00"/>
    <s v="03/24/2017 10:14am"/>
    <x v="2"/>
    <d v="2017-11-17T00:00:00"/>
    <n v="150000"/>
    <n v="0.15"/>
    <n v="12"/>
    <s v="07/06/2017 01:32am"/>
    <s v="Stretch"/>
    <x v="0"/>
    <s v="Cognitive Process Transformation"/>
    <s v="CPR: Blockchain Consulting"/>
    <s v="DATA WITHHELD"/>
    <s v="ISA-999-NoSolutionSold"/>
    <x v="0"/>
    <m/>
  </r>
  <r>
    <s v="CQ-AWMPI7P"/>
    <x v="0"/>
    <s v="DACH"/>
    <s v="Deutsche Bank AG"/>
    <s v="Blockchain Integration - Connect DB to the DTC Platform"/>
    <x v="0"/>
    <x v="1"/>
    <m/>
    <m/>
    <x v="1"/>
    <x v="0"/>
    <d v="2017-09-15T00:00:00"/>
    <s v="05/19/2017 10:11am"/>
    <x v="2"/>
    <d v="2017-09-15T00:00:00"/>
    <n v="150000"/>
    <n v="0.15"/>
    <n v="12"/>
    <s v="07/20/2017 01:32am"/>
    <s v="Stretch"/>
    <x v="0"/>
    <s v="Cognitive Process Transformation"/>
    <s v="CPR: Blockchain Consulting"/>
    <s v="DATA WITHHELD"/>
    <s v="ISA-BankInsFS09SEC-Security"/>
    <x v="0"/>
    <m/>
  </r>
  <r>
    <s v="RH-DRWNU24"/>
    <x v="0"/>
    <s v="DACH"/>
    <s v="comdirect bank AG"/>
    <s v="Blockchain  @ comdirect"/>
    <x v="0"/>
    <x v="1"/>
    <m/>
    <m/>
    <x v="1"/>
    <x v="0"/>
    <d v="2017-09-30T00:00:00"/>
    <s v="05/29/2017 07:57am"/>
    <x v="2"/>
    <d v="2017-09-30T00:00:00"/>
    <n v="150000"/>
    <n v="0.15"/>
    <n v="12"/>
    <s v="06/22/2017 01:32am"/>
    <s v="Stretch"/>
    <x v="0"/>
    <s v="Cognitive Process Transformation"/>
    <s v="CPR: Blockchain Consulting"/>
    <s v="DATA WITHHELD"/>
    <s v="BLKHSBN:HW SP: Blockchain High Sec Bus Netwk Blmix, ISA-BankFS08-Blockchain"/>
    <x v="0"/>
    <m/>
  </r>
  <r>
    <s v="TI-R63ZSC5"/>
    <x v="0"/>
    <s v="DACH"/>
    <s v="Heraeus infosystems Gmbh"/>
    <s v="Blockchain @ Heraeus"/>
    <x v="5"/>
    <x v="1"/>
    <m/>
    <m/>
    <x v="0"/>
    <x v="10"/>
    <d v="2017-10-31T00:00:00"/>
    <s v="06/27/2017 09:39am"/>
    <x v="2"/>
    <d v="2017-10-31T00:00:00"/>
    <n v="150000"/>
    <n v="0.15"/>
    <n v="6"/>
    <s v="07/27/2017 01:32am"/>
    <s v="Stretch"/>
    <x v="0"/>
    <s v="Cognitive Process Transformation"/>
    <s v="CPR: Blockchain Consulting"/>
    <s v="DATA WITHHELD"/>
    <s v="ZBLKPOC:HW SP: Blockchain Proof of Concept"/>
    <x v="0"/>
    <m/>
  </r>
  <r>
    <s v="SL-IHOSPPU"/>
    <x v="6"/>
    <s v="GCG"/>
    <s v="Xinjiang Laoodao Agricultural Science And Technology Co.,Ltd."/>
    <s v="Xinjiang Laoodao Smart Agriculture Blockchain"/>
    <x v="5"/>
    <x v="1"/>
    <m/>
    <m/>
    <x v="1"/>
    <x v="10"/>
    <d v="2017-08-31T00:00:00"/>
    <s v="05/21/2017 11:02pm"/>
    <x v="2"/>
    <d v="2017-08-31T00:00:00"/>
    <n v="150000"/>
    <n v="0.15"/>
    <n v="6"/>
    <s v="08/03/2017 01:32am"/>
    <s v="At Risk"/>
    <x v="0"/>
    <s v="Cognitive Process Transformation"/>
    <s v="CPR: Blockchain Consulting"/>
    <s v="SHI TAO (SHI TAO) MA"/>
    <s v="ZBLKPOC:HW SP: Blockchain Proof of Concept"/>
    <x v="0"/>
    <m/>
  </r>
  <r>
    <s v="XH-F578Z37"/>
    <x v="6"/>
    <s v="GCG"/>
    <s v="NEW WORLD REAL ESTATE AGENCY L IMITED"/>
    <s v="NWD Blockchain Pilot for property selling (Phase 2)"/>
    <x v="1"/>
    <x v="1"/>
    <m/>
    <m/>
    <x v="0"/>
    <x v="2"/>
    <d v="2017-11-28T00:00:00"/>
    <s v="05/07/2017 04:46am"/>
    <x v="2"/>
    <d v="2017-11-28T00:00:00"/>
    <n v="150000"/>
    <n v="0.15"/>
    <n v="4"/>
    <s v="07/06/2017 01:31am"/>
    <s v="Stretch"/>
    <x v="0"/>
    <s v="Cognitive Process Transformation"/>
    <s v="CPR: Blockchain Consulting"/>
    <s v="Michael (Michael) Mak"/>
    <s v="ISA-BankFS08-Blockchain"/>
    <x v="0"/>
    <m/>
  </r>
  <r>
    <s v="19-K9T7OAB"/>
    <x v="2"/>
    <s v="ISA"/>
    <s v="TATA CAPITAL LIMITED"/>
    <s v="Blockchain for Supply Chain Finance Use Case"/>
    <x v="4"/>
    <x v="0"/>
    <s v="India"/>
    <s v="In the process of submitting a proposal, Need more details"/>
    <x v="0"/>
    <x v="0"/>
    <d v="2017-10-26T00:00:00"/>
    <s v="02/21/2017 06:50am"/>
    <x v="2"/>
    <d v="2017-10-26T00:00:00"/>
    <n v="150000"/>
    <n v="0.15"/>
    <n v="12"/>
    <s v="07/20/2017 01:32am"/>
    <s v="Stretch"/>
    <x v="0"/>
    <s v="Cognitive Process Transformation"/>
    <s v="CPR: Blockchain Consulting"/>
    <s v="Ajay S. (Ajay) Foujdar"/>
    <s v="ZBLKPOC:HW SP: Blockchain Proof of Concept"/>
    <x v="0"/>
    <m/>
  </r>
  <r>
    <s v="XI-S6DYYPR"/>
    <x v="2"/>
    <s v="ISA"/>
    <s v="UNITED TECHNOLOGIES CORPORATION"/>
    <s v="IoT Blockchain"/>
    <x v="4"/>
    <x v="1"/>
    <m/>
    <m/>
    <x v="0"/>
    <x v="5"/>
    <d v="2017-10-20T00:00:00"/>
    <s v="05/22/2017 05:46am"/>
    <x v="2"/>
    <d v="2017-10-20T00:00:00"/>
    <n v="150000"/>
    <n v="0.15"/>
    <n v="12"/>
    <s v="08/03/2017 01:32am"/>
    <s v="Stretch"/>
    <x v="0"/>
    <s v="Cognitive Process Transformation"/>
    <s v="CPR: Blockchain Consulting"/>
    <s v="Swarna R. (Swarna) Panda"/>
    <s v="ACTINSIG:CLD&amp;COG: Transform processes w/ insights"/>
    <x v="0"/>
    <m/>
  </r>
  <r>
    <s v="F6-P97CY1Y"/>
    <x v="0"/>
    <s v="Italy"/>
    <s v="BARILLA G. E R. FRATELLI SPA"/>
    <s v="First Project Blockchain"/>
    <x v="2"/>
    <x v="1"/>
    <m/>
    <m/>
    <x v="1"/>
    <x v="3"/>
    <d v="2017-08-30T00:00:00"/>
    <s v="06/01/2017 06:15am"/>
    <x v="2"/>
    <d v="2017-08-30T00:00:00"/>
    <n v="150000"/>
    <n v="0.15"/>
    <n v="3"/>
    <s v="06/22/2017 01:32am"/>
    <s v="NIR"/>
    <x v="0"/>
    <s v="Cognitive Process Transformation"/>
    <s v="CPR: Blockchain Consulting"/>
    <s v="Simone (SIMONE) Somma"/>
    <s v="NONE:No code/solution involved"/>
    <x v="0"/>
    <m/>
  </r>
  <r>
    <s v="BF-06PZBVO"/>
    <x v="2"/>
    <s v="Korea"/>
    <s v="HYUNDAI CARD"/>
    <s v="BlockChain Business"/>
    <x v="0"/>
    <x v="1"/>
    <m/>
    <m/>
    <x v="1"/>
    <x v="0"/>
    <d v="2017-08-25T00:00:00"/>
    <s v="03/08/2017 01:13am"/>
    <x v="1"/>
    <d v="2017-08-25T00:00:00"/>
    <n v="150000"/>
    <n v="0.15"/>
    <n v="3"/>
    <s v="05/25/2017 01:32am"/>
    <s v="Stretch"/>
    <x v="0"/>
    <s v="Cognitive Process Transformation"/>
    <s v="CPR: Blockchain Consulting"/>
    <s v="Jong Ho (JONG HO) Lee"/>
    <s v="ISA-999-NoSolutionSold"/>
    <x v="0"/>
    <m/>
  </r>
  <r>
    <s v="T9-1XL766G"/>
    <x v="4"/>
    <s v="MEA"/>
    <s v="MINISTRY OF INFORMATION AND"/>
    <s v="BlockChain (RealEstate LifeCycle)"/>
    <x v="6"/>
    <x v="1"/>
    <m/>
    <m/>
    <x v="1"/>
    <x v="12"/>
    <d v="2017-09-01T00:00:00"/>
    <s v="06/12/2017 07:29am"/>
    <x v="2"/>
    <d v="2017-09-30T00:00:00"/>
    <n v="150000"/>
    <n v="0.15"/>
    <n v="12"/>
    <s v="06/29/2017 01:32am"/>
    <s v="Stretch"/>
    <x v="0"/>
    <s v="Cognitive Process Transformation"/>
    <s v="CPR: Blockchain Consulting"/>
    <s v="Ahmed B. (Ahmed) Salem"/>
    <s v="IGSPU:Procurement Support - Unknown at this Time"/>
    <x v="0"/>
    <m/>
  </r>
  <r>
    <s v="DO-VFUBGSW"/>
    <x v="0"/>
    <s v="Nordic"/>
    <s v="ICA SVERIGE AB"/>
    <s v="ICA Blockchain POC"/>
    <x v="2"/>
    <x v="1"/>
    <m/>
    <m/>
    <x v="0"/>
    <x v="3"/>
    <d v="2017-10-12T00:00:00"/>
    <s v="07/14/2017 10:38am"/>
    <x v="4"/>
    <d v="2017-11-30T00:00:00"/>
    <n v="150000"/>
    <n v="0.15"/>
    <n v="3"/>
    <s v="07/20/2017 01:32am"/>
    <s v="Stretch"/>
    <x v="0"/>
    <s v="Cognitive Process Transformation"/>
    <s v="CPR: Blockchain Consulting"/>
    <s v="Paul (PAUL) Klick"/>
    <m/>
    <x v="0"/>
    <m/>
  </r>
  <r>
    <s v="CM-LAIZ5H7"/>
    <x v="0"/>
    <s v="Nordic"/>
    <s v="DONG ENERGY A/S"/>
    <s v="DONG Blockchain MVP"/>
    <x v="3"/>
    <x v="1"/>
    <m/>
    <m/>
    <x v="1"/>
    <x v="8"/>
    <d v="2017-07-05T00:00:00"/>
    <s v="02/10/2017 07:12am"/>
    <x v="2"/>
    <d v="2017-07-05T00:00:00"/>
    <n v="150000"/>
    <n v="0.15"/>
    <n v="6"/>
    <s v="06/01/2017 01:32am"/>
    <s v="Stretch"/>
    <x v="0"/>
    <s v="Cognitive Process Transformation"/>
    <s v="CPR: Blockchain Consulting"/>
    <s v="Nils (Nils) Overgaard"/>
    <s v="ISA-E&amp;UCS06WFM-MobileWork"/>
    <x v="0"/>
    <m/>
  </r>
  <r>
    <s v="M8-J3YGOYQ"/>
    <x v="0"/>
    <s v="UKI"/>
    <s v="UBS AG"/>
    <s v="Blockchain PofC for Reconciliations"/>
    <x v="0"/>
    <x v="0"/>
    <s v="Gronigen"/>
    <s v="Initial POC developed using IRL,"/>
    <x v="0"/>
    <x v="0"/>
    <d v="2017-10-27T00:00:00"/>
    <s v="03/20/2017 06:31am"/>
    <x v="1"/>
    <d v="2017-10-27T00:00:00"/>
    <n v="150000"/>
    <n v="0.15"/>
    <n v="6"/>
    <s v="05/25/2017 01:32am"/>
    <s v="NIR"/>
    <x v="0"/>
    <s v="Cognitive Process Transformation"/>
    <s v="CPR: Blockchain Consulting"/>
    <s v="Waheed (WAHEED) Mahmood"/>
    <s v="ZBLKPOC:HW SP: Blockchain Proof of Concept"/>
    <x v="0"/>
    <m/>
  </r>
  <r>
    <s v="2X-LMHUJQD"/>
    <x v="0"/>
    <s v="UKI"/>
    <s v="JONES LANG LASALLE LIMITED"/>
    <s v="Blockchain Proof of Concept"/>
    <x v="1"/>
    <x v="1"/>
    <m/>
    <m/>
    <x v="1"/>
    <x v="2"/>
    <d v="2017-09-30T00:00:00"/>
    <s v="03/08/2017 09:42am"/>
    <x v="0"/>
    <d v="2017-09-30T00:00:00"/>
    <n v="150000"/>
    <n v="0.15"/>
    <n v="12"/>
    <s v="07/27/2017 01:32am"/>
    <s v="Stretch"/>
    <x v="0"/>
    <s v="Cognitive Process Transformation"/>
    <s v="CPR: Blockchain Consulting"/>
    <s v="Rupert (RUPERT) Colchester"/>
    <s v="ISA-BankFMFS03-BackOfficeOps"/>
    <x v="0"/>
    <m/>
  </r>
  <r>
    <s v="2Y-S43DU8G"/>
    <x v="1"/>
    <s v="US Communica/CSI"/>
    <s v="CITCO FUND SERVICES USA"/>
    <s v="IBM Blockchain Services"/>
    <x v="0"/>
    <x v="1"/>
    <m/>
    <m/>
    <x v="1"/>
    <x v="0"/>
    <d v="2017-08-09T00:00:00"/>
    <s v="05/11/2017 12:27pm"/>
    <x v="1"/>
    <d v="2017-08-09T00:00:00"/>
    <n v="150000"/>
    <n v="0.15"/>
    <n v="12"/>
    <s v="05/18/2017 01:32am"/>
    <s v="Stretch"/>
    <x v="0"/>
    <s v="Cognitive Process Transformation"/>
    <s v="CPR: Blockchain Consulting"/>
    <s v="ARSALAN (ARSALAN) AJANI"/>
    <s v="ISA-999-NoSolutionSold"/>
    <x v="0"/>
    <m/>
  </r>
  <r>
    <s v="6X-7VXVLI8"/>
    <x v="1"/>
    <s v="US Communica/CSI"/>
    <s v="SCALA INC"/>
    <s v="Scala- Blockchain and IOT"/>
    <x v="5"/>
    <x v="1"/>
    <m/>
    <m/>
    <x v="0"/>
    <x v="10"/>
    <d v="2017-12-29T00:00:00"/>
    <s v="06/30/2017 02:08pm"/>
    <x v="2"/>
    <d v="2017-12-29T00:00:00"/>
    <n v="150000"/>
    <n v="0.15"/>
    <n v="12"/>
    <s v="07/13/2017 01:32am"/>
    <s v="Stretch"/>
    <x v="0"/>
    <s v="Cognitive Process Transformation"/>
    <s v="CPR: Blockchain Consulting"/>
    <s v="Shari E. (Shari) Aser"/>
    <s v="EMBSOCAL:GBS Embedded Social Business"/>
    <x v="0"/>
    <m/>
  </r>
  <r>
    <s v="LC-6QL8UV7"/>
    <x v="1"/>
    <s v="US Communica/CSI"/>
    <s v="RW3 TECHNOLOGIES INC"/>
    <s v="RW3 Tech- blockchain and watson IOT"/>
    <x v="5"/>
    <x v="1"/>
    <m/>
    <m/>
    <x v="0"/>
    <x v="10"/>
    <d v="2017-12-01T00:00:00"/>
    <s v="06/30/2017 02:57pm"/>
    <x v="2"/>
    <d v="2017-12-01T00:00:00"/>
    <n v="150000"/>
    <n v="0.15"/>
    <n v="12"/>
    <s v="07/13/2017 01:32am"/>
    <s v="Stretch"/>
    <x v="0"/>
    <s v="Cognitive Process Transformation"/>
    <s v="CPR: Blockchain Consulting"/>
    <s v="PAUL (PAUL) CHANG"/>
    <s v="EMBSOCAL:GBS Embedded Social Business"/>
    <x v="0"/>
    <m/>
  </r>
  <r>
    <s v="F0-39690ST"/>
    <x v="1"/>
    <s v="US Distribution"/>
    <s v="SMITHFIELD FOODS INC."/>
    <s v="Blockchain Proof of Concept"/>
    <x v="2"/>
    <x v="1"/>
    <m/>
    <m/>
    <x v="1"/>
    <x v="3"/>
    <d v="2017-07-14T00:00:00"/>
    <s v="01/25/2017 01:15pm"/>
    <x v="1"/>
    <d v="2017-07-14T00:00:00"/>
    <n v="150000"/>
    <n v="0.15"/>
    <n v="2"/>
    <s v="01/26/2017 01:32am"/>
    <s v="Stretch"/>
    <x v="0"/>
    <s v="Cognitive Process Transformation"/>
    <s v="CPR: Blockchain Consulting"/>
    <s v="DANIEL C. (DANIEL) SHOWERS"/>
    <m/>
    <x v="0"/>
    <m/>
  </r>
  <r>
    <s v="OT-QZUA2AQ"/>
    <x v="1"/>
    <s v="US Finance Service"/>
    <s v="SUMITOMO MITSUI BANKING"/>
    <s v="SMBC Group- First Blockchain Project"/>
    <x v="0"/>
    <x v="1"/>
    <m/>
    <m/>
    <x v="0"/>
    <x v="0"/>
    <d v="2017-11-01T00:00:00"/>
    <s v="04/18/2017 11:59am"/>
    <x v="1"/>
    <d v="2017-11-01T00:00:00"/>
    <n v="150000"/>
    <n v="0.15"/>
    <n v="2"/>
    <s v="07/10/2017 03:12pm"/>
    <s v="Stretch"/>
    <x v="0"/>
    <s v="Cognitive Process Transformation"/>
    <s v="CPR: Blockchain Consulting"/>
    <s v="Bart (Bart) Cant"/>
    <s v="ISA-BankFS08-Blockchain"/>
    <x v="0"/>
    <m/>
  </r>
  <r>
    <s v="L0-58N9LGJ"/>
    <x v="1"/>
    <s v="US Finance Service"/>
    <s v="ST PAUL TRAVELERS"/>
    <s v="Blockchain - HyperLedger or Ethereum"/>
    <x v="0"/>
    <x v="1"/>
    <m/>
    <m/>
    <x v="0"/>
    <x v="6"/>
    <d v="2017-10-08T00:00:00"/>
    <s v="07/10/2017 03:17pm"/>
    <x v="2"/>
    <d v="2017-12-07T00:00:00"/>
    <n v="150000"/>
    <n v="0.15"/>
    <n v="24"/>
    <s v="07/27/2017 01:32am"/>
    <s v="Stretch"/>
    <x v="0"/>
    <s v="Cognitive Process Transformation"/>
    <s v="CPR: Blockchain Consulting"/>
    <s v="Donna M. (Donna) Veci"/>
    <s v="BLKHSBN:HW SP: Blockchain High Sec Bus Netwk Blmix"/>
    <x v="0"/>
    <m/>
  </r>
  <r>
    <s v="8L-JHSQWT8"/>
    <x v="1"/>
    <s v="US Finance Service"/>
    <s v="PROGRESSIVE CASUALTY INSURANCE COMPANY"/>
    <s v="Blockchain - Initial Use Case and POC"/>
    <x v="0"/>
    <x v="1"/>
    <m/>
    <m/>
    <x v="1"/>
    <x v="6"/>
    <d v="2017-09-08T00:00:00"/>
    <s v="05/18/2017 07:02am"/>
    <x v="0"/>
    <d v="2017-09-08T00:00:00"/>
    <n v="150000"/>
    <n v="0.15"/>
    <n v="3"/>
    <s v="07/27/2017 01:32am"/>
    <s v="At Risk"/>
    <x v="0"/>
    <s v="Cognitive Process Transformation"/>
    <s v="CPR: Blockchain Consulting"/>
    <s v="Don L. (Don) Hummer"/>
    <s v="NONE:No code/solution involved"/>
    <x v="0"/>
    <m/>
  </r>
  <r>
    <s v="LB-WA8IKC1"/>
    <x v="1"/>
    <s v="US Industrial"/>
    <s v="BHP BILLITON LTD"/>
    <s v="Potash Reimbursables - Blockchain"/>
    <x v="1"/>
    <x v="1"/>
    <m/>
    <m/>
    <x v="1"/>
    <x v="4"/>
    <d v="2017-09-18T00:00:00"/>
    <s v="03/09/2017 09:58am"/>
    <x v="2"/>
    <d v="2017-09-18T00:00:00"/>
    <n v="150000"/>
    <n v="0.15"/>
    <n v="4"/>
    <s v="04/06/2017 01:33am"/>
    <s v="Stretch"/>
    <x v="0"/>
    <s v="Cognitive Process Transformation"/>
    <s v="CPR: Blockchain Consulting"/>
    <s v="KEITH D. (Keith) BRENTON"/>
    <s v="ZBLKPOC:HW SP: Blockchain Proof of Concept"/>
    <x v="0"/>
    <m/>
  </r>
  <r>
    <s v="NK-EIM9I2G"/>
    <x v="1"/>
    <s v="US Industrial"/>
    <s v="EXXONMOBIL GLOBAL SERVICES COMPANY"/>
    <s v="Blockchain - Downstream - Refinery to Customer - MVP"/>
    <x v="1"/>
    <x v="1"/>
    <m/>
    <m/>
    <x v="1"/>
    <x v="4"/>
    <d v="2017-09-29T00:00:00"/>
    <s v="06/29/2017 06:34pm"/>
    <x v="2"/>
    <d v="2017-09-29T00:00:00"/>
    <n v="150000"/>
    <n v="0.15"/>
    <n v="3"/>
    <s v="07/13/2017 01:32am"/>
    <s v="At Risk"/>
    <x v="0"/>
    <s v="Cognitive Process Transformation"/>
    <s v="CPR: Blockchain Consulting"/>
    <s v="James N. (Jim) Lawnin"/>
    <s v="ANADVNCE:ANA SP: Advanced Analytics"/>
    <x v="0"/>
    <m/>
  </r>
  <r>
    <s v="TR-Z47XY0K"/>
    <x v="0"/>
    <s v="SPGI"/>
    <s v="CENTROS COMERCIALES CARREFOUR S.A"/>
    <s v="Blockchain Pilot"/>
    <x v="2"/>
    <x v="1"/>
    <m/>
    <m/>
    <x v="0"/>
    <x v="3"/>
    <d v="2017-10-04T00:00:00"/>
    <s v="03/20/2017 07:39am"/>
    <x v="2"/>
    <d v="2017-10-04T00:00:00"/>
    <n v="150000"/>
    <n v="0.15"/>
    <n v="2"/>
    <s v="07/20/2017 01:32am"/>
    <s v="Stretch"/>
    <x v="0"/>
    <s v="Cognitive Process Transformation"/>
    <s v="CPS: Operate Advisory Services for Cognitive Automation"/>
    <s v="Jose Miguel (José Miguel) Rico De La Hera"/>
    <s v="AGILE:Agile or Agility is a component of the solu"/>
    <x v="0"/>
    <m/>
  </r>
  <r>
    <s v="3D-GPGBS4S"/>
    <x v="0"/>
    <s v="DACH"/>
    <s v="Erste Group Bank AG"/>
    <s v="Blockchain Automation of Invoices"/>
    <x v="0"/>
    <x v="1"/>
    <m/>
    <m/>
    <x v="1"/>
    <x v="0"/>
    <d v="2017-09-28T00:00:00"/>
    <s v="05/22/2017 08:35am"/>
    <x v="1"/>
    <d v="2017-09-28T00:00:00"/>
    <n v="150000"/>
    <n v="0.15"/>
    <n v="12"/>
    <s v="06/12/2017 11:30am"/>
    <s v="Stretch"/>
    <x v="0"/>
    <s v="Cognitive Process Transformation"/>
    <s v="CPS: Procurement Analytics (Cloud, BPaaS)"/>
    <s v="DATA WITHHELD"/>
    <s v="ISA-BankFS08-Blockchain"/>
    <x v="0"/>
    <m/>
  </r>
  <r>
    <s v="KS-9VMXGTZ"/>
    <x v="0"/>
    <s v="DACH"/>
    <s v="Elektrizitätswerk der Stadt Zürich (EWZ)"/>
    <s v="Jump-start platform business idea for VIRTUAL STORAGE with blockchain (Digital Strategy)"/>
    <x v="3"/>
    <x v="1"/>
    <m/>
    <m/>
    <x v="0"/>
    <x v="8"/>
    <d v="2017-10-27T00:00:00"/>
    <s v="07/06/2017 05:29am"/>
    <x v="2"/>
    <d v="2017-10-27T00:00:00"/>
    <n v="150000"/>
    <n v="0.15"/>
    <n v="12"/>
    <s v="08/03/2017 01:32am"/>
    <s v="NIR"/>
    <x v="0"/>
    <s v="iX Growth Platform"/>
    <s v="DSI - DS: Digital Bus Strategy: Digital Reinvention"/>
    <s v="DATA WITHHELD"/>
    <s v="ISA-999-NoSolutionSold"/>
    <x v="0"/>
    <m/>
  </r>
  <r>
    <s v="GI-ZRQEBOU"/>
    <x v="0"/>
    <s v="SPGI"/>
    <s v="EL CORTE INGLES,S.A SUC.001 DPTO.300 PED.33333333"/>
    <s v="Blockchain en Aseguradora"/>
    <x v="2"/>
    <x v="0"/>
    <s v="IN,PH,RO"/>
    <s v="Early discussions"/>
    <x v="1"/>
    <x v="3"/>
    <d v="2017-09-29T00:00:00"/>
    <s v="12/08/2016 01:56am"/>
    <x v="1"/>
    <d v="2017-09-29T00:00:00"/>
    <n v="150000"/>
    <n v="0.15"/>
    <n v="12"/>
    <s v="01/27/2017 04:42am"/>
    <s v="Stretch"/>
    <x v="0"/>
    <s v="Cognitive Process Transformation"/>
    <m/>
    <s v="Jose Miguel (José Miguel) Rico De La Hera"/>
    <s v="ISA-RetailDS12RSSI-RetSec&amp;StoreInfra"/>
    <x v="0"/>
    <m/>
  </r>
  <r>
    <s v="0Y-348PJED"/>
    <x v="0"/>
    <s v="UKI"/>
    <s v="WILLIS GROUP SERVICES LTD"/>
    <s v="CPR: Blockchain Consulting"/>
    <x v="0"/>
    <x v="1"/>
    <m/>
    <m/>
    <x v="0"/>
    <x v="6"/>
    <d v="2017-12-22T00:00:00"/>
    <s v="04/24/2017 06:50am"/>
    <x v="1"/>
    <d v="2017-12-22T00:00:00"/>
    <n v="150000"/>
    <n v="0.15"/>
    <n v="12"/>
    <s v="04/27/2017 01:31am"/>
    <s v="Stretch"/>
    <x v="0"/>
    <s v="Cognitive Process Transformation"/>
    <m/>
    <s v="Graeme (GRAEME) Asquith"/>
    <m/>
    <x v="0"/>
    <m/>
  </r>
  <r>
    <s v="L3-UF0L9W6"/>
    <x v="1"/>
    <s v="US Federal"/>
    <s v="FEDERAL HOME LOAN BANK"/>
    <s v="FHLB - Atl Blockchain"/>
    <x v="6"/>
    <x v="1"/>
    <m/>
    <m/>
    <x v="0"/>
    <x v="12"/>
    <d v="2017-11-30T00:00:00"/>
    <s v="04/10/2017 01:23pm"/>
    <x v="1"/>
    <d v="2017-11-30T00:00:00"/>
    <n v="150000"/>
    <n v="0.15"/>
    <n v="12"/>
    <s v="04/13/2017 01:32am"/>
    <s v="NIR"/>
    <x v="0"/>
    <s v="Cognitive Process Transformation"/>
    <m/>
    <s v="Joan D. (Joan) Shiver"/>
    <m/>
    <x v="0"/>
    <m/>
  </r>
  <r>
    <s v="B2-4LLNJEY"/>
    <x v="1"/>
    <s v="US Industrial"/>
    <s v="EI DU PONT DE NEMOURS AND COMPANY"/>
    <s v="Blockchain MVP"/>
    <x v="1"/>
    <x v="1"/>
    <m/>
    <m/>
    <x v="0"/>
    <x v="4"/>
    <d v="2017-10-08T00:00:00"/>
    <s v="07/10/2017 02:27pm"/>
    <x v="1"/>
    <d v="2017-10-08T00:00:00"/>
    <n v="150000"/>
    <n v="0.15"/>
    <n v="12"/>
    <s v="08/02/2017 08:25am"/>
    <s v="Stretch"/>
    <x v="0"/>
    <s v="Cognitive Process Transformation"/>
    <m/>
    <s v="GARY (Gary) HARGRAVES"/>
    <m/>
    <x v="0"/>
    <m/>
  </r>
  <r>
    <s v="L8-78LNM0B"/>
    <x v="1"/>
    <s v="US Public"/>
    <s v="WASHINGTON STATE DEPARTMENT OF SOCIAL AND HEALTH SERVICES"/>
    <s v="DSHS - Blockchain POC (KW)"/>
    <x v="6"/>
    <x v="1"/>
    <m/>
    <m/>
    <x v="0"/>
    <x v="12"/>
    <d v="2017-12-15T00:00:00"/>
    <s v="04/24/2017 10:43pm"/>
    <x v="1"/>
    <d v="2018-01-08T00:00:00"/>
    <n v="150000"/>
    <n v="0.15"/>
    <n v="3"/>
    <s v="07/09/2017 07:47pm"/>
    <s v="Stretch"/>
    <x v="0"/>
    <s v="Cloud Application Innovation"/>
    <m/>
    <s v="THOMAS A. (Tom) MARUSKA"/>
    <s v="ISA-GovtPG30-SocialPrograms, ZBLKPOC:HW SP: Blockchain Proof of Concept"/>
    <x v="0"/>
    <m/>
  </r>
  <r>
    <s v="11-VEJWIQL"/>
    <x v="1"/>
    <s v="US Communica/CSI"/>
    <s v="MCKINSEY &amp; COMPANY, INC."/>
    <s v="BlockChain via Bluemix"/>
    <x v="5"/>
    <x v="1"/>
    <m/>
    <m/>
    <x v="0"/>
    <x v="10"/>
    <d v="2017-12-15T00:00:00"/>
    <s v="04/14/2017 04:37pm"/>
    <x v="1"/>
    <d v="2018-01-15T00:00:00"/>
    <n v="150000"/>
    <n v="0.15"/>
    <n v="12"/>
    <s v="04/20/2017 01:32am"/>
    <s v="Stretch"/>
    <x v="2"/>
    <s v="Infrastructure Services"/>
    <s v="6950-16G GTS MHAS Split for Commerce Managed Hosted"/>
    <s v="VANCE V. (VANCE) SKIDMORE"/>
    <s v="CLOUD1:All Cloud Sales other than to Cloud SPs"/>
    <x v="0"/>
    <m/>
  </r>
  <r>
    <s v="S3-L6QG835"/>
    <x v="1"/>
    <s v="US Finance Service"/>
    <s v="THE HANOVER AMERICAN INSURANCE COMPANY"/>
    <s v="Blockchain Garage Services"/>
    <x v="0"/>
    <x v="1"/>
    <m/>
    <m/>
    <x v="0"/>
    <x v="6"/>
    <d v="2017-11-30T00:00:00"/>
    <s v="01/16/2017 10:57am"/>
    <x v="2"/>
    <d v="2017-11-30T00:00:00"/>
    <n v="150000"/>
    <n v="0.15"/>
    <n v="1"/>
    <s v="07/06/2017 01:32am"/>
    <s v="Stretch"/>
    <x v="2"/>
    <s v="Infrastructure Services"/>
    <s v="6950-16G GTS MHAS Split for Commerce Managed Hosted"/>
    <s v="Wendy P. (Wendy) Simoncelli"/>
    <s v="ZBLKPOC:HW SP: Blockchain Proof of Concept"/>
    <x v="0"/>
    <m/>
  </r>
  <r>
    <s v="53-DSZOGSG"/>
    <x v="2"/>
    <s v="ASEAN"/>
    <s v="TOKIO MARINE LIFE INSURANCE MALAYSIA BHD."/>
    <s v="HSBN Blockchain on LinuxONE"/>
    <x v="0"/>
    <x v="1"/>
    <m/>
    <m/>
    <x v="1"/>
    <x v="6"/>
    <d v="2017-09-20T00:00:00"/>
    <s v="03/20/2017 10:35pm"/>
    <x v="1"/>
    <d v="2017-12-20T00:00:00"/>
    <n v="150000"/>
    <n v="0.15"/>
    <n v="1"/>
    <s v="03/23/2017 02:32am"/>
    <s v="Stretch"/>
    <x v="4"/>
    <s v="IBM Z"/>
    <s v="IBM LinuxONE Rockhopper"/>
    <s v="JING YI (Jing Yi) CHAN"/>
    <s v="BLKHSBN:HW SP: Blockchain High Sec Bus Netwk Blmix"/>
    <x v="0"/>
    <m/>
  </r>
  <r>
    <s v="ET-GIGEKVH"/>
    <x v="2"/>
    <s v="ASEAN"/>
    <s v="BANK OF THAILAND"/>
    <s v="LinuxONE for Blockchain"/>
    <x v="0"/>
    <x v="1"/>
    <m/>
    <m/>
    <x v="0"/>
    <x v="0"/>
    <d v="2017-12-31T00:00:00"/>
    <s v="03/28/2017 09:35am"/>
    <x v="1"/>
    <d v="2017-12-31T00:00:00"/>
    <n v="150000"/>
    <n v="0.15"/>
    <n v="1"/>
    <s v="03/30/2017 01:32am"/>
    <s v="NIR"/>
    <x v="4"/>
    <s v="IBM Z"/>
    <s v="IBM LinuxONE Rockhopper"/>
    <s v="BHUSARUN (Bhusarun) SETHANANDHA"/>
    <m/>
    <x v="0"/>
    <m/>
  </r>
  <r>
    <s v="IG-TAGDLGN"/>
    <x v="2"/>
    <s v="ASEAN"/>
    <s v="BANK ISLAM BRUNEI DARUSSALAM BERHAD"/>
    <s v="Blockchain POC for BIBD Digital Banking Group"/>
    <x v="0"/>
    <x v="1"/>
    <m/>
    <m/>
    <x v="0"/>
    <x v="0"/>
    <d v="2017-11-30T00:00:00"/>
    <s v="03/08/2017 09:40pm"/>
    <x v="1"/>
    <d v="2017-11-30T00:00:00"/>
    <n v="150000"/>
    <n v="0.15"/>
    <n v="1"/>
    <s v="03/09/2017 01:32am"/>
    <s v="Stretch"/>
    <x v="4"/>
    <s v="IBM Z"/>
    <s v="IBM LinuxONE Rockhopper"/>
    <s v="JING YI (Jing Yi) CHAN"/>
    <s v="ZBLKPOC:HW SP: Blockchain Proof of Concept"/>
    <x v="0"/>
    <m/>
  </r>
  <r>
    <s v="4S-XNJV2Z7"/>
    <x v="2"/>
    <s v="ASEAN"/>
    <s v="SILVERLAKE SYSTEM SDN BHD"/>
    <s v="IBM Blockchain for Trade Finance Solution"/>
    <x v="5"/>
    <x v="1"/>
    <m/>
    <m/>
    <x v="0"/>
    <x v="10"/>
    <d v="2017-12-20T00:00:00"/>
    <s v="04/07/2017 03:32am"/>
    <x v="2"/>
    <d v="2017-12-20T00:00:00"/>
    <n v="150000"/>
    <n v="0.15"/>
    <n v="1"/>
    <s v="07/20/2017 01:32am"/>
    <s v="Stretch"/>
    <x v="4"/>
    <s v="IBM Z"/>
    <s v="IBM LinuxONE Rockhopper"/>
    <s v="Shuen Kwong (SHUEN KWONG) Leong"/>
    <s v="BLKHSBN:HW SP: Blockchain High Sec Bus Netwk Blmix"/>
    <x v="0"/>
    <m/>
  </r>
  <r>
    <s v="02-YEC4T6Q"/>
    <x v="6"/>
    <s v="GCG"/>
    <s v="JIANGXI BANK CO.,LTD"/>
    <s v="Jiang Xi Bank Blockchain project"/>
    <x v="0"/>
    <x v="1"/>
    <m/>
    <m/>
    <x v="0"/>
    <x v="0"/>
    <d v="2017-11-30T00:00:00"/>
    <s v="05/10/2017 10:41am"/>
    <x v="2"/>
    <d v="2017-11-30T00:00:00"/>
    <n v="150000"/>
    <n v="0.15"/>
    <n v="1"/>
    <s v="08/03/2017 01:33am"/>
    <s v="Stretch"/>
    <x v="4"/>
    <s v="IBM Z"/>
    <s v="IBM LinuxONE Rockhopper"/>
    <s v="Ke (Ke) Xu"/>
    <s v="ZBLKPOC:HW SP: Blockchain Proof of Concept"/>
    <x v="0"/>
    <m/>
  </r>
  <r>
    <s v="OL-L7T829N"/>
    <x v="0"/>
    <s v="CEE"/>
    <s v="KRAJOWY DEPOZYT PAPIEROW WARTOSCIOWYCH S. A."/>
    <s v="Blockchain"/>
    <x v="0"/>
    <x v="1"/>
    <m/>
    <m/>
    <x v="1"/>
    <x v="0"/>
    <d v="2017-09-22T00:00:00"/>
    <s v="11/18/2016 11:25am"/>
    <x v="0"/>
    <d v="2017-09-22T00:00:00"/>
    <n v="150000"/>
    <n v="0.15"/>
    <n v="1"/>
    <s v="07/27/2017 01:32am"/>
    <s v="Stretch"/>
    <x v="4"/>
    <s v="Power System i/p"/>
    <s v="Power 7R1 Linux"/>
    <s v="JAN A. (JAN) DABKOWSKI"/>
    <s v="ZBLKPOC:HW SP: Blockchain Proof of Concept"/>
    <x v="0"/>
    <m/>
  </r>
  <r>
    <s v="01-WKIY7VF"/>
    <x v="2"/>
    <s v="ASEAN"/>
    <s v="ZUELLIG PHARMA PTE. LTD."/>
    <s v="Blockchain"/>
    <x v="6"/>
    <x v="1"/>
    <m/>
    <m/>
    <x v="1"/>
    <x v="11"/>
    <d v="2017-09-17T00:00:00"/>
    <s v="06/19/2017 01:57am"/>
    <x v="2"/>
    <d v="2017-10-26T00:00:00"/>
    <n v="150000"/>
    <n v="0.15"/>
    <n v="12"/>
    <s v="08/03/2017 01:32am"/>
    <s v="Stretch"/>
    <x v="5"/>
    <s v="Industry Platform"/>
    <s v="High Security Business Network"/>
    <s v="JOLENE FONG MENG (Jolene Fong Meng) SIM"/>
    <s v="NONE:No code/solution involved"/>
    <x v="0"/>
    <m/>
  </r>
  <r>
    <s v="JF-T9KQN8X"/>
    <x v="2"/>
    <s v="ASEAN"/>
    <s v="FPG INSURANCE CO., INC"/>
    <s v="Blockchain"/>
    <x v="0"/>
    <x v="1"/>
    <m/>
    <m/>
    <x v="0"/>
    <x v="6"/>
    <d v="2017-12-31T00:00:00"/>
    <s v="03/30/2017 09:39pm"/>
    <x v="2"/>
    <d v="2017-12-31T00:00:00"/>
    <n v="150000"/>
    <n v="0.15"/>
    <n v="12"/>
    <s v="07/20/2017 01:32am"/>
    <s v="Key stretch"/>
    <x v="5"/>
    <s v="Industry Platform"/>
    <s v="High Security Business Network"/>
    <s v="Martin Luis I. (Martin Luis) Lopez-Vito"/>
    <s v="NONE:No code/solution involved"/>
    <x v="0"/>
    <m/>
  </r>
  <r>
    <s v="K4-Q0OYQH6"/>
    <x v="1"/>
    <s v="US Finance Service"/>
    <s v="AMERICAN EXPRESS TRAVEL RELATED SERVICES COMPANY, INC."/>
    <s v="High Security Blockchain Network"/>
    <x v="0"/>
    <x v="1"/>
    <m/>
    <m/>
    <x v="0"/>
    <x v="0"/>
    <d v="2017-11-01T00:00:00"/>
    <s v="03/30/2017 08:04pm"/>
    <x v="2"/>
    <d v="2017-11-01T00:00:00"/>
    <n v="150000"/>
    <n v="0.15"/>
    <n v="12"/>
    <s v="07/06/2017 01:32am"/>
    <s v="NIR"/>
    <x v="5"/>
    <s v="Industry Platform"/>
    <s v="IBM Support for Hyperledger Fabric"/>
    <s v="Kristin L. (Kristin) Anderson"/>
    <s v="ZBLKLOCL:HW SP: zSystems Blockchain Local/On Prem."/>
    <x v="0"/>
    <m/>
  </r>
  <r>
    <s v="U2-KFYTI3U"/>
    <x v="0"/>
    <s v="UKI"/>
    <s v="BP OIL INTERNATIONAL LTD"/>
    <s v="Blockchain - re imagine business networks"/>
    <x v="1"/>
    <x v="1"/>
    <m/>
    <m/>
    <x v="0"/>
    <x v="4"/>
    <d v="2017-12-29T00:00:00"/>
    <s v="07/24/2017 04:52pm"/>
    <x v="1"/>
    <d v="2017-12-29T00:00:00"/>
    <n v="150000"/>
    <n v="0.15"/>
    <n v="12"/>
    <s v="07/27/2017 01:32am"/>
    <s v="Stretch"/>
    <x v="5"/>
    <s v="Industry Platform"/>
    <m/>
    <s v="Hattie (HATTIE) Lister"/>
    <s v="BLKHSBN:HW SP: Blockchain High Sec Bus Netwk Blmix"/>
    <x v="0"/>
    <m/>
  </r>
  <r>
    <s v="WU-YHCS4UR"/>
    <x v="1"/>
    <s v="US Distribution"/>
    <s v="PERDUE FARMS INCORPORATED"/>
    <s v="Blockchain for Perdue"/>
    <x v="2"/>
    <x v="1"/>
    <m/>
    <m/>
    <x v="1"/>
    <x v="3"/>
    <d v="2017-09-15T00:00:00"/>
    <s v="03/30/2017 09:36am"/>
    <x v="1"/>
    <d v="2017-09-30T00:00:00"/>
    <n v="150000"/>
    <n v="0.15"/>
    <n v="12"/>
    <s v="04/06/2017 01:33am"/>
    <s v="Stretch"/>
    <x v="5"/>
    <s v="Industry Platform"/>
    <m/>
    <s v="JESSICA L. (JESSICA) HINKLE"/>
    <m/>
    <x v="0"/>
    <m/>
  </r>
  <r>
    <s v="6S-T7R63DJ"/>
    <x v="1"/>
    <s v="US Finance Service"/>
    <s v="CRAWFORD &amp; COMPANY"/>
    <s v="Blockchain Initiative / PoC"/>
    <x v="0"/>
    <x v="1"/>
    <m/>
    <m/>
    <x v="0"/>
    <x v="6"/>
    <d v="2017-10-31T00:00:00"/>
    <s v="07/13/2017 11:51am"/>
    <x v="1"/>
    <d v="2017-10-31T00:00:00"/>
    <n v="150000"/>
    <n v="0.15"/>
    <n v="12"/>
    <s v="07/20/2017 01:32am"/>
    <s v="NIR"/>
    <x v="5"/>
    <s v="Industry Platform"/>
    <m/>
    <s v="Ryan L. (Ryan) Boudreau"/>
    <m/>
    <x v="0"/>
    <m/>
  </r>
  <r>
    <s v="Z5-LSVMWES"/>
    <x v="1"/>
    <s v="US Industrial"/>
    <s v="EXXONMOBIL GLOBAL SERVICES COMPANY"/>
    <s v="Blockchain - Hydrocarbon Accounting"/>
    <x v="1"/>
    <x v="1"/>
    <m/>
    <m/>
    <x v="1"/>
    <x v="4"/>
    <d v="2017-08-13T00:00:00"/>
    <s v="05/15/2017 12:14pm"/>
    <x v="1"/>
    <d v="2017-08-13T00:00:00"/>
    <n v="150000"/>
    <n v="0.15"/>
    <n v="12"/>
    <s v="05/18/2017 01:31am"/>
    <s v="Stretch"/>
    <x v="5"/>
    <s v="Industry Platform"/>
    <m/>
    <s v="JENNIFER M. (Jennifer) BLAIR"/>
    <s v="BLKHSBN:HW SP: Blockchain High Sec Bus Netwk Blmix, DEVCNAPP:CLD&amp;COG: Develop cloud native apps"/>
    <x v="0"/>
    <m/>
  </r>
  <r>
    <s v="B5-RAREA69"/>
    <x v="1"/>
    <s v="US Public"/>
    <s v="TEXAS DEPARTMENT OF TRANSPORTATION"/>
    <s v="Blockchain at Texas Dept of Transportation"/>
    <x v="6"/>
    <x v="1"/>
    <m/>
    <m/>
    <x v="0"/>
    <x v="12"/>
    <d v="2017-12-29T00:00:00"/>
    <s v="07/21/2017 11:50am"/>
    <x v="1"/>
    <d v="2017-12-29T00:00:00"/>
    <n v="150000"/>
    <n v="0.15"/>
    <n v="12"/>
    <s v="07/27/2017 01:32am"/>
    <s v="NIR"/>
    <x v="5"/>
    <s v="Industry Platform"/>
    <m/>
    <s v="ERIC B. (Eric) FAHRENKOPF"/>
    <s v="BLKHSBN:HW SP: Blockchain High Sec Bus Netwk Blmix"/>
    <x v="0"/>
    <m/>
  </r>
  <r>
    <s v="ZV-SNAOK0R"/>
    <x v="0"/>
    <s v="BeNeLux"/>
    <s v="DATA WITHHELD"/>
    <s v="DATA WITHHELD"/>
    <x v="7"/>
    <x v="1"/>
    <m/>
    <m/>
    <x v="0"/>
    <x v="13"/>
    <d v="2017-11-15T00:00:00"/>
    <s v="01/09/2017 04:14pm"/>
    <x v="1"/>
    <d v="2017-11-15T00:00:00"/>
    <n v="150000"/>
    <n v="0.15"/>
    <n v="12"/>
    <s v="05/29/2017 12:45pm"/>
    <s v="Stretch"/>
    <x v="1"/>
    <s v="Platform &amp; Industry Solutions"/>
    <s v="IoT for Connected Products on Cloud"/>
    <s v="M. A. (Michael) Nees"/>
    <s v="ISA-ElecIS06PRDI-ProdSvcsInnov, WATIOT:Support for Growth Initiative"/>
    <x v="0"/>
    <m/>
  </r>
  <r>
    <s v="49-CFLPM9Y"/>
    <x v="3"/>
    <s v="Brazil"/>
    <s v="OPERADOR NACIONAL DO SISTEMA ELETRICO ONS"/>
    <s v="BlockChain para Contratos"/>
    <x v="3"/>
    <x v="1"/>
    <m/>
    <m/>
    <x v="0"/>
    <x v="8"/>
    <d v="2017-10-31T00:00:00"/>
    <s v="05/31/2017 09:06am"/>
    <x v="1"/>
    <d v="2017-10-31T00:00:00"/>
    <n v="149467"/>
    <n v="0.14946699999999999"/>
    <n v="12"/>
    <s v="07/09/2017 06:32pm"/>
    <s v="NIR"/>
    <x v="3"/>
    <s v="Cloud Developer Service"/>
    <m/>
    <s v="Marcus Jose Marques (MARCUS JOSE) Branquinho"/>
    <m/>
    <x v="0"/>
    <m/>
  </r>
  <r>
    <s v="BM-S6WZR7B"/>
    <x v="3"/>
    <s v="Brazil"/>
    <s v="PERDIGAO AGROINDUSTRIAL S/A"/>
    <s v="Blockchain"/>
    <x v="2"/>
    <x v="1"/>
    <m/>
    <m/>
    <x v="0"/>
    <x v="3"/>
    <d v="2017-11-30T00:00:00"/>
    <s v="04/03/2017 07:48am"/>
    <x v="0"/>
    <d v="2017-11-30T00:00:00"/>
    <n v="149466"/>
    <n v="0.14946599999999999"/>
    <n v="12"/>
    <s v="07/27/2017 01:32am"/>
    <s v="NIR"/>
    <x v="5"/>
    <s v="Industry Platform"/>
    <s v="High Security Business Network"/>
    <s v="LUIZ GUSTAVO (LUIZ GUSTAVO) DA SILVA FERREIRA"/>
    <s v="WATSNIOT:Embedded: Watson Internet of Things - Co, ZBLKPOC:HW SP: Blockchain Proof of Concept"/>
    <x v="0"/>
    <m/>
  </r>
  <r>
    <s v="HX-5SY83FV"/>
    <x v="2"/>
    <s v="ANZ"/>
    <s v="LEND LEASE"/>
    <s v="BlockChain for LL Finance"/>
    <x v="1"/>
    <x v="1"/>
    <m/>
    <m/>
    <x v="0"/>
    <x v="2"/>
    <d v="2017-12-22T00:00:00"/>
    <s v="11/17/2016 06:52pm"/>
    <x v="2"/>
    <d v="2017-12-22T00:00:00"/>
    <n v="148800"/>
    <n v="0.14879999999999999"/>
    <n v="12"/>
    <s v="08/03/2017 01:32am"/>
    <s v="Stretch"/>
    <x v="3"/>
    <s v="Cloud Developer Service"/>
    <s v="Bluemix Public Subscription"/>
    <s v="JASON A. (Jason) ARNOLD-AULAND"/>
    <s v="ISA-999-NoSolutionSold"/>
    <x v="0"/>
    <m/>
  </r>
  <r>
    <s v="OG-06R8FG4"/>
    <x v="6"/>
    <s v="GCG"/>
    <s v="Shanghai Fosun High Technology (Group) Co., Ltd."/>
    <s v="block chain"/>
    <x v="6"/>
    <x v="1"/>
    <m/>
    <m/>
    <x v="0"/>
    <x v="11"/>
    <d v="2017-12-15T00:00:00"/>
    <s v="03/15/2017 12:17pm"/>
    <x v="0"/>
    <d v="2017-12-15T00:00:00"/>
    <n v="146876"/>
    <n v="0.14687600000000001"/>
    <n v="12"/>
    <s v="07/22/2017 11:51am"/>
    <s v="Key stretch"/>
    <x v="0"/>
    <s v="Cognitive Process Transformation"/>
    <s v="CBDS - Smarter Process"/>
    <s v="YONG (YONG) PAN"/>
    <s v="BLKHSBN:HW SP: Blockchain High Sec Bus Netwk Blmix"/>
    <x v="0"/>
    <m/>
  </r>
  <r>
    <s v="PL-WMTE1T7"/>
    <x v="6"/>
    <s v="GCG"/>
    <s v="INDUSTRIAL BANK"/>
    <s v="CIB BCC Blockchain"/>
    <x v="0"/>
    <x v="1"/>
    <m/>
    <m/>
    <x v="0"/>
    <x v="0"/>
    <d v="2017-11-30T00:00:00"/>
    <s v="04/22/2016 01:12am"/>
    <x v="1"/>
    <d v="2017-11-30T00:00:00"/>
    <n v="146876"/>
    <n v="0.14687600000000001"/>
    <n v="3"/>
    <s v="07/22/2017 12:03pm"/>
    <s v="Stretch"/>
    <x v="0"/>
    <s v="Cognitive Process Transformation"/>
    <s v="CPR: Blockchain Consulting"/>
    <s v="SONG (SONG) CHEN"/>
    <s v="ZBLKPOC:HW SP: Blockchain Proof of Concept"/>
    <x v="0"/>
    <m/>
  </r>
  <r>
    <s v="LQ-Q62YNZO"/>
    <x v="6"/>
    <s v="GCG"/>
    <s v="BANK OF NINGBO CO., LTD"/>
    <s v="Block chain"/>
    <x v="0"/>
    <x v="1"/>
    <m/>
    <m/>
    <x v="1"/>
    <x v="0"/>
    <d v="2017-09-30T00:00:00"/>
    <s v="02/07/2017 03:25am"/>
    <x v="2"/>
    <d v="2017-09-30T00:00:00"/>
    <n v="146875"/>
    <n v="0.14687500000000001"/>
    <n v="12"/>
    <s v="07/22/2017 11:42am"/>
    <s v="Stretch"/>
    <x v="2"/>
    <s v="Technology Support Services"/>
    <s v="6950-14R IBM Lifecycle Maintenance"/>
    <s v="BIN HUA (BIN HUA) LUO"/>
    <s v="ISA-999-NoSolutionSold"/>
    <x v="0"/>
    <m/>
  </r>
  <r>
    <s v="MI-A6UY11L"/>
    <x v="6"/>
    <s v="GCG"/>
    <s v="TAIZHOU TAILONG CITY CREDIT COOPERATION"/>
    <s v="泰隆银行block chain_x000a_4WALL"/>
    <x v="0"/>
    <x v="1"/>
    <m/>
    <m/>
    <x v="1"/>
    <x v="0"/>
    <d v="2017-09-26T00:00:00"/>
    <s v="02/07/2017 03:09am"/>
    <x v="2"/>
    <d v="2017-09-30T00:00:00"/>
    <n v="146875"/>
    <n v="0.14687500000000001"/>
    <n v="12"/>
    <s v="08/03/2017 01:32am"/>
    <s v="Stretch"/>
    <x v="2"/>
    <s v="Technology Support Services"/>
    <s v="6950-15C IBM Integrated Support Services"/>
    <s v="Zhong Wei (Zhong Wei) Zhang"/>
    <s v="IGSPN:Procurement NONE - No 3rd Party Supplier"/>
    <x v="0"/>
    <m/>
  </r>
  <r>
    <s v="CP-32WS1PR"/>
    <x v="6"/>
    <s v="GCG"/>
    <s v="BANK OF TAIWAN"/>
    <s v="Blockchain Cross-bank gold account transfer"/>
    <x v="0"/>
    <x v="1"/>
    <m/>
    <m/>
    <x v="0"/>
    <x v="0"/>
    <d v="2017-11-30T00:00:00"/>
    <s v="05/17/2016 11:43pm"/>
    <x v="1"/>
    <d v="2017-11-30T00:00:00"/>
    <n v="146070"/>
    <n v="0.14607000000000001"/>
    <n v="4"/>
    <s v="08/03/2017 01:32am"/>
    <s v="NIR"/>
    <x v="0"/>
    <s v="Cognitive Process Transformation"/>
    <s v="CBDS: Watson IoT - Building &amp; Asset Optimization"/>
    <s v="Renee (Renee) Chao"/>
    <s v="ASASERVC:Cloud Business Solution (CBS), ISA-BankFMFS03AGIL-E2EDigit, ISA-BankFS08-Blockchain, VDPCand:Value Driven Proposal Candidate, VDPCnfm:Value Driven Proposal Confirm"/>
    <x v="0"/>
    <m/>
  </r>
  <r>
    <s v="CB-61R9AR1"/>
    <x v="3"/>
    <s v="Brazil"/>
    <s v="ATLANTIC SOLUTIONS INFORMATICA LTDA EPP"/>
    <s v="Blockchain"/>
    <x v="5"/>
    <x v="1"/>
    <m/>
    <m/>
    <x v="0"/>
    <x v="10"/>
    <d v="2017-12-29T00:00:00"/>
    <s v="03/31/2017 12:39pm"/>
    <x v="1"/>
    <d v="2017-12-29T00:00:00"/>
    <n v="145821"/>
    <n v="0.14582100000000001"/>
    <n v="12"/>
    <s v="06/17/2017 01:38pm"/>
    <s v="NIR"/>
    <x v="5"/>
    <s v="Industry Platform"/>
    <m/>
    <s v="MAURO (MAURO) CECCHIN"/>
    <m/>
    <x v="0"/>
    <m/>
  </r>
  <r>
    <s v="QL-BYMDKXK"/>
    <x v="6"/>
    <s v="GCG"/>
    <s v="Beijing neng lian zhong he Science                                    "/>
    <s v="POC第一阶段A,B,C系统的设计及开发"/>
    <x v="6"/>
    <x v="1"/>
    <m/>
    <m/>
    <x v="1"/>
    <x v="12"/>
    <d v="2017-09-29T00:00:00"/>
    <d v="2016-08-23T00:00:00"/>
    <x v="6"/>
    <d v="2017-09-29T00:00:00"/>
    <n v="145490"/>
    <n v="0.14548999999999998"/>
    <n v="12"/>
    <d v="2017-08-02T00:00:00"/>
    <s v="Stretch"/>
    <x v="0"/>
    <s v="Cog Process Trnsfmtn"/>
    <s v="CPR: Blockchain Consulting"/>
    <s v="SUN, LEI"/>
    <m/>
    <x v="0"/>
    <m/>
  </r>
  <r>
    <s v="OE-WAMQ6SA"/>
    <x v="1"/>
    <s v="US Finance Service"/>
    <s v="THE NORTHERN TRUST COMPANY                                            "/>
    <s v="PE Blockchain - Post MVP support - PCR 1"/>
    <x v="0"/>
    <x v="1"/>
    <m/>
    <m/>
    <x v="3"/>
    <x v="0"/>
    <d v="2017-03-10T00:00:00"/>
    <d v="2017-02-23T00:00:00"/>
    <x v="6"/>
    <d v="2017-03-10T00:00:00"/>
    <n v="144540"/>
    <n v="0.14454"/>
    <n v="2"/>
    <d v="2017-03-12T00:00:00"/>
    <s v="Won"/>
    <x v="0"/>
    <s v="Cog Process Trnsfmtn"/>
    <s v="CPR: Blockchain Consulting"/>
    <s v="Jordan, Heather E (Heather E.)"/>
    <s v=", EMBCLOUD"/>
    <x v="0"/>
    <m/>
  </r>
  <r>
    <s v="WE-MZCIOTC"/>
    <x v="5"/>
    <s v="Japan"/>
    <s v="MAZDA H/Q S/I KENSA-7"/>
    <s v="MDI Blockchain PoC"/>
    <x v="1"/>
    <x v="1"/>
    <m/>
    <m/>
    <x v="0"/>
    <x v="1"/>
    <d v="2017-10-31T00:00:00"/>
    <s v="06/21/2017 02:05am"/>
    <x v="2"/>
    <d v="2017-10-31T00:00:00"/>
    <n v="142857"/>
    <n v="0.14285699999999998"/>
    <n v="4"/>
    <s v="06/29/2017 01:32am"/>
    <s v="Stretch"/>
    <x v="3"/>
    <s v="Cloud Developer Service"/>
    <s v="IBM Bluemix Garage - MVP"/>
    <s v="Tatsumi (TATSUMI) Matsumoto"/>
    <s v="ISA-IPIS62PEXS-ProjExecSvcs, USESaaS:CLD&amp;COG: Use and integrate SaaS apps"/>
    <x v="0"/>
    <m/>
  </r>
  <r>
    <s v="B5-BS9A9LJ"/>
    <x v="5"/>
    <s v="Japan"/>
    <s v="YAMAGUCHI FINANCIAL GROUP, INC."/>
    <s v="YMFG BlockChain PoC"/>
    <x v="0"/>
    <x v="1"/>
    <m/>
    <m/>
    <x v="0"/>
    <x v="0"/>
    <d v="2017-12-29T00:00:00"/>
    <s v="09/27/2016 09:45pm"/>
    <x v="0"/>
    <d v="2017-12-29T00:00:00"/>
    <n v="142857"/>
    <n v="0.14285699999999998"/>
    <n v="12"/>
    <s v="06/29/2017 01:32am"/>
    <s v="NIR"/>
    <x v="3"/>
    <s v="Lab Services"/>
    <s v="Software Services - Bluemix Garage"/>
    <s v="Hiroaki (HIROAKI) Omata"/>
    <s v="ASASERVC:Cloud Business Solution (CBS), ISA-BankFMFS03CST-CoreBankMod"/>
    <x v="0"/>
    <m/>
  </r>
  <r>
    <s v="AS-GAOPEXN"/>
    <x v="5"/>
    <s v="Japan"/>
    <s v="JCB CO.,LTD."/>
    <s v="Blockchain技術検証支援#2 B/C Garage"/>
    <x v="0"/>
    <x v="1"/>
    <m/>
    <m/>
    <x v="1"/>
    <x v="0"/>
    <d v="2017-09-29T00:00:00"/>
    <s v="06/29/2016 04:07am"/>
    <x v="4"/>
    <d v="2017-09-29T00:00:00"/>
    <n v="142857"/>
    <n v="0.14285699999999998"/>
    <n v="3"/>
    <s v="02/19/2017 03:06am"/>
    <s v="NIR"/>
    <x v="3"/>
    <s v="Cloud Developer Service"/>
    <m/>
    <s v="Hiroshi (HIROSHI) Abe"/>
    <s v="BLUEMIXX:GBS Bluemix Custom Application Services"/>
    <x v="0"/>
    <m/>
  </r>
  <r>
    <s v="ON-3H9KF6E"/>
    <x v="5"/>
    <s v="Japan"/>
    <s v="AUCNET"/>
    <s v="Block Chain"/>
    <x v="2"/>
    <x v="1"/>
    <m/>
    <m/>
    <x v="1"/>
    <x v="3"/>
    <d v="2017-09-29T00:00:00"/>
    <s v="03/21/2017 05:31am"/>
    <x v="2"/>
    <d v="2017-09-29T00:00:00"/>
    <n v="142857"/>
    <n v="0.14285699999999998"/>
    <n v="12"/>
    <s v="04/14/2017 08:47am"/>
    <s v="Stretch"/>
    <x v="0"/>
    <s v="Cognitive Process Transformation"/>
    <s v="CPR: Blockchain Consulting"/>
    <s v="Shinji (SHINJI) Suzuki"/>
    <s v="ISA-999-NoSolutionSold"/>
    <x v="0"/>
    <m/>
  </r>
  <r>
    <s v="WE-MZCIOTC"/>
    <x v="5"/>
    <s v="Japan"/>
    <s v="MAZDA H/Q S/I KENSA-7"/>
    <s v="MDI Blockchain PoC"/>
    <x v="1"/>
    <x v="1"/>
    <m/>
    <m/>
    <x v="0"/>
    <x v="1"/>
    <d v="2017-10-31T00:00:00"/>
    <s v="06/21/2017 02:05am"/>
    <x v="2"/>
    <d v="2017-10-31T00:00:00"/>
    <n v="142857"/>
    <n v="0.14285699999999998"/>
    <n v="4"/>
    <s v="07/06/2017 03:31am"/>
    <s v="Key stretch"/>
    <x v="0"/>
    <s v="Cognitive Process Transformation"/>
    <s v="CPR: Blockchain Consulting"/>
    <s v="Tatsumi (TATSUMI) Matsumoto"/>
    <s v="ISA-IPIS62PEXS-ProjExecSvcs, USESaaS:CLD&amp;COG: Use and integrate SaaS apps"/>
    <x v="0"/>
    <m/>
  </r>
  <r>
    <s v="MJ-IA8RTEI"/>
    <x v="5"/>
    <s v="Japan"/>
    <s v="CANON MARKETING JAPAN INC."/>
    <s v="CSA案件 CMJ契約管理 Block Chain PoC"/>
    <x v="1"/>
    <x v="1"/>
    <m/>
    <m/>
    <x v="0"/>
    <x v="5"/>
    <d v="2017-12-22T00:00:00"/>
    <s v="07/26/2017 11:45pm"/>
    <x v="1"/>
    <d v="2017-12-22T00:00:00"/>
    <n v="142857"/>
    <n v="0.14285699999999998"/>
    <n v="2"/>
    <s v="07/27/2017 01:32am"/>
    <s v="NIR"/>
    <x v="0"/>
    <s v="iX Growth Platform"/>
    <s v="DSI - DS: Talent Reinvention Strategy Consulting"/>
    <s v="Sawako (SAWAKO) Shirahama"/>
    <m/>
    <x v="0"/>
    <m/>
  </r>
  <r>
    <s v="BR-UT3GFP7"/>
    <x v="5"/>
    <s v="Japan"/>
    <s v="MS&amp;ADINSGROUPHOLDINGS"/>
    <s v="【DDR-Systems HW】　Blockchain検討"/>
    <x v="0"/>
    <x v="1"/>
    <m/>
    <m/>
    <x v="0"/>
    <x v="6"/>
    <d v="2017-12-29T00:00:00"/>
    <s v="11/08/2016 09:03pm"/>
    <x v="2"/>
    <d v="2017-12-29T00:00:00"/>
    <n v="142857"/>
    <n v="0.14285699999999998"/>
    <n v="1"/>
    <s v="07/13/2017 01:32am"/>
    <s v="Stretch"/>
    <x v="4"/>
    <s v="IBM Z"/>
    <s v="IBM Z z13s"/>
    <s v="Hideomi (HIDEOMI) Ezumi"/>
    <s v="BLKHSBN:HW SP: Blockchain High Sec Bus Netwk Blmix, ZBLKLOCL:HW SP: zSystems Blockchain Local/On Prem."/>
    <x v="0"/>
    <m/>
  </r>
  <r>
    <s v="IX-SGOJ2LS"/>
    <x v="0"/>
    <s v="DACH"/>
    <s v="DB Systel GmbH TFB2 (Buchhaltung)"/>
    <s v="Smart ICT / Order 3 Q2 2017 / Blockchain K. Schwartz"/>
    <x v="2"/>
    <x v="1"/>
    <m/>
    <m/>
    <x v="2"/>
    <x v="7"/>
    <d v="2017-04-28T00:00:00"/>
    <s v="04/20/2017 06:33am"/>
    <x v="6"/>
    <d v="2017-05-01T00:00:00"/>
    <n v="142400"/>
    <n v="0.1424"/>
    <n v="8"/>
    <s v="07/10/2017 08:51am"/>
    <s v="Won"/>
    <x v="0"/>
    <s v="Cloud Application Innovation"/>
    <s v="CAI Digital Operations - AMS"/>
    <s v="DATA WITHHELD"/>
    <s v="ISA-T&amp;TDS25-LegacyTransf&amp;Cloud"/>
    <x v="0"/>
    <m/>
  </r>
  <r>
    <s v="D1-168ZTS1"/>
    <x v="2"/>
    <s v="Korea"/>
    <s v="KOSCOM CORP."/>
    <s v="Blockchain Platform Development and Testbed Design"/>
    <x v="0"/>
    <x v="1"/>
    <m/>
    <m/>
    <x v="2"/>
    <x v="0"/>
    <d v="2017-05-10T00:00:00"/>
    <s v="05/26/2016 09:15pm"/>
    <x v="7"/>
    <d v="2017-05-12T00:00:00"/>
    <n v="140000"/>
    <n v="0.13999999999999999"/>
    <n v="12"/>
    <s v="05/25/2017 01:32am"/>
    <s v="Won"/>
    <x v="0"/>
    <s v="Cognitive Process Transformation"/>
    <s v="CPR: Blockchain Consulting"/>
    <s v="SANG WOOK (Sang Wook) LIM"/>
    <s v="ISA-BankFS14-FrntOfficeTransf, ZBLKPOC:HW SP: Blockchain Proof of Concept"/>
    <x v="0"/>
    <m/>
  </r>
  <r>
    <s v="BT-H4UR40V"/>
    <x v="1"/>
    <s v="US Public"/>
    <s v="AETNA LIFE &amp; CASUALTY"/>
    <s v="Blockchain for NextGen Authentication"/>
    <x v="0"/>
    <x v="0"/>
    <s v="India"/>
    <s v="Initial Discussions, Confirmed by Anuj the opportunity is a place holder as of now."/>
    <x v="1"/>
    <x v="6"/>
    <d v="2017-08-25T00:00:00"/>
    <s v="03/11/2017 07:15am"/>
    <x v="2"/>
    <d v="2017-08-25T00:00:00"/>
    <n v="139060"/>
    <n v="0.13905999999999999"/>
    <n v="4"/>
    <s v="05/04/2017 01:32am"/>
    <s v="Stretch"/>
    <x v="3"/>
    <s v="Cloud Developer Service"/>
    <s v="IBM Bluemix Garage - MVP"/>
    <s v="Charles (Tyler) Kelly"/>
    <s v="ISA-InsFS23OCEG-CustomerEng, USESaaS:CLD&amp;COG: Use and integrate SaaS apps"/>
    <x v="0"/>
    <m/>
  </r>
  <r>
    <s v="IX-LKXWRN0"/>
    <x v="0"/>
    <s v="UKI"/>
    <s v="SALFORD ROYAL NHS FOUNDATION TRUST"/>
    <s v="GM Connect Health and Social Care Partnership Blockchain PoC"/>
    <x v="6"/>
    <x v="1"/>
    <m/>
    <m/>
    <x v="0"/>
    <x v="11"/>
    <d v="2017-11-07T00:00:00"/>
    <s v="03/06/2017 01:23pm"/>
    <x v="5"/>
    <d v="2017-11-07T00:00:00"/>
    <n v="137950"/>
    <n v="0.13794999999999999"/>
    <n v="2"/>
    <s v="07/10/2017 09:02am"/>
    <s v="At Risk"/>
    <x v="0"/>
    <s v="Cognitive Process Transformation"/>
    <s v="CPR: Blockchain Consulting"/>
    <s v="Angus (ANGUS) Campbell"/>
    <s v="ISA-BankFMFS03-BackOfficeOps, ISA-HealthPH30-ConsumerSvcs, ZBLKPOC:HW SP: Blockchain Proof of Concept"/>
    <x v="0"/>
    <m/>
  </r>
  <r>
    <s v="D5-JL7RRO6"/>
    <x v="0"/>
    <s v="France"/>
    <s v="EURO INFORMATION"/>
    <s v="Design Thinking Blockchain - KYC"/>
    <x v="5"/>
    <x v="1"/>
    <m/>
    <m/>
    <x v="1"/>
    <x v="10"/>
    <d v="2017-07-31T00:00:00"/>
    <s v="07/03/2017 12:50pm"/>
    <x v="5"/>
    <d v="2017-09-15T00:00:00"/>
    <n v="136000"/>
    <n v="0.13599999999999998"/>
    <n v="2"/>
    <s v="07/16/2017 06:20pm"/>
    <s v="NIR"/>
    <x v="0"/>
    <s v="Cognitive Process Transformation"/>
    <s v="CPR: Blockchain Consulting"/>
    <s v="Javier (JAVIER) Vinuesa Cano"/>
    <s v="ISA-BankFMFS03AGIL-E2EDigit"/>
    <x v="0"/>
    <m/>
  </r>
  <r>
    <s v="MT-U7AWIU7"/>
    <x v="1"/>
    <s v="Canada"/>
    <s v="RBC"/>
    <s v="RBC Blockchain Project"/>
    <x v="0"/>
    <x v="1"/>
    <m/>
    <m/>
    <x v="0"/>
    <x v="0"/>
    <d v="2017-10-31T00:00:00"/>
    <s v="06/12/2017 12:20am"/>
    <x v="1"/>
    <d v="2017-10-31T00:00:00"/>
    <n v="133334"/>
    <n v="0.13333399999999998"/>
    <n v="12"/>
    <s v="06/21/2017 12:27pm"/>
    <s v="Stretch"/>
    <x v="0"/>
    <s v="Cognitive Process Transformation"/>
    <s v="CPR: Blockchain Consulting"/>
    <s v="Joseph (JOSEPH) Kim"/>
    <m/>
    <x v="0"/>
    <m/>
  </r>
  <r>
    <s v="VW-DUFI29G"/>
    <x v="1"/>
    <s v="Canada"/>
    <s v="AIR CANADA"/>
    <s v="Aircraft Maintenance, Usage and Safety – IoT and Blockchain"/>
    <x v="2"/>
    <x v="1"/>
    <m/>
    <m/>
    <x v="0"/>
    <x v="7"/>
    <d v="2017-12-15T00:00:00"/>
    <s v="05/09/2017 12:14am"/>
    <x v="1"/>
    <d v="2017-12-15T00:00:00"/>
    <n v="133334"/>
    <n v="0.13333399999999998"/>
    <n v="12"/>
    <s v="05/11/2017 01:32am"/>
    <s v="NIR"/>
    <x v="0"/>
    <s v="Cognitive Process Transformation"/>
    <s v="CPR: Blockchain Consulting"/>
    <s v="Rafek (RAFEK) Nicolas"/>
    <s v="ZBLKPOC:HW SP: Blockchain Proof of Concept"/>
    <x v="0"/>
    <m/>
  </r>
  <r>
    <s v="BF-0S6JJXW"/>
    <x v="1"/>
    <s v="Canada"/>
    <s v="AIR CANADA"/>
    <s v="Baggage Management IoT - Blockchain"/>
    <x v="2"/>
    <x v="1"/>
    <m/>
    <m/>
    <x v="0"/>
    <x v="7"/>
    <d v="2017-12-15T00:00:00"/>
    <s v="05/10/2017 09:39pm"/>
    <x v="1"/>
    <d v="2017-12-15T00:00:00"/>
    <n v="133334"/>
    <n v="0.13333399999999998"/>
    <n v="12"/>
    <s v="05/11/2017 01:32am"/>
    <s v="NIR"/>
    <x v="1"/>
    <s v="Platform &amp; Industry Solutions"/>
    <s v="IoT for Manufacturing"/>
    <s v="Rafek (RAFEK) Nicolas"/>
    <s v="DEVICES:CLD&amp;COG: Intelligent connected devices"/>
    <x v="0"/>
    <m/>
  </r>
  <r>
    <s v="J4-AS7SCO1"/>
    <x v="1"/>
    <s v="Canada"/>
    <s v="THE TORONTO-DOMINION BANK                                             "/>
    <s v="SecureKey Quick Start"/>
    <x v="0"/>
    <x v="1"/>
    <m/>
    <m/>
    <x v="1"/>
    <x v="0"/>
    <d v="2017-09-15T00:00:00"/>
    <d v="2017-05-30T00:00:00"/>
    <x v="1"/>
    <d v="2017-09-15T00:00:00"/>
    <n v="133333"/>
    <n v="0.13333300000000001"/>
    <n v="2"/>
    <d v="2017-07-05T00:00:00"/>
    <s v="NIR"/>
    <x v="0"/>
    <s v="Cog Process Trnsfmtn"/>
    <s v="CPR: Blockchain Consulting"/>
    <s v="Erickson, Paul (P.W.)"/>
    <m/>
    <x v="0"/>
    <m/>
  </r>
  <r>
    <s v="DG-99L16YU"/>
    <x v="1"/>
    <s v="US Finance Service"/>
    <s v="NORTHERN TRUST"/>
    <s v="PE Blockchain - Post MVP support - PCR 2"/>
    <x v="0"/>
    <x v="1"/>
    <m/>
    <m/>
    <x v="2"/>
    <x v="0"/>
    <d v="2017-04-28T00:00:00"/>
    <s v="04/21/2017 03:49pm"/>
    <x v="6"/>
    <d v="2017-04-28T00:00:00"/>
    <n v="131175"/>
    <n v="0.13117499999999999"/>
    <n v="12"/>
    <s v="05/04/2017 01:31am"/>
    <s v="Won"/>
    <x v="0"/>
    <s v="Cognitive Process Transformation"/>
    <s v="CPR: Blockchain Consulting"/>
    <s v="Brian C. (Brian) Anderson"/>
    <s v="EMBCLOUD:GBS Embedded Cloud, ISA-BankFMFS03AGIL-E2EDigit"/>
    <x v="0"/>
    <m/>
  </r>
  <r>
    <s v="P4-JS89AWB"/>
    <x v="1"/>
    <s v="US Finance Service"/>
    <s v="UNITED SERVICES AUTOMOBILE ASSOCIATION"/>
    <s v="USAA - Blockchain Garage"/>
    <x v="0"/>
    <x v="1"/>
    <m/>
    <m/>
    <x v="1"/>
    <x v="6"/>
    <d v="2017-08-10T00:00:00"/>
    <s v="06/24/2016 01:48pm"/>
    <x v="2"/>
    <d v="2017-08-10T00:00:00"/>
    <n v="130400"/>
    <n v="0.13039999999999999"/>
    <n v="1"/>
    <s v="07/20/2017 01:32am"/>
    <s v="At Risk"/>
    <x v="3"/>
    <s v="Lab Services"/>
    <s v="Software Services - Bluemix Garage"/>
    <s v="MORRIS R. (MORRIS) SELBY"/>
    <s v="CLOUD1:All Cloud Sales other than to Cloud SPs"/>
    <x v="0"/>
    <m/>
  </r>
  <r>
    <s v="31-Y3DCVXL"/>
    <x v="0"/>
    <s v="DACH"/>
    <s v="RSC Commercial Services GmbH &amp; Co. OHG"/>
    <s v="C&amp;A Blockchain and Quality Processes"/>
    <x v="2"/>
    <x v="1"/>
    <m/>
    <m/>
    <x v="0"/>
    <x v="3"/>
    <d v="2017-12-28T00:00:00"/>
    <s v="05/23/2017 05:58am"/>
    <x v="1"/>
    <d v="2017-12-28T00:00:00"/>
    <n v="130000"/>
    <n v="0.13"/>
    <n v="12"/>
    <s v="05/25/2017 01:32am"/>
    <s v="Stretch"/>
    <x v="3"/>
    <s v="Cloud Developer Service"/>
    <s v="Bluemix Public Subscription"/>
    <s v="DATA WITHHELD"/>
    <m/>
    <x v="0"/>
    <m/>
  </r>
  <r>
    <s v="A1-HAHE6K0"/>
    <x v="1"/>
    <s v="US Finance Service"/>
    <s v="R3"/>
    <s v="SCC Blockchain on IBM Bluemix - Financial Sector"/>
    <x v="0"/>
    <x v="1"/>
    <m/>
    <m/>
    <x v="0"/>
    <x v="0"/>
    <d v="2017-12-31T00:00:00"/>
    <s v="10/25/2016 09:01am"/>
    <x v="1"/>
    <d v="2017-12-31T00:00:00"/>
    <n v="130000"/>
    <n v="0.13"/>
    <n v="12"/>
    <s v="03/18/2017 05:49pm"/>
    <s v="NIR"/>
    <x v="13"/>
    <s v="Watson Data Platform"/>
    <s v="Predictive Mdling for Bluemix"/>
    <s v="Peter (Pete) Bomben"/>
    <m/>
    <x v="0"/>
    <m/>
  </r>
  <r>
    <s v="4B-7ROHK6T"/>
    <x v="6"/>
    <s v="GCG"/>
    <s v="CATHAY LIFE INSURANCE CO., LTD."/>
    <s v="CXL Blockchain on Linux one"/>
    <x v="0"/>
    <x v="1"/>
    <m/>
    <m/>
    <x v="0"/>
    <x v="6"/>
    <d v="2017-10-05T00:00:00"/>
    <s v="07/07/2017 06:17am"/>
    <x v="2"/>
    <d v="2018-01-05T00:00:00"/>
    <n v="129840"/>
    <n v="0.12983999999999998"/>
    <n v="12"/>
    <s v="07/27/2017 01:32am"/>
    <s v="Stretch"/>
    <x v="2"/>
    <s v="Infrastructure Services"/>
    <s v="6950-92B IT Transformation Strategy and Design Svcs"/>
    <s v="Chloe (TN) Liao"/>
    <s v="ISA-BankFMFS03-BackOfficeOps"/>
    <x v="0"/>
    <m/>
  </r>
  <r>
    <s v="NV-JY35U36"/>
    <x v="5"/>
    <s v="Japan"/>
    <s v="TOKYO STOCK EXCHANGE,INC.                                             "/>
    <s v="JPX：Blockchain ブロックチェーン (業界連携 型の技術検証)"/>
    <x v="0"/>
    <x v="1"/>
    <m/>
    <m/>
    <x v="3"/>
    <x v="0"/>
    <d v="2017-03-31T00:00:00"/>
    <d v="2017-01-15T00:00:00"/>
    <x v="6"/>
    <d v="2017-04-03T00:00:00"/>
    <n v="128000"/>
    <n v="0.128"/>
    <n v="12"/>
    <d v="2017-04-02T00:00:00"/>
    <s v="Won"/>
    <x v="0"/>
    <s v="Cog Process Trnsfmtn"/>
    <s v="CPR: Blockchain Consulting"/>
    <s v="Mohri, Akihiko"/>
    <s v="EMBCLOUD"/>
    <x v="0"/>
    <m/>
  </r>
  <r>
    <s v="ET-7RMB7PJ"/>
    <x v="1"/>
    <s v="US Industrial"/>
    <s v="GENERAL MOTORS LLC"/>
    <s v="Blockchain initative - Treasury Operations"/>
    <x v="1"/>
    <x v="0"/>
    <s v="India"/>
    <s v="Initial discussion, need further details"/>
    <x v="1"/>
    <x v="1"/>
    <d v="2017-09-19T00:00:00"/>
    <s v="07/20/2016 09:54am"/>
    <x v="1"/>
    <d v="2017-09-19T00:00:00"/>
    <n v="126000"/>
    <n v="0.126"/>
    <n v="12"/>
    <s v="07/25/2017 07:29pm"/>
    <s v="NIR"/>
    <x v="5"/>
    <s v="Industry Platform"/>
    <s v="IBM Support for Hyperledger Fabric"/>
    <s v="THOMAS J. (THOMAS) KORNMEIER"/>
    <s v="ISA-999-NoSolutionSold"/>
    <x v="0"/>
    <m/>
  </r>
  <r>
    <s v="JK-YDJG2HC"/>
    <x v="0"/>
    <s v="BeNeLux"/>
    <s v="Tennet TSO"/>
    <s v="Digital Transformation team Jan-Feb-Mart"/>
    <x v="3"/>
    <x v="1"/>
    <m/>
    <m/>
    <x v="3"/>
    <x v="8"/>
    <d v="2017-03-21T00:00:00"/>
    <s v="3/6/2017  9:28:40 AM"/>
    <x v="6"/>
    <s v="3/30/2017"/>
    <n v="125555"/>
    <n v="0.125555"/>
    <n v="3"/>
    <d v="2017-03-30T00:00:00"/>
    <s v="At Risk"/>
    <x v="0"/>
    <s v="Cognitive Process Transformation"/>
    <s v="CBD: Watson IoT - Connected Solutions"/>
    <s v="Leo (LEO) Dijkstra"/>
    <s v="BCSSI:BCS Sales Initiatives|EMBMOBLE:GBS Embedded Mobile ISAFS03"/>
    <x v="0"/>
    <m/>
  </r>
  <r>
    <s v="NW-JO30UQ1"/>
    <x v="1"/>
    <s v="US Distribution"/>
    <s v="COSTCO WHOLESALE CORPORATION"/>
    <s v="Costco Blockchain for Pharmacy"/>
    <x v="2"/>
    <x v="1"/>
    <m/>
    <m/>
    <x v="0"/>
    <x v="3"/>
    <d v="2017-10-20T00:00:00"/>
    <s v="05/23/2017 09:11pm"/>
    <x v="1"/>
    <d v="2017-10-20T00:00:00"/>
    <n v="125000"/>
    <n v="0.125"/>
    <n v="12"/>
    <s v="05/25/2017 01:32am"/>
    <s v="Stretch"/>
    <x v="3"/>
    <s v="Cloud Developer Service"/>
    <s v="Bluemix Public Subscription"/>
    <s v="PETER (PETER) LELAND"/>
    <m/>
    <x v="0"/>
    <m/>
  </r>
  <r>
    <s v="3L-DAABFDT"/>
    <x v="1"/>
    <s v="US Distribution"/>
    <s v="MARRIOTT INTERNATIONAL INC"/>
    <s v="Blockchain"/>
    <x v="2"/>
    <x v="1"/>
    <m/>
    <m/>
    <x v="0"/>
    <x v="7"/>
    <d v="2017-12-15T00:00:00"/>
    <s v="06/07/2017 02:15pm"/>
    <x v="2"/>
    <d v="2017-12-15T00:00:00"/>
    <n v="125000"/>
    <n v="0.125"/>
    <n v="12"/>
    <s v="07/06/2017 01:32am"/>
    <s v="Stretch"/>
    <x v="3"/>
    <s v="Cloud Developer Service"/>
    <s v="IBM Bluemix Dedicated - Runtimes"/>
    <s v="Ronald H. (Ron) Harris"/>
    <s v="NONE:No code/solution involved"/>
    <x v="0"/>
    <m/>
  </r>
  <r>
    <s v="E6-GQ2GYP0"/>
    <x v="2"/>
    <s v="ANZ"/>
    <s v="ANZ BANK NEW ZEALAND LIMITED"/>
    <s v="Blockchain NZ Insurance POC"/>
    <x v="0"/>
    <x v="1"/>
    <m/>
    <m/>
    <x v="0"/>
    <x v="0"/>
    <d v="2017-10-27T00:00:00"/>
    <s v="06/25/2017 11:27pm"/>
    <x v="2"/>
    <d v="2017-10-27T00:00:00"/>
    <n v="125000"/>
    <n v="0.125"/>
    <n v="2"/>
    <s v="07/13/2017 01:32am"/>
    <s v="Stretch"/>
    <x v="0"/>
    <s v="Cognitive Process Transformation"/>
    <s v="CPR: Blockchain Consulting"/>
    <s v="SUZI N. (Suzi) YOUNG"/>
    <s v="ISA-BankFS08-Blockchain"/>
    <x v="0"/>
    <m/>
  </r>
  <r>
    <s v="G8-D11BLQA"/>
    <x v="1"/>
    <s v="US Industrial"/>
    <s v="BHP BILLITON LTD"/>
    <s v="Blockchain"/>
    <x v="1"/>
    <x v="1"/>
    <m/>
    <m/>
    <x v="1"/>
    <x v="4"/>
    <d v="2017-09-28T00:00:00"/>
    <s v="03/06/2017 09:31am"/>
    <x v="1"/>
    <d v="2017-09-28T00:00:00"/>
    <n v="125000"/>
    <n v="0.125"/>
    <n v="4"/>
    <s v="03/09/2017 01:32am"/>
    <s v="NIR"/>
    <x v="0"/>
    <s v="Cognitive Process Transformation"/>
    <m/>
    <s v="JENNIFER M. (Jennifer) BLAIR"/>
    <s v="ISA-BankFS08-Blockchain, ISA-C&amp;PIS13-UpstrmPetroSolns"/>
    <x v="0"/>
    <m/>
  </r>
  <r>
    <s v="P7-DH8L5QP"/>
    <x v="1"/>
    <s v="US Industrial"/>
    <s v="PACCAR INC"/>
    <s v="Blockchain POC"/>
    <x v="1"/>
    <x v="1"/>
    <m/>
    <m/>
    <x v="0"/>
    <x v="1"/>
    <d v="2017-10-31T00:00:00"/>
    <s v="09/23/2016 08:23am"/>
    <x v="1"/>
    <d v="2017-10-31T00:00:00"/>
    <n v="125000"/>
    <n v="0.125"/>
    <n v="1"/>
    <s v="03/06/2017 07:23am"/>
    <s v="NIR"/>
    <x v="4"/>
    <s v="IBM Z"/>
    <m/>
    <s v="Mark (Mark) Zingery"/>
    <s v="ZBLKPOC:HW SP: Blockchain Proof of Concept"/>
    <x v="0"/>
    <m/>
  </r>
  <r>
    <s v="BA-TDH6DXX"/>
    <x v="1"/>
    <s v="US Industrial"/>
    <s v="EMERSON ELECTRIC CO"/>
    <s v="Blockchain PoC"/>
    <x v="3"/>
    <x v="1"/>
    <m/>
    <m/>
    <x v="0"/>
    <x v="8"/>
    <d v="2017-10-02T00:00:00"/>
    <s v="07/04/2017 09:18am"/>
    <x v="2"/>
    <d v="2017-10-02T00:00:00"/>
    <n v="125000"/>
    <n v="0.125"/>
    <n v="2"/>
    <s v="07/13/2017 01:32am"/>
    <s v="Stretch"/>
    <x v="5"/>
    <s v="Industry Platform"/>
    <s v="High Security Business Network"/>
    <s v="JENNIFER M. (Jennifer) BLAIR"/>
    <s v="BLKHSBN:HW SP: Blockchain High Sec Bus Netwk Blmix, DEVCNAPP:CLD&amp;COG: Develop cloud native apps, ISA-BankFS08-Blockchain"/>
    <x v="0"/>
    <m/>
  </r>
  <r>
    <s v="2Q-T4M1J5Z"/>
    <x v="1"/>
    <s v="US Finance Service"/>
    <s v="CHUBB CORP                                                            "/>
    <s v="Intelligent Automation Operational Risk Solution for Global Operations"/>
    <x v="0"/>
    <x v="1"/>
    <m/>
    <m/>
    <x v="0"/>
    <x v="6"/>
    <d v="2017-12-15T00:00:00"/>
    <d v="2017-03-31T00:00:00"/>
    <x v="1"/>
    <d v="2017-12-15T00:00:00"/>
    <n v="125000"/>
    <n v="0.125"/>
    <n v="12"/>
    <d v="2017-04-06T00:00:00"/>
    <s v="NIR"/>
    <x v="5"/>
    <s v="Industry Platform"/>
    <s v="UNK - Blockchain Platforms"/>
    <s v="Morrow, Michael J (Michael)"/>
    <s v="BLKHSBN, COGAPPS"/>
    <x v="0"/>
    <m/>
  </r>
  <r>
    <s v="KC-K60KP64"/>
    <x v="1"/>
    <s v="US Industrial"/>
    <s v="STATOIL USA"/>
    <s v="Potential Blockchain PoC for Supply Chain"/>
    <x v="1"/>
    <x v="1"/>
    <m/>
    <m/>
    <x v="1"/>
    <x v="4"/>
    <d v="2017-08-03T00:00:00"/>
    <s v="05/05/2017 02:24pm"/>
    <x v="1"/>
    <d v="2017-08-03T00:00:00"/>
    <n v="125000"/>
    <n v="0.125"/>
    <n v="12"/>
    <s v="05/11/2017 01:32am"/>
    <s v="Stretch"/>
    <x v="5"/>
    <s v="Industry Platform"/>
    <m/>
    <s v="JENNIFER M. (Jennifer) BLAIR"/>
    <s v="BLKHSBN:HW SP: Blockchain High Sec Bus Netwk Blmix, ZBLKPOC:HW SP: Blockchain Proof of Concept"/>
    <x v="0"/>
    <m/>
  </r>
  <r>
    <s v="ZQ-TVYEQ5F"/>
    <x v="1"/>
    <s v="US Industrial"/>
    <s v="BP CORPORATION NORTH AMERICA INC."/>
    <s v="Blockchain L48 PoC - Energy Coponents US potential only"/>
    <x v="1"/>
    <x v="1"/>
    <m/>
    <m/>
    <x v="1"/>
    <x v="4"/>
    <d v="2017-07-06T00:00:00"/>
    <s v="04/07/2017 02:31pm"/>
    <x v="1"/>
    <d v="2017-07-06T00:00:00"/>
    <n v="125000"/>
    <n v="0.125"/>
    <n v="12"/>
    <s v="04/13/2017 01:32am"/>
    <s v="Stretch"/>
    <x v="5"/>
    <s v="Industry Platform"/>
    <m/>
    <s v="JENNIFER M. (Jennifer) BLAIR"/>
    <s v="BLKHSBN:HW SP: Blockchain High Sec Bus Netwk Blmix, ISA-BankFS08-Blockchain"/>
    <x v="0"/>
    <m/>
  </r>
  <r>
    <s v="IP-MUHJBSB"/>
    <x v="2"/>
    <s v="ANZ"/>
    <s v="DATA ACTION PTY LTD                                                   "/>
    <s v="Cognitive/digital banking"/>
    <x v="5"/>
    <x v="1"/>
    <m/>
    <m/>
    <x v="1"/>
    <x v="10"/>
    <d v="2017-09-15T00:00:00"/>
    <d v="2016-11-30T00:00:00"/>
    <x v="2"/>
    <d v="2017-09-15T00:00:00"/>
    <n v="124000"/>
    <n v="0.124"/>
    <n v="12"/>
    <d v="2017-07-19T00:00:00"/>
    <s v="Stretch"/>
    <x v="0"/>
    <s v="Cog Process Trnsfmtn"/>
    <s v="CPR: Blockchain Consulting"/>
    <s v="SOH, MICHAEL (Michael)"/>
    <s v="NONE"/>
    <x v="0"/>
    <m/>
  </r>
  <r>
    <s v="3Q-GMHESQD"/>
    <x v="2"/>
    <s v="ANZ"/>
    <s v="JETSTAR PTY LTD"/>
    <s v="Blockchain for Jetstar &amp; partner airlines"/>
    <x v="2"/>
    <x v="1"/>
    <m/>
    <m/>
    <x v="0"/>
    <x v="7"/>
    <d v="2017-11-14T00:00:00"/>
    <s v="06/20/2017 12:45am"/>
    <x v="1"/>
    <d v="2017-11-14T00:00:00"/>
    <n v="124000"/>
    <n v="0.124"/>
    <n v="6"/>
    <s v="06/22/2017 01:32am"/>
    <s v="NIR"/>
    <x v="0"/>
    <s v="Cognitive Process Transformation"/>
    <s v="CPR: Blockchain Consulting"/>
    <s v="AMANDA (Amanda) GARLAND"/>
    <m/>
    <x v="0"/>
    <m/>
  </r>
  <r>
    <s v="AL-4AEWUSJ"/>
    <x v="2"/>
    <s v="ANZ"/>
    <s v="GRAINCORP HOLDINGS AUSTRALIA PTY LTD"/>
    <s v="Blockchain and Payments for CropConnect: Pilot"/>
    <x v="2"/>
    <x v="1"/>
    <m/>
    <m/>
    <x v="0"/>
    <x v="3"/>
    <d v="2017-10-13T00:00:00"/>
    <s v="02/22/2017 07:52am"/>
    <x v="0"/>
    <d v="2017-10-13T00:00:00"/>
    <n v="124000"/>
    <n v="0.124"/>
    <n v="6"/>
    <s v="08/03/2017 04:29am"/>
    <s v="Stretch"/>
    <x v="0"/>
    <s v="Cognitive Process Transformation"/>
    <s v="CPR: Blockchain Consulting"/>
    <s v="CHRYSTIE I. (Chrystie) KLEIN"/>
    <s v="ZBLKPOC:HW SP: Blockchain Proof of Concept"/>
    <x v="0"/>
    <m/>
  </r>
  <r>
    <s v="AK-6M8AWC5"/>
    <x v="2"/>
    <s v="ANZ"/>
    <s v="LEND LEASE CORPORATION LIMITED"/>
    <s v="BlockChain 4 Supply Chain"/>
    <x v="1"/>
    <x v="1"/>
    <m/>
    <m/>
    <x v="0"/>
    <x v="2"/>
    <d v="2017-10-27T00:00:00"/>
    <s v="12/10/2016 05:58am"/>
    <x v="2"/>
    <d v="2017-10-27T00:00:00"/>
    <n v="124000"/>
    <n v="0.124"/>
    <n v="2"/>
    <s v="07/06/2017 01:32am"/>
    <s v="Stretch"/>
    <x v="0"/>
    <s v="Cognitive Process Transformation"/>
    <s v="CPS: Digital Process Services"/>
    <s v="ASHISH (Ashish) VERMA"/>
    <s v="ZBLKPOC:HW SP: Blockchain Proof of Concept"/>
    <x v="0"/>
    <m/>
  </r>
  <r>
    <s v="1T-49KJ5PK"/>
    <x v="0"/>
    <s v="BeNeLux"/>
    <s v="Tennet TSO"/>
    <s v="Blockchain NL Flex project (build CiC)"/>
    <x v="3"/>
    <x v="1"/>
    <m/>
    <m/>
    <x v="3"/>
    <x v="8"/>
    <d v="2017-03-24T00:00:00"/>
    <s v="02/09/2016 11:48am"/>
    <x v="6"/>
    <d v="2017-03-30T00:00:00"/>
    <n v="123727"/>
    <n v="0.12372699999999999"/>
    <n v="1"/>
    <s v="03/30/2017 01:32am"/>
    <s v="Won"/>
    <x v="0"/>
    <s v="Cognitive Process Transformation"/>
    <s v="CBDS: Watson IoT - Connected Solutions"/>
    <s v="Leo (LEO) Dijkstra"/>
    <s v="EMBMOBLE:GBS Embedded Mobile, ISA-BankFMFS03-BackOfficeOps"/>
    <x v="0"/>
    <m/>
  </r>
  <r>
    <s v="2K-LUWSXQM"/>
    <x v="5"/>
    <s v="Japan"/>
    <s v="AEON FINANCIAL SERVICE CO.,LTD."/>
    <s v="blockchain技術検証プロジェクト"/>
    <x v="2"/>
    <x v="1"/>
    <m/>
    <m/>
    <x v="2"/>
    <x v="3"/>
    <d v="2017-06-30T00:00:00"/>
    <s v="01/13/2017 01:31am"/>
    <x v="6"/>
    <d v="2017-07-07T00:00:00"/>
    <n v="122857"/>
    <n v="0.12285699999999999"/>
    <n v="12"/>
    <s v="07/13/2017 01:32am"/>
    <s v="Won"/>
    <x v="0"/>
    <s v="Cognitive Process Transformation"/>
    <s v="CPR: Blockchain Consulting"/>
    <s v="Tetsuji (TETSUJI) Sanada"/>
    <s v="ISA-BankFS08-Blockchain"/>
    <x v="0"/>
    <m/>
  </r>
  <r>
    <s v="LH-6YPPOYZ"/>
    <x v="3"/>
    <s v="Brazil"/>
    <s v="BANCO CENTRAL DO BRASIL."/>
    <s v="Blockchain for BACEN"/>
    <x v="0"/>
    <x v="1"/>
    <m/>
    <m/>
    <x v="1"/>
    <x v="0"/>
    <d v="2017-09-05T00:00:00"/>
    <s v="06/07/2017 10:55am"/>
    <x v="2"/>
    <d v="2017-09-05T00:00:00"/>
    <n v="121688"/>
    <n v="0.12168799999999999"/>
    <n v="12"/>
    <s v="08/03/2017 01:32am"/>
    <s v="NIR"/>
    <x v="0"/>
    <s v="Cognitive Process Transformation"/>
    <s v="CPR: Blockchain Consulting"/>
    <s v="Raul Coimbra (RAUL COIMBRA) Storino"/>
    <s v="ISA-BankFS08-Blockchain"/>
    <x v="0"/>
    <m/>
  </r>
  <r>
    <s v="R4-M3MMSOL"/>
    <x v="6"/>
    <s v="GCG"/>
    <s v="GUANGZHOU RURAL CREDIT BANK"/>
    <s v="同业平台／Blockchain"/>
    <x v="0"/>
    <x v="1"/>
    <m/>
    <m/>
    <x v="0"/>
    <x v="0"/>
    <d v="2017-11-15T00:00:00"/>
    <s v="12/14/2016 04:52am"/>
    <x v="1"/>
    <d v="2017-11-15T00:00:00"/>
    <n v="121306"/>
    <n v="0.121306"/>
    <n v="12"/>
    <s v="07/24/2017 02:35am"/>
    <s v="Stretch"/>
    <x v="0"/>
    <s v="Cognitive Process Transformation"/>
    <s v="CPR: Blockchain Consulting"/>
    <s v="HAO WEN (HAO WEN) GUO"/>
    <s v="ANADVNCE:ANA SP: Planning Analytics to Improve Efficiency, EMBANLYT:GBS Embedded Analytics, ISA-BankFS08-Blockchain, SVI:Software Value Incentive"/>
    <x v="0"/>
    <m/>
  </r>
  <r>
    <s v="ZQ-0Z6S1NZ"/>
    <x v="1"/>
    <s v="US Finance Service"/>
    <s v="ERIE INSURANCE GROUP EMPLOYEES COMMUNITY SERVICE FUND"/>
    <s v="Blockchain MVP"/>
    <x v="0"/>
    <x v="1"/>
    <m/>
    <m/>
    <x v="2"/>
    <x v="6"/>
    <d v="2017-06-30T00:00:00"/>
    <s v="04/24/2017 01:36pm"/>
    <x v="6"/>
    <d v="2017-07-10T00:00:00"/>
    <n v="120000"/>
    <n v="0.12"/>
    <n v="12"/>
    <s v="07/06/2017 01:33am"/>
    <s v="Won"/>
    <x v="3"/>
    <s v="Cloud Developer Service"/>
    <s v="IBM Bluemix Garage - MVP"/>
    <s v="ALEX (Alex) GRILLAKIS"/>
    <s v="NONE:No code/solution involved"/>
    <x v="0"/>
    <m/>
  </r>
  <r>
    <s v="Z8-PK0ZMNC"/>
    <x v="2"/>
    <s v="Korea"/>
    <s v="KEPCO"/>
    <s v="[KEPCO] Blockchain Pilot for EV sharing"/>
    <x v="3"/>
    <x v="1"/>
    <m/>
    <m/>
    <x v="1"/>
    <x v="8"/>
    <d v="2017-09-27T00:00:00"/>
    <s v="03/19/2017 09:40pm"/>
    <x v="0"/>
    <d v="2017-09-27T00:00:00"/>
    <n v="120000"/>
    <n v="0.12"/>
    <n v="12"/>
    <s v="07/10/2017 01:26am"/>
    <s v="Key stretch"/>
    <x v="3"/>
    <s v="Cloud Unit Services"/>
    <s v="6950-05J IBM Bluemix Private Cloud Local (Cloud BU)"/>
    <s v="Jae Jun (JAE JUN) Lee"/>
    <s v="CLOUD1:All Cloud Sales other than to Cloud SPs"/>
    <x v="0"/>
    <m/>
  </r>
  <r>
    <s v="KI-GW7I1P1"/>
    <x v="0"/>
    <s v="BeNeLux"/>
    <s v="COÖPERATIEVE CENTRALE RAIFFEISEN-BOERENLEENBANK B.A."/>
    <s v="Rabobank Blockchain Bluemix HSBN"/>
    <x v="0"/>
    <x v="1"/>
    <m/>
    <m/>
    <x v="1"/>
    <x v="0"/>
    <d v="2017-09-19T00:00:00"/>
    <s v="06/21/2017 10:45am"/>
    <x v="0"/>
    <d v="2017-09-19T00:00:00"/>
    <n v="120000"/>
    <n v="0.12"/>
    <n v="12"/>
    <s v="06/22/2017 01:32am"/>
    <s v="At Risk"/>
    <x v="3"/>
    <s v="Cloud Developer Service"/>
    <s v="Bluemix Public Subscription"/>
    <s v="R. P. J. (RUUD) Neeft"/>
    <s v="CLOUD1:All Cloud Sales other than to Cloud SPs"/>
    <x v="0"/>
    <m/>
  </r>
  <r>
    <s v="GE-BVO6WHZ"/>
    <x v="3"/>
    <s v="SSA"/>
    <s v="FISCALIA GENERAL DE LA NACION"/>
    <s v="Workshop Blockchain"/>
    <x v="6"/>
    <x v="1"/>
    <m/>
    <m/>
    <x v="0"/>
    <x v="12"/>
    <d v="2017-12-30T00:00:00"/>
    <s v="11/23/2016 04:04pm"/>
    <x v="2"/>
    <d v="2017-12-30T00:00:00"/>
    <n v="120000"/>
    <n v="0.12"/>
    <n v="12"/>
    <s v="07/06/2017 01:32am"/>
    <s v="Stretch"/>
    <x v="3"/>
    <s v="Cloud Developer Service"/>
    <s v="Bluemix Public Subscription"/>
    <s v="Daniel (DANIEL) Garcia Quiroga"/>
    <s v="BLKHSBN:HW SP: Blockchain High Sec Bus Netwk Blmix"/>
    <x v="0"/>
    <m/>
  </r>
  <r>
    <s v="UK-Y3J93GP"/>
    <x v="1"/>
    <s v="US Industrial"/>
    <s v="HONEYWELL INTERNATIONAL INC."/>
    <s v="BLMX for Blockchain expansion"/>
    <x v="1"/>
    <x v="1"/>
    <m/>
    <m/>
    <x v="1"/>
    <x v="5"/>
    <d v="2017-07-21T00:00:00"/>
    <s v="02/08/2017 01:43pm"/>
    <x v="2"/>
    <d v="2017-07-21T00:00:00"/>
    <n v="120000"/>
    <n v="0.12"/>
    <n v="12"/>
    <s v="04/06/2017 01:32am"/>
    <s v="NIR"/>
    <x v="3"/>
    <s v="Cloud Developer Service"/>
    <s v="Bluemix Public Subscription"/>
    <s v="Thomas H. (Thomas) Williams"/>
    <s v="CLOUD1:All Cloud Sales other than to Cloud SPs"/>
    <x v="0"/>
    <m/>
  </r>
  <r>
    <s v="16-SQVDXF3"/>
    <x v="1"/>
    <s v="US Communica/CSI"/>
    <s v="CENTURYLINK, INC."/>
    <s v="Risk Management - BlockChain"/>
    <x v="3"/>
    <x v="1"/>
    <m/>
    <m/>
    <x v="1"/>
    <x v="9"/>
    <d v="2017-09-30T00:00:00"/>
    <s v="02/14/2017 05:51pm"/>
    <x v="2"/>
    <d v="2017-09-30T00:00:00"/>
    <n v="120000"/>
    <n v="0.12"/>
    <n v="12"/>
    <s v="04/06/2017 01:32am"/>
    <s v="Stretch"/>
    <x v="3"/>
    <s v="Hybrid Transformation"/>
    <s v="Operational Decision Manager on Cloud (SaaS)"/>
    <s v="Amy L. (Amy) Schroeder"/>
    <s v="ACTINSIG:CLD&amp;COG: Transform processes w/ insights, BLKHSBN:HW SP: Blockchain High Sec Bus Netwk Blmix"/>
    <x v="0"/>
    <m/>
  </r>
  <r>
    <s v="H6-TN7TMXM"/>
    <x v="3"/>
    <s v="Brazil"/>
    <s v="Kolokium Blockchain Technologies"/>
    <s v="Bluemix for Blockchain"/>
    <x v="5"/>
    <x v="1"/>
    <m/>
    <m/>
    <x v="0"/>
    <x v="10"/>
    <d v="2017-12-13T00:00:00"/>
    <s v="03/15/2017 10:58am"/>
    <x v="1"/>
    <d v="2017-12-13T00:00:00"/>
    <n v="120000"/>
    <n v="0.12"/>
    <n v="12"/>
    <s v="03/16/2017 02:32am"/>
    <s v="NIR"/>
    <x v="3"/>
    <s v="Cloud Developer Service"/>
    <m/>
    <s v="Ezequiel (EZEQUIEL) Alegre Moreno"/>
    <s v="CLOUD1:All Cloud Sales other than to Cloud SPs"/>
    <x v="0"/>
    <m/>
  </r>
  <r>
    <s v="RS-VGNA7ZA"/>
    <x v="1"/>
    <s v="US Communica/CSI"/>
    <s v="CERNER CORP"/>
    <s v="Blockchain for medical records"/>
    <x v="5"/>
    <x v="1"/>
    <m/>
    <m/>
    <x v="0"/>
    <x v="10"/>
    <d v="2017-11-30T00:00:00"/>
    <s v="03/30/2017 01:33pm"/>
    <x v="4"/>
    <d v="2017-11-30T00:00:00"/>
    <n v="120000"/>
    <n v="0.12"/>
    <n v="12"/>
    <s v="04/06/2017 01:32am"/>
    <s v="NIR"/>
    <x v="3"/>
    <s v="Cloud Developer Service"/>
    <m/>
    <s v="Taylor D. (Taylor) Erickson"/>
    <s v="DEVCNAPP:CLD&amp;COG: Develop cloud native apps"/>
    <x v="0"/>
    <m/>
  </r>
  <r>
    <s v="3C-GTZ5UXZ"/>
    <x v="1"/>
    <s v="US Communica/CSI"/>
    <s v="WIPRO LTD                                                             "/>
    <s v="zNext /Cloud delivery"/>
    <x v="5"/>
    <x v="1"/>
    <m/>
    <m/>
    <x v="0"/>
    <x v="10"/>
    <d v="2017-12-29T00:00:00"/>
    <d v="2017-03-10T00:00:00"/>
    <x v="1"/>
    <d v="2017-12-29T00:00:00"/>
    <n v="120000"/>
    <n v="0.12"/>
    <n v="12"/>
    <d v="2017-03-30T00:00:00"/>
    <s v="NIR"/>
    <x v="0"/>
    <s v="Cog Process Trnsfmtn"/>
    <s v="CPR: Blockchain Consulting"/>
    <s v="FUCITO, MICHAEL J. (MIKE)"/>
    <m/>
    <x v="0"/>
    <m/>
  </r>
  <r>
    <s v="4X-AH53QFU"/>
    <x v="6"/>
    <s v="GCG"/>
    <s v="MANULIFE FINANCIAL ASIA LTD"/>
    <s v="Manulife - Next Generaation Policy Administration System on Blockchain"/>
    <x v="0"/>
    <x v="1"/>
    <m/>
    <m/>
    <x v="1"/>
    <x v="6"/>
    <d v="2017-08-21T00:00:00"/>
    <s v="06/30/2017 03:23am"/>
    <x v="0"/>
    <d v="2017-08-21T00:00:00"/>
    <n v="120000"/>
    <n v="0.12"/>
    <n v="3"/>
    <s v="07/27/2017 01:32am"/>
    <s v="At Risk"/>
    <x v="0"/>
    <s v="Cloud Application Innovation"/>
    <s v="CAI - Digital Operations"/>
    <s v="Jimmy (Jimmy) Wong"/>
    <s v="ISA-BankFS08-Blockchain"/>
    <x v="0"/>
    <m/>
  </r>
  <r>
    <s v="VS-NRA8OP2"/>
    <x v="1"/>
    <s v="US Public"/>
    <s v="QUEST DIAGNOSTICS INCORPORATED"/>
    <s v="Blockchain for Healthcare at Quest"/>
    <x v="6"/>
    <x v="1"/>
    <m/>
    <m/>
    <x v="0"/>
    <x v="11"/>
    <d v="2017-12-22T00:00:00"/>
    <s v="02/09/2017 08:36am"/>
    <x v="2"/>
    <d v="2017-12-22T00:00:00"/>
    <n v="120000"/>
    <n v="0.12"/>
    <n v="12"/>
    <s v="07/20/2017 01:32am"/>
    <s v="Stretch"/>
    <x v="0"/>
    <s v="Cloud Application Innovation"/>
    <s v="CAI Accel App Dev &amp; Integration - Bluemix"/>
    <s v="Victoria (Vicki) Weg"/>
    <s v="CLOUD1:All Cloud Sales other than to Cloud SPs"/>
    <x v="0"/>
    <m/>
  </r>
  <r>
    <s v="KN-L9IDBI4"/>
    <x v="1"/>
    <s v="US Communica/CSI"/>
    <s v="ENSONO LP"/>
    <s v="Blockchain"/>
    <x v="5"/>
    <x v="1"/>
    <m/>
    <m/>
    <x v="0"/>
    <x v="10"/>
    <d v="2017-12-22T00:00:00"/>
    <s v="05/24/2017 11:14pm"/>
    <x v="1"/>
    <d v="2017-12-22T00:00:00"/>
    <n v="120000"/>
    <n v="0.12"/>
    <n v="12"/>
    <s v="05/25/2017 01:32am"/>
    <s v="NIR"/>
    <x v="0"/>
    <s v="Cognitive Process Transformation"/>
    <s v="CPR: Blockchain - Apple"/>
    <s v="Eric C. (Eric) Busick"/>
    <s v="ZBLKLOCL:HW SP: zSystems Blockchain Local/On Prem."/>
    <x v="0"/>
    <m/>
  </r>
  <r>
    <s v="D3-XLNOKHJ"/>
    <x v="1"/>
    <s v="US Distribution"/>
    <s v="J.C. PENNEY CORPORATION, INC."/>
    <s v="Blockchain for Loyalty Program"/>
    <x v="2"/>
    <x v="1"/>
    <m/>
    <m/>
    <x v="0"/>
    <x v="3"/>
    <d v="2017-11-30T00:00:00"/>
    <s v="07/15/2017 01:17pm"/>
    <x v="2"/>
    <d v="2017-11-30T00:00:00"/>
    <n v="120000"/>
    <n v="0.12"/>
    <n v="12"/>
    <s v="07/20/2017 01:32am"/>
    <s v="Stretch"/>
    <x v="0"/>
    <s v="Cognitive Process Transformation"/>
    <s v="CPR: Blockchain - Apple"/>
    <s v="JENNA L. (Jenna) DONOGHUE"/>
    <s v="ZBLKPOC:HW SP: Blockchain Proof of Concept"/>
    <x v="0"/>
    <m/>
  </r>
  <r>
    <s v="UG-SHB92QS"/>
    <x v="0"/>
    <s v="DACH"/>
    <s v="Interkommunale Informations-verarbeitung Reutlingen-Ulm GmbH"/>
    <s v="CeBIT 2017: Blockchain Technologie"/>
    <x v="6"/>
    <x v="1"/>
    <m/>
    <m/>
    <x v="0"/>
    <x v="12"/>
    <d v="2017-12-22T00:00:00"/>
    <s v="04/03/2017 04:26am"/>
    <x v="1"/>
    <d v="2017-12-22T00:00:00"/>
    <n v="120000"/>
    <n v="0.12"/>
    <n v="12"/>
    <s v="04/11/2017 10:44am"/>
    <s v="Stretch"/>
    <x v="0"/>
    <s v="Cognitive Process Transformation"/>
    <s v="CPR: Blockchain Consulting"/>
    <s v="DATA WITHHELD"/>
    <s v="BLKHSBN:HW SP: Blockchain High Sec Bus Netwk Blmix"/>
    <x v="0"/>
    <m/>
  </r>
  <r>
    <s v="4X-AH53QFU"/>
    <x v="6"/>
    <s v="GCG"/>
    <s v="MANULIFE FINANCIAL ASIA LTD"/>
    <s v="Manulife - Next Generaation Policy Administration System on Blockchain"/>
    <x v="0"/>
    <x v="1"/>
    <m/>
    <m/>
    <x v="1"/>
    <x v="6"/>
    <d v="2017-08-21T00:00:00"/>
    <s v="06/30/2017 03:23am"/>
    <x v="0"/>
    <d v="2017-08-21T00:00:00"/>
    <n v="120000"/>
    <n v="0.12"/>
    <n v="12"/>
    <s v="07/27/2017 01:32am"/>
    <s v="At Risk"/>
    <x v="0"/>
    <s v="Cognitive Process Transformation"/>
    <s v="CPR: Blockchain Consulting"/>
    <s v="Jimmy (Jimmy) Wong"/>
    <s v="ISA-BankFS08-Blockchain"/>
    <x v="0"/>
    <m/>
  </r>
  <r>
    <s v="11-5L0SF3G"/>
    <x v="0"/>
    <s v="Italy"/>
    <s v="VODAFONE OMNITEL B.V."/>
    <s v="AD&amp;M - Blockchain"/>
    <x v="3"/>
    <x v="1"/>
    <m/>
    <m/>
    <x v="0"/>
    <x v="9"/>
    <d v="2017-10-27T00:00:00"/>
    <s v="07/27/2017 03:33am"/>
    <x v="2"/>
    <d v="2017-10-27T00:00:00"/>
    <n v="120000"/>
    <n v="0.12"/>
    <n v="3"/>
    <s v="08/03/2017 01:32am"/>
    <s v="NIR"/>
    <x v="0"/>
    <s v="Cognitive Process Transformation"/>
    <s v="CPR: Blockchain Consulting"/>
    <s v="Alberto (ALBERTO) Borghi"/>
    <s v="BLKHSBN:HW SP: Blockchain High Sec Bus Netwk Blmix, ZBLKPOC:HW SP: Blockchain Proof of Concept"/>
    <x v="0"/>
    <m/>
  </r>
  <r>
    <s v="MY-BYO1U0G"/>
    <x v="0"/>
    <s v="Italy"/>
    <s v="HUGO BOSS SHOES &amp; ACCESORIES ITALIA SPA"/>
    <s v="Progetto Blockchain"/>
    <x v="2"/>
    <x v="1"/>
    <m/>
    <m/>
    <x v="1"/>
    <x v="3"/>
    <d v="2017-09-30T00:00:00"/>
    <s v="05/19/2017 09:57am"/>
    <x v="2"/>
    <d v="2017-09-30T00:00:00"/>
    <n v="120000"/>
    <n v="0.12"/>
    <n v="6"/>
    <s v="07/06/2017 01:32am"/>
    <s v="Stretch"/>
    <x v="0"/>
    <s v="Cognitive Process Transformation"/>
    <s v="CPR: Blockchain Consulting"/>
    <s v="Fabio (FABIO) Malosio"/>
    <s v="ZBLKPOC:HW SP: Blockchain Proof of Concept"/>
    <x v="0"/>
    <m/>
  </r>
  <r>
    <s v="L7-WTI1NX3"/>
    <x v="0"/>
    <s v="Italy"/>
    <s v="NESTLE'ITALIANA SPA"/>
    <s v="Design Thinking - Blockchain"/>
    <x v="2"/>
    <x v="1"/>
    <m/>
    <m/>
    <x v="1"/>
    <x v="3"/>
    <d v="2017-09-26T00:00:00"/>
    <s v="07/06/2017 02:24am"/>
    <x v="2"/>
    <d v="2017-09-26T00:00:00"/>
    <n v="120000"/>
    <n v="0.12"/>
    <n v="12"/>
    <s v="07/13/2017 01:32am"/>
    <s v="Stretch"/>
    <x v="0"/>
    <s v="iX Growth Platform"/>
    <s v="DSI - iX: Cust Engage &amp; Dsgn: Experience Strategy &amp; Design"/>
    <s v="Simone (SIMONE) Somma"/>
    <s v="COGNITIV:Embedded Cognitive"/>
    <x v="0"/>
    <m/>
  </r>
  <r>
    <s v="J6-RM26NNX"/>
    <x v="1"/>
    <s v="US Communica/CSI"/>
    <s v="HEALTHPLAN HOLDINGS, INC."/>
    <s v="Blockchain"/>
    <x v="6"/>
    <x v="1"/>
    <m/>
    <m/>
    <x v="0"/>
    <x v="11"/>
    <d v="2017-12-29T00:00:00"/>
    <s v="03/09/2017 05:04pm"/>
    <x v="1"/>
    <d v="2017-12-29T00:00:00"/>
    <n v="120000"/>
    <n v="0.12"/>
    <n v="12"/>
    <s v="03/30/2017 01:32am"/>
    <s v="NIR"/>
    <x v="0"/>
    <s v="Cognitive Process Transformation"/>
    <m/>
    <s v="MICHAEL J. (MICHAEL) FUCITO"/>
    <s v="ISA-999-NoSolutionSold"/>
    <x v="0"/>
    <m/>
  </r>
  <r>
    <s v="M3-X697KPK"/>
    <x v="1"/>
    <s v="US Communica/CSI"/>
    <s v="FISERV SOLUTIONS INC"/>
    <s v="Blockchain"/>
    <x v="5"/>
    <x v="1"/>
    <m/>
    <m/>
    <x v="0"/>
    <x v="10"/>
    <d v="2017-12-29T00:00:00"/>
    <s v="03/29/2017 06:48pm"/>
    <x v="1"/>
    <d v="2017-12-29T00:00:00"/>
    <n v="120000"/>
    <n v="0.12"/>
    <n v="12"/>
    <s v="03/30/2017 01:32am"/>
    <s v="NIR"/>
    <x v="0"/>
    <s v="Cognitive Process Transformation"/>
    <m/>
    <s v="Kraig J. (Kraig) Holt"/>
    <s v="ISA-999-NoSolutionSold"/>
    <x v="0"/>
    <m/>
  </r>
  <r>
    <s v="V9-0YZOQPH"/>
    <x v="1"/>
    <s v="US Finance Service"/>
    <s v="INOVANT LLC"/>
    <s v="Blockchain HSBN"/>
    <x v="0"/>
    <x v="1"/>
    <m/>
    <m/>
    <x v="0"/>
    <x v="0"/>
    <d v="2017-12-29T00:00:00"/>
    <s v="03/12/2017 09:02pm"/>
    <x v="1"/>
    <d v="2017-12-29T00:00:00"/>
    <n v="120000"/>
    <n v="0.12"/>
    <n v="12"/>
    <s v="03/16/2017 02:32am"/>
    <s v="NIR"/>
    <x v="0"/>
    <s v="Cognitive Process Transformation"/>
    <m/>
    <s v="DEREK (Derek) HAYES"/>
    <s v="BLKHSBN:HW SP: Blockchain High Sec Bus Netwk Blmix"/>
    <x v="0"/>
    <m/>
  </r>
  <r>
    <s v="ZU-QBCV095"/>
    <x v="1"/>
    <s v="US Distribution"/>
    <s v="TruckTrust"/>
    <s v="Blockchain HSBN"/>
    <x v="2"/>
    <x v="1"/>
    <m/>
    <m/>
    <x v="0"/>
    <x v="7"/>
    <d v="2017-12-31T00:00:00"/>
    <s v="04/05/2017 02:39pm"/>
    <x v="2"/>
    <d v="2018-01-28T00:00:00"/>
    <n v="120000"/>
    <n v="0.12"/>
    <n v="12"/>
    <s v="04/06/2017 01:32am"/>
    <s v="NIR"/>
    <x v="5"/>
    <s v="Industry Platform"/>
    <s v="High Security Business Network"/>
    <s v="Raj (Raj) Datta"/>
    <s v="BLKHSBN:HW SP: Blockchain High Sec Bus Netwk Blmix, SCALE-UP:HW SP: Linux Scale-Up"/>
    <x v="0"/>
    <m/>
  </r>
  <r>
    <s v="9P-P3SIW86"/>
    <x v="1"/>
    <s v="US Finance Service"/>
    <s v="Kazmarck Capital"/>
    <s v="Blockchain"/>
    <x v="0"/>
    <x v="1"/>
    <m/>
    <m/>
    <x v="0"/>
    <x v="0"/>
    <d v="2017-12-31T00:00:00"/>
    <s v="07/19/2017 11:47pm"/>
    <x v="2"/>
    <d v="2017-12-31T00:00:00"/>
    <n v="120000"/>
    <n v="0.12"/>
    <n v="12"/>
    <s v="07/20/2017 01:32am"/>
    <s v="Stretch"/>
    <x v="5"/>
    <s v="Industry Platform"/>
    <s v="High Security Business Network"/>
    <s v="Teresa M. (Teresa) Demers"/>
    <s v="ISA-BankFS08-Blockchain"/>
    <x v="0"/>
    <m/>
  </r>
  <r>
    <s v="ZU-QBCV095"/>
    <x v="1"/>
    <s v="US Distribution"/>
    <s v="TruckTrust"/>
    <s v="Blockchain HSBN"/>
    <x v="2"/>
    <x v="1"/>
    <m/>
    <m/>
    <x v="0"/>
    <x v="7"/>
    <d v="2017-12-31T00:00:00"/>
    <s v="04/05/2017 02:39pm"/>
    <x v="2"/>
    <d v="2018-01-28T00:00:00"/>
    <n v="120000"/>
    <n v="0.12"/>
    <n v="12"/>
    <s v="04/06/2017 01:33am"/>
    <s v="NIR"/>
    <x v="5"/>
    <s v="Industry Platform"/>
    <s v="IBM Support for Hyperledger Fabric"/>
    <s v="Raj (Raj) Datta"/>
    <s v="BLKHSBN:HW SP: Blockchain High Sec Bus Netwk Blmix, SCALE-UP:HW SP: Linux Scale-Up"/>
    <x v="0"/>
    <m/>
  </r>
  <r>
    <s v="8F-UMSP53F"/>
    <x v="1"/>
    <s v="US Finance Service"/>
    <s v="AGI Corporate Finance                                                 "/>
    <s v="AGI Corporate Finance &amp; Subsidiaries project around  Risk Management for Ins"/>
    <x v="0"/>
    <x v="1"/>
    <m/>
    <m/>
    <x v="0"/>
    <x v="0"/>
    <d v="2017-12-31T00:00:00"/>
    <d v="2017-06-22T00:00:00"/>
    <x v="2"/>
    <d v="2017-12-31T00:00:00"/>
    <n v="120000"/>
    <n v="0.12"/>
    <n v="12"/>
    <d v="2017-07-13T00:00:00"/>
    <s v="Stretch"/>
    <x v="5"/>
    <s v="Industry Platform"/>
    <s v="IBM Support for Hyperledger Fabric"/>
    <s v="Datta, Raj (Raj)"/>
    <m/>
    <x v="0"/>
    <m/>
  </r>
  <r>
    <s v="8F-UMSP53F"/>
    <x v="1"/>
    <s v="US Finance Service"/>
    <s v="AGI Corporate Finance                                                 "/>
    <s v="AGI Corporate Finance &amp; Subsidiaries project around  Risk Management for Ins"/>
    <x v="0"/>
    <x v="1"/>
    <m/>
    <m/>
    <x v="0"/>
    <x v="0"/>
    <d v="2017-12-31T00:00:00"/>
    <d v="2017-06-22T00:00:00"/>
    <x v="2"/>
    <d v="2017-12-31T00:00:00"/>
    <n v="120000"/>
    <n v="0.12"/>
    <n v="12"/>
    <d v="2017-07-13T00:00:00"/>
    <s v="Stretch"/>
    <x v="5"/>
    <s v="Industry Platform"/>
    <s v="IBM Support for Hyperledger Fabric"/>
    <s v="Datta, Raj (Raj)"/>
    <m/>
    <x v="0"/>
    <m/>
  </r>
  <r>
    <s v="9P-P3SIW86"/>
    <x v="1"/>
    <s v="US Finance Service"/>
    <s v="Kazmarck Capital"/>
    <s v="Blockchain"/>
    <x v="0"/>
    <x v="1"/>
    <m/>
    <m/>
    <x v="0"/>
    <x v="0"/>
    <d v="2017-12-31T00:00:00"/>
    <s v="07/19/2017 11:47pm"/>
    <x v="2"/>
    <d v="2017-12-31T00:00:00"/>
    <n v="120000"/>
    <n v="0.12"/>
    <n v="12"/>
    <s v="07/27/2017 01:32am"/>
    <s v="Stretch"/>
    <x v="5"/>
    <s v="Industry Platform"/>
    <s v="IBM Support for Hyperledger Fabric"/>
    <s v="Teresa M. (Teresa) Demers"/>
    <s v="ISA-BankFS08-Blockchain"/>
    <x v="0"/>
    <m/>
  </r>
  <r>
    <s v="12-QKSSIEC"/>
    <x v="1"/>
    <s v="US Finance Service"/>
    <s v="AUTO CLUB ENTERPRISES"/>
    <s v="Blockchain"/>
    <x v="0"/>
    <x v="1"/>
    <m/>
    <m/>
    <x v="0"/>
    <x v="6"/>
    <d v="2017-12-28T00:00:00"/>
    <s v="04/26/2017 05:09pm"/>
    <x v="1"/>
    <d v="2017-12-28T00:00:00"/>
    <n v="120000"/>
    <n v="0.12"/>
    <n v="12"/>
    <s v="04/27/2017 01:32am"/>
    <s v="NIR"/>
    <x v="5"/>
    <s v="Industry Platform"/>
    <m/>
    <s v="JAMES T. (James) SHAMP"/>
    <s v="BLKHSBN:HW SP: Blockchain High Sec Bus Netwk Blmix"/>
    <x v="0"/>
    <m/>
  </r>
  <r>
    <s v="F9-2845K0F"/>
    <x v="1"/>
    <s v="US Finance Service"/>
    <s v="ELAVON INC"/>
    <s v="Blockchain @ Elavon - dispute resolution"/>
    <x v="0"/>
    <x v="1"/>
    <m/>
    <m/>
    <x v="0"/>
    <x v="0"/>
    <d v="2017-11-30T00:00:00"/>
    <s v="07/12/2017 04:21pm"/>
    <x v="1"/>
    <d v="2017-11-30T00:00:00"/>
    <n v="120000"/>
    <n v="0.12"/>
    <n v="12"/>
    <s v="07/13/2017 01:32am"/>
    <s v="NIR"/>
    <x v="5"/>
    <s v="Industry Platform"/>
    <m/>
    <s v="MICHAEL K. (Mike) MORRIS"/>
    <m/>
    <x v="0"/>
    <m/>
  </r>
  <r>
    <s v="BQ-FZ4OU64"/>
    <x v="0"/>
    <s v="DACH"/>
    <s v="Fiducia &amp; GAD IT AG"/>
    <s v="Blockchain Hyperledger IoT Ansatz Beispiel Bosch Genius Summit iOT Event"/>
    <x v="0"/>
    <x v="1"/>
    <m/>
    <m/>
    <x v="1"/>
    <x v="0"/>
    <d v="2017-09-14T00:00:00"/>
    <s v="02/17/2017 05:58am"/>
    <x v="1"/>
    <d v="2017-09-14T00:00:00"/>
    <n v="120000"/>
    <n v="0.12"/>
    <n v="12"/>
    <s v="02/23/2017 01:32am"/>
    <s v="NIR"/>
    <x v="8"/>
    <s v="Watson Platform"/>
    <m/>
    <s v="DATA WITHHELD"/>
    <s v="WATIOT:Support for Growth Initiative"/>
    <x v="0"/>
    <m/>
  </r>
  <r>
    <s v="VX-EV9ZQNP"/>
    <x v="1"/>
    <s v="US Public"/>
    <s v="AMGEN INC."/>
    <s v="Blockchain for Amgen"/>
    <x v="6"/>
    <x v="0"/>
    <s v="India"/>
    <s v="Following up on next steps with the local team in the US. No response yet."/>
    <x v="1"/>
    <x v="11"/>
    <d v="2017-09-18T00:00:00"/>
    <s v="02/17/2017 03:21pm"/>
    <x v="0"/>
    <d v="2017-09-18T00:00:00"/>
    <n v="118750"/>
    <n v="0.11874999999999999"/>
    <n v="2"/>
    <s v="07/13/2017 01:32am"/>
    <s v="Key stretch"/>
    <x v="0"/>
    <s v="Cognitive Process Transformation"/>
    <s v="CBDS: Watson Health - Life Science - Advanced Analytics"/>
    <s v="JEFFREY B. (Jeff) BERMAN"/>
    <s v="WATSNIOT:Embedded: Watson Internet of Things - Co"/>
    <x v="0"/>
    <m/>
  </r>
  <r>
    <s v="VX-EV9ZQNP"/>
    <x v="1"/>
    <s v="US Public"/>
    <s v="AMGEN INC."/>
    <s v="Blockchain for Amgen"/>
    <x v="6"/>
    <x v="0"/>
    <s v="India"/>
    <s v="Following up on next steps with the local team in the US. No response yet."/>
    <x v="1"/>
    <x v="11"/>
    <d v="2017-09-18T00:00:00"/>
    <s v="02/17/2017 03:21pm"/>
    <x v="0"/>
    <d v="2017-09-18T00:00:00"/>
    <n v="118750"/>
    <n v="0.11874999999999999"/>
    <n v="2"/>
    <s v="08/03/2017 01:32am"/>
    <s v="Stretch"/>
    <x v="12"/>
    <s v="Consumer Health"/>
    <s v="Employee Health and Wellness - SW Services"/>
    <s v="JEFFREY B. (Jeff) BERMAN"/>
    <s v="WATSNIOT:Embedded: Watson Internet of Things - Co"/>
    <x v="0"/>
    <m/>
  </r>
  <r>
    <s v="DC-6SAMA2S"/>
    <x v="0"/>
    <s v="France"/>
    <s v="SOC AUTEUR COMPOSITEUR EDITEUR MUSIQUE"/>
    <s v="SACEM Block Chain phase 2"/>
    <x v="3"/>
    <x v="1"/>
    <m/>
    <m/>
    <x v="2"/>
    <x v="9"/>
    <d v="2017-05-11T00:00:00"/>
    <s v="04/21/2017 03:23pm"/>
    <x v="6"/>
    <d v="2017-05-11T00:00:00"/>
    <n v="118000"/>
    <n v="0.11799999999999999"/>
    <n v="3"/>
    <s v="07/06/2017 01:32am"/>
    <s v="Won"/>
    <x v="0"/>
    <s v="Cloud Application Innovation"/>
    <s v="CAI Big Data Srvs Blockchain on Big Data"/>
    <s v="Marc (MARC) Le Dain"/>
    <s v="ZBLKPOC:HW SP: Blockchain Proof of Concept"/>
    <x v="0"/>
    <m/>
  </r>
  <r>
    <s v="2F-3C0XDJS"/>
    <x v="3"/>
    <s v="SSA"/>
    <s v="BANCO CORPBANCA COLOMBIA SA"/>
    <s v="CLOBLO - Blockchain"/>
    <x v="0"/>
    <x v="1"/>
    <m/>
    <m/>
    <x v="0"/>
    <x v="0"/>
    <d v="2017-11-17T00:00:00"/>
    <s v="12/02/2016 01:23am"/>
    <x v="2"/>
    <d v="2017-12-15T00:00:00"/>
    <n v="115000"/>
    <n v="0.11499999999999999"/>
    <n v="12"/>
    <s v="07/06/2017 01:33am"/>
    <s v="Stretch"/>
    <x v="3"/>
    <s v="Cloud Developer Service"/>
    <s v="Bluemix Public Subscription"/>
    <s v="Adriana Lucia (ADRIANA LUCIA) Suarez Daza"/>
    <s v="NONE:No code/solution involved"/>
    <x v="0"/>
    <m/>
  </r>
  <r>
    <s v="B3-WSZ2M8K"/>
    <x v="3"/>
    <s v="SSA"/>
    <s v="ACH COLOMBIA S A"/>
    <s v="CLOBLO Blockchain"/>
    <x v="0"/>
    <x v="1"/>
    <m/>
    <m/>
    <x v="1"/>
    <x v="0"/>
    <d v="2017-08-02T00:00:00"/>
    <s v="05/04/2017 07:09pm"/>
    <x v="2"/>
    <d v="2017-08-02T00:00:00"/>
    <n v="115000"/>
    <n v="0.11499999999999999"/>
    <n v="12"/>
    <s v="06/29/2017 06:43pm"/>
    <s v="Stretch"/>
    <x v="3"/>
    <s v="Cloud Developer Service"/>
    <s v="Bluemix Public Subscription"/>
    <s v="Carolina (CAROLINA) Echeverry Ramirez"/>
    <s v="BLKHSBN:HW SP: Blockchain High Sec Bus Netwk Blmix"/>
    <x v="0"/>
    <m/>
  </r>
  <r>
    <s v="SK-YT7SZQZ"/>
    <x v="3"/>
    <s v="SSA"/>
    <s v="ASOCIACION GREMIAL DE INSTITUCIONES FINANCIERAS CREDIBANCO"/>
    <s v="CLOBLO  Blockchain"/>
    <x v="0"/>
    <x v="1"/>
    <m/>
    <m/>
    <x v="0"/>
    <x v="0"/>
    <d v="2017-12-22T00:00:00"/>
    <s v="04/27/2017 12:30pm"/>
    <x v="2"/>
    <d v="2017-12-22T00:00:00"/>
    <n v="115000"/>
    <n v="0.11499999999999999"/>
    <n v="12"/>
    <s v="07/27/2017 01:32am"/>
    <s v="Stretch"/>
    <x v="3"/>
    <s v="Cloud Developer Service"/>
    <s v="Bluemix Public Subscription"/>
    <s v="Carolina (CAROLINA) Echeverry Ramirez"/>
    <s v="BLUEMIXX:GBS Bluemix Custom Application Services"/>
    <x v="0"/>
    <m/>
  </r>
  <r>
    <s v="BW-CCECJP2"/>
    <x v="1"/>
    <s v="US Federal"/>
    <s v="COMMODITY FUTURES TRADING COMMISSION"/>
    <s v="CFTC - Blockchain"/>
    <x v="6"/>
    <x v="1"/>
    <m/>
    <m/>
    <x v="0"/>
    <x v="12"/>
    <d v="2017-12-31T00:00:00"/>
    <s v="07/24/2017 01:00pm"/>
    <x v="1"/>
    <d v="2017-12-31T00:00:00"/>
    <n v="115000"/>
    <n v="0.11499999999999999"/>
    <n v="12"/>
    <s v="07/27/2017 01:32am"/>
    <s v="Stretch"/>
    <x v="3"/>
    <s v="Cloud Developer Service"/>
    <s v="IBM Bluemix Garage - Other"/>
    <s v="JORDAN J. (Jordan) SELIGMAN"/>
    <m/>
    <x v="0"/>
    <m/>
  </r>
  <r>
    <s v="SS-UVFMZ1W"/>
    <x v="1"/>
    <s v="US Federal"/>
    <s v="TET - WORLD BANK - Inter-American Development Bank (IADB) 9216"/>
    <s v="Blockchain Garage"/>
    <x v="6"/>
    <x v="1"/>
    <m/>
    <m/>
    <x v="0"/>
    <x v="12"/>
    <d v="2017-12-29T00:00:00"/>
    <s v="06/09/2017 11:23am"/>
    <x v="2"/>
    <d v="2017-12-29T00:00:00"/>
    <n v="115000"/>
    <n v="0.11499999999999999"/>
    <n v="12"/>
    <s v="07/27/2017 01:32am"/>
    <s v="Stretch"/>
    <x v="3"/>
    <s v="Cloud Developer Service"/>
    <s v="IBM Bluemix Garage - Other"/>
    <s v="JORDAN J. (Jordan) SELIGMAN"/>
    <s v="BLUEMIXX:GBS Bluemix Custom Application Services"/>
    <x v="0"/>
    <m/>
  </r>
  <r>
    <s v="96-IODWKQS"/>
    <x v="5"/>
    <s v="Japan"/>
    <s v="MITSUBISHI CORPORATION                                                "/>
    <s v="MC機械G ブロックチェーン実証"/>
    <x v="2"/>
    <x v="1"/>
    <m/>
    <m/>
    <x v="1"/>
    <x v="3"/>
    <d v="2017-09-29T00:00:00"/>
    <d v="2017-07-23T00:00:00"/>
    <x v="2"/>
    <d v="2017-09-29T00:00:00"/>
    <n v="114285"/>
    <n v="0.114285"/>
    <n v="5"/>
    <d v="2017-07-27T00:00:00"/>
    <s v="Stretch"/>
    <x v="0"/>
    <s v="Cog Process Trnsfmtn"/>
    <s v="CPR: Blockchain Consulting"/>
    <s v="Mikuni, Hisashi"/>
    <s v="ZBLKPOC"/>
    <x v="0"/>
    <m/>
  </r>
  <r>
    <s v="N7-2K6H531"/>
    <x v="5"/>
    <s v="Japan"/>
    <s v="SUMITOMO MITSUI BANKING CORPORATIO                                    "/>
    <s v="SMBC Blockchain Practical Use Inspection"/>
    <x v="0"/>
    <x v="0"/>
    <s v="India"/>
    <s v="Delivery In progress"/>
    <x v="3"/>
    <x v="0"/>
    <d v="2017-02-13T00:00:00"/>
    <d v="2016-03-25T00:00:00"/>
    <x v="6"/>
    <d v="2017-02-13T00:00:00"/>
    <n v="111428"/>
    <n v="0.111428"/>
    <n v="4"/>
    <d v="2017-04-10T00:00:00"/>
    <s v="Won"/>
    <x v="0"/>
    <s v="Cog Process Trnsfmtn"/>
    <s v="CPR: Blockchain Consulting"/>
    <s v="MULTIPLECLIENTREP"/>
    <m/>
    <x v="0"/>
    <m/>
  </r>
  <r>
    <s v="T1-6HLIIOY"/>
    <x v="2"/>
    <s v="ISA"/>
    <s v="Rapidqube Digital Business Solutions PVT LTD"/>
    <s v="Blockchain, Watson IOT"/>
    <x v="4"/>
    <x v="1"/>
    <m/>
    <m/>
    <x v="1"/>
    <x v="10"/>
    <d v="2017-08-29T00:00:00"/>
    <s v="05/31/2017 08:56am"/>
    <x v="1"/>
    <d v="2017-08-29T00:00:00"/>
    <n v="111111"/>
    <n v="0.111111"/>
    <n v="12"/>
    <s v="07/06/2017 01:33am"/>
    <s v="NIR"/>
    <x v="3"/>
    <s v="Cloud Developer Service"/>
    <s v="Bluemix Pay As You Go"/>
    <s v="Aishwarya (Aishwarya) Krishna"/>
    <s v="ISA-999-NoSolutionSold"/>
    <x v="0"/>
    <m/>
  </r>
  <r>
    <s v="OL-M9T41PD"/>
    <x v="2"/>
    <s v="ISA"/>
    <s v="ALLIANZ BAJAJ                                                         "/>
    <s v="Proof of Concept for Block-chain"/>
    <x v="4"/>
    <x v="0"/>
    <s v="India"/>
    <s v="Proposal being developed , to develop a BC solution for OPD Claims"/>
    <x v="0"/>
    <x v="6"/>
    <d v="2017-12-30T00:00:00"/>
    <d v="2016-12-04T00:00:00"/>
    <x v="0"/>
    <d v="2017-12-30T00:00:00"/>
    <n v="111111"/>
    <n v="0.111111"/>
    <n v="3"/>
    <d v="2017-07-27T00:00:00"/>
    <s v="Key stretch"/>
    <x v="0"/>
    <s v="Cog Process Trnsfmtn"/>
    <s v="CPR: Blockchain Consulting"/>
    <s v="Ghosh, Siddhartha K"/>
    <s v="ZBLKPOC"/>
    <x v="0"/>
    <m/>
  </r>
  <r>
    <s v="AU-Y2NGRWA"/>
    <x v="6"/>
    <s v="GCG"/>
    <s v="Beijing neng lian zhong he Science                                    "/>
    <s v="PILOT第一阶段A,B系统设计和开发"/>
    <x v="6"/>
    <x v="1"/>
    <m/>
    <m/>
    <x v="1"/>
    <x v="12"/>
    <d v="2017-07-30T00:00:00"/>
    <d v="2016-07-20T00:00:00"/>
    <x v="6"/>
    <d v="2017-07-30T00:00:00"/>
    <n v="110850"/>
    <n v="0.11084999999999999"/>
    <n v="12"/>
    <d v="2017-07-24T00:00:00"/>
    <s v="At Risk"/>
    <x v="0"/>
    <s v="Cog Process Trnsfmtn"/>
    <s v="CPR: Blockchain Consulting"/>
    <s v="SUN, LEI"/>
    <m/>
    <x v="0"/>
    <m/>
  </r>
  <r>
    <s v="SF-U959WGA"/>
    <x v="0"/>
    <s v="BeNeLux"/>
    <s v="ABN AMRO Bank N.V.                                                    "/>
    <s v="Torch 4, Road to Production, GvK"/>
    <x v="0"/>
    <x v="0"/>
    <s v="Gronigen"/>
    <s v="CIC Gronigen is being used in all dicussions for ABN, working to get the details"/>
    <x v="2"/>
    <x v="0"/>
    <d v="2017-06-30T00:00:00"/>
    <d v="2016-12-23T00:00:00"/>
    <x v="6"/>
    <d v="2017-06-30T00:00:00"/>
    <n v="110000"/>
    <n v="0.11"/>
    <n v="12"/>
    <d v="2017-07-06T00:00:00"/>
    <s v="Won"/>
    <x v="0"/>
    <s v="Cog Process Trnsfmtn"/>
    <s v="CPR: Blockchain Consulting"/>
    <s v="*"/>
    <s v="BLUEMIXX"/>
    <x v="0"/>
    <m/>
  </r>
  <r>
    <s v="J2-M88NUU2"/>
    <x v="1"/>
    <s v="US Distribution"/>
    <s v="THE PROCTER &amp; GAMBLE COMPANY"/>
    <s v="SOW2062 IBM Master Data Blockchain PoC"/>
    <x v="2"/>
    <x v="1"/>
    <m/>
    <m/>
    <x v="2"/>
    <x v="3"/>
    <d v="2017-06-30T00:00:00"/>
    <s v="06/26/2017 12:33pm"/>
    <x v="6"/>
    <d v="2017-06-30T00:00:00"/>
    <n v="110000"/>
    <n v="0.11"/>
    <n v="12"/>
    <s v="06/29/2017 02:59pm"/>
    <s v="NIR"/>
    <x v="0"/>
    <s v="Cognitive Process Transformation"/>
    <s v="CPR: Blockchain Consulting"/>
    <s v="JOSEPH MAURICIO (JOSEPH MAURICIO) BEJARANO ESQUIVEL"/>
    <s v="EMBMOBLE:GBS Embedded Mobile, IGSPN:Procurement NONE - No 3rd Party Supplier, ISA-999-NoSolutionSold"/>
    <x v="0"/>
    <m/>
  </r>
  <r>
    <s v="F9-HN8MOJN"/>
    <x v="0"/>
    <s v="DACH"/>
    <s v="OMV Refining &amp; Marketing GmbH"/>
    <s v="Blockchain for Routex"/>
    <x v="1"/>
    <x v="1"/>
    <m/>
    <m/>
    <x v="1"/>
    <x v="4"/>
    <d v="2017-09-15T00:00:00"/>
    <s v="05/30/2017 10:34am"/>
    <x v="1"/>
    <d v="2017-09-15T00:00:00"/>
    <n v="110000"/>
    <n v="0.11"/>
    <n v="12"/>
    <s v="07/17/2017 03:02am"/>
    <s v="Stretch"/>
    <x v="0"/>
    <s v="Cognitive Process Transformation"/>
    <s v="CPR: Blockchain Consulting"/>
    <s v="DATA WITHHELD"/>
    <s v="ZBLKPOC:HW SP: Blockchain Proof of Concept"/>
    <x v="0"/>
    <m/>
  </r>
  <r>
    <s v="LB-VPHEFE4"/>
    <x v="0"/>
    <s v="BeNeLux"/>
    <s v="Tennet TSO                                                            "/>
    <s v="TenneT IT SCADA EMS changes"/>
    <x v="3"/>
    <x v="1"/>
    <m/>
    <m/>
    <x v="1"/>
    <x v="8"/>
    <d v="2017-08-04T00:00:00"/>
    <d v="2016-05-11T00:00:00"/>
    <x v="6"/>
    <d v="2017-08-04T00:00:00"/>
    <n v="108000"/>
    <n v="0.108"/>
    <n v="9"/>
    <d v="2017-07-27T00:00:00"/>
    <s v="Won"/>
    <x v="0"/>
    <s v="Cog Process Trnsfmtn"/>
    <s v="CPR: Blockchain Consulting"/>
    <s v="Dijkstra, Leo"/>
    <s v="EMBMOBLE"/>
    <x v="0"/>
    <m/>
  </r>
  <r>
    <s v="JN-AS8D4MD"/>
    <x v="1"/>
    <s v="US Industrial"/>
    <s v="HONEYWELL INTERNATIONAL INC"/>
    <s v="Blockchain Bluemix Garage (DTW &amp; MVP)"/>
    <x v="1"/>
    <x v="1"/>
    <m/>
    <m/>
    <x v="0"/>
    <x v="5"/>
    <d v="2017-10-20T00:00:00"/>
    <s v="01/05/2017 07:20pm"/>
    <x v="2"/>
    <d v="2017-10-20T00:00:00"/>
    <n v="105000"/>
    <n v="0.105"/>
    <n v="2"/>
    <s v="07/13/2017 01:32am"/>
    <s v="Stretch"/>
    <x v="3"/>
    <s v="Lab Services"/>
    <s v="Software Services - Bluemix Garage"/>
    <s v="Matthew A. (Matt) Thomas"/>
    <s v="CLOUD1:All Cloud Sales other than to Cloud SPs"/>
    <x v="0"/>
    <m/>
  </r>
  <r>
    <s v="X1-1U5LBBS"/>
    <x v="1"/>
    <s v="US Communica/CSI"/>
    <s v="FOX ENTERTAINMENT GROUP INC"/>
    <s v="WDP Bundle: Blockchain_x000a_Cognitive Contracts"/>
    <x v="3"/>
    <x v="1"/>
    <m/>
    <m/>
    <x v="1"/>
    <x v="9"/>
    <d v="2017-09-22T00:00:00"/>
    <s v="04/12/2017 01:40am"/>
    <x v="2"/>
    <d v="2017-09-22T00:00:00"/>
    <n v="102000"/>
    <n v="0.10199999999999999"/>
    <n v="12"/>
    <s v="07/27/2017 01:32am"/>
    <s v="Stretch"/>
    <x v="3"/>
    <s v="Cloud Developer Service"/>
    <s v="WS Bluemix Public Subscription"/>
    <s v="Patricia N. (Patty) Fry"/>
    <s v="ANDFM:ANA SP:Leverage the IBM DataFirst Method"/>
    <x v="0"/>
    <m/>
  </r>
  <r>
    <s v="GS-0YD0MXD"/>
    <x v="0"/>
    <s v="DACH"/>
    <s v="Bayerische Motoren Werke AG"/>
    <s v="Blockchain: Fitbit 4 Auto"/>
    <x v="1"/>
    <x v="1"/>
    <m/>
    <m/>
    <x v="0"/>
    <x v="1"/>
    <d v="2017-10-27T00:00:00"/>
    <s v="07/18/2017 08:44am"/>
    <x v="1"/>
    <d v="2017-10-27T00:00:00"/>
    <n v="101000"/>
    <n v="0.10099999999999999"/>
    <n v="12"/>
    <s v="07/20/2017 01:32am"/>
    <s v="NIR"/>
    <x v="0"/>
    <s v="Cognitive Process Transformation"/>
    <s v="CPR: Blockchain Consulting"/>
    <s v="DATA WITHHELD"/>
    <m/>
    <x v="0"/>
    <m/>
  </r>
  <r>
    <s v="HA-VSF7R5U"/>
    <x v="0"/>
    <s v="DACH"/>
    <s v="Bayerische Motoren Werke AG"/>
    <s v="Blockchain: Vehicle Digital Twin"/>
    <x v="1"/>
    <x v="1"/>
    <m/>
    <m/>
    <x v="0"/>
    <x v="1"/>
    <d v="2017-10-27T00:00:00"/>
    <s v="07/18/2017 04:47am"/>
    <x v="1"/>
    <d v="2017-10-27T00:00:00"/>
    <n v="101000"/>
    <n v="0.10099999999999999"/>
    <n v="12"/>
    <s v="07/20/2017 01:32am"/>
    <s v="NIR"/>
    <x v="5"/>
    <s v="Industry Platform"/>
    <m/>
    <s v="DATA WITHHELD"/>
    <m/>
    <x v="0"/>
    <m/>
  </r>
  <r>
    <s v="FH-IEEZ942"/>
    <x v="1"/>
    <s v="US Public"/>
    <s v="NOVARTIS PHARMACEUTICALS CORPORATION"/>
    <s v="APIs / Gateways / Process innovation for B2B and B2 Patient - (potential for Blockchain)"/>
    <x v="6"/>
    <x v="1"/>
    <m/>
    <m/>
    <x v="0"/>
    <x v="11"/>
    <d v="2017-10-22T00:00:00"/>
    <s v="07/24/2017 03:56pm"/>
    <x v="2"/>
    <d v="2017-10-22T00:00:00"/>
    <n v="100777"/>
    <n v="0.10077699999999999"/>
    <n v="1"/>
    <s v="08/03/2017 01:32am"/>
    <s v="Stretch"/>
    <x v="3"/>
    <s v="Hybrid Integration"/>
    <s v="API Connect"/>
    <s v="Thomas J. (Tom) Staugaitis"/>
    <s v="ISA-999-NoSolutionSold"/>
    <x v="0"/>
    <m/>
  </r>
  <r>
    <s v="B1-0H1I7LQ"/>
    <x v="1"/>
    <s v="US Distribution"/>
    <s v="Walmart Inc."/>
    <s v="Watson Blockchain for Facilities Maintenance"/>
    <x v="2"/>
    <x v="1"/>
    <m/>
    <m/>
    <x v="0"/>
    <x v="3"/>
    <d v="2017-12-22T00:00:00"/>
    <s v="06/05/2017 08:02pm"/>
    <x v="2"/>
    <d v="2018-02-14T00:00:00"/>
    <n v="100777"/>
    <n v="0.10077699999999999"/>
    <n v="12"/>
    <s v="06/12/2017 03:02pm"/>
    <s v="Stretch"/>
    <x v="1"/>
    <s v="Platform &amp; Industry Solutions"/>
    <s v="IoT for Retail"/>
    <s v="Craig (Craig) Velliquette"/>
    <s v="IBUANALY:For GBS-Heritage in IBUs Anal"/>
    <x v="0"/>
    <m/>
  </r>
  <r>
    <s v="OB-LRE2D3Y"/>
    <x v="5"/>
    <s v="Japan"/>
    <s v="DENSO CORPORATION"/>
    <s v="DENSO ADAS Blockchain for SW BOM Garage service"/>
    <x v="1"/>
    <x v="0"/>
    <s v="Japan"/>
    <s v="This opp is related to top and broader Denso-IBM Innovation-as-a-Service partnership.  This opportunity is parked currently and will depend on success of other opportunity (OE-1HQHHUC is the opportunity that is in limelight &amp; high focus with customer)"/>
    <x v="2"/>
    <x v="1"/>
    <d v="2017-06-29T00:00:00"/>
    <s v="11/26/2016 08:15am"/>
    <x v="6"/>
    <d v="2017-07-28T00:00:00"/>
    <n v="100000"/>
    <n v="9.9999999999999992E-2"/>
    <n v="2"/>
    <s v="07/13/2017 01:32am"/>
    <s v="Won"/>
    <x v="3"/>
    <s v="Lab Services"/>
    <s v="App Platform DevOps SW Svcs"/>
    <s v="Nobuaki (NOBUAKI) Sugihara"/>
    <s v="ASASERVC:Cloud Business Solution (CBS), EMBIoT:GBS Embed Internet of Things, ISA-AutoIS70-ConnectedVehicle"/>
    <x v="0"/>
    <m/>
  </r>
  <r>
    <s v="ZL-ZY811OB"/>
    <x v="2"/>
    <s v="ASEAN"/>
    <s v="THE BANK OF TOKYO-MITSUBISHI UFJ, LTD. SINGAPORE BRANCH"/>
    <s v="BTMU Blockchain SLA Production BS Support"/>
    <x v="0"/>
    <x v="0"/>
    <s v="India"/>
    <s v="Will get involved"/>
    <x v="2"/>
    <x v="0"/>
    <d v="2017-04-28T00:00:00"/>
    <s v="02/19/2017 08:38pm"/>
    <x v="6"/>
    <d v="2017-05-31T00:00:00"/>
    <n v="100000"/>
    <n v="9.9999999999999992E-2"/>
    <n v="12"/>
    <s v="05/04/2017 01:31am"/>
    <s v="Won"/>
    <x v="0"/>
    <s v="Cloud Application Innovation"/>
    <s v="CAI App Migration &amp; Modernization - Private no-Cloud"/>
    <s v="DAVID BOON WAH (David Boon Wah) LIM"/>
    <s v="ISA-BankFMFS03-BackOfficeOps"/>
    <x v="0"/>
    <m/>
  </r>
  <r>
    <s v="Y5-A2X6O8B"/>
    <x v="0"/>
    <s v="DACH"/>
    <s v="Abraxas Informatik AG"/>
    <s v="Blockchain Usecase"/>
    <x v="6"/>
    <x v="1"/>
    <m/>
    <m/>
    <x v="0"/>
    <x v="12"/>
    <d v="2017-12-15T00:00:00"/>
    <s v="02/10/2017 06:58am"/>
    <x v="2"/>
    <d v="2017-12-15T00:00:00"/>
    <n v="100000"/>
    <n v="9.9999999999999992E-2"/>
    <n v="1"/>
    <s v="07/07/2017 02:13am"/>
    <s v="Stretch"/>
    <x v="9"/>
    <s v="Analytics Platform"/>
    <s v="PAES - Predictive Analytics Enterprise Solution"/>
    <s v="DATA WITHHELD"/>
    <s v="ISA-999-NoSolutionSold"/>
    <x v="0"/>
    <m/>
  </r>
  <r>
    <s v="C8-61RTXZ1"/>
    <x v="2"/>
    <s v="ISA"/>
    <s v="GOVERNMENT OF MAHARASHTRA"/>
    <s v="block chain requirement - GoM"/>
    <x v="4"/>
    <x v="1"/>
    <m/>
    <m/>
    <x v="0"/>
    <x v="12"/>
    <d v="2017-12-28T00:00:00"/>
    <s v="04/13/2017 10:04pm"/>
    <x v="1"/>
    <d v="2017-12-28T00:00:00"/>
    <n v="100000"/>
    <n v="9.9999999999999992E-2"/>
    <n v="1"/>
    <s v="04/20/2017 01:31am"/>
    <s v="NIR"/>
    <x v="9"/>
    <s v="Analytics Platform"/>
    <m/>
    <s v="Veena G. (Veena) Wankhede"/>
    <s v="ISA-GovtPG45-PublicSafety"/>
    <x v="0"/>
    <m/>
  </r>
  <r>
    <s v="AA-ACWWKW6"/>
    <x v="2"/>
    <s v="ASEAN"/>
    <s v="CAT TELECOM PUBLIC CO., LTD"/>
    <s v="Blockchain for Chiang Mai"/>
    <x v="3"/>
    <x v="1"/>
    <m/>
    <m/>
    <x v="0"/>
    <x v="9"/>
    <d v="2017-12-22T00:00:00"/>
    <s v="02/16/2017 11:48pm"/>
    <x v="2"/>
    <d v="2017-12-22T00:00:00"/>
    <n v="100000"/>
    <n v="9.9999999999999992E-2"/>
    <n v="12"/>
    <s v="07/27/2017 01:32am"/>
    <s v="NIR"/>
    <x v="3"/>
    <s v="Cloud Unit Services"/>
    <s v="6950-05D IBM Bluemix Private Cloud (Cloud BU)"/>
    <s v="Kodchakorn (KODCHAKORN) Niyomsilchai"/>
    <s v="ISA-999-NoSolutionSold"/>
    <x v="0"/>
    <m/>
  </r>
  <r>
    <s v="UT-GZOOB5L"/>
    <x v="2"/>
    <s v="Korea"/>
    <s v="KOSCOM CORP."/>
    <s v="Blockchain for cloud"/>
    <x v="1"/>
    <x v="1"/>
    <m/>
    <m/>
    <x v="0"/>
    <x v="5"/>
    <d v="2017-12-29T00:00:00"/>
    <s v="06/14/2017 04:09am"/>
    <x v="2"/>
    <d v="2017-12-29T00:00:00"/>
    <n v="100000"/>
    <n v="9.9999999999999992E-2"/>
    <n v="12"/>
    <s v="07/27/2017 01:32am"/>
    <s v="Stretch"/>
    <x v="3"/>
    <s v="Cloud Unit Services"/>
    <s v="6950-05J IBM Bluemix Private Cloud Local (Cloud BU)"/>
    <s v="Seung Hwan (SEUNG HWAN) Yang"/>
    <s v="CLOUD1:All Cloud Sales other than to Cloud SPs"/>
    <x v="0"/>
    <m/>
  </r>
  <r>
    <s v="N9-NWIBFMZ"/>
    <x v="1"/>
    <s v="US Finance Service"/>
    <s v="T. ROWE PRICE U.S. LARGE-CAP CORE FUND, INC."/>
    <s v="IBM Bluemix Garage- Blockchain"/>
    <x v="0"/>
    <x v="1"/>
    <m/>
    <m/>
    <x v="1"/>
    <x v="0"/>
    <d v="2017-07-28T00:00:00"/>
    <s v="08/15/2016 06:35pm"/>
    <x v="2"/>
    <d v="2017-07-28T00:00:00"/>
    <n v="100000"/>
    <n v="9.9999999999999992E-2"/>
    <n v="1"/>
    <s v="06/15/2017 01:32am"/>
    <s v="Stretch"/>
    <x v="3"/>
    <s v="Cloud Unit Services"/>
    <s v="6950-95N IBM Cloud Advisory Services (Cloud BU)"/>
    <s v="MICHELLE A. (Michelle) Monroe"/>
    <s v="CLOUD1:All Cloud Sales other than to Cloud SPs"/>
    <x v="0"/>
    <m/>
  </r>
  <r>
    <s v="V9-WJR8KCY"/>
    <x v="2"/>
    <s v="ISA"/>
    <s v="TATA COMMUNICATIONS LIMITED"/>
    <s v="Blockchain Use case Trial"/>
    <x v="4"/>
    <x v="0"/>
    <s v="India"/>
    <s v="Involved in initial dicussions, need to finalize use case"/>
    <x v="1"/>
    <x v="9"/>
    <d v="2017-09-20T00:00:00"/>
    <s v="03/07/2017 05:58am"/>
    <x v="1"/>
    <d v="2017-09-20T00:00:00"/>
    <n v="100000"/>
    <n v="9.9999999999999992E-2"/>
    <n v="12"/>
    <s v="03/09/2017 01:32am"/>
    <s v="Stretch"/>
    <x v="3"/>
    <s v="Cloud Unit Services"/>
    <s v="6950-98L IBM Cloud Managed Services (Cloud BU)"/>
    <s v="Arvind R. (Arvind) Rego"/>
    <m/>
    <x v="0"/>
    <m/>
  </r>
  <r>
    <s v="FI-YUL1EAG"/>
    <x v="2"/>
    <s v="ASEAN"/>
    <s v="COUNTER SERVICE COMPANY LIMITED"/>
    <s v="Blockchain"/>
    <x v="2"/>
    <x v="1"/>
    <m/>
    <m/>
    <x v="0"/>
    <x v="3"/>
    <d v="2017-12-26T00:00:00"/>
    <s v="01/19/2017 11:50pm"/>
    <x v="1"/>
    <d v="2017-12-26T00:00:00"/>
    <n v="100000"/>
    <n v="9.9999999999999992E-2"/>
    <n v="1"/>
    <s v="02/19/2017 02:30am"/>
    <s v="Stretch"/>
    <x v="3"/>
    <s v="Hybrid Integration"/>
    <s v="API Connect"/>
    <s v="Petchpaitoon (PETCHPAITOON) Krungwong"/>
    <s v="NONE:No code/solution involved"/>
    <x v="0"/>
    <m/>
  </r>
  <r>
    <s v="S0-KCIFQUE"/>
    <x v="0"/>
    <s v="UKI"/>
    <s v="INTERNATIONAL AIRLINES GROUP"/>
    <s v="IAG Cargo, eFreight (Blockchain POC)"/>
    <x v="2"/>
    <x v="1"/>
    <m/>
    <m/>
    <x v="0"/>
    <x v="7"/>
    <d v="2017-11-15T00:00:00"/>
    <s v="02/08/2017 10:06am"/>
    <x v="1"/>
    <d v="2017-12-30T00:00:00"/>
    <n v="100000"/>
    <n v="9.9999999999999992E-2"/>
    <n v="1"/>
    <s v="06/28/2017 12:35pm"/>
    <s v="Stretch"/>
    <x v="3"/>
    <s v="Hybrid Management"/>
    <s v="Bluemix Local System W3500-128"/>
    <s v="Rob (ROBERT) Weldon"/>
    <s v="ISA-T&amp;TDS22PERS-PersCustEng"/>
    <x v="0"/>
    <m/>
  </r>
  <r>
    <s v="4V-4OIJ1Y1"/>
    <x v="1"/>
    <s v="US Distribution"/>
    <s v="VENETIAN CASINO RESORT"/>
    <s v="Caesars - Bluemix (Blockchain &amp; Watson Cognitive Services)"/>
    <x v="2"/>
    <x v="1"/>
    <m/>
    <m/>
    <x v="1"/>
    <x v="7"/>
    <d v="2017-09-08T00:00:00"/>
    <s v="02/13/2017 08:58am"/>
    <x v="1"/>
    <d v="2017-09-08T00:00:00"/>
    <n v="100000"/>
    <n v="9.9999999999999992E-2"/>
    <n v="1"/>
    <s v="03/18/2017 05:27pm"/>
    <s v="Key stretch"/>
    <x v="3"/>
    <s v="Hybrid Management"/>
    <s v="Bluemix Local System W3500-256"/>
    <s v="NICOLE J. (Nicole) POOLE"/>
    <s v="CLOUD1:All Cloud Sales other than to Cloud SPs"/>
    <x v="0"/>
    <m/>
  </r>
  <r>
    <s v="YX-WCNEW6A"/>
    <x v="1"/>
    <s v="US Distribution"/>
    <s v="GENERAL MILLS MARKETING, INC."/>
    <s v="Blockchain @ GMI (Art of Possible)"/>
    <x v="2"/>
    <x v="1"/>
    <m/>
    <m/>
    <x v="1"/>
    <x v="3"/>
    <d v="2017-09-25T00:00:00"/>
    <s v="06/13/2017 10:15am"/>
    <x v="0"/>
    <d v="2017-09-25T00:00:00"/>
    <n v="100000"/>
    <n v="9.9999999999999992E-2"/>
    <n v="12"/>
    <s v="06/15/2017 01:32am"/>
    <s v="Key stretch"/>
    <x v="3"/>
    <s v="Cloud Developer Service"/>
    <s v="Bluemix Pay As You Go"/>
    <s v="MICHELLE (Michelle) MILLER"/>
    <s v="CLOUD1:All Cloud Sales other than to Cloud SPs"/>
    <x v="0"/>
    <m/>
  </r>
  <r>
    <s v="4W-G1P9D53"/>
    <x v="2"/>
    <s v="Korea"/>
    <s v="KOREA EXCHANGE"/>
    <s v="Cloud for Blockchain"/>
    <x v="0"/>
    <x v="1"/>
    <m/>
    <m/>
    <x v="1"/>
    <x v="0"/>
    <d v="2017-09-29T00:00:00"/>
    <s v="06/14/2017 04:03am"/>
    <x v="2"/>
    <d v="2017-09-29T00:00:00"/>
    <n v="100000"/>
    <n v="9.9999999999999992E-2"/>
    <n v="12"/>
    <s v="06/29/2017 01:32am"/>
    <s v="Stretch"/>
    <x v="3"/>
    <s v="Cloud Developer Service"/>
    <s v="Bluemix Public Subscription"/>
    <s v="Seung Hwan (SEUNG HWAN) Yang"/>
    <s v="CLDMS:CLD&amp;COG: Cloud Managed Services"/>
    <x v="0"/>
    <m/>
  </r>
  <r>
    <s v="KG-1XQFV7T"/>
    <x v="2"/>
    <s v="Korea"/>
    <s v="HANA FINANCIAL GROUP"/>
    <s v="[KEB Hana Bank] Bluemix &amp; Blockchain for GLN PoC"/>
    <x v="0"/>
    <x v="1"/>
    <m/>
    <m/>
    <x v="0"/>
    <x v="0"/>
    <d v="2017-11-29T00:00:00"/>
    <s v="11/20/2016 08:22pm"/>
    <x v="0"/>
    <d v="2017-11-29T00:00:00"/>
    <n v="100000"/>
    <n v="9.9999999999999992E-2"/>
    <n v="12"/>
    <s v="08/03/2017 01:33am"/>
    <s v="Key stretch"/>
    <x v="3"/>
    <s v="Cloud Developer Service"/>
    <s v="Bluemix Public Subscription"/>
    <s v="Jin Hyoe (JIN HYOE) Kim"/>
    <s v="CLOUD1:All Cloud Sales other than to Cloud SPs"/>
    <x v="0"/>
    <m/>
  </r>
  <r>
    <s v="KW-JY00Z2Y"/>
    <x v="0"/>
    <s v="Nordic"/>
    <s v="VALTIOKONTTORI"/>
    <s v="BlockChain for Valtiokonttori"/>
    <x v="6"/>
    <x v="1"/>
    <m/>
    <m/>
    <x v="0"/>
    <x v="12"/>
    <d v="2017-12-15T00:00:00"/>
    <s v="09/26/2016 08:33am"/>
    <x v="1"/>
    <d v="2017-12-15T00:00:00"/>
    <n v="100000"/>
    <n v="9.9999999999999992E-2"/>
    <n v="12"/>
    <s v="06/02/2017 08:19am"/>
    <s v="NIR"/>
    <x v="3"/>
    <s v="Cloud Developer Service"/>
    <s v="Bluemix Public Subscription"/>
    <s v="Paavo (PAAVO) Häkkinen"/>
    <s v="ISA-999-NoSolutionSold"/>
    <x v="0"/>
    <m/>
  </r>
  <r>
    <s v="CT-NN16524"/>
    <x v="0"/>
    <s v="Nordic"/>
    <s v="FOLKSAM ÖMSESIDIG"/>
    <s v="#HC02 Bluemix for IoT and Blockchain innovation - (connected to Bridge to Cloud)"/>
    <x v="0"/>
    <x v="1"/>
    <m/>
    <m/>
    <x v="1"/>
    <x v="6"/>
    <d v="2017-09-25T00:00:00"/>
    <s v="03/31/2017 09:54am"/>
    <x v="2"/>
    <d v="2017-09-25T00:00:00"/>
    <n v="100000"/>
    <n v="9.9999999999999992E-2"/>
    <n v="12"/>
    <s v="06/08/2017 01:31am"/>
    <s v="Stretch"/>
    <x v="3"/>
    <s v="Cloud Developer Service"/>
    <s v="Bluemix Public Subscription"/>
    <s v="Jesper (JESPER) Gardtman"/>
    <s v="CLOUD1:All Cloud Sales other than to Cloud SPs"/>
    <x v="0"/>
    <m/>
  </r>
  <r>
    <s v="B3-IQ4TI3J"/>
    <x v="3"/>
    <s v="SSA"/>
    <s v="WALMART CHILE COMERCIAL S.A."/>
    <s v="Proyecto de trazabilidad Blockchain"/>
    <x v="2"/>
    <x v="1"/>
    <m/>
    <m/>
    <x v="1"/>
    <x v="3"/>
    <d v="2017-09-25T00:00:00"/>
    <s v="06/29/2017 09:42am"/>
    <x v="1"/>
    <d v="2017-09-25T00:00:00"/>
    <n v="100000"/>
    <n v="9.9999999999999992E-2"/>
    <n v="12"/>
    <s v="07/06/2017 01:33am"/>
    <s v="Stretch"/>
    <x v="3"/>
    <s v="Cloud Developer Service"/>
    <s v="Bluemix Public Subscription"/>
    <s v="SANTIAGO DIEGO (SANTIAGO DIEGO) SIBILS RAMOS"/>
    <s v="BLKHSBN:HW SP: Blockchain High Sec Bus Netwk Blmix"/>
    <x v="0"/>
    <m/>
  </r>
  <r>
    <s v="3L-DBZYK8N"/>
    <x v="3"/>
    <s v="SSA"/>
    <s v="EFORCERS SA"/>
    <s v="Blockchain"/>
    <x v="5"/>
    <x v="1"/>
    <m/>
    <m/>
    <x v="1"/>
    <x v="10"/>
    <d v="2017-09-29T00:00:00"/>
    <s v="12/12/2016 11:19am"/>
    <x v="2"/>
    <d v="2017-09-29T00:00:00"/>
    <n v="100000"/>
    <n v="9.9999999999999992E-2"/>
    <n v="1"/>
    <s v="06/29/2017 01:32am"/>
    <s v="Stretch"/>
    <x v="3"/>
    <s v="Cloud Developer Service"/>
    <s v="Bluemix Public Subscription"/>
    <s v="Colombia (Colombia) LEADMGMT-CO"/>
    <s v="BLKHSBN:HW SP: Blockchain High Sec Bus Netwk Blmix"/>
    <x v="0"/>
    <m/>
  </r>
  <r>
    <s v="LN-WSQUXF6"/>
    <x v="3"/>
    <s v="SSA"/>
    <s v="CEMENTOS ARGOS S.A."/>
    <s v="CLOBLO WinPath 4Q-2016 - CLOUD - Block Chain"/>
    <x v="1"/>
    <x v="1"/>
    <m/>
    <m/>
    <x v="0"/>
    <x v="2"/>
    <d v="2017-12-13T00:00:00"/>
    <s v="11/29/2016 11:27am"/>
    <x v="2"/>
    <d v="2017-12-13T00:00:00"/>
    <n v="100000"/>
    <n v="9.9999999999999992E-2"/>
    <n v="12"/>
    <s v="07/06/2017 01:32am"/>
    <s v="Stretch"/>
    <x v="3"/>
    <s v="Cloud Developer Service"/>
    <s v="Bluemix Public Subscription"/>
    <s v="JOSE (JOSE) ALVAREZ ESTRADA"/>
    <s v="ISA-999-NoSolutionSold"/>
    <x v="0"/>
    <m/>
  </r>
  <r>
    <s v="TX-0X9JQYP"/>
    <x v="3"/>
    <s v="SSA"/>
    <s v="Direccion de Impuestos y Aduanas Nacionales"/>
    <s v="Workshop Blockchain"/>
    <x v="6"/>
    <x v="1"/>
    <m/>
    <m/>
    <x v="0"/>
    <x v="12"/>
    <d v="2017-12-30T00:00:00"/>
    <s v="11/23/2016 03:31pm"/>
    <x v="2"/>
    <d v="2017-12-30T00:00:00"/>
    <n v="100000"/>
    <n v="9.9999999999999992E-2"/>
    <n v="1"/>
    <s v="07/06/2017 01:32am"/>
    <s v="Stretch"/>
    <x v="3"/>
    <s v="Cloud Developer Service"/>
    <s v="Bluemix Public Subscription"/>
    <s v="Candy Giselle (CANDY GISELLE) Hernandez Garcia"/>
    <s v="BLKHSBN:HW SP: Blockchain High Sec Bus Netwk Blmix"/>
    <x v="0"/>
    <m/>
  </r>
  <r>
    <s v="WG-UN9JHZA"/>
    <x v="3"/>
    <s v="SSA"/>
    <s v="ULTRAMAR S.A"/>
    <s v="Blockchain para Supply Chain"/>
    <x v="2"/>
    <x v="1"/>
    <m/>
    <m/>
    <x v="0"/>
    <x v="7"/>
    <d v="2017-12-29T00:00:00"/>
    <s v="06/15/2017 08:42am"/>
    <x v="2"/>
    <d v="2017-12-29T00:00:00"/>
    <n v="100000"/>
    <n v="9.9999999999999992E-2"/>
    <n v="12"/>
    <s v="07/13/2017 01:31am"/>
    <s v="Stretch"/>
    <x v="3"/>
    <s v="Cloud Developer Service"/>
    <s v="Bluemix Public Subscription"/>
    <s v="SANTIAGO DIEGO (SANTIAGO DIEGO) SIBILS RAMOS"/>
    <s v="BLKHSBN:HW SP: Blockchain High Sec Bus Netwk Blmix"/>
    <x v="0"/>
    <m/>
  </r>
  <r>
    <s v="5P-D0JCTA7"/>
    <x v="3"/>
    <s v="SSA"/>
    <s v="BANCO COOMEVA S.A."/>
    <s v="CLOBLO - Blockchain"/>
    <x v="6"/>
    <x v="1"/>
    <m/>
    <m/>
    <x v="1"/>
    <x v="11"/>
    <d v="2017-09-29T00:00:00"/>
    <s v="11/15/2016 03:40pm"/>
    <x v="0"/>
    <d v="2017-09-29T00:00:00"/>
    <n v="100000"/>
    <n v="9.9999999999999992E-2"/>
    <n v="1"/>
    <s v="06/25/2017 01:50pm"/>
    <s v="Key stretch"/>
    <x v="3"/>
    <s v="Cloud Developer Service"/>
    <s v="Bluemix Public Subscription"/>
    <s v="SANDRA JIMENA (SANDRA JIMENA) CAMACHO DIAZ"/>
    <s v="BLKHSBN:HW SP: Blockchain High Sec Bus Netwk Blmix"/>
    <x v="0"/>
    <m/>
  </r>
  <r>
    <s v="RU-NVXK5DJ"/>
    <x v="1"/>
    <s v="US Distribution"/>
    <s v="H. E. BUTT GROCERY COMPANY"/>
    <s v="Blockchain (food safety) - 2017 SWAP"/>
    <x v="2"/>
    <x v="1"/>
    <m/>
    <m/>
    <x v="1"/>
    <x v="3"/>
    <d v="2017-09-29T00:00:00"/>
    <s v="03/02/2017 02:52pm"/>
    <x v="2"/>
    <d v="2017-09-30T00:00:00"/>
    <n v="100000"/>
    <n v="9.9999999999999992E-2"/>
    <n v="12"/>
    <s v="07/11/2017 11:25am"/>
    <s v="NIR"/>
    <x v="3"/>
    <s v="Cloud Developer Service"/>
    <s v="Bluemix Public Subscription"/>
    <s v="JOHN K. (JOHN) WRIGHT"/>
    <s v="NONE:No code/solution involved"/>
    <x v="0"/>
    <m/>
  </r>
  <r>
    <s v="Z0-4O483EG"/>
    <x v="1"/>
    <s v="US Federal"/>
    <s v="LOCKHEED MARTIN CORPORATION"/>
    <s v="Lockheed EBS, Blockchain for Manufacturing, Rob Frazier"/>
    <x v="1"/>
    <x v="1"/>
    <m/>
    <m/>
    <x v="0"/>
    <x v="1"/>
    <d v="2017-11-30T00:00:00"/>
    <s v="04/24/2017 02:38pm"/>
    <x v="2"/>
    <d v="2017-11-30T00:00:00"/>
    <n v="100000"/>
    <n v="9.9999999999999992E-2"/>
    <n v="12"/>
    <s v="08/03/2017 01:32am"/>
    <s v="Stretch"/>
    <x v="3"/>
    <s v="Cloud Developer Service"/>
    <s v="Bluemix Public Subscription"/>
    <s v="WILLIAM F. (William) DICKINSON"/>
    <s v="CLOUD1:All Cloud Sales other than to Cloud SPs"/>
    <x v="0"/>
    <m/>
  </r>
  <r>
    <s v="10-3M15RTX"/>
    <x v="1"/>
    <s v="US Finance Service"/>
    <s v="CITIGROUP TECHNOLOGY, INC."/>
    <s v="Citi: Blockchain solution to address Sheltered Harbor regulations"/>
    <x v="0"/>
    <x v="1"/>
    <m/>
    <m/>
    <x v="0"/>
    <x v="0"/>
    <d v="2017-12-31T00:00:00"/>
    <s v="05/11/2017 09:19am"/>
    <x v="1"/>
    <d v="2017-12-31T00:00:00"/>
    <n v="100000"/>
    <n v="9.9999999999999992E-2"/>
    <n v="12"/>
    <s v="05/11/2017 09:19am"/>
    <s v="NIR"/>
    <x v="3"/>
    <s v="Cloud Developer Service"/>
    <s v="Bluemix Public Subscription"/>
    <s v="Paul J. (Paul) Houde"/>
    <s v="ZBLKLOCL:HW SP: zSystems Blockchain Local/On Prem."/>
    <x v="0"/>
    <m/>
  </r>
  <r>
    <s v="94-N0GP5SY"/>
    <x v="1"/>
    <s v="US Industrial"/>
    <s v="HONEYWELL INTERNATIONAL INC."/>
    <s v="BLMX for Blockchain at Honeywell Aerospace"/>
    <x v="1"/>
    <x v="1"/>
    <m/>
    <m/>
    <x v="1"/>
    <x v="5"/>
    <d v="2017-09-15T00:00:00"/>
    <s v="02/15/2017 02:14pm"/>
    <x v="2"/>
    <d v="2017-09-15T00:00:00"/>
    <n v="100000"/>
    <n v="9.9999999999999992E-2"/>
    <n v="12"/>
    <s v="05/04/2017 06:02pm"/>
    <s v="Stretch"/>
    <x v="3"/>
    <s v="Cloud Developer Service"/>
    <s v="Bluemix Public Subscription"/>
    <s v="William J. (William) Swope"/>
    <s v="BLKHSBN:HW SP: Blockchain High Sec Bus Netwk Blmix"/>
    <x v="0"/>
    <m/>
  </r>
  <r>
    <s v="OG-5EYRGGB"/>
    <x v="1"/>
    <s v="US Public"/>
    <s v="BLUE CROSS AND BLUE SHIELD OF KANSAS CITY INC"/>
    <s v="Blockchain Garage"/>
    <x v="6"/>
    <x v="1"/>
    <m/>
    <m/>
    <x v="0"/>
    <x v="11"/>
    <d v="2017-12-29T00:00:00"/>
    <s v="01/31/2017 11:27am"/>
    <x v="2"/>
    <d v="2017-12-29T00:00:00"/>
    <n v="100000"/>
    <n v="9.9999999999999992E-2"/>
    <n v="12"/>
    <s v="07/06/2017 01:32am"/>
    <s v="Stretch"/>
    <x v="3"/>
    <s v="Cloud Developer Service"/>
    <s v="Bluemix Public Subscription"/>
    <s v="Bao (Bao) Bui"/>
    <s v="CLOUD1:All Cloud Sales other than to Cloud SPs"/>
    <x v="0"/>
    <m/>
  </r>
  <r>
    <s v="1JF-2PYZKNF"/>
    <x v="3"/>
    <s v="Brazil"/>
    <s v="SERMA ASSOCIAÇÃO DOS USUÁRIOS DE EQUIPAMENTOS DE PROCESSAMENTO DE DADOS E SERVIÇOS CORRELA"/>
    <s v="CERTSYS – BLOCKCHAIN on BLUEMIX"/>
    <x v="5"/>
    <x v="1"/>
    <m/>
    <m/>
    <x v="1"/>
    <x v="10"/>
    <d v="2017-12-31T00:00:00"/>
    <s v="1/27/2017  6:07:46 AM"/>
    <x v="2"/>
    <d v="2017-12-31T00:00:00"/>
    <n v="100000"/>
    <n v="9.9999999999999992E-2"/>
    <n v="12"/>
    <s v="2/24/2017  8:30:55 PM"/>
    <s v="NIR"/>
    <x v="3"/>
    <s v="Cloud Developer Service"/>
    <s v="Do Not Use - GPP BRNT"/>
    <s v="CertSys Tecnologia da Informação LTDA"/>
    <s v="ISA999"/>
    <x v="0"/>
    <m/>
  </r>
  <r>
    <s v="6G-X7ZJJ3Y"/>
    <x v="0"/>
    <s v="DACH"/>
    <s v="Kraftfahrt-Bundesamt"/>
    <s v="Blockchain Drohnenregister (Pilot Use Case)"/>
    <x v="6"/>
    <x v="1"/>
    <m/>
    <m/>
    <x v="0"/>
    <x v="12"/>
    <d v="2017-10-11T00:00:00"/>
    <s v="08/10/2016 10:30am"/>
    <x v="1"/>
    <d v="2017-10-11T00:00:00"/>
    <n v="100000"/>
    <n v="9.9999999999999992E-2"/>
    <n v="12"/>
    <s v="02/19/2017 03:45am"/>
    <s v="Stretch"/>
    <x v="3"/>
    <s v="Cloud Developer Service"/>
    <s v="IBM Bluemix Dedicated - Runtimes"/>
    <s v="DATA WITHHELD"/>
    <m/>
    <x v="0"/>
    <m/>
  </r>
  <r>
    <s v="3R-8P6Z8BV"/>
    <x v="0"/>
    <s v="Italy"/>
    <s v="BANCA POPOLARE DI VICENZA SOC COOP PA"/>
    <s v="Blockchain POC"/>
    <x v="0"/>
    <x v="1"/>
    <m/>
    <m/>
    <x v="1"/>
    <x v="0"/>
    <d v="2017-09-30T00:00:00"/>
    <s v="12/14/2016 12:12pm"/>
    <x v="2"/>
    <d v="2017-09-30T00:00:00"/>
    <n v="100000"/>
    <n v="9.9999999999999992E-2"/>
    <n v="12"/>
    <s v="05/11/2017 01:32am"/>
    <s v="Stretch"/>
    <x v="3"/>
    <s v="Cloud Developer Service"/>
    <s v="IBM Bluemix Dedicated - Runtimes"/>
    <s v="Fabio (FABIO) Malosio"/>
    <s v="ISA-BankFS08-Blockchain, NONE:No code/solution involved"/>
    <x v="0"/>
    <m/>
  </r>
  <r>
    <s v="FM-UULYX2P"/>
    <x v="1"/>
    <s v="US Distribution"/>
    <s v="EXPEDITORS INTERNATIONAL"/>
    <s v="Blockchain for Air Cargo"/>
    <x v="2"/>
    <x v="1"/>
    <m/>
    <m/>
    <x v="1"/>
    <x v="7"/>
    <d v="2017-08-21T00:00:00"/>
    <s v="05/23/2017 08:58pm"/>
    <x v="2"/>
    <d v="2017-09-15T00:00:00"/>
    <n v="100000"/>
    <n v="9.9999999999999992E-2"/>
    <n v="12"/>
    <s v="07/06/2017 01:33am"/>
    <s v="Stretch"/>
    <x v="3"/>
    <s v="Cloud Developer Service"/>
    <s v="IBM Bluemix Dedicated - Supported Runtimes for Containers"/>
    <s v="PETER (PETER) LELAND"/>
    <s v="ZBLKPOC:HW SP: Blockchain Proof of Concept"/>
    <x v="0"/>
    <m/>
  </r>
  <r>
    <s v="8G-8IYG0HC"/>
    <x v="2"/>
    <s v="ASEAN"/>
    <s v="LAND AND HOUSES BANK PUBLIC COMPANY LIMITED"/>
    <s v="Blockchain for LHBANK"/>
    <x v="0"/>
    <x v="1"/>
    <m/>
    <m/>
    <x v="1"/>
    <x v="0"/>
    <d v="2017-09-30T00:00:00"/>
    <s v="12/01/2016 02:59am"/>
    <x v="1"/>
    <d v="2017-09-30T00:00:00"/>
    <n v="100000"/>
    <n v="9.9999999999999992E-2"/>
    <n v="12"/>
    <s v="04/13/2017 01:32am"/>
    <s v="NIR"/>
    <x v="3"/>
    <s v="Cloud Developer Service"/>
    <s v="IBM Bluemix Garage - Design Thinking"/>
    <s v="Nattachai (NATTACHAI) Wadwongtham"/>
    <s v="ISA-999-NoSolutionSold"/>
    <x v="0"/>
    <m/>
  </r>
  <r>
    <s v="CG-JSN84C7"/>
    <x v="2"/>
    <s v="ASEAN"/>
    <s v="GOVERNMENT HOUSING BANK"/>
    <s v="Blockchain for GHB"/>
    <x v="0"/>
    <x v="1"/>
    <m/>
    <m/>
    <x v="1"/>
    <x v="0"/>
    <d v="2017-09-29T00:00:00"/>
    <s v="12/01/2016 02:54am"/>
    <x v="1"/>
    <d v="2017-09-29T00:00:00"/>
    <n v="100000"/>
    <n v="9.9999999999999992E-2"/>
    <n v="12"/>
    <s v="04/13/2017 01:32am"/>
    <s v="NIR"/>
    <x v="3"/>
    <s v="Cloud Developer Service"/>
    <s v="IBM Bluemix Garage - Design Thinking"/>
    <s v="Nattachai (NATTACHAI) Wadwongtham"/>
    <s v="ISA-999-NoSolutionSold"/>
    <x v="0"/>
    <m/>
  </r>
  <r>
    <s v="FA-2VAFYRE"/>
    <x v="1"/>
    <s v="US Distribution"/>
    <s v="UNION PACIFIC RAILROAD COMPANY INC"/>
    <s v="Blockchain Design Thinking Workshop"/>
    <x v="2"/>
    <x v="1"/>
    <m/>
    <m/>
    <x v="1"/>
    <x v="7"/>
    <d v="2017-09-15T00:00:00"/>
    <s v="07/05/2017 01:39pm"/>
    <x v="2"/>
    <d v="2017-09-25T00:00:00"/>
    <n v="100000"/>
    <n v="9.9999999999999992E-2"/>
    <n v="2"/>
    <s v="07/06/2017 01:32am"/>
    <s v="NIR"/>
    <x v="3"/>
    <s v="Cloud Developer Service"/>
    <s v="IBM Bluemix Garage - Design Thinking"/>
    <s v="RICHARD D. (Richard) MELZER"/>
    <s v="GBS-WIoT:GBS WIoT Collarboration Opportunity"/>
    <x v="0"/>
    <m/>
  </r>
  <r>
    <s v="31-9GH4TX7"/>
    <x v="1"/>
    <s v="US Federal"/>
    <s v="CSRA LLC"/>
    <s v="CSRA eMedNY Blockchain Garage Services - MVP Buildout"/>
    <x v="5"/>
    <x v="1"/>
    <m/>
    <m/>
    <x v="1"/>
    <x v="10"/>
    <d v="2017-09-22T00:00:00"/>
    <s v="01/19/2017 03:09pm"/>
    <x v="2"/>
    <d v="2017-09-22T00:00:00"/>
    <n v="100000"/>
    <n v="9.9999999999999992E-2"/>
    <n v="12"/>
    <s v="07/27/2017 01:32am"/>
    <s v="At Risk"/>
    <x v="3"/>
    <s v="Cloud Developer Service"/>
    <s v="IBM Bluemix Garage - Design Thinking"/>
    <s v="Kristin (Kristin) Bolling"/>
    <s v="CLOUD1:All Cloud Sales other than to Cloud SPs"/>
    <x v="0"/>
    <m/>
  </r>
  <r>
    <s v="CE-PDIIO7H"/>
    <x v="2"/>
    <s v="ASEAN"/>
    <s v="PAN ASIA LOGISTICS SINGAPORE PTE. LTD."/>
    <s v="Blockchain"/>
    <x v="2"/>
    <x v="1"/>
    <m/>
    <m/>
    <x v="1"/>
    <x v="7"/>
    <d v="2017-08-28T00:00:00"/>
    <s v="05/29/2017 10:23pm"/>
    <x v="2"/>
    <d v="2017-08-28T00:00:00"/>
    <n v="100000"/>
    <n v="9.9999999999999992E-2"/>
    <n v="12"/>
    <s v="07/20/2017 01:32am"/>
    <s v="Stretch"/>
    <x v="3"/>
    <s v="Cloud Developer Service"/>
    <s v="IBM Bluemix Garage - MVP"/>
    <s v="JOLENE FONG MENG (Jolene Fong Meng) SIM"/>
    <s v="NONE:No code/solution involved"/>
    <x v="0"/>
    <m/>
  </r>
  <r>
    <s v="G6-38KKTWC"/>
    <x v="0"/>
    <s v="France"/>
    <s v="POLE EMPLOI LE CINETIC 1 A 5"/>
    <s v="Blockchain Certification des diplomes (Go du client pour lancer le projet)"/>
    <x v="6"/>
    <x v="1"/>
    <m/>
    <m/>
    <x v="0"/>
    <x v="12"/>
    <d v="2017-11-30T00:00:00"/>
    <s v="04/19/2017 11:58am"/>
    <x v="5"/>
    <d v="2017-11-30T00:00:00"/>
    <n v="100000"/>
    <n v="9.9999999999999992E-2"/>
    <n v="12"/>
    <s v="07/27/2017 01:32am"/>
    <s v="NIR"/>
    <x v="3"/>
    <s v="Cloud Developer Service"/>
    <s v="IBM Bluemix Garage - MVP"/>
    <s v="Marc (MARC) Durand"/>
    <s v="ZBLKPOC:HW SP: Blockchain Proof of Concept"/>
    <x v="0"/>
    <m/>
  </r>
  <r>
    <s v="OK-GDQ7SIH"/>
    <x v="1"/>
    <s v="US Finance Service"/>
    <s v="STATE FARM MUTUAL AUTOMOBILE INSURANCE COMPANY"/>
    <s v="Blockchain for ITR&amp;D - implementation"/>
    <x v="0"/>
    <x v="1"/>
    <m/>
    <m/>
    <x v="0"/>
    <x v="6"/>
    <d v="2017-11-10T00:00:00"/>
    <s v="02/28/2017 02:02pm"/>
    <x v="2"/>
    <d v="2017-11-10T00:00:00"/>
    <n v="100000"/>
    <n v="9.9999999999999992E-2"/>
    <n v="3"/>
    <s v="08/03/2017 01:32am"/>
    <s v="NIR"/>
    <x v="3"/>
    <s v="Cloud Developer Service"/>
    <s v="IBM Bluemix Garage - MVP"/>
    <s v="Samuel S. (Samuel) Kramer"/>
    <s v="ISA-BankInsFS09SEC-Security"/>
    <x v="0"/>
    <m/>
  </r>
  <r>
    <s v="NM-70JAAKC"/>
    <x v="1"/>
    <s v="US Public"/>
    <s v="UNITEDHEALTH GROUP INCORPORATED"/>
    <s v="Blockchain - Adv Tech Collaborative"/>
    <x v="6"/>
    <x v="1"/>
    <m/>
    <m/>
    <x v="1"/>
    <x v="11"/>
    <d v="2017-09-10T00:00:00"/>
    <s v="06/12/2017 05:33pm"/>
    <x v="2"/>
    <d v="2017-09-10T00:00:00"/>
    <n v="100000"/>
    <n v="9.9999999999999992E-2"/>
    <n v="12"/>
    <s v="06/22/2017 01:32am"/>
    <s v="Stretch"/>
    <x v="3"/>
    <s v="Cloud Developer Service"/>
    <s v="IBM Bluemix Garage - MVP"/>
    <s v="John W. (John) DuBois"/>
    <s v="DEVCNAPP:CLD&amp;COG: Develop cloud native apps"/>
    <x v="0"/>
    <m/>
  </r>
  <r>
    <s v="K6-8XDGKLX"/>
    <x v="2"/>
    <s v="ASEAN"/>
    <s v="MONETARY AUTHORITY OF SINGAPORE"/>
    <s v="MAS Blockchain for Digital Currency"/>
    <x v="0"/>
    <x v="1"/>
    <m/>
    <m/>
    <x v="0"/>
    <x v="0"/>
    <d v="2017-10-31T00:00:00"/>
    <s v="07/25/2017 10:58pm"/>
    <x v="2"/>
    <d v="2017-10-31T00:00:00"/>
    <n v="100000"/>
    <n v="9.9999999999999992E-2"/>
    <n v="12"/>
    <s v="07/27/2017 01:32am"/>
    <s v="Stretch"/>
    <x v="3"/>
    <s v="Cloud Developer Service"/>
    <s v="IBM Bluemix Garage - Other"/>
    <s v="PATRICIA PEK SIM (Patricia) NG"/>
    <s v="ISA-999-NoSolutionSold"/>
    <x v="0"/>
    <m/>
  </r>
  <r>
    <s v="XH-1P2YCW5"/>
    <x v="0"/>
    <s v="CEE"/>
    <s v="KRAJOWA IZBA ROZLICZENIOWA S A"/>
    <s v="Blockchain pilot/prototype (SANDBOX)"/>
    <x v="0"/>
    <x v="1"/>
    <m/>
    <m/>
    <x v="0"/>
    <x v="0"/>
    <d v="2017-10-27T00:00:00"/>
    <s v="03/22/2017 06:12am"/>
    <x v="2"/>
    <d v="2017-10-27T00:00:00"/>
    <n v="100000"/>
    <n v="9.9999999999999992E-2"/>
    <n v="12"/>
    <s v="07/27/2017 01:32am"/>
    <s v="Stretch"/>
    <x v="3"/>
    <s v="Cloud Developer Service"/>
    <s v="IBM Bluemix Garage - Other"/>
    <s v="MACIEJ B. (MACIEJ) MODRZEJEWSKI"/>
    <s v="NONE:No code/solution involved"/>
    <x v="0"/>
    <m/>
  </r>
  <r>
    <s v="UX-OE41OE4"/>
    <x v="0"/>
    <s v="DACH"/>
    <s v="MHP APorsche Services Company"/>
    <s v="Blockchain - Automotive"/>
    <x v="1"/>
    <x v="1"/>
    <m/>
    <m/>
    <x v="0"/>
    <x v="1"/>
    <d v="2017-11-15T00:00:00"/>
    <s v="06/29/2017 11:21am"/>
    <x v="2"/>
    <d v="2017-11-15T00:00:00"/>
    <n v="100000"/>
    <n v="9.9999999999999992E-2"/>
    <n v="12"/>
    <s v="07/13/2017 01:32am"/>
    <s v="Stretch"/>
    <x v="3"/>
    <s v="Cloud Developer Service"/>
    <s v="IBM Bluemix Garage - Other"/>
    <s v="DATA WITHHELD"/>
    <s v="DEVCNAPP:CLD&amp;COG: Develop cloud native apps"/>
    <x v="0"/>
    <m/>
  </r>
  <r>
    <s v="DQ-NA2EKVQ"/>
    <x v="0"/>
    <s v="France"/>
    <s v="VALEO MANAGEMENT SERVICES GROUPEMENT D INTERET"/>
    <s v="#HC01 - Blockchain chez VALEO"/>
    <x v="1"/>
    <x v="1"/>
    <m/>
    <m/>
    <x v="0"/>
    <x v="1"/>
    <d v="2017-10-26T00:00:00"/>
    <s v="03/01/2017 05:18am"/>
    <x v="1"/>
    <d v="2017-10-26T00:00:00"/>
    <n v="100000"/>
    <n v="9.9999999999999992E-2"/>
    <n v="12"/>
    <s v="03/03/2017 01:17pm"/>
    <s v="Stretch"/>
    <x v="3"/>
    <s v="Cloud Developer Service"/>
    <s v="IBM Bluemix Garage - Other"/>
    <s v="Vincent (VINCENT) Freslon"/>
    <s v="ZBLKPOC:HW SP: Blockchain Proof of Concept"/>
    <x v="0"/>
    <m/>
  </r>
  <r>
    <s v="GR-1F82CQL"/>
    <x v="1"/>
    <s v="US Communica/CSI"/>
    <s v="DOW JONES &amp; COMPANY, INC."/>
    <s v="Blockchain News Gamification"/>
    <x v="3"/>
    <x v="1"/>
    <m/>
    <m/>
    <x v="1"/>
    <x v="9"/>
    <d v="2017-09-29T00:00:00"/>
    <s v="04/19/2017 08:22am"/>
    <x v="1"/>
    <d v="2017-09-29T00:00:00"/>
    <n v="100000"/>
    <n v="9.9999999999999992E-2"/>
    <n v="12"/>
    <s v="06/06/2017 12:28pm"/>
    <s v="Stretch"/>
    <x v="3"/>
    <s v="Cloud Developer Service"/>
    <s v="IBM Bluemix Garage - Other"/>
    <s v="Mary (Mary) Bravo"/>
    <m/>
    <x v="0"/>
    <m/>
  </r>
  <r>
    <s v="3T-IDO02BJ"/>
    <x v="1"/>
    <s v="US Distribution"/>
    <s v="XPO LOGISTICS, INC."/>
    <s v="Blockchain Garage Services"/>
    <x v="2"/>
    <x v="1"/>
    <m/>
    <m/>
    <x v="0"/>
    <x v="7"/>
    <d v="2017-11-24T00:00:00"/>
    <s v="06/02/2017 12:20pm"/>
    <x v="1"/>
    <d v="2017-11-24T00:00:00"/>
    <n v="100000"/>
    <n v="9.9999999999999992E-2"/>
    <n v="12"/>
    <s v="06/08/2017 01:32am"/>
    <s v="NIR"/>
    <x v="3"/>
    <s v="Cloud Developer Service"/>
    <s v="IBM Bluemix Garage - Other"/>
    <s v="Diane E. (Diane) Shimmon"/>
    <s v="COGAPPS:CLD&amp;COG: Create cognitive applications"/>
    <x v="0"/>
    <m/>
  </r>
  <r>
    <s v="TF-HD9M9H1"/>
    <x v="0"/>
    <s v="DACH"/>
    <s v="F. Hoffmann-La Roche AG"/>
    <s v="Roche FInnovation Forum: BlockChain, Advanced Analytics and Artificial Intelligence at Roche Finance"/>
    <x v="1"/>
    <x v="1"/>
    <m/>
    <m/>
    <x v="0"/>
    <x v="4"/>
    <d v="2017-10-27T00:00:00"/>
    <s v="03/17/2017 09:17am"/>
    <x v="2"/>
    <d v="2017-10-27T00:00:00"/>
    <n v="100000"/>
    <n v="9.9999999999999992E-2"/>
    <n v="12"/>
    <s v="07/27/2017 01:32am"/>
    <s v="Stretch"/>
    <x v="3"/>
    <s v="Cloud Developer Service"/>
    <s v="IBM Bluemix Local - API Connect"/>
    <s v="DATA WITHHELD"/>
    <s v="ANADVNCE:ANA SP: Advanced Analytics"/>
    <x v="0"/>
    <m/>
  </r>
  <r>
    <s v="QU-4YHMRWW"/>
    <x v="0"/>
    <s v="DACH"/>
    <s v="comdirect bank AG"/>
    <s v="Bluemix 4 Blockchain @ comdirect"/>
    <x v="0"/>
    <x v="1"/>
    <m/>
    <m/>
    <x v="1"/>
    <x v="0"/>
    <d v="2017-09-30T00:00:00"/>
    <s v="04/28/2017 11:45am"/>
    <x v="2"/>
    <d v="2017-12-01T00:00:00"/>
    <n v="100000"/>
    <n v="9.9999999999999992E-2"/>
    <n v="12"/>
    <s v="05/18/2017 01:31am"/>
    <s v="Key stretch"/>
    <x v="3"/>
    <s v="Cloud Developer Service"/>
    <s v="IBM Bluemix Local - Containers"/>
    <s v="DATA WITHHELD"/>
    <s v="BLKHSBN:HW SP: Blockchain High Sec Bus Netwk Blmix"/>
    <x v="0"/>
    <m/>
  </r>
  <r>
    <s v="Q0-0917M05"/>
    <x v="4"/>
    <s v="MEA"/>
    <s v="SBV SERVICES (PTY) LTD"/>
    <s v="Blockchain"/>
    <x v="0"/>
    <x v="1"/>
    <m/>
    <m/>
    <x v="0"/>
    <x v="0"/>
    <d v="2017-12-15T00:00:00"/>
    <s v="06/13/2017 06:50am"/>
    <x v="1"/>
    <d v="2017-12-15T00:00:00"/>
    <n v="100000"/>
    <n v="9.9999999999999992E-2"/>
    <n v="12"/>
    <s v="06/15/2017 01:31am"/>
    <s v="NIR"/>
    <x v="3"/>
    <s v="Cloud Developer Service"/>
    <s v="IBM Bluemix Platform Premium Support"/>
    <s v="SIVE (Sive) MANTYI"/>
    <s v="CLOUD1:All Cloud Sales other than to Cloud SPs"/>
    <x v="0"/>
    <m/>
  </r>
  <r>
    <s v="EV-OSAPH0R"/>
    <x v="0"/>
    <s v="DACH"/>
    <s v="BMW AG"/>
    <s v="B+U beim Aufsetzen einer Blockchain Anwendung basierend auf einem BMW FS spezifischen Use Case"/>
    <x v="1"/>
    <x v="1"/>
    <m/>
    <m/>
    <x v="1"/>
    <x v="1"/>
    <d v="2017-09-30T00:00:00"/>
    <s v="04/24/2017 03:24am"/>
    <x v="2"/>
    <d v="2017-09-30T00:00:00"/>
    <n v="100000"/>
    <n v="9.9999999999999992E-2"/>
    <n v="12"/>
    <s v="06/29/2017 01:32am"/>
    <s v="Stretch"/>
    <x v="3"/>
    <s v="Lab Services"/>
    <s v="Manage Solutions SW Services"/>
    <s v="DATA WITHHELD"/>
    <s v="ISA-999-NoSolutionSold"/>
    <x v="0"/>
    <m/>
  </r>
  <r>
    <s v="PS-S9JZWN3"/>
    <x v="0"/>
    <s v="France"/>
    <s v="SANOFI AVENTIS GROUPE"/>
    <s v="[SANOFI] ODM &amp; Blockchain for Clinical Trial"/>
    <x v="6"/>
    <x v="1"/>
    <m/>
    <m/>
    <x v="0"/>
    <x v="11"/>
    <d v="2017-11-30T00:00:00"/>
    <s v="06/30/2017 03:48am"/>
    <x v="4"/>
    <d v="2017-11-30T00:00:00"/>
    <n v="100000"/>
    <n v="9.9999999999999992E-2"/>
    <n v="1"/>
    <s v="07/06/2017 01:32am"/>
    <s v="NIR"/>
    <x v="3"/>
    <s v="Hybrid Transformation"/>
    <s v="Operational Decision Manager Advanced"/>
    <s v="Frederic (FREDERIC) Derieux"/>
    <m/>
    <x v="0"/>
    <m/>
  </r>
  <r>
    <s v="4A-3QIQI6C"/>
    <x v="1"/>
    <s v="US Public"/>
    <s v="CPS ENERGY"/>
    <s v="Blockchain &amp; Cost Mgmt"/>
    <x v="3"/>
    <x v="1"/>
    <m/>
    <m/>
    <x v="1"/>
    <x v="8"/>
    <d v="2017-09-01T00:00:00"/>
    <s v="06/26/2017 04:06pm"/>
    <x v="1"/>
    <d v="2017-09-01T00:00:00"/>
    <n v="100000"/>
    <n v="9.9999999999999992E-2"/>
    <n v="1"/>
    <s v="06/29/2017 01:32am"/>
    <s v="Stretch"/>
    <x v="3"/>
    <s v="Hybrid Management"/>
    <s v="SmartCloud Cost Management"/>
    <s v="Adam (Adam) Durand"/>
    <s v="BDAMEGA:HW BDA Analytics MEGA PLAY"/>
    <x v="0"/>
    <m/>
  </r>
  <r>
    <s v="GN-39XHVAL"/>
    <x v="2"/>
    <s v="ASEAN"/>
    <s v="PTT PUBLIC COMPANY LIMITED"/>
    <s v="PTT Blockchain"/>
    <x v="1"/>
    <x v="1"/>
    <m/>
    <m/>
    <x v="1"/>
    <x v="4"/>
    <d v="2017-09-22T00:00:00"/>
    <s v="04/26/2017 02:26am"/>
    <x v="1"/>
    <d v="2017-09-22T00:00:00"/>
    <n v="100000"/>
    <n v="9.9999999999999992E-2"/>
    <n v="3"/>
    <s v="07/13/2017 02:21am"/>
    <s v="Stretch"/>
    <x v="3"/>
    <s v="Lab Services"/>
    <s v="Software Services - Bluemix Garage"/>
    <s v="Rachod (RACHOD) Chamunee"/>
    <m/>
    <x v="0"/>
    <m/>
  </r>
  <r>
    <s v="5L-91535NA"/>
    <x v="6"/>
    <s v="GCG"/>
    <s v="NEW WORLD DEVELOPMENT COMPANY LIMITED"/>
    <s v="Loyalty Program on blockchain"/>
    <x v="1"/>
    <x v="1"/>
    <m/>
    <m/>
    <x v="0"/>
    <x v="2"/>
    <d v="2017-12-29T00:00:00"/>
    <s v="06/01/2017 12:36am"/>
    <x v="2"/>
    <d v="2017-12-29T00:00:00"/>
    <n v="100000"/>
    <n v="9.9999999999999992E-2"/>
    <n v="12"/>
    <s v="07/20/2017 01:32am"/>
    <s v="Stretch"/>
    <x v="3"/>
    <s v="Lab Services"/>
    <s v="Software Services - Bluemix Garage"/>
    <s v="CANDACE (CANDACE) Chan"/>
    <s v="ISA-BankFS08-Blockchain"/>
    <x v="0"/>
    <m/>
  </r>
  <r>
    <s v="LL-NSJYD2S"/>
    <x v="4"/>
    <s v="MEA"/>
    <s v="TURKIYE IS BANKASI A.S. GENEL MUDURLUK"/>
    <s v="SW Services Blockchain Consultancy"/>
    <x v="0"/>
    <x v="1"/>
    <m/>
    <m/>
    <x v="0"/>
    <x v="0"/>
    <d v="2017-10-24T00:00:00"/>
    <s v="07/26/2017 03:58am"/>
    <x v="2"/>
    <d v="2017-10-24T00:00:00"/>
    <n v="100000"/>
    <n v="9.9999999999999992E-2"/>
    <n v="12"/>
    <s v="07/27/2017 09:39am"/>
    <s v="Stretch"/>
    <x v="3"/>
    <s v="Lab Services"/>
    <s v="Software Services - Bluemix Garage"/>
    <s v="SERDAR (Serdar) KENDIROGLU"/>
    <s v="NONE:No code/solution involved"/>
    <x v="0"/>
    <m/>
  </r>
  <r>
    <s v="BY-R49135T"/>
    <x v="1"/>
    <s v="US Finance Service"/>
    <s v="MIZUHO CORPORATE BANK LTD"/>
    <s v="Mizuho - Blockchain/Bluemix Garage (via American Banker Blockchain Conference)"/>
    <x v="0"/>
    <x v="1"/>
    <m/>
    <m/>
    <x v="0"/>
    <x v="0"/>
    <d v="2017-11-29T00:00:00"/>
    <s v="08/26/2016 02:14pm"/>
    <x v="2"/>
    <d v="2017-11-29T00:00:00"/>
    <n v="100000"/>
    <n v="9.9999999999999992E-2"/>
    <n v="12"/>
    <s v="07/06/2017 01:33am"/>
    <s v="Stretch"/>
    <x v="3"/>
    <s v="Lab Services"/>
    <s v="Software Services - Bluemix Garage"/>
    <s v="CHRIS (Chris) MCDONNELL"/>
    <s v="CLOUD1:All Cloud Sales other than to Cloud SPs"/>
    <x v="0"/>
    <m/>
  </r>
  <r>
    <s v="JG-9R8T3Q4"/>
    <x v="1"/>
    <s v="US Finance Service"/>
    <s v="KEYBANK NATIONAL ASSOCIATION"/>
    <s v="BlueMix / Blockchain Pilot"/>
    <x v="0"/>
    <x v="1"/>
    <m/>
    <m/>
    <x v="1"/>
    <x v="0"/>
    <d v="2017-09-30T00:00:00"/>
    <s v="05/04/2016 07:34pm"/>
    <x v="2"/>
    <d v="2017-09-30T00:00:00"/>
    <n v="100000"/>
    <n v="9.9999999999999992E-2"/>
    <n v="1"/>
    <s v="07/06/2017 01:32am"/>
    <s v="Stretch"/>
    <x v="3"/>
    <s v="Lab Services"/>
    <s v="Software Services - Bluemix Garage"/>
    <s v="Bala (Bala) Ramachandran"/>
    <s v="CLOUD1:All Cloud Sales other than to Cloud SPs"/>
    <x v="0"/>
    <m/>
  </r>
  <r>
    <s v="MW-M51US1U"/>
    <x v="1"/>
    <s v="US Public"/>
    <s v="SINFONIA HEALTHCARE CORPORATION"/>
    <s v="Bluemix/Blockchain Garage"/>
    <x v="6"/>
    <x v="1"/>
    <m/>
    <m/>
    <x v="0"/>
    <x v="11"/>
    <d v="2017-10-27T00:00:00"/>
    <s v="04/04/2017 06:50pm"/>
    <x v="0"/>
    <d v="2017-10-27T00:00:00"/>
    <n v="100000"/>
    <n v="9.9999999999999992E-2"/>
    <n v="12"/>
    <s v="07/27/2017 01:32am"/>
    <s v="Key stretch"/>
    <x v="3"/>
    <s v="Lab Services"/>
    <s v="Software Services - Bluemix Garage"/>
    <s v="Carol J. (Carol) Kildow"/>
    <s v="DEVOPS:DevOps"/>
    <x v="0"/>
    <m/>
  </r>
  <r>
    <s v="KV-OZLLO9E"/>
    <x v="0"/>
    <s v="France"/>
    <s v="SOC MUTUELLE D'ASSURANCE DU BTP"/>
    <s v="BlockChain"/>
    <x v="0"/>
    <x v="1"/>
    <m/>
    <m/>
    <x v="0"/>
    <x v="6"/>
    <d v="2017-12-31T00:00:00"/>
    <s v="11/15/2016 10:46am"/>
    <x v="2"/>
    <d v="2017-12-31T00:00:00"/>
    <n v="100000"/>
    <n v="9.9999999999999992E-2"/>
    <n v="1"/>
    <s v="07/20/2017 01:32am"/>
    <s v="Stretch"/>
    <x v="3"/>
    <s v="Hybrid Management"/>
    <s v="Workload Deployer"/>
    <s v="Pascale (PASCALE) Ascione"/>
    <s v="ANBRDG2C:ANA SP:Bridge-to-Cloud"/>
    <x v="0"/>
    <m/>
  </r>
  <r>
    <s v="LZ-I0NG1FT"/>
    <x v="1"/>
    <s v="US Distribution"/>
    <s v="COLGATE-PALMOLIVE CO"/>
    <s v="Block chain track and Traceability POC"/>
    <x v="2"/>
    <x v="1"/>
    <m/>
    <m/>
    <x v="1"/>
    <x v="3"/>
    <d v="2017-09-14T00:00:00"/>
    <s v="06/16/2017 02:07pm"/>
    <x v="0"/>
    <d v="2017-09-14T00:00:00"/>
    <n v="100000"/>
    <n v="9.9999999999999992E-2"/>
    <n v="12"/>
    <s v="07/27/2017 01:32am"/>
    <s v="NIR"/>
    <x v="3"/>
    <s v="Cloud Developer Service"/>
    <s v="WS Bluemix Public Subscription"/>
    <s v="RICHARD M. (Richard) WRIGHT"/>
    <s v="ZBLKPOC:HW SP: Blockchain Proof of Concept"/>
    <x v="0"/>
    <m/>
  </r>
  <r>
    <s v="UX-4N7QSK1"/>
    <x v="2"/>
    <s v="ASEAN"/>
    <s v="PSA INTERNATIONAL PTE LTD"/>
    <s v="BLOCKCHAIN"/>
    <x v="2"/>
    <x v="1"/>
    <m/>
    <m/>
    <x v="1"/>
    <x v="7"/>
    <d v="2017-09-15T00:00:00"/>
    <s v="04/02/2017 12:16pm"/>
    <x v="1"/>
    <d v="2017-09-15T00:00:00"/>
    <n v="100000"/>
    <n v="9.9999999999999992E-2"/>
    <n v="12"/>
    <s v="04/06/2017 01:33am"/>
    <s v="Stretch"/>
    <x v="3"/>
    <s v="Cloud Developer Service"/>
    <m/>
    <s v="WINSTON POH-KEUNG (Winston Poh-Keung) LOO"/>
    <s v="ISA-999-NoSolutionSold"/>
    <x v="0"/>
    <m/>
  </r>
  <r>
    <s v="2F-OCGZBBF"/>
    <x v="0"/>
    <s v="DACH"/>
    <s v="Nürnberger Lebensversicherung AG"/>
    <s v="Blockchain für Nürnberger - Evaluierung, Ideensammlung, Prototypen"/>
    <x v="0"/>
    <x v="1"/>
    <m/>
    <m/>
    <x v="1"/>
    <x v="6"/>
    <d v="2017-08-02T00:00:00"/>
    <s v="05/04/2017 11:38am"/>
    <x v="1"/>
    <d v="2017-08-02T00:00:00"/>
    <n v="100000"/>
    <n v="9.9999999999999992E-2"/>
    <n v="12"/>
    <s v="05/11/2017 01:32am"/>
    <s v="Stretch"/>
    <x v="3"/>
    <s v="Cloud Developer Service"/>
    <m/>
    <s v="DATA WITHHELD"/>
    <s v="BLUEMIXX:GBS Bluemix Custom Application Services, CLOUD1:All Cloud Sales other than to Cloud SPs"/>
    <x v="0"/>
    <m/>
  </r>
  <r>
    <s v="3R-W9OMM1D"/>
    <x v="0"/>
    <s v="France"/>
    <s v="CMA CGM"/>
    <s v="Blockchain Global Trade Digitalization"/>
    <x v="2"/>
    <x v="1"/>
    <m/>
    <m/>
    <x v="0"/>
    <x v="7"/>
    <d v="2017-12-29T00:00:00"/>
    <s v="06/23/2017 04:57am"/>
    <x v="1"/>
    <d v="2017-12-29T00:00:00"/>
    <n v="100000"/>
    <n v="9.9999999999999992E-2"/>
    <n v="1"/>
    <s v="06/29/2017 01:32am"/>
    <s v="Stretch"/>
    <x v="3"/>
    <s v="Hybrid Transformation"/>
    <m/>
    <s v="Anne (Anne) Gaubert"/>
    <s v="ACTINSIG:CLD&amp;COG: Transform processes w/ insights, ZBLKPOC:HW SP: Blockchain Proof of Concept"/>
    <x v="0"/>
    <m/>
  </r>
  <r>
    <s v="IA-DZDJA38"/>
    <x v="6"/>
    <s v="GCG"/>
    <s v="Manulife Financial Asia Ltd"/>
    <s v="Manulife - BlockChain Accelerator Program"/>
    <x v="0"/>
    <x v="1"/>
    <m/>
    <m/>
    <x v="1"/>
    <x v="6"/>
    <d v="2017-09-07T00:00:00"/>
    <s v="06/08/2017 10:16pm"/>
    <x v="1"/>
    <d v="2017-09-07T00:00:00"/>
    <n v="100000"/>
    <n v="9.9999999999999992E-2"/>
    <n v="8"/>
    <s v="06/15/2017 01:32am"/>
    <s v="Stretch"/>
    <x v="3"/>
    <s v="Cloud Developer Service"/>
    <m/>
    <s v="JULIANA (JULIANA) LO"/>
    <s v="ZBLKPOC:HW SP: Blockchain Proof of Concept"/>
    <x v="0"/>
    <m/>
  </r>
  <r>
    <s v="EW-3MX0YH1"/>
    <x v="0"/>
    <s v="Nordic"/>
    <s v="VEROHALLINTO"/>
    <s v="VERO Blockchain"/>
    <x v="6"/>
    <x v="1"/>
    <m/>
    <m/>
    <x v="0"/>
    <x v="12"/>
    <d v="2017-11-30T00:00:00"/>
    <s v="04/10/2017 04:04am"/>
    <x v="1"/>
    <d v="2017-11-30T00:00:00"/>
    <n v="100000"/>
    <n v="9.9999999999999992E-2"/>
    <n v="12"/>
    <s v="06/02/2017 08:20am"/>
    <s v="NIR"/>
    <x v="3"/>
    <s v="Cloud Developer Service"/>
    <m/>
    <s v="Paavo (PAAVO) Häkkinen"/>
    <s v="ISA-999-NoSolutionSold"/>
    <x v="0"/>
    <m/>
  </r>
  <r>
    <s v="BR-VDILSFB"/>
    <x v="0"/>
    <s v="UKI"/>
    <s v="RESPONSIBLE GOLD SERVICES LLC"/>
    <s v="Blockchain design thinking workshop and MVP build."/>
    <x v="1"/>
    <x v="1"/>
    <m/>
    <m/>
    <x v="1"/>
    <x v="2"/>
    <d v="2017-08-08T00:00:00"/>
    <s v="05/10/2017 09:11am"/>
    <x v="1"/>
    <d v="2017-08-08T00:00:00"/>
    <n v="100000"/>
    <n v="9.9999999999999992E-2"/>
    <n v="12"/>
    <s v="05/11/2017 01:32am"/>
    <s v="NIR"/>
    <x v="3"/>
    <s v="Cloud Developer Service"/>
    <m/>
    <s v="Rupert (RUPERT) Colchester"/>
    <s v="ZBLKPOC:HW SP: Blockchain Proof of Concept"/>
    <x v="0"/>
    <m/>
  </r>
  <r>
    <s v="M5-KCM39OE"/>
    <x v="0"/>
    <s v="UKI"/>
    <s v="UNILEVER PLC"/>
    <s v="Blockchain on Bluemix"/>
    <x v="2"/>
    <x v="1"/>
    <m/>
    <m/>
    <x v="0"/>
    <x v="3"/>
    <d v="2017-12-15T00:00:00"/>
    <s v="02/13/2017 02:08pm"/>
    <x v="1"/>
    <d v="2017-12-15T00:00:00"/>
    <n v="100000"/>
    <n v="9.9999999999999992E-2"/>
    <n v="12"/>
    <s v="04/05/2017 06:50am"/>
    <s v="NIR"/>
    <x v="3"/>
    <s v="Cloud Developer Service"/>
    <m/>
    <s v="B. (SAMUEL) Mccullen"/>
    <m/>
    <x v="0"/>
    <m/>
  </r>
  <r>
    <s v="38-VT7D06Z"/>
    <x v="1"/>
    <s v="US Communica/CSI"/>
    <s v="CENTURYLINK, INC."/>
    <s v="Blockchain SmartContract for Network Brokering"/>
    <x v="3"/>
    <x v="1"/>
    <m/>
    <m/>
    <x v="0"/>
    <x v="9"/>
    <d v="2017-10-27T00:00:00"/>
    <s v="06/16/2017 01:42pm"/>
    <x v="1"/>
    <d v="2017-10-27T00:00:00"/>
    <n v="100000"/>
    <n v="9.9999999999999992E-2"/>
    <n v="12"/>
    <s v="06/22/2017 01:32am"/>
    <s v="NIR"/>
    <x v="3"/>
    <s v="Cloud Developer Service"/>
    <m/>
    <s v="Thomas R. (Tom) Viviano"/>
    <s v="BLKHSBN:HW SP: Blockchain High Sec Bus Netwk Blmix"/>
    <x v="0"/>
    <m/>
  </r>
  <r>
    <s v="6B-3A5QIH2"/>
    <x v="1"/>
    <s v="US Distribution"/>
    <s v="XTRA LEASE LLC"/>
    <s v="Blockchain"/>
    <x v="2"/>
    <x v="1"/>
    <m/>
    <m/>
    <x v="1"/>
    <x v="7"/>
    <d v="2017-08-21T00:00:00"/>
    <s v="05/23/2017 03:03pm"/>
    <x v="4"/>
    <d v="2017-08-21T00:00:00"/>
    <n v="100000"/>
    <n v="9.9999999999999992E-2"/>
    <n v="12"/>
    <s v="05/25/2017 01:32am"/>
    <s v="NIR"/>
    <x v="3"/>
    <s v="Cloud Developer Service"/>
    <m/>
    <s v="CONNOR D. (Connor) HEDLEY"/>
    <m/>
    <x v="0"/>
    <m/>
  </r>
  <r>
    <s v="HC-ESX50K0"/>
    <x v="1"/>
    <s v="US Industrial"/>
    <s v="HONEYWELL INTERNATIONAL INC."/>
    <s v="Bluemix Garage for Blockchain for Navigation Data"/>
    <x v="1"/>
    <x v="1"/>
    <m/>
    <m/>
    <x v="0"/>
    <x v="5"/>
    <d v="2017-10-20T00:00:00"/>
    <s v="03/03/2017 09:59am"/>
    <x v="1"/>
    <d v="2017-10-20T00:00:00"/>
    <n v="100000"/>
    <n v="9.9999999999999992E-2"/>
    <n v="12"/>
    <s v="03/09/2017 01:32am"/>
    <s v="NIR"/>
    <x v="3"/>
    <s v="Cloud Developer Service"/>
    <m/>
    <s v="GARY K. (Gary) MORRIS"/>
    <m/>
    <x v="0"/>
    <m/>
  </r>
  <r>
    <s v="MI-YSZAQAN"/>
    <x v="1"/>
    <s v="US Industrial"/>
    <s v="HONEYWELL INTERNATIONAL INC."/>
    <s v="Blockchain for Navigation Data"/>
    <x v="1"/>
    <x v="1"/>
    <m/>
    <m/>
    <x v="1"/>
    <x v="5"/>
    <d v="2017-08-30T00:00:00"/>
    <s v="04/26/2017 09:54am"/>
    <x v="1"/>
    <d v="2017-09-01T00:00:00"/>
    <n v="100000"/>
    <n v="9.9999999999999992E-2"/>
    <n v="12"/>
    <s v="05/15/2017 09:27am"/>
    <s v="NIR"/>
    <x v="3"/>
    <s v="Cloud Developer Service"/>
    <m/>
    <s v="GARY K. (Gary) MORRIS"/>
    <m/>
    <x v="0"/>
    <m/>
  </r>
  <r>
    <s v="R9-1GV85AF"/>
    <x v="1"/>
    <s v="US Industrial"/>
    <s v="3M CO"/>
    <s v="Software Blockchain Services"/>
    <x v="1"/>
    <x v="1"/>
    <m/>
    <m/>
    <x v="0"/>
    <x v="2"/>
    <d v="2017-12-29T00:00:00"/>
    <s v="02/13/2017 05:21pm"/>
    <x v="1"/>
    <d v="2017-12-29T00:00:00"/>
    <n v="100000"/>
    <n v="9.9999999999999992E-2"/>
    <n v="12"/>
    <s v="02/16/2017 01:32am"/>
    <s v="NIR"/>
    <x v="3"/>
    <s v="Lab Services"/>
    <m/>
    <s v="John R. (John) Canady"/>
    <s v="CLOUD1:All Cloud Sales other than to Cloud SPs"/>
    <x v="0"/>
    <m/>
  </r>
  <r>
    <s v="VP-WY8I5UI"/>
    <x v="1"/>
    <s v="US Communica/CSI"/>
    <s v="DUN &amp; BRADSTREET INC                                                  "/>
    <s v="MFaaS with Hybrid Cloud and Digital Transformation"/>
    <x v="3"/>
    <x v="1"/>
    <m/>
    <m/>
    <x v="0"/>
    <x v="9"/>
    <d v="2017-12-31T00:00:00"/>
    <d v="2017-07-11T00:00:00"/>
    <x v="2"/>
    <d v="2017-12-31T00:00:00"/>
    <n v="100000"/>
    <n v="9.9999999999999992E-2"/>
    <n v="12"/>
    <d v="2017-07-20T00:00:00"/>
    <s v="Stretch"/>
    <x v="0"/>
    <s v="Cog Process Trnsfmtn"/>
    <s v="CPR: Blockchain - Apple"/>
    <s v="Jackson, Robert P (Bob)"/>
    <m/>
    <x v="0"/>
    <m/>
  </r>
  <r>
    <s v="V5-AUHQOVK"/>
    <x v="0"/>
    <s v="BeNeLux"/>
    <s v="ABN AMRO Bank N.V.                                                    "/>
    <s v="Torch 5 (August 2017)"/>
    <x v="0"/>
    <x v="1"/>
    <m/>
    <m/>
    <x v="1"/>
    <x v="0"/>
    <d v="2017-08-25T00:00:00"/>
    <d v="2017-05-29T00:00:00"/>
    <x v="0"/>
    <d v="2017-07-28T00:00:00"/>
    <n v="100000"/>
    <n v="9.9999999999999992E-2"/>
    <n v="12"/>
    <d v="2017-08-02T00:00:00"/>
    <s v="At Risk"/>
    <x v="0"/>
    <s v="Cog Process Trnsfmtn"/>
    <s v="CPR: Blockchain Consulting"/>
    <s v="Kuilenburg Van, G (Gerrit)"/>
    <s v="BLUEMIXX"/>
    <x v="0"/>
    <m/>
  </r>
  <r>
    <s v="FS-3QPFU27"/>
    <x v="0"/>
    <s v="France"/>
    <s v="CARREFOUR SYSTEMES                                                    "/>
    <s v="Blockchain - first pilot - Traçabilité avec ChainOrchestra"/>
    <x v="2"/>
    <x v="1"/>
    <m/>
    <m/>
    <x v="1"/>
    <x v="3"/>
    <d v="2017-09-29T00:00:00"/>
    <d v="2017-02-06T00:00:00"/>
    <x v="2"/>
    <d v="2017-09-29T00:00:00"/>
    <n v="100000"/>
    <n v="9.9999999999999992E-2"/>
    <n v="12"/>
    <d v="2017-07-20T00:00:00"/>
    <s v="NIR"/>
    <x v="0"/>
    <s v="Cog Process Trnsfmtn"/>
    <s v="CPR: Blockchain Consulting"/>
    <s v="Calabre, Sandra"/>
    <s v="ZBLKPOC"/>
    <x v="0"/>
    <m/>
  </r>
  <r>
    <s v="IX-P7690SS"/>
    <x v="0"/>
    <s v="France"/>
    <s v="BNP PARIBAS PERSONAL                                                  "/>
    <s v="Projet Developpement BlockChain"/>
    <x v="0"/>
    <x v="0"/>
    <s v="India"/>
    <s v="CIB Internal Clearing using Blockchain being explored, Initial discussions with client, a potential need to land resources in PARIS"/>
    <x v="1"/>
    <x v="0"/>
    <d v="2017-08-31T00:00:00"/>
    <d v="2017-04-05T00:00:00"/>
    <x v="2"/>
    <d v="2017-08-31T00:00:00"/>
    <n v="100000"/>
    <n v="9.9999999999999992E-2"/>
    <n v="12"/>
    <d v="2017-06-30T00:00:00"/>
    <s v="NIR"/>
    <x v="0"/>
    <s v="Cog Process Trnsfmtn"/>
    <s v="CPR: Blockchain Consulting"/>
    <s v="Ubaldi, Frederic"/>
    <m/>
    <x v="0"/>
    <m/>
  </r>
  <r>
    <s v="BA-A5YPUZK"/>
    <x v="6"/>
    <s v="GCG"/>
    <s v="EVERGROWING BANK CO.,LTD                                              "/>
    <s v="恒丰银行同业票据区块链POC项目"/>
    <x v="0"/>
    <x v="1"/>
    <m/>
    <m/>
    <x v="0"/>
    <x v="0"/>
    <d v="2017-08-30T00:00:00"/>
    <d v="2017-05-04T00:00:00"/>
    <x v="2"/>
    <d v="2017-12-29T00:00:00"/>
    <n v="100000"/>
    <n v="9.9999999999999992E-2"/>
    <n v="4"/>
    <d v="2017-08-02T00:00:00"/>
    <s v="Stretch"/>
    <x v="0"/>
    <s v="Cog Process Trnsfmtn"/>
    <s v="CPR: Blockchain Consulting"/>
    <s v="LIU, QUAN"/>
    <m/>
    <x v="0"/>
    <m/>
  </r>
  <r>
    <s v="JS-XXM5F5L"/>
    <x v="6"/>
    <s v="GCG"/>
    <s v="CHINA MINMETALS CORPORATION                                           "/>
    <s v="区块链"/>
    <x v="2"/>
    <x v="1"/>
    <m/>
    <m/>
    <x v="1"/>
    <x v="3"/>
    <d v="2017-08-08T00:00:00"/>
    <d v="2017-05-10T00:00:00"/>
    <x v="0"/>
    <d v="2017-08-08T00:00:00"/>
    <n v="100000"/>
    <n v="9.9999999999999992E-2"/>
    <n v="12"/>
    <d v="2017-06-21T00:00:00"/>
    <s v="Stretch"/>
    <x v="0"/>
    <s v="Cog Process Trnsfmtn"/>
    <s v="CPR: Blockchain Consulting"/>
    <s v="YANG, DONG"/>
    <m/>
    <x v="0"/>
    <m/>
  </r>
  <r>
    <s v="T4-FCYF13E"/>
    <x v="2"/>
    <s v="Korea"/>
    <s v="WELCOME SAVINGS BANK                                                  "/>
    <s v="디자인씽킹워크샵"/>
    <x v="0"/>
    <x v="1"/>
    <m/>
    <m/>
    <x v="0"/>
    <x v="0"/>
    <d v="2017-10-10T00:00:00"/>
    <d v="2017-07-12T00:00:00"/>
    <x v="1"/>
    <m/>
    <n v="100000"/>
    <n v="9.9999999999999992E-2"/>
    <n v="3"/>
    <d v="2017-07-13T00:00:00"/>
    <s v="NIR"/>
    <x v="0"/>
    <s v="Cog Process Trnsfmtn"/>
    <s v="CPR: Blockchain Consulting"/>
    <s v="BYOUN, YOOJUNG (Yoojung)"/>
    <s v="*"/>
    <x v="0"/>
    <m/>
  </r>
  <r>
    <s v="63-JTPAP7J"/>
    <x v="1"/>
    <s v="US Industrial"/>
    <s v="Siemens Postal, Parcel &amp; Airport Lo                                   "/>
    <s v="Siemens Mobility Traffic Management 5.0"/>
    <x v="1"/>
    <x v="1"/>
    <m/>
    <m/>
    <x v="0"/>
    <x v="2"/>
    <d v="2017-11-29T00:00:00"/>
    <d v="2017-02-01T00:00:00"/>
    <x v="2"/>
    <d v="2017-11-29T00:00:00"/>
    <n v="100000"/>
    <n v="9.9999999999999992E-2"/>
    <n v="12"/>
    <d v="2017-07-06T00:00:00"/>
    <s v="Stretch"/>
    <x v="0"/>
    <s v="Cog Process Trnsfmtn"/>
    <s v="CPR: Blockchain Consulting"/>
    <s v="Schechtl, Peter"/>
    <s v="ANADVNCE"/>
    <x v="0"/>
    <m/>
  </r>
  <r>
    <s v="14-N11OA54"/>
    <x v="3"/>
    <s v="SSA"/>
    <s v="AGESIC                                                                "/>
    <s v="Iniciativa Blockchian - Taller"/>
    <x v="6"/>
    <x v="1"/>
    <m/>
    <m/>
    <x v="1"/>
    <x v="12"/>
    <d v="2017-08-27T00:00:00"/>
    <d v="2017-05-29T00:00:00"/>
    <x v="1"/>
    <d v="2017-09-27T00:00:00"/>
    <n v="100000"/>
    <n v="9.9999999999999992E-2"/>
    <n v="12"/>
    <d v="2017-06-01T00:00:00"/>
    <s v="NIR"/>
    <x v="0"/>
    <s v="Cog Process Trnsfmtn"/>
    <s v="UNK - Blockchain (CPR)"/>
    <s v="Boix Dellepiane, Gonzalo Alberto"/>
    <s v="ZBLKPOC"/>
    <x v="0"/>
    <m/>
  </r>
  <r>
    <s v="96-8SZBM1T"/>
    <x v="6"/>
    <s v="GCG"/>
    <s v="NEW WORLD REAL ESTATE AGENCY L IMITED"/>
    <s v="NWD Blockchain Pilot for property selling (Phase 1)"/>
    <x v="1"/>
    <x v="1"/>
    <m/>
    <m/>
    <x v="1"/>
    <x v="2"/>
    <d v="2017-09-15T00:00:00"/>
    <s v="12/12/2016 08:58pm"/>
    <x v="0"/>
    <d v="2017-09-15T00:00:00"/>
    <n v="100000"/>
    <n v="9.9999999999999992E-2"/>
    <n v="12"/>
    <s v="07/27/2017 01:32am"/>
    <s v="Key stretch"/>
    <x v="0"/>
    <s v="Cloud Application Innovation"/>
    <s v="CAI - Digital Operations"/>
    <s v="Michael (Michael) Mak"/>
    <s v="ISA-BankFS08-Blockchain"/>
    <x v="0"/>
    <m/>
  </r>
  <r>
    <s v="ON-M6ETTS0"/>
    <x v="2"/>
    <s v="ANZ"/>
    <s v="RESERVE BANK OF AUSTRALIA"/>
    <s v="BlockChain"/>
    <x v="0"/>
    <x v="1"/>
    <m/>
    <m/>
    <x v="1"/>
    <x v="0"/>
    <d v="2017-09-13T00:00:00"/>
    <s v="08/18/2016 06:16am"/>
    <x v="1"/>
    <d v="2017-09-13T00:00:00"/>
    <n v="100000"/>
    <n v="9.9999999999999992E-2"/>
    <n v="12"/>
    <s v="03/18/2017 07:04pm"/>
    <s v="Stretch"/>
    <x v="0"/>
    <s v="Cloud Application Innovation"/>
    <s v="CAI Accel App Dev &amp; Integration - Bluemix"/>
    <s v="KIRSTY M. (Kirsty) SIMPSON"/>
    <m/>
    <x v="0"/>
    <m/>
  </r>
  <r>
    <s v="28-QZTKS2K"/>
    <x v="0"/>
    <s v="SPGI"/>
    <s v="CECA"/>
    <s v="Blockchain on Bluemix"/>
    <x v="0"/>
    <x v="1"/>
    <m/>
    <m/>
    <x v="0"/>
    <x v="0"/>
    <d v="2017-12-30T00:00:00"/>
    <s v="02/07/2017 04:25pm"/>
    <x v="2"/>
    <d v="2017-12-30T00:00:00"/>
    <n v="100000"/>
    <n v="9.9999999999999992E-2"/>
    <n v="12"/>
    <s v="08/03/2017 01:32am"/>
    <s v="Stretch"/>
    <x v="0"/>
    <s v="Cloud Application Innovation"/>
    <s v="CAI Accel App Dev &amp; Integration - Bluemix"/>
    <s v="Isabel (ISABEL) Cano Lahore"/>
    <s v="ISA-999-NoSolutionSold"/>
    <x v="0"/>
    <m/>
  </r>
  <r>
    <s v="1T-V76EDCL"/>
    <x v="1"/>
    <s v="US Finance Service"/>
    <s v="FIDELITY INVESTMENTS"/>
    <s v="Blockchain SaaS BC"/>
    <x v="0"/>
    <x v="1"/>
    <m/>
    <m/>
    <x v="0"/>
    <x v="0"/>
    <d v="2017-11-30T00:00:00"/>
    <s v="03/17/2017 09:57am"/>
    <x v="2"/>
    <d v="2017-11-30T00:00:00"/>
    <n v="100000"/>
    <n v="9.9999999999999992E-2"/>
    <n v="12"/>
    <s v="08/03/2017 01:33am"/>
    <s v="NIR"/>
    <x v="0"/>
    <s v="Cloud Application Innovation"/>
    <s v="CAI Accel App Dev &amp; Integration - Bluemix"/>
    <s v="LISA A. (LISA) BURR"/>
    <s v="NONE:No code/solution involved"/>
    <x v="0"/>
    <m/>
  </r>
  <r>
    <s v="EB-UNZGLRT"/>
    <x v="2"/>
    <s v="ASEAN"/>
    <s v="THE BANK OF TOKYO-MITSUBISHI UFJ, LTD. SINGAPORE BRANCH"/>
    <s v="BTMU Blockchain SOW Production BS Support"/>
    <x v="0"/>
    <x v="0"/>
    <n v="0"/>
    <s v="Future phases, basaed on my current engagement"/>
    <x v="0"/>
    <x v="0"/>
    <d v="2017-12-29T00:00:00"/>
    <s v="03/25/2017 02:36pm"/>
    <x v="2"/>
    <d v="2017-12-29T00:00:00"/>
    <n v="100000"/>
    <n v="9.9999999999999992E-2"/>
    <n v="12"/>
    <s v="07/20/2017 01:32am"/>
    <s v="Stretch"/>
    <x v="0"/>
    <s v="Cloud Application Innovation"/>
    <s v="CAI App Migration &amp; Modernization - Private no-Cloud"/>
    <s v="DAVID BOON WAH (David Boon Wah) LIM"/>
    <s v="ISA-BankFMFS03-BackOfficeOps"/>
    <x v="0"/>
    <m/>
  </r>
  <r>
    <s v="14-IMI05U6"/>
    <x v="1"/>
    <s v="US Public"/>
    <s v="CITY OF BOSTON"/>
    <s v="Boston Children's Hospital - Blockchain Initiative"/>
    <x v="6"/>
    <x v="1"/>
    <m/>
    <m/>
    <x v="0"/>
    <x v="12"/>
    <d v="2017-10-31T00:00:00"/>
    <s v="12/06/2016 04:32pm"/>
    <x v="2"/>
    <d v="2017-10-31T00:00:00"/>
    <n v="100000"/>
    <n v="9.9999999999999992E-2"/>
    <n v="12"/>
    <s v="07/06/2017 01:32am"/>
    <s v="NIR"/>
    <x v="0"/>
    <s v="Cloud Application Innovation"/>
    <s v="CAI BDS aaS - Strategy Services"/>
    <s v="UDIT (UDIT) SHARMA"/>
    <s v="ISA-BankFMFS03-BackOfficeOps"/>
    <x v="0"/>
    <m/>
  </r>
  <r>
    <s v="JF-Y6L24DU"/>
    <x v="0"/>
    <s v="BeNeLux"/>
    <s v="UITVOERING WERKNEMERSVERZEKERINGEN UWV"/>
    <s v="Blockchain POV UWV"/>
    <x v="6"/>
    <x v="1"/>
    <m/>
    <m/>
    <x v="1"/>
    <x v="12"/>
    <d v="2017-09-04T00:00:00"/>
    <s v="05/29/2017 09:21am"/>
    <x v="0"/>
    <d v="2017-09-28T00:00:00"/>
    <n v="100000"/>
    <n v="9.9999999999999992E-2"/>
    <n v="6"/>
    <s v="08/03/2017 01:32am"/>
    <s v="Stretch"/>
    <x v="0"/>
    <s v="Cloud Application Innovation"/>
    <s v="CAI Big Data Srvs Blockchain on Big Data"/>
    <s v="A. J. (ANTOINETTE) Taillie"/>
    <s v="ISA-GovtPG30-SocialPrograms"/>
    <x v="0"/>
    <m/>
  </r>
  <r>
    <s v="9P-P3SIW86"/>
    <x v="1"/>
    <s v="US Finance Service"/>
    <s v="Kazmarck Capital"/>
    <s v="Blockchain"/>
    <x v="0"/>
    <x v="1"/>
    <m/>
    <m/>
    <x v="0"/>
    <x v="0"/>
    <d v="2017-12-31T00:00:00"/>
    <s v="07/19/2017 11:47pm"/>
    <x v="2"/>
    <d v="2017-12-31T00:00:00"/>
    <n v="100000"/>
    <n v="9.9999999999999992E-2"/>
    <n v="12"/>
    <s v="07/27/2017 01:32am"/>
    <s v="Stretch"/>
    <x v="0"/>
    <s v="Cloud Application Innovation"/>
    <s v="CAI Big Data Srvs Blockchain on Big Data"/>
    <s v="Teresa M. (Teresa) Demers"/>
    <s v="ISA-BankFS08-Blockchain"/>
    <x v="0"/>
    <m/>
  </r>
  <r>
    <s v="7X-LP9SOI5"/>
    <x v="1"/>
    <s v="US Public"/>
    <s v="PENNSYLVANIA HIGHER EDUCATION ASSISTANCE"/>
    <s v="Blockchain"/>
    <x v="6"/>
    <x v="1"/>
    <m/>
    <m/>
    <x v="0"/>
    <x v="12"/>
    <d v="2017-12-29T00:00:00"/>
    <s v="02/17/2017 01:56pm"/>
    <x v="1"/>
    <d v="2017-12-29T00:00:00"/>
    <n v="100000"/>
    <n v="9.9999999999999992E-2"/>
    <n v="12"/>
    <s v="02/23/2017 01:32am"/>
    <s v="NIR"/>
    <x v="0"/>
    <s v="Cloud Application Innovation"/>
    <s v="CAI Big Data Srvs Blockchain on Big Data"/>
    <s v="Allen D. (Allen) Crow"/>
    <m/>
    <x v="0"/>
    <m/>
  </r>
  <r>
    <s v="3G-557GHFR"/>
    <x v="1"/>
    <s v="US Public"/>
    <s v="NEW YORK CITY HEALTH AND HOSPITALS CORPORATION"/>
    <s v="NYC H+H Blockchain Initiative"/>
    <x v="6"/>
    <x v="1"/>
    <m/>
    <m/>
    <x v="1"/>
    <x v="12"/>
    <d v="2017-09-22T00:00:00"/>
    <s v="03/08/2017 01:26pm"/>
    <x v="0"/>
    <d v="2017-09-22T00:00:00"/>
    <n v="100000"/>
    <n v="9.9999999999999992E-2"/>
    <n v="1"/>
    <s v="04/06/2017 01:32am"/>
    <s v="Stretch"/>
    <x v="0"/>
    <s v="Cloud Application Innovation"/>
    <s v="CAI Big Data Srvs Blockchain on Big Data"/>
    <s v="UDIT (UDIT) SHARMA"/>
    <s v="ZBLKPOC:HW SP: Blockchain Proof of Concept"/>
    <x v="0"/>
    <m/>
  </r>
  <r>
    <s v="8X-Z1LEIYM"/>
    <x v="1"/>
    <s v="US Public"/>
    <s v="LABORATORY CORPORATION OF AMERICA HOLDINGS"/>
    <s v="Blockchain on LinuxOne"/>
    <x v="6"/>
    <x v="1"/>
    <m/>
    <m/>
    <x v="0"/>
    <x v="11"/>
    <d v="2017-12-18T00:00:00"/>
    <s v="04/19/2017 12:01pm"/>
    <x v="0"/>
    <d v="2017-12-18T00:00:00"/>
    <n v="100000"/>
    <n v="9.9999999999999992E-2"/>
    <n v="12"/>
    <s v="07/06/2017 01:32am"/>
    <s v="Key stretch"/>
    <x v="0"/>
    <s v="Cloud Application Innovation"/>
    <s v="CAI Big Data Srvs Blockchain on Big Data"/>
    <s v="MICHAEL D. (MICHAEL) CROWDER"/>
    <s v="ZBLKLOCL:HW SP: zSystems Blockchain Local/On Prem."/>
    <x v="0"/>
    <m/>
  </r>
  <r>
    <s v="OK-FL8S619"/>
    <x v="0"/>
    <s v="DACH"/>
    <s v="AOK Nordost Servicecenter"/>
    <s v="Blockchain in Healthcare"/>
    <x v="0"/>
    <x v="1"/>
    <m/>
    <m/>
    <x v="0"/>
    <x v="6"/>
    <d v="2017-10-20T00:00:00"/>
    <s v="05/05/2017 07:43am"/>
    <x v="2"/>
    <d v="2017-10-20T00:00:00"/>
    <n v="100000"/>
    <n v="9.9999999999999992E-2"/>
    <n v="12"/>
    <s v="07/27/2017 01:32am"/>
    <s v="NIR"/>
    <x v="0"/>
    <s v="Cloud Application Innovation"/>
    <s v="CAI Cloud Application Security"/>
    <s v="DATA WITHHELD"/>
    <s v="ISA-999-NoSolutionSold"/>
    <x v="0"/>
    <m/>
  </r>
  <r>
    <s v="P2-R716PZ9"/>
    <x v="4"/>
    <s v="MEA"/>
    <s v="GENERAL AUTHORITY OF ZAKAT AND TAX ( GAZT )"/>
    <s v="Tax Compliance using Blockchain"/>
    <x v="6"/>
    <x v="1"/>
    <m/>
    <m/>
    <x v="0"/>
    <x v="12"/>
    <d v="2017-10-10T00:00:00"/>
    <s v="07/12/2017 08:01am"/>
    <x v="1"/>
    <d v="2017-10-10T00:00:00"/>
    <n v="100000"/>
    <n v="9.9999999999999992E-2"/>
    <n v="3"/>
    <s v="07/13/2017 01:32am"/>
    <s v="NIR"/>
    <x v="0"/>
    <s v="Cloud Application Innovation"/>
    <s v="CAI DO&amp;IoT: Emerging Technologies"/>
    <s v="Jamal Ismail (Jamal Ismail) Abuzer"/>
    <s v="ZBLKPOC:HW SP: Blockchain Proof of Concept"/>
    <x v="0"/>
    <m/>
  </r>
  <r>
    <s v="DN-JJHG0JS"/>
    <x v="1"/>
    <s v="US Industrial"/>
    <s v="PBF ENERGY INC."/>
    <s v="Blockchain use case - involving ExxonMobil and PBF"/>
    <x v="1"/>
    <x v="1"/>
    <m/>
    <m/>
    <x v="0"/>
    <x v="4"/>
    <d v="2017-12-29T00:00:00"/>
    <s v="04/24/2017 06:36am"/>
    <x v="1"/>
    <d v="2017-12-29T00:00:00"/>
    <n v="100000"/>
    <n v="9.9999999999999992E-2"/>
    <n v="12"/>
    <s v="04/27/2017 01:31am"/>
    <s v="NIR"/>
    <x v="0"/>
    <s v="Cloud Application Innovation"/>
    <s v="CAI- SAP- GBS Software Support/Enhancements"/>
    <s v="SNEHANSHU (SNEHANSHU) MUKHERJEE"/>
    <m/>
    <x v="0"/>
    <m/>
  </r>
  <r>
    <s v="6W-N27QV1Q"/>
    <x v="1"/>
    <s v="US Public"/>
    <s v="STATE OF NEW JERSEY"/>
    <s v="Department of Health - Blockchain Assessment"/>
    <x v="6"/>
    <x v="1"/>
    <m/>
    <m/>
    <x v="0"/>
    <x v="12"/>
    <d v="2017-10-12T00:00:00"/>
    <s v="12/13/2016 10:56pm"/>
    <x v="1"/>
    <d v="2017-10-12T00:00:00"/>
    <n v="100000"/>
    <n v="9.9999999999999992E-2"/>
    <n v="12"/>
    <s v="01/22/2017 05:22am"/>
    <s v="NIR"/>
    <x v="0"/>
    <s v="Cloud Application Innovation"/>
    <s v="CAI SC&amp;CP - Watson Health"/>
    <s v="UDIT (UDIT) SHARMA"/>
    <s v="ISA-BankFMFS03-BackOfficeOps"/>
    <x v="0"/>
    <m/>
  </r>
  <r>
    <s v="FI-LORDJ7K"/>
    <x v="1"/>
    <s v="US Public"/>
    <s v="STATE OF NEW JERSEY"/>
    <s v="NJ State Casino Association - Blockchain Application"/>
    <x v="6"/>
    <x v="1"/>
    <m/>
    <m/>
    <x v="0"/>
    <x v="12"/>
    <d v="2017-10-31T00:00:00"/>
    <s v="12/14/2016 12:05am"/>
    <x v="1"/>
    <d v="2017-10-31T00:00:00"/>
    <n v="100000"/>
    <n v="9.9999999999999992E-2"/>
    <n v="12"/>
    <s v="01/22/2017 05:22am"/>
    <s v="NIR"/>
    <x v="0"/>
    <s v="Cloud Application Innovation"/>
    <s v="CAI SC&amp;CP - Watson Health"/>
    <s v="UDIT (UDIT) SHARMA"/>
    <s v="ISA-BankFMFS03-BackOfficeOps"/>
    <x v="0"/>
    <m/>
  </r>
  <r>
    <s v="IC-027PGU6"/>
    <x v="1"/>
    <s v="US Federal"/>
    <s v="US POSTAL SERVICE"/>
    <s v="USPS Blockchain for International Mail and Payments"/>
    <x v="6"/>
    <x v="1"/>
    <m/>
    <m/>
    <x v="0"/>
    <x v="12"/>
    <d v="2017-12-31T00:00:00"/>
    <s v="03/28/2017 10:54am"/>
    <x v="0"/>
    <d v="2017-12-31T00:00:00"/>
    <n v="100000"/>
    <n v="9.9999999999999992E-2"/>
    <n v="12"/>
    <s v="08/03/2017 01:32am"/>
    <s v="Stretch"/>
    <x v="0"/>
    <s v="Cognitive Process Transformation"/>
    <s v="CBDS: Advanced Analytics"/>
    <s v="Eduardo (Cesar Eduardo) CASTELLON"/>
    <s v="NONE:No code/solution involved"/>
    <x v="0"/>
    <m/>
  </r>
  <r>
    <s v="SY-S9QAK01"/>
    <x v="0"/>
    <s v="CEE"/>
    <s v="POWSZECHNY ZAKLAD UBEZPIECZEN S A"/>
    <s v="GBS Blockchain 1"/>
    <x v="0"/>
    <x v="1"/>
    <m/>
    <m/>
    <x v="0"/>
    <x v="6"/>
    <d v="2017-10-30T00:00:00"/>
    <s v="02/02/2017 07:50am"/>
    <x v="2"/>
    <d v="2017-10-30T00:00:00"/>
    <n v="100000"/>
    <n v="9.9999999999999992E-2"/>
    <n v="3"/>
    <s v="07/20/2017 01:32am"/>
    <s v="NIR"/>
    <x v="0"/>
    <s v="Cognitive Process Transformation"/>
    <s v="CBDS: AI &amp; WDP - Watson Data Platform Solutions"/>
    <s v="FILIP R. (FILIP) LAPINSKI"/>
    <s v="ISA-999-NoSolutionSold"/>
    <x v="0"/>
    <m/>
  </r>
  <r>
    <s v="U4-DZ1WNE4"/>
    <x v="1"/>
    <s v="US Distribution"/>
    <s v="THE KROGER CO"/>
    <s v="Blockchain - Proof of Technology"/>
    <x v="2"/>
    <x v="1"/>
    <m/>
    <m/>
    <x v="1"/>
    <x v="3"/>
    <d v="2017-08-31T00:00:00"/>
    <s v="10/19/2016 01:23pm"/>
    <x v="0"/>
    <d v="2017-08-31T00:00:00"/>
    <n v="100000"/>
    <n v="9.9999999999999992E-2"/>
    <n v="2"/>
    <s v="08/03/2017 01:32am"/>
    <s v="At Risk"/>
    <x v="0"/>
    <s v="Cognitive Process Transformation"/>
    <s v="CBDS: Analytics - GBS Software Support/Enhancements"/>
    <s v="RICHARD (Richard) MARTIN"/>
    <s v="COGNITIV:Embedded Cognitive, EMBIoT:GBS Embed Internet of Things, ISA-RetailDS10OCSN-OmChanSupplyNetwrks, ISA-RetailDS12-SmarterRetailOps, ZBLKPOC:HW SP: Blockchain Proof of Concept"/>
    <x v="0"/>
    <m/>
  </r>
  <r>
    <s v="UM-95015UX"/>
    <x v="0"/>
    <s v="BeNeLux"/>
    <s v="SHELL EP INTERNATIONAL B.V."/>
    <s v="PT - Blockchain pilot PCD 2"/>
    <x v="1"/>
    <x v="1"/>
    <m/>
    <m/>
    <x v="1"/>
    <x v="4"/>
    <d v="2017-09-22T00:00:00"/>
    <s v="08/11/2016 06:40am"/>
    <x v="0"/>
    <d v="2017-09-22T00:00:00"/>
    <n v="100000"/>
    <n v="9.9999999999999992E-2"/>
    <n v="1"/>
    <s v="08/03/2017 01:32am"/>
    <s v="Stretch"/>
    <x v="0"/>
    <s v="Cognitive Process Transformation"/>
    <s v="CBDS: Watson IoT - Connected Solutions"/>
    <s v="Bernhard te (Bernhard) Woerd"/>
    <s v="EMBMOBLE:GBS Embedded Mobile, ISA-C&amp;PIS13BAOU-AnalyticsUpstream"/>
    <x v="0"/>
    <m/>
  </r>
  <r>
    <s v="3X-KMPFBW1"/>
    <x v="0"/>
    <s v="DACH"/>
    <s v="Deutsche Post AG"/>
    <s v="V7_Blockchain IT Vendor Selection"/>
    <x v="2"/>
    <x v="1"/>
    <m/>
    <m/>
    <x v="0"/>
    <x v="7"/>
    <d v="2017-12-01T00:00:00"/>
    <s v="09/20/2016 09:23am"/>
    <x v="2"/>
    <d v="2017-12-01T00:00:00"/>
    <n v="100000"/>
    <n v="9.9999999999999992E-2"/>
    <n v="12"/>
    <s v="06/22/2017 01:32am"/>
    <s v="Stretch"/>
    <x v="0"/>
    <s v="Cognitive Process Transformation"/>
    <s v="CBDS: Watson IoT - Connected Solutions"/>
    <s v="DATA WITHHELD"/>
    <s v="ISA-T&amp;TDS21-CoreSysTransf"/>
    <x v="0"/>
    <m/>
  </r>
  <r>
    <s v="M7-PLT0D6U"/>
    <x v="1"/>
    <s v="US Distribution"/>
    <s v="JOHN MARBLE"/>
    <s v="Watson IOT and Blockchain"/>
    <x v="2"/>
    <x v="1"/>
    <m/>
    <m/>
    <x v="0"/>
    <x v="3"/>
    <d v="2017-12-29T00:00:00"/>
    <s v="06/13/2017 11:10am"/>
    <x v="2"/>
    <d v="2017-12-29T00:00:00"/>
    <n v="100000"/>
    <n v="9.9999999999999992E-2"/>
    <n v="12"/>
    <s v="07/27/2017 01:32am"/>
    <s v="Stretch"/>
    <x v="0"/>
    <s v="Cognitive Process Transformation"/>
    <s v="CBDS: Watson IoT - Next Gen Supply Chain"/>
    <s v="RICHARD (Richard) GORDON"/>
    <s v="EMBSOCAL:GBS Embedded Social Business"/>
    <x v="0"/>
    <m/>
  </r>
  <r>
    <s v="HG-DCSRMBA"/>
    <x v="0"/>
    <s v="France"/>
    <s v="GENERALI SYSTEMES INFORMATIQUES"/>
    <s v="Blockchain"/>
    <x v="0"/>
    <x v="1"/>
    <m/>
    <m/>
    <x v="0"/>
    <x v="6"/>
    <d v="2017-12-27T00:00:00"/>
    <s v="07/26/2017 10:53am"/>
    <x v="0"/>
    <d v="2017-12-27T00:00:00"/>
    <n v="100000"/>
    <n v="9.9999999999999992E-2"/>
    <n v="12"/>
    <s v="07/27/2017 01:32am"/>
    <s v="Stretch"/>
    <x v="0"/>
    <s v="Cognitive Process Transformation"/>
    <s v="CPR: Blockchain - Apple"/>
    <s v="Luca (LUCA) Comparini"/>
    <s v="ZBLKPOC:HW SP: Blockchain Proof of Concept"/>
    <x v="0"/>
    <m/>
  </r>
  <r>
    <s v="M7-PLT0D6U"/>
    <x v="1"/>
    <s v="US Distribution"/>
    <s v="JOHN MARBLE"/>
    <s v="Watson IOT and Blockchain"/>
    <x v="2"/>
    <x v="1"/>
    <m/>
    <m/>
    <x v="0"/>
    <x v="3"/>
    <d v="2017-12-29T00:00:00"/>
    <s v="06/13/2017 11:10am"/>
    <x v="2"/>
    <d v="2017-12-29T00:00:00"/>
    <n v="100000"/>
    <n v="9.9999999999999992E-2"/>
    <n v="12"/>
    <s v="07/27/2017 01:32am"/>
    <s v="Stretch"/>
    <x v="0"/>
    <s v="Cognitive Process Transformation"/>
    <s v="CPR: Blockchain - Apple"/>
    <s v="RICHARD (Richard) GORDON"/>
    <s v="EMBSOCAL:GBS Embedded Social Business"/>
    <x v="0"/>
    <m/>
  </r>
  <r>
    <s v="K2-1A7WU4O"/>
    <x v="2"/>
    <s v="ASEAN"/>
    <s v="GLOBE FINTECH INNOVATIONS, INC"/>
    <s v="Mynt Blockchain"/>
    <x v="3"/>
    <x v="1"/>
    <m/>
    <m/>
    <x v="0"/>
    <x v="9"/>
    <d v="2017-12-30T00:00:00"/>
    <s v="04/25/2017 02:34am"/>
    <x v="1"/>
    <d v="2017-12-30T00:00:00"/>
    <n v="100000"/>
    <n v="9.9999999999999992E-2"/>
    <n v="12"/>
    <s v="04/27/2017 01:32am"/>
    <s v="Stretch"/>
    <x v="0"/>
    <s v="Cognitive Process Transformation"/>
    <s v="CPR: Blockchain Consulting"/>
    <s v="ELINOR M. (Elinor) JAVIER"/>
    <s v="ISA-BankFS08-Blockchain"/>
    <x v="0"/>
    <m/>
  </r>
  <r>
    <s v="6I-QGN31B9"/>
    <x v="0"/>
    <s v="BeNeLux"/>
    <s v="FEDERALE OVERHEIDSDIENST MOBILITEIT EN VERVOER - SERVICE PUBLIC FÉDÉRAL MOBILITÉ ET TRANSP"/>
    <s v="Blockchain with GBS"/>
    <x v="6"/>
    <x v="1"/>
    <m/>
    <m/>
    <x v="0"/>
    <x v="12"/>
    <d v="2017-10-23T00:00:00"/>
    <s v="07/25/2017 08:28am"/>
    <x v="1"/>
    <d v="2017-10-23T00:00:00"/>
    <n v="100000"/>
    <n v="9.9999999999999992E-2"/>
    <n v="12"/>
    <s v="07/27/2017 01:32am"/>
    <s v="NIR"/>
    <x v="0"/>
    <s v="Cognitive Process Transformation"/>
    <s v="CPR: Blockchain Consulting"/>
    <s v="Herve (HERVE) de Halleux"/>
    <m/>
    <x v="0"/>
    <m/>
  </r>
  <r>
    <s v="98-OAWJIUR"/>
    <x v="0"/>
    <s v="BeNeLux"/>
    <s v="Koninklijke Luchtvaart Mij. NV"/>
    <s v="PoC Blockchain at KLM"/>
    <x v="2"/>
    <x v="1"/>
    <m/>
    <m/>
    <x v="1"/>
    <x v="7"/>
    <d v="2017-09-20T00:00:00"/>
    <s v="02/19/2017 01:11pm"/>
    <x v="2"/>
    <d v="2017-09-20T00:00:00"/>
    <n v="100000"/>
    <n v="9.9999999999999992E-2"/>
    <n v="3"/>
    <s v="07/17/2017 02:13am"/>
    <s v="Stretch"/>
    <x v="0"/>
    <s v="Cognitive Process Transformation"/>
    <s v="CPR: Blockchain Consulting"/>
    <s v="R. (RITA) Marissen"/>
    <s v="ISA-T&amp;TDS27-OpsPlan&amp;Opt"/>
    <x v="0"/>
    <m/>
  </r>
  <r>
    <s v="F6-7B1CTNN"/>
    <x v="0"/>
    <s v="BeNeLux"/>
    <s v="ELIA SYSTEM OPERATOR NV"/>
    <s v="Blockchain for Flex"/>
    <x v="3"/>
    <x v="1"/>
    <m/>
    <m/>
    <x v="1"/>
    <x v="8"/>
    <d v="2017-09-22T00:00:00"/>
    <s v="07/14/2017 03:43am"/>
    <x v="2"/>
    <d v="2017-09-22T00:00:00"/>
    <n v="100000"/>
    <n v="9.9999999999999992E-2"/>
    <n v="3"/>
    <s v="07/28/2017 06:52pm"/>
    <s v="Key stretch"/>
    <x v="0"/>
    <s v="Cognitive Process Transformation"/>
    <s v="CPR: Blockchain Consulting"/>
    <s v="Leo (LEO) Dijkstra"/>
    <s v="ISA-999-NoSolutionSold"/>
    <x v="0"/>
    <m/>
  </r>
  <r>
    <s v="GH-C7OUJYT"/>
    <x v="0"/>
    <s v="BeNeLux"/>
    <s v="Belastingdienst Centrum voor ICT"/>
    <s v="Customs Blockchain Proof of Value"/>
    <x v="6"/>
    <x v="1"/>
    <m/>
    <m/>
    <x v="0"/>
    <x v="12"/>
    <d v="2017-12-22T00:00:00"/>
    <s v="05/19/2017 06:52am"/>
    <x v="0"/>
    <d v="2017-12-22T00:00:00"/>
    <n v="100000"/>
    <n v="9.9999999999999992E-2"/>
    <n v="12"/>
    <s v="06/28/2017 06:39am"/>
    <s v="Stretch"/>
    <x v="0"/>
    <s v="Cognitive Process Transformation"/>
    <s v="CPR: Blockchain Consulting"/>
    <s v="R. D. (ROB) Meerman"/>
    <s v="ISA-GovtPG74-Customs"/>
    <x v="0"/>
    <m/>
  </r>
  <r>
    <s v="OK-UF50G67"/>
    <x v="0"/>
    <s v="BeNeLux"/>
    <s v="CertiQ B.V."/>
    <s v="Blockchain Certificates of Origin  (Groencertificaten)"/>
    <x v="3"/>
    <x v="1"/>
    <m/>
    <m/>
    <x v="0"/>
    <x v="8"/>
    <d v="2017-10-02T00:00:00"/>
    <s v="10/26/2016 10:03am"/>
    <x v="0"/>
    <d v="2017-10-02T00:00:00"/>
    <n v="100000"/>
    <n v="9.9999999999999992E-2"/>
    <n v="3"/>
    <s v="07/20/2017 01:32am"/>
    <s v="Key stretch"/>
    <x v="0"/>
    <s v="Cognitive Process Transformation"/>
    <s v="CPR: Blockchain Consulting"/>
    <s v="Leo (LEO) Dijkstra"/>
    <s v="ZBLKPOC:HW SP: Blockchain Proof of Concept"/>
    <x v="0"/>
    <m/>
  </r>
  <r>
    <s v="3O-JFBQVHM"/>
    <x v="0"/>
    <s v="CEE"/>
    <s v="ГП МО Институт Мосгражданпроект"/>
    <s v="IBM Bluemix Blockchain"/>
    <x v="6"/>
    <x v="1"/>
    <m/>
    <m/>
    <x v="0"/>
    <x v="12"/>
    <d v="2017-10-30T00:00:00"/>
    <s v="08/01/2017 04:56am"/>
    <x v="1"/>
    <d v="2017-10-30T00:00:00"/>
    <n v="100000"/>
    <n v="9.9999999999999992E-2"/>
    <n v="12"/>
    <s v="08/03/2017 01:33am"/>
    <s v="NIR"/>
    <x v="0"/>
    <s v="Cognitive Process Transformation"/>
    <s v="CPR: Blockchain Consulting"/>
    <s v="Irina (Irina) Henderson"/>
    <s v="ISA-999-NoSolutionSold"/>
    <x v="0"/>
    <m/>
  </r>
  <r>
    <s v="15-NCYS6LR"/>
    <x v="0"/>
    <s v="DACH"/>
    <s v="ALD AutoLeasing und Dienstleistungs GmbH"/>
    <s v="Blockchain für Autoleasing"/>
    <x v="0"/>
    <x v="1"/>
    <m/>
    <m/>
    <x v="0"/>
    <x v="0"/>
    <d v="2017-12-21T00:00:00"/>
    <s v="05/26/2017 12:24pm"/>
    <x v="1"/>
    <d v="2017-12-21T00:00:00"/>
    <n v="100000"/>
    <n v="9.9999999999999992E-2"/>
    <n v="3"/>
    <s v="06/01/2017 01:32am"/>
    <s v="Stretch"/>
    <x v="0"/>
    <s v="Cognitive Process Transformation"/>
    <s v="CPR: Blockchain Consulting"/>
    <s v="DATA WITHHELD"/>
    <m/>
    <x v="0"/>
    <m/>
  </r>
  <r>
    <s v="IG-XL4ZRVA"/>
    <x v="0"/>
    <s v="DACH"/>
    <s v="Soluvia IT-Services GmbH"/>
    <s v="tf: Pilot/PoC: Blockchain für E-Handel"/>
    <x v="3"/>
    <x v="1"/>
    <m/>
    <m/>
    <x v="0"/>
    <x v="8"/>
    <d v="2017-11-30T00:00:00"/>
    <s v="07/06/2017 05:25am"/>
    <x v="1"/>
    <d v="2017-11-30T00:00:00"/>
    <n v="100000"/>
    <n v="9.9999999999999992E-2"/>
    <n v="3"/>
    <s v="07/13/2017 01:32am"/>
    <s v="Stretch"/>
    <x v="0"/>
    <s v="Cognitive Process Transformation"/>
    <s v="CPR: Blockchain Consulting"/>
    <s v="DATA WITHHELD"/>
    <s v="ZBLKPOC:HW SP: Blockchain Proof of Concept"/>
    <x v="0"/>
    <m/>
  </r>
  <r>
    <s v="PE-DNVBVBR"/>
    <x v="0"/>
    <s v="DACH"/>
    <s v="Erste Group Bank AG"/>
    <s v="KYC Blockchain for Procurement"/>
    <x v="0"/>
    <x v="1"/>
    <m/>
    <m/>
    <x v="1"/>
    <x v="0"/>
    <d v="2017-09-05T00:00:00"/>
    <s v="06/07/2017 08:30am"/>
    <x v="1"/>
    <d v="2017-10-26T00:00:00"/>
    <n v="100000"/>
    <n v="9.9999999999999992E-2"/>
    <n v="12"/>
    <s v="06/08/2017 01:32am"/>
    <s v="Stretch"/>
    <x v="0"/>
    <s v="Cognitive Process Transformation"/>
    <s v="CPR: Blockchain Consulting"/>
    <s v="DATA WITHHELD"/>
    <s v="ISA-BankFS08-Blockchain"/>
    <x v="0"/>
    <m/>
  </r>
  <r>
    <s v="UF-KS325VP"/>
    <x v="0"/>
    <s v="DACH"/>
    <s v="AOK Baden-Württemberg"/>
    <s v="Blockchain für GKVen"/>
    <x v="6"/>
    <x v="1"/>
    <m/>
    <m/>
    <x v="0"/>
    <x v="11"/>
    <d v="2017-12-01T00:00:00"/>
    <s v="03/24/2017 04:30pm"/>
    <x v="1"/>
    <d v="2017-12-01T00:00:00"/>
    <n v="100000"/>
    <n v="9.9999999999999992E-2"/>
    <n v="12"/>
    <s v="03/30/2017 01:32am"/>
    <s v="Stretch"/>
    <x v="0"/>
    <s v="Cognitive Process Transformation"/>
    <s v="CPR: Blockchain Consulting"/>
    <s v="DATA WITHHELD"/>
    <s v="ISA-InsFS23-FrntOfficeTransf"/>
    <x v="0"/>
    <m/>
  </r>
  <r>
    <s v="6L-WDAYRLG"/>
    <x v="0"/>
    <s v="DACH"/>
    <s v="Deutsche Telekom AG"/>
    <s v="Blockchain - PoC"/>
    <x v="3"/>
    <x v="1"/>
    <m/>
    <m/>
    <x v="0"/>
    <x v="9"/>
    <d v="2017-12-18T00:00:00"/>
    <s v="02/10/2017 06:35am"/>
    <x v="2"/>
    <d v="2017-12-18T00:00:00"/>
    <n v="100000"/>
    <n v="9.9999999999999992E-2"/>
    <n v="12"/>
    <s v="08/03/2017 01:33am"/>
    <s v="Stretch"/>
    <x v="0"/>
    <s v="Cognitive Process Transformation"/>
    <s v="CPR: Blockchain Consulting"/>
    <s v="DATA WITHHELD"/>
    <s v="ISA-TMECS04-SystemsTransf, ZBLKPOC:HW SP: Blockchain Proof of Concept"/>
    <x v="0"/>
    <m/>
  </r>
  <r>
    <s v="IU-J3O7S88"/>
    <x v="0"/>
    <s v="DACH"/>
    <s v="Raiffeisen Bank International AG"/>
    <s v="Blockchain@RBI"/>
    <x v="0"/>
    <x v="1"/>
    <m/>
    <m/>
    <x v="1"/>
    <x v="0"/>
    <d v="2017-09-14T00:00:00"/>
    <s v="04/21/2017 10:26am"/>
    <x v="2"/>
    <d v="2017-09-14T00:00:00"/>
    <n v="100000"/>
    <n v="9.9999999999999992E-2"/>
    <n v="12"/>
    <s v="07/13/2017 01:32am"/>
    <s v="Stretch"/>
    <x v="0"/>
    <s v="Cognitive Process Transformation"/>
    <s v="CPR: Blockchain Consulting"/>
    <s v="DATA WITHHELD"/>
    <s v="ISA-BankFS08-Blockchain"/>
    <x v="0"/>
    <m/>
  </r>
  <r>
    <s v="WS-Y6ZC3IQ"/>
    <x v="0"/>
    <s v="DACH"/>
    <s v="SIG Combibloc Holding GmbH"/>
    <s v="Food Safety with Blockchain"/>
    <x v="5"/>
    <x v="1"/>
    <m/>
    <m/>
    <x v="0"/>
    <x v="10"/>
    <d v="2017-11-06T00:00:00"/>
    <s v="02/22/2017 01:38pm"/>
    <x v="2"/>
    <d v="2017-11-06T00:00:00"/>
    <n v="100000"/>
    <n v="9.9999999999999992E-2"/>
    <n v="12"/>
    <s v="07/06/2017 01:32am"/>
    <s v="Stretch"/>
    <x v="0"/>
    <s v="Cognitive Process Transformation"/>
    <s v="CPR: Blockchain Consulting"/>
    <s v="DATA WITHHELD"/>
    <s v="ISA-999-NoSolutionSold"/>
    <x v="0"/>
    <m/>
  </r>
  <r>
    <s v="4P-4YBA9J7"/>
    <x v="0"/>
    <s v="DACH"/>
    <s v="Schenker AG Essen"/>
    <s v="BLOCKCHAIN POC"/>
    <x v="2"/>
    <x v="1"/>
    <m/>
    <m/>
    <x v="1"/>
    <x v="7"/>
    <d v="2017-09-26T00:00:00"/>
    <s v="05/03/2017 08:31am"/>
    <x v="0"/>
    <d v="2017-09-26T00:00:00"/>
    <n v="100000"/>
    <n v="9.9999999999999992E-2"/>
    <n v="3"/>
    <s v="05/29/2017 09:11am"/>
    <s v="Stretch"/>
    <x v="0"/>
    <s v="Cognitive Process Transformation"/>
    <s v="CPR: Blockchain Consulting"/>
    <s v="DATA WITHHELD"/>
    <s v="ISA-T&amp;TDS21-CoreSysTransf"/>
    <x v="0"/>
    <m/>
  </r>
  <r>
    <s v="B6-NGI5SMA"/>
    <x v="0"/>
    <s v="France"/>
    <s v="DIRECTION ENSEIGNE INTERMARCHE"/>
    <s v="Blockchain / traçabilité alimentaire , Intermarché"/>
    <x v="2"/>
    <x v="1"/>
    <m/>
    <m/>
    <x v="0"/>
    <x v="3"/>
    <d v="2017-12-28T00:00:00"/>
    <s v="04/18/2017 05:25pm"/>
    <x v="2"/>
    <d v="2017-12-28T00:00:00"/>
    <n v="100000"/>
    <n v="9.9999999999999992E-2"/>
    <n v="12"/>
    <s v="08/03/2017 01:32am"/>
    <s v="Stretch"/>
    <x v="0"/>
    <s v="Cognitive Process Transformation"/>
    <s v="CPR: Blockchain Consulting"/>
    <s v="Dominique (DOMINIQUE) Morizur"/>
    <s v="ANADVNCE:ANA SP: Advanced Analytics"/>
    <x v="0"/>
    <m/>
  </r>
  <r>
    <s v="GN-NEO6LGX"/>
    <x v="0"/>
    <s v="France"/>
    <s v="DATA WITHHELD"/>
    <s v="BlockChain GRTGaz"/>
    <x v="3"/>
    <x v="1"/>
    <m/>
    <m/>
    <x v="1"/>
    <x v="8"/>
    <d v="2017-09-29T00:00:00"/>
    <s v="11/02/2016 05:55am"/>
    <x v="2"/>
    <d v="2017-09-29T00:00:00"/>
    <n v="100000"/>
    <n v="9.9999999999999992E-2"/>
    <n v="12"/>
    <s v="06/29/2017 01:32am"/>
    <s v="Key stretch"/>
    <x v="0"/>
    <s v="Cognitive Process Transformation"/>
    <s v="CPR: Blockchain Consulting"/>
    <s v="Mireille (MIREILLE) Coton"/>
    <s v="ZBLKPOC:HW SP: Blockchain Proof of Concept"/>
    <x v="0"/>
    <m/>
  </r>
  <r>
    <s v="HG-DCSRMBA"/>
    <x v="0"/>
    <s v="France"/>
    <s v="GENERALI SYSTEMES INFORMATIQUES"/>
    <s v="Blockchain"/>
    <x v="0"/>
    <x v="1"/>
    <m/>
    <m/>
    <x v="0"/>
    <x v="6"/>
    <d v="2017-12-27T00:00:00"/>
    <s v="07/26/2017 10:53am"/>
    <x v="0"/>
    <d v="2017-12-27T00:00:00"/>
    <n v="100000"/>
    <n v="9.9999999999999992E-2"/>
    <n v="12"/>
    <s v="07/27/2017 01:32am"/>
    <s v="Stretch"/>
    <x v="0"/>
    <s v="Cognitive Process Transformation"/>
    <s v="CPR: Blockchain Consulting"/>
    <s v="Luca (LUCA) Comparini"/>
    <s v="ZBLKPOC:HW SP: Blockchain Proof of Concept"/>
    <x v="0"/>
    <m/>
  </r>
  <r>
    <s v="1Z-9CCQEFX"/>
    <x v="6"/>
    <s v="GCG"/>
    <s v="Anbang Insurance Group Co., Ltd."/>
    <s v="Anbang Blockchain"/>
    <x v="0"/>
    <x v="1"/>
    <m/>
    <m/>
    <x v="1"/>
    <x v="6"/>
    <d v="2017-09-29T00:00:00"/>
    <s v="03/05/2017 10:08am"/>
    <x v="1"/>
    <d v="2017-09-29T00:00:00"/>
    <n v="100000"/>
    <n v="9.9999999999999992E-2"/>
    <n v="12"/>
    <s v="03/09/2017 01:32am"/>
    <s v="NIR"/>
    <x v="0"/>
    <s v="Cognitive Process Transformation"/>
    <s v="CPR: Blockchain Consulting"/>
    <s v="MENG ZI (MENG ZI) CHEN"/>
    <s v="ISA-BankInsFS09SEC-Security"/>
    <x v="0"/>
    <m/>
  </r>
  <r>
    <s v="GU-CMAU0E9"/>
    <x v="6"/>
    <s v="GCG"/>
    <s v="FUJIAN HAI XIA BANK CO.,LTD"/>
    <s v="Blockchain POC"/>
    <x v="0"/>
    <x v="1"/>
    <m/>
    <m/>
    <x v="0"/>
    <x v="0"/>
    <d v="2017-11-29T00:00:00"/>
    <s v="03/13/2017 12:36am"/>
    <x v="2"/>
    <d v="2017-11-29T00:00:00"/>
    <n v="100000"/>
    <n v="9.9999999999999992E-2"/>
    <n v="12"/>
    <s v="07/27/2017 01:32am"/>
    <s v="Stretch"/>
    <x v="0"/>
    <s v="Cognitive Process Transformation"/>
    <s v="CPR: Blockchain Consulting"/>
    <s v="Ren (Ren) Mu"/>
    <s v="ISA-BankFS08-Blockchain"/>
    <x v="0"/>
    <m/>
  </r>
  <r>
    <s v="96-8SZBM1T"/>
    <x v="6"/>
    <s v="GCG"/>
    <s v="NEW WORLD REAL ESTATE AGENCY L IMITED"/>
    <s v="NWD Blockchain Pilot for property selling (Phase 1)"/>
    <x v="1"/>
    <x v="1"/>
    <m/>
    <m/>
    <x v="1"/>
    <x v="2"/>
    <d v="2017-09-15T00:00:00"/>
    <s v="12/12/2016 08:58pm"/>
    <x v="0"/>
    <d v="2017-09-15T00:00:00"/>
    <n v="100000"/>
    <n v="9.9999999999999992E-2"/>
    <n v="12"/>
    <s v="07/27/2017 01:32am"/>
    <s v="Key stretch"/>
    <x v="0"/>
    <s v="Cognitive Process Transformation"/>
    <s v="CPR: Blockchain Consulting"/>
    <s v="Michael (Michael) Mak"/>
    <s v="ISA-BankFS08-Blockchain"/>
    <x v="0"/>
    <m/>
  </r>
  <r>
    <s v="KK-8FK1BRI"/>
    <x v="2"/>
    <s v="ISA"/>
    <s v="BANK OF BARODA"/>
    <s v="Block chain for Supplier Finance &amp; Cross Border Remittance"/>
    <x v="4"/>
    <x v="1"/>
    <m/>
    <m/>
    <x v="0"/>
    <x v="0"/>
    <d v="2017-11-15T00:00:00"/>
    <s v="01/24/2017 08:20am"/>
    <x v="1"/>
    <d v="2017-11-15T00:00:00"/>
    <n v="100000"/>
    <n v="9.9999999999999992E-2"/>
    <n v="12"/>
    <s v="01/26/2017 01:32am"/>
    <s v="NIR"/>
    <x v="0"/>
    <s v="Cognitive Process Transformation"/>
    <s v="CPR: Blockchain Consulting"/>
    <s v="Ajay S. (Ajay) Foujdar"/>
    <s v="ZBLKPOC:HW SP: Blockchain Proof of Concept"/>
    <x v="0"/>
    <m/>
  </r>
  <r>
    <s v="Y9-9EIRE7S"/>
    <x v="2"/>
    <s v="ISA"/>
    <s v="ADITYA BIRLA MANAGEMENT CORPORATION PRIVATE LIMITED"/>
    <s v="Blockchain solution for GST"/>
    <x v="4"/>
    <x v="1"/>
    <m/>
    <m/>
    <x v="0"/>
    <x v="2"/>
    <d v="2017-10-31T00:00:00"/>
    <s v="08/02/2017 03:50am"/>
    <x v="1"/>
    <d v="2017-10-31T00:00:00"/>
    <n v="100000"/>
    <n v="9.9999999999999992E-2"/>
    <n v="12"/>
    <s v="08/03/2017 01:32am"/>
    <s v="Stretch"/>
    <x v="0"/>
    <s v="Cognitive Process Transformation"/>
    <s v="CPR: Blockchain Consulting"/>
    <s v="JAYESH S. (JAYESH) NAIK"/>
    <s v="BLKHSBN:HW SP: Blockchain High Sec Bus Netwk Blmix"/>
    <x v="0"/>
    <m/>
  </r>
  <r>
    <s v="3F-RSJ6D95"/>
    <x v="2"/>
    <s v="ISA"/>
    <s v="THE TATA POWER COMPANY LIMITED"/>
    <s v="Blockchain"/>
    <x v="4"/>
    <x v="1"/>
    <m/>
    <m/>
    <x v="0"/>
    <x v="8"/>
    <d v="2017-10-09T00:00:00"/>
    <s v="07/11/2017 04:44am"/>
    <x v="2"/>
    <d v="2017-12-22T00:00:00"/>
    <n v="100000"/>
    <n v="9.9999999999999992E-2"/>
    <n v="12"/>
    <s v="08/03/2017 01:32am"/>
    <s v="Stretch"/>
    <x v="0"/>
    <s v="Cognitive Process Transformation"/>
    <s v="CPR: Blockchain Consulting"/>
    <s v="Arvind R. (Arvind) Rego"/>
    <s v="ISA-999-NoSolutionSold"/>
    <x v="0"/>
    <m/>
  </r>
  <r>
    <s v="E9-8STQ9SS"/>
    <x v="2"/>
    <s v="ISA"/>
    <s v="TVS MOTOR COMPANY.LIMITED"/>
    <s v="BlockChain for TVS Credit Services"/>
    <x v="4"/>
    <x v="1"/>
    <m/>
    <m/>
    <x v="0"/>
    <x v="1"/>
    <d v="2017-10-25T00:00:00"/>
    <s v="04/03/2017 05:30am"/>
    <x v="2"/>
    <d v="2017-10-25T00:00:00"/>
    <n v="100000"/>
    <n v="9.9999999999999992E-2"/>
    <n v="12"/>
    <s v="07/20/2017 01:32am"/>
    <s v="Stretch"/>
    <x v="0"/>
    <s v="Cognitive Process Transformation"/>
    <s v="CPR: Blockchain Consulting"/>
    <s v="Nagarajan (Nagarajan) Rao"/>
    <s v="ZBLKPOC:HW SP: Blockchain Proof of Concept"/>
    <x v="0"/>
    <m/>
  </r>
  <r>
    <s v="KX-ULH6IAM"/>
    <x v="2"/>
    <s v="ISA"/>
    <s v="JET PRIVILEGE PRIVATE LTD"/>
    <s v="Blockchain for consolidating Loyalty"/>
    <x v="4"/>
    <x v="0"/>
    <s v="India"/>
    <s v="Have developed a PoC around Loyalty Points,  no further traction."/>
    <x v="0"/>
    <x v="7"/>
    <d v="2017-10-31T00:00:00"/>
    <s v="03/01/2017 01:44am"/>
    <x v="2"/>
    <d v="2017-10-31T00:00:00"/>
    <n v="100000"/>
    <n v="9.9999999999999992E-2"/>
    <n v="12"/>
    <s v="07/06/2017 01:32am"/>
    <s v="Key stretch"/>
    <x v="0"/>
    <s v="Cognitive Process Transformation"/>
    <s v="CPR: Blockchain Consulting"/>
    <s v="Ritesh R. (Ritesh) Kulkarni"/>
    <s v="ISA-T&amp;TDS22-CustLoySlsSVCMkt"/>
    <x v="0"/>
    <m/>
  </r>
  <r>
    <s v="IU-BM0F7L8"/>
    <x v="0"/>
    <s v="Italy"/>
    <s v="FCA ITALY SPA"/>
    <s v="Block Chain"/>
    <x v="1"/>
    <x v="1"/>
    <m/>
    <m/>
    <x v="0"/>
    <x v="1"/>
    <d v="2017-12-15T00:00:00"/>
    <s v="11/09/2016 11:50am"/>
    <x v="1"/>
    <d v="2017-12-15T00:00:00"/>
    <n v="100000"/>
    <n v="9.9999999999999992E-2"/>
    <n v="6"/>
    <s v="07/19/2017 05:02am"/>
    <s v="NIR"/>
    <x v="0"/>
    <s v="Cognitive Process Transformation"/>
    <s v="CPR: Blockchain Consulting"/>
    <s v="Andrea (Andrea) Busnelli"/>
    <s v="ZBLKPOC:HW SP: Blockchain Proof of Concept"/>
    <x v="0"/>
    <m/>
  </r>
  <r>
    <s v="0E-X2OQ7MC"/>
    <x v="2"/>
    <s v="Korea"/>
    <s v="KOREA ASSET MANAGEMENT"/>
    <s v="Master planning for BlockChain adoption"/>
    <x v="6"/>
    <x v="1"/>
    <m/>
    <m/>
    <x v="0"/>
    <x v="12"/>
    <d v="2017-10-27T00:00:00"/>
    <s v="04/19/2017 04:39am"/>
    <x v="2"/>
    <d v="2017-10-27T00:00:00"/>
    <n v="100000"/>
    <n v="9.9999999999999992E-2"/>
    <n v="2"/>
    <s v="07/06/2017 01:32am"/>
    <s v="Stretch"/>
    <x v="0"/>
    <s v="Cognitive Process Transformation"/>
    <s v="CPR: Blockchain Consulting"/>
    <s v="CHANG HEE (Chang Hee) BANG"/>
    <s v="ACTINSIG:CLD&amp;COG: Transform processes w/ insights"/>
    <x v="0"/>
    <m/>
  </r>
  <r>
    <s v="PH-O698LCY"/>
    <x v="2"/>
    <s v="Korea"/>
    <s v="HANHWA SECURITIES"/>
    <s v="[HWIS]Blockchain PoC"/>
    <x v="0"/>
    <x v="1"/>
    <m/>
    <m/>
    <x v="0"/>
    <x v="0"/>
    <d v="2017-11-17T00:00:00"/>
    <s v="04/28/2017 12:15am"/>
    <x v="2"/>
    <d v="2017-11-17T00:00:00"/>
    <n v="100000"/>
    <n v="9.9999999999999992E-2"/>
    <n v="3"/>
    <s v="07/06/2017 01:32am"/>
    <s v="Stretch"/>
    <x v="0"/>
    <s v="Cognitive Process Transformation"/>
    <s v="CPR: Blockchain Consulting"/>
    <s v="Sung Wook (SUNG WOOK) Yang"/>
    <s v="ISA-BankInsFS09SEC-Security"/>
    <x v="0"/>
    <m/>
  </r>
  <r>
    <s v="ZA-I0RHW3D"/>
    <x v="2"/>
    <s v="Korea"/>
    <s v="KB FINANCIAL GROUP"/>
    <s v="KBFG Blockchain for Partners Chain"/>
    <x v="0"/>
    <x v="1"/>
    <m/>
    <m/>
    <x v="1"/>
    <x v="0"/>
    <d v="2017-09-22T00:00:00"/>
    <s v="03/14/2017 03:56am"/>
    <x v="2"/>
    <d v="2017-09-22T00:00:00"/>
    <n v="100000"/>
    <n v="9.9999999999999992E-2"/>
    <n v="3"/>
    <s v="06/29/2017 01:32am"/>
    <s v="Stretch"/>
    <x v="0"/>
    <s v="Cognitive Process Transformation"/>
    <s v="CPR: Blockchain Consulting"/>
    <s v="Jong-Keun (JONG-KEUN) Lee"/>
    <s v="ISA-BankFMFS03-BackOfficeOps"/>
    <x v="0"/>
    <m/>
  </r>
  <r>
    <s v="XD-3Y3PMJI"/>
    <x v="4"/>
    <s v="MEA"/>
    <s v="TRANSNET SOC LTD"/>
    <s v="Blockchain for Cross Border Trade Logistics"/>
    <x v="6"/>
    <x v="1"/>
    <m/>
    <m/>
    <x v="0"/>
    <x v="12"/>
    <d v="2017-11-30T00:00:00"/>
    <s v="04/25/2017 06:07pm"/>
    <x v="1"/>
    <d v="2017-11-30T00:00:00"/>
    <n v="100000"/>
    <n v="9.9999999999999992E-2"/>
    <n v="3"/>
    <s v="05/03/2017 08:14pm"/>
    <s v="NIR"/>
    <x v="0"/>
    <s v="Cognitive Process Transformation"/>
    <s v="CPR: Blockchain Consulting"/>
    <s v="KEUTLWILE I. (Keutlwile) LESO"/>
    <s v="ISA-GovtPG73-Tax/RevMgmt"/>
    <x v="0"/>
    <m/>
  </r>
  <r>
    <s v="3Q-PN6DXX8"/>
    <x v="0"/>
    <s v="Nordic"/>
    <s v="INTER IKEA SYSTEMS SERVICE AB"/>
    <s v="Blockchain PoC"/>
    <x v="2"/>
    <x v="1"/>
    <m/>
    <m/>
    <x v="0"/>
    <x v="3"/>
    <d v="2017-12-04T00:00:00"/>
    <s v="05/19/2017 11:38am"/>
    <x v="1"/>
    <d v="2017-12-04T00:00:00"/>
    <n v="100000"/>
    <n v="9.9999999999999992E-2"/>
    <n v="12"/>
    <s v="05/25/2017 01:32am"/>
    <s v="NIR"/>
    <x v="0"/>
    <s v="Cognitive Process Transformation"/>
    <s v="CPR: Blockchain Consulting"/>
    <s v="Johan (Johan) Stenman"/>
    <s v="COGAPPS:CLD&amp;COG: Create cognitive applications"/>
    <x v="0"/>
    <m/>
  </r>
  <r>
    <s v="A4-KWCS5UP"/>
    <x v="3"/>
    <s v="SSA"/>
    <s v="CAJA DE COMPENSACION FAMILIAR DE ANTIOQUIA COMFAMA"/>
    <s v="Blockchain"/>
    <x v="2"/>
    <x v="1"/>
    <m/>
    <m/>
    <x v="1"/>
    <x v="3"/>
    <d v="2017-09-30T00:00:00"/>
    <s v="06/01/2017 11:07am"/>
    <x v="0"/>
    <d v="2017-09-30T00:00:00"/>
    <n v="100000"/>
    <n v="9.9999999999999992E-2"/>
    <n v="12"/>
    <s v="07/27/2017 01:32am"/>
    <s v="NIR"/>
    <x v="0"/>
    <s v="Cognitive Process Transformation"/>
    <s v="CPR: Blockchain Consulting"/>
    <s v="SANDRA JIMENA (SANDRA JIMENA) CAMACHO DIAZ"/>
    <s v="BLKHSBN:HW SP: Blockchain High Sec Bus Netwk Blmix"/>
    <x v="0"/>
    <m/>
  </r>
  <r>
    <s v="P9-8U2HARP"/>
    <x v="0"/>
    <s v="UKI"/>
    <s v="ROLLS ROYCE PLC"/>
    <s v="Development of potential opportunity 'Blockchain' can deliver to Rolls-Royce.  Possible PoC in Singapore."/>
    <x v="1"/>
    <x v="1"/>
    <m/>
    <m/>
    <x v="0"/>
    <x v="1"/>
    <d v="2017-12-29T00:00:00"/>
    <s v="07/06/2017 05:02pm"/>
    <x v="1"/>
    <d v="2017-12-29T00:00:00"/>
    <n v="100000"/>
    <n v="9.9999999999999992E-2"/>
    <n v="12"/>
    <s v="07/13/2017 01:32am"/>
    <s v="NIR"/>
    <x v="0"/>
    <s v="Cognitive Process Transformation"/>
    <s v="CPR: Blockchain Consulting"/>
    <s v="N. J. (NATHAN) Butler"/>
    <m/>
    <x v="0"/>
    <m/>
  </r>
  <r>
    <s v="T2-UDTKI46"/>
    <x v="0"/>
    <s v="UKI"/>
    <s v="ROLLS ROYCE PLC"/>
    <s v="Current review of Technology Capability, notably Blockchain. Tom works for Wendy Stopher and is looking into future _x000a_capabilities that can be used."/>
    <x v="1"/>
    <x v="1"/>
    <m/>
    <m/>
    <x v="0"/>
    <x v="1"/>
    <d v="2017-12-29T00:00:00"/>
    <s v="06/21/2017 05:44am"/>
    <x v="1"/>
    <d v="2017-12-29T00:00:00"/>
    <n v="100000"/>
    <n v="9.9999999999999992E-2"/>
    <n v="12"/>
    <s v="06/22/2017 01:32am"/>
    <s v="Stretch"/>
    <x v="0"/>
    <s v="Cognitive Process Transformation"/>
    <s v="CPR: Blockchain Consulting"/>
    <s v="N. J. (NATHAN) Butler"/>
    <m/>
    <x v="0"/>
    <m/>
  </r>
  <r>
    <s v="14-TL80UB7"/>
    <x v="0"/>
    <s v="UKI"/>
    <s v="Distributed Technology Moldova"/>
    <s v="Blockchain"/>
    <x v="5"/>
    <x v="1"/>
    <m/>
    <m/>
    <x v="0"/>
    <x v="10"/>
    <d v="2017-12-30T00:00:00"/>
    <s v="05/22/2017 06:53am"/>
    <x v="2"/>
    <d v="2017-12-30T00:00:00"/>
    <n v="100000"/>
    <n v="9.9999999999999992E-2"/>
    <n v="12"/>
    <s v="08/03/2017 01:32am"/>
    <s v="Stretch"/>
    <x v="0"/>
    <s v="Cognitive Process Transformation"/>
    <s v="CPR: Blockchain Consulting"/>
    <s v="Loretis (LORETIS) Alisauskas"/>
    <s v="CLOUD1:All Cloud Sales other than to Cloud SPs"/>
    <x v="0"/>
    <m/>
  </r>
  <r>
    <s v="ZL-DGUHQ0E"/>
    <x v="1"/>
    <s v="US Communica/CSI"/>
    <s v="THE MCGRAW-HILL COMPANIES INC"/>
    <s v="Blockchain Garage"/>
    <x v="3"/>
    <x v="1"/>
    <m/>
    <m/>
    <x v="1"/>
    <x v="9"/>
    <d v="2017-08-31T00:00:00"/>
    <s v="07/21/2017 10:26am"/>
    <x v="2"/>
    <d v="2017-08-31T00:00:00"/>
    <n v="100000"/>
    <n v="9.9999999999999992E-2"/>
    <n v="1"/>
    <s v="08/03/2017 01:32am"/>
    <s v="NIR"/>
    <x v="0"/>
    <s v="Cognitive Process Transformation"/>
    <s v="CPR: Blockchain Consulting"/>
    <s v="Mary (Mary) Bravo"/>
    <s v="ZBLKPOC:HW SP: Blockchain Proof of Concept"/>
    <x v="0"/>
    <m/>
  </r>
  <r>
    <s v="2T-L6MTHBV"/>
    <x v="1"/>
    <s v="US Distribution"/>
    <s v="KANSAS CITY SOUTHERN"/>
    <s v="This oppty is for a Blockchain POC.     Background Info:  In May Andrew Verdesca &amp; Josh Kropf met with Mel Smith, Raj Biswas, and Larry Haskell to discuss KCS needs/interests. We subsequently scheduled a mtg with KCS CIO, Mike Naatze, to discuss intelligent supply chains with blockchain technology in June. Richard Melzer presented.  It went so well that Naatz asked for a repeat performance to KCS C-level exec team on July 27th at IBM Silicon Valley."/>
    <x v="2"/>
    <x v="1"/>
    <m/>
    <m/>
    <x v="1"/>
    <x v="7"/>
    <d v="2017-09-30T00:00:00"/>
    <s v="06/07/2017 12:16pm"/>
    <x v="1"/>
    <d v="2017-09-30T00:00:00"/>
    <n v="100000"/>
    <n v="9.9999999999999992E-2"/>
    <n v="12"/>
    <s v="06/08/2017 01:31am"/>
    <s v="Stretch"/>
    <x v="0"/>
    <s v="Cognitive Process Transformation"/>
    <s v="CPR: Blockchain Consulting"/>
    <s v="Andrew J. (Andrew) Verdesca"/>
    <m/>
    <x v="0"/>
    <m/>
  </r>
  <r>
    <s v="7F-KEQTEND"/>
    <x v="1"/>
    <s v="US Distribution"/>
    <s v="TIDEWATER INC."/>
    <s v="Andrew Verdesca met with Tidewater COO Jeff Gorski and Sr Dir of Supply Chain and IT, Ron Barrett, after which the clients expresssed interested in exploring Blockchain, as well as other topics, during executive briefing in Austin in early June."/>
    <x v="2"/>
    <x v="1"/>
    <m/>
    <m/>
    <x v="1"/>
    <x v="7"/>
    <d v="2017-09-30T00:00:00"/>
    <s v="05/26/2017 11:40am"/>
    <x v="1"/>
    <d v="2017-09-30T00:00:00"/>
    <n v="100000"/>
    <n v="9.9999999999999992E-2"/>
    <n v="12"/>
    <s v="06/01/2017 01:32am"/>
    <s v="Stretch"/>
    <x v="0"/>
    <s v="Cognitive Process Transformation"/>
    <s v="CPR: Blockchain Consulting"/>
    <s v="Andrew J. (Andrew) Verdesca"/>
    <m/>
    <x v="0"/>
    <m/>
  </r>
  <r>
    <s v="N9-1F59FYZ"/>
    <x v="1"/>
    <s v="US Distribution"/>
    <s v="THE J M SMUCKER COMPANY"/>
    <s v="Blockchain - Smucker's"/>
    <x v="1"/>
    <x v="1"/>
    <m/>
    <m/>
    <x v="0"/>
    <x v="2"/>
    <d v="2017-10-16T00:00:00"/>
    <s v="07/18/2017 09:49am"/>
    <x v="1"/>
    <d v="2017-12-29T00:00:00"/>
    <n v="100000"/>
    <n v="9.9999999999999992E-2"/>
    <n v="12"/>
    <s v="07/20/2017 01:32am"/>
    <s v="Stretch"/>
    <x v="0"/>
    <s v="Cognitive Process Transformation"/>
    <s v="CPR: Blockchain Consulting"/>
    <s v="Jack W. (Jack) Stephenson"/>
    <s v="BLKHSBN:HW SP: Blockchain High Sec Bus Netwk Blmix"/>
    <x v="0"/>
    <m/>
  </r>
  <r>
    <s v="1K-CVPYVH9"/>
    <x v="1"/>
    <s v="US Distribution"/>
    <s v="RICHLINE GROUP INC"/>
    <s v="Blockchain POC"/>
    <x v="2"/>
    <x v="1"/>
    <m/>
    <m/>
    <x v="1"/>
    <x v="3"/>
    <d v="2017-08-25T00:00:00"/>
    <s v="03/14/2017 06:11pm"/>
    <x v="2"/>
    <d v="2017-08-25T00:00:00"/>
    <n v="100000"/>
    <n v="9.9999999999999992E-2"/>
    <n v="12"/>
    <s v="07/13/2017 01:32am"/>
    <s v="Key stretch"/>
    <x v="0"/>
    <s v="Cognitive Process Transformation"/>
    <s v="CPR: Blockchain Consulting"/>
    <s v="WILLIAM C. (Bill) GILLISPIE"/>
    <s v="BLKHSBN:HW SP: Blockchain High Sec Bus Netwk Blmix"/>
    <x v="0"/>
    <m/>
  </r>
  <r>
    <s v="EM-MNDF9DF"/>
    <x v="1"/>
    <s v="US Federal"/>
    <s v="US DEPT OF AGRICULTURE"/>
    <s v="USDA FNS Blockchain Proof of Concept - Net New"/>
    <x v="6"/>
    <x v="1"/>
    <m/>
    <m/>
    <x v="1"/>
    <x v="12"/>
    <d v="2017-09-29T00:00:00"/>
    <s v="07/20/2017 10:30am"/>
    <x v="1"/>
    <d v="2017-09-29T00:00:00"/>
    <n v="100000"/>
    <n v="9.9999999999999992E-2"/>
    <n v="1"/>
    <s v="07/27/2017 01:32am"/>
    <s v="NIR"/>
    <x v="0"/>
    <s v="Cognitive Process Transformation"/>
    <s v="CPR: Blockchain Consulting"/>
    <s v="LISA K. (LISA) YARBROUGH"/>
    <s v="IGSPN:Procurement NONE - No 3rd Party Supplier, ISA-GovtPG30-SocialPrograms"/>
    <x v="0"/>
    <m/>
  </r>
  <r>
    <s v="OB-LY3HC0Y"/>
    <x v="1"/>
    <s v="US Finance Service"/>
    <s v="ENCORE CAPITAL GROUP INC"/>
    <s v="ECG: BDAT - Blockchain"/>
    <x v="2"/>
    <x v="1"/>
    <m/>
    <m/>
    <x v="1"/>
    <x v="3"/>
    <d v="2017-09-29T00:00:00"/>
    <s v="03/26/2017 02:58pm"/>
    <x v="1"/>
    <d v="2017-09-29T00:00:00"/>
    <n v="100000"/>
    <n v="9.9999999999999992E-2"/>
    <n v="12"/>
    <s v="06/27/2017 07:48pm"/>
    <s v="Stretch"/>
    <x v="0"/>
    <s v="Cognitive Process Transformation"/>
    <s v="CPR: Blockchain Consulting"/>
    <s v="THEODORE O. (THEODORE) HOPSON"/>
    <s v="NONE:No code/solution involved"/>
    <x v="0"/>
    <m/>
  </r>
  <r>
    <s v="OK-GDQ7SIH"/>
    <x v="1"/>
    <s v="US Finance Service"/>
    <s v="STATE FARM MUTUAL AUTOMOBILE INSURANCE COMPANY"/>
    <s v="Blockchain for ITR&amp;D - implementation"/>
    <x v="0"/>
    <x v="1"/>
    <m/>
    <m/>
    <x v="0"/>
    <x v="6"/>
    <d v="2017-11-10T00:00:00"/>
    <s v="02/28/2017 02:02pm"/>
    <x v="2"/>
    <d v="2017-11-10T00:00:00"/>
    <n v="100000"/>
    <n v="9.9999999999999992E-2"/>
    <n v="3"/>
    <s v="07/13/2017 01:32am"/>
    <s v="NIR"/>
    <x v="0"/>
    <s v="Cognitive Process Transformation"/>
    <s v="CPR: Blockchain Consulting"/>
    <s v="Samuel S. (Samuel) Kramer"/>
    <s v="ISA-BankInsFS09SEC-Security"/>
    <x v="0"/>
    <m/>
  </r>
  <r>
    <s v="M6-OEV509R"/>
    <x v="1"/>
    <s v="US Industrial"/>
    <s v="SEAGATE TECHNOLOGY LLC"/>
    <s v="Blockchain"/>
    <x v="1"/>
    <x v="1"/>
    <m/>
    <m/>
    <x v="1"/>
    <x v="5"/>
    <d v="2017-08-25T00:00:00"/>
    <s v="01/19/2017 08:37pm"/>
    <x v="2"/>
    <d v="2017-08-25T00:00:00"/>
    <n v="100000"/>
    <n v="9.9999999999999992E-2"/>
    <n v="12"/>
    <s v="07/26/2017 03:20pm"/>
    <s v="Stretch"/>
    <x v="0"/>
    <s v="Cognitive Process Transformation"/>
    <s v="CPR: Blockchain Consulting"/>
    <s v="ESTELLE M. (Estelle) SMITH"/>
    <s v="ZBLKPOC:HW SP: Blockchain Proof of Concept"/>
    <x v="0"/>
    <m/>
  </r>
  <r>
    <s v="L8-78LNM0B"/>
    <x v="1"/>
    <s v="US Public"/>
    <s v="WASHINGTON STATE DEPARTMENT OF SOCIAL AND HEALTH SERVICES"/>
    <s v="DSHS - Blockchain POC (KW)"/>
    <x v="6"/>
    <x v="1"/>
    <m/>
    <m/>
    <x v="0"/>
    <x v="12"/>
    <d v="2017-12-15T00:00:00"/>
    <s v="04/24/2017 10:43pm"/>
    <x v="1"/>
    <d v="2018-01-08T00:00:00"/>
    <n v="100000"/>
    <n v="9.9999999999999992E-2"/>
    <n v="2"/>
    <s v="07/13/2017 05:22pm"/>
    <s v="Stretch"/>
    <x v="0"/>
    <s v="Cognitive Process Transformation"/>
    <s v="CPR: Blockchain Consulting"/>
    <s v="THOMAS A. (Tom) MARUSKA"/>
    <s v="ISA-GovtPG30-SocialPrograms, ZBLKPOC:HW SP: Blockchain Proof of Concept"/>
    <x v="0"/>
    <m/>
  </r>
  <r>
    <s v="Q9-VE1HA1J"/>
    <x v="1"/>
    <s v="US Public"/>
    <s v="RUSH UNIVERSITY MEDICAL CENTER"/>
    <s v="BlockChain"/>
    <x v="6"/>
    <x v="1"/>
    <m/>
    <m/>
    <x v="0"/>
    <x v="12"/>
    <d v="2017-10-27T00:00:00"/>
    <s v="05/23/2017 04:28pm"/>
    <x v="1"/>
    <d v="2017-10-27T00:00:00"/>
    <n v="100000"/>
    <n v="9.9999999999999992E-2"/>
    <n v="12"/>
    <s v="05/25/2017 01:31am"/>
    <s v="NIR"/>
    <x v="0"/>
    <s v="Cognitive Process Transformation"/>
    <s v="CPR: Blockchain Consulting"/>
    <s v="GREGORY J. (Greg) BRUGGEN"/>
    <m/>
    <x v="0"/>
    <m/>
  </r>
  <r>
    <s v="S0-7U1WFPD"/>
    <x v="0"/>
    <s v="BeNeLux"/>
    <s v="ABN AMRO BANK N.V."/>
    <s v="Various Blockchain opportunities: _x000a_Diamonds&amp;Jewelry, Shipping, Lease, TradeFinance. (GvK)"/>
    <x v="0"/>
    <x v="0"/>
    <s v="Gronigen"/>
    <s v="Need further details"/>
    <x v="0"/>
    <x v="0"/>
    <d v="2017-10-16T00:00:00"/>
    <s v="12/23/2016 11:07am"/>
    <x v="0"/>
    <d v="2017-10-16T00:00:00"/>
    <n v="100000"/>
    <n v="9.9999999999999992E-2"/>
    <n v="12"/>
    <s v="07/27/2017 01:32am"/>
    <s v="Stretch"/>
    <x v="0"/>
    <s v="Cognitive Process Transformation"/>
    <s v="CPS: Dig Ops - Core Banking &amp; Insurance"/>
    <s v="G. (GERRIT) Kuilenburg Van"/>
    <s v="ZBLKPOC:HW SP: Blockchain Proof of Concept"/>
    <x v="0"/>
    <m/>
  </r>
  <r>
    <s v="N5-P7X51WL"/>
    <x v="1"/>
    <s v="US Distribution"/>
    <s v="HOME DEPOT USA INC"/>
    <s v="Blockchain"/>
    <x v="0"/>
    <x v="1"/>
    <m/>
    <m/>
    <x v="1"/>
    <x v="0"/>
    <d v="2017-08-30T00:00:00"/>
    <s v="06/12/2017 07:18pm"/>
    <x v="1"/>
    <d v="2017-12-30T00:00:00"/>
    <n v="100000"/>
    <n v="9.9999999999999992E-2"/>
    <n v="12"/>
    <s v="07/13/2017 07:33pm"/>
    <s v="Solid"/>
    <x v="0"/>
    <s v="Cognitive Process Transformation"/>
    <s v="CPS: Finance Process Analytics &amp; Cognitive (Cloud, BPaaS)"/>
    <s v="Dina L. (Dina) Bingham"/>
    <s v="ISA-BankFS08-Blockchain"/>
    <x v="0"/>
    <m/>
  </r>
  <r>
    <s v="WQ-ARAZKAB"/>
    <x v="0"/>
    <s v="BeNeLux"/>
    <s v="SHELL EP INTERNATIONAL B.V."/>
    <s v="GF - Finance Blockchain Inter Company Billing"/>
    <x v="1"/>
    <x v="1"/>
    <m/>
    <m/>
    <x v="0"/>
    <x v="4"/>
    <d v="2017-10-31T00:00:00"/>
    <s v="07/28/2017 03:54am"/>
    <x v="2"/>
    <d v="2017-10-31T00:00:00"/>
    <n v="100000"/>
    <n v="9.9999999999999992E-2"/>
    <n v="12"/>
    <s v="08/03/2017 01:32am"/>
    <s v="Stretch"/>
    <x v="0"/>
    <s v="iX Growth Platform"/>
    <s v="DSI - iX: Cust Engage &amp; Dsgn: GBS SW Support/Enhancements"/>
    <s v="Phaedra (Phaedra) Kortekaas"/>
    <s v="ZBLKPOC:HW SP: Blockchain Proof of Concept"/>
    <x v="0"/>
    <m/>
  </r>
  <r>
    <s v="3B-IALJRM7"/>
    <x v="2"/>
    <s v="ISA"/>
    <s v="MUMBAI METRO RAIL CORPORATION LIMITED"/>
    <s v="Block Chain Req at Mumbai Metro Rail Corporation"/>
    <x v="4"/>
    <x v="0"/>
    <s v="India"/>
    <s v="Inttial discussions, Will get involved"/>
    <x v="1"/>
    <x v="12"/>
    <d v="2017-09-29T00:00:00"/>
    <s v="01/09/2017 04:02am"/>
    <x v="1"/>
    <d v="2017-09-29T00:00:00"/>
    <n v="100000"/>
    <n v="9.9999999999999992E-2"/>
    <n v="12"/>
    <s v="01/22/2017 05:10am"/>
    <s v="NIR"/>
    <x v="0"/>
    <s v="Cloud Application Innovation"/>
    <s v="US Federal - Managed Services and Cloud Solutions"/>
    <s v="Veena G. (Veena) Wankhede"/>
    <m/>
    <x v="0"/>
    <m/>
  </r>
  <r>
    <s v="L5-DGN2XYI"/>
    <x v="2"/>
    <s v="ANZ"/>
    <s v="MINISTRY OF HEALTH"/>
    <s v="Blockchain for EHR"/>
    <x v="6"/>
    <x v="1"/>
    <m/>
    <m/>
    <x v="0"/>
    <x v="11"/>
    <d v="2017-12-01T00:00:00"/>
    <s v="02/27/2017 10:57pm"/>
    <x v="4"/>
    <d v="2017-12-01T00:00:00"/>
    <n v="100000"/>
    <n v="9.9999999999999992E-2"/>
    <n v="12"/>
    <s v="08/01/2017 11:07pm"/>
    <s v="NIR"/>
    <x v="0"/>
    <s v="Cognitive Process Transformation"/>
    <m/>
    <s v="MATTHEW (Matthew) CHRISTIE"/>
    <s v="ZBLKPOC:HW SP: Blockchain Proof of Concept"/>
    <x v="0"/>
    <m/>
  </r>
  <r>
    <s v="DS-7LZ2OSF"/>
    <x v="3"/>
    <s v="Brazil"/>
    <s v="GERDAU AÇOS LONGOS S/A."/>
    <s v="Gerdau - Gestão de Embarques de Exportação Blockchain"/>
    <x v="1"/>
    <x v="1"/>
    <m/>
    <m/>
    <x v="1"/>
    <x v="2"/>
    <d v="2017-09-20T00:00:00"/>
    <s v="06/22/2017 08:38am"/>
    <x v="1"/>
    <d v="2017-09-20T00:00:00"/>
    <n v="100000"/>
    <n v="9.9999999999999992E-2"/>
    <n v="6"/>
    <s v="06/29/2017 01:32am"/>
    <s v="Stretch"/>
    <x v="0"/>
    <s v="Cognitive Process Transformation"/>
    <m/>
    <s v="Paulo Eduardo (PAULO EDUARDO) Corazza"/>
    <m/>
    <x v="0"/>
    <m/>
  </r>
  <r>
    <s v="QO-SMH3J1P"/>
    <x v="0"/>
    <s v="DACH"/>
    <s v="Landesbank Baden-Württemberg"/>
    <s v="Pilotprojekt Blockchain Daimler-LBBW, Vorstudie Hyperledger"/>
    <x v="0"/>
    <x v="1"/>
    <m/>
    <m/>
    <x v="1"/>
    <x v="0"/>
    <d v="2017-09-28T00:00:00"/>
    <s v="06/30/2017 10:39am"/>
    <x v="1"/>
    <d v="2017-09-28T00:00:00"/>
    <n v="100000"/>
    <n v="9.9999999999999992E-2"/>
    <n v="12"/>
    <s v="07/11/2017 07:19am"/>
    <s v="Stretch"/>
    <x v="0"/>
    <s v="Cognitive Process Transformation"/>
    <m/>
    <s v="DATA WITHHELD"/>
    <m/>
    <x v="0"/>
    <m/>
  </r>
  <r>
    <s v="XK-SZNZ15K"/>
    <x v="0"/>
    <s v="DACH"/>
    <s v="Land Niedersachsen vertreten durch Landesbetrieb IT.Niedersachsen"/>
    <s v="Blockchain Logistik JadeWeserPort"/>
    <x v="6"/>
    <x v="1"/>
    <m/>
    <m/>
    <x v="0"/>
    <x v="12"/>
    <d v="2017-10-11T00:00:00"/>
    <s v="07/13/2017 12:31pm"/>
    <x v="1"/>
    <d v="2017-10-11T00:00:00"/>
    <n v="100000"/>
    <n v="9.9999999999999992E-2"/>
    <n v="12"/>
    <s v="07/20/2017 01:32am"/>
    <s v="NIR"/>
    <x v="0"/>
    <s v="Cognitive Process Transformation"/>
    <m/>
    <s v="DATA WITHHELD"/>
    <s v="ISA-BankFMFS03-BackOfficeOps, ISA-GovtPG45-PublicSafety"/>
    <x v="0"/>
    <m/>
  </r>
  <r>
    <s v="M2-WRUWZYH"/>
    <x v="2"/>
    <s v="ISA"/>
    <s v="TITAN INDUSTRIES LIMITED"/>
    <s v="Block Chain for Tracking Duplicate Watches"/>
    <x v="4"/>
    <x v="1"/>
    <m/>
    <m/>
    <x v="1"/>
    <x v="5"/>
    <d v="2017-09-10T00:00:00"/>
    <s v="03/12/2017 11:23pm"/>
    <x v="4"/>
    <d v="2017-09-10T00:00:00"/>
    <n v="100000"/>
    <n v="9.9999999999999992E-2"/>
    <n v="12"/>
    <s v="03/16/2017 02:32am"/>
    <s v="NIR"/>
    <x v="0"/>
    <s v="Cognitive Process Transformation"/>
    <m/>
    <s v="RAGHAVENDRA B. (RAGHAVENDRA) JAYASHANKAR"/>
    <m/>
    <x v="0"/>
    <m/>
  </r>
  <r>
    <s v="4E-WHR9SVF"/>
    <x v="2"/>
    <s v="ISA"/>
    <s v="LOYALTY SOLUTIONS &amp; RESEARCH PRIVATE LIMITED"/>
    <s v="Blockchain"/>
    <x v="4"/>
    <x v="1"/>
    <m/>
    <m/>
    <x v="1"/>
    <x v="0"/>
    <d v="2017-09-30T00:00:00"/>
    <s v="06/28/2017 02:22am"/>
    <x v="1"/>
    <d v="2017-09-30T00:00:00"/>
    <n v="100000"/>
    <n v="9.9999999999999992E-2"/>
    <n v="12"/>
    <s v="06/29/2017 01:32am"/>
    <s v="NIR"/>
    <x v="0"/>
    <s v="Cognitive Process Transformation"/>
    <m/>
    <s v="GAURI (GAURI) MALVIYA"/>
    <m/>
    <x v="0"/>
    <m/>
  </r>
  <r>
    <s v="PD-TVGUCD0"/>
    <x v="2"/>
    <s v="ISA"/>
    <s v="KOTAK SECURITIES LIMITED"/>
    <s v="Blockchain for Securities Trading Applications - POC /Pilot to select and examine feasibility in one or more areas spanning Third Party /OTC /Derivatives /C&amp;S areas"/>
    <x v="4"/>
    <x v="1"/>
    <m/>
    <m/>
    <x v="1"/>
    <x v="0"/>
    <d v="2017-09-04T00:00:00"/>
    <s v="03/07/2017 06:51am"/>
    <x v="1"/>
    <d v="2017-09-04T00:00:00"/>
    <n v="100000"/>
    <n v="9.9999999999999992E-2"/>
    <n v="2"/>
    <s v="07/06/2017 10:10am"/>
    <s v="Stretch"/>
    <x v="0"/>
    <s v="Cognitive Process Transformation"/>
    <m/>
    <s v="Vijayaraghavan (Vijayaraghavan) Krishnamurthy"/>
    <s v="ISA-BankFS08-Blockchain, ISA-BankInsFS09SEC-Security"/>
    <x v="0"/>
    <m/>
  </r>
  <r>
    <s v="BU-TXRPRXE"/>
    <x v="0"/>
    <s v="Italy"/>
    <s v="BANCA D'ITALIA"/>
    <s v="Blockchain in Banca d'Italia"/>
    <x v="0"/>
    <x v="1"/>
    <m/>
    <m/>
    <x v="0"/>
    <x v="0"/>
    <d v="2017-12-28T00:00:00"/>
    <s v="07/28/2016 12:05pm"/>
    <x v="1"/>
    <d v="2017-12-28T00:00:00"/>
    <n v="100000"/>
    <n v="9.9999999999999992E-2"/>
    <n v="12"/>
    <s v="06/22/2017 10:45am"/>
    <s v="Stretch"/>
    <x v="0"/>
    <s v="Cognitive Process Transformation"/>
    <m/>
    <s v="Fabio (FABIO) Malosio"/>
    <s v="BLUEMIXX:GBS Bluemix Custom Application Services"/>
    <x v="0"/>
    <m/>
  </r>
  <r>
    <s v="NW-3YJ8ZSM"/>
    <x v="4"/>
    <s v="MEA"/>
    <s v="SA RESERVE BANK"/>
    <s v="Blockchain Proof of Concept for digitization of customs records"/>
    <x v="0"/>
    <x v="1"/>
    <m/>
    <m/>
    <x v="0"/>
    <x v="0"/>
    <d v="2017-12-12T00:00:00"/>
    <s v="04/18/2017 07:50am"/>
    <x v="1"/>
    <d v="2017-12-12T00:00:00"/>
    <n v="100000"/>
    <n v="9.9999999999999992E-2"/>
    <n v="12"/>
    <s v="04/20/2017 01:32am"/>
    <s v="Stretch"/>
    <x v="0"/>
    <s v="Cognitive Process Transformation"/>
    <m/>
    <s v="NARUSHA (Chantelle) GOVENDER"/>
    <s v="ISA-GovtPG73-Tax/RevMgmt"/>
    <x v="0"/>
    <m/>
  </r>
  <r>
    <s v="SY-W3EW86B"/>
    <x v="0"/>
    <s v="Nordic"/>
    <s v="FÖRSVARSMAKTEN"/>
    <s v="PRIO TXXX SAP Blockchain PoT"/>
    <x v="6"/>
    <x v="1"/>
    <m/>
    <m/>
    <x v="0"/>
    <x v="12"/>
    <d v="2017-11-24T00:00:00"/>
    <s v="04/04/2017 01:54pm"/>
    <x v="1"/>
    <d v="2017-11-24T00:00:00"/>
    <n v="100000"/>
    <n v="9.9999999999999992E-2"/>
    <n v="12"/>
    <s v="06/28/2017 05:24am"/>
    <s v="Stretch"/>
    <x v="0"/>
    <s v="Cognitive Process Transformation"/>
    <m/>
    <s v="Anna (Anna) Johansson"/>
    <s v="ISA-GovtPG53-Defense&amp;Intel"/>
    <x v="0"/>
    <m/>
  </r>
  <r>
    <s v="V3-1AFK700"/>
    <x v="0"/>
    <s v="SPGI"/>
    <s v="MINISTRY OF HEALTH"/>
    <s v="Blockchain for MoH"/>
    <x v="6"/>
    <x v="1"/>
    <m/>
    <m/>
    <x v="0"/>
    <x v="12"/>
    <d v="2017-10-15T00:00:00"/>
    <s v="07/17/2017 03:49am"/>
    <x v="1"/>
    <d v="2017-12-15T00:00:00"/>
    <n v="100000"/>
    <n v="9.9999999999999992E-2"/>
    <n v="4"/>
    <s v="07/20/2017 01:32am"/>
    <s v="NIR"/>
    <x v="0"/>
    <s v="iX Growth Platform"/>
    <m/>
    <s v="Eyal (EYAL) Kott"/>
    <m/>
    <x v="0"/>
    <m/>
  </r>
  <r>
    <s v="ND-I6DZA3J"/>
    <x v="1"/>
    <s v="US Communica/CSI"/>
    <s v="CoCreateX"/>
    <s v="Blockchain for Internal Ledger - Design Workshop"/>
    <x v="5"/>
    <x v="1"/>
    <m/>
    <m/>
    <x v="1"/>
    <x v="10"/>
    <d v="2017-09-30T00:00:00"/>
    <s v="04/08/2017 07:48pm"/>
    <x v="1"/>
    <d v="2017-09-30T00:00:00"/>
    <n v="100000"/>
    <n v="9.9999999999999992E-2"/>
    <n v="12"/>
    <s v="04/13/2017 01:32am"/>
    <s v="NIR"/>
    <x v="0"/>
    <s v="Cognitive Process Transformation"/>
    <m/>
    <s v="MOHAMOUD (Mohamoud) EGAL"/>
    <m/>
    <x v="0"/>
    <m/>
  </r>
  <r>
    <s v="SV-CKW6H3K"/>
    <x v="1"/>
    <s v="US Distribution"/>
    <s v="COSTCO WHOLESALE CORPORATION"/>
    <s v="Blockchain for Pharmacy"/>
    <x v="2"/>
    <x v="1"/>
    <m/>
    <m/>
    <x v="0"/>
    <x v="3"/>
    <d v="2017-12-29T00:00:00"/>
    <s v="04/05/2017 02:30pm"/>
    <x v="4"/>
    <d v="2017-12-29T00:00:00"/>
    <n v="100000"/>
    <n v="9.9999999999999992E-2"/>
    <n v="12"/>
    <s v="04/06/2017 01:32am"/>
    <s v="NIR"/>
    <x v="0"/>
    <s v="Cognitive Process Transformation"/>
    <m/>
    <s v="PETER (PETER) LELAND"/>
    <m/>
    <x v="0"/>
    <m/>
  </r>
  <r>
    <s v="WR-7E9KC0T"/>
    <x v="1"/>
    <s v="US Federal"/>
    <s v="US DEPT OF HEALTH &amp; HUMAN SERVICES"/>
    <s v="CDC:  Blockchain for Activity Reporting"/>
    <x v="6"/>
    <x v="1"/>
    <m/>
    <m/>
    <x v="0"/>
    <x v="12"/>
    <d v="2017-11-30T00:00:00"/>
    <s v="05/27/2017 11:42pm"/>
    <x v="1"/>
    <d v="2017-11-30T00:00:00"/>
    <n v="100000"/>
    <n v="9.9999999999999992E-2"/>
    <n v="12"/>
    <s v="06/01/2017 01:32am"/>
    <s v="NIR"/>
    <x v="0"/>
    <s v="Cognitive Process Transformation"/>
    <m/>
    <s v="Felecia R. (Felecia) Kornegay"/>
    <m/>
    <x v="0"/>
    <m/>
  </r>
  <r>
    <s v="UU-71WW0MW"/>
    <x v="1"/>
    <s v="US Industrial"/>
    <s v="DATA WITHHELD"/>
    <s v="DATA WITHHELD"/>
    <x v="7"/>
    <x v="1"/>
    <m/>
    <m/>
    <x v="1"/>
    <x v="13"/>
    <d v="2017-09-15T00:00:00"/>
    <s v="11/21/2016 12:44pm"/>
    <x v="4"/>
    <d v="2017-09-15T00:00:00"/>
    <n v="100000"/>
    <n v="9.9999999999999992E-2"/>
    <n v="12"/>
    <s v="02/21/2017 10:58am"/>
    <s v="NIR"/>
    <x v="0"/>
    <s v="Cognitive Process Transformation"/>
    <m/>
    <s v="KEITH D. (Keith) BRENTON"/>
    <s v="ZBLKPOC:HW SP: Blockchain Proof of Concept"/>
    <x v="0"/>
    <m/>
  </r>
  <r>
    <s v="ZU-QBCV095"/>
    <x v="1"/>
    <s v="US Distribution"/>
    <s v="TruckTrust"/>
    <s v="Blockchain HSBN"/>
    <x v="2"/>
    <x v="1"/>
    <m/>
    <m/>
    <x v="0"/>
    <x v="7"/>
    <d v="2017-12-31T00:00:00"/>
    <s v="04/05/2017 02:39pm"/>
    <x v="2"/>
    <d v="2018-01-28T00:00:00"/>
    <n v="100000"/>
    <n v="9.9999999999999992E-2"/>
    <n v="12"/>
    <s v="04/06/2017 01:32am"/>
    <s v="NIR"/>
    <x v="2"/>
    <s v="Infrastructure Services"/>
    <s v="6940-96E (O) Systems Services for cloud (custom)"/>
    <s v="Raj (Raj) Datta"/>
    <s v="BLKHSBN:HW SP: Blockchain High Sec Bus Netwk Blmix, SCALE-UP:HW SP: Linux Scale-Up"/>
    <x v="0"/>
    <m/>
  </r>
  <r>
    <s v="9P-P3SIW86"/>
    <x v="1"/>
    <s v="US Finance Service"/>
    <s v="Kazmarck Capital"/>
    <s v="Blockchain"/>
    <x v="0"/>
    <x v="1"/>
    <m/>
    <m/>
    <x v="0"/>
    <x v="0"/>
    <d v="2017-12-31T00:00:00"/>
    <s v="07/19/2017 11:47pm"/>
    <x v="2"/>
    <d v="2017-12-31T00:00:00"/>
    <n v="100000"/>
    <n v="9.9999999999999992E-2"/>
    <n v="12"/>
    <s v="08/03/2017 01:32am"/>
    <s v="Stretch"/>
    <x v="2"/>
    <s v="Infrastructure Services"/>
    <s v="6940-96E (O) Systems Services for cloud (custom)"/>
    <s v="Teresa M. (Teresa) Demers"/>
    <s v="ISA-BankFS08-Blockchain"/>
    <x v="0"/>
    <m/>
  </r>
  <r>
    <s v="S5-T30AGEL"/>
    <x v="1"/>
    <s v="US Industrial"/>
    <s v="BAYER HEALTHCARE LLC"/>
    <s v="Blockchain - Finance Accounting"/>
    <x v="6"/>
    <x v="1"/>
    <m/>
    <m/>
    <x v="1"/>
    <x v="11"/>
    <d v="2017-09-29T00:00:00"/>
    <s v="03/20/2017 04:05pm"/>
    <x v="2"/>
    <d v="2017-09-29T00:00:00"/>
    <n v="100000"/>
    <n v="9.9999999999999992E-2"/>
    <n v="12"/>
    <s v="07/13/2017 01:32am"/>
    <s v="Stretch"/>
    <x v="2"/>
    <s v="Infrastructure Services"/>
    <s v="6941-95A IBM CLD Advisory Svcs, Bluemix Infra (GTS BU)"/>
    <s v="Robert K. (Robert) Hogg"/>
    <s v="BLKHSBN:HW SP: Blockchain High Sec Bus Netwk Blmix"/>
    <x v="0"/>
    <m/>
  </r>
  <r>
    <s v="ZP-DPVHQ0S"/>
    <x v="0"/>
    <s v="Nordic"/>
    <s v="DANISH AGRO A.M.B.A."/>
    <s v="Blockchain"/>
    <x v="2"/>
    <x v="1"/>
    <m/>
    <m/>
    <x v="0"/>
    <x v="3"/>
    <d v="2017-10-27T00:00:00"/>
    <s v="01/09/2017 04:42am"/>
    <x v="1"/>
    <d v="2017-10-27T00:00:00"/>
    <n v="100000"/>
    <n v="9.9999999999999992E-2"/>
    <n v="12"/>
    <s v="06/26/2017 03:45am"/>
    <s v="Stretch"/>
    <x v="2"/>
    <s v="Infrastructure Services"/>
    <s v="6950-16G GTS MHAS Split for Commerce Managed Hosted"/>
    <s v="Søren (Søren) Gerdt"/>
    <s v="ZBLKPOC:HW SP: Blockchain Proof of Concept"/>
    <x v="0"/>
    <m/>
  </r>
  <r>
    <s v="F0-XQ36HIU"/>
    <x v="3"/>
    <s v="SSA"/>
    <s v="COOMEVA ENTIDAD PROMOTORA DE SALUD S A"/>
    <s v="Blockchain"/>
    <x v="6"/>
    <x v="1"/>
    <m/>
    <m/>
    <x v="1"/>
    <x v="11"/>
    <d v="2017-07-31T00:00:00"/>
    <s v="03/06/2017 09:15am"/>
    <x v="2"/>
    <d v="2017-07-31T00:00:00"/>
    <n v="100000"/>
    <n v="9.9999999999999992E-2"/>
    <n v="12"/>
    <s v="07/20/2017 01:32am"/>
    <s v="Key stretch"/>
    <x v="2"/>
    <s v="Infrastructure Services"/>
    <s v="6950-16G GTS MHAS Split for Commerce Managed Hosted"/>
    <s v="SANDRA JIMENA (SANDRA JIMENA) CAMACHO DIAZ"/>
    <s v="ASASERVC:Cloud Business Solution (CBS)"/>
    <x v="0"/>
    <m/>
  </r>
  <r>
    <s v="GM-04S5PKZ"/>
    <x v="3"/>
    <s v="SSA"/>
    <s v="COLMEDICA MEDICINA PREPAGADA S.A."/>
    <s v="Oportunidad Blockchain Colmedica"/>
    <x v="6"/>
    <x v="1"/>
    <m/>
    <m/>
    <x v="1"/>
    <x v="11"/>
    <d v="2017-09-11T00:00:00"/>
    <s v="06/13/2017 06:01pm"/>
    <x v="2"/>
    <d v="2017-09-11T00:00:00"/>
    <n v="100000"/>
    <n v="9.9999999999999992E-2"/>
    <n v="12"/>
    <s v="07/06/2017 01:32am"/>
    <s v="Stretch"/>
    <x v="2"/>
    <s v="Infrastructure Services"/>
    <s v="6950-16G GTS MHAS Split for Commerce Managed Hosted"/>
    <s v="SANDRA JIMENA (SANDRA JIMENA) CAMACHO DIAZ"/>
    <s v="ISA-999-NoSolutionSold"/>
    <x v="0"/>
    <m/>
  </r>
  <r>
    <s v="IK-B1N6GSD"/>
    <x v="3"/>
    <s v="SSA"/>
    <s v="CAJA DE VALORES S.A."/>
    <s v="Gestion Documental - Blockchain"/>
    <x v="0"/>
    <x v="1"/>
    <m/>
    <m/>
    <x v="1"/>
    <x v="0"/>
    <d v="2017-09-15T00:00:00"/>
    <s v="06/12/2017 11:19am"/>
    <x v="2"/>
    <d v="2017-09-15T00:00:00"/>
    <n v="100000"/>
    <n v="9.9999999999999992E-2"/>
    <n v="12"/>
    <s v="07/06/2017 01:33am"/>
    <s v="Stretch"/>
    <x v="2"/>
    <s v="Infrastructure Services"/>
    <s v="6950-16G GTS MHAS Split for Commerce Managed Hosted"/>
    <s v="AGUSTIN JOSE (AGUSTIN JOSE) BREA"/>
    <s v="NONE:No code/solution involved"/>
    <x v="0"/>
    <m/>
  </r>
  <r>
    <s v="2D-DMXNXP4"/>
    <x v="1"/>
    <s v="US Finance Service"/>
    <s v="MANUFACTURERS AND TRADERS TRUST COMPANY"/>
    <s v="Block Chain M&amp;T"/>
    <x v="0"/>
    <x v="1"/>
    <m/>
    <m/>
    <x v="1"/>
    <x v="0"/>
    <d v="2017-09-25T00:00:00"/>
    <s v="06/08/2017 09:27am"/>
    <x v="2"/>
    <d v="2017-09-25T00:00:00"/>
    <n v="100000"/>
    <n v="9.9999999999999992E-2"/>
    <n v="12"/>
    <s v="07/21/2017 10:46am"/>
    <s v="Stretch"/>
    <x v="2"/>
    <s v="Infrastructure Services"/>
    <s v="6950-16G GTS MHAS Split for Commerce Managed Hosted"/>
    <s v="JOSEPH M. (Joseph) FROIO"/>
    <s v="NONE:No code/solution involved"/>
    <x v="0"/>
    <m/>
  </r>
  <r>
    <s v="ZZ-8QI2ME9"/>
    <x v="1"/>
    <s v="US Finance Service"/>
    <s v="ARES MANAGEMENT LLC"/>
    <s v="Blockchain"/>
    <x v="0"/>
    <x v="1"/>
    <m/>
    <m/>
    <x v="0"/>
    <x v="0"/>
    <d v="2017-12-31T00:00:00"/>
    <s v="05/23/2017 05:13pm"/>
    <x v="2"/>
    <d v="2017-12-31T00:00:00"/>
    <n v="100000"/>
    <n v="9.9999999999999992E-2"/>
    <n v="12"/>
    <s v="07/27/2017 01:32am"/>
    <s v="NIR"/>
    <x v="2"/>
    <s v="Infrastructure Services"/>
    <s v="6950-16G GTS MHAS Split for Commerce Managed Hosted"/>
    <s v="Anna M. (Anna) Hwang"/>
    <s v="ISA-BankFS08-Blockchain"/>
    <x v="0"/>
    <m/>
  </r>
  <r>
    <s v="ZG-5DIU0VO"/>
    <x v="1"/>
    <s v="US Public"/>
    <s v="ASCENSION HEALTH"/>
    <s v="Blockchain for healthcare"/>
    <x v="6"/>
    <x v="1"/>
    <m/>
    <m/>
    <x v="1"/>
    <x v="11"/>
    <d v="2017-08-25T00:00:00"/>
    <s v="01/16/2017 11:20am"/>
    <x v="2"/>
    <d v="2017-08-25T00:00:00"/>
    <n v="100000"/>
    <n v="9.9999999999999992E-2"/>
    <n v="12"/>
    <s v="06/15/2017 01:32am"/>
    <s v="Stretch"/>
    <x v="2"/>
    <s v="Infrastructure Services"/>
    <s v="6950-16G GTS MHAS Split for Commerce Managed Hosted"/>
    <s v="Sharon M. (Sherry) Waitz"/>
    <s v="BLKHSBN:HW SP: Blockchain High Sec Bus Netwk Blmix, ZBLKPOC:HW SP: Blockchain Proof of Concept"/>
    <x v="0"/>
    <m/>
  </r>
  <r>
    <s v="L7-48TA0EN"/>
    <x v="1"/>
    <s v="US Finance Service"/>
    <s v="ALLSTATE INSURANCE CO"/>
    <s v="Blockchain in Insurance"/>
    <x v="0"/>
    <x v="1"/>
    <m/>
    <m/>
    <x v="0"/>
    <x v="6"/>
    <d v="2017-12-15T00:00:00"/>
    <s v="03/14/2017 01:29pm"/>
    <x v="1"/>
    <d v="2017-12-15T00:00:00"/>
    <n v="100000"/>
    <n v="9.9999999999999992E-2"/>
    <n v="1"/>
    <s v="03/16/2017 02:32am"/>
    <s v="NIR"/>
    <x v="14"/>
    <s v="ISU Assets"/>
    <s v="Industry Svcs"/>
    <s v="OwnerUnassigned@tmp.ibm.com"/>
    <s v="ZBLKPOC:HW SP: Blockchain Proof of Concept"/>
    <x v="0"/>
    <m/>
  </r>
  <r>
    <s v="B9-VWQLQJP"/>
    <x v="0"/>
    <s v="DACH"/>
    <s v="Daimler Financial Services AG"/>
    <s v="Blockchain Post PoC @ DFS"/>
    <x v="0"/>
    <x v="1"/>
    <m/>
    <m/>
    <x v="1"/>
    <x v="0"/>
    <d v="2017-07-31T00:00:00"/>
    <s v="05/11/2017 08:24am"/>
    <x v="2"/>
    <d v="2017-07-31T00:00:00"/>
    <n v="100000"/>
    <n v="9.9999999999999992E-2"/>
    <n v="6"/>
    <s v="05/11/2017 08:24am"/>
    <s v="Stretch"/>
    <x v="6"/>
    <s v="Miscellaneous"/>
    <s v="Other/Unk IBM Svcs"/>
    <s v="DATA WITHHELD"/>
    <s v="ISA-AutoIS04-TrnsfrmAutoRetail"/>
    <x v="0"/>
    <m/>
  </r>
  <r>
    <s v="E9-OGXDJ6A"/>
    <x v="0"/>
    <s v="Nordic"/>
    <s v="SKAT"/>
    <s v="Blockchain workshop udbytteskat"/>
    <x v="6"/>
    <x v="1"/>
    <m/>
    <m/>
    <x v="0"/>
    <x v="12"/>
    <d v="2017-11-14T00:00:00"/>
    <s v="11/16/2016 10:48am"/>
    <x v="1"/>
    <d v="2017-11-14T00:00:00"/>
    <n v="100000"/>
    <n v="9.9999999999999992E-2"/>
    <n v="1"/>
    <s v="03/08/2017 04:39am"/>
    <s v="Stretch"/>
    <x v="6"/>
    <s v="Miscellaneous"/>
    <s v="Other/Unk IBM SW"/>
    <s v="Susanne (Susanne) Møller Jeppesen"/>
    <s v="ZBLKPOC:HW SP: Blockchain Proof of Concept"/>
    <x v="0"/>
    <m/>
  </r>
  <r>
    <s v="HX-ZNK6CFB"/>
    <x v="2"/>
    <s v="ASEAN"/>
    <s v="GREENLINE SYNERGY CO. LTD"/>
    <s v="Blockchain for Healthcare"/>
    <x v="5"/>
    <x v="1"/>
    <m/>
    <m/>
    <x v="0"/>
    <x v="10"/>
    <d v="2017-11-30T00:00:00"/>
    <s v="11/28/2016 04:17am"/>
    <x v="2"/>
    <d v="2017-11-30T00:00:00"/>
    <n v="100000"/>
    <n v="9.9999999999999992E-2"/>
    <n v="1"/>
    <s v="07/06/2017 01:32am"/>
    <s v="Stretch"/>
    <x v="4"/>
    <s v="IBM Z"/>
    <s v="IBM LinuxONE Emperor"/>
    <s v="Ratanatawee (RATANATAWEE) Butsuntorn"/>
    <s v="ISA-HealthPH20-HealthPlanGIE"/>
    <x v="0"/>
    <m/>
  </r>
  <r>
    <s v="F2-AS5U4C4"/>
    <x v="2"/>
    <s v="ASEAN"/>
    <s v="LAND TRANSPORT AUTHORITY OF SINGAPORE"/>
    <s v="BlockChain"/>
    <x v="6"/>
    <x v="1"/>
    <m/>
    <m/>
    <x v="0"/>
    <x v="12"/>
    <d v="2017-12-21T00:00:00"/>
    <s v="10/05/2016 11:55am"/>
    <x v="1"/>
    <d v="2017-12-21T00:00:00"/>
    <n v="100000"/>
    <n v="9.9999999999999992E-2"/>
    <n v="1"/>
    <s v="05/28/2017 10:38pm"/>
    <s v="NIR"/>
    <x v="4"/>
    <s v="IBM Z"/>
    <s v="IBM LinuxONE Rockhopper"/>
    <s v="LIANG GIAP (Liang Giap) WEE"/>
    <m/>
    <x v="0"/>
    <m/>
  </r>
  <r>
    <s v="1K-ORBYQYW"/>
    <x v="1"/>
    <s v="Canada"/>
    <s v="ROYAL BANK OF CANADA"/>
    <s v="Blockchain at RBC. Opportunity for Prod (Silver/Yellow) HW expansion for Production Blockchain deployment. Currently PoC on GCC Blue."/>
    <x v="0"/>
    <x v="1"/>
    <m/>
    <m/>
    <x v="0"/>
    <x v="0"/>
    <d v="2017-12-31T00:00:00"/>
    <s v="03/06/2017 08:40am"/>
    <x v="2"/>
    <d v="2017-12-31T00:00:00"/>
    <n v="100000"/>
    <n v="9.9999999999999992E-2"/>
    <n v="1"/>
    <s v="07/06/2017 01:32am"/>
    <s v="Stretch"/>
    <x v="4"/>
    <s v="IBM Z"/>
    <s v="Linux on IBM Z"/>
    <s v="Shane (SHANE) Moore"/>
    <s v="ZBLKLOCL:HW SP: zSystems Blockchain Local/On Prem."/>
    <x v="0"/>
    <m/>
  </r>
  <r>
    <s v="SU-BI4GNYW"/>
    <x v="2"/>
    <s v="ISA"/>
    <s v="HDFC STANDARD LIFE INSURANCE"/>
    <s v="Blockchain opportunity at HDFC Life"/>
    <x v="4"/>
    <x v="0"/>
    <s v="India"/>
    <s v="Initial POC done, proposal being developed for a production engagement"/>
    <x v="1"/>
    <x v="6"/>
    <d v="2017-09-30T00:00:00"/>
    <s v="02/21/2017 01:49am"/>
    <x v="2"/>
    <d v="2017-09-30T00:00:00"/>
    <n v="100000"/>
    <n v="9.9999999999999992E-2"/>
    <n v="1"/>
    <s v="07/27/2017 01:32am"/>
    <s v="Key stretch"/>
    <x v="10"/>
    <s v="z Systems MW"/>
    <s v="Mainframe SW Services"/>
    <s v="SIDHARTHA (SIDHARTHA) BAHADUR"/>
    <s v="NONE:No code/solution involved"/>
    <x v="0"/>
    <m/>
  </r>
  <r>
    <s v="X1-Y7ME848"/>
    <x v="0"/>
    <s v="SPGI"/>
    <s v="PORTS &amp; RAILWAYS AUTHORITY"/>
    <s v="Block Chain"/>
    <x v="2"/>
    <x v="1"/>
    <m/>
    <m/>
    <x v="1"/>
    <x v="7"/>
    <d v="2017-09-25T00:00:00"/>
    <s v="06/27/2017 03:38am"/>
    <x v="2"/>
    <d v="2017-09-25T00:00:00"/>
    <n v="100000"/>
    <n v="9.9999999999999992E-2"/>
    <n v="1"/>
    <s v="07/27/2017 01:32am"/>
    <s v="NIR"/>
    <x v="10"/>
    <s v="z Systems MW"/>
    <s v="Middleware Acq Int 1 - CHQ Use Only"/>
    <s v="Ahuva (AHUVA) Kamar"/>
    <s v="BLKHSBN:HW SP: Blockchain High Sec Bus Netwk Blmix"/>
    <x v="0"/>
    <m/>
  </r>
  <r>
    <s v="KO-FXAJEAH"/>
    <x v="0"/>
    <s v="UKI"/>
    <s v="UNILEVER"/>
    <s v="Sterling Supply Chain Insight &amp; Blockchain"/>
    <x v="2"/>
    <x v="1"/>
    <m/>
    <m/>
    <x v="0"/>
    <x v="3"/>
    <d v="2017-12-28T00:00:00"/>
    <s v="04/17/2017 09:12am"/>
    <x v="2"/>
    <d v="2017-12-28T00:00:00"/>
    <n v="100000"/>
    <n v="9.9999999999999992E-2"/>
    <n v="12"/>
    <s v="08/03/2017 01:32am"/>
    <s v="Stretch"/>
    <x v="11"/>
    <s v="Watson Supply Chain"/>
    <s v="Sterling Managed Services"/>
    <s v="Stuart (STUART) Power"/>
    <s v="CLDMS:CLD&amp;COG: Cloud Managed Services"/>
    <x v="0"/>
    <m/>
  </r>
  <r>
    <s v="OY-GN4V78K"/>
    <x v="1"/>
    <s v="US Federal"/>
    <s v="Defense Health Agency"/>
    <s v="DoD/VA IPO (DHA)_VHMS_Blockchain(bluemix)"/>
    <x v="6"/>
    <x v="1"/>
    <m/>
    <m/>
    <x v="0"/>
    <x v="12"/>
    <d v="2017-10-10T00:00:00"/>
    <s v="01/18/2017 02:15pm"/>
    <x v="2"/>
    <d v="2017-10-10T00:00:00"/>
    <n v="100000"/>
    <n v="9.9999999999999992E-2"/>
    <n v="12"/>
    <s v="07/20/2017 01:32am"/>
    <s v="Stretch"/>
    <x v="13"/>
    <s v="Watson Data Platform"/>
    <s v="Blmx Public for Analytics"/>
    <s v="SCOTT J. (SCOTT) HORTON"/>
    <s v="NONE:No code/solution involved"/>
    <x v="0"/>
    <m/>
  </r>
  <r>
    <s v="HS-3BJDGPO"/>
    <x v="2"/>
    <s v="ASEAN"/>
    <s v="FRESH TURF PTE LTD                                                    "/>
    <s v="HSBN"/>
    <x v="5"/>
    <x v="1"/>
    <m/>
    <m/>
    <x v="0"/>
    <x v="10"/>
    <d v="2017-10-17T00:00:00"/>
    <d v="2017-07-18T00:00:00"/>
    <x v="2"/>
    <d v="2017-10-17T00:00:00"/>
    <n v="100000"/>
    <n v="9.9999999999999992E-2"/>
    <n v="12"/>
    <d v="2017-07-20T00:00:00"/>
    <s v="NIR"/>
    <x v="5"/>
    <s v="Industry Platform"/>
    <s v="High Security Business Network"/>
    <s v="SIM, JOLENE FONG MENG (Jolene Fong Meng)"/>
    <s v="NONE"/>
    <x v="0"/>
    <m/>
  </r>
  <r>
    <s v="5B-6GVQK3S"/>
    <x v="2"/>
    <s v="ASEAN"/>
    <s v="BCS INFORMATION SYSTEMS                                               "/>
    <s v="HSBN"/>
    <x v="0"/>
    <x v="1"/>
    <m/>
    <m/>
    <x v="0"/>
    <x v="0"/>
    <d v="2017-10-05T00:00:00"/>
    <d v="2017-05-11T00:00:00"/>
    <x v="0"/>
    <d v="2017-10-05T00:00:00"/>
    <n v="100000"/>
    <n v="9.9999999999999992E-2"/>
    <n v="12"/>
    <d v="2017-07-20T00:00:00"/>
    <s v="NIR"/>
    <x v="5"/>
    <s v="Industry Platform"/>
    <s v="High Security Business Network"/>
    <s v="SIM, JOLENE FONG MENG (Jolene Fong Meng)"/>
    <s v="NONE"/>
    <x v="0"/>
    <m/>
  </r>
  <r>
    <s v="07-O6D74N6"/>
    <x v="0"/>
    <s v="CEE"/>
    <s v="BANK PEKAO SA-GRUPA PEKAO S.A."/>
    <s v="Blockchain Garage + Blockchain for FSS"/>
    <x v="0"/>
    <x v="1"/>
    <m/>
    <m/>
    <x v="0"/>
    <x v="0"/>
    <d v="2017-10-20T00:00:00"/>
    <s v="05/16/2017 07:36am"/>
    <x v="2"/>
    <d v="2017-10-20T00:00:00"/>
    <n v="100000"/>
    <n v="9.9999999999999992E-2"/>
    <n v="12"/>
    <s v="07/27/2017 01:32am"/>
    <s v="Key stretch"/>
    <x v="5"/>
    <s v="Industry Platform"/>
    <s v="High Security Business Network"/>
    <s v="PRZEMYSLAW J. (PRZEMYSLAW) SIENKIEWICZ"/>
    <s v="DEVCNAPP:CLD&amp;COG: Develop cloud native apps"/>
    <x v="0"/>
    <m/>
  </r>
  <r>
    <s v="1D-844KBF8"/>
    <x v="4"/>
    <s v="MEA"/>
    <s v="DENIZBANK A S"/>
    <s v="Blockchain Trade Finance"/>
    <x v="0"/>
    <x v="1"/>
    <m/>
    <m/>
    <x v="0"/>
    <x v="0"/>
    <d v="2017-12-20T00:00:00"/>
    <s v="06/21/2017 03:20am"/>
    <x v="2"/>
    <d v="2017-12-20T00:00:00"/>
    <n v="100000"/>
    <n v="9.9999999999999992E-2"/>
    <n v="12"/>
    <s v="07/06/2017 01:32am"/>
    <s v="NIR"/>
    <x v="5"/>
    <s v="Industry Platform"/>
    <s v="High Security Business Network"/>
    <s v="SIMGE (Simge) ALPARGUN"/>
    <s v="ISA-BankFS08-Blockchain"/>
    <x v="0"/>
    <m/>
  </r>
  <r>
    <s v="1Y-KVPSBNR"/>
    <x v="3"/>
    <s v="SSA"/>
    <s v="SEGUROS GENERALES SURAMERICANA S.A                                    "/>
    <s v="Blockchain sobre Bluemix"/>
    <x v="0"/>
    <x v="1"/>
    <m/>
    <m/>
    <x v="1"/>
    <x v="6"/>
    <d v="2017-07-19T00:00:00"/>
    <d v="2017-03-23T00:00:00"/>
    <x v="2"/>
    <d v="2017-10-27T00:00:00"/>
    <n v="100000"/>
    <n v="9.9999999999999992E-2"/>
    <n v="12"/>
    <d v="2017-07-24T00:00:00"/>
    <s v="Key stretch"/>
    <x v="5"/>
    <s v="Industry Platform"/>
    <s v="High Security Business Network"/>
    <s v="BUSINESSPARTNER"/>
    <m/>
    <x v="0"/>
    <m/>
  </r>
  <r>
    <s v="0R-ETGYL4H"/>
    <x v="1"/>
    <s v="US Communica/CSI"/>
    <s v="Operation Green Zone                                                  "/>
    <s v="HSBN for Operationa Green Zone &amp; Foundation for 5; Protecting Veterans and P"/>
    <x v="5"/>
    <x v="1"/>
    <m/>
    <m/>
    <x v="1"/>
    <x v="10"/>
    <d v="2017-09-30T00:00:00"/>
    <d v="2017-05-22T00:00:00"/>
    <x v="2"/>
    <d v="2017-09-30T00:00:00"/>
    <n v="100000"/>
    <n v="9.9999999999999992E-2"/>
    <n v="12"/>
    <d v="2017-07-27T00:00:00"/>
    <s v="Stretch"/>
    <x v="5"/>
    <s v="Industry Platform"/>
    <s v="High Security Business Network"/>
    <s v="Datta, Raj (Raj)"/>
    <m/>
    <x v="0"/>
    <m/>
  </r>
  <r>
    <s v="94-VU67JFZ"/>
    <x v="1"/>
    <s v="US Communica/CSI"/>
    <s v="OPERATION GREEN ZONE                                                  "/>
    <s v="HSBN for Operation Green Zone &amp; Foundation for 5; Protecting Veterans and Pu"/>
    <x v="5"/>
    <x v="1"/>
    <m/>
    <m/>
    <x v="1"/>
    <x v="10"/>
    <d v="2017-07-28T00:00:00"/>
    <d v="2017-06-13T00:00:00"/>
    <x v="2"/>
    <d v="2017-07-28T00:00:00"/>
    <n v="100000"/>
    <n v="9.9999999999999992E-2"/>
    <n v="12"/>
    <d v="2017-06-22T00:00:00"/>
    <s v="Stretch"/>
    <x v="5"/>
    <s v="Industry Platform"/>
    <s v="High Security Business Network"/>
    <s v="Datta, Raj (Raj)"/>
    <s v="NONE"/>
    <x v="0"/>
    <m/>
  </r>
  <r>
    <s v="J2-P26FMUW"/>
    <x v="1"/>
    <s v="US Finance Service"/>
    <s v="THE BANK OF NEW YORK MELLON CORP"/>
    <s v="IBM Blockchain for Corporate Trust"/>
    <x v="0"/>
    <x v="1"/>
    <m/>
    <m/>
    <x v="1"/>
    <x v="0"/>
    <d v="2017-09-22T00:00:00"/>
    <s v="03/27/2017 01:36pm"/>
    <x v="2"/>
    <d v="2017-09-22T00:00:00"/>
    <n v="100000"/>
    <n v="9.9999999999999992E-2"/>
    <n v="12"/>
    <s v="07/13/2017 01:32am"/>
    <s v="Stretch"/>
    <x v="5"/>
    <s v="Industry Platform"/>
    <s v="High Security Business Network"/>
    <s v="DENNIS J. (Dennis) REARDON"/>
    <s v="BLKHSBN:HW SP: Blockchain High Sec Bus Netwk Blmix, CLOUD1:All Cloud Sales other than to Cloud SPs"/>
    <x v="0"/>
    <m/>
  </r>
  <r>
    <s v="F3-HYDUXUK"/>
    <x v="2"/>
    <s v="Korea"/>
    <s v="KOREA INVESTMENT HOLDINGS CO,L TD"/>
    <s v="[KIS]Blockchain PoC for Securities"/>
    <x v="0"/>
    <x v="1"/>
    <m/>
    <m/>
    <x v="0"/>
    <x v="0"/>
    <d v="2017-11-24T00:00:00"/>
    <s v="07/05/2017 12:45am"/>
    <x v="2"/>
    <d v="2017-11-24T00:00:00"/>
    <n v="100000"/>
    <n v="9.9999999999999992E-2"/>
    <n v="12"/>
    <s v="07/06/2017 01:32am"/>
    <s v="Stretch"/>
    <x v="5"/>
    <s v="Industry Platform"/>
    <s v="IBM Support for Hyperledger Fabric"/>
    <s v="Sung Wook (SUNG WOOK) Yang"/>
    <s v="ISA-BankFS08-Blockchain"/>
    <x v="0"/>
    <m/>
  </r>
  <r>
    <s v="PH-O698LCY"/>
    <x v="2"/>
    <s v="Korea"/>
    <s v="HANHWA SECURITIES"/>
    <s v="[HWIS]Blockchain PoC"/>
    <x v="0"/>
    <x v="1"/>
    <m/>
    <m/>
    <x v="0"/>
    <x v="0"/>
    <d v="2017-11-17T00:00:00"/>
    <s v="04/28/2017 12:15am"/>
    <x v="2"/>
    <d v="2017-11-17T00:00:00"/>
    <n v="100000"/>
    <n v="9.9999999999999992E-2"/>
    <n v="12"/>
    <s v="07/06/2017 01:32am"/>
    <s v="Stretch"/>
    <x v="5"/>
    <s v="Industry Platform"/>
    <s v="IBM Support for Hyperledger Fabric"/>
    <s v="Sung Wook (SUNG WOOK) Yang"/>
    <s v="ISA-BankInsFS09SEC-Security"/>
    <x v="0"/>
    <m/>
  </r>
  <r>
    <s v="WJ-PVGA5GX"/>
    <x v="2"/>
    <s v="ASEAN"/>
    <s v="INVICTUS GROUP PTE. LTD                                               "/>
    <s v="HSBN"/>
    <x v="5"/>
    <x v="1"/>
    <m/>
    <m/>
    <x v="0"/>
    <x v="10"/>
    <d v="2017-10-17T00:00:00"/>
    <d v="2017-07-18T00:00:00"/>
    <x v="1"/>
    <m/>
    <n v="100000"/>
    <n v="9.9999999999999992E-2"/>
    <n v="12"/>
    <d v="2017-07-20T00:00:00"/>
    <s v="NIR"/>
    <x v="5"/>
    <s v="Industry Platform"/>
    <s v="UNK - Blockchain Platforms"/>
    <s v="SIM, JOLENE FONG MENG (Jolene Fong Meng)"/>
    <s v="NONE"/>
    <x v="0"/>
    <m/>
  </r>
  <r>
    <s v="NN-BE83TF4"/>
    <x v="0"/>
    <s v="DACH"/>
    <s v="GKV-Spitzenverband                                                    "/>
    <s v="Ausschreibung Transplantationsregister"/>
    <x v="0"/>
    <x v="1"/>
    <m/>
    <m/>
    <x v="1"/>
    <x v="6"/>
    <d v="2017-09-01T00:00:00"/>
    <d v="2017-07-03T00:00:00"/>
    <x v="1"/>
    <d v="2017-09-01T00:00:00"/>
    <n v="100000"/>
    <n v="9.9999999999999992E-2"/>
    <n v="12"/>
    <d v="2017-07-06T00:00:00"/>
    <s v="NIR"/>
    <x v="5"/>
    <s v="Industry Platform"/>
    <s v="UNK - Blockchain Platforms"/>
    <s v="Papendiek, Ralph"/>
    <m/>
    <x v="0"/>
    <m/>
  </r>
  <r>
    <s v="G5-M4PTXTM"/>
    <x v="0"/>
    <s v="Italy"/>
    <s v="SIA SPA                                                               "/>
    <s v="Blockchain HSBN"/>
    <x v="0"/>
    <x v="1"/>
    <m/>
    <m/>
    <x v="0"/>
    <x v="0"/>
    <d v="2017-12-31T00:00:00"/>
    <d v="2017-03-31T00:00:00"/>
    <x v="1"/>
    <d v="2017-12-31T00:00:00"/>
    <n v="100000"/>
    <n v="9.9999999999999992E-2"/>
    <n v="12"/>
    <d v="2017-04-06T00:00:00"/>
    <s v="NIR"/>
    <x v="5"/>
    <s v="Industry Platform"/>
    <s v="UNK - Blockchain Platforms"/>
    <s v="Ragazzo, Chiara"/>
    <s v="BLKHSBN"/>
    <x v="0"/>
    <m/>
  </r>
  <r>
    <s v="2K-EUAVEZO"/>
    <x v="0"/>
    <s v="BeNeLux"/>
    <s v="KORPS LANDELIJKE POLITIEDIENSTEN"/>
    <s v="Blockchain Voertuigcriminaliteit"/>
    <x v="6"/>
    <x v="1"/>
    <m/>
    <m/>
    <x v="0"/>
    <x v="12"/>
    <d v="2017-12-22T00:00:00"/>
    <s v="06/29/2017 08:23am"/>
    <x v="1"/>
    <d v="2017-12-22T00:00:00"/>
    <n v="100000"/>
    <n v="9.9999999999999992E-2"/>
    <n v="12"/>
    <s v="07/06/2017 01:32am"/>
    <s v="Stretch"/>
    <x v="5"/>
    <s v="Industry Platform"/>
    <m/>
    <s v="Gerlof (GEERLOF) Du Bois"/>
    <s v="BLKHSBN:HW SP: Blockchain High Sec Bus Netwk Blmix"/>
    <x v="0"/>
    <m/>
  </r>
  <r>
    <s v="JM-72ZW90V"/>
    <x v="0"/>
    <s v="DACH"/>
    <s v="Cordes &amp; Graefe KG"/>
    <s v="IoTC - Blockchain in der Logistik (Track&amp;Trace/Brand Authentification)"/>
    <x v="2"/>
    <x v="1"/>
    <m/>
    <m/>
    <x v="0"/>
    <x v="3"/>
    <d v="2017-10-24T00:00:00"/>
    <s v="07/26/2017 07:10am"/>
    <x v="1"/>
    <d v="2017-10-24T00:00:00"/>
    <n v="100000"/>
    <n v="9.9999999999999992E-2"/>
    <n v="12"/>
    <s v="07/27/2017 01:32am"/>
    <s v="NIR"/>
    <x v="5"/>
    <s v="Industry Platform"/>
    <m/>
    <s v="DATA WITHHELD"/>
    <m/>
    <x v="0"/>
    <m/>
  </r>
  <r>
    <s v="KJ-18E7Y1K"/>
    <x v="0"/>
    <s v="DACH"/>
    <s v="Star Finanz - Software Entwicklung und Vertriebs GmbH"/>
    <s v="StarFinanz Blockchain Pilot"/>
    <x v="0"/>
    <x v="1"/>
    <m/>
    <m/>
    <x v="0"/>
    <x v="0"/>
    <d v="2017-12-29T00:00:00"/>
    <s v="08/03/2017 03:35am"/>
    <x v="1"/>
    <d v="2017-12-29T00:00:00"/>
    <n v="100000"/>
    <n v="9.9999999999999992E-2"/>
    <n v="12"/>
    <s v="08/03/2017 03:35am"/>
    <s v="NIR"/>
    <x v="5"/>
    <s v="Industry Platform"/>
    <m/>
    <s v="DATA WITHHELD"/>
    <m/>
    <x v="0"/>
    <m/>
  </r>
  <r>
    <s v="SK-8QHM869"/>
    <x v="0"/>
    <s v="DACH"/>
    <s v="Ecofis GmbH"/>
    <s v="Blockchain for Financial Transactions"/>
    <x v="2"/>
    <x v="1"/>
    <m/>
    <m/>
    <x v="0"/>
    <x v="3"/>
    <d v="2017-10-23T00:00:00"/>
    <s v="07/25/2017 12:54pm"/>
    <x v="1"/>
    <d v="2017-10-23T00:00:00"/>
    <n v="100000"/>
    <n v="9.9999999999999992E-2"/>
    <n v="24"/>
    <s v="07/27/2017 01:32am"/>
    <s v="NIR"/>
    <x v="5"/>
    <s v="Industry Platform"/>
    <m/>
    <s v="DATA WITHHELD"/>
    <m/>
    <x v="0"/>
    <m/>
  </r>
  <r>
    <s v="EK-TFLE34G"/>
    <x v="3"/>
    <s v="Mexico"/>
    <s v="BANCO MERCANTIL DEL NORTE, S.A., INSTITUCIÓN DE BANCA MULTIPLE, GRUPO FINANCIERO BANORTE"/>
    <s v="Blockchain PoC"/>
    <x v="0"/>
    <x v="1"/>
    <m/>
    <m/>
    <x v="0"/>
    <x v="0"/>
    <d v="2017-10-30T00:00:00"/>
    <s v="07/04/2017 02:11pm"/>
    <x v="1"/>
    <d v="2017-10-30T00:00:00"/>
    <n v="100000"/>
    <n v="9.9999999999999992E-2"/>
    <n v="12"/>
    <s v="07/06/2017 01:32am"/>
    <s v="Stretch"/>
    <x v="5"/>
    <s v="Industry Platform"/>
    <m/>
    <s v="Ricardo (RICARDO) Medina Palomar"/>
    <m/>
    <x v="0"/>
    <m/>
  </r>
  <r>
    <s v="TQ-87R8GMX"/>
    <x v="4"/>
    <s v="MEA"/>
    <s v="TURK HAVA YOLLARI A.O. ATATURK HAVALIMANI"/>
    <s v="Blockchain Garage"/>
    <x v="2"/>
    <x v="1"/>
    <m/>
    <m/>
    <x v="0"/>
    <x v="7"/>
    <d v="2017-12-31T00:00:00"/>
    <s v="06/21/2017 04:44am"/>
    <x v="4"/>
    <d v="2017-12-31T00:00:00"/>
    <n v="100000"/>
    <n v="9.9999999999999992E-2"/>
    <n v="12"/>
    <s v="06/22/2017 01:32am"/>
    <s v="NIR"/>
    <x v="5"/>
    <s v="Industry Platform"/>
    <m/>
    <s v="MUSTAFA (Mustafa) ADACAL"/>
    <m/>
    <x v="0"/>
    <m/>
  </r>
  <r>
    <s v="6O-SJAK955"/>
    <x v="1"/>
    <s v="US Distribution"/>
    <s v="SOUTHEASTERN GROCERS, LLC"/>
    <s v="Blockchain - from z Council"/>
    <x v="2"/>
    <x v="1"/>
    <m/>
    <m/>
    <x v="0"/>
    <x v="3"/>
    <d v="2017-10-27T00:00:00"/>
    <s v="06/26/2017 04:14pm"/>
    <x v="1"/>
    <d v="2017-10-27T00:00:00"/>
    <n v="100000"/>
    <n v="9.9999999999999992E-2"/>
    <n v="12"/>
    <s v="06/29/2017 01:32am"/>
    <s v="NIR"/>
    <x v="5"/>
    <s v="Industry Platform"/>
    <m/>
    <s v="Kenishia A. (Kenishia) Callaway"/>
    <m/>
    <x v="0"/>
    <m/>
  </r>
  <r>
    <s v="YB-C25SB9J"/>
    <x v="1"/>
    <s v="US Distribution"/>
    <s v="SEABOARD MARINE, LTD., INC."/>
    <s v="Andrew Verdesca sent inquiry to VP, IT, Miguel Peruyero, about leveraging IBM Blockchain in their international shipping operations.  Miguel agreed to meet in his Miami office on July 25th to discuss."/>
    <x v="2"/>
    <x v="1"/>
    <m/>
    <m/>
    <x v="0"/>
    <x v="7"/>
    <d v="2017-10-17T00:00:00"/>
    <s v="07/19/2017 12:22pm"/>
    <x v="1"/>
    <d v="2017-10-17T00:00:00"/>
    <n v="100000"/>
    <n v="9.9999999999999992E-2"/>
    <n v="12"/>
    <s v="07/20/2017 01:32am"/>
    <s v="Stretch"/>
    <x v="5"/>
    <s v="Industry Platform"/>
    <m/>
    <s v="Andrew J. (Andrew) Verdesca"/>
    <m/>
    <x v="0"/>
    <m/>
  </r>
  <r>
    <s v="X6-LJQ1E1G"/>
    <x v="1"/>
    <s v="US Industrial"/>
    <s v="NAVISTAR INC"/>
    <s v="Blockchain Platform for Fleet Mgt"/>
    <x v="1"/>
    <x v="1"/>
    <m/>
    <m/>
    <x v="0"/>
    <x v="1"/>
    <d v="2017-12-15T00:00:00"/>
    <s v="07/27/2017 10:15pm"/>
    <x v="1"/>
    <d v="2017-12-15T00:00:00"/>
    <n v="100000"/>
    <n v="9.9999999999999992E-2"/>
    <n v="12"/>
    <s v="08/03/2017 01:32am"/>
    <s v="NIR"/>
    <x v="5"/>
    <s v="Industry Platform"/>
    <m/>
    <s v="Kathleen H. (Kathleen) Cook"/>
    <m/>
    <x v="0"/>
    <m/>
  </r>
  <r>
    <s v="YH-5FY5ID1"/>
    <x v="1"/>
    <s v="US Industrial"/>
    <s v="SIEMENS MEDICAL SOLUTIONS USA INC"/>
    <s v="Blockchain for Siemens Oil &amp; Gas Operations"/>
    <x v="6"/>
    <x v="1"/>
    <m/>
    <m/>
    <x v="0"/>
    <x v="11"/>
    <d v="2017-12-31T00:00:00"/>
    <s v="07/20/2017 01:43pm"/>
    <x v="1"/>
    <d v="2017-12-31T00:00:00"/>
    <n v="100000"/>
    <n v="9.9999999999999992E-2"/>
    <n v="12"/>
    <s v="07/27/2017 01:32am"/>
    <s v="NIR"/>
    <x v="5"/>
    <s v="Industry Platform"/>
    <m/>
    <s v="ELIAS A. (Eli) MCKINNEY"/>
    <m/>
    <x v="0"/>
    <m/>
  </r>
  <r>
    <s v="W2-XWJ5QTI"/>
    <x v="1"/>
    <s v="US Public"/>
    <s v="BAXTER HEALTHCARE CORPORATION"/>
    <s v="Blockchain: Gross-to-Net"/>
    <x v="6"/>
    <x v="1"/>
    <m/>
    <m/>
    <x v="1"/>
    <x v="11"/>
    <d v="2017-09-30T00:00:00"/>
    <s v="03/28/2017 06:47pm"/>
    <x v="4"/>
    <d v="2017-09-30T00:00:00"/>
    <n v="100000"/>
    <n v="9.9999999999999992E-2"/>
    <n v="12"/>
    <s v="03/30/2017 01:32am"/>
    <s v="NIR"/>
    <x v="5"/>
    <s v="Industry Platform"/>
    <m/>
    <s v="WILLIAM A. (Bill) YAGER"/>
    <m/>
    <x v="0"/>
    <m/>
  </r>
  <r>
    <s v="DW-ZH3FAT0"/>
    <x v="2"/>
    <s v="Korea"/>
    <s v="LG ELECTRONICS HQ"/>
    <s v="LG전자 B2B세탁기 IoT and BlockChain"/>
    <x v="1"/>
    <x v="1"/>
    <m/>
    <m/>
    <x v="1"/>
    <x v="5"/>
    <d v="2017-09-21T00:00:00"/>
    <s v="04/12/2017 02:07am"/>
    <x v="4"/>
    <d v="2017-09-21T00:00:00"/>
    <n v="100000"/>
    <n v="9.9999999999999992E-2"/>
    <n v="1"/>
    <s v="04/13/2017 01:32am"/>
    <s v="Stretch"/>
    <x v="1"/>
    <s v="Platform &amp; Industry Solutions"/>
    <m/>
    <s v="YONG DEOK (Yong Deok) KIM"/>
    <s v="BLKHSBN:HW SP: Blockchain High Sec Bus Netwk Blmix, EMBIoT:GBS Embed Internet of Things, ZBLKPOC:HW SP: Blockchain Proof of Concept"/>
    <x v="0"/>
    <m/>
  </r>
  <r>
    <s v="FT-I8FL65W"/>
    <x v="2"/>
    <s v="Korea"/>
    <s v="LOTTE CARD CO, LTD"/>
    <s v="Blockchain plaform"/>
    <x v="0"/>
    <x v="1"/>
    <m/>
    <m/>
    <x v="1"/>
    <x v="0"/>
    <d v="2017-09-29T00:00:00"/>
    <s v="06/14/2017 02:43am"/>
    <x v="2"/>
    <d v="2017-09-29T00:00:00"/>
    <n v="100000"/>
    <n v="9.9999999999999992E-2"/>
    <n v="24"/>
    <s v="06/15/2017 01:31am"/>
    <s v="NIR"/>
    <x v="8"/>
    <s v="Watson Platform"/>
    <s v="Wat Bluemix Premium"/>
    <s v="Chul Min (CHUL MIN) Park"/>
    <s v="ISA-999-NoSolutionSold"/>
    <x v="0"/>
    <m/>
  </r>
  <r>
    <s v="1W-H00GE4K"/>
    <x v="6"/>
    <s v="GCG"/>
    <s v="FIRST COMMERCIAL BANK"/>
    <s v="FCB Blockchain POC"/>
    <x v="0"/>
    <x v="1"/>
    <m/>
    <m/>
    <x v="1"/>
    <x v="0"/>
    <d v="2017-08-31T00:00:00"/>
    <s v="05/14/2017 08:55am"/>
    <x v="2"/>
    <d v="2017-08-31T00:00:00"/>
    <n v="99977"/>
    <n v="9.9976999999999996E-2"/>
    <n v="12"/>
    <s v="08/03/2017 01:33am"/>
    <s v="Stretch"/>
    <x v="0"/>
    <s v="Cognitive Process Transformation"/>
    <s v="CPR: Blockchain Consulting"/>
    <s v="Isaac (Isaac) Yeh"/>
    <s v="ISA-BankFS08-Blockchain"/>
    <x v="0"/>
    <m/>
  </r>
  <r>
    <s v="CA-XI17C8H"/>
    <x v="0"/>
    <s v="BeNeLux"/>
    <s v="KBC GROUP NV"/>
    <s v="PCR001 on DOU KBC Blockchain"/>
    <x v="0"/>
    <x v="1"/>
    <m/>
    <m/>
    <x v="1"/>
    <x v="0"/>
    <d v="2017-07-09T00:00:00"/>
    <s v="06/13/2017 04:53am"/>
    <x v="6"/>
    <d v="2017-07-09T00:00:00"/>
    <n v="99115"/>
    <n v="9.9114999999999995E-2"/>
    <n v="12"/>
    <s v="07/26/2017 05:39am"/>
    <s v="Won"/>
    <x v="3"/>
    <s v="Lab Services"/>
    <s v="App Platform DevOps SW Svcs"/>
    <s v="Francois (FRANCOIS) Voortman"/>
    <s v="NONE:No code/solution involved"/>
    <x v="0"/>
    <m/>
  </r>
  <r>
    <s v="28-44NM3IZ"/>
    <x v="1"/>
    <s v="US Distribution"/>
    <s v="GOLDEN STATE FOODS CORP"/>
    <s v="GSF - BMG Blockchain - GBS DOU"/>
    <x v="2"/>
    <x v="1"/>
    <m/>
    <m/>
    <x v="1"/>
    <x v="3"/>
    <d v="2017-08-04T00:00:00"/>
    <s v="07/25/2017 12:29pm"/>
    <x v="0"/>
    <d v="2017-08-04T00:00:00"/>
    <n v="98324"/>
    <n v="9.8323999999999995E-2"/>
    <n v="1"/>
    <s v="07/27/2017 01:32am"/>
    <s v="At Risk"/>
    <x v="3"/>
    <s v="Cloud Developer Service"/>
    <s v="IBM Bluemix Garage - Other"/>
    <s v="Matthew A. (Matt) Thomas"/>
    <s v="CLOUD1:All Cloud Sales other than to Cloud SPs"/>
    <x v="0"/>
    <m/>
  </r>
  <r>
    <s v="VV-KRN0PQV"/>
    <x v="0"/>
    <s v="Nordic"/>
    <s v="DSV A/S"/>
    <s v="DSV Blockchain MVP"/>
    <x v="2"/>
    <x v="1"/>
    <m/>
    <m/>
    <x v="1"/>
    <x v="7"/>
    <d v="2017-09-04T00:00:00"/>
    <s v="03/24/2017 07:36am"/>
    <x v="1"/>
    <d v="2017-09-04T00:00:00"/>
    <n v="98146"/>
    <n v="9.8145999999999997E-2"/>
    <n v="2"/>
    <s v="07/22/2017 11:53am"/>
    <s v="NIR"/>
    <x v="0"/>
    <s v="Cognitive Process Transformation"/>
    <m/>
    <s v="Karen Nørregaard (Karen Nørregaard) Rosenkrans"/>
    <s v="BLKHSBN:HW SP: Blockchain High Sec Bus Netwk Blmix"/>
    <x v="0"/>
    <m/>
  </r>
  <r>
    <s v="F4-PL9SEPZ"/>
    <x v="0"/>
    <s v="BeNeLux"/>
    <s v="Koopman Logistics Group BV"/>
    <s v="POC on Blockchain on eCMR"/>
    <x v="0"/>
    <x v="1"/>
    <m/>
    <m/>
    <x v="2"/>
    <x v="0"/>
    <d v="2017-06-30T00:00:00"/>
    <s v="04/05/2017 09:35am"/>
    <x v="6"/>
    <d v="2017-07-04T00:00:00"/>
    <n v="98000"/>
    <n v="9.799999999999999E-2"/>
    <n v="12"/>
    <s v="07/10/2017 07:15am"/>
    <s v="Won"/>
    <x v="0"/>
    <s v="Cognitive Process Transformation"/>
    <s v="CPR: Blockchain Consulting"/>
    <s v="F. (FRANS) Kempen"/>
    <s v="ISA-999-NoSolutionSold"/>
    <x v="0"/>
    <m/>
  </r>
  <r>
    <s v="OY-QRNDXPS"/>
    <x v="0"/>
    <s v="BeNeLux"/>
    <s v="Brainnet B.V.                                                         "/>
    <s v="TenneT Dig.Transformation consultancy-OH"/>
    <x v="3"/>
    <x v="1"/>
    <m/>
    <m/>
    <x v="2"/>
    <x v="8"/>
    <d v="2017-05-24T00:00:00"/>
    <d v="2017-03-15T00:00:00"/>
    <x v="6"/>
    <d v="2017-05-24T00:00:00"/>
    <n v="97600"/>
    <n v="9.7599999999999992E-2"/>
    <n v="9"/>
    <d v="2017-05-25T00:00:00"/>
    <s v="Won"/>
    <x v="0"/>
    <s v="Cog Process Trnsfmtn"/>
    <s v="CPR: Blockchain Consulting"/>
    <s v="Boon, J M (Hanny)"/>
    <m/>
    <x v="0"/>
    <m/>
  </r>
  <r>
    <s v="TJ-FRPFTTS"/>
    <x v="6"/>
    <s v="GCG"/>
    <s v="EVERGREEN INTERNATIONAL CORP"/>
    <s v="Evergreen Blockchain"/>
    <x v="2"/>
    <x v="1"/>
    <m/>
    <m/>
    <x v="1"/>
    <x v="7"/>
    <d v="2017-09-29T00:00:00"/>
    <s v="11/11/2016 12:14am"/>
    <x v="2"/>
    <d v="2017-09-29T00:00:00"/>
    <n v="97380"/>
    <n v="9.7379999999999994E-2"/>
    <n v="12"/>
    <s v="07/20/2017 01:47am"/>
    <s v="Stretch"/>
    <x v="0"/>
    <s v="Cognitive Process Transformation"/>
    <s v="CPR: Blockchain Consulting"/>
    <s v="HAN (HAN) LIN"/>
    <s v="COGAPPS:CLD&amp;COG: Create cognitive applications"/>
    <x v="0"/>
    <m/>
  </r>
  <r>
    <s v="0K-ZPB2PY3"/>
    <x v="6"/>
    <s v="GCG"/>
    <s v="Beijing neng lian zhong he Science                                    "/>
    <s v="PRODUCT的A,B,C系统部分部署运维等工作"/>
    <x v="6"/>
    <x v="1"/>
    <m/>
    <m/>
    <x v="1"/>
    <x v="12"/>
    <d v="2017-08-31T00:00:00"/>
    <d v="2016-08-24T00:00:00"/>
    <x v="6"/>
    <d v="2017-08-31T00:00:00"/>
    <n v="96993"/>
    <n v="9.6992999999999996E-2"/>
    <n v="12"/>
    <d v="2017-07-22T00:00:00"/>
    <s v="At Risk"/>
    <x v="0"/>
    <s v="Cog Process Trnsfmtn"/>
    <s v="CPR: Blockchain Consulting"/>
    <s v="SUN, LEI"/>
    <m/>
    <x v="0"/>
    <m/>
  </r>
  <r>
    <s v="VR-QLLEH14"/>
    <x v="5"/>
    <s v="Japan"/>
    <s v="AOMORI BANK,LTD., THE"/>
    <s v="Block Chain Step2"/>
    <x v="0"/>
    <x v="1"/>
    <m/>
    <m/>
    <x v="1"/>
    <x v="0"/>
    <d v="2017-09-11T00:00:00"/>
    <s v="08/04/2015 09:10pm"/>
    <x v="2"/>
    <d v="2017-09-11T00:00:00"/>
    <n v="95238"/>
    <n v="9.5237999999999989E-2"/>
    <n v="6"/>
    <s v="08/03/2017 01:32am"/>
    <s v="Stretch"/>
    <x v="3"/>
    <s v="Cloud Developer Service"/>
    <s v="IBM Bluemix Garage - Architecture"/>
    <s v="Akio (AKIO) Koike"/>
    <s v="ASASERVC:Cloud Business Solution (CBS), BLUEMIXX:GBS Bluemix Custom Application Services"/>
    <x v="0"/>
    <m/>
  </r>
  <r>
    <s v="QR-I5RM28B"/>
    <x v="5"/>
    <s v="Japan"/>
    <s v="KIYO BANK,LTD., THE"/>
    <s v="紀陽銀行　BlockChain 検証"/>
    <x v="0"/>
    <x v="1"/>
    <m/>
    <m/>
    <x v="1"/>
    <x v="0"/>
    <d v="2017-09-14T00:00:00"/>
    <s v="06/15/2017 08:40pm"/>
    <x v="1"/>
    <d v="2017-12-29T00:00:00"/>
    <n v="95238"/>
    <n v="9.5237999999999989E-2"/>
    <n v="3"/>
    <s v="06/22/2017 01:32am"/>
    <s v="Stretch"/>
    <x v="3"/>
    <s v="Cloud Developer Service"/>
    <s v="IBM Bluemix Garage - Design Thinking"/>
    <s v="Mitsuhiro (MITSUHIRO) Hirai"/>
    <s v="ISA-BankFS08-Blockchain"/>
    <x v="0"/>
    <m/>
  </r>
  <r>
    <s v="3I-6M9R4IR"/>
    <x v="5"/>
    <s v="Japan"/>
    <s v="SUNREX CO.,LTD."/>
    <s v="【LDR】Bluemix Garage wvoice blockchain"/>
    <x v="5"/>
    <x v="1"/>
    <m/>
    <m/>
    <x v="1"/>
    <x v="10"/>
    <d v="2017-08-10T00:00:00"/>
    <s v="05/12/2017 04:49am"/>
    <x v="5"/>
    <d v="2017-08-10T00:00:00"/>
    <n v="95238"/>
    <n v="9.5237999999999989E-2"/>
    <n v="2"/>
    <s v="08/03/2017 01:32am"/>
    <s v="At Risk"/>
    <x v="3"/>
    <s v="Cloud Developer Service"/>
    <s v="IBM Bluemix Garage - Education"/>
    <s v="Yu (YU) Nishio"/>
    <s v="ISA-999-NoSolutionSold"/>
    <x v="0"/>
    <m/>
  </r>
  <r>
    <s v="Z2-1CL2P7P"/>
    <x v="5"/>
    <s v="Japan"/>
    <s v="KDDI SHINBASHI"/>
    <s v="auでんき向け Blockchain Garage"/>
    <x v="3"/>
    <x v="1"/>
    <m/>
    <m/>
    <x v="1"/>
    <x v="9"/>
    <d v="2017-09-29T00:00:00"/>
    <s v="06/24/2017 06:24am"/>
    <x v="2"/>
    <d v="2017-09-29T00:00:00"/>
    <n v="95238"/>
    <n v="9.5237999999999989E-2"/>
    <n v="2"/>
    <s v="08/03/2017 01:33am"/>
    <s v="Key stretch"/>
    <x v="3"/>
    <s v="Cloud Developer Service"/>
    <s v="IBM Bluemix Garage - MVP"/>
    <s v="Mikito (MIKITO) Ogata"/>
    <s v="ISA-TMECS13-BSS"/>
    <x v="0"/>
    <m/>
  </r>
  <r>
    <s v="3G-NQBN9KO"/>
    <x v="5"/>
    <s v="Japan"/>
    <s v="HOKURIKU BANK, LTD., THE"/>
    <s v="Blockchain POC"/>
    <x v="0"/>
    <x v="1"/>
    <m/>
    <m/>
    <x v="0"/>
    <x v="0"/>
    <d v="2017-12-29T00:00:00"/>
    <s v="03/01/2017 09:11am"/>
    <x v="1"/>
    <d v="2017-12-29T00:00:00"/>
    <n v="95238"/>
    <n v="9.5237999999999989E-2"/>
    <n v="3"/>
    <s v="04/06/2017 01:32am"/>
    <s v="Stretch"/>
    <x v="3"/>
    <s v="Cloud Developer Service"/>
    <s v="IBM Bluemix Garage - Other"/>
    <s v="Rika (RIKA) Sugiyama"/>
    <s v="ASASERVC:Cloud Business Solution (CBS)"/>
    <x v="0"/>
    <m/>
  </r>
  <r>
    <s v="2B-EEPCVH9"/>
    <x v="5"/>
    <s v="Japan"/>
    <s v="TOKYO STOCK EXCHANGE, INC."/>
    <s v="JPX:blockchain"/>
    <x v="0"/>
    <x v="1"/>
    <m/>
    <m/>
    <x v="0"/>
    <x v="0"/>
    <d v="2017-11-10T00:00:00"/>
    <s v="03/18/2016 10:12am"/>
    <x v="1"/>
    <d v="2017-11-10T00:00:00"/>
    <n v="95238"/>
    <n v="9.5237999999999989E-2"/>
    <n v="36"/>
    <s v="02/19/2017 02:16am"/>
    <s v="NIR"/>
    <x v="3"/>
    <s v="Cloud Unit Services"/>
    <m/>
    <s v="Akihiko (AKIHIKO) Mohri"/>
    <s v="ISA-EDUPE03-Finance&amp;Ops"/>
    <x v="0"/>
    <m/>
  </r>
  <r>
    <s v="SC-FZO2GDI"/>
    <x v="5"/>
    <s v="Japan"/>
    <s v="NISSAN MOTOR CO.,LTD."/>
    <s v="Block Chain PoC for Integrated Procurement"/>
    <x v="1"/>
    <x v="1"/>
    <m/>
    <m/>
    <x v="0"/>
    <x v="1"/>
    <d v="2017-12-29T00:00:00"/>
    <s v="06/13/2017 08:41am"/>
    <x v="1"/>
    <d v="2017-12-29T00:00:00"/>
    <n v="95238"/>
    <n v="9.5237999999999989E-2"/>
    <n v="12"/>
    <s v="06/15/2017 01:32am"/>
    <s v="NIR"/>
    <x v="3"/>
    <s v="Cloud Developer Service"/>
    <m/>
    <s v="Jiro (JIRO) Yanai"/>
    <s v="CLOUD1:All Cloud Sales other than to Cloud SPs"/>
    <x v="0"/>
    <m/>
  </r>
  <r>
    <s v="IC-C5X6QRK"/>
    <x v="5"/>
    <s v="Japan"/>
    <s v="OITA BANK,LTD., THE                                                   "/>
    <s v="大分銀行BC検討WSプロジェクト"/>
    <x v="0"/>
    <x v="1"/>
    <m/>
    <m/>
    <x v="0"/>
    <x v="0"/>
    <d v="2017-10-31T00:00:00"/>
    <d v="2017-04-13T00:00:00"/>
    <x v="1"/>
    <d v="2017-10-31T00:00:00"/>
    <n v="95238"/>
    <n v="9.5237999999999989E-2"/>
    <n v="3"/>
    <d v="2017-04-20T00:00:00"/>
    <s v="NIR"/>
    <x v="0"/>
    <s v="Cog Process Trnsfmtn"/>
    <s v="CPR: Blockchain Consulting"/>
    <s v="Kimura, Norihisa"/>
    <s v="ZBLKPOC"/>
    <x v="0"/>
    <m/>
  </r>
  <r>
    <s v="RZ-FGFMDS1"/>
    <x v="5"/>
    <s v="Japan"/>
    <s v="BANK OF IWATE, LTD., THE                                              "/>
    <s v="コンソーシアム運用支援"/>
    <x v="0"/>
    <x v="1"/>
    <m/>
    <m/>
    <x v="0"/>
    <x v="0"/>
    <d v="2017-10-25T00:00:00"/>
    <d v="2017-07-27T00:00:00"/>
    <x v="2"/>
    <m/>
    <n v="95238"/>
    <n v="9.5237999999999989E-2"/>
    <n v="6"/>
    <d v="2017-07-27T00:00:00"/>
    <s v="Stretch"/>
    <x v="0"/>
    <s v="Cog Process Trnsfmtn"/>
    <s v="CPR: Blockchain Consulting"/>
    <s v="Koike, Akio"/>
    <s v="ASASERVC, BLUEMIXX"/>
    <x v="0"/>
    <m/>
  </r>
  <r>
    <s v="GV-AFXX85R"/>
    <x v="5"/>
    <s v="Japan"/>
    <s v="WASEDA UNIV."/>
    <s v="Blockchain_POC"/>
    <x v="6"/>
    <x v="1"/>
    <m/>
    <m/>
    <x v="1"/>
    <x v="12"/>
    <d v="2017-08-31T00:00:00"/>
    <s v="08/31/2016 12:39am"/>
    <x v="1"/>
    <d v="2017-08-31T00:00:00"/>
    <n v="95238"/>
    <n v="9.5237999999999989E-2"/>
    <n v="3"/>
    <s v="03/18/2017 07:04pm"/>
    <s v="Key stretch"/>
    <x v="0"/>
    <s v="Cloud Application Innovation"/>
    <s v="CAI Accel App Dev &amp; Integration - Bluemix"/>
    <s v="Kohichiroh (KOHICHIROH) Hohri"/>
    <s v="ISA-BankFMFS03PAY-Payments"/>
    <x v="0"/>
    <m/>
  </r>
  <r>
    <s v="B5-BS9A9LJ"/>
    <x v="5"/>
    <s v="Japan"/>
    <s v="YAMAGUCHI FINANCIAL GROUP, INC."/>
    <s v="YMFG BlockChain PoC"/>
    <x v="0"/>
    <x v="1"/>
    <m/>
    <m/>
    <x v="0"/>
    <x v="0"/>
    <d v="2017-12-29T00:00:00"/>
    <s v="09/27/2016 09:45pm"/>
    <x v="0"/>
    <d v="2017-12-29T00:00:00"/>
    <n v="95238"/>
    <n v="9.5237999999999989E-2"/>
    <n v="3"/>
    <s v="06/29/2017 01:32am"/>
    <s v="NIR"/>
    <x v="0"/>
    <s v="Cloud Application Innovation"/>
    <s v="CAI Accel App Dev &amp; Integration - Private no-Cloud"/>
    <s v="Hiroaki (HIROAKI) Omata"/>
    <s v="ASASERVC:Cloud Business Solution (CBS), ISA-BankFMFS03CST-CoreBankMod"/>
    <x v="0"/>
    <m/>
  </r>
  <r>
    <s v="TR-AS5VCBB"/>
    <x v="5"/>
    <s v="Japan"/>
    <s v="HITACHI, LTD."/>
    <s v="Hitachi BlockChain 2017 Q4"/>
    <x v="5"/>
    <x v="1"/>
    <m/>
    <m/>
    <x v="0"/>
    <x v="10"/>
    <d v="2017-12-25T00:00:00"/>
    <s v="03/10/2017 12:53am"/>
    <x v="2"/>
    <d v="2017-12-25T00:00:00"/>
    <n v="95238"/>
    <n v="9.5237999999999989E-2"/>
    <n v="12"/>
    <s v="07/06/2017 01:31am"/>
    <s v="Stretch"/>
    <x v="0"/>
    <s v="Cloud Application Innovation"/>
    <s v="CAI Big Data Srvs Blockchain on Big Data"/>
    <s v="Yoshimi (YOSHIMI) Miyazaki"/>
    <s v="ISA-999-NoSolutionSold"/>
    <x v="0"/>
    <m/>
  </r>
  <r>
    <s v="X6-BK9X2RY"/>
    <x v="5"/>
    <s v="Japan"/>
    <s v="TOYOTA FINANCE CORPORATION"/>
    <s v="3Q17 CCSA TFC Blockchain 構想検討"/>
    <x v="1"/>
    <x v="1"/>
    <m/>
    <m/>
    <x v="0"/>
    <x v="1"/>
    <d v="2017-12-29T00:00:00"/>
    <s v="07/27/2017 02:10am"/>
    <x v="4"/>
    <d v="2017-12-29T00:00:00"/>
    <n v="95238"/>
    <n v="9.5237999999999989E-2"/>
    <n v="6"/>
    <s v="08/03/2017 01:33am"/>
    <s v="Stretch"/>
    <x v="0"/>
    <s v="Cognitive Process Transformation"/>
    <s v="CPR: Blockchain Consulting"/>
    <s v="Hideharu (HIDEHARU) Mochizuki"/>
    <s v="ZBLKPOC:HW SP: Blockchain Proof of Concept"/>
    <x v="0"/>
    <m/>
  </r>
  <r>
    <s v="7E-8IICCJK"/>
    <x v="5"/>
    <s v="Japan"/>
    <s v="JAPAN HOUSING FINANCE AGENCY"/>
    <s v="Blockchain：プロトタイプ検証サービス"/>
    <x v="0"/>
    <x v="1"/>
    <m/>
    <m/>
    <x v="0"/>
    <x v="0"/>
    <d v="2017-12-15T00:00:00"/>
    <s v="01/17/2017 01:36am"/>
    <x v="1"/>
    <d v="2017-12-15T00:00:00"/>
    <n v="95238"/>
    <n v="9.5237999999999989E-2"/>
    <n v="3"/>
    <s v="03/27/2017 07:59pm"/>
    <s v="NIR"/>
    <x v="0"/>
    <s v="Cognitive Process Transformation"/>
    <s v="CPR: Blockchain Consulting"/>
    <s v="Takayuki (TAKAYUKI) Matsumoto"/>
    <s v="BLKHSBN:HW SP: Blockchain High Sec Bus Netwk Blmix, ZBLKPOC:HW SP: Blockchain Proof of Concept"/>
    <x v="0"/>
    <m/>
  </r>
  <r>
    <s v="4T-15CYK0R"/>
    <x v="5"/>
    <s v="Japan"/>
    <s v="HONDA R&amp;D CO.,LTD."/>
    <s v="DJ EF HGX Blockchain"/>
    <x v="1"/>
    <x v="1"/>
    <m/>
    <m/>
    <x v="1"/>
    <x v="1"/>
    <d v="2017-09-26T00:00:00"/>
    <s v="06/28/2017 04:23am"/>
    <x v="2"/>
    <d v="2017-09-26T00:00:00"/>
    <n v="95238"/>
    <n v="9.5237999999999989E-2"/>
    <n v="12"/>
    <s v="07/13/2017 01:32am"/>
    <s v="Stretch"/>
    <x v="0"/>
    <s v="Cognitive Process Transformation"/>
    <s v="CPR: Blockchain Consulting"/>
    <s v="Eiko (EIKO) Fukami"/>
    <s v="ASASERVC:Cloud Business Solution (CBS), ISA-BankFS08-Blockchain"/>
    <x v="0"/>
    <m/>
  </r>
  <r>
    <s v="JC-MI7HD0P"/>
    <x v="5"/>
    <s v="Japan"/>
    <s v="SBI SECURITIES CO.,LTD."/>
    <s v="Blockchain　本番展開 要件定義"/>
    <x v="0"/>
    <x v="1"/>
    <m/>
    <m/>
    <x v="1"/>
    <x v="0"/>
    <d v="2017-08-31T00:00:00"/>
    <s v="11/18/2016 04:35am"/>
    <x v="2"/>
    <d v="2017-09-01T00:00:00"/>
    <n v="95238"/>
    <n v="9.5237999999999989E-2"/>
    <n v="3"/>
    <s v="07/06/2017 01:32am"/>
    <s v="Stretch"/>
    <x v="0"/>
    <s v="Cognitive Process Transformation"/>
    <s v="CPR: Blockchain Consulting"/>
    <s v="Akiko (AKIKO) Shinozaki"/>
    <s v="ASASERVC:Cloud Business Solution (CBS), BLUEMIXX:GBS Bluemix Custom Application Services, EMBCLOUD:GBS Embedded Cloud"/>
    <x v="0"/>
    <m/>
  </r>
  <r>
    <s v="MR-QQQ56TK"/>
    <x v="5"/>
    <s v="Japan"/>
    <s v="NTT COMWARE CORPORATION"/>
    <s v="ロジスコBlockchain/NTTロジスコ"/>
    <x v="3"/>
    <x v="1"/>
    <m/>
    <m/>
    <x v="1"/>
    <x v="9"/>
    <d v="2017-09-29T00:00:00"/>
    <s v="11/23/2016 01:34am"/>
    <x v="2"/>
    <d v="2017-09-29T00:00:00"/>
    <n v="95238"/>
    <n v="9.5237999999999989E-2"/>
    <n v="6"/>
    <s v="07/06/2017 01:33am"/>
    <s v="Stretch"/>
    <x v="0"/>
    <s v="Cognitive Process Transformation"/>
    <s v="CPR: Blockchain Consulting"/>
    <s v="Daizo (DAIZO) Tabuchi"/>
    <s v="ISA-TMECS11-CloudITAgility"/>
    <x v="0"/>
    <m/>
  </r>
  <r>
    <s v="NB-V4W6O98"/>
    <x v="5"/>
    <s v="Japan"/>
    <s v="SIBJ FINANCIAL GROUP CO. LTD."/>
    <s v="Blockchain System構築"/>
    <x v="0"/>
    <x v="1"/>
    <m/>
    <m/>
    <x v="1"/>
    <x v="0"/>
    <d v="2017-08-30T00:00:00"/>
    <s v="07/19/2017 07:38pm"/>
    <x v="2"/>
    <d v="2017-08-30T00:00:00"/>
    <n v="95238"/>
    <n v="9.5237999999999989E-2"/>
    <n v="2"/>
    <s v="08/03/2017 01:32am"/>
    <s v="Stretch"/>
    <x v="0"/>
    <s v="Cognitive Process Transformation"/>
    <s v="CPR: Blockchain Consulting"/>
    <s v="Shinji (SHINJI) Suzuki"/>
    <s v="ISA-999-NoSolutionSold"/>
    <x v="0"/>
    <m/>
  </r>
  <r>
    <s v="NE-UJ4X4LS"/>
    <x v="5"/>
    <s v="Japan"/>
    <s v="HONDA MOTOR CO., LTD."/>
    <s v="DE EF HM ITInov. Blockchain"/>
    <x v="1"/>
    <x v="1"/>
    <m/>
    <m/>
    <x v="1"/>
    <x v="1"/>
    <d v="2017-09-26T00:00:00"/>
    <s v="06/28/2017 04:38am"/>
    <x v="2"/>
    <d v="2017-09-26T00:00:00"/>
    <n v="95238"/>
    <n v="9.5237999999999989E-2"/>
    <n v="12"/>
    <s v="06/29/2017 01:32am"/>
    <s v="Stretch"/>
    <x v="0"/>
    <s v="Cognitive Process Transformation"/>
    <s v="CPR: Blockchain Consulting"/>
    <s v="Eiko (EIKO) Fukami"/>
    <s v="ASASERVC:Cloud Business Solution (CBS), ISA-BankFS08-Blockchain"/>
    <x v="0"/>
    <m/>
  </r>
  <r>
    <s v="26-MFVEKGI"/>
    <x v="5"/>
    <s v="Japan"/>
    <s v="BANK OF FUKUOKA, LTD., THE"/>
    <s v="Block Chain POC"/>
    <x v="0"/>
    <x v="1"/>
    <m/>
    <m/>
    <x v="1"/>
    <x v="0"/>
    <d v="2017-09-29T00:00:00"/>
    <s v="03/08/2016 05:10am"/>
    <x v="0"/>
    <d v="2017-09-29T00:00:00"/>
    <n v="95238"/>
    <n v="9.5237999999999989E-2"/>
    <n v="1"/>
    <s v="08/01/2017 06:24am"/>
    <s v="Stretch"/>
    <x v="0"/>
    <s v="Cognitive Process Transformation"/>
    <s v="CPS: Payments"/>
    <s v="Yohhei (YOHHEI) Togashi"/>
    <s v="BLUEMIXX:GBS Bluemix Custom Application Services"/>
    <x v="0"/>
    <m/>
  </r>
  <r>
    <s v="E1-KF5UE13"/>
    <x v="5"/>
    <s v="Japan"/>
    <s v="DENSO CORPORATION"/>
    <s v="DENSO ADAS Blockchain OTA Business Strategy Consul"/>
    <x v="1"/>
    <x v="1"/>
    <m/>
    <m/>
    <x v="1"/>
    <x v="1"/>
    <d v="2017-09-08T00:00:00"/>
    <s v="05/04/2017 10:08pm"/>
    <x v="1"/>
    <d v="2017-09-08T00:00:00"/>
    <n v="95238"/>
    <n v="9.5237999999999989E-2"/>
    <n v="2"/>
    <s v="05/04/2017 10:08pm"/>
    <s v="Stretch"/>
    <x v="0"/>
    <s v="iX Growth Platform"/>
    <s v="DSI - iX: Cust Engage &amp; Dsgn: Connected Cognitive Car"/>
    <s v="Nobuaki (NOBUAKI) Sugihara"/>
    <s v="ISA-AutoIS70-ConnectedVehicle, EMBIoT:GBS Embed Internet of Things"/>
    <x v="0"/>
    <m/>
  </r>
  <r>
    <s v="M2-9XOCZ8Z"/>
    <x v="5"/>
    <s v="Japan"/>
    <s v="TOKYO MARINE &amp; NICHIDO SYSTEMS CO."/>
    <s v="Blockchain"/>
    <x v="0"/>
    <x v="1"/>
    <m/>
    <m/>
    <x v="1"/>
    <x v="6"/>
    <d v="2017-09-30T00:00:00"/>
    <s v="06/29/2017 03:40am"/>
    <x v="1"/>
    <d v="2017-10-01T00:00:00"/>
    <n v="95238"/>
    <n v="9.5237999999999989E-2"/>
    <n v="1"/>
    <s v="07/06/2017 01:32am"/>
    <s v="Stretch"/>
    <x v="0"/>
    <s v="Cloud Application Innovation"/>
    <m/>
    <s v="Junki (JUNKI) Hayashi"/>
    <m/>
    <x v="0"/>
    <m/>
  </r>
  <r>
    <s v="WT-HX4QL4K"/>
    <x v="5"/>
    <s v="Japan"/>
    <s v="SHIZUOKA BANK, LTD., THE"/>
    <s v="BlockChain POC"/>
    <x v="0"/>
    <x v="1"/>
    <m/>
    <m/>
    <x v="1"/>
    <x v="0"/>
    <d v="2017-08-31T00:00:00"/>
    <s v="08/08/2016 06:56am"/>
    <x v="1"/>
    <d v="2017-08-31T00:00:00"/>
    <n v="95238"/>
    <n v="9.5237999999999989E-2"/>
    <n v="6"/>
    <s v="03/18/2017 06:45pm"/>
    <s v="Stretch"/>
    <x v="0"/>
    <s v="Cloud Application Innovation"/>
    <m/>
    <s v="Mitsuhiro (MITSUHIRO) Hirai"/>
    <s v="ISA-BankFMFS03CST-CoreBankMod"/>
    <x v="0"/>
    <m/>
  </r>
  <r>
    <s v="23-BBE4VWS"/>
    <x v="5"/>
    <s v="Japan"/>
    <s v="AKITA BANK, LTD., THE"/>
    <s v="Block Chain Step2"/>
    <x v="0"/>
    <x v="1"/>
    <m/>
    <m/>
    <x v="1"/>
    <x v="0"/>
    <d v="2017-09-11T00:00:00"/>
    <s v="08/04/2015 09:18pm"/>
    <x v="2"/>
    <d v="2017-09-11T00:00:00"/>
    <n v="95238"/>
    <n v="9.5237999999999989E-2"/>
    <n v="1"/>
    <s v="06/25/2017 11:53pm"/>
    <s v="Stretch"/>
    <x v="5"/>
    <s v="Watson FSS Core"/>
    <s v="Customer Insight for Banking"/>
    <s v="Akio (AKIO) Koike"/>
    <s v="ASASERVC:Cloud Business Solution (CBS), EMBANLYT:GBS Embedded Analytics, ISA-BankFS14CUI-CustIntel"/>
    <x v="0"/>
    <m/>
  </r>
  <r>
    <s v="22-Z97XSZ0"/>
    <x v="0"/>
    <s v="DACH"/>
    <s v="Deutsche Lufthansa AG"/>
    <s v="Blockchain for Crew Certification use case - POC"/>
    <x v="2"/>
    <x v="1"/>
    <m/>
    <m/>
    <x v="3"/>
    <x v="7"/>
    <d v="2017-02-10T00:00:00"/>
    <s v="12/19/2016 09:40am"/>
    <x v="6"/>
    <d v="2017-03-19T00:00:00"/>
    <n v="95000"/>
    <n v="9.5000000000000001E-2"/>
    <n v="3"/>
    <s v="03/18/2017 07:04pm"/>
    <s v="Won"/>
    <x v="0"/>
    <s v="Cloud Application Innovation"/>
    <s v="CAI Accel App Dev &amp; Integration - Bluemix"/>
    <s v="DATA WITHHELD"/>
    <s v="ZBLKPOC:HW SP: Blockchain Proof of Concept"/>
    <x v="0"/>
    <m/>
  </r>
  <r>
    <s v="8Y-XJOQJZ0"/>
    <x v="1"/>
    <s v="US Distribution"/>
    <s v="UNITED RENTALS INC"/>
    <s v="Bluemix (Cognitive, IoT, Blockchain) at UR"/>
    <x v="2"/>
    <x v="1"/>
    <m/>
    <m/>
    <x v="0"/>
    <x v="3"/>
    <d v="2017-10-27T00:00:00"/>
    <s v="05/11/2017 01:49pm"/>
    <x v="2"/>
    <d v="2017-10-27T00:00:00"/>
    <n v="95000"/>
    <n v="9.5000000000000001E-2"/>
    <n v="12"/>
    <s v="06/15/2017 01:32am"/>
    <s v="Stretch"/>
    <x v="3"/>
    <s v="Cloud Developer Service"/>
    <s v="Bluemix Public Subscription"/>
    <s v="JAMES A. (Jim) HEWITT"/>
    <s v="NONE:No code/solution involved"/>
    <x v="0"/>
    <m/>
  </r>
  <r>
    <s v="6S-93UL6ZD"/>
    <x v="1"/>
    <s v="US Distribution"/>
    <s v="TYSON FOODS, INC."/>
    <s v="Tyson - Blockchain Trade Spend"/>
    <x v="2"/>
    <x v="2"/>
    <s v="TBD"/>
    <s v="Exploring options for pilot project along with Walmart, instead of a PoC. The deal is on Hold as discussions are in progress"/>
    <x v="0"/>
    <x v="3"/>
    <d v="2017-12-28T00:00:00"/>
    <s v="04/10/2017 01:06pm"/>
    <x v="0"/>
    <d v="2017-12-28T00:00:00"/>
    <n v="95000"/>
    <n v="9.5000000000000001E-2"/>
    <n v="12"/>
    <s v="06/08/2017 08:41am"/>
    <s v="Key stretch"/>
    <x v="3"/>
    <s v="Cloud Developer Service"/>
    <s v="IBM Bluemix Garage - MVP"/>
    <s v="Kristian (Kristian) Trick"/>
    <s v="CLOUD1:All Cloud Sales other than to Cloud SPs"/>
    <x v="0"/>
    <m/>
  </r>
  <r>
    <s v="KX-LE66X5Q"/>
    <x v="0"/>
    <s v="BeNeLux"/>
    <s v="Groningen Seaports N.V."/>
    <s v="Blockchain"/>
    <x v="2"/>
    <x v="1"/>
    <m/>
    <m/>
    <x v="1"/>
    <x v="7"/>
    <d v="2017-09-21T00:00:00"/>
    <s v="06/23/2017 10:28am"/>
    <x v="2"/>
    <d v="2017-09-21T00:00:00"/>
    <n v="95000"/>
    <n v="9.5000000000000001E-2"/>
    <n v="12"/>
    <s v="07/06/2017 01:32am"/>
    <s v="Stretch"/>
    <x v="0"/>
    <s v="Cognitive Process Transformation"/>
    <s v="CPR: Blockchain Consulting"/>
    <s v="A. J. (SANDRA) Schake"/>
    <s v="BLKHSBN:HW SP: Blockchain High Sec Bus Netwk Blmix"/>
    <x v="0"/>
    <m/>
  </r>
  <r>
    <s v="V7-PTVG636"/>
    <x v="2"/>
    <s v="ISA"/>
    <s v="YES BANK LIMITED"/>
    <s v="Softlayer for Blockchain"/>
    <x v="4"/>
    <x v="1"/>
    <m/>
    <m/>
    <x v="1"/>
    <x v="0"/>
    <d v="2017-08-30T00:00:00"/>
    <s v="07/13/2017 03:16am"/>
    <x v="2"/>
    <d v="2017-09-15T00:00:00"/>
    <n v="94444"/>
    <n v="9.4444E-2"/>
    <n v="12"/>
    <s v="07/20/2017 01:32am"/>
    <s v="Stretch"/>
    <x v="3"/>
    <s v="Cloud Unit Services"/>
    <s v="6950-99D SoftLayer on Cloud BU paper (SL for IBM channels)"/>
    <s v="Vikram (Vikram) Rathi"/>
    <s v="SOFTLAYR:Softlayer enabled Cloud opportunity"/>
    <x v="0"/>
    <m/>
  </r>
  <r>
    <s v="DC-CX5I8YJ"/>
    <x v="2"/>
    <s v="ANZ"/>
    <s v="NSW POLICE FORCE"/>
    <s v="[A/c Planning] - Weapons Inventory / Firearms Registry - POC for Blockchain for Weapons"/>
    <x v="6"/>
    <x v="1"/>
    <m/>
    <m/>
    <x v="1"/>
    <x v="12"/>
    <d v="2017-08-31T00:00:00"/>
    <s v="02/13/2017 02:46am"/>
    <x v="2"/>
    <d v="2017-08-31T00:00:00"/>
    <n v="93000"/>
    <n v="9.2999999999999999E-2"/>
    <n v="12"/>
    <s v="08/03/2017 01:32am"/>
    <s v="Stretch"/>
    <x v="9"/>
    <s v="Analytics Platform"/>
    <s v="Integrated Analytics Environment"/>
    <s v="DAVID B. (David) JONES"/>
    <s v="ANADVNCE:ANA SP: Advanced Analytics, ZBLKPOC:HW SP: Blockchain Proof of Concept"/>
    <x v="0"/>
    <m/>
  </r>
  <r>
    <s v="WU-J06896S"/>
    <x v="2"/>
    <s v="ANZ"/>
    <s v="METCASH TRADING LIMITED"/>
    <s v="Blockchain for Customer Marketplace PoC"/>
    <x v="2"/>
    <x v="1"/>
    <m/>
    <m/>
    <x v="0"/>
    <x v="3"/>
    <d v="2017-10-06T00:00:00"/>
    <s v="02/22/2017 07:26am"/>
    <x v="0"/>
    <d v="2017-10-06T00:00:00"/>
    <n v="93000"/>
    <n v="9.2999999999999999E-2"/>
    <n v="4"/>
    <s v="07/06/2017 01:32am"/>
    <s v="Stretch"/>
    <x v="0"/>
    <s v="Cognitive Process Transformation"/>
    <s v="CPR: Blockchain Consulting"/>
    <s v="CHRYSTIE I. (Chrystie) KLEIN"/>
    <s v="ZBLKPOC:HW SP: Blockchain Proof of Concept"/>
    <x v="0"/>
    <m/>
  </r>
  <r>
    <s v="OR-6K2QNY2"/>
    <x v="0"/>
    <s v="UKI"/>
    <s v="L3C LLP"/>
    <s v="Linux One for Blockchain"/>
    <x v="5"/>
    <x v="1"/>
    <m/>
    <m/>
    <x v="1"/>
    <x v="10"/>
    <d v="2017-09-29T00:00:00"/>
    <s v="03/02/2017 08:23am"/>
    <x v="2"/>
    <d v="2017-10-27T00:00:00"/>
    <n v="93000"/>
    <n v="9.2999999999999999E-2"/>
    <n v="1"/>
    <s v="07/06/2017 01:33am"/>
    <s v="Stretch"/>
    <x v="4"/>
    <s v="IBM Z"/>
    <s v="IBM LinuxONE Rockhopper"/>
    <s v="Chris (CHRISTOPHER) Cook"/>
    <s v="CLOUDMSP:Only for sales TO cloud service providers"/>
    <x v="0"/>
    <m/>
  </r>
  <r>
    <s v="6J-QA7877Z"/>
    <x v="3"/>
    <s v="Brazil"/>
    <s v="EMPRESA DE TECNOLOGIA E INFORMAÇÕES DA PREVIDÊNCIA SOCIAL - DATAPREV."/>
    <s v="Plano próprio de previdência - Blockchain"/>
    <x v="6"/>
    <x v="1"/>
    <m/>
    <m/>
    <x v="0"/>
    <x v="12"/>
    <d v="2017-11-30T00:00:00"/>
    <s v="12/13/2016 07:51am"/>
    <x v="2"/>
    <d v="2017-11-30T00:00:00"/>
    <n v="91136"/>
    <n v="9.1135999999999995E-2"/>
    <n v="12"/>
    <s v="07/28/2017 09:19am"/>
    <s v="Stretch"/>
    <x v="3"/>
    <s v="Cloud Developer Service"/>
    <s v="IBM Bluemix Dedicated - Runtimes"/>
    <s v="Luiz Gustavo Ribeiro (LUIZ) Coelho Dos Santos"/>
    <s v="ISA-BankFS08-Blockchain"/>
    <x v="0"/>
    <m/>
  </r>
  <r>
    <s v="HG-GNP1P2U"/>
    <x v="3"/>
    <s v="Brazil"/>
    <s v="COMPANHIA BRASILEIRA DE SOLUÇÕES E SERVIÇOS."/>
    <s v="ALELO - Blockchain - Garagem + 1o Project"/>
    <x v="0"/>
    <x v="1"/>
    <m/>
    <m/>
    <x v="0"/>
    <x v="0"/>
    <d v="2017-11-24T00:00:00"/>
    <s v="09/15/2016 02:38pm"/>
    <x v="1"/>
    <d v="2017-11-24T00:00:00"/>
    <n v="91134"/>
    <n v="9.1133999999999993E-2"/>
    <n v="1"/>
    <s v="07/31/2017 09:21am"/>
    <s v="Key stretch"/>
    <x v="0"/>
    <s v="iX Growth Platform"/>
    <s v="DSI - iX: Cust Engage &amp; Dsgn: GBS SW Support/Enhancements"/>
    <s v="Mirian (Mirian) Ramalho Cruz Rodrigues"/>
    <s v="ISA-BankFMFS03-BackOfficeOps, ZBLKLOCL:HW SP: zSystems Blockchain Local/On Prem."/>
    <x v="0"/>
    <m/>
  </r>
  <r>
    <s v="U7-6A29YBT"/>
    <x v="5"/>
    <s v="Japan"/>
    <s v="MIZUHO FINANCIAL GROUP, INC."/>
    <s v="Mizuho Blockchain Incubation PT"/>
    <x v="0"/>
    <x v="0"/>
    <s v="Japan"/>
    <s v="Trade Finance , Involved in PoC"/>
    <x v="2"/>
    <x v="0"/>
    <d v="2017-04-21T00:00:00"/>
    <s v="10/18/2016 05:58am"/>
    <x v="6"/>
    <d v="2017-04-24T00:00:00"/>
    <n v="90476"/>
    <n v="9.0476000000000001E-2"/>
    <n v="3"/>
    <s v="04/27/2017 01:31am"/>
    <s v="Won"/>
    <x v="0"/>
    <s v="Cognitive Process Transformation"/>
    <s v="CPR: Blockchain Consulting"/>
    <s v="Nobuya (NOBUYA) Miyauchi"/>
    <s v="ASASERVC:Cloud Business Solution (CBS), ISA-BankFMFS03CST-CoreBankMod, ISA-BankFS08-Blockchain"/>
    <x v="0"/>
    <m/>
  </r>
  <r>
    <s v="OE-1HQHHUC"/>
    <x v="5"/>
    <s v="Japan"/>
    <s v="DENSO CORPORATION"/>
    <s v="DENSO ADAS Blockchain business PoC#1"/>
    <x v="1"/>
    <x v="0"/>
    <s v="Japan"/>
    <s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
    <x v="2"/>
    <x v="1"/>
    <d v="2017-06-21T00:00:00"/>
    <s v="03/05/2017 05:02am"/>
    <x v="6"/>
    <d v="2017-06-30T00:00:00"/>
    <n v="90476"/>
    <n v="9.0476000000000001E-2"/>
    <n v="3"/>
    <s v="06/29/2017 01:32am"/>
    <s v="Won"/>
    <x v="0"/>
    <s v="iX Growth Platform"/>
    <s v="DSI - DS: Digital Bus Strategy: Digital Reinvention"/>
    <s v="Nobuaki (NOBUAKI) Sugihara"/>
    <s v="ASASERVC:Cloud Business Solution (CBS), EMBIoT:GBS Embed Internet of Things, ISA-AutoIS70-ConnectedVehicle"/>
    <x v="0"/>
    <m/>
  </r>
  <r>
    <s v="LZ-9BXB64D"/>
    <x v="5"/>
    <s v="Japan"/>
    <s v="SUMITOMO MITSUI BANKING CORPORATION"/>
    <s v="SMBC Blockchain Practical Use Inspection Phase2"/>
    <x v="0"/>
    <x v="0"/>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0"/>
    <d v="2017-07-27T00:00:00"/>
    <s v="04/13/2016 05:59am"/>
    <x v="6"/>
    <d v="2017-07-27T00:00:00"/>
    <n v="90476"/>
    <n v="9.0476000000000001E-2"/>
    <n v="3"/>
    <s v="08/03/2017 01:33am"/>
    <s v="Won"/>
    <x v="0"/>
    <s v="Cognitive Process Transformation"/>
    <s v="CPS: Digital Process Services"/>
    <s v="Kenji (KENJI) Yamaguchi"/>
    <s v="ISA-BankFMFS03-BackOfficeOps"/>
    <x v="0"/>
    <m/>
  </r>
  <r>
    <s v="TE-XELUAHV"/>
    <x v="2"/>
    <s v="ANZ"/>
    <s v="FONTERRA LIMITED"/>
    <s v="Fonterra - Bluemix for Blockchain"/>
    <x v="2"/>
    <x v="1"/>
    <m/>
    <m/>
    <x v="2"/>
    <x v="3"/>
    <d v="2017-06-30T00:00:00"/>
    <s v="06/27/2017 12:35am"/>
    <x v="6"/>
    <d v="2017-06-30T00:00:00"/>
    <n v="90000"/>
    <n v="0.09"/>
    <n v="12"/>
    <s v="07/06/2017 01:33am"/>
    <s v="Won"/>
    <x v="3"/>
    <s v="Cloud Developer Service"/>
    <s v="Bluemix Public Subscription"/>
    <s v="TRUNG V. (Trung) LY"/>
    <s v="CLOUD1:All Cloud Sales other than to Cloud SPs"/>
    <x v="0"/>
    <m/>
  </r>
  <r>
    <s v="ZG-5DIU0VO"/>
    <x v="1"/>
    <s v="US Public"/>
    <s v="ASCENSION HEALTH"/>
    <s v="Blockchain for healthcare"/>
    <x v="6"/>
    <x v="1"/>
    <m/>
    <m/>
    <x v="1"/>
    <x v="11"/>
    <d v="2017-08-25T00:00:00"/>
    <s v="01/16/2017 11:20am"/>
    <x v="2"/>
    <d v="2017-08-25T00:00:00"/>
    <n v="90000"/>
    <n v="0.09"/>
    <n v="12"/>
    <s v="07/18/2017 03:24pm"/>
    <s v="Stretch"/>
    <x v="3"/>
    <s v="Cloud Developer Service"/>
    <s v="IBM Bluemix Dedicated - Runtimes"/>
    <s v="Sharon M. (Sherry) Waitz"/>
    <s v="BLKHSBN:HW SP: Blockchain High Sec Bus Netwk Blmix, ZBLKPOC:HW SP: Blockchain Proof of Concept"/>
    <x v="0"/>
    <m/>
  </r>
  <r>
    <s v="XB-FGQ51RX"/>
    <x v="2"/>
    <s v="ASEAN"/>
    <s v="MINISTRY OF DEFENCE"/>
    <s v="Blockchain Pilot for Mindef"/>
    <x v="6"/>
    <x v="1"/>
    <m/>
    <m/>
    <x v="0"/>
    <x v="12"/>
    <d v="2017-10-20T00:00:00"/>
    <s v="10/31/2016 02:30am"/>
    <x v="2"/>
    <d v="2017-10-20T00:00:00"/>
    <n v="90000"/>
    <n v="0.09"/>
    <n v="12"/>
    <s v="08/03/2017 01:32am"/>
    <s v="Key stretch"/>
    <x v="3"/>
    <s v="Cloud Developer Service"/>
    <s v="IBM Bluemix Garage - MVP"/>
    <s v="Stephanie Xun Xiu (STEPHANIE XUNXIU) Lin"/>
    <s v="AGILE:Agile or Agility is a component of the solu"/>
    <x v="0"/>
    <m/>
  </r>
  <r>
    <s v="EP-TLSR9RX"/>
    <x v="6"/>
    <s v="GCG"/>
    <s v="Northeast Asian Coal Exchange                                         "/>
    <s v="供应链金融转型"/>
    <x v="5"/>
    <x v="1"/>
    <m/>
    <m/>
    <x v="0"/>
    <x v="10"/>
    <d v="2017-10-02T00:00:00"/>
    <d v="2017-07-04T00:00:00"/>
    <x v="2"/>
    <d v="2017-10-02T00:00:00"/>
    <n v="90000"/>
    <n v="0.09"/>
    <n v="12"/>
    <d v="2017-08-02T00:00:00"/>
    <s v="Stretch"/>
    <x v="0"/>
    <s v="Cog Process Trnsfmtn"/>
    <s v="CPR: Blockchain Consulting"/>
    <s v="Ming, Xu Peng"/>
    <s v="ACTINSIG"/>
    <x v="0"/>
    <m/>
  </r>
  <r>
    <s v="S1-NWIE7HY"/>
    <x v="3"/>
    <s v="Mexico"/>
    <s v="BANCA AFIRME, S.A.                                                    "/>
    <s v="Transformación digital: Blockchain"/>
    <x v="0"/>
    <x v="1"/>
    <m/>
    <m/>
    <x v="0"/>
    <x v="0"/>
    <d v="2017-10-30T00:00:00"/>
    <d v="2017-04-04T00:00:00"/>
    <x v="1"/>
    <d v="2017-10-30T00:00:00"/>
    <n v="90000"/>
    <n v="0.09"/>
    <n v="12"/>
    <d v="2017-04-06T00:00:00"/>
    <s v="Stretch"/>
    <x v="0"/>
    <s v="Cog Process Trnsfmtn"/>
    <s v="UNK - Blockchain (CPR)"/>
    <s v="Ruiz Alvarez, Iliana"/>
    <s v="CLOUD1"/>
    <x v="0"/>
    <m/>
  </r>
  <r>
    <s v="5M-NZLFQD9"/>
    <x v="0"/>
    <s v="DACH"/>
    <s v="Atos Information Technology GmbH"/>
    <s v="zSystems: Blockchain"/>
    <x v="5"/>
    <x v="1"/>
    <m/>
    <m/>
    <x v="1"/>
    <x v="10"/>
    <d v="2017-09-29T00:00:00"/>
    <s v="08/12/2016 06:46am"/>
    <x v="0"/>
    <d v="2017-09-29T00:00:00"/>
    <n v="90000"/>
    <n v="0.09"/>
    <n v="1"/>
    <s v="06/29/2017 01:32am"/>
    <s v="Solid"/>
    <x v="10"/>
    <s v="z Systems MW"/>
    <s v="Mainframe SW Services"/>
    <s v="DATA WITHHELD"/>
    <s v="ZBLKLOCL:HW SP: zSystems Blockchain Local/On Prem."/>
    <x v="0"/>
    <m/>
  </r>
  <r>
    <s v="7U-KXU4BJH"/>
    <x v="2"/>
    <s v="ISA"/>
    <s v="YES BANK LIMITED"/>
    <s v="Bluemix for Blockchain"/>
    <x v="4"/>
    <x v="1"/>
    <m/>
    <m/>
    <x v="1"/>
    <x v="0"/>
    <d v="2017-08-30T00:00:00"/>
    <s v="07/13/2017 03:55am"/>
    <x v="2"/>
    <d v="2017-10-11T00:00:00"/>
    <n v="88889"/>
    <n v="8.8888999999999996E-2"/>
    <n v="12"/>
    <s v="07/20/2017 01:32am"/>
    <s v="Stretch"/>
    <x v="3"/>
    <s v="Cloud Developer Service"/>
    <s v="Bluemix Pay As You Go"/>
    <s v="Vikram (Vikram) Rathi"/>
    <s v="BLUEMIXX:GBS Bluemix Custom Application Services"/>
    <x v="0"/>
    <m/>
  </r>
  <r>
    <s v="C3-G7DRTTY"/>
    <x v="2"/>
    <s v="ISA"/>
    <s v="THE KARUR VYSYA BANK LIMITED"/>
    <s v="B2C Oppty on WAS renewal; requirement for Blockchain pilot."/>
    <x v="4"/>
    <x v="1"/>
    <m/>
    <m/>
    <x v="1"/>
    <x v="0"/>
    <d v="2017-09-30T00:00:00"/>
    <s v="03/08/2017 03:23am"/>
    <x v="2"/>
    <d v="2017-09-30T00:00:00"/>
    <n v="88889"/>
    <n v="8.8888999999999996E-2"/>
    <n v="12"/>
    <s v="06/01/2017 01:32am"/>
    <s v="Stretch"/>
    <x v="3"/>
    <s v="Cloud Developer Service"/>
    <s v="Bluemix Public Subscription"/>
    <s v="SANJEEV PRIYAM CHANDRAN (SANJEEV PRIYAM CHANDRAN) HARICHANDRAN"/>
    <s v="ANBRDG2C:ANA SP:Bridge-to-Cloud, CLOUD1:All Cloud Sales other than to Cloud SPs"/>
    <x v="0"/>
    <m/>
  </r>
  <r>
    <s v="6H-YESUVXN"/>
    <x v="0"/>
    <s v="Nordic"/>
    <s v="Propentus Oy"/>
    <s v="Blockchain services for Propentus"/>
    <x v="5"/>
    <x v="1"/>
    <m/>
    <m/>
    <x v="3"/>
    <x v="10"/>
    <d v="2017-02-23T00:00:00"/>
    <s v="10/21/2016 05:45am"/>
    <x v="6"/>
    <d v="2017-02-23T00:00:00"/>
    <n v="88740"/>
    <n v="8.8739999999999999E-2"/>
    <n v="1"/>
    <s v="04/18/2017 07:13pm"/>
    <s v="Won"/>
    <x v="1"/>
    <s v="Connected Products"/>
    <s v="Services: Rational Quality Manager (RQM)"/>
    <s v="Jari (JARI) Brännare"/>
    <s v="ISA-999-NoSolutionSold"/>
    <x v="0"/>
    <m/>
  </r>
  <r>
    <s v="QG-US2Y3PA"/>
    <x v="0"/>
    <s v="BeNeLux"/>
    <s v="KBC GROUP NV"/>
    <s v="KBC Blockchain - DOU with GBS"/>
    <x v="0"/>
    <x v="1"/>
    <m/>
    <m/>
    <x v="2"/>
    <x v="0"/>
    <d v="2017-06-30T00:00:00"/>
    <s v="05/02/2017 04:19am"/>
    <x v="6"/>
    <d v="2017-07-31T00:00:00"/>
    <n v="87500"/>
    <n v="8.7499999999999994E-2"/>
    <n v="8"/>
    <s v="07/27/2017 01:32am"/>
    <s v="Won"/>
    <x v="3"/>
    <s v="Lab Services"/>
    <s v="App Platform DevOps SW Svcs"/>
    <s v="Francois (FRANCOIS) Voortman"/>
    <s v="ZBLKPOC:HW SP: Blockchain Proof of Concept"/>
    <x v="0"/>
    <m/>
  </r>
  <r>
    <s v="QG-US2Y3PA"/>
    <x v="0"/>
    <s v="BeNeLux"/>
    <s v="KBC GROUP NV"/>
    <s v="KBC Blockchain - DOU with GBS"/>
    <x v="0"/>
    <x v="1"/>
    <m/>
    <m/>
    <x v="2"/>
    <x v="0"/>
    <d v="2017-06-30T00:00:00"/>
    <s v="05/02/2017 04:19am"/>
    <x v="6"/>
    <d v="2017-07-31T00:00:00"/>
    <n v="87500"/>
    <n v="8.7499999999999994E-2"/>
    <n v="8"/>
    <s v="07/27/2017 01:32am"/>
    <s v="Won"/>
    <x v="3"/>
    <s v="App Platform DevOps SW Svcs"/>
    <s v="Francois (FRANCOIS) Voortman"/>
    <s v="Francois Voortman/Belgium/IBM@IBMBE"/>
    <m/>
    <x v="0"/>
    <m/>
  </r>
  <r>
    <s v="RQ-9X82EJT"/>
    <x v="0"/>
    <s v="BeNeLux"/>
    <s v="KBC GROUP NV"/>
    <s v="Blockchain"/>
    <x v="0"/>
    <x v="0"/>
    <s v="Benelux, DE,FR"/>
    <s v="Signing in progress"/>
    <x v="2"/>
    <x v="0"/>
    <d v="2017-06-16T00:00:00"/>
    <s v="01/20/2017 02:54am"/>
    <x v="6"/>
    <d v="2017-06-16T00:00:00"/>
    <n v="87000"/>
    <n v="8.6999999999999994E-2"/>
    <n v="36"/>
    <s v="07/06/2017 01:33am"/>
    <s v="Won"/>
    <x v="3"/>
    <s v="Cloud Unit Services"/>
    <s v="6950-06Z IBM Cloud Object Storage Stnd, Regional (Cloud BU)"/>
    <s v="Luc (LUC) Wauters"/>
    <s v="ZBLKPOC:HW SP: Blockchain Proof of Concept"/>
    <x v="0"/>
    <m/>
  </r>
  <r>
    <s v="7A-OFOXG8J"/>
    <x v="7"/>
    <m/>
    <s v="BWI Systeme GmbH"/>
    <s v="Bluemix Garage Workshop Blockchain"/>
    <x v="6"/>
    <x v="1"/>
    <m/>
    <m/>
    <x v="1"/>
    <x v="12"/>
    <d v="2017-09-19T00:00:00"/>
    <s v="10/20/2016 11:04am"/>
    <x v="2"/>
    <d v="2017-09-19T00:00:00"/>
    <n v="86000"/>
    <n v="8.5999999999999993E-2"/>
    <n v="12"/>
    <s v="07/28/2017 09:35am"/>
    <s v="Stretch"/>
    <x v="3"/>
    <s v="Lab Services"/>
    <s v="Software Services - Bluemix Garage"/>
    <s v="DATA WITHHELD"/>
    <s v="CLOUD1:All Cloud Sales other than to Cloud SPs"/>
    <x v="0"/>
    <m/>
  </r>
  <r>
    <s v="3G-DMJOWJM"/>
    <x v="5"/>
    <s v="Japan"/>
    <s v="AIOI NISSAY DOWA INSURANCE CO.,LTD"/>
    <s v="Garage LoB提案 (Blockchain)"/>
    <x v="0"/>
    <x v="1"/>
    <m/>
    <m/>
    <x v="1"/>
    <x v="6"/>
    <d v="2017-07-31T00:00:00"/>
    <s v="04/19/2017 08:23pm"/>
    <x v="2"/>
    <d v="2017-07-31T00:00:00"/>
    <n v="85714"/>
    <n v="8.5713999999999999E-2"/>
    <n v="3"/>
    <s v="08/03/2017 01:32am"/>
    <s v="Stretch"/>
    <x v="3"/>
    <s v="Cloud Developer Service"/>
    <s v="IBM Bluemix Garage - MVP"/>
    <s v="Yasuhiro (YASUHIRO) Masaki"/>
    <s v="BLKHSBN:HW SP: Blockchain High Sec Bus Netwk Blmix, BLUEMIXX:GBS Bluemix Custom Application Services"/>
    <x v="0"/>
    <m/>
  </r>
  <r>
    <s v="OV-7627ADB"/>
    <x v="0"/>
    <s v="UKI"/>
    <s v="BARCLAYS CAPITAL SERVICES LIMITED"/>
    <s v="Bluemix Garage for Blockchain POC - Staff Aug for P2-6BEQYEZ"/>
    <x v="0"/>
    <x v="1"/>
    <m/>
    <m/>
    <x v="3"/>
    <x v="0"/>
    <d v="2017-03-06T00:00:00"/>
    <s v="12/20/2016 11:29am"/>
    <x v="6"/>
    <d v="2017-03-20T00:00:00"/>
    <n v="85250"/>
    <n v="8.5249999999999992E-2"/>
    <n v="6"/>
    <s v="03/09/2017 01:32am"/>
    <s v="Won"/>
    <x v="3"/>
    <s v="Lab Services"/>
    <s v="Software Services - Bluemix Garage"/>
    <s v="S. C. (Sonia) Cyrus"/>
    <s v="CLOUD1:All Cloud Sales other than to Cloud SPs"/>
    <x v="0"/>
    <m/>
  </r>
  <r>
    <s v="Z2-XRPT8B0"/>
    <x v="2"/>
    <s v="ASEAN"/>
    <s v="BANK OF AYUDHYA PUBLIC COMPANY LIMITED"/>
    <s v="BAY Blockchain Garage"/>
    <x v="0"/>
    <x v="1"/>
    <m/>
    <m/>
    <x v="2"/>
    <x v="0"/>
    <d v="2017-05-24T00:00:00"/>
    <s v="10/28/2016 07:07am"/>
    <x v="6"/>
    <d v="2017-05-31T00:00:00"/>
    <n v="85000"/>
    <n v="8.4999999999999992E-2"/>
    <n v="2"/>
    <s v="05/25/2017 01:32am"/>
    <s v="Won"/>
    <x v="3"/>
    <s v="Lab Services"/>
    <s v="Software Services - Bluemix Garage"/>
    <s v="Rachod (RACHOD) Chamunee"/>
    <s v="ZBLKPOC:HW SP: Blockchain Proof of Concept"/>
    <x v="0"/>
    <m/>
  </r>
  <r>
    <s v="B3-WSZ2M8K"/>
    <x v="3"/>
    <s v="SSA"/>
    <s v="ACH COLOMBIA S A"/>
    <s v="CLOBLO Blockchain"/>
    <x v="0"/>
    <x v="1"/>
    <m/>
    <m/>
    <x v="1"/>
    <x v="0"/>
    <d v="2017-08-02T00:00:00"/>
    <s v="05/04/2017 07:09pm"/>
    <x v="2"/>
    <d v="2017-08-02T00:00:00"/>
    <n v="85000"/>
    <n v="8.4999999999999992E-2"/>
    <n v="12"/>
    <s v="06/15/2017 01:32am"/>
    <s v="Stretch"/>
    <x v="3"/>
    <s v="Cloud Developer Service"/>
    <s v="IBM Bluemix Garage - Design Thinking"/>
    <s v="Carolina (CAROLINA) Echeverry Ramirez"/>
    <s v="BLKHSBN:HW SP: Blockchain High Sec Bus Netwk Blmix"/>
    <x v="0"/>
    <m/>
  </r>
  <r>
    <s v="30-YI83BC0"/>
    <x v="3"/>
    <s v="SSA"/>
    <s v="BANCO SANTANDER CHILE S.A."/>
    <s v="Bluemix Garage - MVP - Mortgage Origination (Bluemix, WEA, Blockchain)"/>
    <x v="0"/>
    <x v="1"/>
    <m/>
    <m/>
    <x v="0"/>
    <x v="0"/>
    <d v="2017-11-06T00:00:00"/>
    <s v="05/16/2017 03:00pm"/>
    <x v="1"/>
    <d v="2017-11-06T00:00:00"/>
    <n v="85000"/>
    <n v="8.4999999999999992E-2"/>
    <n v="2"/>
    <s v="05/18/2017 01:32am"/>
    <s v="NIR"/>
    <x v="3"/>
    <s v="Cloud Developer Service"/>
    <s v="IBM Bluemix Garage - MVP"/>
    <s v="BERNARDO JAVIER (BERNARDO JAVIER) WAISSMANN"/>
    <m/>
    <x v="0"/>
    <m/>
  </r>
  <r>
    <s v="HX-XGOVSGE"/>
    <x v="1"/>
    <s v="Canada"/>
    <s v="BANK OF NOVA SCOTIA, THE"/>
    <s v="Blockchain Pilot for Branch Transfer"/>
    <x v="0"/>
    <x v="0"/>
    <s v="Halifax"/>
    <s v="Inter Branch reconciliation, Being worked on by Halifax"/>
    <x v="2"/>
    <x v="0"/>
    <d v="2017-06-30T00:00:00"/>
    <s v="02/16/2017 11:27am"/>
    <x v="6"/>
    <d v="2017-06-30T00:00:00"/>
    <n v="83334"/>
    <n v="8.3333999999999991E-2"/>
    <n v="4"/>
    <s v="07/06/2017 01:33am"/>
    <s v="Won"/>
    <x v="0"/>
    <s v="Cognitive Process Transformation"/>
    <s v="CPR: Blockchain Consulting"/>
    <s v="Paul (PAUL) Erickson"/>
    <s v="ISA-BankFS08-Blockchain, ZBLKPOC:HW SP: Blockchain Proof of Concept"/>
    <x v="0"/>
    <m/>
  </r>
  <r>
    <s v="5P-ELF42Y1"/>
    <x v="1"/>
    <s v="Canada"/>
    <s v="TD SECURITIES INC."/>
    <s v="Cap Mkts Blockchain POC"/>
    <x v="0"/>
    <x v="1"/>
    <m/>
    <m/>
    <x v="1"/>
    <x v="0"/>
    <d v="2017-09-10T00:00:00"/>
    <s v="07/25/2017 10:39am"/>
    <x v="1"/>
    <d v="2017-09-10T00:00:00"/>
    <n v="83334"/>
    <n v="8.3333999999999991E-2"/>
    <n v="3"/>
    <s v="07/27/2017 01:32am"/>
    <s v="NIR"/>
    <x v="0"/>
    <s v="Cognitive Process Transformation"/>
    <s v="CPR: Blockchain Consulting"/>
    <s v="Joseph (JOSEPH) Kim"/>
    <m/>
    <x v="0"/>
    <m/>
  </r>
  <r>
    <s v="8B-OX6DFRR"/>
    <x v="1"/>
    <s v="Canada"/>
    <s v="CIBC"/>
    <s v="Cap Mkts Blockchain POC"/>
    <x v="0"/>
    <x v="1"/>
    <m/>
    <m/>
    <x v="1"/>
    <x v="0"/>
    <d v="2017-09-01T00:00:00"/>
    <s v="07/25/2017 12:54pm"/>
    <x v="1"/>
    <d v="2017-09-01T00:00:00"/>
    <n v="83334"/>
    <n v="8.3333999999999991E-2"/>
    <n v="3"/>
    <s v="07/27/2017 01:32am"/>
    <s v="NIR"/>
    <x v="0"/>
    <s v="Cognitive Process Transformation"/>
    <s v="CPR: Blockchain Consulting"/>
    <s v="Joseph (JOSEPH) Kim"/>
    <m/>
    <x v="0"/>
    <m/>
  </r>
  <r>
    <s v="PD-EVYD9FP"/>
    <x v="1"/>
    <s v="Canada"/>
    <s v="BANK OF NOVA SCOTIA, THE"/>
    <s v="Cap Mkts Blockchain POC"/>
    <x v="0"/>
    <x v="1"/>
    <m/>
    <m/>
    <x v="1"/>
    <x v="0"/>
    <d v="2017-09-01T00:00:00"/>
    <s v="07/26/2017 10:25am"/>
    <x v="1"/>
    <d v="2017-09-01T00:00:00"/>
    <n v="83334"/>
    <n v="8.3333999999999991E-2"/>
    <n v="3"/>
    <s v="07/27/2017 01:32am"/>
    <s v="NIR"/>
    <x v="0"/>
    <s v="Cognitive Process Transformation"/>
    <s v="CPR: Blockchain Consulting"/>
    <s v="Joseph (JOSEPH) Kim"/>
    <m/>
    <x v="0"/>
    <m/>
  </r>
  <r>
    <s v="XQ-1E4BRPZ"/>
    <x v="1"/>
    <s v="Canada"/>
    <s v="RBC"/>
    <s v="Blockchain Sprint #2"/>
    <x v="0"/>
    <x v="1"/>
    <m/>
    <m/>
    <x v="2"/>
    <x v="0"/>
    <d v="2017-06-21T00:00:00"/>
    <s v="11/22/2016 09:06am"/>
    <x v="6"/>
    <d v="2017-06-23T00:00:00"/>
    <n v="82338"/>
    <n v="8.2337999999999995E-2"/>
    <n v="12"/>
    <s v="06/29/2017 01:32am"/>
    <s v="Won"/>
    <x v="0"/>
    <s v="Cognitive Process Transformation"/>
    <s v="CPR: Blockchain Consulting"/>
    <s v="Mike (MIKE) Mazarakis"/>
    <s v="BLKHSBN:HW SP: Blockchain High Sec Bus Netwk Blmix, ISA-BankFS08-Blockchain, ZBLKLOCL:HW SP: zSystems Blockchain Local/On Prem."/>
    <x v="0"/>
    <m/>
  </r>
  <r>
    <s v="4F-JUC32XL"/>
    <x v="6"/>
    <s v="GCG"/>
    <s v="FIN. INF. SVC. GROUP"/>
    <s v="FISC Hyperledger Project PCR"/>
    <x v="0"/>
    <x v="1"/>
    <m/>
    <m/>
    <x v="1"/>
    <x v="0"/>
    <d v="2017-09-29T00:00:00"/>
    <s v="07/11/2017 07:07am"/>
    <x v="2"/>
    <d v="2017-09-29T00:00:00"/>
    <n v="81150"/>
    <n v="8.115E-2"/>
    <n v="12"/>
    <s v="08/03/2017 01:33am"/>
    <s v="Key stretch"/>
    <x v="0"/>
    <s v="Cognitive Process Transformation"/>
    <s v="CPR: Blockchain Consulting"/>
    <s v="Renee (Renee) Chao"/>
    <s v="ISA-BankFS08-Blockchain"/>
    <x v="0"/>
    <m/>
  </r>
  <r>
    <s v="R6-659UXDO"/>
    <x v="5"/>
    <s v="Japan"/>
    <s v="BANK OF OKINAWA, LTD., THE"/>
    <s v="沖縄銀行Blockchain New Scheme 検討プロジェクト"/>
    <x v="0"/>
    <x v="1"/>
    <m/>
    <m/>
    <x v="3"/>
    <x v="0"/>
    <d v="2017-03-31T00:00:00"/>
    <s v="02/10/2017 03:57am"/>
    <x v="6"/>
    <d v="2017-04-01T00:00:00"/>
    <n v="80000"/>
    <n v="0.08"/>
    <n v="3"/>
    <s v="04/06/2017 01:33am"/>
    <s v="Won"/>
    <x v="0"/>
    <s v="Cloud Application Innovation"/>
    <s v="CAI Digital Operations- GBS Software Support/Enhancements"/>
    <s v="Norihisa (NORIHISA) Kimura"/>
    <s v="ISA-BankFMFS03-BackOfficeOps, ISA-BankFS08-Blockchain"/>
    <x v="0"/>
    <m/>
  </r>
  <r>
    <s v="TE-XELUAHV"/>
    <x v="2"/>
    <s v="ANZ"/>
    <s v="FONTERRA LIMITED"/>
    <s v="Fonterra - Bluemix for Blockchain"/>
    <x v="2"/>
    <x v="1"/>
    <m/>
    <m/>
    <x v="2"/>
    <x v="3"/>
    <d v="2017-06-30T00:00:00"/>
    <s v="06/27/2017 12:35am"/>
    <x v="6"/>
    <d v="2017-06-30T00:00:00"/>
    <n v="80000"/>
    <n v="0.08"/>
    <n v="12"/>
    <s v="07/06/2017 01:32am"/>
    <s v="Won"/>
    <x v="3"/>
    <s v="Cloud Developer Service"/>
    <s v="IBM Bluemix Garage - Other"/>
    <s v="TRUNG V. (Trung) LY"/>
    <s v="CLOUD1:All Cloud Sales other than to Cloud SPs"/>
    <x v="0"/>
    <m/>
  </r>
  <r>
    <s v="01-6MXTXGW"/>
    <x v="2"/>
    <s v="ASEAN"/>
    <s v="THE MINOR FOOD GROUP PUBLIC COMPANY LIMITED"/>
    <s v="Block Chain for Supply Chain Management"/>
    <x v="2"/>
    <x v="1"/>
    <m/>
    <m/>
    <x v="1"/>
    <x v="3"/>
    <d v="2017-09-29T00:00:00"/>
    <s v="03/23/2017 01:43am"/>
    <x v="2"/>
    <d v="2017-09-29T00:00:00"/>
    <n v="80000"/>
    <n v="0.08"/>
    <n v="36"/>
    <s v="08/03/2017 01:32am"/>
    <s v="Stretch"/>
    <x v="3"/>
    <s v="Cloud Developer Service"/>
    <s v="Bluemix Public Subscription"/>
    <s v="Tarntip (TARNTIP) Suk-U-Dom"/>
    <s v="ISA-CPGDS03SCO-SupplyChainOpt"/>
    <x v="0"/>
    <m/>
  </r>
  <r>
    <s v="4V-2C6DEWF"/>
    <x v="2"/>
    <s v="ASEAN"/>
    <s v="SINGAPORE WORKFORCE DEVELOPMENT AGENCY"/>
    <s v="Blockchain Garage for Grant Management - Skillsfuture"/>
    <x v="6"/>
    <x v="1"/>
    <m/>
    <m/>
    <x v="1"/>
    <x v="12"/>
    <d v="2017-09-20T00:00:00"/>
    <s v="03/31/2017 10:43am"/>
    <x v="2"/>
    <d v="2017-09-20T00:00:00"/>
    <n v="80000"/>
    <n v="0.08"/>
    <n v="12"/>
    <s v="06/15/2017 01:31am"/>
    <s v="Stretch"/>
    <x v="3"/>
    <s v="Cloud Developer Service"/>
    <s v="IBM Bluemix Garage - MVP"/>
    <s v="Stephanie Xun Xiu (STEPHANIE XUNXIU) Lin"/>
    <s v="ISA-999-NoSolutionSold"/>
    <x v="0"/>
    <m/>
  </r>
  <r>
    <s v="ZC-J14YNKI"/>
    <x v="2"/>
    <s v="ASEAN"/>
    <s v="D90 CAPITAL COMPANY LIMITED"/>
    <s v="Blockchain garage for invoices"/>
    <x v="0"/>
    <x v="1"/>
    <m/>
    <m/>
    <x v="1"/>
    <x v="0"/>
    <d v="2017-09-27T00:00:00"/>
    <s v="06/29/2017 12:25am"/>
    <x v="0"/>
    <d v="2017-09-27T00:00:00"/>
    <n v="80000"/>
    <n v="0.08"/>
    <n v="12"/>
    <s v="07/31/2017 11:02pm"/>
    <s v="At Risk"/>
    <x v="3"/>
    <s v="Cloud Developer Service"/>
    <s v="IBM Bluemix Garage - MVP"/>
    <s v="PATCHAREE (Patcharee) NUTTHESRI"/>
    <s v="CLOUD1:All Cloud Sales other than to Cloud SPs"/>
    <x v="0"/>
    <m/>
  </r>
  <r>
    <s v="J4-CZIZAHF"/>
    <x v="1"/>
    <s v="US Public"/>
    <s v="ABBOTT LABORATORIES"/>
    <s v="Blockchain/Bluemix Garage"/>
    <x v="6"/>
    <x v="1"/>
    <m/>
    <m/>
    <x v="0"/>
    <x v="11"/>
    <d v="2017-11-10T00:00:00"/>
    <s v="02/27/2017 04:13pm"/>
    <x v="2"/>
    <d v="2017-11-10T00:00:00"/>
    <n v="80000"/>
    <n v="0.08"/>
    <n v="12"/>
    <s v="07/06/2017 01:32am"/>
    <s v="Stretch"/>
    <x v="3"/>
    <s v="Cloud Developer Service"/>
    <s v="IBM Bluemix Garage - MVP"/>
    <s v="Gary R. (Gary) Geiger"/>
    <s v="NONE:No code/solution involved"/>
    <x v="0"/>
    <m/>
  </r>
  <r>
    <s v="YS-8RBSMCY"/>
    <x v="1"/>
    <s v="US Public"/>
    <s v="STATE OF ILLINOIS"/>
    <s v="Blockchain/Bluemix Garage"/>
    <x v="6"/>
    <x v="1"/>
    <m/>
    <m/>
    <x v="0"/>
    <x v="12"/>
    <d v="2017-11-10T00:00:00"/>
    <s v="02/27/2017 05:54pm"/>
    <x v="2"/>
    <d v="2017-11-10T00:00:00"/>
    <n v="80000"/>
    <n v="0.08"/>
    <n v="12"/>
    <s v="07/06/2017 01:32am"/>
    <s v="Stretch"/>
    <x v="3"/>
    <s v="Cloud Developer Service"/>
    <s v="IBM Bluemix Garage - MVP"/>
    <s v="Gary R. (Gary) Geiger"/>
    <s v="NONE:No code/solution involved"/>
    <x v="0"/>
    <m/>
  </r>
  <r>
    <s v="6U-MAXP3TV"/>
    <x v="1"/>
    <s v="US Public"/>
    <s v="ABBVIE INC"/>
    <s v="Blockchain/Bluemix Garage"/>
    <x v="6"/>
    <x v="1"/>
    <m/>
    <m/>
    <x v="1"/>
    <x v="11"/>
    <d v="2017-09-22T00:00:00"/>
    <s v="02/27/2017 06:24pm"/>
    <x v="0"/>
    <d v="2017-09-22T00:00:00"/>
    <n v="80000"/>
    <n v="0.08"/>
    <n v="12"/>
    <s v="07/20/2017 01:32am"/>
    <s v="Stretch"/>
    <x v="3"/>
    <s v="Cloud Developer Service"/>
    <s v="IBM Bluemix Garage - MVP"/>
    <s v="Gary R. (Gary) Geiger"/>
    <s v="NONE:No code/solution involved"/>
    <x v="0"/>
    <m/>
  </r>
  <r>
    <s v="V5-1X3GZFY"/>
    <x v="0"/>
    <s v="France"/>
    <s v="ORANGE"/>
    <s v="Blockchain Project"/>
    <x v="3"/>
    <x v="1"/>
    <m/>
    <m/>
    <x v="0"/>
    <x v="9"/>
    <d v="2017-11-17T00:00:00"/>
    <s v="04/11/2017 10:10am"/>
    <x v="1"/>
    <d v="2017-11-17T00:00:00"/>
    <n v="80000"/>
    <n v="0.08"/>
    <n v="12"/>
    <s v="04/13/2017 01:32am"/>
    <s v="Stretch"/>
    <x v="3"/>
    <s v="Cloud Developer Service"/>
    <m/>
    <s v="Anne (Anne) Gaubert"/>
    <s v="CLDHADR:CLD&amp;COG: Cloud for high availability &amp; DR"/>
    <x v="0"/>
    <m/>
  </r>
  <r>
    <s v="9C-4KXM5I6"/>
    <x v="0"/>
    <s v="Italy"/>
    <s v="COOP ALLEANZA 3.0                                                     "/>
    <s v="Pilota tracciabilità prodotti freschi"/>
    <x v="2"/>
    <x v="1"/>
    <m/>
    <m/>
    <x v="1"/>
    <x v="3"/>
    <d v="2017-09-29T00:00:00"/>
    <d v="2017-03-14T00:00:00"/>
    <x v="1"/>
    <d v="2017-09-29T00:00:00"/>
    <n v="80000"/>
    <n v="0.08"/>
    <n v="12"/>
    <d v="2017-05-12T00:00:00"/>
    <s v="NIR"/>
    <x v="0"/>
    <s v="Cog Process Trnsfmtn"/>
    <s v="CPR: Blockchain Consulting"/>
    <s v="Barbariol, Sergio"/>
    <m/>
    <x v="0"/>
    <m/>
  </r>
  <r>
    <s v="AB-LL08SY9"/>
    <x v="0"/>
    <s v="BeNeLux"/>
    <s v="N.V. NUON ENERGY"/>
    <s v="Blockchain first project"/>
    <x v="3"/>
    <x v="1"/>
    <m/>
    <m/>
    <x v="1"/>
    <x v="8"/>
    <d v="2017-09-29T00:00:00"/>
    <s v="01/12/2017 10:39am"/>
    <x v="0"/>
    <d v="2017-12-31T00:00:00"/>
    <n v="80000"/>
    <n v="0.08"/>
    <n v="1"/>
    <s v="08/03/2017 01:32am"/>
    <s v="Stretch"/>
    <x v="0"/>
    <s v="Cloud Application Innovation"/>
    <s v="CAI BDS Cognitive for Data Lakes - Engineering Services"/>
    <s v="Leo (LEO) Dijkstra"/>
    <s v="ISA-999-NoSolutionSold"/>
    <x v="0"/>
    <m/>
  </r>
  <r>
    <s v="2U-1137BHH"/>
    <x v="0"/>
    <s v="DACH"/>
    <s v="Panalpina Management AG"/>
    <s v="BlockChain"/>
    <x v="2"/>
    <x v="1"/>
    <m/>
    <m/>
    <x v="0"/>
    <x v="7"/>
    <d v="2017-10-27T00:00:00"/>
    <s v="11/13/2016 08:51am"/>
    <x v="1"/>
    <d v="2017-10-27T00:00:00"/>
    <n v="80000"/>
    <n v="0.08"/>
    <n v="1"/>
    <s v="03/02/2017 04:07pm"/>
    <s v="NIR"/>
    <x v="0"/>
    <s v="Cloud Application Innovation"/>
    <s v="CAI GBS Software Support/Enhancements"/>
    <s v="DATA WITHHELD"/>
    <m/>
    <x v="0"/>
    <m/>
  </r>
  <r>
    <s v="FY-EWR3P06"/>
    <x v="0"/>
    <s v="DACH"/>
    <s v="SR TECHNICS SWITZERLAND AG"/>
    <s v="BlockChain"/>
    <x v="2"/>
    <x v="1"/>
    <m/>
    <m/>
    <x v="1"/>
    <x v="7"/>
    <d v="2017-08-31T00:00:00"/>
    <s v="11/13/2016 08:55am"/>
    <x v="1"/>
    <d v="2017-08-31T00:00:00"/>
    <n v="80000"/>
    <n v="0.08"/>
    <n v="1"/>
    <s v="07/24/2017 07:29am"/>
    <s v="NIR"/>
    <x v="0"/>
    <s v="Cloud Application Innovation"/>
    <s v="CAI GBS Software Support/Enhancements"/>
    <s v="DATA WITHHELD"/>
    <m/>
    <x v="0"/>
    <m/>
  </r>
  <r>
    <s v="4D-9ABHK5N"/>
    <x v="0"/>
    <s v="DACH"/>
    <s v="F. Hoffmann-La Roche AG"/>
    <s v="BlockChain / IoT for Tank Asset Tracking at Roche"/>
    <x v="6"/>
    <x v="1"/>
    <m/>
    <m/>
    <x v="0"/>
    <x v="11"/>
    <d v="2017-11-30T00:00:00"/>
    <s v="11/24/2016 03:59am"/>
    <x v="2"/>
    <d v="2017-11-30T00:00:00"/>
    <n v="80000"/>
    <n v="0.08"/>
    <n v="12"/>
    <s v="07/06/2017 01:32am"/>
    <s v="Stretch"/>
    <x v="0"/>
    <s v="Cognitive Process Transformation"/>
    <s v="CBDS: Watson IoT - Connected Solutions"/>
    <s v="DATA WITHHELD"/>
    <s v="BLKHSBN:HW SP: Blockchain High Sec Bus Netwk Blmix"/>
    <x v="0"/>
    <m/>
  </r>
  <r>
    <s v="38-40YYQJT"/>
    <x v="2"/>
    <s v="ASEAN"/>
    <s v="EQUICOM SAVINGS BANK INC."/>
    <s v="Blockchain"/>
    <x v="0"/>
    <x v="1"/>
    <m/>
    <m/>
    <x v="0"/>
    <x v="0"/>
    <d v="2017-12-29T00:00:00"/>
    <s v="04/25/2017 01:55am"/>
    <x v="1"/>
    <d v="2017-12-29T00:00:00"/>
    <n v="80000"/>
    <n v="0.08"/>
    <n v="12"/>
    <s v="04/27/2017 01:32am"/>
    <s v="NIR"/>
    <x v="0"/>
    <s v="Cognitive Process Transformation"/>
    <s v="CPR: Blockchain Consulting"/>
    <s v="SUNSHINE MARIE J. (Shine) GRANDEA"/>
    <s v="ISA-BankInsFS09SEC-Security"/>
    <x v="0"/>
    <m/>
  </r>
  <r>
    <s v="FL-0WBWCGK"/>
    <x v="2"/>
    <s v="ASEAN"/>
    <s v="MAYBANK PHILIPPINES, INCORPORATED"/>
    <s v="Blockchain"/>
    <x v="0"/>
    <x v="1"/>
    <m/>
    <m/>
    <x v="0"/>
    <x v="0"/>
    <d v="2017-12-29T00:00:00"/>
    <s v="04/25/2017 01:57am"/>
    <x v="1"/>
    <d v="2017-12-29T00:00:00"/>
    <n v="80000"/>
    <n v="0.08"/>
    <n v="12"/>
    <s v="04/27/2017 01:31am"/>
    <s v="NIR"/>
    <x v="0"/>
    <s v="Cognitive Process Transformation"/>
    <s v="CPR: Blockchain Consulting"/>
    <s v="SUNSHINE MARIE J. (Shine) GRANDEA"/>
    <s v="ISA-BankInsFS09SEC-Security"/>
    <x v="0"/>
    <m/>
  </r>
  <r>
    <s v="94-MU5L0W3"/>
    <x v="2"/>
    <s v="ASEAN"/>
    <s v="BANCNET"/>
    <s v="Blockchain"/>
    <x v="0"/>
    <x v="1"/>
    <m/>
    <m/>
    <x v="0"/>
    <x v="0"/>
    <d v="2017-12-29T00:00:00"/>
    <s v="04/25/2017 01:48am"/>
    <x v="2"/>
    <d v="2017-12-29T00:00:00"/>
    <n v="80000"/>
    <n v="0.08"/>
    <n v="12"/>
    <s v="05/11/2017 01:32am"/>
    <s v="NIR"/>
    <x v="0"/>
    <s v="Cognitive Process Transformation"/>
    <s v="CPR: Blockchain Consulting"/>
    <s v="SUNSHINE MARIE J. (Shine) GRANDEA"/>
    <s v="ISA-BankInsFS09SEC-Security"/>
    <x v="0"/>
    <m/>
  </r>
  <r>
    <s v="G0-LQBA7ZU"/>
    <x v="0"/>
    <s v="BeNeLux"/>
    <s v="DIENST WEGVERKEER"/>
    <s v="ETR (Europese Type Registratie) Blockchain"/>
    <x v="6"/>
    <x v="1"/>
    <m/>
    <m/>
    <x v="0"/>
    <x v="12"/>
    <d v="2017-10-09T00:00:00"/>
    <s v="03/31/2017 10:44am"/>
    <x v="0"/>
    <d v="2017-10-09T00:00:00"/>
    <n v="80000"/>
    <n v="0.08"/>
    <n v="6"/>
    <s v="07/13/2017 01:32am"/>
    <s v="Stretch"/>
    <x v="0"/>
    <s v="Cognitive Process Transformation"/>
    <s v="CPR: Blockchain Consulting"/>
    <s v="A. J. (ANTOINETTE) Taillie"/>
    <s v="ZBLKPOC:HW SP: Blockchain Proof of Concept"/>
    <x v="0"/>
    <m/>
  </r>
  <r>
    <s v="CE-SHXCV40"/>
    <x v="0"/>
    <s v="BeNeLux"/>
    <s v="DIENST WEGVERKEER"/>
    <s v="RDW Bike Blockchain fase 3"/>
    <x v="6"/>
    <x v="1"/>
    <m/>
    <m/>
    <x v="1"/>
    <x v="12"/>
    <d v="2017-09-15T00:00:00"/>
    <s v="04/02/2017 01:13pm"/>
    <x v="5"/>
    <d v="2017-09-15T00:00:00"/>
    <n v="80000"/>
    <n v="0.08"/>
    <n v="6"/>
    <s v="06/15/2017 01:32am"/>
    <s v="Key stretch"/>
    <x v="0"/>
    <s v="Cognitive Process Transformation"/>
    <s v="CPR: Blockchain Consulting"/>
    <s v="A. J. (ANTOINETTE) Taillie"/>
    <s v="ZBLKPOC:HW SP: Blockchain Proof of Concept"/>
    <x v="0"/>
    <m/>
  </r>
  <r>
    <s v="OL-L7T829N"/>
    <x v="0"/>
    <s v="CEE"/>
    <s v="KRAJOWY DEPOZYT PAPIEROW WARTOSCIOWYCH S. A."/>
    <s v="Blockchain"/>
    <x v="0"/>
    <x v="1"/>
    <m/>
    <m/>
    <x v="1"/>
    <x v="0"/>
    <d v="2017-09-22T00:00:00"/>
    <s v="11/18/2016 11:25am"/>
    <x v="0"/>
    <d v="2017-09-22T00:00:00"/>
    <n v="80000"/>
    <n v="0.08"/>
    <n v="12"/>
    <s v="07/27/2017 01:32am"/>
    <s v="Stretch"/>
    <x v="0"/>
    <s v="Cognitive Process Transformation"/>
    <s v="CPR: Blockchain Consulting"/>
    <s v="JAN A. (JAN) DABKOWSKI"/>
    <s v="ZBLKPOC:HW SP: Blockchain Proof of Concept"/>
    <x v="0"/>
    <m/>
  </r>
  <r>
    <s v="8O-BAZG79L"/>
    <x v="0"/>
    <s v="DACH"/>
    <s v="SIEMENS AG CT"/>
    <s v="Blockchain for Siemens FSS"/>
    <x v="1"/>
    <x v="1"/>
    <m/>
    <m/>
    <x v="0"/>
    <x v="5"/>
    <d v="2017-11-30T00:00:00"/>
    <s v="06/30/2017 07:26am"/>
    <x v="1"/>
    <d v="2017-11-30T00:00:00"/>
    <n v="80000"/>
    <n v="0.08"/>
    <n v="12"/>
    <s v="07/06/2017 01:33am"/>
    <s v="Stretch"/>
    <x v="0"/>
    <s v="Cognitive Process Transformation"/>
    <s v="CPR: Blockchain Consulting"/>
    <s v="DATA WITHHELD"/>
    <s v="ISA-BankFS08-Blockchain"/>
    <x v="0"/>
    <m/>
  </r>
  <r>
    <s v="IT-5YUVJ4I"/>
    <x v="0"/>
    <s v="DACH"/>
    <s v="Habau Hoch- u. Tiefbau-"/>
    <s v="Blockchain UseCase / Event"/>
    <x v="1"/>
    <x v="1"/>
    <m/>
    <m/>
    <x v="1"/>
    <x v="2"/>
    <d v="2017-09-30T00:00:00"/>
    <s v="02/28/2017 07:14am"/>
    <x v="1"/>
    <d v="2017-09-30T00:00:00"/>
    <n v="80000"/>
    <n v="0.08"/>
    <n v="12"/>
    <s v="03/02/2017 01:32am"/>
    <s v="Stretch"/>
    <x v="0"/>
    <s v="Cognitive Process Transformation"/>
    <s v="CPR: Blockchain Consulting"/>
    <s v="DATA WITHHELD"/>
    <s v="ZBLKPOC:HW SP: Blockchain Proof of Concept"/>
    <x v="0"/>
    <m/>
  </r>
  <r>
    <s v="P7-SIOYHNB"/>
    <x v="0"/>
    <s v="DACH"/>
    <s v="MX1 GmbH"/>
    <s v="WIoT Blockchain"/>
    <x v="3"/>
    <x v="1"/>
    <m/>
    <m/>
    <x v="0"/>
    <x v="9"/>
    <d v="2017-11-16T00:00:00"/>
    <s v="05/30/2017 09:47am"/>
    <x v="2"/>
    <d v="2017-11-16T00:00:00"/>
    <n v="80000"/>
    <n v="0.08"/>
    <n v="6"/>
    <s v="07/27/2017 01:32am"/>
    <s v="Stretch"/>
    <x v="0"/>
    <s v="Cognitive Process Transformation"/>
    <s v="CPR: Blockchain Consulting"/>
    <s v="DATA WITHHELD"/>
    <s v="ZBLKPOC:HW SP: Blockchain Proof of Concept"/>
    <x v="0"/>
    <m/>
  </r>
  <r>
    <s v="YZ-KGXO5KI"/>
    <x v="0"/>
    <s v="DACH"/>
    <s v="THE GLOBAL FUND TO FIGHT AIDS, TUBERCULOSIS AND MALARIA"/>
    <s v="Blockchain for SCM &amp; contract handling"/>
    <x v="6"/>
    <x v="1"/>
    <m/>
    <m/>
    <x v="1"/>
    <x v="12"/>
    <d v="2017-09-30T00:00:00"/>
    <s v="05/02/2017 06:49am"/>
    <x v="0"/>
    <d v="2017-09-30T00:00:00"/>
    <n v="80000"/>
    <n v="0.08"/>
    <n v="6"/>
    <s v="07/13/2017 01:32am"/>
    <s v="Stretch"/>
    <x v="0"/>
    <s v="Cognitive Process Transformation"/>
    <s v="CPR: Blockchain Consulting"/>
    <s v="DATA WITHHELD"/>
    <s v="ISA-GovtPG30-SocialPrograms"/>
    <x v="0"/>
    <m/>
  </r>
  <r>
    <s v="WG-IED844B"/>
    <x v="0"/>
    <s v="DACH"/>
    <s v="Philip Morris International Management"/>
    <s v="Blockchain PoC for Track and Trace"/>
    <x v="2"/>
    <x v="0"/>
    <s v="India"/>
    <s v="Workshop with client planned on 22/3. This will be delivered from CIC"/>
    <x v="0"/>
    <x v="3"/>
    <d v="2017-12-22T00:00:00"/>
    <s v="11/10/2016 09:09am"/>
    <x v="0"/>
    <d v="2017-12-22T00:00:00"/>
    <n v="80000"/>
    <n v="0.08"/>
    <n v="4"/>
    <s v="07/27/2017 01:32am"/>
    <s v="Stretch"/>
    <x v="0"/>
    <s v="Cognitive Process Transformation"/>
    <s v="CPS: Digital Process Services"/>
    <s v="DATA WITHHELD"/>
    <s v="ZBLKPOC:HW SP: Blockchain Proof of Concept"/>
    <x v="0"/>
    <m/>
  </r>
  <r>
    <s v="E6-187VD7V"/>
    <x v="1"/>
    <s v="US Federal"/>
    <s v="CIV - US Office of Personnel Management (OPM) 9031"/>
    <s v="OPM Blockchain Pilot 2017"/>
    <x v="6"/>
    <x v="1"/>
    <m/>
    <m/>
    <x v="1"/>
    <x v="12"/>
    <d v="2017-08-31T00:00:00"/>
    <s v="04/24/2017 09:28am"/>
    <x v="1"/>
    <d v="2017-10-01T00:00:00"/>
    <n v="80000"/>
    <n v="0.08"/>
    <n v="12"/>
    <s v="07/27/2017 01:32am"/>
    <s v="NIR"/>
    <x v="0"/>
    <s v="iX Growth Platform"/>
    <s v="DSI - iX: Cust Engage &amp; Dsgn: Experience Strategy &amp; Design"/>
    <s v="Zbynek (Zbynek) Krobot"/>
    <s v="IGSPU:Procurement Support - Unknown at this Time, ISA-GovtPG45-PublicSafety"/>
    <x v="0"/>
    <m/>
  </r>
  <r>
    <s v="MZ-Z3UA4Q1"/>
    <x v="6"/>
    <s v="GCG"/>
    <s v="Bank of Communications"/>
    <s v="bocom blockchain"/>
    <x v="0"/>
    <x v="1"/>
    <m/>
    <m/>
    <x v="0"/>
    <x v="0"/>
    <d v="2017-12-22T00:00:00"/>
    <s v="02/07/2017 01:09am"/>
    <x v="2"/>
    <d v="2017-12-22T00:00:00"/>
    <n v="80000"/>
    <n v="0.08"/>
    <n v="12"/>
    <s v="07/13/2017 01:32am"/>
    <s v="Key stretch"/>
    <x v="2"/>
    <s v="Infrastructure Services"/>
    <s v="6950-16G GTS MHAS Split for Commerce Managed Hosted"/>
    <s v="YI TAO (YI TAO) JI"/>
    <s v="CLOUD1:All Cloud Sales other than to Cloud SPs"/>
    <x v="0"/>
    <m/>
  </r>
  <r>
    <s v="1I-4P1XH0P"/>
    <x v="0"/>
    <s v="France"/>
    <s v="TERRENA GRAND PUBLIC"/>
    <s v="blockchain"/>
    <x v="2"/>
    <x v="1"/>
    <m/>
    <m/>
    <x v="0"/>
    <x v="3"/>
    <d v="2017-12-29T00:00:00"/>
    <s v="06/22/2017 08:19am"/>
    <x v="2"/>
    <d v="2017-12-29T00:00:00"/>
    <n v="80000"/>
    <n v="0.08"/>
    <n v="12"/>
    <s v="08/03/2017 01:32am"/>
    <s v="Stretch"/>
    <x v="5"/>
    <s v="Industry Platform"/>
    <s v="IBM Support for Hyperledger Fabric"/>
    <s v="Marc (MARC) Durand"/>
    <s v="ISA-999-NoSolutionSold"/>
    <x v="0"/>
    <m/>
  </r>
  <r>
    <s v="B1-9Q4K4PJ"/>
    <x v="4"/>
    <s v="MEA"/>
    <s v="BUSINESS CONNEXION"/>
    <s v="Blockchain -"/>
    <x v="3"/>
    <x v="1"/>
    <m/>
    <m/>
    <x v="0"/>
    <x v="9"/>
    <d v="2017-11-24T00:00:00"/>
    <s v="06/02/2017 08:28am"/>
    <x v="1"/>
    <d v="2017-11-24T00:00:00"/>
    <n v="77564"/>
    <n v="7.7563999999999994E-2"/>
    <n v="12"/>
    <s v="07/22/2017 11:47am"/>
    <s v="NIR"/>
    <x v="0"/>
    <s v="Cognitive Process Transformation"/>
    <s v="CPR: Blockchain Consulting"/>
    <s v="CHERYL R. (Cheryl) GREYLING"/>
    <m/>
    <x v="0"/>
    <m/>
  </r>
  <r>
    <s v="GT-4MGL9TC"/>
    <x v="0"/>
    <s v="UKI"/>
    <s v="HOUSE OF FRASER (STORES) LTD"/>
    <s v="Blockchain PoC"/>
    <x v="2"/>
    <x v="1"/>
    <m/>
    <m/>
    <x v="0"/>
    <x v="3"/>
    <d v="2017-10-27T00:00:00"/>
    <s v="03/01/2017 06:18am"/>
    <x v="1"/>
    <d v="2017-10-27T00:00:00"/>
    <n v="77500"/>
    <n v="7.7499999999999999E-2"/>
    <n v="12"/>
    <s v="04/10/2017 12:00pm"/>
    <s v="NIR"/>
    <x v="0"/>
    <s v="Cognitive Process Transformation"/>
    <s v="CPR: Blockchain Consulting"/>
    <s v="Jack (JACK) Barker"/>
    <s v="NONE:No code/solution involved"/>
    <x v="0"/>
    <m/>
  </r>
  <r>
    <s v="W2-EDCSMU1"/>
    <x v="0"/>
    <s v="Italy"/>
    <s v="BORSA ITALIANA"/>
    <s v="POC BLOCKCHAIN - ISSUER SERVICES"/>
    <x v="0"/>
    <x v="1"/>
    <m/>
    <m/>
    <x v="3"/>
    <x v="0"/>
    <d v="2017-02-03T00:00:00"/>
    <s v="10/20/2016 09:37am"/>
    <x v="6"/>
    <d v="2017-03-30T00:00:00"/>
    <n v="77000"/>
    <n v="7.6999999999999999E-2"/>
    <n v="12"/>
    <s v="02/09/2017 01:31am"/>
    <s v="Won"/>
    <x v="2"/>
    <s v="Infrastructure Services"/>
    <s v="6950-99F IBM MobileFirst Infrastructure Consulting Svcs"/>
    <s v="Celeste (CELESTE) Bonanno"/>
    <s v="ZBLKPOC:HW SP: Blockchain Proof of Concept"/>
    <x v="0"/>
    <m/>
  </r>
  <r>
    <s v="SQ-UDCUK8E"/>
    <x v="5"/>
    <s v="Japan"/>
    <s v="RECRUIT HOLDINGS CO.,LTD.                                             "/>
    <s v="犬・猫個体情報管理サービスＲ＆Ｄ計画に関わるご支援"/>
    <x v="2"/>
    <x v="1"/>
    <m/>
    <m/>
    <x v="2"/>
    <x v="3"/>
    <d v="2017-05-15T00:00:00"/>
    <d v="2016-12-14T00:00:00"/>
    <x v="6"/>
    <d v="2017-05-15T00:00:00"/>
    <n v="76190"/>
    <n v="7.6189999999999994E-2"/>
    <n v="3"/>
    <d v="2017-05-18T00:00:00"/>
    <s v="Won"/>
    <x v="0"/>
    <s v="Cog Process Trnsfmtn"/>
    <s v="CPR: Blockchain Consulting"/>
    <s v="MULTIPLECLIENTREP"/>
    <m/>
    <x v="0"/>
    <m/>
  </r>
  <r>
    <s v="62-FW1ASHI"/>
    <x v="5"/>
    <s v="Japan"/>
    <s v="MITSUBISHI UFJ TRUST AND BANKING C"/>
    <s v="BlockChain_BluemixPOC"/>
    <x v="0"/>
    <x v="0"/>
    <s v="India"/>
    <s v="Place Holder, will get involved once it picks up traction"/>
    <x v="0"/>
    <x v="0"/>
    <d v="2017-12-15T00:00:00"/>
    <s v="02/08/2017 02:41am"/>
    <x v="1"/>
    <d v="2017-12-15T00:00:00"/>
    <n v="76190"/>
    <n v="7.6189999999999994E-2"/>
    <n v="12"/>
    <s v="02/19/2017 03:07am"/>
    <s v="NIR"/>
    <x v="3"/>
    <s v="Cloud Developer Service"/>
    <s v="Bluemix Public Subscription"/>
    <s v="Hideyuki (HIDEYUKI) Tanaka"/>
    <m/>
    <x v="0"/>
    <m/>
  </r>
  <r>
    <s v="FU-EZGPV46"/>
    <x v="5"/>
    <s v="Japan"/>
    <s v="JAPAN PALLET RENTAL CORPORATION"/>
    <s v="Blockchain PoC w/日用品業界 提案書作成支援"/>
    <x v="5"/>
    <x v="1"/>
    <m/>
    <m/>
    <x v="1"/>
    <x v="10"/>
    <d v="2017-08-30T00:00:00"/>
    <s v="06/06/2017 07:15am"/>
    <x v="2"/>
    <d v="2017-08-30T00:00:00"/>
    <n v="76190"/>
    <n v="7.6189999999999994E-2"/>
    <n v="1"/>
    <s v="07/06/2017 01:32am"/>
    <s v="NIR"/>
    <x v="0"/>
    <s v="Cognitive Process Transformation"/>
    <s v="CPR: Blockchain Consulting"/>
    <s v="Anna (ANNA) Maruyama"/>
    <s v="BLKHSBN:HW SP: Blockchain High Sec Bus Netwk Blmix, ZBLKPOC:HW SP: Blockchain Proof of Concept"/>
    <x v="0"/>
    <m/>
  </r>
  <r>
    <s v="FZ-XTVA9T6"/>
    <x v="3"/>
    <s v="Brazil"/>
    <s v="PRODUBAN SERVIÇOS DE INFORMÁTICA S/A."/>
    <s v="ML br000578D37D3 1. What is the client requirement? Produban needs to stay always one step ahead with technologies, so BLOCKCHAIN is in focus of financial market. 2. Why has the requirement arisen? Because another players in the"/>
    <x v="0"/>
    <x v="1"/>
    <m/>
    <m/>
    <x v="1"/>
    <x v="0"/>
    <d v="2017-08-25T00:00:00"/>
    <s v="06/19/2017 06:59am"/>
    <x v="1"/>
    <d v="2017-08-25T00:00:00"/>
    <n v="75948"/>
    <n v="7.5948000000000002E-2"/>
    <n v="12"/>
    <s v="07/24/2017 05:38pm"/>
    <s v="NIR"/>
    <x v="2"/>
    <s v="Infrastructure Services"/>
    <m/>
    <s v="Luis Fernando Salgado (LUIS FERNANDO) Andrade"/>
    <m/>
    <x v="0"/>
    <m/>
  </r>
  <r>
    <s v="I1-QQAFY2R"/>
    <x v="3"/>
    <s v="Brazil"/>
    <s v="LOUIS DREYFUS COMMODITIES BRASIL S.A."/>
    <s v="Blockchain - Comercio Exterior"/>
    <x v="2"/>
    <x v="1"/>
    <m/>
    <m/>
    <x v="1"/>
    <x v="3"/>
    <d v="2017-09-30T00:00:00"/>
    <s v="07/07/2017 09:48am"/>
    <x v="2"/>
    <d v="2017-09-30T00:00:00"/>
    <n v="75948"/>
    <n v="7.5948000000000002E-2"/>
    <n v="12"/>
    <s v="07/22/2017 11:48am"/>
    <s v="Stretch"/>
    <x v="5"/>
    <s v="Industry Platform"/>
    <s v="IBM Support for Hyperledger Fabric"/>
    <s v="Nilson De Souza (NILSON DE SOUZA) Nigro"/>
    <s v="ISA-999-NoSolutionSold"/>
    <x v="0"/>
    <m/>
  </r>
  <r>
    <s v="SR-6E89JL4"/>
    <x v="1"/>
    <s v="US Distribution"/>
    <s v="MCLANE CO INC"/>
    <s v="Blockchain Traceability Pilot"/>
    <x v="2"/>
    <x v="1"/>
    <m/>
    <m/>
    <x v="2"/>
    <x v="3"/>
    <d v="2017-06-09T00:00:00"/>
    <s v="03/13/2017 06:12pm"/>
    <x v="6"/>
    <d v="2017-09-01T00:00:00"/>
    <n v="75000"/>
    <n v="7.4999999999999997E-2"/>
    <n v="24"/>
    <s v="07/13/2017 01:32am"/>
    <s v="Won"/>
    <x v="3"/>
    <s v="Cloud Developer Service"/>
    <s v="Bluemix Public Subscription"/>
    <s v="WILLIAM C. (Bill) GILLISPIE"/>
    <s v="BLKHSBN:HW SP: Blockchain High Sec Bus Netwk Blmix"/>
    <x v="0"/>
    <m/>
  </r>
  <r>
    <s v="SR-6E89JL4"/>
    <x v="1"/>
    <s v="US Distribution"/>
    <s v="MCLANE CO INC"/>
    <s v="Blockchain Traceability Pilot"/>
    <x v="2"/>
    <x v="1"/>
    <m/>
    <m/>
    <x v="2"/>
    <x v="3"/>
    <d v="2017-06-09T00:00:00"/>
    <s v="03/13/2017 06:12pm"/>
    <x v="6"/>
    <d v="2017-09-01T00:00:00"/>
    <n v="75000"/>
    <n v="7.4999999999999997E-2"/>
    <n v="6"/>
    <s v="07/13/2017 01:32am"/>
    <s v="Won"/>
    <x v="0"/>
    <s v="Cognitive Process Transformation"/>
    <s v="CPR: Blockchain Consulting"/>
    <s v="WILLIAM C. (Bill) GILLISPIE"/>
    <s v="BLKHSBN:HW SP: Blockchain High Sec Bus Netwk Blmix"/>
    <x v="0"/>
    <m/>
  </r>
  <r>
    <s v="CF-GLY94IQ"/>
    <x v="2"/>
    <s v="ANZ"/>
    <s v="NZ POST CONTRACT LOGISTICS LTD"/>
    <s v="KiwiBank - Bluemix for Blockchain"/>
    <x v="0"/>
    <x v="1"/>
    <m/>
    <m/>
    <x v="0"/>
    <x v="0"/>
    <d v="2017-12-15T00:00:00"/>
    <s v="07/06/2017 08:51pm"/>
    <x v="1"/>
    <d v="2017-12-15T00:00:00"/>
    <n v="75000"/>
    <n v="7.4999999999999997E-2"/>
    <n v="12"/>
    <s v="07/13/2017 01:32am"/>
    <s v="NIR"/>
    <x v="3"/>
    <s v="Cloud Developer Service"/>
    <s v="Bluemix Public Subscription"/>
    <s v="TRUNG V. (Trung) LY"/>
    <m/>
    <x v="0"/>
    <m/>
  </r>
  <r>
    <s v="AM-58U06W2"/>
    <x v="1"/>
    <s v="Canada"/>
    <s v="TORONTO-DOMINION BANK, THE"/>
    <s v="Blockchain on High Speed Business Network (HSBN)"/>
    <x v="0"/>
    <x v="1"/>
    <m/>
    <m/>
    <x v="0"/>
    <x v="0"/>
    <d v="2017-10-20T00:00:00"/>
    <s v="05/26/2016 10:56am"/>
    <x v="0"/>
    <d v="2017-10-20T00:00:00"/>
    <n v="75000"/>
    <n v="7.4999999999999997E-2"/>
    <n v="1"/>
    <s v="03/07/2017 09:43pm"/>
    <s v="Stretch"/>
    <x v="3"/>
    <s v="Cloud Developer Service"/>
    <s v="Bluemix Public Subscription"/>
    <s v="Joe (Joe) Dibattista"/>
    <s v="ISA-999-NoSolutionSold"/>
    <x v="0"/>
    <m/>
  </r>
  <r>
    <s v="5R-TZHTO3E"/>
    <x v="1"/>
    <s v="US Distribution"/>
    <s v="NDO AMERICA, INC."/>
    <s v="Bluemix - Blockchain Garage"/>
    <x v="2"/>
    <x v="1"/>
    <m/>
    <m/>
    <x v="1"/>
    <x v="7"/>
    <d v="2017-09-22T00:00:00"/>
    <s v="11/30/2016 03:43pm"/>
    <x v="0"/>
    <d v="2017-09-22T00:00:00"/>
    <n v="75000"/>
    <n v="7.4999999999999997E-2"/>
    <n v="12"/>
    <s v="06/26/2017 05:12pm"/>
    <s v="Key stretch"/>
    <x v="3"/>
    <s v="Cloud Developer Service"/>
    <s v="Bluemix Public Subscription"/>
    <s v="MICHELLE (Michelle) MILLER"/>
    <s v="CLOUD1:All Cloud Sales other than to Cloud SPs"/>
    <x v="0"/>
    <m/>
  </r>
  <r>
    <s v="D0-OBGMBRA"/>
    <x v="0"/>
    <s v="France"/>
    <s v="CASINO SERVICES"/>
    <s v="# HC6 Bluemix Garage - Use case BlockChain"/>
    <x v="2"/>
    <x v="1"/>
    <m/>
    <m/>
    <x v="1"/>
    <x v="7"/>
    <d v="2017-09-30T00:00:00"/>
    <s v="06/26/2017 11:04am"/>
    <x v="6"/>
    <d v="2017-09-30T00:00:00"/>
    <n v="75000"/>
    <n v="7.4999999999999997E-2"/>
    <n v="12"/>
    <s v="07/27/2017 01:32am"/>
    <s v="Won"/>
    <x v="3"/>
    <s v="Cloud Developer Service"/>
    <s v="IBM Bluemix Garage - MVP"/>
    <s v="Philippe (PHILIPPE) Colleau"/>
    <s v="NONE:No code/solution involved"/>
    <x v="0"/>
    <m/>
  </r>
  <r>
    <s v="XQ-FQF4DQ0"/>
    <x v="1"/>
    <s v="US Industrial"/>
    <s v="HONEYWELL INTERNATIONAL INC."/>
    <s v="BLMX Garage for Blockchain at Honeywell Aerospace"/>
    <x v="1"/>
    <x v="1"/>
    <m/>
    <m/>
    <x v="1"/>
    <x v="5"/>
    <d v="2017-09-15T00:00:00"/>
    <s v="02/15/2017 02:33pm"/>
    <x v="1"/>
    <d v="2017-09-15T00:00:00"/>
    <n v="75000"/>
    <n v="7.4999999999999997E-2"/>
    <n v="3"/>
    <s v="02/16/2017 01:32am"/>
    <s v="NIR"/>
    <x v="3"/>
    <s v="Lab Services"/>
    <s v="Software Services - Bluemix Garage"/>
    <s v="William J. (William) Swope"/>
    <m/>
    <x v="0"/>
    <m/>
  </r>
  <r>
    <s v="20-5KYZ56Y"/>
    <x v="1"/>
    <s v="US Distribution"/>
    <s v="KIMBERLY-CLARK CORPORATION"/>
    <s v="BMX Expansion- Blockchain for trading partner visibility"/>
    <x v="2"/>
    <x v="1"/>
    <m/>
    <m/>
    <x v="1"/>
    <x v="3"/>
    <d v="2017-08-31T00:00:00"/>
    <s v="02/27/2017 01:21pm"/>
    <x v="1"/>
    <d v="2017-08-31T00:00:00"/>
    <n v="75000"/>
    <n v="7.4999999999999997E-2"/>
    <n v="12"/>
    <s v="03/02/2017 01:32am"/>
    <s v="Stretch"/>
    <x v="3"/>
    <s v="Cloud Developer Service"/>
    <m/>
    <s v="MICHELLE (Michelle) MILLER"/>
    <m/>
    <x v="0"/>
    <m/>
  </r>
  <r>
    <s v="H3-JIPVT6T"/>
    <x v="0"/>
    <s v="SPGI"/>
    <s v="REAL MADRID CLUB DE FUTBOL"/>
    <s v="Blockchain IOT Entradas Digitales Estadio"/>
    <x v="3"/>
    <x v="1"/>
    <m/>
    <m/>
    <x v="0"/>
    <x v="9"/>
    <d v="2017-11-30T00:00:00"/>
    <s v="05/19/2017 03:38am"/>
    <x v="2"/>
    <d v="2017-11-30T00:00:00"/>
    <n v="75000"/>
    <n v="7.4999999999999997E-2"/>
    <n v="12"/>
    <s v="08/03/2017 01:32am"/>
    <s v="Stretch"/>
    <x v="0"/>
    <s v="Cognitive Process Transformation"/>
    <s v="CBDS: Watson IoT - Connected Solutions"/>
    <s v="Jorge (JORGE) Thomas Rubio"/>
    <s v="ISA-TMECS26-BusProcOpt"/>
    <x v="0"/>
    <m/>
  </r>
  <r>
    <s v="73-JDG4JJK"/>
    <x v="2"/>
    <s v="ASEAN"/>
    <s v="BANK INDONESIA (HQ)"/>
    <s v="Request presentation IBM Blockchain |IBM Financial Services Innovation Forum | Thursday, 4 May 2017 |000021KE"/>
    <x v="0"/>
    <x v="1"/>
    <m/>
    <m/>
    <x v="1"/>
    <x v="0"/>
    <d v="2017-08-31T00:00:00"/>
    <s v="06/02/2017 03:54am"/>
    <x v="3"/>
    <d v="2017-08-31T00:00:00"/>
    <n v="75000"/>
    <n v="7.4999999999999997E-2"/>
    <n v="12"/>
    <s v="06/08/2017 01:32am"/>
    <s v="NIR"/>
    <x v="0"/>
    <s v="Cognitive Process Transformation"/>
    <s v="CPR: Blockchain Consulting"/>
    <s v="Joni (Joni) Joni"/>
    <s v="ISA-999-NoSolutionSold"/>
    <x v="0"/>
    <m/>
  </r>
  <r>
    <s v="H3-JIPVT6T"/>
    <x v="0"/>
    <s v="SPGI"/>
    <s v="REAL MADRID CLUB DE FUTBOL"/>
    <s v="Blockchain IOT Entradas Digitales Estadio"/>
    <x v="3"/>
    <x v="1"/>
    <m/>
    <m/>
    <x v="0"/>
    <x v="9"/>
    <d v="2017-11-30T00:00:00"/>
    <s v="05/19/2017 03:38am"/>
    <x v="2"/>
    <d v="2017-11-30T00:00:00"/>
    <n v="75000"/>
    <n v="7.4999999999999997E-2"/>
    <n v="4"/>
    <s v="08/03/2017 01:32am"/>
    <s v="Stretch"/>
    <x v="0"/>
    <s v="Cognitive Process Transformation"/>
    <s v="CPR: Blockchain Consulting"/>
    <s v="Jorge (JORGE) Thomas Rubio"/>
    <s v="ISA-TMECS26-BusProcOpt"/>
    <x v="0"/>
    <m/>
  </r>
  <r>
    <s v="Y1-XKNKHTU"/>
    <x v="1"/>
    <s v="US Distribution"/>
    <s v="VENETIAN CASINO RESORT"/>
    <s v="Bluemix (Blockchain)"/>
    <x v="2"/>
    <x v="1"/>
    <m/>
    <m/>
    <x v="1"/>
    <x v="7"/>
    <d v="2017-09-22T00:00:00"/>
    <s v="02/15/2017 11:37pm"/>
    <x v="2"/>
    <d v="2017-09-22T00:00:00"/>
    <n v="75000"/>
    <n v="7.4999999999999997E-2"/>
    <n v="12"/>
    <s v="05/02/2017 11:00am"/>
    <s v="Key stretch"/>
    <x v="2"/>
    <s v="Infrastructure Services"/>
    <s v="6950-16G GTS MHAS Split for Commerce Managed Hosted"/>
    <s v="NICOLE J. (Nicole) POOLE"/>
    <s v="CLOUD1:All Cloud Sales other than to Cloud SPs"/>
    <x v="0"/>
    <m/>
  </r>
  <r>
    <s v="4Z-B604M2I"/>
    <x v="1"/>
    <s v="US Public"/>
    <s v="STATE OF WISCONSIN"/>
    <s v="Blockchain"/>
    <x v="6"/>
    <x v="1"/>
    <m/>
    <m/>
    <x v="0"/>
    <x v="12"/>
    <d v="2017-12-21T00:00:00"/>
    <s v="02/27/2017 01:50pm"/>
    <x v="1"/>
    <d v="2017-12-21T00:00:00"/>
    <n v="75000"/>
    <n v="7.4999999999999997E-2"/>
    <n v="12"/>
    <s v="03/02/2017 01:33am"/>
    <s v="Stretch"/>
    <x v="2"/>
    <s v="Infrastructure Services"/>
    <s v="6950-16G GTS MHAS Split for Commerce Managed Hosted"/>
    <s v="Thomas A. (Thomas) Brennan"/>
    <m/>
    <x v="0"/>
    <m/>
  </r>
  <r>
    <s v="7P-DENPAR8"/>
    <x v="0"/>
    <s v="DACH"/>
    <s v="Gothaer Systems GmbH"/>
    <s v="Gothaer Systems - Blockchain/ Bluemix"/>
    <x v="0"/>
    <x v="1"/>
    <m/>
    <m/>
    <x v="0"/>
    <x v="6"/>
    <d v="2017-12-15T00:00:00"/>
    <s v="06/21/2017 10:51am"/>
    <x v="1"/>
    <d v="2017-12-15T00:00:00"/>
    <n v="75000"/>
    <n v="7.4999999999999997E-2"/>
    <n v="12"/>
    <s v="06/22/2017 01:32am"/>
    <s v="Stretch"/>
    <x v="5"/>
    <s v="Industry Platform"/>
    <m/>
    <s v="DATA WITHHELD"/>
    <s v="BLKHSBN:HW SP: Blockchain High Sec Bus Netwk Blmix"/>
    <x v="0"/>
    <m/>
  </r>
  <r>
    <s v="K8-5VN880S"/>
    <x v="0"/>
    <s v="UKI"/>
    <s v="BP OIL INTERNATIONAL LTD"/>
    <s v="Blockchain - re imagine business networks"/>
    <x v="1"/>
    <x v="1"/>
    <m/>
    <m/>
    <x v="0"/>
    <x v="4"/>
    <d v="2017-12-29T00:00:00"/>
    <s v="07/24/2017 04:44pm"/>
    <x v="1"/>
    <d v="2017-12-29T00:00:00"/>
    <n v="75000"/>
    <n v="7.4999999999999997E-2"/>
    <n v="12"/>
    <s v="07/27/2017 01:32am"/>
    <s v="Stretch"/>
    <x v="5"/>
    <s v="Industry Platform"/>
    <m/>
    <s v="Hattie (HATTIE) Lister"/>
    <s v="BLKHSBN:HW SP: Blockchain High Sec Bus Netwk Blmix"/>
    <x v="0"/>
    <m/>
  </r>
  <r>
    <s v="RQ-2O2XBFI"/>
    <x v="1"/>
    <s v="US Communica/CSI"/>
    <s v="BRIDGE SOLUTIONS GROUP CORP"/>
    <s v="Blockchain for Container Ship Tracking"/>
    <x v="5"/>
    <x v="1"/>
    <m/>
    <m/>
    <x v="1"/>
    <x v="10"/>
    <d v="2017-09-18T00:00:00"/>
    <s v="12/28/2016 05:20pm"/>
    <x v="1"/>
    <d v="2017-09-18T00:00:00"/>
    <n v="75000"/>
    <n v="7.4999999999999997E-2"/>
    <n v="1"/>
    <s v="01/22/2017 05:05am"/>
    <s v="NIR"/>
    <x v="5"/>
    <s v="Watson FSS Core"/>
    <m/>
    <s v="ROBERT M. (Robert) GAGLIANO"/>
    <m/>
    <x v="0"/>
    <m/>
  </r>
  <r>
    <s v="6U-D1LG03F"/>
    <x v="2"/>
    <s v="ANZ"/>
    <s v="AIRSERVICES AUSTRALIA"/>
    <s v="Blockchain SWIM PoC - placehold oppt"/>
    <x v="6"/>
    <x v="1"/>
    <m/>
    <m/>
    <x v="0"/>
    <x v="12"/>
    <d v="2017-12-22T00:00:00"/>
    <s v="03/06/2016 11:02pm"/>
    <x v="2"/>
    <d v="2017-12-22T00:00:00"/>
    <n v="74400"/>
    <n v="7.4399999999999994E-2"/>
    <n v="1"/>
    <s v="07/13/2017 01:32am"/>
    <s v="Stretch"/>
    <x v="3"/>
    <s v="Hybrid Integration"/>
    <s v="IBM Integration Bus (WebSphere Message Broker) Advanced"/>
    <s v="MATTHEW R. (Matthew) FINCH"/>
    <s v="NONE:No code/solution involved"/>
    <x v="0"/>
    <m/>
  </r>
  <r>
    <s v="RE-ISD30Y0"/>
    <x v="2"/>
    <s v="ANZ"/>
    <s v="DATA WITHHELD"/>
    <s v="DATA WITHHELD"/>
    <x v="1"/>
    <x v="1"/>
    <m/>
    <m/>
    <x v="0"/>
    <x v="2"/>
    <d v="2017-10-12T00:00:00"/>
    <s v="06/02/2017 07:31pm"/>
    <x v="2"/>
    <d v="2017-10-12T00:00:00"/>
    <n v="74400"/>
    <n v="7.4399999999999994E-2"/>
    <n v="12"/>
    <s v="07/06/2017 01:31am"/>
    <s v="Stretch"/>
    <x v="0"/>
    <s v="iX Growth Platform"/>
    <s v="DSI - DS: Digital Bus Strategy: Digital Reinvention"/>
    <s v="PHILLIP D. (Phillip) MCBRIDE"/>
    <s v="ISA-IPIS60AMME-AssetMgmtMetals"/>
    <x v="0"/>
    <m/>
  </r>
  <r>
    <s v="LD-DLYGDKI"/>
    <x v="1"/>
    <s v="US Finance Service"/>
    <s v="MONEYGRAM INTERNATIONAL, INC."/>
    <s v="Bluemix - Garage Output - Blockchain (Identity/KYC)"/>
    <x v="0"/>
    <x v="1"/>
    <m/>
    <m/>
    <x v="0"/>
    <x v="0"/>
    <d v="2017-12-15T00:00:00"/>
    <s v="03/04/2016 05:17pm"/>
    <x v="0"/>
    <d v="2017-12-15T00:00:00"/>
    <n v="72000"/>
    <n v="7.1999999999999995E-2"/>
    <n v="12"/>
    <s v="07/06/2017 01:32am"/>
    <s v="Stretch"/>
    <x v="3"/>
    <s v="Cloud Developer Service"/>
    <s v="Bluemix Public Subscription"/>
    <s v="Mitchell T. (Mitchell) Myers"/>
    <s v="ISA-999-NoSolutionSold"/>
    <x v="0"/>
    <m/>
  </r>
  <r>
    <s v="8Z-YUYNC16"/>
    <x v="3"/>
    <s v="Brazil"/>
    <s v="PETROLEO BRASILEIRO S A"/>
    <s v="BlockChain para Supply Chain / Field Services"/>
    <x v="1"/>
    <x v="1"/>
    <m/>
    <m/>
    <x v="1"/>
    <x v="4"/>
    <d v="2017-09-30T00:00:00"/>
    <s v="12/18/2016 06:50pm"/>
    <x v="2"/>
    <d v="2017-09-30T00:00:00"/>
    <n v="71931"/>
    <n v="7.1930999999999995E-2"/>
    <n v="12"/>
    <s v="06/20/2017 02:45pm"/>
    <s v="Stretch"/>
    <x v="2"/>
    <s v="Infrastructure Services"/>
    <s v="6941-98L IBM Cloud Managed Services (GTS BU shared)"/>
    <s v="LEANDRO (LEANDRO) DOS SANTOS PETRUCCI"/>
    <s v="BGMOBILE:Mobile Services GTS only"/>
    <x v="0"/>
    <m/>
  </r>
  <r>
    <s v="FI-1GJN554"/>
    <x v="2"/>
    <s v="ASEAN"/>
    <s v="THE BANK OF TOKYO-MITSUBISHI UFJ, LTD. SINGAPORE BRANCH"/>
    <s v="BTMU Blockchain POC Phase 3 IOT"/>
    <x v="0"/>
    <x v="0"/>
    <s v="India"/>
    <s v="Won and completed"/>
    <x v="3"/>
    <x v="0"/>
    <d v="2017-02-17T00:00:00"/>
    <s v="12/04/2015 12:16am"/>
    <x v="6"/>
    <d v="2017-02-17T00:00:00"/>
    <n v="70000"/>
    <n v="6.9999999999999993E-2"/>
    <n v="6"/>
    <s v="02/23/2017 01:32am"/>
    <s v="Won"/>
    <x v="0"/>
    <s v="Cloud Application Innovation"/>
    <s v="CAI Digital Operations - IoT"/>
    <s v="DAVID BOON WAH (David Boon Wah) LIM"/>
    <s v="ISA-BankFMFS03-BackOfficeOps"/>
    <x v="0"/>
    <m/>
  </r>
  <r>
    <s v="JE-6DIQRIZ"/>
    <x v="2"/>
    <s v="ISA"/>
    <s v="BAJAJ AUTO LIMITED"/>
    <s v="BlockChain Pilot on Cloud"/>
    <x v="4"/>
    <x v="0"/>
    <s v="India"/>
    <s v=" Leveraging Blockchain in the context of Goods &amp; Services Tax Compliance."/>
    <x v="0"/>
    <x v="1"/>
    <d v="2017-10-26T00:00:00"/>
    <s v="05/04/2017 05:04am"/>
    <x v="2"/>
    <d v="2017-10-26T00:00:00"/>
    <n v="70000"/>
    <n v="6.9999999999999993E-2"/>
    <n v="12"/>
    <s v="07/06/2017 01:32am"/>
    <s v="Stretch"/>
    <x v="3"/>
    <s v="Cloud Unit Services"/>
    <s v="6950-99D SoftLayer on Cloud BU paper (SL for IBM channels)"/>
    <s v="Pretty (Pretty) Prabhakaran"/>
    <s v="SOFTLAYR:Softlayer enabled Cloud opportunity"/>
    <x v="0"/>
    <m/>
  </r>
  <r>
    <s v="U3-GVZAPYJ"/>
    <x v="0"/>
    <s v="Nordic"/>
    <s v="BOLAGSVERKET"/>
    <s v="blockchain, bluemix &amp; api connect"/>
    <x v="6"/>
    <x v="1"/>
    <m/>
    <m/>
    <x v="1"/>
    <x v="12"/>
    <d v="2017-08-24T00:00:00"/>
    <s v="04/03/2017 04:35am"/>
    <x v="2"/>
    <d v="2017-08-24T00:00:00"/>
    <n v="70000"/>
    <n v="6.9999999999999993E-2"/>
    <n v="1"/>
    <s v="04/20/2017 01:32am"/>
    <s v="NIR"/>
    <x v="3"/>
    <s v="Hybrid Integration"/>
    <s v="API Connect"/>
    <s v="Fredrik (FREDRIK) Holmgren"/>
    <s v="ISA-999-NoSolutionSold"/>
    <x v="0"/>
    <m/>
  </r>
  <r>
    <s v="U3-GVZAPYJ"/>
    <x v="0"/>
    <s v="Nordic"/>
    <s v="BOLAGSVERKET"/>
    <s v="blockchain, bluemix &amp; api connect"/>
    <x v="6"/>
    <x v="1"/>
    <m/>
    <m/>
    <x v="1"/>
    <x v="12"/>
    <d v="2017-08-24T00:00:00"/>
    <s v="04/03/2017 04:35am"/>
    <x v="2"/>
    <d v="2017-08-24T00:00:00"/>
    <n v="70000"/>
    <n v="6.9999999999999993E-2"/>
    <n v="12"/>
    <s v="04/20/2017 01:32am"/>
    <s v="NIR"/>
    <x v="3"/>
    <s v="Cloud Developer Service"/>
    <s v="Bluemix Public Subscription"/>
    <s v="Fredrik (FREDRIK) Holmgren"/>
    <s v="ISA-999-NoSolutionSold"/>
    <x v="0"/>
    <m/>
  </r>
  <r>
    <s v="0D-YM2W5KL"/>
    <x v="3"/>
    <s v="SSA"/>
    <s v="BANCO DE CREDITO DEL PERU"/>
    <s v="Proyecto Blockchain"/>
    <x v="0"/>
    <x v="1"/>
    <m/>
    <m/>
    <x v="1"/>
    <x v="0"/>
    <d v="2017-09-29T00:00:00"/>
    <s v="05/06/2016 11:35am"/>
    <x v="2"/>
    <d v="2017-09-30T00:00:00"/>
    <n v="70000"/>
    <n v="6.9999999999999993E-2"/>
    <n v="1"/>
    <s v="05/04/2017 01:31am"/>
    <s v="Stretch"/>
    <x v="3"/>
    <s v="Cloud Developer Service"/>
    <s v="Bluemix Public Subscription"/>
    <s v="Carlos Paul (CARLOS PAUL) Bittrich Ramirez"/>
    <s v="BLKHSBN:HW SP: Blockchain High Sec Bus Netwk Blmix"/>
    <x v="0"/>
    <m/>
  </r>
  <r>
    <s v="WH-40ENWMR"/>
    <x v="3"/>
    <s v="SSA"/>
    <s v="Ubiquo Telemedicina S A S"/>
    <s v="CLOBLO CALL- Proyecto de interoperabilidad para empresas de sector salud - BLOCKCHAIN"/>
    <x v="6"/>
    <x v="1"/>
    <m/>
    <m/>
    <x v="1"/>
    <x v="11"/>
    <d v="2017-08-25T00:00:00"/>
    <s v="03/27/2017 06:58pm"/>
    <x v="2"/>
    <d v="2017-08-25T00:00:00"/>
    <n v="70000"/>
    <n v="6.9999999999999993E-2"/>
    <n v="12"/>
    <s v="07/20/2017 01:32am"/>
    <s v="Stretch"/>
    <x v="3"/>
    <s v="Cloud Developer Service"/>
    <s v="Bluemix Public Subscription"/>
    <s v="Colombia (Colombia) LEADMGMT-CO"/>
    <s v="CLOUD1:All Cloud Sales other than to Cloud SPs"/>
    <x v="0"/>
    <m/>
  </r>
  <r>
    <s v="2T-4DDPAUF"/>
    <x v="3"/>
    <s v="SSA"/>
    <s v="BANCO DE GALICIA Y BUENOS AIRES"/>
    <s v="Proyecto blockchain"/>
    <x v="0"/>
    <x v="1"/>
    <m/>
    <m/>
    <x v="1"/>
    <x v="0"/>
    <d v="2017-09-29T00:00:00"/>
    <s v="04/25/2017 09:59pm"/>
    <x v="2"/>
    <d v="2017-09-29T00:00:00"/>
    <n v="70000"/>
    <n v="6.9999999999999993E-2"/>
    <n v="12"/>
    <s v="07/20/2017 01:32am"/>
    <s v="Key stretch"/>
    <x v="3"/>
    <s v="Cloud Developer Service"/>
    <s v="IBM Bluemix Garage - Architecture"/>
    <s v="Martin Federico (MARTIN FEDERICO) Lanari"/>
    <s v="ISA-BankFS08-Blockchain"/>
    <x v="0"/>
    <m/>
  </r>
  <r>
    <s v="J4-HF54I1B"/>
    <x v="2"/>
    <s v="ASEAN"/>
    <s v="SANSIRI PUBLIC COMPANY LIMITED"/>
    <s v="Blockchain for real estate"/>
    <x v="1"/>
    <x v="1"/>
    <m/>
    <m/>
    <x v="0"/>
    <x v="2"/>
    <d v="2017-11-15T00:00:00"/>
    <s v="06/28/2017 11:50pm"/>
    <x v="1"/>
    <d v="2017-11-15T00:00:00"/>
    <n v="70000"/>
    <n v="6.9999999999999993E-2"/>
    <n v="12"/>
    <s v="07/20/2017 01:32am"/>
    <s v="NIR"/>
    <x v="3"/>
    <s v="Cloud Developer Service"/>
    <s v="IBM Bluemix Garage - MVP"/>
    <s v="PATCHAREE (Patcharee) NUTTHESRI"/>
    <s v="CLOUD1:All Cloud Sales other than to Cloud SPs"/>
    <x v="0"/>
    <m/>
  </r>
  <r>
    <s v="DY-1L4C5EL"/>
    <x v="3"/>
    <s v="SSA"/>
    <s v="SUPERINTENDENCIA NACIONAL DE ADMINISTRACION TRIBUTARIA"/>
    <s v="Prototipo Blockchain"/>
    <x v="6"/>
    <x v="1"/>
    <m/>
    <m/>
    <x v="1"/>
    <x v="12"/>
    <d v="2017-09-30T00:00:00"/>
    <s v="12/12/2016 09:23am"/>
    <x v="2"/>
    <d v="2017-09-30T00:00:00"/>
    <n v="70000"/>
    <n v="6.9999999999999993E-2"/>
    <n v="12"/>
    <s v="06/20/2017 12:49pm"/>
    <s v="Stretch"/>
    <x v="3"/>
    <s v="Lab Services"/>
    <s v="Software Services - Bluemix Garage"/>
    <s v="Carlos Paul (CARLOS PAUL) Bittrich Ramirez"/>
    <s v="NONE:No code/solution involved"/>
    <x v="0"/>
    <m/>
  </r>
  <r>
    <s v="U3-GVZAPYJ"/>
    <x v="0"/>
    <s v="Nordic"/>
    <s v="BOLAGSVERKET"/>
    <s v="blockchain, bluemix &amp; api connect"/>
    <x v="6"/>
    <x v="1"/>
    <m/>
    <m/>
    <x v="1"/>
    <x v="12"/>
    <d v="2017-08-24T00:00:00"/>
    <s v="04/03/2017 04:35am"/>
    <x v="2"/>
    <d v="2017-08-24T00:00:00"/>
    <n v="70000"/>
    <n v="6.9999999999999993E-2"/>
    <n v="12"/>
    <s v="06/26/2017 09:27am"/>
    <s v="NIR"/>
    <x v="0"/>
    <s v="Cognitive Process Transformation"/>
    <s v="CPR: Blockchain Consulting"/>
    <s v="Fredrik (FREDRIK) Holmgren"/>
    <s v="ISA-999-NoSolutionSold"/>
    <x v="0"/>
    <m/>
  </r>
  <r>
    <s v="2Q-5FMJVA8"/>
    <x v="3"/>
    <s v="SSA"/>
    <s v="UNIVERSIDAD JAVERIANA"/>
    <s v="Proyecto Blockchain"/>
    <x v="6"/>
    <x v="1"/>
    <m/>
    <m/>
    <x v="0"/>
    <x v="12"/>
    <d v="2017-12-30T00:00:00"/>
    <s v="07/24/2017 07:38pm"/>
    <x v="2"/>
    <d v="2017-12-30T00:00:00"/>
    <n v="70000"/>
    <n v="6.9999999999999993E-2"/>
    <n v="12"/>
    <s v="08/03/2017 01:33am"/>
    <s v="Stretch"/>
    <x v="5"/>
    <s v="Industry Platform"/>
    <s v="Do Not Use - GPP HSBS"/>
    <s v="SANDRA CATALINA (SANDRA CATALINA) GOMEZ VELANDIA"/>
    <s v="NONE:No code/solution involved"/>
    <x v="0"/>
    <m/>
  </r>
  <r>
    <s v="3D-QB0CQEU"/>
    <x v="0"/>
    <s v="France"/>
    <s v="BNP PARIBAS PERSONAL FINANCE"/>
    <s v="Conv PF : accompagnement DF Blockchain"/>
    <x v="0"/>
    <x v="1"/>
    <m/>
    <m/>
    <x v="1"/>
    <x v="0"/>
    <d v="2017-08-31T00:00:00"/>
    <s v="06/02/2017 04:42am"/>
    <x v="0"/>
    <d v="2017-08-31T00:00:00"/>
    <n v="69000"/>
    <n v="6.8999999999999992E-2"/>
    <n v="3"/>
    <s v="07/11/2017 08:38am"/>
    <s v="NIR"/>
    <x v="0"/>
    <s v="Cloud Application Innovation"/>
    <s v="CAI AMS Staff Augmentation"/>
    <s v="Tonio (TONIO) Povoa"/>
    <s v="EMBMOBLE:GBS Embedded Mobile"/>
    <x v="0"/>
    <m/>
  </r>
  <r>
    <s v="HZ-2QEAVSV"/>
    <x v="0"/>
    <s v="BeNeLux"/>
    <s v="JANSSEN PHARMACEUTICA NV"/>
    <s v="Janssen Blockchain Initiative: consulting on business case and technical approach_x000a_(contact: Bert Torfs)"/>
    <x v="6"/>
    <x v="1"/>
    <m/>
    <m/>
    <x v="1"/>
    <x v="11"/>
    <d v="2017-08-31T00:00:00"/>
    <s v="04/06/2017 09:09am"/>
    <x v="0"/>
    <d v="2017-08-31T00:00:00"/>
    <n v="69000"/>
    <n v="6.8999999999999992E-2"/>
    <n v="3"/>
    <s v="07/20/2017 01:32am"/>
    <s v="Stretch"/>
    <x v="0"/>
    <s v="Cognitive Process Transformation"/>
    <s v="CPR: Blockchain Consulting"/>
    <s v="Mike (MIKE) Deschildre"/>
    <s v="ZBLKPOC:HW SP: Blockchain Proof of Concept"/>
    <x v="0"/>
    <m/>
  </r>
  <r>
    <s v="G6-SK21MHZ"/>
    <x v="3"/>
    <s v="SSA"/>
    <s v="BANCO DEL PACIFICO S.A."/>
    <s v="Blockchain Opp - Smart Contract"/>
    <x v="0"/>
    <x v="1"/>
    <m/>
    <m/>
    <x v="0"/>
    <x v="0"/>
    <d v="2017-12-18T00:00:00"/>
    <s v="04/28/2017 02:00pm"/>
    <x v="1"/>
    <d v="2017-12-18T00:00:00"/>
    <n v="68400"/>
    <n v="6.8400000000000002E-2"/>
    <n v="12"/>
    <s v="07/13/2017 01:32am"/>
    <s v="Stretch"/>
    <x v="8"/>
    <s v="Watson Platform"/>
    <s v="Watson: Developer Cloud"/>
    <s v="Isvel (Isvel) Lopez"/>
    <s v="ISA-999-NoSolutionSold"/>
    <x v="0"/>
    <m/>
  </r>
  <r>
    <s v="1C-53TV4OE"/>
    <x v="2"/>
    <s v="ISA"/>
    <s v="THE KARUR VYSYA BANK LIMITED"/>
    <s v="Blockchain for SME"/>
    <x v="4"/>
    <x v="1"/>
    <m/>
    <m/>
    <x v="1"/>
    <x v="0"/>
    <d v="2017-08-31T00:00:00"/>
    <s v="02/15/2017 10:58am"/>
    <x v="1"/>
    <d v="2017-08-31T00:00:00"/>
    <n v="67000"/>
    <n v="6.699999999999999E-2"/>
    <n v="12"/>
    <s v="05/26/2017 03:49am"/>
    <s v="NIR"/>
    <x v="3"/>
    <s v="Cloud Developer Service"/>
    <s v="Bluemix Public Subscription"/>
    <s v="Vasanth R. (Vasanth) Venkatachalam"/>
    <s v="ZBLKPOC:HW SP: Blockchain Proof of Concept"/>
    <x v="0"/>
    <m/>
  </r>
  <r>
    <s v="VR-PNRPVUC"/>
    <x v="1"/>
    <s v="Canada"/>
    <s v="ATB FINANCIAL"/>
    <s v="Blockchain Proof of Concept"/>
    <x v="0"/>
    <x v="1"/>
    <m/>
    <m/>
    <x v="2"/>
    <x v="0"/>
    <d v="2017-04-17T00:00:00"/>
    <s v="04/06/2016 10:10am"/>
    <x v="6"/>
    <d v="2017-04-17T00:00:00"/>
    <n v="66667"/>
    <n v="6.666699999999999E-2"/>
    <n v="2"/>
    <s v="05/04/2017 01:32am"/>
    <s v="Won"/>
    <x v="0"/>
    <s v="Cognitive Process Transformation"/>
    <s v="CPR: Blockchain Consulting"/>
    <s v="Matthew (MATTHEW) Angelstad"/>
    <s v="EMBCLOUD:GBS Embedded Cloud, IGSPN:Procurement NONE - No 3rd Party Supplier, ISA-BankFMFS03PAY-Payments, VDPCnfm:Value Driven Proposal Confirm"/>
    <x v="0"/>
    <m/>
  </r>
  <r>
    <s v="DK-5N1NKXS"/>
    <x v="2"/>
    <s v="ISA"/>
    <s v="AXIS BANK LIMITED"/>
    <s v="Block chain Proof of concept"/>
    <x v="4"/>
    <x v="0"/>
    <s v="India"/>
    <s v="Involved in discussions and workshops to finalize the use case. Potential to start in late Q2"/>
    <x v="0"/>
    <x v="0"/>
    <d v="2017-11-24T00:00:00"/>
    <s v="12/12/2016 04:10am"/>
    <x v="2"/>
    <d v="2017-11-24T00:00:00"/>
    <n v="66667"/>
    <n v="6.666699999999999E-2"/>
    <n v="1"/>
    <s v="08/03/2017 01:33am"/>
    <s v="Stretch"/>
    <x v="0"/>
    <s v="Cognitive Process Transformation"/>
    <s v="CBDS: Watson IoT - Emerging Technologies"/>
    <s v="BHAVESH K. (BHAVESH) JATANIA"/>
    <s v="ISA-BankFMFS03-BackOfficeOps"/>
    <x v="0"/>
    <m/>
  </r>
  <r>
    <s v="YU-9X3XFM6"/>
    <x v="1"/>
    <s v="Canada"/>
    <s v="ATB FINANCIAL"/>
    <s v="ATB Blockchain project"/>
    <x v="0"/>
    <x v="1"/>
    <m/>
    <m/>
    <x v="0"/>
    <x v="0"/>
    <d v="2017-10-31T00:00:00"/>
    <s v="06/12/2017 12:22am"/>
    <x v="1"/>
    <d v="2017-10-31T00:00:00"/>
    <n v="66667"/>
    <n v="6.666699999999999E-2"/>
    <n v="12"/>
    <s v="06/15/2017 01:32am"/>
    <s v="Stretch"/>
    <x v="0"/>
    <s v="Cognitive Process Transformation"/>
    <s v="CPR: Blockchain Consulting"/>
    <s v="Joseph (JOSEPH) Kim"/>
    <m/>
    <x v="0"/>
    <m/>
  </r>
  <r>
    <s v="U9-U5E061Z"/>
    <x v="1"/>
    <s v="Canada"/>
    <s v="ENTERTAINMENT ONE GP LIMITED"/>
    <s v="Blockchain POC"/>
    <x v="2"/>
    <x v="1"/>
    <m/>
    <m/>
    <x v="1"/>
    <x v="3"/>
    <d v="2017-09-22T00:00:00"/>
    <s v="07/10/2017 12:40pm"/>
    <x v="1"/>
    <d v="2017-09-22T00:00:00"/>
    <n v="66667"/>
    <n v="6.666699999999999E-2"/>
    <n v="12"/>
    <s v="07/13/2017 01:32am"/>
    <s v="Stretch"/>
    <x v="5"/>
    <s v="Industry Platform"/>
    <m/>
    <s v="Michael (MICHAEL) Comisso"/>
    <m/>
    <x v="0"/>
    <m/>
  </r>
  <r>
    <s v="5M-2XLURCI"/>
    <x v="1"/>
    <s v="US Finance Service"/>
    <s v="GENERAL CASUALTY INSURANCE COMPANY"/>
    <s v="Blockchain, HSBN"/>
    <x v="0"/>
    <x v="1"/>
    <m/>
    <m/>
    <x v="0"/>
    <x v="6"/>
    <d v="2017-12-31T00:00:00"/>
    <s v="05/15/2017 12:38pm"/>
    <x v="4"/>
    <d v="2018-01-01T00:00:00"/>
    <n v="65000"/>
    <n v="6.5000000000000002E-2"/>
    <n v="12"/>
    <s v="05/18/2017 01:32am"/>
    <s v="NIR"/>
    <x v="5"/>
    <s v="Industry Platform"/>
    <m/>
    <s v="MANUEL (Manuel) JAEN"/>
    <m/>
    <x v="0"/>
    <m/>
  </r>
  <r>
    <s v="0S-A2JTZ3L"/>
    <x v="6"/>
    <s v="GCG"/>
    <s v="GRE TAI SECURITIES MARKET"/>
    <s v="blockchain POC"/>
    <x v="0"/>
    <x v="1"/>
    <m/>
    <m/>
    <x v="1"/>
    <x v="0"/>
    <d v="2017-09-30T00:00:00"/>
    <s v="06/01/2017 10:03pm"/>
    <x v="1"/>
    <d v="2017-09-30T00:00:00"/>
    <n v="64920"/>
    <n v="6.4919999999999992E-2"/>
    <n v="6"/>
    <s v="06/08/2017 01:31am"/>
    <s v="Key stretch"/>
    <x v="0"/>
    <s v="Cognitive Process Transformation"/>
    <s v="CPR: Blockchain Consulting"/>
    <s v="Matt (Matt) Yang"/>
    <s v="ISA-BankFS08-Blockchain"/>
    <x v="0"/>
    <m/>
  </r>
  <r>
    <s v="YJ-7B62IX5"/>
    <x v="6"/>
    <s v="GCG"/>
    <s v="CATHAY LIFE INSURANCE CO., LTD."/>
    <s v="CXL-Blockchain PCR"/>
    <x v="0"/>
    <x v="1"/>
    <m/>
    <m/>
    <x v="0"/>
    <x v="6"/>
    <d v="2017-11-30T00:00:00"/>
    <s v="07/11/2017 05:37am"/>
    <x v="2"/>
    <d v="2017-11-30T00:00:00"/>
    <n v="64920"/>
    <n v="6.4919999999999992E-2"/>
    <n v="3"/>
    <s v="07/13/2017 01:32am"/>
    <s v="NIR"/>
    <x v="0"/>
    <s v="Cognitive Process Transformation"/>
    <s v="CPR: Blockchain Consulting"/>
    <s v="VIRL (VIRL) CHANG"/>
    <s v="ISA-BankFS08-Blockchain"/>
    <x v="0"/>
    <m/>
  </r>
  <r>
    <s v="VU-JK9O1ZN"/>
    <x v="1"/>
    <s v="US Finance Service"/>
    <s v="THE NORTHERN TRUST COMPANY                                            "/>
    <s v="Blockchain PE MVP - Prod Deployment Support"/>
    <x v="0"/>
    <x v="0"/>
    <s v="Gronigen"/>
    <s v="Won Deal ,Groningen involved , need further details :"/>
    <x v="3"/>
    <x v="0"/>
    <d v="2017-02-03T00:00:00"/>
    <d v="2017-01-16T00:00:00"/>
    <x v="6"/>
    <d v="2017-02-03T00:00:00"/>
    <n v="62020"/>
    <n v="6.2019999999999999E-2"/>
    <n v="12"/>
    <d v="2017-02-03T00:00:00"/>
    <s v="Won"/>
    <x v="0"/>
    <s v="Cog Process Trnsfmtn"/>
    <s v="CPR: Blockchain Consulting"/>
    <s v="Jordan, Heather E (Heather E.)"/>
    <s v="NONE"/>
    <x v="0"/>
    <m/>
  </r>
  <r>
    <s v="8N-4X0MWY0"/>
    <x v="0"/>
    <s v="Nordic"/>
    <s v="MILJOSTYRELSEN"/>
    <s v="Design thinking Workshop - Machine Learning strategi, BlueMix, Blockchain"/>
    <x v="6"/>
    <x v="1"/>
    <m/>
    <m/>
    <x v="2"/>
    <x v="12"/>
    <d v="2017-06-30T00:00:00"/>
    <s v="03/13/2017 05:51am"/>
    <x v="7"/>
    <d v="2017-06-30T00:00:00"/>
    <n v="62000"/>
    <n v="6.2E-2"/>
    <n v="12"/>
    <s v="07/06/2017 01:32am"/>
    <s v="Won"/>
    <x v="3"/>
    <s v="Cloud Developer Service"/>
    <s v="IBM Bluemix Garage - Design Thinking"/>
    <s v="Khuram (Khuram) Hayat"/>
    <s v="IGSPU:Procurement Support - Unknown at this Time"/>
    <x v="0"/>
    <m/>
  </r>
  <r>
    <s v="1E-HRQS60Q"/>
    <x v="0"/>
    <s v="BeNeLux"/>
    <s v="Brainnet B.V.                                                         "/>
    <s v="TenneT Dig.Transformation consultancy-GE"/>
    <x v="3"/>
    <x v="1"/>
    <m/>
    <m/>
    <x v="2"/>
    <x v="8"/>
    <d v="2017-05-31T00:00:00"/>
    <d v="2017-03-15T00:00:00"/>
    <x v="6"/>
    <d v="2017-05-31T00:00:00"/>
    <n v="62000"/>
    <n v="6.2E-2"/>
    <n v="9"/>
    <d v="2017-06-01T00:00:00"/>
    <s v="Won"/>
    <x v="0"/>
    <s v="Cog Process Trnsfmtn"/>
    <s v="CPR: Blockchain Consulting"/>
    <s v="Boon, J M (Hanny)"/>
    <m/>
    <x v="0"/>
    <m/>
  </r>
  <r>
    <s v="II-X5GYV77"/>
    <x v="0"/>
    <s v="BeNeLux"/>
    <s v="Brainnet B.V.                                                         "/>
    <s v="TenneT Dig.Transformation consultancy-RV"/>
    <x v="3"/>
    <x v="1"/>
    <m/>
    <m/>
    <x v="2"/>
    <x v="8"/>
    <d v="2017-05-24T00:00:00"/>
    <d v="2017-03-15T00:00:00"/>
    <x v="6"/>
    <d v="2017-05-24T00:00:00"/>
    <n v="62000"/>
    <n v="6.2E-2"/>
    <n v="9"/>
    <d v="2017-06-30T00:00:00"/>
    <s v="Won"/>
    <x v="0"/>
    <s v="Cog Process Trnsfmtn"/>
    <s v="CPR: Blockchain Consulting"/>
    <s v="Boon, J M (Hanny)"/>
    <m/>
    <x v="0"/>
    <m/>
  </r>
  <r>
    <s v="PY-ZAFQ85M"/>
    <x v="0"/>
    <s v="UKI"/>
    <s v="Everledger Limited"/>
    <s v="Scaling Blockchain Environment Project. Possible SAN health check and storage opp to follow."/>
    <x v="0"/>
    <x v="1"/>
    <m/>
    <m/>
    <x v="1"/>
    <x v="0"/>
    <d v="2017-09-30T00:00:00"/>
    <s v="02/14/2017 11:12am"/>
    <x v="4"/>
    <d v="2017-09-30T00:00:00"/>
    <n v="62000"/>
    <n v="6.2E-2"/>
    <n v="1"/>
    <s v="02/16/2017 01:31am"/>
    <s v="NIR"/>
    <x v="4"/>
    <s v="Storage"/>
    <s v="Flash Systems - A9000"/>
    <s v="William Benjamin (WILLIAM) Glendon"/>
    <s v="CLOUD1:All Cloud Sales other than to Cloud SPs"/>
    <x v="0"/>
    <m/>
  </r>
  <r>
    <s v="BL-3V6DL4Q"/>
    <x v="2"/>
    <s v="ANZ"/>
    <s v="SOUTH AUSTRALIAN TOURISM COMMISSION"/>
    <s v="The Weather Data - Blockchain"/>
    <x v="6"/>
    <x v="1"/>
    <m/>
    <m/>
    <x v="0"/>
    <x v="12"/>
    <d v="2017-10-20T00:00:00"/>
    <s v="05/17/2017 01:18am"/>
    <x v="1"/>
    <d v="2017-10-20T00:00:00"/>
    <n v="62000"/>
    <n v="6.2E-2"/>
    <n v="12"/>
    <s v="07/19/2017 01:45am"/>
    <s v="NIR"/>
    <x v="1"/>
    <s v="Connected Operations"/>
    <s v="IBM Maximo Asset Health Insights (SaaS)"/>
    <s v="Jonathan (Jonathan) Ortiz"/>
    <m/>
    <x v="0"/>
    <m/>
  </r>
  <r>
    <s v="QG-4NCVTJS"/>
    <x v="5"/>
    <s v="Japan"/>
    <s v="BANK OF IWATE, LTD., THE"/>
    <s v="Block Chain Step2"/>
    <x v="0"/>
    <x v="1"/>
    <m/>
    <m/>
    <x v="3"/>
    <x v="0"/>
    <d v="2017-01-31T00:00:00"/>
    <s v="12/13/2016 12:12am"/>
    <x v="6"/>
    <d v="2017-02-01T00:00:00"/>
    <n v="61905"/>
    <n v="6.1904999999999995E-2"/>
    <n v="2"/>
    <s v="02/19/2017 03:02am"/>
    <s v="Won"/>
    <x v="3"/>
    <s v="Cloud Unit Services"/>
    <s v="6950-95N IBM Cloud Advisory Services (Cloud BU)"/>
    <s v="Akio (AKIO) Koike"/>
    <s v="ASASERVC:Cloud Business Solution (CBS), ISA-BankFMFS03PAY-Payments"/>
    <x v="0"/>
    <m/>
  </r>
  <r>
    <s v="A0-H1KGZZB"/>
    <x v="2"/>
    <s v="ANZ"/>
    <s v="AUSTRALIAN TAXATION OFFICE"/>
    <s v="Blockchain POC"/>
    <x v="6"/>
    <x v="1"/>
    <m/>
    <m/>
    <x v="0"/>
    <x v="12"/>
    <d v="2017-10-13T00:00:00"/>
    <s v="02/02/2017 02:06am"/>
    <x v="0"/>
    <d v="2017-10-13T00:00:00"/>
    <n v="61380"/>
    <n v="6.1379999999999997E-2"/>
    <n v="12"/>
    <s v="07/20/2017 01:32am"/>
    <s v="Stretch"/>
    <x v="0"/>
    <s v="Cloud Application Innovation"/>
    <s v="CAI Big Data Srvs Blockchain on Big Data"/>
    <s v="KYLIE M. (Kylie) SKEAHAN"/>
    <s v="ISA-GovtPG73-Tax/RevMgmt"/>
    <x v="0"/>
    <m/>
  </r>
  <r>
    <s v="QC-S3H1M9R"/>
    <x v="3"/>
    <s v="Brazil"/>
    <s v="MULTIPLUS S/A."/>
    <s v="Blockchain"/>
    <x v="2"/>
    <x v="1"/>
    <m/>
    <m/>
    <x v="1"/>
    <x v="7"/>
    <d v="2017-09-04T00:00:00"/>
    <s v="06/06/2017 10:26pm"/>
    <x v="2"/>
    <d v="2017-09-04T00:00:00"/>
    <n v="60759"/>
    <n v="6.0759000000000001E-2"/>
    <n v="12"/>
    <s v="07/17/2017 12:58pm"/>
    <s v="Stretch"/>
    <x v="3"/>
    <s v="Cloud Developer Service"/>
    <s v="IBM Bluemix Garage - MVP"/>
    <s v="Camila Oliveira (CAMILA) Nacarato"/>
    <s v="ISA-T&amp;TDS27-OpsPlan&amp;Opt"/>
    <x v="0"/>
    <m/>
  </r>
  <r>
    <s v="HS-BAK03UP"/>
    <x v="3"/>
    <s v="Brazil"/>
    <s v="VALE S.A."/>
    <s v="Blockchain - Mine to Ship"/>
    <x v="1"/>
    <x v="1"/>
    <m/>
    <m/>
    <x v="0"/>
    <x v="2"/>
    <d v="2017-12-22T00:00:00"/>
    <s v="06/27/2017 04:18pm"/>
    <x v="1"/>
    <d v="2017-12-22T00:00:00"/>
    <n v="60759"/>
    <n v="6.0759000000000001E-2"/>
    <n v="12"/>
    <s v="06/29/2017 01:32am"/>
    <s v="Stretch"/>
    <x v="5"/>
    <s v="Industry Platform"/>
    <m/>
    <s v="LUIZ FILIPE (LUIZ FILIPE) PERUSIN TEIXEIRA"/>
    <m/>
    <x v="0"/>
    <m/>
  </r>
  <r>
    <s v="0K-YJRSVYR"/>
    <x v="3"/>
    <s v="Brazil"/>
    <s v="BANCO BRADESCO S/A"/>
    <s v="Blockchain Débito Recorrente Expand"/>
    <x v="0"/>
    <x v="1"/>
    <m/>
    <m/>
    <x v="0"/>
    <x v="0"/>
    <d v="2017-12-29T00:00:00"/>
    <s v="06/16/2017 01:44pm"/>
    <x v="1"/>
    <d v="2017-12-29T00:00:00"/>
    <n v="60758"/>
    <n v="6.0758E-2"/>
    <n v="12"/>
    <s v="06/22/2017 01:31am"/>
    <s v="NIR"/>
    <x v="3"/>
    <s v="Cloud Developer Service"/>
    <m/>
    <s v="Felipe (Felipe) Rossi Machado"/>
    <m/>
    <x v="0"/>
    <m/>
  </r>
  <r>
    <s v="HJ-12NW3EA"/>
    <x v="3"/>
    <s v="Brazil"/>
    <s v="BANCO BRADESCO S/A"/>
    <s v="Blockchain BTB Multibandeiras Expand"/>
    <x v="0"/>
    <x v="1"/>
    <m/>
    <m/>
    <x v="0"/>
    <x v="0"/>
    <d v="2017-12-29T00:00:00"/>
    <s v="06/16/2017 01:41pm"/>
    <x v="1"/>
    <d v="2017-12-29T00:00:00"/>
    <n v="60758"/>
    <n v="6.0758E-2"/>
    <n v="12"/>
    <s v="06/22/2017 01:32am"/>
    <s v="NIR"/>
    <x v="3"/>
    <s v="Cloud Developer Service"/>
    <m/>
    <s v="Felipe (Felipe) Rossi Machado"/>
    <m/>
    <x v="0"/>
    <m/>
  </r>
  <r>
    <s v="RJ-XE0LJ2E"/>
    <x v="3"/>
    <s v="Brazil"/>
    <s v="GERDAU AÇOS LONGOS S/A."/>
    <s v="ML br000523D19C2 - Blockchain"/>
    <x v="1"/>
    <x v="1"/>
    <m/>
    <m/>
    <x v="0"/>
    <x v="2"/>
    <d v="2017-10-06T00:00:00"/>
    <s v="05/30/2017 08:15am"/>
    <x v="1"/>
    <d v="2017-10-06T00:00:00"/>
    <n v="60758"/>
    <n v="6.0758E-2"/>
    <n v="12"/>
    <s v="06/17/2017 01:30pm"/>
    <s v="NIR"/>
    <x v="2"/>
    <s v="Infrastructure Services"/>
    <s v="6950-16G GTS MHAS Split for Commerce Managed Hosted"/>
    <s v="Renato Silva (RENATO) Bergamo"/>
    <m/>
    <x v="0"/>
    <m/>
  </r>
  <r>
    <s v="VP-P55XWI1"/>
    <x v="5"/>
    <s v="Japan"/>
    <s v="SBI SECURITIES CO.,LTD."/>
    <s v="新事業立ち上げ支援 (Blockchain)"/>
    <x v="0"/>
    <x v="1"/>
    <m/>
    <m/>
    <x v="2"/>
    <x v="0"/>
    <d v="2017-06-30T00:00:00"/>
    <s v="05/23/2017 09:12am"/>
    <x v="6"/>
    <d v="2017-07-01T00:00:00"/>
    <n v="60000"/>
    <n v="0.06"/>
    <n v="3"/>
    <s v="07/06/2017 01:32am"/>
    <s v="Won"/>
    <x v="0"/>
    <s v="Cognitive Process Transformation"/>
    <s v="CPR: Blockchain Consulting"/>
    <s v="Akiko (AKIKO) Shinozaki"/>
    <s v="ASASERVC:Cloud Business Solution (CBS), BLUEMIXX:GBS Bluemix Custom Application Services, EMBCLOUD:GBS Embedded Cloud"/>
    <x v="0"/>
    <m/>
  </r>
  <r>
    <s v="82-X7IE440"/>
    <x v="6"/>
    <s v="GCG"/>
    <s v="Peoples Insurance Company of China"/>
    <s v="PICC P&amp;C Blockchain POC"/>
    <x v="0"/>
    <x v="1"/>
    <m/>
    <m/>
    <x v="2"/>
    <x v="6"/>
    <d v="2017-06-30T00:00:00"/>
    <s v="09/06/2016 05:41am"/>
    <x v="6"/>
    <d v="2017-06-30T00:00:00"/>
    <n v="60000"/>
    <n v="0.06"/>
    <n v="1"/>
    <s v="05/18/2017 01:32am"/>
    <s v="Won"/>
    <x v="4"/>
    <s v="IBM Z"/>
    <s v="Service Unit(lab service) for IBM Z"/>
    <s v="KAI (KAI) LI"/>
    <s v="ISA-InsFS23OCEG-CustomerEng, VDPCand:Value Driven Proposal Candidate, VDPCnfm:Value Driven Proposal Confirm"/>
    <x v="0"/>
    <m/>
  </r>
  <r>
    <s v="ET-7RMB7PJ"/>
    <x v="1"/>
    <s v="US Industrial"/>
    <s v="GENERAL MOTORS LLC"/>
    <s v="Blockchain initative - Treasury Operations"/>
    <x v="1"/>
    <x v="0"/>
    <s v="India"/>
    <s v="Initial discussion, need further details"/>
    <x v="1"/>
    <x v="1"/>
    <d v="2017-09-19T00:00:00"/>
    <s v="07/20/2016 09:54am"/>
    <x v="1"/>
    <d v="2017-09-19T00:00:00"/>
    <n v="60000"/>
    <n v="0.06"/>
    <n v="12"/>
    <s v="02/19/2017 03:44am"/>
    <s v="Key stretch"/>
    <x v="3"/>
    <s v="Cloud Developer Service"/>
    <s v="IBM Bluemix Dedicated - Runtimes"/>
    <s v="THOMAS J. (THOMAS) KORNMEIER"/>
    <s v="ISA-999-NoSolutionSold"/>
    <x v="0"/>
    <m/>
  </r>
  <r>
    <s v="TX-2E36NAE"/>
    <x v="2"/>
    <s v="ASEAN"/>
    <s v="QBE (SINGAPORE) PTE. LTD."/>
    <s v="Blockchain"/>
    <x v="0"/>
    <x v="1"/>
    <m/>
    <m/>
    <x v="0"/>
    <x v="6"/>
    <d v="2017-11-29T00:00:00"/>
    <s v="06/08/2017 11:48am"/>
    <x v="2"/>
    <d v="2017-11-29T00:00:00"/>
    <n v="60000"/>
    <n v="0.06"/>
    <n v="1"/>
    <s v="06/15/2017 01:31am"/>
    <s v="NIR"/>
    <x v="3"/>
    <s v="Cloud Developer Service"/>
    <s v="IBM Bluemix Garage - MVP"/>
    <s v="JOLENE FONG MENG (Jolene Fong Meng) SIM"/>
    <s v="NONE:No code/solution involved"/>
    <x v="0"/>
    <m/>
  </r>
  <r>
    <s v="5A-CKCFY62"/>
    <x v="2"/>
    <s v="ASEAN"/>
    <s v="AIA SINGAPORE PRIVATE"/>
    <s v="AIA - Blockchain"/>
    <x v="0"/>
    <x v="1"/>
    <m/>
    <m/>
    <x v="1"/>
    <x v="6"/>
    <d v="2017-09-29T00:00:00"/>
    <s v="05/29/2017 04:21am"/>
    <x v="0"/>
    <d v="2017-09-29T00:00:00"/>
    <n v="60000"/>
    <n v="0.06"/>
    <n v="12"/>
    <s v="07/13/2017 01:32am"/>
    <s v="At Risk"/>
    <x v="3"/>
    <s v="Cloud Developer Service"/>
    <s v="IBM Bluemix Garage - Other"/>
    <s v="LEH HOON (Leh Hoon) TOH"/>
    <s v="ISA-999-NoSolutionSold"/>
    <x v="0"/>
    <m/>
  </r>
  <r>
    <s v="MJ-00GU2LW"/>
    <x v="2"/>
    <s v="ASEAN"/>
    <s v="AVIVA ASIA PTE LTD"/>
    <s v="AVIVA - Blockchain"/>
    <x v="0"/>
    <x v="1"/>
    <m/>
    <m/>
    <x v="1"/>
    <x v="6"/>
    <d v="2017-09-29T00:00:00"/>
    <s v="07/11/2017 03:43am"/>
    <x v="0"/>
    <d v="2017-09-29T00:00:00"/>
    <n v="60000"/>
    <n v="0.06"/>
    <n v="6"/>
    <s v="08/03/2017 01:32am"/>
    <s v="At Risk"/>
    <x v="3"/>
    <s v="Cloud Developer Service"/>
    <s v="IBM Bluemix Garage - Other"/>
    <s v="LEH HOON (Leh Hoon) TOH"/>
    <s v="ISA-999-NoSolutionSold"/>
    <x v="0"/>
    <m/>
  </r>
  <r>
    <s v="MX-B8UEVYG"/>
    <x v="2"/>
    <s v="ASEAN"/>
    <s v="AXA INSURANCE SINGAPORE PTE LTD"/>
    <s v="AXA - Blockchain"/>
    <x v="0"/>
    <x v="1"/>
    <m/>
    <m/>
    <x v="1"/>
    <x v="6"/>
    <d v="2017-09-29T00:00:00"/>
    <s v="07/10/2017 09:20pm"/>
    <x v="0"/>
    <d v="2017-09-29T00:00:00"/>
    <n v="60000"/>
    <n v="0.06"/>
    <n v="6"/>
    <s v="07/13/2017 01:32am"/>
    <s v="At Risk"/>
    <x v="3"/>
    <s v="Cloud Developer Service"/>
    <s v="IBM Bluemix Garage - Other"/>
    <s v="LEH HOON (Leh Hoon) TOH"/>
    <s v="ISA-999-NoSolutionSold"/>
    <x v="0"/>
    <m/>
  </r>
  <r>
    <s v="QG-ZNULA8S"/>
    <x v="2"/>
    <s v="ASEAN"/>
    <s v="PRUDENTIAL ASSURANCE COMPANY SINGAPORE (PTE) LIMITED"/>
    <s v="Prudential - Blockchain"/>
    <x v="0"/>
    <x v="1"/>
    <m/>
    <m/>
    <x v="1"/>
    <x v="6"/>
    <d v="2017-09-29T00:00:00"/>
    <s v="07/10/2017 09:28pm"/>
    <x v="0"/>
    <d v="2017-09-29T00:00:00"/>
    <n v="60000"/>
    <n v="0.06"/>
    <n v="6"/>
    <s v="07/13/2017 01:32am"/>
    <s v="At Risk"/>
    <x v="3"/>
    <s v="Cloud Developer Service"/>
    <s v="IBM Bluemix Garage - Other"/>
    <s v="LEH HOON (Leh Hoon) TOH"/>
    <s v="ISA-999-NoSolutionSold"/>
    <x v="0"/>
    <m/>
  </r>
  <r>
    <s v="PG-VIRURSJ"/>
    <x v="0"/>
    <s v="SPGI"/>
    <s v="BANK LEUMI LE'ISRAEL"/>
    <s v="Blockchain for Bank Leumi"/>
    <x v="0"/>
    <x v="1"/>
    <m/>
    <m/>
    <x v="1"/>
    <x v="0"/>
    <d v="2017-09-29T00:00:00"/>
    <s v="11/10/2016 06:51am"/>
    <x v="2"/>
    <d v="2017-09-29T00:00:00"/>
    <n v="60000"/>
    <n v="0.06"/>
    <n v="12"/>
    <s v="08/03/2017 01:32am"/>
    <s v="NIR"/>
    <x v="3"/>
    <s v="Lab Services"/>
    <s v="Software Services - Bluemix Garage"/>
    <s v="Ahuva (AHUVA) Kamar"/>
    <s v="ISA-999-NoSolutionSold"/>
    <x v="0"/>
    <m/>
  </r>
  <r>
    <s v="1W-64CHM7G"/>
    <x v="1"/>
    <s v="US Industrial"/>
    <s v="DOW HOLDINGS LLC"/>
    <s v="Dow Chemical Blockchain for Supply Chain"/>
    <x v="1"/>
    <x v="1"/>
    <m/>
    <m/>
    <x v="1"/>
    <x v="4"/>
    <d v="2017-09-29T00:00:00"/>
    <s v="06/01/2017 03:04pm"/>
    <x v="2"/>
    <d v="2017-09-29T00:00:00"/>
    <n v="60000"/>
    <n v="0.06"/>
    <n v="12"/>
    <s v="07/20/2017 01:32am"/>
    <s v="NIR"/>
    <x v="3"/>
    <s v="Lab Services"/>
    <s v="Software Services - Bluemix Garage"/>
    <s v="JACQUELINE M. (JACQUELINE) NEMESI"/>
    <s v="ISA-999-NoSolutionSold"/>
    <x v="0"/>
    <m/>
  </r>
  <r>
    <s v="ZC-CVCKZ1N"/>
    <x v="1"/>
    <s v="US Industrial"/>
    <s v="DOW HOLDINGS LLC"/>
    <s v="Dow Chemical Blockchain for Manufacturing"/>
    <x v="1"/>
    <x v="1"/>
    <m/>
    <m/>
    <x v="0"/>
    <x v="4"/>
    <d v="2017-12-15T00:00:00"/>
    <s v="06/01/2017 03:06pm"/>
    <x v="2"/>
    <d v="2017-12-15T00:00:00"/>
    <n v="60000"/>
    <n v="0.06"/>
    <n v="12"/>
    <s v="07/24/2017 08:07pm"/>
    <s v="Stretch"/>
    <x v="3"/>
    <s v="Lab Services"/>
    <s v="Software Services - Bluemix Garage"/>
    <s v="JACQUELINE M. (JACQUELINE) NEMESI"/>
    <s v="ISA-999-NoSolutionSold"/>
    <x v="0"/>
    <m/>
  </r>
  <r>
    <s v="7Y-ROA3HPW"/>
    <x v="2"/>
    <s v="ASEAN"/>
    <s v="SINGAPORE POOLS (PRIVATE) LTD"/>
    <s v="Blockchain Garage for Singapore Poolz"/>
    <x v="2"/>
    <x v="1"/>
    <m/>
    <m/>
    <x v="0"/>
    <x v="3"/>
    <d v="2017-10-31T00:00:00"/>
    <s v="04/04/2017 10:33am"/>
    <x v="1"/>
    <d v="2017-10-31T00:00:00"/>
    <n v="60000"/>
    <n v="0.06"/>
    <n v="12"/>
    <s v="04/06/2017 01:33am"/>
    <s v="NIR"/>
    <x v="3"/>
    <s v="Cloud Developer Service"/>
    <m/>
    <s v="Stephanie Xun Xiu (STEPHANIE XUNXIU) Lin"/>
    <m/>
    <x v="0"/>
    <m/>
  </r>
  <r>
    <s v="SF-WMDVNAG"/>
    <x v="2"/>
    <s v="ASEAN"/>
    <s v="PSA INTERNATIONAL PTE LTD"/>
    <s v="Blockchain Garage for PSA"/>
    <x v="2"/>
    <x v="1"/>
    <m/>
    <m/>
    <x v="1"/>
    <x v="7"/>
    <d v="2017-09-30T00:00:00"/>
    <s v="04/04/2017 09:57am"/>
    <x v="1"/>
    <d v="2017-09-30T00:00:00"/>
    <n v="60000"/>
    <n v="0.06"/>
    <n v="12"/>
    <s v="05/08/2017 09:25pm"/>
    <s v="Stretch"/>
    <x v="3"/>
    <s v="Cloud Developer Service"/>
    <m/>
    <s v="STEVEN CHEE KEONG (Steven) SEAH"/>
    <m/>
    <x v="0"/>
    <m/>
  </r>
  <r>
    <s v="0X-6MLF9LG"/>
    <x v="0"/>
    <s v="Italy"/>
    <s v="GENERALI BUSINESS SOLUTIONS SCPA"/>
    <s v="Blockchain Generali"/>
    <x v="0"/>
    <x v="1"/>
    <m/>
    <m/>
    <x v="0"/>
    <x v="6"/>
    <d v="2017-10-01T00:00:00"/>
    <s v="10/31/2016 04:38am"/>
    <x v="1"/>
    <d v="2017-10-01T00:00:00"/>
    <n v="60000"/>
    <n v="0.06"/>
    <n v="1"/>
    <s v="02/18/2017 11:49pm"/>
    <s v="NIR"/>
    <x v="3"/>
    <s v="Hybrid Integration"/>
    <m/>
    <s v="Fabio (FABIO) Malosio"/>
    <s v="ACTINSIG:CLD&amp;COG: Transform processes w/ insights, BLKHSBN:HW SP: Blockchain High Sec Bus Netwk Blmix, ZBLKPOC:HW SP: Blockchain Proof of Concept"/>
    <x v="0"/>
    <m/>
  </r>
  <r>
    <s v="AO-S37MAX5"/>
    <x v="0"/>
    <s v="France"/>
    <s v="Groupe Casino -Franprix                                               "/>
    <s v="MVP Blockchain"/>
    <x v="2"/>
    <x v="1"/>
    <m/>
    <m/>
    <x v="1"/>
    <x v="3"/>
    <d v="2017-09-29T00:00:00"/>
    <d v="2017-06-20T00:00:00"/>
    <x v="2"/>
    <d v="2017-09-29T00:00:00"/>
    <n v="60000"/>
    <n v="0.06"/>
    <n v="6"/>
    <d v="2017-07-13T00:00:00"/>
    <s v="NIR"/>
    <x v="0"/>
    <s v="Cog Process Trnsfmtn"/>
    <s v="CPR: Blockchain Consulting"/>
    <s v="Cangelosi, Remi"/>
    <s v="CLOUD1"/>
    <x v="0"/>
    <m/>
  </r>
  <r>
    <s v="DJ-HIU5I49"/>
    <x v="0"/>
    <s v="DACH"/>
    <s v="IOM-International Organisation for Migration"/>
    <s v="Blockchain POC identity verification service"/>
    <x v="6"/>
    <x v="1"/>
    <m/>
    <m/>
    <x v="1"/>
    <x v="12"/>
    <d v="2017-08-22T00:00:00"/>
    <s v="07/14/2017 09:55am"/>
    <x v="1"/>
    <d v="2017-08-22T00:00:00"/>
    <n v="60000"/>
    <n v="0.06"/>
    <n v="12"/>
    <s v="07/20/2017 01:32am"/>
    <s v="NIR"/>
    <x v="0"/>
    <s v="Cloud Application Innovation"/>
    <s v="CAI Big Data Srvs Blockchain on Big Data"/>
    <s v="DATA WITHHELD"/>
    <m/>
    <x v="0"/>
    <m/>
  </r>
  <r>
    <s v="CI-1Q969R0"/>
    <x v="0"/>
    <s v="CEE"/>
    <s v="DSK BANK EAD"/>
    <s v="Blockchain PoC"/>
    <x v="0"/>
    <x v="1"/>
    <m/>
    <m/>
    <x v="1"/>
    <x v="0"/>
    <d v="2017-09-22T00:00:00"/>
    <s v="02/09/2017 07:53am"/>
    <x v="1"/>
    <d v="2017-09-22T00:00:00"/>
    <n v="60000"/>
    <n v="0.06"/>
    <n v="3"/>
    <s v="04/07/2017 02:37pm"/>
    <s v="NIR"/>
    <x v="0"/>
    <s v="Cognitive Process Transformation"/>
    <s v="CPR: Blockchain Consulting"/>
    <s v="IVAILO (Ivailo) DJILIANOV"/>
    <m/>
    <x v="0"/>
    <m/>
  </r>
  <r>
    <s v="RH-DRWNU24"/>
    <x v="0"/>
    <s v="DACH"/>
    <s v="comdirect bank AG"/>
    <s v="Blockchain  @ comdirect"/>
    <x v="0"/>
    <x v="1"/>
    <m/>
    <m/>
    <x v="1"/>
    <x v="0"/>
    <d v="2017-09-30T00:00:00"/>
    <s v="05/29/2017 07:57am"/>
    <x v="2"/>
    <d v="2017-09-30T00:00:00"/>
    <n v="60000"/>
    <n v="0.06"/>
    <n v="12"/>
    <s v="08/03/2017 01:32am"/>
    <s v="Stretch"/>
    <x v="5"/>
    <s v="Industry Platform"/>
    <s v="High Security Business Network"/>
    <s v="DATA WITHHELD"/>
    <s v="BLKHSBN:HW SP: Blockchain High Sec Bus Netwk Blmix, ISA-BankFS08-Blockchain"/>
    <x v="0"/>
    <m/>
  </r>
  <r>
    <s v="KZ-ZF4CH02"/>
    <x v="1"/>
    <s v="US Federal"/>
    <s v="LOCKHEED MARTIN CORPORATION"/>
    <s v="LMCO Space, Blockchain for Supply Chain, Tim Reeves"/>
    <x v="1"/>
    <x v="1"/>
    <m/>
    <m/>
    <x v="1"/>
    <x v="1"/>
    <d v="2017-09-29T00:00:00"/>
    <s v="03/26/2017 12:46am"/>
    <x v="2"/>
    <d v="2017-09-29T00:00:00"/>
    <n v="60000"/>
    <n v="0.06"/>
    <n v="12"/>
    <s v="06/22/2017 01:31am"/>
    <s v="Stretch"/>
    <x v="5"/>
    <s v="Industry Platform"/>
    <s v="High Security Business Network"/>
    <s v="WILLIAM F. (William) DICKINSON"/>
    <s v="CLOUD1:All Cloud Sales other than to Cloud SPs"/>
    <x v="0"/>
    <m/>
  </r>
  <r>
    <s v="X0-RGS2YZX"/>
    <x v="1"/>
    <s v="US Industrial"/>
    <s v="BP CORPORATION NORTH AMERICA INC                                      "/>
    <s v="BP - Future of Finance Use Case #3 Hydrocarbon Value Realization"/>
    <x v="1"/>
    <x v="1"/>
    <m/>
    <m/>
    <x v="0"/>
    <x v="4"/>
    <d v="2017-11-30T00:00:00"/>
    <d v="2017-06-08T00:00:00"/>
    <x v="2"/>
    <d v="2017-11-30T00:00:00"/>
    <n v="60000"/>
    <n v="0.06"/>
    <n v="12"/>
    <d v="2017-06-15T00:00:00"/>
    <s v="NIR"/>
    <x v="5"/>
    <s v="Industry Platform"/>
    <s v="High Security Business Network"/>
    <s v="Purcell, John D (John)"/>
    <s v="SMPLDATA"/>
    <x v="0"/>
    <m/>
  </r>
  <r>
    <s v="ZU-QBCV095"/>
    <x v="1"/>
    <s v="US Distribution"/>
    <s v="TruckTrust"/>
    <s v="Blockchain HSBN"/>
    <x v="2"/>
    <x v="1"/>
    <m/>
    <m/>
    <x v="0"/>
    <x v="7"/>
    <d v="2017-12-31T00:00:00"/>
    <s v="04/05/2017 02:39pm"/>
    <x v="2"/>
    <d v="2018-01-28T00:00:00"/>
    <n v="60000"/>
    <n v="0.06"/>
    <n v="12"/>
    <s v="06/17/2017 11:43am"/>
    <s v="NIR"/>
    <x v="5"/>
    <s v="Industry Platform"/>
    <s v="IBM Support for Hyperledger Fabric"/>
    <s v="Raj (Raj) Datta"/>
    <s v="BLKHSBN:HW SP: Blockchain High Sec Bus Netwk Blmix, SCALE-UP:HW SP: Linux Scale-Up"/>
    <x v="0"/>
    <m/>
  </r>
  <r>
    <s v="8F-UMSP53F"/>
    <x v="1"/>
    <s v="US Finance Service"/>
    <s v="AGI Corporate Finance                                                 "/>
    <s v="AGI Corporate Finance &amp; Subsidiaries project around  Risk Management for Ins"/>
    <x v="0"/>
    <x v="1"/>
    <m/>
    <m/>
    <x v="0"/>
    <x v="0"/>
    <d v="2017-12-31T00:00:00"/>
    <d v="2017-06-22T00:00:00"/>
    <x v="2"/>
    <d v="2017-12-31T00:00:00"/>
    <n v="60000"/>
    <n v="0.06"/>
    <n v="12"/>
    <d v="2017-07-13T00:00:00"/>
    <s v="Stretch"/>
    <x v="5"/>
    <s v="Industry Platform"/>
    <s v="IBM Support for Hyperledger Fabric"/>
    <s v="Datta, Raj (Raj)"/>
    <m/>
    <x v="0"/>
    <m/>
  </r>
  <r>
    <s v="NL-BESKP62"/>
    <x v="2"/>
    <s v="ASEAN"/>
    <s v="FRESH TURF PTE LTD"/>
    <s v="CWA04 - Upgrade Services for Blockchain APIs"/>
    <x v="5"/>
    <x v="1"/>
    <m/>
    <m/>
    <x v="1"/>
    <x v="10"/>
    <d v="2017-09-11T00:00:00"/>
    <s v="07/11/2017 01:56am"/>
    <x v="2"/>
    <d v="2017-09-18T00:00:00"/>
    <n v="57822"/>
    <n v="5.7821999999999998E-2"/>
    <n v="6"/>
    <s v="07/22/2017 11:48am"/>
    <s v="Stretch"/>
    <x v="3"/>
    <s v="Cloud Developer Service"/>
    <s v="IBM Bluemix Garage - Other"/>
    <s v="LEH HOON (Leh Hoon) TOH"/>
    <s v="NONE:No code/solution involved"/>
    <x v="0"/>
    <m/>
  </r>
  <r>
    <s v="19-C5OHQ6L"/>
    <x v="5"/>
    <s v="Japan"/>
    <s v="HOKKAIDO BUBU, K.K."/>
    <s v="【CCSA3Q17】C2C BlockChain"/>
    <x v="1"/>
    <x v="1"/>
    <m/>
    <m/>
    <x v="0"/>
    <x v="1"/>
    <d v="2017-10-20T00:00:00"/>
    <s v="05/23/2017 07:49pm"/>
    <x v="2"/>
    <d v="2017-10-20T00:00:00"/>
    <n v="57143"/>
    <n v="5.7142999999999999E-2"/>
    <n v="12"/>
    <s v="08/03/2017 01:32am"/>
    <s v="Stretch"/>
    <x v="3"/>
    <s v="Cloud Developer Service"/>
    <s v="IBM Bluemix Garage - MVP"/>
    <s v="Koki (KOKI) Takagi"/>
    <s v="ANFEEDAN:ANA SP: Feeding Analytics with ALL Trusted Data Sources (CMOD)"/>
    <x v="0"/>
    <m/>
  </r>
  <r>
    <s v="UO-YV8BOAM"/>
    <x v="5"/>
    <s v="Japan"/>
    <s v="YEW HQ"/>
    <s v="Blockchain PoC"/>
    <x v="1"/>
    <x v="1"/>
    <m/>
    <m/>
    <x v="0"/>
    <x v="5"/>
    <d v="2017-12-22T00:00:00"/>
    <s v="06/26/2017 07:07pm"/>
    <x v="2"/>
    <d v="2017-12-22T00:00:00"/>
    <n v="57143"/>
    <n v="5.7142999999999999E-2"/>
    <n v="2"/>
    <s v="07/06/2017 01:31am"/>
    <s v="NIR"/>
    <x v="0"/>
    <s v="Cognitive Process Transformation"/>
    <s v="CPR: Blockchain Consulting"/>
    <s v="Akio (AKIO) Nakagawa"/>
    <s v="ISA-ElecIS05-CogCustInsight"/>
    <x v="0"/>
    <m/>
  </r>
  <r>
    <s v="L2-YWGJ0IV"/>
    <x v="5"/>
    <s v="Japan"/>
    <s v="BANK OF TOKYO-MITSUBISHI UFJ,LTD."/>
    <s v="Block Chain対応(MUFGコイン）運用支援 更新 Moved up to wk12"/>
    <x v="0"/>
    <x v="1"/>
    <m/>
    <m/>
    <x v="1"/>
    <x v="0"/>
    <d v="2017-09-22T00:00:00"/>
    <s v="01/24/2017 10:19pm"/>
    <x v="2"/>
    <d v="2017-10-01T00:00:00"/>
    <n v="57143"/>
    <n v="5.7142999999999999E-2"/>
    <n v="12"/>
    <s v="07/18/2017 12:51am"/>
    <s v="Stretch"/>
    <x v="2"/>
    <s v="Technology Support Services"/>
    <s v="6950-07U Power Premier Software Care"/>
    <s v="Tsuyoshi (TSUYOSHI) Kondo"/>
    <s v="NONE:No code/solution involved"/>
    <x v="0"/>
    <m/>
  </r>
  <r>
    <s v="29-42PA1TG"/>
    <x v="5"/>
    <s v="Japan"/>
    <s v="RECRUIT HOLDINGS CO.,LTD.                                             "/>
    <s v="ペット個体情報管理ブロックチェーン＆SNSプラットフォ"/>
    <x v="2"/>
    <x v="1"/>
    <m/>
    <m/>
    <x v="3"/>
    <x v="3"/>
    <d v="2017-03-24T00:00:00"/>
    <d v="2016-11-30T00:00:00"/>
    <x v="6"/>
    <d v="2017-03-24T00:00:00"/>
    <n v="57142"/>
    <n v="5.7141999999999998E-2"/>
    <n v="1"/>
    <d v="2017-05-31T00:00:00"/>
    <s v="Won"/>
    <x v="0"/>
    <s v="Cog Process Trnsfmtn"/>
    <s v="CPR: Blockchain Consulting"/>
    <s v="MULTIPLECLIENTREP"/>
    <s v=", ASASERVC"/>
    <x v="0"/>
    <m/>
  </r>
  <r>
    <s v="DX-GTPIKXP"/>
    <x v="1"/>
    <s v="US Federal"/>
    <s v="US DEPT OF DEFENSE HEALTH AFFAIRS"/>
    <s v="US Army / Laulima Government Solutions / Blockchain Garage / Robert Connor"/>
    <x v="6"/>
    <x v="1"/>
    <m/>
    <m/>
    <x v="0"/>
    <x v="12"/>
    <d v="2017-12-29T00:00:00"/>
    <s v="06/26/2017 10:20pm"/>
    <x v="4"/>
    <d v="2017-12-29T00:00:00"/>
    <n v="57000"/>
    <n v="5.6999999999999995E-2"/>
    <n v="12"/>
    <s v="07/13/2017 01:32am"/>
    <s v="NIR"/>
    <x v="8"/>
    <s v="Watson Platform"/>
    <s v="Watson: Developer Cloud"/>
    <s v="JOSEPH D. (Joe) TAVARES"/>
    <m/>
    <x v="0"/>
    <m/>
  </r>
  <r>
    <s v="QE-RZ9NGP9"/>
    <x v="1"/>
    <s v="US Federal"/>
    <s v="CIV - US DOE - Nuclear Regulatory Commission (NRC) 9007"/>
    <s v="NRC / Blockchain Garage / Kathy Lyons-Burke"/>
    <x v="6"/>
    <x v="1"/>
    <m/>
    <m/>
    <x v="0"/>
    <x v="12"/>
    <d v="2017-12-29T00:00:00"/>
    <s v="06/28/2017 04:44pm"/>
    <x v="4"/>
    <d v="2017-12-29T00:00:00"/>
    <n v="57000"/>
    <n v="5.6999999999999995E-2"/>
    <n v="12"/>
    <s v="07/13/2017 01:32am"/>
    <s v="NIR"/>
    <x v="8"/>
    <s v="Watson Platform"/>
    <s v="Watson: Developer Cloud"/>
    <s v="JOSEPH D. (Joe) TAVARES"/>
    <m/>
    <x v="0"/>
    <m/>
  </r>
  <r>
    <s v="2P-CQ50YAC"/>
    <x v="1"/>
    <s v="US Federal"/>
    <s v="Pacific Northwest National Laboratory"/>
    <s v="PNNL / Blockchain Garage / Michael Myrea"/>
    <x v="6"/>
    <x v="1"/>
    <m/>
    <m/>
    <x v="0"/>
    <x v="11"/>
    <d v="2017-12-29T00:00:00"/>
    <s v="06/26/2017 10:04pm"/>
    <x v="1"/>
    <d v="2017-12-29T00:00:00"/>
    <n v="57000"/>
    <n v="5.6999999999999995E-2"/>
    <n v="12"/>
    <s v="07/13/2017 01:32am"/>
    <s v="NIR"/>
    <x v="8"/>
    <s v="Watson Platform"/>
    <s v="Watson: Developer Cloud"/>
    <s v="JOSEPH D. (Joe) TAVARES"/>
    <m/>
    <x v="0"/>
    <m/>
  </r>
  <r>
    <s v="84-GGUHFGE"/>
    <x v="1"/>
    <s v="US Federal"/>
    <s v="THE SECRETARY OF DEFENSE OFFICE OF"/>
    <s v="DOD / Blockchain Garage  / John Bergin"/>
    <x v="6"/>
    <x v="1"/>
    <m/>
    <m/>
    <x v="0"/>
    <x v="12"/>
    <d v="2017-12-29T00:00:00"/>
    <s v="06/05/2017 10:07am"/>
    <x v="1"/>
    <d v="2017-12-29T00:00:00"/>
    <n v="57000"/>
    <n v="5.6999999999999995E-2"/>
    <n v="12"/>
    <s v="07/13/2017 01:32am"/>
    <s v="NIR"/>
    <x v="8"/>
    <s v="Watson Platform"/>
    <s v="Watson: Developer Cloud"/>
    <s v="JOSEPH D. (Joe) TAVARES"/>
    <m/>
    <x v="0"/>
    <m/>
  </r>
  <r>
    <s v="8B-VDZQE1R"/>
    <x v="1"/>
    <s v="US Federal"/>
    <s v="US DEPT OF THE INTERIOR"/>
    <s v="Blockchain for payments to Native Americans for use of their land - DOI BIA"/>
    <x v="6"/>
    <x v="1"/>
    <m/>
    <m/>
    <x v="0"/>
    <x v="12"/>
    <d v="2017-10-19T00:00:00"/>
    <s v="07/21/2017 05:11pm"/>
    <x v="1"/>
    <d v="2017-10-19T00:00:00"/>
    <n v="57000"/>
    <n v="5.6999999999999995E-2"/>
    <n v="12"/>
    <s v="07/27/2017 01:32am"/>
    <s v="NIR"/>
    <x v="8"/>
    <s v="Watson Platform"/>
    <s v="Watson: Developer Cloud"/>
    <s v="Madeline T. (Madeline) Bayliss"/>
    <m/>
    <x v="0"/>
    <m/>
  </r>
  <r>
    <s v="BI-4YXO8WY"/>
    <x v="1"/>
    <s v="US Federal"/>
    <s v="UNITED STATES DEPARTMENT OF DEFENSE"/>
    <s v="DOD USD for Intel / Blockchain Garage / Ben Richardson"/>
    <x v="6"/>
    <x v="1"/>
    <m/>
    <m/>
    <x v="0"/>
    <x v="12"/>
    <d v="2017-12-29T00:00:00"/>
    <s v="06/28/2017 03:25pm"/>
    <x v="1"/>
    <d v="2017-12-29T00:00:00"/>
    <n v="57000"/>
    <n v="5.6999999999999995E-2"/>
    <n v="12"/>
    <s v="07/13/2017 01:32am"/>
    <s v="NIR"/>
    <x v="8"/>
    <s v="Watson Platform"/>
    <s v="Watson: Developer Cloud"/>
    <s v="JOSEPH D. (Joe) TAVARES"/>
    <m/>
    <x v="0"/>
    <m/>
  </r>
  <r>
    <s v="MR-BMNFI41"/>
    <x v="1"/>
    <s v="US Federal"/>
    <s v="SAIC"/>
    <s v="SAIC / Blockchain Garage / Jim Tyson"/>
    <x v="5"/>
    <x v="1"/>
    <m/>
    <m/>
    <x v="1"/>
    <x v="10"/>
    <d v="2017-09-29T00:00:00"/>
    <s v="06/13/2017 04:48pm"/>
    <x v="1"/>
    <d v="2017-09-29T00:00:00"/>
    <n v="57000"/>
    <n v="5.6999999999999995E-2"/>
    <n v="12"/>
    <s v="07/26/2017 08:36am"/>
    <s v="Stretch"/>
    <x v="8"/>
    <s v="Watson Platform"/>
    <s v="Watson: Developer Cloud"/>
    <s v="JOSEPH D. (Joe) TAVARES"/>
    <m/>
    <x v="0"/>
    <m/>
  </r>
  <r>
    <s v="JR-IKDVRHZ"/>
    <x v="2"/>
    <s v="ANZ"/>
    <s v="Copyright Licensing New Zealand"/>
    <s v="Blockchain for CLNZ RFP"/>
    <x v="5"/>
    <x v="1"/>
    <m/>
    <m/>
    <x v="0"/>
    <x v="10"/>
    <d v="2017-11-14T00:00:00"/>
    <s v="07/19/2017 05:20pm"/>
    <x v="1"/>
    <d v="2017-11-14T00:00:00"/>
    <n v="56204"/>
    <n v="5.6203999999999997E-2"/>
    <n v="2"/>
    <s v="08/02/2017 06:22pm"/>
    <s v="NIR"/>
    <x v="0"/>
    <s v="Cognitive Process Transformation"/>
    <s v="CPR: Blockchain Consulting"/>
    <s v="ALEXANDER (Alec) SKEET"/>
    <s v="ZBLKPOC:HW SP: Blockchain Proof of Concept"/>
    <x v="0"/>
    <m/>
  </r>
  <r>
    <s v="W1-JJQT3HC"/>
    <x v="2"/>
    <s v="ISA"/>
    <s v="NATIONAL COMMODITIES &amp; DERIVA- TIVES EXCHANGE LTD"/>
    <s v="Bluemix for Blockchain"/>
    <x v="4"/>
    <x v="1"/>
    <m/>
    <m/>
    <x v="0"/>
    <x v="0"/>
    <d v="2017-10-06T00:00:00"/>
    <s v="02/13/2017 11:08am"/>
    <x v="1"/>
    <d v="2017-10-06T00:00:00"/>
    <n v="55556"/>
    <n v="5.5555999999999994E-2"/>
    <n v="12"/>
    <s v="02/19/2017 03:12am"/>
    <s v="Stretch"/>
    <x v="3"/>
    <s v="Cloud Developer Service"/>
    <m/>
    <s v="Kaushik (Kaushik) Koley"/>
    <s v="BLUEMIXX:GBS Bluemix Custom Application Services"/>
    <x v="0"/>
    <m/>
  </r>
  <r>
    <s v="RL-J5AZNNM"/>
    <x v="2"/>
    <s v="ISA"/>
    <s v="NUFUTURE DIGITAL (INDIA) LIMITED"/>
    <s v="Block Chain for future group"/>
    <x v="4"/>
    <x v="1"/>
    <m/>
    <m/>
    <x v="0"/>
    <x v="3"/>
    <d v="2017-10-11T00:00:00"/>
    <s v="07/27/2017 08:31am"/>
    <x v="1"/>
    <d v="2017-10-11T00:00:00"/>
    <n v="55556"/>
    <n v="5.5555999999999994E-2"/>
    <n v="2"/>
    <s v="07/27/2017 08:31am"/>
    <s v="NIR"/>
    <x v="0"/>
    <s v="Cloud Application Innovation"/>
    <s v="CAI - Digital Operations - Smarter Process"/>
    <s v="Ritesh (Ritesh) Jain"/>
    <s v="ISA-RetailDS12-SmarterRetailOps"/>
    <x v="0"/>
    <m/>
  </r>
  <r>
    <s v="DV-SI2WNNL"/>
    <x v="0"/>
    <s v="SPGI"/>
    <s v="GDF SUEZ ENERGIA ESPAÑA SA"/>
    <s v="Blockchain_x000a_Virtual Agent_x000a_Watson - AI"/>
    <x v="3"/>
    <x v="1"/>
    <m/>
    <m/>
    <x v="0"/>
    <x v="8"/>
    <d v="2017-12-31T00:00:00"/>
    <s v="06/30/2017 04:51pm"/>
    <x v="2"/>
    <d v="2017-12-31T00:00:00"/>
    <n v="55000"/>
    <n v="5.5E-2"/>
    <n v="12"/>
    <s v="08/03/2017 01:32am"/>
    <s v="Stretch"/>
    <x v="0"/>
    <s v="Cloud Application Innovation"/>
    <s v="CAI Big Data Srvs Blockchain on Big Data"/>
    <s v="Alfonso Javier (ALFONSO JAVIER) Lopez Arteaga"/>
    <s v="ISA-999-NoSolutionSold"/>
    <x v="0"/>
    <m/>
  </r>
  <r>
    <s v="EO-QO6W2GZ"/>
    <x v="4"/>
    <s v="MEA"/>
    <s v="AJMAN MUNICIPALITY"/>
    <s v="BlockChain Strategy"/>
    <x v="6"/>
    <x v="1"/>
    <m/>
    <m/>
    <x v="1"/>
    <x v="12"/>
    <d v="2017-09-30T00:00:00"/>
    <s v="02/15/2017 05:22am"/>
    <x v="0"/>
    <d v="2017-09-30T00:00:00"/>
    <n v="55000"/>
    <n v="5.5E-2"/>
    <n v="1"/>
    <s v="06/15/2017 01:32am"/>
    <s v="Stretch"/>
    <x v="0"/>
    <s v="Cognitive Process Transformation"/>
    <s v="CPR: Blockchain Consulting"/>
    <s v="Abraham (Abraham) Abboud"/>
    <s v="ISA-BankFS08-Blockchain"/>
    <x v="0"/>
    <m/>
  </r>
  <r>
    <s v="K1-Z9O3XT6"/>
    <x v="0"/>
    <s v="DACH"/>
    <s v="Aurubis AG"/>
    <s v="Interessiert an Blockchain &amp; Watson Supply Chain"/>
    <x v="1"/>
    <x v="1"/>
    <m/>
    <m/>
    <x v="0"/>
    <x v="2"/>
    <d v="2017-10-30T00:00:00"/>
    <s v="08/01/2017 03:49am"/>
    <x v="2"/>
    <d v="2017-10-30T00:00:00"/>
    <n v="55000"/>
    <n v="5.5E-2"/>
    <n v="12"/>
    <s v="08/03/2017 01:32am"/>
    <s v="Stretch"/>
    <x v="11"/>
    <s v="Watson Supply Chain"/>
    <s v="Sterling Supply Chain Visibility"/>
    <s v="DATA WITHHELD"/>
    <s v="ISA-999-NoSolutionSold"/>
    <x v="0"/>
    <m/>
  </r>
  <r>
    <s v="E4-FBR8KXR"/>
    <x v="0"/>
    <s v="DACH"/>
    <s v="Lufthansa Technik AG"/>
    <s v="Watson IOT Platform &amp; Services (Blockchain Umsetzung Usecase)"/>
    <x v="2"/>
    <x v="1"/>
    <m/>
    <m/>
    <x v="0"/>
    <x v="7"/>
    <d v="2017-10-30T00:00:00"/>
    <s v="08/01/2017 07:23am"/>
    <x v="2"/>
    <d v="2017-10-30T00:00:00"/>
    <n v="55000"/>
    <n v="5.5E-2"/>
    <n v="12"/>
    <s v="08/03/2017 01:32am"/>
    <s v="Stretch"/>
    <x v="5"/>
    <s v="Industry Platform"/>
    <s v="High Security Business Network"/>
    <s v="DATA WITHHELD"/>
    <s v="ISA-999-NoSolutionSold"/>
    <x v="0"/>
    <m/>
  </r>
  <r>
    <s v="8Z-C114TG2"/>
    <x v="1"/>
    <s v="US Industrial"/>
    <s v="CISCO SYSTEMS INC"/>
    <s v="Blockchain PoC"/>
    <x v="1"/>
    <x v="1"/>
    <m/>
    <m/>
    <x v="0"/>
    <x v="5"/>
    <d v="2017-10-30T00:00:00"/>
    <s v="08/01/2017 06:07am"/>
    <x v="0"/>
    <d v="2017-10-30T00:00:00"/>
    <n v="54600"/>
    <n v="5.4599999999999996E-2"/>
    <n v="3"/>
    <s v="08/03/2017 01:32am"/>
    <s v="At Risk"/>
    <x v="0"/>
    <s v="Cloud Application Innovation"/>
    <s v="CAI Accel App Dev &amp; Integration - Private no-Cloud"/>
    <s v="SURESH (SURESH) NAGARAJAN"/>
    <s v="ISA-ElecIS06-CognitiveInnov"/>
    <x v="0"/>
    <m/>
  </r>
  <r>
    <s v="G0-EPIE6AS"/>
    <x v="0"/>
    <s v="UKI"/>
    <s v="H M REVENUE &amp; CUSTOMS"/>
    <s v="Blockchain"/>
    <x v="6"/>
    <x v="0"/>
    <s v="India"/>
    <s v="Working with Lavanya raghuram &amp; Andrew Thurlow, CIC India is standing up an Architect &amp; Developer to help with the PoC over 4 Weeks,KYC asset to be leveraged as per Ramesh G"/>
    <x v="2"/>
    <x v="12"/>
    <d v="2017-06-30T00:00:00"/>
    <s v="02/21/2017 08:44am"/>
    <x v="6"/>
    <d v="2017-06-30T00:00:00"/>
    <n v="50918"/>
    <n v="5.0917999999999998E-2"/>
    <n v="1"/>
    <s v="07/06/2017 01:32am"/>
    <s v="Won"/>
    <x v="0"/>
    <s v="Cognitive Process Transformation"/>
    <s v="CPR: Blockchain Consulting"/>
    <s v="Andrew (ANDREW) Lennox"/>
    <s v="ISA-GovtPG30-SocialPrograms"/>
    <x v="0"/>
    <m/>
  </r>
  <r>
    <s v="3M-FPH8W32"/>
    <x v="6"/>
    <s v="GCG"/>
    <s v="AIA GROUP LIMITED"/>
    <s v="AIA - BlockChain Garage"/>
    <x v="0"/>
    <x v="1"/>
    <m/>
    <m/>
    <x v="2"/>
    <x v="6"/>
    <d v="2017-04-28T00:00:00"/>
    <s v="10/19/2016 10:32pm"/>
    <x v="6"/>
    <d v="2017-04-28T00:00:00"/>
    <n v="50000"/>
    <n v="4.9999999999999996E-2"/>
    <n v="3"/>
    <s v="05/25/2017 01:32am"/>
    <s v="Won"/>
    <x v="3"/>
    <s v="Lab Services"/>
    <s v="Software Services - Bluemix Garage"/>
    <s v="JULIANA (JULIANA) LO"/>
    <s v="ISA-BankFS08-Blockchain"/>
    <x v="0"/>
    <m/>
  </r>
  <r>
    <s v="LB-MPFND9X"/>
    <x v="0"/>
    <s v="SPGI"/>
    <s v="GAS NATURAL INFORMATICA SA"/>
    <s v="Blockchain for Energy Poverty"/>
    <x v="1"/>
    <x v="1"/>
    <m/>
    <m/>
    <x v="0"/>
    <x v="4"/>
    <d v="2017-12-29T00:00:00"/>
    <s v="05/12/2017 06:06am"/>
    <x v="1"/>
    <d v="2017-12-29T00:00:00"/>
    <n v="50000"/>
    <n v="4.9999999999999996E-2"/>
    <n v="1"/>
    <s v="07/22/2017 07:01am"/>
    <s v="NIR"/>
    <x v="9"/>
    <s v="Analytics Platform"/>
    <s v="Infosphere BigInsights"/>
    <s v="Enrique (ENRIQUE) Diaz Plaza Sanz"/>
    <s v="ISA-E&amp;UCS16EOPS-EnergyOps"/>
    <x v="0"/>
    <m/>
  </r>
  <r>
    <s v="UL-1ARO0V9"/>
    <x v="0"/>
    <s v="SPGI"/>
    <s v="ENDESA S.A"/>
    <s v="Blockchain for utilities"/>
    <x v="3"/>
    <x v="1"/>
    <m/>
    <m/>
    <x v="0"/>
    <x v="8"/>
    <d v="2017-12-29T00:00:00"/>
    <s v="05/12/2017 05:57am"/>
    <x v="1"/>
    <d v="2017-12-29T00:00:00"/>
    <n v="50000"/>
    <n v="4.9999999999999996E-2"/>
    <n v="1"/>
    <s v="07/22/2017 07:01am"/>
    <s v="NIR"/>
    <x v="9"/>
    <s v="Analytics Platform"/>
    <s v="Infosphere BigInsights"/>
    <s v="Enrique (ENRIQUE) Diaz Plaza Sanz"/>
    <s v="ISA-E&amp;UCS16EOPS-EnergyOps"/>
    <x v="0"/>
    <m/>
  </r>
  <r>
    <s v="LB-MPFND9X"/>
    <x v="0"/>
    <s v="SPGI"/>
    <s v="GAS NATURAL INFORMATICA SA"/>
    <s v="Blockchain for Energy Poverty"/>
    <x v="1"/>
    <x v="1"/>
    <m/>
    <m/>
    <x v="0"/>
    <x v="4"/>
    <d v="2017-12-29T00:00:00"/>
    <s v="05/12/2017 06:06am"/>
    <x v="1"/>
    <d v="2017-12-29T00:00:00"/>
    <n v="50000"/>
    <n v="4.9999999999999996E-2"/>
    <n v="12"/>
    <s v="06/17/2017 11:35am"/>
    <s v="NIR"/>
    <x v="9"/>
    <s v="Business Analytics Platform"/>
    <s v="Watson Analytics SaaS"/>
    <s v="Enrique (ENRIQUE) Diaz Plaza Sanz"/>
    <s v="ISA-E&amp;UCS16EOPS-EnergyOps"/>
    <x v="0"/>
    <m/>
  </r>
  <r>
    <s v="UL-1ARO0V9"/>
    <x v="0"/>
    <s v="SPGI"/>
    <s v="ENDESA S.A"/>
    <s v="Blockchain for utilities"/>
    <x v="3"/>
    <x v="1"/>
    <m/>
    <m/>
    <x v="0"/>
    <x v="8"/>
    <d v="2017-12-29T00:00:00"/>
    <s v="05/12/2017 05:57am"/>
    <x v="1"/>
    <d v="2017-12-29T00:00:00"/>
    <n v="50000"/>
    <n v="4.9999999999999996E-2"/>
    <n v="12"/>
    <s v="06/17/2017 11:35am"/>
    <s v="NIR"/>
    <x v="9"/>
    <s v="Business Analytics Platform"/>
    <s v="Watson Analytics SaaS"/>
    <s v="Enrique (ENRIQUE) Diaz Plaza Sanz"/>
    <s v="ISA-E&amp;UCS16EOPS-EnergyOps"/>
    <x v="0"/>
    <m/>
  </r>
  <r>
    <s v="FM-THN1AO5"/>
    <x v="2"/>
    <s v="ASEAN"/>
    <s v="AMBANK GROUP"/>
    <s v="BlockChain for Bank Guarantees for Commercial Property Leasing"/>
    <x v="0"/>
    <x v="1"/>
    <m/>
    <m/>
    <x v="0"/>
    <x v="0"/>
    <d v="2017-10-27T00:00:00"/>
    <s v="07/18/2017 05:43am"/>
    <x v="1"/>
    <d v="2017-10-27T00:00:00"/>
    <n v="50000"/>
    <n v="4.9999999999999996E-2"/>
    <n v="12"/>
    <s v="08/02/2017 04:19am"/>
    <s v="Stretch"/>
    <x v="3"/>
    <s v="Cloud Unit Services"/>
    <s v="6950-18G IBM Cloud Managed Services (in Bluemix - Cloud BU)"/>
    <s v="Hon Chun (HON CHUN) Ng"/>
    <m/>
    <x v="0"/>
    <m/>
  </r>
  <r>
    <s v="DO-4PXD16M"/>
    <x v="6"/>
    <s v="GCG"/>
    <s v="CONTINEO LIMITED"/>
    <s v="Contineo - HSBC / SOCGEN / JPMC - Post Trade Securities Blockchain / DLT"/>
    <x v="0"/>
    <x v="1"/>
    <m/>
    <m/>
    <x v="1"/>
    <x v="0"/>
    <d v="2017-09-22T00:00:00"/>
    <s v="06/12/2017 05:35am"/>
    <x v="0"/>
    <d v="2017-09-22T00:00:00"/>
    <n v="50000"/>
    <n v="4.9999999999999996E-2"/>
    <n v="12"/>
    <s v="07/27/2017 01:32am"/>
    <s v="Stretch"/>
    <x v="3"/>
    <s v="Cloud Unit Services"/>
    <s v="6950-99L IBM Cloud mktplc (Cloud BU-mktplce direct rev only)"/>
    <s v="Michael (Michael) WONG"/>
    <s v="ISA-BankFS08-Blockchain"/>
    <x v="0"/>
    <m/>
  </r>
  <r>
    <s v="BI-83PXY7C"/>
    <x v="1"/>
    <s v="US Federal"/>
    <s v="CSRA LLC"/>
    <s v="CSRA BPM/APIC for Blockchain Solution (Tim Gilday)"/>
    <x v="5"/>
    <x v="1"/>
    <m/>
    <m/>
    <x v="0"/>
    <x v="10"/>
    <d v="2017-12-15T00:00:00"/>
    <s v="07/31/2017 04:55pm"/>
    <x v="2"/>
    <d v="2017-12-15T00:00:00"/>
    <n v="50000"/>
    <n v="4.9999999999999996E-2"/>
    <n v="1"/>
    <s v="08/03/2017 01:32am"/>
    <s v="Stretch"/>
    <x v="3"/>
    <s v="Hybrid Integration"/>
    <s v="API Connect"/>
    <s v="Kristin (Kristin) Bolling"/>
    <s v="CLOUD1:All Cloud Sales other than to Cloud SPs"/>
    <x v="0"/>
    <m/>
  </r>
  <r>
    <s v="11-UOD3PDX"/>
    <x v="2"/>
    <s v="ASEAN"/>
    <s v="SATS LTD"/>
    <s v="Blockchain Implementation for SATS"/>
    <x v="2"/>
    <x v="1"/>
    <m/>
    <m/>
    <x v="0"/>
    <x v="7"/>
    <d v="2017-11-15T00:00:00"/>
    <s v="06/06/2017 04:12am"/>
    <x v="1"/>
    <d v="2017-11-15T00:00:00"/>
    <n v="50000"/>
    <n v="4.9999999999999996E-2"/>
    <n v="12"/>
    <s v="07/04/2017 03:41am"/>
    <s v="Stretch"/>
    <x v="3"/>
    <s v="Cloud Developer Service"/>
    <s v="Bluemix Pay As You Go"/>
    <s v="ZHI YU (Alexis) LIM"/>
    <s v="NONE:No code/solution involved"/>
    <x v="0"/>
    <m/>
  </r>
  <r>
    <s v="63-CN32DPY"/>
    <x v="3"/>
    <s v="Mexico"/>
    <s v="AXA SEGUROS SA, DE CV"/>
    <s v="Blockchain + Bluemix"/>
    <x v="0"/>
    <x v="1"/>
    <m/>
    <m/>
    <x v="0"/>
    <x v="6"/>
    <d v="2017-12-22T00:00:00"/>
    <s v="04/06/2017 09:19pm"/>
    <x v="1"/>
    <d v="2017-12-22T00:00:00"/>
    <n v="50000"/>
    <n v="4.9999999999999996E-2"/>
    <n v="12"/>
    <s v="04/13/2017 01:32am"/>
    <s v="Stretch"/>
    <x v="3"/>
    <s v="Cloud Developer Service"/>
    <s v="Bluemix Pay As You Go"/>
    <s v="EDUARDO JAVIER (EDUARDO JAVIER) IRURE ECHENIQUE"/>
    <m/>
    <x v="0"/>
    <m/>
  </r>
  <r>
    <s v="V2-BG9S1TY"/>
    <x v="0"/>
    <s v="Nordic"/>
    <s v="OBOS BBL"/>
    <s v="BlockChain - Bluemix"/>
    <x v="0"/>
    <x v="1"/>
    <m/>
    <m/>
    <x v="1"/>
    <x v="0"/>
    <d v="2017-09-14T00:00:00"/>
    <s v="05/22/2017 04:32am"/>
    <x v="2"/>
    <d v="2017-09-14T00:00:00"/>
    <n v="50000"/>
    <n v="4.9999999999999996E-2"/>
    <n v="12"/>
    <s v="08/03/2017 01:32am"/>
    <s v="Key stretch"/>
    <x v="3"/>
    <s v="Cloud Developer Service"/>
    <s v="Bluemix Pay As You Go"/>
    <s v="Erik J. M. (Erik J M) Asbjørnsen"/>
    <s v="ZBLKPOC:HW SP: Blockchain Proof of Concept"/>
    <x v="0"/>
    <m/>
  </r>
  <r>
    <s v="TR-GTN4P4B"/>
    <x v="0"/>
    <s v="SPGI"/>
    <s v="ISRAEL DISCOUNT BANK"/>
    <s v="Blockchain"/>
    <x v="0"/>
    <x v="1"/>
    <m/>
    <m/>
    <x v="1"/>
    <x v="0"/>
    <d v="2017-07-04T00:00:00"/>
    <s v="04/05/2017 03:05am"/>
    <x v="2"/>
    <d v="2017-07-04T00:00:00"/>
    <n v="50000"/>
    <n v="4.9999999999999996E-2"/>
    <n v="12"/>
    <s v="05/11/2017 01:32am"/>
    <s v="NIR"/>
    <x v="3"/>
    <s v="Cloud Developer Service"/>
    <s v="Bluemix Pay As You Go"/>
    <s v="Lior (LIOR) Haklay"/>
    <s v="ISA-999-NoSolutionSold"/>
    <x v="0"/>
    <m/>
  </r>
  <r>
    <s v="HN-MMV9CAP"/>
    <x v="0"/>
    <s v="UKI"/>
    <s v="BP OIL INTERNATIONAL LTD"/>
    <s v="BP Blockchain on BlueMix"/>
    <x v="1"/>
    <x v="1"/>
    <m/>
    <m/>
    <x v="1"/>
    <x v="4"/>
    <d v="2017-08-31T00:00:00"/>
    <s v="06/07/2016 07:40am"/>
    <x v="2"/>
    <d v="2017-08-31T00:00:00"/>
    <n v="50000"/>
    <n v="4.9999999999999996E-2"/>
    <n v="12"/>
    <s v="07/27/2017 01:32am"/>
    <s v="Stretch"/>
    <x v="3"/>
    <s v="Cloud Developer Service"/>
    <s v="Bluemix Pay As You Go"/>
    <s v="C. (CARMEL) Duffy"/>
    <s v="ASASERVC:Cloud Business Solution (CBS), CLOUD1:All Cloud Sales other than to Cloud SPs"/>
    <x v="0"/>
    <m/>
  </r>
  <r>
    <s v="CX-QCKTZT6"/>
    <x v="1"/>
    <s v="US Finance Service"/>
    <s v="FACTORY MUTUAL INSURANCE CO"/>
    <s v="Bluemix and Blockchain on Bluemix"/>
    <x v="0"/>
    <x v="1"/>
    <m/>
    <m/>
    <x v="1"/>
    <x v="6"/>
    <d v="2017-08-25T00:00:00"/>
    <s v="04/21/2017 09:30am"/>
    <x v="2"/>
    <d v="2017-08-25T00:00:00"/>
    <n v="50000"/>
    <n v="4.9999999999999996E-2"/>
    <n v="12"/>
    <s v="07/06/2017 01:33am"/>
    <s v="Stretch"/>
    <x v="3"/>
    <s v="Cloud Developer Service"/>
    <s v="Bluemix Pay As You Go"/>
    <s v="ASHLEY (Ashley) MONASTIERO"/>
    <s v="CLOUD1:All Cloud Sales other than to Cloud SPs"/>
    <x v="0"/>
    <m/>
  </r>
  <r>
    <s v="3R-248TUW2"/>
    <x v="2"/>
    <s v="ISA"/>
    <s v="NSDL E-GOVERNANCE INFRASTRUCTURE LIMITED"/>
    <s v="BlockChain"/>
    <x v="4"/>
    <x v="1"/>
    <m/>
    <m/>
    <x v="1"/>
    <x v="0"/>
    <d v="2017-09-01T00:00:00"/>
    <s v="05/19/2017 09:07am"/>
    <x v="1"/>
    <d v="2017-09-01T00:00:00"/>
    <n v="50000"/>
    <n v="4.9999999999999996E-2"/>
    <n v="12"/>
    <s v="06/08/2017 01:32am"/>
    <s v="NIR"/>
    <x v="3"/>
    <s v="Cloud Developer Service"/>
    <s v="Bluemix Public Subscription"/>
    <s v="Sandesh V. (Sandesh) Potdar"/>
    <s v="NONE:No code/solution involved"/>
    <x v="0"/>
    <m/>
  </r>
  <r>
    <s v="C6-HK174QG"/>
    <x v="4"/>
    <s v="MEA"/>
    <s v="Emirates Telecommunication Corporation (ETISALAT)"/>
    <s v="ETISALAT - Blockchain HABN vNext service on Bluemix for prototype of duplicated invoice discovery"/>
    <x v="3"/>
    <x v="1"/>
    <m/>
    <m/>
    <x v="1"/>
    <x v="9"/>
    <d v="2017-07-27T00:00:00"/>
    <s v="04/28/2017 03:25am"/>
    <x v="1"/>
    <d v="2017-07-27T00:00:00"/>
    <n v="50000"/>
    <n v="4.9999999999999996E-2"/>
    <n v="12"/>
    <s v="05/04/2017 01:32am"/>
    <s v="NIR"/>
    <x v="3"/>
    <s v="Cloud Developer Service"/>
    <s v="Bluemix Public Subscription"/>
    <s v="Kamran (Kamran) Shahin"/>
    <m/>
    <x v="0"/>
    <m/>
  </r>
  <r>
    <s v="GP-T4N4TI6"/>
    <x v="4"/>
    <s v="MEA"/>
    <s v="CENTRAL BANK OF THE UNITED ARAB EMIRATES"/>
    <s v="Central Bank UAE: Blockchain on Bluemix"/>
    <x v="0"/>
    <x v="1"/>
    <m/>
    <m/>
    <x v="0"/>
    <x v="0"/>
    <d v="2017-12-31T00:00:00"/>
    <s v="05/24/2017 09:13am"/>
    <x v="1"/>
    <d v="2017-12-31T00:00:00"/>
    <n v="50000"/>
    <n v="4.9999999999999996E-2"/>
    <n v="12"/>
    <s v="05/25/2017 01:32am"/>
    <s v="NIR"/>
    <x v="3"/>
    <s v="Cloud Developer Service"/>
    <s v="Bluemix Public Subscription"/>
    <s v="Yousef (Yousef) Abdul Qader"/>
    <m/>
    <x v="0"/>
    <m/>
  </r>
  <r>
    <s v="QT-VWP7Y5O"/>
    <x v="4"/>
    <s v="MEA"/>
    <s v="AJMAN E-GOVERNMENT"/>
    <s v="Blockchain"/>
    <x v="6"/>
    <x v="1"/>
    <m/>
    <m/>
    <x v="0"/>
    <x v="12"/>
    <d v="2017-11-30T00:00:00"/>
    <s v="07/03/2017 08:15pm"/>
    <x v="2"/>
    <d v="2017-11-30T00:00:00"/>
    <n v="50000"/>
    <n v="4.9999999999999996E-2"/>
    <n v="12"/>
    <s v="07/16/2017 03:26am"/>
    <s v="At Risk"/>
    <x v="3"/>
    <s v="Cloud Developer Service"/>
    <s v="Bluemix Public Subscription"/>
    <s v="Karim (Karim) Badr"/>
    <s v="NONE:No code/solution involved"/>
    <x v="0"/>
    <m/>
  </r>
  <r>
    <s v="IX-IX1G5GY"/>
    <x v="4"/>
    <s v="MEA"/>
    <s v="EMIRATES AIRLINES"/>
    <s v="Bluemix for production (Chat Bot and Blockchain Docker container)"/>
    <x v="2"/>
    <x v="1"/>
    <m/>
    <m/>
    <x v="0"/>
    <x v="7"/>
    <d v="2017-12-30T00:00:00"/>
    <s v="01/09/2017 01:17pm"/>
    <x v="0"/>
    <d v="2017-12-30T00:00:00"/>
    <n v="50000"/>
    <n v="4.9999999999999996E-2"/>
    <n v="1"/>
    <s v="05/11/2017 01:31am"/>
    <s v="Stretch"/>
    <x v="3"/>
    <s v="Cloud Developer Service"/>
    <s v="Bluemix Public Subscription"/>
    <s v="LOUI (Loui) AKASHA"/>
    <s v="ANBRDG2C:ANA SP:Bridge-to-Cloud"/>
    <x v="0"/>
    <m/>
  </r>
  <r>
    <s v="VA-QETKV17"/>
    <x v="0"/>
    <s v="Nordic"/>
    <s v="LÄNSFÖRSÄKRINGAR AB (PUBL)"/>
    <s v="#HC06 Bluemix IoT and Blockchain for Insurance"/>
    <x v="0"/>
    <x v="1"/>
    <m/>
    <m/>
    <x v="1"/>
    <x v="6"/>
    <d v="2017-09-20T00:00:00"/>
    <s v="03/16/2017 09:25am"/>
    <x v="2"/>
    <d v="2017-09-20T00:00:00"/>
    <n v="50000"/>
    <n v="4.9999999999999996E-2"/>
    <n v="12"/>
    <s v="05/21/2017 07:30pm"/>
    <s v="At Risk"/>
    <x v="3"/>
    <s v="Cloud Developer Service"/>
    <s v="Bluemix Public Subscription"/>
    <s v="Jesper (JESPER) Gardtman"/>
    <s v="CLOUD1:All Cloud Sales other than to Cloud SPs"/>
    <x v="0"/>
    <m/>
  </r>
  <r>
    <s v="24-QY3FX06"/>
    <x v="3"/>
    <s v="SSA"/>
    <s v="BANCO DEL ESTADO DE CHILE"/>
    <s v="Blockchain: FOGAPE"/>
    <x v="0"/>
    <x v="1"/>
    <m/>
    <m/>
    <x v="1"/>
    <x v="0"/>
    <d v="2017-09-29T00:00:00"/>
    <s v="02/07/2017 05:55am"/>
    <x v="2"/>
    <d v="2017-09-29T00:00:00"/>
    <n v="50000"/>
    <n v="4.9999999999999996E-2"/>
    <n v="12"/>
    <s v="07/17/2017 12:39pm"/>
    <s v="Stretch"/>
    <x v="3"/>
    <s v="Cloud Developer Service"/>
    <s v="Bluemix Public Subscription"/>
    <s v="JOSE MIGUEL (JOSE MIGUEL) SELMAN GREZ"/>
    <s v="CLOUD1:All Cloud Sales other than to Cloud SPs"/>
    <x v="0"/>
    <m/>
  </r>
  <r>
    <s v="GO-MQDY9OY"/>
    <x v="1"/>
    <s v="US Distribution"/>
    <s v="XPO LOGISTICS INC"/>
    <s v="XPO Blockchain"/>
    <x v="2"/>
    <x v="1"/>
    <m/>
    <m/>
    <x v="1"/>
    <x v="7"/>
    <d v="2017-09-28T00:00:00"/>
    <s v="06/13/2017 01:43pm"/>
    <x v="2"/>
    <d v="2017-09-28T00:00:00"/>
    <n v="50000"/>
    <n v="4.9999999999999996E-2"/>
    <n v="12"/>
    <s v="07/20/2017 01:32am"/>
    <s v="Stretch"/>
    <x v="3"/>
    <s v="Cloud Developer Service"/>
    <s v="Bluemix Public Subscription"/>
    <s v="HAILEY (Hailey) WILLIAMS"/>
    <s v="CLOUD1:All Cloud Sales other than to Cloud SPs"/>
    <x v="0"/>
    <m/>
  </r>
  <r>
    <s v="KW-4TYX2JB"/>
    <x v="1"/>
    <s v="US Distribution"/>
    <s v="AMAZON CORPORATE"/>
    <s v="Amazon Blockchain"/>
    <x v="2"/>
    <x v="1"/>
    <m/>
    <m/>
    <x v="1"/>
    <x v="3"/>
    <d v="2017-09-18T00:00:00"/>
    <s v="06/13/2017 12:49pm"/>
    <x v="2"/>
    <d v="2017-09-18T00:00:00"/>
    <n v="50000"/>
    <n v="4.9999999999999996E-2"/>
    <n v="12"/>
    <s v="07/20/2017 01:32am"/>
    <s v="Stretch"/>
    <x v="3"/>
    <s v="Cloud Developer Service"/>
    <s v="Bluemix Public Subscription"/>
    <s v="HAILEY (Hailey) WILLIAMS"/>
    <s v="CLOUD1:All Cloud Sales other than to Cloud SPs"/>
    <x v="0"/>
    <m/>
  </r>
  <r>
    <s v="T4-NH04NQ4"/>
    <x v="1"/>
    <s v="US Distribution"/>
    <s v="CARDINAL HEALTH TECHNOLOGIES, LLC"/>
    <s v="Blockchain"/>
    <x v="2"/>
    <x v="1"/>
    <m/>
    <m/>
    <x v="1"/>
    <x v="3"/>
    <d v="2017-08-31T00:00:00"/>
    <s v="11/08/2016 10:24am"/>
    <x v="2"/>
    <d v="2017-08-31T00:00:00"/>
    <n v="50000"/>
    <n v="4.9999999999999996E-2"/>
    <n v="12"/>
    <s v="08/03/2017 01:32am"/>
    <s v="Key stretch"/>
    <x v="3"/>
    <s v="Cloud Developer Service"/>
    <s v="Bluemix Public Subscription"/>
    <s v="PATRICK J. (Patrick) HEFLIN"/>
    <s v="BLKHSBN:HW SP: Blockchain High Sec Bus Netwk Blmix, EMBCLOUD:GBS Embedded Cloud"/>
    <x v="0"/>
    <m/>
  </r>
  <r>
    <s v="2I-1AY5MK6"/>
    <x v="1"/>
    <s v="US Distribution"/>
    <s v="CEVA LOGISTICS, LLC"/>
    <s v="Blockchain POC @ CEVA"/>
    <x v="2"/>
    <x v="1"/>
    <m/>
    <m/>
    <x v="0"/>
    <x v="7"/>
    <d v="2017-12-31T00:00:00"/>
    <s v="07/27/2017 08:25pm"/>
    <x v="0"/>
    <d v="2017-12-31T00:00:00"/>
    <n v="50000"/>
    <n v="4.9999999999999996E-2"/>
    <n v="12"/>
    <s v="08/03/2017 01:32am"/>
    <s v="NIR"/>
    <x v="3"/>
    <s v="Cloud Developer Service"/>
    <s v="Bluemix Public Subscription"/>
    <s v="Christopher (Chris) Byrd"/>
    <s v="ZBLKPOC:HW SP: Blockchain Proof of Concept"/>
    <x v="0"/>
    <m/>
  </r>
  <r>
    <s v="TM-T9QNCFV"/>
    <x v="1"/>
    <s v="US Distribution"/>
    <s v="NIKE, INC."/>
    <s v="Nike Blockchain on Bluemix"/>
    <x v="2"/>
    <x v="1"/>
    <m/>
    <m/>
    <x v="1"/>
    <x v="3"/>
    <d v="2017-09-30T00:00:00"/>
    <s v="05/09/2017 05:08pm"/>
    <x v="0"/>
    <d v="2017-09-30T00:00:00"/>
    <n v="50000"/>
    <n v="4.9999999999999996E-2"/>
    <n v="12"/>
    <s v="07/28/2017 11:48am"/>
    <s v="Key stretch"/>
    <x v="3"/>
    <s v="Cloud Developer Service"/>
    <s v="Bluemix Public Subscription"/>
    <s v="HAILEY (Hailey) WILLIAMS"/>
    <s v="CLOUD1:All Cloud Sales other than to Cloud SPs"/>
    <x v="0"/>
    <m/>
  </r>
  <r>
    <s v="BI-83PXY7C"/>
    <x v="1"/>
    <s v="US Federal"/>
    <s v="CSRA LLC"/>
    <s v="CSRA BPM/APIC for Blockchain Solution (Tim Gilday)"/>
    <x v="5"/>
    <x v="1"/>
    <m/>
    <m/>
    <x v="0"/>
    <x v="10"/>
    <d v="2017-12-15T00:00:00"/>
    <s v="07/31/2017 04:55pm"/>
    <x v="2"/>
    <d v="2017-12-15T00:00:00"/>
    <n v="50000"/>
    <n v="4.9999999999999996E-2"/>
    <n v="1"/>
    <s v="08/03/2017 01:32am"/>
    <s v="Stretch"/>
    <x v="3"/>
    <s v="Hybrid Transformation"/>
    <s v="Business Process Manager Standard"/>
    <s v="Kristin (Kristin) Bolling"/>
    <s v="CLOUD1:All Cloud Sales other than to Cloud SPs"/>
    <x v="0"/>
    <m/>
  </r>
  <r>
    <s v="S0-UA4MHNI"/>
    <x v="2"/>
    <s v="ASEAN"/>
    <s v="MALAYAN BANKING BERHAD"/>
    <s v="Blockchain Pilot"/>
    <x v="0"/>
    <x v="1"/>
    <m/>
    <m/>
    <x v="0"/>
    <x v="0"/>
    <d v="2017-11-24T00:00:00"/>
    <s v="08/01/2016 08:07am"/>
    <x v="2"/>
    <d v="2017-11-24T00:00:00"/>
    <n v="50000"/>
    <n v="4.9999999999999996E-2"/>
    <n v="12"/>
    <s v="07/06/2017 01:32am"/>
    <s v="NIR"/>
    <x v="3"/>
    <s v="Lab Services"/>
    <s v="Cloud Integration Services SW Services"/>
    <s v="Hon Chun (HON CHUN) Ng"/>
    <s v="ISA-BankFMFS03PAY-Payments"/>
    <x v="0"/>
    <m/>
  </r>
  <r>
    <s v="V4-V09GRDX"/>
    <x v="0"/>
    <s v="France"/>
    <s v="SEPHORA"/>
    <s v="BLUEMIX Cas d'usage BLOCKCHAIN pour tracabilité camions refrigérés et API Time to market."/>
    <x v="2"/>
    <x v="1"/>
    <m/>
    <m/>
    <x v="0"/>
    <x v="3"/>
    <d v="2017-11-18T00:00:00"/>
    <s v="03/29/2017 04:48am"/>
    <x v="2"/>
    <d v="2017-11-18T00:00:00"/>
    <n v="50000"/>
    <n v="4.9999999999999996E-2"/>
    <n v="12"/>
    <s v="07/20/2017 01:32am"/>
    <s v="Stretch"/>
    <x v="3"/>
    <s v="Cloud Developer Service"/>
    <s v="IBM Bluemix Dedicated - Containers"/>
    <s v="Elisabeth (Elisabeth) Blond"/>
    <s v="CLOUD1:All Cloud Sales other than to Cloud SPs, DEVCNAPP:CLD&amp;COG: Develop cloud native apps"/>
    <x v="0"/>
    <m/>
  </r>
  <r>
    <s v="5H-J472IHM"/>
    <x v="1"/>
    <s v="US Communica/CSI"/>
    <s v="AMC NETWORKS INC."/>
    <s v="AMC, Blockchain via Bluemix"/>
    <x v="3"/>
    <x v="1"/>
    <m/>
    <m/>
    <x v="1"/>
    <x v="9"/>
    <d v="2017-09-29T00:00:00"/>
    <s v="02/07/2017 01:15pm"/>
    <x v="2"/>
    <d v="2017-09-29T00:00:00"/>
    <n v="50000"/>
    <n v="4.9999999999999996E-2"/>
    <n v="12"/>
    <s v="07/20/2017 01:32am"/>
    <s v="Stretch"/>
    <x v="3"/>
    <s v="Cloud Developer Service"/>
    <s v="IBM Bluemix Dedicated - Runtimes"/>
    <s v="John L. (John) Schaffer"/>
    <s v="NONE:No code/solution involved"/>
    <x v="0"/>
    <m/>
  </r>
  <r>
    <s v="BN-U1Y0VED"/>
    <x v="1"/>
    <s v="US Distribution"/>
    <s v="TRAVELPORT LP"/>
    <s v="Blockchain"/>
    <x v="2"/>
    <x v="1"/>
    <m/>
    <m/>
    <x v="0"/>
    <x v="7"/>
    <d v="2017-12-15T00:00:00"/>
    <s v="06/24/2016 01:55pm"/>
    <x v="2"/>
    <d v="2017-12-15T00:00:00"/>
    <n v="50000"/>
    <n v="4.9999999999999996E-2"/>
    <n v="12"/>
    <s v="08/03/2017 01:33am"/>
    <s v="Stretch"/>
    <x v="3"/>
    <s v="Cloud Developer Service"/>
    <s v="IBM Bluemix Dedicated - Runtimes"/>
    <s v="ELIZABETH J. (Elizabeth) POLLOCK"/>
    <s v="CLOUD1:All Cloud Sales other than to Cloud SPs"/>
    <x v="0"/>
    <m/>
  </r>
  <r>
    <s v="54-05V1MFH"/>
    <x v="1"/>
    <s v="US Finance Service"/>
    <s v="TD AMERITRADE"/>
    <s v="Blockchain"/>
    <x v="0"/>
    <x v="1"/>
    <m/>
    <m/>
    <x v="1"/>
    <x v="0"/>
    <d v="2017-09-29T00:00:00"/>
    <s v="03/18/2016 04:56pm"/>
    <x v="2"/>
    <d v="2017-09-29T00:00:00"/>
    <n v="50000"/>
    <n v="4.9999999999999996E-2"/>
    <n v="12"/>
    <s v="08/03/2017 01:32am"/>
    <s v="Stretch"/>
    <x v="3"/>
    <s v="Cloud Developer Service"/>
    <s v="IBM Bluemix Dedicated - Runtimes"/>
    <s v="CHRIS (Chris) MCDONNELL"/>
    <s v="CLOUD1:All Cloud Sales other than to Cloud SPs"/>
    <x v="0"/>
    <m/>
  </r>
  <r>
    <s v="42-A5ON022"/>
    <x v="5"/>
    <s v="Japan"/>
    <s v="BANK OF IWATE, LTD., THE"/>
    <s v="Blockchain 本番開発"/>
    <x v="0"/>
    <x v="1"/>
    <m/>
    <m/>
    <x v="1"/>
    <x v="0"/>
    <d v="2017-08-30T00:00:00"/>
    <s v="02/06/2017 10:06am"/>
    <x v="0"/>
    <d v="2017-09-11T00:00:00"/>
    <n v="50000"/>
    <n v="4.9999999999999996E-2"/>
    <n v="6"/>
    <s v="08/03/2017 01:32am"/>
    <s v="At Risk"/>
    <x v="3"/>
    <s v="Cloud Developer Service"/>
    <s v="IBM Bluemix Garage - Architecture"/>
    <s v="Akio (AKIO) Koike"/>
    <s v="ASASERVC:Cloud Business Solution (CBS), BLUEMIXX:GBS Bluemix Custom Application Services, ISA-BankFS08-Blockchain"/>
    <x v="0"/>
    <m/>
  </r>
  <r>
    <s v="UO-IEGLSMY"/>
    <x v="3"/>
    <s v="SSA"/>
    <s v="INDUSTRIAL AND COMMERCIAL BANK OF CHINA (ARGENTINA) S.A."/>
    <s v="Proyecto Blockchain ICBC"/>
    <x v="0"/>
    <x v="1"/>
    <m/>
    <m/>
    <x v="1"/>
    <x v="0"/>
    <d v="2017-09-30T00:00:00"/>
    <s v="04/20/2017 11:58pm"/>
    <x v="2"/>
    <d v="2017-09-30T00:00:00"/>
    <n v="50000"/>
    <n v="4.9999999999999996E-2"/>
    <n v="12"/>
    <s v="07/20/2017 01:32am"/>
    <s v="Key stretch"/>
    <x v="3"/>
    <s v="Cloud Developer Service"/>
    <s v="IBM Bluemix Garage - Architecture"/>
    <s v="Martin Federico (MARTIN FEDERICO) Lanari"/>
    <s v="ACTINSIG:CLD&amp;COG: Transform processes w/ insights"/>
    <x v="0"/>
    <m/>
  </r>
  <r>
    <s v="UU-592DRZJ"/>
    <x v="1"/>
    <s v="US Federal"/>
    <s v="US DEPT OF THE AIR FORCE"/>
    <s v="AFLCMC - Blockchain Garage"/>
    <x v="6"/>
    <x v="1"/>
    <m/>
    <m/>
    <x v="1"/>
    <x v="12"/>
    <d v="2017-08-01T00:00:00"/>
    <s v="04/20/2017 10:15am"/>
    <x v="2"/>
    <d v="2017-08-01T00:00:00"/>
    <n v="50000"/>
    <n v="4.9999999999999996E-2"/>
    <n v="12"/>
    <s v="05/25/2017 01:32am"/>
    <s v="NIR"/>
    <x v="3"/>
    <s v="Cloud Developer Service"/>
    <s v="IBM Bluemix Garage - Architecture"/>
    <s v="DAVID B. (David) MCELROY"/>
    <s v="ACTINSIG:CLD&amp;COG: Transform processes w/ insights"/>
    <x v="0"/>
    <m/>
  </r>
  <r>
    <s v="CX-QCKTZT6"/>
    <x v="1"/>
    <s v="US Finance Service"/>
    <s v="FACTORY MUTUAL INSURANCE CO"/>
    <s v="Bluemix and Blockchain on Bluemix"/>
    <x v="0"/>
    <x v="1"/>
    <m/>
    <m/>
    <x v="1"/>
    <x v="6"/>
    <d v="2017-08-25T00:00:00"/>
    <s v="04/21/2017 09:30am"/>
    <x v="2"/>
    <d v="2017-08-25T00:00:00"/>
    <n v="50000"/>
    <n v="4.9999999999999996E-2"/>
    <n v="12"/>
    <s v="07/06/2017 01:33am"/>
    <s v="Stretch"/>
    <x v="3"/>
    <s v="Cloud Developer Service"/>
    <s v="IBM Bluemix Garage - Architecture"/>
    <s v="ASHLEY (Ashley) MONASTIERO"/>
    <s v="CLOUD1:All Cloud Sales other than to Cloud SPs"/>
    <x v="0"/>
    <m/>
  </r>
  <r>
    <s v="QT-VWP7Y5O"/>
    <x v="4"/>
    <s v="MEA"/>
    <s v="AJMAN E-GOVERNMENT"/>
    <s v="Blockchain"/>
    <x v="6"/>
    <x v="1"/>
    <m/>
    <m/>
    <x v="0"/>
    <x v="12"/>
    <d v="2017-11-30T00:00:00"/>
    <s v="07/03/2017 08:15pm"/>
    <x v="2"/>
    <d v="2017-11-30T00:00:00"/>
    <n v="50000"/>
    <n v="4.9999999999999996E-2"/>
    <n v="12"/>
    <s v="07/16/2017 03:26am"/>
    <s v="At Risk"/>
    <x v="3"/>
    <s v="Cloud Developer Service"/>
    <s v="IBM Bluemix Garage - Design Thinking"/>
    <s v="Karim (Karim) Badr"/>
    <s v="NONE:No code/solution involved"/>
    <x v="0"/>
    <m/>
  </r>
  <r>
    <s v="6I-IPJUKGZ"/>
    <x v="2"/>
    <s v="ASEAN"/>
    <s v="KASIKORNBANK PUBLIC COMPANY LIMITED"/>
    <s v="Blockchain HSBN Garage"/>
    <x v="0"/>
    <x v="1"/>
    <m/>
    <m/>
    <x v="0"/>
    <x v="0"/>
    <d v="2017-10-20T00:00:00"/>
    <s v="07/20/2017 06:35am"/>
    <x v="2"/>
    <d v="2017-10-20T00:00:00"/>
    <n v="50000"/>
    <n v="4.9999999999999996E-2"/>
    <n v="12"/>
    <s v="07/27/2017 01:32am"/>
    <s v="Stretch"/>
    <x v="3"/>
    <s v="Cloud Developer Service"/>
    <s v="IBM Bluemix Garage - MVP"/>
    <s v="Supanard (SUPANARD) Meekun-Iam"/>
    <s v="ISA-999-NoSolutionSold"/>
    <x v="0"/>
    <m/>
  </r>
  <r>
    <s v="SO-N4KZOJM"/>
    <x v="2"/>
    <s v="ASEAN"/>
    <s v="INTERFLOUR GROUP PTE. LTD."/>
    <s v="Blockchain for food safety"/>
    <x v="2"/>
    <x v="1"/>
    <m/>
    <m/>
    <x v="1"/>
    <x v="3"/>
    <d v="2017-09-30T00:00:00"/>
    <s v="04/05/2017 02:19am"/>
    <x v="2"/>
    <d v="2017-09-30T00:00:00"/>
    <n v="50000"/>
    <n v="4.9999999999999996E-2"/>
    <n v="12"/>
    <s v="08/03/2017 01:32am"/>
    <s v="NIR"/>
    <x v="3"/>
    <s v="Cloud Developer Service"/>
    <s v="IBM Bluemix Garage - MVP"/>
    <s v="HO MENG (Ho Meng) TAN"/>
    <s v="ISA-999-NoSolutionSold"/>
    <x v="0"/>
    <m/>
  </r>
  <r>
    <s v="KW-N1VKYAQ"/>
    <x v="0"/>
    <s v="DACH"/>
    <s v="EHG Service GmbH"/>
    <s v="EHG - Blockchain Garage"/>
    <x v="1"/>
    <x v="1"/>
    <m/>
    <m/>
    <x v="1"/>
    <x v="2"/>
    <d v="2017-11-01T00:00:00"/>
    <s v="06/21/2017 06:50am"/>
    <x v="2"/>
    <d v="2017-11-01T00:00:00"/>
    <n v="50000"/>
    <n v="4.9999999999999996E-2"/>
    <n v="12"/>
    <d v="2017-08-03T00:00:00"/>
    <s v="Stretch"/>
    <x v="3"/>
    <s v="Cloud Developer Service"/>
    <s v="IBM Bluemix Garage - MVP"/>
    <s v="DATA WITHHELD"/>
    <s v="AGILE:Agile or Agility is a component of the solu"/>
    <x v="0"/>
    <m/>
  </r>
  <r>
    <s v="TT-V7G7EX2"/>
    <x v="0"/>
    <s v="DACH"/>
    <s v="Volkswagen AG"/>
    <s v="Blockchain VW (Hr. Gude/Hr. Radon)"/>
    <x v="1"/>
    <x v="1"/>
    <m/>
    <m/>
    <x v="1"/>
    <x v="1"/>
    <d v="2017-08-16T00:00:00"/>
    <s v="03/03/2017 11:20am"/>
    <x v="2"/>
    <d v="2017-08-16T00:00:00"/>
    <n v="50000"/>
    <n v="4.9999999999999996E-2"/>
    <n v="12"/>
    <s v="07/28/2017 05:52am"/>
    <s v="Stretch"/>
    <x v="3"/>
    <s v="Cloud Developer Service"/>
    <s v="IBM Bluemix Garage - MVP"/>
    <s v="DATA WITHHELD"/>
    <s v="DEVCNAPP:CLD&amp;COG: Develop cloud native apps, ISA-BankFMFS03-BackOfficeOps"/>
    <x v="0"/>
    <m/>
  </r>
  <r>
    <s v="CA-2WX8IEX"/>
    <x v="1"/>
    <s v="US Communica/CSI"/>
    <s v="CERNER CORP"/>
    <s v="BMX Garage:   Blockchain for RevCycle"/>
    <x v="5"/>
    <x v="1"/>
    <m/>
    <m/>
    <x v="1"/>
    <x v="10"/>
    <d v="2017-08-24T00:00:00"/>
    <s v="05/26/2017 10:25am"/>
    <x v="1"/>
    <d v="2017-08-24T00:00:00"/>
    <n v="50000"/>
    <n v="4.9999999999999996E-2"/>
    <n v="6"/>
    <s v="06/01/2017 01:31am"/>
    <s v="NIR"/>
    <x v="3"/>
    <s v="Cloud Developer Service"/>
    <s v="IBM Bluemix Garage - MVP"/>
    <s v="Taylor D. (Taylor) Erickson"/>
    <m/>
    <x v="0"/>
    <m/>
  </r>
  <r>
    <s v="GM-BQJ2GDQ"/>
    <x v="1"/>
    <s v="US Public"/>
    <s v="USABLE MUTUAL INSURANCE COMPANY"/>
    <s v="Blockchain Garage"/>
    <x v="6"/>
    <x v="1"/>
    <m/>
    <m/>
    <x v="0"/>
    <x v="11"/>
    <d v="2017-12-22T00:00:00"/>
    <s v="05/18/2017 09:27am"/>
    <x v="2"/>
    <d v="2017-12-22T00:00:00"/>
    <n v="50000"/>
    <n v="4.9999999999999996E-2"/>
    <n v="12"/>
    <s v="07/06/2017 01:32am"/>
    <s v="Stretch"/>
    <x v="3"/>
    <s v="Cloud Developer Service"/>
    <s v="IBM Bluemix Garage - MVP"/>
    <s v="Bao (Bao) Bui"/>
    <s v="CLOUD1:All Cloud Sales other than to Cloud SPs"/>
    <x v="0"/>
    <m/>
  </r>
  <r>
    <s v="LG-LYJ09Y9"/>
    <x v="0"/>
    <s v="UKI"/>
    <s v="GATWICK AIRPORT LTD GATWICK"/>
    <s v="Gatwick Airport: Blockchain"/>
    <x v="2"/>
    <x v="1"/>
    <m/>
    <m/>
    <x v="0"/>
    <x v="7"/>
    <d v="2017-12-22T00:00:00"/>
    <s v="06/19/2017 07:05am"/>
    <x v="1"/>
    <d v="2017-12-22T00:00:00"/>
    <n v="50000"/>
    <n v="4.9999999999999996E-2"/>
    <n v="12"/>
    <s v="06/22/2017 01:32am"/>
    <s v="NIR"/>
    <x v="3"/>
    <s v="Cloud Developer Service"/>
    <s v="IBM Bluemix Garage - Other"/>
    <s v="Heather (HEATHER) Percival"/>
    <m/>
    <x v="0"/>
    <m/>
  </r>
  <r>
    <s v="1C-ZM5VKH2"/>
    <x v="1"/>
    <s v="US Finance Service"/>
    <s v="UBS FINANCIAL SERVICES INC."/>
    <s v="UBS Bluemix Garage for Blockchain"/>
    <x v="0"/>
    <x v="1"/>
    <m/>
    <m/>
    <x v="1"/>
    <x v="0"/>
    <d v="2017-09-22T00:00:00"/>
    <s v="03/03/2017 01:58pm"/>
    <x v="2"/>
    <d v="2017-09-22T00:00:00"/>
    <n v="50000"/>
    <n v="4.9999999999999996E-2"/>
    <n v="3"/>
    <s v="08/03/2017 01:32am"/>
    <s v="Stretch"/>
    <x v="3"/>
    <s v="Cloud Developer Service"/>
    <s v="IBM Bluemix Garage - Other"/>
    <s v="GRAHAM (Graham) CATHCART"/>
    <s v="ISA-BankInsFS09SEC-Security"/>
    <x v="0"/>
    <m/>
  </r>
  <r>
    <s v="LO-WPL8X64"/>
    <x v="0"/>
    <s v="BeNeLux"/>
    <s v="TENNET HOLDING B.V."/>
    <s v="Bluemix for Blockchain project"/>
    <x v="3"/>
    <x v="1"/>
    <m/>
    <m/>
    <x v="0"/>
    <x v="8"/>
    <d v="2017-12-15T00:00:00"/>
    <s v="05/04/2017 02:52am"/>
    <x v="2"/>
    <d v="2017-12-15T00:00:00"/>
    <n v="50000"/>
    <n v="4.9999999999999996E-2"/>
    <n v="12"/>
    <s v="08/03/2017 01:33am"/>
    <s v="Stretch"/>
    <x v="3"/>
    <s v="Cloud Developer Service"/>
    <s v="IBM Bluemix Local - Runtimes"/>
    <s v="Jean-Paul (JEAN-PAUL) van Oijen"/>
    <s v="BLUEMIXX:GBS Bluemix Custom Application Services"/>
    <x v="0"/>
    <m/>
  </r>
  <r>
    <s v="JN-2OMZJOX"/>
    <x v="0"/>
    <s v="Italy"/>
    <s v="BORSA ITALIANA"/>
    <s v="Integrazione Blockchain-Mainframe"/>
    <x v="0"/>
    <x v="1"/>
    <m/>
    <m/>
    <x v="0"/>
    <x v="0"/>
    <d v="2017-12-30T00:00:00"/>
    <s v="02/22/2017 07:02am"/>
    <x v="0"/>
    <d v="2017-12-30T00:00:00"/>
    <n v="50000"/>
    <n v="4.9999999999999996E-2"/>
    <n v="1"/>
    <s v="08/03/2017 01:32am"/>
    <s v="Stretch"/>
    <x v="3"/>
    <s v="Hybrid Integration"/>
    <s v="IBM Integration Bus (WebSphere Message Broker) for System z"/>
    <s v="Andrea (Andrea) Gennari"/>
    <s v="ISA-999-NoSolutionSold"/>
    <x v="0"/>
    <m/>
  </r>
  <r>
    <s v="VF-TWV2G3J"/>
    <x v="0"/>
    <s v="CEE"/>
    <s v="POLSKIE SIECI"/>
    <s v="Blockchain/grid solution"/>
    <x v="3"/>
    <x v="1"/>
    <m/>
    <m/>
    <x v="0"/>
    <x v="8"/>
    <d v="2017-10-26T00:00:00"/>
    <s v="03/30/2017 08:45am"/>
    <x v="1"/>
    <d v="2017-10-26T00:00:00"/>
    <n v="50000"/>
    <n v="4.9999999999999996E-2"/>
    <n v="12"/>
    <s v="04/06/2017 01:32am"/>
    <s v="Stretch"/>
    <x v="3"/>
    <s v="Lab Services"/>
    <s v="Other/Integration SW Services"/>
    <s v="PIOTR B. (PIOTR) DARWAJ"/>
    <s v="ISA-E&amp;UCS16EOPS-EnergyOps"/>
    <x v="0"/>
    <m/>
  </r>
  <r>
    <s v="H6-2ANFRGL"/>
    <x v="2"/>
    <s v="ASEAN"/>
    <s v="COMMONWEALTH CAPITAL PTE. LTD."/>
    <s v="Blockchain for Traceability at fisheries"/>
    <x v="2"/>
    <x v="1"/>
    <m/>
    <m/>
    <x v="1"/>
    <x v="3"/>
    <d v="2017-09-29T00:00:00"/>
    <s v="03/15/2017 12:11am"/>
    <x v="2"/>
    <d v="2017-09-29T00:00:00"/>
    <n v="50000"/>
    <n v="4.9999999999999996E-2"/>
    <n v="12"/>
    <s v="07/27/2017 01:32am"/>
    <s v="NIR"/>
    <x v="3"/>
    <s v="Lab Services"/>
    <s v="Software Services - Bluemix Garage"/>
    <s v="HO MENG (Ho Meng) TAN"/>
    <s v="ISA-999-NoSolutionSold"/>
    <x v="0"/>
    <m/>
  </r>
  <r>
    <s v="PX-698BYLU"/>
    <x v="2"/>
    <s v="ASEAN"/>
    <s v="METROPOLITAN ELECTRICITY AUTHORITY"/>
    <s v="Blockchain EV"/>
    <x v="3"/>
    <x v="1"/>
    <m/>
    <m/>
    <x v="1"/>
    <x v="8"/>
    <d v="2017-09-25T00:00:00"/>
    <s v="02/16/2017 10:14pm"/>
    <x v="2"/>
    <d v="2017-12-21T00:00:00"/>
    <n v="50000"/>
    <n v="4.9999999999999996E-2"/>
    <n v="12"/>
    <s v="08/03/2017 01:32am"/>
    <s v="Stretch"/>
    <x v="3"/>
    <s v="Lab Services"/>
    <s v="Software Services - Bluemix Garage"/>
    <s v="Petchpaitoon (PETCHPAITOON) Krungwong"/>
    <s v="NONE:No code/solution involved"/>
    <x v="0"/>
    <m/>
  </r>
  <r>
    <s v="Q3-TEW472M"/>
    <x v="2"/>
    <s v="ASEAN"/>
    <s v="BANK OF AYUDHYA PUBLIC COMPANY LIMITED"/>
    <s v="Blockchain Garage Extension"/>
    <x v="0"/>
    <x v="1"/>
    <m/>
    <m/>
    <x v="1"/>
    <x v="0"/>
    <d v="2017-09-29T00:00:00"/>
    <s v="07/16/2017 10:21pm"/>
    <x v="2"/>
    <d v="2017-10-15T00:00:00"/>
    <n v="50000"/>
    <n v="4.9999999999999996E-2"/>
    <n v="12"/>
    <s v="08/03/2017 01:32am"/>
    <s v="Key stretch"/>
    <x v="3"/>
    <s v="Lab Services"/>
    <s v="Software Services - Bluemix Garage"/>
    <s v="Supanard (SUPANARD) Meekun-Iam"/>
    <s v="ISA-999-NoSolutionSold"/>
    <x v="0"/>
    <m/>
  </r>
  <r>
    <s v="WR-M0SOTUC"/>
    <x v="2"/>
    <s v="ASEAN"/>
    <s v="DEUTSCHE BANK"/>
    <s v="Block Chain"/>
    <x v="0"/>
    <x v="1"/>
    <m/>
    <m/>
    <x v="0"/>
    <x v="0"/>
    <d v="2017-10-27T00:00:00"/>
    <s v="07/10/2016 04:58am"/>
    <x v="2"/>
    <d v="2017-10-27T00:00:00"/>
    <n v="50000"/>
    <n v="4.9999999999999996E-2"/>
    <n v="12"/>
    <s v="07/27/2017 01:32am"/>
    <s v="Stretch"/>
    <x v="3"/>
    <s v="Lab Services"/>
    <s v="Software Services - Bluemix Garage"/>
    <s v="Jason Beng Chee (JASON BENG CHEE) Ang"/>
    <s v="ISA-CPGDS04-SmartOps"/>
    <x v="0"/>
    <m/>
  </r>
  <r>
    <s v="2V-J28FWGL"/>
    <x v="0"/>
    <s v="DACH"/>
    <s v="Volkswagen AG"/>
    <s v="Blockchain for Feature / Software over the Air Update (FOTA/SOTA)"/>
    <x v="1"/>
    <x v="1"/>
    <m/>
    <m/>
    <x v="1"/>
    <x v="1"/>
    <d v="2017-09-22T00:00:00"/>
    <s v="12/20/2016 08:12am"/>
    <x v="2"/>
    <d v="2017-09-22T00:00:00"/>
    <n v="50000"/>
    <n v="4.9999999999999996E-2"/>
    <n v="12"/>
    <s v="07/13/2017 01:32am"/>
    <s v="NIR"/>
    <x v="3"/>
    <s v="Lab Services"/>
    <s v="Software Services - Bluemix Garage"/>
    <s v="DATA WITHHELD"/>
    <s v="ZBLKPOC:HW SP: Blockchain Proof of Concept"/>
    <x v="0"/>
    <m/>
  </r>
  <r>
    <s v="TT-V7G7EX2"/>
    <x v="0"/>
    <s v="DACH"/>
    <s v="Volkswagen AG"/>
    <s v="Blockchain VW (Hr. Gude/Hr. Radon)"/>
    <x v="1"/>
    <x v="1"/>
    <m/>
    <m/>
    <x v="1"/>
    <x v="1"/>
    <d v="2017-08-16T00:00:00"/>
    <s v="03/03/2017 11:20am"/>
    <x v="2"/>
    <d v="2017-08-16T00:00:00"/>
    <n v="50000"/>
    <n v="4.9999999999999996E-2"/>
    <n v="12"/>
    <s v="07/28/2017 05:52am"/>
    <s v="Stretch"/>
    <x v="3"/>
    <s v="Lab Services"/>
    <s v="Software Services - Bluemix Garage"/>
    <s v="DATA WITHHELD"/>
    <s v="DEVCNAPP:CLD&amp;COG: Develop cloud native apps, ISA-BankFMFS03-BackOfficeOps"/>
    <x v="0"/>
    <m/>
  </r>
  <r>
    <s v="RC-5Z7Y2V5"/>
    <x v="6"/>
    <s v="GCG"/>
    <s v="北京云转通网络科技有限责任公司"/>
    <s v="Blockchain"/>
    <x v="5"/>
    <x v="1"/>
    <m/>
    <m/>
    <x v="1"/>
    <x v="10"/>
    <d v="2017-09-29T00:00:00"/>
    <s v="07/17/2017 04:10am"/>
    <x v="2"/>
    <d v="2017-10-15T00:00:00"/>
    <n v="50000"/>
    <n v="4.9999999999999996E-2"/>
    <n v="12"/>
    <s v="07/20/2017 01:32am"/>
    <s v="Stretch"/>
    <x v="3"/>
    <s v="Lab Services"/>
    <s v="Software Services - Bluemix Garage"/>
    <s v="FEI (FEI) ZHOU"/>
    <s v="ISA-999-NoSolutionSold"/>
    <x v="0"/>
    <m/>
  </r>
  <r>
    <s v="BD-RVG3IV6"/>
    <x v="5"/>
    <s v="Japan"/>
    <s v="KONICA MINOLTA TECHNOLOGY CENTER"/>
    <s v="HC新興国Project　Blockchain PoC"/>
    <x v="1"/>
    <x v="1"/>
    <m/>
    <m/>
    <x v="1"/>
    <x v="5"/>
    <d v="2017-09-29T00:00:00"/>
    <s v="06/16/2017 02:29am"/>
    <x v="2"/>
    <d v="2017-09-29T00:00:00"/>
    <n v="50000"/>
    <n v="4.9999999999999996E-2"/>
    <n v="1"/>
    <s v="08/03/2017 01:32am"/>
    <s v="At Risk"/>
    <x v="3"/>
    <s v="Lab Services"/>
    <s v="Software Services - Bluemix Garage"/>
    <s v="Hidenobu (HIDENOBU) Ajiro"/>
    <s v="ASASERVC:Cloud Business Solution (CBS)"/>
    <x v="0"/>
    <m/>
  </r>
  <r>
    <s v="W8-AQVSDN5"/>
    <x v="1"/>
    <s v="US Industrial"/>
    <s v="CATERPILLAR LOGISTICS SERVICES, INC."/>
    <s v="Caterpillar Supply Chain - Bluemix Blockchain Garage Services"/>
    <x v="1"/>
    <x v="1"/>
    <m/>
    <m/>
    <x v="0"/>
    <x v="1"/>
    <d v="2017-10-20T00:00:00"/>
    <s v="02/14/2017 08:21am"/>
    <x v="1"/>
    <d v="2017-10-20T00:00:00"/>
    <n v="50000"/>
    <n v="4.9999999999999996E-2"/>
    <n v="12"/>
    <s v="02/16/2017 01:31am"/>
    <s v="NIR"/>
    <x v="3"/>
    <s v="Lab Services"/>
    <s v="Software Services - Bluemix Garage"/>
    <s v="Mark F. (Mark) Shea"/>
    <s v="NONE:No code/solution involved"/>
    <x v="0"/>
    <m/>
  </r>
  <r>
    <s v="0V-ZNEO9EC"/>
    <x v="1"/>
    <s v="US Industrial"/>
    <s v="Micron Technologies"/>
    <s v="Micron - Blockchain Garage"/>
    <x v="1"/>
    <x v="1"/>
    <m/>
    <m/>
    <x v="0"/>
    <x v="5"/>
    <d v="2017-11-15T00:00:00"/>
    <s v="06/05/2017 11:34am"/>
    <x v="2"/>
    <d v="2017-11-15T00:00:00"/>
    <n v="50000"/>
    <n v="4.9999999999999996E-2"/>
    <n v="12"/>
    <s v="07/27/2017 01:31am"/>
    <s v="NIR"/>
    <x v="3"/>
    <s v="Lab Services"/>
    <s v="Software Services - Bluemix Garage"/>
    <s v="Sheri (Sheri) Phillips"/>
    <s v="ANAPPBOT:ANA SP: App Developer: New Apps &amp; Bots"/>
    <x v="0"/>
    <m/>
  </r>
  <r>
    <s v="FM-THN1AO5"/>
    <x v="2"/>
    <s v="ASEAN"/>
    <s v="AMBANK GROUP"/>
    <s v="BlockChain for Bank Guarantees for Commercial Property Leasing"/>
    <x v="0"/>
    <x v="1"/>
    <m/>
    <m/>
    <x v="0"/>
    <x v="0"/>
    <d v="2017-10-27T00:00:00"/>
    <s v="07/18/2017 05:43am"/>
    <x v="1"/>
    <d v="2017-10-27T00:00:00"/>
    <n v="50000"/>
    <n v="4.9999999999999996E-2"/>
    <n v="12"/>
    <s v="07/27/2017 01:32am"/>
    <s v="NIR"/>
    <x v="3"/>
    <s v="Cloud Unit Services"/>
    <m/>
    <s v="Hon Chun (HON CHUN) Ng"/>
    <m/>
    <x v="0"/>
    <m/>
  </r>
  <r>
    <s v="ML-V70RBS9"/>
    <x v="2"/>
    <s v="ASEAN"/>
    <s v="SINGAPORE POWER LIMITED"/>
    <s v="Blockchain / MBFC Visit"/>
    <x v="3"/>
    <x v="1"/>
    <m/>
    <m/>
    <x v="0"/>
    <x v="8"/>
    <d v="2017-12-22T00:00:00"/>
    <s v="03/27/2017 11:06pm"/>
    <x v="1"/>
    <d v="2017-12-22T00:00:00"/>
    <n v="50000"/>
    <n v="4.9999999999999996E-2"/>
    <n v="12"/>
    <s v="03/30/2017 01:32am"/>
    <s v="NIR"/>
    <x v="3"/>
    <s v="Cloud Developer Service"/>
    <m/>
    <s v="WINSTON POH-KEUNG (Winston Poh-Keung) LOO"/>
    <s v="ISA-999-NoSolutionSold"/>
    <x v="0"/>
    <m/>
  </r>
  <r>
    <s v="AV-D8NFP3O"/>
    <x v="0"/>
    <s v="SPGI"/>
    <s v="BBVA, S.A CENTRO DE TRATAMIENTO FACTURAS"/>
    <s v="POC Bluemix Blockchain"/>
    <x v="0"/>
    <x v="1"/>
    <m/>
    <m/>
    <x v="0"/>
    <x v="0"/>
    <d v="2017-12-31T00:00:00"/>
    <s v="05/19/2017 02:55am"/>
    <x v="1"/>
    <d v="2017-12-31T00:00:00"/>
    <n v="50000"/>
    <n v="4.9999999999999996E-2"/>
    <n v="12"/>
    <s v="05/25/2017 01:32am"/>
    <s v="NIR"/>
    <x v="3"/>
    <s v="Cloud Developer Service"/>
    <m/>
    <s v="Daniel (DANIEL) Contreras Perez"/>
    <s v="DEVCNAPP:CLD&amp;COG: Develop cloud native apps"/>
    <x v="0"/>
    <m/>
  </r>
  <r>
    <s v="II-HFH1TNI"/>
    <x v="1"/>
    <s v="US Communica/CSI"/>
    <s v="NATIONAL GRID TRANSMISSION SERVICES CORPORATION"/>
    <s v="Carlos Nouel - VP New Energy Initiatives_x000a__x000a_Bluemix Garage Services for Blockchain"/>
    <x v="3"/>
    <x v="1"/>
    <m/>
    <m/>
    <x v="1"/>
    <x v="8"/>
    <d v="2017-08-07T00:00:00"/>
    <s v="05/09/2017 04:08pm"/>
    <x v="1"/>
    <d v="2017-08-25T00:00:00"/>
    <n v="50000"/>
    <n v="4.9999999999999996E-2"/>
    <n v="12"/>
    <s v="05/11/2017 01:32am"/>
    <s v="Stretch"/>
    <x v="3"/>
    <s v="Cloud Developer Service"/>
    <m/>
    <s v="JAMES (Jim) LANNIGAN"/>
    <m/>
    <x v="0"/>
    <m/>
  </r>
  <r>
    <s v="LT-80MTQYC"/>
    <x v="1"/>
    <s v="US Communica/CSI"/>
    <s v="BRIGHTSTAR CORP"/>
    <s v="Brightstar Watson IOT fabric with Blockchain"/>
    <x v="2"/>
    <x v="1"/>
    <m/>
    <m/>
    <x v="0"/>
    <x v="3"/>
    <d v="2017-12-31T00:00:00"/>
    <s v="05/01/2017 10:50am"/>
    <x v="1"/>
    <d v="2017-12-31T00:00:00"/>
    <n v="50000"/>
    <n v="4.9999999999999996E-2"/>
    <n v="12"/>
    <s v="05/04/2017 01:31am"/>
    <s v="NIR"/>
    <x v="3"/>
    <s v="Cloud Unit Services"/>
    <m/>
    <s v="Michael W. (Mike) Bischler"/>
    <s v="EMBMOBLE:GBS Embedded Mobile"/>
    <x v="0"/>
    <m/>
  </r>
  <r>
    <s v="WU-5OUIENX"/>
    <x v="1"/>
    <s v="US Communica/CSI"/>
    <s v="SPRINT"/>
    <s v="Sprint Watson IOT fabric with Blockchain"/>
    <x v="3"/>
    <x v="0"/>
    <s v="India"/>
    <s v="CIC India team has developed a small POC around supply chain of Mobile devices and is in discussion with the account team to show case it to the client."/>
    <x v="0"/>
    <x v="9"/>
    <d v="2017-12-31T00:00:00"/>
    <s v="05/01/2017 10:55am"/>
    <x v="1"/>
    <d v="2017-12-31T00:00:00"/>
    <n v="50000"/>
    <n v="4.9999999999999996E-2"/>
    <n v="12"/>
    <s v="05/04/2017 01:32am"/>
    <s v="NIR"/>
    <x v="3"/>
    <s v="Cloud Unit Services"/>
    <m/>
    <s v="Michael W. (Mike) Bischler"/>
    <s v="EMBMOBLE:GBS Embedded Mobile"/>
    <x v="0"/>
    <m/>
  </r>
  <r>
    <s v="RC-OIUMJB3"/>
    <x v="1"/>
    <s v="US Public"/>
    <s v="CR BARD INC"/>
    <s v="Blockchain"/>
    <x v="1"/>
    <x v="1"/>
    <m/>
    <m/>
    <x v="0"/>
    <x v="5"/>
    <d v="2017-10-12T00:00:00"/>
    <s v="07/14/2017 03:42pm"/>
    <x v="1"/>
    <d v="2017-10-12T00:00:00"/>
    <n v="50000"/>
    <n v="4.9999999999999996E-2"/>
    <n v="12"/>
    <s v="07/20/2017 01:32am"/>
    <s v="NIR"/>
    <x v="3"/>
    <s v="Cloud Developer Service"/>
    <m/>
    <s v="George E. (George) Prue"/>
    <s v="ISA-BankFS08-Blockchain"/>
    <x v="0"/>
    <m/>
  </r>
  <r>
    <s v="2J-FONRPQD"/>
    <x v="0"/>
    <s v="DACH"/>
    <s v="KG Bursped Speditions-GmbH &amp; Co.                                      "/>
    <s v="Interessiert an Blockhain in Kombi mit Watson IoT"/>
    <x v="6"/>
    <x v="1"/>
    <m/>
    <m/>
    <x v="0"/>
    <x v="12"/>
    <d v="2017-10-30T00:00:00"/>
    <d v="2017-08-01T00:00:00"/>
    <x v="2"/>
    <d v="2017-10-30T00:00:00"/>
    <n v="50000"/>
    <n v="4.9999999999999996E-2"/>
    <n v="12"/>
    <d v="2017-08-01T00:00:00"/>
    <s v="Stretch"/>
    <x v="0"/>
    <s v="Cog Process Trnsfmtn"/>
    <s v="CPR: Blockchain Consulting"/>
    <s v="Weisshuhn, Oliver"/>
    <m/>
    <x v="0"/>
    <m/>
  </r>
  <r>
    <s v="GB-QHM4FJW"/>
    <x v="0"/>
    <s v="DACH"/>
    <s v="Symrise AG                                                            "/>
    <s v="Supply Chain Visibility and Optimization Consulting"/>
    <x v="6"/>
    <x v="1"/>
    <m/>
    <m/>
    <x v="1"/>
    <x v="11"/>
    <d v="2017-09-29T00:00:00"/>
    <d v="2017-06-13T00:00:00"/>
    <x v="2"/>
    <d v="2017-09-29T00:00:00"/>
    <n v="50000"/>
    <n v="4.9999999999999996E-2"/>
    <n v="4"/>
    <d v="2017-06-29T00:00:00"/>
    <s v="Stretch"/>
    <x v="0"/>
    <s v="Cog Process Trnsfmtn"/>
    <s v="CPR: Blockchain Consulting"/>
    <s v="Barr, Stephen"/>
    <s v="ZBLKPOC"/>
    <x v="0"/>
    <m/>
  </r>
  <r>
    <s v="EA-M2XHU74"/>
    <x v="3"/>
    <s v="SSA"/>
    <s v="BPS - PROYECTO DE CUENTAS DE                                          "/>
    <s v="Iniciativa Blockchian - Taller"/>
    <x v="6"/>
    <x v="1"/>
    <m/>
    <m/>
    <x v="1"/>
    <x v="12"/>
    <d v="2017-08-28T00:00:00"/>
    <d v="2017-05-30T00:00:00"/>
    <x v="2"/>
    <d v="2017-08-28T00:00:00"/>
    <n v="50000"/>
    <n v="4.9999999999999996E-2"/>
    <n v="6"/>
    <d v="2017-07-13T00:00:00"/>
    <s v="NIR"/>
    <x v="0"/>
    <s v="Cog Process Trnsfmtn"/>
    <s v="CPR: Blockchain Consulting"/>
    <s v="Gibernau Agosti, Juan Martin"/>
    <s v="ZBLKPOC"/>
    <x v="0"/>
    <m/>
  </r>
  <r>
    <s v="HY-PDZZZPN"/>
    <x v="1"/>
    <s v="US Finance Service"/>
    <s v="BROADRIDGE FINANCIAL SOLUTIONS INC                                    "/>
    <s v="HBSN Solution.."/>
    <x v="5"/>
    <x v="1"/>
    <m/>
    <m/>
    <x v="1"/>
    <x v="10"/>
    <d v="2017-09-29T00:00:00"/>
    <d v="2017-02-15T00:00:00"/>
    <x v="2"/>
    <d v="2017-09-29T00:00:00"/>
    <n v="50000"/>
    <n v="4.9999999999999996E-2"/>
    <n v="12"/>
    <d v="2017-07-27T00:00:00"/>
    <s v="Stretch"/>
    <x v="0"/>
    <s v="Cog Process Trnsfmtn"/>
    <s v="CPR: Blockchain Consulting"/>
    <s v="Datta, Raj (Raj)"/>
    <m/>
    <x v="0"/>
    <m/>
  </r>
  <r>
    <s v="T1-Y78V46K"/>
    <x v="1"/>
    <s v="US Federal"/>
    <s v="US GOVERNMENT CLASSIFIED                                              "/>
    <s v="MPO IBM Cloud private"/>
    <x v="6"/>
    <x v="1"/>
    <m/>
    <m/>
    <x v="1"/>
    <x v="12"/>
    <d v="2017-09-28T00:00:00"/>
    <d v="2017-04-13T00:00:00"/>
    <x v="1"/>
    <d v="2017-09-28T00:00:00"/>
    <n v="50000"/>
    <n v="4.9999999999999996E-2"/>
    <n v="12"/>
    <d v="2017-06-22T00:00:00"/>
    <s v="Stretch"/>
    <x v="0"/>
    <s v="Cog Process Trnsfmtn"/>
    <s v="UNK - Blockchain (CPR)"/>
    <s v="LIVINGSTON, PAMELA (Pamela)"/>
    <s v="*"/>
    <x v="0"/>
    <m/>
  </r>
  <r>
    <s v="J9-R9XNXE1"/>
    <x v="1"/>
    <s v="US Federal"/>
    <s v="US DEPT OF HEALTH &amp; HUMAN SERVICES"/>
    <s v="CDC - BlockChain Early Adopter Project"/>
    <x v="6"/>
    <x v="1"/>
    <m/>
    <m/>
    <x v="0"/>
    <x v="12"/>
    <d v="2017-10-15T00:00:00"/>
    <s v="01/25/2017 01:16pm"/>
    <x v="2"/>
    <d v="2017-10-15T00:00:00"/>
    <n v="50000"/>
    <n v="4.9999999999999996E-2"/>
    <n v="12"/>
    <s v="07/20/2017 01:32am"/>
    <s v="NIR"/>
    <x v="0"/>
    <s v="Cloud Application Innovation"/>
    <s v="CAI Accel App Dev &amp; Integration - Bluemix"/>
    <s v="Felecia R. (Felecia) Kornegay"/>
    <s v="IGSPU:Procurement Support - Unknown at this Time"/>
    <x v="0"/>
    <m/>
  </r>
  <r>
    <s v="FK-OGJ5O9N"/>
    <x v="1"/>
    <s v="US Finance Service"/>
    <s v="PNC Bank National Association"/>
    <s v="Blockchain - Equipment Leasing"/>
    <x v="0"/>
    <x v="1"/>
    <m/>
    <m/>
    <x v="1"/>
    <x v="0"/>
    <d v="2017-09-29T00:00:00"/>
    <s v="03/10/2017 12:50pm"/>
    <x v="2"/>
    <d v="2017-09-29T00:00:00"/>
    <n v="50000"/>
    <n v="4.9999999999999996E-2"/>
    <n v="12"/>
    <s v="07/27/2017 01:31am"/>
    <s v="Stretch"/>
    <x v="0"/>
    <s v="Cloud Application Innovation"/>
    <s v="CAI Accel App Dev &amp; Integration - Bluemix"/>
    <s v="RICHARD (Richard) GORDON"/>
    <s v="NONE:No code/solution involved"/>
    <x v="0"/>
    <m/>
  </r>
  <r>
    <s v="AN-12MH3HS"/>
    <x v="1"/>
    <s v="US Industrial"/>
    <s v="JOHN DEERE FINANCIAL SERVICES, INC."/>
    <s v="Blockchain - Equipment Leasing"/>
    <x v="1"/>
    <x v="0"/>
    <s v="India"/>
    <s v="BDE is connected to account team.   Opportunity is still in early stage."/>
    <x v="0"/>
    <x v="1"/>
    <d v="2017-11-30T00:00:00"/>
    <s v="03/10/2017 01:08pm"/>
    <x v="2"/>
    <d v="2017-11-30T00:00:00"/>
    <n v="50000"/>
    <n v="4.9999999999999996E-2"/>
    <n v="12"/>
    <s v="07/27/2017 01:32am"/>
    <s v="Stretch"/>
    <x v="0"/>
    <s v="Cloud Application Innovation"/>
    <s v="CAI Accel App Dev &amp; Integration - Bluemix"/>
    <s v="RICHARD (Richard) GORDON"/>
    <s v="NONE:No code/solution involved"/>
    <x v="0"/>
    <m/>
  </r>
  <r>
    <s v="GJ-61UE2IE"/>
    <x v="0"/>
    <s v="DACH"/>
    <s v="Robert Bosch GmbH"/>
    <s v="Blockchain Feldversuch für Boschain Orginalteile Prüfung"/>
    <x v="1"/>
    <x v="1"/>
    <m/>
    <m/>
    <x v="1"/>
    <x v="1"/>
    <d v="2017-09-20T00:00:00"/>
    <s v="01/18/2017 05:51am"/>
    <x v="2"/>
    <d v="2017-09-20T00:00:00"/>
    <n v="50000"/>
    <n v="4.9999999999999996E-2"/>
    <n v="12"/>
    <s v="07/20/2017 01:32am"/>
    <s v="At Risk"/>
    <x v="0"/>
    <s v="Cloud Application Innovation"/>
    <s v="CAI App Migration &amp; Modernization - AWS"/>
    <s v="DATA WITHHELD"/>
    <s v="ISA-BankFMFS03-BackOfficeOps"/>
    <x v="0"/>
    <m/>
  </r>
  <r>
    <s v="06-VK5R7ID"/>
    <x v="1"/>
    <s v="US Finance Service"/>
    <s v="USAA LIFE INSURANCE COMPANY"/>
    <s v="Blockchain PoC"/>
    <x v="0"/>
    <x v="0"/>
    <s v="India"/>
    <s v="Client Visit on 13 April 2017"/>
    <x v="1"/>
    <x v="6"/>
    <d v="2017-09-22T00:00:00"/>
    <s v="12/13/2016 02:02pm"/>
    <x v="2"/>
    <d v="2017-09-22T00:00:00"/>
    <n v="50000"/>
    <n v="4.9999999999999996E-2"/>
    <n v="12"/>
    <s v="07/27/2017 01:32am"/>
    <s v="Stretch"/>
    <x v="0"/>
    <s v="Cloud Application Innovation"/>
    <s v="CAI Big Data Srvs Blockchain on Big Data"/>
    <s v="WILLIAM B. (Bill) AICKLEN"/>
    <s v="ISA-BankFMFS03-BackOfficeOps"/>
    <x v="0"/>
    <m/>
  </r>
  <r>
    <s v="9E-59CKS44"/>
    <x v="0"/>
    <s v="DACH"/>
    <s v="UNHCR - United Nations High Commissioner"/>
    <s v="Blockchain Passport for Refugees prototype"/>
    <x v="6"/>
    <x v="1"/>
    <m/>
    <m/>
    <x v="0"/>
    <x v="12"/>
    <d v="2017-12-22T00:00:00"/>
    <s v="05/23/2017 09:36am"/>
    <x v="1"/>
    <d v="2017-12-22T00:00:00"/>
    <n v="50000"/>
    <n v="4.9999999999999996E-2"/>
    <n v="12"/>
    <s v="05/25/2017 01:32am"/>
    <s v="Stretch"/>
    <x v="0"/>
    <s v="Cloud Application Innovation"/>
    <s v="CAI DO&amp;IoT: Emerging Technologies"/>
    <s v="DATA WITHHELD"/>
    <s v="ZBLKPOC:HW SP: Blockchain Proof of Concept"/>
    <x v="0"/>
    <m/>
  </r>
  <r>
    <s v="R3-NF411UV"/>
    <x v="0"/>
    <s v="DACH"/>
    <s v="Meyer &amp; Meyer Holding GmbH &amp; Co. KG"/>
    <s v="Intelligentes Supply Chain Management durch Blockchain"/>
    <x v="2"/>
    <x v="1"/>
    <m/>
    <m/>
    <x v="1"/>
    <x v="7"/>
    <d v="2017-08-31T00:00:00"/>
    <s v="02/17/2017 06:09am"/>
    <x v="1"/>
    <d v="2017-08-31T00:00:00"/>
    <n v="50000"/>
    <n v="4.9999999999999996E-2"/>
    <n v="12"/>
    <s v="06/29/2017 01:32am"/>
    <s v="NIR"/>
    <x v="0"/>
    <s v="Cloud Application Innovation"/>
    <s v="CAI DO&amp;IoT: Supply Chain Analytics"/>
    <s v="DATA WITHHELD"/>
    <s v="ISA-AutoIS07-DigitSupplyChain"/>
    <x v="0"/>
    <m/>
  </r>
  <r>
    <s v="GY-4HUTYS1"/>
    <x v="0"/>
    <s v="DACH"/>
    <s v="Gothaer Finanzholding AG"/>
    <s v="Blockchain PoC / KV"/>
    <x v="0"/>
    <x v="1"/>
    <m/>
    <m/>
    <x v="0"/>
    <x v="6"/>
    <d v="2017-12-27T00:00:00"/>
    <s v="02/10/2017 06:59am"/>
    <x v="1"/>
    <d v="2017-12-27T00:00:00"/>
    <n v="50000"/>
    <n v="4.9999999999999996E-2"/>
    <n v="12"/>
    <s v="05/09/2017 09:11am"/>
    <s v="Stretch"/>
    <x v="0"/>
    <s v="Cognitive Process Transformation"/>
    <s v="CBDS: Watson IoT - Emerging Technologies"/>
    <s v="DATA WITHHELD"/>
    <s v="ZBLKPOC:HW SP: Blockchain Proof of Concept"/>
    <x v="0"/>
    <m/>
  </r>
  <r>
    <s v="31-AUD2X4Z"/>
    <x v="0"/>
    <s v="DACH"/>
    <s v="ROLAND Rechtsschutz-Versicherungs-AG"/>
    <s v="Blockchain PoC"/>
    <x v="0"/>
    <x v="1"/>
    <m/>
    <m/>
    <x v="1"/>
    <x v="6"/>
    <d v="2017-08-30T00:00:00"/>
    <s v="02/07/2017 11:22am"/>
    <x v="2"/>
    <d v="2017-08-30T00:00:00"/>
    <n v="50000"/>
    <n v="4.9999999999999996E-2"/>
    <n v="12"/>
    <s v="06/21/2017 10:20am"/>
    <s v="Stretch"/>
    <x v="0"/>
    <s v="Cognitive Process Transformation"/>
    <s v="CBDS: Watson IoT - Emerging Technologies"/>
    <s v="DATA WITHHELD"/>
    <s v="ZBLKPOC:HW SP: Blockchain Proof of Concept"/>
    <x v="0"/>
    <m/>
  </r>
  <r>
    <s v="51-UEG5UBC"/>
    <x v="1"/>
    <s v="US Communica/CSI"/>
    <s v="JACK HENRY &amp; ASSOCIATES INC"/>
    <s v="Blockchain"/>
    <x v="5"/>
    <x v="1"/>
    <m/>
    <m/>
    <x v="1"/>
    <x v="10"/>
    <d v="2017-09-18T00:00:00"/>
    <s v="06/20/2017 03:37pm"/>
    <x v="1"/>
    <d v="2017-09-18T00:00:00"/>
    <n v="50000"/>
    <n v="4.9999999999999996E-2"/>
    <n v="12"/>
    <s v="06/22/2017 01:32am"/>
    <s v="NIR"/>
    <x v="0"/>
    <s v="Cognitive Process Transformation"/>
    <s v="CPR: Blockchain - Apple"/>
    <s v="NANCY J. (Nancy) CONBOY"/>
    <m/>
    <x v="0"/>
    <m/>
  </r>
  <r>
    <s v="Z4-QGV7TQE"/>
    <x v="1"/>
    <s v="US Federal"/>
    <s v="NORTHROP GRUMMAN CORP"/>
    <s v="BlockChain for NGC Supply Chain"/>
    <x v="1"/>
    <x v="1"/>
    <m/>
    <m/>
    <x v="1"/>
    <x v="1"/>
    <d v="2017-08-15T00:00:00"/>
    <s v="03/23/2017 06:44am"/>
    <x v="2"/>
    <d v="2017-08-15T00:00:00"/>
    <n v="50000"/>
    <n v="4.9999999999999996E-2"/>
    <n v="12"/>
    <s v="07/13/2017 01:32am"/>
    <s v="Key stretch"/>
    <x v="0"/>
    <s v="Cognitive Process Transformation"/>
    <s v="CPR: Blockchain - Apple"/>
    <s v="Cate L. (Cate) Richards"/>
    <s v="BLUEMIXX:GBS Bluemix Custom Application Services"/>
    <x v="0"/>
    <m/>
  </r>
  <r>
    <s v="OY-9AGR62A"/>
    <x v="2"/>
    <s v="ASEAN"/>
    <s v="NATIONAL PAYMENT CORPORATION OF VIETNAM"/>
    <s v="Blockchain workshop"/>
    <x v="0"/>
    <x v="1"/>
    <m/>
    <m/>
    <x v="0"/>
    <x v="0"/>
    <d v="2017-11-17T00:00:00"/>
    <s v="03/09/2017 12:02am"/>
    <x v="1"/>
    <d v="2017-11-17T00:00:00"/>
    <n v="50000"/>
    <n v="4.9999999999999996E-2"/>
    <n v="12"/>
    <s v="03/09/2017 01:32am"/>
    <s v="Stretch"/>
    <x v="0"/>
    <s v="Cognitive Process Transformation"/>
    <s v="CPR: Blockchain Consulting"/>
    <s v="HUONG (Huong) TRAN MAI"/>
    <m/>
    <x v="0"/>
    <m/>
  </r>
  <r>
    <s v="I6-HUCVZQH"/>
    <x v="0"/>
    <s v="CEE"/>
    <s v="ALIOR BANK S A"/>
    <s v="Blockchain PoC"/>
    <x v="0"/>
    <x v="1"/>
    <m/>
    <m/>
    <x v="1"/>
    <x v="0"/>
    <d v="2017-09-07T00:00:00"/>
    <s v="03/17/2017 05:29am"/>
    <x v="1"/>
    <d v="2017-09-07T00:00:00"/>
    <n v="50000"/>
    <n v="4.9999999999999996E-2"/>
    <n v="12"/>
    <s v="04/07/2017 11:15am"/>
    <s v="Stretch"/>
    <x v="0"/>
    <s v="Cognitive Process Transformation"/>
    <s v="CPR: Blockchain Consulting"/>
    <s v="MARCIN (MARCIN) WEDZEL"/>
    <m/>
    <x v="0"/>
    <m/>
  </r>
  <r>
    <s v="MN-Q6AEDK0"/>
    <x v="0"/>
    <s v="CEE"/>
    <s v="PETROL D.D., LJUBLJANA"/>
    <s v="Block Chain on electicity"/>
    <x v="1"/>
    <x v="1"/>
    <m/>
    <m/>
    <x v="0"/>
    <x v="4"/>
    <d v="2017-12-15T00:00:00"/>
    <s v="03/30/2017 06:08am"/>
    <x v="1"/>
    <d v="2017-12-15T00:00:00"/>
    <n v="50000"/>
    <n v="4.9999999999999996E-2"/>
    <n v="12"/>
    <s v="04/06/2017 01:32am"/>
    <s v="Stretch"/>
    <x v="0"/>
    <s v="Cognitive Process Transformation"/>
    <s v="CPR: Blockchain Consulting"/>
    <s v="Peter (Peter) Pavkovic"/>
    <s v="ISA-BankFS08-Blockchain"/>
    <x v="0"/>
    <m/>
  </r>
  <r>
    <s v="TA-H7BXHVI"/>
    <x v="0"/>
    <s v="CEE"/>
    <s v="EURO BANK S A"/>
    <s v="Blockchain"/>
    <x v="0"/>
    <x v="1"/>
    <m/>
    <m/>
    <x v="1"/>
    <x v="0"/>
    <d v="2017-09-28T00:00:00"/>
    <s v="06/05/2017 03:27am"/>
    <x v="1"/>
    <d v="2017-09-28T00:00:00"/>
    <n v="50000"/>
    <n v="4.9999999999999996E-2"/>
    <n v="12"/>
    <s v="06/08/2017 01:32am"/>
    <s v="Stretch"/>
    <x v="0"/>
    <s v="Cognitive Process Transformation"/>
    <s v="CPR: Blockchain Consulting"/>
    <s v="MALGORZATA A. (MALGORZATA) STANCZYK"/>
    <m/>
    <x v="0"/>
    <m/>
  </r>
  <r>
    <s v="YF-6YUF2CH"/>
    <x v="0"/>
    <s v="CEE"/>
    <s v="BANK POLSKA KASA OPIEKI S A"/>
    <s v="blockchain"/>
    <x v="0"/>
    <x v="1"/>
    <m/>
    <m/>
    <x v="1"/>
    <x v="0"/>
    <d v="2017-09-30T00:00:00"/>
    <s v="03/31/2017 03:37pm"/>
    <x v="2"/>
    <d v="2017-09-30T00:00:00"/>
    <n v="50000"/>
    <n v="4.9999999999999996E-2"/>
    <n v="12"/>
    <s v="08/03/2017 01:32am"/>
    <s v="NIR"/>
    <x v="0"/>
    <s v="Cognitive Process Transformation"/>
    <s v="CPR: Blockchain Consulting"/>
    <s v="PIOTR (PIOTR) MALEC"/>
    <s v="ISA-999-NoSolutionSold"/>
    <x v="0"/>
    <m/>
  </r>
  <r>
    <s v="IL-MD7OAQM"/>
    <x v="0"/>
    <s v="DACH"/>
    <s v="ÖSTERREICHISCHE POST AKTIENGESELLSCHAFT"/>
    <s v="Blockchain für Post-Logistik (IRIS/NILS)"/>
    <x v="2"/>
    <x v="1"/>
    <m/>
    <m/>
    <x v="0"/>
    <x v="7"/>
    <d v="2017-12-11T00:00:00"/>
    <s v="04/27/2017 06:01am"/>
    <x v="4"/>
    <d v="2017-12-11T00:00:00"/>
    <n v="50000"/>
    <n v="4.9999999999999996E-2"/>
    <n v="6"/>
    <s v="07/31/2017 09:05am"/>
    <s v="NIR"/>
    <x v="0"/>
    <s v="Cognitive Process Transformation"/>
    <s v="CPR: Blockchain Consulting"/>
    <s v="DATA WITHHELD"/>
    <m/>
    <x v="0"/>
    <m/>
  </r>
  <r>
    <s v="J2-CYK89WA"/>
    <x v="0"/>
    <s v="DACH"/>
    <s v="Honda Research Institute Europe GmbH"/>
    <s v="CeBIT17-Global Business Services-Customer is interested in Blockchain-061-medium (SS3)"/>
    <x v="1"/>
    <x v="1"/>
    <m/>
    <m/>
    <x v="0"/>
    <x v="1"/>
    <d v="2017-10-31T00:00:00"/>
    <s v="03/24/2017 01:41pm"/>
    <x v="1"/>
    <d v="2017-11-01T00:00:00"/>
    <n v="50000"/>
    <n v="4.9999999999999996E-2"/>
    <n v="12"/>
    <s v="06/30/2017 09:28am"/>
    <s v="NIR"/>
    <x v="0"/>
    <s v="Cognitive Process Transformation"/>
    <s v="CPR: Blockchain Consulting"/>
    <s v="Soeren (SOEREN) Bohle"/>
    <s v="ISA-999-NoSolutionSold"/>
    <x v="0"/>
    <m/>
  </r>
  <r>
    <s v="MP-WBWML3E"/>
    <x v="0"/>
    <s v="DACH"/>
    <s v="NESTLÉ SUISSE S.A."/>
    <s v="Nestlé Blockchain food safety"/>
    <x v="2"/>
    <x v="1"/>
    <m/>
    <m/>
    <x v="1"/>
    <x v="3"/>
    <d v="2017-08-31T00:00:00"/>
    <s v="02/20/2017 10:06am"/>
    <x v="1"/>
    <d v="2017-08-31T00:00:00"/>
    <n v="50000"/>
    <n v="4.9999999999999996E-2"/>
    <n v="12"/>
    <s v="06/26/2017 10:50am"/>
    <s v="NIR"/>
    <x v="0"/>
    <s v="Cognitive Process Transformation"/>
    <s v="CPR: Blockchain Consulting"/>
    <s v="DATA WITHHELD"/>
    <s v="ZBLKPOC:HW SP: Blockchain Proof of Concept"/>
    <x v="0"/>
    <m/>
  </r>
  <r>
    <s v="V9-538MWJW"/>
    <x v="0"/>
    <s v="DACH"/>
    <s v="HASPA Finanzholding"/>
    <s v="Blockchain @ Haspa (Hyperledger Joker)"/>
    <x v="0"/>
    <x v="1"/>
    <m/>
    <m/>
    <x v="0"/>
    <x v="0"/>
    <d v="2017-10-27T00:00:00"/>
    <s v="06/02/2017 09:20am"/>
    <x v="1"/>
    <d v="2017-10-27T00:00:00"/>
    <n v="50000"/>
    <n v="4.9999999999999996E-2"/>
    <n v="12"/>
    <s v="06/08/2017 01:31am"/>
    <s v="NIR"/>
    <x v="0"/>
    <s v="Cognitive Process Transformation"/>
    <s v="CPR: Blockchain Consulting"/>
    <s v="DATA WITHHELD"/>
    <m/>
    <x v="0"/>
    <m/>
  </r>
  <r>
    <s v="XE-SP898QI"/>
    <x v="0"/>
    <s v="DACH"/>
    <s v="Daimler AG"/>
    <s v="Manufacturing - Blockchain@MO"/>
    <x v="1"/>
    <x v="1"/>
    <m/>
    <m/>
    <x v="0"/>
    <x v="1"/>
    <d v="2017-12-29T00:00:00"/>
    <s v="07/09/2017 04:38pm"/>
    <x v="1"/>
    <d v="2017-12-29T00:00:00"/>
    <n v="50000"/>
    <n v="4.9999999999999996E-2"/>
    <n v="12"/>
    <s v="07/13/2017 01:32am"/>
    <s v="NIR"/>
    <x v="0"/>
    <s v="Cognitive Process Transformation"/>
    <s v="CPR: Blockchain Consulting"/>
    <s v="DATA WITHHELD"/>
    <s v="BLKHSBN:HW SP: Blockchain High Sec Bus Netwk Blmix, ISA-AutoIS07MANO-MfgOpt"/>
    <x v="0"/>
    <m/>
  </r>
  <r>
    <s v="XG-JUVOIQ1"/>
    <x v="0"/>
    <s v="DACH"/>
    <s v="voestalpine Automotive GmbH"/>
    <s v="Blockchain"/>
    <x v="1"/>
    <x v="1"/>
    <m/>
    <m/>
    <x v="1"/>
    <x v="2"/>
    <d v="2017-08-29T00:00:00"/>
    <s v="05/31/2017 04:54am"/>
    <x v="1"/>
    <d v="2017-08-29T00:00:00"/>
    <n v="50000"/>
    <n v="4.9999999999999996E-2"/>
    <n v="12"/>
    <s v="07/10/2017 05:33am"/>
    <s v="Stretch"/>
    <x v="0"/>
    <s v="Cognitive Process Transformation"/>
    <s v="CPR: Blockchain Consulting"/>
    <s v="DATA WITHHELD"/>
    <m/>
    <x v="0"/>
    <m/>
  </r>
  <r>
    <s v="0D-EO9HLXO"/>
    <x v="0"/>
    <s v="DACH"/>
    <s v="RAIFFEISEN E-FORCE GMBH"/>
    <s v="Blockchain Projekt Raiffeisen"/>
    <x v="0"/>
    <x v="1"/>
    <m/>
    <m/>
    <x v="0"/>
    <x v="0"/>
    <d v="2017-11-30T00:00:00"/>
    <s v="12/22/2016 08:04am"/>
    <x v="2"/>
    <d v="2017-11-30T00:00:00"/>
    <n v="50000"/>
    <n v="4.9999999999999996E-2"/>
    <n v="12"/>
    <s v="08/03/2017 01:32am"/>
    <s v="Stretch"/>
    <x v="0"/>
    <s v="Cognitive Process Transformation"/>
    <s v="CPR: Blockchain Consulting"/>
    <s v="DATA WITHHELD"/>
    <s v="ISA-BankFMFS03-BackOfficeOps"/>
    <x v="0"/>
    <m/>
  </r>
  <r>
    <s v="5P-510UJIK"/>
    <x v="0"/>
    <s v="DACH"/>
    <s v="Leoni AG"/>
    <s v="CeBIT17 - GBS - Blockchain"/>
    <x v="1"/>
    <x v="1"/>
    <m/>
    <m/>
    <x v="0"/>
    <x v="5"/>
    <d v="2017-10-31T00:00:00"/>
    <s v="03/23/2017 04:02am"/>
    <x v="2"/>
    <d v="2017-11-01T00:00:00"/>
    <n v="50000"/>
    <n v="4.9999999999999996E-2"/>
    <n v="12"/>
    <s v="07/27/2017 01:32am"/>
    <s v="Stretch"/>
    <x v="0"/>
    <s v="Cognitive Process Transformation"/>
    <s v="CPR: Blockchain Consulting"/>
    <s v="DATA WITHHELD"/>
    <s v="ISA-999-NoSolutionSold"/>
    <x v="0"/>
    <m/>
  </r>
  <r>
    <s v="KM-3XAX66Q"/>
    <x v="0"/>
    <s v="DACH"/>
    <s v="MÜLLER MARTINI MARKETING AG"/>
    <s v="GBS Blockchain"/>
    <x v="1"/>
    <x v="1"/>
    <m/>
    <m/>
    <x v="0"/>
    <x v="2"/>
    <d v="2017-10-31T00:00:00"/>
    <s v="03/22/2017 10:52am"/>
    <x v="2"/>
    <d v="2017-11-01T00:00:00"/>
    <n v="50000"/>
    <n v="4.9999999999999996E-2"/>
    <n v="12"/>
    <s v="07/06/2017 01:32am"/>
    <s v="Stretch"/>
    <x v="0"/>
    <s v="Cognitive Process Transformation"/>
    <s v="CPR: Blockchain Consulting"/>
    <s v="DATA WITHHELD"/>
    <s v="ISA-999-NoSolutionSold"/>
    <x v="0"/>
    <m/>
  </r>
  <r>
    <s v="KP-MVRA018"/>
    <x v="0"/>
    <s v="DACH"/>
    <s v="KONE GmbH"/>
    <s v="CeBIT17- GBS - Blockchain"/>
    <x v="1"/>
    <x v="1"/>
    <m/>
    <m/>
    <x v="0"/>
    <x v="1"/>
    <d v="2017-10-31T00:00:00"/>
    <s v="03/22/2017 06:46am"/>
    <x v="2"/>
    <d v="2017-11-01T00:00:00"/>
    <n v="50000"/>
    <n v="4.9999999999999996E-2"/>
    <n v="12"/>
    <s v="07/13/2017 01:32am"/>
    <s v="Stretch"/>
    <x v="0"/>
    <s v="Cognitive Process Transformation"/>
    <s v="CPR: Blockchain Consulting"/>
    <s v="DATA WITHHELD"/>
    <s v="ISA-999-NoSolutionSold"/>
    <x v="0"/>
    <m/>
  </r>
  <r>
    <s v="NH-1DYEAOA"/>
    <x v="0"/>
    <s v="DACH"/>
    <s v="Industrie-und Handels - Kammer"/>
    <s v="CeBIT17- GBS - Blockchain Consulting"/>
    <x v="3"/>
    <x v="1"/>
    <m/>
    <m/>
    <x v="0"/>
    <x v="9"/>
    <d v="2017-10-31T00:00:00"/>
    <s v="03/22/2017 06:00am"/>
    <x v="2"/>
    <d v="2017-11-01T00:00:00"/>
    <n v="50000"/>
    <n v="4.9999999999999996E-2"/>
    <n v="12"/>
    <s v="07/06/2017 01:32am"/>
    <s v="Stretch"/>
    <x v="0"/>
    <s v="Cognitive Process Transformation"/>
    <s v="CPR: Blockchain Consulting"/>
    <s v="DATA WITHHELD"/>
    <s v="ISA-999-NoSolutionSold"/>
    <x v="0"/>
    <m/>
  </r>
  <r>
    <s v="QS-DCMYD63"/>
    <x v="0"/>
    <s v="DACH"/>
    <s v="XXXLutz KG"/>
    <s v="Blockchain"/>
    <x v="2"/>
    <x v="1"/>
    <m/>
    <m/>
    <x v="1"/>
    <x v="3"/>
    <d v="2017-09-28T00:00:00"/>
    <s v="06/30/2017 07:26am"/>
    <x v="2"/>
    <d v="2017-09-28T00:00:00"/>
    <n v="50000"/>
    <n v="4.9999999999999996E-2"/>
    <n v="12"/>
    <s v="07/13/2017 01:32am"/>
    <s v="NIR"/>
    <x v="0"/>
    <s v="Cognitive Process Transformation"/>
    <s v="CPR: Blockchain Consulting"/>
    <s v="DATA WITHHELD"/>
    <s v="ISA-BankFS08-Blockchain"/>
    <x v="0"/>
    <m/>
  </r>
  <r>
    <s v="UF-FKJ1TH1"/>
    <x v="0"/>
    <s v="DACH"/>
    <s v="Sephyre"/>
    <s v="Blockchain Solution"/>
    <x v="5"/>
    <x v="1"/>
    <m/>
    <m/>
    <x v="1"/>
    <x v="10"/>
    <d v="2017-09-18T00:00:00"/>
    <s v="06/20/2017 11:06am"/>
    <x v="2"/>
    <d v="2017-09-18T00:00:00"/>
    <n v="50000"/>
    <n v="4.9999999999999996E-2"/>
    <n v="12"/>
    <s v="07/31/2017 09:10am"/>
    <s v="Stretch"/>
    <x v="0"/>
    <s v="Cognitive Process Transformation"/>
    <s v="CPR: Blockchain Consulting"/>
    <s v="DATA WITHHELD"/>
    <s v="ISA-999-NoSolutionSold"/>
    <x v="0"/>
    <m/>
  </r>
  <r>
    <s v="XS-23TBNT5"/>
    <x v="0"/>
    <s v="DACH"/>
    <s v="Krahn Chemie GmbH"/>
    <s v="CeBIT17-Global Business Services-Kunde ist interessiert an Blockchain und wünscht Kontakt.-061-high (SS4)"/>
    <x v="2"/>
    <x v="1"/>
    <m/>
    <m/>
    <x v="0"/>
    <x v="3"/>
    <d v="2017-10-31T00:00:00"/>
    <s v="03/22/2017 07:00am"/>
    <x v="2"/>
    <d v="2017-11-01T00:00:00"/>
    <n v="50000"/>
    <n v="4.9999999999999996E-2"/>
    <n v="12"/>
    <s v="07/13/2017 01:32am"/>
    <s v="Stretch"/>
    <x v="0"/>
    <s v="Cognitive Process Transformation"/>
    <s v="CPR: Blockchain Consulting"/>
    <s v="DATA WITHHELD"/>
    <s v="ISA-999-NoSolutionSold"/>
    <x v="0"/>
    <m/>
  </r>
  <r>
    <s v="2C-737BJ2D"/>
    <x v="0"/>
    <s v="DACH"/>
    <s v="Deutsche Bundesbank"/>
    <s v="Blockchain - Teil 2 - Support bei use-case-Erarbeitung"/>
    <x v="0"/>
    <x v="1"/>
    <m/>
    <m/>
    <x v="1"/>
    <x v="0"/>
    <d v="2017-07-05T00:00:00"/>
    <s v="02/02/2017 11:13am"/>
    <x v="6"/>
    <d v="2017-07-18T00:00:00"/>
    <n v="50000"/>
    <n v="4.9999999999999996E-2"/>
    <n v="5"/>
    <s v="07/13/2017 01:32am"/>
    <s v="Won"/>
    <x v="0"/>
    <s v="Cognitive Process Transformation"/>
    <s v="CPR: Blockchain Consulting"/>
    <s v="DATA WITHHELD"/>
    <s v="ISA-BankFMFS03PAY-Payments, ZBLKPOC:HW SP: Blockchain Proof of Concept"/>
    <x v="0"/>
    <m/>
  </r>
  <r>
    <s v="4C-R33Z7S6"/>
    <x v="0"/>
    <s v="France"/>
    <s v="ELECTRICITE DE FRANCE 22 30 PARIS 8"/>
    <s v="EDF R&amp;D _x000a_Avis à contribution BLOCKCHAIN_x000a_PoC Mobilité électrique"/>
    <x v="3"/>
    <x v="1"/>
    <m/>
    <m/>
    <x v="0"/>
    <x v="8"/>
    <d v="2017-12-31T00:00:00"/>
    <s v="02/28/2017 09:52am"/>
    <x v="1"/>
    <d v="2017-12-31T00:00:00"/>
    <n v="50000"/>
    <n v="4.9999999999999996E-2"/>
    <n v="12"/>
    <s v="03/28/2017 02:34am"/>
    <s v="NIR"/>
    <x v="0"/>
    <s v="Cognitive Process Transformation"/>
    <s v="CPR: Blockchain Consulting"/>
    <s v="Philippe (PHILIPPE) Tunica"/>
    <s v="EMBMOBLE:GBS Embedded Mobile, ISA-E&amp;UCS16EOPS-EnergyOps"/>
    <x v="0"/>
    <m/>
  </r>
  <r>
    <s v="HA-A3Y9MSS"/>
    <x v="0"/>
    <s v="Italy"/>
    <s v="SIA SPA"/>
    <s v="Blockchain"/>
    <x v="0"/>
    <x v="1"/>
    <m/>
    <m/>
    <x v="0"/>
    <x v="0"/>
    <d v="2017-12-28T00:00:00"/>
    <s v="01/24/2017 04:35pm"/>
    <x v="2"/>
    <d v="2017-12-28T00:00:00"/>
    <n v="50000"/>
    <n v="4.9999999999999996E-2"/>
    <n v="12"/>
    <s v="08/03/2017 01:32am"/>
    <s v="Stretch"/>
    <x v="0"/>
    <s v="Cognitive Process Transformation"/>
    <s v="CPR: Blockchain Consulting"/>
    <s v="Fabio (FABIO) Malosio"/>
    <s v="ZBLKPOC:HW SP: Blockchain Proof of Concept"/>
    <x v="0"/>
    <m/>
  </r>
  <r>
    <s v="XO-PGSSMO6"/>
    <x v="0"/>
    <s v="Nordic"/>
    <s v="WÄRTSILÄ FINLAND OY"/>
    <s v="Wärtsilä blockchain"/>
    <x v="1"/>
    <x v="1"/>
    <m/>
    <m/>
    <x v="1"/>
    <x v="2"/>
    <d v="2017-09-30T00:00:00"/>
    <s v="04/26/2017 01:52am"/>
    <x v="2"/>
    <d v="2017-09-30T00:00:00"/>
    <n v="50000"/>
    <n v="4.9999999999999996E-2"/>
    <n v="6"/>
    <s v="07/11/2017 08:04am"/>
    <s v="Stretch"/>
    <x v="0"/>
    <s v="Cognitive Process Transformation"/>
    <s v="CPR: Blockchain Consulting"/>
    <s v="Magnus (MAGNUS OTTO) Törrönen"/>
    <s v="ZBLKPOC:HW SP: Blockchain Proof of Concept"/>
    <x v="0"/>
    <m/>
  </r>
  <r>
    <s v="TM-Y9RNQNX"/>
    <x v="0"/>
    <s v="SPGI"/>
    <s v="INGENIERIA DE SOFTWARE BANCARIO SL"/>
    <s v="Blockchain - Design Thinking"/>
    <x v="0"/>
    <x v="1"/>
    <m/>
    <m/>
    <x v="1"/>
    <x v="0"/>
    <d v="2017-09-29T00:00:00"/>
    <s v="05/24/2017 07:27am"/>
    <x v="2"/>
    <d v="2017-09-29T00:00:00"/>
    <n v="50000"/>
    <n v="4.9999999999999996E-2"/>
    <n v="1"/>
    <s v="07/19/2017 03:07pm"/>
    <s v="Stretch"/>
    <x v="0"/>
    <s v="Cognitive Process Transformation"/>
    <s v="CPR: Blockchain Consulting"/>
    <s v="Javier (JAVIER) Perez Gutierrez"/>
    <s v="EMBMOBLE:GBS Embedded Mobile, ISA-BankFMFS03-BackOfficeOps"/>
    <x v="0"/>
    <m/>
  </r>
  <r>
    <s v="F6-C22FWAH"/>
    <x v="3"/>
    <s v="SSA"/>
    <s v="ALMACENES GENERALES DE DEPOSITO ALMAVIVA S A"/>
    <s v="Blockchain - Tracking activos transportados"/>
    <x v="3"/>
    <x v="1"/>
    <m/>
    <m/>
    <x v="1"/>
    <x v="9"/>
    <d v="2017-08-13T00:00:00"/>
    <s v="05/15/2017 11:12am"/>
    <x v="2"/>
    <d v="2017-08-13T00:00:00"/>
    <n v="50000"/>
    <n v="4.9999999999999996E-2"/>
    <n v="12"/>
    <s v="07/06/2017 01:32am"/>
    <s v="Stretch"/>
    <x v="0"/>
    <s v="Cognitive Process Transformation"/>
    <s v="CPR: Blockchain Consulting"/>
    <s v="Sergio Alfonso (Sergio Alfonso) Infante Nino"/>
    <s v="ISA-999-NoSolutionSold"/>
    <x v="0"/>
    <m/>
  </r>
  <r>
    <s v="MM-VI4Q240"/>
    <x v="0"/>
    <s v="UKI"/>
    <s v="UNIPART GROUP LTD"/>
    <s v="Blockchain consultancy"/>
    <x v="1"/>
    <x v="1"/>
    <m/>
    <m/>
    <x v="1"/>
    <x v="1"/>
    <d v="2017-09-09T00:00:00"/>
    <s v="03/08/2017 10:44am"/>
    <x v="2"/>
    <d v="2017-09-09T00:00:00"/>
    <n v="50000"/>
    <n v="4.9999999999999996E-2"/>
    <n v="12"/>
    <s v="07/20/2017 01:32am"/>
    <s v="Key stretch"/>
    <x v="0"/>
    <s v="Cognitive Process Transformation"/>
    <s v="CPR: Blockchain Consulting"/>
    <s v="J. W. (JEREMY) Fry"/>
    <s v="NONE:No code/solution involved"/>
    <x v="0"/>
    <m/>
  </r>
  <r>
    <s v="FA-Z9VYSCE"/>
    <x v="0"/>
    <s v="UKI"/>
    <s v="ATRADIUS CREDIT INSURANCE"/>
    <s v="Blockchain Services"/>
    <x v="0"/>
    <x v="1"/>
    <m/>
    <m/>
    <x v="1"/>
    <x v="6"/>
    <d v="2017-09-08T00:00:00"/>
    <s v="06/06/2017 12:04pm"/>
    <x v="0"/>
    <d v="2017-09-08T00:00:00"/>
    <n v="50000"/>
    <n v="4.9999999999999996E-2"/>
    <n v="12"/>
    <s v="07/27/2017 01:32am"/>
    <s v="Stretch"/>
    <x v="0"/>
    <s v="Cognitive Process Transformation"/>
    <s v="CPR: Blockchain Consulting"/>
    <s v="J. (John) Binning"/>
    <s v="ISA-InsFS24-CoreInsuranceTransformation"/>
    <x v="0"/>
    <m/>
  </r>
  <r>
    <s v="WI-323OHTC"/>
    <x v="1"/>
    <s v="US Distribution"/>
    <s v="SONEPAR DISTRIBUTION USA INC"/>
    <s v="Blockchain - Sonepar"/>
    <x v="2"/>
    <x v="1"/>
    <m/>
    <m/>
    <x v="0"/>
    <x v="3"/>
    <d v="2017-12-29T00:00:00"/>
    <s v="07/28/2017 10:59am"/>
    <x v="2"/>
    <d v="2017-12-29T00:00:00"/>
    <n v="50000"/>
    <n v="4.9999999999999996E-2"/>
    <n v="12"/>
    <s v="08/03/2017 01:32am"/>
    <s v="Stretch"/>
    <x v="0"/>
    <s v="Cognitive Process Transformation"/>
    <s v="CPR: Blockchain Consulting"/>
    <s v="STEVEN A. (Steve) GUERRINI"/>
    <s v="NONE:No code/solution involved"/>
    <x v="0"/>
    <m/>
  </r>
  <r>
    <s v="HF-RRWU7Y0"/>
    <x v="1"/>
    <s v="US Finance Service"/>
    <s v="THE WESTERN UNION COMPANY"/>
    <s v="Blockchain - Western Union"/>
    <x v="0"/>
    <x v="1"/>
    <m/>
    <m/>
    <x v="0"/>
    <x v="0"/>
    <d v="2017-11-30T00:00:00"/>
    <s v="05/09/2017 12:55pm"/>
    <x v="1"/>
    <d v="2017-11-30T00:00:00"/>
    <n v="50000"/>
    <n v="4.9999999999999996E-2"/>
    <n v="12"/>
    <s v="05/11/2017 01:32am"/>
    <s v="Stretch"/>
    <x v="0"/>
    <s v="Cognitive Process Transformation"/>
    <s v="CPR: Blockchain Consulting"/>
    <s v="EDWARD T. (Terry) BEAUDINE"/>
    <s v="ZBLKPOC:HW SP: Blockchain Proof of Concept"/>
    <x v="0"/>
    <m/>
  </r>
  <r>
    <s v="ZK-UAATG5U"/>
    <x v="1"/>
    <s v="US Industrial"/>
    <s v="SYNCHRONY FINANCIAL"/>
    <s v="Hyper Ledger &amp; Blockchain"/>
    <x v="0"/>
    <x v="1"/>
    <m/>
    <m/>
    <x v="1"/>
    <x v="0"/>
    <d v="2017-09-18T00:00:00"/>
    <s v="06/20/2017 10:25am"/>
    <x v="1"/>
    <d v="2017-09-18T00:00:00"/>
    <n v="50000"/>
    <n v="4.9999999999999996E-2"/>
    <n v="12"/>
    <s v="06/22/2017 01:32am"/>
    <s v="Stretch"/>
    <x v="0"/>
    <s v="Cognitive Process Transformation"/>
    <s v="CPR: Blockchain Consulting"/>
    <s v="Britta (Britta) Winans"/>
    <s v="NONE:No code/solution involved"/>
    <x v="0"/>
    <m/>
  </r>
  <r>
    <s v="HI-KX1BUJV"/>
    <x v="0"/>
    <s v="UKI"/>
    <s v="VODAFONE GROUP PLC"/>
    <s v="EBU Blockchain PoC - inventory"/>
    <x v="3"/>
    <x v="1"/>
    <m/>
    <m/>
    <x v="1"/>
    <x v="9"/>
    <d v="2017-09-15T00:00:00"/>
    <s v="05/05/2017 09:07am"/>
    <x v="0"/>
    <d v="2017-09-15T00:00:00"/>
    <n v="50000"/>
    <n v="4.9999999999999996E-2"/>
    <n v="2"/>
    <s v="07/06/2017 01:31am"/>
    <s v="Stretch"/>
    <x v="0"/>
    <s v="iX Growth Platform"/>
    <s v="DSI - iX: Cust Engage &amp; Dsgn: Experience Strategy &amp; Design"/>
    <s v="Des (DES) Smith"/>
    <s v="AGILE:Agile or Agility is a component of the solu, ISA-TMECS04-SystemsTransf"/>
    <x v="0"/>
    <m/>
  </r>
  <r>
    <s v="GV-26LL9H2"/>
    <x v="0"/>
    <s v="Nordic"/>
    <s v="AB SKF"/>
    <s v="Blockchain: Pilot Counter fitting and/or Customs tax"/>
    <x v="0"/>
    <x v="1"/>
    <m/>
    <m/>
    <x v="0"/>
    <x v="0"/>
    <d v="2017-11-21T00:00:00"/>
    <s v="05/04/2017 07:57am"/>
    <x v="4"/>
    <d v="2017-11-21T00:00:00"/>
    <n v="50000"/>
    <n v="4.9999999999999996E-2"/>
    <n v="2"/>
    <s v="07/12/2017 08:02am"/>
    <s v="At Risk"/>
    <x v="0"/>
    <s v="Cloud Application Innovation"/>
    <s v="EA-SAP CS Line of Business"/>
    <s v="Håkan (HÅKAN) Thorell"/>
    <s v="NONE:No code/solution involved"/>
    <x v="0"/>
    <m/>
  </r>
  <r>
    <s v="YB-2RNNKCF"/>
    <x v="2"/>
    <s v="ASEAN"/>
    <s v="THE MONETARY AUTHORITY OF SINGAPORE"/>
    <s v="Design thinking workshop for Medical Insurance Coordination of Benefits / Blockchain"/>
    <x v="0"/>
    <x v="1"/>
    <m/>
    <m/>
    <x v="1"/>
    <x v="0"/>
    <d v="2017-09-15T00:00:00"/>
    <s v="03/20/2017 03:26am"/>
    <x v="3"/>
    <d v="2017-09-15T00:00:00"/>
    <n v="50000"/>
    <n v="4.9999999999999996E-2"/>
    <n v="12"/>
    <s v="05/24/2017 01:32am"/>
    <s v="Stretch"/>
    <x v="0"/>
    <s v="iX Growth Platform"/>
    <m/>
    <s v="JED (Jed) ERLICHMAN"/>
    <m/>
    <x v="0"/>
    <m/>
  </r>
  <r>
    <s v="S2-JE9K3AZ"/>
    <x v="2"/>
    <s v="ASEAN"/>
    <s v="THE MALL GROUP COMPANY LIMITED"/>
    <s v="Blockchain"/>
    <x v="2"/>
    <x v="1"/>
    <m/>
    <m/>
    <x v="0"/>
    <x v="3"/>
    <d v="2017-12-22T00:00:00"/>
    <s v="03/15/2017 05:06am"/>
    <x v="1"/>
    <d v="2017-12-22T00:00:00"/>
    <n v="50000"/>
    <n v="4.9999999999999996E-2"/>
    <n v="12"/>
    <s v="03/16/2017 02:32am"/>
    <s v="Stretch"/>
    <x v="0"/>
    <s v="Cognitive Process Transformation"/>
    <m/>
    <s v="Kultanee (KULTANEE) Tianchanachaiya"/>
    <s v="NONE:No code/solution involved"/>
    <x v="0"/>
    <m/>
  </r>
  <r>
    <s v="JC-DH1MF0C"/>
    <x v="0"/>
    <s v="BeNeLux"/>
    <s v="FRIESLANDCAMPINA NEDERLAND HOLDING B.V."/>
    <s v="Digital Asia/blockchain opportunities"/>
    <x v="2"/>
    <x v="1"/>
    <m/>
    <m/>
    <x v="0"/>
    <x v="3"/>
    <d v="2017-12-08T00:00:00"/>
    <s v="06/30/2017 12:13pm"/>
    <x v="1"/>
    <d v="2017-12-08T00:00:00"/>
    <n v="50000"/>
    <n v="4.9999999999999996E-2"/>
    <n v="12"/>
    <s v="07/06/2017 01:32am"/>
    <s v="Stretch"/>
    <x v="0"/>
    <s v="iX Growth Platform"/>
    <m/>
    <s v="Anna (ANNE) van Wassenaer"/>
    <s v="ISA-CPGDS01-ConsInstEngage"/>
    <x v="0"/>
    <m/>
  </r>
  <r>
    <s v="XE-V0ARCI0"/>
    <x v="0"/>
    <s v="BeNeLux"/>
    <s v="Koninklijke Ahold N.V."/>
    <s v="improved Food Safety with Blockchain POC"/>
    <x v="2"/>
    <x v="1"/>
    <m/>
    <m/>
    <x v="1"/>
    <x v="3"/>
    <d v="2017-08-10T00:00:00"/>
    <s v="05/12/2017 09:04am"/>
    <x v="1"/>
    <d v="2017-08-10T00:00:00"/>
    <n v="50000"/>
    <n v="4.9999999999999996E-2"/>
    <n v="12"/>
    <s v="05/18/2017 01:32am"/>
    <s v="Stretch"/>
    <x v="0"/>
    <s v="Cognitive Process Transformation"/>
    <m/>
    <s v="Anna (ANNE) van Wassenaer"/>
    <s v="ISA-CPGDS01-ConsInstEngage"/>
    <x v="0"/>
    <m/>
  </r>
  <r>
    <s v="DF-VSSAZH1"/>
    <x v="3"/>
    <s v="Brazil"/>
    <s v="BANRISUL BANCO DO ESTADO DO RIO GRANDE DO SUL S/A"/>
    <s v="SRO - Blockchain"/>
    <x v="0"/>
    <x v="1"/>
    <m/>
    <m/>
    <x v="0"/>
    <x v="0"/>
    <d v="2017-12-19T00:00:00"/>
    <s v="05/31/2017 09:08am"/>
    <x v="4"/>
    <d v="2017-12-19T00:00:00"/>
    <n v="50000"/>
    <n v="4.9999999999999996E-2"/>
    <n v="12"/>
    <s v="06/29/2017 05:36pm"/>
    <s v="Stretch"/>
    <x v="0"/>
    <s v="Cognitive Process Transformation"/>
    <m/>
    <s v="WAGNER (WAGNER) PONTEL"/>
    <s v="NONE:No code/solution involved"/>
    <x v="0"/>
    <m/>
  </r>
  <r>
    <s v="LX-YQTZX0U"/>
    <x v="0"/>
    <s v="DACH"/>
    <s v="Robert Bosch Gmbh"/>
    <s v="Blockchain Bosch Automotive Electronics"/>
    <x v="1"/>
    <x v="1"/>
    <m/>
    <m/>
    <x v="1"/>
    <x v="5"/>
    <d v="2017-07-31T00:00:00"/>
    <s v="05/02/2017 03:47am"/>
    <x v="1"/>
    <d v="2017-07-31T00:00:00"/>
    <n v="50000"/>
    <n v="4.9999999999999996E-2"/>
    <n v="12"/>
    <s v="07/10/2017 05:32am"/>
    <s v="Key stretch"/>
    <x v="0"/>
    <s v="Cognitive Process Transformation"/>
    <m/>
    <s v="DATA WITHHELD"/>
    <s v="ZBLKPOC:HW SP: Blockchain Proof of Concept"/>
    <x v="0"/>
    <m/>
  </r>
  <r>
    <s v="YT-M0S5Z1B"/>
    <x v="0"/>
    <s v="DACH"/>
    <s v="Norddeutsche Landesbank Girozentrale"/>
    <s v="Umsetzung Blockchain Schuldscheindarlehen NordLB Anteil"/>
    <x v="0"/>
    <x v="1"/>
    <m/>
    <m/>
    <x v="1"/>
    <x v="0"/>
    <d v="2017-08-31T00:00:00"/>
    <s v="04/07/2017 10:24am"/>
    <x v="1"/>
    <d v="2017-08-31T00:00:00"/>
    <n v="50000"/>
    <n v="4.9999999999999996E-2"/>
    <n v="6"/>
    <s v="06/09/2017 09:06am"/>
    <s v="NIR"/>
    <x v="0"/>
    <s v="Cognitive Process Transformation"/>
    <m/>
    <s v="DATA WITHHELD"/>
    <s v="ZBLKPOC:HW SP: Blockchain Proof of Concept"/>
    <x v="0"/>
    <m/>
  </r>
  <r>
    <s v="GX-PHRUGXF"/>
    <x v="4"/>
    <s v="MEA"/>
    <s v="SAHAM GROUP"/>
    <s v="Blockchain"/>
    <x v="2"/>
    <x v="1"/>
    <m/>
    <m/>
    <x v="1"/>
    <x v="3"/>
    <d v="2017-09-30T00:00:00"/>
    <s v="05/15/2017 07:27am"/>
    <x v="1"/>
    <d v="2017-09-30T00:00:00"/>
    <n v="50000"/>
    <n v="4.9999999999999996E-2"/>
    <n v="12"/>
    <s v="05/18/2017 01:31am"/>
    <s v="Stretch"/>
    <x v="0"/>
    <s v="Cognitive Process Transformation"/>
    <m/>
    <s v="Mohamed El Habib (Mohamed El Habib) Oueld Benhouman"/>
    <m/>
    <x v="0"/>
    <m/>
  </r>
  <r>
    <s v="P1-BLJQJEX"/>
    <x v="3"/>
    <s v="SSA"/>
    <s v="BANESCO BANCO UNIVERSAL, C.A."/>
    <s v="Blockchain Transferencias Interbancarias Banesco"/>
    <x v="0"/>
    <x v="1"/>
    <m/>
    <m/>
    <x v="1"/>
    <x v="0"/>
    <d v="2017-08-20T00:00:00"/>
    <s v="05/22/2017 09:18am"/>
    <x v="1"/>
    <d v="2017-08-20T00:00:00"/>
    <n v="50000"/>
    <n v="4.9999999999999996E-2"/>
    <n v="12"/>
    <s v="05/25/2017 01:32am"/>
    <s v="NIR"/>
    <x v="0"/>
    <s v="Cognitive Process Transformation"/>
    <m/>
    <s v="Felix (FELIX) Miranda Hernandez"/>
    <m/>
    <x v="0"/>
    <m/>
  </r>
  <r>
    <s v="FH-N0HDPAI"/>
    <x v="0"/>
    <s v="UKI"/>
    <s v="ELECTRICITY SUPPLY BOARD"/>
    <s v="ESB - Blockchain Vision and Strategy"/>
    <x v="3"/>
    <x v="1"/>
    <m/>
    <m/>
    <x v="0"/>
    <x v="8"/>
    <d v="2017-10-20T00:00:00"/>
    <s v="04/04/2017 10:54am"/>
    <x v="4"/>
    <d v="2017-10-20T00:00:00"/>
    <n v="50000"/>
    <n v="4.9999999999999996E-2"/>
    <n v="12"/>
    <s v="05/08/2017 07:15am"/>
    <s v="Key stretch"/>
    <x v="0"/>
    <s v="iX Growth Platform"/>
    <m/>
    <s v="Cenk (CENK) Kuzucu"/>
    <s v="NONE:No code/solution involved"/>
    <x v="0"/>
    <m/>
  </r>
  <r>
    <s v="BQ-153VWWT"/>
    <x v="1"/>
    <s v="US Communica/CSI"/>
    <s v="EVERTEC GROUP LLC"/>
    <s v="Blockchain on z"/>
    <x v="3"/>
    <x v="1"/>
    <m/>
    <m/>
    <x v="1"/>
    <x v="9"/>
    <d v="2017-09-30T00:00:00"/>
    <s v="06/08/2017 03:56pm"/>
    <x v="1"/>
    <d v="2017-09-30T00:00:00"/>
    <n v="50000"/>
    <n v="4.9999999999999996E-2"/>
    <n v="12"/>
    <s v="06/15/2017 01:32am"/>
    <s v="NIR"/>
    <x v="0"/>
    <s v="Cognitive Process Transformation"/>
    <m/>
    <s v="ERIC H. (ERIC) MICHAEL"/>
    <m/>
    <x v="0"/>
    <m/>
  </r>
  <r>
    <s v="LT-80MTQYC"/>
    <x v="1"/>
    <s v="US Communica/CSI"/>
    <s v="BRIGHTSTAR CORP"/>
    <s v="Brightstar Watson IOT fabric with Blockchain"/>
    <x v="2"/>
    <x v="1"/>
    <m/>
    <m/>
    <x v="0"/>
    <x v="3"/>
    <d v="2017-12-31T00:00:00"/>
    <s v="05/01/2017 10:50am"/>
    <x v="1"/>
    <d v="2017-12-31T00:00:00"/>
    <n v="50000"/>
    <n v="4.9999999999999996E-2"/>
    <n v="12"/>
    <s v="05/04/2017 01:32am"/>
    <s v="NIR"/>
    <x v="0"/>
    <s v="Cognitive Process Transformation"/>
    <m/>
    <s v="Michael W. (Mike) Bischler"/>
    <s v="EMBMOBLE:GBS Embedded Mobile"/>
    <x v="0"/>
    <m/>
  </r>
  <r>
    <s v="WU-5OUIENX"/>
    <x v="1"/>
    <s v="US Communica/CSI"/>
    <s v="SPRINT"/>
    <s v="Sprint Watson IOT fabric with Blockchain"/>
    <x v="3"/>
    <x v="0"/>
    <s v="India"/>
    <s v="CIC India team has developed a small POC around supply chain of Mobile devices and is in discussion with the account team to show case it to the client."/>
    <x v="0"/>
    <x v="9"/>
    <d v="2017-12-31T00:00:00"/>
    <s v="05/01/2017 10:55am"/>
    <x v="1"/>
    <d v="2017-12-31T00:00:00"/>
    <n v="50000"/>
    <n v="4.9999999999999996E-2"/>
    <n v="12"/>
    <s v="05/04/2017 01:32am"/>
    <s v="NIR"/>
    <x v="0"/>
    <s v="Cognitive Process Transformation"/>
    <m/>
    <s v="Michael W. (Mike) Bischler"/>
    <s v="EMBMOBLE:GBS Embedded Mobile"/>
    <x v="0"/>
    <m/>
  </r>
  <r>
    <s v="KZ-Y3OWH4I"/>
    <x v="1"/>
    <s v="US Public"/>
    <s v="DELAWARE HEALTH INFORMATION NETWORK"/>
    <s v="Customer is interested in Blockchain."/>
    <x v="6"/>
    <x v="1"/>
    <m/>
    <m/>
    <x v="0"/>
    <x v="12"/>
    <d v="2017-10-29T00:00:00"/>
    <s v="07/31/2017 04:54pm"/>
    <x v="1"/>
    <d v="2017-10-29T00:00:00"/>
    <n v="50000"/>
    <n v="4.9999999999999996E-2"/>
    <n v="12"/>
    <s v="08/03/2017 01:32am"/>
    <s v="NIR"/>
    <x v="0"/>
    <s v="Cognitive Process Transformation"/>
    <m/>
    <s v="ANGELA Y. (Angela) REINMUND"/>
    <m/>
    <x v="0"/>
    <m/>
  </r>
  <r>
    <s v="YQ-CKBM0QX"/>
    <x v="1"/>
    <s v="US Finance Service"/>
    <s v="AMERICAN EXPRESS TRAVEL RELATED SERVICES COMPANY, INC."/>
    <s v="GTS: RFS TBD - Services for Blockchain"/>
    <x v="0"/>
    <x v="1"/>
    <m/>
    <m/>
    <x v="1"/>
    <x v="0"/>
    <d v="2017-09-15T00:00:00"/>
    <s v="05/23/2017 11:20am"/>
    <x v="1"/>
    <d v="2017-09-15T00:00:00"/>
    <n v="50000"/>
    <n v="4.9999999999999996E-2"/>
    <n v="12"/>
    <s v="05/25/2017 01:32am"/>
    <s v="NIR"/>
    <x v="2"/>
    <s v="Infrastructure Services"/>
    <s v="6940-97K (O) Distributed Server Services"/>
    <s v="Michelle B. (Michelle) Rackley"/>
    <s v="CLOUD1:All Cloud Sales other than to Cloud SPs"/>
    <x v="0"/>
    <m/>
  </r>
  <r>
    <s v="DV-SI2WNNL"/>
    <x v="0"/>
    <s v="SPGI"/>
    <s v="GDF SUEZ ENERGIA ESPAÑA SA"/>
    <s v="Blockchain_x000a_Virtual Agent_x000a_Watson - AI"/>
    <x v="3"/>
    <x v="1"/>
    <m/>
    <m/>
    <x v="0"/>
    <x v="8"/>
    <d v="2017-12-31T00:00:00"/>
    <s v="06/30/2017 04:51pm"/>
    <x v="2"/>
    <d v="2017-12-31T00:00:00"/>
    <n v="50000"/>
    <n v="4.9999999999999996E-2"/>
    <n v="12"/>
    <s v="07/11/2017 05:00am"/>
    <s v="Stretch"/>
    <x v="2"/>
    <s v="Infrastructure Services"/>
    <s v="6941-02N IBM Bluemix Private Cloud (GTS BU)"/>
    <s v="Alfonso Javier (ALFONSO JAVIER) Lopez Arteaga"/>
    <s v="ISA-999-NoSolutionSold"/>
    <x v="0"/>
    <m/>
  </r>
  <r>
    <s v="CC-0BB92RN"/>
    <x v="0"/>
    <s v="France"/>
    <s v="BONDUELLE"/>
    <s v="Tracabilité Agro-Alimentaire / Blockchain"/>
    <x v="0"/>
    <x v="1"/>
    <m/>
    <m/>
    <x v="0"/>
    <x v="0"/>
    <d v="2017-11-27T00:00:00"/>
    <s v="05/19/2017 06:26am"/>
    <x v="1"/>
    <d v="2017-11-27T00:00:00"/>
    <n v="50000"/>
    <n v="4.9999999999999996E-2"/>
    <n v="12"/>
    <s v="05/25/2017 01:32am"/>
    <s v="Stretch"/>
    <x v="2"/>
    <s v="Infrastructure Services"/>
    <s v="6950-16G GTS MHAS Split for Commerce Managed Hosted"/>
    <s v="Stephan (STEPHAN) Soullier"/>
    <s v="ZBLKPOC:HW SP: Blockchain Proof of Concept"/>
    <x v="0"/>
    <m/>
  </r>
  <r>
    <s v="NY-3CWF5Q6"/>
    <x v="0"/>
    <s v="Italy"/>
    <s v="BANCA MEDIOLANUM SPA"/>
    <s v="Blockchain"/>
    <x v="0"/>
    <x v="1"/>
    <m/>
    <m/>
    <x v="0"/>
    <x v="0"/>
    <d v="2017-12-31T00:00:00"/>
    <s v="01/18/2017 04:53am"/>
    <x v="1"/>
    <d v="2017-12-31T00:00:00"/>
    <n v="50000"/>
    <n v="4.9999999999999996E-2"/>
    <n v="12"/>
    <s v="01/22/2017 01:39pm"/>
    <s v="Stretch"/>
    <x v="2"/>
    <s v="Infrastructure Services"/>
    <s v="6950-16G GTS MHAS Split for Commerce Managed Hosted"/>
    <s v="Alessandro (ALESSANDRO) Chiorra"/>
    <m/>
    <x v="0"/>
    <m/>
  </r>
  <r>
    <s v="7M-RNSFZEL"/>
    <x v="0"/>
    <s v="SPGI"/>
    <s v="R+V ALLGEMEINE VERSICHERUNG AG"/>
    <s v="Bluemix for Blockchain"/>
    <x v="0"/>
    <x v="1"/>
    <m/>
    <m/>
    <x v="0"/>
    <x v="6"/>
    <d v="2017-12-29T00:00:00"/>
    <s v="06/13/2017 04:42am"/>
    <x v="2"/>
    <d v="2017-12-29T00:00:00"/>
    <n v="50000"/>
    <n v="4.9999999999999996E-2"/>
    <n v="12"/>
    <s v="08/03/2017 01:32am"/>
    <s v="Stretch"/>
    <x v="2"/>
    <s v="Infrastructure Services"/>
    <s v="6950-16G GTS MHAS Split for Commerce Managed Hosted"/>
    <s v="Christian (CHRISTIAN) Kempe"/>
    <s v="DEVOPS:DevOps"/>
    <x v="0"/>
    <m/>
  </r>
  <r>
    <s v="S0-UA4MHNI"/>
    <x v="2"/>
    <s v="ASEAN"/>
    <s v="MALAYAN BANKING BERHAD"/>
    <s v="Blockchain Pilot"/>
    <x v="0"/>
    <x v="1"/>
    <m/>
    <m/>
    <x v="0"/>
    <x v="0"/>
    <d v="2017-11-24T00:00:00"/>
    <s v="08/01/2016 08:07am"/>
    <x v="2"/>
    <d v="2017-11-24T00:00:00"/>
    <n v="50000"/>
    <n v="4.9999999999999996E-2"/>
    <n v="12"/>
    <s v="02/16/2017 01:32am"/>
    <s v="NIR"/>
    <x v="2"/>
    <s v="Infrastructure Services"/>
    <s v="6950-16U IBM Cloud Deployment Services (GTS Hybrid)"/>
    <s v="Hon Chun (HON CHUN) Ng"/>
    <s v="ISA-BankFMFS03PAY-Payments"/>
    <x v="0"/>
    <m/>
  </r>
  <r>
    <s v="CM-XUMKVDV"/>
    <x v="0"/>
    <s v="DACH"/>
    <s v="Fraunhofer-Institut f. Materialfluss u. Logistik IML"/>
    <s v="Commerzbank and Fraunhofer IML has partnered to develop supply chains through digitization and blockchain. Why you - Commerzbank and the Fraunhofer-Institute for Material Flow and Logistics (IML) in Dortmund, have teamed up to work together on “supply chains of the future” _x000a_Why now – Increasing focus on digitization processes_x000a_Your value – Express interest in their collaboration and offer additional support_x000a_What next - Suggest a meeting to discuss further details_x000a_goo.gl/Egfdu2 goo.gl/if3eFg"/>
    <x v="6"/>
    <x v="1"/>
    <m/>
    <m/>
    <x v="1"/>
    <x v="12"/>
    <d v="2017-08-01T00:00:00"/>
    <s v="08/01/2017 10:30am"/>
    <x v="4"/>
    <d v="2017-08-01T00:00:00"/>
    <n v="50000"/>
    <n v="4.9999999999999996E-2"/>
    <n v="12"/>
    <s v="08/03/2017 01:33am"/>
    <s v="NIR"/>
    <x v="2"/>
    <s v="Technology Support Services"/>
    <m/>
    <s v="Thomas (THOMAS) Mauritz"/>
    <m/>
    <x v="0"/>
    <m/>
  </r>
  <r>
    <s v="YB-64CBXLE"/>
    <x v="0"/>
    <s v="DACH"/>
    <s v="Bosch Engineering GmbH"/>
    <s v="&quot;Bosch has invested 1 billion euros in a wafer fabrication centre in Dresden. Not only that, but Bosch has also recently set up a Blockchain and IoT tam in Zurich, Switzerland. _x000a_Why you - €1 billion investment to build a wafer fabrication center in Dresden_x000a_Why now - The biggest single investment in Bosch’s more than 130-year history_x000a_Your value – Express interest in supporting Bosch’s goals_x000a_What next - Suggest a meeting to discuss further details_x000a_goo.gl/DetHLy goo.gl/rx43J1"/>
    <x v="1"/>
    <x v="1"/>
    <m/>
    <m/>
    <x v="1"/>
    <x v="5"/>
    <d v="2017-08-01T00:00:00"/>
    <s v="08/01/2017 10:36am"/>
    <x v="4"/>
    <d v="2017-08-01T00:00:00"/>
    <n v="50000"/>
    <n v="4.9999999999999996E-2"/>
    <n v="12"/>
    <s v="08/03/2017 01:32am"/>
    <s v="NIR"/>
    <x v="2"/>
    <s v="Technology Support Services"/>
    <m/>
    <s v="Thomas (THOMAS) Mauritz"/>
    <m/>
    <x v="0"/>
    <m/>
  </r>
  <r>
    <s v="SM-VDJNIEN"/>
    <x v="1"/>
    <s v="Canada"/>
    <s v="ROYAL BANK OF CANADA"/>
    <s v="RBC - Docker EE for XBR MVP Blockchain"/>
    <x v="0"/>
    <x v="1"/>
    <m/>
    <m/>
    <x v="1"/>
    <x v="0"/>
    <d v="2017-09-28T00:00:00"/>
    <s v="06/15/2017 03:38pm"/>
    <x v="1"/>
    <d v="2017-09-28T00:00:00"/>
    <n v="50000"/>
    <n v="4.9999999999999996E-2"/>
    <n v="1"/>
    <s v="07/27/2017 03:47pm"/>
    <s v="Stretch"/>
    <x v="4"/>
    <s v="IBM Z"/>
    <s v="Docker on IBM Z"/>
    <s v="Michael (MICHAEL) Wawrychuk"/>
    <s v="ZBLKLOCL:HW SP: zSystems Blockchain Local/On Prem."/>
    <x v="0"/>
    <m/>
  </r>
  <r>
    <s v="MG-FWW8360"/>
    <x v="0"/>
    <s v="France"/>
    <s v="VERSPIEREN"/>
    <s v="MES z13s Crypto Card+ TKE - BlockChain project + GDPR"/>
    <x v="0"/>
    <x v="1"/>
    <m/>
    <m/>
    <x v="1"/>
    <x v="6"/>
    <d v="2017-09-29T00:00:00"/>
    <s v="02/03/2017 07:32am"/>
    <x v="0"/>
    <d v="2017-09-29T00:00:00"/>
    <n v="50000"/>
    <n v="4.9999999999999996E-2"/>
    <n v="1"/>
    <s v="03/02/2017 01:33am"/>
    <s v="NIR"/>
    <x v="4"/>
    <s v="IBM Z"/>
    <s v="IBM Z z13s with Linux as Primary OS"/>
    <s v="Sylvain (SYLVAIN) Proud'hon"/>
    <s v="ZBLKLOCL:HW SP: zSystems Blockchain Local/On Prem."/>
    <x v="0"/>
    <m/>
  </r>
  <r>
    <s v="WB-JSE53FS"/>
    <x v="1"/>
    <s v="US Finance Service"/>
    <s v="AMERICA FIRST FEDERAL CREDIT UNION"/>
    <s v="Blockchain on Linux on z - American First Credit Union (AFCU)"/>
    <x v="0"/>
    <x v="1"/>
    <m/>
    <m/>
    <x v="0"/>
    <x v="0"/>
    <d v="2017-12-30T00:00:00"/>
    <s v="02/12/2017 09:12pm"/>
    <x v="2"/>
    <d v="2017-12-30T00:00:00"/>
    <n v="50000"/>
    <n v="4.9999999999999996E-2"/>
    <n v="1"/>
    <s v="07/27/2017 01:32am"/>
    <s v="Key stretch"/>
    <x v="4"/>
    <s v="IBM Z"/>
    <s v="IBM Z z13s with Linux as Primary OS"/>
    <s v="DEREK (Derek) HAYES"/>
    <s v="ZBLKLOCL:HW SP: zSystems Blockchain Local/On Prem."/>
    <x v="0"/>
    <m/>
  </r>
  <r>
    <s v="J1-NDYQZJ7"/>
    <x v="1"/>
    <s v="US Communica/CSI"/>
    <s v="MaCT USA"/>
    <s v="Blockchain Project funded in US for Thermo, Wind, &amp;  Solar"/>
    <x v="3"/>
    <x v="1"/>
    <m/>
    <m/>
    <x v="0"/>
    <x v="8"/>
    <d v="2017-12-31T00:00:00"/>
    <s v="06/21/2017 01:07am"/>
    <x v="2"/>
    <d v="2017-12-31T00:00:00"/>
    <n v="50000"/>
    <n v="4.9999999999999996E-2"/>
    <n v="1"/>
    <s v="07/06/2017 01:32am"/>
    <s v="Stretch"/>
    <x v="4"/>
    <s v="Storage"/>
    <s v="Other Storage Hardware"/>
    <s v="Teresa M. (Teresa) Demers"/>
    <s v="ISA-999-NoSolutionSold"/>
    <x v="0"/>
    <m/>
  </r>
  <r>
    <s v="D6-8RSPQUG"/>
    <x v="0"/>
    <s v="DACH"/>
    <s v="R+V Allgemeine Versicherung AG"/>
    <s v="New Workload (Spark on z/OS, Blockchain,..) around z"/>
    <x v="0"/>
    <x v="1"/>
    <m/>
    <m/>
    <x v="0"/>
    <x v="6"/>
    <d v="2017-12-28T00:00:00"/>
    <s v="03/24/2017 08:50am"/>
    <x v="1"/>
    <d v="2017-12-28T00:00:00"/>
    <n v="50000"/>
    <n v="4.9999999999999996E-2"/>
    <n v="1"/>
    <s v="03/30/2017 01:32am"/>
    <s v="NIR"/>
    <x v="4"/>
    <s v="IBM Z"/>
    <m/>
    <s v="DATA WITHHELD"/>
    <s v="ZBLKLOCL:HW SP: zSystems Blockchain Local/On Prem., ZSPARK:HW: z Systems Analytics New Workload"/>
    <x v="0"/>
    <m/>
  </r>
  <r>
    <s v="5Z-ZE27INV"/>
    <x v="1"/>
    <s v="US Finance Service"/>
    <s v="WELLS FARGO BANK, NATIONAL ASSOCIATION"/>
    <s v="Blockchain on-prem z Systems - Wells Fargo"/>
    <x v="0"/>
    <x v="1"/>
    <m/>
    <m/>
    <x v="0"/>
    <x v="0"/>
    <d v="2017-12-31T00:00:00"/>
    <s v="04/19/2017 01:39pm"/>
    <x v="1"/>
    <d v="2017-12-31T00:00:00"/>
    <n v="50000"/>
    <n v="4.9999999999999996E-2"/>
    <n v="1"/>
    <s v="04/20/2017 01:32am"/>
    <s v="NIR"/>
    <x v="4"/>
    <s v="IBM Z"/>
    <m/>
    <s v="Tim (Tim) Claar"/>
    <s v="ZBLKLOCL:HW SP: zSystems Blockchain Local/On Prem."/>
    <x v="0"/>
    <m/>
  </r>
  <r>
    <s v="YC-2F87MJK"/>
    <x v="1"/>
    <s v="US Finance Service"/>
    <s v="AMERICAN INTERNATIONAL GROUPINC"/>
    <s v="Blockchain for Parametric Weather Insurance"/>
    <x v="0"/>
    <x v="0"/>
    <s v="US Garage &amp; IRL"/>
    <s v="US Garage is involved"/>
    <x v="1"/>
    <x v="6"/>
    <d v="2017-08-18T00:00:00"/>
    <s v="01/12/2017 11:59am"/>
    <x v="2"/>
    <d v="2017-08-18T00:00:00"/>
    <n v="50000"/>
    <n v="4.9999999999999996E-2"/>
    <n v="12"/>
    <s v="05/11/2017 01:32am"/>
    <s v="Stretch"/>
    <x v="15"/>
    <s v="The Weather Company"/>
    <s v="TWC - Data Packages"/>
    <s v="DAVID S. (Dave) BRAUNSTEIN"/>
    <s v="ISA-InsFS24-CoreInsuranceTransformation"/>
    <x v="0"/>
    <m/>
  </r>
  <r>
    <s v="3I-64UTBQG"/>
    <x v="0"/>
    <s v="Nordic"/>
    <s v="LÄNSFÖRSÄKRINGAR AB (PUBL)"/>
    <s v="Blmx Public - IOT and Blockchain"/>
    <x v="0"/>
    <x v="1"/>
    <m/>
    <m/>
    <x v="1"/>
    <x v="6"/>
    <d v="2017-09-21T00:00:00"/>
    <s v="04/12/2017 05:56am"/>
    <x v="2"/>
    <d v="2017-09-21T00:00:00"/>
    <n v="50000"/>
    <n v="4.9999999999999996E-2"/>
    <n v="12"/>
    <s v="07/13/2017 01:32am"/>
    <s v="At Risk"/>
    <x v="13"/>
    <s v="Watson Data Platform"/>
    <s v="Blmx Public for Analytics"/>
    <s v="Tobias (TOBIAS) Eriksson"/>
    <s v="CLOUD1:All Cloud Sales other than to Cloud SPs"/>
    <x v="0"/>
    <m/>
  </r>
  <r>
    <s v="4M-JBL3L4O"/>
    <x v="0"/>
    <s v="BeNeLux"/>
    <s v="Rabobank Nederland IBV-SO UH-G-264"/>
    <s v="Blockchain pay as you go with BMW"/>
    <x v="0"/>
    <x v="1"/>
    <m/>
    <m/>
    <x v="0"/>
    <x v="0"/>
    <d v="2017-12-30T00:00:00"/>
    <s v="04/19/2017 06:21am"/>
    <x v="1"/>
    <d v="2017-12-30T00:00:00"/>
    <n v="50000"/>
    <n v="4.9999999999999996E-2"/>
    <n v="12"/>
    <s v="04/20/2017 01:32am"/>
    <s v="NIR"/>
    <x v="5"/>
    <s v="Industry Platform"/>
    <s v="High Security Business Network"/>
    <s v="Esther (Esther) Bouman-Peperkamp"/>
    <m/>
    <x v="0"/>
    <m/>
  </r>
  <r>
    <s v="A0-F0N163J"/>
    <x v="3"/>
    <s v="SSA"/>
    <s v="INDUSTRIA COLOMBIANA DE LOGISTICA Y                                   "/>
    <s v="Integración y retroalimentación de áreas de negocio"/>
    <x v="2"/>
    <x v="1"/>
    <m/>
    <m/>
    <x v="0"/>
    <x v="7"/>
    <d v="2017-10-16T00:00:00"/>
    <d v="2017-07-18T00:00:00"/>
    <x v="2"/>
    <d v="2017-10-16T00:00:00"/>
    <n v="50000"/>
    <n v="4.9999999999999996E-2"/>
    <n v="12"/>
    <d v="2017-07-24T00:00:00"/>
    <s v="Stretch"/>
    <x v="5"/>
    <s v="Industry Platform"/>
    <s v="High Security Business Network"/>
    <s v="BUSINESSPARTNER"/>
    <m/>
    <x v="0"/>
    <m/>
  </r>
  <r>
    <s v="I0-385KMJT"/>
    <x v="1"/>
    <s v="US Distribution"/>
    <s v="NIPPON EXPRESS USA INC"/>
    <s v="BlockChain"/>
    <x v="2"/>
    <x v="1"/>
    <m/>
    <m/>
    <x v="0"/>
    <x v="7"/>
    <d v="2017-10-04T00:00:00"/>
    <s v="07/06/2017 11:09am"/>
    <x v="2"/>
    <d v="2017-10-04T00:00:00"/>
    <n v="50000"/>
    <n v="4.9999999999999996E-2"/>
    <n v="12"/>
    <s v="07/27/2017 01:32am"/>
    <s v="NIR"/>
    <x v="5"/>
    <s v="Industry Platform"/>
    <s v="High Security Business Network"/>
    <s v="TIMOTHY J. (Tim) CAULFIELD"/>
    <s v="ISA-CPGDS02B2B-B2BCommerce"/>
    <x v="0"/>
    <m/>
  </r>
  <r>
    <s v="P1-M6SOFXL"/>
    <x v="1"/>
    <s v="US Federal"/>
    <s v="US DEPT OF HEALTH &amp; HUMAN SERVICES"/>
    <s v="CDC - Jim Nasr - Blockchain"/>
    <x v="6"/>
    <x v="1"/>
    <m/>
    <m/>
    <x v="0"/>
    <x v="12"/>
    <d v="2017-12-31T00:00:00"/>
    <s v="04/10/2017 06:32pm"/>
    <x v="1"/>
    <d v="2017-12-31T00:00:00"/>
    <n v="50000"/>
    <n v="4.9999999999999996E-2"/>
    <n v="12"/>
    <s v="04/13/2017 01:32am"/>
    <s v="Stretch"/>
    <x v="5"/>
    <s v="Industry Platform"/>
    <s v="High Security Business Network"/>
    <s v="DEVIN R. (Devin) KEENAN"/>
    <s v="BLKHSBN:HW SP: Blockchain High Sec Bus Netwk Blmix"/>
    <x v="0"/>
    <m/>
  </r>
  <r>
    <s v="C0-OJCC0Z1"/>
    <x v="1"/>
    <s v="US Federal"/>
    <s v="CENTERS FOR DISEASE CONTROL AND PREVENTION"/>
    <s v="CDC - NCHS - Blockchain"/>
    <x v="6"/>
    <x v="1"/>
    <m/>
    <m/>
    <x v="1"/>
    <x v="12"/>
    <d v="2017-09-30T00:00:00"/>
    <s v="04/10/2017 06:27pm"/>
    <x v="2"/>
    <d v="2017-09-30T00:00:00"/>
    <n v="50000"/>
    <n v="4.9999999999999996E-2"/>
    <n v="12"/>
    <s v="06/29/2017 01:32am"/>
    <s v="Stretch"/>
    <x v="5"/>
    <s v="Industry Platform"/>
    <s v="High Security Business Network"/>
    <s v="DEVIN R. (Devin) KEENAN"/>
    <s v="BLKHSBN:HW SP: Blockchain High Sec Bus Netwk Blmix"/>
    <x v="0"/>
    <m/>
  </r>
  <r>
    <s v="71-15O3A8S"/>
    <x v="1"/>
    <s v="US Finance Service"/>
    <s v="GEICO CORPORATION"/>
    <s v="BlockChain"/>
    <x v="0"/>
    <x v="1"/>
    <m/>
    <m/>
    <x v="0"/>
    <x v="6"/>
    <d v="2017-12-30T00:00:00"/>
    <s v="03/31/2017 03:08pm"/>
    <x v="2"/>
    <d v="2017-12-30T00:00:00"/>
    <n v="50000"/>
    <n v="4.9999999999999996E-2"/>
    <n v="12"/>
    <s v="08/03/2017 01:32am"/>
    <s v="NIR"/>
    <x v="5"/>
    <s v="Industry Platform"/>
    <s v="High Security Business Network"/>
    <s v="John A. (John) Guerci"/>
    <s v="BLKHSBN:HW SP: Blockchain High Sec Bus Netwk Blmix"/>
    <x v="0"/>
    <m/>
  </r>
  <r>
    <s v="CX-QCKTZT6"/>
    <x v="1"/>
    <s v="US Finance Service"/>
    <s v="FACTORY MUTUAL INSURANCE CO"/>
    <s v="Bluemix and Blockchain on Bluemix"/>
    <x v="0"/>
    <x v="1"/>
    <m/>
    <m/>
    <x v="1"/>
    <x v="6"/>
    <d v="2017-08-25T00:00:00"/>
    <s v="04/21/2017 09:30am"/>
    <x v="2"/>
    <d v="2017-08-25T00:00:00"/>
    <n v="50000"/>
    <n v="4.9999999999999996E-2"/>
    <n v="12"/>
    <s v="08/03/2017 01:32am"/>
    <s v="Stretch"/>
    <x v="5"/>
    <s v="Industry Platform"/>
    <s v="High Security Business Network"/>
    <s v="ASHLEY (Ashley) MONASTIERO"/>
    <s v="CLOUD1:All Cloud Sales other than to Cloud SPs"/>
    <x v="0"/>
    <m/>
  </r>
  <r>
    <s v="CC-URWZNVB"/>
    <x v="1"/>
    <s v="US Public"/>
    <s v="SENTARA HEALTHCARE"/>
    <s v="Blockchain for Optima ACO"/>
    <x v="6"/>
    <x v="1"/>
    <m/>
    <m/>
    <x v="0"/>
    <x v="11"/>
    <d v="2017-10-27T00:00:00"/>
    <s v="04/20/2017 04:11pm"/>
    <x v="2"/>
    <d v="2017-10-27T00:00:00"/>
    <n v="50000"/>
    <n v="4.9999999999999996E-2"/>
    <n v="12"/>
    <s v="07/27/2017 01:32am"/>
    <s v="Stretch"/>
    <x v="5"/>
    <s v="Industry Platform"/>
    <s v="High Security Business Network"/>
    <s v="MATTHEW (Matt) PATERINI"/>
    <s v="CLOUD1:All Cloud Sales other than to Cloud SPs"/>
    <x v="0"/>
    <m/>
  </r>
  <r>
    <s v="2O-47HIST9"/>
    <x v="0"/>
    <s v="DACH"/>
    <s v="ZÜRICH IT SERVICE AG NIEDERLASSUNG FÜR DEUTSCHLAND"/>
    <s v="Blockchain fur Zurich Deutschland"/>
    <x v="0"/>
    <x v="1"/>
    <m/>
    <m/>
    <x v="1"/>
    <x v="6"/>
    <d v="2017-09-26T00:00:00"/>
    <s v="06/28/2017 05:09am"/>
    <x v="1"/>
    <d v="2017-09-26T00:00:00"/>
    <n v="50000"/>
    <n v="4.9999999999999996E-2"/>
    <n v="12"/>
    <s v="06/29/2017 01:32am"/>
    <s v="NIR"/>
    <x v="5"/>
    <s v="Industry Platform"/>
    <s v="IBM Support for Hyperledger Fabric"/>
    <s v="DATA WITHHELD"/>
    <s v="ZBLKPOC:HW SP: Blockchain Proof of Concept"/>
    <x v="0"/>
    <m/>
  </r>
  <r>
    <s v="TX-R5NUZVO"/>
    <x v="6"/>
    <s v="GCG"/>
    <s v="ICBC, SW DEVELOPMENT CENTER"/>
    <s v="Blockchain support offering"/>
    <x v="0"/>
    <x v="1"/>
    <m/>
    <m/>
    <x v="0"/>
    <x v="0"/>
    <d v="2017-12-22T00:00:00"/>
    <s v="04/07/2017 03:32am"/>
    <x v="1"/>
    <d v="2017-12-22T00:00:00"/>
    <n v="50000"/>
    <n v="4.9999999999999996E-2"/>
    <n v="12"/>
    <s v="04/20/2017 01:35am"/>
    <s v="Stretch"/>
    <x v="5"/>
    <s v="Industry Platform"/>
    <s v="IBM Support for Hyperledger Fabric"/>
    <s v="Hai Tao (Hai Tao) Zhang"/>
    <m/>
    <x v="0"/>
    <m/>
  </r>
  <r>
    <s v="KN-GBZT28B"/>
    <x v="0"/>
    <s v="UKI"/>
    <s v="DEPARTMENT FOR ENVIRONMENT, FOOD &amp; RURAL AFFAIRS"/>
    <s v="DEFRA - Blockchain"/>
    <x v="6"/>
    <x v="1"/>
    <m/>
    <m/>
    <x v="1"/>
    <x v="12"/>
    <d v="2017-08-13T00:00:00"/>
    <s v="05/15/2017 07:33am"/>
    <x v="1"/>
    <d v="2017-10-31T00:00:00"/>
    <n v="50000"/>
    <n v="4.9999999999999996E-2"/>
    <n v="12"/>
    <s v="05/18/2017 10:46am"/>
    <s v="NIR"/>
    <x v="5"/>
    <s v="Industry Platform"/>
    <m/>
    <s v="Richard (RICHARD) Finch"/>
    <s v="ISA-BankFMFS03-BackOfficeOps"/>
    <x v="0"/>
    <m/>
  </r>
  <r>
    <s v="U4-V0KAZC6"/>
    <x v="1"/>
    <s v="US Industrial"/>
    <s v="JABIL GLOBAL SERVICES, LLC"/>
    <s v="Jabil - POC for IoT, Blockchain and CryptoMarkers for tamper protection and provenance in Supply Chain"/>
    <x v="1"/>
    <x v="1"/>
    <m/>
    <m/>
    <x v="0"/>
    <x v="5"/>
    <d v="2017-10-27T00:00:00"/>
    <s v="05/10/2017 03:00pm"/>
    <x v="1"/>
    <d v="2017-10-27T00:00:00"/>
    <n v="50000"/>
    <n v="4.9999999999999996E-2"/>
    <n v="12"/>
    <s v="05/11/2017 01:32am"/>
    <s v="NIR"/>
    <x v="1"/>
    <s v="Platform &amp; Industry Solutions"/>
    <s v="IoT for Connected Products on Cloud"/>
    <s v="Les (Les) Botfa"/>
    <s v="EMBIoT:GBS Embed Internet of Things, ISA-ElecIS06CIOT-IOTElectrncs, WATSNIOT:Embedded: Watson Internet of Things - Co"/>
    <x v="0"/>
    <m/>
  </r>
  <r>
    <s v="LT-80MTQYC"/>
    <x v="1"/>
    <s v="US Communica/CSI"/>
    <s v="BRIGHTSTAR CORP"/>
    <s v="Brightstar Watson IOT fabric with Blockchain"/>
    <x v="2"/>
    <x v="1"/>
    <m/>
    <m/>
    <x v="0"/>
    <x v="3"/>
    <d v="2017-12-31T00:00:00"/>
    <s v="05/01/2017 10:50am"/>
    <x v="1"/>
    <d v="2017-12-31T00:00:00"/>
    <n v="50000"/>
    <n v="4.9999999999999996E-2"/>
    <n v="1"/>
    <s v="05/04/2017 01:31am"/>
    <s v="NIR"/>
    <x v="1"/>
    <s v="Platform &amp; Industry Solutions"/>
    <m/>
    <s v="Michael W. (Mike) Bischler"/>
    <s v="EMBMOBLE:GBS Embedded Mobile"/>
    <x v="0"/>
    <m/>
  </r>
  <r>
    <s v="WU-5OUIENX"/>
    <x v="1"/>
    <s v="US Communica/CSI"/>
    <s v="SPRINT"/>
    <s v="Sprint Watson IOT fabric with Blockchain"/>
    <x v="3"/>
    <x v="0"/>
    <s v="India"/>
    <s v="CIC India team has developed a small POC around supply chain of Mobile devices and is in discussion with the account team to show case it to the client."/>
    <x v="0"/>
    <x v="9"/>
    <d v="2017-12-31T00:00:00"/>
    <s v="05/01/2017 10:55am"/>
    <x v="1"/>
    <d v="2017-12-31T00:00:00"/>
    <n v="50000"/>
    <n v="4.9999999999999996E-2"/>
    <n v="1"/>
    <s v="05/04/2017 01:31am"/>
    <s v="NIR"/>
    <x v="1"/>
    <s v="Platform &amp; Industry Solutions"/>
    <m/>
    <s v="Michael W. (Mike) Bischler"/>
    <s v="EMBMOBLE:GBS Embedded Mobile"/>
    <x v="0"/>
    <m/>
  </r>
  <r>
    <s v="9G-W78ILFB"/>
    <x v="1"/>
    <s v="US Distribution"/>
    <s v="AMERISOURCEBERGEN SERVICES CORP"/>
    <s v="Blockchain POC - ASD"/>
    <x v="2"/>
    <x v="0"/>
    <s v="India"/>
    <s v="PoC on Reverse Logistics"/>
    <x v="0"/>
    <x v="3"/>
    <d v="2017-10-27T00:00:00"/>
    <s v="12/19/2016 09:44am"/>
    <x v="2"/>
    <d v="2017-10-27T00:00:00"/>
    <n v="50000"/>
    <n v="4.9999999999999996E-2"/>
    <n v="1"/>
    <s v="07/13/2017 01:32am"/>
    <s v="Key stretch"/>
    <x v="8"/>
    <s v="Watson Services"/>
    <s v="Watson POC Services (Formerly CVA)"/>
    <s v="Donna D. (Donna) Painter"/>
    <s v="EMBMOBLE:GBS Embedded Mobile, ZBLKPOC:HW SP: Blockchain Proof of Concept"/>
    <x v="0"/>
    <m/>
  </r>
  <r>
    <s v="DV-SI2WNNL"/>
    <x v="0"/>
    <s v="SPGI"/>
    <s v="GDF SUEZ ENERGIA ESPAÑA SA"/>
    <s v="Blockchain_x000a_Virtual Agent_x000a_Watson - AI"/>
    <x v="3"/>
    <x v="1"/>
    <m/>
    <m/>
    <x v="0"/>
    <x v="8"/>
    <d v="2017-12-31T00:00:00"/>
    <s v="06/30/2017 04:51pm"/>
    <x v="2"/>
    <d v="2017-12-31T00:00:00"/>
    <n v="50000"/>
    <n v="4.9999999999999996E-2"/>
    <n v="12"/>
    <s v="07/11/2017 05:02am"/>
    <s v="Stretch"/>
    <x v="8"/>
    <s v="Watson Horizontal Applications"/>
    <s v="Watson Virtual Agent (WVA) Premium"/>
    <s v="Alfonso Javier (ALFONSO JAVIER) Lopez Arteaga"/>
    <s v="ISA-999-NoSolutionSold"/>
    <x v="0"/>
    <m/>
  </r>
  <r>
    <s v="6E-G60Y1HO"/>
    <x v="0"/>
    <s v="DACH"/>
    <s v="Sicpa S.A."/>
    <s v="Blockchain - Identity Mix - Zero Knowledge base_x000a_PoC directly with Rüschlikon then licencing"/>
    <x v="2"/>
    <x v="1"/>
    <m/>
    <m/>
    <x v="0"/>
    <x v="3"/>
    <d v="2017-10-20T00:00:00"/>
    <s v="10/19/2016 04:39am"/>
    <x v="2"/>
    <d v="2017-10-20T00:00:00"/>
    <n v="49000"/>
    <n v="4.8999999999999995E-2"/>
    <n v="12"/>
    <s v="07/27/2017 01:32am"/>
    <s v="NIR"/>
    <x v="7"/>
    <s v="Security Services"/>
    <s v="Services: People - Governance"/>
    <s v="DATA WITHHELD"/>
    <s v="BLKHSBN:HW SP: Blockchain High Sec Bus Netwk Blmix, ZBLKPOC:HW SP: Blockchain Proof of Concept"/>
    <x v="0"/>
    <m/>
  </r>
  <r>
    <s v="NH-IBQNR4Y"/>
    <x v="0"/>
    <s v="Nordic"/>
    <s v="NAV                                                                   "/>
    <s v="NAV: Blockchain PoC"/>
    <x v="6"/>
    <x v="1"/>
    <m/>
    <m/>
    <x v="2"/>
    <x v="12"/>
    <d v="2017-06-16T00:00:00"/>
    <s v="02/02/2017 01:01pm"/>
    <x v="6"/>
    <d v="2017-06-16T00:00:00"/>
    <n v="48193"/>
    <n v="4.8193E-2"/>
    <n v="3"/>
    <s v="06/29/2017 01:32am"/>
    <s v="Won"/>
    <x v="0"/>
    <s v="Cognitive Process Transformation"/>
    <s v="CPR: Blockchain Consulting"/>
    <s v="Ole Morten (Ole Morten) Boldevin"/>
    <s v="ISA-GovtPG30-SocialPrograms"/>
    <x v="0"/>
    <m/>
  </r>
  <r>
    <s v="89-LJ7X0BS"/>
    <x v="0"/>
    <s v="UKI"/>
    <s v="S&amp;P Global Ratings"/>
    <s v="S&amp;P Global - Bluemix Garage - Blockchain"/>
    <x v="2"/>
    <x v="1"/>
    <m/>
    <m/>
    <x v="0"/>
    <x v="3"/>
    <d v="2017-10-25T00:00:00"/>
    <s v="07/27/2017 01:07am"/>
    <x v="1"/>
    <d v="2017-10-25T00:00:00"/>
    <n v="48050"/>
    <n v="4.8049999999999995E-2"/>
    <n v="12"/>
    <s v="07/27/2017 01:32am"/>
    <s v="NIR"/>
    <x v="3"/>
    <s v="Cloud Developer Service"/>
    <s v="IBM Bluemix Garage - MVP"/>
    <s v="M. (MICHAEL) Blumenthal"/>
    <m/>
    <x v="0"/>
    <m/>
  </r>
  <r>
    <s v="GX-TPBNTW4"/>
    <x v="3"/>
    <s v="SSA"/>
    <s v="TRANSPORTADORA COMERCIAL COLOMBIA S A"/>
    <s v="Blockchain Transportes"/>
    <x v="2"/>
    <x v="1"/>
    <m/>
    <m/>
    <x v="0"/>
    <x v="7"/>
    <d v="2017-10-27T00:00:00"/>
    <s v="05/12/2017 08:27pm"/>
    <x v="2"/>
    <d v="2017-10-27T00:00:00"/>
    <n v="48000"/>
    <n v="4.8000000000000001E-2"/>
    <n v="36"/>
    <s v="07/06/2017 01:32am"/>
    <s v="Stretch"/>
    <x v="3"/>
    <s v="Cloud Developer Service"/>
    <s v="IBM Bluemix Local - API Connect"/>
    <s v="CATALINA DEL PILAR (CATALINA DEL PILAR) PINZON SUAREZ"/>
    <s v="CLOUD1:All Cloud Sales other than to Cloud SPs"/>
    <x v="0"/>
    <m/>
  </r>
  <r>
    <s v="D9-FQ2XDES"/>
    <x v="5"/>
    <s v="Japan"/>
    <s v="D.A.CONSORTIUM INC."/>
    <s v="Blockchain for ad tech"/>
    <x v="3"/>
    <x v="1"/>
    <m/>
    <m/>
    <x v="2"/>
    <x v="9"/>
    <d v="2017-04-14T00:00:00"/>
    <s v="08/30/2016 11:20pm"/>
    <x v="6"/>
    <d v="2017-04-14T00:00:00"/>
    <n v="47619"/>
    <n v="4.7618999999999995E-2"/>
    <n v="12"/>
    <s v="04/20/2017 01:32am"/>
    <s v="Won"/>
    <x v="3"/>
    <s v="Cloud Developer Service"/>
    <s v="IBM Bluemix Garage - MVP"/>
    <s v="Kei (KEI) Tsurumi"/>
    <s v="ISA-PharmPL90-EnterpriseModern"/>
    <x v="0"/>
    <m/>
  </r>
  <r>
    <s v="NX-8EUYU2K"/>
    <x v="5"/>
    <s v="Japan"/>
    <s v="SENSHU IKEDA BANK,LTD., THE"/>
    <s v="池田泉州　BlockChain"/>
    <x v="0"/>
    <x v="1"/>
    <m/>
    <m/>
    <x v="1"/>
    <x v="0"/>
    <d v="2017-09-10T00:00:00"/>
    <s v="06/11/2017 08:32pm"/>
    <x v="1"/>
    <d v="2017-09-10T00:00:00"/>
    <n v="47619"/>
    <n v="4.7618999999999995E-2"/>
    <n v="6"/>
    <s v="06/15/2017 01:32am"/>
    <s v="Stretch"/>
    <x v="3"/>
    <s v="Cloud Developer Service"/>
    <s v="IBM Bluemix Garage - Bluemix Migration Project"/>
    <s v="Mitsuhiro (MITSUHIRO) Hirai"/>
    <s v="ISA-BankFMFS03CST-CoreBankMod"/>
    <x v="0"/>
    <m/>
  </r>
  <r>
    <s v="6U-47I71OV"/>
    <x v="5"/>
    <s v="Japan"/>
    <s v="TOYOTSU SYSCOM                                                        "/>
    <s v="ブロックチェーン活用検討"/>
    <x v="1"/>
    <x v="1"/>
    <m/>
    <m/>
    <x v="1"/>
    <x v="1"/>
    <d v="2017-08-09T00:00:00"/>
    <d v="2017-05-10T00:00:00"/>
    <x v="1"/>
    <d v="2017-08-09T00:00:00"/>
    <n v="47619"/>
    <n v="4.7618999999999995E-2"/>
    <n v="3"/>
    <d v="2017-05-11T00:00:00"/>
    <s v="Stretch"/>
    <x v="0"/>
    <s v="Cog Process Trnsfmtn"/>
    <s v="CPR: Blockchain Consulting"/>
    <s v="Ishikawa, Tatsuo"/>
    <m/>
    <x v="0"/>
    <m/>
  </r>
  <r>
    <s v="L0-L6XVAEA"/>
    <x v="5"/>
    <s v="Japan"/>
    <s v="SHIKOKU BANK LTD., THE                                                "/>
    <s v="四国アライアンス　地域通貨　試行"/>
    <x v="0"/>
    <x v="1"/>
    <m/>
    <m/>
    <x v="1"/>
    <x v="0"/>
    <d v="2017-09-29T00:00:00"/>
    <d v="2017-06-19T00:00:00"/>
    <x v="1"/>
    <d v="2017-09-29T00:00:00"/>
    <n v="47619"/>
    <n v="4.7618999999999995E-2"/>
    <n v="3"/>
    <d v="2017-06-22T00:00:00"/>
    <s v="Stretch"/>
    <x v="0"/>
    <s v="Cog Process Trnsfmtn"/>
    <s v="CPR: Blockchain Consulting"/>
    <s v="Masuda, Wataru"/>
    <s v="*"/>
    <x v="0"/>
    <m/>
  </r>
  <r>
    <s v="IW-J3PHEUE"/>
    <x v="5"/>
    <s v="Japan"/>
    <s v="TOYOTA TSUSHO CORPORATION                                             "/>
    <s v="ブロックチェーン活用検討"/>
    <x v="1"/>
    <x v="1"/>
    <m/>
    <m/>
    <x v="1"/>
    <x v="1"/>
    <d v="2017-08-09T00:00:00"/>
    <d v="2017-05-10T00:00:00"/>
    <x v="2"/>
    <d v="2017-08-09T00:00:00"/>
    <n v="47619"/>
    <n v="4.7618999999999995E-2"/>
    <n v="3"/>
    <d v="2017-06-29T00:00:00"/>
    <s v="Stretch"/>
    <x v="0"/>
    <s v="Cog Process Trnsfmtn"/>
    <s v="CPR: Blockchain Consulting"/>
    <s v="Ishikawa, Tatsuo"/>
    <m/>
    <x v="0"/>
    <m/>
  </r>
  <r>
    <s v="FD-SYH45MC"/>
    <x v="5"/>
    <s v="Japan"/>
    <s v="SHINKIN BANKS INFORMATION SYSTEM C"/>
    <s v="BlockChain POC"/>
    <x v="0"/>
    <x v="1"/>
    <m/>
    <m/>
    <x v="1"/>
    <x v="0"/>
    <d v="2017-09-29T00:00:00"/>
    <s v="06/19/2017 01:31am"/>
    <x v="2"/>
    <d v="2017-09-29T00:00:00"/>
    <n v="47619"/>
    <n v="4.7618999999999995E-2"/>
    <n v="3"/>
    <s v="06/29/2017 01:32am"/>
    <s v="Stretch"/>
    <x v="0"/>
    <s v="Cognitive Process Transformation"/>
    <s v="CPR: Blockchain Consulting"/>
    <s v="Wataru (WATARU) Masuda"/>
    <s v="ISA-BankFS08-Blockchain"/>
    <x v="0"/>
    <m/>
  </r>
  <r>
    <s v="XX-W7Y0M43"/>
    <x v="5"/>
    <s v="Japan"/>
    <s v="CTC/CTC"/>
    <s v="【BPOI】GBS_CTC_金融本部_Hyperledger"/>
    <x v="5"/>
    <x v="1"/>
    <m/>
    <m/>
    <x v="1"/>
    <x v="10"/>
    <d v="2017-07-31T00:00:00"/>
    <s v="03/13/2017 07:32am"/>
    <x v="0"/>
    <d v="2017-07-31T00:00:00"/>
    <n v="47619"/>
    <n v="4.7618999999999995E-2"/>
    <n v="2"/>
    <s v="07/06/2017 01:32am"/>
    <s v="Key stretch"/>
    <x v="2"/>
    <s v="Infrastructure Services"/>
    <s v="6941-94Z IBM CLD Advisory Svcs,Ongoing Support (GTS BU)"/>
    <s v="Yoshihiro (YOSHIHIRO) Hayakawa"/>
    <s v="NONE:No code/solution involved"/>
    <x v="0"/>
    <m/>
  </r>
  <r>
    <s v="0D-ELBFH22"/>
    <x v="5"/>
    <s v="Japan"/>
    <s v="SUMITCLUB"/>
    <s v="ダイナースカードBlockChain検証（ID管理）"/>
    <x v="0"/>
    <x v="1"/>
    <m/>
    <m/>
    <x v="1"/>
    <x v="0"/>
    <d v="2017-09-30T00:00:00"/>
    <s v="06/01/2017 07:14am"/>
    <x v="2"/>
    <d v="2017-09-30T00:00:00"/>
    <n v="47619"/>
    <n v="4.7618999999999995E-2"/>
    <n v="3"/>
    <s v="08/03/2017 01:32am"/>
    <s v="Stretch"/>
    <x v="5"/>
    <s v="Watson FSS Core"/>
    <s v="Do Not Use - GPP WFAL"/>
    <s v="Kohei (KOHEI) Negishi"/>
    <s v="ISA-BankInsFS09RC-Risk&amp;Comp"/>
    <x v="0"/>
    <m/>
  </r>
  <r>
    <s v="NH-N6MDP5W"/>
    <x v="5"/>
    <s v="Japan"/>
    <s v="NTT COMWARE CORPORATION"/>
    <s v="Blockchain PoC Phase2"/>
    <x v="3"/>
    <x v="1"/>
    <m/>
    <m/>
    <x v="2"/>
    <x v="9"/>
    <d v="2017-06-16T00:00:00"/>
    <s v="02/01/2017 02:14am"/>
    <x v="6"/>
    <d v="2017-06-30T00:00:00"/>
    <n v="47476"/>
    <n v="4.7475999999999997E-2"/>
    <n v="2"/>
    <s v="06/22/2017 01:32am"/>
    <s v="Won"/>
    <x v="0"/>
    <s v="Cognitive Process Transformation"/>
    <s v="CBDS: Watson IoT - Next Gen Supply Chain"/>
    <s v="Daizo (DAIZO) Tabuchi"/>
    <s v="ISA-TMECS11-CloudITAgility, VDPCand:Value Driven Proposal Candidate, VDPCnfm:Value Driven Proposal Confirm"/>
    <x v="0"/>
    <m/>
  </r>
  <r>
    <s v="R5-HJ2PEOM"/>
    <x v="0"/>
    <s v="UKI"/>
    <s v="KPMG LLP"/>
    <s v="Blockchain Garage"/>
    <x v="5"/>
    <x v="1"/>
    <m/>
    <m/>
    <x v="0"/>
    <x v="10"/>
    <d v="2017-12-15T00:00:00"/>
    <s v="05/04/2017 12:05pm"/>
    <x v="2"/>
    <d v="2017-12-15T00:00:00"/>
    <n v="46500"/>
    <n v="4.65E-2"/>
    <n v="12"/>
    <s v="07/27/2017 01:32am"/>
    <s v="Stretch"/>
    <x v="3"/>
    <s v="Cloud Developer Service"/>
    <s v="IBM Bluemix Garage - MVP"/>
    <s v="R. A. (Rob) Sanderson"/>
    <s v="ZBLKPOC:HW SP: Blockchain Proof of Concept"/>
    <x v="0"/>
    <m/>
  </r>
  <r>
    <s v="AM-Z9P2LZ5"/>
    <x v="0"/>
    <s v="UKI"/>
    <s v="DEFRA DEFRA FINANCE AREA 1C"/>
    <s v="17G-DTF2b: Digital Transformation - Livestock Information Programme Blockchain PoC"/>
    <x v="6"/>
    <x v="1"/>
    <m/>
    <m/>
    <x v="1"/>
    <x v="12"/>
    <d v="2017-09-22T00:00:00"/>
    <s v="06/26/2015 05:03am"/>
    <x v="2"/>
    <d v="2017-12-31T00:00:00"/>
    <n v="46500"/>
    <n v="4.65E-2"/>
    <n v="3"/>
    <s v="07/27/2017 01:32am"/>
    <s v="Key stretch"/>
    <x v="0"/>
    <s v="Cloud Application Innovation"/>
    <s v="CAI BDS Enhancement Services - Portfolio Services"/>
    <s v="Wendy (Wendy) Rossiter"/>
    <s v="IGSPN:Procurement NONE - No 3rd Party Supplier, ISA-GovtPG81-CitizenEngagement"/>
    <x v="0"/>
    <m/>
  </r>
  <r>
    <s v="5L-QNZ0QPE"/>
    <x v="0"/>
    <s v="UKI"/>
    <s v="NEXT PLC"/>
    <s v="Blockchain for NEX"/>
    <x v="2"/>
    <x v="1"/>
    <m/>
    <m/>
    <x v="0"/>
    <x v="3"/>
    <d v="2017-12-28T00:00:00"/>
    <s v="03/16/2017 10:46am"/>
    <x v="1"/>
    <d v="2017-12-28T00:00:00"/>
    <n v="46500"/>
    <n v="4.65E-2"/>
    <n v="12"/>
    <s v="03/23/2017 02:32am"/>
    <s v="NIR"/>
    <x v="0"/>
    <s v="Cognitive Process Transformation"/>
    <m/>
    <s v="Nicholas (NICHOLAS) Penn"/>
    <m/>
    <x v="0"/>
    <m/>
  </r>
  <r>
    <s v="LX-BYNSHVS"/>
    <x v="0"/>
    <s v="UKI"/>
    <s v="RSA INSURANCE GROUP PLC"/>
    <s v="Blockchain PoC"/>
    <x v="0"/>
    <x v="1"/>
    <m/>
    <m/>
    <x v="0"/>
    <x v="6"/>
    <d v="2017-12-10T00:00:00"/>
    <s v="02/10/2017 05:21am"/>
    <x v="1"/>
    <d v="2017-12-10T00:00:00"/>
    <n v="46500"/>
    <n v="4.65E-2"/>
    <n v="12"/>
    <s v="06/12/2017 11:31am"/>
    <s v="Stretch"/>
    <x v="0"/>
    <s v="Cognitive Process Transformation"/>
    <m/>
    <s v="Alex (ALEXANDER) Veitch"/>
    <m/>
    <x v="0"/>
    <m/>
  </r>
  <r>
    <s v="PY-ZAFQ85M"/>
    <x v="0"/>
    <s v="UKI"/>
    <s v="Everledger Limited"/>
    <s v="Scaling Blockchain Environment Project. Possible SAN health check and storage opp to follow."/>
    <x v="0"/>
    <x v="1"/>
    <m/>
    <m/>
    <x v="1"/>
    <x v="0"/>
    <d v="2017-09-30T00:00:00"/>
    <s v="02/14/2017 11:12am"/>
    <x v="4"/>
    <d v="2017-09-30T00:00:00"/>
    <n v="46500"/>
    <n v="4.65E-2"/>
    <n v="1"/>
    <s v="02/16/2017 01:31am"/>
    <s v="NIR"/>
    <x v="4"/>
    <s v="Storage"/>
    <s v="SAN - Midrange Switches"/>
    <s v="William Benjamin (WILLIAM) Glendon"/>
    <s v="CLOUD1:All Cloud Sales other than to Cloud SPs"/>
    <x v="0"/>
    <m/>
  </r>
  <r>
    <s v="G6-P7J0F0V"/>
    <x v="3"/>
    <s v="Brazil"/>
    <s v="CARREFOUR COMERCIO E INDUSTRIA LTDA"/>
    <s v="Blockchain - Garagem"/>
    <x v="2"/>
    <x v="1"/>
    <m/>
    <m/>
    <x v="0"/>
    <x v="3"/>
    <d v="2017-11-30T00:00:00"/>
    <s v="02/23/2017 01:53pm"/>
    <x v="2"/>
    <d v="2017-11-30T00:00:00"/>
    <n v="45567"/>
    <n v="4.5566999999999996E-2"/>
    <n v="3"/>
    <s v="08/03/2017 01:32am"/>
    <s v="Stretch"/>
    <x v="0"/>
    <s v="Cognitive Process Transformation"/>
    <s v="CPR: Blockchain Consulting"/>
    <s v="Regina Helena Frasson (REGINA HELENA) Nori"/>
    <s v="ZBLKPOC:HW SP: Blockchain Proof of Concept"/>
    <x v="0"/>
    <m/>
  </r>
  <r>
    <s v="3E-S2HPXW8"/>
    <x v="0"/>
    <s v="France"/>
    <s v="FAURECIA SERVICES GROUPE"/>
    <s v="Blockchain for supply chain"/>
    <x v="1"/>
    <x v="1"/>
    <m/>
    <m/>
    <x v="1"/>
    <x v="1"/>
    <d v="2017-09-15T00:00:00"/>
    <s v="03/07/2017 02:00pm"/>
    <x v="1"/>
    <d v="2017-12-15T00:00:00"/>
    <n v="45000"/>
    <n v="4.4999999999999998E-2"/>
    <n v="12"/>
    <s v="04/20/2017 01:32am"/>
    <s v="At Risk"/>
    <x v="3"/>
    <s v="Cloud Developer Service"/>
    <s v="IBM Bluemix Garage - MVP"/>
    <s v="Isabelle (ISABELLE) Bessiere"/>
    <s v="ISA-AutoIS07-DigitSupplyChain"/>
    <x v="0"/>
    <m/>
  </r>
  <r>
    <s v="E4-FBR8KXR"/>
    <x v="0"/>
    <s v="DACH"/>
    <s v="Lufthansa Technik AG"/>
    <s v="Watson IOT Platform &amp; Services (Blockchain Umsetzung Usecase)"/>
    <x v="2"/>
    <x v="1"/>
    <m/>
    <m/>
    <x v="0"/>
    <x v="7"/>
    <d v="2017-10-30T00:00:00"/>
    <s v="08/01/2017 07:23am"/>
    <x v="2"/>
    <d v="2017-10-30T00:00:00"/>
    <n v="45000"/>
    <n v="4.4999999999999998E-2"/>
    <n v="12"/>
    <s v="08/03/2017 01:32am"/>
    <s v="Stretch"/>
    <x v="0"/>
    <s v="Cognitive Process Transformation"/>
    <s v="CBDS: Watson IoT - Next Gen Supply Chain"/>
    <s v="DATA WITHHELD"/>
    <s v="ISA-999-NoSolutionSold"/>
    <x v="0"/>
    <m/>
  </r>
  <r>
    <s v="S5-T30AGEL"/>
    <x v="1"/>
    <s v="US Industrial"/>
    <s v="BAYER HEALTHCARE LLC"/>
    <s v="Blockchain - Finance Accounting"/>
    <x v="6"/>
    <x v="1"/>
    <m/>
    <m/>
    <x v="1"/>
    <x v="11"/>
    <d v="2017-09-29T00:00:00"/>
    <s v="03/20/2017 04:05pm"/>
    <x v="2"/>
    <d v="2017-09-29T00:00:00"/>
    <n v="45000"/>
    <n v="4.4999999999999998E-2"/>
    <n v="12"/>
    <s v="07/13/2017 01:32am"/>
    <s v="Stretch"/>
    <x v="2"/>
    <s v="Infrastructure Services"/>
    <s v="6950-16G GTS MHAS Split for Commerce Managed Hosted"/>
    <s v="Robert K. (Robert) Hogg"/>
    <s v="BLKHSBN:HW SP: Blockchain High Sec Bus Netwk Blmix"/>
    <x v="0"/>
    <m/>
  </r>
  <r>
    <s v="OY-HQKKLGL"/>
    <x v="2"/>
    <s v="ISA"/>
    <s v="SBI GENERAL INSURANCE COMPANY LIMITED"/>
    <s v="Chatbot, API, Blockchain"/>
    <x v="4"/>
    <x v="1"/>
    <m/>
    <m/>
    <x v="0"/>
    <x v="6"/>
    <d v="2017-10-11T00:00:00"/>
    <s v="06/08/2017 05:10am"/>
    <x v="2"/>
    <d v="2017-10-11T00:00:00"/>
    <n v="44444"/>
    <n v="4.4443999999999997E-2"/>
    <n v="12"/>
    <s v="07/22/2017 06:59am"/>
    <s v="Stretch"/>
    <x v="9"/>
    <s v="Analytics Platform"/>
    <s v="Bluemix Lift"/>
    <s v="Sandesh V. (Sandesh) Potdar"/>
    <s v="CLOUD1:All Cloud Sales other than to Cloud SPs"/>
    <x v="0"/>
    <m/>
  </r>
  <r>
    <s v="FV-ZNX9Z8G"/>
    <x v="2"/>
    <s v="ISA"/>
    <s v="Chesterfield &amp; Baggins India Private Limited"/>
    <s v="IBM Blockchain"/>
    <x v="4"/>
    <x v="1"/>
    <m/>
    <m/>
    <x v="1"/>
    <x v="0"/>
    <d v="2017-08-29T00:00:00"/>
    <s v="05/31/2017 02:28am"/>
    <x v="2"/>
    <d v="2017-08-29T00:00:00"/>
    <n v="44444"/>
    <n v="4.4443999999999997E-2"/>
    <n v="12"/>
    <s v="07/13/2017 01:44am"/>
    <s v="NIR"/>
    <x v="3"/>
    <s v="Cloud Developer Service"/>
    <s v="Bluemix Public Subscription"/>
    <s v="SANJEEV (SANJEEV) KUMAR"/>
    <s v="ISA-BankFS08-Blockchain"/>
    <x v="0"/>
    <m/>
  </r>
  <r>
    <s v="94-J23WMLO"/>
    <x v="2"/>
    <s v="ISA"/>
    <s v="TATA COMMUNICATIONS LIMITED"/>
    <s v="Tata Communications Blockchain POC"/>
    <x v="4"/>
    <x v="1"/>
    <m/>
    <m/>
    <x v="1"/>
    <x v="9"/>
    <d v="2017-09-30T00:00:00"/>
    <s v="04/24/2017 10:04am"/>
    <x v="4"/>
    <d v="2017-09-30T00:00:00"/>
    <n v="44444"/>
    <n v="4.4443999999999997E-2"/>
    <n v="3"/>
    <s v="06/09/2017 10:33am"/>
    <s v="NIR"/>
    <x v="0"/>
    <s v="Cognitive Process Transformation"/>
    <m/>
    <s v="MAKARAND P. (MAK) ZURALE"/>
    <m/>
    <x v="0"/>
    <m/>
  </r>
  <r>
    <s v="CD-9EBAUWM"/>
    <x v="2"/>
    <s v="ANZ"/>
    <s v="Commonwealth Bank of Australia"/>
    <s v="CBA Blockchain in supply chain with institutional bank design thinking workshop"/>
    <x v="0"/>
    <x v="1"/>
    <m/>
    <m/>
    <x v="0"/>
    <x v="0"/>
    <d v="2017-11-30T00:00:00"/>
    <s v="05/02/2017 04:44am"/>
    <x v="1"/>
    <d v="2017-11-30T00:00:00"/>
    <n v="43400"/>
    <n v="4.3400000000000001E-2"/>
    <n v="12"/>
    <s v="05/04/2017 01:31am"/>
    <s v="NIR"/>
    <x v="0"/>
    <s v="Cognitive Process Transformation"/>
    <m/>
    <s v="HARRY C. (Harry) YUEN"/>
    <s v="ISA-BankFMFS03-BackOfficeOps"/>
    <x v="0"/>
    <m/>
  </r>
  <r>
    <s v="2D-MPGTFQ3"/>
    <x v="6"/>
    <s v="GCG"/>
    <s v="CHINA MOBILE GROUP GUANGDONG CO., LTD"/>
    <s v="GMCC good-safety blockchain project"/>
    <x v="3"/>
    <x v="1"/>
    <m/>
    <m/>
    <x v="0"/>
    <x v="9"/>
    <d v="2017-10-26T00:00:00"/>
    <s v="07/07/2017 12:24am"/>
    <x v="1"/>
    <d v="2017-10-26T00:00:00"/>
    <n v="43000"/>
    <n v="4.2999999999999997E-2"/>
    <n v="12"/>
    <s v="08/01/2017 11:59pm"/>
    <s v="NIR"/>
    <x v="0"/>
    <s v="Cognitive Process Transformation"/>
    <s v="CPR: Blockchain Consulting"/>
    <s v="Wen (Wen) Zhou"/>
    <s v="ISA-A&amp;DIS03SMO-SvcMgmtOpt"/>
    <x v="0"/>
    <m/>
  </r>
  <r>
    <s v="C5-W09K4EH"/>
    <x v="0"/>
    <s v="France"/>
    <s v="SCHNEIDER ELECTRIC INDUSTRIES SAS"/>
    <s v="RFS / Blockchain POC #2 GBS/GTS"/>
    <x v="1"/>
    <x v="1"/>
    <m/>
    <m/>
    <x v="1"/>
    <x v="5"/>
    <d v="2017-09-24T00:00:00"/>
    <s v="06/26/2017 10:41am"/>
    <x v="5"/>
    <d v="2017-09-24T00:00:00"/>
    <n v="42300"/>
    <n v="4.2299999999999997E-2"/>
    <n v="12"/>
    <s v="07/20/2017 01:32am"/>
    <s v="At Risk"/>
    <x v="2"/>
    <s v="Infrastructure Services"/>
    <s v="6941-98W (O) IBM Application Hosting Solutions"/>
    <s v="Laurent (LAURENT) Leger"/>
    <s v="ZBLKPOC:HW SP: Blockchain Proof of Concept"/>
    <x v="0"/>
    <m/>
  </r>
  <r>
    <s v="YD-OHIC7W2"/>
    <x v="5"/>
    <s v="Japan"/>
    <s v="AEON FINANCIAL SERVICE CO.,LTD."/>
    <s v="blockchain技術検証プロジェクト（先行分）"/>
    <x v="2"/>
    <x v="1"/>
    <m/>
    <m/>
    <x v="2"/>
    <x v="3"/>
    <d v="2017-06-16T00:00:00"/>
    <s v="05/19/2017 06:27am"/>
    <x v="6"/>
    <d v="2017-06-30T00:00:00"/>
    <n v="41905"/>
    <n v="4.1904999999999998E-2"/>
    <n v="1"/>
    <s v="06/26/2017 05:48am"/>
    <s v="Won"/>
    <x v="0"/>
    <s v="Cognitive Process Transformation"/>
    <s v="CPR: Blockchain Consulting"/>
    <s v="Tetsuji (TETSUJI) Sanada"/>
    <s v="ISA-BankFS08-Blockchain"/>
    <x v="0"/>
    <m/>
  </r>
  <r>
    <s v="G6-SK21MHZ"/>
    <x v="3"/>
    <s v="SSA"/>
    <s v="BANCO DEL PACIFICO S.A."/>
    <s v="Blockchain Opp - Smart Contract"/>
    <x v="0"/>
    <x v="1"/>
    <m/>
    <m/>
    <x v="0"/>
    <x v="0"/>
    <d v="2017-12-18T00:00:00"/>
    <s v="04/28/2017 02:00pm"/>
    <x v="1"/>
    <d v="2017-12-18T00:00:00"/>
    <n v="40800"/>
    <n v="4.0799999999999996E-2"/>
    <n v="12"/>
    <s v="07/10/2017 02:27pm"/>
    <s v="Stretch"/>
    <x v="3"/>
    <s v="Cloud Developer Service"/>
    <s v="Bluemix Public Subscription"/>
    <s v="Isvel (Isvel) Lopez"/>
    <s v="ISA-999-NoSolutionSold"/>
    <x v="0"/>
    <m/>
  </r>
  <r>
    <s v="NN-655HH29"/>
    <x v="1"/>
    <s v="US Communica/CSI"/>
    <s v="FLEETCOR TECHNOLOGIES INC"/>
    <s v="Blockchain Smart Contracts &amp; Payments Engine MVP: Lab Services"/>
    <x v="5"/>
    <x v="1"/>
    <m/>
    <m/>
    <x v="0"/>
    <x v="10"/>
    <d v="2017-10-20T00:00:00"/>
    <s v="04/04/2017 02:07pm"/>
    <x v="0"/>
    <d v="2017-10-20T00:00:00"/>
    <n v="40000"/>
    <n v="0.04"/>
    <n v="1"/>
    <s v="07/13/2017 01:32am"/>
    <s v="At Risk"/>
    <x v="3"/>
    <s v="Cloud Developer Service"/>
    <s v="IBM Bluemix Garage - Architecture"/>
    <s v="STACIE (Stacie) CRISP"/>
    <s v="CLOUD1:All Cloud Sales other than to Cloud SPs"/>
    <x v="0"/>
    <m/>
  </r>
  <r>
    <s v="V5-1X3GZFY"/>
    <x v="0"/>
    <s v="France"/>
    <s v="ORANGE"/>
    <s v="Blockchain Project"/>
    <x v="3"/>
    <x v="1"/>
    <m/>
    <m/>
    <x v="0"/>
    <x v="9"/>
    <d v="2017-11-17T00:00:00"/>
    <s v="04/11/2017 10:10am"/>
    <x v="1"/>
    <d v="2017-11-17T00:00:00"/>
    <n v="40000"/>
    <n v="0.04"/>
    <n v="12"/>
    <s v="04/20/2017 01:32am"/>
    <s v="At Risk"/>
    <x v="3"/>
    <s v="Cloud Developer Service"/>
    <s v="IBM Bluemix Garage - MVP"/>
    <s v="Anne (Anne) Gaubert"/>
    <s v="CLDHADR:CLD&amp;COG: Cloud for high availability &amp; DR"/>
    <x v="0"/>
    <m/>
  </r>
  <r>
    <s v="24-QY3FX06"/>
    <x v="3"/>
    <s v="SSA"/>
    <s v="BANCO DEL ESTADO DE CHILE"/>
    <s v="Blockchain: FOGAPE"/>
    <x v="0"/>
    <x v="1"/>
    <m/>
    <m/>
    <x v="1"/>
    <x v="0"/>
    <d v="2017-09-29T00:00:00"/>
    <s v="02/07/2017 05:55am"/>
    <x v="2"/>
    <d v="2017-09-29T00:00:00"/>
    <n v="40000"/>
    <n v="0.04"/>
    <n v="12"/>
    <s v="07/13/2017 01:32am"/>
    <s v="Stretch"/>
    <x v="3"/>
    <s v="Cloud Developer Service"/>
    <s v="IBM Bluemix Garage - MVP"/>
    <s v="JOSE MIGUEL (JOSE MIGUEL) SELMAN GREZ"/>
    <s v="CLOUD1:All Cloud Sales other than to Cloud SPs"/>
    <x v="0"/>
    <m/>
  </r>
  <r>
    <s v="DC-NCU7T89"/>
    <x v="1"/>
    <s v="US Finance Service"/>
    <s v="UnitedHealth Group"/>
    <s v="Blockchain Garage"/>
    <x v="0"/>
    <x v="1"/>
    <m/>
    <m/>
    <x v="1"/>
    <x v="6"/>
    <d v="2017-09-08T00:00:00"/>
    <s v="05/12/2017 04:00pm"/>
    <x v="2"/>
    <d v="2017-09-08T00:00:00"/>
    <n v="40000"/>
    <n v="0.04"/>
    <n v="12"/>
    <s v="07/06/2017 01:32am"/>
    <s v="Key stretch"/>
    <x v="3"/>
    <s v="Lab Services"/>
    <s v="Software Services - Bluemix Garage"/>
    <s v="John W. (John) DuBois"/>
    <s v="DEVCNAPP:CLD&amp;COG: Develop cloud native apps"/>
    <x v="0"/>
    <m/>
  </r>
  <r>
    <s v="K6-V7XMVXT"/>
    <x v="0"/>
    <s v="DACH"/>
    <s v="Leisure Cargo GmbH"/>
    <s v="Blockchain"/>
    <x v="2"/>
    <x v="1"/>
    <m/>
    <m/>
    <x v="1"/>
    <x v="7"/>
    <d v="2017-09-18T00:00:00"/>
    <s v="11/23/2016 11:54am"/>
    <x v="1"/>
    <d v="2017-09-18T00:00:00"/>
    <n v="40000"/>
    <n v="0.04"/>
    <n v="12"/>
    <s v="02/27/2017 03:58am"/>
    <s v="Stretch"/>
    <x v="3"/>
    <s v="Cloud Developer Service"/>
    <m/>
    <s v="DATA WITHHELD"/>
    <m/>
    <x v="0"/>
    <m/>
  </r>
  <r>
    <s v="BP1-UK-CWFN8P1"/>
    <x v="2"/>
    <s v="ASEAN"/>
    <s v="BANPU PUBLIC COMPANY LIMITED                                          "/>
    <s v="Blockchain"/>
    <x v="1"/>
    <x v="1"/>
    <m/>
    <m/>
    <x v="0"/>
    <x v="2"/>
    <d v="2017-12-28T00:00:00"/>
    <d v="2017-06-02T00:00:00"/>
    <x v="2"/>
    <d v="2017-12-28T00:00:00"/>
    <n v="40000"/>
    <n v="0.04"/>
    <n v="12"/>
    <d v="2017-07-27T00:00:00"/>
    <s v="NIR"/>
    <x v="0"/>
    <s v="Cog Process Trnsfmtn"/>
    <s v="CPR: Blockchain - Apple"/>
    <s v="BUSINESSPARTNER"/>
    <m/>
    <x v="0"/>
    <m/>
  </r>
  <r>
    <s v="FN-E2BANYV"/>
    <x v="0"/>
    <s v="BeNeLux"/>
    <s v="ioDigital"/>
    <s v="blockchain"/>
    <x v="5"/>
    <x v="1"/>
    <m/>
    <m/>
    <x v="1"/>
    <x v="10"/>
    <d v="2017-09-13T00:00:00"/>
    <s v="04/19/2017 03:55am"/>
    <x v="4"/>
    <d v="2017-09-13T00:00:00"/>
    <n v="40000"/>
    <n v="0.04"/>
    <n v="12"/>
    <s v="04/20/2017 01:32am"/>
    <s v="NIR"/>
    <x v="0"/>
    <s v="Cognitive Process Transformation"/>
    <s v="CPR: Blockchain Consulting"/>
    <s v="Ronald (RONALD) Teijken"/>
    <s v="CLOUD1:All Cloud Sales other than to Cloud SPs"/>
    <x v="0"/>
    <m/>
  </r>
  <r>
    <s v="4Y-OY1YY91"/>
    <x v="0"/>
    <s v="BeNeLux"/>
    <s v="MINISTERIE VAN ECONOMISCHE ZAKEN"/>
    <s v="Blockchain Havenbedrijf Gemeente Rdam MinEZ RVO"/>
    <x v="6"/>
    <x v="1"/>
    <m/>
    <m/>
    <x v="0"/>
    <x v="12"/>
    <d v="2017-10-06T00:00:00"/>
    <s v="07/14/2017 04:56am"/>
    <x v="2"/>
    <d v="2017-10-12T00:00:00"/>
    <n v="40000"/>
    <n v="0.04"/>
    <n v="6"/>
    <s v="07/27/2017 01:32am"/>
    <s v="Stretch"/>
    <x v="0"/>
    <s v="Cognitive Process Transformation"/>
    <s v="CPR: Blockchain Consulting"/>
    <s v="Leo (LEO) Dijkstra"/>
    <s v="ISA-999-NoSolutionSold"/>
    <x v="0"/>
    <m/>
  </r>
  <r>
    <s v="XH-9S93TM9"/>
    <x v="2"/>
    <s v="ISA"/>
    <s v="CARGILLS AGRICULTURAL AND COMMERCIAL BANK LTD"/>
    <s v="BlockChain"/>
    <x v="4"/>
    <x v="1"/>
    <m/>
    <m/>
    <x v="1"/>
    <x v="0"/>
    <d v="2017-08-25T00:00:00"/>
    <s v="03/22/2017 05:16am"/>
    <x v="4"/>
    <d v="2017-08-25T00:00:00"/>
    <n v="40000"/>
    <n v="0.04"/>
    <n v="12"/>
    <s v="06/19/2017 01:09am"/>
    <s v="Stretch"/>
    <x v="0"/>
    <s v="Cognitive Process Transformation"/>
    <m/>
    <s v="Manori (Manori) Unambuwe"/>
    <s v="ISA-999-NoSolutionSold"/>
    <x v="0"/>
    <m/>
  </r>
  <r>
    <s v="J1-NDYQZJ7"/>
    <x v="1"/>
    <s v="US Communica/CSI"/>
    <s v="MaCT USA"/>
    <s v="Blockchain Project funded in US for Thermo, Wind, &amp;  Solar"/>
    <x v="3"/>
    <x v="1"/>
    <m/>
    <m/>
    <x v="0"/>
    <x v="8"/>
    <d v="2017-12-31T00:00:00"/>
    <s v="06/21/2017 01:07am"/>
    <x v="2"/>
    <d v="2017-12-31T00:00:00"/>
    <n v="40000"/>
    <n v="0.04"/>
    <n v="12"/>
    <s v="07/13/2017 01:31am"/>
    <s v="NIR"/>
    <x v="2"/>
    <s v="Technology Support Services"/>
    <s v="6950-18M z Systems Basic Hardware Care"/>
    <s v="Teresa M. (Teresa) Demers"/>
    <s v="ISA-999-NoSolutionSold"/>
    <x v="0"/>
    <m/>
  </r>
  <r>
    <s v="R6-0NBM5SL"/>
    <x v="6"/>
    <s v="GCG"/>
    <s v="Xiamen IoT Industry Research Institute Co., Ltd."/>
    <s v="XiaMen SCP&amp;BlockChain projects"/>
    <x v="5"/>
    <x v="1"/>
    <m/>
    <m/>
    <x v="0"/>
    <x v="10"/>
    <d v="2017-11-30T00:00:00"/>
    <s v="05/02/2017 09:40am"/>
    <x v="1"/>
    <d v="2017-11-30T00:00:00"/>
    <n v="40000"/>
    <n v="0.04"/>
    <n v="1"/>
    <s v="05/04/2017 01:31am"/>
    <s v="NIR"/>
    <x v="4"/>
    <s v="IBM Z"/>
    <s v="zVM for IBM Z"/>
    <s v="YING FANG (YING FANG) XU"/>
    <s v="ZBLKPOC:HW SP: Blockchain Proof of Concept"/>
    <x v="0"/>
    <m/>
  </r>
  <r>
    <s v="0R-ETGYL4H"/>
    <x v="1"/>
    <s v="US Communica/CSI"/>
    <s v="Operation Green Zone                                                  "/>
    <s v="HSBN for Operationa Green Zone &amp; Foundation for 5; Protecting Veterans and P"/>
    <x v="5"/>
    <x v="1"/>
    <m/>
    <m/>
    <x v="1"/>
    <x v="10"/>
    <d v="2017-09-30T00:00:00"/>
    <d v="2017-05-22T00:00:00"/>
    <x v="2"/>
    <d v="2017-09-30T00:00:00"/>
    <n v="40000"/>
    <n v="0.04"/>
    <n v="12"/>
    <d v="2017-07-27T00:00:00"/>
    <s v="Stretch"/>
    <x v="5"/>
    <s v="Industry Platform"/>
    <s v="High Security Business Network"/>
    <s v="Datta, Raj (Raj)"/>
    <m/>
    <x v="0"/>
    <m/>
  </r>
  <r>
    <s v="94-VU67JFZ"/>
    <x v="1"/>
    <s v="US Communica/CSI"/>
    <s v="OPERATION GREEN ZONE                                                  "/>
    <s v="HSBN for Operation Green Zone &amp; Foundation for 5; Protecting Veterans and Pu"/>
    <x v="5"/>
    <x v="1"/>
    <m/>
    <m/>
    <x v="1"/>
    <x v="10"/>
    <d v="2017-07-28T00:00:00"/>
    <d v="2017-06-13T00:00:00"/>
    <x v="2"/>
    <d v="2017-07-20T00:00:00"/>
    <n v="40000"/>
    <n v="0.04"/>
    <n v="12"/>
    <d v="2017-06-22T00:00:00"/>
    <s v="Stretch"/>
    <x v="5"/>
    <s v="Industry Platform"/>
    <s v="High Security Business Network"/>
    <s v="Datta, Raj (Raj)"/>
    <s v="NONE"/>
    <x v="0"/>
    <m/>
  </r>
  <r>
    <s v="0R-ETGYL4H"/>
    <x v="1"/>
    <s v="US Communica/CSI"/>
    <s v="Operation Green Zone                                                  "/>
    <s v="HSBN for Operationa Green Zone &amp; Foundation for 5; Protecting Veterans and P"/>
    <x v="5"/>
    <x v="1"/>
    <m/>
    <m/>
    <x v="1"/>
    <x v="10"/>
    <d v="2017-09-30T00:00:00"/>
    <d v="2017-05-22T00:00:00"/>
    <x v="2"/>
    <d v="2017-09-30T00:00:00"/>
    <n v="40000"/>
    <n v="0.04"/>
    <n v="12"/>
    <d v="2017-07-27T00:00:00"/>
    <s v="Stretch"/>
    <x v="5"/>
    <s v="Industry Platform"/>
    <s v="IBM Support for Hyperledger Fabric"/>
    <s v="Datta, Raj (Raj)"/>
    <m/>
    <x v="0"/>
    <m/>
  </r>
  <r>
    <s v="94-VU67JFZ"/>
    <x v="1"/>
    <s v="US Communica/CSI"/>
    <s v="OPERATION GREEN ZONE                                                  "/>
    <s v="HSBN for Operation Green Zone &amp; Foundation for 5; Protecting Veterans and Pu"/>
    <x v="5"/>
    <x v="1"/>
    <m/>
    <m/>
    <x v="1"/>
    <x v="10"/>
    <d v="2017-07-28T00:00:00"/>
    <d v="2017-06-13T00:00:00"/>
    <x v="2"/>
    <d v="2017-07-28T00:00:00"/>
    <n v="40000"/>
    <n v="0.04"/>
    <n v="12"/>
    <d v="2017-06-22T00:00:00"/>
    <s v="Stretch"/>
    <x v="5"/>
    <s v="Industry Platform"/>
    <s v="IBM Support for Hyperledger Fabric"/>
    <s v="Datta, Raj (Raj)"/>
    <s v="NONE"/>
    <x v="0"/>
    <m/>
  </r>
  <r>
    <s v="Q7-L5M4NJA"/>
    <x v="1"/>
    <s v="US Federal"/>
    <s v="DOD - US AIR FORCE - Command and Control (C2) 9122"/>
    <s v="USAF MITRE EGS / BlueMix, BlockChain, Garage / G.Wampole / MJS"/>
    <x v="6"/>
    <x v="1"/>
    <m/>
    <m/>
    <x v="1"/>
    <x v="12"/>
    <d v="2017-09-29T00:00:00"/>
    <s v="04/05/2017 08:45am"/>
    <x v="0"/>
    <d v="2017-09-29T00:00:00"/>
    <n v="39900"/>
    <n v="3.9899999999999998E-2"/>
    <n v="12"/>
    <s v="08/03/2017 01:32am"/>
    <s v="At Risk"/>
    <x v="8"/>
    <s v="Watson Platform"/>
    <s v="Watson: Developer Cloud"/>
    <s v="MICHAEL J. (Michael) SCOLLO"/>
    <s v="ISA-GovtPG53-Defense&amp;Intel"/>
    <x v="0"/>
    <m/>
  </r>
  <r>
    <s v="Z8-PK0ZMNC"/>
    <x v="2"/>
    <s v="Korea"/>
    <s v="KEPCO"/>
    <s v="[KEPCO] Blockchain Pilot for EV sharing"/>
    <x v="3"/>
    <x v="1"/>
    <m/>
    <m/>
    <x v="1"/>
    <x v="8"/>
    <d v="2017-09-27T00:00:00"/>
    <s v="03/19/2017 09:40pm"/>
    <x v="0"/>
    <d v="2017-09-27T00:00:00"/>
    <n v="39000"/>
    <n v="3.9E-2"/>
    <n v="3"/>
    <s v="07/31/2017 10:17pm"/>
    <s v="Key stretch"/>
    <x v="3"/>
    <s v="Cloud Developer Service"/>
    <s v="IBM Bluemix Dedicated - Runtimes"/>
    <s v="Jae Jun (JAE JUN) Lee"/>
    <s v="CLOUD1:All Cloud Sales other than to Cloud SPs"/>
    <x v="0"/>
    <m/>
  </r>
  <r>
    <s v="WM-3ZCGKIR"/>
    <x v="4"/>
    <s v="MEA"/>
    <s v="UCS SOLUTIONS {PTY} LTD"/>
    <s v="UCS - Blockchain"/>
    <x v="3"/>
    <x v="1"/>
    <m/>
    <m/>
    <x v="1"/>
    <x v="9"/>
    <d v="2017-09-21T00:00:00"/>
    <s v="05/02/2017 03:58am"/>
    <x v="1"/>
    <d v="2017-09-21T00:00:00"/>
    <n v="38781"/>
    <n v="3.8780999999999996E-2"/>
    <n v="12"/>
    <s v="06/17/2017 01:25pm"/>
    <s v="NIR"/>
    <x v="0"/>
    <s v="Cognitive Process Transformation"/>
    <s v="CPR: Blockchain Consulting"/>
    <s v="CHERYL R. (Cheryl) GREYLING"/>
    <m/>
    <x v="0"/>
    <m/>
  </r>
  <r>
    <s v="2I-DR6GUAI"/>
    <x v="0"/>
    <s v="UKI"/>
    <s v="CSC"/>
    <s v="Blockchain Garage of UK Healthcare Market"/>
    <x v="5"/>
    <x v="1"/>
    <m/>
    <m/>
    <x v="1"/>
    <x v="10"/>
    <d v="2017-09-29T00:00:00"/>
    <s v="06/09/2017 11:30am"/>
    <x v="2"/>
    <d v="2017-09-29T00:00:00"/>
    <n v="38750"/>
    <n v="3.875E-2"/>
    <n v="12"/>
    <s v="07/06/2017 01:33am"/>
    <s v="Key stretch"/>
    <x v="3"/>
    <s v="Cloud Developer Service"/>
    <s v="IBM Bluemix Garage - Design Thinking"/>
    <s v="James (JAMES) Rogers"/>
    <s v="CLOUD1:All Cloud Sales other than to Cloud SPs"/>
    <x v="0"/>
    <m/>
  </r>
  <r>
    <s v="5M-B9HG3QP"/>
    <x v="0"/>
    <s v="UKI"/>
    <s v="HSBC HOLDINGS PLC"/>
    <s v="Blockchain for Global Liquidity"/>
    <x v="0"/>
    <x v="1"/>
    <m/>
    <m/>
    <x v="1"/>
    <x v="0"/>
    <d v="2017-08-07T00:00:00"/>
    <s v="05/09/2017 07:18am"/>
    <x v="2"/>
    <d v="2017-08-07T00:00:00"/>
    <n v="38750"/>
    <n v="3.875E-2"/>
    <n v="3"/>
    <s v="07/13/2017 01:32am"/>
    <s v="NIR"/>
    <x v="0"/>
    <s v="Cognitive Process Transformation"/>
    <s v="CPR: Blockchain Consulting"/>
    <s v="Simone (SIMONE) Blair"/>
    <s v="ZBLKPOC:HW SP: Blockchain Proof of Concept"/>
    <x v="0"/>
    <m/>
  </r>
  <r>
    <s v="3S-9LA10KX"/>
    <x v="5"/>
    <s v="Japan"/>
    <s v="NTT COMWARE CORPORATION"/>
    <s v="Blockchain調査報告"/>
    <x v="3"/>
    <x v="1"/>
    <m/>
    <m/>
    <x v="1"/>
    <x v="9"/>
    <d v="2017-08-31T00:00:00"/>
    <s v="06/05/2017 07:03am"/>
    <x v="2"/>
    <d v="2017-08-31T00:00:00"/>
    <n v="38095"/>
    <n v="3.8094999999999997E-2"/>
    <n v="2"/>
    <s v="07/04/2017 05:59am"/>
    <s v="At Risk"/>
    <x v="0"/>
    <s v="Cognitive Process Transformation"/>
    <s v="CBDS: Watson IoT - Next Gen Supply Chain"/>
    <s v="Daizo (DAIZO) Tabuchi"/>
    <s v="ISA-TMECS11-CloudITAgility, VDPCand:Value Driven Proposal Candidate, VDPCnfm:Value Driven Proposal Confirm"/>
    <x v="0"/>
    <m/>
  </r>
  <r>
    <s v="4L-J49N6YF"/>
    <x v="0"/>
    <s v="France"/>
    <s v="SCHNEIDER ELECTRIC INDUSTRIES SAS"/>
    <s v="PoC Blockchain Supply Chain Barcelona"/>
    <x v="1"/>
    <x v="1"/>
    <m/>
    <m/>
    <x v="3"/>
    <x v="5"/>
    <d v="2017-03-31T00:00:00"/>
    <s v="11/30/2016 05:27am"/>
    <x v="6"/>
    <d v="2017-03-31T00:00:00"/>
    <n v="38050"/>
    <n v="3.805E-2"/>
    <n v="2"/>
    <s v="04/06/2017 01:32am"/>
    <s v="Won"/>
    <x v="0"/>
    <s v="Cloud Application Innovation"/>
    <s v="CAI Accel App Dev &amp; Integration - Bluemix"/>
    <s v="Bertrand (BERTRAND) Vigneau"/>
    <s v="ASASERVC:Cloud Business Solution (CBS)"/>
    <x v="0"/>
    <m/>
  </r>
  <r>
    <s v="TD-UAWIG91"/>
    <x v="0"/>
    <s v="France"/>
    <s v="SCHNEIDER ELECTRIC INDUSTRIES SAS"/>
    <s v="Blockchain - POC Quality information"/>
    <x v="1"/>
    <x v="1"/>
    <m/>
    <m/>
    <x v="1"/>
    <x v="5"/>
    <d v="2017-08-30T00:00:00"/>
    <s v="06/21/2017 05:15am"/>
    <x v="0"/>
    <d v="2017-08-30T00:00:00"/>
    <n v="38000"/>
    <n v="3.7999999999999999E-2"/>
    <n v="3"/>
    <s v="08/03/2017 01:32am"/>
    <s v="At Risk"/>
    <x v="0"/>
    <s v="Cognitive Process Transformation"/>
    <s v="CPR: Blockchain Consulting"/>
    <s v="Olivier (OLIVIER) Guy"/>
    <s v="ZBLKPOC:HW SP: Blockchain Proof of Concept"/>
    <x v="0"/>
    <m/>
  </r>
  <r>
    <s v="KT-53VBLCO"/>
    <x v="2"/>
    <s v="ANZ"/>
    <s v="MINISTRY OF SOCIAL DEVELOPMENT                                        "/>
    <s v="Data Providence - SIU multi agency data sharing"/>
    <x v="6"/>
    <x v="1"/>
    <m/>
    <m/>
    <x v="0"/>
    <x v="12"/>
    <d v="2017-10-24T00:00:00"/>
    <d v="2017-07-26T00:00:00"/>
    <x v="1"/>
    <d v="2017-10-24T00:00:00"/>
    <n v="37500"/>
    <n v="3.7499999999999999E-2"/>
    <n v="2"/>
    <d v="2017-07-27T00:00:00"/>
    <s v="NIR"/>
    <x v="0"/>
    <s v="Cog Process Trnsfmtn"/>
    <s v="UNK - Blockchain (CPR)"/>
    <s v="SKEET, ALEXANDER (Alec)"/>
    <m/>
    <x v="0"/>
    <m/>
  </r>
  <r>
    <s v="XR-HZN7RGH"/>
    <x v="3"/>
    <s v="SSA"/>
    <s v="MATRIXTECH S.A.S"/>
    <s v="BLUEMIX For Blockchain Modelo de Negocio"/>
    <x v="5"/>
    <x v="1"/>
    <m/>
    <m/>
    <x v="0"/>
    <x v="10"/>
    <d v="2017-11-30T00:00:00"/>
    <s v="06/14/2017 12:26pm"/>
    <x v="2"/>
    <d v="2017-11-30T00:00:00"/>
    <n v="36000"/>
    <n v="3.5999999999999997E-2"/>
    <n v="12"/>
    <s v="07/13/2017 01:32am"/>
    <s v="Stretch"/>
    <x v="3"/>
    <s v="Cloud Developer Service"/>
    <s v="Bluemix Pay As You Go"/>
    <s v="CATALINA DEL PILAR (CATALINA DEL PILAR) PINZON SUAREZ"/>
    <s v="CLOUD1:All Cloud Sales other than to Cloud SPs"/>
    <x v="0"/>
    <m/>
  </r>
  <r>
    <s v="6S-93UL6ZD"/>
    <x v="1"/>
    <s v="US Distribution"/>
    <s v="TYSON FOODS, INC."/>
    <s v="Tyson - Blockchain Trade Spend"/>
    <x v="2"/>
    <x v="2"/>
    <s v="TBD"/>
    <s v="Exploring options for pilot project along with Walmart, instead of a PoC. The deal is on Hold as discussions are in progress"/>
    <x v="0"/>
    <x v="3"/>
    <d v="2017-12-28T00:00:00"/>
    <s v="04/10/2017 01:06pm"/>
    <x v="0"/>
    <d v="2017-12-28T00:00:00"/>
    <n v="36000"/>
    <n v="3.5999999999999997E-2"/>
    <n v="12"/>
    <s v="06/08/2017 08:41am"/>
    <s v="Key stretch"/>
    <x v="3"/>
    <s v="Cloud Developer Service"/>
    <s v="IBM Bluemix Dedicated - Runtimes"/>
    <s v="Kristian (Kristian) Trick"/>
    <s v="CLOUD1:All Cloud Sales other than to Cloud SPs"/>
    <x v="0"/>
    <m/>
  </r>
  <r>
    <s v="GT-RUUC745"/>
    <x v="2"/>
    <s v="ASEAN"/>
    <s v="UL Verification Services Pte Ltd"/>
    <s v="Blockchain Design Thinking"/>
    <x v="1"/>
    <x v="1"/>
    <m/>
    <m/>
    <x v="2"/>
    <x v="2"/>
    <d v="2017-05-17T00:00:00"/>
    <s v="04/25/2017 09:13am"/>
    <x v="7"/>
    <d v="2017-07-17T00:00:00"/>
    <n v="35000"/>
    <n v="3.4999999999999996E-2"/>
    <n v="1"/>
    <s v="06/22/2017 01:32am"/>
    <s v="Won"/>
    <x v="3"/>
    <s v="Cloud Developer Service"/>
    <s v="IBM Bluemix Garage - Design Thinking"/>
    <s v="JOLENE FONG MENG (Jolene Fong Meng) SIM"/>
    <s v="NONE:No code/solution involved"/>
    <x v="0"/>
    <m/>
  </r>
  <r>
    <s v="JW-VZ9AK8X"/>
    <x v="2"/>
    <s v="ASEAN"/>
    <s v="UL Verification Services Pte Ltd"/>
    <s v="Design Thinking Workshop"/>
    <x v="1"/>
    <x v="1"/>
    <m/>
    <m/>
    <x v="2"/>
    <x v="2"/>
    <d v="2017-05-11T00:00:00"/>
    <s v="05/03/2017 04:06am"/>
    <x v="6"/>
    <d v="2017-06-23T00:00:00"/>
    <n v="35000"/>
    <n v="3.4999999999999996E-2"/>
    <n v="1"/>
    <s v="05/18/2017 01:32am"/>
    <s v="Won"/>
    <x v="3"/>
    <s v="Lab Services"/>
    <s v="Software Services - Bluemix Garage"/>
    <s v="LEH HOON (Leh Hoon) TOH"/>
    <s v="ZBLKPOC:HW SP: Blockchain Proof of Concept"/>
    <x v="0"/>
    <m/>
  </r>
  <r>
    <s v="9P-P3SIW86"/>
    <x v="1"/>
    <s v="US Finance Service"/>
    <s v="Kazmarck Capital"/>
    <s v="Blockchain"/>
    <x v="0"/>
    <x v="1"/>
    <m/>
    <m/>
    <x v="0"/>
    <x v="0"/>
    <d v="2017-12-31T00:00:00"/>
    <s v="07/19/2017 11:47pm"/>
    <x v="2"/>
    <d v="2017-12-31T00:00:00"/>
    <n v="35000"/>
    <n v="3.4999999999999996E-2"/>
    <n v="12"/>
    <s v="07/27/2017 01:32am"/>
    <s v="Stretch"/>
    <x v="3"/>
    <s v="Cloud Developer Service"/>
    <s v="IBM Bluemix Dedicated - One Time Setup Fee"/>
    <s v="Teresa M. (Teresa) Demers"/>
    <s v="ISA-BankFS08-Blockchain"/>
    <x v="0"/>
    <m/>
  </r>
  <r>
    <s v="07-FTD25JP"/>
    <x v="2"/>
    <s v="ASEAN"/>
    <s v="3D MATTERS PTE. LTD"/>
    <s v="Blockchain"/>
    <x v="3"/>
    <x v="1"/>
    <m/>
    <m/>
    <x v="1"/>
    <x v="9"/>
    <d v="2017-08-03T00:00:00"/>
    <s v="05/05/2017 04:32am"/>
    <x v="2"/>
    <d v="2017-08-03T00:00:00"/>
    <n v="35000"/>
    <n v="3.4999999999999996E-2"/>
    <n v="3"/>
    <s v="07/11/2017 12:48am"/>
    <s v="Stretch"/>
    <x v="3"/>
    <s v="Cloud Developer Service"/>
    <s v="IBM Bluemix Garage - Design Thinking"/>
    <s v="JOLENE FONG MENG (Jolene Fong Meng) SIM"/>
    <s v="NONE:No code/solution involved"/>
    <x v="0"/>
    <m/>
  </r>
  <r>
    <s v="Q2-FKEBLUE"/>
    <x v="2"/>
    <s v="ASEAN"/>
    <s v="SOLVAY SPECIALTY CHEMICALS ASIA PACIFIC PTE. LTD"/>
    <s v="Blockchain"/>
    <x v="1"/>
    <x v="1"/>
    <m/>
    <m/>
    <x v="1"/>
    <x v="4"/>
    <d v="2017-09-29T00:00:00"/>
    <s v="06/21/2017 02:28am"/>
    <x v="2"/>
    <d v="2017-09-29T00:00:00"/>
    <n v="35000"/>
    <n v="3.4999999999999996E-2"/>
    <n v="12"/>
    <s v="07/27/2017 01:32am"/>
    <s v="NIR"/>
    <x v="3"/>
    <s v="Cloud Developer Service"/>
    <s v="IBM Bluemix Garage - Design Thinking"/>
    <s v="JOLENE FONG MENG (Jolene Fong Meng) SIM"/>
    <s v="NONE:No code/solution involved"/>
    <x v="0"/>
    <m/>
  </r>
  <r>
    <s v="1I-VG8ABPT"/>
    <x v="2"/>
    <s v="ASEAN"/>
    <s v="CYGEN GROUP (M) SDN BHD"/>
    <s v="Blockchain for Healthcare (DT)"/>
    <x v="6"/>
    <x v="1"/>
    <m/>
    <m/>
    <x v="0"/>
    <x v="12"/>
    <d v="2017-12-29T00:00:00"/>
    <s v="02/24/2017 04:06am"/>
    <x v="0"/>
    <d v="2017-12-29T00:00:00"/>
    <n v="35000"/>
    <n v="3.4999999999999996E-2"/>
    <n v="12"/>
    <s v="08/03/2017 01:32am"/>
    <s v="At Risk"/>
    <x v="3"/>
    <s v="Cloud Developer Service"/>
    <s v="IBM Bluemix Garage - Design Thinking"/>
    <s v="HUI KHEE (Hui Khee) LIM"/>
    <s v="CLOUD1:All Cloud Sales other than to Cloud SPs"/>
    <x v="0"/>
    <m/>
  </r>
  <r>
    <s v="XQ-T3DOVF7"/>
    <x v="2"/>
    <s v="ASEAN"/>
    <s v="ZEEMART PTE. LTD"/>
    <s v="Design Thinking - Blockchain for Zeemart B2B Platform"/>
    <x v="5"/>
    <x v="1"/>
    <m/>
    <m/>
    <x v="0"/>
    <x v="10"/>
    <d v="2017-12-29T00:00:00"/>
    <s v="07/17/2017 05:16am"/>
    <x v="1"/>
    <d v="2017-12-29T00:00:00"/>
    <n v="35000"/>
    <n v="3.4999999999999996E-2"/>
    <n v="2"/>
    <s v="07/20/2017 01:33am"/>
    <s v="NIR"/>
    <x v="3"/>
    <s v="Cloud Developer Service"/>
    <s v="IBM Bluemix Garage - MVP"/>
    <s v="JOLENE FONG MENG (Jolene Fong Meng) SIM"/>
    <s v="NONE:No code/solution involved"/>
    <x v="0"/>
    <m/>
  </r>
  <r>
    <s v="RZ-FOWT4PH"/>
    <x v="2"/>
    <s v="ASEAN"/>
    <s v="PHILLIP SECURITIES PTE LTD"/>
    <s v="Blockchain Garage - Smart Contract"/>
    <x v="0"/>
    <x v="1"/>
    <m/>
    <m/>
    <x v="0"/>
    <x v="0"/>
    <d v="2017-12-28T00:00:00"/>
    <s v="08/02/2017 11:00pm"/>
    <x v="2"/>
    <d v="2017-12-28T00:00:00"/>
    <n v="35000"/>
    <n v="3.4999999999999996E-2"/>
    <n v="12"/>
    <s v="08/03/2017 01:33am"/>
    <s v="NIR"/>
    <x v="3"/>
    <s v="Cloud Developer Service"/>
    <s v="IBM Bluemix Garage - MVP"/>
    <s v="JOSEPH (Joseph) WIBAWA"/>
    <s v="ISA-999-NoSolutionSold"/>
    <x v="0"/>
    <m/>
  </r>
  <r>
    <s v="V4-WS3U7A1"/>
    <x v="0"/>
    <s v="France"/>
    <s v="SOGECAP"/>
    <s v="Blockchain pour Domotique - Sociéié Générale Insurance"/>
    <x v="0"/>
    <x v="1"/>
    <m/>
    <m/>
    <x v="1"/>
    <x v="6"/>
    <d v="2017-09-30T00:00:00"/>
    <s v="03/02/2017 07:38am"/>
    <x v="1"/>
    <d v="2017-09-30T00:00:00"/>
    <n v="35000"/>
    <n v="3.4999999999999996E-2"/>
    <n v="12"/>
    <s v="05/11/2017 01:32am"/>
    <s v="NIR"/>
    <x v="3"/>
    <s v="Cloud Developer Service"/>
    <s v="IBM Bluemix Garage - Other"/>
    <s v="Marc (MARC) Durand"/>
    <s v="ZBLKPOC:HW SP: Blockchain Proof of Concept"/>
    <x v="0"/>
    <m/>
  </r>
  <r>
    <s v="IX-4F32B8R"/>
    <x v="1"/>
    <s v="US Communica/CSI"/>
    <s v="ELLIE MAE INSURANCE SERVICES, LLC"/>
    <s v="Garage Blockchain - Mortgage Lending"/>
    <x v="5"/>
    <x v="1"/>
    <m/>
    <m/>
    <x v="0"/>
    <x v="10"/>
    <d v="2017-11-30T00:00:00"/>
    <s v="11/11/2016 03:03am"/>
    <x v="2"/>
    <d v="2017-11-30T00:00:00"/>
    <n v="35000"/>
    <n v="3.4999999999999996E-2"/>
    <n v="12"/>
    <s v="07/06/2017 01:32am"/>
    <s v="Stretch"/>
    <x v="3"/>
    <s v="Cloud Developer Service"/>
    <s v="IBM Bluemix Garage - Other"/>
    <s v="Steve H. (Steve) Lee"/>
    <s v="CLOUD1:All Cloud Sales other than to Cloud SPs"/>
    <x v="0"/>
    <m/>
  </r>
  <r>
    <s v="8B-AMXADYK"/>
    <x v="2"/>
    <s v="ASEAN"/>
    <s v="CERTIS CISCO SECURITY TECHNOLOGY PTE. LTD."/>
    <s v="Blockchain"/>
    <x v="0"/>
    <x v="1"/>
    <m/>
    <m/>
    <x v="1"/>
    <x v="0"/>
    <d v="2017-07-10T00:00:00"/>
    <s v="04/11/2017 06:36am"/>
    <x v="1"/>
    <d v="2017-07-10T00:00:00"/>
    <n v="35000"/>
    <n v="3.4999999999999996E-2"/>
    <n v="1"/>
    <s v="04/13/2017 01:32am"/>
    <s v="NIR"/>
    <x v="3"/>
    <s v="Cloud Developer Service"/>
    <m/>
    <s v="JOLENE FONG MENG (Jolene Fong Meng) SIM"/>
    <m/>
    <x v="0"/>
    <m/>
  </r>
  <r>
    <s v="MP-77ISNFE"/>
    <x v="2"/>
    <s v="ASEAN"/>
    <s v="GOODPACK LIMITED"/>
    <s v="Blockchain"/>
    <x v="2"/>
    <x v="1"/>
    <m/>
    <m/>
    <x v="0"/>
    <x v="7"/>
    <d v="2017-12-31T00:00:00"/>
    <s v="06/19/2017 01:44am"/>
    <x v="1"/>
    <d v="2017-12-31T00:00:00"/>
    <n v="35000"/>
    <n v="3.4999999999999996E-2"/>
    <n v="12"/>
    <s v="06/22/2017 01:32am"/>
    <s v="NIR"/>
    <x v="3"/>
    <s v="Cloud Developer Service"/>
    <m/>
    <s v="NICOLE LI-HWA (Nicole Li-Hwa) CHUA"/>
    <m/>
    <x v="0"/>
    <m/>
  </r>
  <r>
    <s v="OF-GLXCYZP"/>
    <x v="2"/>
    <s v="ASEAN"/>
    <s v="PSA INTERNATIONAL PTE LTD"/>
    <s v="Blockchain"/>
    <x v="2"/>
    <x v="1"/>
    <m/>
    <m/>
    <x v="0"/>
    <x v="7"/>
    <d v="2017-12-31T00:00:00"/>
    <s v="03/31/2017 11:44am"/>
    <x v="1"/>
    <d v="2017-12-31T00:00:00"/>
    <n v="35000"/>
    <n v="3.4999999999999996E-2"/>
    <n v="12"/>
    <s v="04/06/2017 01:33am"/>
    <s v="NIR"/>
    <x v="3"/>
    <s v="Cloud Developer Service"/>
    <m/>
    <s v="MICHELLE YOON YONG (Michelle) WONG"/>
    <m/>
    <x v="0"/>
    <m/>
  </r>
  <r>
    <s v="TW-1MMUKWW"/>
    <x v="0"/>
    <s v="DACH"/>
    <s v="CRÉDIT AGRICOLE (SUISSE) SA"/>
    <s v="Blockchain at CAPBS"/>
    <x v="0"/>
    <x v="1"/>
    <m/>
    <m/>
    <x v="0"/>
    <x v="0"/>
    <d v="2017-12-10T00:00:00"/>
    <s v="07/06/2017 07:46am"/>
    <x v="1"/>
    <d v="2017-12-10T00:00:00"/>
    <n v="35000"/>
    <n v="3.4999999999999996E-2"/>
    <n v="12"/>
    <s v="07/13/2017 01:32am"/>
    <s v="NIR"/>
    <x v="0"/>
    <s v="Cognitive Process Transformation"/>
    <s v="CPR: Blockchain Consulting"/>
    <s v="DATA WITHHELD"/>
    <s v="ISA-BankFS08-Blockchain"/>
    <x v="0"/>
    <m/>
  </r>
  <r>
    <s v="VJ-PIZN9SY"/>
    <x v="4"/>
    <s v="MEA"/>
    <s v="HABIB BANK LIMITED"/>
    <s v="HBL Block Chain"/>
    <x v="0"/>
    <x v="1"/>
    <m/>
    <m/>
    <x v="1"/>
    <x v="0"/>
    <d v="2017-08-23T00:00:00"/>
    <s v="03/15/2017 03:47am"/>
    <x v="2"/>
    <d v="2017-08-23T00:00:00"/>
    <n v="35000"/>
    <n v="3.4999999999999996E-2"/>
    <n v="4"/>
    <s v="07/20/2017 01:32am"/>
    <s v="Stretch"/>
    <x v="0"/>
    <s v="Cognitive Process Transformation"/>
    <s v="CPR: Blockchain Consulting"/>
    <s v="Adeel (Adeel) Haider"/>
    <s v="ISA-BankFS08-Blockchain"/>
    <x v="0"/>
    <m/>
  </r>
  <r>
    <s v="9T-QVW6H26"/>
    <x v="2"/>
    <s v="ASEAN"/>
    <s v="BANGKO SENTRAL NG PILIPINAS"/>
    <s v="KYC Business Case for Blockchain"/>
    <x v="0"/>
    <x v="1"/>
    <m/>
    <m/>
    <x v="0"/>
    <x v="0"/>
    <d v="2017-11-15T00:00:00"/>
    <s v="05/29/2017 12:52am"/>
    <x v="1"/>
    <d v="2017-11-15T00:00:00"/>
    <n v="35000"/>
    <n v="3.4999999999999996E-2"/>
    <n v="12"/>
    <s v="06/01/2017 01:32am"/>
    <s v="NIR"/>
    <x v="0"/>
    <s v="Cognitive Process Transformation"/>
    <m/>
    <s v="TIMOTHY ROBERT (Tim) EVANS"/>
    <s v="ISA-BankFS08-Blockchain"/>
    <x v="0"/>
    <m/>
  </r>
  <r>
    <s v="S8-SV9AX7N"/>
    <x v="0"/>
    <s v="BeNeLux"/>
    <s v="Brainnet B.V.                                                         "/>
    <s v="TenneT Dig.Transformation consultancy-LD"/>
    <x v="3"/>
    <x v="1"/>
    <m/>
    <m/>
    <x v="2"/>
    <x v="8"/>
    <d v="2017-05-24T00:00:00"/>
    <d v="2017-03-15T00:00:00"/>
    <x v="6"/>
    <d v="2017-05-24T00:00:00"/>
    <n v="34000"/>
    <n v="3.3999999999999996E-2"/>
    <n v="9"/>
    <d v="2017-05-25T00:00:00"/>
    <s v="Won"/>
    <x v="0"/>
    <s v="Cog Process Trnsfmtn"/>
    <s v="CPR: Blockchain Consulting"/>
    <s v="Boon, J M (Hanny)"/>
    <m/>
    <x v="0"/>
    <m/>
  </r>
  <r>
    <s v="DX-GTPIKXP"/>
    <x v="1"/>
    <s v="US Federal"/>
    <s v="US DEPT OF DEFENSE HEALTH AFFAIRS"/>
    <s v="US Army / Laulima Government Solutions / Blockchain Garage / Robert Connor"/>
    <x v="6"/>
    <x v="1"/>
    <m/>
    <m/>
    <x v="0"/>
    <x v="12"/>
    <d v="2017-12-29T00:00:00"/>
    <s v="06/26/2017 10:20pm"/>
    <x v="4"/>
    <d v="2017-12-29T00:00:00"/>
    <n v="34000"/>
    <n v="3.3999999999999996E-2"/>
    <n v="12"/>
    <s v="07/12/2017 01:42pm"/>
    <s v="NIR"/>
    <x v="3"/>
    <s v="Cloud Developer Service"/>
    <s v="Bluemix Public Subscription"/>
    <s v="JOSEPH D. (Joe) TAVARES"/>
    <m/>
    <x v="0"/>
    <m/>
  </r>
  <r>
    <s v="QE-RZ9NGP9"/>
    <x v="1"/>
    <s v="US Federal"/>
    <s v="CIV - US DOE - Nuclear Regulatory Commission (NRC) 9007"/>
    <s v="NRC / Blockchain Garage / Kathy Lyons-Burke"/>
    <x v="6"/>
    <x v="1"/>
    <m/>
    <m/>
    <x v="0"/>
    <x v="12"/>
    <d v="2017-12-29T00:00:00"/>
    <s v="06/28/2017 04:44pm"/>
    <x v="4"/>
    <d v="2017-12-29T00:00:00"/>
    <n v="34000"/>
    <n v="3.3999999999999996E-2"/>
    <n v="12"/>
    <s v="07/11/2017 04:01pm"/>
    <s v="NIR"/>
    <x v="3"/>
    <s v="Cloud Developer Service"/>
    <s v="Bluemix Public Subscription"/>
    <s v="JOSEPH D. (Joe) TAVARES"/>
    <m/>
    <x v="0"/>
    <m/>
  </r>
  <r>
    <s v="2P-CQ50YAC"/>
    <x v="1"/>
    <s v="US Federal"/>
    <s v="Pacific Northwest National Laboratory"/>
    <s v="PNNL / Blockchain Garage / Michael Myrea"/>
    <x v="6"/>
    <x v="1"/>
    <m/>
    <m/>
    <x v="0"/>
    <x v="11"/>
    <d v="2017-12-29T00:00:00"/>
    <s v="06/26/2017 10:04pm"/>
    <x v="1"/>
    <d v="2017-12-29T00:00:00"/>
    <n v="34000"/>
    <n v="3.3999999999999996E-2"/>
    <n v="12"/>
    <s v="07/13/2017 09:24am"/>
    <s v="NIR"/>
    <x v="3"/>
    <s v="Cloud Developer Service"/>
    <s v="Bluemix Public Subscription"/>
    <s v="JOSEPH D. (Joe) TAVARES"/>
    <m/>
    <x v="0"/>
    <m/>
  </r>
  <r>
    <s v="84-GGUHFGE"/>
    <x v="1"/>
    <s v="US Federal"/>
    <s v="THE SECRETARY OF DEFENSE OFFICE OF"/>
    <s v="DOD / Blockchain Garage  / John Bergin"/>
    <x v="6"/>
    <x v="1"/>
    <m/>
    <m/>
    <x v="0"/>
    <x v="12"/>
    <d v="2017-12-29T00:00:00"/>
    <s v="06/05/2017 10:07am"/>
    <x v="1"/>
    <d v="2017-12-29T00:00:00"/>
    <n v="34000"/>
    <n v="3.3999999999999996E-2"/>
    <n v="12"/>
    <s v="07/14/2017 02:09pm"/>
    <s v="NIR"/>
    <x v="3"/>
    <s v="Cloud Developer Service"/>
    <s v="Bluemix Public Subscription"/>
    <s v="JOSEPH D. (Joe) TAVARES"/>
    <m/>
    <x v="0"/>
    <m/>
  </r>
  <r>
    <s v="8B-VDZQE1R"/>
    <x v="1"/>
    <s v="US Federal"/>
    <s v="US DEPT OF THE INTERIOR"/>
    <s v="Blockchain for payments to Native Americans for use of their land - DOI BIA"/>
    <x v="6"/>
    <x v="1"/>
    <m/>
    <m/>
    <x v="0"/>
    <x v="12"/>
    <d v="2017-10-19T00:00:00"/>
    <s v="07/21/2017 05:11pm"/>
    <x v="1"/>
    <d v="2017-10-19T00:00:00"/>
    <n v="34000"/>
    <n v="3.3999999999999996E-2"/>
    <n v="12"/>
    <s v="07/27/2017 01:32am"/>
    <s v="NIR"/>
    <x v="3"/>
    <s v="Cloud Developer Service"/>
    <s v="Bluemix Public Subscription"/>
    <s v="Madeline T. (Madeline) Bayliss"/>
    <m/>
    <x v="0"/>
    <m/>
  </r>
  <r>
    <s v="BI-4YXO8WY"/>
    <x v="1"/>
    <s v="US Federal"/>
    <s v="UNITED STATES DEPARTMENT OF DEFENSE"/>
    <s v="DOD USD for Intel / Blockchain Garage / Ben Richardson"/>
    <x v="6"/>
    <x v="1"/>
    <m/>
    <m/>
    <x v="0"/>
    <x v="12"/>
    <d v="2017-12-29T00:00:00"/>
    <s v="06/28/2017 03:25pm"/>
    <x v="1"/>
    <d v="2017-12-29T00:00:00"/>
    <n v="34000"/>
    <n v="3.3999999999999996E-2"/>
    <n v="12"/>
    <s v="07/14/2017 02:10pm"/>
    <s v="NIR"/>
    <x v="3"/>
    <s v="Cloud Developer Service"/>
    <s v="Bluemix Public Subscription"/>
    <s v="JOSEPH D. (Joe) TAVARES"/>
    <m/>
    <x v="0"/>
    <m/>
  </r>
  <r>
    <s v="MR-BMNFI41"/>
    <x v="1"/>
    <s v="US Federal"/>
    <s v="SAIC"/>
    <s v="SAIC / Blockchain Garage / Jim Tyson"/>
    <x v="5"/>
    <x v="1"/>
    <m/>
    <m/>
    <x v="1"/>
    <x v="10"/>
    <d v="2017-09-29T00:00:00"/>
    <s v="06/13/2017 04:48pm"/>
    <x v="1"/>
    <d v="2017-09-29T00:00:00"/>
    <n v="34000"/>
    <n v="3.3999999999999996E-2"/>
    <n v="12"/>
    <s v="07/11/2017 01:55pm"/>
    <s v="Stretch"/>
    <x v="3"/>
    <s v="Cloud Developer Service"/>
    <s v="Bluemix Public Subscription"/>
    <s v="JOSEPH D. (Joe) TAVARES"/>
    <m/>
    <x v="0"/>
    <m/>
  </r>
  <r>
    <s v="WL-BAB8WXW"/>
    <x v="1"/>
    <s v="Canada"/>
    <s v="INFORMATION SERVICES CORPORATION OF SASKATCHEWAN"/>
    <s v="Blockchain"/>
    <x v="6"/>
    <x v="1"/>
    <m/>
    <m/>
    <x v="3"/>
    <x v="12"/>
    <d v="2017-03-16T00:00:00"/>
    <s v="02/01/2017 05:35pm"/>
    <x v="6"/>
    <d v="2017-05-02T00:00:00"/>
    <n v="33334"/>
    <n v="3.3333999999999996E-2"/>
    <n v="12"/>
    <s v="04/10/2017 05:06pm"/>
    <s v="Won"/>
    <x v="0"/>
    <s v="Cognitive Process Transformation"/>
    <s v="CPR: Blockchain Consulting"/>
    <s v="Loren (Loren) Cisyk"/>
    <s v="ZBLKPOC:HW SP: Blockchain Proof of Concept"/>
    <x v="0"/>
    <m/>
  </r>
  <r>
    <s v="4Z-AE5QSPD"/>
    <x v="1"/>
    <s v="Canada"/>
    <s v="BANK OF NOVA SCOTIA, THE"/>
    <s v="Blockchain Pilot - Bluemix Public Services"/>
    <x v="0"/>
    <x v="0"/>
    <s v="Halifax"/>
    <s v="Need to check the Usecase"/>
    <x v="0"/>
    <x v="0"/>
    <d v="2017-12-07T00:00:00"/>
    <s v="05/20/2016 11:26am"/>
    <x v="0"/>
    <d v="2017-12-14T00:00:00"/>
    <n v="33334"/>
    <n v="3.3333999999999996E-2"/>
    <n v="12"/>
    <s v="07/06/2017 01:33am"/>
    <s v="Stretch"/>
    <x v="3"/>
    <s v="Cloud Developer Service"/>
    <s v="Bluemix Public Subscription"/>
    <s v="Sheri (Sheri) Fox"/>
    <s v="CLOUD1:All Cloud Sales other than to Cloud SPs"/>
    <x v="0"/>
    <m/>
  </r>
  <r>
    <s v="Y5-OF2WPUZ"/>
    <x v="1"/>
    <s v="Canada"/>
    <s v="COMMISSION DE LA SANTÃ© ET DE LA SÃ©CURITÃ© DU TRAVAIL"/>
    <s v="zBlockchain for follow-up with beneficiary"/>
    <x v="6"/>
    <x v="1"/>
    <m/>
    <m/>
    <x v="0"/>
    <x v="12"/>
    <d v="2017-12-29T00:00:00"/>
    <s v="01/30/2017 01:40pm"/>
    <x v="1"/>
    <d v="2017-12-29T00:00:00"/>
    <n v="33334"/>
    <n v="3.3333999999999996E-2"/>
    <n v="12"/>
    <s v="02/02/2017 01:31am"/>
    <s v="NIR"/>
    <x v="0"/>
    <s v="Cloud Application Innovation"/>
    <s v="CAI Accel App Dev &amp; Integration - Bluemix"/>
    <s v="Tony (TONY) Farallo"/>
    <s v="ZBLKLOCL:HW SP: zSystems Blockchain Local/On Prem."/>
    <x v="0"/>
    <m/>
  </r>
  <r>
    <s v="Q3-IG4FCUZ"/>
    <x v="1"/>
    <s v="Canada"/>
    <s v="CANADIAN PAYMENTS ASSOCIATION"/>
    <s v="Blockchain (HSBN)"/>
    <x v="0"/>
    <x v="1"/>
    <m/>
    <m/>
    <x v="1"/>
    <x v="0"/>
    <d v="2017-08-31T00:00:00"/>
    <s v="02/01/2017 05:19pm"/>
    <x v="1"/>
    <d v="2017-08-31T00:00:00"/>
    <n v="33334"/>
    <n v="3.3333999999999996E-2"/>
    <n v="12"/>
    <s v="04/06/2017 03:03pm"/>
    <s v="NIR"/>
    <x v="0"/>
    <s v="Cognitive Process Transformation"/>
    <m/>
    <s v="Lara (LARA) Al-Hussayni"/>
    <m/>
    <x v="0"/>
    <m/>
  </r>
  <r>
    <s v="OV-5O8X69S"/>
    <x v="1"/>
    <s v="Canada"/>
    <s v="GENWORTH FINANCIAL MORTGAGE INSURANCE COMPANY CANADA"/>
    <s v="Blockchain for GenWorth CAN"/>
    <x v="5"/>
    <x v="1"/>
    <m/>
    <m/>
    <x v="0"/>
    <x v="10"/>
    <d v="2017-12-22T00:00:00"/>
    <s v="07/28/2017 06:00pm"/>
    <x v="4"/>
    <d v="2017-12-22T00:00:00"/>
    <n v="33334"/>
    <n v="3.3333999999999996E-2"/>
    <n v="12"/>
    <s v="08/03/2017 01:32am"/>
    <s v="Stretch"/>
    <x v="5"/>
    <s v="Industry Platform"/>
    <s v="High Security Business Network"/>
    <s v="Farooq (FAROOQ) Akbar"/>
    <s v="NONE:No code/solution involved"/>
    <x v="0"/>
    <m/>
  </r>
  <r>
    <s v="DG-8GGDPP9"/>
    <x v="2"/>
    <s v="ISA"/>
    <s v="BANDHAN FINANCIAL SERVICES PVT LTD"/>
    <s v="Blockchain Project"/>
    <x v="4"/>
    <x v="1"/>
    <m/>
    <m/>
    <x v="1"/>
    <x v="10"/>
    <d v="2017-07-09T00:00:00"/>
    <s v="04/10/2017 07:50am"/>
    <x v="2"/>
    <d v="2017-07-09T00:00:00"/>
    <n v="33333"/>
    <n v="3.3333000000000002E-2"/>
    <n v="12"/>
    <s v="07/11/2017 05:42am"/>
    <s v="Stretch"/>
    <x v="3"/>
    <s v="Cloud Developer Service"/>
    <s v="Bluemix Pay As You Go"/>
    <s v="Amit (Amit) Yadav"/>
    <s v="CLOUD1:All Cloud Sales other than to Cloud SPs"/>
    <x v="0"/>
    <m/>
  </r>
  <r>
    <s v="UU-KXYYV6G"/>
    <x v="0"/>
    <s v="UKI"/>
    <s v="LONDON STOCK EXCHANGE PLC"/>
    <s v="LSEG Blockchain PoC"/>
    <x v="0"/>
    <x v="1"/>
    <m/>
    <m/>
    <x v="2"/>
    <x v="0"/>
    <d v="2017-06-30T00:00:00"/>
    <s v="06/09/2017 10:15am"/>
    <x v="6"/>
    <d v="2017-06-30T00:00:00"/>
    <n v="32795"/>
    <n v="3.2794999999999998E-2"/>
    <n v="1"/>
    <s v="06/29/2017 01:32am"/>
    <s v="Won"/>
    <x v="0"/>
    <s v="Cognitive Process Transformation"/>
    <s v="CPR: Blockchain - Apple"/>
    <s v="Satya (SATYA) Bandi"/>
    <s v="AGILE:Agile or Agility is a component of the solu"/>
    <x v="0"/>
    <m/>
  </r>
  <r>
    <s v="VE-BVRN3OK"/>
    <x v="0"/>
    <s v="BeNeLux"/>
    <s v="Brainnet B.V.                                                         "/>
    <s v="TenneT Dig.Transformation consultancy-JR"/>
    <x v="3"/>
    <x v="1"/>
    <m/>
    <m/>
    <x v="2"/>
    <x v="8"/>
    <d v="2017-05-24T00:00:00"/>
    <d v="2017-03-15T00:00:00"/>
    <x v="6"/>
    <d v="2017-05-24T00:00:00"/>
    <n v="32000"/>
    <n v="3.2000000000000001E-2"/>
    <n v="9"/>
    <d v="2017-05-25T00:00:00"/>
    <s v="Won"/>
    <x v="0"/>
    <s v="Cog Process Trnsfmtn"/>
    <s v="CPR: Blockchain Consulting"/>
    <s v="Boon, J M (Hanny)"/>
    <m/>
    <x v="0"/>
    <m/>
  </r>
  <r>
    <s v="Z7-0FTRTF0"/>
    <x v="1"/>
    <s v="US Federal"/>
    <s v="LOCKHEED MARTIN CORPORATION"/>
    <s v="LM EBS Blockchain Garage, Evelyn Thompson"/>
    <x v="1"/>
    <x v="1"/>
    <m/>
    <m/>
    <x v="1"/>
    <x v="1"/>
    <d v="2017-08-31T00:00:00"/>
    <s v="05/04/2017 01:10pm"/>
    <x v="2"/>
    <d v="2017-08-31T00:00:00"/>
    <n v="32000"/>
    <n v="3.2000000000000001E-2"/>
    <n v="12"/>
    <s v="06/23/2017 01:02pm"/>
    <s v="At Risk"/>
    <x v="3"/>
    <s v="Cloud Developer Service"/>
    <s v="Bluemix Public Subscription"/>
    <s v="WILLIAM F. (William) DICKINSON"/>
    <s v="CLOUD1:All Cloud Sales other than to Cloud SPs"/>
    <x v="0"/>
    <m/>
  </r>
  <r>
    <s v="HY-MIJS608"/>
    <x v="2"/>
    <s v="ASEAN"/>
    <s v="SINGAPORE FINTECH ASSOCIATION"/>
    <s v="Blockchain Enablement Workshop"/>
    <x v="0"/>
    <x v="1"/>
    <m/>
    <m/>
    <x v="1"/>
    <x v="0"/>
    <d v="2017-09-08T00:00:00"/>
    <s v="07/25/2017 11:17pm"/>
    <x v="1"/>
    <d v="2017-09-08T00:00:00"/>
    <n v="32000"/>
    <n v="3.2000000000000001E-2"/>
    <n v="3"/>
    <s v="07/27/2017 01:32am"/>
    <s v="At Risk"/>
    <x v="3"/>
    <s v="Cloud Developer Service"/>
    <s v="IBM Bluemix Garage - Design Thinking"/>
    <s v="LEH HOON (Leh Hoon) TOH"/>
    <m/>
    <x v="0"/>
    <m/>
  </r>
  <r>
    <s v="X3-7ZORPVA"/>
    <x v="2"/>
    <s v="ASEAN"/>
    <s v="JING KING TECH HOLDINGS PTE LTD"/>
    <s v="Blockchain Design Thinking Workshop"/>
    <x v="5"/>
    <x v="1"/>
    <m/>
    <m/>
    <x v="1"/>
    <x v="10"/>
    <d v="2017-09-29T00:00:00"/>
    <s v="06/14/2017 11:08pm"/>
    <x v="2"/>
    <d v="2017-09-29T00:00:00"/>
    <n v="32000"/>
    <n v="3.2000000000000001E-2"/>
    <n v="12"/>
    <s v="07/20/2017 01:32am"/>
    <s v="Stretch"/>
    <x v="3"/>
    <s v="Cloud Developer Service"/>
    <s v="IBM Bluemix Garage - Design Thinking"/>
    <s v="JOLENE FONG MENG (Jolene Fong Meng) SIM"/>
    <s v="CLOUDMSP:Only for sales TO cloud service providers"/>
    <x v="0"/>
    <m/>
  </r>
  <r>
    <s v="JP-3GAG42D"/>
    <x v="1"/>
    <s v="US Communica/CSI"/>
    <s v="OPERATION GREEN ZONE"/>
    <s v="CSP - Operation Green Zone - Blockchain DT + Architecture"/>
    <x v="5"/>
    <x v="1"/>
    <m/>
    <m/>
    <x v="1"/>
    <x v="10"/>
    <d v="2017-08-18T00:00:00"/>
    <s v="06/16/2017 02:44pm"/>
    <x v="0"/>
    <d v="2017-08-18T00:00:00"/>
    <n v="32000"/>
    <n v="3.2000000000000001E-2"/>
    <n v="12"/>
    <s v="07/26/2017 10:47pm"/>
    <s v="Key stretch"/>
    <x v="3"/>
    <s v="Cloud Developer Service"/>
    <s v="IBM Bluemix Garage - Other"/>
    <s v="Steve H. (Steve) Lee"/>
    <s v="NONE:No code/solution involved"/>
    <x v="0"/>
    <m/>
  </r>
  <r>
    <s v="DG-DPU8DAZ"/>
    <x v="5"/>
    <s v="Japan"/>
    <s v="TOKYO STOCK EXCHANGE, INC."/>
    <s v="JPX：Blockchain  (業界連携 型の技術検証) hyperledger support"/>
    <x v="0"/>
    <x v="1"/>
    <m/>
    <m/>
    <x v="1"/>
    <x v="0"/>
    <d v="2017-09-08T00:00:00"/>
    <s v="07/17/2017 01:57pm"/>
    <x v="2"/>
    <d v="2017-09-08T00:00:00"/>
    <n v="32000"/>
    <n v="3.2000000000000001E-2"/>
    <n v="12"/>
    <s v="07/27/2017 01:32am"/>
    <s v="Stretch"/>
    <x v="3"/>
    <s v="Lab Services"/>
    <s v="Software Services - Bluemix Garage"/>
    <s v="Akihiko (AKIHIKO) Mohri"/>
    <s v="EMBCLOUD:GBS Embedded Cloud"/>
    <x v="0"/>
    <m/>
  </r>
  <r>
    <s v="NT-YKOKF3D"/>
    <x v="1"/>
    <s v="US Industrial"/>
    <s v="FORD MOTOR CO"/>
    <s v="Ford - BMG Blockchain  - DTW"/>
    <x v="1"/>
    <x v="1"/>
    <m/>
    <m/>
    <x v="1"/>
    <x v="1"/>
    <d v="2017-09-15T00:00:00"/>
    <s v="06/01/2017 01:16pm"/>
    <x v="2"/>
    <d v="2017-09-15T00:00:00"/>
    <n v="32000"/>
    <n v="3.2000000000000001E-2"/>
    <n v="11"/>
    <s v="06/22/2017 01:32am"/>
    <s v="Key stretch"/>
    <x v="3"/>
    <s v="Lab Services"/>
    <s v="Software Services - Bluemix Garage"/>
    <s v="JACQUELINE M. (JACQUELINE) NEMESI"/>
    <s v="CLOUD1:All Cloud Sales other than to Cloud SPs"/>
    <x v="0"/>
    <m/>
  </r>
  <r>
    <s v="59-40IYRNT"/>
    <x v="0"/>
    <s v="BeNeLux"/>
    <s v="Brainnet B.V.                                                         "/>
    <s v="TenneT Dig.Transformation consultancy-SvD"/>
    <x v="3"/>
    <x v="1"/>
    <m/>
    <m/>
    <x v="1"/>
    <x v="8"/>
    <d v="2017-07-14T00:00:00"/>
    <d v="2017-03-15T00:00:00"/>
    <x v="6"/>
    <d v="2017-12-31T00:00:00"/>
    <n v="32000"/>
    <n v="3.2000000000000001E-2"/>
    <n v="9"/>
    <d v="2017-07-24T00:00:00"/>
    <s v="Won"/>
    <x v="0"/>
    <s v="Cog Process Trnsfmtn"/>
    <s v="CPR: Blockchain Consulting"/>
    <s v="Dijkstra, Leo"/>
    <m/>
    <x v="0"/>
    <m/>
  </r>
  <r>
    <s v="ND-I6DZA3J"/>
    <x v="1"/>
    <s v="US Communica/CSI"/>
    <s v="CoCreateX"/>
    <s v="Blockchain for Internal Ledger - Design Workshop"/>
    <x v="5"/>
    <x v="1"/>
    <m/>
    <m/>
    <x v="1"/>
    <x v="10"/>
    <d v="2017-09-30T00:00:00"/>
    <s v="04/08/2017 07:48pm"/>
    <x v="1"/>
    <d v="2017-09-30T00:00:00"/>
    <n v="32000"/>
    <n v="3.2000000000000001E-2"/>
    <n v="6"/>
    <s v="07/13/2017 01:32am"/>
    <s v="NIR"/>
    <x v="0"/>
    <s v="Cognitive Process Transformation"/>
    <s v="CPR: Blockchain Consulting"/>
    <s v="MOHAMOUD (Mohamoud) EGAL"/>
    <m/>
    <x v="0"/>
    <m/>
  </r>
  <r>
    <s v="4M-OBW75S3"/>
    <x v="2"/>
    <s v="ASEAN"/>
    <s v="AMERICAN INTERNATIONAL ASSURANCE BHD"/>
    <s v="Blockchain for Insurance"/>
    <x v="0"/>
    <x v="1"/>
    <m/>
    <m/>
    <x v="0"/>
    <x v="6"/>
    <d v="2017-12-29T00:00:00"/>
    <s v="11/14/2016 08:11am"/>
    <x v="1"/>
    <d v="2017-12-29T00:00:00"/>
    <n v="32000"/>
    <n v="3.2000000000000001E-2"/>
    <n v="3"/>
    <s v="01/22/2017 05:39am"/>
    <s v="NIR"/>
    <x v="0"/>
    <s v="Cognitive Process Transformation"/>
    <s v="CPS: Digital Process Services"/>
    <s v="SIEW LEI (Louie) THAM"/>
    <m/>
    <x v="0"/>
    <m/>
  </r>
  <r>
    <s v="4M-OBW75S3"/>
    <x v="2"/>
    <s v="ASEAN"/>
    <s v="AMERICAN INTERNATIONAL ASSURANCE BHD"/>
    <s v="Blockchain for Insurance"/>
    <x v="0"/>
    <x v="1"/>
    <m/>
    <m/>
    <x v="0"/>
    <x v="6"/>
    <d v="2017-12-29T00:00:00"/>
    <s v="11/14/2016 08:11am"/>
    <x v="1"/>
    <d v="2017-12-29T00:00:00"/>
    <n v="32000"/>
    <n v="3.2000000000000001E-2"/>
    <n v="1"/>
    <s v="05/10/2017 12:56am"/>
    <s v="NIR"/>
    <x v="6"/>
    <s v="Miscellaneous"/>
    <s v="Other/Unk IBM Svcs"/>
    <s v="SIEW LEI (Louie) THAM"/>
    <m/>
    <x v="0"/>
    <m/>
  </r>
  <r>
    <s v="CN-18JW1PH"/>
    <x v="2"/>
    <s v="ANZ"/>
    <s v="RABOBANK AUSTRALIA LIMITED"/>
    <s v="Rabobank Digital Edge Chatbot/Bluemix/Blockchain (RLM - BP)"/>
    <x v="0"/>
    <x v="1"/>
    <m/>
    <m/>
    <x v="1"/>
    <x v="0"/>
    <d v="2017-09-20T00:00:00"/>
    <s v="06/21/2017 07:51pm"/>
    <x v="1"/>
    <d v="2017-09-20T00:00:00"/>
    <n v="31000"/>
    <n v="3.1E-2"/>
    <n v="12"/>
    <s v="07/19/2017 02:52am"/>
    <s v="Stretch"/>
    <x v="3"/>
    <s v="Cloud Developer Service"/>
    <s v="IBM Bluemix Dedicated - Runtimes"/>
    <s v="BORIS P. (Boris) MANITIUS"/>
    <s v="NONE:No code/solution involved"/>
    <x v="0"/>
    <m/>
  </r>
  <r>
    <s v="50-R67GZ24"/>
    <x v="2"/>
    <s v="ANZ"/>
    <s v="Business Intelligence Technologies"/>
    <s v="BIT B2B Payment Gateway/Blockchain BMX Garage (RLM-BP)"/>
    <x v="5"/>
    <x v="1"/>
    <m/>
    <m/>
    <x v="0"/>
    <x v="10"/>
    <d v="2017-10-20T00:00:00"/>
    <s v="05/10/2017 03:08am"/>
    <x v="2"/>
    <d v="2017-10-20T00:00:00"/>
    <n v="31000"/>
    <n v="3.1E-2"/>
    <n v="12"/>
    <s v="08/03/2017 01:32am"/>
    <s v="Stretch"/>
    <x v="3"/>
    <s v="Cloud Developer Service"/>
    <s v="IBM Bluemix Garage - MVP"/>
    <s v="BORIS P. (Boris) MANITIUS"/>
    <s v="NONE:No code/solution involved"/>
    <x v="0"/>
    <m/>
  </r>
  <r>
    <s v="CN-18JW1PH"/>
    <x v="2"/>
    <s v="ANZ"/>
    <s v="RABOBANK AUSTRALIA LIMITED"/>
    <s v="Rabobank Digital Edge Chatbot/Bluemix/Blockchain (RLM - BP)"/>
    <x v="0"/>
    <x v="1"/>
    <m/>
    <m/>
    <x v="1"/>
    <x v="0"/>
    <d v="2017-09-20T00:00:00"/>
    <s v="06/21/2017 07:51pm"/>
    <x v="1"/>
    <d v="2017-09-20T00:00:00"/>
    <n v="31000"/>
    <n v="3.1E-2"/>
    <n v="12"/>
    <s v="06/22/2017 01:32am"/>
    <s v="Stretch"/>
    <x v="3"/>
    <s v="Lab Services"/>
    <s v="Software Services - Bluemix Garage"/>
    <s v="BORIS P. (Boris) MANITIUS"/>
    <s v="NONE:No code/solution involved"/>
    <x v="0"/>
    <m/>
  </r>
  <r>
    <s v="YA-J4Z34B1"/>
    <x v="0"/>
    <s v="UKI"/>
    <s v="TSYS"/>
    <s v="Blockchain PoC"/>
    <x v="0"/>
    <x v="1"/>
    <m/>
    <m/>
    <x v="1"/>
    <x v="0"/>
    <d v="2017-09-29T00:00:00"/>
    <s v="12/02/2016 07:58am"/>
    <x v="2"/>
    <d v="2017-09-29T00:00:00"/>
    <n v="31000"/>
    <n v="3.1E-2"/>
    <n v="1"/>
    <s v="08/03/2017 01:32am"/>
    <s v="NIR"/>
    <x v="3"/>
    <s v="Lab Services"/>
    <s v="Software Services - Bluemix Garage"/>
    <s v="J. (John) Lawrie"/>
    <s v="ZBLKPOC:HW SP: Blockchain Proof of Concept"/>
    <x v="0"/>
    <m/>
  </r>
  <r>
    <s v="VG-PDSFPZW"/>
    <x v="2"/>
    <s v="ANZ"/>
    <s v="AUTO &amp; GENERAL HOLDINGS PTY                                           "/>
    <s v="IBM Research: App for micro-insurance for Budget Direct Car"/>
    <x v="0"/>
    <x v="1"/>
    <m/>
    <m/>
    <x v="1"/>
    <x v="6"/>
    <d v="2017-09-28T00:00:00"/>
    <d v="2017-06-30T00:00:00"/>
    <x v="1"/>
    <d v="2017-09-28T00:00:00"/>
    <n v="31000"/>
    <n v="3.1E-2"/>
    <n v="12"/>
    <d v="2017-07-06T00:00:00"/>
    <s v="Stretch"/>
    <x v="0"/>
    <s v="Cog Process Trnsfmtn"/>
    <s v="CPR: Blockchain Consulting"/>
    <s v="BLACKWELL, VICKI (Vicki)"/>
    <m/>
    <x v="0"/>
    <m/>
  </r>
  <r>
    <s v="TK-BNBWP6F"/>
    <x v="2"/>
    <s v="ANZ"/>
    <s v="International Commodities House"/>
    <s v="ICH-Blockchain (RLM-4FL-BP)"/>
    <x v="5"/>
    <x v="1"/>
    <m/>
    <m/>
    <x v="1"/>
    <x v="10"/>
    <d v="2017-09-05T00:00:00"/>
    <s v="05/03/2017 09:18pm"/>
    <x v="1"/>
    <d v="2017-09-05T00:00:00"/>
    <n v="31000"/>
    <n v="3.1E-2"/>
    <n v="12"/>
    <s v="05/04/2017 01:32am"/>
    <s v="Stretch"/>
    <x v="0"/>
    <s v="Cognitive Process Transformation"/>
    <s v="CPR: Blockchain Consulting"/>
    <s v="BORIS P. (Boris) MANITIUS"/>
    <s v="NONE:No code/solution involved"/>
    <x v="0"/>
    <m/>
  </r>
  <r>
    <s v="SI-0MYHW8V"/>
    <x v="2"/>
    <s v="ANZ"/>
    <s v="DEAKIN UNIVERSITY"/>
    <s v="Deakin Blockchain Workshop/POC (LDR-BP-CIO)"/>
    <x v="6"/>
    <x v="1"/>
    <m/>
    <m/>
    <x v="0"/>
    <x v="12"/>
    <d v="2017-11-01T00:00:00"/>
    <s v="03/23/2017 07:47pm"/>
    <x v="2"/>
    <d v="2017-11-01T00:00:00"/>
    <n v="31000"/>
    <n v="3.1E-2"/>
    <n v="12"/>
    <s v="07/06/2017 01:32am"/>
    <s v="Stretch"/>
    <x v="0"/>
    <s v="Cognitive Process Transformation"/>
    <s v="CPR: Blockchain Consulting"/>
    <s v="James Alexander (James Alexander) Spooner"/>
    <s v="ZBLKPOC:HW SP: Blockchain Proof of Concept"/>
    <x v="0"/>
    <m/>
  </r>
  <r>
    <s v="YA-C3FZIKY"/>
    <x v="2"/>
    <s v="ANZ"/>
    <s v="AUSTRALIAN POSTAL CORPORATION T/A AUSTRALIA POST"/>
    <s v="Blockchain"/>
    <x v="2"/>
    <x v="1"/>
    <m/>
    <m/>
    <x v="1"/>
    <x v="7"/>
    <d v="2017-09-19T00:00:00"/>
    <s v="12/19/2016 06:27am"/>
    <x v="2"/>
    <d v="2017-09-19T00:00:00"/>
    <n v="31000"/>
    <n v="3.1E-2"/>
    <n v="12"/>
    <s v="05/18/2017 01:31am"/>
    <s v="Stretch"/>
    <x v="0"/>
    <s v="Cognitive Process Transformation"/>
    <s v="CPR: Blockchain Consulting"/>
    <s v="DOMINIC (Dom) CORSINO"/>
    <s v="ZBLKPOC:HW SP: Blockchain Proof of Concept"/>
    <x v="0"/>
    <m/>
  </r>
  <r>
    <s v="XP-GZSXE72"/>
    <x v="0"/>
    <s v="UKI"/>
    <s v="WILLIS TOWERS WATSON LTD GFO"/>
    <s v="Blockchain for Claims"/>
    <x v="5"/>
    <x v="1"/>
    <m/>
    <m/>
    <x v="0"/>
    <x v="10"/>
    <d v="2017-12-08T00:00:00"/>
    <s v="03/13/2017 08:29am"/>
    <x v="2"/>
    <d v="2017-12-08T00:00:00"/>
    <n v="31000"/>
    <n v="3.1E-2"/>
    <n v="12"/>
    <s v="04/06/2017 01:33am"/>
    <s v="Stretch"/>
    <x v="0"/>
    <s v="Cognitive Process Transformation"/>
    <s v="CPR: Blockchain Consulting"/>
    <s v="James (JAMES) Frampton"/>
    <s v="ISA-999-NoSolutionSold"/>
    <x v="0"/>
    <m/>
  </r>
  <r>
    <s v="QC-S3H1M9R"/>
    <x v="3"/>
    <s v="Brazil"/>
    <s v="MULTIPLUS S/A."/>
    <s v="Blockchain"/>
    <x v="2"/>
    <x v="1"/>
    <m/>
    <m/>
    <x v="1"/>
    <x v="7"/>
    <d v="2017-09-04T00:00:00"/>
    <s v="06/06/2017 10:26pm"/>
    <x v="2"/>
    <d v="2018-01-01T00:00:00"/>
    <n v="30378"/>
    <n v="3.0377999999999999E-2"/>
    <n v="12"/>
    <s v="08/03/2017 01:32am"/>
    <s v="Stretch"/>
    <x v="0"/>
    <s v="Cognitive Process Transformation"/>
    <s v="CPR: Blockchain Consulting"/>
    <s v="Camila Oliveira (CAMILA) Nacarato"/>
    <s v="ISA-T&amp;TDS27-OpsPlan&amp;Opt"/>
    <x v="0"/>
    <m/>
  </r>
  <r>
    <s v="82-X7IE440"/>
    <x v="6"/>
    <s v="GCG"/>
    <s v="Peoples Insurance Company of China"/>
    <s v="PICC P&amp;C Blockchain POC"/>
    <x v="0"/>
    <x v="1"/>
    <m/>
    <m/>
    <x v="2"/>
    <x v="6"/>
    <d v="2017-06-30T00:00:00"/>
    <s v="09/06/2016 05:41am"/>
    <x v="6"/>
    <d v="2017-09-29T00:00:00"/>
    <n v="30000"/>
    <n v="0.03"/>
    <n v="1"/>
    <s v="05/15/2017 10:36pm"/>
    <s v="Won"/>
    <x v="4"/>
    <s v="IBM Z"/>
    <s v="Service Unit(lab service) for IBM Z"/>
    <s v="KAI (KAI) LI"/>
    <s v="ISA-InsFS23OCEG-CustomerEng, VDPCand:Value Driven Proposal Candidate, VDPCnfm:Value Driven Proposal Confirm"/>
    <x v="0"/>
    <m/>
  </r>
  <r>
    <s v="3Q-2NF62NK"/>
    <x v="0"/>
    <s v="SPGI"/>
    <s v="PAYONEER R&amp;D LTD"/>
    <s v="Blockchain"/>
    <x v="3"/>
    <x v="1"/>
    <m/>
    <m/>
    <x v="0"/>
    <x v="9"/>
    <d v="2017-12-31T00:00:00"/>
    <s v="05/09/2017 04:13am"/>
    <x v="2"/>
    <d v="2017-12-31T00:00:00"/>
    <n v="30000"/>
    <n v="0.03"/>
    <n v="1"/>
    <s v="07/27/2017 01:32am"/>
    <s v="Stretch"/>
    <x v="9"/>
    <s v="Analytics Platform"/>
    <s v="Analytics Machine Learning z/OS"/>
    <s v="Erez (EREZ) Shemesh"/>
    <s v="ISA-999-NoSolutionSold"/>
    <x v="0"/>
    <m/>
  </r>
  <r>
    <s v="3N-QOPUN11"/>
    <x v="0"/>
    <s v="CEE"/>
    <s v="ATOS ORIGIN"/>
    <s v="APIConnect / Mobile / Blockchain"/>
    <x v="5"/>
    <x v="1"/>
    <m/>
    <m/>
    <x v="0"/>
    <x v="10"/>
    <d v="2017-12-30T00:00:00"/>
    <s v="07/13/2017 07:34am"/>
    <x v="2"/>
    <d v="2017-12-30T00:00:00"/>
    <n v="30000"/>
    <n v="0.03"/>
    <n v="12"/>
    <s v="07/20/2017 01:32am"/>
    <s v="Stretch"/>
    <x v="3"/>
    <s v="Hybrid Integration"/>
    <s v="API Connect SaaS"/>
    <s v="F. (Frank) Wal Van Der"/>
    <s v="ISA-999-NoSolutionSold"/>
    <x v="0"/>
    <m/>
  </r>
  <r>
    <s v="0B-TG4JSMK"/>
    <x v="0"/>
    <s v="Italy"/>
    <s v="NTT DATA ITALIA SPA"/>
    <s v="Ipotesi collaborazione Blockchain"/>
    <x v="5"/>
    <x v="1"/>
    <m/>
    <m/>
    <x v="0"/>
    <x v="10"/>
    <d v="2017-12-27T00:00:00"/>
    <s v="11/17/2016 05:59am"/>
    <x v="1"/>
    <d v="2017-12-27T00:00:00"/>
    <n v="30000"/>
    <n v="0.03"/>
    <n v="12"/>
    <s v="02/19/2017 03:45am"/>
    <s v="NIR"/>
    <x v="3"/>
    <s v="Cloud Developer Service"/>
    <s v="Bluemix Public Subscription"/>
    <s v="Cecilia (CECILIA) Agnolozzi"/>
    <m/>
    <x v="0"/>
    <m/>
  </r>
  <r>
    <s v="86-KSSRPP2"/>
    <x v="2"/>
    <s v="Korea"/>
    <s v="The Korea Federation of Banks"/>
    <s v="[KFB] Cloud Blockchain Services for Bank Consortium"/>
    <x v="0"/>
    <x v="1"/>
    <m/>
    <m/>
    <x v="1"/>
    <x v="0"/>
    <d v="2017-09-22T00:00:00"/>
    <s v="04/16/2017 09:25pm"/>
    <x v="0"/>
    <d v="2017-09-22T00:00:00"/>
    <n v="30000"/>
    <n v="0.03"/>
    <n v="10"/>
    <s v="07/20/2017 01:32am"/>
    <s v="Stretch"/>
    <x v="3"/>
    <s v="Cloud Developer Service"/>
    <s v="Bluemix Public Subscription"/>
    <s v="Dong Won (DONG WON) Kwon"/>
    <s v="ISA-999-NoSolutionSold"/>
    <x v="0"/>
    <m/>
  </r>
  <r>
    <s v="1T-RGX9DDY"/>
    <x v="0"/>
    <s v="Nordic"/>
    <s v="OY SNELLMAN AB"/>
    <s v="Internal and External Logistic - Blockchain and BPM - ioT"/>
    <x v="2"/>
    <x v="1"/>
    <m/>
    <m/>
    <x v="1"/>
    <x v="3"/>
    <d v="2017-09-12T00:00:00"/>
    <s v="05/18/2017 10:24am"/>
    <x v="2"/>
    <d v="2017-09-12T00:00:00"/>
    <n v="30000"/>
    <n v="0.03"/>
    <n v="12"/>
    <s v="06/01/2017 01:32am"/>
    <s v="NIR"/>
    <x v="3"/>
    <s v="Cloud Developer Service"/>
    <s v="Bluemix Public Subscription"/>
    <s v="Tea (TEA) Suuronen"/>
    <s v="ISA-999-NoSolutionSold"/>
    <x v="0"/>
    <m/>
  </r>
  <r>
    <s v="3B-ZL25CIK"/>
    <x v="1"/>
    <s v="US Federal"/>
    <s v="Northrop Grumman Systems Corp"/>
    <s v="IBM Blockchain Garage and Blockchain Services for Supply Chain within Northrop Grumman"/>
    <x v="1"/>
    <x v="1"/>
    <m/>
    <m/>
    <x v="0"/>
    <x v="1"/>
    <d v="2017-10-30T00:00:00"/>
    <s v="08/01/2017 05:20pm"/>
    <x v="1"/>
    <d v="2017-10-30T00:00:00"/>
    <n v="30000"/>
    <n v="0.03"/>
    <n v="12"/>
    <s v="08/03/2017 01:33am"/>
    <s v="NIR"/>
    <x v="3"/>
    <s v="Cloud Developer Service"/>
    <s v="Bluemix Public Subscription"/>
    <s v="KEVIN M. (Kevin) MILES"/>
    <m/>
    <x v="0"/>
    <m/>
  </r>
  <r>
    <s v="HF-RRWU7Y0"/>
    <x v="1"/>
    <s v="US Finance Service"/>
    <s v="THE WESTERN UNION COMPANY"/>
    <s v="Blockchain - Western Union"/>
    <x v="0"/>
    <x v="1"/>
    <m/>
    <m/>
    <x v="0"/>
    <x v="0"/>
    <d v="2017-11-30T00:00:00"/>
    <s v="05/09/2017 12:55pm"/>
    <x v="1"/>
    <d v="2017-11-30T00:00:00"/>
    <n v="30000"/>
    <n v="0.03"/>
    <n v="12"/>
    <s v="05/11/2017 01:32am"/>
    <s v="Stretch"/>
    <x v="3"/>
    <s v="Cloud Developer Service"/>
    <s v="IBM Bluemix Garage - Architecture"/>
    <s v="EDWARD T. (Terry) BEAUDINE"/>
    <s v="ZBLKPOC:HW SP: Blockchain Proof of Concept"/>
    <x v="0"/>
    <m/>
  </r>
  <r>
    <s v="Q3-DMJBR1Y"/>
    <x v="2"/>
    <s v="ASEAN"/>
    <s v="ACE CAPITAL GROWTH SDN. BHD"/>
    <s v="Blockchain for Gold Trading"/>
    <x v="5"/>
    <x v="1"/>
    <m/>
    <m/>
    <x v="0"/>
    <x v="10"/>
    <d v="2017-11-15T00:00:00"/>
    <s v="07/24/2017 04:40am"/>
    <x v="2"/>
    <d v="2017-11-15T00:00:00"/>
    <n v="30000"/>
    <n v="0.03"/>
    <n v="12"/>
    <s v="08/03/2017 01:32am"/>
    <s v="Stretch"/>
    <x v="3"/>
    <s v="Cloud Developer Service"/>
    <s v="IBM Bluemix Garage - Design Thinking"/>
    <s v="HUI KHEE (Hui Khee) LIM"/>
    <s v="NONE:No code/solution involved"/>
    <x v="0"/>
    <m/>
  </r>
  <r>
    <s v="HL-TZBKINU"/>
    <x v="1"/>
    <s v="US Industrial"/>
    <s v="GENERAL MOTORS LLC"/>
    <s v="Blockchain Garage"/>
    <x v="1"/>
    <x v="1"/>
    <m/>
    <m/>
    <x v="1"/>
    <x v="1"/>
    <d v="2017-09-29T00:00:00"/>
    <s v="07/26/2017 10:55am"/>
    <x v="0"/>
    <d v="2017-09-29T00:00:00"/>
    <n v="30000"/>
    <n v="0.03"/>
    <n v="1"/>
    <s v="07/27/2017 01:32am"/>
    <s v="At Risk"/>
    <x v="3"/>
    <s v="Cloud Developer Service"/>
    <s v="IBM Bluemix Garage - Design Thinking"/>
    <s v="Scott D. (Scott) Armstrong"/>
    <s v="DEVCNAPP:CLD&amp;COG: Develop cloud native apps"/>
    <x v="0"/>
    <m/>
  </r>
  <r>
    <s v="PK-UH6VZ3H"/>
    <x v="2"/>
    <s v="ASEAN"/>
    <s v="TENAGA NASIONAL BERHAD"/>
    <s v="blockchain use case for renewable energy(microgrid)"/>
    <x v="3"/>
    <x v="1"/>
    <m/>
    <m/>
    <x v="0"/>
    <x v="8"/>
    <d v="2017-12-20T00:00:00"/>
    <s v="07/24/2017 10:14am"/>
    <x v="1"/>
    <d v="2017-12-20T00:00:00"/>
    <n v="30000"/>
    <n v="0.03"/>
    <n v="12"/>
    <s v="08/03/2017 01:01am"/>
    <s v="NIR"/>
    <x v="3"/>
    <s v="Cloud Developer Service"/>
    <s v="IBM Bluemix Garage - MVP"/>
    <s v="SHEAU PEI (Sheau Pei) WONG"/>
    <m/>
    <x v="0"/>
    <m/>
  </r>
  <r>
    <s v="0G-YEC2VWJ"/>
    <x v="2"/>
    <s v="ASEAN"/>
    <s v="KASIKORNBANK PUBLIC COMPANY LIMITED"/>
    <s v="Blockchain Garage HSBNv1.0 Migration"/>
    <x v="0"/>
    <x v="1"/>
    <m/>
    <m/>
    <x v="0"/>
    <x v="0"/>
    <d v="2017-12-15T00:00:00"/>
    <s v="07/24/2017 08:44pm"/>
    <x v="2"/>
    <d v="2017-12-15T00:00:00"/>
    <n v="30000"/>
    <n v="0.03"/>
    <n v="12"/>
    <s v="08/03/2017 01:32am"/>
    <s v="Stretch"/>
    <x v="3"/>
    <s v="Cloud Developer Service"/>
    <s v="IBM Bluemix Garage - MVP"/>
    <s v="Supanard (SUPANARD) Meekun-Iam"/>
    <s v="ISA-999-NoSolutionSold"/>
    <x v="0"/>
    <m/>
  </r>
  <r>
    <s v="6E-G60Y1HO"/>
    <x v="0"/>
    <s v="DACH"/>
    <s v="Sicpa S.A."/>
    <s v="Blockchain - Identity Mix - Zero Knowledge base_x000a_PoC directly with Rüschlikon then licencing"/>
    <x v="2"/>
    <x v="1"/>
    <m/>
    <m/>
    <x v="0"/>
    <x v="3"/>
    <d v="2017-10-20T00:00:00"/>
    <s v="10/19/2016 04:39am"/>
    <x v="2"/>
    <d v="2017-10-20T00:00:00"/>
    <n v="30000"/>
    <n v="0.03"/>
    <n v="12"/>
    <s v="08/03/2017 01:32am"/>
    <s v="At Risk"/>
    <x v="3"/>
    <s v="Cloud Developer Service"/>
    <s v="IBM Bluemix Local - Containers"/>
    <s v="DATA WITHHELD"/>
    <s v="BLKHSBN:HW SP: Blockchain High Sec Bus Netwk Blmix, ZBLKPOC:HW SP: Blockchain Proof of Concept"/>
    <x v="0"/>
    <m/>
  </r>
  <r>
    <s v="LK-XJ6CV9L"/>
    <x v="3"/>
    <s v="Brazil"/>
    <s v="BM&amp;F BOVESPA S.A. - BOLSA DE VALORES, MERCADORIAS E FUTUROS"/>
    <s v="BMF - Blockchain - Febraban"/>
    <x v="0"/>
    <x v="1"/>
    <m/>
    <m/>
    <x v="1"/>
    <x v="0"/>
    <d v="2017-08-31T00:00:00"/>
    <s v="04/07/2017 07:14am"/>
    <x v="0"/>
    <d v="2017-08-31T00:00:00"/>
    <n v="30000"/>
    <n v="0.03"/>
    <n v="12"/>
    <s v="06/29/2017 01:32am"/>
    <s v="At Risk"/>
    <x v="3"/>
    <s v="Lab Services"/>
    <s v="Software Services - Bluemix Garage"/>
    <s v="TIAGO DE (TIAGO DE) MORAES GUEDES RUIZ"/>
    <s v="BLKHSBN:HW SP: Blockchain High Sec Bus Netwk Blmix"/>
    <x v="0"/>
    <m/>
  </r>
  <r>
    <s v="C0-7BLTMQJ"/>
    <x v="1"/>
    <s v="US Public"/>
    <s v="UNITEDHEALTH GROUP INCORPORATED"/>
    <s v="Blockchain"/>
    <x v="6"/>
    <x v="1"/>
    <m/>
    <m/>
    <x v="1"/>
    <x v="11"/>
    <d v="2017-09-22T00:00:00"/>
    <s v="04/07/2017 12:40pm"/>
    <x v="2"/>
    <d v="2017-09-22T00:00:00"/>
    <n v="30000"/>
    <n v="0.03"/>
    <n v="12"/>
    <s v="06/15/2017 01:32am"/>
    <s v="Stretch"/>
    <x v="3"/>
    <s v="Lab Services"/>
    <s v="Software Services - Bluemix Garage"/>
    <s v="John W. (John) DuBois"/>
    <s v="ZBLKPOC:HW SP: Blockchain Proof of Concept"/>
    <x v="0"/>
    <m/>
  </r>
  <r>
    <s v="Q0-KK7I9RG"/>
    <x v="2"/>
    <s v="ASEAN"/>
    <s v="SL INFORMATION SYSTEM SDN BHD"/>
    <s v="API, Blockchain, Customer Engagement"/>
    <x v="5"/>
    <x v="1"/>
    <m/>
    <m/>
    <x v="0"/>
    <x v="10"/>
    <d v="2017-11-16T00:00:00"/>
    <s v="04/12/2017 11:31pm"/>
    <x v="1"/>
    <d v="2017-11-16T00:00:00"/>
    <n v="30000"/>
    <n v="0.03"/>
    <n v="12"/>
    <s v="04/13/2017 01:32am"/>
    <s v="NIR"/>
    <x v="3"/>
    <s v="Hybrid Integration"/>
    <m/>
    <s v="FONG YEE (Fong Yee) LONG"/>
    <m/>
    <x v="0"/>
    <m/>
  </r>
  <r>
    <s v="MQ-4KEJJ8D"/>
    <x v="0"/>
    <s v="CEE"/>
    <s v="NEMZETI ELELMISZERLANC BIZTONSAGI HIVATAL"/>
    <s v="Blockchain - Food tracking"/>
    <x v="6"/>
    <x v="1"/>
    <m/>
    <m/>
    <x v="0"/>
    <x v="11"/>
    <d v="2017-10-16T00:00:00"/>
    <s v="03/27/2017 06:18am"/>
    <x v="1"/>
    <d v="2017-10-16T00:00:00"/>
    <n v="30000"/>
    <n v="0.03"/>
    <n v="12"/>
    <s v="03/30/2017 01:32am"/>
    <s v="NIR"/>
    <x v="3"/>
    <s v="Cloud Developer Service"/>
    <m/>
    <s v="Gergely Attila (Gergely Attila) Molnar"/>
    <m/>
    <x v="0"/>
    <m/>
  </r>
  <r>
    <s v="UK-1AWBIFB"/>
    <x v="0"/>
    <s v="CEE"/>
    <s v="MKB BANK ZARTKORUEN MUKODO RESZVENYTARSASAG"/>
    <s v="Blockchain pilot"/>
    <x v="0"/>
    <x v="1"/>
    <m/>
    <m/>
    <x v="0"/>
    <x v="0"/>
    <d v="2017-10-16T00:00:00"/>
    <s v="03/27/2017 06:25am"/>
    <x v="1"/>
    <d v="2017-10-16T00:00:00"/>
    <n v="30000"/>
    <n v="0.03"/>
    <n v="12"/>
    <s v="03/30/2017 01:32am"/>
    <s v="NIR"/>
    <x v="3"/>
    <s v="Cloud Developer Service"/>
    <m/>
    <s v="Andras (Andras) Toth"/>
    <m/>
    <x v="0"/>
    <m/>
  </r>
  <r>
    <s v="XZ-PVZVH9M"/>
    <x v="0"/>
    <s v="CEE"/>
    <s v="MAGYAR ALLAMKINCSTAR"/>
    <s v="Blockchain-payment"/>
    <x v="6"/>
    <x v="1"/>
    <m/>
    <m/>
    <x v="0"/>
    <x v="12"/>
    <d v="2017-10-27T00:00:00"/>
    <s v="03/27/2017 08:07am"/>
    <x v="1"/>
    <d v="2017-10-27T00:00:00"/>
    <n v="30000"/>
    <n v="0.03"/>
    <n v="12"/>
    <s v="03/30/2017 01:32am"/>
    <s v="NIR"/>
    <x v="3"/>
    <s v="Cloud Developer Service"/>
    <m/>
    <s v="Laszlo (Laszlo) Boa"/>
    <m/>
    <x v="0"/>
    <m/>
  </r>
  <r>
    <s v="S8-CMK3CJ7"/>
    <x v="4"/>
    <s v="MEA"/>
    <s v="Bsystems Limited"/>
    <s v="API Connect and Block Chain Opportunity"/>
    <x v="5"/>
    <x v="1"/>
    <m/>
    <m/>
    <x v="1"/>
    <x v="10"/>
    <d v="2017-07-27T00:00:00"/>
    <s v="06/02/2017 08:35am"/>
    <x v="1"/>
    <d v="2017-08-31T00:00:00"/>
    <n v="30000"/>
    <n v="0.03"/>
    <n v="1"/>
    <s v="08/02/2017 08:56am"/>
    <s v="Stretch"/>
    <x v="3"/>
    <s v="Hybrid Integration"/>
    <m/>
    <s v="Adelaide Mawunya (Adelaide Mawunya) Onyameamah"/>
    <m/>
    <x v="0"/>
    <m/>
  </r>
  <r>
    <s v="K9-KMEZQ3K"/>
    <x v="1"/>
    <s v="US Federal"/>
    <s v="NORTHROP GRUMMAN CORP"/>
    <s v="Blockchain for State Department Program"/>
    <x v="1"/>
    <x v="1"/>
    <m/>
    <m/>
    <x v="0"/>
    <x v="1"/>
    <d v="2017-11-10T00:00:00"/>
    <s v="05/16/2017 03:43pm"/>
    <x v="1"/>
    <d v="2017-11-10T00:00:00"/>
    <n v="30000"/>
    <n v="0.03"/>
    <n v="12"/>
    <s v="06/21/2017 10:42am"/>
    <s v="Stretch"/>
    <x v="3"/>
    <s v="Cloud Developer Service"/>
    <m/>
    <s v="BETHY A. (Bethy) HAGAN"/>
    <m/>
    <x v="0"/>
    <m/>
  </r>
  <r>
    <s v="IV-EMG8DLO"/>
    <x v="1"/>
    <s v="US Public"/>
    <s v="BLUE CROSS AND BLUE SHIELD OF SOUTH CAROLINA"/>
    <s v="Blockchain Garage for BCBS-SC"/>
    <x v="0"/>
    <x v="1"/>
    <m/>
    <m/>
    <x v="0"/>
    <x v="6"/>
    <d v="2017-10-02T00:00:00"/>
    <s v="04/17/2017 09:29am"/>
    <x v="1"/>
    <d v="2017-10-02T00:00:00"/>
    <n v="30000"/>
    <n v="0.03"/>
    <n v="12"/>
    <s v="04/20/2017 01:32am"/>
    <s v="NIR"/>
    <x v="3"/>
    <s v="Cloud Developer Service"/>
    <m/>
    <s v="CRAIG K. (CRAIG) GILL"/>
    <s v="NONE:No code/solution involved"/>
    <x v="0"/>
    <m/>
  </r>
  <r>
    <s v="JQ-3PAYAEV"/>
    <x v="1"/>
    <s v="US Public"/>
    <s v="AVAILITY, L.L.C."/>
    <s v="Blockchain Garage for Availity"/>
    <x v="6"/>
    <x v="1"/>
    <m/>
    <m/>
    <x v="0"/>
    <x v="11"/>
    <d v="2017-12-04T00:00:00"/>
    <s v="04/17/2017 09:23am"/>
    <x v="1"/>
    <d v="2017-12-04T00:00:00"/>
    <n v="30000"/>
    <n v="0.03"/>
    <n v="12"/>
    <s v="04/20/2017 01:32am"/>
    <s v="NIR"/>
    <x v="3"/>
    <s v="Cloud Developer Service"/>
    <m/>
    <s v="CRAIG K. (CRAIG) GILL"/>
    <m/>
    <x v="0"/>
    <m/>
  </r>
  <r>
    <s v="QI-NTQW70A"/>
    <x v="1"/>
    <s v="US Public"/>
    <s v="BLUE CROSS AND BLUE SHIELD OF FLORIDA, INC."/>
    <s v="Blockchain Garage for Florida Blue"/>
    <x v="0"/>
    <x v="1"/>
    <m/>
    <m/>
    <x v="0"/>
    <x v="6"/>
    <d v="2017-10-03T00:00:00"/>
    <s v="04/17/2017 09:10am"/>
    <x v="1"/>
    <d v="2017-10-03T00:00:00"/>
    <n v="30000"/>
    <n v="0.03"/>
    <n v="12"/>
    <s v="04/20/2017 01:32am"/>
    <s v="NIR"/>
    <x v="3"/>
    <s v="Cloud Developer Service"/>
    <m/>
    <s v="CRAIG K. (CRAIG) GILL"/>
    <m/>
    <x v="0"/>
    <m/>
  </r>
  <r>
    <s v="EQ-0V3IUDN"/>
    <x v="0"/>
    <s v="DACH"/>
    <s v="Robert Bosch GmbH                                                     "/>
    <s v="CeBIT17-Global Business Services-Informationen zum Maersk Pilotprojekt-062-m"/>
    <x v="1"/>
    <x v="1"/>
    <m/>
    <m/>
    <x v="1"/>
    <x v="1"/>
    <d v="2017-07-31T00:00:00"/>
    <d v="2017-03-24T00:00:00"/>
    <x v="1"/>
    <d v="2017-07-31T00:00:00"/>
    <n v="30000"/>
    <n v="0.03"/>
    <n v="12"/>
    <d v="2017-04-10T00:00:00"/>
    <s v="NIR"/>
    <x v="0"/>
    <s v="Cog Process Trnsfmtn"/>
    <s v="CPR: Blockchain Consulting"/>
    <s v="Bohle, Soeren"/>
    <m/>
    <x v="0"/>
    <m/>
  </r>
  <r>
    <s v="BP1-49-AMODNUD"/>
    <x v="1"/>
    <s v="US Distribution"/>
    <s v="THE P&amp;G CO                                                            "/>
    <s v="Blockchain opportunity for P&amp;G"/>
    <x v="2"/>
    <x v="1"/>
    <m/>
    <m/>
    <x v="0"/>
    <x v="3"/>
    <d v="2017-10-10T00:00:00"/>
    <d v="2017-07-12T00:00:00"/>
    <x v="1"/>
    <d v="2017-10-10T00:00:00"/>
    <n v="30000"/>
    <n v="0.03"/>
    <n v="12"/>
    <d v="2017-07-13T00:00:00"/>
    <s v="NIR"/>
    <x v="0"/>
    <s v="Cog Process Trnsfmtn"/>
    <s v="UNK - Blockchain (CPR)"/>
    <s v="BUSINESSPARTNER"/>
    <s v=", BLKHSBN, ZBLKLOCL, ZBLKPOC"/>
    <x v="0"/>
    <m/>
  </r>
  <r>
    <s v="K1-Z9O3XT6"/>
    <x v="0"/>
    <s v="DACH"/>
    <s v="Aurubis AG"/>
    <s v="Interessiert an Blockchain &amp; Watson Supply Chain"/>
    <x v="1"/>
    <x v="1"/>
    <m/>
    <m/>
    <x v="0"/>
    <x v="2"/>
    <d v="2017-10-30T00:00:00"/>
    <s v="08/01/2017 03:49am"/>
    <x v="2"/>
    <d v="2017-10-30T00:00:00"/>
    <n v="30000"/>
    <n v="0.03"/>
    <n v="12"/>
    <s v="08/03/2017 01:32am"/>
    <s v="Stretch"/>
    <x v="0"/>
    <s v="Cognitive Process Transformation"/>
    <s v="CPR: Blockchain - Apple"/>
    <s v="DATA WITHHELD"/>
    <s v="ISA-999-NoSolutionSold"/>
    <x v="0"/>
    <m/>
  </r>
  <r>
    <s v="54-WS1OUYY"/>
    <x v="2"/>
    <s v="ASEAN"/>
    <s v="WONGPARTNERSHIP LLP"/>
    <s v="Blockchain"/>
    <x v="5"/>
    <x v="1"/>
    <m/>
    <m/>
    <x v="1"/>
    <x v="10"/>
    <d v="2017-09-30T00:00:00"/>
    <s v="03/22/2017 02:22am"/>
    <x v="2"/>
    <d v="2017-09-30T00:00:00"/>
    <n v="30000"/>
    <n v="0.03"/>
    <n v="12"/>
    <s v="06/22/2017 01:32am"/>
    <s v="NIR"/>
    <x v="0"/>
    <s v="Cognitive Process Transformation"/>
    <s v="CPR: Blockchain Consulting"/>
    <s v="JOLENE FONG MENG (Jolene Fong Meng) SIM"/>
    <s v="ZBLKPOC:HW SP: Blockchain Proof of Concept"/>
    <x v="0"/>
    <m/>
  </r>
  <r>
    <s v="37-QXV4I2D"/>
    <x v="0"/>
    <s v="BeNeLux"/>
    <s v="VLAAMSE DIENST VOOR ARBEIDSBEMIDDELING EN BEROEPSOPLEIDING"/>
    <s v="Design Thinking Workshop GBS / Blockchain"/>
    <x v="6"/>
    <x v="1"/>
    <m/>
    <m/>
    <x v="0"/>
    <x v="12"/>
    <d v="2017-10-23T00:00:00"/>
    <s v="07/25/2017 04:13am"/>
    <x v="1"/>
    <d v="2017-10-23T00:00:00"/>
    <n v="30000"/>
    <n v="0.03"/>
    <n v="2"/>
    <s v="07/27/2017 01:32am"/>
    <s v="Stretch"/>
    <x v="0"/>
    <s v="Cognitive Process Transformation"/>
    <s v="CPR: Blockchain Consulting"/>
    <s v="Herve (HERVE) de Halleux"/>
    <m/>
    <x v="0"/>
    <m/>
  </r>
  <r>
    <s v="KH-RQ5RF3I"/>
    <x v="0"/>
    <s v="DACH"/>
    <s v="Lufthansa Technik AG"/>
    <s v="Blockchain PoC B2B"/>
    <x v="2"/>
    <x v="1"/>
    <m/>
    <m/>
    <x v="0"/>
    <x v="7"/>
    <d v="2017-10-31T00:00:00"/>
    <s v="06/07/2017 07:38am"/>
    <x v="2"/>
    <d v="2017-10-31T00:00:00"/>
    <n v="30000"/>
    <n v="0.03"/>
    <n v="4"/>
    <s v="07/27/2017 01:32am"/>
    <s v="Stretch"/>
    <x v="0"/>
    <s v="Cognitive Process Transformation"/>
    <s v="CPR: Blockchain Consulting"/>
    <s v="DATA WITHHELD"/>
    <s v="NONE:No code/solution involved"/>
    <x v="0"/>
    <m/>
  </r>
  <r>
    <s v="S9-SK9XCHP"/>
    <x v="0"/>
    <s v="SPGI"/>
    <s v="CORREOS Y TELEGRAFOS S.A."/>
    <s v="BlockChain Correos POC"/>
    <x v="6"/>
    <x v="1"/>
    <m/>
    <m/>
    <x v="1"/>
    <x v="12"/>
    <d v="2017-09-29T00:00:00"/>
    <s v="11/20/2016 02:03pm"/>
    <x v="2"/>
    <d v="2017-09-29T00:00:00"/>
    <n v="30000"/>
    <n v="0.03"/>
    <n v="2"/>
    <s v="07/25/2017 09:09am"/>
    <s v="NIR"/>
    <x v="0"/>
    <s v="Cognitive Process Transformation"/>
    <s v="CPR: Blockchain Consulting"/>
    <s v="Olga (OLGA) Blanco Poves"/>
    <s v="ZBLKPOC:HW SP: Blockchain Proof of Concept"/>
    <x v="0"/>
    <m/>
  </r>
  <r>
    <s v="64-I2AC7UQ"/>
    <x v="0"/>
    <s v="CEE"/>
    <s v="KOMENDA GLOWNA POLICJI POLISH POLICE HEADQUARTERS"/>
    <s v="PoC for Blockchain"/>
    <x v="6"/>
    <x v="1"/>
    <m/>
    <m/>
    <x v="1"/>
    <x v="12"/>
    <d v="2017-09-20T00:00:00"/>
    <s v="04/09/2017 12:46pm"/>
    <x v="1"/>
    <d v="2017-09-20T00:00:00"/>
    <n v="30000"/>
    <n v="0.03"/>
    <n v="12"/>
    <s v="04/13/2017 01:32am"/>
    <s v="NIR"/>
    <x v="0"/>
    <s v="Cognitive Process Transformation"/>
    <m/>
    <s v="KRZYSZTOF I. (KRZYSZTOF) DURCZAK"/>
    <m/>
    <x v="0"/>
    <m/>
  </r>
  <r>
    <s v="54-ER28FI6"/>
    <x v="4"/>
    <s v="MEA"/>
    <s v="BANK AL MAGHRIB"/>
    <s v="BKAM wants to pursue a Blockchain Discussion and a PoC setup"/>
    <x v="0"/>
    <x v="1"/>
    <m/>
    <m/>
    <x v="1"/>
    <x v="0"/>
    <d v="2017-08-27T00:00:00"/>
    <s v="05/29/2017 11:40am"/>
    <x v="1"/>
    <d v="2017-08-27T00:00:00"/>
    <n v="30000"/>
    <n v="0.03"/>
    <n v="12"/>
    <s v="06/01/2017 01:32am"/>
    <s v="NIR"/>
    <x v="0"/>
    <s v="Cognitive Process Transformation"/>
    <m/>
    <s v="Hicham (Hicham) Benbella"/>
    <m/>
    <x v="0"/>
    <m/>
  </r>
  <r>
    <s v="A8-4KEVF9B"/>
    <x v="0"/>
    <s v="CEE"/>
    <s v="SODO D.O.O."/>
    <s v="blockchain DT workshop for changing the energy provider"/>
    <x v="3"/>
    <x v="1"/>
    <m/>
    <m/>
    <x v="1"/>
    <x v="8"/>
    <d v="2017-08-31T00:00:00"/>
    <s v="05/10/2017 09:24am"/>
    <x v="5"/>
    <d v="2017-08-31T00:00:00"/>
    <n v="30000"/>
    <n v="0.03"/>
    <n v="48"/>
    <s v="07/20/2017 08:19am"/>
    <s v="Stretch"/>
    <x v="2"/>
    <s v="Infrastructure Services"/>
    <s v="6950-94F Systems Transformation Services (custom, non-cloud)"/>
    <s v="Uros (Uros) Slak"/>
    <s v="ISA-E&amp;UCS16-OpsInnovation, NONE:No code/solution involved"/>
    <x v="0"/>
    <m/>
  </r>
  <r>
    <s v="AT-GKWQNPR"/>
    <x v="6"/>
    <s v="GCG"/>
    <s v="INTERNATIONAL SEC"/>
    <s v="Block Chain Application"/>
    <x v="0"/>
    <x v="1"/>
    <m/>
    <m/>
    <x v="1"/>
    <x v="0"/>
    <d v="2017-09-29T00:00:00"/>
    <s v="01/16/2017 01:39am"/>
    <x v="2"/>
    <d v="2017-09-29T00:00:00"/>
    <n v="30000"/>
    <n v="0.03"/>
    <n v="1"/>
    <s v="07/27/2017 01:32am"/>
    <s v="Stretch"/>
    <x v="4"/>
    <s v="IBM Z"/>
    <s v="IBM LinuxONE Emperor"/>
    <s v="Star (Star) Kao"/>
    <s v="OPENDB:Open Source Database for Linux on Power &amp; z"/>
    <x v="0"/>
    <m/>
  </r>
  <r>
    <s v="LZ-GJUT856"/>
    <x v="6"/>
    <s v="GCG"/>
    <s v="China wide internet technology (Beijing) Co., Ltd"/>
    <s v="blockchain POC"/>
    <x v="3"/>
    <x v="1"/>
    <m/>
    <m/>
    <x v="1"/>
    <x v="9"/>
    <d v="2017-09-29T00:00:00"/>
    <s v="01/04/2017 09:49pm"/>
    <x v="0"/>
    <d v="2017-09-29T00:00:00"/>
    <n v="30000"/>
    <n v="0.03"/>
    <n v="1"/>
    <s v="08/03/2017 01:32am"/>
    <s v="Stretch"/>
    <x v="4"/>
    <s v="Storage"/>
    <s v="Storwize V7000 Disk - HW"/>
    <s v="GANG (GANG) LI"/>
    <s v="ZBLKPOC:HW SP: Blockchain Proof of Concept, ZNEWN-4:HW SP: z Systems New Account N-4"/>
    <x v="0"/>
    <m/>
  </r>
  <r>
    <s v="Q0-KK7I9RG"/>
    <x v="2"/>
    <s v="ASEAN"/>
    <s v="SL INFORMATION SYSTEM SDN BHD"/>
    <s v="API, Blockchain, Customer Engagement"/>
    <x v="5"/>
    <x v="1"/>
    <m/>
    <m/>
    <x v="0"/>
    <x v="10"/>
    <d v="2017-11-16T00:00:00"/>
    <s v="04/12/2017 11:31pm"/>
    <x v="1"/>
    <d v="2017-11-16T00:00:00"/>
    <n v="30000"/>
    <n v="0.03"/>
    <n v="12"/>
    <s v="04/13/2017 01:32am"/>
    <s v="NIR"/>
    <x v="11"/>
    <s v="Watson Marketing"/>
    <s v="Watson Campaign Automation (All Editions)"/>
    <s v="FONG YEE (Fong Yee) LONG"/>
    <m/>
    <x v="0"/>
    <m/>
  </r>
  <r>
    <s v="BP1-49-AMODNUD"/>
    <x v="1"/>
    <s v="US Distribution"/>
    <s v="THE P&amp;G CO                                                            "/>
    <s v="Blockchain opportunity for P&amp;G"/>
    <x v="2"/>
    <x v="1"/>
    <m/>
    <m/>
    <x v="0"/>
    <x v="3"/>
    <d v="2017-10-10T00:00:00"/>
    <d v="2017-07-12T00:00:00"/>
    <x v="1"/>
    <d v="2017-10-10T00:00:00"/>
    <n v="30000"/>
    <n v="0.03"/>
    <n v="12"/>
    <d v="2017-07-13T00:00:00"/>
    <s v="NIR"/>
    <x v="5"/>
    <s v="Industry Platform"/>
    <s v="UNK - Blockchain Platforms"/>
    <s v="BUSINESSPARTNER"/>
    <s v=", BLKHSBN, ZBLKLOCL, ZBLKPOC"/>
    <x v="0"/>
    <m/>
  </r>
  <r>
    <s v="5B-GCFSR1M"/>
    <x v="2"/>
    <s v="ASEAN"/>
    <s v="ZICOM HOLDINGS PRIVATE LIMITED"/>
    <s v="Blockchain"/>
    <x v="1"/>
    <x v="1"/>
    <m/>
    <m/>
    <x v="0"/>
    <x v="2"/>
    <d v="2017-10-15T00:00:00"/>
    <s v="07/17/2017 03:55am"/>
    <x v="1"/>
    <d v="2017-12-22T00:00:00"/>
    <n v="30000"/>
    <n v="0.03"/>
    <n v="12"/>
    <s v="07/20/2017 01:32am"/>
    <s v="NIR"/>
    <x v="5"/>
    <s v="Industry Platform"/>
    <m/>
    <s v="JOLENE FONG MENG (Jolene Fong Meng) SIM"/>
    <m/>
    <x v="0"/>
    <m/>
  </r>
  <r>
    <s v="QH-N63GNRE"/>
    <x v="2"/>
    <s v="ASEAN"/>
    <s v="HOUSING &amp; DEVELOPMENT BOARD (ISD)"/>
    <s v="Blockchain for Supply Chain of Construction Goods"/>
    <x v="6"/>
    <x v="1"/>
    <m/>
    <m/>
    <x v="0"/>
    <x v="12"/>
    <d v="2017-12-31T00:00:00"/>
    <s v="07/11/2017 06:24am"/>
    <x v="1"/>
    <d v="2017-12-31T00:00:00"/>
    <n v="30000"/>
    <n v="0.03"/>
    <n v="12"/>
    <s v="07/13/2017 01:32am"/>
    <s v="NIR"/>
    <x v="5"/>
    <s v="Industry Platform"/>
    <m/>
    <s v="Stephanie Xun Xiu (STEPHANIE XUNXIU) Lin"/>
    <m/>
    <x v="0"/>
    <m/>
  </r>
  <r>
    <s v="64-TUP0BW2"/>
    <x v="1"/>
    <s v="US Federal"/>
    <s v="LOCKHEED MARTIN CORPORATION"/>
    <s v="Aeronautics: Block Chain for F-35"/>
    <x v="1"/>
    <x v="1"/>
    <m/>
    <m/>
    <x v="1"/>
    <x v="1"/>
    <d v="2017-08-31T00:00:00"/>
    <s v="03/23/2017 07:11pm"/>
    <x v="1"/>
    <d v="2017-08-31T00:00:00"/>
    <n v="30000"/>
    <n v="0.03"/>
    <n v="12"/>
    <s v="03/30/2017 01:32am"/>
    <s v="Stretch"/>
    <x v="5"/>
    <s v="Industry Platform"/>
    <m/>
    <s v="Angelo (Angelo) Pupa"/>
    <s v="BLKHSBN:HW SP: Blockchain High Sec Bus Netwk Blmix"/>
    <x v="0"/>
    <m/>
  </r>
  <r>
    <s v="U6-LI69HPE"/>
    <x v="0"/>
    <s v="DACH"/>
    <s v="Interseroh Management GmbH"/>
    <s v="WIoT in intelligenten Müllfahrzeugen und Müllbehälter, Blockchain für Sondermüll, Transport Lösungen"/>
    <x v="2"/>
    <x v="1"/>
    <m/>
    <m/>
    <x v="1"/>
    <x v="3"/>
    <d v="2017-08-31T00:00:00"/>
    <s v="07/03/2017 03:37am"/>
    <x v="1"/>
    <d v="2017-08-31T00:00:00"/>
    <n v="30000"/>
    <n v="0.03"/>
    <n v="12"/>
    <s v="07/06/2017 01:32am"/>
    <s v="NIR"/>
    <x v="1"/>
    <s v="Connected Products"/>
    <m/>
    <s v="DATA WITHHELD"/>
    <m/>
    <x v="0"/>
    <m/>
  </r>
  <r>
    <s v="DL-V6VZ1GJ"/>
    <x v="2"/>
    <s v="ASEAN"/>
    <s v="RHTLAW TAYLOR WESSING LLP"/>
    <s v="Blockchain"/>
    <x v="5"/>
    <x v="1"/>
    <m/>
    <m/>
    <x v="1"/>
    <x v="10"/>
    <d v="2017-09-30T00:00:00"/>
    <s v="11/23/2016 01:08am"/>
    <x v="2"/>
    <d v="2017-09-30T00:00:00"/>
    <n v="30000"/>
    <n v="0.03"/>
    <n v="12"/>
    <s v="06/22/2017 01:32am"/>
    <s v="NIR"/>
    <x v="8"/>
    <s v="Watson Platform"/>
    <s v="Watson: Developer Cloud"/>
    <s v="AMANDA BAIJIA (Amanda Baijia) XU"/>
    <s v="NONE:No code/solution involved"/>
    <x v="0"/>
    <m/>
  </r>
  <r>
    <s v="EY-0ACM6S7"/>
    <x v="6"/>
    <s v="GCG"/>
    <s v="TAIWAN FUTURES EXCHANGE"/>
    <s v="Pilot case for Blockchain"/>
    <x v="0"/>
    <x v="1"/>
    <m/>
    <m/>
    <x v="0"/>
    <x v="0"/>
    <d v="2017-12-29T00:00:00"/>
    <s v="07/24/2016 11:26pm"/>
    <x v="2"/>
    <d v="2017-12-29T00:00:00"/>
    <n v="29214"/>
    <n v="2.9214E-2"/>
    <n v="12"/>
    <s v="07/06/2017 01:32am"/>
    <s v="Key stretch"/>
    <x v="3"/>
    <s v="Cloud Developer Service"/>
    <s v="Bluemix Public Subscription"/>
    <s v="Matt (Matt) Yang"/>
    <s v="BLUEMIXX:GBS Bluemix Custom Application Services"/>
    <x v="0"/>
    <m/>
  </r>
  <r>
    <s v="72-UCK1Z8V"/>
    <x v="5"/>
    <s v="Japan"/>
    <s v="SBI SECURITIES CO., LTD.                                              "/>
    <s v="プロトタイプ作成支援"/>
    <x v="0"/>
    <x v="1"/>
    <m/>
    <m/>
    <x v="1"/>
    <x v="0"/>
    <d v="2017-09-29T00:00:00"/>
    <d v="2017-06-20T00:00:00"/>
    <x v="2"/>
    <d v="2017-09-29T00:00:00"/>
    <n v="28571"/>
    <n v="2.8570999999999999E-2"/>
    <n v="2"/>
    <d v="2017-07-13T00:00:00"/>
    <s v="Stretch"/>
    <x v="0"/>
    <s v="Cog Process Trnsfmtn"/>
    <s v="CPR: Blockchain Consulting"/>
    <s v="Shinozaki, Akiko"/>
    <s v="ASASERVC, BLUEMIXX, EMBCLOUD"/>
    <x v="0"/>
    <m/>
  </r>
  <r>
    <s v="XG-DZYF205"/>
    <x v="5"/>
    <s v="Japan"/>
    <s v="MITSUI &amp; CO., LTD.                                                    "/>
    <s v="電力ブロックチェーン"/>
    <x v="2"/>
    <x v="1"/>
    <m/>
    <m/>
    <x v="0"/>
    <x v="3"/>
    <d v="2017-11-15T00:00:00"/>
    <d v="2017-01-11T00:00:00"/>
    <x v="2"/>
    <d v="2017-11-15T00:00:00"/>
    <n v="28571"/>
    <n v="2.8570999999999999E-2"/>
    <n v="12"/>
    <d v="2017-07-19T00:00:00"/>
    <s v="Stretch"/>
    <x v="0"/>
    <s v="Cog Process Trnsfmtn"/>
    <s v="CPR: Blockchain Consulting"/>
    <s v="Kawai, Hideyuki"/>
    <m/>
    <x v="0"/>
    <m/>
  </r>
  <r>
    <s v="NX-8EUYU2K"/>
    <x v="5"/>
    <s v="Japan"/>
    <s v="SENSHU IKEDA BANK,LTD., THE"/>
    <s v="池田泉州　BlockChain"/>
    <x v="0"/>
    <x v="1"/>
    <m/>
    <m/>
    <x v="1"/>
    <x v="0"/>
    <d v="2017-09-10T00:00:00"/>
    <s v="06/11/2017 08:32pm"/>
    <x v="1"/>
    <d v="2017-09-10T00:00:00"/>
    <n v="28571"/>
    <n v="2.8570999999999999E-2"/>
    <n v="3"/>
    <s v="06/15/2017 01:32am"/>
    <s v="Stretch"/>
    <x v="0"/>
    <s v="Cognitive Process Transformation"/>
    <m/>
    <s v="Mitsuhiro (MITSUHIRO) Hirai"/>
    <s v="ISA-BankFMFS03CST-CoreBankMod"/>
    <x v="0"/>
    <m/>
  </r>
  <r>
    <s v="RK-OVGND76"/>
    <x v="5"/>
    <s v="Japan"/>
    <s v="NYK BUSINESS SYSTEMS CO., LTD."/>
    <s v="Block Chain業務適用アセスPVA"/>
    <x v="2"/>
    <x v="1"/>
    <m/>
    <m/>
    <x v="0"/>
    <x v="7"/>
    <d v="2017-11-24T00:00:00"/>
    <s v="03/23/2017 12:58am"/>
    <x v="1"/>
    <d v="2017-11-24T00:00:00"/>
    <n v="28571"/>
    <n v="2.8570999999999999E-2"/>
    <n v="1"/>
    <s v="03/23/2017 02:32am"/>
    <s v="Stretch"/>
    <x v="6"/>
    <s v="Miscellaneous"/>
    <s v="Other/Unk IBM Svcs"/>
    <s v="Masako (Masako) Shimizu"/>
    <m/>
    <x v="0"/>
    <m/>
  </r>
  <r>
    <s v="34-9VOCXHT"/>
    <x v="2"/>
    <s v="ISA"/>
    <s v="COMMERCIAL BANK OF CEYLON PLC"/>
    <s v="IBM Blockchain on Bluemix"/>
    <x v="4"/>
    <x v="1"/>
    <m/>
    <m/>
    <x v="0"/>
    <x v="0"/>
    <d v="2017-12-29T00:00:00"/>
    <s v="04/20/2017 05:59am"/>
    <x v="2"/>
    <d v="2017-12-29T00:00:00"/>
    <n v="28500"/>
    <n v="2.8499999999999998E-2"/>
    <n v="12"/>
    <s v="08/03/2017 04:16am"/>
    <s v="Stretch"/>
    <x v="8"/>
    <s v="Watson Platform"/>
    <s v="Watson: Developer Cloud"/>
    <s v="Poroj (Poroj) Bhuyan"/>
    <s v="BLUEMIXX:GBS Bluemix Custom Application Services"/>
    <x v="0"/>
    <m/>
  </r>
  <r>
    <s v="ZU-QBCV095"/>
    <x v="1"/>
    <s v="US Distribution"/>
    <s v="TruckTrust"/>
    <s v="Blockchain HSBN"/>
    <x v="2"/>
    <x v="1"/>
    <m/>
    <m/>
    <x v="0"/>
    <x v="7"/>
    <d v="2017-12-31T00:00:00"/>
    <s v="04/05/2017 02:39pm"/>
    <x v="2"/>
    <d v="2018-01-28T00:00:00"/>
    <n v="28000"/>
    <n v="2.7999999999999997E-2"/>
    <n v="12"/>
    <s v="04/06/2017 01:33am"/>
    <s v="NIR"/>
    <x v="3"/>
    <s v="Cloud Developer Service"/>
    <s v="IBM Bluemix Garage - MVP"/>
    <s v="Raj (Raj) Datta"/>
    <s v="BLKHSBN:HW SP: Blockchain High Sec Bus Netwk Blmix, SCALE-UP:HW SP: Linux Scale-Up"/>
    <x v="0"/>
    <m/>
  </r>
  <r>
    <s v="O6-9T8LQO6"/>
    <x v="1"/>
    <s v="US Communica/CSI"/>
    <s v="GSI Ventures Corp"/>
    <s v="Design Blockchain Ledger"/>
    <x v="5"/>
    <x v="1"/>
    <m/>
    <m/>
    <x v="0"/>
    <x v="10"/>
    <d v="2017-12-29T00:00:00"/>
    <s v="06/13/2017 07:09pm"/>
    <x v="2"/>
    <d v="2017-12-29T00:00:00"/>
    <n v="27000"/>
    <n v="2.7E-2"/>
    <n v="12"/>
    <s v="07/13/2017 01:32am"/>
    <s v="Stretch"/>
    <x v="3"/>
    <s v="Cloud Developer Service"/>
    <s v="IBM Bluemix Garage - Design Thinking"/>
    <s v="RICHARD (Richard) GORDON"/>
    <s v="NONE:No code/solution involved"/>
    <x v="0"/>
    <m/>
  </r>
  <r>
    <s v="PR-81D0Y5G"/>
    <x v="1"/>
    <s v="US Industrial"/>
    <s v="BAYER HEALTHCARE LLC"/>
    <s v="Blockchain Design Thinking Workshop"/>
    <x v="6"/>
    <x v="1"/>
    <m/>
    <m/>
    <x v="1"/>
    <x v="11"/>
    <d v="2017-08-22T00:00:00"/>
    <s v="05/24/2017 01:11pm"/>
    <x v="2"/>
    <d v="2017-08-22T00:00:00"/>
    <n v="27000"/>
    <n v="2.7E-2"/>
    <n v="12"/>
    <s v="07/20/2017 01:33am"/>
    <s v="Stretch"/>
    <x v="3"/>
    <s v="Lab Services"/>
    <s v="Software Services - Bluemix Garage"/>
    <s v="Robert K. (Robert) Hogg"/>
    <s v="CLOUD1:All Cloud Sales other than to Cloud SPs"/>
    <x v="0"/>
    <m/>
  </r>
  <r>
    <s v="AH-NLE0X8N"/>
    <x v="1"/>
    <s v="US Finance Service"/>
    <s v="M&amp;T BANK CORP"/>
    <s v="Blockchain Garage Design Thinking Workshop"/>
    <x v="0"/>
    <x v="1"/>
    <m/>
    <m/>
    <x v="1"/>
    <x v="0"/>
    <d v="2017-09-05T00:00:00"/>
    <s v="06/07/2017 03:49pm"/>
    <x v="1"/>
    <d v="2017-09-30T00:00:00"/>
    <n v="27000"/>
    <n v="2.7E-2"/>
    <n v="12"/>
    <s v="06/08/2017 01:32am"/>
    <s v="Stretch"/>
    <x v="3"/>
    <s v="Cloud Developer Service"/>
    <m/>
    <s v="Andrew J. (Andrew) Liss"/>
    <s v="BLKHSBN:HW SP: Blockchain High Sec Bus Netwk Blmix, ZBLKPOC:HW SP: Blockchain Proof of Concept"/>
    <x v="0"/>
    <m/>
  </r>
  <r>
    <s v="YA-A5NQ64G"/>
    <x v="1"/>
    <s v="US Distribution"/>
    <s v="RICH PRODUCTS CORPORATION"/>
    <s v="Blockchain Design Workshop"/>
    <x v="2"/>
    <x v="1"/>
    <m/>
    <m/>
    <x v="1"/>
    <x v="3"/>
    <d v="2017-09-07T00:00:00"/>
    <s v="06/09/2017 09:09am"/>
    <x v="1"/>
    <d v="2017-09-07T00:00:00"/>
    <n v="27000"/>
    <n v="2.7E-2"/>
    <n v="1"/>
    <s v="06/15/2017 01:32am"/>
    <s v="Stretch"/>
    <x v="0"/>
    <s v="Cognitive Process Transformation"/>
    <s v="CPR: Blockchain Consulting"/>
    <s v="RICHARD (Richard) GORDON"/>
    <s v="ZBLKPOC:HW SP: Blockchain Proof of Concept"/>
    <x v="0"/>
    <m/>
  </r>
  <r>
    <s v="X1-1U5LBBS"/>
    <x v="1"/>
    <s v="US Communica/CSI"/>
    <s v="FOX ENTERTAINMENT GROUP INC"/>
    <s v="WDP Bundle: Blockchain_x000a_Cognitive Contracts"/>
    <x v="3"/>
    <x v="1"/>
    <m/>
    <m/>
    <x v="1"/>
    <x v="9"/>
    <d v="2017-09-22T00:00:00"/>
    <s v="04/12/2017 01:40am"/>
    <x v="2"/>
    <d v="2017-09-22T00:00:00"/>
    <n v="27000"/>
    <n v="2.7E-2"/>
    <n v="12"/>
    <s v="07/20/2017 08:39pm"/>
    <s v="Stretch"/>
    <x v="13"/>
    <s v="Watson Data Platform"/>
    <s v="Blmx Public for Analytics"/>
    <s v="Patricia N. (Patty) Fry"/>
    <s v="ANDFM:ANA SP:Leverage the IBM DataFirst Method"/>
    <x v="0"/>
    <m/>
  </r>
  <r>
    <s v="UB-O3EOP4D"/>
    <x v="1"/>
    <s v="Canada"/>
    <s v="RBC"/>
    <s v="RBC Blockchain application support"/>
    <x v="0"/>
    <x v="1"/>
    <m/>
    <m/>
    <x v="1"/>
    <x v="0"/>
    <d v="2017-08-30T00:00:00"/>
    <s v="05/31/2017 10:51am"/>
    <x v="2"/>
    <d v="2017-08-30T00:00:00"/>
    <n v="26667"/>
    <n v="2.6667E-2"/>
    <n v="12"/>
    <s v="08/03/2017 01:32am"/>
    <s v="Stretch"/>
    <x v="0"/>
    <s v="Cognitive Process Transformation"/>
    <s v="CPR: Blockchain Consulting"/>
    <s v="Ramapriyan (RAMAPRIYAN) Gopal"/>
    <s v="NONE:No code/solution involved"/>
    <x v="0"/>
    <m/>
  </r>
  <r>
    <s v="A3-W0RFA95"/>
    <x v="2"/>
    <s v="ISA"/>
    <s v="OBEN GENERAL INSURANCE LIMITED"/>
    <s v="IBM BlockChain for Insurance"/>
    <x v="4"/>
    <x v="1"/>
    <m/>
    <m/>
    <x v="0"/>
    <x v="6"/>
    <d v="2017-10-25T00:00:00"/>
    <s v="07/27/2017 07:15am"/>
    <x v="1"/>
    <d v="2017-10-25T00:00:00"/>
    <n v="26667"/>
    <n v="2.6667E-2"/>
    <n v="12"/>
    <s v="08/03/2017 01:32am"/>
    <s v="NIR"/>
    <x v="5"/>
    <s v="Industry Platform"/>
    <m/>
    <s v="Saurabh (Saurabh) Sharma"/>
    <s v="ZBLKPOC:HW SP: Blockchain Proof of Concept"/>
    <x v="0"/>
    <m/>
  </r>
  <r>
    <s v="BT-H4UR40V"/>
    <x v="1"/>
    <s v="US Public"/>
    <s v="AETNA LIFE &amp; CASUALTY"/>
    <s v="Blockchain for NextGen Authentication"/>
    <x v="0"/>
    <x v="0"/>
    <s v="India"/>
    <s v="Initial Discussions, Confirmed by Anuj the opportunity is a place holder as of now."/>
    <x v="1"/>
    <x v="6"/>
    <d v="2017-08-25T00:00:00"/>
    <s v="03/11/2017 07:15am"/>
    <x v="2"/>
    <d v="2017-08-25T00:00:00"/>
    <n v="26000"/>
    <n v="2.5999999999999999E-2"/>
    <n v="2"/>
    <s v="05/04/2017 01:31am"/>
    <s v="Stretch"/>
    <x v="3"/>
    <s v="Cloud Developer Service"/>
    <s v="IBM Bluemix Garage - Design Thinking"/>
    <s v="Charles (Tyler) Kelly"/>
    <s v="ISA-InsFS23OCEG-CustomerEng, USESaaS:CLD&amp;COG: Use and integrate SaaS apps"/>
    <x v="0"/>
    <m/>
  </r>
  <r>
    <s v="AH-8UODFKJ"/>
    <x v="5"/>
    <s v="Japan"/>
    <s v="MITSUBISHI HEAVY INDUSTRIES, LTD."/>
    <s v="AppScanライセンス追加"/>
    <x v="1"/>
    <x v="1"/>
    <m/>
    <m/>
    <x v="3"/>
    <x v="1"/>
    <d v="2017-03-10T00:00:00"/>
    <s v="03/21/2017 04:31am"/>
    <x v="6"/>
    <d v="2017-03-10T00:00:00"/>
    <n v="25760"/>
    <n v="2.5759999999999998E-2"/>
    <n v="1"/>
    <s v="03/23/2017 02:32am"/>
    <s v="Won"/>
    <x v="7"/>
    <s v="Sec Info Risk Protection Solns"/>
    <s v="Source Edition"/>
    <s v="Mao (MAO) Taniguro"/>
    <s v="BLKHSBN:HW SP: Blockchain High Sec Bus Netwk Blmix"/>
    <x v="0"/>
    <m/>
  </r>
  <r>
    <s v="P4-0KX8ZIL"/>
    <x v="5"/>
    <s v="Japan"/>
    <s v="MAZDA H/Q S/I KENSA-7"/>
    <s v="MDI Blockchain検討"/>
    <x v="1"/>
    <x v="2"/>
    <s v="Japan Labs"/>
    <s v="Updates from deal board"/>
    <x v="1"/>
    <x v="1"/>
    <d v="2017-08-04T00:00:00"/>
    <s v="04/16/2017 09:34pm"/>
    <x v="5"/>
    <d v="2017-08-07T00:00:00"/>
    <n v="25714"/>
    <n v="2.5713999999999997E-2"/>
    <n v="1"/>
    <s v="07/27/2017 01:32am"/>
    <s v="At Risk"/>
    <x v="3"/>
    <s v="Cloud Developer Service"/>
    <s v="IBM Bluemix Garage - MVP"/>
    <s v="Tatsumi (TATSUMI) Matsumoto"/>
    <s v="ISA-IPIS62PEXS-ProjExecSvcs, USESaaS:CLD&amp;COG: Use and integrate SaaS apps"/>
    <x v="0"/>
    <m/>
  </r>
  <r>
    <s v="4W-P1C32NE"/>
    <x v="2"/>
    <s v="ASEAN"/>
    <s v="THE ASSOCIATION OF BANKS IN SINGAPORE"/>
    <s v="Blockchain Architecture Workshop &amp; Hyperledger Fabric Consultation"/>
    <x v="0"/>
    <x v="1"/>
    <m/>
    <m/>
    <x v="2"/>
    <x v="0"/>
    <d v="2017-06-28T00:00:00"/>
    <s v="06/16/2017 02:31am"/>
    <x v="6"/>
    <d v="2017-06-28T00:00:00"/>
    <n v="25297"/>
    <n v="2.5297E-2"/>
    <n v="1"/>
    <s v="06/29/2017 01:32am"/>
    <s v="Won"/>
    <x v="3"/>
    <s v="Cloud Developer Service"/>
    <s v="IBM Bluemix Garage - Other"/>
    <s v="JOLENE FONG MENG (Jolene Fong Meng) SIM"/>
    <s v="ISA-999-NoSolutionSold"/>
    <x v="0"/>
    <m/>
  </r>
  <r>
    <s v="FQ-7Z23H35"/>
    <x v="2"/>
    <s v="ASEAN"/>
    <s v="TUV SUD ASIA PACIFIC PTE LTD"/>
    <s v="Block chain-Design thinking"/>
    <x v="5"/>
    <x v="1"/>
    <m/>
    <m/>
    <x v="2"/>
    <x v="10"/>
    <d v="2017-06-30T00:00:00"/>
    <s v="04/25/2017 03:37am"/>
    <x v="6"/>
    <d v="2017-06-30T00:00:00"/>
    <n v="25000"/>
    <n v="2.4999999999999998E-2"/>
    <n v="1"/>
    <s v="07/06/2017 01:32am"/>
    <s v="Won"/>
    <x v="3"/>
    <s v="Cloud Developer Service"/>
    <s v="IBM Bluemix Garage - Design Thinking"/>
    <s v="JOLENE FONG MENG (Jolene Fong Meng) SIM"/>
    <s v="NONE:No code/solution involved"/>
    <x v="0"/>
    <m/>
  </r>
  <r>
    <s v="NN-2950N0R"/>
    <x v="0"/>
    <s v="DACH"/>
    <s v="FIDUCIA IT AG"/>
    <s v="Blockchain MVP (3 week sprint)"/>
    <x v="0"/>
    <x v="1"/>
    <m/>
    <m/>
    <x v="2"/>
    <x v="0"/>
    <d v="2017-06-08T00:00:00"/>
    <s v="03/10/2017 07:50am"/>
    <x v="6"/>
    <d v="2017-06-08T00:00:00"/>
    <n v="25000"/>
    <n v="2.4999999999999998E-2"/>
    <n v="12"/>
    <s v="06/30/2017 10:00am"/>
    <s v="Won"/>
    <x v="3"/>
    <s v="Cloud Developer Service"/>
    <s v="IBM Bluemix Garage - MVP"/>
    <s v="DATA WITHHELD"/>
    <s v="ISA-BankFS08-Blockchain"/>
    <x v="0"/>
    <m/>
  </r>
  <r>
    <s v="NY-WVXYDY8"/>
    <x v="0"/>
    <s v="SPGI"/>
    <s v="IBERDROLA CORPORACION SA"/>
    <s v="Blockchain for utilities"/>
    <x v="3"/>
    <x v="1"/>
    <m/>
    <m/>
    <x v="0"/>
    <x v="8"/>
    <d v="2017-12-29T00:00:00"/>
    <s v="05/12/2017 05:31am"/>
    <x v="1"/>
    <d v="2017-12-29T00:00:00"/>
    <n v="25000"/>
    <n v="2.4999999999999998E-2"/>
    <n v="1"/>
    <s v="07/22/2017 07:01am"/>
    <s v="Stretch"/>
    <x v="9"/>
    <s v="Analytics Platform"/>
    <s v="Infosphere BigInsights"/>
    <s v="Enrique (ENRIQUE) Diaz Plaza Sanz"/>
    <s v="ISA-E&amp;UCS16EOPS-EnergyOps"/>
    <x v="0"/>
    <m/>
  </r>
  <r>
    <s v="NY-WVXYDY8"/>
    <x v="0"/>
    <s v="SPGI"/>
    <s v="IBERDROLA CORPORACION SA"/>
    <s v="Blockchain for utilities"/>
    <x v="3"/>
    <x v="1"/>
    <m/>
    <m/>
    <x v="0"/>
    <x v="8"/>
    <d v="2017-12-29T00:00:00"/>
    <s v="05/12/2017 05:31am"/>
    <x v="1"/>
    <d v="2017-12-29T00:00:00"/>
    <n v="25000"/>
    <n v="2.4999999999999998E-2"/>
    <n v="12"/>
    <s v="06/17/2017 11:35am"/>
    <s v="Stretch"/>
    <x v="9"/>
    <s v="Business Analytics Platform"/>
    <s v="Watson Analytics SaaS"/>
    <s v="Enrique (ENRIQUE) Diaz Plaza Sanz"/>
    <s v="ISA-E&amp;UCS16EOPS-EnergyOps"/>
    <x v="0"/>
    <m/>
  </r>
  <r>
    <s v="TC-1UZY7SX"/>
    <x v="0"/>
    <s v="DACH"/>
    <s v="Deutsche Rentenversicherung Knappschaft-Bahn-See"/>
    <s v="Blockchain Evaluation and PoC"/>
    <x v="6"/>
    <x v="1"/>
    <m/>
    <m/>
    <x v="0"/>
    <x v="12"/>
    <d v="2017-10-10T00:00:00"/>
    <s v="12/13/2016 05:57am"/>
    <x v="2"/>
    <d v="2017-10-10T00:00:00"/>
    <n v="25000"/>
    <n v="2.4999999999999998E-2"/>
    <n v="1"/>
    <s v="07/27/2017 01:32am"/>
    <s v="Stretch"/>
    <x v="3"/>
    <s v="Hybrid Management"/>
    <s v="Bluemix Local System W3500-256"/>
    <s v="DATA WITHHELD"/>
    <s v="ANDATALK:ANA SP: Build a Trusted Data Lake"/>
    <x v="0"/>
    <m/>
  </r>
  <r>
    <s v="1I-Y6U4CUG"/>
    <x v="0"/>
    <s v="SPGI"/>
    <s v="BOLSAS Y MERCADOS ESPAÑOLES, SOCIEDAD HOLDING DE MERCADOS Y SISTEMAS FINANCIEROS, SOCIEDAD"/>
    <s v="Blockchain - Bluemix"/>
    <x v="0"/>
    <x v="1"/>
    <m/>
    <m/>
    <x v="0"/>
    <x v="0"/>
    <d v="2017-12-30T00:00:00"/>
    <s v="05/11/2017 05:29am"/>
    <x v="2"/>
    <d v="2017-12-30T00:00:00"/>
    <n v="25000"/>
    <n v="2.4999999999999998E-2"/>
    <n v="12"/>
    <s v="08/03/2017 01:32am"/>
    <s v="NIR"/>
    <x v="3"/>
    <s v="Cloud Developer Service"/>
    <s v="Bluemix Public Subscription"/>
    <s v="Daniel (DANIEL) Contreras Perez"/>
    <s v="ISA-BankFS08-Blockchain"/>
    <x v="0"/>
    <m/>
  </r>
  <r>
    <s v="ES-XSRIJ6H"/>
    <x v="1"/>
    <s v="US Finance Service"/>
    <s v="FundPaaS"/>
    <s v="Blockchain pilot project / Bluemix Garage (FundPaaS/Amar Saigal)"/>
    <x v="0"/>
    <x v="1"/>
    <m/>
    <m/>
    <x v="1"/>
    <x v="0"/>
    <d v="2017-09-27T00:00:00"/>
    <s v="03/30/2017 02:38pm"/>
    <x v="2"/>
    <d v="2017-09-27T00:00:00"/>
    <n v="25000"/>
    <n v="2.4999999999999998E-2"/>
    <n v="12"/>
    <s v="07/06/2017 01:32am"/>
    <s v="Stretch"/>
    <x v="3"/>
    <s v="Cloud Developer Service"/>
    <s v="IBM Bluemix Garage - Architecture"/>
    <s v="Richard G. (Rick) Walker"/>
    <s v="ISA-999-NoSolutionSold"/>
    <x v="0"/>
    <m/>
  </r>
  <r>
    <s v="ES-XSRIJ6H"/>
    <x v="1"/>
    <s v="US Finance Service"/>
    <s v="FundPaaS"/>
    <s v="Blockchain pilot project / Bluemix Garage (FundPaaS/Amar Saigal)"/>
    <x v="0"/>
    <x v="1"/>
    <m/>
    <m/>
    <x v="1"/>
    <x v="0"/>
    <d v="2017-09-27T00:00:00"/>
    <s v="03/30/2017 02:38pm"/>
    <x v="2"/>
    <d v="2017-09-27T00:00:00"/>
    <n v="25000"/>
    <n v="2.4999999999999998E-2"/>
    <n v="1"/>
    <s v="07/06/2017 01:32am"/>
    <s v="At Risk"/>
    <x v="3"/>
    <s v="Cloud Developer Service"/>
    <s v="IBM Bluemix Garage - Design Thinking"/>
    <s v="Richard G. (Rick) Walker"/>
    <s v="ISA-999-NoSolutionSold"/>
    <x v="0"/>
    <m/>
  </r>
  <r>
    <s v="C9-3ACZJ8L"/>
    <x v="0"/>
    <s v="DACH"/>
    <s v="LVM Landwirtschaftlicher Versicherungsverein Münster a.G."/>
    <s v="Blockchain Prototyp - Bluemix Garage"/>
    <x v="0"/>
    <x v="1"/>
    <m/>
    <m/>
    <x v="1"/>
    <x v="6"/>
    <d v="2017-09-28T00:00:00"/>
    <s v="05/19/2017 04:29am"/>
    <x v="2"/>
    <d v="2017-12-21T00:00:00"/>
    <n v="25000"/>
    <n v="2.4999999999999998E-2"/>
    <n v="12"/>
    <s v="08/01/2017 02:24am"/>
    <s v="Stretch"/>
    <x v="3"/>
    <s v="Cloud Developer Service"/>
    <s v="IBM Bluemix Garage - MVP"/>
    <s v="DATA WITHHELD"/>
    <s v="ZBLKPOC:HW SP: Blockchain Proof of Concept"/>
    <x v="0"/>
    <m/>
  </r>
  <r>
    <s v="UR-AN1NTFH"/>
    <x v="0"/>
    <s v="DACH"/>
    <s v="HUK-COBURG-Allgemeine Versicherung AG"/>
    <s v="#BBB: Blockchain Prototyp - Blumemix Garage"/>
    <x v="5"/>
    <x v="1"/>
    <m/>
    <m/>
    <x v="1"/>
    <x v="10"/>
    <d v="2017-09-28T00:00:00"/>
    <s v="05/19/2017 04:23am"/>
    <x v="2"/>
    <d v="2017-12-21T00:00:00"/>
    <n v="25000"/>
    <n v="2.4999999999999998E-2"/>
    <n v="12"/>
    <s v="07/06/2017 01:32am"/>
    <s v="Stretch"/>
    <x v="3"/>
    <s v="Cloud Developer Service"/>
    <s v="IBM Bluemix Garage - MVP"/>
    <s v="DATA WITHHELD"/>
    <s v="ZBLKPOC:HW SP: Blockchain Proof of Concept"/>
    <x v="0"/>
    <m/>
  </r>
  <r>
    <s v="NL-C4L4ES4"/>
    <x v="2"/>
    <s v="ANZ"/>
    <s v="QBE INSURANCE GROUP LIMITED"/>
    <s v="Bluemix Garage - Blockchain &amp; IOT"/>
    <x v="0"/>
    <x v="1"/>
    <m/>
    <m/>
    <x v="0"/>
    <x v="6"/>
    <d v="2017-12-14T00:00:00"/>
    <s v="02/11/2017 07:47pm"/>
    <x v="0"/>
    <d v="2017-12-14T00:00:00"/>
    <n v="25000"/>
    <n v="2.4999999999999998E-2"/>
    <n v="12"/>
    <s v="07/19/2017 08:54am"/>
    <s v="Stretch"/>
    <x v="3"/>
    <s v="Cloud Developer Service"/>
    <s v="IBM Bluemix Garage - Other"/>
    <s v="JASON A. (Jason) ARNOLD-AULAND"/>
    <s v="NONE:No code/solution involved"/>
    <x v="0"/>
    <m/>
  </r>
  <r>
    <s v="9P-P3SIW86"/>
    <x v="1"/>
    <s v="US Finance Service"/>
    <s v="Kazmarck Capital"/>
    <s v="Blockchain"/>
    <x v="0"/>
    <x v="1"/>
    <m/>
    <m/>
    <x v="0"/>
    <x v="0"/>
    <d v="2017-12-31T00:00:00"/>
    <s v="07/19/2017 11:47pm"/>
    <x v="2"/>
    <d v="2017-12-31T00:00:00"/>
    <n v="25000"/>
    <n v="2.4999999999999998E-2"/>
    <n v="12"/>
    <s v="07/27/2017 01:32am"/>
    <s v="Stretch"/>
    <x v="3"/>
    <s v="Cloud Developer Service"/>
    <s v="IBM Bluemix Garage - Other"/>
    <s v="Teresa M. (Teresa) Demers"/>
    <s v="ISA-BankFS08-Blockchain"/>
    <x v="0"/>
    <m/>
  </r>
  <r>
    <s v="0L-D8YB7ZY"/>
    <x v="0"/>
    <s v="DACH"/>
    <s v="Festo AG &amp; Co. KG"/>
    <s v="CeBIT17-Cloud,Global Business Services-Hyperledger use case in BB CoC untersuchen - installed base und Produktlebenszyklus-062-medium (SS3)"/>
    <x v="1"/>
    <x v="1"/>
    <m/>
    <m/>
    <x v="0"/>
    <x v="5"/>
    <d v="2017-11-24T00:00:00"/>
    <s v="03/24/2017 12:30pm"/>
    <x v="2"/>
    <d v="2017-11-24T00:00:00"/>
    <n v="25000"/>
    <n v="2.4999999999999998E-2"/>
    <n v="12"/>
    <s v="08/03/2017 01:33am"/>
    <s v="NIR"/>
    <x v="3"/>
    <s v="Lab Services"/>
    <s v="Software Services - Bluemix Garage"/>
    <s v="DATA WITHHELD"/>
    <s v="ISA-999-NoSolutionSold, ISA-BankFMFS03-BackOfficeOps"/>
    <x v="0"/>
    <m/>
  </r>
  <r>
    <s v="AG-ODJKZ1F"/>
    <x v="1"/>
    <s v="US Industrial"/>
    <s v="Cisco"/>
    <s v="Bluemix Blockchain Garage"/>
    <x v="1"/>
    <x v="1"/>
    <m/>
    <m/>
    <x v="0"/>
    <x v="5"/>
    <d v="2017-10-31T00:00:00"/>
    <s v="04/20/2017 12:54pm"/>
    <x v="2"/>
    <d v="2017-10-31T00:00:00"/>
    <n v="25000"/>
    <n v="2.4999999999999998E-2"/>
    <n v="12"/>
    <s v="08/03/2017 01:32am"/>
    <s v="Stretch"/>
    <x v="3"/>
    <s v="Lab Services"/>
    <s v="Software Services - Bluemix Garage"/>
    <s v="Nico R. (Nico) Ochoa"/>
    <s v="BLKHSBN:HW SP: Blockchain High Sec Bus Netwk Blmix"/>
    <x v="0"/>
    <m/>
  </r>
  <r>
    <s v="VJ-W8F4P6R"/>
    <x v="0"/>
    <s v="Nordic"/>
    <s v="SKANDINAVISKA ENSKILDA                                                "/>
    <s v="Know Your Customer (KYC)"/>
    <x v="0"/>
    <x v="1"/>
    <m/>
    <m/>
    <x v="1"/>
    <x v="0"/>
    <d v="2017-09-30T00:00:00"/>
    <d v="2017-06-19T00:00:00"/>
    <x v="2"/>
    <d v="2017-09-30T00:00:00"/>
    <n v="25000"/>
    <n v="2.4999999999999998E-2"/>
    <n v="12"/>
    <d v="2017-07-20T00:00:00"/>
    <s v="NIR"/>
    <x v="0"/>
    <s v="Cog Process Trnsfmtn"/>
    <s v="CPR: Blockchain Consulting"/>
    <s v="Melbi, Ola"/>
    <m/>
    <x v="0"/>
    <m/>
  </r>
  <r>
    <s v="0L-D8YB7ZY"/>
    <x v="0"/>
    <s v="DACH"/>
    <s v="Festo AG &amp; Co. KG"/>
    <s v="CeBIT17-Cloud,Global Business Services-Hyperledger use case in BB CoC untersuchen - installed base und Produktlebenszyklus-062-medium (SS3)"/>
    <x v="1"/>
    <x v="1"/>
    <m/>
    <m/>
    <x v="0"/>
    <x v="5"/>
    <d v="2017-11-24T00:00:00"/>
    <s v="03/24/2017 12:30pm"/>
    <x v="2"/>
    <d v="2017-11-24T00:00:00"/>
    <n v="25000"/>
    <n v="2.4999999999999998E-2"/>
    <n v="12"/>
    <s v="07/13/2017 01:32am"/>
    <s v="NIR"/>
    <x v="0"/>
    <s v="Cognitive Process Transformation"/>
    <s v="CPR: Blockchain Consulting"/>
    <s v="DATA WITHHELD"/>
    <s v="ISA-999-NoSolutionSold, ISA-BankFMFS03-BackOfficeOps"/>
    <x v="0"/>
    <m/>
  </r>
  <r>
    <s v="VS-8SL0V4H"/>
    <x v="0"/>
    <s v="Italy"/>
    <s v="SARDEX SPA"/>
    <s v="Blockchain"/>
    <x v="2"/>
    <x v="1"/>
    <m/>
    <m/>
    <x v="0"/>
    <x v="3"/>
    <d v="2017-12-20T00:00:00"/>
    <s v="03/14/2017 07:33am"/>
    <x v="4"/>
    <d v="2017-12-20T00:00:00"/>
    <n v="25000"/>
    <n v="2.4999999999999998E-2"/>
    <n v="12"/>
    <s v="05/12/2017 11:23am"/>
    <s v="Stretch"/>
    <x v="0"/>
    <s v="Cognitive Process Transformation"/>
    <s v="CPR: Blockchain Consulting"/>
    <s v="Barbara (BARBARA) Spinoglio"/>
    <s v="BLKHSBN:HW SP: Blockchain High Sec Bus Netwk Blmix"/>
    <x v="0"/>
    <m/>
  </r>
  <r>
    <s v="SY-PUWLE4Z"/>
    <x v="0"/>
    <s v="Nordic"/>
    <s v="KNOWIT SERVICES AS"/>
    <s v="Bluemix/Blockchain."/>
    <x v="5"/>
    <x v="1"/>
    <m/>
    <m/>
    <x v="0"/>
    <x v="10"/>
    <d v="2017-10-18T00:00:00"/>
    <s v="01/23/2017 05:43am"/>
    <x v="2"/>
    <d v="2017-10-18T00:00:00"/>
    <n v="25000"/>
    <n v="2.4999999999999998E-2"/>
    <n v="12"/>
    <s v="07/06/2017 01:32am"/>
    <s v="Stretch"/>
    <x v="0"/>
    <s v="Cognitive Process Transformation"/>
    <s v="CPR: Blockchain Consulting"/>
    <s v="Natalie Høiberg (Natalie Høiberg) Aasen"/>
    <s v="CLOUD1:All Cloud Sales other than to Cloud SPs"/>
    <x v="0"/>
    <m/>
  </r>
  <r>
    <s v="UX-HYG7039"/>
    <x v="0"/>
    <s v="UKI"/>
    <s v="BNP PARIBAS INVESTMENT PARTNERS UK LTD"/>
    <s v="MyCollat Blockchain Garage Engagement"/>
    <x v="0"/>
    <x v="1"/>
    <m/>
    <m/>
    <x v="1"/>
    <x v="0"/>
    <d v="2017-09-21T00:00:00"/>
    <s v="06/23/2017 05:42am"/>
    <x v="0"/>
    <d v="2017-09-21T00:00:00"/>
    <n v="25000"/>
    <n v="2.4999999999999998E-2"/>
    <n v="1"/>
    <s v="07/10/2017 10:36am"/>
    <s v="Key stretch"/>
    <x v="0"/>
    <s v="Cognitive Process Transformation"/>
    <s v="CPR: Blockchain Consulting"/>
    <s v="Soren (SOREN) Mortensen"/>
    <s v="ISA-BankFS08-Blockchain"/>
    <x v="0"/>
    <m/>
  </r>
  <r>
    <s v="GF-CUKOWSX"/>
    <x v="1"/>
    <s v="US Finance Service"/>
    <s v="PAYPAL ASSET MANAGEMENT, INC"/>
    <s v="Blockchain Design Workshop and PoC"/>
    <x v="0"/>
    <x v="1"/>
    <m/>
    <m/>
    <x v="0"/>
    <x v="0"/>
    <d v="2017-10-20T00:00:00"/>
    <s v="02/23/2017 01:05pm"/>
    <x v="1"/>
    <d v="2017-10-20T00:00:00"/>
    <n v="25000"/>
    <n v="2.4999999999999998E-2"/>
    <n v="6"/>
    <s v="04/20/2017 05:10pm"/>
    <s v="NIR"/>
    <x v="0"/>
    <s v="Cognitive Process Transformation"/>
    <s v="CPR: Blockchain Consulting"/>
    <s v="RAYMOND W. (Raymond) THOMAS"/>
    <m/>
    <x v="0"/>
    <m/>
  </r>
  <r>
    <s v="NO-SKHV8TK"/>
    <x v="1"/>
    <s v="US Federal"/>
    <s v="INTERNATIONAL DEVELOPMENT, UNITED STATES AGENCY FOR"/>
    <s v="USAID ITIS Block Chain (STIC)"/>
    <x v="6"/>
    <x v="1"/>
    <m/>
    <m/>
    <x v="1"/>
    <x v="12"/>
    <d v="2017-09-29T00:00:00"/>
    <s v="06/30/2017 11:59am"/>
    <x v="2"/>
    <d v="2017-09-29T00:00:00"/>
    <n v="25000"/>
    <n v="2.4999999999999998E-2"/>
    <n v="6"/>
    <s v="07/25/2017 11:10am"/>
    <s v="Stretch"/>
    <x v="0"/>
    <s v="Cloud Application Innovation"/>
    <s v="US Federal - Managed Services and Cloud Solutions"/>
    <s v="Christopher R. (Christopher) Scalzo"/>
    <s v="IGSPN:Procurement NONE - No 3rd Party Supplier, ISA-GovtPG71-Brdrs&amp;ImmgrtnMgmt"/>
    <x v="0"/>
    <m/>
  </r>
  <r>
    <s v="CE-RVW5VMW"/>
    <x v="1"/>
    <s v="US Communica/CSI"/>
    <s v="CSG SYSTEMS, INC."/>
    <s v="CSGi - Blockchain interest"/>
    <x v="3"/>
    <x v="1"/>
    <m/>
    <m/>
    <x v="1"/>
    <x v="9"/>
    <d v="2017-09-08T00:00:00"/>
    <s v="03/24/2017 09:46am"/>
    <x v="1"/>
    <d v="2018-01-01T00:00:00"/>
    <n v="25000"/>
    <n v="2.4999999999999998E-2"/>
    <n v="12"/>
    <s v="03/24/2017 09:46am"/>
    <s v="Stretch"/>
    <x v="0"/>
    <s v="Cognitive Process Transformation"/>
    <m/>
    <s v="Sharon A. (Sharon) Urrutia"/>
    <s v="DEVOPS:DevOps"/>
    <x v="0"/>
    <m/>
  </r>
  <r>
    <s v="ZP-QVVC4W3"/>
    <x v="0"/>
    <s v="Italy"/>
    <s v="QUANTEYE SRL"/>
    <s v="Bluemix Blockchain"/>
    <x v="5"/>
    <x v="1"/>
    <m/>
    <m/>
    <x v="1"/>
    <x v="10"/>
    <d v="2017-09-29T00:00:00"/>
    <s v="02/28/2017 02:56am"/>
    <x v="2"/>
    <d v="2017-09-29T00:00:00"/>
    <n v="25000"/>
    <n v="2.4999999999999998E-2"/>
    <n v="12"/>
    <s v="06/09/2017 04:39am"/>
    <s v="Stretch"/>
    <x v="2"/>
    <s v="Infrastructure Services"/>
    <s v="6950-16G GTS MHAS Split for Commerce Managed Hosted"/>
    <s v="Barbara (BARBARA) Spinoglio"/>
    <s v="BLUEMIXX:GBS Bluemix Custom Application Services"/>
    <x v="0"/>
    <m/>
  </r>
  <r>
    <s v="UI-GBH73FF"/>
    <x v="2"/>
    <s v="ANZ"/>
    <s v="AGL ENERGY LIMITED                                                    "/>
    <s v="AGL P2P Trading Scheme - Arena funded experiment"/>
    <x v="3"/>
    <x v="1"/>
    <m/>
    <m/>
    <x v="2"/>
    <x v="8"/>
    <d v="2017-05-15T00:00:00"/>
    <d v="2016-08-08T00:00:00"/>
    <x v="6"/>
    <d v="2017-05-15T00:00:00"/>
    <n v="24800"/>
    <n v="2.4799999999999999E-2"/>
    <n v="2"/>
    <d v="2017-05-18T00:00:00"/>
    <s v="Won"/>
    <x v="0"/>
    <s v="Cog Process Trnsfmtn"/>
    <s v="CPR: Blockchain Consulting"/>
    <s v="WILLIAMS, TROY (Troy)"/>
    <m/>
    <x v="0"/>
    <m/>
  </r>
  <r>
    <s v="9P-981O5HN"/>
    <x v="3"/>
    <s v="Brazil"/>
    <s v="XP INVEST. CORRETORA DE CAMBIO TIT. E VALORES MOBILIARIOS S/A"/>
    <s v="Blockchain para Administracao de Fundos"/>
    <x v="0"/>
    <x v="1"/>
    <m/>
    <m/>
    <x v="0"/>
    <x v="0"/>
    <d v="2017-10-31T00:00:00"/>
    <s v="08/02/2017 10:19am"/>
    <x v="1"/>
    <d v="2017-10-31T00:00:00"/>
    <n v="24304"/>
    <n v="2.4303999999999999E-2"/>
    <n v="2"/>
    <s v="08/03/2017 01:33am"/>
    <s v="NIR"/>
    <x v="5"/>
    <s v="Industry Platform"/>
    <m/>
    <s v="GIANPAOLO (GIANPAOLO) ZAMPOL"/>
    <s v="ZBLKPOC:HW SP: Blockchain Proof of Concept"/>
    <x v="0"/>
    <m/>
  </r>
  <r>
    <s v="V9-6E5RPAB"/>
    <x v="1"/>
    <s v="Canada"/>
    <s v="BANK OF NOVA SCOTIA, THE"/>
    <s v="Blockchain Architecture Assistance DOU"/>
    <x v="0"/>
    <x v="1"/>
    <m/>
    <m/>
    <x v="2"/>
    <x v="0"/>
    <d v="2017-06-15T00:00:00"/>
    <s v="04/26/2017 01:27pm"/>
    <x v="6"/>
    <d v="2017-06-21T00:00:00"/>
    <n v="24267"/>
    <n v="2.4267E-2"/>
    <n v="12"/>
    <s v="06/22/2017 01:32am"/>
    <s v="Won"/>
    <x v="3"/>
    <s v="Cloud Developer Service"/>
    <s v="IBM Bluemix Garage - Other"/>
    <s v="Steve H. (Steve) Lee"/>
    <s v="ZBLKPOC:HW SP: Blockchain Proof of Concept"/>
    <x v="0"/>
    <m/>
  </r>
  <r>
    <s v="WH-YSV76XN"/>
    <x v="0"/>
    <s v="UKI"/>
    <s v="Consult Hyperion"/>
    <s v="ESA + Watson for RegTech + Blockchain"/>
    <x v="5"/>
    <x v="1"/>
    <m/>
    <m/>
    <x v="0"/>
    <x v="10"/>
    <d v="2017-10-27T00:00:00"/>
    <s v="04/19/2017 03:44am"/>
    <x v="4"/>
    <d v="2017-10-27T00:00:00"/>
    <n v="24000"/>
    <n v="2.4E-2"/>
    <n v="1"/>
    <s v="04/20/2017 01:32am"/>
    <s v="Stretch"/>
    <x v="13"/>
    <s v="Watson Data Platform"/>
    <s v="Other Watson Data Platform"/>
    <s v="P. C. (Patrick) Spink"/>
    <s v="CLOUDMSP:Only for sales TO cloud service providers"/>
    <x v="0"/>
    <m/>
  </r>
  <r>
    <s v="MN-YMEX4QE"/>
    <x v="5"/>
    <s v="Japan"/>
    <s v="THREE-A SYSTEM CO.,LTD."/>
    <s v="ブロックチェーンスキル習得支援サービス Blockchain"/>
    <x v="5"/>
    <x v="1"/>
    <m/>
    <m/>
    <x v="1"/>
    <x v="10"/>
    <d v="2017-07-14T00:00:00"/>
    <s v="06/22/2017 10:02pm"/>
    <x v="6"/>
    <d v="2017-09-29T00:00:00"/>
    <n v="23810"/>
    <n v="2.3809999999999998E-2"/>
    <n v="1"/>
    <s v="07/06/2017 01:33am"/>
    <s v="Won"/>
    <x v="4"/>
    <s v="IBM Z"/>
    <s v="Service Unit(lab service) for IBM Z"/>
    <s v="Hiroki (HIROKI) Takano"/>
    <s v="BLKHSBN:HW SP: Blockchain High Sec Bus Netwk Blmix, ISA-BankFS08-Blockchain, ZBLKPOC:HW SP: Blockchain Proof of Concept"/>
    <x v="0"/>
    <m/>
  </r>
  <r>
    <s v="Q7-L5M4NJA"/>
    <x v="1"/>
    <s v="US Federal"/>
    <s v="DOD - US AIR FORCE - Command and Control (C2) 9122"/>
    <s v="USAF MITRE EGS / BlueMix, BlockChain, Garage / G.Wampole / MJS"/>
    <x v="6"/>
    <x v="1"/>
    <m/>
    <m/>
    <x v="1"/>
    <x v="12"/>
    <d v="2017-09-29T00:00:00"/>
    <s v="04/05/2017 08:45am"/>
    <x v="0"/>
    <d v="2017-09-29T00:00:00"/>
    <n v="23800"/>
    <n v="2.3799999999999998E-2"/>
    <n v="12"/>
    <s v="08/03/2017 01:32am"/>
    <s v="At Risk"/>
    <x v="3"/>
    <s v="Cloud Developer Service"/>
    <s v="Bluemix Public Subscription"/>
    <s v="MICHAEL J. (Michael) SCOLLO"/>
    <s v="ISA-GovtPG53-Defense&amp;Intel"/>
    <x v="0"/>
    <m/>
  </r>
  <r>
    <s v="DD-E0VWC43"/>
    <x v="0"/>
    <s v="UKI"/>
    <s v="UNISON RIGHTS, S.L"/>
    <s v="Blockchain Design Thinking Workshop (Garage)"/>
    <x v="0"/>
    <x v="1"/>
    <m/>
    <m/>
    <x v="2"/>
    <x v="0"/>
    <d v="2017-05-30T00:00:00"/>
    <s v="05/02/2017 06:10am"/>
    <x v="6"/>
    <d v="2017-05-30T00:00:00"/>
    <n v="23375"/>
    <n v="2.3375E-2"/>
    <n v="1"/>
    <s v="06/22/2017 01:32am"/>
    <s v="Won"/>
    <x v="3"/>
    <s v="Cloud Developer Service"/>
    <s v="IBM Bluemix Garage - Design Thinking"/>
    <s v="Rupert (RUPERT) Colchester"/>
    <s v="ISA-BankFS08-Blockchain"/>
    <x v="0"/>
    <m/>
  </r>
  <r>
    <s v="XY-BP3D478"/>
    <x v="1"/>
    <s v="Canada"/>
    <s v="DREAM PAYMENTS CORP"/>
    <s v="Blockchain"/>
    <x v="5"/>
    <x v="1"/>
    <m/>
    <m/>
    <x v="1"/>
    <x v="10"/>
    <d v="2017-09-21T00:00:00"/>
    <s v="03/24/2017 02:20pm"/>
    <x v="2"/>
    <d v="2017-09-21T00:00:00"/>
    <n v="23333"/>
    <n v="2.3333E-2"/>
    <n v="12"/>
    <s v="07/19/2017 10:46am"/>
    <s v="Stretch"/>
    <x v="3"/>
    <s v="Cloud Developer Service"/>
    <s v="IBM Bluemix Garage - Other"/>
    <s v="Josephine (JOSEPHINE) Carmichael"/>
    <s v="CLOUD1:All Cloud Sales other than to Cloud SPs"/>
    <x v="0"/>
    <m/>
  </r>
  <r>
    <s v="I3-YEDRNFU"/>
    <x v="1"/>
    <s v="US Finance Service"/>
    <s v="CITY NATIONAL BANK"/>
    <s v="Payments Blockchain PoT"/>
    <x v="0"/>
    <x v="1"/>
    <m/>
    <m/>
    <x v="3"/>
    <x v="0"/>
    <d v="2017-03-31T00:00:00"/>
    <s v="01/10/2017 03:07pm"/>
    <x v="6"/>
    <d v="2017-04-27T00:00:00"/>
    <n v="23000"/>
    <n v="2.3E-2"/>
    <n v="1"/>
    <s v="04/19/2017 12:29pm"/>
    <s v="Won"/>
    <x v="3"/>
    <s v="Cloud Developer Service"/>
    <s v="IBM Bluemix Garage - Other"/>
    <s v="Steve H (Steve) Lee"/>
    <s v="CLOUD1:All Cloud Sales other than to Cloud SPs"/>
    <x v="0"/>
    <m/>
  </r>
  <r>
    <s v="BX-2CSKFMP"/>
    <x v="0"/>
    <s v="DACH"/>
    <s v="Deutsche Bundesbank"/>
    <s v="BBK - Blockchain Prototyping"/>
    <x v="0"/>
    <x v="1"/>
    <m/>
    <m/>
    <x v="3"/>
    <x v="0"/>
    <d v="2017-01-25T00:00:00"/>
    <s v="09/30/2016 04:17am"/>
    <x v="6"/>
    <d v="2017-01-25T00:00:00"/>
    <n v="23000"/>
    <n v="2.3E-2"/>
    <n v="3"/>
    <s v="01/22/2017 06:37am"/>
    <s v="Won"/>
    <x v="3"/>
    <s v="Lab Services"/>
    <s v="Software Services - Bluemix Garage"/>
    <s v="DATA WITHHELD"/>
    <s v="ASASERVC:Cloud Business Solution (CBS)"/>
    <x v="0"/>
    <m/>
  </r>
  <r>
    <s v="OZ-QQM04YO"/>
    <x v="3"/>
    <s v="Brazil"/>
    <s v="FEDERACAO BRASILEIRA DE BANCOS"/>
    <s v="Garagem Blockchain"/>
    <x v="3"/>
    <x v="1"/>
    <m/>
    <m/>
    <x v="2"/>
    <x v="9"/>
    <d v="2017-04-26T00:00:00"/>
    <s v="04/04/2017 05:37pm"/>
    <x v="6"/>
    <d v="2017-04-26T00:00:00"/>
    <n v="22784"/>
    <n v="2.2783999999999999E-2"/>
    <n v="6"/>
    <s v="07/22/2017 11:56am"/>
    <s v="Won"/>
    <x v="3"/>
    <s v="Cloud Developer Service"/>
    <s v="IBM Bluemix Garage - MVP"/>
    <s v="Paola Akemi (PAOLA) Arashiro"/>
    <s v="NONE:No code/solution involved"/>
    <x v="0"/>
    <m/>
  </r>
  <r>
    <s v="68-E3FRWRA"/>
    <x v="2"/>
    <s v="ISA"/>
    <s v="HDFC LIFE INSURANCE"/>
    <s v="LIfe Insurers Consortium for Blockchain"/>
    <x v="4"/>
    <x v="0"/>
    <s v="India"/>
    <s v="Initial POC done, proposal being developed for a production engagement"/>
    <x v="1"/>
    <x v="6"/>
    <d v="2017-07-31T00:00:00"/>
    <s v="01/20/2017 06:34am"/>
    <x v="1"/>
    <d v="2017-07-31T00:00:00"/>
    <n v="22222"/>
    <n v="2.2221999999999999E-2"/>
    <n v="12"/>
    <s v="01/26/2017 01:32am"/>
    <s v="NIR"/>
    <x v="0"/>
    <s v="Cognitive Process Transformation"/>
    <m/>
    <s v="Neeraj (Neeraj) Parashar"/>
    <s v="ISA-InsFS24DIGI-E2EDigitizatn"/>
    <x v="0"/>
    <m/>
  </r>
  <r>
    <s v="NP-FI159AT"/>
    <x v="2"/>
    <s v="ISA"/>
    <s v="GOODS &amp; SERVICES TAX NETWORK                                          "/>
    <s v="eWaybill Application"/>
    <x v="4"/>
    <x v="1"/>
    <m/>
    <m/>
    <x v="0"/>
    <x v="12"/>
    <d v="2017-12-31T00:00:00"/>
    <d v="2017-03-31T00:00:00"/>
    <x v="4"/>
    <d v="2017-12-31T00:00:00"/>
    <n v="22222"/>
    <n v="2.2221999999999999E-2"/>
    <n v="12"/>
    <d v="2017-04-06T00:00:00"/>
    <s v="NIR"/>
    <x v="5"/>
    <s v="Industry Platform"/>
    <s v="UNK - Blockchain Platforms"/>
    <s v="Mandal, Debashish"/>
    <s v="BLKHSBN"/>
    <x v="0"/>
    <m/>
  </r>
  <r>
    <s v="VP-DCLG1YN"/>
    <x v="1"/>
    <s v="US Finance Service"/>
    <s v="NORTHERN TRUST"/>
    <s v="Guernsey Infrastructure Sysadm"/>
    <x v="0"/>
    <x v="1"/>
    <m/>
    <m/>
    <x v="3"/>
    <x v="0"/>
    <d v="2017-01-31T00:00:00"/>
    <d v="2016-11-18T00:03:55"/>
    <x v="6"/>
    <d v="2017-01-31T00:00:00"/>
    <n v="22080"/>
    <n v="2.2079999999999999E-2"/>
    <n v="1"/>
    <d v="2017-03-10T00:00:00"/>
    <s v="Won"/>
    <x v="2"/>
    <s v="Infrastructure Services"/>
    <s v="6950-04Z Integrated Mngd Infra Svcs (IMI for cloud)"/>
    <s v="Brian C. (Brian) Anderson"/>
    <s v="NOCODE:None|NONE:No code/solution involved"/>
    <x v="0"/>
    <m/>
  </r>
  <r>
    <s v="P4-0KX8ZIL"/>
    <x v="5"/>
    <s v="Japan"/>
    <s v="MAZDA H/Q S/I KENSA-7"/>
    <s v="MDI Blockchain検討"/>
    <x v="1"/>
    <x v="2"/>
    <s v="Japan Labs"/>
    <s v="Updates from deal board"/>
    <x v="1"/>
    <x v="1"/>
    <d v="2017-08-04T00:00:00"/>
    <s v="04/16/2017 09:34pm"/>
    <x v="5"/>
    <d v="2017-08-07T00:00:00"/>
    <n v="21905"/>
    <n v="2.1904999999999997E-2"/>
    <n v="1"/>
    <s v="07/27/2017 01:32am"/>
    <s v="At Risk"/>
    <x v="0"/>
    <s v="Cognitive Process Transformation"/>
    <s v="CPR: Blockchain Consulting"/>
    <s v="Tatsumi (TATSUMI) Matsumoto"/>
    <s v="ISA-IPIS62PEXS-ProjExecSvcs, USESaaS:CLD&amp;COG: Use and integrate SaaS apps"/>
    <x v="0"/>
    <m/>
  </r>
  <r>
    <s v="HY-5P3IZ75"/>
    <x v="1"/>
    <s v="Canada"/>
    <s v="ATB FINANCIAL"/>
    <s v="Blockchain DTW, MVP Assistance"/>
    <x v="0"/>
    <x v="1"/>
    <m/>
    <m/>
    <x v="2"/>
    <x v="0"/>
    <d v="2017-04-17T00:00:00"/>
    <s v="03/02/2017 05:04pm"/>
    <x v="6"/>
    <d v="2017-04-18T00:00:00"/>
    <n v="21240"/>
    <n v="2.1239999999999998E-2"/>
    <n v="2"/>
    <s v="04/20/2017 01:32am"/>
    <s v="Won"/>
    <x v="3"/>
    <s v="Cloud Developer Service"/>
    <s v="IBM Bluemix Garage - MVP"/>
    <s v="Steve H. (Steve) Lee"/>
    <s v="CLOUD1:All Cloud Sales other than to Cloud SPs"/>
    <x v="0"/>
    <m/>
  </r>
  <r>
    <s v="3R-U24CAXN"/>
    <x v="0"/>
    <s v="DACH"/>
    <s v="Novartis Pharma AG"/>
    <s v="Blockchain Workshop"/>
    <x v="6"/>
    <x v="1"/>
    <m/>
    <m/>
    <x v="3"/>
    <x v="11"/>
    <d v="2017-03-31T00:00:00"/>
    <s v="03/17/2017 09:55am"/>
    <x v="6"/>
    <d v="2017-06-15T00:00:00"/>
    <n v="20000"/>
    <n v="0.02"/>
    <n v="6"/>
    <s v="04/06/2017 01:32am"/>
    <s v="Won"/>
    <x v="3"/>
    <s v="Lab Services"/>
    <s v="Software Services - DevOps"/>
    <s v="DATA WITHHELD"/>
    <s v="NONE:No code/solution involved"/>
    <x v="0"/>
    <m/>
  </r>
  <r>
    <s v="ZS-JFGBF1Q"/>
    <x v="0"/>
    <s v="France"/>
    <s v="A Sis"/>
    <s v="Blockchain Support &amp; Skills Transfer"/>
    <x v="5"/>
    <x v="1"/>
    <m/>
    <m/>
    <x v="3"/>
    <x v="10"/>
    <d v="2017-02-28T00:00:00"/>
    <s v="02/01/2017 05:46am"/>
    <x v="6"/>
    <d v="2017-03-02T00:00:00"/>
    <n v="20000"/>
    <n v="0.02"/>
    <n v="12"/>
    <s v="03/18/2017 04:44pm"/>
    <s v="Won"/>
    <x v="0"/>
    <s v="iX Growth Platform"/>
    <s v="DSI - DS: Connected Ops Strategy Consulting"/>
    <s v="Luca (LUCA) Comparini"/>
    <s v="AGILE:Agile or Agility is a component of the solu"/>
    <x v="0"/>
    <m/>
  </r>
  <r>
    <s v="AM-3Y5OAX9"/>
    <x v="0"/>
    <s v="DACH"/>
    <s v="Novartis Pharma AG"/>
    <s v="Novartis - BMG Blockchain - Dermotology"/>
    <x v="1"/>
    <x v="1"/>
    <m/>
    <m/>
    <x v="2"/>
    <x v="4"/>
    <d v="2017-05-04T00:00:00"/>
    <s v="02/03/2017 07:41am"/>
    <x v="6"/>
    <d v="2017-05-04T00:00:00"/>
    <n v="20000"/>
    <n v="0.02"/>
    <n v="12"/>
    <s v="05/25/2017 01:32am"/>
    <s v="Won"/>
    <x v="3"/>
    <s v="Lab Services"/>
    <s v="Software Services - Bluemix Garage"/>
    <s v="DATA WITHHELD"/>
    <s v="DEVOPS:DevOps"/>
    <x v="0"/>
    <m/>
  </r>
  <r>
    <s v="M5-WRLOKR2"/>
    <x v="0"/>
    <s v="DACH"/>
    <s v="Daimler Financial Services AG"/>
    <s v="Blockchain @ DFS"/>
    <x v="1"/>
    <x v="1"/>
    <m/>
    <m/>
    <x v="2"/>
    <x v="1"/>
    <d v="2017-04-10T00:00:00"/>
    <s v="12/22/2016 04:14am"/>
    <x v="6"/>
    <d v="2017-04-10T00:00:00"/>
    <n v="20000"/>
    <n v="0.02"/>
    <n v="12"/>
    <s v="06/02/2017 04:04am"/>
    <s v="Won"/>
    <x v="3"/>
    <s v="Lab Services"/>
    <s v="Software Services - Bluemix Garage"/>
    <s v="DATA WITHHELD"/>
    <s v="ISA-AutoIS04-TrnsfrmAutoRetail"/>
    <x v="0"/>
    <m/>
  </r>
  <r>
    <s v="JK-0V5W7AH"/>
    <x v="1"/>
    <s v="US Distribution"/>
    <s v="ARCATECH SYSTEMS"/>
    <s v="IoT Blockchain Workshop"/>
    <x v="2"/>
    <x v="1"/>
    <m/>
    <m/>
    <x v="2"/>
    <x v="3"/>
    <d v="2017-04-01T00:00:00"/>
    <s v="02/15/2017 10:42am"/>
    <x v="6"/>
    <d v="2017-04-01T00:00:00"/>
    <n v="20000"/>
    <n v="0.02"/>
    <n v="1"/>
    <s v="05/24/2017 11:31am"/>
    <s v="Won"/>
    <x v="1"/>
    <s v="Platform &amp; Industry Solutions"/>
    <s v="Other IoT SW Services"/>
    <s v="Brennen (BRENNEN) Lafleur"/>
    <s v="WATSNIOT:Embedded: Watson Internet of Things - Co"/>
    <x v="0"/>
    <m/>
  </r>
  <r>
    <s v="4D-7KF27H8"/>
    <x v="1"/>
    <s v="US Communica/CSI"/>
    <s v="PeopleClaim"/>
    <s v="Bluemix, SPSS, Analytics, Datawarehouse OEM.  Also interested in blockchain"/>
    <x v="5"/>
    <x v="1"/>
    <m/>
    <m/>
    <x v="0"/>
    <x v="10"/>
    <d v="2017-12-29T00:00:00"/>
    <s v="06/27/2017 02:22pm"/>
    <x v="1"/>
    <d v="2017-12-29T00:00:00"/>
    <n v="20000"/>
    <n v="0.02"/>
    <n v="1"/>
    <s v="07/28/2017 03:10pm"/>
    <s v="Stretch"/>
    <x v="9"/>
    <s v="Business Analytics Platform"/>
    <s v="Cognos: BI: Dashboarding"/>
    <s v="Timothy M. (Timothy) Brandt"/>
    <s v="ISA-999-NoSolutionSold"/>
    <x v="0"/>
    <m/>
  </r>
  <r>
    <s v="4D-7KF27H8"/>
    <x v="1"/>
    <s v="US Communica/CSI"/>
    <s v="PeopleClaim"/>
    <s v="Bluemix, SPSS, Analytics, Datawarehouse OEM.  Also interested in blockchain"/>
    <x v="5"/>
    <x v="1"/>
    <m/>
    <m/>
    <x v="0"/>
    <x v="10"/>
    <d v="2017-12-29T00:00:00"/>
    <s v="06/27/2017 02:22pm"/>
    <x v="1"/>
    <d v="2017-12-29T00:00:00"/>
    <n v="20000"/>
    <n v="0.02"/>
    <n v="1"/>
    <s v="07/28/2017 03:09pm"/>
    <s v="Key stretch"/>
    <x v="9"/>
    <s v="Analytics Platform"/>
    <s v="SPSS Data Collection"/>
    <s v="Timothy M. (Timothy) Brandt"/>
    <s v="ISA-999-NoSolutionSold"/>
    <x v="0"/>
    <m/>
  </r>
  <r>
    <s v="CE-5ML6C93"/>
    <x v="2"/>
    <s v="Korea"/>
    <s v="THE BANK OF KOREA"/>
    <s v="[BOK] Blockchain PoC"/>
    <x v="0"/>
    <x v="1"/>
    <m/>
    <m/>
    <x v="1"/>
    <x v="0"/>
    <d v="2017-09-29T00:00:00"/>
    <s v="03/08/2017 03:36am"/>
    <x v="2"/>
    <d v="2017-09-29T00:00:00"/>
    <n v="20000"/>
    <n v="0.02"/>
    <n v="2"/>
    <s v="07/16/2017 11:50pm"/>
    <s v="Stretch"/>
    <x v="3"/>
    <s v="Cloud Unit Services"/>
    <s v="6950-99D SoftLayer on Cloud BU paper (SL for IBM channels)"/>
    <s v="Dong Won (DONG WON) Kwon"/>
    <s v="ISA-999-NoSolutionSold"/>
    <x v="0"/>
    <m/>
  </r>
  <r>
    <s v="14-TL80UB7"/>
    <x v="0"/>
    <s v="UKI"/>
    <s v="Distributed Technology Moldova"/>
    <s v="Blockchain"/>
    <x v="5"/>
    <x v="1"/>
    <m/>
    <m/>
    <x v="0"/>
    <x v="10"/>
    <d v="2017-12-30T00:00:00"/>
    <s v="05/22/2017 06:53am"/>
    <x v="2"/>
    <d v="2017-12-30T00:00:00"/>
    <n v="20000"/>
    <n v="0.02"/>
    <n v="12"/>
    <s v="07/13/2017 01:32am"/>
    <s v="Stretch"/>
    <x v="3"/>
    <s v="Hybrid Integration"/>
    <s v="API Connect SaaS"/>
    <s v="Loretis (LORETIS) Alisauskas"/>
    <s v="CLOUD1:All Cloud Sales other than to Cloud SPs"/>
    <x v="0"/>
    <m/>
  </r>
  <r>
    <s v="OP-GYV2GV8"/>
    <x v="0"/>
    <s v="CEE"/>
    <s v="POSTOVA BANKA, A.S."/>
    <s v="Blockchain - Loyalty Program"/>
    <x v="0"/>
    <x v="1"/>
    <m/>
    <m/>
    <x v="0"/>
    <x v="0"/>
    <d v="2017-10-18T00:00:00"/>
    <s v="01/13/2017 05:37am"/>
    <x v="2"/>
    <d v="2017-10-18T00:00:00"/>
    <n v="20000"/>
    <n v="0.02"/>
    <n v="1"/>
    <s v="08/03/2017 01:32am"/>
    <s v="NIR"/>
    <x v="3"/>
    <s v="Cloud Developer Service"/>
    <s v="Bluemix Pay As You Go"/>
    <s v="Roman (Roman) Kveton"/>
    <s v="ISA-999-NoSolutionSold"/>
    <x v="0"/>
    <m/>
  </r>
  <r>
    <s v="4R-1LMZ49X"/>
    <x v="2"/>
    <s v="ASEAN"/>
    <s v="AIA SINGAPORE PRIVATE"/>
    <s v="Blockchain in Bluemix"/>
    <x v="0"/>
    <x v="1"/>
    <m/>
    <m/>
    <x v="1"/>
    <x v="6"/>
    <d v="2017-09-28T00:00:00"/>
    <s v="06/29/2017 10:32pm"/>
    <x v="1"/>
    <d v="2017-09-28T00:00:00"/>
    <n v="20000"/>
    <n v="0.02"/>
    <n v="12"/>
    <s v="07/06/2017 01:31am"/>
    <s v="NIR"/>
    <x v="3"/>
    <s v="Cloud Developer Service"/>
    <s v="Bluemix Public Subscription"/>
    <s v="JOLENE FONG MENG (Jolene Fong Meng) SIM"/>
    <s v="CLOUD1:All Cloud Sales other than to Cloud SPs"/>
    <x v="0"/>
    <m/>
  </r>
  <r>
    <s v="O2-XTYIUCL"/>
    <x v="2"/>
    <s v="Korea"/>
    <s v="HARIM HOLDINGS"/>
    <s v="Harim Group Blockchain POC"/>
    <x v="2"/>
    <x v="1"/>
    <m/>
    <m/>
    <x v="0"/>
    <x v="3"/>
    <d v="2017-12-22T00:00:00"/>
    <s v="04/24/2017 05:10am"/>
    <x v="2"/>
    <d v="2017-12-22T00:00:00"/>
    <n v="20000"/>
    <n v="0.02"/>
    <n v="12"/>
    <s v="08/03/2017 01:32am"/>
    <s v="Stretch"/>
    <x v="3"/>
    <s v="Cloud Developer Service"/>
    <s v="Bluemix Public Subscription"/>
    <s v="YOO SHIN (Yoo Shin) YOON"/>
    <s v="ISA-RetailDS15-SmarterShopping"/>
    <x v="0"/>
    <m/>
  </r>
  <r>
    <s v="DS-K1RNT45"/>
    <x v="0"/>
    <s v="Nordic"/>
    <s v="WÄRTSILÄ FINLAND OY"/>
    <s v="Blockchain PoC"/>
    <x v="1"/>
    <x v="1"/>
    <m/>
    <m/>
    <x v="0"/>
    <x v="2"/>
    <d v="2017-12-17T00:00:00"/>
    <s v="10/13/2016 12:42am"/>
    <x v="2"/>
    <d v="2017-12-17T00:00:00"/>
    <n v="20000"/>
    <n v="0.02"/>
    <n v="12"/>
    <s v="07/06/2017 01:32am"/>
    <s v="Stretch"/>
    <x v="3"/>
    <s v="Cloud Developer Service"/>
    <s v="Bluemix Public Subscription"/>
    <s v="Magnus (MAGNUS OTTO) Törrönen"/>
    <s v="ZBLKPOC:HW SP: Blockchain Proof of Concept"/>
    <x v="0"/>
    <m/>
  </r>
  <r>
    <s v="33-SJTMZAT"/>
    <x v="4"/>
    <s v="MEA"/>
    <s v="Kusasa Outsourcing"/>
    <s v="Blockchain - BPM"/>
    <x v="5"/>
    <x v="1"/>
    <m/>
    <m/>
    <x v="0"/>
    <x v="10"/>
    <d v="2017-10-10T00:00:00"/>
    <s v="07/12/2017 12:13pm"/>
    <x v="1"/>
    <d v="2017-10-10T00:00:00"/>
    <n v="20000"/>
    <n v="0.02"/>
    <n v="1"/>
    <s v="07/13/2017 01:32am"/>
    <s v="Stretch"/>
    <x v="3"/>
    <s v="Hybrid Transformation"/>
    <s v="BPM Advanced Pattern on Red Hat Enterprise Linux Server"/>
    <s v="Kholoud (Kholoud) Saleh"/>
    <s v="CLOUD1:All Cloud Sales other than to Cloud SPs"/>
    <x v="0"/>
    <m/>
  </r>
  <r>
    <s v="CT-NN16524"/>
    <x v="0"/>
    <s v="Nordic"/>
    <s v="FOLKSAM ÖMSESIDIG"/>
    <s v="#HC02 Bluemix for IoT and Blockchain innovation - (connected to Bridge to Cloud)"/>
    <x v="0"/>
    <x v="1"/>
    <m/>
    <m/>
    <x v="1"/>
    <x v="6"/>
    <d v="2017-09-25T00:00:00"/>
    <s v="03/31/2017 09:54am"/>
    <x v="2"/>
    <d v="2017-09-25T00:00:00"/>
    <n v="20000"/>
    <n v="0.02"/>
    <n v="12"/>
    <s v="06/08/2017 01:32am"/>
    <s v="Stretch"/>
    <x v="3"/>
    <s v="Cloud Video"/>
    <s v="Cloud Video Streaming Manager (Ustream)"/>
    <s v="Jesper (JESPER) Gardtman"/>
    <s v="CLOUD1:All Cloud Sales other than to Cloud SPs"/>
    <x v="0"/>
    <m/>
  </r>
  <r>
    <s v="S5-T30AGEL"/>
    <x v="1"/>
    <s v="US Industrial"/>
    <s v="BAYER HEALTHCARE LLC"/>
    <s v="Blockchain - Finance Accounting"/>
    <x v="6"/>
    <x v="1"/>
    <m/>
    <m/>
    <x v="1"/>
    <x v="11"/>
    <d v="2017-09-29T00:00:00"/>
    <s v="03/20/2017 04:05pm"/>
    <x v="2"/>
    <d v="2017-09-29T00:00:00"/>
    <n v="20000"/>
    <n v="0.02"/>
    <n v="12"/>
    <s v="07/20/2017 01:32am"/>
    <s v="Stretch"/>
    <x v="3"/>
    <s v="Cloud Developer Service"/>
    <s v="IBM Bluemix Garage - Architecture"/>
    <s v="Robert K. (Robert) Hogg"/>
    <s v="BLKHSBN:HW SP: Blockchain High Sec Bus Netwk Blmix"/>
    <x v="0"/>
    <m/>
  </r>
  <r>
    <s v="XC-SS6ALVO"/>
    <x v="0"/>
    <s v="CEE"/>
    <s v="MetLife"/>
    <s v="Blockchain DT Workshop"/>
    <x v="0"/>
    <x v="1"/>
    <m/>
    <m/>
    <x v="1"/>
    <x v="6"/>
    <d v="2017-08-04T00:00:00"/>
    <s v="07/07/2017 12:15pm"/>
    <x v="1"/>
    <d v="2017-08-04T00:00:00"/>
    <n v="20000"/>
    <n v="0.02"/>
    <n v="12"/>
    <s v="07/13/2017 01:32am"/>
    <s v="Key stretch"/>
    <x v="3"/>
    <s v="Cloud Developer Service"/>
    <s v="IBM Bluemix Garage - Design Thinking"/>
    <s v="ALEX (Alex) GRILLAKIS"/>
    <s v="NONE:No code/solution involved"/>
    <x v="0"/>
    <m/>
  </r>
  <r>
    <s v="R2-79ULXCH"/>
    <x v="1"/>
    <s v="US Communica/CSI"/>
    <s v="RIPPLENAMI INC"/>
    <s v="Identity Management Blockchain 5 Day DTW"/>
    <x v="5"/>
    <x v="1"/>
    <m/>
    <m/>
    <x v="1"/>
    <x v="10"/>
    <d v="2017-09-08T00:00:00"/>
    <s v="07/21/2017 03:10pm"/>
    <x v="2"/>
    <d v="2017-09-08T00:00:00"/>
    <n v="20000"/>
    <n v="0.02"/>
    <n v="12"/>
    <s v="08/03/2017 01:32am"/>
    <s v="Key stretch"/>
    <x v="3"/>
    <s v="Cloud Developer Service"/>
    <s v="IBM Bluemix Garage - Design Thinking"/>
    <s v="Steve H. (Steve) Lee"/>
    <s v="CLOUD1:All Cloud Sales other than to Cloud SPs"/>
    <x v="0"/>
    <m/>
  </r>
  <r>
    <s v="RT-DTBCLRI"/>
    <x v="1"/>
    <s v="US Industrial"/>
    <s v="DEERE &amp; COMPANY"/>
    <s v="Deere Blockchain Garage - Parts Provenance and Counterfeit Parts DMDII"/>
    <x v="1"/>
    <x v="1"/>
    <m/>
    <m/>
    <x v="1"/>
    <x v="1"/>
    <d v="2017-09-30T00:00:00"/>
    <s v="06/27/2017 01:25pm"/>
    <x v="1"/>
    <d v="2017-09-30T00:00:00"/>
    <n v="20000"/>
    <n v="0.02"/>
    <n v="12"/>
    <s v="06/29/2017 01:32am"/>
    <s v="NIR"/>
    <x v="3"/>
    <s v="Cloud Developer Service"/>
    <s v="IBM Bluemix Garage - Design Thinking"/>
    <s v="Matthew A. (Matt) Thomas"/>
    <s v="NONE:No code/solution involved"/>
    <x v="0"/>
    <m/>
  </r>
  <r>
    <s v="O4-97M3BWN"/>
    <x v="2"/>
    <s v="ASEAN"/>
    <s v="PROCESSING CENTER COMPANY LIMITED"/>
    <s v="Blockchain"/>
    <x v="0"/>
    <x v="1"/>
    <m/>
    <m/>
    <x v="1"/>
    <x v="0"/>
    <d v="2017-09-29T00:00:00"/>
    <s v="03/17/2017 05:44am"/>
    <x v="2"/>
    <d v="2017-09-29T00:00:00"/>
    <n v="20000"/>
    <n v="0.02"/>
    <n v="3"/>
    <s v="08/03/2017 01:32am"/>
    <s v="Stretch"/>
    <x v="3"/>
    <s v="Cloud Developer Service"/>
    <s v="IBM Bluemix Garage - Other"/>
    <s v="JANETHANIT (Janethanit) JANENOPAKARN"/>
    <s v="NONE:No code/solution involved"/>
    <x v="0"/>
    <m/>
  </r>
  <r>
    <s v="19-8Y92OH5"/>
    <x v="1"/>
    <s v="US Finance Service"/>
    <s v="THINKTECH INC"/>
    <s v="Bluemix/Blockchain Design Thinking Garage"/>
    <x v="5"/>
    <x v="1"/>
    <m/>
    <m/>
    <x v="1"/>
    <x v="10"/>
    <d v="2017-08-30T00:00:00"/>
    <s v="04/19/2017 10:43am"/>
    <x v="0"/>
    <d v="2017-08-30T00:00:00"/>
    <n v="20000"/>
    <n v="0.02"/>
    <n v="1"/>
    <s v="07/20/2017 01:32am"/>
    <s v="At Risk"/>
    <x v="3"/>
    <s v="Cloud Developer Service"/>
    <s v="IBM Bluemix Garage - Other"/>
    <s v="ALEX (Alex) GRILLAKIS"/>
    <s v="CLOUD1:All Cloud Sales other than to Cloud SPs"/>
    <x v="0"/>
    <m/>
  </r>
  <r>
    <s v="7Y-IVWJ2BF"/>
    <x v="0"/>
    <s v="DACH"/>
    <s v="DIE SCHWEIZERISCHE POST"/>
    <s v="Blockchain Garage Workshop"/>
    <x v="2"/>
    <x v="1"/>
    <m/>
    <m/>
    <x v="1"/>
    <x v="7"/>
    <d v="2017-09-29T00:00:00"/>
    <s v="10/19/2016 08:07am"/>
    <x v="0"/>
    <d v="2017-09-29T00:00:00"/>
    <n v="20000"/>
    <n v="0.02"/>
    <n v="1"/>
    <s v="08/03/2017 01:33am"/>
    <s v="Stretch"/>
    <x v="3"/>
    <s v="Lab Services"/>
    <s v="Software Services - Bluemix Garage"/>
    <s v="DATA WITHHELD"/>
    <s v="ZBLKPOC:HW SP: Blockchain Proof of Concept"/>
    <x v="0"/>
    <m/>
  </r>
  <r>
    <s v="RX-JSQCWT1"/>
    <x v="0"/>
    <s v="DACH"/>
    <s v="Vorarlberger Illwerke AG Hauptabteilung/Energie-"/>
    <s v="Neue Geschäftsmodelle mit Blockchain"/>
    <x v="6"/>
    <x v="1"/>
    <m/>
    <m/>
    <x v="1"/>
    <x v="12"/>
    <d v="2017-09-07T00:00:00"/>
    <s v="06/09/2017 03:18am"/>
    <x v="2"/>
    <d v="2017-09-07T00:00:00"/>
    <n v="20000"/>
    <n v="0.02"/>
    <n v="12"/>
    <s v="07/06/2017 01:32am"/>
    <s v="NIR"/>
    <x v="3"/>
    <s v="Cloud Developer Service"/>
    <s v="WS Bluemix Public Subscription"/>
    <s v="DATA WITHHELD"/>
    <s v="BLUEMIXX:GBS Bluemix Custom Application Services"/>
    <x v="0"/>
    <m/>
  </r>
  <r>
    <s v="QW-BKJAHNB"/>
    <x v="0"/>
    <s v="CEE"/>
    <s v="TISZAI VEGYI KOMBINAT NYILVANOSAN MUKODO RESZVENYTARSASAG"/>
    <s v="Blockchain for logistics"/>
    <x v="1"/>
    <x v="1"/>
    <m/>
    <m/>
    <x v="0"/>
    <x v="4"/>
    <d v="2017-11-02T00:00:00"/>
    <s v="03/27/2017 05:50am"/>
    <x v="1"/>
    <d v="2017-11-02T00:00:00"/>
    <n v="20000"/>
    <n v="0.02"/>
    <n v="12"/>
    <s v="03/30/2017 01:32am"/>
    <s v="NIR"/>
    <x v="3"/>
    <s v="Cloud Developer Service"/>
    <m/>
    <s v="Janos (Janos) Prikk"/>
    <m/>
    <x v="0"/>
    <m/>
  </r>
  <r>
    <s v="0X-6MLF9LG"/>
    <x v="0"/>
    <s v="Italy"/>
    <s v="GENERALI BUSINESS SOLUTIONS SCPA"/>
    <s v="Blockchain Generali"/>
    <x v="0"/>
    <x v="1"/>
    <m/>
    <m/>
    <x v="0"/>
    <x v="6"/>
    <d v="2017-10-01T00:00:00"/>
    <s v="10/31/2016 04:38am"/>
    <x v="1"/>
    <d v="2017-12-29T00:00:00"/>
    <n v="20000"/>
    <n v="0.02"/>
    <n v="12"/>
    <s v="03/09/2017 01:32am"/>
    <s v="NIR"/>
    <x v="3"/>
    <s v="Cloud Developer Service"/>
    <m/>
    <s v="Fabio (FABIO) Malosio"/>
    <s v="ACTINSIG:CLD&amp;COG: Transform processes w/ insights, BLKHSBN:HW SP: Blockchain High Sec Bus Netwk Blmix, ZBLKPOC:HW SP: Blockchain Proof of Concept"/>
    <x v="0"/>
    <m/>
  </r>
  <r>
    <s v="AV-D8NFP3O"/>
    <x v="0"/>
    <s v="SPGI"/>
    <s v="BBVA, S.A CENTRO DE TRATAMIENTO FACTURAS"/>
    <s v="POC Bluemix Blockchain"/>
    <x v="0"/>
    <x v="1"/>
    <m/>
    <m/>
    <x v="0"/>
    <x v="0"/>
    <d v="2017-12-31T00:00:00"/>
    <s v="05/19/2017 02:55am"/>
    <x v="1"/>
    <d v="2017-12-31T00:00:00"/>
    <n v="20000"/>
    <n v="0.02"/>
    <n v="12"/>
    <s v="05/25/2017 01:32am"/>
    <s v="NIR"/>
    <x v="3"/>
    <s v="Cloud Developer Service"/>
    <m/>
    <s v="Daniel (DANIEL) Contreras Perez"/>
    <s v="DEVCNAPP:CLD&amp;COG: Develop cloud native apps"/>
    <x v="0"/>
    <m/>
  </r>
  <r>
    <s v="YN-5L1XUMS"/>
    <x v="1"/>
    <s v="US Finance Service"/>
    <s v="UMB BANK NA"/>
    <s v="UBM Bank Blockchain Garage"/>
    <x v="0"/>
    <x v="1"/>
    <m/>
    <m/>
    <x v="0"/>
    <x v="0"/>
    <d v="2017-12-29T00:00:00"/>
    <s v="06/19/2017 06:28pm"/>
    <x v="1"/>
    <d v="2017-12-29T00:00:00"/>
    <n v="20000"/>
    <n v="0.02"/>
    <n v="12"/>
    <s v="06/22/2017 01:31am"/>
    <s v="NIR"/>
    <x v="3"/>
    <s v="Cloud Developer Service"/>
    <m/>
    <s v="ALEX (Alex) GRILLAKIS"/>
    <m/>
    <x v="0"/>
    <m/>
  </r>
  <r>
    <s v="KT-YTHRXXT"/>
    <x v="1"/>
    <s v="US Industrial"/>
    <s v="NAVISTAR INC"/>
    <s v="Navistar - Blockchain Garage"/>
    <x v="1"/>
    <x v="1"/>
    <m/>
    <m/>
    <x v="1"/>
    <x v="1"/>
    <d v="2017-09-30T00:00:00"/>
    <s v="06/27/2017 11:50am"/>
    <x v="1"/>
    <d v="2017-09-30T00:00:00"/>
    <n v="20000"/>
    <n v="0.02"/>
    <n v="12"/>
    <s v="06/29/2017 01:31am"/>
    <s v="NIR"/>
    <x v="3"/>
    <s v="Cloud Developer Service"/>
    <m/>
    <s v="Matthew A. (Matt) Thomas"/>
    <m/>
    <x v="0"/>
    <m/>
  </r>
  <r>
    <s v="ZA-EVG1YU6"/>
    <x v="0"/>
    <s v="BeNeLux"/>
    <s v="Unigarant N.V.                                                        "/>
    <s v="ANWB Blockchain"/>
    <x v="0"/>
    <x v="1"/>
    <m/>
    <m/>
    <x v="0"/>
    <x v="6"/>
    <d v="2017-11-15T00:00:00"/>
    <d v="2017-04-02T00:00:00"/>
    <x v="0"/>
    <d v="2017-11-15T00:00:00"/>
    <n v="20000"/>
    <n v="0.02"/>
    <n v="3"/>
    <d v="2017-07-13T00:00:00"/>
    <s v="Stretch"/>
    <x v="0"/>
    <s v="Cog Process Trnsfmtn"/>
    <s v="CPR: Blockchain Consulting"/>
    <s v="Doves, O (Onno)"/>
    <s v="ZBLKPOC"/>
    <x v="0"/>
    <m/>
  </r>
  <r>
    <s v="W6-7KJF67N"/>
    <x v="0"/>
    <s v="Italy"/>
    <s v="OG.E.S. S.N.C.                                                        "/>
    <s v="prog.Realizzazione certificazione di filiera agricola mediante Blockchain"/>
    <x v="3"/>
    <x v="1"/>
    <m/>
    <m/>
    <x v="0"/>
    <x v="8"/>
    <d v="2017-12-31T00:00:00"/>
    <d v="2017-06-27T00:00:00"/>
    <x v="2"/>
    <d v="2017-12-31T00:00:00"/>
    <n v="20000"/>
    <n v="0.02"/>
    <n v="12"/>
    <d v="2017-07-20T00:00:00"/>
    <s v="Stretch"/>
    <x v="0"/>
    <s v="Cog Process Trnsfmtn"/>
    <s v="CPR: Blockchain Consulting"/>
    <s v="BUSINESSPARTNER"/>
    <s v="NONE"/>
    <x v="0"/>
    <m/>
  </r>
  <r>
    <s v="DS-K1RNT45"/>
    <x v="0"/>
    <s v="Nordic"/>
    <s v="WÄRTSILÄ FINLAND OY"/>
    <s v="Blockchain PoC"/>
    <x v="1"/>
    <x v="1"/>
    <m/>
    <m/>
    <x v="0"/>
    <x v="2"/>
    <d v="2017-12-17T00:00:00"/>
    <s v="10/13/2016 12:42am"/>
    <x v="2"/>
    <d v="2017-12-17T00:00:00"/>
    <n v="20000"/>
    <n v="0.02"/>
    <n v="12"/>
    <s v="04/27/2017 01:32am"/>
    <s v="Stretch"/>
    <x v="0"/>
    <s v="Cognitive Process Transformation"/>
    <s v="CBDS: Watson IoT - Connected Solutions"/>
    <s v="Magnus (MAGNUS OTTO) Törrönen"/>
    <s v="ZBLKPOC:HW SP: Blockchain Proof of Concept"/>
    <x v="0"/>
    <m/>
  </r>
  <r>
    <s v="L8-6L9SJ48"/>
    <x v="0"/>
    <s v="DACH"/>
    <s v="creditshelf GmbH"/>
    <s v="3x3 Blockchain"/>
    <x v="0"/>
    <x v="1"/>
    <m/>
    <m/>
    <x v="0"/>
    <x v="0"/>
    <d v="2017-11-29T00:00:00"/>
    <s v="08/02/2017 09:45am"/>
    <x v="1"/>
    <d v="2017-11-29T00:00:00"/>
    <n v="20000"/>
    <n v="0.02"/>
    <n v="12"/>
    <s v="08/03/2017 01:33am"/>
    <s v="Stretch"/>
    <x v="0"/>
    <s v="Cognitive Process Transformation"/>
    <s v="CPR: Blockchain - Apple"/>
    <s v="DATA WITHHELD"/>
    <s v="CLOUDMSP:Only for sales TO cloud service providers"/>
    <x v="0"/>
    <m/>
  </r>
  <r>
    <s v="HY-3OEUP4N"/>
    <x v="0"/>
    <s v="DACH"/>
    <s v="Metro AG"/>
    <s v="Blockchain -Tiuna Declaration-"/>
    <x v="2"/>
    <x v="1"/>
    <m/>
    <m/>
    <x v="0"/>
    <x v="3"/>
    <d v="2017-10-17T00:00:00"/>
    <s v="07/19/2017 03:59am"/>
    <x v="1"/>
    <d v="2017-12-20T00:00:00"/>
    <n v="20000"/>
    <n v="0.02"/>
    <n v="12"/>
    <s v="07/20/2017 01:32am"/>
    <s v="NIR"/>
    <x v="0"/>
    <s v="Cognitive Process Transformation"/>
    <s v="CPR: Blockchain Consulting"/>
    <s v="DATA WITHHELD"/>
    <m/>
    <x v="0"/>
    <m/>
  </r>
  <r>
    <s v="NU-IX47BO1"/>
    <x v="0"/>
    <s v="Nordic"/>
    <s v="OPUSCAPITA GROUP OY"/>
    <s v="Blockchain Garage Workshop, Dispute mgmt"/>
    <x v="5"/>
    <x v="1"/>
    <m/>
    <m/>
    <x v="1"/>
    <x v="10"/>
    <d v="2017-08-25T00:00:00"/>
    <s v="02/02/2017 05:35am"/>
    <x v="2"/>
    <d v="2017-08-25T00:00:00"/>
    <n v="20000"/>
    <n v="0.02"/>
    <n v="1"/>
    <s v="05/18/2017 01:32am"/>
    <s v="Stretch"/>
    <x v="0"/>
    <s v="Cognitive Process Transformation"/>
    <s v="CPR: Blockchain Consulting"/>
    <s v="Laura (LAURA) Uuskoski"/>
    <s v="ISA-BankFMFS03-BackOfficeOps"/>
    <x v="0"/>
    <m/>
  </r>
  <r>
    <s v="9M-E7XSLX0"/>
    <x v="1"/>
    <s v="US Finance Service"/>
    <s v="Bank of America: CIO/LOB Consumer Bank"/>
    <s v="Blockchain for Software Asset Management"/>
    <x v="0"/>
    <x v="1"/>
    <m/>
    <m/>
    <x v="0"/>
    <x v="0"/>
    <d v="2017-12-31T00:00:00"/>
    <s v="03/28/2017 10:59am"/>
    <x v="4"/>
    <d v="2017-12-31T00:00:00"/>
    <n v="20000"/>
    <n v="0.02"/>
    <n v="12"/>
    <s v="03/30/2017 01:32am"/>
    <s v="NIR"/>
    <x v="0"/>
    <s v="Cognitive Process Transformation"/>
    <s v="CPR: Blockchain Consulting"/>
    <s v="Jacqueline (Jacqueline) Meckwood"/>
    <m/>
    <x v="0"/>
    <m/>
  </r>
  <r>
    <s v="CE-93V5JD3"/>
    <x v="0"/>
    <s v="France"/>
    <s v="VEOLIA ENVIRONNEMENT"/>
    <s v="Blockchain Market Place for Waste Management Platform"/>
    <x v="3"/>
    <x v="1"/>
    <m/>
    <m/>
    <x v="0"/>
    <x v="8"/>
    <d v="2017-12-29T00:00:00"/>
    <s v="01/24/2017 09:53am"/>
    <x v="1"/>
    <d v="2017-12-29T00:00:00"/>
    <n v="20000"/>
    <n v="0.02"/>
    <n v="12"/>
    <s v="01/26/2017 01:32am"/>
    <s v="NIR"/>
    <x v="0"/>
    <s v="Cognitive Process Transformation"/>
    <m/>
    <s v="Tarek (Tarek) Rouis"/>
    <s v="ISA-E&amp;UCS16EOPS-EnergyOps"/>
    <x v="0"/>
    <m/>
  </r>
  <r>
    <s v="AV-D8NFP3O"/>
    <x v="0"/>
    <s v="SPGI"/>
    <s v="BBVA, S.A CENTRO DE TRATAMIENTO FACTURAS"/>
    <s v="POC Bluemix Blockchain"/>
    <x v="0"/>
    <x v="1"/>
    <m/>
    <m/>
    <x v="0"/>
    <x v="0"/>
    <d v="2017-12-31T00:00:00"/>
    <s v="05/19/2017 02:55am"/>
    <x v="1"/>
    <d v="2017-12-31T00:00:00"/>
    <n v="20000"/>
    <n v="0.02"/>
    <n v="12"/>
    <s v="06/29/2017 10:38am"/>
    <s v="NIR"/>
    <x v="0"/>
    <s v="Cognitive Process Transformation"/>
    <m/>
    <s v="Daniel (DANIEL) Contreras Perez"/>
    <s v="DEVCNAPP:CLD&amp;COG: Develop cloud native apps"/>
    <x v="0"/>
    <m/>
  </r>
  <r>
    <s v="O8-WEF63IU"/>
    <x v="2"/>
    <s v="ANZ"/>
    <s v="AUSTRALIAN NATIONAL UNIVERSITY"/>
    <s v="Blockchain for Law Faculty"/>
    <x v="6"/>
    <x v="1"/>
    <m/>
    <m/>
    <x v="0"/>
    <x v="12"/>
    <d v="2017-10-27T00:00:00"/>
    <s v="05/17/2017 02:13am"/>
    <x v="1"/>
    <d v="2017-10-27T00:00:00"/>
    <n v="20000"/>
    <n v="0.02"/>
    <n v="12"/>
    <s v="05/18/2017 01:32am"/>
    <s v="Stretch"/>
    <x v="2"/>
    <s v="Infrastructure Services"/>
    <s v="6950-16G GTS MHAS Split for Commerce Managed Hosted"/>
    <s v="PHILIP R. (Reuben) BETTLE"/>
    <s v="ZBLKPOC:HW SP: Blockchain Proof of Concept"/>
    <x v="0"/>
    <m/>
  </r>
  <r>
    <s v="FD-BOE0SFJ"/>
    <x v="0"/>
    <s v="DACH"/>
    <s v="Deloitte Consulting GmbH"/>
    <s v="Blockchain 3x3 Event"/>
    <x v="5"/>
    <x v="1"/>
    <m/>
    <m/>
    <x v="0"/>
    <x v="10"/>
    <d v="2017-10-31T00:00:00"/>
    <s v="08/02/2017 10:20am"/>
    <x v="2"/>
    <d v="2017-11-20T00:00:00"/>
    <n v="20000"/>
    <n v="0.02"/>
    <n v="1"/>
    <s v="08/03/2017 01:32am"/>
    <s v="Stretch"/>
    <x v="4"/>
    <s v="IBM Z"/>
    <s v="IBM LinuxONE Rockhopper"/>
    <s v="DATA WITHHELD"/>
    <s v="ISA-BankFS08-Blockchain"/>
    <x v="0"/>
    <m/>
  </r>
  <r>
    <s v="4X-8BGI354"/>
    <x v="2"/>
    <s v="ASEAN"/>
    <s v="Sunmoon"/>
    <s v="Block chain"/>
    <x v="2"/>
    <x v="1"/>
    <m/>
    <m/>
    <x v="0"/>
    <x v="3"/>
    <d v="2017-11-01T00:00:00"/>
    <s v="08/03/2017 04:36am"/>
    <x v="1"/>
    <d v="2017-11-01T00:00:00"/>
    <n v="20000"/>
    <n v="0.02"/>
    <n v="1"/>
    <s v="08/03/2017 04:36am"/>
    <s v="NIR"/>
    <x v="4"/>
    <s v="Power System i/p"/>
    <m/>
    <s v="MIRA KARINA (Mira Karina) SOESETIO"/>
    <m/>
    <x v="0"/>
    <m/>
  </r>
  <r>
    <s v="R7-7ZZU6RC"/>
    <x v="1"/>
    <s v="US Federal"/>
    <s v="Defense Health Agency"/>
    <s v="DHA - Deloitte - Blockchain"/>
    <x v="6"/>
    <x v="1"/>
    <m/>
    <m/>
    <x v="1"/>
    <x v="12"/>
    <d v="2017-09-30T00:00:00"/>
    <s v="04/20/2017 04:25pm"/>
    <x v="1"/>
    <d v="2017-09-30T00:00:00"/>
    <n v="20000"/>
    <n v="0.02"/>
    <n v="12"/>
    <s v="04/27/2017 01:31am"/>
    <s v="Stretch"/>
    <x v="5"/>
    <s v="Industry Platform"/>
    <s v="High Security Business Network"/>
    <s v="THOMAS (Tom) KRIEGER"/>
    <s v="BLKHSBN:HW SP: Blockchain High Sec Bus Netwk Blmix"/>
    <x v="0"/>
    <m/>
  </r>
  <r>
    <s v="W6-7KJF67N"/>
    <x v="0"/>
    <s v="Italy"/>
    <s v="OG.E.S. S.N.C.                                                        "/>
    <s v="prog.Realizzazione certificazione di filiera agricola mediante Blockchain"/>
    <x v="3"/>
    <x v="1"/>
    <m/>
    <m/>
    <x v="0"/>
    <x v="8"/>
    <d v="2017-12-31T00:00:00"/>
    <d v="2017-06-27T00:00:00"/>
    <x v="2"/>
    <d v="2017-12-31T00:00:00"/>
    <n v="20000"/>
    <n v="0.02"/>
    <n v="12"/>
    <d v="2017-07-27T00:00:00"/>
    <s v="Stretch"/>
    <x v="5"/>
    <s v="Industry Platform"/>
    <s v="IBM Support for Hyperledger Fabric"/>
    <s v="BUSINESSPARTNER"/>
    <s v="NONE"/>
    <x v="0"/>
    <m/>
  </r>
  <r>
    <s v="0R-ETGYL4H"/>
    <x v="1"/>
    <s v="US Communica/CSI"/>
    <s v="Operation Green Zone                                                  "/>
    <s v="HSBN for Operationa Green Zone &amp; Foundation for 5; Protecting Veterans and P"/>
    <x v="5"/>
    <x v="1"/>
    <m/>
    <m/>
    <x v="1"/>
    <x v="10"/>
    <d v="2017-09-30T00:00:00"/>
    <d v="2017-05-22T00:00:00"/>
    <x v="2"/>
    <d v="2017-09-30T00:00:00"/>
    <n v="20000"/>
    <n v="0.02"/>
    <n v="12"/>
    <d v="2017-07-27T00:00:00"/>
    <s v="Stretch"/>
    <x v="5"/>
    <s v="Industry Platform"/>
    <s v="IBM Support for Hyperledger Fabric"/>
    <s v="Datta, Raj (Raj)"/>
    <m/>
    <x v="0"/>
    <m/>
  </r>
  <r>
    <s v="94-VU67JFZ"/>
    <x v="1"/>
    <s v="US Communica/CSI"/>
    <s v="OPERATION GREEN ZONE                                                  "/>
    <s v="HSBN for Operation Green Zone &amp; Foundation for 5; Protecting Veterans and Pu"/>
    <x v="5"/>
    <x v="1"/>
    <m/>
    <m/>
    <x v="1"/>
    <x v="10"/>
    <d v="2017-07-28T00:00:00"/>
    <d v="2017-06-13T00:00:00"/>
    <x v="2"/>
    <d v="2017-07-28T00:00:00"/>
    <n v="20000"/>
    <n v="0.02"/>
    <n v="12"/>
    <d v="2017-06-22T00:00:00"/>
    <s v="Stretch"/>
    <x v="5"/>
    <s v="Industry Platform"/>
    <s v="IBM Support for Hyperledger Fabric"/>
    <s v="Datta, Raj (Raj)"/>
    <s v="NONE"/>
    <x v="0"/>
    <m/>
  </r>
  <r>
    <s v="HR-T2A8VR3"/>
    <x v="1"/>
    <s v="US Distribution"/>
    <s v="ASF Global LLC"/>
    <s v="ASF Global - Blockchain"/>
    <x v="2"/>
    <x v="1"/>
    <m/>
    <m/>
    <x v="1"/>
    <x v="7"/>
    <d v="2017-09-25T00:00:00"/>
    <s v="04/13/2017 06:13pm"/>
    <x v="4"/>
    <d v="2017-09-25T00:00:00"/>
    <n v="20000"/>
    <n v="0.02"/>
    <n v="12"/>
    <s v="04/20/2017 01:32am"/>
    <s v="Stretch"/>
    <x v="5"/>
    <s v="Industry Platform"/>
    <m/>
    <s v="Tim (Tim) Perry"/>
    <s v="ISA-CPGDS02B2B-B2BCommerce"/>
    <x v="0"/>
    <m/>
  </r>
  <r>
    <s v="0J-62U8ZTO"/>
    <x v="6"/>
    <s v="GCG"/>
    <s v="MERCK CHINA CO.,LTD"/>
    <s v="IoT.Blockchain"/>
    <x v="1"/>
    <x v="1"/>
    <m/>
    <m/>
    <x v="1"/>
    <x v="4"/>
    <d v="2017-08-31T00:00:00"/>
    <s v="07/26/2016 09:08am"/>
    <x v="2"/>
    <d v="2017-08-31T00:00:00"/>
    <n v="20000"/>
    <n v="0.02"/>
    <n v="36"/>
    <s v="07/27/2017 01:32am"/>
    <s v="Key stretch"/>
    <x v="1"/>
    <s v="Platform &amp; Industry Solutions"/>
    <s v="IoT Platform Subscription"/>
    <s v="Qiong (Qiong) Liu"/>
    <s v="ISA-999-NoSolutionSold"/>
    <x v="0"/>
    <m/>
  </r>
  <r>
    <s v="0T-X1AA4T0"/>
    <x v="2"/>
    <s v="ASEAN"/>
    <s v="PT BANK CIMB NIAGA TBK"/>
    <s v="POC Blockchain"/>
    <x v="0"/>
    <x v="1"/>
    <m/>
    <m/>
    <x v="0"/>
    <x v="0"/>
    <d v="2017-10-31T00:00:00"/>
    <s v="11/30/2016 05:41am"/>
    <x v="2"/>
    <d v="2017-10-31T00:00:00"/>
    <n v="20000"/>
    <n v="0.02"/>
    <n v="1"/>
    <s v="07/06/2017 01:32am"/>
    <s v="NIR"/>
    <x v="8"/>
    <s v="Watson Services"/>
    <s v="Watson POC Services (Formerly CVA)"/>
    <s v="Renzy (RENZY) Richie"/>
    <s v="ZBLKPOC:HW SP: Blockchain Proof of Concept"/>
    <x v="0"/>
    <m/>
  </r>
  <r>
    <s v="G6-3XNKOTH"/>
    <x v="1"/>
    <s v="Canada"/>
    <s v="Royal Bank of Canada"/>
    <s v="Block chain sprint #1"/>
    <x v="0"/>
    <x v="1"/>
    <m/>
    <m/>
    <x v="3"/>
    <x v="0"/>
    <d v="2017-03-31T00:00:00"/>
    <s v="11/22/2016 09:03am"/>
    <x v="7"/>
    <d v="2017-03-31T00:00:00"/>
    <n v="19800"/>
    <n v="1.9799999999999998E-2"/>
    <n v="12"/>
    <s v="04/06/2017 01:32am"/>
    <s v="Won"/>
    <x v="3"/>
    <s v="Cloud Developer Service"/>
    <s v="IBM Bluemix Garage - MVP"/>
    <s v="Mike (MIKE) Mazarakis"/>
    <s v="ISA-BankFS08-Blockchain"/>
    <x v="0"/>
    <m/>
  </r>
  <r>
    <s v="CY-VV1R25L"/>
    <x v="5"/>
    <s v="Japan"/>
    <s v="JAPAN HOUSING FINANCE AGENCY"/>
    <s v="WEX LS: ＜HS情報システムズ様＞Blockchain技術支援サービス（スキルトランスファーセッション）"/>
    <x v="0"/>
    <x v="1"/>
    <m/>
    <m/>
    <x v="3"/>
    <x v="0"/>
    <d v="2017-02-17T00:00:00"/>
    <s v="01/15/2017 11:02pm"/>
    <x v="6"/>
    <d v="2017-05-26T00:00:00"/>
    <n v="19048"/>
    <n v="1.9047999999999999E-2"/>
    <n v="1"/>
    <s v="04/17/2017 01:37am"/>
    <s v="Won"/>
    <x v="4"/>
    <s v="Power System i/p"/>
    <s v="Service unit (lab service) for system p"/>
    <s v="Takayuki (TAKAYUKI) Matsumoto"/>
    <s v="WINBACK:Winback Opportunity, ZBLKPOC:HW SP: Blockchain Proof of Concept"/>
    <x v="0"/>
    <m/>
  </r>
  <r>
    <s v="2K-LUWSXQM"/>
    <x v="5"/>
    <s v="Japan"/>
    <s v="AEON FINANCIAL SERVICE CO.,LTD."/>
    <s v="blockchain技術検証プロジェクト"/>
    <x v="2"/>
    <x v="1"/>
    <m/>
    <m/>
    <x v="2"/>
    <x v="3"/>
    <d v="2017-06-30T00:00:00"/>
    <s v="01/13/2017 01:31am"/>
    <x v="6"/>
    <d v="2017-07-07T00:00:00"/>
    <n v="19048"/>
    <n v="1.9047999999999999E-2"/>
    <n v="12"/>
    <s v="07/20/2017 04:34am"/>
    <s v="Solid"/>
    <x v="3"/>
    <s v="Cloud Unit Services"/>
    <s v="6950-99D SoftLayer on Cloud BU paper (SL for IBM channels)"/>
    <s v="Tetsuji (TETSUJI) Sanada"/>
    <s v="ISA-BankFS08-Blockchain"/>
    <x v="0"/>
    <m/>
  </r>
  <r>
    <s v="E4-OQMWH2B"/>
    <x v="5"/>
    <s v="Japan"/>
    <s v="HONDA TRADING CORPORATION"/>
    <s v="DE WM HT Bluemix Licence add(For Blockchain)"/>
    <x v="1"/>
    <x v="1"/>
    <m/>
    <m/>
    <x v="0"/>
    <x v="1"/>
    <d v="2017-11-30T00:00:00"/>
    <s v="06/21/2017 03:04am"/>
    <x v="2"/>
    <d v="2017-12-01T00:00:00"/>
    <n v="19048"/>
    <n v="1.9047999999999999E-2"/>
    <n v="12"/>
    <s v="07/06/2017 01:32am"/>
    <s v="Stretch"/>
    <x v="3"/>
    <s v="Cloud Developer Service"/>
    <s v="Bluemix Public Subscription"/>
    <s v="Wataru (WATARU) Miyoshi"/>
    <s v="NONE:No code/solution involved"/>
    <x v="0"/>
    <m/>
  </r>
  <r>
    <s v="HW-558AECT"/>
    <x v="5"/>
    <s v="Japan"/>
    <s v="UFJ BK NAGOYA GAITAM"/>
    <s v="Hyperledger技術支援"/>
    <x v="0"/>
    <x v="1"/>
    <m/>
    <m/>
    <x v="1"/>
    <x v="0"/>
    <d v="2017-09-29T00:00:00"/>
    <s v="01/27/2017 01:15am"/>
    <x v="1"/>
    <d v="2017-09-29T00:00:00"/>
    <n v="19048"/>
    <n v="1.9047999999999999E-2"/>
    <n v="2"/>
    <s v="03/18/2017 06:57pm"/>
    <s v="NIR"/>
    <x v="0"/>
    <s v="Cognitive Process Transformation"/>
    <s v="CBDS: AI &amp; WDP - Watson Data Platform Solutions"/>
    <s v="Tsuyoshi (TSUYOSHI) Kondo"/>
    <s v="ASASERVC:Cloud Business Solution (CBS), BLUEMIXX:GBS Bluemix Custom Application Services, ISA-BankFMFS03PAY-Payments, ISA-BankFS14OCEX-OmChanExp, VDPCand:Value Driven Proposal Candidate, VDPCnfm:Value Driven Proposal Confirm"/>
    <x v="0"/>
    <m/>
  </r>
  <r>
    <s v="SB-EBKQYU8"/>
    <x v="5"/>
    <s v="Japan"/>
    <s v="MITSUBISHI CORPORATION"/>
    <s v="Block Chain実証支援"/>
    <x v="2"/>
    <x v="1"/>
    <m/>
    <m/>
    <x v="1"/>
    <x v="3"/>
    <d v="2017-08-31T00:00:00"/>
    <s v="06/18/2017 12:40am"/>
    <x v="2"/>
    <d v="2017-08-31T00:00:00"/>
    <n v="19048"/>
    <n v="1.9047999999999999E-2"/>
    <n v="3"/>
    <s v="07/13/2017 01:32am"/>
    <s v="Stretch"/>
    <x v="0"/>
    <s v="Cognitive Process Transformation"/>
    <s v="CPR: Blockchain Consulting"/>
    <s v="Hisashi (HISASHI) Mikuni"/>
    <s v="ZBLKPOC:HW SP: Blockchain Proof of Concept"/>
    <x v="0"/>
    <m/>
  </r>
  <r>
    <s v="SL-4W035LG"/>
    <x v="5"/>
    <s v="Japan"/>
    <s v="TOPPAN PRINTING CO., LTD."/>
    <s v="Blockchainセッション"/>
    <x v="3"/>
    <x v="1"/>
    <m/>
    <m/>
    <x v="1"/>
    <x v="9"/>
    <d v="2017-09-29T00:00:00"/>
    <s v="03/15/2017 05:48am"/>
    <x v="2"/>
    <d v="2017-09-29T00:00:00"/>
    <n v="19048"/>
    <n v="1.9047999999999999E-2"/>
    <n v="1"/>
    <s v="07/27/2017 01:32am"/>
    <s v="Stretch"/>
    <x v="4"/>
    <s v="Power System i/p"/>
    <s v="Service Unit (lab services) for System i"/>
    <s v="Yurie (YURIE) Nagai"/>
    <s v="BLKHSBN:HW SP: Blockchain High Sec Bus Netwk Blmix"/>
    <x v="0"/>
    <m/>
  </r>
  <r>
    <s v="39-WBX52AQ"/>
    <x v="5"/>
    <s v="Japan"/>
    <s v="SAISON INFORMATION SYSTEMS CO.,LTD"/>
    <s v="【Systems-DDR】Blockchainスキル習得支援サービスご提案"/>
    <x v="0"/>
    <x v="1"/>
    <m/>
    <m/>
    <x v="1"/>
    <x v="0"/>
    <d v="2017-09-29T00:00:00"/>
    <s v="03/22/2017 03:58am"/>
    <x v="2"/>
    <d v="2017-09-29T00:00:00"/>
    <n v="19048"/>
    <n v="1.9047999999999999E-2"/>
    <n v="1"/>
    <s v="06/15/2017 01:32am"/>
    <s v="Stretch"/>
    <x v="4"/>
    <s v="IBM Z"/>
    <s v="Service Unit(lab service) for IBM Z"/>
    <s v="Takeo (TAKEO) Machida"/>
    <s v="ISA-999-NoSolutionSold, ZBLKPOC:HW SP: Blockchain Proof of Concept"/>
    <x v="0"/>
    <m/>
  </r>
  <r>
    <s v="PC-LL9YG9J"/>
    <x v="5"/>
    <s v="Japan"/>
    <s v="DELOITTE TOHMATS D0339"/>
    <s v="【Systems-DDR】Blockchainスキル習得支援サービスご提案"/>
    <x v="5"/>
    <x v="1"/>
    <m/>
    <m/>
    <x v="1"/>
    <x v="10"/>
    <d v="2017-09-29T00:00:00"/>
    <s v="03/21/2017 08:47pm"/>
    <x v="2"/>
    <d v="2017-12-22T00:00:00"/>
    <n v="19048"/>
    <n v="1.9047999999999999E-2"/>
    <n v="1"/>
    <s v="07/13/2017 01:32am"/>
    <s v="Stretch"/>
    <x v="4"/>
    <s v="IBM Z"/>
    <s v="Service Unit(lab service) for IBM Z"/>
    <s v="Takeo (TAKEO) Machida"/>
    <s v="BLKHSBN:HW SP: Blockchain High Sec Bus Netwk Blmix, ISA-999-NoSolutionSold, ZBLKPOC:HW SP: Blockchain Proof of Concept"/>
    <x v="0"/>
    <m/>
  </r>
  <r>
    <s v="X8-9DP2FMF"/>
    <x v="5"/>
    <s v="Japan"/>
    <s v="AXA LIFE INSURANCE CO.,LTD."/>
    <s v="【DDR-Systems HW】Blockchainスキル習得支援サービスご提案"/>
    <x v="0"/>
    <x v="1"/>
    <m/>
    <m/>
    <x v="1"/>
    <x v="6"/>
    <d v="2017-09-29T00:00:00"/>
    <s v="04/19/2017 03:25am"/>
    <x v="2"/>
    <d v="2017-09-29T00:00:00"/>
    <n v="19048"/>
    <n v="1.9047999999999999E-2"/>
    <n v="1"/>
    <s v="07/27/2017 01:32am"/>
    <s v="Stretch"/>
    <x v="4"/>
    <s v="IBM Z"/>
    <s v="Service Unit(lab service) for IBM Z"/>
    <s v="Takeo (TAKEO) Machida"/>
    <s v="BLKHSBN:HW SP: Blockchain High Sec Bus Netwk Blmix, ISA-999-NoSolutionSold"/>
    <x v="0"/>
    <m/>
  </r>
  <r>
    <s v="EC-B7I63B6"/>
    <x v="5"/>
    <s v="Japan"/>
    <s v="YAMANASHI CHUO BANK, LTD., THE                                        "/>
    <s v="山梨中央銀行BC検証"/>
    <x v="0"/>
    <x v="1"/>
    <m/>
    <m/>
    <x v="1"/>
    <x v="0"/>
    <d v="2017-07-28T00:00:00"/>
    <d v="2017-02-12T00:00:00"/>
    <x v="1"/>
    <d v="2017-07-28T00:00:00"/>
    <n v="19047"/>
    <n v="1.9046999999999998E-2"/>
    <n v="2"/>
    <d v="2017-02-16T00:00:00"/>
    <s v="Stretch"/>
    <x v="0"/>
    <s v="Cog Process Trnsfmtn"/>
    <s v="CPR: Blockchain Consulting"/>
    <s v="Hirai, Mitsuhiro"/>
    <m/>
    <x v="0"/>
    <m/>
  </r>
  <r>
    <s v="0B-EJNMLZT"/>
    <x v="0"/>
    <s v="BeNeLux"/>
    <s v="Vereniging BUMA                                                       "/>
    <s v="Cognitive &amp; Robotics Initiation Workshops"/>
    <x v="3"/>
    <x v="1"/>
    <m/>
    <m/>
    <x v="1"/>
    <x v="9"/>
    <d v="2017-09-28T00:00:00"/>
    <d v="2017-01-30T00:00:00"/>
    <x v="0"/>
    <d v="2017-09-28T00:00:00"/>
    <n v="19000"/>
    <n v="1.9E-2"/>
    <n v="3"/>
    <d v="2017-05-10T00:00:00"/>
    <s v="At Risk"/>
    <x v="0"/>
    <s v="Cog Process Trnsfmtn"/>
    <s v="CPR: Blockchain Consulting"/>
    <s v="Kouwen, Peter"/>
    <s v="BLUEMIXX"/>
    <x v="0"/>
    <m/>
  </r>
  <r>
    <s v="EZ-NHYDH0I"/>
    <x v="3"/>
    <s v="Brazil"/>
    <s v="BANCO BRADESCO S/A"/>
    <s v="Blockchain Débito Recorrente Garagem"/>
    <x v="0"/>
    <x v="1"/>
    <m/>
    <m/>
    <x v="1"/>
    <x v="0"/>
    <d v="2017-09-29T00:00:00"/>
    <s v="06/12/2017 03:51pm"/>
    <x v="1"/>
    <d v="2017-09-29T00:00:00"/>
    <n v="18227"/>
    <n v="1.8227E-2"/>
    <n v="1"/>
    <s v="07/22/2017 11:42am"/>
    <s v="NIR"/>
    <x v="3"/>
    <s v="Cloud Developer Service"/>
    <s v="IBM Bluemix Garage - MVP"/>
    <s v="Felipe (Felipe) Rossi Machado"/>
    <m/>
    <x v="0"/>
    <m/>
  </r>
  <r>
    <s v="Q4-VCIOZTX"/>
    <x v="3"/>
    <s v="Brazil"/>
    <s v="BANCO BRADESCO S/A"/>
    <s v="Blockchain BTB Multibandeiras Garagem"/>
    <x v="0"/>
    <x v="1"/>
    <m/>
    <m/>
    <x v="1"/>
    <x v="0"/>
    <d v="2017-09-29T00:00:00"/>
    <s v="06/12/2017 03:45pm"/>
    <x v="1"/>
    <d v="2017-09-29T00:00:00"/>
    <n v="18227"/>
    <n v="1.8227E-2"/>
    <n v="1"/>
    <s v="07/22/2017 11:42am"/>
    <s v="NIR"/>
    <x v="3"/>
    <s v="Cloud Developer Service"/>
    <s v="IBM Bluemix Garage - MVP"/>
    <s v="Felipe (Felipe) Rossi Machado"/>
    <m/>
    <x v="0"/>
    <m/>
  </r>
  <r>
    <s v="YK-8XFR39O"/>
    <x v="2"/>
    <s v="ISA"/>
    <s v="MAHINDRA &amp; MAHINDRA FINANCIAL SERVICES LIMITED"/>
    <s v="Commercial Implementation of Block Chain for Invoice Discounting"/>
    <x v="4"/>
    <x v="0"/>
    <s v="India"/>
    <s v="Proposal in deal board, stuck due to IP issues, may not sign in Apr"/>
    <x v="1"/>
    <x v="2"/>
    <d v="2017-08-11T00:00:00"/>
    <s v="01/18/2017 04:41am"/>
    <x v="5"/>
    <d v="2017-08-11T00:00:00"/>
    <n v="17778"/>
    <n v="1.7777999999999999E-2"/>
    <n v="36"/>
    <s v="07/17/2017 12:31am"/>
    <s v="At Risk"/>
    <x v="3"/>
    <s v="Cloud Unit Services"/>
    <s v="6950-99D SoftLayer on Cloud BU paper (SL for IBM channels)"/>
    <s v="BHAVESH K. (BHAVESH) JATANIA"/>
    <s v="ISA-BankInsFS09SEC-Security, ISA-CPGDS03SCO-SupplyChainOpt, ZBLKLOCL:HW SP: zSystems Blockchain Local/On Prem."/>
    <x v="0"/>
    <m/>
  </r>
  <r>
    <s v="TP-XVF65PV"/>
    <x v="1"/>
    <s v="US Federal"/>
    <s v="NORTHROP GRUMMAN"/>
    <s v="Northrop- Blockchain for JOMIS/ Brian McElyea"/>
    <x v="1"/>
    <x v="1"/>
    <m/>
    <m/>
    <x v="0"/>
    <x v="1"/>
    <d v="2017-11-17T00:00:00"/>
    <s v="05/16/2017 03:29pm"/>
    <x v="2"/>
    <d v="2017-11-17T00:00:00"/>
    <n v="17100"/>
    <n v="1.7100000000000001E-2"/>
    <n v="12"/>
    <s v="08/03/2017 01:32am"/>
    <s v="Stretch"/>
    <x v="8"/>
    <s v="Watson Platform"/>
    <s v="Watson: Developer Cloud"/>
    <s v="BETHY A. (Bethy) HAGAN"/>
    <s v="DEVOPS:DevOps"/>
    <x v="0"/>
    <m/>
  </r>
  <r>
    <s v="34-9VOCXHT"/>
    <x v="2"/>
    <s v="ISA"/>
    <s v="COMMERCIAL BANK OF CEYLON PLC"/>
    <s v="IBM Blockchain on Bluemix"/>
    <x v="4"/>
    <x v="1"/>
    <m/>
    <m/>
    <x v="0"/>
    <x v="0"/>
    <d v="2017-12-29T00:00:00"/>
    <s v="04/20/2017 05:59am"/>
    <x v="2"/>
    <d v="2017-12-29T00:00:00"/>
    <n v="17000"/>
    <n v="1.6999999999999998E-2"/>
    <n v="12"/>
    <s v="08/03/2017 04:15am"/>
    <s v="Stretch"/>
    <x v="3"/>
    <s v="Cloud Developer Service"/>
    <s v="Bluemix Public Subscription"/>
    <s v="Poroj (Poroj) Bhuyan"/>
    <s v="BLUEMIXX:GBS Bluemix Custom Application Services"/>
    <x v="0"/>
    <m/>
  </r>
  <r>
    <s v="SP-3MLSXZZ"/>
    <x v="3"/>
    <s v="Brazil"/>
    <s v="ITAU UNIBANCO S.A."/>
    <s v="PoC del Blockchain"/>
    <x v="0"/>
    <x v="1"/>
    <m/>
    <m/>
    <x v="1"/>
    <x v="0"/>
    <d v="2017-07-31T00:00:00"/>
    <s v="12/13/2016 03:01pm"/>
    <x v="1"/>
    <d v="2017-07-31T00:00:00"/>
    <n v="16767"/>
    <n v="1.6767000000000001E-2"/>
    <n v="1"/>
    <s v="07/22/2017 11:48am"/>
    <s v="NIR"/>
    <x v="3"/>
    <s v="Cloud Developer Service"/>
    <s v="Bluemix Public Subscription"/>
    <s v="Gonzalo Alberto (GONZALO ALBERTO) Boix Dellepiane"/>
    <s v="ZBLKPOC:HW SP: Blockchain Proof of Concept"/>
    <x v="0"/>
    <m/>
  </r>
  <r>
    <s v="B8-0RPGS45"/>
    <x v="1"/>
    <s v="Canada"/>
    <s v="Finaeos"/>
    <s v="Finaeos - Blockchain"/>
    <x v="5"/>
    <x v="1"/>
    <m/>
    <m/>
    <x v="1"/>
    <x v="10"/>
    <d v="2017-08-25T00:00:00"/>
    <s v="04/27/2017 08:37pm"/>
    <x v="2"/>
    <d v="2017-08-25T00:00:00"/>
    <n v="16667"/>
    <n v="1.6666999999999998E-2"/>
    <n v="12"/>
    <s v="05/18/2017 01:32am"/>
    <s v="NIR"/>
    <x v="0"/>
    <s v="Cloud Application Innovation"/>
    <s v="CAI Big Data Srvs Blockchain on Big Data"/>
    <s v="Charles W. (Charles) Maloney"/>
    <s v="CLOUD1:All Cloud Sales other than to Cloud SPs"/>
    <x v="0"/>
    <m/>
  </r>
  <r>
    <s v="0K-0PF4I1Y"/>
    <x v="1"/>
    <s v="Canada"/>
    <s v="AIR CANADA"/>
    <s v="introducing Blockchain AC maintenance"/>
    <x v="2"/>
    <x v="1"/>
    <m/>
    <m/>
    <x v="0"/>
    <x v="7"/>
    <d v="2017-11-30T00:00:00"/>
    <s v="04/11/2017 10:10pm"/>
    <x v="1"/>
    <d v="2017-11-30T00:00:00"/>
    <n v="16667"/>
    <n v="1.6666999999999998E-2"/>
    <n v="12"/>
    <s v="04/13/2017 11:55am"/>
    <s v="NIR"/>
    <x v="0"/>
    <s v="Cognitive Process Transformation"/>
    <s v="CPR: Blockchain Consulting"/>
    <s v="Rafek (RAFEK) Nicolas"/>
    <m/>
    <x v="0"/>
    <m/>
  </r>
  <r>
    <s v="QH-65VKO6G"/>
    <x v="1"/>
    <s v="Canada"/>
    <s v="AIR CANADA"/>
    <s v="Blockchain for Boing and Air Canada maintenance"/>
    <x v="2"/>
    <x v="1"/>
    <m/>
    <m/>
    <x v="0"/>
    <x v="7"/>
    <d v="2017-12-22T00:00:00"/>
    <s v="04/12/2017 04:59pm"/>
    <x v="1"/>
    <d v="2017-12-22T00:00:00"/>
    <n v="16667"/>
    <n v="1.6666999999999998E-2"/>
    <n v="12"/>
    <s v="04/13/2017 01:32am"/>
    <s v="Stretch"/>
    <x v="0"/>
    <s v="Cognitive Process Transformation"/>
    <s v="CPR: Blockchain Consulting"/>
    <s v="Rafek (RAFEK) Nicolas"/>
    <s v="ZBLKPOC:HW SP: Blockchain Proof of Concept"/>
    <x v="0"/>
    <m/>
  </r>
  <r>
    <s v="82-O6DHQ9K"/>
    <x v="0"/>
    <s v="Nordic"/>
    <s v="OP-POHJOLA OSK"/>
    <s v="OP BlueMix Garage/Blockchain"/>
    <x v="2"/>
    <x v="1"/>
    <m/>
    <m/>
    <x v="1"/>
    <x v="3"/>
    <d v="2017-08-15T00:00:00"/>
    <s v="02/22/2017 08:34am"/>
    <x v="0"/>
    <d v="2017-08-15T00:00:00"/>
    <n v="16000"/>
    <n v="1.6E-2"/>
    <n v="12"/>
    <s v="07/06/2017 01:32am"/>
    <s v="Key stretch"/>
    <x v="3"/>
    <s v="Cloud Developer Service"/>
    <s v="IBM Bluemix Garage - Other"/>
    <s v="Ilari (OSMO ILARI) Rönnberg"/>
    <s v="NONE:No code/solution involved"/>
    <x v="0"/>
    <m/>
  </r>
  <r>
    <s v="SF-J0O9IHG"/>
    <x v="3"/>
    <s v="Brazil"/>
    <s v="CAMARA INTERBANCARIA DE PAGAMENTOS - CIP"/>
    <s v="CIP - Expansao Blockchain - Garage"/>
    <x v="0"/>
    <x v="1"/>
    <m/>
    <m/>
    <x v="3"/>
    <x v="0"/>
    <d v="2017-03-31T00:00:00"/>
    <s v="02/27/2017 04:35pm"/>
    <x v="6"/>
    <d v="2017-03-31T00:00:00"/>
    <n v="15938"/>
    <n v="1.5938000000000001E-2"/>
    <n v="1"/>
    <s v="04/11/2017 01:26pm"/>
    <s v="Won"/>
    <x v="3"/>
    <s v="Lab Services"/>
    <s v="Software Services - Bluemix Garage"/>
    <s v="Tiago De Moraes Guedes (TIAGO DE) Ruiz"/>
    <s v="BLKHSBN:HW SP: Blockchain High Sec Bus Netwk Blmix"/>
    <x v="0"/>
    <m/>
  </r>
  <r>
    <s v="9P-0UHK8NW"/>
    <x v="0"/>
    <s v="UKI"/>
    <s v="H.M LAND REGISTRY"/>
    <s v="blockchain hackathon"/>
    <x v="6"/>
    <x v="1"/>
    <m/>
    <m/>
    <x v="0"/>
    <x v="12"/>
    <d v="2017-10-31T00:00:00"/>
    <s v="08/02/2017 08:49am"/>
    <x v="1"/>
    <d v="2017-10-31T00:00:00"/>
    <n v="15500"/>
    <n v="1.55E-2"/>
    <n v="1"/>
    <s v="08/03/2017 01:33am"/>
    <s v="Stretch"/>
    <x v="0"/>
    <s v="Cognitive Process Transformation"/>
    <s v="CPR: Blockchain Consulting"/>
    <s v="Karolin Isabel (KAROLIN) Nakonz"/>
    <m/>
    <x v="0"/>
    <m/>
  </r>
  <r>
    <s v="C7-MKI33BS"/>
    <x v="0"/>
    <s v="UKI"/>
    <s v="SANTANDER UK PLC"/>
    <s v="Blockchain Services for Santander"/>
    <x v="0"/>
    <x v="1"/>
    <m/>
    <m/>
    <x v="1"/>
    <x v="0"/>
    <d v="2017-09-30T00:00:00"/>
    <s v="07/03/2017 06:20am"/>
    <x v="1"/>
    <d v="2017-09-30T00:00:00"/>
    <n v="15500"/>
    <n v="1.55E-2"/>
    <n v="12"/>
    <s v="07/06/2017 01:32am"/>
    <s v="NIR"/>
    <x v="0"/>
    <s v="Cognitive Process Transformation"/>
    <s v="CPR: Blockchain Consulting"/>
    <s v="Peter (PETER) Cools"/>
    <m/>
    <x v="0"/>
    <m/>
  </r>
  <r>
    <s v="IK-V113NQ7"/>
    <x v="0"/>
    <s v="UKI"/>
    <s v="EQUICHAIN LIMITED LONDON"/>
    <s v="Blockchain - EquiChain have 3 or piece of work which, as a young company they are unable to scale to achieve - looking to IBM for help"/>
    <x v="0"/>
    <x v="1"/>
    <m/>
    <m/>
    <x v="1"/>
    <x v="0"/>
    <d v="2017-08-31T00:00:00"/>
    <s v="05/09/2017 03:13am"/>
    <x v="2"/>
    <d v="2017-08-31T00:00:00"/>
    <n v="15500"/>
    <n v="1.55E-2"/>
    <n v="12"/>
    <s v="05/25/2017 01:32am"/>
    <s v="Stretch"/>
    <x v="2"/>
    <s v="Infrastructure Services"/>
    <s v="6950-16G GTS MHAS Split for Commerce Managed Hosted"/>
    <s v="Derk (DERK) Susyn"/>
    <s v="ISA-999-NoSolutionSold"/>
    <x v="0"/>
    <m/>
  </r>
  <r>
    <s v="Q5-3YU75BI"/>
    <x v="0"/>
    <s v="UKI"/>
    <s v="ALLIANZ INSURANCE PLC"/>
    <s v="Blockchain"/>
    <x v="0"/>
    <x v="1"/>
    <m/>
    <m/>
    <x v="0"/>
    <x v="6"/>
    <d v="2017-12-28T00:00:00"/>
    <s v="01/06/2017 04:02am"/>
    <x v="2"/>
    <d v="2017-12-28T00:00:00"/>
    <n v="15500"/>
    <n v="1.55E-2"/>
    <n v="12"/>
    <s v="07/06/2017 01:32am"/>
    <s v="Stretch"/>
    <x v="2"/>
    <s v="Infrastructure Services"/>
    <s v="6950-16G GTS MHAS Split for Commerce Managed Hosted"/>
    <s v="A. (Adrian) Hill"/>
    <s v="BGMOBILE:Mobile Services GTS only, ZBLKPOC:HW SP: Blockchain Proof of Concept"/>
    <x v="0"/>
    <m/>
  </r>
  <r>
    <s v="J1-975O3QC"/>
    <x v="3"/>
    <s v="Brazil"/>
    <s v="BANCO BNP PARIBAS BRASIL S/A."/>
    <s v="Blockchain"/>
    <x v="0"/>
    <x v="1"/>
    <m/>
    <m/>
    <x v="0"/>
    <x v="0"/>
    <d v="2017-11-30T00:00:00"/>
    <s v="05/16/2017 12:53pm"/>
    <x v="2"/>
    <d v="2017-11-30T00:00:00"/>
    <n v="15188"/>
    <n v="1.5188E-2"/>
    <n v="12"/>
    <s v="07/27/2017 01:32am"/>
    <s v="Stretch"/>
    <x v="0"/>
    <s v="Cognitive Process Transformation"/>
    <s v="CPR: Blockchain Consulting"/>
    <s v="LUIZ FERNANDO (LUIZ FERNANDO) JERONYMO"/>
    <s v="ISA-BankFS08-Blockchain"/>
    <x v="0"/>
    <m/>
  </r>
  <r>
    <s v="2E-I1RZW7W"/>
    <x v="3"/>
    <s v="Brazil"/>
    <s v="Central de Registro de Direitos Creditórios"/>
    <s v="Blockchain - Garagem IBM"/>
    <x v="0"/>
    <x v="1"/>
    <m/>
    <m/>
    <x v="1"/>
    <x v="0"/>
    <d v="2017-07-28T00:00:00"/>
    <s v="02/16/2017 09:56am"/>
    <x v="1"/>
    <d v="2017-07-28T00:00:00"/>
    <n v="15187"/>
    <n v="1.5186999999999999E-2"/>
    <n v="1"/>
    <s v="07/22/2017 11:44am"/>
    <s v="NIR"/>
    <x v="3"/>
    <s v="Cloud Developer Service"/>
    <s v="IBM Bluemix Garage - MVP"/>
    <s v="EDUARDO (EDUARDO) KANAGUSKU"/>
    <m/>
    <x v="0"/>
    <m/>
  </r>
  <r>
    <s v="E4-61RBT55"/>
    <x v="0"/>
    <s v="DACH"/>
    <s v="Commerzbank AG"/>
    <s v="Bluemix for Commerzbank Blockchain Lab"/>
    <x v="0"/>
    <x v="1"/>
    <m/>
    <m/>
    <x v="2"/>
    <x v="0"/>
    <d v="2017-06-29T00:00:00"/>
    <s v="02/16/2017 08:54am"/>
    <x v="6"/>
    <d v="2017-06-29T00:00:00"/>
    <n v="15000"/>
    <n v="1.4999999999999999E-2"/>
    <n v="12"/>
    <s v="07/06/2017 01:32am"/>
    <s v="NIR"/>
    <x v="3"/>
    <s v="Lab Services"/>
    <s v="Software Services - Bluemix Garage"/>
    <s v="DATA WITHHELD"/>
    <s v="CLOUD1:All Cloud Sales other than to Cloud SPs"/>
    <x v="0"/>
    <m/>
  </r>
  <r>
    <s v="CW-WEY5SQV"/>
    <x v="1"/>
    <s v="US Public"/>
    <s v="INOVALON, INC"/>
    <s v="Blockchain- Hyperledger"/>
    <x v="6"/>
    <x v="1"/>
    <m/>
    <m/>
    <x v="0"/>
    <x v="11"/>
    <d v="2017-10-19T00:00:00"/>
    <s v="05/31/2017 06:25pm"/>
    <x v="2"/>
    <d v="2017-10-19T00:00:00"/>
    <n v="15000"/>
    <n v="1.4999999999999999E-2"/>
    <n v="12"/>
    <s v="07/13/2017 01:31am"/>
    <s v="NIR"/>
    <x v="3"/>
    <s v="Cloud Unit Services"/>
    <s v="6950-99D SoftLayer on Cloud BU paper (SL for IBM channels)"/>
    <s v="TRACY A. (Tracy) ROY"/>
    <s v="IGSPU:Procurement Support - Unknown at this Time, CLOUD1:All Cloud Sales other than to Cloud SPs"/>
    <x v="0"/>
    <m/>
  </r>
  <r>
    <s v="YS-D2GC4F7"/>
    <x v="0"/>
    <s v="DACH"/>
    <s v="GS 1 Germany GmbH"/>
    <s v="Blockchain for GS1 - supply chains"/>
    <x v="0"/>
    <x v="1"/>
    <m/>
    <m/>
    <x v="1"/>
    <x v="0"/>
    <d v="2017-08-16T00:00:00"/>
    <s v="05/18/2017 08:06am"/>
    <x v="1"/>
    <d v="2017-08-16T00:00:00"/>
    <n v="15000"/>
    <n v="1.4999999999999999E-2"/>
    <n v="12"/>
    <s v="05/25/2017 01:32am"/>
    <s v="NIR"/>
    <x v="3"/>
    <s v="Cloud Developer Service"/>
    <s v="IBM Bluemix Garage - MVP"/>
    <s v="DATA WITHHELD"/>
    <s v="ISA-BankFMFS03-BackOfficeOps"/>
    <x v="0"/>
    <m/>
  </r>
  <r>
    <s v="4E-LLI4X64"/>
    <x v="0"/>
    <s v="DACH"/>
    <s v="Datev eG"/>
    <s v="Blockchain use case - joint first project"/>
    <x v="6"/>
    <x v="1"/>
    <m/>
    <m/>
    <x v="0"/>
    <x v="12"/>
    <d v="2017-11-24T00:00:00"/>
    <s v="02/13/2017 01:18pm"/>
    <x v="1"/>
    <d v="2017-11-24T00:00:00"/>
    <n v="15000"/>
    <n v="1.4999999999999999E-2"/>
    <n v="3"/>
    <s v="02/16/2017 01:32am"/>
    <s v="NIR"/>
    <x v="3"/>
    <s v="Lab Services"/>
    <s v="Software Services - Bluemix Garage"/>
    <s v="DATA WITHHELD"/>
    <s v="ISA-BankFMFS03-BackOfficeOps"/>
    <x v="0"/>
    <m/>
  </r>
  <r>
    <s v="XS-P5491GO"/>
    <x v="0"/>
    <s v="DACH"/>
    <s v="Herausgebergemeinschaft Wertpapier-Mitteilungen Keppler, Lehmann GmbH &amp; Co. KG"/>
    <s v="Blockchain für die WM Gruppe"/>
    <x v="3"/>
    <x v="1"/>
    <m/>
    <m/>
    <x v="0"/>
    <x v="9"/>
    <d v="2017-11-24T00:00:00"/>
    <s v="01/23/2017 12:02pm"/>
    <x v="1"/>
    <d v="2017-11-24T00:00:00"/>
    <n v="15000"/>
    <n v="1.4999999999999999E-2"/>
    <n v="12"/>
    <s v="01/26/2017 01:32am"/>
    <s v="NIR"/>
    <x v="3"/>
    <s v="Lab Services"/>
    <s v="Software Services - Bluemix Garage"/>
    <s v="DATA WITHHELD"/>
    <s v="ISA-BankFMFS03-BackOfficeOps"/>
    <x v="0"/>
    <m/>
  </r>
  <r>
    <s v="56-0CFGOFA"/>
    <x v="0"/>
    <s v="DACH"/>
    <s v="Bayer Business Services GmbH"/>
    <s v="CeBIT17 - Lead no. E236-80D5 - Blockchain for intercompany ledger"/>
    <x v="6"/>
    <x v="1"/>
    <m/>
    <m/>
    <x v="1"/>
    <x v="11"/>
    <d v="2017-07-25T00:00:00"/>
    <s v="04/26/2017 10:09am"/>
    <x v="2"/>
    <d v="2017-07-25T00:00:00"/>
    <n v="15000"/>
    <n v="1.4999999999999999E-2"/>
    <n v="3"/>
    <s v="06/29/2017 01:32am"/>
    <s v="NIR"/>
    <x v="3"/>
    <s v="Lab Services"/>
    <s v="Software Services - Bluemix Garage"/>
    <s v="DATA WITHHELD"/>
    <s v="ISA-BankFMFS03-BackOfficeOps"/>
    <x v="0"/>
    <m/>
  </r>
  <r>
    <s v="PE-2B87NZM"/>
    <x v="0"/>
    <s v="DACH"/>
    <s v="ERSTE GROUP BANK AG"/>
    <s v="Blockchain - Financial Ledger for Erste Group"/>
    <x v="0"/>
    <x v="1"/>
    <m/>
    <m/>
    <x v="0"/>
    <x v="0"/>
    <d v="2017-11-30T00:00:00"/>
    <s v="10/17/2016 08:29am"/>
    <x v="2"/>
    <d v="2017-11-30T00:00:00"/>
    <n v="15000"/>
    <n v="1.4999999999999999E-2"/>
    <n v="3"/>
    <s v="06/29/2017 01:32am"/>
    <s v="Stretch"/>
    <x v="3"/>
    <s v="Lab Services"/>
    <s v="Software Services - Bluemix Garage"/>
    <s v="DATA WITHHELD"/>
    <s v="ISA-BankFMFS03-BackOfficeOps"/>
    <x v="0"/>
    <m/>
  </r>
  <r>
    <s v="Q2-8TDDFB0"/>
    <x v="0"/>
    <s v="DACH"/>
    <s v="UniCredit Bank AG                                                     "/>
    <s v="Trade Finance design thinking ws"/>
    <x v="0"/>
    <x v="1"/>
    <m/>
    <m/>
    <x v="1"/>
    <x v="0"/>
    <d v="2017-09-28T00:00:00"/>
    <d v="2017-06-30T00:00:00"/>
    <x v="1"/>
    <d v="2017-09-28T00:00:00"/>
    <n v="15000"/>
    <n v="1.4999999999999999E-2"/>
    <n v="12"/>
    <d v="2017-07-11T00:00:00"/>
    <s v="NIR"/>
    <x v="0"/>
    <s v="Cog Process Trnsfmtn"/>
    <s v="CPR: Blockchain Consulting"/>
    <s v="Medri, Isabella"/>
    <s v="BLKHSBN"/>
    <x v="0"/>
    <m/>
  </r>
  <r>
    <s v="IO-TF8CIAU"/>
    <x v="1"/>
    <s v="US Federal"/>
    <s v="TET - US Treasury - Federal Deposit Insurance Corp (FDIC) 9174"/>
    <s v="FDIC - Blockchain - Mainframe"/>
    <x v="6"/>
    <x v="1"/>
    <m/>
    <m/>
    <x v="1"/>
    <x v="12"/>
    <d v="2017-09-11T00:00:00"/>
    <s v="04/14/2017 01:18pm"/>
    <x v="2"/>
    <d v="2017-09-11T00:00:00"/>
    <n v="15000"/>
    <n v="1.4999999999999999E-2"/>
    <n v="12"/>
    <s v="04/20/2017 01:32am"/>
    <s v="Stretch"/>
    <x v="0"/>
    <s v="Cloud Application Innovation"/>
    <s v="CAI Big Data Srvs Blockchain on Big Data"/>
    <s v="Jacqueline (Jacqueline) Vermeland"/>
    <s v="ZBLKLOCL:HW SP: zSystems Blockchain Local/On Prem."/>
    <x v="0"/>
    <m/>
  </r>
  <r>
    <s v="OR-RDMSRDK"/>
    <x v="1"/>
    <s v="US Public"/>
    <s v="KAISER PERMANENTE"/>
    <s v="Blockchain for Healthcare"/>
    <x v="6"/>
    <x v="1"/>
    <m/>
    <m/>
    <x v="0"/>
    <x v="11"/>
    <d v="2017-12-29T00:00:00"/>
    <s v="07/15/2016 11:54am"/>
    <x v="4"/>
    <d v="2017-12-29T00:00:00"/>
    <n v="15000"/>
    <n v="1.4999999999999999E-2"/>
    <n v="12"/>
    <s v="06/27/2017 07:26pm"/>
    <s v="NIR"/>
    <x v="0"/>
    <s v="Cognitive Process Transformation"/>
    <s v="CBDS: Analytics - GBS Software Support/Enhancements"/>
    <s v="Joseph P. (Joseph) Huchel"/>
    <s v="ASASERVC:Cloud Business Solution (CBS), BLUEMIXX:GBS Bluemix Custom Application Services, ISA-BankFMFS03-BackOfficeOps, ISA-BankFMFS03AGIL-E2EDigit"/>
    <x v="0"/>
    <m/>
  </r>
  <r>
    <s v="8K-MR6BUKB"/>
    <x v="0"/>
    <s v="DACH"/>
    <s v="Seedmatch GmbH"/>
    <s v="Blockchain"/>
    <x v="2"/>
    <x v="1"/>
    <m/>
    <m/>
    <x v="1"/>
    <x v="3"/>
    <d v="2017-09-17T00:00:00"/>
    <s v="06/19/2017 04:00am"/>
    <x v="4"/>
    <d v="2017-09-17T00:00:00"/>
    <n v="15000"/>
    <n v="1.4999999999999999E-2"/>
    <n v="12"/>
    <s v="06/22/2017 01:32am"/>
    <s v="Stretch"/>
    <x v="0"/>
    <s v="Cognitive Process Transformation"/>
    <s v="CPR: Blockchain Consulting"/>
    <s v="DATA WITHHELD"/>
    <s v="ISA-BankFS08-Blockchain"/>
    <x v="0"/>
    <m/>
  </r>
  <r>
    <s v="75-UXJRW7I"/>
    <x v="0"/>
    <s v="Italy"/>
    <s v="ASSICURAZIONI GENERALI SPA"/>
    <s v="Blockchain feasibility and uses case prestudy"/>
    <x v="0"/>
    <x v="1"/>
    <m/>
    <m/>
    <x v="1"/>
    <x v="6"/>
    <d v="2017-09-29T00:00:00"/>
    <s v="05/11/2017 04:50am"/>
    <x v="2"/>
    <d v="2017-09-29T00:00:00"/>
    <n v="15000"/>
    <n v="1.4999999999999999E-2"/>
    <n v="3"/>
    <s v="05/22/2017 05:58am"/>
    <s v="Stretch"/>
    <x v="0"/>
    <s v="Cognitive Process Transformation"/>
    <s v="CPR: Blockchain Consulting"/>
    <s v="Mauro (MAURO) Vadrucci"/>
    <s v="ISA-InsFS24DIGI-E2EDigitizatn"/>
    <x v="0"/>
    <m/>
  </r>
  <r>
    <s v="5M-NZLFQD9"/>
    <x v="0"/>
    <s v="DACH"/>
    <s v="Atos Information Technology GmbH"/>
    <s v="zSystems: Blockchain"/>
    <x v="5"/>
    <x v="1"/>
    <m/>
    <m/>
    <x v="1"/>
    <x v="10"/>
    <d v="2017-09-29T00:00:00"/>
    <s v="08/12/2016 06:46am"/>
    <x v="0"/>
    <d v="2017-09-29T00:00:00"/>
    <n v="14000"/>
    <n v="1.3999999999999999E-2"/>
    <n v="12"/>
    <s v="03/08/2017 04:59am"/>
    <s v="Solid"/>
    <x v="3"/>
    <s v="Lab Services"/>
    <s v="Software Services - Bluemix Garage"/>
    <s v="DATA WITHHELD"/>
    <s v="ZBLKLOCL:HW SP: zSystems Blockchain Local/On Prem."/>
    <x v="0"/>
    <m/>
  </r>
  <r>
    <s v="NC-HHXS2TG"/>
    <x v="0"/>
    <s v="UKI"/>
    <s v="BESA PUBLICATIONS LTD."/>
    <s v="Bluemix garage for Blockchain engagement for 3 days."/>
    <x v="3"/>
    <x v="1"/>
    <m/>
    <m/>
    <x v="2"/>
    <x v="9"/>
    <d v="2017-06-18T00:00:00"/>
    <s v="03/20/2017 01:19pm"/>
    <x v="6"/>
    <d v="2017-06-18T00:00:00"/>
    <n v="13950"/>
    <n v="1.3949999999999999E-2"/>
    <n v="1"/>
    <s v="04/20/2017 01:31am"/>
    <s v="Won"/>
    <x v="3"/>
    <s v="Cloud Developer Service"/>
    <s v="IBM Bluemix Garage - Design Thinking"/>
    <s v="Loretis (LORETIS) Alisauskas"/>
    <s v="CLOUD1:All Cloud Sales other than to Cloud SPs"/>
    <x v="0"/>
    <m/>
  </r>
  <r>
    <s v="5N-YPMP4F2"/>
    <x v="1"/>
    <s v="Canada"/>
    <s v="SHOPPERS DRUG MART INC"/>
    <s v="Loblaw:  Blockchain on Bluemix... figuring it out."/>
    <x v="2"/>
    <x v="1"/>
    <m/>
    <m/>
    <x v="0"/>
    <x v="3"/>
    <d v="2017-12-22T00:00:00"/>
    <s v="03/29/2017 04:35pm"/>
    <x v="1"/>
    <d v="2017-12-22T00:00:00"/>
    <n v="13333"/>
    <n v="1.3332999999999999E-2"/>
    <n v="12"/>
    <s v="03/30/2017 01:32am"/>
    <s v="Stretch"/>
    <x v="3"/>
    <s v="Cloud Developer Service"/>
    <m/>
    <s v="Peter (Peter) Tomes"/>
    <s v="ZBLKPOC:HW SP: Blockchain Proof of Concept"/>
    <x v="0"/>
    <m/>
  </r>
  <r>
    <s v="YO-GCHQGYQ"/>
    <x v="1"/>
    <s v="Canada"/>
    <s v="POWERSTREAM INC"/>
    <s v="Blockchain for Utilities"/>
    <x v="3"/>
    <x v="1"/>
    <m/>
    <m/>
    <x v="1"/>
    <x v="8"/>
    <d v="2017-07-28T00:00:00"/>
    <s v="03/21/2017 02:23pm"/>
    <x v="7"/>
    <d v="2017-08-31T00:00:00"/>
    <n v="13333"/>
    <n v="1.3332999999999999E-2"/>
    <n v="1"/>
    <s v="08/03/2017 01:32am"/>
    <s v="Won"/>
    <x v="0"/>
    <s v="Cognitive Process Transformation"/>
    <s v="CPR: Blockchain Consulting"/>
    <s v="Sonya (Sonya) Favretto"/>
    <s v="ISA-E&amp;UCS16-OpsInnovation"/>
    <x v="0"/>
    <m/>
  </r>
  <r>
    <s v="6D-B6TNDVR"/>
    <x v="1"/>
    <s v="Canada"/>
    <s v="INTERAC ASSOCIATION"/>
    <s v="Design Thinking for Utilities BlockChain"/>
    <x v="0"/>
    <x v="1"/>
    <m/>
    <m/>
    <x v="1"/>
    <x v="0"/>
    <d v="2017-07-24T00:00:00"/>
    <s v="06/27/2017 03:53pm"/>
    <x v="0"/>
    <d v="2017-08-14T00:00:00"/>
    <n v="13333"/>
    <n v="1.3332999999999999E-2"/>
    <n v="12"/>
    <s v="07/27/2017 12:03pm"/>
    <s v="NIR"/>
    <x v="0"/>
    <s v="iX Growth Platform"/>
    <s v="DSI - iX: Cust Engage &amp; Dsgn: Experience Strategy &amp; Design"/>
    <s v="Lisa (LISA) Imbleau"/>
    <s v="EMBMOBLE:GBS Embedded Mobile, ISA-BankFS08-Blockchain"/>
    <x v="0"/>
    <m/>
  </r>
  <r>
    <s v="1JF-2P4TR7L"/>
    <x v="3"/>
    <s v="Brazil"/>
    <s v="CRED SYSTEM ADMINISTRADORA DE CARTÕES DE CRÉDITO LTDA."/>
    <s v="CERTSYS – BLOCKCHAIN on BLUEMIX"/>
    <x v="0"/>
    <x v="1"/>
    <m/>
    <m/>
    <x v="1"/>
    <x v="0"/>
    <d v="2017-09-30T00:00:00"/>
    <s v="10/31/2016  7:12:13 AM"/>
    <x v="2"/>
    <d v="2017-09-30T00:00:00"/>
    <n v="12888"/>
    <n v="1.2888E-2"/>
    <n v="1"/>
    <s v="3/3/2017  1:24:04 PM"/>
    <s v="NIR"/>
    <x v="3"/>
    <s v="Cloud Developer Service"/>
    <s v="Do Not Use - GPP BRNT"/>
    <s v="CertSys Tecnologia da Informação LTDA"/>
    <s v="ISA999"/>
    <x v="0"/>
    <m/>
  </r>
  <r>
    <s v="1JF-2PYZKNS"/>
    <x v="3"/>
    <s v="Brazil"/>
    <s v="SENAC - SERVICO NACIONAL DE APRENDIZAGEM COMERCIAL."/>
    <s v="CERTSYS – BLOCKCHAIN on BLUEMIX"/>
    <x v="6"/>
    <x v="1"/>
    <m/>
    <m/>
    <x v="1"/>
    <x v="12"/>
    <d v="2017-09-30T00:00:00"/>
    <s v="1/27/2017  6:15:44 AM"/>
    <x v="2"/>
    <d v="2017-09-30T00:00:00"/>
    <n v="12510"/>
    <n v="1.251E-2"/>
    <n v="12"/>
    <s v="2/20/2017  6:12:25 PM"/>
    <s v="NIR"/>
    <x v="3"/>
    <s v="Cloud Developer Service"/>
    <s v="Do Not Use - GPP BRNT"/>
    <s v="CertSys Tecnologia da Informação LTDA"/>
    <s v="ISA999"/>
    <x v="0"/>
    <m/>
  </r>
  <r>
    <s v="15-W3IKAGF"/>
    <x v="0"/>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5"/>
    <x v="1"/>
    <m/>
    <m/>
    <x v="1"/>
    <x v="10"/>
    <d v="2017-09-21T00:00:00"/>
    <s v="03/21/2017 07:07am"/>
    <x v="2"/>
    <d v="2017-09-21T00:00:00"/>
    <n v="12500"/>
    <n v="1.2499999999999999E-2"/>
    <n v="12"/>
    <s v="06/15/2017 01:32am"/>
    <s v="NIR"/>
    <x v="3"/>
    <s v="Lab Services"/>
    <s v="Software Services - Bluemix Garage"/>
    <s v="DATA WITHHELD"/>
    <s v="ISA-999-NoSolutionSold"/>
    <x v="0"/>
    <m/>
  </r>
  <r>
    <s v="0S-BPS1N7D"/>
    <x v="3"/>
    <s v="Brazil"/>
    <s v="COOPERATIVA DOS CAFEICULTORES DA REGIÃO DE LAJINHA LTDA."/>
    <s v="Projeto Blockchain"/>
    <x v="2"/>
    <x v="1"/>
    <m/>
    <m/>
    <x v="1"/>
    <x v="3"/>
    <d v="2017-09-18T00:00:00"/>
    <s v="06/20/2017 02:55pm"/>
    <x v="1"/>
    <d v="2017-09-18T00:00:00"/>
    <n v="12151"/>
    <n v="1.2150999999999999E-2"/>
    <n v="12"/>
    <s v="07/22/2017 11:44am"/>
    <s v="NIR"/>
    <x v="5"/>
    <s v="Industry Platform"/>
    <m/>
    <s v="ANTONIO CARLOS (ANTONIO CARLOS) CANOVA"/>
    <m/>
    <x v="0"/>
    <m/>
  </r>
  <r>
    <s v="T3-GGGQDZH"/>
    <x v="0"/>
    <s v="DACH"/>
    <s v="Deutsche Börse AG"/>
    <s v="Blockchain - Hyperledger approaches for Financial Markets"/>
    <x v="0"/>
    <x v="1"/>
    <m/>
    <m/>
    <x v="0"/>
    <x v="0"/>
    <d v="2017-10-26T00:00:00"/>
    <s v="06/13/2016 04:02pm"/>
    <x v="2"/>
    <d v="2017-10-26T00:00:00"/>
    <n v="12000"/>
    <n v="1.2E-2"/>
    <n v="1"/>
    <s v="07/06/2017 01:33am"/>
    <s v="NIR"/>
    <x v="3"/>
    <s v="Lab Services"/>
    <s v="Software Services - Bluemix Garage"/>
    <s v="DATA WITHHELD"/>
    <s v="BLKHSBN:HW SP: Blockchain High Sec Bus Netwk Blmix, ISA-BankFMFS03-BackOfficeOps, ZBLKPOC:HW SP: Blockchain Proof of Concept"/>
    <x v="0"/>
    <m/>
  </r>
  <r>
    <s v="7C-ZPPTDVU"/>
    <x v="1"/>
    <s v="US Communica/CSI"/>
    <s v="CARDINAL COMMERCE.COM, INC."/>
    <s v="Blockchain"/>
    <x v="5"/>
    <x v="1"/>
    <m/>
    <m/>
    <x v="0"/>
    <x v="10"/>
    <d v="2017-12-22T00:00:00"/>
    <s v="11/22/2016 03:36pm"/>
    <x v="1"/>
    <d v="2017-12-22T00:00:00"/>
    <n v="12000"/>
    <n v="1.2E-2"/>
    <n v="12"/>
    <s v="02/19/2017 03:08am"/>
    <s v="NIR"/>
    <x v="3"/>
    <s v="Cloud Developer Service"/>
    <m/>
    <s v="Timothy B. (Tim) Peck"/>
    <m/>
    <x v="0"/>
    <m/>
  </r>
  <r>
    <s v="SY-PYDE89F"/>
    <x v="0"/>
    <s v="Nordic"/>
    <s v="Dansk Indkøbs- og Logistik Forum                                     "/>
    <s v="Supply-Chain &amp; Procurement"/>
    <x v="5"/>
    <x v="1"/>
    <m/>
    <m/>
    <x v="1"/>
    <x v="10"/>
    <d v="2017-09-30T00:00:00"/>
    <d v="2017-03-08T00:00:00"/>
    <x v="1"/>
    <d v="2017-09-30T00:00:00"/>
    <n v="12000"/>
    <n v="1.2E-2"/>
    <n v="12"/>
    <d v="2017-07-19T00:00:00"/>
    <s v="NIR"/>
    <x v="0"/>
    <s v="Cog Process Trnsfmtn"/>
    <s v="CPR: Blockchain Consulting"/>
    <s v="Hendrick, Mari"/>
    <s v="*"/>
    <x v="0"/>
    <m/>
  </r>
  <r>
    <s v="S3-2DZFCNX"/>
    <x v="0"/>
    <s v="Nordic"/>
    <s v="Elite Asset Management"/>
    <s v="Blockchain (API/MIFID2)"/>
    <x v="0"/>
    <x v="1"/>
    <m/>
    <m/>
    <x v="1"/>
    <x v="0"/>
    <d v="2017-07-09T00:00:00"/>
    <s v="04/10/2017 10:14am"/>
    <x v="2"/>
    <d v="2017-07-09T00:00:00"/>
    <n v="12000"/>
    <n v="1.2E-2"/>
    <n v="12"/>
    <s v="05/11/2017 01:32am"/>
    <s v="NIR"/>
    <x v="0"/>
    <s v="Cognitive Process Transformation"/>
    <s v="CPR: Blockchain Consulting"/>
    <s v="Steen (Steen) Christoffersen"/>
    <s v="ISA-999-NoSolutionSold"/>
    <x v="0"/>
    <m/>
  </r>
  <r>
    <s v="UL-9XUJEJ2"/>
    <x v="4"/>
    <s v="MEA"/>
    <s v="The Sun Exchange Pty Ltd"/>
    <s v="Blockchain Garage -The Sun Exchange"/>
    <x v="3"/>
    <x v="1"/>
    <m/>
    <m/>
    <x v="1"/>
    <x v="8"/>
    <d v="2017-09-30T00:00:00"/>
    <s v="04/08/2017 08:36pm"/>
    <x v="1"/>
    <d v="2017-09-30T00:00:00"/>
    <n v="11634"/>
    <n v="1.1634E-2"/>
    <n v="8"/>
    <s v="07/22/2017 11:58am"/>
    <s v="NIR"/>
    <x v="0"/>
    <s v="Cognitive Process Transformation"/>
    <s v="CPR: Blockchain Consulting"/>
    <s v="MOHAMOUD (Mohamoud) EGAL"/>
    <m/>
    <x v="0"/>
    <m/>
  </r>
  <r>
    <s v="Z7-PI2IU1Q"/>
    <x v="5"/>
    <s v="Japan"/>
    <s v="ANRITSU CORPORATION"/>
    <s v="Blockchain技術習得支援サービス"/>
    <x v="1"/>
    <x v="1"/>
    <m/>
    <m/>
    <x v="1"/>
    <x v="5"/>
    <d v="2017-08-11T00:00:00"/>
    <s v="07/11/2017 12:13am"/>
    <x v="6"/>
    <d v="2017-08-11T00:00:00"/>
    <n v="11429"/>
    <n v="1.1429E-2"/>
    <n v="1"/>
    <s v="07/27/2017 01:32am"/>
    <s v="Won"/>
    <x v="4"/>
    <s v="IBM Z"/>
    <s v="Service Unit(lab service) for IBM Z"/>
    <s v="Takashi (TAKASHI) Hongoh"/>
    <s v="BLKHSBN:HW SP: Blockchain High Sec Bus Netwk Blmix, ZBLKPOC:HW SP: Blockchain Proof of Concept"/>
    <x v="0"/>
    <m/>
  </r>
  <r>
    <s v="EP-Q3IZ80R"/>
    <x v="2"/>
    <s v="ISA"/>
    <s v="SYNTEL LIMITED"/>
    <s v="Blockchain Syntel"/>
    <x v="4"/>
    <x v="1"/>
    <m/>
    <m/>
    <x v="1"/>
    <x v="10"/>
    <d v="2017-07-27T00:00:00"/>
    <s v="02/10/2017 02:29am"/>
    <x v="2"/>
    <d v="2017-07-27T00:00:00"/>
    <n v="11111"/>
    <n v="1.1110999999999999E-2"/>
    <n v="2"/>
    <s v="07/27/2017 01:32am"/>
    <s v="Stretch"/>
    <x v="3"/>
    <s v="Cloud Developer Service"/>
    <s v="Bluemix Public Subscription"/>
    <s v="KIRAN (KIRAN) RAJASHEKHAR"/>
    <s v="CLOUD1:All Cloud Sales other than to Cloud SPs"/>
    <x v="0"/>
    <m/>
  </r>
  <r>
    <s v="G6-SK21MHZ"/>
    <x v="3"/>
    <s v="SSA"/>
    <s v="BANCO DEL PACIFICO S.A."/>
    <s v="Blockchain Opp - Smart Contract"/>
    <x v="0"/>
    <x v="1"/>
    <m/>
    <m/>
    <x v="0"/>
    <x v="0"/>
    <d v="2017-12-18T00:00:00"/>
    <s v="04/28/2017 02:00pm"/>
    <x v="1"/>
    <d v="2017-12-18T00:00:00"/>
    <n v="10800"/>
    <n v="1.0799999999999999E-2"/>
    <n v="12"/>
    <s v="07/13/2017 01:32am"/>
    <s v="Stretch"/>
    <x v="13"/>
    <s v="Watson Data Platform"/>
    <s v="Blmx Public for Analytics"/>
    <s v="Isvel (Isvel) Lopez"/>
    <s v="ISA-999-NoSolutionSold"/>
    <x v="0"/>
    <m/>
  </r>
  <r>
    <s v="TI-JA46C5H"/>
    <x v="1"/>
    <s v="US Communica/CSI"/>
    <s v="AVISTA CORPORATION"/>
    <s v="IoT &amp; Blockchain for Avista (Meters)"/>
    <x v="3"/>
    <x v="1"/>
    <m/>
    <m/>
    <x v="1"/>
    <x v="8"/>
    <d v="2017-09-01T00:00:00"/>
    <s v="04/25/2017 03:40pm"/>
    <x v="2"/>
    <d v="2017-09-01T00:00:00"/>
    <n v="10777"/>
    <n v="1.0777E-2"/>
    <n v="12"/>
    <s v="05/25/2017 01:32am"/>
    <s v="Stretch"/>
    <x v="1"/>
    <s v="Platform &amp; Industry Solutions"/>
    <s v="IoT for Connected Products on Cloud"/>
    <s v="Travis J. (Travis) Phillips"/>
    <s v="BDAMEGA:HW BDA Analytics MEGA PLAY"/>
    <x v="0"/>
    <m/>
  </r>
  <r>
    <s v="TP-XVF65PV"/>
    <x v="1"/>
    <s v="US Federal"/>
    <s v="NORTHROP GRUMMAN"/>
    <s v="Northrop- Blockchain for JOMIS/ Brian McElyea"/>
    <x v="1"/>
    <x v="1"/>
    <m/>
    <m/>
    <x v="0"/>
    <x v="1"/>
    <d v="2017-11-17T00:00:00"/>
    <s v="05/16/2017 03:29pm"/>
    <x v="2"/>
    <d v="2017-11-17T00:00:00"/>
    <n v="10200"/>
    <n v="1.0199999999999999E-2"/>
    <n v="12"/>
    <s v="07/12/2017 12:53pm"/>
    <s v="Stretch"/>
    <x v="3"/>
    <s v="Cloud Developer Service"/>
    <s v="Bluemix Public Subscription"/>
    <s v="BETHY A. (Bethy) HAGAN"/>
    <s v="DEVOPS:DevOps"/>
    <x v="0"/>
    <m/>
  </r>
  <r>
    <s v="T7-RX6KN1Q"/>
    <x v="0"/>
    <s v="DACH"/>
    <s v="TÜV Nord AG"/>
    <s v="Blockchain Services für den TÜV Nord"/>
    <x v="5"/>
    <x v="1"/>
    <m/>
    <m/>
    <x v="2"/>
    <x v="10"/>
    <d v="2017-06-30T00:00:00"/>
    <s v="02/02/2017 09:34am"/>
    <x v="6"/>
    <d v="2017-06-30T00:00:00"/>
    <n v="10000"/>
    <n v="0.01"/>
    <n v="12"/>
    <s v="06/22/2017 01:31am"/>
    <s v="Won"/>
    <x v="3"/>
    <s v="Lab Services"/>
    <s v="Software Services - Bluemix Garage"/>
    <s v="DATA WITHHELD"/>
    <s v="ZBLKPOC:HW SP: Blockchain Proof of Concept"/>
    <x v="0"/>
    <m/>
  </r>
  <r>
    <s v="4D-7KF27H8"/>
    <x v="1"/>
    <s v="US Communica/CSI"/>
    <s v="PeopleClaim"/>
    <s v="Bluemix, SPSS, Analytics, Datawarehouse OEM.  Also interested in blockchain"/>
    <x v="5"/>
    <x v="1"/>
    <m/>
    <m/>
    <x v="0"/>
    <x v="10"/>
    <d v="2017-12-29T00:00:00"/>
    <s v="06/27/2017 02:22pm"/>
    <x v="1"/>
    <d v="2017-12-29T00:00:00"/>
    <n v="10000"/>
    <n v="0.01"/>
    <n v="12"/>
    <s v="07/28/2017 03:09pm"/>
    <s v="Stretch"/>
    <x v="9"/>
    <s v="Business Analytics Platform"/>
    <s v="Watson Analytics SaaS"/>
    <s v="Timothy M. (Timothy) Brandt"/>
    <s v="ISA-999-NoSolutionSold"/>
    <x v="0"/>
    <m/>
  </r>
  <r>
    <s v="1K-QFCRC58"/>
    <x v="2"/>
    <s v="ANZ"/>
    <s v="SPARK NEW ZEALAND TRADING LI"/>
    <s v="Blockchain"/>
    <x v="3"/>
    <x v="1"/>
    <m/>
    <m/>
    <x v="0"/>
    <x v="9"/>
    <d v="2017-12-29T00:00:00"/>
    <s v="10/11/2016 01:28am"/>
    <x v="1"/>
    <d v="2017-12-29T00:00:00"/>
    <n v="10000"/>
    <n v="0.01"/>
    <n v="1"/>
    <s v="03/18/2017 05:27pm"/>
    <s v="NIR"/>
    <x v="3"/>
    <s v="Hybrid Management"/>
    <s v="Bluemix Local System W3500-256"/>
    <s v="TRUNG V. (Trung) LY"/>
    <s v="BLKHSBN:HW SP: Blockchain High Sec Bus Netwk Blmix"/>
    <x v="0"/>
    <m/>
  </r>
  <r>
    <s v="C3-PRFYZ9V"/>
    <x v="0"/>
    <s v="DACH"/>
    <s v="FIEGE Logistik Stiftung &amp; Co. KG"/>
    <s v="Blockchain Services for Luxury Goods"/>
    <x v="2"/>
    <x v="1"/>
    <m/>
    <m/>
    <x v="1"/>
    <x v="7"/>
    <d v="2017-08-31T00:00:00"/>
    <s v="03/13/2017 05:27am"/>
    <x v="2"/>
    <d v="2017-08-31T00:00:00"/>
    <n v="10000"/>
    <n v="0.01"/>
    <n v="12"/>
    <s v="07/20/2017 01:32am"/>
    <s v="NIR"/>
    <x v="3"/>
    <s v="Cloud Developer Service"/>
    <s v="Bluemix Public Subscription"/>
    <s v="DATA WITHHELD"/>
    <s v="CLOUD1:All Cloud Sales other than to Cloud SPs"/>
    <x v="0"/>
    <m/>
  </r>
  <r>
    <s v="R5-LFUA27N"/>
    <x v="4"/>
    <s v="MEA"/>
    <s v="NIMC"/>
    <s v="Blockchain"/>
    <x v="6"/>
    <x v="1"/>
    <m/>
    <m/>
    <x v="0"/>
    <x v="12"/>
    <d v="2017-10-30T00:00:00"/>
    <s v="08/01/2017 09:04am"/>
    <x v="1"/>
    <d v="2017-10-30T00:00:00"/>
    <n v="10000"/>
    <n v="0.01"/>
    <n v="12"/>
    <s v="08/03/2017 01:33am"/>
    <s v="Stretch"/>
    <x v="3"/>
    <s v="Cloud Developer Service"/>
    <s v="Bluemix Public Subscription"/>
    <s v="Kholoud (Kholoud) Saleh"/>
    <s v="CLOUD1:All Cloud Sales other than to Cloud SPs"/>
    <x v="0"/>
    <m/>
  </r>
  <r>
    <s v="ZD-YA59582"/>
    <x v="0"/>
    <s v="Nordic"/>
    <s v="Affecto Plc"/>
    <s v="Bluemix Blockchain case Valmet Automotive with Partner Affecto"/>
    <x v="5"/>
    <x v="1"/>
    <m/>
    <m/>
    <x v="1"/>
    <x v="10"/>
    <d v="2017-09-25T00:00:00"/>
    <s v="06/12/2017 08:11am"/>
    <x v="2"/>
    <d v="2017-09-25T00:00:00"/>
    <n v="10000"/>
    <n v="0.01"/>
    <n v="12"/>
    <s v="06/22/2017 01:32am"/>
    <s v="Stretch"/>
    <x v="3"/>
    <s v="Cloud Developer Service"/>
    <s v="Bluemix Public Subscription"/>
    <s v="Kim (KIM) Johnsson"/>
    <s v="BLUEMIXX:GBS Bluemix Custom Application Services"/>
    <x v="0"/>
    <m/>
  </r>
  <r>
    <s v="O0-JS8M288"/>
    <x v="1"/>
    <s v="US Federal"/>
    <s v="GENERAL SERVICES ADMINISTRATION, US"/>
    <s v="GSA Blockchain POC RFQ"/>
    <x v="6"/>
    <x v="1"/>
    <m/>
    <m/>
    <x v="1"/>
    <x v="12"/>
    <d v="2017-09-29T00:00:00"/>
    <s v="06/22/2017 10:42am"/>
    <x v="2"/>
    <d v="2017-09-29T00:00:00"/>
    <n v="10000"/>
    <n v="0.01"/>
    <n v="12"/>
    <s v="07/06/2017 01:32am"/>
    <s v="Stretch"/>
    <x v="3"/>
    <s v="Cloud Developer Service"/>
    <s v="Bluemix Public Subscription"/>
    <s v="Stefani (Stefani) Jones"/>
    <s v="ACTINSIG:CLD&amp;COG: Transform processes w/ insights"/>
    <x v="0"/>
    <m/>
  </r>
  <r>
    <s v="1T-RGX9DDY"/>
    <x v="0"/>
    <s v="Nordic"/>
    <s v="OY SNELLMAN AB"/>
    <s v="Internal and External Logistic - Blockchain and BPM - ioT"/>
    <x v="2"/>
    <x v="1"/>
    <m/>
    <m/>
    <x v="1"/>
    <x v="3"/>
    <d v="2017-09-12T00:00:00"/>
    <s v="05/18/2017 10:24am"/>
    <x v="2"/>
    <d v="2017-09-12T00:00:00"/>
    <n v="10000"/>
    <n v="0.01"/>
    <n v="12"/>
    <s v="06/01/2017 01:32am"/>
    <s v="NIR"/>
    <x v="3"/>
    <s v="Hybrid Transformation"/>
    <s v="Business Process Manager Cloud"/>
    <s v="Tea (TEA) Suuronen"/>
    <s v="ISA-999-NoSolutionSold"/>
    <x v="0"/>
    <m/>
  </r>
  <r>
    <s v="VA-QETKV17"/>
    <x v="0"/>
    <s v="Nordic"/>
    <s v="LÄNSFÖRSÄKRINGAR AB (PUBL)"/>
    <s v="#HC06 Bluemix IoT and Blockchain for Insurance"/>
    <x v="0"/>
    <x v="1"/>
    <m/>
    <m/>
    <x v="1"/>
    <x v="6"/>
    <d v="2017-09-20T00:00:00"/>
    <s v="03/16/2017 09:25am"/>
    <x v="2"/>
    <d v="2017-10-20T00:00:00"/>
    <n v="10000"/>
    <n v="0.01"/>
    <n v="12"/>
    <s v="07/06/2017 01:32am"/>
    <s v="Stretch"/>
    <x v="3"/>
    <s v="Cloud Video"/>
    <s v="Cloud Video Streaming Manager (Ustream)"/>
    <s v="Jesper (JESPER) Gardtman"/>
    <s v="CLOUD1:All Cloud Sales other than to Cloud SPs"/>
    <x v="0"/>
    <m/>
  </r>
  <r>
    <s v="CA-3ZTDYC0"/>
    <x v="1"/>
    <s v="US Communica/CSI"/>
    <s v="VERIZON WIRELESS, INC."/>
    <s v="BlueMix-Blockchain for Vz Supply Chain"/>
    <x v="3"/>
    <x v="1"/>
    <m/>
    <m/>
    <x v="0"/>
    <x v="9"/>
    <d v="2017-10-16T00:00:00"/>
    <s v="07/19/2016 02:54pm"/>
    <x v="1"/>
    <d v="2017-10-16T00:00:00"/>
    <n v="10000"/>
    <n v="0.01"/>
    <n v="12"/>
    <s v="02/19/2017 03:44am"/>
    <s v="NIR"/>
    <x v="3"/>
    <s v="Cloud Developer Service"/>
    <s v="IBM Bluemix Dedicated - Runtimes"/>
    <s v="Cindy J. (Cindy) Ogden"/>
    <s v="ISA-BankFMFS03-BackOfficeOps"/>
    <x v="0"/>
    <m/>
  </r>
  <r>
    <s v="WQ-Y45556H"/>
    <x v="0"/>
    <s v="BeNeLux"/>
    <s v="Innopay NL B.V."/>
    <s v="Blockchain Hyperledger in samenwerking met Fraunhofer Institute voornemens een scheme voor het delen van factuurstatussen te realiseren"/>
    <x v="5"/>
    <x v="1"/>
    <m/>
    <m/>
    <x v="1"/>
    <x v="10"/>
    <d v="2017-09-28T00:00:00"/>
    <s v="02/24/2017 04:07am"/>
    <x v="2"/>
    <d v="2017-09-28T00:00:00"/>
    <n v="10000"/>
    <n v="0.01"/>
    <n v="12"/>
    <s v="06/15/2017 01:32am"/>
    <s v="Stretch"/>
    <x v="3"/>
    <s v="Cloud Developer Service"/>
    <s v="IBM Bluemix Garage - Other"/>
    <s v="J. (JACQUES) Smeets"/>
    <s v="BLKHSBN:HW SP: Blockchain High Sec Bus Netwk Blmix"/>
    <x v="0"/>
    <m/>
  </r>
  <r>
    <s v="3N-QOPUN11"/>
    <x v="0"/>
    <s v="CEE"/>
    <s v="ATOS ORIGIN"/>
    <s v="APIConnect / Mobile / Blockchain"/>
    <x v="5"/>
    <x v="1"/>
    <m/>
    <m/>
    <x v="0"/>
    <x v="10"/>
    <d v="2017-12-30T00:00:00"/>
    <s v="07/13/2017 07:34am"/>
    <x v="2"/>
    <d v="2017-12-30T00:00:00"/>
    <n v="10000"/>
    <n v="0.01"/>
    <n v="1"/>
    <s v="07/20/2017 01:32am"/>
    <s v="Stretch"/>
    <x v="3"/>
    <s v="Cloud Developer Service"/>
    <s v="IBM MobileFirst Platform Foundation"/>
    <s v="F. (Frank) Wal Van Der"/>
    <s v="ISA-999-NoSolutionSold"/>
    <x v="0"/>
    <m/>
  </r>
  <r>
    <s v="G9-5VU5E0M"/>
    <x v="0"/>
    <s v="DACH"/>
    <s v="Vodafone GmbH"/>
    <s v="VF Germany Blockchain"/>
    <x v="3"/>
    <x v="1"/>
    <m/>
    <m/>
    <x v="1"/>
    <x v="9"/>
    <d v="2017-07-31T00:00:00"/>
    <s v="07/03/2017 10:30am"/>
    <x v="0"/>
    <d v="2017-07-31T00:00:00"/>
    <n v="10000"/>
    <n v="0.01"/>
    <n v="12"/>
    <s v="07/27/2017 01:32am"/>
    <s v="Stretch"/>
    <x v="3"/>
    <s v="Lab Services"/>
    <s v="Software Services - Bluemix Garage"/>
    <s v="DATA WITHHELD"/>
    <s v="ISA-TMECS26-BusProcOpt"/>
    <x v="0"/>
    <m/>
  </r>
  <r>
    <s v="KR-EK9BKCZ"/>
    <x v="6"/>
    <s v="GCG"/>
    <s v="CATHAY LIFE INSURANCE CO., LTD."/>
    <s v="國泰人壽 Blockchain solution on LinuxONE"/>
    <x v="0"/>
    <x v="1"/>
    <m/>
    <m/>
    <x v="0"/>
    <x v="6"/>
    <d v="2017-10-31T00:00:00"/>
    <s v="07/06/2016 09:53pm"/>
    <x v="1"/>
    <d v="2017-10-31T00:00:00"/>
    <n v="10000"/>
    <n v="0.01"/>
    <n v="1"/>
    <s v="02/19/2017 03:21am"/>
    <s v="NIR"/>
    <x v="3"/>
    <s v="Hybrid Management"/>
    <s v="Tivoli System Automation for Multiplatforms"/>
    <s v="DAVID (DAVID) YU"/>
    <m/>
    <x v="0"/>
    <m/>
  </r>
  <r>
    <s v="PP-FOGIZ2L"/>
    <x v="0"/>
    <s v="BeNeLux"/>
    <s v="KONINKLIJKE VOPAK N.V."/>
    <s v="Blockchain"/>
    <x v="2"/>
    <x v="1"/>
    <m/>
    <m/>
    <x v="1"/>
    <x v="7"/>
    <d v="2017-09-27T00:00:00"/>
    <s v="03/28/2017 06:56am"/>
    <x v="1"/>
    <d v="2017-09-27T00:00:00"/>
    <n v="10000"/>
    <n v="0.01"/>
    <n v="12"/>
    <s v="06/29/2017 04:59am"/>
    <s v="Stretch"/>
    <x v="3"/>
    <s v="Cloud Developer Service"/>
    <m/>
    <s v="Carlina (CARLINA) Marani"/>
    <m/>
    <x v="0"/>
    <m/>
  </r>
  <r>
    <s v="MB-59DBMEN"/>
    <x v="3"/>
    <s v="Brazil"/>
    <s v="Estudio Symbiotic SL"/>
    <s v="Proyecto Coockprint - Blockchain y Bluemix"/>
    <x v="5"/>
    <x v="1"/>
    <m/>
    <m/>
    <x v="0"/>
    <x v="10"/>
    <d v="2017-12-31T00:00:00"/>
    <s v="06/30/2017 10:05am"/>
    <x v="1"/>
    <d v="2017-12-31T00:00:00"/>
    <n v="10000"/>
    <n v="0.01"/>
    <n v="12"/>
    <s v="07/06/2017 01:32am"/>
    <s v="NIR"/>
    <x v="3"/>
    <s v="Cloud Developer Service"/>
    <m/>
    <s v="Ezequiel (EZEQUIEL) Alegre Moreno"/>
    <m/>
    <x v="0"/>
    <m/>
  </r>
  <r>
    <s v="86-JLL4BOF"/>
    <x v="0"/>
    <s v="DACH"/>
    <s v="Deutscher Sparkassen-verlag GmbH"/>
    <s v="Blockchain Garage &quot;im Bereich Thomas Nickel&quot;"/>
    <x v="3"/>
    <x v="1"/>
    <m/>
    <m/>
    <x v="0"/>
    <x v="9"/>
    <d v="2017-10-18T00:00:00"/>
    <s v="06/01/2017 08:11am"/>
    <x v="1"/>
    <d v="2017-10-18T00:00:00"/>
    <n v="10000"/>
    <n v="0.01"/>
    <n v="12"/>
    <s v="06/08/2017 01:32am"/>
    <s v="NIR"/>
    <x v="3"/>
    <s v="Cloud Developer Service"/>
    <m/>
    <s v="DATA WITHHELD"/>
    <s v="BLKHSBN:HW SP: Blockchain High Sec Bus Netwk Blmix"/>
    <x v="0"/>
    <m/>
  </r>
  <r>
    <s v="PY-4W8CPIP"/>
    <x v="2"/>
    <s v="ISA"/>
    <s v="VIJAYA BANK"/>
    <s v="Block Chain"/>
    <x v="4"/>
    <x v="1"/>
    <m/>
    <m/>
    <x v="1"/>
    <x v="0"/>
    <d v="2017-08-30T00:00:00"/>
    <s v="03/08/2017 12:39am"/>
    <x v="1"/>
    <d v="2017-08-30T00:00:00"/>
    <n v="10000"/>
    <n v="0.01"/>
    <n v="12"/>
    <s v="03/09/2017 01:32am"/>
    <s v="Stretch"/>
    <x v="3"/>
    <s v="Cloud Developer Service"/>
    <m/>
    <s v="Abhijit S. (Abhijit) Chincholkar"/>
    <s v="CLOUD1:All Cloud Sales other than to Cloud SPs"/>
    <x v="0"/>
    <m/>
  </r>
  <r>
    <s v="8C-VE5XAY9"/>
    <x v="4"/>
    <s v="MEA"/>
    <s v="DUBAI AIRPORT FREE ZONE AUTHORITY"/>
    <s v="IBM Bluemix for DAFZA Blockchain Use case"/>
    <x v="0"/>
    <x v="1"/>
    <m/>
    <m/>
    <x v="1"/>
    <x v="0"/>
    <d v="2017-08-15T00:00:00"/>
    <s v="07/25/2017 05:02am"/>
    <x v="1"/>
    <d v="2017-08-15T00:00:00"/>
    <n v="10000"/>
    <n v="0.01"/>
    <n v="12"/>
    <s v="07/27/2017 01:32am"/>
    <s v="NIR"/>
    <x v="3"/>
    <s v="Cloud Developer Service"/>
    <m/>
    <s v="Farhan (Farhan) Shahzad"/>
    <m/>
    <x v="0"/>
    <m/>
  </r>
  <r>
    <s v="HU-LSKI5JG"/>
    <x v="1"/>
    <s v="US Communica/CSI"/>
    <s v="VERIZON WIRELESS, INC."/>
    <s v="BlueMix-Blockchain for Vz New Business"/>
    <x v="3"/>
    <x v="1"/>
    <m/>
    <m/>
    <x v="0"/>
    <x v="9"/>
    <d v="2017-10-02T00:00:00"/>
    <s v="07/19/2016 01:58pm"/>
    <x v="1"/>
    <d v="2017-10-02T00:00:00"/>
    <n v="10000"/>
    <n v="0.01"/>
    <n v="12"/>
    <s v="02/19/2017 03:07am"/>
    <s v="NIR"/>
    <x v="3"/>
    <s v="Cloud Developer Service"/>
    <m/>
    <s v="Cindy J. (Cindy) Ogden"/>
    <m/>
    <x v="0"/>
    <m/>
  </r>
  <r>
    <s v="0L-P5698NJ"/>
    <x v="1"/>
    <s v="US Finance Service"/>
    <s v="QBE INSURANCE GROUP LTD"/>
    <s v="Interest in Blockchain/Bluemix (NEED BETTER CONTACT)"/>
    <x v="0"/>
    <x v="1"/>
    <m/>
    <m/>
    <x v="0"/>
    <x v="6"/>
    <d v="2017-10-01T00:00:00"/>
    <s v="05/23/2017 08:27am"/>
    <x v="1"/>
    <d v="2017-10-01T00:00:00"/>
    <n v="10000"/>
    <n v="0.01"/>
    <n v="12"/>
    <s v="05/25/2017 01:32am"/>
    <s v="NIR"/>
    <x v="3"/>
    <s v="Cloud Developer Service"/>
    <m/>
    <s v="Kevin A. (Kevin) Dunetz"/>
    <m/>
    <x v="0"/>
    <m/>
  </r>
  <r>
    <s v="NI-DU7YPDQ"/>
    <x v="0"/>
    <s v="France"/>
    <s v="COORPACADEMY                                                          "/>
    <s v="Partnership Blockchain Mooc (contact Armelle Lavergne)"/>
    <x v="6"/>
    <x v="1"/>
    <m/>
    <m/>
    <x v="1"/>
    <x v="12"/>
    <d v="2017-08-27T00:00:00"/>
    <d v="2017-05-29T00:00:00"/>
    <x v="0"/>
    <d v="2017-08-27T00:00:00"/>
    <n v="10000"/>
    <n v="0.01"/>
    <n v="12"/>
    <d v="2017-06-29T00:00:00"/>
    <s v="NIR"/>
    <x v="0"/>
    <s v="Cog Process Trnsfmtn"/>
    <s v="CPR: Blockchain Consulting"/>
    <s v="Comparini, Luca"/>
    <m/>
    <x v="0"/>
    <m/>
  </r>
  <r>
    <s v="BP1-UP-DN6IM7Y"/>
    <x v="1"/>
    <s v="US Distribution"/>
    <s v="DOT FOODS INC                                                         "/>
    <s v="IoT Follow-On: Blockchain"/>
    <x v="2"/>
    <x v="1"/>
    <m/>
    <m/>
    <x v="1"/>
    <x v="3"/>
    <d v="2017-08-31T00:00:00"/>
    <d v="2017-07-12T00:00:00"/>
    <x v="1"/>
    <d v="2017-08-31T00:00:00"/>
    <n v="10000"/>
    <n v="0.01"/>
    <n v="12"/>
    <d v="2017-07-13T00:00:00"/>
    <s v="NIR"/>
    <x v="0"/>
    <s v="Cog Process Trnsfmtn"/>
    <s v="CPR: Blockchain Consulting"/>
    <s v="BUSINESSPARTNER"/>
    <s v="ZBLKPOC, BLKHSBN, ZBLKLOCL"/>
    <x v="0"/>
    <m/>
  </r>
  <r>
    <s v="BP1-UP-DN6IM7Y"/>
    <x v="1"/>
    <s v="US Distribution"/>
    <s v="DOT FOODS INC                                                         "/>
    <s v="IoT Follow-On: Blockchain"/>
    <x v="2"/>
    <x v="1"/>
    <m/>
    <m/>
    <x v="1"/>
    <x v="3"/>
    <d v="2017-08-31T00:00:00"/>
    <d v="2017-07-12T00:00:00"/>
    <x v="1"/>
    <d v="2017-08-31T00:00:00"/>
    <n v="10000"/>
    <n v="0.01"/>
    <n v="12"/>
    <d v="2017-07-13T00:00:00"/>
    <s v="NIR"/>
    <x v="0"/>
    <s v="Cog Process Trnsfmtn"/>
    <s v="UNK - Blockchain (CPR)"/>
    <s v="BUSINESSPARTNER"/>
    <s v="ZBLKPOC, BLKHSBN, ZBLKLOCL"/>
    <x v="0"/>
    <m/>
  </r>
  <r>
    <s v="FU-GBE88O5"/>
    <x v="0"/>
    <s v="BeNeLux"/>
    <s v="SHELL INTERNATIONAL B.V."/>
    <s v="UI - EC Campaign -  Block Chain - PoC"/>
    <x v="1"/>
    <x v="1"/>
    <m/>
    <m/>
    <x v="0"/>
    <x v="4"/>
    <d v="2017-11-30T00:00:00"/>
    <s v="03/09/2017 08:59am"/>
    <x v="1"/>
    <d v="2017-11-30T00:00:00"/>
    <n v="10000"/>
    <n v="0.01"/>
    <n v="1"/>
    <s v="04/06/2017 11:13am"/>
    <s v="NIR"/>
    <x v="0"/>
    <s v="Cloud Application Innovation"/>
    <s v="CAI AMS Staff Augmentation - Cloud"/>
    <s v="C. (CONRAD) Schiphorst"/>
    <m/>
    <x v="0"/>
    <m/>
  </r>
  <r>
    <s v="T4-NH04NQ4"/>
    <x v="1"/>
    <s v="US Distribution"/>
    <s v="CARDINAL HEALTH TECHNOLOGIES, LLC"/>
    <s v="Blockchain"/>
    <x v="2"/>
    <x v="1"/>
    <m/>
    <m/>
    <x v="1"/>
    <x v="3"/>
    <d v="2017-08-31T00:00:00"/>
    <s v="11/08/2016 10:24am"/>
    <x v="2"/>
    <d v="2017-08-31T00:00:00"/>
    <n v="10000"/>
    <n v="0.01"/>
    <n v="12"/>
    <s v="03/28/2017 07:26am"/>
    <s v="Stretch"/>
    <x v="0"/>
    <s v="Cloud Application Innovation"/>
    <s v="CAI Big Data Srvs Blockchain on Big Data"/>
    <s v="PATRICK J. (Patrick) HEFLIN"/>
    <s v="BLKHSBN:HW SP: Blockchain High Sec Bus Netwk Blmix, EMBCLOUD:GBS Embedded Cloud"/>
    <x v="0"/>
    <m/>
  </r>
  <r>
    <s v="2D-CFVH065"/>
    <x v="3"/>
    <s v="SSA"/>
    <s v="COOPERATIVA SAN MARTIN DE PORRES LTDA."/>
    <s v="Blockchain"/>
    <x v="0"/>
    <x v="1"/>
    <m/>
    <m/>
    <x v="1"/>
    <x v="0"/>
    <d v="2017-08-15T00:00:00"/>
    <s v="05/17/2017 03:50pm"/>
    <x v="3"/>
    <d v="2017-08-15T00:00:00"/>
    <n v="10000"/>
    <n v="0.01"/>
    <n v="12"/>
    <s v="05/18/2017 01:32am"/>
    <s v="NIR"/>
    <x v="0"/>
    <s v="Cognitive Process Transformation"/>
    <s v="CPR: Blockchain - Apple"/>
    <s v="RAFAEL (RAFAEL) TABOADA BENAVIDES"/>
    <m/>
    <x v="0"/>
    <m/>
  </r>
  <r>
    <s v="BF-KP6X0DA"/>
    <x v="0"/>
    <s v="BeNeLux"/>
    <s v="Contraste Europe"/>
    <s v="OO SALESFORCE - IBM Blockchain"/>
    <x v="5"/>
    <x v="1"/>
    <m/>
    <m/>
    <x v="1"/>
    <x v="10"/>
    <d v="2017-08-18T00:00:00"/>
    <s v="05/02/2017 05:41am"/>
    <x v="2"/>
    <d v="2017-08-18T00:00:00"/>
    <n v="10000"/>
    <n v="0.01"/>
    <n v="12"/>
    <s v="05/11/2017 01:31am"/>
    <s v="Stretch"/>
    <x v="0"/>
    <s v="Cognitive Process Transformation"/>
    <s v="CPR: Blockchain Consulting"/>
    <s v="Alessio (ALESSIO) Civran"/>
    <s v="ISA-999-NoSolutionSold"/>
    <x v="0"/>
    <m/>
  </r>
  <r>
    <s v="O5-R5BNYL8"/>
    <x v="1"/>
    <s v="Canada"/>
    <s v="OFFICE OF THE SUPERINTENDENT OF FINANCIAL INSTITUTIONS"/>
    <s v="OSFI regulator relationship and active CDN FSS consortia engagements for Blockchain"/>
    <x v="6"/>
    <x v="1"/>
    <m/>
    <m/>
    <x v="1"/>
    <x v="12"/>
    <d v="2017-08-31T00:00:00"/>
    <s v="03/27/2017 11:49am"/>
    <x v="1"/>
    <d v="2017-08-31T00:00:00"/>
    <n v="10000"/>
    <n v="0.01"/>
    <n v="12"/>
    <s v="07/11/2017 05:24pm"/>
    <s v="NIR"/>
    <x v="0"/>
    <s v="Cognitive Process Transformation"/>
    <s v="CPR: Blockchain Consulting"/>
    <s v="Esther (Esther) Kim"/>
    <s v="ANBRDG2C:ANA SP:Bridge-to-Cloud, BLKHSBN:HW SP: Blockchain High Sec Bus Netwk Blmix"/>
    <x v="0"/>
    <m/>
  </r>
  <r>
    <s v="W8-DWCRACM"/>
    <x v="0"/>
    <s v="CEE"/>
    <s v="LIKONS"/>
    <s v="Blockchain"/>
    <x v="0"/>
    <x v="1"/>
    <m/>
    <m/>
    <x v="0"/>
    <x v="0"/>
    <d v="2017-10-02T00:00:00"/>
    <s v="07/04/2017 04:53am"/>
    <x v="1"/>
    <d v="2017-12-27T00:00:00"/>
    <n v="10000"/>
    <n v="0.01"/>
    <n v="12"/>
    <s v="07/06/2017 01:33am"/>
    <s v="NIR"/>
    <x v="0"/>
    <s v="Cognitive Process Transformation"/>
    <s v="CPR: Blockchain Consulting"/>
    <s v="Elena (Elena) Sinka"/>
    <s v="ISA-999-NoSolutionSold"/>
    <x v="0"/>
    <m/>
  </r>
  <r>
    <s v="3N-QOPUN11"/>
    <x v="0"/>
    <s v="CEE"/>
    <s v="ATOS ORIGIN"/>
    <s v="APIConnect / Mobile / Blockchain"/>
    <x v="5"/>
    <x v="1"/>
    <m/>
    <m/>
    <x v="0"/>
    <x v="10"/>
    <d v="2017-12-30T00:00:00"/>
    <s v="07/13/2017 07:34am"/>
    <x v="2"/>
    <d v="2017-12-30T00:00:00"/>
    <n v="10000"/>
    <n v="0.01"/>
    <n v="12"/>
    <s v="07/20/2017 01:32am"/>
    <s v="Stretch"/>
    <x v="0"/>
    <s v="Cognitive Process Transformation"/>
    <s v="CPR: Blockchain Consulting"/>
    <s v="F. (Frank) Wal Van Der"/>
    <s v="ISA-999-NoSolutionSold"/>
    <x v="0"/>
    <m/>
  </r>
  <r>
    <s v="LZ-ZLDK4R7"/>
    <x v="0"/>
    <s v="DACH"/>
    <s v="Erste Group Bank AG"/>
    <s v="Blockchain for Procurement - disput resolution around accounty payable"/>
    <x v="0"/>
    <x v="1"/>
    <m/>
    <m/>
    <x v="1"/>
    <x v="0"/>
    <d v="2017-09-29T00:00:00"/>
    <s v="05/20/2017 04:48pm"/>
    <x v="1"/>
    <d v="2017-09-29T00:00:00"/>
    <n v="10000"/>
    <n v="0.01"/>
    <n v="12"/>
    <s v="06/12/2017 11:42am"/>
    <s v="NIR"/>
    <x v="0"/>
    <s v="Cognitive Process Transformation"/>
    <s v="CPR: Blockchain Consulting"/>
    <s v="DATA WITHHELD"/>
    <s v="ZBLKPOC:HW SP: Blockchain Proof of Concept"/>
    <x v="0"/>
    <m/>
  </r>
  <r>
    <s v="M8-YY1V4E3"/>
    <x v="0"/>
    <s v="DACH"/>
    <s v="E. H. Worlee &amp; Co. (GmbH &amp; Co. ) KG"/>
    <s v="Blockchain for business processes"/>
    <x v="2"/>
    <x v="1"/>
    <m/>
    <m/>
    <x v="1"/>
    <x v="3"/>
    <d v="2017-08-03T00:00:00"/>
    <s v="05/05/2017 03:17pm"/>
    <x v="1"/>
    <d v="2017-08-03T00:00:00"/>
    <n v="10000"/>
    <n v="0.01"/>
    <n v="12"/>
    <s v="05/11/2017 01:32am"/>
    <s v="NIR"/>
    <x v="0"/>
    <s v="Cognitive Process Transformation"/>
    <s v="CPR: Blockchain Consulting"/>
    <s v="DATA WITHHELD"/>
    <m/>
    <x v="0"/>
    <m/>
  </r>
  <r>
    <s v="EN-VPTEYUA"/>
    <x v="0"/>
    <s v="DACH"/>
    <s v="Sigma-Aldrich Chemie GmbH"/>
    <s v="CeBIT17 - GBS - Blockchain Consulting"/>
    <x v="6"/>
    <x v="1"/>
    <m/>
    <m/>
    <x v="0"/>
    <x v="11"/>
    <d v="2017-10-31T00:00:00"/>
    <s v="03/23/2017 04:08am"/>
    <x v="2"/>
    <d v="2017-11-01T00:00:00"/>
    <n v="10000"/>
    <n v="0.01"/>
    <n v="12"/>
    <s v="07/06/2017 01:32am"/>
    <s v="Stretch"/>
    <x v="0"/>
    <s v="Cognitive Process Transformation"/>
    <s v="CPR: Blockchain Consulting"/>
    <s v="Soeren (SOEREN) Bohle"/>
    <s v="ISA-999-NoSolutionSold"/>
    <x v="0"/>
    <m/>
  </r>
  <r>
    <s v="LT-7OWGWZG"/>
    <x v="0"/>
    <s v="DACH"/>
    <s v="ALD AutoLeasing und Dienstleistungs GmbH"/>
    <s v="CeBIT17- GBS - Blockchain"/>
    <x v="0"/>
    <x v="1"/>
    <m/>
    <m/>
    <x v="0"/>
    <x v="0"/>
    <d v="2017-10-31T00:00:00"/>
    <s v="03/22/2017 06:18am"/>
    <x v="2"/>
    <d v="2017-11-01T00:00:00"/>
    <n v="10000"/>
    <n v="0.01"/>
    <n v="12"/>
    <s v="07/06/2017 01:32am"/>
    <s v="Stretch"/>
    <x v="0"/>
    <s v="Cognitive Process Transformation"/>
    <s v="CPR: Blockchain Consulting"/>
    <s v="DATA WITHHELD"/>
    <s v="ISA-999-NoSolutionSold"/>
    <x v="0"/>
    <m/>
  </r>
  <r>
    <s v="RV-BFNS2LP"/>
    <x v="0"/>
    <s v="DACH"/>
    <s v="REEDEREI NORD GMBH"/>
    <s v="CeBIT17 - GBS - Blockchain Maersk Projekt"/>
    <x v="2"/>
    <x v="1"/>
    <m/>
    <m/>
    <x v="0"/>
    <x v="7"/>
    <d v="2017-10-31T00:00:00"/>
    <s v="03/24/2017 04:10am"/>
    <x v="2"/>
    <d v="2017-11-01T00:00:00"/>
    <n v="10000"/>
    <n v="0.01"/>
    <n v="12"/>
    <s v="07/06/2017 01:31am"/>
    <s v="Stretch"/>
    <x v="0"/>
    <s v="Cognitive Process Transformation"/>
    <s v="CPR: Blockchain Consulting"/>
    <s v="DATA WITHHELD"/>
    <s v="ISA-999-NoSolutionSold"/>
    <x v="0"/>
    <m/>
  </r>
  <r>
    <s v="Z1-RGON0IA"/>
    <x v="0"/>
    <s v="DACH"/>
    <s v="Schunk GmbH &amp; Co. KG Spann- und Greiftechnik"/>
    <s v="CeBIT17 - GBS - Blockchain Consulting"/>
    <x v="1"/>
    <x v="1"/>
    <m/>
    <m/>
    <x v="0"/>
    <x v="2"/>
    <d v="2017-10-31T00:00:00"/>
    <s v="03/22/2017 10:38am"/>
    <x v="2"/>
    <d v="2017-11-01T00:00:00"/>
    <n v="10000"/>
    <n v="0.01"/>
    <n v="12"/>
    <s v="07/06/2017 01:32am"/>
    <s v="Stretch"/>
    <x v="0"/>
    <s v="Cognitive Process Transformation"/>
    <s v="CPR: Blockchain Consulting"/>
    <s v="DATA WITHHELD"/>
    <s v="ISA-999-NoSolutionSold"/>
    <x v="0"/>
    <m/>
  </r>
  <r>
    <s v="MF-ZJDWQ0X"/>
    <x v="0"/>
    <s v="DACH"/>
    <s v="Europaeische Zentralbank (EZB)"/>
    <s v="ECB Consulting: Blockchain"/>
    <x v="0"/>
    <x v="1"/>
    <m/>
    <m/>
    <x v="1"/>
    <x v="0"/>
    <d v="2017-08-18T00:00:00"/>
    <s v="05/25/2016 08:53am"/>
    <x v="5"/>
    <d v="2017-08-18T00:00:00"/>
    <n v="10000"/>
    <n v="0.01"/>
    <n v="2"/>
    <s v="08/03/2017 01:32am"/>
    <s v="Solid"/>
    <x v="0"/>
    <s v="Cognitive Process Transformation"/>
    <s v="CPR: Blockchain Consulting"/>
    <s v="DATA WITHHELD"/>
    <s v="BLUEMIXX:GBS Bluemix Custom Application Services"/>
    <x v="0"/>
    <m/>
  </r>
  <r>
    <s v="J5-ER0VEY2"/>
    <x v="0"/>
    <s v="France"/>
    <s v="Capgemini"/>
    <s v="Blockchain Workshop for CAPGEMINI delivered by MOP Blockchain Systems  (custom workshop offering)"/>
    <x v="5"/>
    <x v="1"/>
    <m/>
    <m/>
    <x v="0"/>
    <x v="10"/>
    <d v="2017-10-30T00:00:00"/>
    <s v="08/01/2017 05:16am"/>
    <x v="1"/>
    <d v="2017-10-30T00:00:00"/>
    <n v="10000"/>
    <n v="0.01"/>
    <n v="1"/>
    <s v="08/03/2017 01:32am"/>
    <s v="NIR"/>
    <x v="0"/>
    <s v="Cognitive Process Transformation"/>
    <s v="CPR: Blockchain Consulting"/>
    <s v="Pascal (PASCAL) Moreau"/>
    <m/>
    <x v="0"/>
    <m/>
  </r>
  <r>
    <s v="9F-W0WXWDK"/>
    <x v="1"/>
    <s v="US Communica/CSI"/>
    <s v="KPMG LLP"/>
    <s v="Blockchain Workshop"/>
    <x v="5"/>
    <x v="1"/>
    <m/>
    <m/>
    <x v="1"/>
    <x v="10"/>
    <d v="2017-07-17T00:00:00"/>
    <s v="04/18/2017 07:36pm"/>
    <x v="2"/>
    <d v="2017-07-17T00:00:00"/>
    <n v="10000"/>
    <n v="0.01"/>
    <n v="1"/>
    <s v="08/03/2017 01:33am"/>
    <s v="NIR"/>
    <x v="0"/>
    <s v="Cognitive Process Transformation"/>
    <s v="CPR: Blockchain Consulting"/>
    <s v="Prem B. D'Cruz (Prem) D'Cruz"/>
    <s v="ZBLKPOC:HW SP: Blockchain Proof of Concept"/>
    <x v="0"/>
    <m/>
  </r>
  <r>
    <s v="UM-PA50ULJ"/>
    <x v="1"/>
    <s v="US Federal"/>
    <s v="GENERAL SERVICES ADMINISTRATION, US"/>
    <s v="To expand SCI/Blockchain with existing WCE. To initiate a WCE Blockchain Garage Effort - DXM, SCI, AS2 to augment existing Catalog and Vendor Management - Vendor Catalog Compliance and other capabilities. Justin is already on Bluemix."/>
    <x v="6"/>
    <x v="1"/>
    <m/>
    <m/>
    <x v="0"/>
    <x v="12"/>
    <d v="2017-12-16T00:00:00"/>
    <s v="07/18/2017 12:23pm"/>
    <x v="1"/>
    <d v="2017-12-16T00:00:00"/>
    <n v="10000"/>
    <n v="0.01"/>
    <n v="12"/>
    <s v="07/20/2017 01:32am"/>
    <s v="NIR"/>
    <x v="0"/>
    <s v="iX Growth Platform"/>
    <s v="DSI - iX: Digital Commerce: Watson Commerce"/>
    <s v="TRENT W. (TRENT) FALLIN"/>
    <m/>
    <x v="0"/>
    <m/>
  </r>
  <r>
    <s v="2R-8BV696E"/>
    <x v="0"/>
    <s v="DACH"/>
    <s v="Sparkasse Markgräflerland"/>
    <s v="Blockchain"/>
    <x v="0"/>
    <x v="1"/>
    <m/>
    <m/>
    <x v="0"/>
    <x v="0"/>
    <d v="2017-10-24T00:00:00"/>
    <s v="02/02/2017 06:35am"/>
    <x v="1"/>
    <d v="2017-10-24T00:00:00"/>
    <n v="10000"/>
    <n v="0.01"/>
    <n v="12"/>
    <s v="03/13/2017 10:19am"/>
    <s v="NIR"/>
    <x v="0"/>
    <s v="Cognitive Process Transformation"/>
    <m/>
    <s v="DATA WITHHELD"/>
    <m/>
    <x v="0"/>
    <m/>
  </r>
  <r>
    <s v="AK-WKMME84"/>
    <x v="0"/>
    <s v="DACH"/>
    <s v="COMPAGNIE FINANCIÈRE TRADITION SA"/>
    <s v="Workshop Blockchain"/>
    <x v="0"/>
    <x v="1"/>
    <m/>
    <m/>
    <x v="1"/>
    <x v="0"/>
    <d v="2017-07-31T00:00:00"/>
    <s v="11/18/2016 08:29am"/>
    <x v="1"/>
    <d v="2017-07-31T00:00:00"/>
    <n v="10000"/>
    <n v="0.01"/>
    <n v="1"/>
    <s v="07/31/2017 11:27am"/>
    <s v="NIR"/>
    <x v="0"/>
    <s v="iX Growth Platform"/>
    <m/>
    <s v="DATA WITHHELD"/>
    <s v="ZBLKPOC:HW SP: Blockchain Proof of Concept"/>
    <x v="0"/>
    <m/>
  </r>
  <r>
    <s v="ZC-8EJ86LB"/>
    <x v="1"/>
    <s v="US Communica/CSI"/>
    <s v="SPRINT/UNITED MANAGEMENT COMPANY"/>
    <s v="BlockChain for Transforming the Music Industry (Tidal)"/>
    <x v="3"/>
    <x v="1"/>
    <m/>
    <m/>
    <x v="1"/>
    <x v="9"/>
    <d v="2017-08-08T00:00:00"/>
    <s v="05/10/2017 11:24am"/>
    <x v="1"/>
    <d v="2017-11-01T00:00:00"/>
    <n v="10000"/>
    <n v="0.01"/>
    <n v="12"/>
    <s v="05/11/2017 01:32am"/>
    <s v="NIR"/>
    <x v="0"/>
    <s v="Cognitive Process Transformation"/>
    <m/>
    <s v="PIYUSH (Piyush) SARWAL"/>
    <s v="BLKHSBN:HW SP: Blockchain High Sec Bus Netwk Blmix"/>
    <x v="0"/>
    <m/>
  </r>
  <r>
    <s v="LI-CTJZVFT"/>
    <x v="2"/>
    <s v="Korea"/>
    <s v="HANA BANK"/>
    <s v="Open Source support for Blockchain"/>
    <x v="0"/>
    <x v="1"/>
    <m/>
    <m/>
    <x v="0"/>
    <x v="0"/>
    <d v="2017-12-15T00:00:00"/>
    <s v="03/16/2017 11:09am"/>
    <x v="1"/>
    <d v="2017-12-15T00:00:00"/>
    <n v="10000"/>
    <n v="0.01"/>
    <n v="12"/>
    <s v="05/20/2017 10:26pm"/>
    <s v="Stretch"/>
    <x v="2"/>
    <s v="Technology Support Services"/>
    <s v="6950-13D Support for Red Hat (placeholder)"/>
    <s v="MIN YOUNG (Min Young) JUNG"/>
    <s v="NONE:No code/solution involved"/>
    <x v="0"/>
    <m/>
  </r>
  <r>
    <s v="V3-L6XJMRT"/>
    <x v="0"/>
    <s v="DACH"/>
    <s v="voestalpine Stahl GmbH"/>
    <s v="Blockchain for Supply Chain in steel and metal forming divisions"/>
    <x v="1"/>
    <x v="1"/>
    <m/>
    <m/>
    <x v="0"/>
    <x v="2"/>
    <d v="2017-11-28T00:00:00"/>
    <s v="05/20/2017 04:42pm"/>
    <x v="2"/>
    <d v="2017-11-28T00:00:00"/>
    <n v="10000"/>
    <n v="0.01"/>
    <n v="12"/>
    <s v="07/14/2017 01:21pm"/>
    <s v="Stretch"/>
    <x v="2"/>
    <s v="Infrastructure Services"/>
    <s v="6950-16G GTS MHAS Split for Commerce Managed Hosted"/>
    <s v="Alexander (ALEXANDER) Rainer-Harbach"/>
    <s v="ZBLKLOCL:HW SP: zSystems Blockchain Local/On Prem., ZBLKPOC:HW SP: Blockchain Proof of Concept"/>
    <x v="0"/>
    <m/>
  </r>
  <r>
    <s v="GM-R1S6QTH"/>
    <x v="0"/>
    <s v="DACH"/>
    <s v="Amt der OÖ Landesregierung"/>
    <s v="Block chain workshop"/>
    <x v="6"/>
    <x v="1"/>
    <m/>
    <m/>
    <x v="1"/>
    <x v="12"/>
    <d v="2017-09-12T00:00:00"/>
    <s v="02/17/2017 03:50am"/>
    <x v="2"/>
    <d v="2017-09-12T00:00:00"/>
    <n v="10000"/>
    <n v="0.01"/>
    <n v="12"/>
    <s v="07/20/2017 01:32am"/>
    <s v="NIR"/>
    <x v="7"/>
    <s v="Security Services"/>
    <s v="Data and Application Security Services on Cloud 6950-02B"/>
    <s v="DATA WITHHELD"/>
    <s v="SCALE-UP:HW SP: Linux Scale-Up"/>
    <x v="0"/>
    <m/>
  </r>
  <r>
    <s v="EP-5QNPZGT"/>
    <x v="0"/>
    <s v="DACH"/>
    <s v="MAGISTRAT DER STADT WIEN MA 14 - AUTOMATIONSUNTERSTÜTZTE DATENVERARBEITUNG, INFORMATIONS-"/>
    <s v="Blockchain"/>
    <x v="6"/>
    <x v="1"/>
    <m/>
    <m/>
    <x v="1"/>
    <x v="12"/>
    <d v="2017-09-30T00:00:00"/>
    <s v="07/13/2016 05:33am"/>
    <x v="2"/>
    <d v="2017-09-30T00:00:00"/>
    <n v="10000"/>
    <n v="0.01"/>
    <n v="1"/>
    <s v="06/15/2017 01:31am"/>
    <s v="Stretch"/>
    <x v="7"/>
    <s v="Sec Ops &amp; Response Solns"/>
    <s v="Sec Intelligence on Cloud - New Customer"/>
    <s v="DATA WITHHELD"/>
    <m/>
    <x v="0"/>
    <m/>
  </r>
  <r>
    <s v="LT-2YVV62K"/>
    <x v="6"/>
    <s v="GCG"/>
    <s v="NATIONAL CENTER FOR HIGH_PERFO RMANCE COMPUTING"/>
    <s v="國高Block Chain"/>
    <x v="6"/>
    <x v="1"/>
    <m/>
    <m/>
    <x v="0"/>
    <x v="12"/>
    <d v="2017-12-30T00:00:00"/>
    <s v="05/04/2017 05:44am"/>
    <x v="2"/>
    <d v="2017-12-30T00:00:00"/>
    <n v="10000"/>
    <n v="0.01"/>
    <n v="1"/>
    <s v="07/06/2017 01:32am"/>
    <s v="Stretch"/>
    <x v="4"/>
    <s v="Storage"/>
    <s v="IBM ESS GLx and GLxS models - Spectrum Scale SW component"/>
    <s v="JASON (JASON) HSIEH"/>
    <s v="HPCSYS:HW&amp;SW:PWR &amp; Storage High Perf. Computing."/>
    <x v="0"/>
    <m/>
  </r>
  <r>
    <s v="86-KSSRPP2"/>
    <x v="2"/>
    <s v="Korea"/>
    <s v="The Korea Federation of Banks"/>
    <s v="[KFB] Cloud Blockchain Services for Bank Consortium"/>
    <x v="0"/>
    <x v="1"/>
    <m/>
    <m/>
    <x v="1"/>
    <x v="0"/>
    <d v="2017-09-22T00:00:00"/>
    <s v="04/16/2017 09:25pm"/>
    <x v="0"/>
    <d v="2017-09-22T00:00:00"/>
    <n v="10000"/>
    <n v="0.01"/>
    <n v="10"/>
    <s v="07/27/2017 01:32am"/>
    <s v="Stretch"/>
    <x v="13"/>
    <s v="Watson Data Platform"/>
    <s v="Blmx Public for Analytics"/>
    <s v="Dong Won (DONG WON) Kwon"/>
    <s v="ISA-999-NoSolutionSold"/>
    <x v="0"/>
    <m/>
  </r>
  <r>
    <s v="LK-XJ6CV9L"/>
    <x v="3"/>
    <s v="Brazil"/>
    <s v="BM&amp;F BOVESPA S.A. - BOLSA DE VALORES, MERCADORIAS E FUTUROS"/>
    <s v="BMF - Blockchain - Febraban"/>
    <x v="0"/>
    <x v="1"/>
    <m/>
    <m/>
    <x v="1"/>
    <x v="0"/>
    <d v="2017-08-31T00:00:00"/>
    <s v="04/07/2017 07:14am"/>
    <x v="0"/>
    <d v="2017-08-31T00:00:00"/>
    <n v="10000"/>
    <n v="0.01"/>
    <n v="12"/>
    <s v="06/08/2017 01:32am"/>
    <s v="At Risk"/>
    <x v="5"/>
    <s v="Industry Platform"/>
    <s v="High Security Business Network"/>
    <s v="TIAGO DE (TIAGO DE) MORAES GUEDES RUIZ"/>
    <s v="BLKHSBN:HW SP: Blockchain High Sec Bus Netwk Blmix"/>
    <x v="0"/>
    <m/>
  </r>
  <r>
    <s v="SC-5W3GLJV"/>
    <x v="0"/>
    <s v="UKI"/>
    <s v="PEARSON PLC"/>
    <s v="Blockchain - lifetime education identity"/>
    <x v="3"/>
    <x v="1"/>
    <m/>
    <m/>
    <x v="1"/>
    <x v="9"/>
    <d v="2017-08-30T00:00:00"/>
    <s v="06/01/2017 07:23am"/>
    <x v="1"/>
    <d v="2018-01-01T00:00:00"/>
    <n v="10000"/>
    <n v="0.01"/>
    <n v="12"/>
    <s v="06/08/2017 01:31am"/>
    <s v="NIR"/>
    <x v="5"/>
    <s v="Industry Platform"/>
    <s v="High Security Business Network"/>
    <s v="P. G. (PAUL) Moores"/>
    <s v="EXTCNAPP:CLD&amp;COG: Extend cloud native apps &amp; data"/>
    <x v="0"/>
    <m/>
  </r>
  <r>
    <s v="0C-FTFFDRB"/>
    <x v="0"/>
    <s v="DACH"/>
    <s v="GreenCom Networks GmbH"/>
    <s v="Blockchain for Energy IoT"/>
    <x v="1"/>
    <x v="1"/>
    <m/>
    <m/>
    <x v="0"/>
    <x v="2"/>
    <d v="2017-12-19T00:00:00"/>
    <s v="07/21/2017 07:36am"/>
    <x v="1"/>
    <d v="2017-12-19T00:00:00"/>
    <n v="10000"/>
    <n v="0.01"/>
    <n v="12"/>
    <s v="07/27/2017 01:32am"/>
    <s v="NIR"/>
    <x v="5"/>
    <s v="Industry Platform"/>
    <s v="IBM Support for Hyperledger Fabric"/>
    <s v="DATA WITHHELD"/>
    <s v="BLKHSBN:HW SP: Blockchain High Sec Bus Netwk Blmix"/>
    <x v="0"/>
    <m/>
  </r>
  <r>
    <s v="BO-ILQ5T29"/>
    <x v="6"/>
    <s v="GCG"/>
    <s v="HONG KONG INTERBANK CLEARING LIMITED"/>
    <s v="HKICL Linux One for Blockchain"/>
    <x v="0"/>
    <x v="1"/>
    <m/>
    <m/>
    <x v="1"/>
    <x v="0"/>
    <d v="2017-09-22T00:00:00"/>
    <s v="05/08/2017 06:00am"/>
    <x v="0"/>
    <d v="2017-09-22T00:00:00"/>
    <n v="10000"/>
    <n v="0.01"/>
    <n v="12"/>
    <s v="08/03/2017 01:32am"/>
    <s v="Stretch"/>
    <x v="5"/>
    <s v="Industry Platform"/>
    <s v="IBM Support for Hyperledger Fabric"/>
    <s v="Catherine Ky (CATHERINE) Tsoi"/>
    <s v="BLKHSBN:HW SP: Blockchain High Sec Bus Netwk Blmix, ZBLKLOCL:HW SP: zSystems Blockchain Local/On Prem."/>
    <x v="0"/>
    <m/>
  </r>
  <r>
    <s v="BP1-UP-DN6IM7Y"/>
    <x v="1"/>
    <s v="US Distribution"/>
    <s v="DOT FOODS INC                                                         "/>
    <s v="IoT Follow-On: Blockchain"/>
    <x v="2"/>
    <x v="1"/>
    <m/>
    <m/>
    <x v="1"/>
    <x v="3"/>
    <d v="2017-08-31T00:00:00"/>
    <d v="2017-07-12T00:00:00"/>
    <x v="1"/>
    <d v="2017-08-31T00:00:00"/>
    <n v="10000"/>
    <n v="0.01"/>
    <n v="12"/>
    <d v="2017-07-13T00:00:00"/>
    <s v="NIR"/>
    <x v="5"/>
    <s v="Industry Platform"/>
    <s v="UNK - Blockchain Platforms"/>
    <s v="BUSINESSPARTNER"/>
    <s v="ZBLKPOC, BLKHSBN, ZBLKLOCL"/>
    <x v="0"/>
    <m/>
  </r>
  <r>
    <s v="MB-59DBMEN"/>
    <x v="3"/>
    <s v="Brazil"/>
    <s v="Estudio Symbiotic SL"/>
    <s v="Proyecto Coockprint - Blockchain y Bluemix"/>
    <x v="5"/>
    <x v="1"/>
    <m/>
    <m/>
    <x v="0"/>
    <x v="10"/>
    <d v="2017-12-31T00:00:00"/>
    <s v="06/30/2017 10:05am"/>
    <x v="1"/>
    <d v="2017-12-31T00:00:00"/>
    <n v="10000"/>
    <n v="0.01"/>
    <n v="12"/>
    <s v="07/06/2017 01:33am"/>
    <s v="NIR"/>
    <x v="5"/>
    <s v="Industry Platform"/>
    <m/>
    <s v="Ezequiel (EZEQUIEL) Alegre Moreno"/>
    <m/>
    <x v="0"/>
    <m/>
  </r>
  <r>
    <s v="MK-HI32JIP"/>
    <x v="4"/>
    <s v="MEA"/>
    <s v="T.C. CALISMA VE SOSYAL GUVENLIK BAKANLIGI SOS GUV KURUMU BASKANLIGI SAGLIK ISLERI GEN MUD"/>
    <s v="Social Security Institution Blockchain"/>
    <x v="6"/>
    <x v="1"/>
    <m/>
    <m/>
    <x v="0"/>
    <x v="12"/>
    <d v="2017-12-29T00:00:00"/>
    <s v="04/17/2017 05:20am"/>
    <x v="1"/>
    <d v="2017-12-29T00:00:00"/>
    <n v="10000"/>
    <n v="0.01"/>
    <n v="12"/>
    <s v="06/01/2017 01:32am"/>
    <s v="NIR"/>
    <x v="5"/>
    <s v="Industry Platform"/>
    <m/>
    <s v="Hammou (Hammou) Messatfa"/>
    <s v="ISA-GovtPG30-SocialPrograms"/>
    <x v="0"/>
    <m/>
  </r>
  <r>
    <s v="H8-BGUXN38"/>
    <x v="1"/>
    <s v="US Industrial"/>
    <s v="MOTIVA ENTERPRISES LLC"/>
    <s v="Blockchain @ Motiva"/>
    <x v="1"/>
    <x v="1"/>
    <m/>
    <m/>
    <x v="0"/>
    <x v="4"/>
    <d v="2017-12-23T00:00:00"/>
    <s v="07/26/2017 10:16am"/>
    <x v="1"/>
    <d v="2017-12-23T00:00:00"/>
    <n v="10000"/>
    <n v="0.01"/>
    <n v="12"/>
    <s v="07/26/2017 10:16am"/>
    <s v="Stretch"/>
    <x v="5"/>
    <s v="Industry Platform"/>
    <m/>
    <s v="JENNIFER M. (Jennifer) BLAIR"/>
    <s v="AGILE:Agile or Agility is a component of the solu, BLKHSBN:HW SP: Blockchain High Sec Bus Netwk Blmix"/>
    <x v="0"/>
    <m/>
  </r>
  <r>
    <s v="AX-W6YXIWN"/>
    <x v="0"/>
    <s v="UKI"/>
    <s v="RM2"/>
    <s v="Watson IOT and Blockchain"/>
    <x v="2"/>
    <x v="1"/>
    <m/>
    <m/>
    <x v="0"/>
    <x v="7"/>
    <d v="2017-10-30T00:00:00"/>
    <s v="04/28/2017 08:27am"/>
    <x v="2"/>
    <d v="2017-10-30T00:00:00"/>
    <n v="10000"/>
    <n v="0.01"/>
    <n v="12"/>
    <s v="07/27/2017 01:32am"/>
    <s v="Stretch"/>
    <x v="1"/>
    <s v="Platform &amp; Industry Solutions"/>
    <s v="IoT Foundation for Bluemix"/>
    <s v="K. (KIMBERLEY) Fowler"/>
    <s v="BDAMEGA:HW BDA Analytics MEGA PLAY"/>
    <x v="0"/>
    <m/>
  </r>
  <r>
    <s v="86-KSSRPP2"/>
    <x v="2"/>
    <s v="Korea"/>
    <s v="The Korea Federation of Banks"/>
    <s v="[KFB] Cloud Blockchain Services for Bank Consortium"/>
    <x v="0"/>
    <x v="1"/>
    <m/>
    <m/>
    <x v="1"/>
    <x v="0"/>
    <d v="2017-09-22T00:00:00"/>
    <s v="04/16/2017 09:25pm"/>
    <x v="0"/>
    <d v="2017-09-22T00:00:00"/>
    <n v="10000"/>
    <n v="0.01"/>
    <n v="10"/>
    <s v="07/20/2017 01:32am"/>
    <s v="Stretch"/>
    <x v="8"/>
    <s v="Watson Platform"/>
    <s v="Watson: Developer Cloud"/>
    <s v="Dong Won (DONG WON) Kwon"/>
    <s v="ISA-999-NoSolutionSold"/>
    <x v="0"/>
    <m/>
  </r>
  <r>
    <s v="SR-E134NUV"/>
    <x v="5"/>
    <s v="Japan"/>
    <s v="DAIWA INSTITUTE OF RESEARCH BUSINE"/>
    <s v="Blockchain検証#2"/>
    <x v="0"/>
    <x v="1"/>
    <m/>
    <m/>
    <x v="3"/>
    <x v="0"/>
    <d v="2017-02-01T00:00:00"/>
    <s v="10/05/2016 10:12pm"/>
    <x v="6"/>
    <d v="2017-03-31T00:00:00"/>
    <n v="9524"/>
    <n v="9.5239999999999995E-3"/>
    <n v="1"/>
    <s v="01/12/2017 01:32am"/>
    <s v="Won"/>
    <x v="4"/>
    <s v="System z"/>
    <s v="Service Unit (lab service) for z Systems"/>
    <s v="Shota (SHOTA) Tomizawa"/>
    <s v="ISA-999-NoSolutionSold, ZBLKPOC:HW SP: Blockchain Proof of Concept"/>
    <x v="0"/>
    <m/>
  </r>
  <r>
    <s v="1P-CIYMIHB"/>
    <x v="5"/>
    <s v="Japan"/>
    <s v="TOKYO STOCK EXCHANGE, INC."/>
    <s v="東証/JSCC：Blockchain  (OGリスク計算validation基盤)"/>
    <x v="0"/>
    <x v="1"/>
    <m/>
    <m/>
    <x v="1"/>
    <x v="0"/>
    <d v="2017-08-11T00:00:00"/>
    <s v="06/23/2017 02:25am"/>
    <x v="2"/>
    <d v="2017-08-11T00:00:00"/>
    <n v="9524"/>
    <n v="9.5239999999999995E-3"/>
    <n v="12"/>
    <s v="08/03/2017 01:32am"/>
    <s v="Stretch"/>
    <x v="3"/>
    <s v="Lab Services"/>
    <s v="Software Services - Bluemix Garage"/>
    <s v="Akihiko (AKIHIKO) Mohri"/>
    <s v="EMBCLOUD:GBS Embedded Cloud"/>
    <x v="0"/>
    <m/>
  </r>
  <r>
    <s v="UC-5KJFD5Y"/>
    <x v="5"/>
    <s v="Japan"/>
    <s v="NISSIN CORPORATION"/>
    <s v="Blockchainを活用した違法木材　グリーンウッド法対応支援_x000a_PoC"/>
    <x v="2"/>
    <x v="1"/>
    <m/>
    <m/>
    <x v="0"/>
    <x v="7"/>
    <d v="2017-10-30T00:00:00"/>
    <s v="06/06/2017 07:10am"/>
    <x v="2"/>
    <d v="2017-10-30T00:00:00"/>
    <n v="9524"/>
    <n v="9.5239999999999995E-3"/>
    <n v="2"/>
    <s v="07/06/2017 01:33am"/>
    <s v="NIR"/>
    <x v="0"/>
    <s v="Cognitive Process Transformation"/>
    <s v="CPR: Blockchain Consulting"/>
    <s v="Anna (ANNA) Maruyama"/>
    <s v="BLKHSBN:HW SP: Blockchain High Sec Bus Netwk Blmix, ZBLKPOC:HW SP: Blockchain Proof of Concept"/>
    <x v="0"/>
    <m/>
  </r>
  <r>
    <s v="US-W8VM4X7"/>
    <x v="5"/>
    <s v="Japan"/>
    <s v="TOKYO ELECTRIC POWER COMPANY,INCOR"/>
    <s v="【DDR-Systems HW】Blockchainスキル習得支援"/>
    <x v="3"/>
    <x v="1"/>
    <m/>
    <m/>
    <x v="1"/>
    <x v="8"/>
    <d v="2017-07-10T00:00:00"/>
    <s v="05/16/2017 05:08am"/>
    <x v="6"/>
    <d v="2017-07-10T00:00:00"/>
    <n v="9524"/>
    <n v="9.5239999999999995E-3"/>
    <n v="1"/>
    <s v="07/14/2017 03:48am"/>
    <s v="Won"/>
    <x v="4"/>
    <s v="IBM Z"/>
    <s v="Service Unit(lab service) for IBM Z"/>
    <s v="Kentaroh (KENTAROH) Andoh"/>
    <s v="NONE:No code/solution involved, BLKHSBN:HW SP: Blockchain High Sec Bus Netwk Blmix"/>
    <x v="0"/>
    <m/>
  </r>
  <r>
    <s v="HD-SB4SSAZ"/>
    <x v="2"/>
    <s v="ANZ"/>
    <s v="CO-OPERATIVE BULK HANDLING                                            "/>
    <s v="Blockchain Workshop"/>
    <x v="2"/>
    <x v="1"/>
    <m/>
    <m/>
    <x v="3"/>
    <x v="7"/>
    <d v="2017-03-15T00:00:00"/>
    <d v="2017-03-07T00:00:00"/>
    <x v="6"/>
    <d v="2017-03-15T00:00:00"/>
    <n v="9300"/>
    <n v="9.2999999999999992E-3"/>
    <n v="1"/>
    <d v="2017-03-16T00:00:00"/>
    <s v="Won"/>
    <x v="0"/>
    <s v="Cog Process Trnsfmtn"/>
    <s v="CPR: Blockchain Consulting"/>
    <s v="ROWSON, AMY L (Amy)"/>
    <m/>
    <x v="0"/>
    <m/>
  </r>
  <r>
    <s v="93-LEN6ZZG"/>
    <x v="1"/>
    <s v="US Public"/>
    <s v="PFIZER INC."/>
    <s v="Blockchain DTW - Bluemix Garage (GBS)"/>
    <x v="6"/>
    <x v="1"/>
    <m/>
    <m/>
    <x v="2"/>
    <x v="11"/>
    <d v="2017-06-14T00:00:00"/>
    <s v="06/01/2017 09:08pm"/>
    <x v="6"/>
    <d v="2017-06-14T00:00:00"/>
    <n v="9152"/>
    <n v="9.1520000000000004E-3"/>
    <n v="1"/>
    <s v="06/15/2017 02:51pm"/>
    <s v="Won"/>
    <x v="3"/>
    <s v="Cloud Developer Service"/>
    <s v="IBM Bluemix Garage - Design Thinking"/>
    <s v="Charles (Tyler) Kelly"/>
    <s v="CLOUD1:All Cloud Sales other than to Cloud SPs"/>
    <x v="0"/>
    <m/>
  </r>
  <r>
    <s v="ED-3NZ6UUE"/>
    <x v="4"/>
    <s v="MEA"/>
    <s v="Kalos Development"/>
    <s v="IBM Bluemix - Blockchain and Watson IoT Platform"/>
    <x v="5"/>
    <x v="1"/>
    <m/>
    <m/>
    <x v="1"/>
    <x v="10"/>
    <d v="2017-09-05T00:00:00"/>
    <s v="06/07/2017 05:55am"/>
    <x v="1"/>
    <d v="2017-09-15T00:00:00"/>
    <n v="9000"/>
    <n v="8.9999999999999993E-3"/>
    <n v="12"/>
    <s v="06/08/2017 01:31am"/>
    <s v="Stretch"/>
    <x v="3"/>
    <s v="Cloud Developer Service"/>
    <m/>
    <s v="Mahmoud (Mahmoud) Thakeb"/>
    <m/>
    <x v="0"/>
    <m/>
  </r>
  <r>
    <s v="DX-GTPIKXP"/>
    <x v="1"/>
    <s v="US Federal"/>
    <s v="US DEPT OF DEFENSE HEALTH AFFAIRS"/>
    <s v="US Army / Laulima Government Solutions / Blockchain Garage / Robert Connor"/>
    <x v="6"/>
    <x v="1"/>
    <m/>
    <m/>
    <x v="0"/>
    <x v="12"/>
    <d v="2017-12-29T00:00:00"/>
    <s v="06/26/2017 10:20pm"/>
    <x v="4"/>
    <d v="2017-12-29T00:00:00"/>
    <n v="9000"/>
    <n v="8.9999999999999993E-3"/>
    <n v="12"/>
    <s v="07/13/2017 01:32am"/>
    <s v="NIR"/>
    <x v="13"/>
    <s v="Watson Data Platform"/>
    <s v="Blmx Public for Analytics"/>
    <s v="JOSEPH D. (Joe) TAVARES"/>
    <m/>
    <x v="0"/>
    <m/>
  </r>
  <r>
    <s v="QE-RZ9NGP9"/>
    <x v="1"/>
    <s v="US Federal"/>
    <s v="CIV - US DOE - Nuclear Regulatory Commission (NRC) 9007"/>
    <s v="NRC / Blockchain Garage / Kathy Lyons-Burke"/>
    <x v="6"/>
    <x v="1"/>
    <m/>
    <m/>
    <x v="0"/>
    <x v="12"/>
    <d v="2017-12-29T00:00:00"/>
    <s v="06/28/2017 04:44pm"/>
    <x v="4"/>
    <d v="2017-12-29T00:00:00"/>
    <n v="9000"/>
    <n v="8.9999999999999993E-3"/>
    <n v="12"/>
    <s v="07/13/2017 01:32am"/>
    <s v="NIR"/>
    <x v="13"/>
    <s v="Watson Data Platform"/>
    <s v="Blmx Public for Analytics"/>
    <s v="JOSEPH D. (Joe) TAVARES"/>
    <m/>
    <x v="0"/>
    <m/>
  </r>
  <r>
    <s v="2P-CQ50YAC"/>
    <x v="1"/>
    <s v="US Federal"/>
    <s v="Pacific Northwest National Laboratory"/>
    <s v="PNNL / Blockchain Garage / Michael Myrea"/>
    <x v="6"/>
    <x v="1"/>
    <m/>
    <m/>
    <x v="0"/>
    <x v="11"/>
    <d v="2017-12-29T00:00:00"/>
    <s v="06/26/2017 10:04pm"/>
    <x v="1"/>
    <d v="2017-12-29T00:00:00"/>
    <n v="9000"/>
    <n v="8.9999999999999993E-3"/>
    <n v="12"/>
    <s v="07/13/2017 01:32am"/>
    <s v="NIR"/>
    <x v="13"/>
    <s v="Watson Data Platform"/>
    <s v="Blmx Public for Analytics"/>
    <s v="JOSEPH D. (Joe) TAVARES"/>
    <m/>
    <x v="0"/>
    <m/>
  </r>
  <r>
    <s v="84-GGUHFGE"/>
    <x v="1"/>
    <s v="US Federal"/>
    <s v="THE SECRETARY OF DEFENSE OFFICE OF"/>
    <s v="DOD / Blockchain Garage  / John Bergin"/>
    <x v="6"/>
    <x v="1"/>
    <m/>
    <m/>
    <x v="0"/>
    <x v="12"/>
    <d v="2017-12-29T00:00:00"/>
    <s v="06/05/2017 10:07am"/>
    <x v="1"/>
    <d v="2017-12-29T00:00:00"/>
    <n v="9000"/>
    <n v="8.9999999999999993E-3"/>
    <n v="12"/>
    <s v="07/13/2017 01:32am"/>
    <s v="NIR"/>
    <x v="13"/>
    <s v="Watson Data Platform"/>
    <s v="Blmx Public for Analytics"/>
    <s v="JOSEPH D. (Joe) TAVARES"/>
    <m/>
    <x v="0"/>
    <m/>
  </r>
  <r>
    <s v="8B-VDZQE1R"/>
    <x v="1"/>
    <s v="US Federal"/>
    <s v="US DEPT OF THE INTERIOR"/>
    <s v="Blockchain for payments to Native Americans for use of their land - DOI BIA"/>
    <x v="6"/>
    <x v="1"/>
    <m/>
    <m/>
    <x v="0"/>
    <x v="12"/>
    <d v="2017-10-19T00:00:00"/>
    <s v="07/21/2017 05:11pm"/>
    <x v="1"/>
    <d v="2017-10-19T00:00:00"/>
    <n v="9000"/>
    <n v="8.9999999999999993E-3"/>
    <n v="12"/>
    <s v="07/27/2017 01:32am"/>
    <s v="NIR"/>
    <x v="13"/>
    <s v="Watson Data Platform"/>
    <s v="Blmx Public for Analytics"/>
    <s v="Madeline T. (Madeline) Bayliss"/>
    <m/>
    <x v="0"/>
    <m/>
  </r>
  <r>
    <s v="BI-4YXO8WY"/>
    <x v="1"/>
    <s v="US Federal"/>
    <s v="UNITED STATES DEPARTMENT OF DEFENSE"/>
    <s v="DOD USD for Intel / Blockchain Garage / Ben Richardson"/>
    <x v="6"/>
    <x v="1"/>
    <m/>
    <m/>
    <x v="0"/>
    <x v="12"/>
    <d v="2017-12-29T00:00:00"/>
    <s v="06/28/2017 03:25pm"/>
    <x v="1"/>
    <d v="2017-12-29T00:00:00"/>
    <n v="9000"/>
    <n v="8.9999999999999993E-3"/>
    <n v="12"/>
    <s v="07/13/2017 01:32am"/>
    <s v="NIR"/>
    <x v="13"/>
    <s v="Watson Data Platform"/>
    <s v="Blmx Public for Analytics"/>
    <s v="JOSEPH D. (Joe) TAVARES"/>
    <m/>
    <x v="0"/>
    <m/>
  </r>
  <r>
    <s v="MR-BMNFI41"/>
    <x v="1"/>
    <s v="US Federal"/>
    <s v="SAIC"/>
    <s v="SAIC / Blockchain Garage / Jim Tyson"/>
    <x v="5"/>
    <x v="1"/>
    <m/>
    <m/>
    <x v="1"/>
    <x v="10"/>
    <d v="2017-09-29T00:00:00"/>
    <s v="06/13/2017 04:48pm"/>
    <x v="1"/>
    <d v="2017-09-29T00:00:00"/>
    <n v="9000"/>
    <n v="8.9999999999999993E-3"/>
    <n v="12"/>
    <s v="07/26/2017 08:36am"/>
    <s v="Stretch"/>
    <x v="13"/>
    <s v="Watson Data Platform"/>
    <s v="Blmx Public for Analytics"/>
    <s v="JOSEPH D. (Joe) TAVARES"/>
    <m/>
    <x v="0"/>
    <m/>
  </r>
  <r>
    <s v="GI-1TY4KTR"/>
    <x v="5"/>
    <s v="Japan"/>
    <s v="TOKYO STOCK EXCHANGE, INC."/>
    <s v="BlockChain"/>
    <x v="0"/>
    <x v="1"/>
    <m/>
    <m/>
    <x v="3"/>
    <x v="0"/>
    <d v="2017-03-31T00:00:00"/>
    <s v="03/21/2017 09:47pm"/>
    <x v="7"/>
    <d v="2017-03-31T00:00:00"/>
    <n v="8571"/>
    <n v="8.5709999999999988E-3"/>
    <n v="12"/>
    <s v="04/06/2017 01:32am"/>
    <s v="Won"/>
    <x v="3"/>
    <s v="Cloud Developer Service"/>
    <s v="Bluemix Public Subscription"/>
    <s v="Satomi (SATOMI) Imai"/>
    <s v="CLDMS:CLD&amp;COG: Cloud Managed Services"/>
    <x v="0"/>
    <m/>
  </r>
  <r>
    <s v="NV-JY35U36"/>
    <x v="5"/>
    <s v="Japan"/>
    <s v="TOKYO STOCK EXCHANGE, INC."/>
    <s v="JPX：Blockchain ブロックチェーン (業界連携 型の技術検証)"/>
    <x v="0"/>
    <x v="1"/>
    <m/>
    <m/>
    <x v="3"/>
    <x v="0"/>
    <d v="2017-03-31T00:00:00"/>
    <s v="01/15/2017 04:33pm"/>
    <x v="6"/>
    <d v="2017-03-31T00:00:00"/>
    <n v="8571"/>
    <n v="8.5709999999999988E-3"/>
    <n v="12"/>
    <s v="04/06/2017 01:32am"/>
    <s v="Won"/>
    <x v="3"/>
    <s v="Lab Services"/>
    <s v="Software Services - Bluemix Garage"/>
    <s v="Akihiko (AKIHIKO) Mohri"/>
    <s v="EMBCLOUD:GBS Embedded Cloud"/>
    <x v="0"/>
    <m/>
  </r>
  <r>
    <s v="3L-54DENJ5"/>
    <x v="5"/>
    <s v="Japan"/>
    <s v="TOYOTA COMMUNICATION SYSTEMS CO.,LT                                   "/>
    <s v="TCS-TI BlueMix"/>
    <x v="1"/>
    <x v="1"/>
    <m/>
    <m/>
    <x v="1"/>
    <x v="1"/>
    <d v="2017-09-29T00:00:00"/>
    <d v="2017-06-23T00:00:00"/>
    <x v="2"/>
    <d v="2017-09-29T00:00:00"/>
    <n v="8571"/>
    <n v="8.5709999999999988E-3"/>
    <n v="3"/>
    <d v="2017-07-31T00:00:00"/>
    <s v="Stretch"/>
    <x v="5"/>
    <s v="Industry Platform"/>
    <s v="IBM Support for Hyperledger Fabric"/>
    <s v="Ito, Takeshi"/>
    <m/>
    <x v="0"/>
    <m/>
  </r>
  <r>
    <s v="RN-BWABRI7"/>
    <x v="5"/>
    <s v="Japan"/>
    <s v="NTT COMWARE CORPORATION"/>
    <s v="Blockchain Garage/PoC　Bluemix"/>
    <x v="3"/>
    <x v="1"/>
    <m/>
    <m/>
    <x v="3"/>
    <x v="9"/>
    <d v="2017-02-10T00:00:00"/>
    <s v="01/11/2017 10:52pm"/>
    <x v="7"/>
    <d v="2017-02-10T00:00:00"/>
    <n v="8568"/>
    <n v="0"/>
    <n v="6"/>
    <s v="02/19/2017 03:12am"/>
    <s v="Won"/>
    <x v="3"/>
    <s v="Cloud Developer Service"/>
    <s v="Bluemix Public Subscription"/>
    <s v="Toshiaki (TOSHIAKI) Mori"/>
    <s v="ISA-TMECS11-CloudITAgility"/>
    <x v="0"/>
    <m/>
  </r>
  <r>
    <s v="CM-HBRBUYR"/>
    <x v="0"/>
    <s v="DACH"/>
    <s v="Energie Steiermark AG"/>
    <s v="Blockchain-workshop"/>
    <x v="3"/>
    <x v="1"/>
    <m/>
    <m/>
    <x v="0"/>
    <x v="8"/>
    <d v="2017-10-13T00:00:00"/>
    <s v="06/07/2017 07:16am"/>
    <x v="2"/>
    <d v="2017-10-13T00:00:00"/>
    <n v="8000"/>
    <n v="8.0000000000000002E-3"/>
    <n v="12"/>
    <s v="07/13/2017 01:32am"/>
    <s v="NIR"/>
    <x v="0"/>
    <s v="Cognitive Process Transformation"/>
    <s v="CPR: Blockchain Consulting"/>
    <s v="DATA WITHHELD"/>
    <s v="BLKHSBN:HW SP: Blockchain High Sec Bus Netwk Blmix"/>
    <x v="0"/>
    <m/>
  </r>
  <r>
    <s v="HL-U7C8VBW"/>
    <x v="0"/>
    <s v="CEE"/>
    <s v="TELEKOM SLOVENIJE, D.D."/>
    <s v="ML si000888462D5 The client would like to become acquired with blockchain technology. They want to proceed with a Hyperledger Fabric project to 1) get familiar with blockchain technology; 2) have a reference project to 3) become"/>
    <x v="3"/>
    <x v="1"/>
    <m/>
    <m/>
    <x v="1"/>
    <x v="9"/>
    <d v="2017-08-29T00:00:00"/>
    <s v="08/01/2017 06:27am"/>
    <x v="1"/>
    <d v="2017-08-29T00:00:00"/>
    <n v="7500"/>
    <n v="7.4999999999999997E-3"/>
    <n v="12"/>
    <s v="08/03/2017 01:32am"/>
    <s v="NIR"/>
    <x v="2"/>
    <s v="Infrastructure Services"/>
    <m/>
    <s v="MIHA (Miha) MALOVRH"/>
    <m/>
    <x v="0"/>
    <m/>
  </r>
  <r>
    <s v="HO-1A250WY"/>
    <x v="0"/>
    <s v="CEE"/>
    <s v="TELEKOM SLOVENIJE, D.D."/>
    <s v="ML si00088795E64 The client would like to become acquired with blockchain technology. They want to proceed with a Hyperledger Fabric project to 1) get familiar with blockchain technology; 2) have a reference project to 3) become"/>
    <x v="3"/>
    <x v="1"/>
    <m/>
    <m/>
    <x v="1"/>
    <x v="9"/>
    <d v="2017-08-29T00:00:00"/>
    <s v="08/01/2017 06:25am"/>
    <x v="1"/>
    <d v="2017-08-29T00:00:00"/>
    <n v="7500"/>
    <n v="7.4999999999999997E-3"/>
    <n v="12"/>
    <s v="08/03/2017 01:33am"/>
    <s v="NIR"/>
    <x v="2"/>
    <s v="Infrastructure Services"/>
    <m/>
    <s v="MIHA (Miha) MALOVRH"/>
    <m/>
    <x v="0"/>
    <m/>
  </r>
  <r>
    <s v="NK-DD9TCRZ"/>
    <x v="2"/>
    <s v="ANZ"/>
    <s v="AUSTRALIAN SECURITIES &amp; INVESTMENTS COMMISSION"/>
    <s v="Bluemix Platform for Blockchain Initiative"/>
    <x v="6"/>
    <x v="1"/>
    <m/>
    <m/>
    <x v="0"/>
    <x v="12"/>
    <d v="2017-12-21T00:00:00"/>
    <s v="05/29/2017 11:23pm"/>
    <x v="1"/>
    <d v="2017-12-21T00:00:00"/>
    <n v="7440"/>
    <n v="7.4399999999999996E-3"/>
    <n v="12"/>
    <s v="06/01/2017 01:32am"/>
    <s v="NIR"/>
    <x v="3"/>
    <s v="Cloud Developer Service"/>
    <s v="Bluemix Public Subscription"/>
    <s v="ROBERT (Robert) NADER"/>
    <s v="NONE:No code/solution involved"/>
    <x v="0"/>
    <m/>
  </r>
  <r>
    <s v="AX-W6YXIWN"/>
    <x v="0"/>
    <s v="UKI"/>
    <s v="RM2"/>
    <s v="Watson IOT and Blockchain"/>
    <x v="2"/>
    <x v="1"/>
    <m/>
    <m/>
    <x v="0"/>
    <x v="7"/>
    <d v="2017-10-30T00:00:00"/>
    <s v="04/28/2017 08:27am"/>
    <x v="2"/>
    <d v="2017-10-30T00:00:00"/>
    <n v="7000"/>
    <n v="6.9999999999999993E-3"/>
    <n v="12"/>
    <s v="06/17/2017 11:38am"/>
    <s v="NIR"/>
    <x v="9"/>
    <s v="Business Analytics Platform"/>
    <s v="Watson Analytics SaaS"/>
    <s v="K. (KIMBERLEY) Fowler"/>
    <s v="BDAMEGA:HW BDA Analytics MEGA PLAY"/>
    <x v="0"/>
    <m/>
  </r>
  <r>
    <s v="MN-YMEX4QE"/>
    <x v="5"/>
    <s v="Japan"/>
    <s v="THREE-A SYSTEM CO.,LTD."/>
    <s v="ブロックチェーンスキル習得支援サービス Blockchain"/>
    <x v="5"/>
    <x v="1"/>
    <m/>
    <m/>
    <x v="1"/>
    <x v="10"/>
    <d v="2017-07-14T00:00:00"/>
    <s v="06/22/2017 10:02pm"/>
    <x v="6"/>
    <d v="2017-08-01T00:00:00"/>
    <n v="6900"/>
    <n v="6.8999999999999999E-3"/>
    <n v="12"/>
    <s v="07/06/2017 01:32am"/>
    <s v="Won"/>
    <x v="3"/>
    <s v="Cloud Developer Service"/>
    <s v="Bluemix Public Subscription"/>
    <s v="Hiroki (HIROKI) Takano"/>
    <s v="BLKHSBN:HW SP: Blockchain High Sec Bus Netwk Blmix, ISA-BankFS08-Blockchain, ZBLKPOC:HW SP: Blockchain Proof of Concept"/>
    <x v="0"/>
    <m/>
  </r>
  <r>
    <s v="XX-W7Y0M43"/>
    <x v="5"/>
    <s v="Japan"/>
    <s v="CTC/CTC"/>
    <s v="【BPOI】GBS_CTC_金融本部_Hyperledger"/>
    <x v="5"/>
    <x v="1"/>
    <m/>
    <m/>
    <x v="1"/>
    <x v="10"/>
    <d v="2017-07-31T00:00:00"/>
    <s v="03/13/2017 07:32am"/>
    <x v="0"/>
    <d v="2017-07-31T00:00:00"/>
    <n v="6857"/>
    <n v="6.8569999999999994E-3"/>
    <n v="12"/>
    <s v="07/06/2017 01:32am"/>
    <s v="Key stretch"/>
    <x v="3"/>
    <s v="Cloud Developer Service"/>
    <s v="Bluemix Public Subscription"/>
    <s v="Yoshihiro (YOSHIHIRO) Hayakawa"/>
    <s v="NONE:No code/solution involved"/>
    <x v="0"/>
    <m/>
  </r>
  <r>
    <s v="0K-7W2P0OC"/>
    <x v="1"/>
    <s v="Canada"/>
    <s v="INFORMATION SERVICES CORPORATION OF SASKATCHEWAN"/>
    <s v="Garage 2 Day Blockchain DTW"/>
    <x v="6"/>
    <x v="1"/>
    <m/>
    <m/>
    <x v="3"/>
    <x v="12"/>
    <d v="2017-03-02T00:00:00"/>
    <s v="02/13/2017 05:06pm"/>
    <x v="6"/>
    <d v="2017-03-03T00:00:00"/>
    <n v="6667"/>
    <n v="6.6669999999999993E-3"/>
    <n v="12"/>
    <s v="03/16/2017 02:32am"/>
    <s v="Won"/>
    <x v="3"/>
    <s v="Cloud Developer Service"/>
    <s v="IBM Bluemix Garage - Design Thinking"/>
    <s v="Steve H (Steve) Lee"/>
    <s v="NONE:No code/solution involved"/>
    <x v="0"/>
    <m/>
  </r>
  <r>
    <s v="Q9-OSVBXHB"/>
    <x v="1"/>
    <s v="Canada"/>
    <s v="TD SECURITIES INC."/>
    <s v="Blockchain 2 Day DTW"/>
    <x v="0"/>
    <x v="1"/>
    <m/>
    <m/>
    <x v="3"/>
    <x v="0"/>
    <d v="2017-03-01T00:00:00"/>
    <s v="02/21/2017 11:21pm"/>
    <x v="6"/>
    <d v="2017-03-01T00:00:00"/>
    <n v="6667"/>
    <n v="6.6669999999999993E-3"/>
    <n v="12"/>
    <s v="03/09/2017 01:32am"/>
    <s v="Won"/>
    <x v="3"/>
    <s v="Cloud Developer Service"/>
    <s v="IBM Bluemix Garage - Design Thinking"/>
    <s v="Steve H. (Steve) Lee"/>
    <s v="CLOUD1:All Cloud Sales other than to Cloud SPs"/>
    <x v="0"/>
    <m/>
  </r>
  <r>
    <s v="Q7-L5M4NJA"/>
    <x v="1"/>
    <s v="US Federal"/>
    <s v="DOD - US AIR FORCE - Command and Control (C2) 9122"/>
    <s v="USAF MITRE EGS / BlueMix, BlockChain, Garage / G.Wampole / MJS"/>
    <x v="6"/>
    <x v="1"/>
    <m/>
    <m/>
    <x v="1"/>
    <x v="12"/>
    <d v="2017-09-29T00:00:00"/>
    <s v="04/05/2017 08:45am"/>
    <x v="0"/>
    <d v="2017-09-29T00:00:00"/>
    <n v="6300"/>
    <n v="6.3E-3"/>
    <n v="12"/>
    <s v="07/27/2017 01:32am"/>
    <s v="At Risk"/>
    <x v="13"/>
    <s v="Watson Data Platform"/>
    <s v="Blmx Public for Analytics"/>
    <s v="MICHAEL J. (Michael) SCOLLO"/>
    <s v="ISA-GovtPG53-Defense&amp;Intel"/>
    <x v="0"/>
    <m/>
  </r>
  <r>
    <s v="XF-RAHMHAE"/>
    <x v="0"/>
    <s v="France"/>
    <s v="MINISTERE DE L INTERIEUR"/>
    <s v="Blockchain"/>
    <x v="6"/>
    <x v="1"/>
    <m/>
    <m/>
    <x v="0"/>
    <x v="12"/>
    <d v="2017-11-22T00:00:00"/>
    <s v="07/13/2017 11:58am"/>
    <x v="2"/>
    <d v="2017-11-22T00:00:00"/>
    <n v="6000"/>
    <n v="6.0000000000000001E-3"/>
    <n v="12"/>
    <s v="07/20/2017 01:32am"/>
    <s v="Stretch"/>
    <x v="3"/>
    <s v="Cloud Developer Service"/>
    <s v="Bluemix Public Subscription"/>
    <s v="Bruno (Bruno) Goirand"/>
    <s v="ISA-999-NoSolutionSold"/>
    <x v="0"/>
    <m/>
  </r>
  <r>
    <s v="E4-61RBT55"/>
    <x v="0"/>
    <s v="DACH"/>
    <s v="Commerzbank AG"/>
    <s v="Bluemix for Commerzbank Blockchain Lab"/>
    <x v="0"/>
    <x v="1"/>
    <m/>
    <m/>
    <x v="2"/>
    <x v="0"/>
    <d v="2017-06-29T00:00:00"/>
    <s v="02/16/2017 08:54am"/>
    <x v="6"/>
    <d v="2017-06-29T00:00:00"/>
    <n v="5000"/>
    <n v="5.0000000000000001E-3"/>
    <n v="12"/>
    <s v="07/06/2017 01:33am"/>
    <s v="Won"/>
    <x v="3"/>
    <s v="Cloud Developer Service"/>
    <s v="Bluemix Public Subscription"/>
    <s v="DATA WITHHELD"/>
    <s v="CLOUD1:All Cloud Sales other than to Cloud SPs"/>
    <x v="0"/>
    <m/>
  </r>
  <r>
    <s v="6P-V7KJCAM"/>
    <x v="6"/>
    <s v="GCG"/>
    <s v="CHINA CONSTRUCTION BANK (ASIA) CORPORATION LIMITED"/>
    <s v="CCB Blockchain pilot on bancassurance"/>
    <x v="0"/>
    <x v="1"/>
    <m/>
    <m/>
    <x v="2"/>
    <x v="0"/>
    <d v="2017-06-30T00:00:00"/>
    <s v="02/16/2017 10:45am"/>
    <x v="6"/>
    <d v="2017-06-30T00:00:00"/>
    <n v="5000"/>
    <n v="5.0000000000000001E-3"/>
    <n v="12"/>
    <s v="07/06/2017 01:32am"/>
    <s v="Won"/>
    <x v="3"/>
    <s v="Cloud Developer Service"/>
    <s v="Bluemix Public Subscription"/>
    <s v="JACKY (Jacky) HUI"/>
    <s v="ISA-BankFS08-Blockchain"/>
    <x v="0"/>
    <m/>
  </r>
  <r>
    <s v="E4-61RBT55"/>
    <x v="0"/>
    <s v="DACH"/>
    <s v="Commerzbank AG"/>
    <s v="Bluemix for Commerzbank Blockchain Lab"/>
    <x v="0"/>
    <x v="1"/>
    <m/>
    <m/>
    <x v="2"/>
    <x v="0"/>
    <d v="2017-06-29T00:00:00"/>
    <s v="02/16/2017 08:54am"/>
    <x v="6"/>
    <d v="2017-06-29T00:00:00"/>
    <n v="5000"/>
    <n v="5.0000000000000001E-3"/>
    <n v="12"/>
    <s v="07/06/2017 01:32am"/>
    <s v="Won"/>
    <x v="3"/>
    <s v="Lab Services"/>
    <s v="Software Services - Bluemix Garage"/>
    <s v="DATA WITHHELD"/>
    <s v="CLOUD1:All Cloud Sales other than to Cloud SPs"/>
    <x v="0"/>
    <m/>
  </r>
  <r>
    <s v="04-6JDRBRS"/>
    <x v="0"/>
    <s v="BeNeLux"/>
    <s v="ENEXIS B.V."/>
    <s v="Blockchain project definition 1-day workshop"/>
    <x v="3"/>
    <x v="1"/>
    <m/>
    <m/>
    <x v="2"/>
    <x v="8"/>
    <d v="2017-05-15T00:00:00"/>
    <s v="04/26/2017 07:58am"/>
    <x v="6"/>
    <d v="2017-05-15T00:00:00"/>
    <n v="5000"/>
    <n v="5.0000000000000001E-3"/>
    <n v="1"/>
    <s v="05/11/2017 01:32am"/>
    <s v="Won"/>
    <x v="0"/>
    <s v="Cognitive Process Transformation"/>
    <s v="CPR: Blockchain Consulting"/>
    <s v="Leo (LEO) Dijkstra"/>
    <s v="ISA-999-NoSolutionSold"/>
    <x v="0"/>
    <m/>
  </r>
  <r>
    <s v="DC-6SAMA2S"/>
    <x v="0"/>
    <s v="France"/>
    <s v="SOC AUTEUR COMPOSITEUR EDITEUR MUSIQUE"/>
    <s v="SACEM Block Chain phase 2"/>
    <x v="3"/>
    <x v="1"/>
    <m/>
    <m/>
    <x v="2"/>
    <x v="9"/>
    <d v="2017-05-11T00:00:00"/>
    <s v="04/21/2017 03:23pm"/>
    <x v="6"/>
    <d v="2017-05-11T00:00:00"/>
    <n v="5000"/>
    <n v="5.0000000000000001E-3"/>
    <n v="3"/>
    <s v="07/06/2017 01:33am"/>
    <s v="Won"/>
    <x v="2"/>
    <s v="Infrastructure Services"/>
    <s v="6941-01Q SoftLayer on GTS BU (SL for IBM channels)"/>
    <s v="Marc (MARC) Le Dain"/>
    <s v="ZBLKPOC:HW SP: Blockchain Proof of Concept"/>
    <x v="0"/>
    <m/>
  </r>
  <r>
    <s v="55-QPE8OWL"/>
    <x v="2"/>
    <s v="Korea"/>
    <s v="CREDU CO .LTD"/>
    <s v="[MULTICAMPUS] Cloud Advisory Services (KLAB) for Blockchain on SoftLayer (IBM1395731)_x000a__x000a_- SVI17013 / KRC12266 / KR10191(SoftLayer) / KR10233(CAS)"/>
    <x v="5"/>
    <x v="1"/>
    <m/>
    <m/>
    <x v="1"/>
    <x v="10"/>
    <d v="2017-07-26T00:00:00"/>
    <s v="07/13/2017 01:26am"/>
    <x v="7"/>
    <d v="2017-07-26T00:00:00"/>
    <n v="5000"/>
    <n v="5.0000000000000001E-3"/>
    <n v="1"/>
    <s v="07/27/2017 01:32am"/>
    <s v="Won"/>
    <x v="3"/>
    <s v="Cloud Unit Services"/>
    <s v="6950-95N IBM Cloud Advisory Services (Cloud BU)"/>
    <s v="JEONG MIN (Jeong Min) KIM"/>
    <s v="CLOUD1:All Cloud Sales other than to Cloud SPs"/>
    <x v="0"/>
    <m/>
  </r>
  <r>
    <s v="V0-4HUHBP7"/>
    <x v="2"/>
    <s v="Korea"/>
    <s v="LEARNING CLUE"/>
    <s v="wt_[Learning Clue] KOSCOM &amp; Financial institute Education _x000a_- Bluemix IaaS_x000a_- Bluemix PaaS (Blockchain / WATSON IOT / Big Data)"/>
    <x v="5"/>
    <x v="1"/>
    <m/>
    <m/>
    <x v="1"/>
    <x v="10"/>
    <d v="2017-08-31T00:00:00"/>
    <s v="03/16/2017 02:07am"/>
    <x v="2"/>
    <d v="2017-08-31T00:00:00"/>
    <n v="5000"/>
    <n v="5.0000000000000001E-3"/>
    <n v="12"/>
    <s v="03/23/2017 02:31am"/>
    <s v="Stretch"/>
    <x v="3"/>
    <s v="Cloud Unit Services"/>
    <s v="6950-99D SoftLayer on Cloud BU paper (SL for IBM channels)"/>
    <s v="JEONG MIN (Jeong Min) KIM"/>
    <s v="CLOUD1:All Cloud Sales other than to Cloud SPs"/>
    <x v="0"/>
    <m/>
  </r>
  <r>
    <s v="T1-W8QNUTA"/>
    <x v="0"/>
    <s v="DACH"/>
    <s v="Blockchain Helix AG"/>
    <s v="Blockchain-in-a-Box on Bluemix, Migration Ethereum to Hyperledger v 1.0"/>
    <x v="5"/>
    <x v="1"/>
    <m/>
    <m/>
    <x v="1"/>
    <x v="10"/>
    <d v="2017-08-31T00:00:00"/>
    <s v="09/23/2016 10:09am"/>
    <x v="2"/>
    <d v="2017-08-31T00:00:00"/>
    <n v="5000"/>
    <n v="5.0000000000000001E-3"/>
    <n v="1"/>
    <s v="02/19/2017 03:40am"/>
    <s v="NIR"/>
    <x v="3"/>
    <s v="Cloud Developer Service"/>
    <s v="Bluemix Pay As You Go"/>
    <s v="DATA WITHHELD"/>
    <s v="BLUEMIXX:GBS Bluemix Custom Application Services"/>
    <x v="0"/>
    <m/>
  </r>
  <r>
    <s v="OF-5BK4MKA"/>
    <x v="1"/>
    <s v="US Public"/>
    <s v="BIOGEN IDEC MA, INC."/>
    <s v="Blockchain via Bluemix"/>
    <x v="6"/>
    <x v="1"/>
    <m/>
    <m/>
    <x v="1"/>
    <x v="11"/>
    <d v="2017-07-14T00:00:00"/>
    <s v="09/19/2016 09:08am"/>
    <x v="4"/>
    <d v="2017-07-14T00:00:00"/>
    <n v="5000"/>
    <n v="5.0000000000000001E-3"/>
    <n v="12"/>
    <s v="02/19/2017 03:06am"/>
    <s v="NIR"/>
    <x v="3"/>
    <s v="Cloud Developer Service"/>
    <s v="Bluemix Public Subscription"/>
    <s v="DANIEL M. (Dan) COTTRELL"/>
    <s v="CLOUD1:All Cloud Sales other than to Cloud SPs"/>
    <x v="0"/>
    <m/>
  </r>
  <r>
    <s v="8Q-F7U21H7"/>
    <x v="0"/>
    <s v="DACH"/>
    <s v="Commerzbank AG"/>
    <s v="CBK - Blockchain Hyperledger SVS"/>
    <x v="0"/>
    <x v="1"/>
    <m/>
    <m/>
    <x v="1"/>
    <x v="0"/>
    <d v="2017-07-21T00:00:00"/>
    <s v="06/08/2017 10:53am"/>
    <x v="6"/>
    <d v="2017-09-06T00:00:00"/>
    <n v="5000"/>
    <n v="5.0000000000000001E-3"/>
    <n v="3"/>
    <s v="07/20/2017 01:32am"/>
    <s v="Won"/>
    <x v="3"/>
    <s v="Lab Services"/>
    <s v="BPM and Decision Improvement SW Services"/>
    <s v="DATA WITHHELD"/>
    <s v="NONE:No code/solution involved"/>
    <x v="0"/>
    <m/>
  </r>
  <r>
    <s v="ME-WF1ZLZZ"/>
    <x v="2"/>
    <s v="ASEAN"/>
    <s v="COMMONWEALTH CAPITAL PTE. LTD."/>
    <s v="Blockchain for food traceability"/>
    <x v="2"/>
    <x v="1"/>
    <m/>
    <m/>
    <x v="1"/>
    <x v="3"/>
    <d v="2017-09-06T00:00:00"/>
    <s v="06/08/2017 03:48am"/>
    <x v="1"/>
    <d v="2017-09-30T00:00:00"/>
    <n v="5000"/>
    <n v="5.0000000000000001E-3"/>
    <n v="12"/>
    <s v="06/15/2017 01:32am"/>
    <s v="NIR"/>
    <x v="3"/>
    <s v="Cloud Developer Service"/>
    <m/>
    <s v="NICOLE LI-HWA (Nicole Li-Hwa) CHUA"/>
    <m/>
    <x v="0"/>
    <m/>
  </r>
  <r>
    <s v="MX-55DOJC7"/>
    <x v="2"/>
    <s v="ASEAN"/>
    <s v="COMMONWEALTH CAPITAL PTE. LTD."/>
    <s v="Blockchain"/>
    <x v="2"/>
    <x v="1"/>
    <m/>
    <m/>
    <x v="1"/>
    <x v="3"/>
    <d v="2017-09-06T00:00:00"/>
    <s v="06/08/2017 03:53am"/>
    <x v="1"/>
    <d v="2017-09-30T00:00:00"/>
    <n v="5000"/>
    <n v="5.0000000000000001E-3"/>
    <n v="12"/>
    <s v="06/15/2017 01:32am"/>
    <s v="Stretch"/>
    <x v="3"/>
    <s v="Cloud Developer Service"/>
    <m/>
    <s v="JOLENE FONG MENG (Jolene Fong Meng) SIM"/>
    <m/>
    <x v="0"/>
    <m/>
  </r>
  <r>
    <s v="DG-DM8CZCU"/>
    <x v="0"/>
    <s v="DACH"/>
    <s v="First Data Deutschland GmbH                                           "/>
    <s v="CeBIT17-Security,Analytics-macht sich Gedanken über GDPR; 1. Assessment; 2."/>
    <x v="0"/>
    <x v="1"/>
    <m/>
    <m/>
    <x v="0"/>
    <x v="0"/>
    <d v="2017-10-09T00:00:00"/>
    <d v="2017-03-21T00:00:00"/>
    <x v="1"/>
    <m/>
    <n v="5000"/>
    <n v="5.0000000000000001E-3"/>
    <n v="12"/>
    <d v="2017-04-10T00:00:00"/>
    <s v="NIR"/>
    <x v="0"/>
    <s v="Cog Process Trnsfmtn"/>
    <s v="UNK - Blockchain (CPR)"/>
    <s v="Toussaint, Martin *CONTRACTOR*"/>
    <m/>
    <x v="0"/>
    <m/>
  </r>
  <r>
    <s v="0I-4IP9M38"/>
    <x v="0"/>
    <s v="Nordic"/>
    <s v="H&amp;M HENNES &amp; MAURITZ GBC AB"/>
    <s v="H&amp;M Blockchain POC"/>
    <x v="2"/>
    <x v="1"/>
    <m/>
    <m/>
    <x v="0"/>
    <x v="3"/>
    <d v="2017-10-06T00:00:00"/>
    <s v="04/20/2017 03:39am"/>
    <x v="3"/>
    <d v="2017-10-06T00:00:00"/>
    <n v="5000"/>
    <n v="5.0000000000000001E-3"/>
    <n v="3"/>
    <s v="04/27/2017 01:32am"/>
    <s v="NIR"/>
    <x v="0"/>
    <s v="Cognitive Process Transformation"/>
    <s v="CPR: Blockchain Consulting"/>
    <s v="Paul (PAUL) Klick"/>
    <m/>
    <x v="0"/>
    <m/>
  </r>
  <r>
    <s v="9S-M33YASJ"/>
    <x v="0"/>
    <s v="Nordic"/>
    <s v="H&amp;M HENNES &amp; MAURITZ GBC AB"/>
    <s v="H&amp;M Blockchain POC"/>
    <x v="2"/>
    <x v="1"/>
    <m/>
    <m/>
    <x v="1"/>
    <x v="3"/>
    <d v="2017-09-29T00:00:00"/>
    <s v="04/19/2017 09:48am"/>
    <x v="3"/>
    <d v="2017-09-29T00:00:00"/>
    <n v="5000"/>
    <n v="5.0000000000000001E-3"/>
    <n v="3"/>
    <s v="04/20/2017 01:32am"/>
    <s v="NIR"/>
    <x v="0"/>
    <s v="Cognitive Process Transformation"/>
    <s v="CPR: Blockchain Consulting"/>
    <s v="Paul (PAUL) Klick"/>
    <m/>
    <x v="0"/>
    <m/>
  </r>
  <r>
    <s v="SI-C1HVMNO"/>
    <x v="5"/>
    <s v="Japan"/>
    <s v="SUMITOMO MITSUI BANKING CORPORATION"/>
    <s v="[Bluemix Infrastructure] Blockchain PoC Practical use"/>
    <x v="0"/>
    <x v="1"/>
    <m/>
    <m/>
    <x v="3"/>
    <x v="0"/>
    <d v="2017-03-06T00:00:00"/>
    <s v="03/03/2017 12:52am"/>
    <x v="6"/>
    <d v="2017-03-06T00:00:00"/>
    <n v="4821"/>
    <n v="4.8209999999999998E-3"/>
    <n v="6"/>
    <s v="03/09/2017 01:32am"/>
    <s v="Won"/>
    <x v="3"/>
    <s v="Cloud Unit Services"/>
    <s v="6950-16F IBM Cloud Advisory Svcs, Bluemix Infra (CLD BU)"/>
    <s v="Kumpei (KUMPEI) Zaitsu"/>
    <s v="ASASERVC:Cloud Business Solution (CBS)"/>
    <x v="0"/>
    <m/>
  </r>
  <r>
    <s v="H3-LGTTX0J"/>
    <x v="5"/>
    <s v="Japan"/>
    <s v="DENSO CORPORATION"/>
    <s v="DENSO ADAS Blockchain PoC#1 Cloud platform"/>
    <x v="1"/>
    <x v="1"/>
    <m/>
    <m/>
    <x v="2"/>
    <x v="1"/>
    <d v="2017-05-23T00:00:00"/>
    <s v="05/15/2017 09:06pm"/>
    <x v="6"/>
    <d v="2017-05-31T00:00:00"/>
    <n v="4762"/>
    <n v="4.7619999999999997E-3"/>
    <n v="6"/>
    <s v="05/25/2017 01:32am"/>
    <s v="Won"/>
    <x v="3"/>
    <s v="Cloud Developer Service"/>
    <s v="Bluemix Public Subscription"/>
    <s v="Nobuaki (NOBUAKI) Sugihara"/>
    <s v="ISA-AutoIS04CEXE-CusExpAnalEng, ISA-AutoIS70-ConnectedVehicle"/>
    <x v="0"/>
    <m/>
  </r>
  <r>
    <s v="34-9VOCXHT"/>
    <x v="2"/>
    <s v="ISA"/>
    <s v="COMMERCIAL BANK OF CEYLON PLC"/>
    <s v="IBM Blockchain on Bluemix"/>
    <x v="4"/>
    <x v="1"/>
    <m/>
    <m/>
    <x v="0"/>
    <x v="0"/>
    <d v="2017-12-29T00:00:00"/>
    <s v="04/20/2017 05:59am"/>
    <x v="2"/>
    <d v="2017-12-29T00:00:00"/>
    <n v="4500"/>
    <n v="4.4999999999999997E-3"/>
    <n v="12"/>
    <s v="08/03/2017 04:15am"/>
    <s v="Stretch"/>
    <x v="13"/>
    <s v="Watson Data Platform"/>
    <s v="Blmx Public for Analytics"/>
    <s v="Poroj (Poroj) Bhuyan"/>
    <s v="BLUEMIXX:GBS Bluemix Custom Application Services"/>
    <x v="0"/>
    <m/>
  </r>
  <r>
    <s v="SY-PUWLE4Z"/>
    <x v="0"/>
    <s v="Nordic"/>
    <s v="KNOWIT SERVICES AS"/>
    <s v="Bluemix/Blockchain."/>
    <x v="5"/>
    <x v="1"/>
    <m/>
    <m/>
    <x v="0"/>
    <x v="10"/>
    <d v="2017-10-18T00:00:00"/>
    <s v="01/23/2017 05:43am"/>
    <x v="2"/>
    <d v="2017-10-18T00:00:00"/>
    <n v="4200"/>
    <n v="4.1999999999999997E-3"/>
    <n v="12"/>
    <s v="07/06/2017 01:32am"/>
    <s v="Stretch"/>
    <x v="3"/>
    <s v="Cloud Developer Service"/>
    <s v="Bluemix Public Subscription"/>
    <s v="Natalie Høiberg (Natalie Høiberg) Aasen"/>
    <s v="CLOUD1:All Cloud Sales other than to Cloud SPs"/>
    <x v="0"/>
    <m/>
  </r>
  <r>
    <s v="W6-YJ4CMU5"/>
    <x v="3"/>
    <s v="SSA"/>
    <s v="ADMINISTRADORA FONDOS DE PENSIONES Y CESANTIA PROTECCION S.A."/>
    <s v="SWGSOP - Protección Bluemix para piloto Blockchain"/>
    <x v="0"/>
    <x v="1"/>
    <m/>
    <m/>
    <x v="3"/>
    <x v="0"/>
    <d v="2017-03-29T00:00:00"/>
    <s v="03/03/2017 04:33pm"/>
    <x v="6"/>
    <d v="2017-03-29T00:00:00"/>
    <n v="4100"/>
    <n v="4.0999999999999995E-3"/>
    <n v="12"/>
    <s v="04/06/2017 01:32am"/>
    <s v="Won"/>
    <x v="3"/>
    <s v="Cloud Developer Service"/>
    <s v="Bluemix Public Subscription"/>
    <s v="SANDRA JIMENA (SANDRA JIMENA) CAMACHO DIAZ"/>
    <s v="ISA-999-NoSolutionSold"/>
    <x v="0"/>
    <m/>
  </r>
  <r>
    <s v="P3-1I16H3K"/>
    <x v="0"/>
    <s v="DACH"/>
    <s v="BASF SE"/>
    <s v="Blockchain Use Case Workshop"/>
    <x v="1"/>
    <x v="1"/>
    <m/>
    <m/>
    <x v="3"/>
    <x v="4"/>
    <d v="2017-02-28T00:00:00"/>
    <s v="01/26/2017 05:42am"/>
    <x v="6"/>
    <d v="2017-02-28T00:00:00"/>
    <n v="4000"/>
    <n v="4.0000000000000001E-3"/>
    <n v="12"/>
    <s v="03/03/2017 04:58am"/>
    <s v="Won"/>
    <x v="3"/>
    <s v="Lab Services"/>
    <s v="Software Services - Bluemix Garage"/>
    <s v="DATA WITHHELD"/>
    <s v="BLKHSBN:HW SP: Blockchain High Sec Bus Netwk Blmix"/>
    <x v="0"/>
    <m/>
  </r>
  <r>
    <s v="I5-YWVHZFG"/>
    <x v="5"/>
    <s v="Japan"/>
    <s v="JAPAN HOUSING FINANCE AGENCY"/>
    <s v="＜HS情報システムズ＞Bluemix利用"/>
    <x v="0"/>
    <x v="1"/>
    <m/>
    <m/>
    <x v="3"/>
    <x v="0"/>
    <d v="2017-03-30T00:00:00"/>
    <s v="01/17/2017 01:30am"/>
    <x v="6"/>
    <d v="2017-03-01T00:00:00"/>
    <n v="4000"/>
    <n v="4.0000000000000001E-3"/>
    <n v="6"/>
    <d v="2017-03-30T00:00:00"/>
    <s v="Won"/>
    <x v="3"/>
    <s v="Cloud Developer Service"/>
    <s v="Bluemix Public Subscription"/>
    <s v="Takayuki (TAKAYUKI) Matsumoto"/>
    <s v="ZBLKPOC:HW SP: Blockchain Proof of Concept"/>
    <x v="0"/>
    <m/>
  </r>
  <r>
    <s v="N3-SFL0G5R"/>
    <x v="0"/>
    <s v="DACH"/>
    <s v="HSH Nordbank AG"/>
    <s v="Umsetzung Blockchain - Schuldscheindarlehen"/>
    <x v="0"/>
    <x v="1"/>
    <m/>
    <m/>
    <x v="2"/>
    <x v="0"/>
    <d v="2017-06-14T00:00:00"/>
    <s v="03/03/2017 10:34am"/>
    <x v="6"/>
    <d v="2017-06-14T00:00:00"/>
    <n v="4000"/>
    <n v="4.0000000000000001E-3"/>
    <n v="12"/>
    <s v="03/31/2017 07:11am"/>
    <s v="Won"/>
    <x v="3"/>
    <s v="Lab Services"/>
    <s v="Software Services - Bluemix Garage"/>
    <s v="DATA WITHHELD"/>
    <s v="ZBLKPOC:HW SP: Blockchain Proof of Concept"/>
    <x v="0"/>
    <m/>
  </r>
  <r>
    <s v="7I-431DQ3Z"/>
    <x v="4"/>
    <s v="MEA"/>
    <s v="THE BEST FUNERAL SOCIETY (PTY) LTD"/>
    <s v="Hollard - Blockchain"/>
    <x v="0"/>
    <x v="1"/>
    <m/>
    <m/>
    <x v="0"/>
    <x v="6"/>
    <d v="2017-12-22T00:00:00"/>
    <s v="06/07/2017 10:50am"/>
    <x v="1"/>
    <d v="2017-12-22T00:00:00"/>
    <n v="3877"/>
    <n v="3.8769999999999998E-3"/>
    <n v="12"/>
    <s v="06/17/2017 01:26pm"/>
    <s v="NIR"/>
    <x v="0"/>
    <s v="Cognitive Process Transformation"/>
    <m/>
    <s v="Tatenda Bernard (Tatenda Bernard) Gatawa"/>
    <s v="ISA-BankFS08-Blockchain"/>
    <x v="0"/>
    <m/>
  </r>
  <r>
    <s v="UL-9XUJEJ2"/>
    <x v="4"/>
    <s v="MEA"/>
    <s v="The Sun Exchange Pty Ltd"/>
    <s v="Blockchain Garage -The Sun Exchange"/>
    <x v="3"/>
    <x v="1"/>
    <m/>
    <m/>
    <x v="1"/>
    <x v="8"/>
    <d v="2017-09-30T00:00:00"/>
    <s v="04/08/2017 08:36pm"/>
    <x v="1"/>
    <d v="2017-09-30T00:00:00"/>
    <n v="3877"/>
    <n v="3.8769999999999998E-3"/>
    <n v="12"/>
    <s v="04/17/2017 05:02pm"/>
    <s v="NIR"/>
    <x v="0"/>
    <s v="Cognitive Process Transformation"/>
    <m/>
    <s v="MOHAMOUD (Mohamoud) EGAL"/>
    <m/>
    <x v="0"/>
    <m/>
  </r>
  <r>
    <s v="QG-4NCVTJS"/>
    <x v="5"/>
    <s v="Japan"/>
    <s v="BANK OF IWATE, LTD., THE"/>
    <s v="Block Chain Step2"/>
    <x v="0"/>
    <x v="1"/>
    <m/>
    <m/>
    <x v="3"/>
    <x v="0"/>
    <d v="2017-01-31T00:00:00"/>
    <s v="12/13/2016 12:12am"/>
    <x v="6"/>
    <d v="2017-01-31T00:00:00"/>
    <n v="3810"/>
    <n v="3.81E-3"/>
    <n v="6"/>
    <s v="02/19/2017 03:11am"/>
    <s v="Won"/>
    <x v="3"/>
    <s v="Cloud Developer Service"/>
    <s v="Bluemix Public Subscription"/>
    <s v="Akio (AKIO) Koike"/>
    <s v="ASASERVC:Cloud Business Solution (CBS), ISA-BankFMFS03PAY-Payments"/>
    <x v="0"/>
    <m/>
  </r>
  <r>
    <s v="B5-BS9A9LJ"/>
    <x v="5"/>
    <s v="Japan"/>
    <s v="YAMAGUCHI FINANCIAL GROUP, INC."/>
    <s v="YMFG BlockChain PoC"/>
    <x v="0"/>
    <x v="1"/>
    <m/>
    <m/>
    <x v="0"/>
    <x v="0"/>
    <d v="2017-12-29T00:00:00"/>
    <s v="09/27/2016 09:45pm"/>
    <x v="0"/>
    <d v="2017-12-29T00:00:00"/>
    <n v="3810"/>
    <n v="3.81E-3"/>
    <n v="12"/>
    <s v="06/29/2017 01:32am"/>
    <s v="NIR"/>
    <x v="3"/>
    <s v="Cloud Developer Service"/>
    <s v="Bluemix Public Subscription"/>
    <s v="Hiroaki (HIROAKI) Omata"/>
    <s v="ASASERVC:Cloud Business Solution (CBS), ISA-BankFMFS03CST-CoreBankMod"/>
    <x v="0"/>
    <m/>
  </r>
  <r>
    <s v="YY-JWZQMVT"/>
    <x v="0"/>
    <s v="France"/>
    <s v="ORANGE"/>
    <s v="Assistance Déploiement et Configuration Blockchain HyperLedger"/>
    <x v="3"/>
    <x v="1"/>
    <m/>
    <m/>
    <x v="2"/>
    <x v="9"/>
    <d v="2017-06-17T00:00:00"/>
    <s v="05/11/2017 10:02am"/>
    <x v="6"/>
    <d v="2017-06-17T00:00:00"/>
    <n v="3780"/>
    <n v="3.7799999999999999E-3"/>
    <n v="8"/>
    <s v="06/29/2017 01:32am"/>
    <s v="Won"/>
    <x v="3"/>
    <s v="Lab Services"/>
    <s v="Manage Solutions SW Services"/>
    <s v="Philippe (PHILIPPE) Colleau"/>
    <s v="NONE:No code/solution involved"/>
    <x v="0"/>
    <m/>
  </r>
  <r>
    <s v="N7-2K6H531"/>
    <x v="5"/>
    <s v="Japan"/>
    <s v="SUMITOMO MITSUI BANKING CORPORATION"/>
    <s v="SMBC Blockchain Practical Use Inspection"/>
    <x v="0"/>
    <x v="0"/>
    <s v="India"/>
    <s v="Delivery In progress"/>
    <x v="3"/>
    <x v="0"/>
    <d v="2017-02-13T00:00:00"/>
    <s v="03/24/2016 08:58pm"/>
    <x v="6"/>
    <d v="2017-02-13T00:00:00"/>
    <n v="3750"/>
    <n v="3.7499999999999999E-3"/>
    <n v="6"/>
    <s v="04/17/2017 04:07am"/>
    <s v="Won"/>
    <x v="3"/>
    <s v="Cloud Developer Service"/>
    <s v="Bluemix Public Subscription"/>
    <s v="Kenji (KENJI) Yamaguchi"/>
    <s v="ISA-BankFMFS03-BackOfficeOps"/>
    <x v="0"/>
    <m/>
  </r>
  <r>
    <s v="N7-2K6H531"/>
    <x v="5"/>
    <s v="Japan"/>
    <s v="SUMITOMO MITSUI BANKING CORPORATION"/>
    <s v="SMBC Blockchain Practical Use Inspection"/>
    <x v="0"/>
    <x v="0"/>
    <s v="India"/>
    <s v="Delivery In progress"/>
    <x v="3"/>
    <x v="0"/>
    <d v="2017-02-13T00:00:00"/>
    <s v="03/24/2016 08:58pm"/>
    <x v="6"/>
    <d v="2017-02-13T00:00:00"/>
    <n v="3750"/>
    <n v="3.7499999999999999E-3"/>
    <n v="6"/>
    <s v="04/17/2017 04:07am"/>
    <s v="Won"/>
    <x v="3"/>
    <s v="Cloud Developer Service"/>
    <s v="Bluemix Public Subscription"/>
    <s v="Kenji (KENJI) Yamaguchi"/>
    <s v="ISA-BankFM-FS03-BackOfficeOps"/>
    <x v="0"/>
    <m/>
  </r>
  <r>
    <s v="2K-LUWSXQM"/>
    <x v="5"/>
    <s v="Japan"/>
    <s v="AEON FINANCIAL SERVICE CO.,LTD."/>
    <s v="blockchain技術検証プロジェクト"/>
    <x v="2"/>
    <x v="1"/>
    <m/>
    <m/>
    <x v="2"/>
    <x v="3"/>
    <d v="2017-06-30T00:00:00"/>
    <s v="01/13/2017 01:31am"/>
    <x v="6"/>
    <d v="2017-07-17T00:00:00"/>
    <n v="3750"/>
    <n v="3.7499999999999999E-3"/>
    <n v="6"/>
    <s v="07/25/2017 07:13am"/>
    <s v="Won"/>
    <x v="3"/>
    <s v="Cloud Developer Service"/>
    <s v="Bluemix Public Subscription"/>
    <s v="Tetsuji (TETSUJI) Sanada"/>
    <s v="ISA-BankFS08-Blockchain"/>
    <x v="0"/>
    <m/>
  </r>
  <r>
    <s v="DD-N8SBFMW"/>
    <x v="5"/>
    <s v="Japan"/>
    <s v="SONY CORPORATION"/>
    <s v="SGED Blockchain PoC"/>
    <x v="1"/>
    <x v="1"/>
    <m/>
    <m/>
    <x v="2"/>
    <x v="2"/>
    <d v="2017-04-21T00:00:00"/>
    <s v="03/22/2017 10:01am"/>
    <x v="6"/>
    <d v="2017-04-21T00:00:00"/>
    <n v="3750"/>
    <n v="3.7499999999999999E-3"/>
    <n v="6"/>
    <s v="04/27/2017 01:31am"/>
    <s v="Won"/>
    <x v="3"/>
    <s v="Cloud Developer Service"/>
    <s v="Bluemix Public Subscription"/>
    <s v="Ken (KEN) Mizugami"/>
    <s v="CLOUD1:All Cloud Sales other than to Cloud SPs"/>
    <x v="0"/>
    <m/>
  </r>
  <r>
    <s v="LZ-9BXB64D"/>
    <x v="5"/>
    <s v="Japan"/>
    <s v="SUMITOMO MITSUI BANKING CORPORATION"/>
    <s v="SMBC Blockchain Practical Use Inspection Phase2"/>
    <x v="0"/>
    <x v="0"/>
    <s v="India"/>
    <s v="Trade Platform (providing Trade Finance and Electric Trade Documents) to include functionality of Insurance.   Pure technical demonstration with integration of Watson IoT (generic Sensor device)._x000a_Will be on dedicated Docker image on Bluemix infrastructure - V0.6.   Will move to version 1 during the next phase"/>
    <x v="1"/>
    <x v="0"/>
    <d v="2017-07-27T00:00:00"/>
    <s v="04/13/2016 05:59am"/>
    <x v="6"/>
    <d v="2017-07-31T00:00:00"/>
    <n v="3750"/>
    <n v="3.7499999999999999E-3"/>
    <n v="12"/>
    <s v="08/03/2017 01:32am"/>
    <s v="Won"/>
    <x v="3"/>
    <s v="Cloud Developer Service"/>
    <s v="Bluemix Public Subscription"/>
    <s v="Kenji (KENJI) Yamaguchi"/>
    <s v="ISA-BankFMFS03-BackOfficeOps"/>
    <x v="0"/>
    <m/>
  </r>
  <r>
    <s v="Z4-03ZWNN1"/>
    <x v="5"/>
    <s v="Japan"/>
    <s v="TOYOTA MOTOR CORPORATION"/>
    <s v="TMC HO OTA/Repro Blockchain Application Vertification"/>
    <x v="1"/>
    <x v="1"/>
    <m/>
    <m/>
    <x v="2"/>
    <x v="1"/>
    <d v="2017-05-12T00:00:00"/>
    <s v="04/11/2017 12:38am"/>
    <x v="6"/>
    <d v="2017-05-15T00:00:00"/>
    <n v="3077"/>
    <n v="3.0769999999999999E-3"/>
    <n v="3"/>
    <s v="06/01/2017 01:32am"/>
    <s v="Won"/>
    <x v="3"/>
    <s v="Cloud Unit Services"/>
    <s v="6950-99D SoftLayer on Cloud BU paper (SL for IBM channels)"/>
    <s v="Yin (YIN TUNG) Tung"/>
    <s v="EMBCLOUD:GBS Embedded Cloud"/>
    <x v="0"/>
    <m/>
  </r>
  <r>
    <s v="TP-XVF65PV"/>
    <x v="1"/>
    <s v="US Federal"/>
    <s v="NORTHROP GRUMMAN"/>
    <s v="Northrop- Blockchain for JOMIS/ Brian McElyea"/>
    <x v="1"/>
    <x v="1"/>
    <m/>
    <m/>
    <x v="0"/>
    <x v="1"/>
    <d v="2017-11-17T00:00:00"/>
    <s v="05/16/2017 03:29pm"/>
    <x v="2"/>
    <d v="2017-11-17T00:00:00"/>
    <n v="2700"/>
    <n v="2.6999999999999997E-3"/>
    <n v="12"/>
    <s v="07/13/2017 01:32am"/>
    <s v="Stretch"/>
    <x v="13"/>
    <s v="Watson Data Platform"/>
    <s v="Blmx Public for Analytics"/>
    <s v="BETHY A. (Bethy) HAGAN"/>
    <s v="DEVOPS:DevOps"/>
    <x v="0"/>
    <m/>
  </r>
  <r>
    <s v="KS-KTR0ED8"/>
    <x v="5"/>
    <s v="Japan"/>
    <s v="MIZUHO FINANCIAL GROUP, INC."/>
    <s v="Blockchain POC Bluemix IaaS"/>
    <x v="0"/>
    <x v="0"/>
    <s v="India"/>
    <s v="Delivered and closed."/>
    <x v="2"/>
    <x v="0"/>
    <d v="2017-04-26T00:00:00"/>
    <s v="04/06/2017 05:21am"/>
    <x v="7"/>
    <d v="2017-04-26T00:00:00"/>
    <n v="2571"/>
    <n v="2.5709999999999999E-3"/>
    <n v="3"/>
    <s v="07/18/2017 12:49am"/>
    <s v="Won"/>
    <x v="2"/>
    <s v="Infrastructure Services"/>
    <s v="6941-01Q SoftLayer on GTS BU (SL for IBM channels)"/>
    <s v="Satoshi (SATOSHI) Kondoh"/>
    <s v="CLOUD1:All Cloud Sales other than to Cloud SPs"/>
    <x v="0"/>
    <m/>
  </r>
  <r>
    <s v="3I-6M9R4IR"/>
    <x v="5"/>
    <s v="Japan"/>
    <s v="SUNREX CO.,LTD."/>
    <s v="【LDR】Bluemix Garage wvoice blockchain"/>
    <x v="5"/>
    <x v="1"/>
    <m/>
    <m/>
    <x v="1"/>
    <x v="10"/>
    <d v="2017-08-10T00:00:00"/>
    <s v="05/12/2017 04:49am"/>
    <x v="5"/>
    <d v="2017-08-10T00:00:00"/>
    <n v="2543"/>
    <n v="2.5429999999999997E-3"/>
    <n v="6"/>
    <s v="08/03/2017 01:32am"/>
    <s v="Key stretch"/>
    <x v="3"/>
    <s v="Cloud Developer Service"/>
    <s v="Bluemix Public Subscription"/>
    <s v="Yu (YU) Nishio"/>
    <s v="ISA-999-NoSolutionSold"/>
    <x v="0"/>
    <m/>
  </r>
  <r>
    <s v="OX-OE3A69S"/>
    <x v="0"/>
    <s v="France"/>
    <s v="ORANGE"/>
    <s v="Assistance Installation Blockchain HyperLedger"/>
    <x v="3"/>
    <x v="1"/>
    <m/>
    <m/>
    <x v="2"/>
    <x v="9"/>
    <d v="2017-06-10T00:00:00"/>
    <s v="05/11/2017 09:59am"/>
    <x v="6"/>
    <d v="2017-06-10T00:00:00"/>
    <n v="2520"/>
    <n v="2.5199999999999997E-3"/>
    <n v="8"/>
    <s v="06/29/2017 01:32am"/>
    <s v="Won"/>
    <x v="3"/>
    <s v="Lab Services"/>
    <s v="Manage Solutions SW Services"/>
    <s v="Philippe (PHILIPPE) Colleau"/>
    <s v="NONE:No code/solution involved"/>
    <x v="0"/>
    <m/>
  </r>
  <r>
    <s v="KT-3ZU9ZP8"/>
    <x v="2"/>
    <s v="ASEAN"/>
    <s v="ELECTRONIC GOVERNMENT AGENCY (PUBLIC ORGANIZATION)"/>
    <s v="Blockchain POC Healthcare e-refer"/>
    <x v="6"/>
    <x v="1"/>
    <m/>
    <m/>
    <x v="1"/>
    <x v="12"/>
    <d v="2017-08-30T00:00:00"/>
    <s v="02/16/2017 10:12pm"/>
    <x v="0"/>
    <d v="2017-08-30T00:00:00"/>
    <n v="2500"/>
    <n v="2.5000000000000001E-3"/>
    <n v="12"/>
    <s v="04/13/2017 01:32am"/>
    <s v="At Risk"/>
    <x v="3"/>
    <s v="Cloud Developer Service"/>
    <s v="Bluemix Public Subscription"/>
    <s v="Petchpaitoon (PETCHPAITOON) Krungwong"/>
    <s v="NONE:No code/solution involved"/>
    <x v="0"/>
    <m/>
  </r>
  <r>
    <s v="AY-FXR0P09"/>
    <x v="1"/>
    <s v="US Communica/CSI"/>
    <s v="CAPGEMINI AMERICA, INC"/>
    <s v="Hackathon for Blockchain - hosted on Skytap - bursting usage ($10k)."/>
    <x v="5"/>
    <x v="1"/>
    <m/>
    <m/>
    <x v="3"/>
    <x v="10"/>
    <d v="2017-03-22T00:00:00"/>
    <s v="02/27/2017 10:53pm"/>
    <x v="6"/>
    <d v="2017-03-22T00:00:00"/>
    <n v="2000"/>
    <n v="2E-3"/>
    <n v="1"/>
    <s v="04/06/2017 01:32am"/>
    <s v="Won"/>
    <x v="3"/>
    <s v="Cloud Unit Services"/>
    <s v="6950-04M IBM Cloud for Skytap Solutions (Cloud BU)"/>
    <s v="JONATHAN J. (Jon) HAHN"/>
    <s v="CLOUDMSP:Only for sales TO cloud service providers"/>
    <x v="0"/>
    <m/>
  </r>
  <r>
    <s v="BE-WV0FUV1"/>
    <x v="0"/>
    <s v="Nordic"/>
    <s v="HYDRO66 SVENSKA AB"/>
    <s v="Blockchain"/>
    <x v="5"/>
    <x v="1"/>
    <m/>
    <m/>
    <x v="1"/>
    <x v="10"/>
    <d v="2017-09-30T00:00:00"/>
    <s v="04/12/2017 11:02am"/>
    <x v="1"/>
    <d v="2017-09-30T00:00:00"/>
    <n v="2000"/>
    <n v="2E-3"/>
    <n v="1"/>
    <s v="08/03/2017 01:33am"/>
    <s v="NIR"/>
    <x v="3"/>
    <s v="Hybrid Integration"/>
    <s v="API Connect"/>
    <s v="Christian (Christian) Lassen"/>
    <s v="ISA-999-NoSolutionSold"/>
    <x v="0"/>
    <m/>
  </r>
  <r>
    <s v="WE-FVHMF31"/>
    <x v="0"/>
    <s v="DACH"/>
    <s v="Stuttgarter Versicherung Holding AG"/>
    <s v="Einführung IBM Bluemix (Watson, Blockchain,...)"/>
    <x v="0"/>
    <x v="1"/>
    <m/>
    <m/>
    <x v="1"/>
    <x v="6"/>
    <d v="2017-09-26T00:00:00"/>
    <s v="10/19/2016 05:03am"/>
    <x v="0"/>
    <d v="2017-09-29T00:00:00"/>
    <n v="2000"/>
    <n v="2E-3"/>
    <n v="1"/>
    <s v="06/29/2017 01:32am"/>
    <s v="Key stretch"/>
    <x v="3"/>
    <s v="Cloud Developer Service"/>
    <s v="Bluemix Pay As You Go"/>
    <s v="DATA WITHHELD"/>
    <s v="BLUEMIXX:GBS Bluemix Custom Application Services"/>
    <x v="0"/>
    <m/>
  </r>
  <r>
    <s v="OB-JJCSZ3Y"/>
    <x v="1"/>
    <s v="US Finance Service"/>
    <s v="Chain"/>
    <s v="Bluemix Infrastructure for blockchain hosting"/>
    <x v="0"/>
    <x v="1"/>
    <m/>
    <m/>
    <x v="0"/>
    <x v="0"/>
    <d v="2017-12-31T00:00:00"/>
    <s v="06/07/2017 09:55am"/>
    <x v="3"/>
    <d v="2017-12-31T00:00:00"/>
    <n v="2000"/>
    <n v="2E-3"/>
    <n v="1"/>
    <s v="07/10/2017 07:51pm"/>
    <s v="NIR"/>
    <x v="3"/>
    <s v="Cloud Developer Service"/>
    <m/>
    <s v="Stephanie C. (Stephanie) Louis"/>
    <s v="CLOUDMSP:Only for sales TO cloud service providers"/>
    <x v="0"/>
    <m/>
  </r>
  <r>
    <s v="3B-7GHNWTN"/>
    <x v="1"/>
    <s v="Canada"/>
    <s v="NEXJ SYSTEMS INC                                                      "/>
    <s v="Blockchain on bluemix - – Patient data privacy chain of custody"/>
    <x v="5"/>
    <x v="1"/>
    <m/>
    <m/>
    <x v="1"/>
    <x v="10"/>
    <d v="2017-09-29T00:00:00"/>
    <d v="2017-04-12T00:00:00"/>
    <x v="1"/>
    <m/>
    <n v="2000"/>
    <n v="2E-3"/>
    <n v="1"/>
    <d v="2017-04-13T00:00:00"/>
    <s v="Stretch"/>
    <x v="0"/>
    <s v="Cog Process Trnsfmtn"/>
    <s v="UNK - Blockchain (CPR)"/>
    <s v="BUSINESSPARTNER"/>
    <s v="CLOUDMSP"/>
    <x v="0"/>
    <m/>
  </r>
  <r>
    <s v="Z9-MDHGEG9"/>
    <x v="0"/>
    <s v="Italy"/>
    <s v="BIOTEC SRL                                                            "/>
    <s v="Rastreamento Combustível"/>
    <x v="1"/>
    <x v="1"/>
    <m/>
    <m/>
    <x v="0"/>
    <x v="5"/>
    <d v="2017-12-28T00:00:00"/>
    <d v="2017-07-11T00:00:00"/>
    <x v="1"/>
    <d v="2017-12-28T00:00:00"/>
    <n v="1517"/>
    <n v="1.5169999999999999E-3"/>
    <n v="12"/>
    <d v="2017-07-22T00:00:00"/>
    <s v="NIR"/>
    <x v="5"/>
    <s v="Industry Platform"/>
    <s v="UNK - Blockchain Platforms"/>
    <s v="RIBEIRO LOPES, LEONARDO"/>
    <s v="*"/>
    <x v="0"/>
    <m/>
  </r>
  <r>
    <s v="22-Z97XSZ0"/>
    <x v="0"/>
    <s v="DACH"/>
    <s v="Deutsche Lufthansa AG"/>
    <s v="Blockchain for Crew Certification use case - POC"/>
    <x v="2"/>
    <x v="1"/>
    <m/>
    <m/>
    <x v="3"/>
    <x v="7"/>
    <d v="2017-02-10T00:00:00"/>
    <s v="12/19/2016 09:40am"/>
    <x v="6"/>
    <d v="2017-03-19T00:00:00"/>
    <n v="1500"/>
    <n v="1.5E-3"/>
    <n v="3"/>
    <s v="03/16/2017 02:32am"/>
    <s v="Won"/>
    <x v="2"/>
    <s v="Infrastructure Services"/>
    <s v="6941-02T IBM Bluemix Private Cloud Local (GTS BU)"/>
    <s v="DATA WITHHELD"/>
    <s v="ZBLKPOC:HW SP: Blockchain Proof of Concept"/>
    <x v="0"/>
    <m/>
  </r>
  <r>
    <s v="K3-01GAT99"/>
    <x v="0"/>
    <s v="Nordic"/>
    <s v="BANKGIROCENTRALEN BGC AB"/>
    <s v="Bluemix for Blockchain"/>
    <x v="0"/>
    <x v="1"/>
    <m/>
    <m/>
    <x v="2"/>
    <x v="0"/>
    <d v="2017-04-07T00:00:00"/>
    <s v="03/31/2017 05:27am"/>
    <x v="6"/>
    <d v="2017-04-07T00:00:00"/>
    <n v="1100"/>
    <n v="1.0999999999999998E-3"/>
    <n v="12"/>
    <s v="04/13/2017 01:32am"/>
    <s v="Won"/>
    <x v="3"/>
    <s v="Cloud Developer Service"/>
    <s v="Bluemix Public Subscription"/>
    <s v="Jonas (Jonas) Fritz"/>
    <s v="ISA-999-NoSolutionSold"/>
    <x v="0"/>
    <m/>
  </r>
  <r>
    <s v="4L-J49N6YF"/>
    <x v="0"/>
    <s v="France"/>
    <s v="SCHNEIDER ELECTRIC INDUSTRIES SAS"/>
    <s v="PoC Blockchain Supply Chain Barcelona"/>
    <x v="1"/>
    <x v="1"/>
    <m/>
    <m/>
    <x v="3"/>
    <x v="5"/>
    <d v="2017-03-31T00:00:00"/>
    <s v="11/30/2016 05:27am"/>
    <x v="6"/>
    <d v="2017-05-15T00:00:00"/>
    <n v="1000"/>
    <n v="1E-3"/>
    <n v="12"/>
    <s v="05/18/2017 01:32am"/>
    <s v="Won"/>
    <x v="2"/>
    <s v="Infrastructure Services"/>
    <s v="6941-01Q SoftLayer on GTS BU (SL for IBM channels)"/>
    <s v="Bertrand (BERTRAND) Vigneau"/>
    <s v="ASASERVC:Cloud Business Solution (CBS)"/>
    <x v="0"/>
    <m/>
  </r>
  <r>
    <s v="4Y-9XLSK6R"/>
    <x v="1"/>
    <s v="US Finance Service"/>
    <s v="CLS BANK INTERNATIONAL"/>
    <s v="CLS Net (Blockchain)"/>
    <x v="0"/>
    <x v="0"/>
    <s v="India"/>
    <s v="Connected with Account team, to develop &amp; deliver test "/>
    <x v="2"/>
    <x v="0"/>
    <d v="2017-04-27T00:00:00"/>
    <s v="06/20/2016 12:07pm"/>
    <x v="6"/>
    <d v="2017-04-27T00:00:00"/>
    <n v="1000"/>
    <n v="1E-3"/>
    <n v="12"/>
    <s v="04/06/2017 01:32am"/>
    <s v="Won"/>
    <x v="0"/>
    <s v="Cloud Application Innovation"/>
    <s v="CAI Accel App Dev &amp; Integration - Bluemix"/>
    <s v="R. (RACHEL) Lum"/>
    <s v="ASASERVC:Cloud Business Solution (CBS), ISA-BankFS08-Blockchain"/>
    <x v="0"/>
    <m/>
  </r>
  <r>
    <s v="ZH-IXR1RTR"/>
    <x v="0"/>
    <s v="SPGI"/>
    <s v="INSTRA INGENIEROS SL POLIGONO INDUSTRIAL"/>
    <s v="Bluemix Blockchain"/>
    <x v="1"/>
    <x v="1"/>
    <m/>
    <m/>
    <x v="0"/>
    <x v="2"/>
    <d v="2017-12-31T00:00:00"/>
    <s v="06/29/2017 12:01pm"/>
    <x v="2"/>
    <d v="2017-12-31T00:00:00"/>
    <n v="1000"/>
    <n v="1E-3"/>
    <n v="12"/>
    <s v="07/06/2017 01:32am"/>
    <s v="Stretch"/>
    <x v="0"/>
    <s v="Cloud Application Innovation"/>
    <s v="CAI Big Data Srvs Blockchain on Big Data"/>
    <s v="Felix Javier (FELIX JAVIER) Alonso Garcia"/>
    <s v="CLOUDMSP:Only for sales TO cloud service providers"/>
    <x v="0"/>
    <m/>
  </r>
  <r>
    <s v="I3-G8YHX2R"/>
    <x v="0"/>
    <s v="DACH"/>
    <s v="dacadoo SA"/>
    <s v="Blockchain"/>
    <x v="5"/>
    <x v="1"/>
    <m/>
    <m/>
    <x v="0"/>
    <x v="10"/>
    <d v="2017-12-22T00:00:00"/>
    <s v="05/31/2017 10:20am"/>
    <x v="1"/>
    <d v="2017-12-22T00:00:00"/>
    <n v="1000"/>
    <n v="1E-3"/>
    <n v="12"/>
    <s v="06/01/2017 01:32am"/>
    <s v="NIR"/>
    <x v="0"/>
    <s v="Cognitive Process Transformation"/>
    <m/>
    <s v="DATA WITHHELD"/>
    <s v="CLOUDMSP:Only for sales TO cloud service providers"/>
    <x v="0"/>
    <m/>
  </r>
  <r>
    <s v="ZK-UAATG5U"/>
    <x v="1"/>
    <s v="US Industrial"/>
    <s v="SYNCHRONY FINANCIAL"/>
    <s v="Hyper Ledger &amp; Blockchain"/>
    <x v="0"/>
    <x v="1"/>
    <m/>
    <m/>
    <x v="1"/>
    <x v="0"/>
    <d v="2017-09-18T00:00:00"/>
    <s v="06/20/2017 10:25am"/>
    <x v="1"/>
    <d v="2017-09-18T00:00:00"/>
    <n v="1000"/>
    <n v="1E-3"/>
    <n v="12"/>
    <s v="07/28/2017 11:48am"/>
    <s v="Stretch"/>
    <x v="5"/>
    <s v="Industry Platform"/>
    <s v="IBM Support for Hyperledger Fabric"/>
    <s v="Britta (Britta) Winans"/>
    <s v="NONE:No code/solution involved"/>
    <x v="0"/>
    <m/>
  </r>
  <r>
    <s v="LU-SBK7LO5"/>
    <x v="0"/>
    <s v="Italy"/>
    <s v="CREVAL SISTEMI E SERVIZI SCPA"/>
    <s v="Blockchain Bluemix Creval"/>
    <x v="0"/>
    <x v="1"/>
    <m/>
    <m/>
    <x v="0"/>
    <x v="0"/>
    <d v="2017-12-31T00:00:00"/>
    <s v="05/05/2017 01:15pm"/>
    <x v="1"/>
    <d v="2017-12-31T00:00:00"/>
    <n v="1000"/>
    <n v="1E-3"/>
    <n v="12"/>
    <s v="05/11/2017 01:32am"/>
    <s v="NIR"/>
    <x v="5"/>
    <s v="Industry Platform"/>
    <m/>
    <s v="Davide (DAVIDE) Albo"/>
    <s v="BLKHSBN:HW SP: Blockchain High Sec Bus Netwk Blmix"/>
    <x v="0"/>
    <m/>
  </r>
  <r>
    <s v="NB-V4W6O98"/>
    <x v="5"/>
    <s v="Japan"/>
    <s v="SIBJ FINANCIAL GROUP CO. LTD."/>
    <s v="Blockchain System構築"/>
    <x v="0"/>
    <x v="1"/>
    <m/>
    <m/>
    <x v="1"/>
    <x v="0"/>
    <d v="2017-08-30T00:00:00"/>
    <s v="07/19/2017 07:38pm"/>
    <x v="2"/>
    <d v="2017-08-30T00:00:00"/>
    <n v="952"/>
    <n v="9.5199999999999994E-4"/>
    <n v="12"/>
    <s v="07/27/2017 01:32am"/>
    <s v="NIR"/>
    <x v="3"/>
    <s v="Cloud Developer Service"/>
    <s v="Bluemix Pay As You Go"/>
    <s v="Shinji (SHINJI) Suzuki"/>
    <s v="ISA-999-NoSolutionSold"/>
    <x v="0"/>
    <m/>
  </r>
  <r>
    <s v="0Z-P676IEK"/>
    <x v="0"/>
    <s v="BeNeLux"/>
    <s v="Atradius"/>
    <s v="Blockchain Pilot - KYC"/>
    <x v="0"/>
    <x v="1"/>
    <m/>
    <m/>
    <x v="0"/>
    <x v="6"/>
    <d v="2017-12-21T00:00:00"/>
    <s v="07/21/2017 05:45am"/>
    <x v="1"/>
    <d v="2017-12-21T00:00:00"/>
    <n v="800"/>
    <n v="7.9999999999999993E-4"/>
    <n v="9"/>
    <s v="07/27/2017 01:32am"/>
    <s v="NIR"/>
    <x v="0"/>
    <s v="Cognitive Process Transformation"/>
    <m/>
    <s v="F. (FRANS) Kempen"/>
    <s v="ZBLKPOC:HW SP: Blockchain Proof of Concept"/>
    <x v="0"/>
    <m/>
  </r>
  <r>
    <s v="3J-555IBT7"/>
    <x v="2"/>
    <s v="ASEAN"/>
    <s v="THE BANK OF TOKYO-MITSUBISHI UFJ, LTD. SINGAPORE BRANCH"/>
    <s v="Blockchain PaaS solution"/>
    <x v="0"/>
    <x v="1"/>
    <m/>
    <m/>
    <x v="0"/>
    <x v="0"/>
    <d v="2017-11-24T00:00:00"/>
    <s v="05/28/2017 06:36pm"/>
    <x v="1"/>
    <d v="2017-11-24T00:00:00"/>
    <n v="800"/>
    <n v="7.9999999999999993E-4"/>
    <n v="12"/>
    <s v="06/08/2017 01:31am"/>
    <s v="NIR"/>
    <x v="2"/>
    <s v="Infrastructure Services"/>
    <s v="6950-16G GTS MHAS Split for Commerce Managed Hosted"/>
    <s v="JASON CHIN JOO (Jason Chin Joo) TEO"/>
    <s v="CMSGBS:CMSGBS Cloud Managed Services sold throug"/>
    <x v="0"/>
    <m/>
  </r>
  <r>
    <s v="2E-I1RZW7W"/>
    <x v="3"/>
    <s v="Brazil"/>
    <s v="Central de Registro de Direitos Creditórios"/>
    <s v="Blockchain - Garagem IBM"/>
    <x v="0"/>
    <x v="1"/>
    <m/>
    <m/>
    <x v="1"/>
    <x v="0"/>
    <d v="2017-07-28T00:00:00"/>
    <s v="02/16/2017 09:56am"/>
    <x v="1"/>
    <d v="2017-07-28T00:00:00"/>
    <n v="606"/>
    <n v="6.0599999999999998E-4"/>
    <n v="36"/>
    <s v="07/22/2017 11:44am"/>
    <s v="Key stretch"/>
    <x v="2"/>
    <s v="Infrastructure Services"/>
    <s v="6950-16G GTS MHAS Split for Commerce Managed Hosted"/>
    <s v="EDUARDO (EDUARDO) KANAGUSKU"/>
    <m/>
    <x v="0"/>
    <m/>
  </r>
  <r>
    <s v="YH-UOJ42A7"/>
    <x v="5"/>
    <s v="Japan"/>
    <s v="TOKYO STOCK EXCHANGE, INC."/>
    <s v="BlockChain検証"/>
    <x v="0"/>
    <x v="1"/>
    <m/>
    <m/>
    <x v="3"/>
    <x v="0"/>
    <d v="2017-03-31T00:00:00"/>
    <s v="01/03/2017 11:42pm"/>
    <x v="6"/>
    <d v="2017-03-31T00:00:00"/>
    <n v="507"/>
    <n v="5.0699999999999996E-4"/>
    <n v="12"/>
    <s v="04/15/2017 06:01pm"/>
    <s v="Won"/>
    <x v="16"/>
    <s v="Collaboration Solutions"/>
    <s v="ESS: Connections Cloud S2 (SaaS)"/>
    <s v="Manami (MANAMI) Hashimoto"/>
    <s v="EMBSOCAL:GBS Embedded Social Business"/>
    <x v="0"/>
    <m/>
  </r>
  <r>
    <s v="YH-UOJ42A7"/>
    <x v="5"/>
    <s v="Japan"/>
    <s v="TOKYO STOCK EXCHANGE, INC."/>
    <s v="BlockChain検証"/>
    <x v="0"/>
    <x v="1"/>
    <m/>
    <m/>
    <x v="3"/>
    <x v="0"/>
    <d v="2017-03-31T00:00:00"/>
    <s v="01/03/2017 11:42pm"/>
    <x v="6"/>
    <d v="2017-03-31T00:00:00"/>
    <n v="507"/>
    <n v="5.0699999999999996E-4"/>
    <n v="12"/>
    <s v="04/15/2017 06:04pm"/>
    <s v="Won"/>
    <x v="16"/>
    <s v="Collaboration Solutions"/>
    <s v="ESS: Connections Cloud S2 (SaaS)"/>
    <s v="Manami (MANAMI) Hashimoto"/>
    <s v="EMBSOCAL:GBS Embedded Social Business"/>
    <x v="0"/>
    <m/>
  </r>
  <r>
    <s v="8B-ASEDPNP"/>
    <x v="3"/>
    <s v="Brazil"/>
    <s v="China Telecom Corporation Limited Guangdong Telecom Company"/>
    <s v="Blockchain"/>
    <x v="2"/>
    <x v="1"/>
    <m/>
    <m/>
    <x v="0"/>
    <x v="3"/>
    <d v="2017-12-29T00:00:00"/>
    <s v="07/18/2017 03:07am"/>
    <x v="1"/>
    <d v="2017-12-29T00:00:00"/>
    <n v="500"/>
    <n v="5.0000000000000001E-4"/>
    <n v="12"/>
    <s v="07/20/2017 01:32am"/>
    <s v="NIR"/>
    <x v="0"/>
    <s v="Cognitive Process Transformation"/>
    <s v="CPR: Blockchain Consulting"/>
    <s v="NAN HUI (NAN HUI) LIN"/>
    <m/>
    <x v="0"/>
    <m/>
  </r>
  <r>
    <s v="8K-163RFFG"/>
    <x v="0"/>
    <s v="DACH"/>
    <s v="Schenker AG Essen"/>
    <s v="BLOCKCHAIN Pilot Project (4P-4YBA9J7 Folgeprojekt)"/>
    <x v="2"/>
    <x v="1"/>
    <m/>
    <m/>
    <x v="0"/>
    <x v="7"/>
    <d v="2017-11-17T00:00:00"/>
    <s v="05/08/2017 05:27am"/>
    <x v="2"/>
    <d v="2017-11-20T00:00:00"/>
    <n v="500"/>
    <n v="5.0000000000000001E-4"/>
    <n v="6"/>
    <s v="07/06/2017 01:32am"/>
    <s v="NIR"/>
    <x v="0"/>
    <s v="Cognitive Process Transformation"/>
    <s v="CPR: Blockchain Consulting"/>
    <s v="DATA WITHHELD"/>
    <s v="ISA-T&amp;TDS21-CoreSysTransf"/>
    <x v="0"/>
    <m/>
  </r>
  <r>
    <s v="SZ-LDR9HNM"/>
    <x v="1"/>
    <s v="US Finance Service"/>
    <s v="INOVANT LLC"/>
    <s v="Blockchain"/>
    <x v="0"/>
    <x v="1"/>
    <m/>
    <m/>
    <x v="0"/>
    <x v="0"/>
    <d v="2017-10-30T00:00:00"/>
    <s v="01/30/2017 12:29pm"/>
    <x v="2"/>
    <d v="2017-10-30T00:00:00"/>
    <n v="500"/>
    <n v="5.0000000000000001E-4"/>
    <n v="1"/>
    <s v="07/06/2017 01:32am"/>
    <s v="Stretch"/>
    <x v="4"/>
    <s v="IBM Z"/>
    <s v="Linux on IBM Z"/>
    <s v="Christina R. (Christa) Dyck"/>
    <s v="BLKHSBN:HW SP: Blockchain High Sec Bus Netwk Blmix, ZBLKPOC:HW SP: Blockchain Proof of Concept"/>
    <x v="0"/>
    <m/>
  </r>
  <r>
    <s v="PH-IOP0A1G"/>
    <x v="0"/>
    <s v="UKI"/>
    <s v="H M REVENUE &amp; CUSTOMS"/>
    <s v="Blockchain"/>
    <x v="6"/>
    <x v="1"/>
    <m/>
    <m/>
    <x v="1"/>
    <x v="12"/>
    <d v="2017-09-29T00:00:00"/>
    <s v="06/16/2017 10:32am"/>
    <x v="1"/>
    <d v="2017-09-29T00:00:00"/>
    <n v="465"/>
    <n v="4.6499999999999997E-4"/>
    <n v="36"/>
    <s v="07/31/2017 06:52am"/>
    <s v="At Risk"/>
    <x v="3"/>
    <s v="Cloud Developer Service"/>
    <m/>
    <s v="Keith (KEITH) Furlong"/>
    <s v="UNIGMMS:CLD&amp;COG: Gov, mgmt, monitoring, security"/>
    <x v="0"/>
    <m/>
  </r>
  <r>
    <s v="55-QPE8OWL"/>
    <x v="2"/>
    <s v="Korea"/>
    <s v="CREDU CO .LTD"/>
    <s v="[MULTICAMPUS] Cloud Advisory Services (KLAB) for Blockchain on SoftLayer (IBM1395731)_x000a__x000a_- SVI17013 / KRC12266 / KR10191(SoftLayer) / KR10233(CAS)"/>
    <x v="5"/>
    <x v="1"/>
    <m/>
    <m/>
    <x v="1"/>
    <x v="10"/>
    <d v="2017-07-26T00:00:00"/>
    <s v="07/13/2017 01:26am"/>
    <x v="7"/>
    <d v="2017-07-26T00:00:00"/>
    <n v="400"/>
    <n v="3.9999999999999996E-4"/>
    <n v="12"/>
    <s v="07/27/2017 01:32am"/>
    <s v="Won"/>
    <x v="3"/>
    <s v="Cloud Unit Services"/>
    <s v="6950-99D SoftLayer on Cloud BU paper (SL for IBM channels)"/>
    <s v="JEONG MIN (Jeong Min) KIM"/>
    <s v="CLOUD1:All Cloud Sales other than to Cloud SPs"/>
    <x v="0"/>
    <m/>
  </r>
  <r>
    <s v="Q1-A2M756N"/>
    <x v="0"/>
    <s v="BeNeLux"/>
    <s v="Atradius"/>
    <s v="Blockchain POC - KYC"/>
    <x v="0"/>
    <x v="1"/>
    <m/>
    <m/>
    <x v="0"/>
    <x v="6"/>
    <d v="2017-10-19T00:00:00"/>
    <s v="07/21/2017 04:59am"/>
    <x v="1"/>
    <d v="2017-10-19T00:00:00"/>
    <n v="400"/>
    <n v="3.9999999999999996E-4"/>
    <n v="5"/>
    <s v="07/27/2017 01:32am"/>
    <s v="NIR"/>
    <x v="0"/>
    <s v="Cognitive Process Transformation"/>
    <m/>
    <s v="F. (FRANS) Kempen"/>
    <s v="ZBLKPOC:HW SP: Blockchain Proof of Concept"/>
    <x v="0"/>
    <m/>
  </r>
  <r>
    <s v="QT-1YCRT7G"/>
    <x v="0"/>
    <s v="UKI"/>
    <s v="WAITROSE LTD"/>
    <s v="NRF - BlockChain - Food Provenance, and Traceability"/>
    <x v="2"/>
    <x v="1"/>
    <m/>
    <m/>
    <x v="1"/>
    <x v="3"/>
    <d v="2017-09-29T00:00:00"/>
    <s v="02/03/2017 12:46pm"/>
    <x v="2"/>
    <d v="2017-09-29T00:00:00"/>
    <n v="300"/>
    <n v="2.9999999999999997E-4"/>
    <n v="12"/>
    <s v="05/08/2017 11:44am"/>
    <s v="Stretch"/>
    <x v="0"/>
    <s v="Cloud Application Innovation"/>
    <s v="CAI Accel App Dev &amp; Integration - Bluemix"/>
    <s v="J. D. (JONATHAN) Glencross"/>
    <s v="NONE:No code/solution involved"/>
    <x v="0"/>
    <m/>
  </r>
  <r>
    <s v="5I-KXZTO5C"/>
    <x v="0"/>
    <s v="Nordic"/>
    <s v="ARBEIDS- OG VELFERDSETATEN"/>
    <s v="NAV Blockchain"/>
    <x v="6"/>
    <x v="1"/>
    <m/>
    <m/>
    <x v="0"/>
    <x v="12"/>
    <d v="2017-10-18T00:00:00"/>
    <s v="07/03/2017 03:58am"/>
    <x v="2"/>
    <d v="2017-11-30T00:00:00"/>
    <n v="300"/>
    <n v="2.9999999999999997E-4"/>
    <n v="4"/>
    <s v="07/06/2017 01:32am"/>
    <s v="NIR"/>
    <x v="0"/>
    <s v="Cognitive Process Transformation"/>
    <s v="CPR: Blockchain Consulting"/>
    <s v="Ole Morten (Ole Morten) Boldevin"/>
    <s v="ISA-GovtPG30-SocialPrograms"/>
    <x v="0"/>
    <m/>
  </r>
  <r>
    <s v="3E-TNL9T6B"/>
    <x v="0"/>
    <s v="DACH"/>
    <s v="ERGO Versicherungsgruppe AG"/>
    <s v="Blockchain Project"/>
    <x v="0"/>
    <x v="1"/>
    <m/>
    <m/>
    <x v="0"/>
    <x v="6"/>
    <d v="2017-12-29T00:00:00"/>
    <s v="05/03/2017 12:35pm"/>
    <x v="2"/>
    <d v="2017-12-29T00:00:00"/>
    <n v="250"/>
    <n v="2.5000000000000001E-4"/>
    <n v="12"/>
    <s v="07/06/2017 01:31am"/>
    <s v="Stretch"/>
    <x v="0"/>
    <s v="Cognitive Process Transformation"/>
    <s v="CPR: Blockchain - Apple"/>
    <s v="DATA WITHHELD"/>
    <s v="EMBAPPLE:GBS Mobile First Alliance, EMBMOBLE:GBS Embedded Mobile, ISA-999-NoSolutionSold"/>
    <x v="0"/>
    <m/>
  </r>
  <r>
    <s v="55-PIA9ANN"/>
    <x v="0"/>
    <s v="DACH"/>
    <s v="Commerzbank AG"/>
    <s v="ECM Blockchain End-to-End Zertifikategeschaeft - Machbarkeitsuntersuchung/POC"/>
    <x v="0"/>
    <x v="1"/>
    <m/>
    <m/>
    <x v="1"/>
    <x v="0"/>
    <d v="2017-09-29T00:00:00"/>
    <s v="10/28/2016 10:04am"/>
    <x v="2"/>
    <d v="2017-09-29T00:00:00"/>
    <n v="200"/>
    <n v="1.9999999999999998E-4"/>
    <n v="12"/>
    <s v="04/20/2017 01:32am"/>
    <s v="NIR"/>
    <x v="0"/>
    <s v="Cognitive Process Transformation"/>
    <s v="CPR: Blockchain Consulting"/>
    <s v="DATA WITHHELD"/>
    <s v="ZBLKPOC:HW SP: Blockchain Proof of Concept"/>
    <x v="0"/>
    <m/>
  </r>
  <r>
    <s v="WS-VKQWPVE"/>
    <x v="0"/>
    <s v="UKI"/>
    <s v="VODAFONE"/>
    <s v="Blockchain for Vodafone Supply Chain"/>
    <x v="3"/>
    <x v="1"/>
    <m/>
    <m/>
    <x v="0"/>
    <x v="9"/>
    <d v="2017-10-02T00:00:00"/>
    <s v="04/06/2017 06:08am"/>
    <x v="2"/>
    <d v="2017-10-02T00:00:00"/>
    <n v="155"/>
    <n v="1.55E-4"/>
    <n v="12"/>
    <s v="07/06/2017 01:32am"/>
    <s v="Stretch"/>
    <x v="0"/>
    <s v="Cloud Application Innovation"/>
    <s v="CAI Big Data Srvs Blockchain on Big Data"/>
    <s v="P. (Pete) Crouch"/>
    <s v="BLKHSBN:HW SP: Blockchain High Sec Bus Netwk Blmix, ISA-TMECS04-SystemsTransf"/>
    <x v="0"/>
    <m/>
  </r>
  <r>
    <s v="5E-W2RM6MK"/>
    <x v="0"/>
    <s v="DACH"/>
    <s v="Kuehne + Nagel (AG + Co.) KG"/>
    <s v="Blockchain"/>
    <x v="2"/>
    <x v="1"/>
    <m/>
    <m/>
    <x v="0"/>
    <x v="7"/>
    <d v="2017-11-01T00:00:00"/>
    <s v="09/12/2016 05:55am"/>
    <x v="1"/>
    <d v="2017-11-01T00:00:00"/>
    <n v="151"/>
    <n v="1.5099999999999998E-4"/>
    <n v="12"/>
    <s v="01/22/2017 06:37am"/>
    <s v="Stretch"/>
    <x v="3"/>
    <s v="Lab Services"/>
    <s v="Software Services - Bluemix Garage"/>
    <s v="DATA WITHHELD"/>
    <s v="ISA-BankFMFS03-BackOfficeOps"/>
    <x v="0"/>
    <m/>
  </r>
  <r>
    <s v="BM-TBHPT3Z"/>
    <x v="0"/>
    <s v="BeNeLux"/>
    <s v="Koopman Logistics Group BV                                            "/>
    <s v="Blockcahin POC extension to Leaseplan"/>
    <x v="0"/>
    <x v="1"/>
    <m/>
    <m/>
    <x v="0"/>
    <x v="0"/>
    <d v="2017-10-17T00:00:00"/>
    <d v="2017-07-19T00:00:00"/>
    <x v="1"/>
    <d v="2017-10-17T00:00:00"/>
    <n v="150"/>
    <n v="1.4999999999999999E-4"/>
    <n v="2"/>
    <d v="2017-07-20T00:00:00"/>
    <s v="NIR"/>
    <x v="0"/>
    <s v="Cog Process Trnsfmtn"/>
    <s v="UNK - Blockchain (CPR)"/>
    <s v="Kempen, F (Frans)"/>
    <s v="ZBLKPOC"/>
    <x v="0"/>
    <m/>
  </r>
  <r>
    <s v="LV-BHSHZIZ"/>
    <x v="3"/>
    <s v="SSA"/>
    <s v="COLGATE PALMOLIVE COMPANIA"/>
    <s v="Proyecto:: rastreo por GPS de camiones administrado a través de Blockchain"/>
    <x v="2"/>
    <x v="1"/>
    <m/>
    <m/>
    <x v="0"/>
    <x v="3"/>
    <d v="2017-12-31T00:00:00"/>
    <s v="07/06/2017 04:39pm"/>
    <x v="1"/>
    <d v="2017-12-31T00:00:00"/>
    <n v="100"/>
    <n v="9.9999999999999991E-5"/>
    <n v="12"/>
    <s v="08/03/2017 01:33am"/>
    <s v="Stretch"/>
    <x v="3"/>
    <s v="Cloud Developer Service"/>
    <s v="Bluemix Public Subscription"/>
    <s v="Lina Marcela (LINA MARCELA) Cufino Merchan"/>
    <s v="NONE:No code/solution involved"/>
    <x v="0"/>
    <m/>
  </r>
  <r>
    <s v="NW-3YJ8ZSM"/>
    <x v="4"/>
    <s v="MEA"/>
    <s v="SA RESERVE BANK"/>
    <s v="Blockchain Proof of Concept for digitization of customs records"/>
    <x v="0"/>
    <x v="1"/>
    <m/>
    <m/>
    <x v="0"/>
    <x v="0"/>
    <d v="2017-12-12T00:00:00"/>
    <s v="04/18/2017 07:50am"/>
    <x v="1"/>
    <d v="2017-12-12T00:00:00"/>
    <n v="100"/>
    <n v="9.9999999999999991E-5"/>
    <n v="12"/>
    <s v="04/20/2017 01:32am"/>
    <s v="Stretch"/>
    <x v="0"/>
    <s v="Cognitive Process Transformation"/>
    <m/>
    <s v="NARUSHA (Chantelle) GOVENDER"/>
    <s v="ISA-GovtPG73-Tax/RevMgmt"/>
    <x v="0"/>
    <m/>
  </r>
  <r>
    <s v="XQ-IM6SV4G"/>
    <x v="2"/>
    <s v="ASEAN"/>
    <s v="THE STOCK EXCHANGE OF THAILAND"/>
    <s v="Blockchain - ZBLKPOC for an Hyper-Ledger (On-prem)"/>
    <x v="0"/>
    <x v="1"/>
    <m/>
    <m/>
    <x v="0"/>
    <x v="0"/>
    <d v="2017-12-29T00:00:00"/>
    <s v="12/20/2016 11:18pm"/>
    <x v="1"/>
    <d v="2017-12-29T00:00:00"/>
    <n v="100"/>
    <n v="9.9999999999999991E-5"/>
    <n v="1"/>
    <s v="07/17/2017 03:33am"/>
    <s v="Stretch"/>
    <x v="4"/>
    <s v="IBM Z"/>
    <m/>
    <s v="CHUTIMA (Chutima) KUMNERDCHUTRAKUL"/>
    <s v="NONE:No code/solution involved"/>
    <x v="0"/>
    <m/>
  </r>
  <r>
    <s v="MH-C8T5MSR"/>
    <x v="2"/>
    <s v="ANZ"/>
    <s v="AUSTRALIAN SECURITIES &amp; INVESTMENTS COMMISSION"/>
    <s v="ASIC Blockchain POC"/>
    <x v="6"/>
    <x v="1"/>
    <m/>
    <m/>
    <x v="1"/>
    <x v="12"/>
    <d v="2017-09-11T00:00:00"/>
    <s v="04/27/2017 04:55am"/>
    <x v="1"/>
    <d v="2017-09-11T00:00:00"/>
    <n v="93"/>
    <n v="9.2999999999999997E-5"/>
    <n v="2"/>
    <s v="05/04/2017 01:32am"/>
    <s v="NIR"/>
    <x v="0"/>
    <s v="Cognitive Process Transformation"/>
    <s v="CPR: Blockchain Consulting"/>
    <s v="James Alexander (James Alexander) Spooner"/>
    <s v="ZBLKPOC:HW SP: Blockchain Proof of Concept"/>
    <x v="0"/>
    <m/>
  </r>
  <r>
    <s v="KH-FA109OC"/>
    <x v="2"/>
    <s v="ANZ"/>
    <s v="NSW TREASURY"/>
    <s v="NSW Treasury Blockchain POC"/>
    <x v="6"/>
    <x v="1"/>
    <m/>
    <m/>
    <x v="1"/>
    <x v="12"/>
    <d v="2017-08-23T00:00:00"/>
    <s v="04/27/2017 03:42am"/>
    <x v="2"/>
    <d v="2017-08-23T00:00:00"/>
    <n v="93"/>
    <n v="9.2999999999999997E-5"/>
    <n v="12"/>
    <s v="07/14/2017 03:07am"/>
    <s v="Stretch"/>
    <x v="0"/>
    <s v="Cognitive Process Transformation"/>
    <s v="CPR: Blockchain Consulting"/>
    <s v="James Alexander (James Alexander) Spooner"/>
    <s v="ISA-GovtPG73-Tax/RevMgmt, ZBLKPOC:HW SP: Blockchain Proof of Concept"/>
    <x v="0"/>
    <m/>
  </r>
  <r>
    <s v="Q5-68LY3NN"/>
    <x v="1"/>
    <s v="US Distribution"/>
    <s v="UNILEVER"/>
    <s v="BMX Blockchain Garage"/>
    <x v="2"/>
    <x v="1"/>
    <m/>
    <m/>
    <x v="1"/>
    <x v="3"/>
    <d v="2017-09-14T00:00:00"/>
    <s v="06/13/2017 01:56pm"/>
    <x v="1"/>
    <d v="2017-09-14T00:00:00"/>
    <n v="20"/>
    <n v="1.9999999999999998E-5"/>
    <n v="1"/>
    <s v="06/15/2017 01:32am"/>
    <s v="Stretch"/>
    <x v="3"/>
    <s v="Cloud Developer Service"/>
    <m/>
    <s v="DAVID H. (David) WRIGHT"/>
    <s v="ZBLKPOC:HW SP: Blockchain Proof of Concept"/>
    <x v="0"/>
    <m/>
  </r>
  <r>
    <s v="J0-S0KQCJ4"/>
    <x v="0"/>
    <s v="UKI"/>
    <s v="DEPARTMENT FOR WORK AND PENSIONS"/>
    <s v="Blockchain opportunity (KYC)"/>
    <x v="6"/>
    <x v="1"/>
    <m/>
    <m/>
    <x v="0"/>
    <x v="12"/>
    <d v="2017-11-01T00:00:00"/>
    <s v="06/23/2017 11:20am"/>
    <x v="1"/>
    <d v="2017-11-01T00:00:00"/>
    <n v="10"/>
    <n v="9.9999999999999991E-6"/>
    <n v="1"/>
    <s v="06/29/2017 01:32am"/>
    <s v="NIR"/>
    <x v="0"/>
    <s v="Cloud Application Innovation"/>
    <s v="CAI Accel App Dev &amp; Integration - Private Cloud"/>
    <s v="M. (Matt) Pickersgill"/>
    <s v="ISA-GovtPG30-SocialPrograms"/>
    <x v="0"/>
    <m/>
  </r>
  <r>
    <s v="XI-8THL4VU"/>
    <x v="1"/>
    <s v="US Distribution"/>
    <s v="MARRIOTT INTERNATIONAL, INC."/>
    <s v="Marriott - Loyalty Blockchain."/>
    <x v="2"/>
    <x v="1"/>
    <m/>
    <m/>
    <x v="0"/>
    <x v="7"/>
    <d v="2017-12-29T00:00:00"/>
    <s v="07/24/2017 09:28am"/>
    <x v="1"/>
    <d v="2017-12-29T00:00:00"/>
    <n v="10"/>
    <n v="9.9999999999999991E-6"/>
    <n v="12"/>
    <s v="07/27/2017 01:32am"/>
    <s v="NIR"/>
    <x v="5"/>
    <s v="Industry Platform"/>
    <m/>
    <s v="Jonathan C. (Jonathan) Thwaites"/>
    <m/>
    <x v="0"/>
    <m/>
  </r>
  <r>
    <s v="58-72J2UMQ"/>
    <x v="3"/>
    <s v="Brazil"/>
    <s v="PROCERGS - COMPANHIA DE PROCESSAMENTO DE DADOS DO ESTADO DO RIO GRANDE DO SUL."/>
    <s v="Procergs: Blockchain"/>
    <x v="6"/>
    <x v="1"/>
    <m/>
    <m/>
    <x v="0"/>
    <x v="12"/>
    <d v="2017-12-22T00:00:00"/>
    <s v="08/01/2017 09:09am"/>
    <x v="1"/>
    <d v="2017-12-22T00:00:00"/>
    <n v="5"/>
    <n v="4.9999999999999996E-6"/>
    <n v="1"/>
    <s v="08/03/2017 01:33am"/>
    <s v="NIR"/>
    <x v="3"/>
    <s v="Cloud Developer Service"/>
    <s v="IBM Bluemix Garage - Design Thinking"/>
    <s v="Cristiane (Cristiane) Peres da Costa"/>
    <s v="ZBLKLOCL:HW SP: zSystems Blockchain Local/On Prem."/>
    <x v="0"/>
    <m/>
  </r>
  <r>
    <s v="VM-36TEYKK"/>
    <x v="1"/>
    <s v="US Industrial"/>
    <s v="AMERICAN HONDA MOTOR CO INC                                           "/>
    <s v="Honda Standalone ELA"/>
    <x v="1"/>
    <x v="1"/>
    <m/>
    <m/>
    <x v="2"/>
    <x v="1"/>
    <d v="2017-04-30T00:00:00"/>
    <d v="2016-08-02T00:00:00"/>
    <x v="6"/>
    <d v="2017-04-30T00:00:00"/>
    <n v="1"/>
    <n v="9.9999999999999995E-7"/>
    <n v="6"/>
    <d v="2017-05-04T00:00:00"/>
    <s v="Won"/>
    <x v="5"/>
    <s v="Industry Platform"/>
    <s v="High Security Business Network"/>
    <s v="Schlageter, Jeffrey T (Jeff)"/>
    <s v=", DEVCNAPP, COGAPPS, SMPLDATA"/>
    <x v="0"/>
    <m/>
  </r>
  <r>
    <s v="FH-IEEZ942"/>
    <x v="1"/>
    <s v="US Public"/>
    <s v="NOVARTIS PHARMACEUTICALS CORPORATION"/>
    <s v="APIs / Gateways / Process innovation for B2B and B2 Patient - (potential for Blockchain)"/>
    <x v="6"/>
    <x v="1"/>
    <m/>
    <m/>
    <x v="0"/>
    <x v="11"/>
    <d v="2017-10-22T00:00:00"/>
    <s v="07/24/2017 03:56pm"/>
    <x v="2"/>
    <d v="2017-10-22T00:00:00"/>
    <n v="1"/>
    <n v="9.9999999999999995E-7"/>
    <n v="12"/>
    <s v="08/03/2017 01:32am"/>
    <s v="Stretch"/>
    <x v="3"/>
    <s v="Cloud Developer Service"/>
    <s v="Do Not Use - GPP GARA"/>
    <s v="Thomas J. (Tom) Staugaitis"/>
    <s v="ISA-999-NoSolutionSold"/>
    <x v="0"/>
    <m/>
  </r>
  <r>
    <s v="1R-Y1DH1F0"/>
    <x v="1"/>
    <s v="Canada"/>
    <s v="GOODLIFE FITNESS CLUBS"/>
    <s v="Bluemix Garage Services / Blockchain (TIC Relationship)"/>
    <x v="3"/>
    <x v="1"/>
    <m/>
    <m/>
    <x v="0"/>
    <x v="9"/>
    <d v="2017-10-29T00:00:00"/>
    <s v="07/31/2017 01:37pm"/>
    <x v="3"/>
    <d v="2017-10-29T00:00:00"/>
    <n v="1"/>
    <n v="9.9999999999999995E-7"/>
    <n v="12"/>
    <s v="08/03/2017 01:32am"/>
    <s v="Stretch"/>
    <x v="3"/>
    <s v="Cloud Developer Service"/>
    <m/>
    <s v="Karim (KARIM) Sonbl"/>
    <m/>
    <x v="0"/>
    <m/>
  </r>
  <r>
    <s v="GI-SSP867A"/>
    <x v="1"/>
    <s v="US Federal"/>
    <s v="US DEPT OF JUSTICE                                                    "/>
    <s v="FBI NCIC 3rd Generation"/>
    <x v="6"/>
    <x v="1"/>
    <m/>
    <m/>
    <x v="1"/>
    <x v="12"/>
    <d v="2017-09-27T00:00:00"/>
    <d v="2017-02-10T00:00:00"/>
    <x v="2"/>
    <d v="2017-09-27T00:00:00"/>
    <n v="1"/>
    <n v="9.9999999999999995E-7"/>
    <n v="12"/>
    <d v="2017-07-19T00:00:00"/>
    <s v="Stretch"/>
    <x v="0"/>
    <s v="Cloud App Innov"/>
    <s v="CAI Big Data Srvs Blockchain on Big Data"/>
    <s v="WALKER, JARRETT E."/>
    <s v="AGILE"/>
    <x v="0"/>
    <m/>
  </r>
  <r>
    <s v="CU-NTK8BP9"/>
    <x v="1"/>
    <s v="US Distribution"/>
    <s v="KRAFT FOODS INC."/>
    <s v="CAAG: Blockchain for Transportation Visibility PoC"/>
    <x v="2"/>
    <x v="1"/>
    <m/>
    <m/>
    <x v="0"/>
    <x v="3"/>
    <d v="2017-10-27T00:00:00"/>
    <s v="04/03/2017 01:36pm"/>
    <x v="2"/>
    <d v="2017-10-27T00:00:00"/>
    <n v="1"/>
    <n v="9.9999999999999995E-7"/>
    <n v="12"/>
    <s v="06/11/2017 11:58pm"/>
    <s v="NIR"/>
    <x v="0"/>
    <s v="Cognitive Process Transformation"/>
    <s v="CBDS: Analytics - Cognitive Garage"/>
    <s v="SHAWCHIN I. (Shawchin) CHIU"/>
    <s v="DEVOPS:DevOps"/>
    <x v="0"/>
    <m/>
  </r>
  <r>
    <s v="1R-Y1DH1F0"/>
    <x v="1"/>
    <s v="Canada"/>
    <s v="GOODLIFE FITNESS CLUBS"/>
    <s v="Bluemix Garage Services / Blockchain (TIC Relationship)"/>
    <x v="3"/>
    <x v="1"/>
    <m/>
    <m/>
    <x v="0"/>
    <x v="9"/>
    <d v="2017-10-29T00:00:00"/>
    <s v="07/31/2017 01:37pm"/>
    <x v="3"/>
    <d v="2017-10-29T00:00:00"/>
    <n v="1"/>
    <n v="9.9999999999999995E-7"/>
    <n v="12"/>
    <s v="08/03/2017 01:32am"/>
    <s v="NIR"/>
    <x v="0"/>
    <s v="Cognitive Process Transformation"/>
    <s v="CPR: Blockchain Consulting"/>
    <s v="Karim (KARIM) Sonbl"/>
    <m/>
    <x v="0"/>
    <m/>
  </r>
  <r>
    <s v="UE-BW1IJED"/>
    <x v="0"/>
    <s v="DACH"/>
    <s v="DB Systel GmbH"/>
    <s v="Blockchain Engagements resultierend aus Innovation Council vom 22.05.17 im Watson IOT Center._x000a_Ursprünglicher Inhalt (Blockchain Pilotprojekt &quot;interne Leistungsverrechnung / internal accounting for services im Rahmen des DB ValueIT Programms&quot;) wurde mit später eröffneter Oppty IX-SGOJ2LS gewonnen."/>
    <x v="2"/>
    <x v="1"/>
    <m/>
    <m/>
    <x v="1"/>
    <x v="7"/>
    <d v="2017-08-31T00:00:00"/>
    <s v="02/22/2017 11:56am"/>
    <x v="0"/>
    <d v="2017-08-31T00:00:00"/>
    <n v="1"/>
    <n v="9.9999999999999995E-7"/>
    <n v="12"/>
    <s v="07/20/2017 01:33am"/>
    <s v="Stretch"/>
    <x v="0"/>
    <s v="Cognitive Process Transformation"/>
    <s v="CPR: Blockchain Consulting"/>
    <s v="DATA WITHHELD"/>
    <s v="ISA-T&amp;TDS27-OpsPlan&amp;Opt"/>
    <x v="0"/>
    <m/>
  </r>
  <r>
    <s v="JE-C5HBF1T"/>
    <x v="0"/>
    <s v="UKI"/>
    <s v="BP OIL INTERNATIONAL LTD"/>
    <s v="L01303 - Blockchain for AIR BP central associates"/>
    <x v="1"/>
    <x v="1"/>
    <m/>
    <m/>
    <x v="0"/>
    <x v="4"/>
    <d v="2017-10-31T00:00:00"/>
    <s v="04/28/2017 05:39am"/>
    <x v="1"/>
    <d v="2017-10-31T00:00:00"/>
    <n v="1"/>
    <n v="9.9999999999999995E-7"/>
    <n v="12"/>
    <s v="07/04/2017 08:00am"/>
    <s v="Stretch"/>
    <x v="0"/>
    <s v="Cognitive Process Transformation"/>
    <s v="CPR: Blockchain Consulting"/>
    <s v="Mukul (MUKUL) Srivastava"/>
    <s v="ISA-C&amp;PIS21-MidDownstreamPetro"/>
    <x v="0"/>
    <m/>
  </r>
  <r>
    <s v="AH-QTBR6VE"/>
    <x v="0"/>
    <s v="UKI"/>
    <s v="BP OIL INTERNATIONAL LTD"/>
    <s v="L01303 - Intercompany Block Chain solution"/>
    <x v="1"/>
    <x v="0"/>
    <s v="India"/>
    <s v="CIC India team is engaged in developing a PoC on inter Company recon."/>
    <x v="1"/>
    <x v="4"/>
    <d v="2017-09-28T00:00:00"/>
    <s v="04/27/2017 05:32am"/>
    <x v="2"/>
    <d v="2017-09-28T00:00:00"/>
    <n v="1"/>
    <n v="9.9999999999999995E-7"/>
    <n v="12"/>
    <s v="07/06/2017 01:33am"/>
    <s v="Stretch"/>
    <x v="0"/>
    <s v="Cognitive Process Transformation"/>
    <s v="CPR: Blockchain Consulting"/>
    <s v="Stephen (Stephen) Williamson"/>
    <s v="ISA-C&amp;PIS21-MidDownstreamPetro"/>
    <x v="0"/>
    <m/>
  </r>
  <r>
    <s v="H6-GC27JTI"/>
    <x v="1"/>
    <s v="US Finance Service"/>
    <s v="AMERICAN INTERNATIONAL GROUP, INC."/>
    <s v="Blockchain for trade finance insurance"/>
    <x v="0"/>
    <x v="1"/>
    <m/>
    <m/>
    <x v="1"/>
    <x v="6"/>
    <d v="2017-09-01T00:00:00"/>
    <s v="03/09/2017 10:18am"/>
    <x v="2"/>
    <d v="2017-11-09T00:00:00"/>
    <n v="1"/>
    <n v="9.9999999999999995E-7"/>
    <n v="12"/>
    <s v="04/20/2017 01:32am"/>
    <s v="NIR"/>
    <x v="0"/>
    <s v="Cognitive Process Transformation"/>
    <s v="CPR: Blockchain Consulting"/>
    <s v="DAVID S. (Dave) BRAUNSTEIN"/>
    <s v="ISA-InsFS23-FrntOfficeTransf"/>
    <x v="0"/>
    <m/>
  </r>
  <r>
    <s v="YC-2F87MJK"/>
    <x v="1"/>
    <s v="US Finance Service"/>
    <s v="AMERICAN INTERNATIONAL GROUPINC"/>
    <s v="Blockchain for Parametric Weather Insurance"/>
    <x v="0"/>
    <x v="0"/>
    <s v="US Garage &amp; IRL"/>
    <s v="US Garage is involved"/>
    <x v="1"/>
    <x v="6"/>
    <d v="2017-08-18T00:00:00"/>
    <s v="01/12/2017 11:59am"/>
    <x v="2"/>
    <d v="2017-08-18T00:00:00"/>
    <n v="1"/>
    <n v="9.9999999999999995E-7"/>
    <n v="12"/>
    <s v="06/15/2017 01:32am"/>
    <s v="NIR"/>
    <x v="0"/>
    <s v="Cognitive Process Transformation"/>
    <s v="CPR: Blockchain Consulting"/>
    <s v="DAVID S. (Dave) BRAUNSTEIN"/>
    <s v="ISA-InsFS24-CoreInsuranceTransformation"/>
    <x v="0"/>
    <m/>
  </r>
  <r>
    <s v="FH-IEEZ942"/>
    <x v="1"/>
    <s v="US Public"/>
    <s v="NOVARTIS PHARMACEUTICALS CORPORATION"/>
    <s v="APIs / Gateways / Process innovation for B2B and B2 Patient - (potential for Blockchain)"/>
    <x v="6"/>
    <x v="1"/>
    <m/>
    <m/>
    <x v="0"/>
    <x v="11"/>
    <d v="2017-10-22T00:00:00"/>
    <s v="07/24/2017 03:56pm"/>
    <x v="2"/>
    <d v="2017-10-22T00:00:00"/>
    <n v="1"/>
    <n v="9.9999999999999995E-7"/>
    <n v="12"/>
    <s v="08/03/2017 01:32am"/>
    <s v="Stretch"/>
    <x v="0"/>
    <s v="Cognitive Process Transformation"/>
    <s v="CPR: Blockchain Consulting"/>
    <s v="Thomas J. (Tom) Staugaitis"/>
    <s v="ISA-999-NoSolutionSold"/>
    <x v="0"/>
    <m/>
  </r>
  <r>
    <s v="ST-WCXBLJU"/>
    <x v="1"/>
    <s v="US Distribution"/>
    <s v="CVS PHARMACY INC"/>
    <s v="CVS - Blockchain (Specialty Drugs)"/>
    <x v="6"/>
    <x v="1"/>
    <m/>
    <m/>
    <x v="0"/>
    <x v="11"/>
    <d v="2017-12-22T00:00:00"/>
    <s v="05/15/2017 11:15am"/>
    <x v="1"/>
    <d v="2017-12-22T00:00:00"/>
    <n v="1"/>
    <n v="9.9999999999999995E-7"/>
    <n v="12"/>
    <s v="05/18/2017 01:32am"/>
    <s v="NIR"/>
    <x v="0"/>
    <s v="Cognitive Process Transformation"/>
    <m/>
    <s v="Nicholas A. (Nicholas) Jarvis"/>
    <s v="ZBLKPOC:HW SP: Blockchain Proof of Concept"/>
    <x v="0"/>
    <m/>
  </r>
  <r>
    <s v="1W-HZWW37H"/>
    <x v="1"/>
    <s v="US Finance Service"/>
    <s v="AIG GLOBAL SERVICES INC"/>
    <s v="IFL for Blockchain"/>
    <x v="5"/>
    <x v="1"/>
    <m/>
    <m/>
    <x v="1"/>
    <x v="10"/>
    <d v="2017-09-22T00:00:00"/>
    <s v="10/20/2016 11:27am"/>
    <x v="2"/>
    <d v="2017-09-22T00:00:00"/>
    <n v="1"/>
    <n v="9.9999999999999995E-7"/>
    <n v="1"/>
    <s v="05/11/2017 01:31am"/>
    <s v="NIR"/>
    <x v="4"/>
    <s v="IBM Z"/>
    <s v="IBM Z Hardware - Other"/>
    <s v="Debora M. (Debbie) Vasa"/>
    <s v="ISA-T&amp;TDS25-LegacyTransf&amp;Cloud, NEWROUTE:New Routes opptys through ISVs &amp; SIs, ZBLKLOCL:HW SP: zSystems Blockchain Local/On Prem."/>
    <x v="0"/>
    <m/>
  </r>
  <r>
    <s v="03-VW8Y5NK"/>
    <x v="4"/>
    <s v="MEA"/>
    <s v="Dubai Smart Government"/>
    <s v="Blockchain Partnership"/>
    <x v="6"/>
    <x v="0"/>
    <s v="India"/>
    <s v="We are engaged. Ram engaged , likely to travel"/>
    <x v="3"/>
    <x v="12"/>
    <d v="2017-03-29T00:00:00"/>
    <s v="12/29/2016 09:10am"/>
    <x v="6"/>
    <d v="2017-03-29T00:00:00"/>
    <n v="0"/>
    <n v="0"/>
    <n v="3"/>
    <s v="03/16/2017 02:32am"/>
    <s v="NIR"/>
    <x v="0"/>
    <s v="Cognitive Process Transformation"/>
    <s v="CPS: Target Operating Model/Shared Services Strategy"/>
    <s v="Hussein (Hussein) Salem"/>
    <s v="ISA-BankFS08-Blockchain, ISA-BankInsFS09SEC-Security, ISA-GovtPG73-Tax/RevMgmt"/>
    <x v="0"/>
    <m/>
  </r>
  <r>
    <s v="FQ-7Z23H35"/>
    <x v="2"/>
    <s v="ASEAN"/>
    <s v="TUV SUD ASIA PACIFIC PTE LTD"/>
    <s v="Block chain-Design thinking"/>
    <x v="5"/>
    <x v="1"/>
    <m/>
    <m/>
    <x v="2"/>
    <x v="10"/>
    <d v="2017-06-30T00:00:00"/>
    <s v="04/25/2017 03:37am"/>
    <x v="6"/>
    <d v="2017-07-24T00:00:00"/>
    <n v="0"/>
    <n v="0"/>
    <n v="1"/>
    <s v="07/06/2017 01:32am"/>
    <s v="NIR"/>
    <x v="3"/>
    <s v="Cloud Developer Service"/>
    <s v="Bluemix Public Subscription"/>
    <s v="JOLENE FONG MENG (Jolene Fong Meng) SIM"/>
    <s v="NONE:No code/solution involved"/>
    <x v="0"/>
    <m/>
  </r>
  <r>
    <s v="J5-FCRY3F5"/>
    <x v="1"/>
    <s v="US Finance Service"/>
    <s v="STATE FARM MUTUAL AUTOMOBILE INSURANCE COMPANY"/>
    <s v="Blockchain MVP with ITR&amp;D"/>
    <x v="0"/>
    <x v="1"/>
    <m/>
    <m/>
    <x v="2"/>
    <x v="6"/>
    <d v="2017-06-07T00:00:00"/>
    <s v="02/28/2017 12:24pm"/>
    <x v="6"/>
    <d v="2017-06-07T00:00:00"/>
    <n v="0"/>
    <n v="0"/>
    <n v="12"/>
    <s v="06/15/2017 01:32am"/>
    <s v="Won"/>
    <x v="3"/>
    <s v="Cloud Developer Service"/>
    <s v="Bluemix Public Subscription"/>
    <s v="Samuel S. (Samuel) Kramer"/>
    <s v="ASASERVC:Cloud Business Solution (CBS), EXTCNAPP:CLD&amp;COG: Extend cloud native apps &amp; data, ISA-BankInsFS09SEC-Security"/>
    <x v="0"/>
    <m/>
  </r>
  <r>
    <s v="RQ-9X82EJT"/>
    <x v="0"/>
    <s v="BeNeLux"/>
    <s v="KBC GROUP NV"/>
    <s v="Blockchain"/>
    <x v="0"/>
    <x v="0"/>
    <s v="Benelux, DE,FR"/>
    <s v="Signing in progress"/>
    <x v="2"/>
    <x v="0"/>
    <d v="2017-06-16T00:00:00"/>
    <s v="01/20/2017 02:54am"/>
    <x v="6"/>
    <d v="2017-06-16T00:00:00"/>
    <n v="0"/>
    <n v="0"/>
    <n v="12"/>
    <s v="07/06/2017 01:32am"/>
    <s v="Won"/>
    <x v="3"/>
    <s v="Hybrid Transformation"/>
    <s v="Business Process Manager Cloud"/>
    <s v="Luc (LUC) Wauters"/>
    <s v="ZBLKPOC:HW SP: Blockchain Proof of Concept"/>
    <x v="0"/>
    <m/>
  </r>
  <r>
    <s v="8N-4X0MWY0"/>
    <x v="0"/>
    <s v="Nordic"/>
    <s v="MILJOSTYRELSEN"/>
    <s v="Design thinking Workshop - Machine Learning strategi, BlueMix, Blockchain"/>
    <x v="6"/>
    <x v="1"/>
    <m/>
    <m/>
    <x v="2"/>
    <x v="12"/>
    <d v="2017-06-30T00:00:00"/>
    <s v="03/13/2017 05:51am"/>
    <x v="7"/>
    <d v="2017-06-30T00:00:00"/>
    <n v="0"/>
    <n v="0"/>
    <n v="12"/>
    <s v="07/06/2017 01:33am"/>
    <s v="NIR"/>
    <x v="3"/>
    <s v="Cloud Developer Service"/>
    <s v="IBM Bluemix Garage - Architecture"/>
    <s v="Khuram (Khuram) Hayat"/>
    <s v="IGSPU:Procurement Support - Unknown at this Time"/>
    <x v="0"/>
    <m/>
  </r>
  <r>
    <s v="GT-RUUC745"/>
    <x v="2"/>
    <s v="ASEAN"/>
    <s v="UL Verification Services Pte Ltd"/>
    <s v="Blockchain Design Thinking"/>
    <x v="1"/>
    <x v="1"/>
    <m/>
    <m/>
    <x v="2"/>
    <x v="2"/>
    <d v="2017-05-17T00:00:00"/>
    <s v="04/25/2017 09:13am"/>
    <x v="7"/>
    <d v="2017-07-24T00:00:00"/>
    <n v="0"/>
    <n v="0"/>
    <n v="6"/>
    <s v="06/22/2017 01:32am"/>
    <s v="NIR"/>
    <x v="3"/>
    <s v="Cloud Developer Service"/>
    <s v="IBM Bluemix Garage - MVP"/>
    <s v="JOLENE FONG MENG (Jolene Fong Meng) SIM"/>
    <s v="NONE:No code/solution involved"/>
    <x v="0"/>
    <m/>
  </r>
  <r>
    <s v="GT-RUUC745"/>
    <x v="2"/>
    <s v="ASEAN"/>
    <s v="UL Verification Services Pte Ltd"/>
    <s v="Blockchain Design Thinking"/>
    <x v="1"/>
    <x v="1"/>
    <m/>
    <m/>
    <x v="2"/>
    <x v="2"/>
    <d v="2017-05-17T00:00:00"/>
    <s v="04/25/2017 09:13am"/>
    <x v="7"/>
    <d v="2017-07-24T00:00:00"/>
    <n v="0"/>
    <n v="0"/>
    <n v="3"/>
    <s v="06/22/2017 01:32am"/>
    <s v="NIR"/>
    <x v="3"/>
    <s v="Cloud Developer Service"/>
    <s v="IBM Bluemix Local - Containers"/>
    <s v="JOLENE FONG MENG (Jolene Fong Meng) SIM"/>
    <s v="NONE:No code/solution involved"/>
    <x v="0"/>
    <m/>
  </r>
  <r>
    <s v="J5-FCRY3F5"/>
    <x v="1"/>
    <s v="US Finance Service"/>
    <s v="STATE FARM MUTUAL AUTOMOBILE INSURANCE COMPANY"/>
    <s v="Blockchain MVP with ITR&amp;D"/>
    <x v="0"/>
    <x v="1"/>
    <m/>
    <m/>
    <x v="2"/>
    <x v="6"/>
    <d v="2017-06-07T00:00:00"/>
    <s v="02/28/2017 12:24pm"/>
    <x v="6"/>
    <d v="2017-06-07T00:00:00"/>
    <n v="0"/>
    <n v="0"/>
    <n v="1"/>
    <s v="06/15/2017 01:32am"/>
    <s v="Won"/>
    <x v="3"/>
    <s v="Hybrid Integration"/>
    <s v="Node.js Solution"/>
    <s v="Samuel S. (Samuel) Kramer"/>
    <s v="ASASERVC:Cloud Business Solution (CBS), EXTCNAPP:CLD&amp;COG: Extend cloud native apps &amp; data, ISA-BankInsFS09SEC-Security"/>
    <x v="0"/>
    <m/>
  </r>
  <r>
    <s v="OZ-QQM04YO"/>
    <x v="3"/>
    <s v="Brazil"/>
    <s v="FEDERACAO BRASILEIRA DE BANCOS"/>
    <s v="Garagem Blockchain"/>
    <x v="3"/>
    <x v="1"/>
    <m/>
    <m/>
    <x v="2"/>
    <x v="9"/>
    <d v="2017-04-26T00:00:00"/>
    <s v="04/04/2017 05:37pm"/>
    <x v="6"/>
    <d v="2017-04-26T00:00:00"/>
    <n v="0"/>
    <n v="0"/>
    <n v="2"/>
    <s v="05/19/2017 03:09pm"/>
    <s v="NIR"/>
    <x v="3"/>
    <s v="Lab Services"/>
    <s v="Software Services - Bluemix Garage"/>
    <s v="Paola Akemi (PAOLA) Arashiro"/>
    <s v="NONE:No code/solution involved"/>
    <x v="0"/>
    <m/>
  </r>
  <r>
    <s v="AU-Y2NGRWA"/>
    <x v="6"/>
    <s v="GCG"/>
    <s v="Beijing neng lian zhong he Science                                    "/>
    <s v="PILOT第一阶段A,B系统设计和开发"/>
    <x v="6"/>
    <x v="1"/>
    <m/>
    <m/>
    <x v="2"/>
    <x v="12"/>
    <d v="2017-06-30T00:00:00"/>
    <d v="2016-07-20T00:00:00"/>
    <x v="6"/>
    <m/>
    <n v="0"/>
    <n v="0"/>
    <n v="12"/>
    <d v="2017-07-13T00:00:00"/>
    <s v="NIR"/>
    <x v="0"/>
    <s v="Cog Process Trnsfmtn"/>
    <s v="CPR: Blockchain Consulting"/>
    <s v="LU, QING"/>
    <m/>
    <x v="0"/>
    <m/>
  </r>
  <r>
    <s v="2K-LUWSXQM"/>
    <x v="5"/>
    <s v="Japan"/>
    <s v="AEON FINANCIAL SERVICE CO.,LTD."/>
    <s v="blockchain技術検証プロジェクト"/>
    <x v="2"/>
    <x v="1"/>
    <m/>
    <m/>
    <x v="2"/>
    <x v="3"/>
    <d v="2017-06-30T00:00:00"/>
    <s v="01/13/2017 01:31am"/>
    <x v="6"/>
    <d v="2017-07-17T00:00:00"/>
    <n v="0"/>
    <n v="0"/>
    <n v="3"/>
    <s v="07/18/2017 10:11pm"/>
    <s v="NIR"/>
    <x v="2"/>
    <s v="Infrastructure Services"/>
    <s v="6941-01Z IBM Cloud Advisory Services (GTS BU)"/>
    <s v="Tetsuji (TETSUJI) Sanada"/>
    <s v="ISA-BankFS08-Blockchain"/>
    <x v="0"/>
    <m/>
  </r>
  <r>
    <s v="82-X7IE440"/>
    <x v="6"/>
    <s v="GCG"/>
    <s v="Peoples Insurance Company of China"/>
    <s v="PICC P&amp;C Blockchain POC"/>
    <x v="0"/>
    <x v="1"/>
    <m/>
    <m/>
    <x v="2"/>
    <x v="6"/>
    <d v="2017-06-30T00:00:00"/>
    <s v="09/06/2016 05:41am"/>
    <x v="6"/>
    <d v="2017-06-30T00:00:00"/>
    <n v="0"/>
    <n v="0"/>
    <n v="1"/>
    <s v="09/08/2016 01:37am"/>
    <s v="NIR"/>
    <x v="6"/>
    <s v="Miscellaneous"/>
    <s v="Non-IBM HW"/>
    <s v="KAI (KAI) LI"/>
    <s v="ISA-InsFS23OCEG-CustomerEng, VDPCand:Value Driven Proposal Candidate, VDPCnfm:Value Driven Proposal Confirm"/>
    <x v="0"/>
    <m/>
  </r>
  <r>
    <s v="16-V7TF2BP"/>
    <x v="4"/>
    <s v="MEA"/>
    <s v="NEDBANK LIMITED"/>
    <s v="Nedbank Blockchain RFP - CIB"/>
    <x v="0"/>
    <x v="0"/>
    <s v="India"/>
    <s v="Won, Staffing in Progress"/>
    <x v="2"/>
    <x v="0"/>
    <d v="2017-05-15T00:00:00"/>
    <s v="02/14/2017 04:35am"/>
    <x v="6"/>
    <d v="2017-05-15T00:00:00"/>
    <n v="0"/>
    <n v="0"/>
    <n v="12"/>
    <s v="05/04/2017 01:31am"/>
    <s v="NIR"/>
    <x v="8"/>
    <s v="Watson Platform"/>
    <s v="Wat Bluemix Premium"/>
    <s v="Philip Matthew (Philip Matthew) Anderson"/>
    <s v="ISA-BankFS08-Blockchain"/>
    <x v="0"/>
    <m/>
  </r>
  <r>
    <s v="V8-YTMPJP8"/>
    <x v="2"/>
    <s v="ASEAN"/>
    <s v="THE BANK OF TOKYO-MITSUBISHI UFJ, LTD. SINGAPORE BRANCH"/>
    <s v="BTMU Blockchain SLA Production"/>
    <x v="0"/>
    <x v="0"/>
    <s v="India"/>
    <s v="Involved."/>
    <x v="1"/>
    <x v="0"/>
    <d v="2017-09-15T00:00:00"/>
    <s v="11/23/2015 10:41am"/>
    <x v="0"/>
    <d v="2017-09-15T00:00:00"/>
    <n v="0"/>
    <n v="0"/>
    <n v="12"/>
    <s v="06/01/2017 01:31am"/>
    <s v="NIR"/>
    <x v="3"/>
    <s v="Cloud Unit Services"/>
    <s v="6950-99D SoftLayer on Cloud BU paper (SL for IBM channels)"/>
    <s v="DAVID BOON WAH (David Boon Wah) LIM"/>
    <s v="ISA-BankFMFS03-BackOfficeOps"/>
    <x v="0"/>
    <m/>
  </r>
  <r>
    <s v="1I-VG8ABPT"/>
    <x v="2"/>
    <s v="ASEAN"/>
    <s v="CYGEN GROUP (M) SDN BHD"/>
    <s v="Blockchain for Healthcare (DT)"/>
    <x v="6"/>
    <x v="1"/>
    <m/>
    <m/>
    <x v="0"/>
    <x v="12"/>
    <d v="2017-12-29T00:00:00"/>
    <s v="02/24/2017 04:06am"/>
    <x v="0"/>
    <d v="2017-12-29T00:00:00"/>
    <n v="0"/>
    <n v="0"/>
    <n v="12"/>
    <s v="08/03/2017 01:32am"/>
    <s v="NIR"/>
    <x v="3"/>
    <s v="Cloud Developer Service"/>
    <s v="Bluemix Public Subscription"/>
    <s v="HUI KHEE (Hui Khee) LIM"/>
    <s v="CLOUD1:All Cloud Sales other than to Cloud SPs"/>
    <x v="0"/>
    <m/>
  </r>
  <r>
    <s v="1I-VG8ABPT"/>
    <x v="2"/>
    <s v="ASEAN"/>
    <s v="CYGEN GROUP (M) SDN BHD"/>
    <s v="Blockchain for Healthcare (DT)"/>
    <x v="6"/>
    <x v="1"/>
    <m/>
    <m/>
    <x v="0"/>
    <x v="12"/>
    <d v="2017-12-29T00:00:00"/>
    <s v="02/24/2017 04:06am"/>
    <x v="0"/>
    <d v="2017-12-29T00:00:00"/>
    <n v="0"/>
    <n v="0"/>
    <n v="12"/>
    <s v="08/03/2017 01:33am"/>
    <s v="NIR"/>
    <x v="3"/>
    <s v="Cloud Developer Service"/>
    <s v="Bluemix Public Subscription"/>
    <s v="HUI KHEE (Hui Khee) LIM"/>
    <s v="CLOUD1:All Cloud Sales other than to Cloud SPs"/>
    <x v="0"/>
    <m/>
  </r>
  <r>
    <s v="YO-GCHQGYQ"/>
    <x v="1"/>
    <s v="Canada"/>
    <s v="POWERSTREAM INC"/>
    <s v="Blockchain for Utilities"/>
    <x v="3"/>
    <x v="1"/>
    <m/>
    <m/>
    <x v="1"/>
    <x v="8"/>
    <d v="2017-07-28T00:00:00"/>
    <s v="03/21/2017 02:23pm"/>
    <x v="7"/>
    <d v="2017-08-04T00:00:00"/>
    <n v="0"/>
    <n v="0"/>
    <n v="12"/>
    <s v="06/29/2017 01:32am"/>
    <s v="NIR"/>
    <x v="3"/>
    <s v="Cloud Developer Service"/>
    <s v="Bluemix Public Subscription"/>
    <s v="Sonya (Sonya) Favretto"/>
    <s v="ISA-E&amp;UCS16-OpsInnovation"/>
    <x v="0"/>
    <m/>
  </r>
  <r>
    <s v="RH-9SX4Y1T"/>
    <x v="2"/>
    <s v="Korea"/>
    <s v="HANA BANK CO., LTD."/>
    <s v="Hana bank blockchain poc for trade finance"/>
    <x v="0"/>
    <x v="1"/>
    <m/>
    <m/>
    <x v="1"/>
    <x v="0"/>
    <d v="2017-08-04T00:00:00"/>
    <s v="02/20/2017 09:23pm"/>
    <x v="5"/>
    <d v="2017-09-27T00:00:00"/>
    <n v="0"/>
    <n v="0"/>
    <n v="12"/>
    <s v="05/25/2017 01:32am"/>
    <s v="NIR"/>
    <x v="3"/>
    <s v="Cloud Developer Service"/>
    <s v="Bluemix Public Subscription"/>
    <s v="Jin Hyoe (JIN HYOE) Kim"/>
    <s v="ISA-BankFS08-Blockchain"/>
    <x v="0"/>
    <m/>
  </r>
  <r>
    <s v="0O-RCX5TLH"/>
    <x v="3"/>
    <s v="SSA"/>
    <s v="AOS S.A.S."/>
    <s v="GEP FOR CLIENT REFERENCE SYSTEM - Prototipo Bluemix, Watson IoT and Blockchain para solución de transporte de cargas pesadas."/>
    <x v="5"/>
    <x v="1"/>
    <m/>
    <m/>
    <x v="1"/>
    <x v="10"/>
    <d v="2017-07-06T00:00:00"/>
    <s v="07/06/2017 06:45pm"/>
    <x v="7"/>
    <d v="2017-07-06T00:00:00"/>
    <n v="0"/>
    <n v="0"/>
    <n v="12"/>
    <s v="07/13/2017 01:32am"/>
    <s v="Won"/>
    <x v="3"/>
    <s v="Cloud Developer Service"/>
    <s v="Bluemix Public Subscription"/>
    <s v="German Esteban (GERMAN ESTEBAN) Acosta Pinilla"/>
    <s v="NONE:No code/solution involved"/>
    <x v="0"/>
    <m/>
  </r>
  <r>
    <s v="5R-TZHTO3E"/>
    <x v="1"/>
    <s v="US Distribution"/>
    <s v="NDO AMERICA, INC."/>
    <s v="Bluemix - Blockchain Garage"/>
    <x v="2"/>
    <x v="1"/>
    <m/>
    <m/>
    <x v="1"/>
    <x v="7"/>
    <d v="2017-09-22T00:00:00"/>
    <s v="11/30/2016 03:43pm"/>
    <x v="0"/>
    <d v="2017-09-22T00:00:00"/>
    <n v="0"/>
    <n v="0"/>
    <n v="12"/>
    <s v="06/29/2017 01:32am"/>
    <s v="NIR"/>
    <x v="3"/>
    <s v="Cloud Developer Service"/>
    <s v="Bluemix Public Subscription"/>
    <s v="MICHELLE (Michelle) MILLER"/>
    <s v="CLOUD1:All Cloud Sales other than to Cloud SPs"/>
    <x v="0"/>
    <m/>
  </r>
  <r>
    <s v="CX-QCKTZT6"/>
    <x v="1"/>
    <s v="US Finance Service"/>
    <s v="FACTORY MUTUAL INSURANCE CO"/>
    <s v="Bluemix and Blockchain on Bluemix"/>
    <x v="0"/>
    <x v="1"/>
    <m/>
    <m/>
    <x v="1"/>
    <x v="6"/>
    <d v="2017-08-25T00:00:00"/>
    <s v="04/21/2017 09:30am"/>
    <x v="2"/>
    <d v="2017-08-25T00:00:00"/>
    <n v="0"/>
    <n v="0"/>
    <n v="12"/>
    <s v="07/20/2017 01:32am"/>
    <s v="NIR"/>
    <x v="3"/>
    <s v="Cloud Video"/>
    <s v="Cloud Video Enterprise CDN (Ustream)"/>
    <s v="ASHLEY (Ashley) MONASTIERO"/>
    <s v="CLOUD1:All Cloud Sales other than to Cloud SPs"/>
    <x v="0"/>
    <m/>
  </r>
  <r>
    <s v="YO-GCHQGYQ"/>
    <x v="1"/>
    <s v="Canada"/>
    <s v="POWERSTREAM INC"/>
    <s v="Blockchain for Utilities"/>
    <x v="3"/>
    <x v="1"/>
    <m/>
    <m/>
    <x v="1"/>
    <x v="8"/>
    <d v="2017-07-28T00:00:00"/>
    <s v="03/21/2017 02:23pm"/>
    <x v="7"/>
    <d v="2017-08-04T00:00:00"/>
    <n v="0"/>
    <n v="0"/>
    <n v="1"/>
    <s v="06/29/2017 01:31am"/>
    <s v="NIR"/>
    <x v="3"/>
    <s v="Cloud Developer Service"/>
    <s v="IBM Bluemix Garage - Other"/>
    <s v="Sonya (Sonya) Favretto"/>
    <s v="ISA-E&amp;UCS16-OpsInnovation"/>
    <x v="0"/>
    <m/>
  </r>
  <r>
    <s v="PR-NP34Q7F"/>
    <x v="2"/>
    <s v="ANZ"/>
    <s v="AUSTRALIA AND NEW ZEALAND BANKING GROUP LIMITED"/>
    <s v="Software Services for Blockchain"/>
    <x v="0"/>
    <x v="1"/>
    <m/>
    <m/>
    <x v="1"/>
    <x v="0"/>
    <d v="2017-09-15T00:00:00"/>
    <s v="02/14/2017 02:17am"/>
    <x v="2"/>
    <d v="2017-09-15T00:00:00"/>
    <n v="0"/>
    <n v="0"/>
    <n v="12"/>
    <s v="02/16/2017 01:32am"/>
    <s v="Key stretch"/>
    <x v="3"/>
    <s v="Lab Services"/>
    <s v="Software Services - Bluemix Garage"/>
    <s v="DAMIEN (Damien) ZAHARIJA"/>
    <s v="ISA-999-NoSolutionSold"/>
    <x v="0"/>
    <m/>
  </r>
  <r>
    <s v="PR-81D0Y5G"/>
    <x v="1"/>
    <s v="US Industrial"/>
    <s v="BAYER HEALTHCARE LLC"/>
    <s v="Blockchain Design Thinking Workshop"/>
    <x v="6"/>
    <x v="1"/>
    <m/>
    <m/>
    <x v="1"/>
    <x v="11"/>
    <d v="2017-08-22T00:00:00"/>
    <s v="05/24/2017 01:11pm"/>
    <x v="2"/>
    <d v="2017-08-22T00:00:00"/>
    <n v="0"/>
    <n v="0"/>
    <n v="12"/>
    <s v="07/20/2017 01:32am"/>
    <s v="NIR"/>
    <x v="3"/>
    <s v="Lab Services"/>
    <s v="Software Services - Bluemix Garage"/>
    <s v="Robert K. (Robert) Hogg"/>
    <s v="CLOUD1:All Cloud Sales other than to Cloud SPs"/>
    <x v="0"/>
    <m/>
  </r>
  <r>
    <s v="TI-U925FVC"/>
    <x v="0"/>
    <s v="DACH"/>
    <s v="HUK COBURG"/>
    <s v="Blockchain Strategie und Umsetzung"/>
    <x v="0"/>
    <x v="1"/>
    <m/>
    <m/>
    <x v="0"/>
    <x v="6"/>
    <d v="2017-10-17T00:00:00"/>
    <s v="05/02/2017 09:47am"/>
    <x v="1"/>
    <d v="2017-10-17T00:00:00"/>
    <n v="0"/>
    <n v="0"/>
    <n v="1"/>
    <s v="05/04/2017 01:31am"/>
    <s v="NIR"/>
    <x v="3"/>
    <s v="Cloud Developer Service"/>
    <m/>
    <s v="DATA WITHHELD"/>
    <s v="ZBLKPOC:HW SP: Blockchain Proof of Concept"/>
    <x v="0"/>
    <m/>
  </r>
  <r>
    <s v="R9-1GV85AF"/>
    <x v="1"/>
    <s v="US Industrial"/>
    <s v="3M CO"/>
    <s v="Software Blockchain Services"/>
    <x v="1"/>
    <x v="1"/>
    <m/>
    <m/>
    <x v="0"/>
    <x v="2"/>
    <d v="2017-12-29T00:00:00"/>
    <s v="02/13/2017 05:21pm"/>
    <x v="1"/>
    <d v="2017-12-29T00:00:00"/>
    <n v="0"/>
    <n v="0"/>
    <n v="12"/>
    <s v="04/06/2017 01:32am"/>
    <s v="NIR"/>
    <x v="3"/>
    <s v="Lab Services"/>
    <m/>
    <s v="John R. (John) Canady"/>
    <s v="CLOUD1:All Cloud Sales other than to Cloud SPs"/>
    <x v="0"/>
    <m/>
  </r>
  <r>
    <s v="4S-P95UBU4"/>
    <x v="1"/>
    <s v="US Industrial"/>
    <s v="DOW CHEMICAL USA                                                      "/>
    <s v="Supply Chain Transformation Strategy"/>
    <x v="1"/>
    <x v="1"/>
    <m/>
    <m/>
    <x v="1"/>
    <x v="4"/>
    <d v="2017-08-04T00:00:00"/>
    <d v="2016-11-04T00:00:00"/>
    <x v="0"/>
    <d v="2017-08-04T00:00:00"/>
    <n v="0"/>
    <n v="0"/>
    <n v="1"/>
    <d v="2017-07-13T00:00:00"/>
    <s v="At Risk"/>
    <x v="0"/>
    <s v="Cog Process Trnsfmtn"/>
    <s v="CPR: Blockchain Consulting"/>
    <s v="HIRSCH, GREG A"/>
    <s v=", EMBMOBLE"/>
    <x v="0"/>
    <m/>
  </r>
  <r>
    <s v="9Z-JUYUSY0"/>
    <x v="0"/>
    <s v="Italy"/>
    <s v="MINISTERO DELLO SVILUPPO                                              "/>
    <s v="5G Tender"/>
    <x v="6"/>
    <x v="1"/>
    <m/>
    <m/>
    <x v="1"/>
    <x v="12"/>
    <d v="2017-09-04T00:00:00"/>
    <d v="2017-04-26T00:00:00"/>
    <x v="1"/>
    <d v="2017-09-04T00:00:00"/>
    <n v="0"/>
    <n v="0"/>
    <n v="48"/>
    <d v="2017-07-20T00:00:00"/>
    <s v="NIR"/>
    <x v="0"/>
    <s v="Cog Process Trnsfmtn"/>
    <s v="UNK - Blockchain (CPR)"/>
    <s v="Denaro, Paola"/>
    <s v="ZBLKPOC"/>
    <x v="0"/>
    <m/>
  </r>
  <r>
    <s v="DW-RLYX3U6"/>
    <x v="1"/>
    <s v="US Industrial"/>
    <s v="DOW CHEMICAL USA                                                      "/>
    <s v="Supply Chain Transformation - Execution Phase"/>
    <x v="1"/>
    <x v="1"/>
    <m/>
    <m/>
    <x v="0"/>
    <x v="4"/>
    <d v="2017-10-13T00:00:00"/>
    <d v="2016-11-04T00:00:00"/>
    <x v="1"/>
    <d v="2017-10-13T00:00:00"/>
    <n v="0"/>
    <n v="0"/>
    <n v="12"/>
    <d v="2017-08-02T00:00:00"/>
    <s v="Stretch"/>
    <x v="0"/>
    <s v="Cog Process Trnsfmtn"/>
    <s v="UNK - Blockchain (CPR)"/>
    <s v="HIRSCH, GREG A"/>
    <m/>
    <x v="0"/>
    <m/>
  </r>
  <r>
    <s v="AM-Z9P2LZ5"/>
    <x v="0"/>
    <s v="UKI"/>
    <s v="DEFRA DEFRA FINANCE AREA 1C"/>
    <s v="17G-DTF2b: Digital Transformation - Livestock Information Programme Blockchain PoC"/>
    <x v="6"/>
    <x v="1"/>
    <m/>
    <m/>
    <x v="1"/>
    <x v="12"/>
    <d v="2017-09-22T00:00:00"/>
    <s v="06/26/2015 05:03am"/>
    <x v="2"/>
    <d v="2017-09-30T00:00:00"/>
    <n v="0"/>
    <n v="0"/>
    <n v="3"/>
    <s v="07/27/2017 01:32am"/>
    <s v="NIR"/>
    <x v="0"/>
    <s v="Cloud Application Innovation"/>
    <s v="CAI Accel App Dev &amp; Integration - Private no-Cloud"/>
    <s v="Wendy (Wendy) Rossiter"/>
    <s v="IGSPN:Procurement NONE - No 3rd Party Supplier, ISA-GovtPG81-CitizenEngagement"/>
    <x v="0"/>
    <m/>
  </r>
  <r>
    <s v="RS-RQR9SH9"/>
    <x v="6"/>
    <s v="GCG"/>
    <s v="STOCK EXCHANGE OF HONG KONG LIMITED, THE"/>
    <s v="Hong Kong Stock Exchange - Project Phoenix Production Implementation Blockchain"/>
    <x v="0"/>
    <x v="1"/>
    <m/>
    <m/>
    <x v="1"/>
    <x v="0"/>
    <d v="2017-09-29T00:00:00"/>
    <s v="01/15/2017 10:17pm"/>
    <x v="0"/>
    <d v="2017-09-29T00:00:00"/>
    <n v="0"/>
    <n v="0"/>
    <n v="36"/>
    <s v="08/03/2017 06:36am"/>
    <s v="NIR"/>
    <x v="0"/>
    <s v="Cloud Application Innovation"/>
    <s v="CAI AMS Outsourcing"/>
    <s v="Michael (Michael) WONG"/>
    <s v="ISA-BankFS08-Blockchain"/>
    <x v="0"/>
    <m/>
  </r>
  <r>
    <s v="G9-5VU5E0M"/>
    <x v="0"/>
    <s v="DACH"/>
    <s v="Vodafone GmbH"/>
    <s v="VF Germany Blockchain"/>
    <x v="3"/>
    <x v="1"/>
    <m/>
    <m/>
    <x v="1"/>
    <x v="9"/>
    <d v="2017-07-31T00:00:00"/>
    <s v="07/03/2017 10:30am"/>
    <x v="0"/>
    <d v="2017-09-05T00:00:00"/>
    <n v="0"/>
    <n v="0"/>
    <n v="1"/>
    <s v="07/06/2017 01:33am"/>
    <s v="NIR"/>
    <x v="0"/>
    <s v="Cloud Application Innovation"/>
    <s v="CAI BDS Enhancement Services - Strategy Services"/>
    <s v="DATA WITHHELD"/>
    <s v="ISA-TMECS26-BusProcOpt"/>
    <x v="0"/>
    <m/>
  </r>
  <r>
    <s v="GH-1FO6M7X"/>
    <x v="0"/>
    <s v="DACH"/>
    <s v="Vodafone GmbH"/>
    <s v="Blockchain @ Vodafone"/>
    <x v="3"/>
    <x v="1"/>
    <m/>
    <m/>
    <x v="1"/>
    <x v="9"/>
    <d v="2017-09-05T00:00:00"/>
    <s v="03/15/2017 01:33pm"/>
    <x v="0"/>
    <d v="2017-09-05T00:00:00"/>
    <n v="0"/>
    <n v="0"/>
    <n v="12"/>
    <s v="06/08/2017 01:32am"/>
    <s v="NIR"/>
    <x v="0"/>
    <s v="Cloud Application Innovation"/>
    <s v="CAI BDS Enhancement Services - Strategy Services"/>
    <s v="DATA WITHHELD"/>
    <s v="ISA-TMECS26-BusProcOpt"/>
    <x v="0"/>
    <m/>
  </r>
  <r>
    <s v="CE-5ML6C93"/>
    <x v="2"/>
    <s v="Korea"/>
    <s v="THE BANK OF KOREA"/>
    <s v="[BOK] Blockchain PoC"/>
    <x v="0"/>
    <x v="1"/>
    <m/>
    <m/>
    <x v="1"/>
    <x v="0"/>
    <d v="2017-09-29T00:00:00"/>
    <s v="03/08/2017 03:36am"/>
    <x v="2"/>
    <d v="2017-09-29T00:00:00"/>
    <n v="0"/>
    <n v="0"/>
    <n v="2"/>
    <s v="06/22/2017 01:32am"/>
    <s v="NIR"/>
    <x v="0"/>
    <s v="Cloud Application Innovation"/>
    <s v="CAI Big Data Srvs Blockchain on Big Data"/>
    <s v="Dong Won (DONG WON) Kwon"/>
    <s v="ISA-999-NoSolutionSold"/>
    <x v="0"/>
    <m/>
  </r>
  <r>
    <s v="YK-8XFR39O"/>
    <x v="2"/>
    <s v="ISA"/>
    <s v="MAHINDRA &amp; MAHINDRA FINANCIAL SERVICES LIMITED"/>
    <s v="Commercial Implementation of Block Chain for Invoice Discounting"/>
    <x v="4"/>
    <x v="0"/>
    <s v="India"/>
    <s v="Proposal in deal board, stuck due to IP issues, may not sign in Apr"/>
    <x v="1"/>
    <x v="2"/>
    <d v="2017-08-11T00:00:00"/>
    <s v="01/18/2017 04:41am"/>
    <x v="5"/>
    <d v="2017-08-11T00:00:00"/>
    <n v="0"/>
    <n v="0"/>
    <n v="12"/>
    <s v="06/29/2017 01:32am"/>
    <s v="NIR"/>
    <x v="0"/>
    <s v="Cloud Application Innovation"/>
    <s v="CAI CAS GBS SW Support/Enhancements"/>
    <s v="BHAVESH K. (BHAVESH) JATANIA"/>
    <s v="ISA-BankInsFS09SEC-Security, ISA-CPGDS03SCO-SupplyChainOpt, ZBLKLOCL:HW SP: zSystems Blockchain Local/On Prem."/>
    <x v="0"/>
    <m/>
  </r>
  <r>
    <s v="DO-4PXD16M"/>
    <x v="6"/>
    <s v="GCG"/>
    <s v="CONTINEO LIMITED"/>
    <s v="Contineo - HSBC / SOCGEN / JPMC - Post Trade Securities Blockchain / DLT"/>
    <x v="0"/>
    <x v="1"/>
    <m/>
    <m/>
    <x v="1"/>
    <x v="0"/>
    <d v="2017-09-22T00:00:00"/>
    <s v="06/12/2017 05:35am"/>
    <x v="0"/>
    <d v="2017-09-22T00:00:00"/>
    <n v="0"/>
    <n v="0"/>
    <n v="12"/>
    <s v="06/29/2017 01:32am"/>
    <s v="NIR"/>
    <x v="0"/>
    <s v="Cloud Application Innovation"/>
    <s v="CAI-Digital Ops Sec Strategy, Risk &amp; Compliance Svcs"/>
    <s v="Michael (Michael) WONG"/>
    <s v="ISA-BankFS08-Blockchain"/>
    <x v="0"/>
    <m/>
  </r>
  <r>
    <s v="WQ-ARAZKAB"/>
    <x v="0"/>
    <s v="BeNeLux"/>
    <s v="SHELL EP INTERNATIONAL B.V."/>
    <s v="GF - Finance Blockchain Inter Company Billing"/>
    <x v="1"/>
    <x v="1"/>
    <m/>
    <m/>
    <x v="0"/>
    <x v="4"/>
    <d v="2017-10-31T00:00:00"/>
    <s v="07/28/2017 03:54am"/>
    <x v="2"/>
    <d v="2017-10-31T00:00:00"/>
    <n v="0"/>
    <n v="0"/>
    <n v="12"/>
    <s v="07/28/2017 03:54am"/>
    <s v="NIR"/>
    <x v="0"/>
    <s v="Cognitive Process Transformation"/>
    <s v="CBDS: Watson IoT - Connected Solutions"/>
    <s v="Phaedra (Phaedra) Kortekaas"/>
    <s v="ZBLKPOC:HW SP: Blockchain Proof of Concept"/>
    <x v="0"/>
    <m/>
  </r>
  <r>
    <s v="VH-DE8K8B6"/>
    <x v="0"/>
    <s v="France"/>
    <s v="ORANGE"/>
    <s v="B2B Blockchain"/>
    <x v="3"/>
    <x v="1"/>
    <m/>
    <m/>
    <x v="0"/>
    <x v="9"/>
    <d v="2017-12-22T00:00:00"/>
    <s v="12/13/2016 11:05am"/>
    <x v="2"/>
    <d v="2017-12-22T00:00:00"/>
    <n v="0"/>
    <n v="0"/>
    <n v="12"/>
    <s v="07/06/2017 01:32am"/>
    <s v="Stretch"/>
    <x v="0"/>
    <s v="Cognitive Process Transformation"/>
    <s v="CBDS: Watson IoT - Next Gen Supply Chain"/>
    <s v="Arnauld (ARNAULD) D'Huart"/>
    <s v="ISA-TMECS26-BusProcOpt"/>
    <x v="0"/>
    <m/>
  </r>
  <r>
    <s v="5D-2NNOF1N"/>
    <x v="2"/>
    <s v="ANZ"/>
    <s v="Westpac Banking Corporation"/>
    <s v="WIB: DD: CHG: IBM.x: 100k: Blockchain KYC pilot"/>
    <x v="0"/>
    <x v="0"/>
    <s v="India"/>
    <s v="Initial discussion on Supply Chain Usecase"/>
    <x v="0"/>
    <x v="0"/>
    <d v="2017-11-24T00:00:00"/>
    <s v="01/31/2017 06:55pm"/>
    <x v="1"/>
    <d v="2017-11-24T00:00:00"/>
    <n v="0"/>
    <n v="0"/>
    <n v="3"/>
    <s v="02/02/2017 01:31am"/>
    <s v="Stretch"/>
    <x v="0"/>
    <s v="Cognitive Process Transformation"/>
    <s v="CPR: Blockchain Consulting"/>
    <s v="JAMES (James) HUTTON"/>
    <m/>
    <x v="0"/>
    <m/>
  </r>
  <r>
    <s v="VG-S5CQ914"/>
    <x v="2"/>
    <s v="ANZ"/>
    <s v="Westpac Banking Corporation"/>
    <s v="WIB: DD: CHG: IBM.x: 100k: Blockchain settlement pilot"/>
    <x v="0"/>
    <x v="0"/>
    <s v="India"/>
    <s v="Place Holder"/>
    <x v="0"/>
    <x v="0"/>
    <d v="2017-11-24T00:00:00"/>
    <s v="01/31/2017 06:53pm"/>
    <x v="1"/>
    <d v="2017-11-24T00:00:00"/>
    <n v="0"/>
    <n v="0"/>
    <n v="3"/>
    <s v="02/02/2017 01:32am"/>
    <s v="Stretch"/>
    <x v="0"/>
    <s v="Cognitive Process Transformation"/>
    <s v="CPR: Blockchain Consulting"/>
    <s v="JAMES (James) HUTTON"/>
    <m/>
    <x v="0"/>
    <m/>
  </r>
  <r>
    <s v="EA-AOS2NAT"/>
    <x v="2"/>
    <s v="ANZ"/>
    <s v="WESTPAC BANKING CORPORATION"/>
    <s v="WIB: DD: CHG: IBM.x: 100k: Blockchain Bank Guarantees pilot"/>
    <x v="0"/>
    <x v="0"/>
    <s v="India"/>
    <s v="Place Holder"/>
    <x v="0"/>
    <x v="0"/>
    <d v="2017-11-24T00:00:00"/>
    <s v="03/13/2017 03:28am"/>
    <x v="2"/>
    <d v="2017-11-24T00:00:00"/>
    <n v="0"/>
    <n v="0"/>
    <n v="3"/>
    <s v="03/13/2017 03:28am"/>
    <s v="Stretch"/>
    <x v="0"/>
    <s v="Cognitive Process Transformation"/>
    <s v="CPR: Blockchain Consulting"/>
    <s v="JAMES (James) HUTTON"/>
    <s v="ISA-BankFS08-Blockchain"/>
    <x v="0"/>
    <m/>
  </r>
  <r>
    <s v="ZE-EG5TNU1"/>
    <x v="2"/>
    <s v="ANZ"/>
    <s v="WESTPAC BANKING CORPORATION"/>
    <s v="WIB: DD: CHG: IBM.x: 750k: Blockchain Invoice Reverse Factoring pilot"/>
    <x v="0"/>
    <x v="0"/>
    <s v="India"/>
    <s v="Place Holder"/>
    <x v="0"/>
    <x v="0"/>
    <d v="2017-11-24T00:00:00"/>
    <s v="03/13/2017 03:02am"/>
    <x v="2"/>
    <d v="2017-11-24T00:00:00"/>
    <n v="0"/>
    <n v="0"/>
    <n v="3"/>
    <s v="04/07/2017 01:41am"/>
    <s v="Stretch"/>
    <x v="0"/>
    <s v="Cognitive Process Transformation"/>
    <s v="CPR: Blockchain Consulting"/>
    <s v="JAMES (James) HUTTON"/>
    <s v="ISA-BankFS08-Blockchain"/>
    <x v="0"/>
    <m/>
  </r>
  <r>
    <s v="15-W3IKAGF"/>
    <x v="0"/>
    <s v="DACH"/>
    <s v="Tymlez"/>
    <s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
    <x v="5"/>
    <x v="1"/>
    <m/>
    <m/>
    <x v="1"/>
    <x v="10"/>
    <d v="2017-09-21T00:00:00"/>
    <s v="03/21/2017 07:07am"/>
    <x v="2"/>
    <d v="2017-09-21T00:00:00"/>
    <n v="0"/>
    <n v="0"/>
    <n v="12"/>
    <s v="06/08/2017 01:31am"/>
    <s v="NIR"/>
    <x v="0"/>
    <s v="Cognitive Process Transformation"/>
    <s v="CPR: Blockchain Consulting"/>
    <s v="DATA WITHHELD"/>
    <s v="ISA-999-NoSolutionSold"/>
    <x v="0"/>
    <m/>
  </r>
  <r>
    <s v="5P-510UJIK"/>
    <x v="0"/>
    <s v="DACH"/>
    <s v="Leoni AG"/>
    <s v="CeBIT17 - GBS - Blockchain"/>
    <x v="1"/>
    <x v="1"/>
    <m/>
    <m/>
    <x v="0"/>
    <x v="5"/>
    <d v="2017-10-31T00:00:00"/>
    <s v="03/23/2017 04:02am"/>
    <x v="2"/>
    <d v="2017-10-31T00:00:00"/>
    <n v="0"/>
    <n v="0"/>
    <n v="12"/>
    <s v="07/27/2017 01:32am"/>
    <s v="NIR"/>
    <x v="0"/>
    <s v="Cognitive Process Transformation"/>
    <s v="CPR: Blockchain Consulting"/>
    <s v="DATA WITHHELD"/>
    <s v="ISA-999-NoSolutionSold"/>
    <x v="0"/>
    <m/>
  </r>
  <r>
    <s v="KM-3XAX66Q"/>
    <x v="0"/>
    <s v="DACH"/>
    <s v="MÜLLER MARTINI MARKETING AG"/>
    <s v="GBS Blockchain"/>
    <x v="1"/>
    <x v="1"/>
    <m/>
    <m/>
    <x v="0"/>
    <x v="2"/>
    <d v="2017-10-31T00:00:00"/>
    <s v="03/22/2017 10:52am"/>
    <x v="2"/>
    <d v="2017-10-31T00:00:00"/>
    <n v="0"/>
    <n v="0"/>
    <n v="12"/>
    <s v="07/06/2017 01:32am"/>
    <s v="NIR"/>
    <x v="0"/>
    <s v="Cognitive Process Transformation"/>
    <s v="CPR: Blockchain Consulting"/>
    <s v="DATA WITHHELD"/>
    <s v="ISA-999-NoSolutionSold"/>
    <x v="0"/>
    <m/>
  </r>
  <r>
    <s v="KP-MVRA018"/>
    <x v="0"/>
    <s v="DACH"/>
    <s v="KONE GmbH"/>
    <s v="CeBIT17- GBS - Blockchain"/>
    <x v="1"/>
    <x v="1"/>
    <m/>
    <m/>
    <x v="0"/>
    <x v="1"/>
    <d v="2017-10-31T00:00:00"/>
    <s v="03/22/2017 06:46am"/>
    <x v="2"/>
    <d v="2017-10-31T00:00:00"/>
    <n v="0"/>
    <n v="0"/>
    <n v="12"/>
    <s v="07/13/2017 01:31am"/>
    <s v="NIR"/>
    <x v="0"/>
    <s v="Cognitive Process Transformation"/>
    <s v="CPR: Blockchain Consulting"/>
    <s v="DATA WITHHELD"/>
    <s v="ISA-999-NoSolutionSold"/>
    <x v="0"/>
    <m/>
  </r>
  <r>
    <s v="LT-7OWGWZG"/>
    <x v="0"/>
    <s v="DACH"/>
    <s v="ALD AutoLeasing und Dienstleistungs GmbH"/>
    <s v="CeBIT17- GBS - Blockchain"/>
    <x v="0"/>
    <x v="1"/>
    <m/>
    <m/>
    <x v="0"/>
    <x v="0"/>
    <d v="2017-10-31T00:00:00"/>
    <s v="03/22/2017 06:18am"/>
    <x v="2"/>
    <d v="2017-10-31T00:00:00"/>
    <n v="0"/>
    <n v="0"/>
    <n v="12"/>
    <s v="07/06/2017 01:32am"/>
    <s v="NIR"/>
    <x v="0"/>
    <s v="Cognitive Process Transformation"/>
    <s v="CPR: Blockchain Consulting"/>
    <s v="DATA WITHHELD"/>
    <s v="ISA-999-NoSolutionSold"/>
    <x v="0"/>
    <m/>
  </r>
  <r>
    <s v="NH-1DYEAOA"/>
    <x v="0"/>
    <s v="DACH"/>
    <s v="Industrie-und Handels - Kammer"/>
    <s v="CeBIT17- GBS - Blockchain Consulting"/>
    <x v="3"/>
    <x v="1"/>
    <m/>
    <m/>
    <x v="0"/>
    <x v="9"/>
    <d v="2017-10-31T00:00:00"/>
    <s v="03/22/2017 06:00am"/>
    <x v="2"/>
    <d v="2017-10-31T00:00:00"/>
    <n v="0"/>
    <n v="0"/>
    <n v="12"/>
    <s v="07/06/2017 01:32am"/>
    <s v="NIR"/>
    <x v="0"/>
    <s v="Cognitive Process Transformation"/>
    <s v="CPR: Blockchain Consulting"/>
    <s v="DATA WITHHELD"/>
    <s v="ISA-999-NoSolutionSold"/>
    <x v="0"/>
    <m/>
  </r>
  <r>
    <s v="RV-BFNS2LP"/>
    <x v="0"/>
    <s v="DACH"/>
    <s v="REEDEREI NORD GMBH"/>
    <s v="CeBIT17 - GBS - Blockchain Maersk Projekt"/>
    <x v="2"/>
    <x v="1"/>
    <m/>
    <m/>
    <x v="0"/>
    <x v="7"/>
    <d v="2017-10-31T00:00:00"/>
    <s v="03/24/2017 04:10am"/>
    <x v="2"/>
    <d v="2017-10-31T00:00:00"/>
    <n v="0"/>
    <n v="0"/>
    <n v="12"/>
    <s v="07/06/2017 01:32am"/>
    <s v="NIR"/>
    <x v="0"/>
    <s v="Cognitive Process Transformation"/>
    <s v="CPR: Blockchain Consulting"/>
    <s v="DATA WITHHELD"/>
    <s v="ISA-999-NoSolutionSold"/>
    <x v="0"/>
    <m/>
  </r>
  <r>
    <s v="XS-23TBNT5"/>
    <x v="0"/>
    <s v="DACH"/>
    <s v="Krahn Chemie GmbH"/>
    <s v="CeBIT17-Global Business Services-Kunde ist interessiert an Blockchain und wünscht Kontakt.-061-high (SS4)"/>
    <x v="2"/>
    <x v="1"/>
    <m/>
    <m/>
    <x v="0"/>
    <x v="3"/>
    <d v="2017-10-31T00:00:00"/>
    <s v="03/22/2017 07:00am"/>
    <x v="2"/>
    <d v="2017-10-31T00:00:00"/>
    <n v="0"/>
    <n v="0"/>
    <n v="12"/>
    <s v="07/13/2017 01:32am"/>
    <s v="NIR"/>
    <x v="0"/>
    <s v="Cognitive Process Transformation"/>
    <s v="CPR: Blockchain Consulting"/>
    <s v="DATA WITHHELD"/>
    <s v="ISA-999-NoSolutionSold"/>
    <x v="0"/>
    <m/>
  </r>
  <r>
    <s v="DK-5N1NKXS"/>
    <x v="2"/>
    <s v="ISA"/>
    <s v="AXIS BANK LIMITED"/>
    <s v="Block chain Proof of concept"/>
    <x v="4"/>
    <x v="0"/>
    <s v="India"/>
    <s v="Involved in discussions and workshops to finalize the use case. Potential to start in late Q2"/>
    <x v="0"/>
    <x v="0"/>
    <d v="2017-11-24T00:00:00"/>
    <s v="12/12/2016 04:10am"/>
    <x v="2"/>
    <d v="2017-11-24T00:00:00"/>
    <n v="0"/>
    <n v="0"/>
    <n v="12"/>
    <s v="08/03/2017 01:32am"/>
    <s v="NIR"/>
    <x v="0"/>
    <s v="Cognitive Process Transformation"/>
    <s v="CPR: Blockchain Consulting"/>
    <s v="BHAVESH K. (BHAVESH) JATANIA"/>
    <s v="ISA-BankFMFS03-BackOfficeOps"/>
    <x v="0"/>
    <m/>
  </r>
  <r>
    <s v="N1-0FEGFWI"/>
    <x v="0"/>
    <s v="Italy"/>
    <s v="OG.E.S SERVIZI ENERGETICI"/>
    <s v="prog.Realizzazione certificazione di filiera agricola mediante Blockchain"/>
    <x v="3"/>
    <x v="1"/>
    <m/>
    <m/>
    <x v="0"/>
    <x v="8"/>
    <d v="2017-12-31T00:00:00"/>
    <s v="06/23/2017 06:58am"/>
    <x v="3"/>
    <d v="2017-12-31T00:00:00"/>
    <n v="0"/>
    <n v="0"/>
    <n v="12"/>
    <s v="06/29/2017 01:32am"/>
    <s v="NIR"/>
    <x v="0"/>
    <s v="Cognitive Process Transformation"/>
    <s v="CPR: Blockchain Consulting"/>
    <s v="Francesco (Francesco) Pappalardo"/>
    <s v="NONE:No code/solution involved"/>
    <x v="0"/>
    <m/>
  </r>
  <r>
    <s v="AX-W6YXIWN"/>
    <x v="0"/>
    <s v="UKI"/>
    <s v="RM2"/>
    <s v="Watson IOT and Blockchain"/>
    <x v="2"/>
    <x v="1"/>
    <m/>
    <m/>
    <x v="0"/>
    <x v="7"/>
    <d v="2017-10-30T00:00:00"/>
    <s v="04/28/2017 08:27am"/>
    <x v="2"/>
    <d v="2017-10-30T00:00:00"/>
    <n v="0"/>
    <n v="0"/>
    <n v="12"/>
    <s v="06/15/2017 01:32am"/>
    <s v="NIR"/>
    <x v="0"/>
    <s v="Cognitive Process Transformation"/>
    <s v="CPR: Blockchain Consulting"/>
    <s v="K. (KIMBERLEY) Fowler"/>
    <s v="BDAMEGA:HW BDA Analytics MEGA PLAY"/>
    <x v="0"/>
    <m/>
  </r>
  <r>
    <s v="NN-655HH29"/>
    <x v="1"/>
    <s v="US Communica/CSI"/>
    <s v="FLEETCOR TECHNOLOGIES INC"/>
    <s v="Blockchain Smart Contracts &amp; Payments Engine MVP: Lab Services"/>
    <x v="5"/>
    <x v="1"/>
    <m/>
    <m/>
    <x v="0"/>
    <x v="10"/>
    <d v="2017-10-20T00:00:00"/>
    <s v="04/04/2017 02:07pm"/>
    <x v="0"/>
    <d v="2017-10-20T00:00:00"/>
    <n v="0"/>
    <n v="0"/>
    <n v="1"/>
    <s v="04/27/2017 01:31am"/>
    <s v="NIR"/>
    <x v="0"/>
    <s v="Cognitive Process Transformation"/>
    <s v="CPR: Blockchain Consulting"/>
    <s v="STACIE (Stacie) CRISP"/>
    <s v="CLOUD1:All Cloud Sales other than to Cloud SPs"/>
    <x v="0"/>
    <m/>
  </r>
  <r>
    <s v="O2-XTYIUCL"/>
    <x v="2"/>
    <s v="Korea"/>
    <s v="HARIM HOLDINGS"/>
    <s v="Harim Group Blockchain POC"/>
    <x v="2"/>
    <x v="1"/>
    <m/>
    <m/>
    <x v="0"/>
    <x v="3"/>
    <d v="2017-12-22T00:00:00"/>
    <s v="04/24/2017 05:10am"/>
    <x v="2"/>
    <d v="2017-12-22T00:00:00"/>
    <n v="0"/>
    <n v="0"/>
    <n v="12"/>
    <s v="08/03/2017 01:32am"/>
    <s v="NIR"/>
    <x v="0"/>
    <s v="Cognitive Process Transformation"/>
    <s v="CPR: Industry Specific Process Consulting"/>
    <s v="YOO SHIN (Yoo Shin) YOON"/>
    <s v="ISA-RetailDS15-SmarterShopping"/>
    <x v="0"/>
    <m/>
  </r>
  <r>
    <s v="IU-D2SS82G"/>
    <x v="1"/>
    <s v="US Finance Service"/>
    <s v="INTERCONTINENTALEXCHANGE, INC."/>
    <s v="Data Exchange, eVault and Blockchain"/>
    <x v="0"/>
    <x v="1"/>
    <m/>
    <m/>
    <x v="0"/>
    <x v="0"/>
    <d v="2017-10-23T00:00:00"/>
    <s v="02/23/2017 12:47pm"/>
    <x v="1"/>
    <d v="2018-03-01T00:00:00"/>
    <n v="0"/>
    <n v="0"/>
    <n v="12"/>
    <s v="03/14/2017 11:03am"/>
    <s v="NIR"/>
    <x v="0"/>
    <s v="Cognitive Process Transformation"/>
    <m/>
    <s v="JOHN (JOHN) HECK"/>
    <s v="COGNITIV:Embedded Cognitive"/>
    <x v="0"/>
    <m/>
  </r>
  <r>
    <s v="EN-VPTEYUA"/>
    <x v="0"/>
    <s v="DACH"/>
    <s v="Sigma-Aldrich Chemie GmbH"/>
    <s v="CeBIT17 - GBS - Blockchain Consulting"/>
    <x v="6"/>
    <x v="1"/>
    <m/>
    <m/>
    <x v="0"/>
    <x v="11"/>
    <d v="2017-10-31T00:00:00"/>
    <s v="03/23/2017 04:08am"/>
    <x v="2"/>
    <d v="2017-10-31T00:00:00"/>
    <n v="0"/>
    <n v="0"/>
    <n v="1"/>
    <s v="06/30/2017 02:42pm"/>
    <s v="NIR"/>
    <x v="6"/>
    <s v="Miscellaneous"/>
    <s v="CS - Intellectual Property Income"/>
    <s v="Soeren (SOEREN) Bohle"/>
    <s v="ISA-999-NoSolutionSold"/>
    <x v="0"/>
    <m/>
  </r>
  <r>
    <s v="Z1-RGON0IA"/>
    <x v="0"/>
    <s v="DACH"/>
    <s v="Schunk GmbH &amp; Co. KG Spann- und Greiftechnik"/>
    <s v="CeBIT17 - GBS - Blockchain Consulting"/>
    <x v="1"/>
    <x v="1"/>
    <m/>
    <m/>
    <x v="0"/>
    <x v="2"/>
    <d v="2017-10-31T00:00:00"/>
    <s v="03/22/2017 10:38am"/>
    <x v="2"/>
    <d v="2017-10-31T00:00:00"/>
    <n v="0"/>
    <n v="0"/>
    <n v="1"/>
    <s v="06/30/2017 02:28pm"/>
    <s v="NIR"/>
    <x v="4"/>
    <s v="Cell"/>
    <s v="Do Not Use - GPP CELL"/>
    <s v="DATA WITHHELD"/>
    <s v="ISA-999-NoSolutionSold"/>
    <x v="0"/>
    <m/>
  </r>
  <r>
    <s v="IA-KZ22U1A"/>
    <x v="2"/>
    <s v="Korea"/>
    <s v="The Korea Federation of Banks"/>
    <s v="[KFB] Blockchain Services for Bank Consortium"/>
    <x v="0"/>
    <x v="1"/>
    <m/>
    <m/>
    <x v="1"/>
    <x v="0"/>
    <d v="2017-09-22T00:00:00"/>
    <s v="02/13/2017 12:32am"/>
    <x v="0"/>
    <d v="2017-09-22T00:00:00"/>
    <n v="0"/>
    <n v="0"/>
    <n v="1"/>
    <s v="06/01/2017 01:32am"/>
    <s v="NIR"/>
    <x v="4"/>
    <s v="Storage"/>
    <s v="Flash Systems - Storage"/>
    <s v="Dong Won (DONG WON) Kwon"/>
    <s v="ISA-999-NoSolutionSold"/>
    <x v="0"/>
    <m/>
  </r>
  <r>
    <s v="DK-5N1NKXS"/>
    <x v="2"/>
    <s v="ISA"/>
    <s v="AXIS BANK LIMITED"/>
    <s v="Block chain Proof of concept"/>
    <x v="4"/>
    <x v="0"/>
    <s v="India"/>
    <s v="Involved in discussions and workshops to finalize the use case. Potential to start in late Q2"/>
    <x v="0"/>
    <x v="0"/>
    <d v="2017-11-24T00:00:00"/>
    <s v="12/12/2016 04:10am"/>
    <x v="2"/>
    <d v="2017-11-24T00:00:00"/>
    <n v="0"/>
    <n v="0"/>
    <n v="1"/>
    <s v="07/06/2017 01:32am"/>
    <s v="Stretch"/>
    <x v="4"/>
    <s v="IBM Z"/>
    <s v="IBM LinuxONE Rockhopper"/>
    <s v="BHAVESH K. (BHAVESH) JATANIA"/>
    <s v="ISA-BankFMFS03-BackOfficeOps"/>
    <x v="0"/>
    <m/>
  </r>
  <r>
    <s v="IA-KZ22U1A"/>
    <x v="2"/>
    <s v="Korea"/>
    <s v="The Korea Federation of Banks"/>
    <s v="[KFB] Blockchain Services for Bank Consortium"/>
    <x v="0"/>
    <x v="1"/>
    <m/>
    <m/>
    <x v="1"/>
    <x v="0"/>
    <d v="2017-09-22T00:00:00"/>
    <s v="02/13/2017 12:32am"/>
    <x v="0"/>
    <d v="2017-09-22T00:00:00"/>
    <n v="0"/>
    <n v="0"/>
    <n v="1"/>
    <s v="06/21/2017 02:54am"/>
    <s v="NIR"/>
    <x v="4"/>
    <s v="Power System i/p"/>
    <s v="Power S814 - AIX or Linux primary OS"/>
    <s v="Dong Won (DONG WON) Kwon"/>
    <s v="ISA-999-NoSolutionSold"/>
    <x v="0"/>
    <m/>
  </r>
  <r>
    <s v="LZ-GJUT856"/>
    <x v="6"/>
    <s v="GCG"/>
    <s v="China wide internet technology (Beijing) Co., Ltd"/>
    <s v="blockchain POC"/>
    <x v="3"/>
    <x v="1"/>
    <m/>
    <m/>
    <x v="1"/>
    <x v="9"/>
    <d v="2017-09-29T00:00:00"/>
    <s v="01/04/2017 09:49pm"/>
    <x v="0"/>
    <d v="2017-09-29T00:00:00"/>
    <n v="0"/>
    <n v="0"/>
    <n v="1"/>
    <s v="08/03/2017 01:32am"/>
    <s v="NIR"/>
    <x v="4"/>
    <s v="IBM Z"/>
    <s v="Service Unit(lab service) for IBM Z"/>
    <s v="GANG (GANG) LI"/>
    <s v="ZBLKPOC:HW SP: Blockchain Proof of Concept, ZNEWN-4:HW SP: z Systems New Account N-4"/>
    <x v="0"/>
    <m/>
  </r>
  <r>
    <s v="MO-YO4E6RO"/>
    <x v="2"/>
    <s v="Korea"/>
    <s v="STANDARD CHARTERED FIRST BANK KOREA LTD."/>
    <s v="SCB Blockchain PoC_HSBN"/>
    <x v="0"/>
    <x v="1"/>
    <m/>
    <m/>
    <x v="1"/>
    <x v="0"/>
    <d v="2017-09-29T00:00:00"/>
    <s v="02/10/2017 12:36am"/>
    <x v="4"/>
    <d v="2017-09-29T00:00:00"/>
    <n v="0"/>
    <n v="0"/>
    <n v="1"/>
    <s v="02/10/2017 12:36am"/>
    <s v="Stretch"/>
    <x v="4"/>
    <s v="IBM Z"/>
    <m/>
    <s v="JUNG HEUI (Jung Heui) KIM"/>
    <m/>
    <x v="0"/>
    <m/>
  </r>
  <r>
    <s v="50-M9AUKX0"/>
    <x v="1"/>
    <s v="US Finance Service"/>
    <s v="NATIONWIDE MUTUAL INSURANCE CO"/>
    <s v="Blockchain"/>
    <x v="0"/>
    <x v="1"/>
    <m/>
    <m/>
    <x v="1"/>
    <x v="6"/>
    <d v="2017-09-29T00:00:00"/>
    <s v="01/31/2017 05:13pm"/>
    <x v="1"/>
    <d v="2017-09-29T00:00:00"/>
    <n v="0"/>
    <n v="0"/>
    <n v="1"/>
    <s v="03/09/2017 01:32am"/>
    <s v="NIR"/>
    <x v="4"/>
    <s v="IBM Z"/>
    <m/>
    <s v="ALEXANDER D. (Alex) HAMILTON"/>
    <s v="BLKHSBN:HW SP: Blockchain High Sec Bus Netwk Blmix, ZBLKLOCL:HW SP: zSystems Blockchain Local/On Prem., ZBLKPOC:HW SP: Blockchain Proof of Concept"/>
    <x v="0"/>
    <m/>
  </r>
  <r>
    <s v="KJ-NXI229C"/>
    <x v="1"/>
    <s v="US Industrial"/>
    <s v="BROCADE"/>
    <s v="zBlockchain"/>
    <x v="1"/>
    <x v="1"/>
    <m/>
    <m/>
    <x v="1"/>
    <x v="5"/>
    <d v="2017-08-28T00:00:00"/>
    <s v="05/30/2017 05:13pm"/>
    <x v="1"/>
    <d v="2017-08-28T00:00:00"/>
    <n v="0"/>
    <n v="0"/>
    <n v="1"/>
    <s v="06/01/2017 01:32am"/>
    <s v="NIR"/>
    <x v="4"/>
    <s v="IBM Z"/>
    <m/>
    <s v="Samie (Samie) Allam"/>
    <m/>
    <x v="0"/>
    <m/>
  </r>
  <r>
    <s v="4M-OBW75S3"/>
    <x v="2"/>
    <s v="ASEAN"/>
    <s v="AMERICAN INTERNATIONAL ASSURANCE BHD"/>
    <s v="Blockchain for Insurance"/>
    <x v="0"/>
    <x v="1"/>
    <m/>
    <m/>
    <x v="0"/>
    <x v="6"/>
    <d v="2017-12-29T00:00:00"/>
    <s v="11/14/2016 08:11am"/>
    <x v="1"/>
    <d v="2017-12-29T00:00:00"/>
    <n v="0"/>
    <n v="0"/>
    <n v="12"/>
    <s v="07/28/2017 10:30am"/>
    <s v="NIR"/>
    <x v="11"/>
    <s v="Watson Marketing"/>
    <m/>
    <s v="SIEW LEI (Louie) THAM"/>
    <m/>
    <x v="0"/>
    <m/>
  </r>
  <r>
    <s v="6U-9JDVE1M"/>
    <x v="1"/>
    <s v="US Finance Service"/>
    <s v="THE PNC FINANCIAL SERVICES GROUP INC"/>
    <s v="Blockchain - Phase 1"/>
    <x v="0"/>
    <x v="1"/>
    <m/>
    <m/>
    <x v="0"/>
    <x v="0"/>
    <d v="2017-12-29T00:00:00"/>
    <s v="04/12/2017 01:14pm"/>
    <x v="2"/>
    <d v="2017-12-29T00:00:00"/>
    <n v="0"/>
    <n v="0"/>
    <n v="12"/>
    <s v="07/20/2017 01:32am"/>
    <s v="NIR"/>
    <x v="5"/>
    <s v="Industry Platform"/>
    <s v="High Security Business Network"/>
    <s v="Russell B. (Russell) Fearing"/>
    <s v="ISA-BankInsFS09SEC-Security"/>
    <x v="0"/>
    <m/>
  </r>
  <r>
    <s v="N1-0FEGFWI"/>
    <x v="0"/>
    <s v="Italy"/>
    <s v="OG.E.S SERVIZI ENERGETICI"/>
    <s v="prog.Realizzazione certificazione di filiera agricola mediante Blockchain"/>
    <x v="3"/>
    <x v="1"/>
    <m/>
    <m/>
    <x v="0"/>
    <x v="8"/>
    <d v="2017-12-31T00:00:00"/>
    <s v="06/23/2017 06:58am"/>
    <x v="3"/>
    <d v="2017-12-31T00:00:00"/>
    <n v="0"/>
    <n v="0"/>
    <n v="12"/>
    <s v="06/29/2017 01:32am"/>
    <s v="NIR"/>
    <x v="5"/>
    <s v="Industry Platform"/>
    <s v="IBM Support for Hyperledger Fabric"/>
    <s v="Francesco (Francesco) Pappalardo"/>
    <s v="NONE:No code/solution involved"/>
    <x v="0"/>
    <m/>
  </r>
  <r>
    <s v="MF-ZJDWQ0X"/>
    <x v="0"/>
    <s v="DACH"/>
    <s v="Europaeische Zentralbank (EZB)"/>
    <s v="ECB Consulting: Blockchain"/>
    <x v="0"/>
    <x v="1"/>
    <m/>
    <m/>
    <x v="1"/>
    <x v="0"/>
    <d v="2017-08-18T00:00:00"/>
    <s v="05/25/2016 08:53am"/>
    <x v="5"/>
    <d v="2017-09-29T00:00:00"/>
    <n v="0"/>
    <n v="0"/>
    <n v="12"/>
    <s v="07/13/2017 01:32am"/>
    <s v="NIR"/>
    <x v="5"/>
    <s v="Watson FSS Core"/>
    <s v="Regulatory Compliance Analytics"/>
    <s v="DATA WITHHELD"/>
    <s v="BLUEMIXX:GBS Bluemix Custom Application Services"/>
    <x v="0"/>
    <m/>
  </r>
  <r>
    <s v="VX-EV9ZQNP"/>
    <x v="1"/>
    <s v="US Public"/>
    <s v="AMGEN INC."/>
    <s v="Blockchain for Amgen"/>
    <x v="6"/>
    <x v="0"/>
    <s v="India"/>
    <s v="Following up on next steps with the local team in the US. No response yet."/>
    <x v="1"/>
    <x v="11"/>
    <d v="2017-09-18T00:00:00"/>
    <s v="02/17/2017 03:21pm"/>
    <x v="0"/>
    <d v="2017-09-18T00:00:00"/>
    <n v="0"/>
    <n v="0"/>
    <n v="2"/>
    <s v="08/03/2017 01:32am"/>
    <s v="NIR"/>
    <x v="12"/>
    <s v="Consumer Health"/>
    <s v="Employee Health and Wellness - SW Services"/>
    <s v="JEFFREY B. (Jeff) BERMAN"/>
    <s v="WATSNIOT:Embedded: Watson Internet of Things - Co"/>
    <x v="0"/>
    <m/>
  </r>
  <r>
    <s v="VX-EV9ZQNP"/>
    <x v="1"/>
    <s v="US Public"/>
    <s v="AMGEN INC."/>
    <s v="Blockchain for Amgen"/>
    <x v="6"/>
    <x v="0"/>
    <s v="India"/>
    <s v="Following up on next steps with the local team in the US. No response yet."/>
    <x v="1"/>
    <x v="11"/>
    <d v="2017-09-18T00:00:00"/>
    <s v="02/17/2017 03:21pm"/>
    <x v="0"/>
    <d v="2017-09-18T00:00:00"/>
    <n v="0"/>
    <n v="0"/>
    <n v="3"/>
    <s v="04/06/2017 01:32am"/>
    <s v="NIR"/>
    <x v="12"/>
    <s v="Life Sciences"/>
    <s v="IBM Watson for Drug Discovery - Services/WH Cloud Platform"/>
    <s v="JEFFREY B. (Jeff) BERMAN"/>
    <s v="WATSNIOT:Embedded: Watson Internet of Things - Co"/>
    <x v="0"/>
    <m/>
  </r>
  <r>
    <s v="VX-EV9ZQNP"/>
    <x v="1"/>
    <s v="US Public"/>
    <s v="AMGEN INC."/>
    <s v="Blockchain for Amgen"/>
    <x v="6"/>
    <x v="0"/>
    <s v="India"/>
    <s v="Following up on next steps with the local team in the US. No response yet."/>
    <x v="1"/>
    <x v="11"/>
    <d v="2017-09-18T00:00:00"/>
    <s v="02/17/2017 03:21pm"/>
    <x v="0"/>
    <d v="2017-09-18T00:00:00"/>
    <n v="0"/>
    <n v="0"/>
    <n v="12"/>
    <s v="04/06/2017 01:33am"/>
    <s v="NIR"/>
    <x v="12"/>
    <s v="Life Sciences"/>
    <s v="IBM Watson for Drug Discovery - Services/WH Cloud Platform"/>
    <s v="JEFFREY B. (Jeff) BERMAN"/>
    <s v="WATSNIOT:Embedded: Watson Internet of Things - Co"/>
    <x v="0"/>
    <m/>
  </r>
  <r>
    <s v="N1-0FEGFWI"/>
    <x v="0"/>
    <s v="Italy"/>
    <s v="OG.E.S SERVIZI ENERGETICI"/>
    <s v="prog.Realizzazione certificazione di filiera agricola mediante Blockchain"/>
    <x v="3"/>
    <x v="1"/>
    <m/>
    <m/>
    <x v="0"/>
    <x v="8"/>
    <d v="2017-12-31T00:00:00"/>
    <s v="06/23/2017 06:58am"/>
    <x v="3"/>
    <d v="2017-12-31T00:00:00"/>
    <n v="0"/>
    <n v="0"/>
    <n v="12"/>
    <s v="06/29/2017 01:32am"/>
    <s v="NIR"/>
    <x v="8"/>
    <s v="Watson Services"/>
    <s v="Watson: Platform C&amp;T"/>
    <s v="Francesco (Francesco) Pappalardo"/>
    <s v="NONE:No code/solution involved"/>
    <x v="0"/>
    <m/>
  </r>
  <r>
    <s v="UC-N8K4YB9"/>
    <x v="3"/>
    <s v="Mexico"/>
    <s v="BANCO MERCANTIL DEL NORTE, S.A., INSTITUCIÓN DE BANCA MULTIPLE, GRUPO FINANCIERO BANORTE"/>
    <s v="Credinomina Blockchain"/>
    <x v="0"/>
    <x v="1"/>
    <m/>
    <m/>
    <x v="1"/>
    <x v="0"/>
    <d v="2017-08-21T00:00:00"/>
    <s v="07/27/2017 04:51am"/>
    <x v="0"/>
    <d v="2017-08-21T00:00:00"/>
    <n v="-3500000"/>
    <n v="-3.5"/>
    <n v="2"/>
    <s v="08/03/2017 01:32am"/>
    <s v="Key stretch"/>
    <x v="0"/>
    <s v="Cognitive Process Transformation"/>
    <s v="CPR: Blockchain Consulting"/>
    <s v="MARIO (MARIO) IBANEZ NAJERA"/>
    <s v="ISA-BankFS08-Blockchain"/>
    <x v="0"/>
    <m/>
  </r>
  <r>
    <s v="Y7-9IEZ4PX"/>
    <x v="1"/>
    <s v="Canada"/>
    <s v="TRANSCEL LIMITED"/>
    <s v="Transcel Block Chain"/>
    <x v="0"/>
    <x v="1"/>
    <m/>
    <m/>
    <x v="1"/>
    <x v="0"/>
    <d v="2017-08-17T00:00:00"/>
    <s v="12/07/2016 03:58pm"/>
    <x v="1"/>
    <m/>
    <m/>
    <n v="0"/>
    <m/>
    <m/>
    <m/>
    <x v="17"/>
    <m/>
    <m/>
    <s v="Leona (LEONA) Atkins"/>
    <m/>
    <x v="0"/>
    <m/>
  </r>
  <r>
    <s v="XK-WQT8U9I"/>
    <x v="0"/>
    <s v="DACH"/>
    <s v="HASPA Finanzholding"/>
    <s v="Blockchain Pilot für Filiale 4.0"/>
    <x v="0"/>
    <x v="1"/>
    <m/>
    <m/>
    <x v="0"/>
    <x v="0"/>
    <d v="2017-11-22T00:00:00"/>
    <s v="04/07/2017 10:02am"/>
    <x v="1"/>
    <m/>
    <m/>
    <n v="0"/>
    <m/>
    <m/>
    <m/>
    <x v="17"/>
    <m/>
    <m/>
    <s v="DATA WITHHELD"/>
    <m/>
    <x v="0"/>
    <m/>
  </r>
  <r>
    <s v="N0-6HCE72X"/>
    <x v="0"/>
    <s v="UKI"/>
    <s v="TESCO PLC"/>
    <s v="Blockchain - Bank"/>
    <x v="2"/>
    <x v="1"/>
    <m/>
    <m/>
    <x v="1"/>
    <x v="3"/>
    <d v="2017-09-30T00:00:00"/>
    <s v="03/02/2017 10:08am"/>
    <x v="4"/>
    <m/>
    <m/>
    <n v="0"/>
    <m/>
    <m/>
    <m/>
    <x v="17"/>
    <m/>
    <m/>
    <s v="Amy (AMY) Testa"/>
    <m/>
    <x v="0"/>
    <m/>
  </r>
  <r>
    <s v="8U-NGZHH4N"/>
    <x v="1"/>
    <s v="US Communica/CSI"/>
    <s v="WIPRO, LLC"/>
    <s v="Blockchain"/>
    <x v="5"/>
    <x v="1"/>
    <m/>
    <m/>
    <x v="0"/>
    <x v="10"/>
    <d v="2017-12-29T00:00:00"/>
    <s v="03/10/2017 07:30am"/>
    <x v="1"/>
    <m/>
    <m/>
    <n v="0"/>
    <m/>
    <m/>
    <m/>
    <x v="17"/>
    <m/>
    <m/>
    <s v="MICHAEL J. (MICHAEL) FUCITO"/>
    <s v="ISA-999-NoSolutionSold"/>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64:B173" firstHeaderRow="1" firstDataRow="1" firstDataCol="1" rowPageCount="2" colPageCount="1"/>
  <pivotFields count="27">
    <pivotField showAll="0"/>
    <pivotField axis="axisRow" showAll="0" sortType="ascending">
      <items count="9">
        <item x="2"/>
        <item x="0"/>
        <item x="6"/>
        <item x="5"/>
        <item x="3"/>
        <item x="4"/>
        <item x="1"/>
        <item x="7"/>
        <item t="default"/>
      </items>
    </pivotField>
    <pivotField showAll="0"/>
    <pivotField showAll="0"/>
    <pivotField showAll="0"/>
    <pivotField showAll="0"/>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
  </rowFields>
  <rowItems count="9">
    <i>
      <x/>
    </i>
    <i>
      <x v="1"/>
    </i>
    <i>
      <x v="2"/>
    </i>
    <i>
      <x v="3"/>
    </i>
    <i>
      <x v="4"/>
    </i>
    <i>
      <x v="5"/>
    </i>
    <i>
      <x v="6"/>
    </i>
    <i>
      <x v="7"/>
    </i>
    <i t="grand">
      <x/>
    </i>
  </rowItems>
  <colItems count="1">
    <i/>
  </colItems>
  <pageFields count="2">
    <pageField fld="20" hier="-1"/>
    <pageField fld="13" hier="-1"/>
  </pageFields>
  <dataFields count="1">
    <dataField name="Sum of Oppty Value (USD mn)" fld="16" baseField="0" baseItem="0" numFmtId="2"/>
  </dataFields>
  <formats count="1">
    <format dxfId="21">
      <pivotArea outline="0" collapsedLevelsAreSubtotals="1" fieldPosition="0"/>
    </format>
  </formats>
  <chartFormats count="1">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E164:F173" firstHeaderRow="1" firstDataRow="1" firstDataCol="1" rowPageCount="2" colPageCount="1"/>
  <pivotFields count="27">
    <pivotField showAll="0"/>
    <pivotField axis="axisRow" showAll="0" sortType="ascending">
      <items count="9">
        <item x="2"/>
        <item x="0"/>
        <item x="6"/>
        <item x="5"/>
        <item x="3"/>
        <item x="4"/>
        <item x="1"/>
        <item x="7"/>
        <item t="default"/>
      </items>
    </pivotField>
    <pivotField showAll="0"/>
    <pivotField showAll="0"/>
    <pivotField showAll="0"/>
    <pivotField showAll="0"/>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
  </rowFields>
  <rowItems count="9">
    <i>
      <x/>
    </i>
    <i>
      <x v="1"/>
    </i>
    <i>
      <x v="2"/>
    </i>
    <i>
      <x v="3"/>
    </i>
    <i>
      <x v="4"/>
    </i>
    <i>
      <x v="5"/>
    </i>
    <i>
      <x v="6"/>
    </i>
    <i>
      <x v="7"/>
    </i>
    <i t="grand">
      <x/>
    </i>
  </rowItems>
  <colItems count="1">
    <i/>
  </colItems>
  <pageFields count="2">
    <pageField fld="20" hier="-1"/>
    <pageField fld="13" hier="-1"/>
  </pageFields>
  <dataFields count="1">
    <dataField name="Sum of Total Amount (USD)" fld="15" showDataAs="percentOfTotal" baseField="1" baseItem="0" numFmtId="10"/>
  </dataFields>
  <formats count="8">
    <format dxfId="29">
      <pivotArea type="all" dataOnly="0" outline="0" fieldPosition="0"/>
    </format>
    <format dxfId="28">
      <pivotArea outline="0" collapsedLevelsAreSubtotals="1" fieldPosition="0"/>
    </format>
    <format dxfId="27">
      <pivotArea field="1" type="button" dataOnly="0" labelOnly="1" outline="0" axis="axisRow" fieldPosition="0"/>
    </format>
    <format dxfId="26">
      <pivotArea dataOnly="0" labelOnly="1" outline="0" axis="axisValues" fieldPosition="0"/>
    </format>
    <format dxfId="25">
      <pivotArea dataOnly="0" labelOnly="1" fieldPosition="0">
        <references count="1">
          <reference field="1" count="0"/>
        </references>
      </pivotArea>
    </format>
    <format dxfId="24">
      <pivotArea dataOnly="0" labelOnly="1" grandRow="1" outline="0" fieldPosition="0"/>
    </format>
    <format dxfId="23">
      <pivotArea dataOnly="0" labelOnly="1" outline="0" axis="axisValues" fieldPosition="0"/>
    </format>
    <format dxfId="22">
      <pivotArea collapsedLevelsAreSubtotals="1" fieldPosition="0">
        <references count="1">
          <reference field="1" count="0"/>
        </references>
      </pivotArea>
    </format>
  </formats>
  <chartFormats count="21">
    <chartFormat chart="1" format="0" series="1">
      <pivotArea type="data" outline="0" fieldPosition="0">
        <references count="1">
          <reference field="4294967294" count="1" selected="0">
            <x v="0"/>
          </reference>
        </references>
      </pivotArea>
    </chartFormat>
    <chartFormat chart="1" format="23">
      <pivotArea type="data" outline="0" fieldPosition="0">
        <references count="2">
          <reference field="4294967294" count="1" selected="0">
            <x v="0"/>
          </reference>
          <reference field="1" count="1" selected="0">
            <x v="6"/>
          </reference>
        </references>
      </pivotArea>
    </chartFormat>
    <chartFormat chart="1" format="24">
      <pivotArea type="data" outline="0" fieldPosition="0">
        <references count="2">
          <reference field="4294967294" count="1" selected="0">
            <x v="0"/>
          </reference>
          <reference field="1" count="1" selected="0">
            <x v="1"/>
          </reference>
        </references>
      </pivotArea>
    </chartFormat>
    <chartFormat chart="1" format="25">
      <pivotArea type="data" outline="0" fieldPosition="0">
        <references count="2">
          <reference field="4294967294" count="1" selected="0">
            <x v="0"/>
          </reference>
          <reference field="1" count="1" selected="0">
            <x v="3"/>
          </reference>
        </references>
      </pivotArea>
    </chartFormat>
    <chartFormat chart="1" format="26">
      <pivotArea type="data" outline="0" fieldPosition="0">
        <references count="2">
          <reference field="4294967294" count="1" selected="0">
            <x v="0"/>
          </reference>
          <reference field="1" count="1" selected="0">
            <x v="2"/>
          </reference>
        </references>
      </pivotArea>
    </chartFormat>
    <chartFormat chart="1" format="27">
      <pivotArea type="data" outline="0" fieldPosition="0">
        <references count="2">
          <reference field="4294967294" count="1" selected="0">
            <x v="0"/>
          </reference>
          <reference field="1" count="1" selected="0">
            <x v="0"/>
          </reference>
        </references>
      </pivotArea>
    </chartFormat>
    <chartFormat chart="1" format="29">
      <pivotArea type="data" outline="0" fieldPosition="0">
        <references count="2">
          <reference field="4294967294" count="1" selected="0">
            <x v="0"/>
          </reference>
          <reference field="1" count="1" selected="0">
            <x v="4"/>
          </reference>
        </references>
      </pivotArea>
    </chartFormat>
    <chartFormat chart="29" format="31" series="1">
      <pivotArea type="data" outline="0" fieldPosition="0">
        <references count="1">
          <reference field="4294967294" count="1" selected="0">
            <x v="0"/>
          </reference>
        </references>
      </pivotArea>
    </chartFormat>
    <chartFormat chart="29" format="32">
      <pivotArea type="data" outline="0" fieldPosition="0">
        <references count="2">
          <reference field="4294967294" count="1" selected="0">
            <x v="0"/>
          </reference>
          <reference field="1" count="1" selected="0">
            <x v="6"/>
          </reference>
        </references>
      </pivotArea>
    </chartFormat>
    <chartFormat chart="29" format="33">
      <pivotArea type="data" outline="0" fieldPosition="0">
        <references count="2">
          <reference field="4294967294" count="1" selected="0">
            <x v="0"/>
          </reference>
          <reference field="1" count="1" selected="0">
            <x v="1"/>
          </reference>
        </references>
      </pivotArea>
    </chartFormat>
    <chartFormat chart="29" format="34">
      <pivotArea type="data" outline="0" fieldPosition="0">
        <references count="2">
          <reference field="4294967294" count="1" selected="0">
            <x v="0"/>
          </reference>
          <reference field="1" count="1" selected="0">
            <x v="3"/>
          </reference>
        </references>
      </pivotArea>
    </chartFormat>
    <chartFormat chart="29" format="35">
      <pivotArea type="data" outline="0" fieldPosition="0">
        <references count="2">
          <reference field="4294967294" count="1" selected="0">
            <x v="0"/>
          </reference>
          <reference field="1" count="1" selected="0">
            <x v="2"/>
          </reference>
        </references>
      </pivotArea>
    </chartFormat>
    <chartFormat chart="29" format="36">
      <pivotArea type="data" outline="0" fieldPosition="0">
        <references count="2">
          <reference field="4294967294" count="1" selected="0">
            <x v="0"/>
          </reference>
          <reference field="1" count="1" selected="0">
            <x v="0"/>
          </reference>
        </references>
      </pivotArea>
    </chartFormat>
    <chartFormat chart="29" format="38">
      <pivotArea type="data" outline="0" fieldPosition="0">
        <references count="2">
          <reference field="4294967294" count="1" selected="0">
            <x v="0"/>
          </reference>
          <reference field="1" count="1" selected="0">
            <x v="4"/>
          </reference>
        </references>
      </pivotArea>
    </chartFormat>
    <chartFormat chart="30" format="39" series="1">
      <pivotArea type="data" outline="0" fieldPosition="0">
        <references count="1">
          <reference field="4294967294" count="1" selected="0">
            <x v="0"/>
          </reference>
        </references>
      </pivotArea>
    </chartFormat>
    <chartFormat chart="30" format="40">
      <pivotArea type="data" outline="0" fieldPosition="0">
        <references count="2">
          <reference field="4294967294" count="1" selected="0">
            <x v="0"/>
          </reference>
          <reference field="1" count="1" selected="0">
            <x v="6"/>
          </reference>
        </references>
      </pivotArea>
    </chartFormat>
    <chartFormat chart="30" format="41">
      <pivotArea type="data" outline="0" fieldPosition="0">
        <references count="2">
          <reference field="4294967294" count="1" selected="0">
            <x v="0"/>
          </reference>
          <reference field="1" count="1" selected="0">
            <x v="1"/>
          </reference>
        </references>
      </pivotArea>
    </chartFormat>
    <chartFormat chart="30" format="42">
      <pivotArea type="data" outline="0" fieldPosition="0">
        <references count="2">
          <reference field="4294967294" count="1" selected="0">
            <x v="0"/>
          </reference>
          <reference field="1" count="1" selected="0">
            <x v="3"/>
          </reference>
        </references>
      </pivotArea>
    </chartFormat>
    <chartFormat chart="30" format="43">
      <pivotArea type="data" outline="0" fieldPosition="0">
        <references count="2">
          <reference field="4294967294" count="1" selected="0">
            <x v="0"/>
          </reference>
          <reference field="1" count="1" selected="0">
            <x v="2"/>
          </reference>
        </references>
      </pivotArea>
    </chartFormat>
    <chartFormat chart="30" format="44">
      <pivotArea type="data" outline="0" fieldPosition="0">
        <references count="2">
          <reference field="4294967294" count="1" selected="0">
            <x v="0"/>
          </reference>
          <reference field="1" count="1" selected="0">
            <x v="0"/>
          </reference>
        </references>
      </pivotArea>
    </chartFormat>
    <chartFormat chart="30" format="46">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82:B88"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Row"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3"/>
  </rowFields>
  <rowItems count="6">
    <i>
      <x v="2"/>
    </i>
    <i>
      <x v="3"/>
    </i>
    <i>
      <x v="4"/>
    </i>
    <i>
      <x v="5"/>
    </i>
    <i>
      <x v="6"/>
    </i>
    <i t="grand">
      <x/>
    </i>
  </rowItems>
  <colItems count="1">
    <i/>
  </colItems>
  <pageFields count="1">
    <pageField fld="20" hier="-1"/>
  </pageFields>
  <dataFields count="1">
    <dataField name="Sum of Oppty Value (USD mn)" fld="16" baseField="0" baseItem="0" numFmtId="43"/>
  </dataFields>
  <formats count="1">
    <format dxfId="30">
      <pivotArea outline="0" collapsedLevelsAreSubtotals="1" fieldPosition="0"/>
    </format>
  </formats>
  <chartFormats count="4">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4"/>
          </reference>
        </references>
      </pivotArea>
    </chartFormat>
    <chartFormat chart="2" format="6">
      <pivotArea type="data" outline="0" fieldPosition="0">
        <references count="2">
          <reference field="4294967294" count="1" selected="0">
            <x v="0"/>
          </reference>
          <reference field="13" count="1" selected="0">
            <x v="5"/>
          </reference>
        </references>
      </pivotArea>
    </chartFormat>
    <chartFormat chart="2" format="7">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B22"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Row" showAll="0">
      <items count="19">
        <item h="1" x="17"/>
        <item x="13"/>
        <item x="8"/>
        <item x="3"/>
        <item x="14"/>
        <item x="11"/>
        <item x="1"/>
        <item x="9"/>
        <item x="7"/>
        <item x="5"/>
        <item x="12"/>
        <item x="15"/>
        <item x="0"/>
        <item x="2"/>
        <item x="16"/>
        <item x="4"/>
        <item x="10"/>
        <item h="1" x="6"/>
        <item t="default"/>
      </items>
    </pivotField>
    <pivotField showAll="0"/>
    <pivotField showAll="0"/>
    <pivotField showAll="0"/>
    <pivotField showAll="0"/>
    <pivotField showAll="0"/>
    <pivotField showAll="0"/>
  </pivotFields>
  <rowFields count="1">
    <field x="20"/>
  </rowFields>
  <rowItems count="17">
    <i>
      <x v="1"/>
    </i>
    <i>
      <x v="2"/>
    </i>
    <i>
      <x v="3"/>
    </i>
    <i>
      <x v="4"/>
    </i>
    <i>
      <x v="5"/>
    </i>
    <i>
      <x v="6"/>
    </i>
    <i>
      <x v="7"/>
    </i>
    <i>
      <x v="8"/>
    </i>
    <i>
      <x v="9"/>
    </i>
    <i>
      <x v="10"/>
    </i>
    <i>
      <x v="11"/>
    </i>
    <i>
      <x v="12"/>
    </i>
    <i>
      <x v="13"/>
    </i>
    <i>
      <x v="14"/>
    </i>
    <i>
      <x v="15"/>
    </i>
    <i>
      <x v="16"/>
    </i>
    <i t="grand">
      <x/>
    </i>
  </rowItems>
  <colItems count="1">
    <i/>
  </colItems>
  <pageFields count="1">
    <pageField fld="13" hier="-1"/>
  </pageFields>
  <dataFields count="1">
    <dataField name="Sum of Oppty Value (USD mn)" fld="16" baseField="19" baseItem="0" numFmtId="43"/>
  </dataFields>
  <formats count="3">
    <format dxfId="33">
      <pivotArea outline="0" collapsedLevelsAreSubtotals="1" fieldPosition="0"/>
    </format>
    <format dxfId="32">
      <pivotArea outline="0" collapsedLevelsAreSubtotals="1" fieldPosition="0"/>
    </format>
    <format dxfId="31">
      <pivotArea outline="0" collapsedLevelsAreSubtotals="1" fieldPosition="0"/>
    </format>
  </formats>
  <chartFormats count="1">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1">
  <location ref="A239:F247" firstHeaderRow="1" firstDataRow="2" firstDataCol="1" rowPageCount="2" colPageCount="1"/>
  <pivotFields count="27">
    <pivotField subtotalTop="0" showAll="0"/>
    <pivotField subtotalTop="0" showAll="0"/>
    <pivotField subtotalTop="0" showAll="0"/>
    <pivotField subtotalTop="0" showAll="0"/>
    <pivotField subtotalTop="0" showAll="0"/>
    <pivotField axis="axisRow" subtotalTop="0" showAll="0">
      <items count="9">
        <item x="3"/>
        <item x="2"/>
        <item x="0"/>
        <item x="1"/>
        <item x="6"/>
        <item h="1" x="7"/>
        <item x="4"/>
        <item h="1" x="5"/>
        <item t="default"/>
      </items>
    </pivotField>
    <pivotField showAll="0"/>
    <pivotField showAll="0"/>
    <pivotField showAll="0"/>
    <pivotField axis="axisCol" subtotalTop="0" showAll="0" sortType="ascending">
      <items count="5">
        <item x="3"/>
        <item x="2"/>
        <item x="1"/>
        <item x="0"/>
        <item t="default"/>
      </items>
    </pivotField>
    <pivotField subtotalTop="0" showAll="0"/>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5"/>
  </rowFields>
  <rowItems count="7">
    <i>
      <x/>
    </i>
    <i>
      <x v="1"/>
    </i>
    <i>
      <x v="2"/>
    </i>
    <i>
      <x v="3"/>
    </i>
    <i>
      <x v="4"/>
    </i>
    <i>
      <x v="6"/>
    </i>
    <i t="grand">
      <x/>
    </i>
  </rowItems>
  <colFields count="1">
    <field x="9"/>
  </colFields>
  <colItems count="5">
    <i>
      <x/>
    </i>
    <i>
      <x v="1"/>
    </i>
    <i>
      <x v="2"/>
    </i>
    <i>
      <x v="3"/>
    </i>
    <i t="grand">
      <x/>
    </i>
  </colItems>
  <pageFields count="2">
    <pageField fld="20" hier="-1"/>
    <pageField fld="13" hier="-1"/>
  </pageFields>
  <dataFields count="1">
    <dataField name="Sum of Oppty Value (USD mn)" fld="16" baseField="5" baseItem="4" numFmtId="4"/>
  </dataFields>
  <formats count="3">
    <format dxfId="36">
      <pivotArea dataOnly="0" outline="0" axis="axisValues" fieldPosition="0"/>
    </format>
    <format dxfId="35">
      <pivotArea outline="0" collapsedLevelsAreSubtotals="1" fieldPosition="0"/>
    </format>
    <format dxfId="34">
      <pivotArea outline="0" collapsedLevelsAreSubtotals="1" fieldPosition="0"/>
    </format>
  </formats>
  <chartFormats count="4">
    <chartFormat chart="14" format="12" series="1">
      <pivotArea type="data" outline="0" fieldPosition="0">
        <references count="2">
          <reference field="4294967294" count="1" selected="0">
            <x v="0"/>
          </reference>
          <reference field="9" count="1" selected="0">
            <x v="0"/>
          </reference>
        </references>
      </pivotArea>
    </chartFormat>
    <chartFormat chart="14" format="13" series="1">
      <pivotArea type="data" outline="0" fieldPosition="0">
        <references count="2">
          <reference field="4294967294" count="1" selected="0">
            <x v="0"/>
          </reference>
          <reference field="9" count="1" selected="0">
            <x v="1"/>
          </reference>
        </references>
      </pivotArea>
    </chartFormat>
    <chartFormat chart="14" format="14" series="1">
      <pivotArea type="data" outline="0" fieldPosition="0">
        <references count="2">
          <reference field="4294967294" count="1" selected="0">
            <x v="0"/>
          </reference>
          <reference field="9" count="1" selected="0">
            <x v="2"/>
          </reference>
        </references>
      </pivotArea>
    </chartFormat>
    <chartFormat chart="14" format="15"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5">
  <location ref="E57:F72" firstHeaderRow="1" firstDataRow="1" firstDataCol="1" rowPageCount="2" colPageCount="1"/>
  <pivotFields count="27">
    <pivotField showAll="0"/>
    <pivotField showAll="0"/>
    <pivotField showAll="0"/>
    <pivotField showAll="0"/>
    <pivotField showAll="0"/>
    <pivotField showAll="0"/>
    <pivotField showAll="0"/>
    <pivotField showAll="0"/>
    <pivotField showAll="0"/>
    <pivotField showAll="0"/>
    <pivotField axis="axisRow" showAll="0" sortType="descending">
      <items count="15">
        <item x="3"/>
        <item x="5"/>
        <item x="8"/>
        <item x="6"/>
        <item x="13"/>
        <item x="11"/>
        <item x="12"/>
        <item x="0"/>
        <item x="9"/>
        <item x="10"/>
        <item x="7"/>
        <item x="1"/>
        <item x="4"/>
        <item x="2"/>
        <item t="default"/>
      </items>
      <autoSortScope>
        <pivotArea dataOnly="0" outline="0" fieldPosition="0">
          <references count="1">
            <reference field="4294967294" count="1" selected="0">
              <x v="0"/>
            </reference>
          </references>
        </pivotArea>
      </autoSortScope>
    </pivotField>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0"/>
  </rowFields>
  <rowItems count="15">
    <i>
      <x v="7"/>
    </i>
    <i>
      <x/>
    </i>
    <i>
      <x v="11"/>
    </i>
    <i>
      <x v="13"/>
    </i>
    <i>
      <x v="8"/>
    </i>
    <i>
      <x v="6"/>
    </i>
    <i>
      <x v="3"/>
    </i>
    <i>
      <x v="5"/>
    </i>
    <i>
      <x v="10"/>
    </i>
    <i>
      <x v="2"/>
    </i>
    <i>
      <x v="9"/>
    </i>
    <i>
      <x v="12"/>
    </i>
    <i>
      <x v="1"/>
    </i>
    <i>
      <x v="4"/>
    </i>
    <i t="grand">
      <x/>
    </i>
  </rowItems>
  <colItems count="1">
    <i/>
  </colItems>
  <pageFields count="2">
    <pageField fld="20" hier="-1"/>
    <pageField fld="13" hier="-1"/>
  </pageFields>
  <dataFields count="1">
    <dataField name="Sum of Total Amount (USD)" fld="15" showDataAs="percentOfTotal" baseField="5" baseItem="0" numFmtId="10"/>
  </dataFields>
  <chartFormats count="25">
    <chartFormat chart="1" format="0" series="1">
      <pivotArea type="data" outline="0" fieldPosition="0">
        <references count="1">
          <reference field="4294967294" count="1" selected="0">
            <x v="0"/>
          </reference>
        </references>
      </pivotArea>
    </chartFormat>
    <chartFormat chart="1" format="19">
      <pivotArea type="data" outline="0" fieldPosition="0">
        <references count="2">
          <reference field="4294967294" count="1" selected="0">
            <x v="0"/>
          </reference>
          <reference field="10" count="1" selected="0">
            <x v="0"/>
          </reference>
        </references>
      </pivotArea>
    </chartFormat>
    <chartFormat chart="1" format="20">
      <pivotArea type="data" outline="0" fieldPosition="0">
        <references count="2">
          <reference field="4294967294" count="1" selected="0">
            <x v="0"/>
          </reference>
          <reference field="10" count="1" selected="0">
            <x v="1"/>
          </reference>
        </references>
      </pivotArea>
    </chartFormat>
    <chartFormat chart="1" format="21">
      <pivotArea type="data" outline="0" fieldPosition="0">
        <references count="2">
          <reference field="4294967294" count="1" selected="0">
            <x v="0"/>
          </reference>
          <reference field="10" count="1" selected="0">
            <x v="2"/>
          </reference>
        </references>
      </pivotArea>
    </chartFormat>
    <chartFormat chart="1" format="25">
      <pivotArea type="data" outline="0" fieldPosition="0">
        <references count="2">
          <reference field="4294967294" count="1" selected="0">
            <x v="0"/>
          </reference>
          <reference field="10" count="1" selected="0">
            <x v="3"/>
          </reference>
        </references>
      </pivotArea>
    </chartFormat>
    <chartFormat chart="1" format="28">
      <pivotArea type="data" outline="0" fieldPosition="0">
        <references count="2">
          <reference field="4294967294" count="1" selected="0">
            <x v="0"/>
          </reference>
          <reference field="10" count="1" selected="0">
            <x v="4"/>
          </reference>
        </references>
      </pivotArea>
    </chartFormat>
    <chartFormat chart="9" format="34" series="1">
      <pivotArea type="data" outline="0" fieldPosition="0">
        <references count="1">
          <reference field="4294967294" count="1" selected="0">
            <x v="0"/>
          </reference>
        </references>
      </pivotArea>
    </chartFormat>
    <chartFormat chart="9" format="38">
      <pivotArea type="data" outline="0" fieldPosition="0">
        <references count="2">
          <reference field="4294967294" count="1" selected="0">
            <x v="0"/>
          </reference>
          <reference field="10" count="1" selected="0">
            <x v="0"/>
          </reference>
        </references>
      </pivotArea>
    </chartFormat>
    <chartFormat chart="9" format="39">
      <pivotArea type="data" outline="0" fieldPosition="0">
        <references count="2">
          <reference field="4294967294" count="1" selected="0">
            <x v="0"/>
          </reference>
          <reference field="10" count="1" selected="0">
            <x v="1"/>
          </reference>
        </references>
      </pivotArea>
    </chartFormat>
    <chartFormat chart="9" format="40">
      <pivotArea type="data" outline="0" fieldPosition="0">
        <references count="2">
          <reference field="4294967294" count="1" selected="0">
            <x v="0"/>
          </reference>
          <reference field="10" count="1" selected="0">
            <x v="2"/>
          </reference>
        </references>
      </pivotArea>
    </chartFormat>
    <chartFormat chart="9" format="44">
      <pivotArea type="data" outline="0" fieldPosition="0">
        <references count="2">
          <reference field="4294967294" count="1" selected="0">
            <x v="0"/>
          </reference>
          <reference field="10" count="1" selected="0">
            <x v="3"/>
          </reference>
        </references>
      </pivotArea>
    </chartFormat>
    <chartFormat chart="10" format="50" series="1">
      <pivotArea type="data" outline="0" fieldPosition="0">
        <references count="1">
          <reference field="4294967294" count="1" selected="0">
            <x v="0"/>
          </reference>
        </references>
      </pivotArea>
    </chartFormat>
    <chartFormat chart="10" format="54">
      <pivotArea type="data" outline="0" fieldPosition="0">
        <references count="2">
          <reference field="4294967294" count="1" selected="0">
            <x v="0"/>
          </reference>
          <reference field="10" count="1" selected="0">
            <x v="0"/>
          </reference>
        </references>
      </pivotArea>
    </chartFormat>
    <chartFormat chart="10" format="55">
      <pivotArea type="data" outline="0" fieldPosition="0">
        <references count="2">
          <reference field="4294967294" count="1" selected="0">
            <x v="0"/>
          </reference>
          <reference field="10" count="1" selected="0">
            <x v="1"/>
          </reference>
        </references>
      </pivotArea>
    </chartFormat>
    <chartFormat chart="10" format="56">
      <pivotArea type="data" outline="0" fieldPosition="0">
        <references count="2">
          <reference field="4294967294" count="1" selected="0">
            <x v="0"/>
          </reference>
          <reference field="10" count="1" selected="0">
            <x v="2"/>
          </reference>
        </references>
      </pivotArea>
    </chartFormat>
    <chartFormat chart="10" format="60">
      <pivotArea type="data" outline="0" fieldPosition="0">
        <references count="2">
          <reference field="4294967294" count="1" selected="0">
            <x v="0"/>
          </reference>
          <reference field="10" count="1" selected="0">
            <x v="3"/>
          </reference>
        </references>
      </pivotArea>
    </chartFormat>
    <chartFormat chart="1" format="34">
      <pivotArea type="data" outline="0" fieldPosition="0">
        <references count="2">
          <reference field="4294967294" count="1" selected="0">
            <x v="0"/>
          </reference>
          <reference field="10" count="1" selected="0">
            <x v="7"/>
          </reference>
        </references>
      </pivotArea>
    </chartFormat>
    <chartFormat chart="1" format="35">
      <pivotArea type="data" outline="0" fieldPosition="0">
        <references count="2">
          <reference field="4294967294" count="1" selected="0">
            <x v="0"/>
          </reference>
          <reference field="10" count="1" selected="0">
            <x v="11"/>
          </reference>
        </references>
      </pivotArea>
    </chartFormat>
    <chartFormat chart="1" format="36">
      <pivotArea type="data" outline="0" fieldPosition="0">
        <references count="2">
          <reference field="4294967294" count="1" selected="0">
            <x v="0"/>
          </reference>
          <reference field="10" count="1" selected="0">
            <x v="8"/>
          </reference>
        </references>
      </pivotArea>
    </chartFormat>
    <chartFormat chart="1" format="37">
      <pivotArea type="data" outline="0" fieldPosition="0">
        <references count="2">
          <reference field="4294967294" count="1" selected="0">
            <x v="0"/>
          </reference>
          <reference field="10" count="1" selected="0">
            <x v="5"/>
          </reference>
        </references>
      </pivotArea>
    </chartFormat>
    <chartFormat chart="1" format="38">
      <pivotArea type="data" outline="0" fieldPosition="0">
        <references count="2">
          <reference field="4294967294" count="1" selected="0">
            <x v="0"/>
          </reference>
          <reference field="10" count="1" selected="0">
            <x v="12"/>
          </reference>
        </references>
      </pivotArea>
    </chartFormat>
    <chartFormat chart="1" format="39">
      <pivotArea type="data" outline="0" fieldPosition="0">
        <references count="2">
          <reference field="4294967294" count="1" selected="0">
            <x v="0"/>
          </reference>
          <reference field="10" count="1" selected="0">
            <x v="9"/>
          </reference>
        </references>
      </pivotArea>
    </chartFormat>
    <chartFormat chart="1" format="40">
      <pivotArea type="data" outline="0" fieldPosition="0">
        <references count="2">
          <reference field="4294967294" count="1" selected="0">
            <x v="0"/>
          </reference>
          <reference field="10" count="1" selected="0">
            <x v="10"/>
          </reference>
        </references>
      </pivotArea>
    </chartFormat>
    <chartFormat chart="1" format="41">
      <pivotArea type="data" outline="0" fieldPosition="0">
        <references count="2">
          <reference field="4294967294" count="1" selected="0">
            <x v="0"/>
          </reference>
          <reference field="10" count="1" selected="0">
            <x v="6"/>
          </reference>
        </references>
      </pivotArea>
    </chartFormat>
    <chartFormat chart="1" format="42">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5">
  <location ref="A451:P484" firstHeaderRow="1" firstDataRow="2" firstDataCol="1" rowPageCount="2" colPageCount="1"/>
  <pivotFields count="27">
    <pivotField showAll="0"/>
    <pivotField axis="axisRow" showAll="0">
      <items count="9">
        <item x="1"/>
        <item x="0"/>
        <item x="5"/>
        <item x="6"/>
        <item x="2"/>
        <item x="3"/>
        <item x="4"/>
        <item x="7"/>
        <item t="default"/>
      </items>
    </pivotField>
    <pivotField showAll="0"/>
    <pivotField showAll="0"/>
    <pivotField showAll="0"/>
    <pivotField showAll="0"/>
    <pivotField showAll="0"/>
    <pivotField showAll="0"/>
    <pivotField showAll="0"/>
    <pivotField axis="axisRow" showAll="0">
      <items count="5">
        <item x="1"/>
        <item x="0"/>
        <item x="2"/>
        <item x="3"/>
        <item t="default"/>
      </items>
    </pivotField>
    <pivotField axis="axisCol" showAll="0" sortType="descending">
      <items count="15">
        <item x="1"/>
        <item x="0"/>
        <item x="4"/>
        <item x="10"/>
        <item x="3"/>
        <item x="5"/>
        <item x="8"/>
        <item x="12"/>
        <item x="11"/>
        <item x="2"/>
        <item x="6"/>
        <item x="9"/>
        <item x="7"/>
        <item n="Others" x="13"/>
        <item t="default"/>
      </items>
      <autoSortScope>
        <pivotArea dataOnly="0" outline="0" fieldPosition="0">
          <references count="1">
            <reference field="4294967294" count="1" selected="0">
              <x v="0"/>
            </reference>
          </references>
        </pivotArea>
      </autoSortScope>
    </pivotField>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h="1" x="16"/>
        <item x="0"/>
        <item h="1" x="2"/>
        <item h="1" x="14"/>
        <item h="1" x="7"/>
        <item h="1" x="15"/>
        <item h="1" x="11"/>
        <item h="1" x="13"/>
        <item h="1" x="5"/>
        <item h="1" x="12"/>
        <item h="1" x="1"/>
        <item h="1" x="8"/>
        <item h="1" x="17"/>
        <item h="1" x="4"/>
        <item h="1" x="10"/>
        <item h="1" x="6"/>
        <item t="default"/>
      </items>
    </pivotField>
    <pivotField showAll="0"/>
    <pivotField showAll="0"/>
    <pivotField showAll="0"/>
    <pivotField showAll="0"/>
    <pivotField showAll="0"/>
    <pivotField showAll="0"/>
  </pivotFields>
  <rowFields count="2">
    <field x="9"/>
    <field x="1"/>
  </rowFields>
  <rowItems count="32">
    <i>
      <x/>
    </i>
    <i r="1">
      <x/>
    </i>
    <i r="1">
      <x v="1"/>
    </i>
    <i r="1">
      <x v="2"/>
    </i>
    <i r="1">
      <x v="3"/>
    </i>
    <i r="1">
      <x v="4"/>
    </i>
    <i r="1">
      <x v="5"/>
    </i>
    <i r="1">
      <x v="6"/>
    </i>
    <i>
      <x v="1"/>
    </i>
    <i r="1">
      <x/>
    </i>
    <i r="1">
      <x v="1"/>
    </i>
    <i r="1">
      <x v="2"/>
    </i>
    <i r="1">
      <x v="3"/>
    </i>
    <i r="1">
      <x v="4"/>
    </i>
    <i r="1">
      <x v="5"/>
    </i>
    <i r="1">
      <x v="6"/>
    </i>
    <i r="1">
      <x v="7"/>
    </i>
    <i>
      <x v="2"/>
    </i>
    <i r="1">
      <x/>
    </i>
    <i r="1">
      <x v="1"/>
    </i>
    <i r="1">
      <x v="2"/>
    </i>
    <i r="1">
      <x v="3"/>
    </i>
    <i r="1">
      <x v="4"/>
    </i>
    <i r="1">
      <x v="6"/>
    </i>
    <i>
      <x v="3"/>
    </i>
    <i r="1">
      <x/>
    </i>
    <i r="1">
      <x v="1"/>
    </i>
    <i r="1">
      <x v="2"/>
    </i>
    <i r="1">
      <x v="3"/>
    </i>
    <i r="1">
      <x v="4"/>
    </i>
    <i r="1">
      <x v="6"/>
    </i>
    <i t="grand">
      <x/>
    </i>
  </rowItems>
  <colFields count="1">
    <field x="10"/>
  </colFields>
  <colItems count="15">
    <i>
      <x v="1"/>
    </i>
    <i>
      <x v="4"/>
    </i>
    <i>
      <x/>
    </i>
    <i>
      <x v="9"/>
    </i>
    <i>
      <x v="11"/>
    </i>
    <i>
      <x v="7"/>
    </i>
    <i>
      <x v="10"/>
    </i>
    <i>
      <x v="8"/>
    </i>
    <i>
      <x v="12"/>
    </i>
    <i>
      <x v="6"/>
    </i>
    <i>
      <x v="3"/>
    </i>
    <i>
      <x v="2"/>
    </i>
    <i>
      <x v="5"/>
    </i>
    <i>
      <x v="13"/>
    </i>
    <i t="grand">
      <x/>
    </i>
  </colItems>
  <pageFields count="2">
    <pageField fld="20" hier="-1"/>
    <pageField fld="13" hier="-1"/>
  </pageFields>
  <dataFields count="1">
    <dataField name="Sum of Oppty Value (USD mn)" fld="16" showDataAs="percentOfTotal" baseField="10" baseItem="13" numFmtId="10"/>
  </dataFields>
  <formats count="2">
    <format dxfId="38">
      <pivotArea outline="0" collapsedLevelsAreSubtotals="1" fieldPosition="0"/>
    </format>
    <format dxfId="37">
      <pivotArea outline="0" fieldPosition="0">
        <references count="1">
          <reference field="4294967294" count="1">
            <x v="0"/>
          </reference>
        </references>
      </pivotArea>
    </format>
  </formats>
  <chartFormats count="15">
    <chartFormat chart="2" format="7" series="1">
      <pivotArea type="data" outline="0" fieldPosition="0">
        <references count="1">
          <reference field="4294967294" count="1" selected="0">
            <x v="0"/>
          </reference>
        </references>
      </pivotArea>
    </chartFormat>
    <chartFormat chart="23" format="0" series="1">
      <pivotArea type="data" outline="0" fieldPosition="0">
        <references count="2">
          <reference field="4294967294" count="1" selected="0">
            <x v="0"/>
          </reference>
          <reference field="10" count="1" selected="0">
            <x v="1"/>
          </reference>
        </references>
      </pivotArea>
    </chartFormat>
    <chartFormat chart="23" format="1" series="1">
      <pivotArea type="data" outline="0" fieldPosition="0">
        <references count="2">
          <reference field="4294967294" count="1" selected="0">
            <x v="0"/>
          </reference>
          <reference field="10" count="1" selected="0">
            <x v="4"/>
          </reference>
        </references>
      </pivotArea>
    </chartFormat>
    <chartFormat chart="23" format="2" series="1">
      <pivotArea type="data" outline="0" fieldPosition="0">
        <references count="2">
          <reference field="4294967294" count="1" selected="0">
            <x v="0"/>
          </reference>
          <reference field="10" count="1" selected="0">
            <x v="10"/>
          </reference>
        </references>
      </pivotArea>
    </chartFormat>
    <chartFormat chart="23" format="3" series="1">
      <pivotArea type="data" outline="0" fieldPosition="0">
        <references count="2">
          <reference field="4294967294" count="1" selected="0">
            <x v="0"/>
          </reference>
          <reference field="10" count="1" selected="0">
            <x v="0"/>
          </reference>
        </references>
      </pivotArea>
    </chartFormat>
    <chartFormat chart="23" format="4" series="1">
      <pivotArea type="data" outline="0" fieldPosition="0">
        <references count="2">
          <reference field="4294967294" count="1" selected="0">
            <x v="0"/>
          </reference>
          <reference field="10" count="1" selected="0">
            <x v="11"/>
          </reference>
        </references>
      </pivotArea>
    </chartFormat>
    <chartFormat chart="23" format="5" series="1">
      <pivotArea type="data" outline="0" fieldPosition="0">
        <references count="2">
          <reference field="4294967294" count="1" selected="0">
            <x v="0"/>
          </reference>
          <reference field="10" count="1" selected="0">
            <x v="8"/>
          </reference>
        </references>
      </pivotArea>
    </chartFormat>
    <chartFormat chart="23" format="6" series="1">
      <pivotArea type="data" outline="0" fieldPosition="0">
        <references count="2">
          <reference field="4294967294" count="1" selected="0">
            <x v="0"/>
          </reference>
          <reference field="10" count="1" selected="0">
            <x v="6"/>
          </reference>
        </references>
      </pivotArea>
    </chartFormat>
    <chartFormat chart="23" format="7" series="1">
      <pivotArea type="data" outline="0" fieldPosition="0">
        <references count="2">
          <reference field="4294967294" count="1" selected="0">
            <x v="0"/>
          </reference>
          <reference field="10" count="1" selected="0">
            <x v="2"/>
          </reference>
        </references>
      </pivotArea>
    </chartFormat>
    <chartFormat chart="23" format="8" series="1">
      <pivotArea type="data" outline="0" fieldPosition="0">
        <references count="2">
          <reference field="4294967294" count="1" selected="0">
            <x v="0"/>
          </reference>
          <reference field="10" count="1" selected="0">
            <x v="5"/>
          </reference>
        </references>
      </pivotArea>
    </chartFormat>
    <chartFormat chart="23" format="9" series="1">
      <pivotArea type="data" outline="0" fieldPosition="0">
        <references count="2">
          <reference field="4294967294" count="1" selected="0">
            <x v="0"/>
          </reference>
          <reference field="10" count="1" selected="0">
            <x v="12"/>
          </reference>
        </references>
      </pivotArea>
    </chartFormat>
    <chartFormat chart="23" format="10" series="1">
      <pivotArea type="data" outline="0" fieldPosition="0">
        <references count="2">
          <reference field="4294967294" count="1" selected="0">
            <x v="0"/>
          </reference>
          <reference field="10" count="1" selected="0">
            <x v="3"/>
          </reference>
        </references>
      </pivotArea>
    </chartFormat>
    <chartFormat chart="23" format="11" series="1">
      <pivotArea type="data" outline="0" fieldPosition="0">
        <references count="2">
          <reference field="4294967294" count="1" selected="0">
            <x v="0"/>
          </reference>
          <reference field="10" count="1" selected="0">
            <x v="7"/>
          </reference>
        </references>
      </pivotArea>
    </chartFormat>
    <chartFormat chart="23" format="12" series="1">
      <pivotArea type="data" outline="0" fieldPosition="0">
        <references count="2">
          <reference field="4294967294" count="1" selected="0">
            <x v="0"/>
          </reference>
          <reference field="10" count="1" selected="0">
            <x v="9"/>
          </reference>
        </references>
      </pivotArea>
    </chartFormat>
    <chartFormat chart="23" format="13" series="1">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E37:F45" firstHeaderRow="1" firstDataRow="1" firstDataCol="1" rowPageCount="2" colPageCount="1"/>
  <pivotFields count="27">
    <pivotField showAll="0"/>
    <pivotField showAll="0"/>
    <pivotField showAll="0"/>
    <pivotField showAll="0"/>
    <pivotField showAll="0"/>
    <pivotField axis="axisRow" showAll="0">
      <items count="9">
        <item x="3"/>
        <item x="0"/>
        <item x="6"/>
        <item x="1"/>
        <item x="2"/>
        <item h="1" x="7"/>
        <item x="4"/>
        <item x="5"/>
        <item t="default"/>
      </items>
    </pivotField>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5"/>
  </rowFields>
  <rowItems count="8">
    <i>
      <x/>
    </i>
    <i>
      <x v="1"/>
    </i>
    <i>
      <x v="2"/>
    </i>
    <i>
      <x v="3"/>
    </i>
    <i>
      <x v="4"/>
    </i>
    <i>
      <x v="6"/>
    </i>
    <i>
      <x v="7"/>
    </i>
    <i t="grand">
      <x/>
    </i>
  </rowItems>
  <colItems count="1">
    <i/>
  </colItems>
  <pageFields count="2">
    <pageField fld="20" hier="-1"/>
    <pageField fld="13" hier="-1"/>
  </pageFields>
  <dataFields count="1">
    <dataField name="Sum of Total Amount (USD)" fld="15" showDataAs="percentOfTotal" baseField="5" baseItem="0" numFmtId="10"/>
  </dataFields>
  <chartFormats count="7">
    <chartFormat chart="1" format="0"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5" count="1" selected="0">
            <x v="0"/>
          </reference>
        </references>
      </pivotArea>
    </chartFormat>
    <chartFormat chart="1" format="12">
      <pivotArea type="data" outline="0" fieldPosition="0">
        <references count="2">
          <reference field="4294967294" count="1" selected="0">
            <x v="0"/>
          </reference>
          <reference field="5" count="1" selected="0">
            <x v="1"/>
          </reference>
        </references>
      </pivotArea>
    </chartFormat>
    <chartFormat chart="1" format="14">
      <pivotArea type="data" outline="0" fieldPosition="0">
        <references count="2">
          <reference field="4294967294" count="1" selected="0">
            <x v="0"/>
          </reference>
          <reference field="5" count="1" selected="0">
            <x v="2"/>
          </reference>
        </references>
      </pivotArea>
    </chartFormat>
    <chartFormat chart="1" format="17">
      <pivotArea type="data" outline="0" fieldPosition="0">
        <references count="2">
          <reference field="4294967294" count="1" selected="0">
            <x v="0"/>
          </reference>
          <reference field="5" count="1" selected="0">
            <x v="3"/>
          </reference>
        </references>
      </pivotArea>
    </chartFormat>
    <chartFormat chart="1" format="18">
      <pivotArea type="data" outline="0" fieldPosition="0">
        <references count="2">
          <reference field="4294967294" count="1" selected="0">
            <x v="0"/>
          </reference>
          <reference field="5" count="1" selected="0">
            <x v="4"/>
          </reference>
        </references>
      </pivotArea>
    </chartFormat>
    <chartFormat chart="1" format="19">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6"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01:B403"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axis="axisRow" showAll="0">
      <items count="2">
        <item x="0"/>
        <item t="default"/>
      </items>
    </pivotField>
    <pivotField showAll="0"/>
  </pivotFields>
  <rowFields count="1">
    <field x="25"/>
  </rowFields>
  <rowItems count="2">
    <i>
      <x/>
    </i>
    <i t="grand">
      <x/>
    </i>
  </rowItems>
  <colItems count="1">
    <i/>
  </colItems>
  <dataFields count="1">
    <dataField name="Count of Opportunity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E82:F88"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Row"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3"/>
  </rowFields>
  <rowItems count="6">
    <i>
      <x v="2"/>
    </i>
    <i>
      <x v="3"/>
    </i>
    <i>
      <x v="4"/>
    </i>
    <i>
      <x v="5"/>
    </i>
    <i>
      <x v="6"/>
    </i>
    <i t="grand">
      <x/>
    </i>
  </rowItems>
  <colItems count="1">
    <i/>
  </colItems>
  <pageFields count="1">
    <pageField fld="20" hier="-1"/>
  </pageFields>
  <dataFields count="1">
    <dataField name="Sum of Total Amount (USD)" fld="15" showDataAs="percentOfTotal" baseField="9" baseItem="0" numFmtId="10"/>
  </dataFields>
  <chartFormats count="8">
    <chartFormat chart="1" format="0"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3" count="1" selected="0">
            <x v="1"/>
          </reference>
        </references>
      </pivotArea>
    </chartFormat>
    <chartFormat chart="1" format="7">
      <pivotArea type="data" outline="0" fieldPosition="0">
        <references count="2">
          <reference field="4294967294" count="1" selected="0">
            <x v="0"/>
          </reference>
          <reference field="13" count="1" selected="0">
            <x v="2"/>
          </reference>
        </references>
      </pivotArea>
    </chartFormat>
    <chartFormat chart="1" format="8">
      <pivotArea type="data" outline="0" fieldPosition="0">
        <references count="2">
          <reference field="4294967294" count="1" selected="0">
            <x v="0"/>
          </reference>
          <reference field="13" count="1" selected="0">
            <x v="3"/>
          </reference>
        </references>
      </pivotArea>
    </chartFormat>
    <chartFormat chart="1" format="9">
      <pivotArea type="data" outline="0" fieldPosition="0">
        <references count="2">
          <reference field="4294967294" count="1" selected="0">
            <x v="0"/>
          </reference>
          <reference field="13" count="1" selected="0">
            <x v="4"/>
          </reference>
        </references>
      </pivotArea>
    </chartFormat>
    <chartFormat chart="1" format="10">
      <pivotArea type="data" outline="0" fieldPosition="0">
        <references count="2">
          <reference field="4294967294" count="1" selected="0">
            <x v="0"/>
          </reference>
          <reference field="13" count="1" selected="0">
            <x v="5"/>
          </reference>
        </references>
      </pivotArea>
    </chartFormat>
    <chartFormat chart="1" format="11">
      <pivotArea type="data" outline="0" fieldPosition="0">
        <references count="2">
          <reference field="4294967294" count="1" selected="0">
            <x v="0"/>
          </reference>
          <reference field="13" count="1" selected="0">
            <x v="0"/>
          </reference>
        </references>
      </pivotArea>
    </chartFormat>
    <chartFormat chart="1" format="12">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7">
  <location ref="A326:F332"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h="1" x="3"/>
        <item h="1" x="2"/>
        <item h="1" x="0"/>
        <item x="1"/>
        <item h="1" x="6"/>
        <item h="1" x="7"/>
        <item h="1"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5">
    <i>
      <x/>
    </i>
    <i>
      <x v="1"/>
    </i>
    <i>
      <x v="2"/>
    </i>
    <i>
      <x v="3"/>
    </i>
    <i t="grand">
      <x/>
    </i>
  </rowItems>
  <colFields count="1">
    <field x="10"/>
  </colFields>
  <colItems count="5">
    <i>
      <x v="1"/>
    </i>
    <i>
      <x v="11"/>
    </i>
    <i>
      <x v="12"/>
    </i>
    <i>
      <x v="13"/>
    </i>
    <i t="grand">
      <x/>
    </i>
  </colItems>
  <pageFields count="3">
    <pageField fld="20" hier="-1"/>
    <pageField fld="13" hier="-1"/>
    <pageField fld="5" hier="-1"/>
  </pageFields>
  <dataFields count="1">
    <dataField name="Sum of Oppty Value (USD mn)" fld="16" baseField="0" baseItem="0"/>
  </dataFields>
  <formats count="4">
    <format dxfId="42">
      <pivotArea dataOnly="0" outline="0" axis="axisValues" fieldPosition="0"/>
    </format>
    <format dxfId="41">
      <pivotArea outline="0" collapsedLevelsAreSubtotals="1" fieldPosition="0"/>
    </format>
    <format dxfId="40">
      <pivotArea collapsedLevelsAreSubtotals="1" fieldPosition="0">
        <references count="1">
          <reference field="9" count="0"/>
        </references>
      </pivotArea>
    </format>
    <format dxfId="39">
      <pivotArea grandRow="1" outline="0" collapsedLevelsAreSubtotals="1" fieldPosition="0"/>
    </format>
  </formats>
  <chartFormats count="6">
    <chartFormat chart="50" format="10" series="1">
      <pivotArea type="data" outline="0" fieldPosition="0">
        <references count="1">
          <reference field="10" count="1" selected="0">
            <x v="1"/>
          </reference>
        </references>
      </pivotArea>
    </chartFormat>
    <chartFormat chart="50" format="15" series="1">
      <pivotArea type="data" outline="0" fieldPosition="0">
        <references count="2">
          <reference field="4294967294" count="1" selected="0">
            <x v="0"/>
          </reference>
          <reference field="10" count="1" selected="0">
            <x v="1"/>
          </reference>
        </references>
      </pivotArea>
    </chartFormat>
    <chartFormat chart="50" format="18" series="1">
      <pivotArea type="data" outline="0" fieldPosition="0">
        <references count="2">
          <reference field="4294967294" count="1" selected="0">
            <x v="0"/>
          </reference>
          <reference field="10" count="1" selected="0">
            <x v="9"/>
          </reference>
        </references>
      </pivotArea>
    </chartFormat>
    <chartFormat chart="50" format="19" series="1">
      <pivotArea type="data" outline="0" fieldPosition="0">
        <references count="2">
          <reference field="4294967294" count="1" selected="0">
            <x v="0"/>
          </reference>
          <reference field="10" count="1" selected="0">
            <x v="11"/>
          </reference>
        </references>
      </pivotArea>
    </chartFormat>
    <chartFormat chart="50" format="20" series="1">
      <pivotArea type="data" outline="0" fieldPosition="0">
        <references count="2">
          <reference field="4294967294" count="1" selected="0">
            <x v="0"/>
          </reference>
          <reference field="10" count="1" selected="0">
            <x v="12"/>
          </reference>
        </references>
      </pivotArea>
    </chartFormat>
    <chartFormat chart="50" format="21" series="1">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7:B71" firstHeaderRow="1" firstDataRow="1" firstDataCol="1" rowPageCount="2" colPageCount="1"/>
  <pivotFields count="27">
    <pivotField showAll="0"/>
    <pivotField showAll="0"/>
    <pivotField showAll="0"/>
    <pivotField showAll="0"/>
    <pivotField showAll="0"/>
    <pivotField showAll="0"/>
    <pivotField showAll="0"/>
    <pivotField showAll="0"/>
    <pivotField showAll="0"/>
    <pivotField showAll="0"/>
    <pivotField axis="axisRow" showAll="0">
      <items count="15">
        <item x="3"/>
        <item x="5"/>
        <item x="8"/>
        <item x="6"/>
        <item h="1" x="13"/>
        <item x="11"/>
        <item x="12"/>
        <item x="0"/>
        <item x="9"/>
        <item x="10"/>
        <item x="7"/>
        <item x="1"/>
        <item x="4"/>
        <item x="2"/>
        <item t="default"/>
      </items>
    </pivotField>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10"/>
  </rowFields>
  <rowItems count="14">
    <i>
      <x/>
    </i>
    <i>
      <x v="1"/>
    </i>
    <i>
      <x v="2"/>
    </i>
    <i>
      <x v="3"/>
    </i>
    <i>
      <x v="5"/>
    </i>
    <i>
      <x v="6"/>
    </i>
    <i>
      <x v="7"/>
    </i>
    <i>
      <x v="8"/>
    </i>
    <i>
      <x v="9"/>
    </i>
    <i>
      <x v="10"/>
    </i>
    <i>
      <x v="11"/>
    </i>
    <i>
      <x v="12"/>
    </i>
    <i>
      <x v="13"/>
    </i>
    <i t="grand">
      <x/>
    </i>
  </rowItems>
  <colItems count="1">
    <i/>
  </colItems>
  <pageFields count="2">
    <pageField fld="20" hier="-1"/>
    <pageField fld="13" hier="-1"/>
  </pageFields>
  <dataFields count="1">
    <dataField name="Sum of Oppty Value (USD mn)" fld="16" baseField="0" baseItem="0" numFmtId="43"/>
  </dataFields>
  <formats count="1">
    <format dxfId="43">
      <pivotArea outline="0" collapsedLevelsAreSubtotals="1" fieldPosition="0"/>
    </format>
  </formats>
  <chartFormats count="3">
    <chartFormat chart="2" format="14"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10" count="1" selected="0">
            <x v="1"/>
          </reference>
        </references>
      </pivotArea>
    </chartFormat>
    <chartFormat chart="2" format="1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8">
  <location ref="A263:D269"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x="3"/>
        <item h="1" x="2"/>
        <item h="1" x="0"/>
        <item h="1" x="1"/>
        <item h="1" x="6"/>
        <item h="1" x="7"/>
        <item h="1"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5">
    <i>
      <x/>
    </i>
    <i>
      <x v="1"/>
    </i>
    <i>
      <x v="2"/>
    </i>
    <i>
      <x v="3"/>
    </i>
    <i t="grand">
      <x/>
    </i>
  </rowItems>
  <colFields count="1">
    <field x="10"/>
  </colFields>
  <colItems count="3">
    <i>
      <x v="2"/>
    </i>
    <i>
      <x v="8"/>
    </i>
    <i t="grand">
      <x/>
    </i>
  </colItems>
  <pageFields count="3">
    <pageField fld="20" hier="-1"/>
    <pageField fld="13" hier="-1"/>
    <pageField fld="5" hier="-1"/>
  </pageFields>
  <dataFields count="1">
    <dataField name="Sum of Oppty Value (USD mn)" fld="16" baseField="0" baseItem="0" numFmtId="2"/>
  </dataFields>
  <formats count="3">
    <format dxfId="46">
      <pivotArea dataOnly="0" outline="0" axis="axisValues" fieldPosition="0"/>
    </format>
    <format dxfId="45">
      <pivotArea outline="0" collapsedLevelsAreSubtotals="1" fieldPosition="0"/>
    </format>
    <format dxfId="44">
      <pivotArea outline="0" collapsedLevelsAreSubtotals="1" fieldPosition="0"/>
    </format>
  </formats>
  <chartFormats count="3">
    <chartFormat chart="63" format="2" series="1">
      <pivotArea type="data" outline="0" fieldPosition="0">
        <references count="1">
          <reference field="10" count="1" selected="0">
            <x v="2"/>
          </reference>
        </references>
      </pivotArea>
    </chartFormat>
    <chartFormat chart="63" format="4" series="1">
      <pivotArea type="data" outline="0" fieldPosition="0">
        <references count="2">
          <reference field="4294967294" count="1" selected="0">
            <x v="0"/>
          </reference>
          <reference field="10" count="1" selected="0">
            <x v="2"/>
          </reference>
        </references>
      </pivotArea>
    </chartFormat>
    <chartFormat chart="63" format="7" series="1">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21:E228" firstHeaderRow="1" firstDataRow="2" firstDataCol="1" rowPageCount="2" colPageCount="1"/>
  <pivotFields count="27">
    <pivotField subtotalTop="0" showAll="0"/>
    <pivotField subtotalTop="0" showAll="0"/>
    <pivotField subtotalTop="0" showAll="0"/>
    <pivotField subtotalTop="0" showAll="0"/>
    <pivotField subtotalTop="0" showAll="0"/>
    <pivotField axis="axisRow" subtotalTop="0" showAll="0">
      <items count="9">
        <item x="3"/>
        <item x="2"/>
        <item x="0"/>
        <item x="1"/>
        <item x="6"/>
        <item h="1" x="7"/>
        <item x="4"/>
        <item h="1" x="5"/>
        <item t="default"/>
      </items>
    </pivotField>
    <pivotField subtotalTop="0" showAll="0"/>
    <pivotField subtotalTop="0" showAll="0"/>
    <pivotField subtotalTop="0" showAll="0"/>
    <pivotField axis="axisCol" subtotalTop="0" showAll="0" sortType="ascending">
      <items count="5">
        <item x="3"/>
        <item x="2"/>
        <item x="1"/>
        <item x="0"/>
        <item t="default"/>
      </items>
    </pivotField>
    <pivotField subtotalTop="0" showAll="0"/>
    <pivotField numFmtId="14" subtotalTop="0" showAll="0"/>
    <pivotField subtotalTop="0" showAll="0"/>
    <pivotField axis="axisPage" subtotalTop="0" multipleItemSelectionAllowed="1" showAll="0">
      <items count="9">
        <item h="1" x="3"/>
        <item h="1" x="4"/>
        <item h="1" x="1"/>
        <item h="1" x="2"/>
        <item h="1" x="0"/>
        <item h="1" x="5"/>
        <item x="6"/>
        <item x="7"/>
        <item t="default"/>
      </items>
    </pivotField>
    <pivotField subtotalTop="0" showAll="0"/>
    <pivotField subtotalTop="0" showAll="0"/>
    <pivotField dataField="1" subtotalTop="0"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ubtotalTop="0" showAll="0"/>
  </pivotFields>
  <rowFields count="1">
    <field x="5"/>
  </rowFields>
  <rowItems count="6">
    <i>
      <x/>
    </i>
    <i>
      <x v="1"/>
    </i>
    <i>
      <x v="2"/>
    </i>
    <i>
      <x v="3"/>
    </i>
    <i>
      <x v="4"/>
    </i>
    <i t="grand">
      <x/>
    </i>
  </rowItems>
  <colFields count="1">
    <field x="9"/>
  </colFields>
  <colItems count="4">
    <i>
      <x/>
    </i>
    <i>
      <x v="1"/>
    </i>
    <i>
      <x v="2"/>
    </i>
    <i t="grand">
      <x/>
    </i>
  </colItems>
  <pageFields count="2">
    <pageField fld="20" hier="-1"/>
    <pageField fld="13" hier="-1"/>
  </pageFields>
  <dataFields count="1">
    <dataField name="Sum of Oppty Value (USD mn)" fld="16" baseField="0" baseItem="0" numFmtId="43"/>
  </dataFields>
  <formats count="1">
    <format dxfId="47">
      <pivotArea outline="0" collapsedLevelsAreSubtotals="1" fieldPosition="0"/>
    </format>
  </formats>
  <chartFormats count="5">
    <chartFormat chart="2" format="38" series="1">
      <pivotArea type="data" outline="0" fieldPosition="0">
        <references count="1">
          <reference field="4294967294" count="1" selected="0">
            <x v="0"/>
          </reference>
        </references>
      </pivotArea>
    </chartFormat>
    <chartFormat chart="2" format="39">
      <pivotArea type="data" outline="0" fieldPosition="0">
        <references count="1">
          <reference field="4294967294" count="1" selected="0">
            <x v="0"/>
          </reference>
        </references>
      </pivotArea>
    </chartFormat>
    <chartFormat chart="2" format="40" series="1">
      <pivotArea type="data" outline="0" fieldPosition="0">
        <references count="2">
          <reference field="4294967294" count="1" selected="0">
            <x v="0"/>
          </reference>
          <reference field="9" count="1" selected="0">
            <x v="2"/>
          </reference>
        </references>
      </pivotArea>
    </chartFormat>
    <chartFormat chart="2" format="41" series="1">
      <pivotArea type="data" outline="0" fieldPosition="0">
        <references count="2">
          <reference field="4294967294" count="1" selected="0">
            <x v="0"/>
          </reference>
          <reference field="9" count="1" selected="0">
            <x v="0"/>
          </reference>
        </references>
      </pivotArea>
    </chartFormat>
    <chartFormat chart="2" format="42"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00:N108" firstHeaderRow="1" firstDataRow="2" firstDataCol="1" rowPageCount="2" colPageCount="1"/>
  <pivotFields count="27">
    <pivotField showAll="0"/>
    <pivotField showAll="0"/>
    <pivotField showAll="0"/>
    <pivotField showAll="0"/>
    <pivotField showAll="0"/>
    <pivotField axis="axisRow" showAll="0">
      <items count="9">
        <item x="3"/>
        <item x="0"/>
        <item x="6"/>
        <item x="1"/>
        <item x="2"/>
        <item h="1" x="7"/>
        <item x="4"/>
        <item h="1" x="5"/>
        <item t="default"/>
      </items>
    </pivotField>
    <pivotField showAll="0"/>
    <pivotField showAll="0"/>
    <pivotField showAll="0"/>
    <pivotField showAll="0"/>
    <pivotField axis="axisCol" showAll="0">
      <items count="15">
        <item x="3"/>
        <item x="5"/>
        <item x="8"/>
        <item x="6"/>
        <item x="13"/>
        <item x="11"/>
        <item x="12"/>
        <item x="0"/>
        <item x="9"/>
        <item x="10"/>
        <item x="7"/>
        <item x="1"/>
        <item x="4"/>
        <item x="2"/>
        <item t="default"/>
      </items>
    </pivotField>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5"/>
  </rowFields>
  <rowItems count="7">
    <i>
      <x/>
    </i>
    <i>
      <x v="1"/>
    </i>
    <i>
      <x v="2"/>
    </i>
    <i>
      <x v="3"/>
    </i>
    <i>
      <x v="4"/>
    </i>
    <i>
      <x v="6"/>
    </i>
    <i t="grand">
      <x/>
    </i>
  </rowItems>
  <colFields count="1">
    <field x="10"/>
  </colFields>
  <colItems count="13">
    <i>
      <x/>
    </i>
    <i>
      <x v="1"/>
    </i>
    <i>
      <x v="2"/>
    </i>
    <i>
      <x v="3"/>
    </i>
    <i>
      <x v="5"/>
    </i>
    <i>
      <x v="6"/>
    </i>
    <i>
      <x v="7"/>
    </i>
    <i>
      <x v="8"/>
    </i>
    <i>
      <x v="10"/>
    </i>
    <i>
      <x v="11"/>
    </i>
    <i>
      <x v="12"/>
    </i>
    <i>
      <x v="13"/>
    </i>
    <i t="grand">
      <x/>
    </i>
  </colItems>
  <pageFields count="2">
    <pageField fld="20" hier="-1"/>
    <pageField fld="13" hier="-1"/>
  </pageFields>
  <dataFields count="1">
    <dataField name="Sum of Oppty Value (USD mn)" fld="16" baseField="0" baseItem="0" numFmtId="43"/>
  </dataFields>
  <formats count="1">
    <format dxfId="48">
      <pivotArea outline="0" collapsedLevelsAreSubtotals="1" fieldPosition="0"/>
    </format>
  </formats>
  <chartFormats count="17">
    <chartFormat chart="8" format="27" series="1">
      <pivotArea type="data" outline="0" fieldPosition="0">
        <references count="1">
          <reference field="10" count="1" selected="0">
            <x v="0"/>
          </reference>
        </references>
      </pivotArea>
    </chartFormat>
    <chartFormat chart="8" format="28" series="1">
      <pivotArea type="data" outline="0" fieldPosition="0">
        <references count="1">
          <reference field="10" count="1" selected="0">
            <x v="1"/>
          </reference>
        </references>
      </pivotArea>
    </chartFormat>
    <chartFormat chart="8" format="29" series="1">
      <pivotArea type="data" outline="0" fieldPosition="0">
        <references count="1">
          <reference field="10" count="1" selected="0">
            <x v="2"/>
          </reference>
        </references>
      </pivotArea>
    </chartFormat>
    <chartFormat chart="8" format="33" series="1">
      <pivotArea type="data" outline="0" fieldPosition="0">
        <references count="1">
          <reference field="10" count="1" selected="0">
            <x v="3"/>
          </reference>
        </references>
      </pivotArea>
    </chartFormat>
    <chartFormat chart="8" format="40" series="1">
      <pivotArea type="data" outline="0" fieldPosition="0">
        <references count="2">
          <reference field="4294967294" count="1" selected="0">
            <x v="0"/>
          </reference>
          <reference field="10" count="1" selected="0">
            <x v="0"/>
          </reference>
        </references>
      </pivotArea>
    </chartFormat>
    <chartFormat chart="8" format="41" series="1">
      <pivotArea type="data" outline="0" fieldPosition="0">
        <references count="2">
          <reference field="4294967294" count="1" selected="0">
            <x v="0"/>
          </reference>
          <reference field="10" count="1" selected="0">
            <x v="1"/>
          </reference>
        </references>
      </pivotArea>
    </chartFormat>
    <chartFormat chart="8" format="42" series="1">
      <pivotArea type="data" outline="0" fieldPosition="0">
        <references count="2">
          <reference field="4294967294" count="1" selected="0">
            <x v="0"/>
          </reference>
          <reference field="10" count="1" selected="0">
            <x v="2"/>
          </reference>
        </references>
      </pivotArea>
    </chartFormat>
    <chartFormat chart="8" format="46" series="1">
      <pivotArea type="data" outline="0" fieldPosition="0">
        <references count="2">
          <reference field="4294967294" count="1" selected="0">
            <x v="0"/>
          </reference>
          <reference field="10" count="1" selected="0">
            <x v="3"/>
          </reference>
        </references>
      </pivotArea>
    </chartFormat>
    <chartFormat chart="8" format="53" series="1">
      <pivotArea type="data" outline="0" fieldPosition="0">
        <references count="2">
          <reference field="4294967294" count="1" selected="0">
            <x v="0"/>
          </reference>
          <reference field="10" count="1" selected="0">
            <x v="5"/>
          </reference>
        </references>
      </pivotArea>
    </chartFormat>
    <chartFormat chart="8" format="55" series="1">
      <pivotArea type="data" outline="0" fieldPosition="0">
        <references count="2">
          <reference field="4294967294" count="1" selected="0">
            <x v="0"/>
          </reference>
          <reference field="10" count="1" selected="0">
            <x v="6"/>
          </reference>
        </references>
      </pivotArea>
    </chartFormat>
    <chartFormat chart="8" format="56" series="1">
      <pivotArea type="data" outline="0" fieldPosition="0">
        <references count="2">
          <reference field="4294967294" count="1" selected="0">
            <x v="0"/>
          </reference>
          <reference field="10" count="1" selected="0">
            <x v="7"/>
          </reference>
        </references>
      </pivotArea>
    </chartFormat>
    <chartFormat chart="8" format="57" series="1">
      <pivotArea type="data" outline="0" fieldPosition="0">
        <references count="2">
          <reference field="4294967294" count="1" selected="0">
            <x v="0"/>
          </reference>
          <reference field="10" count="1" selected="0">
            <x v="8"/>
          </reference>
        </references>
      </pivotArea>
    </chartFormat>
    <chartFormat chart="8" format="58" series="1">
      <pivotArea type="data" outline="0" fieldPosition="0">
        <references count="2">
          <reference field="4294967294" count="1" selected="0">
            <x v="0"/>
          </reference>
          <reference field="10" count="1" selected="0">
            <x v="9"/>
          </reference>
        </references>
      </pivotArea>
    </chartFormat>
    <chartFormat chart="8" format="59" series="1">
      <pivotArea type="data" outline="0" fieldPosition="0">
        <references count="2">
          <reference field="4294967294" count="1" selected="0">
            <x v="0"/>
          </reference>
          <reference field="10" count="1" selected="0">
            <x v="10"/>
          </reference>
        </references>
      </pivotArea>
    </chartFormat>
    <chartFormat chart="8" format="60" series="1">
      <pivotArea type="data" outline="0" fieldPosition="0">
        <references count="2">
          <reference field="4294967294" count="1" selected="0">
            <x v="0"/>
          </reference>
          <reference field="10" count="1" selected="0">
            <x v="11"/>
          </reference>
        </references>
      </pivotArea>
    </chartFormat>
    <chartFormat chart="8" format="61" series="1">
      <pivotArea type="data" outline="0" fieldPosition="0">
        <references count="2">
          <reference field="4294967294" count="1" selected="0">
            <x v="0"/>
          </reference>
          <reference field="10" count="1" selected="0">
            <x v="12"/>
          </reference>
        </references>
      </pivotArea>
    </chartFormat>
    <chartFormat chart="8" format="62" series="1">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E189:F196" firstHeaderRow="1" firstDataRow="1" firstDataCol="1" rowPageCount="1" colPageCount="1"/>
  <pivotFields count="27">
    <pivotField showAll="0"/>
    <pivotField showAll="0"/>
    <pivotField showAll="0"/>
    <pivotField showAll="0"/>
    <pivotField showAll="0"/>
    <pivotField axis="axisRow" showAll="0">
      <items count="9">
        <item x="3"/>
        <item x="0"/>
        <item x="6"/>
        <item x="1"/>
        <item x="2"/>
        <item h="1" x="7"/>
        <item x="4"/>
        <item h="1" x="5"/>
        <item t="default"/>
      </items>
    </pivotField>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6"/>
    </i>
    <i t="grand">
      <x/>
    </i>
  </rowItems>
  <colItems count="1">
    <i/>
  </colItems>
  <pageFields count="1">
    <pageField fld="13" hier="-1"/>
  </pageFields>
  <dataFields count="1">
    <dataField name="Sum of Total Amount (USD)" fld="15" showDataAs="percentOfTotal" baseField="5" baseItem="0" numFmtId="10"/>
  </dataFields>
  <chartFormats count="8">
    <chartFormat chart="1" format="0"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5" count="1" selected="0">
            <x v="0"/>
          </reference>
        </references>
      </pivotArea>
    </chartFormat>
    <chartFormat chart="1" format="12">
      <pivotArea type="data" outline="0" fieldPosition="0">
        <references count="2">
          <reference field="4294967294" count="1" selected="0">
            <x v="0"/>
          </reference>
          <reference field="5" count="1" selected="0">
            <x v="1"/>
          </reference>
        </references>
      </pivotArea>
    </chartFormat>
    <chartFormat chart="1" format="14">
      <pivotArea type="data" outline="0" fieldPosition="0">
        <references count="2">
          <reference field="4294967294" count="1" selected="0">
            <x v="0"/>
          </reference>
          <reference field="5" count="1" selected="0">
            <x v="2"/>
          </reference>
        </references>
      </pivotArea>
    </chartFormat>
    <chartFormat chart="1" format="17">
      <pivotArea type="data" outline="0" fieldPosition="0">
        <references count="2">
          <reference field="4294967294" count="1" selected="0">
            <x v="0"/>
          </reference>
          <reference field="5" count="1" selected="0">
            <x v="3"/>
          </reference>
        </references>
      </pivotArea>
    </chartFormat>
    <chartFormat chart="1" format="18">
      <pivotArea type="data" outline="0" fieldPosition="0">
        <references count="2">
          <reference field="4294967294" count="1" selected="0">
            <x v="0"/>
          </reference>
          <reference field="5" count="1" selected="0">
            <x v="4"/>
          </reference>
        </references>
      </pivotArea>
    </chartFormat>
    <chartFormat chart="1" format="20">
      <pivotArea type="data" outline="0" fieldPosition="0">
        <references count="2">
          <reference field="4294967294" count="1" selected="0">
            <x v="0"/>
          </reference>
          <reference field="5" count="1" selected="0">
            <x v="5"/>
          </reference>
        </references>
      </pivotArea>
    </chartFormat>
    <chartFormat chart="1" format="2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89:B196" firstHeaderRow="1" firstDataRow="1" firstDataCol="1" rowPageCount="2" colPageCount="1"/>
  <pivotFields count="27">
    <pivotField showAll="0"/>
    <pivotField showAll="0"/>
    <pivotField showAll="0"/>
    <pivotField showAll="0"/>
    <pivotField showAll="0"/>
    <pivotField axis="axisRow" showAll="0">
      <items count="9">
        <item x="3"/>
        <item x="2"/>
        <item x="0"/>
        <item x="1"/>
        <item x="4"/>
        <item x="6"/>
        <item h="1" x="7"/>
        <item h="1" x="5"/>
        <item t="default"/>
      </items>
    </pivotField>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x="9"/>
        <item x="3"/>
        <item x="16"/>
        <item x="0"/>
        <item x="2"/>
        <item x="14"/>
        <item x="7"/>
        <item x="15"/>
        <item x="11"/>
        <item x="13"/>
        <item x="5"/>
        <item x="12"/>
        <item x="1"/>
        <item x="8"/>
        <item x="17"/>
        <item x="4"/>
        <item x="10"/>
        <item x="6"/>
        <item t="default"/>
      </items>
    </pivotField>
    <pivotField showAll="0"/>
    <pivotField showAll="0"/>
    <pivotField showAll="0"/>
    <pivotField showAll="0"/>
    <pivotField showAll="0"/>
    <pivotField showAll="0"/>
  </pivotFields>
  <rowFields count="1">
    <field x="5"/>
  </rowFields>
  <rowItems count="7">
    <i>
      <x/>
    </i>
    <i>
      <x v="1"/>
    </i>
    <i>
      <x v="2"/>
    </i>
    <i>
      <x v="3"/>
    </i>
    <i>
      <x v="4"/>
    </i>
    <i>
      <x v="5"/>
    </i>
    <i t="grand">
      <x/>
    </i>
  </rowItems>
  <colItems count="1">
    <i/>
  </colItems>
  <pageFields count="2">
    <pageField fld="20" hier="-1"/>
    <pageField fld="13" hier="-1"/>
  </pageFields>
  <dataFields count="1">
    <dataField name="Sum of Oppty Value (USD mn)" fld="16" baseField="0" baseItem="0" numFmtId="43"/>
  </dataFields>
  <formats count="1">
    <format dxfId="49">
      <pivotArea outline="0" collapsedLevelsAreSubtotals="1" fieldPosition="0"/>
    </format>
  </formats>
  <chartFormats count="1">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19"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7">
  <location ref="A285:D291"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h="1" x="3"/>
        <item x="2"/>
        <item h="1" x="0"/>
        <item h="1" x="1"/>
        <item h="1" x="6"/>
        <item h="1" x="7"/>
        <item h="1"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5">
    <i>
      <x/>
    </i>
    <i>
      <x v="1"/>
    </i>
    <i>
      <x v="2"/>
    </i>
    <i>
      <x v="3"/>
    </i>
    <i t="grand">
      <x/>
    </i>
  </rowItems>
  <colFields count="1">
    <field x="10"/>
  </colFields>
  <colItems count="3">
    <i>
      <x/>
    </i>
    <i>
      <x v="10"/>
    </i>
    <i t="grand">
      <x/>
    </i>
  </colItems>
  <pageFields count="3">
    <pageField fld="20" hier="-1"/>
    <pageField fld="13" hier="-1"/>
    <pageField fld="5" hier="-1"/>
  </pageFields>
  <dataFields count="1">
    <dataField name="Sum of Oppty Value (USD mn)" fld="16" baseField="0" baseItem="0"/>
  </dataFields>
  <formats count="4">
    <format dxfId="53">
      <pivotArea dataOnly="0" outline="0" axis="axisValues" fieldPosition="0"/>
    </format>
    <format dxfId="52">
      <pivotArea outline="0" collapsedLevelsAreSubtotals="1" fieldPosition="0"/>
    </format>
    <format dxfId="51">
      <pivotArea collapsedLevelsAreSubtotals="1" fieldPosition="0">
        <references count="1">
          <reference field="9" count="0"/>
        </references>
      </pivotArea>
    </format>
    <format dxfId="50">
      <pivotArea grandRow="1" outline="0" collapsedLevelsAreSubtotals="1" fieldPosition="0"/>
    </format>
  </formats>
  <chartFormats count="3">
    <chartFormat chart="50" format="4" series="1">
      <pivotArea type="data" outline="0" fieldPosition="0">
        <references count="1">
          <reference field="10" count="1" selected="0">
            <x v="0"/>
          </reference>
        </references>
      </pivotArea>
    </chartFormat>
    <chartFormat chart="50" format="6" series="1">
      <pivotArea type="data" outline="0" fieldPosition="0">
        <references count="2">
          <reference field="4294967294" count="1" selected="0">
            <x v="0"/>
          </reference>
          <reference field="10" count="1" selected="0">
            <x v="0"/>
          </reference>
        </references>
      </pivotArea>
    </chartFormat>
    <chartFormat chart="50" format="9" series="1">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20" cacheId="2"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5">
  <location ref="A306:D312"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h="1" x="3"/>
        <item h="1" x="2"/>
        <item x="0"/>
        <item h="1" x="1"/>
        <item h="1" x="6"/>
        <item h="1" x="7"/>
        <item h="1"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5">
    <i>
      <x/>
    </i>
    <i>
      <x v="1"/>
    </i>
    <i>
      <x v="2"/>
    </i>
    <i>
      <x v="3"/>
    </i>
    <i t="grand">
      <x/>
    </i>
  </rowItems>
  <colFields count="1">
    <field x="10"/>
  </colFields>
  <colItems count="3">
    <i>
      <x v="3"/>
    </i>
    <i>
      <x v="7"/>
    </i>
    <i t="grand">
      <x/>
    </i>
  </colItems>
  <pageFields count="3">
    <pageField fld="20" hier="-1"/>
    <pageField fld="13" hier="-1"/>
    <pageField fld="5" hier="-1"/>
  </pageFields>
  <dataFields count="1">
    <dataField name="Sum of Oppty Value (USD mn)" fld="16" baseField="0" baseItem="0"/>
  </dataFields>
  <formats count="4">
    <format dxfId="57">
      <pivotArea dataOnly="0" outline="0" axis="axisValues" fieldPosition="0"/>
    </format>
    <format dxfId="56">
      <pivotArea outline="0" collapsedLevelsAreSubtotals="1" fieldPosition="0"/>
    </format>
    <format dxfId="55">
      <pivotArea collapsedLevelsAreSubtotals="1" fieldPosition="0">
        <references count="1">
          <reference field="9" count="0"/>
        </references>
      </pivotArea>
    </format>
    <format dxfId="54">
      <pivotArea grandRow="1" outline="0" collapsedLevelsAreSubtotals="1" fieldPosition="0"/>
    </format>
  </formats>
  <chartFormats count="3">
    <chartFormat chart="50" format="3" series="1">
      <pivotArea type="data" outline="0" fieldPosition="0">
        <references count="1">
          <reference field="10" count="1" selected="0">
            <x v="3"/>
          </reference>
        </references>
      </pivotArea>
    </chartFormat>
    <chartFormat chart="50" format="5" series="1">
      <pivotArea type="data" outline="0" fieldPosition="0">
        <references count="2">
          <reference field="4294967294" count="1" selected="0">
            <x v="0"/>
          </reference>
          <reference field="10" count="1" selected="0">
            <x v="3"/>
          </reference>
        </references>
      </pivotArea>
    </chartFormat>
    <chartFormat chart="50" format="6" series="1">
      <pivotArea type="data" outline="0" fieldPosition="0">
        <references count="2">
          <reference field="4294967294" count="1" selected="0">
            <x v="0"/>
          </reference>
          <reference field="1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6">
  <location ref="A372:N376"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h="1" x="3"/>
        <item h="1" x="2"/>
        <item h="1" x="0"/>
        <item h="1" x="1"/>
        <item h="1" x="6"/>
        <item h="1" x="7"/>
        <item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3">
    <i>
      <x v="2"/>
    </i>
    <i>
      <x v="3"/>
    </i>
    <i t="grand">
      <x/>
    </i>
  </rowItems>
  <colFields count="1">
    <field x="10"/>
  </colFields>
  <colItems count="13">
    <i>
      <x/>
    </i>
    <i>
      <x v="1"/>
    </i>
    <i>
      <x v="2"/>
    </i>
    <i>
      <x v="3"/>
    </i>
    <i>
      <x v="5"/>
    </i>
    <i>
      <x v="6"/>
    </i>
    <i>
      <x v="7"/>
    </i>
    <i>
      <x v="8"/>
    </i>
    <i>
      <x v="10"/>
    </i>
    <i>
      <x v="11"/>
    </i>
    <i>
      <x v="12"/>
    </i>
    <i>
      <x v="13"/>
    </i>
    <i t="grand">
      <x/>
    </i>
  </colItems>
  <pageFields count="3">
    <pageField fld="20" hier="-1"/>
    <pageField fld="13" hier="-1"/>
    <pageField fld="5" hier="-1"/>
  </pageFields>
  <dataFields count="1">
    <dataField name="Sum of Oppty Value (USD mn)" fld="16" baseField="0" baseItem="0" numFmtId="4"/>
  </dataFields>
  <formats count="3">
    <format dxfId="60">
      <pivotArea dataOnly="0" outline="0" axis="axisValues" fieldPosition="0"/>
    </format>
    <format dxfId="59">
      <pivotArea outline="0" collapsedLevelsAreSubtotals="1" fieldPosition="0"/>
    </format>
    <format dxfId="58">
      <pivotArea outline="0" collapsedLevelsAreSubtotals="1" fieldPosition="0"/>
    </format>
  </formats>
  <chartFormats count="34">
    <chartFormat chart="58" format="18" series="1">
      <pivotArea type="data" outline="0" fieldPosition="0">
        <references count="1">
          <reference field="10" count="1" selected="0">
            <x v="3"/>
          </reference>
        </references>
      </pivotArea>
    </chartFormat>
    <chartFormat chart="58" format="26" series="1">
      <pivotArea type="data" outline="0" fieldPosition="0">
        <references count="2">
          <reference field="4294967294" count="1" selected="0">
            <x v="0"/>
          </reference>
          <reference field="10" count="1" selected="0">
            <x v="3"/>
          </reference>
        </references>
      </pivotArea>
    </chartFormat>
    <chartFormat chart="58" format="30" series="1">
      <pivotArea type="data" outline="0" fieldPosition="0">
        <references count="2">
          <reference field="4294967294" count="1" selected="0">
            <x v="0"/>
          </reference>
          <reference field="10" count="1" selected="0">
            <x v="12"/>
          </reference>
        </references>
      </pivotArea>
    </chartFormat>
    <chartFormat chart="58" format="31" series="1">
      <pivotArea type="data" outline="0" fieldPosition="0">
        <references count="2">
          <reference field="4294967294" count="1" selected="0">
            <x v="0"/>
          </reference>
          <reference field="10" count="1" selected="0">
            <x v="13"/>
          </reference>
        </references>
      </pivotArea>
    </chartFormat>
    <chartFormat chart="58" format="32" series="1">
      <pivotArea type="data" outline="0" fieldPosition="0">
        <references count="2">
          <reference field="4294967294" count="1" selected="0">
            <x v="0"/>
          </reference>
          <reference field="10" count="1" selected="0">
            <x v="1"/>
          </reference>
        </references>
      </pivotArea>
    </chartFormat>
    <chartFormat chart="58" format="33" series="1">
      <pivotArea type="data" outline="0" fieldPosition="0">
        <references count="2">
          <reference field="4294967294" count="1" selected="0">
            <x v="0"/>
          </reference>
          <reference field="10" count="1" selected="0">
            <x v="5"/>
          </reference>
        </references>
      </pivotArea>
    </chartFormat>
    <chartFormat chart="58" format="34" series="1">
      <pivotArea type="data" outline="0" fieldPosition="0">
        <references count="2">
          <reference field="4294967294" count="1" selected="0">
            <x v="0"/>
          </reference>
          <reference field="10" count="1" selected="0">
            <x v="6"/>
          </reference>
        </references>
      </pivotArea>
    </chartFormat>
    <chartFormat chart="58" format="35" series="1">
      <pivotArea type="data" outline="0" fieldPosition="0">
        <references count="2">
          <reference field="4294967294" count="1" selected="0">
            <x v="0"/>
          </reference>
          <reference field="10" count="1" selected="0">
            <x v="7"/>
          </reference>
        </references>
      </pivotArea>
    </chartFormat>
    <chartFormat chart="58" format="36" series="1">
      <pivotArea type="data" outline="0" fieldPosition="0">
        <references count="2">
          <reference field="4294967294" count="1" selected="0">
            <x v="0"/>
          </reference>
          <reference field="10" count="1" selected="0">
            <x v="8"/>
          </reference>
        </references>
      </pivotArea>
    </chartFormat>
    <chartFormat chart="58" format="37" series="1">
      <pivotArea type="data" outline="0" fieldPosition="0">
        <references count="2">
          <reference field="4294967294" count="1" selected="0">
            <x v="0"/>
          </reference>
          <reference field="10" count="1" selected="0">
            <x v="10"/>
          </reference>
        </references>
      </pivotArea>
    </chartFormat>
    <chartFormat chart="58" format="38" series="1">
      <pivotArea type="data" outline="0" fieldPosition="0">
        <references count="2">
          <reference field="4294967294" count="1" selected="0">
            <x v="0"/>
          </reference>
          <reference field="10" count="1" selected="0">
            <x v="11"/>
          </reference>
        </references>
      </pivotArea>
    </chartFormat>
    <chartFormat chart="58" format="39" series="1">
      <pivotArea type="data" outline="0" fieldPosition="0">
        <references count="2">
          <reference field="4294967294" count="1" selected="0">
            <x v="0"/>
          </reference>
          <reference field="10" count="1" selected="0">
            <x v="9"/>
          </reference>
        </references>
      </pivotArea>
    </chartFormat>
    <chartFormat chart="73" format="40" series="1">
      <pivotArea type="data" outline="0" fieldPosition="0">
        <references count="2">
          <reference field="4294967294" count="1" selected="0">
            <x v="0"/>
          </reference>
          <reference field="10" count="1" selected="0">
            <x v="1"/>
          </reference>
        </references>
      </pivotArea>
    </chartFormat>
    <chartFormat chart="73" format="41" series="1">
      <pivotArea type="data" outline="0" fieldPosition="0">
        <references count="2">
          <reference field="4294967294" count="1" selected="0">
            <x v="0"/>
          </reference>
          <reference field="10" count="1" selected="0">
            <x v="3"/>
          </reference>
        </references>
      </pivotArea>
    </chartFormat>
    <chartFormat chart="73" format="42" series="1">
      <pivotArea type="data" outline="0" fieldPosition="0">
        <references count="2">
          <reference field="4294967294" count="1" selected="0">
            <x v="0"/>
          </reference>
          <reference field="10" count="1" selected="0">
            <x v="5"/>
          </reference>
        </references>
      </pivotArea>
    </chartFormat>
    <chartFormat chart="73" format="43" series="1">
      <pivotArea type="data" outline="0" fieldPosition="0">
        <references count="2">
          <reference field="4294967294" count="1" selected="0">
            <x v="0"/>
          </reference>
          <reference field="10" count="1" selected="0">
            <x v="6"/>
          </reference>
        </references>
      </pivotArea>
    </chartFormat>
    <chartFormat chart="73" format="44" series="1">
      <pivotArea type="data" outline="0" fieldPosition="0">
        <references count="2">
          <reference field="4294967294" count="1" selected="0">
            <x v="0"/>
          </reference>
          <reference field="10" count="1" selected="0">
            <x v="7"/>
          </reference>
        </references>
      </pivotArea>
    </chartFormat>
    <chartFormat chart="73" format="45" series="1">
      <pivotArea type="data" outline="0" fieldPosition="0">
        <references count="2">
          <reference field="4294967294" count="1" selected="0">
            <x v="0"/>
          </reference>
          <reference field="10" count="1" selected="0">
            <x v="8"/>
          </reference>
        </references>
      </pivotArea>
    </chartFormat>
    <chartFormat chart="73" format="46" series="1">
      <pivotArea type="data" outline="0" fieldPosition="0">
        <references count="2">
          <reference field="4294967294" count="1" selected="0">
            <x v="0"/>
          </reference>
          <reference field="10" count="1" selected="0">
            <x v="10"/>
          </reference>
        </references>
      </pivotArea>
    </chartFormat>
    <chartFormat chart="73" format="47" series="1">
      <pivotArea type="data" outline="0" fieldPosition="0">
        <references count="2">
          <reference field="4294967294" count="1" selected="0">
            <x v="0"/>
          </reference>
          <reference field="10" count="1" selected="0">
            <x v="11"/>
          </reference>
        </references>
      </pivotArea>
    </chartFormat>
    <chartFormat chart="73" format="48" series="1">
      <pivotArea type="data" outline="0" fieldPosition="0">
        <references count="2">
          <reference field="4294967294" count="1" selected="0">
            <x v="0"/>
          </reference>
          <reference field="10" count="1" selected="0">
            <x v="12"/>
          </reference>
        </references>
      </pivotArea>
    </chartFormat>
    <chartFormat chart="73" format="49" series="1">
      <pivotArea type="data" outline="0" fieldPosition="0">
        <references count="2">
          <reference field="4294967294" count="1" selected="0">
            <x v="0"/>
          </reference>
          <reference field="10" count="1" selected="0">
            <x v="13"/>
          </reference>
        </references>
      </pivotArea>
    </chartFormat>
    <chartFormat chart="74" format="50" series="1">
      <pivotArea type="data" outline="0" fieldPosition="0">
        <references count="2">
          <reference field="4294967294" count="1" selected="0">
            <x v="0"/>
          </reference>
          <reference field="10" count="1" selected="0">
            <x v="1"/>
          </reference>
        </references>
      </pivotArea>
    </chartFormat>
    <chartFormat chart="74" format="51" series="1">
      <pivotArea type="data" outline="0" fieldPosition="0">
        <references count="2">
          <reference field="4294967294" count="1" selected="0">
            <x v="0"/>
          </reference>
          <reference field="10" count="1" selected="0">
            <x v="3"/>
          </reference>
        </references>
      </pivotArea>
    </chartFormat>
    <chartFormat chart="74" format="52" series="1">
      <pivotArea type="data" outline="0" fieldPosition="0">
        <references count="2">
          <reference field="4294967294" count="1" selected="0">
            <x v="0"/>
          </reference>
          <reference field="10" count="1" selected="0">
            <x v="5"/>
          </reference>
        </references>
      </pivotArea>
    </chartFormat>
    <chartFormat chart="74" format="53" series="1">
      <pivotArea type="data" outline="0" fieldPosition="0">
        <references count="2">
          <reference field="4294967294" count="1" selected="0">
            <x v="0"/>
          </reference>
          <reference field="10" count="1" selected="0">
            <x v="6"/>
          </reference>
        </references>
      </pivotArea>
    </chartFormat>
    <chartFormat chart="74" format="54" series="1">
      <pivotArea type="data" outline="0" fieldPosition="0">
        <references count="2">
          <reference field="4294967294" count="1" selected="0">
            <x v="0"/>
          </reference>
          <reference field="10" count="1" selected="0">
            <x v="7"/>
          </reference>
        </references>
      </pivotArea>
    </chartFormat>
    <chartFormat chart="74" format="55" series="1">
      <pivotArea type="data" outline="0" fieldPosition="0">
        <references count="2">
          <reference field="4294967294" count="1" selected="0">
            <x v="0"/>
          </reference>
          <reference field="10" count="1" selected="0">
            <x v="8"/>
          </reference>
        </references>
      </pivotArea>
    </chartFormat>
    <chartFormat chart="74" format="56" series="1">
      <pivotArea type="data" outline="0" fieldPosition="0">
        <references count="2">
          <reference field="4294967294" count="1" selected="0">
            <x v="0"/>
          </reference>
          <reference field="10" count="1" selected="0">
            <x v="10"/>
          </reference>
        </references>
      </pivotArea>
    </chartFormat>
    <chartFormat chart="74" format="57" series="1">
      <pivotArea type="data" outline="0" fieldPosition="0">
        <references count="2">
          <reference field="4294967294" count="1" selected="0">
            <x v="0"/>
          </reference>
          <reference field="10" count="1" selected="0">
            <x v="11"/>
          </reference>
        </references>
      </pivotArea>
    </chartFormat>
    <chartFormat chart="74" format="58" series="1">
      <pivotArea type="data" outline="0" fieldPosition="0">
        <references count="2">
          <reference field="4294967294" count="1" selected="0">
            <x v="0"/>
          </reference>
          <reference field="10" count="1" selected="0">
            <x v="12"/>
          </reference>
        </references>
      </pivotArea>
    </chartFormat>
    <chartFormat chart="74" format="59" series="1">
      <pivotArea type="data" outline="0" fieldPosition="0">
        <references count="2">
          <reference field="4294967294" count="1" selected="0">
            <x v="0"/>
          </reference>
          <reference field="10" count="1" selected="0">
            <x v="13"/>
          </reference>
        </references>
      </pivotArea>
    </chartFormat>
    <chartFormat chart="58" format="40" series="1">
      <pivotArea type="data" outline="0" fieldPosition="0">
        <references count="2">
          <reference field="4294967294" count="1" selected="0">
            <x v="0"/>
          </reference>
          <reference field="10" count="1" selected="0">
            <x v="2"/>
          </reference>
        </references>
      </pivotArea>
    </chartFormat>
    <chartFormat chart="58" format="41"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27"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37:B444" firstHeaderRow="1" firstDataRow="1" firstDataCol="1" rowPageCount="2" colPageCount="1"/>
  <pivotFields count="27">
    <pivotField showAll="0"/>
    <pivotField showAll="0"/>
    <pivotField showAll="0"/>
    <pivotField showAll="0"/>
    <pivotField showAll="0"/>
    <pivotField axis="axisRow" showAll="0">
      <items count="9">
        <item x="3"/>
        <item x="2"/>
        <item x="0"/>
        <item x="1"/>
        <item x="4"/>
        <item x="6"/>
        <item h="1" x="7"/>
        <item h="1" x="5"/>
        <item t="default"/>
      </items>
    </pivotField>
    <pivotField axis="axisPage" multipleItemSelectionAllowed="1"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numFmtId="4" showAll="0"/>
    <pivotField showAll="0"/>
    <pivotField showAll="0"/>
    <pivotField showAll="0"/>
    <pivotField showAll="0"/>
    <pivotField showAll="0"/>
    <pivotField showAll="0"/>
    <pivotField showAll="0"/>
    <pivotField showAll="0"/>
    <pivotField axis="axisPage" showAll="0">
      <items count="2">
        <item x="0"/>
        <item t="default"/>
      </items>
    </pivotField>
    <pivotField showAll="0"/>
  </pivotFields>
  <rowFields count="1">
    <field x="5"/>
  </rowFields>
  <rowItems count="7">
    <i>
      <x/>
    </i>
    <i>
      <x v="1"/>
    </i>
    <i>
      <x v="2"/>
    </i>
    <i>
      <x v="3"/>
    </i>
    <i>
      <x v="4"/>
    </i>
    <i>
      <x v="5"/>
    </i>
    <i t="grand">
      <x/>
    </i>
  </rowItems>
  <colItems count="1">
    <i/>
  </colItems>
  <pageFields count="2">
    <pageField fld="6" hier="-1"/>
    <pageField fld="25" item="0" hier="-1"/>
  </pageFields>
  <dataFields count="1">
    <dataField name="Sum of Oppty Value (USD mn)"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205:B210" firstHeaderRow="1" firstDataRow="1" firstDataCol="1" rowPageCount="3" colPageCount="1"/>
  <pivotFields count="27">
    <pivotField subtotalTop="0" showAll="0"/>
    <pivotField axis="axisPage" subtotalTop="0" multipleItemSelectionAllowed="1" showAll="0">
      <items count="9">
        <item x="2"/>
        <item x="0"/>
        <item x="6"/>
        <item x="5"/>
        <item x="3"/>
        <item x="1"/>
        <item x="4"/>
        <item x="7"/>
        <item t="default"/>
      </items>
    </pivotField>
    <pivotField subtotalTop="0" showAll="0"/>
    <pivotField subtotalTop="0" showAll="0"/>
    <pivotField subtotalTop="0" showAll="0"/>
    <pivotField subtotalTop="0" showAll="0"/>
    <pivotField subtotalTop="0" showAll="0"/>
    <pivotField subtotalTop="0" showAll="0"/>
    <pivotField subtotalTop="0" showAll="0"/>
    <pivotField axis="axisRow" subtotalTop="0" showAll="0" sortType="ascending">
      <items count="5">
        <item x="3"/>
        <item x="2"/>
        <item x="1"/>
        <item x="0"/>
        <item t="default"/>
      </items>
    </pivotField>
    <pivotField subtotalTop="0" showAll="0"/>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ubtotalTop="0"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ubtotalTop="0" showAll="0"/>
  </pivotFields>
  <rowFields count="1">
    <field x="9"/>
  </rowFields>
  <rowItems count="5">
    <i>
      <x/>
    </i>
    <i>
      <x v="1"/>
    </i>
    <i>
      <x v="2"/>
    </i>
    <i>
      <x v="3"/>
    </i>
    <i t="grand">
      <x/>
    </i>
  </rowItems>
  <colItems count="1">
    <i/>
  </colItems>
  <pageFields count="3">
    <pageField fld="1" hier="-1"/>
    <pageField fld="20" hier="-1"/>
    <pageField fld="13" hier="-1"/>
  </pageFields>
  <dataFields count="1">
    <dataField name="Sum of Oppty Value (USD mn)" fld="16" baseField="0" baseItem="0"/>
  </dataFields>
  <formats count="4">
    <format dxfId="64">
      <pivotArea dataOnly="0" outline="0" axis="axisValues" fieldPosition="0"/>
    </format>
    <format dxfId="63">
      <pivotArea outline="0" collapsedLevelsAreSubtotals="1" fieldPosition="0"/>
    </format>
    <format dxfId="62">
      <pivotArea collapsedLevelsAreSubtotals="1" fieldPosition="0">
        <references count="1">
          <reference field="9" count="0"/>
        </references>
      </pivotArea>
    </format>
    <format dxfId="61">
      <pivotArea grandRow="1" outline="0" collapsedLevelsAreSubtotals="1" fieldPosition="0"/>
    </format>
  </formats>
  <chartFormats count="1">
    <chartFormat chart="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3.xml><?xml version="1.0" encoding="utf-8"?>
<pivotTableDefinition xmlns="http://schemas.openxmlformats.org/spreadsheetml/2006/main"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7">
  <location ref="A346:D352" firstHeaderRow="1" firstDataRow="2" firstDataCol="1" rowPageCount="3" colPageCount="1"/>
  <pivotFields count="27">
    <pivotField subtotalTop="0" showAll="0"/>
    <pivotField subtotalTop="0" showAll="0"/>
    <pivotField subtotalTop="0" showAll="0"/>
    <pivotField subtotalTop="0" showAll="0"/>
    <pivotField subtotalTop="0" showAll="0"/>
    <pivotField axis="axisPage" subtotalTop="0" multipleItemSelectionAllowed="1" showAll="0">
      <items count="9">
        <item h="1" x="3"/>
        <item h="1" x="2"/>
        <item h="1" x="0"/>
        <item h="1" x="1"/>
        <item x="6"/>
        <item h="1" x="7"/>
        <item h="1" x="4"/>
        <item h="1" x="5"/>
        <item t="default"/>
      </items>
    </pivotField>
    <pivotField showAll="0"/>
    <pivotField showAll="0"/>
    <pivotField showAll="0"/>
    <pivotField axis="axisRow" subtotalTop="0" showAll="0" sortType="ascending">
      <items count="5">
        <item x="3"/>
        <item x="2"/>
        <item x="1"/>
        <item x="0"/>
        <item t="default"/>
      </items>
    </pivotField>
    <pivotField axis="axisCol" subtotalTop="0" showAll="0">
      <items count="15">
        <item x="3"/>
        <item x="5"/>
        <item x="8"/>
        <item x="6"/>
        <item x="13"/>
        <item x="11"/>
        <item x="12"/>
        <item x="0"/>
        <item x="9"/>
        <item x="10"/>
        <item x="7"/>
        <item x="1"/>
        <item x="4"/>
        <item x="2"/>
        <item t="default"/>
      </items>
    </pivotField>
    <pivotField numFmtId="14" subtotalTop="0" showAll="0"/>
    <pivotField subtotalTop="0" showAll="0"/>
    <pivotField axis="axisPage" subtotalTop="0" multipleItemSelectionAllowed="1" showAll="0">
      <items count="9">
        <item h="1" x="3"/>
        <item h="1" x="4"/>
        <item x="1"/>
        <item x="2"/>
        <item x="0"/>
        <item x="5"/>
        <item x="6"/>
        <item h="1" x="7"/>
        <item t="default"/>
      </items>
    </pivotField>
    <pivotField subtotalTop="0" showAll="0"/>
    <pivotField subtotalTop="0" showAll="0"/>
    <pivotField dataField="1" showAll="0"/>
    <pivotField subtotalTop="0" showAll="0"/>
    <pivotField subtotalTop="0" showAll="0"/>
    <pivotField subtotalTop="0" showAll="0"/>
    <pivotField axis="axisPage" subtotalTop="0"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ubtotalTop="0" showAll="0"/>
    <pivotField subtotalTop="0" showAll="0"/>
    <pivotField subtotalTop="0" showAll="0"/>
    <pivotField subtotalTop="0" showAll="0"/>
    <pivotField subtotalTop="0" showAll="0"/>
    <pivotField showAll="0"/>
  </pivotFields>
  <rowFields count="1">
    <field x="9"/>
  </rowFields>
  <rowItems count="5">
    <i>
      <x/>
    </i>
    <i>
      <x v="1"/>
    </i>
    <i>
      <x v="2"/>
    </i>
    <i>
      <x v="3"/>
    </i>
    <i t="grand">
      <x/>
    </i>
  </rowItems>
  <colFields count="1">
    <field x="10"/>
  </colFields>
  <colItems count="3">
    <i>
      <x v="5"/>
    </i>
    <i>
      <x v="6"/>
    </i>
    <i t="grand">
      <x/>
    </i>
  </colItems>
  <pageFields count="3">
    <pageField fld="20" hier="-1"/>
    <pageField fld="13" hier="-1"/>
    <pageField fld="5" hier="-1"/>
  </pageFields>
  <dataFields count="1">
    <dataField name="Sum of Oppty Value (USD mn)" fld="16" baseField="0" baseItem="0" numFmtId="4"/>
  </dataFields>
  <formats count="3">
    <format dxfId="67">
      <pivotArea dataOnly="0" outline="0" axis="axisValues" fieldPosition="0"/>
    </format>
    <format dxfId="66">
      <pivotArea outline="0" collapsedLevelsAreSubtotals="1" fieldPosition="0"/>
    </format>
    <format dxfId="65">
      <pivotArea outline="0" collapsedLevelsAreSubtotals="1" fieldPosition="0"/>
    </format>
  </formats>
  <chartFormats count="3">
    <chartFormat chart="50" format="37" series="1">
      <pivotArea type="data" outline="0" fieldPosition="0">
        <references count="2">
          <reference field="4294967294" count="1" selected="0">
            <x v="0"/>
          </reference>
          <reference field="10" count="1" selected="0">
            <x v="5"/>
          </reference>
        </references>
      </pivotArea>
    </chartFormat>
    <chartFormat chart="50" format="38" series="1">
      <pivotArea type="data" outline="0" fieldPosition="0">
        <references count="2">
          <reference field="4294967294" count="1" selected="0">
            <x v="0"/>
          </reference>
          <reference field="10" count="1" selected="0">
            <x v="6"/>
          </reference>
        </references>
      </pivotArea>
    </chartFormat>
    <chartFormat chart="50" format="41"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17:N125" firstHeaderRow="1" firstDataRow="2" firstDataCol="1" rowPageCount="2" colPageCount="1"/>
  <pivotFields count="27">
    <pivotField showAll="0"/>
    <pivotField showAll="0"/>
    <pivotField showAll="0"/>
    <pivotField showAll="0"/>
    <pivotField showAll="0"/>
    <pivotField axis="axisRow" showAll="0">
      <items count="9">
        <item x="3"/>
        <item x="0"/>
        <item x="6"/>
        <item x="1"/>
        <item x="2"/>
        <item h="1" x="7"/>
        <item x="4"/>
        <item h="1" x="5"/>
        <item t="default"/>
      </items>
    </pivotField>
    <pivotField showAll="0"/>
    <pivotField showAll="0"/>
    <pivotField showAll="0"/>
    <pivotField showAll="0"/>
    <pivotField axis="axisCol" showAll="0">
      <items count="15">
        <item x="3"/>
        <item x="5"/>
        <item x="8"/>
        <item x="6"/>
        <item x="13"/>
        <item x="11"/>
        <item x="12"/>
        <item x="0"/>
        <item x="9"/>
        <item x="10"/>
        <item x="7"/>
        <item x="1"/>
        <item x="4"/>
        <item x="2"/>
        <item t="default"/>
      </items>
    </pivotField>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5"/>
  </rowFields>
  <rowItems count="7">
    <i>
      <x/>
    </i>
    <i>
      <x v="1"/>
    </i>
    <i>
      <x v="2"/>
    </i>
    <i>
      <x v="3"/>
    </i>
    <i>
      <x v="4"/>
    </i>
    <i>
      <x v="6"/>
    </i>
    <i t="grand">
      <x/>
    </i>
  </rowItems>
  <colFields count="1">
    <field x="10"/>
  </colFields>
  <colItems count="13">
    <i>
      <x/>
    </i>
    <i>
      <x v="1"/>
    </i>
    <i>
      <x v="2"/>
    </i>
    <i>
      <x v="3"/>
    </i>
    <i>
      <x v="5"/>
    </i>
    <i>
      <x v="6"/>
    </i>
    <i>
      <x v="7"/>
    </i>
    <i>
      <x v="8"/>
    </i>
    <i>
      <x v="10"/>
    </i>
    <i>
      <x v="11"/>
    </i>
    <i>
      <x v="12"/>
    </i>
    <i>
      <x v="13"/>
    </i>
    <i t="grand">
      <x/>
    </i>
  </colItems>
  <pageFields count="2">
    <pageField fld="20" hier="-1"/>
    <pageField fld="13" hier="-1"/>
  </pageFields>
  <dataFields count="1">
    <dataField name="Sum of Total Amount (USD)" fld="15" showDataAs="percentOfTotal" baseField="5" baseItem="0" numFmtId="10"/>
  </dataFields>
  <chartFormats count="5">
    <chartFormat chart="1" format="4" series="1">
      <pivotArea type="data" outline="0" fieldPosition="0">
        <references count="2">
          <reference field="4294967294" count="1" selected="0">
            <x v="0"/>
          </reference>
          <reference field="10" count="1" selected="0">
            <x v="0"/>
          </reference>
        </references>
      </pivotArea>
    </chartFormat>
    <chartFormat chart="1" format="5" series="1">
      <pivotArea type="data" outline="0" fieldPosition="0">
        <references count="2">
          <reference field="4294967294" count="1" selected="0">
            <x v="0"/>
          </reference>
          <reference field="10" count="1" selected="0">
            <x v="1"/>
          </reference>
        </references>
      </pivotArea>
    </chartFormat>
    <chartFormat chart="1" format="6" series="1">
      <pivotArea type="data" outline="0" fieldPosition="0">
        <references count="2">
          <reference field="4294967294" count="1" selected="0">
            <x v="0"/>
          </reference>
          <reference field="10" count="1" selected="0">
            <x v="2"/>
          </reference>
        </references>
      </pivotArea>
    </chartFormat>
    <chartFormat chart="1" format="10" series="1">
      <pivotArea type="data" outline="0" fieldPosition="0">
        <references count="2">
          <reference field="4294967294" count="1" selected="0">
            <x v="0"/>
          </reference>
          <reference field="10" count="1" selected="0">
            <x v="3"/>
          </reference>
        </references>
      </pivotArea>
    </chartFormat>
    <chartFormat chart="1" format="13"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PivotTable2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89:B504" firstHeaderRow="1" firstDataRow="1" firstDataCol="1" rowPageCount="3" colPageCount="1"/>
  <pivotFields count="27">
    <pivotField showAll="0"/>
    <pivotField axis="axisPage" multipleItemSelectionAllowed="1" showAll="0">
      <items count="9">
        <item x="2"/>
        <item h="1" x="0"/>
        <item x="6"/>
        <item x="5"/>
        <item x="3"/>
        <item h="1" x="1"/>
        <item h="1" x="4"/>
        <item h="1" x="7"/>
        <item t="default"/>
      </items>
    </pivotField>
    <pivotField showAll="0"/>
    <pivotField showAll="0"/>
    <pivotField showAll="0"/>
    <pivotField showAll="0"/>
    <pivotField showAll="0"/>
    <pivotField showAll="0"/>
    <pivotField showAll="0"/>
    <pivotField showAll="0"/>
    <pivotField axis="axisRow" showAll="0" sortType="descending">
      <items count="15">
        <item x="1"/>
        <item x="0"/>
        <item x="4"/>
        <item x="10"/>
        <item x="3"/>
        <item x="5"/>
        <item x="8"/>
        <item x="12"/>
        <item x="11"/>
        <item x="2"/>
        <item x="6"/>
        <item x="9"/>
        <item x="7"/>
        <item n="Others" x="13"/>
        <item t="default"/>
      </items>
      <autoSortScope>
        <pivotArea dataOnly="0" outline="0" fieldPosition="0">
          <references count="1">
            <reference field="4294967294" count="1" selected="0">
              <x v="0"/>
            </reference>
          </references>
        </pivotArea>
      </autoSortScope>
    </pivotField>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Page" multipleItemSelectionAllowed="1" showAll="0">
      <items count="19">
        <item h="1" x="9"/>
        <item h="1" x="3"/>
        <item h="1" x="16"/>
        <item x="0"/>
        <item h="1" x="2"/>
        <item h="1" x="14"/>
        <item h="1" x="7"/>
        <item h="1" x="15"/>
        <item h="1" x="11"/>
        <item h="1" x="13"/>
        <item h="1" x="5"/>
        <item h="1" x="12"/>
        <item h="1" x="1"/>
        <item h="1" x="8"/>
        <item h="1" x="17"/>
        <item h="1" x="4"/>
        <item h="1" x="10"/>
        <item h="1" x="6"/>
        <item t="default"/>
      </items>
    </pivotField>
    <pivotField showAll="0"/>
    <pivotField showAll="0"/>
    <pivotField showAll="0"/>
    <pivotField showAll="0"/>
    <pivotField showAll="0"/>
    <pivotField showAll="0"/>
  </pivotFields>
  <rowFields count="1">
    <field x="10"/>
  </rowFields>
  <rowItems count="15">
    <i>
      <x v="1"/>
    </i>
    <i>
      <x v="4"/>
    </i>
    <i>
      <x v="11"/>
    </i>
    <i>
      <x v="9"/>
    </i>
    <i>
      <x v="10"/>
    </i>
    <i>
      <x v="7"/>
    </i>
    <i>
      <x/>
    </i>
    <i>
      <x v="12"/>
    </i>
    <i>
      <x v="3"/>
    </i>
    <i>
      <x v="8"/>
    </i>
    <i>
      <x v="5"/>
    </i>
    <i>
      <x v="2"/>
    </i>
    <i>
      <x v="13"/>
    </i>
    <i>
      <x v="6"/>
    </i>
    <i t="grand">
      <x/>
    </i>
  </rowItems>
  <colItems count="1">
    <i/>
  </colItems>
  <pageFields count="3">
    <pageField fld="20" hier="-1"/>
    <pageField fld="13" hier="-1"/>
    <pageField fld="1" hier="-1"/>
  </pageFields>
  <dataFields count="1">
    <dataField name="Sum of Total Amount (USD)" fld="15" showDataAs="percentOfTotal" baseField="5" baseItem="0" numFmtId="10"/>
  </dataFields>
  <formats count="1">
    <format dxfId="68">
      <pivotArea collapsedLevelsAreSubtotals="1" fieldPosition="0">
        <references count="1">
          <reference field="10" count="0"/>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7:B45" firstHeaderRow="1" firstDataRow="1" firstDataCol="1" rowPageCount="2" colPageCount="1"/>
  <pivotFields count="27">
    <pivotField showAll="0"/>
    <pivotField showAll="0"/>
    <pivotField showAll="0"/>
    <pivotField showAll="0"/>
    <pivotField showAll="0"/>
    <pivotField axis="axisRow" showAll="0" sortType="ascending">
      <items count="9">
        <item x="3"/>
        <item x="5"/>
        <item x="2"/>
        <item x="0"/>
        <item x="1"/>
        <item x="4"/>
        <item x="6"/>
        <item h="1" x="7"/>
        <item t="default"/>
      </items>
    </pivotField>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showAll="0"/>
    <pivotField dataField="1" showAll="0"/>
    <pivotField showAll="0"/>
    <pivotField showAll="0"/>
    <pivotField showAll="0"/>
    <pivotField axis="axisPage" multipleItemSelectionAllowed="1" showAll="0">
      <items count="19">
        <item h="1" x="9"/>
        <item h="1" x="3"/>
        <item x="0"/>
        <item h="1" x="2"/>
        <item h="1" x="14"/>
        <item h="1" x="7"/>
        <item h="1" x="15"/>
        <item h="1" x="11"/>
        <item h="1" x="13"/>
        <item h="1" x="5"/>
        <item h="1" x="12"/>
        <item h="1" x="1"/>
        <item h="1" x="8"/>
        <item h="1" x="17"/>
        <item h="1" x="16"/>
        <item h="1" x="4"/>
        <item h="1" x="10"/>
        <item h="1" x="6"/>
        <item t="default"/>
      </items>
    </pivotField>
    <pivotField showAll="0"/>
    <pivotField showAll="0"/>
    <pivotField showAll="0"/>
    <pivotField showAll="0"/>
    <pivotField showAll="0"/>
    <pivotField showAll="0"/>
  </pivotFields>
  <rowFields count="1">
    <field x="5"/>
  </rowFields>
  <rowItems count="8">
    <i>
      <x/>
    </i>
    <i>
      <x v="1"/>
    </i>
    <i>
      <x v="2"/>
    </i>
    <i>
      <x v="3"/>
    </i>
    <i>
      <x v="4"/>
    </i>
    <i>
      <x v="5"/>
    </i>
    <i>
      <x v="6"/>
    </i>
    <i t="grand">
      <x/>
    </i>
  </rowItems>
  <colItems count="1">
    <i/>
  </colItems>
  <pageFields count="2">
    <pageField fld="20" hier="-1"/>
    <pageField fld="13" hier="-1"/>
  </pageFields>
  <dataFields count="1">
    <dataField name="Sum of Oppty Value (USD mn)" fld="16" baseField="0" baseItem="0" numFmtId="43"/>
  </dataFields>
  <formats count="1">
    <format dxfId="69">
      <pivotArea outline="0" collapsedLevelsAreSubtotals="1" fieldPosition="0"/>
    </format>
  </formats>
  <chartFormats count="1">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25" cacheId="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07:B411" firstHeaderRow="1" firstDataRow="1" firstDataCol="1"/>
  <pivotFields count="27">
    <pivotField dataField="1"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Opportunity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E5:F22"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Page" multipleItemSelectionAllowed="1" showAll="0">
      <items count="9">
        <item h="1" x="3"/>
        <item h="1" x="4"/>
        <item x="1"/>
        <item x="2"/>
        <item x="0"/>
        <item x="5"/>
        <item x="6"/>
        <item h="1" x="7"/>
        <item t="default"/>
      </items>
    </pivotField>
    <pivotField showAll="0"/>
    <pivotField dataField="1" showAll="0"/>
    <pivotField showAll="0"/>
    <pivotField showAll="0"/>
    <pivotField showAll="0"/>
    <pivotField showAll="0"/>
    <pivotField axis="axisRow" showAll="0">
      <items count="19">
        <item x="9"/>
        <item x="3"/>
        <item x="14"/>
        <item x="7"/>
        <item x="1"/>
        <item h="1" x="17"/>
        <item x="13"/>
        <item x="5"/>
        <item x="12"/>
        <item x="8"/>
        <item x="11"/>
        <item x="15"/>
        <item x="0"/>
        <item x="2"/>
        <item x="16"/>
        <item x="4"/>
        <item x="10"/>
        <item h="1" x="6"/>
        <item t="default"/>
      </items>
    </pivotField>
    <pivotField showAll="0"/>
    <pivotField showAll="0"/>
    <pivotField showAll="0"/>
    <pivotField showAll="0"/>
    <pivotField showAll="0"/>
    <pivotField showAll="0"/>
  </pivotFields>
  <rowFields count="1">
    <field x="20"/>
  </rowFields>
  <rowItems count="17">
    <i>
      <x/>
    </i>
    <i>
      <x v="1"/>
    </i>
    <i>
      <x v="2"/>
    </i>
    <i>
      <x v="3"/>
    </i>
    <i>
      <x v="4"/>
    </i>
    <i>
      <x v="6"/>
    </i>
    <i>
      <x v="7"/>
    </i>
    <i>
      <x v="8"/>
    </i>
    <i>
      <x v="9"/>
    </i>
    <i>
      <x v="10"/>
    </i>
    <i>
      <x v="11"/>
    </i>
    <i>
      <x v="12"/>
    </i>
    <i>
      <x v="13"/>
    </i>
    <i>
      <x v="14"/>
    </i>
    <i>
      <x v="15"/>
    </i>
    <i>
      <x v="16"/>
    </i>
    <i t="grand">
      <x/>
    </i>
  </rowItems>
  <colItems count="1">
    <i/>
  </colItems>
  <pageFields count="1">
    <pageField fld="13" hier="-1"/>
  </pageFields>
  <dataFields count="1">
    <dataField name="Sum of Total Amount (USD)" fld="15" showDataAs="percentOfTotal" baseField="15" baseItem="0" numFmtId="10"/>
  </dataFields>
  <chartFormats count="18">
    <chartFormat chart="1" format="0" series="1">
      <pivotArea type="data" outline="0" fieldPosition="0">
        <references count="1">
          <reference field="4294967294" count="1" selected="0">
            <x v="0"/>
          </reference>
        </references>
      </pivotArea>
    </chartFormat>
    <chartFormat chart="1" format="17">
      <pivotArea type="data" outline="0" fieldPosition="0">
        <references count="2">
          <reference field="4294967294" count="1" selected="0">
            <x v="0"/>
          </reference>
          <reference field="20" count="1" selected="0">
            <x v="0"/>
          </reference>
        </references>
      </pivotArea>
    </chartFormat>
    <chartFormat chart="1" format="18">
      <pivotArea type="data" outline="0" fieldPosition="0">
        <references count="2">
          <reference field="4294967294" count="1" selected="0">
            <x v="0"/>
          </reference>
          <reference field="20" count="1" selected="0">
            <x v="1"/>
          </reference>
        </references>
      </pivotArea>
    </chartFormat>
    <chartFormat chart="1" format="24">
      <pivotArea type="data" outline="0" fieldPosition="0">
        <references count="2">
          <reference field="4294967294" count="1" selected="0">
            <x v="0"/>
          </reference>
          <reference field="20" count="1" selected="0">
            <x v="2"/>
          </reference>
        </references>
      </pivotArea>
    </chartFormat>
    <chartFormat chart="1" format="26">
      <pivotArea type="data" outline="0" fieldPosition="0">
        <references count="2">
          <reference field="4294967294" count="1" selected="0">
            <x v="0"/>
          </reference>
          <reference field="20" count="1" selected="0">
            <x v="3"/>
          </reference>
        </references>
      </pivotArea>
    </chartFormat>
    <chartFormat chart="1" format="31">
      <pivotArea type="data" outline="0" fieldPosition="0">
        <references count="2">
          <reference field="4294967294" count="1" selected="0">
            <x v="0"/>
          </reference>
          <reference field="20" count="1" selected="0">
            <x v="4"/>
          </reference>
        </references>
      </pivotArea>
    </chartFormat>
    <chartFormat chart="1" format="32">
      <pivotArea type="data" outline="0" fieldPosition="0">
        <references count="2">
          <reference field="4294967294" count="1" selected="0">
            <x v="0"/>
          </reference>
          <reference field="20" count="1" selected="0">
            <x v="5"/>
          </reference>
        </references>
      </pivotArea>
    </chartFormat>
    <chartFormat chart="1" format="34">
      <pivotArea type="data" outline="0" fieldPosition="0">
        <references count="2">
          <reference field="4294967294" count="1" selected="0">
            <x v="0"/>
          </reference>
          <reference field="20" count="1" selected="0">
            <x v="6"/>
          </reference>
        </references>
      </pivotArea>
    </chartFormat>
    <chartFormat chart="1" format="36">
      <pivotArea type="data" outline="0" fieldPosition="0">
        <references count="2">
          <reference field="4294967294" count="1" selected="0">
            <x v="0"/>
          </reference>
          <reference field="20" count="1" selected="0">
            <x v="7"/>
          </reference>
        </references>
      </pivotArea>
    </chartFormat>
    <chartFormat chart="1" format="37">
      <pivotArea type="data" outline="0" fieldPosition="0">
        <references count="2">
          <reference field="4294967294" count="1" selected="0">
            <x v="0"/>
          </reference>
          <reference field="20" count="1" selected="0">
            <x v="8"/>
          </reference>
        </references>
      </pivotArea>
    </chartFormat>
    <chartFormat chart="1" format="38">
      <pivotArea type="data" outline="0" fieldPosition="0">
        <references count="2">
          <reference field="4294967294" count="1" selected="0">
            <x v="0"/>
          </reference>
          <reference field="20" count="1" selected="0">
            <x v="9"/>
          </reference>
        </references>
      </pivotArea>
    </chartFormat>
    <chartFormat chart="1" format="39">
      <pivotArea type="data" outline="0" fieldPosition="0">
        <references count="2">
          <reference field="4294967294" count="1" selected="0">
            <x v="0"/>
          </reference>
          <reference field="20" count="1" selected="0">
            <x v="10"/>
          </reference>
        </references>
      </pivotArea>
    </chartFormat>
    <chartFormat chart="1" format="42">
      <pivotArea type="data" outline="0" fieldPosition="0">
        <references count="2">
          <reference field="4294967294" count="1" selected="0">
            <x v="0"/>
          </reference>
          <reference field="20" count="1" selected="0">
            <x v="11"/>
          </reference>
        </references>
      </pivotArea>
    </chartFormat>
    <chartFormat chart="1" format="43">
      <pivotArea type="data" outline="0" fieldPosition="0">
        <references count="2">
          <reference field="4294967294" count="1" selected="0">
            <x v="0"/>
          </reference>
          <reference field="20" count="1" selected="0">
            <x v="12"/>
          </reference>
        </references>
      </pivotArea>
    </chartFormat>
    <chartFormat chart="1" format="44">
      <pivotArea type="data" outline="0" fieldPosition="0">
        <references count="2">
          <reference field="4294967294" count="1" selected="0">
            <x v="0"/>
          </reference>
          <reference field="20" count="1" selected="0">
            <x v="13"/>
          </reference>
        </references>
      </pivotArea>
    </chartFormat>
    <chartFormat chart="1" format="45">
      <pivotArea type="data" outline="0" fieldPosition="0">
        <references count="2">
          <reference field="4294967294" count="1" selected="0">
            <x v="0"/>
          </reference>
          <reference field="20" count="1" selected="0">
            <x v="14"/>
          </reference>
        </references>
      </pivotArea>
    </chartFormat>
    <chartFormat chart="1" format="46">
      <pivotArea type="data" outline="0" fieldPosition="0">
        <references count="2">
          <reference field="4294967294" count="1" selected="0">
            <x v="0"/>
          </reference>
          <reference field="20" count="1" selected="0">
            <x v="15"/>
          </reference>
        </references>
      </pivotArea>
    </chartFormat>
    <chartFormat chart="1" format="48">
      <pivotArea type="data" outline="0" fieldPosition="0">
        <references count="2">
          <reference field="4294967294" count="1" selected="0">
            <x v="0"/>
          </reference>
          <reference field="2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17:B433" firstHeaderRow="1" firstDataRow="1" firstDataCol="1" rowPageCount="2" colPageCount="1"/>
  <pivotFields count="27">
    <pivotField dataField="1" showAll="0"/>
    <pivotField showAll="0"/>
    <pivotField showAll="0"/>
    <pivotField showAll="0"/>
    <pivotField showAll="0"/>
    <pivotField showAll="0"/>
    <pivotField axis="axisPage" multipleItemSelectionAllowed="1" showAll="0">
      <items count="4">
        <item x="1"/>
        <item x="0"/>
        <item x="2"/>
        <item t="default"/>
      </items>
    </pivotField>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axis="axisRow" showAll="0">
      <items count="19">
        <item x="9"/>
        <item x="3"/>
        <item x="16"/>
        <item x="14"/>
        <item x="7"/>
        <item x="11"/>
        <item x="13"/>
        <item x="5"/>
        <item x="12"/>
        <item x="1"/>
        <item x="8"/>
        <item x="17"/>
        <item x="15"/>
        <item x="0"/>
        <item x="2"/>
        <item x="4"/>
        <item x="10"/>
        <item x="6"/>
        <item t="default"/>
      </items>
    </pivotField>
    <pivotField showAll="0"/>
    <pivotField showAll="0"/>
    <pivotField showAll="0"/>
    <pivotField showAll="0"/>
    <pivotField axis="axisPage" showAll="0">
      <items count="2">
        <item x="0"/>
        <item t="default"/>
      </items>
    </pivotField>
    <pivotField showAll="0"/>
  </pivotFields>
  <rowFields count="1">
    <field x="20"/>
  </rowFields>
  <rowItems count="19">
    <i>
      <x/>
    </i>
    <i>
      <x v="1"/>
    </i>
    <i>
      <x v="2"/>
    </i>
    <i>
      <x v="3"/>
    </i>
    <i>
      <x v="4"/>
    </i>
    <i>
      <x v="5"/>
    </i>
    <i>
      <x v="6"/>
    </i>
    <i>
      <x v="7"/>
    </i>
    <i>
      <x v="8"/>
    </i>
    <i>
      <x v="9"/>
    </i>
    <i>
      <x v="10"/>
    </i>
    <i>
      <x v="11"/>
    </i>
    <i>
      <x v="12"/>
    </i>
    <i>
      <x v="13"/>
    </i>
    <i>
      <x v="14"/>
    </i>
    <i>
      <x v="15"/>
    </i>
    <i>
      <x v="16"/>
    </i>
    <i>
      <x v="17"/>
    </i>
    <i t="grand">
      <x/>
    </i>
  </rowItems>
  <colItems count="1">
    <i/>
  </colItems>
  <pageFields count="2">
    <pageField fld="6" hier="-1"/>
    <pageField fld="25" hier="-1"/>
  </pageFields>
  <dataFields count="1">
    <dataField name="Count of Opportunity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4:B26" firstHeaderRow="1" firstDataRow="1" firstDataCol="1" rowPageCount="2" colPageCount="1"/>
  <pivotFields count="27">
    <pivotField showAll="0"/>
    <pivotField showAll="0"/>
    <pivotField showAll="0"/>
    <pivotField showAll="0"/>
    <pivotField showAll="0"/>
    <pivotField axis="axisRow" showAll="0">
      <items count="8">
        <item x="2"/>
        <item x="4"/>
        <item x="1"/>
        <item x="3"/>
        <item sd="0" x="5"/>
        <item x="0"/>
        <item x="6"/>
        <item t="default"/>
      </items>
    </pivotField>
    <pivotField showAll="0"/>
    <pivotField showAll="0"/>
    <pivotField showAll="0"/>
    <pivotField showAll="0">
      <items count="6">
        <item x="0"/>
        <item x="1"/>
        <item x="2"/>
        <item x="3"/>
        <item h="1" x="4"/>
        <item t="default"/>
      </items>
    </pivotField>
    <pivotField axis="axisRow" showAll="0">
      <items count="15">
        <item n="A&amp;AD" x="9"/>
        <item n="BFM" x="1"/>
        <item n="C&amp;P" x="11"/>
        <item n="CS" x="4"/>
        <item x="7"/>
        <item x="8"/>
        <item n="E&amp;U" x="5"/>
        <item n="GOVT" x="0"/>
        <item n="Healthcare" x="10"/>
        <item n="IP" x="12"/>
        <item n="INS" x="2"/>
        <item n="Telco" x="3"/>
        <item n="T&amp;T" x="6"/>
        <item n="Uncategorized" x="13"/>
        <item t="default"/>
      </items>
    </pivotField>
    <pivotField showAll="0"/>
    <pivotField showAll="0"/>
    <pivotField axis="axisPage" multipleItemSelectionAllowed="1" showAll="0">
      <items count="10">
        <item h="1" x="7"/>
        <item h="1" x="6"/>
        <item x="4"/>
        <item x="3"/>
        <item x="2"/>
        <item x="5"/>
        <item x="0"/>
        <item h="1" x="1"/>
        <item h="1" x="8"/>
        <item t="default"/>
      </items>
    </pivotField>
    <pivotField showAll="0"/>
    <pivotField showAll="0"/>
    <pivotField dataField="1" showAll="0"/>
    <pivotField showAll="0"/>
    <pivotField showAll="0"/>
    <pivotField showAll="0"/>
    <pivotField axis="axisPage" showAll="0">
      <items count="19">
        <item x="10"/>
        <item x="1"/>
        <item x="6"/>
        <item x="0"/>
        <item x="3"/>
        <item x="13"/>
        <item x="11"/>
        <item x="4"/>
        <item x="5"/>
        <item x="8"/>
        <item x="16"/>
        <item x="17"/>
        <item x="9"/>
        <item x="7"/>
        <item x="12"/>
        <item x="2"/>
        <item x="14"/>
        <item x="15"/>
        <item t="default"/>
      </items>
    </pivotField>
    <pivotField showAll="0"/>
    <pivotField showAll="0"/>
    <pivotField showAll="0"/>
    <pivotField showAll="0"/>
    <pivotField showAll="0"/>
    <pivotField showAll="0"/>
  </pivotFields>
  <rowFields count="2">
    <field x="5"/>
    <field x="10"/>
  </rowFields>
  <rowItems count="22">
    <i>
      <x/>
    </i>
    <i r="1">
      <x v="6"/>
    </i>
    <i r="1">
      <x v="11"/>
    </i>
    <i>
      <x v="1"/>
    </i>
    <i r="1">
      <x v="4"/>
    </i>
    <i r="1">
      <x v="12"/>
    </i>
    <i>
      <x v="2"/>
    </i>
    <i r="1">
      <x v="1"/>
    </i>
    <i r="1">
      <x v="10"/>
    </i>
    <i>
      <x v="3"/>
    </i>
    <i r="1">
      <x/>
    </i>
    <i r="1">
      <x v="2"/>
    </i>
    <i r="1">
      <x v="3"/>
    </i>
    <i r="1">
      <x v="5"/>
    </i>
    <i r="1">
      <x v="9"/>
    </i>
    <i>
      <x v="4"/>
    </i>
    <i>
      <x v="5"/>
    </i>
    <i r="1">
      <x v="7"/>
    </i>
    <i r="1">
      <x v="8"/>
    </i>
    <i>
      <x v="6"/>
    </i>
    <i r="1">
      <x v="13"/>
    </i>
    <i t="grand">
      <x/>
    </i>
  </rowItems>
  <colItems count="1">
    <i/>
  </colItems>
  <pageFields count="2">
    <pageField fld="13" hier="-1"/>
    <pageField fld="20" item="3" hier="-1"/>
  </pageFields>
  <dataFields count="1">
    <dataField name="Sum of Oppty Value (USD mn)" fld="16" baseField="9" baseItem="0" numFmtId="171"/>
  </dataFields>
  <formats count="2">
    <format dxfId="20">
      <pivotArea outline="0" collapsedLevelsAreSubtotals="1" fieldPosition="0"/>
    </format>
    <format dxfId="19">
      <pivotArea dataOnly="0" labelOnly="1" outline="0" axis="axisValues" fieldPosition="0"/>
    </format>
  </formats>
  <chartFormats count="48">
    <chartFormat chart="7" format="0" series="1">
      <pivotArea type="data" outline="0" fieldPosition="0">
        <references count="1">
          <reference field="4294967294" count="1" selected="0">
            <x v="0"/>
          </reference>
        </references>
      </pivotArea>
    </chartFormat>
    <chartFormat chart="7" format="1">
      <pivotArea type="data" outline="0" fieldPosition="0">
        <references count="3">
          <reference field="4294967294" count="1" selected="0">
            <x v="0"/>
          </reference>
          <reference field="5" count="1" selected="0">
            <x v="0"/>
          </reference>
          <reference field="10" count="1" selected="0">
            <x v="6"/>
          </reference>
        </references>
      </pivotArea>
    </chartFormat>
    <chartFormat chart="7" format="2">
      <pivotArea type="data" outline="0" fieldPosition="0">
        <references count="3">
          <reference field="4294967294" count="1" selected="0">
            <x v="0"/>
          </reference>
          <reference field="5" count="1" selected="0">
            <x v="0"/>
          </reference>
          <reference field="10" count="1" selected="0">
            <x v="11"/>
          </reference>
        </references>
      </pivotArea>
    </chartFormat>
    <chartFormat chart="7" format="3">
      <pivotArea type="data" outline="0" fieldPosition="0">
        <references count="3">
          <reference field="4294967294" count="1" selected="0">
            <x v="0"/>
          </reference>
          <reference field="5" count="1" selected="0">
            <x v="1"/>
          </reference>
          <reference field="10" count="1" selected="0">
            <x v="4"/>
          </reference>
        </references>
      </pivotArea>
    </chartFormat>
    <chartFormat chart="7" format="4">
      <pivotArea type="data" outline="0" fieldPosition="0">
        <references count="3">
          <reference field="4294967294" count="1" selected="0">
            <x v="0"/>
          </reference>
          <reference field="5" count="1" selected="0">
            <x v="1"/>
          </reference>
          <reference field="10" count="1" selected="0">
            <x v="12"/>
          </reference>
        </references>
      </pivotArea>
    </chartFormat>
    <chartFormat chart="7" format="5">
      <pivotArea type="data" outline="0" fieldPosition="0">
        <references count="3">
          <reference field="4294967294" count="1" selected="0">
            <x v="0"/>
          </reference>
          <reference field="5" count="1" selected="0">
            <x v="2"/>
          </reference>
          <reference field="10" count="1" selected="0">
            <x v="1"/>
          </reference>
        </references>
      </pivotArea>
    </chartFormat>
    <chartFormat chart="7" format="6">
      <pivotArea type="data" outline="0" fieldPosition="0">
        <references count="3">
          <reference field="4294967294" count="1" selected="0">
            <x v="0"/>
          </reference>
          <reference field="5" count="1" selected="0">
            <x v="2"/>
          </reference>
          <reference field="10" count="1" selected="0">
            <x v="10"/>
          </reference>
        </references>
      </pivotArea>
    </chartFormat>
    <chartFormat chart="7" format="7">
      <pivotArea type="data" outline="0" fieldPosition="0">
        <references count="3">
          <reference field="4294967294" count="1" selected="0">
            <x v="0"/>
          </reference>
          <reference field="5" count="1" selected="0">
            <x v="3"/>
          </reference>
          <reference field="10" count="1" selected="0">
            <x v="0"/>
          </reference>
        </references>
      </pivotArea>
    </chartFormat>
    <chartFormat chart="7" format="8">
      <pivotArea type="data" outline="0" fieldPosition="0">
        <references count="3">
          <reference field="4294967294" count="1" selected="0">
            <x v="0"/>
          </reference>
          <reference field="5" count="1" selected="0">
            <x v="3"/>
          </reference>
          <reference field="10" count="1" selected="0">
            <x v="2"/>
          </reference>
        </references>
      </pivotArea>
    </chartFormat>
    <chartFormat chart="7" format="9">
      <pivotArea type="data" outline="0" fieldPosition="0">
        <references count="3">
          <reference field="4294967294" count="1" selected="0">
            <x v="0"/>
          </reference>
          <reference field="5" count="1" selected="0">
            <x v="3"/>
          </reference>
          <reference field="10" count="1" selected="0">
            <x v="3"/>
          </reference>
        </references>
      </pivotArea>
    </chartFormat>
    <chartFormat chart="7" format="10">
      <pivotArea type="data" outline="0" fieldPosition="0">
        <references count="3">
          <reference field="4294967294" count="1" selected="0">
            <x v="0"/>
          </reference>
          <reference field="5" count="1" selected="0">
            <x v="3"/>
          </reference>
          <reference field="10" count="1" selected="0">
            <x v="5"/>
          </reference>
        </references>
      </pivotArea>
    </chartFormat>
    <chartFormat chart="7" format="11">
      <pivotArea type="data" outline="0" fieldPosition="0">
        <references count="3">
          <reference field="4294967294" count="1" selected="0">
            <x v="0"/>
          </reference>
          <reference field="5" count="1" selected="0">
            <x v="3"/>
          </reference>
          <reference field="10" count="1" selected="0">
            <x v="9"/>
          </reference>
        </references>
      </pivotArea>
    </chartFormat>
    <chartFormat chart="7" format="12">
      <pivotArea type="data" outline="0" fieldPosition="0">
        <references count="2">
          <reference field="4294967294" count="1" selected="0">
            <x v="0"/>
          </reference>
          <reference field="5" count="1" selected="0">
            <x v="4"/>
          </reference>
        </references>
      </pivotArea>
    </chartFormat>
    <chartFormat chart="7" format="13">
      <pivotArea type="data" outline="0" fieldPosition="0">
        <references count="3">
          <reference field="4294967294" count="1" selected="0">
            <x v="0"/>
          </reference>
          <reference field="5" count="1" selected="0">
            <x v="5"/>
          </reference>
          <reference field="10" count="1" selected="0">
            <x v="7"/>
          </reference>
        </references>
      </pivotArea>
    </chartFormat>
    <chartFormat chart="7" format="14">
      <pivotArea type="data" outline="0" fieldPosition="0">
        <references count="3">
          <reference field="4294967294" count="1" selected="0">
            <x v="0"/>
          </reference>
          <reference field="5" count="1" selected="0">
            <x v="5"/>
          </reference>
          <reference field="10" count="1" selected="0">
            <x v="8"/>
          </reference>
        </references>
      </pivotArea>
    </chartFormat>
    <chartFormat chart="7" format="15">
      <pivotArea type="data" outline="0" fieldPosition="0">
        <references count="3">
          <reference field="4294967294" count="1" selected="0">
            <x v="0"/>
          </reference>
          <reference field="5" count="1" selected="0">
            <x v="6"/>
          </reference>
          <reference field="10" count="1" selected="0">
            <x v="1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3">
          <reference field="4294967294" count="1" selected="0">
            <x v="0"/>
          </reference>
          <reference field="5" count="1" selected="0">
            <x v="0"/>
          </reference>
          <reference field="10" count="1" selected="0">
            <x v="6"/>
          </reference>
        </references>
      </pivotArea>
    </chartFormat>
    <chartFormat chart="9" format="18">
      <pivotArea type="data" outline="0" fieldPosition="0">
        <references count="3">
          <reference field="4294967294" count="1" selected="0">
            <x v="0"/>
          </reference>
          <reference field="5" count="1" selected="0">
            <x v="0"/>
          </reference>
          <reference field="10" count="1" selected="0">
            <x v="11"/>
          </reference>
        </references>
      </pivotArea>
    </chartFormat>
    <chartFormat chart="9" format="19">
      <pivotArea type="data" outline="0" fieldPosition="0">
        <references count="3">
          <reference field="4294967294" count="1" selected="0">
            <x v="0"/>
          </reference>
          <reference field="5" count="1" selected="0">
            <x v="1"/>
          </reference>
          <reference field="10" count="1" selected="0">
            <x v="4"/>
          </reference>
        </references>
      </pivotArea>
    </chartFormat>
    <chartFormat chart="9" format="20">
      <pivotArea type="data" outline="0" fieldPosition="0">
        <references count="3">
          <reference field="4294967294" count="1" selected="0">
            <x v="0"/>
          </reference>
          <reference field="5" count="1" selected="0">
            <x v="1"/>
          </reference>
          <reference field="10" count="1" selected="0">
            <x v="12"/>
          </reference>
        </references>
      </pivotArea>
    </chartFormat>
    <chartFormat chart="9" format="21">
      <pivotArea type="data" outline="0" fieldPosition="0">
        <references count="3">
          <reference field="4294967294" count="1" selected="0">
            <x v="0"/>
          </reference>
          <reference field="5" count="1" selected="0">
            <x v="2"/>
          </reference>
          <reference field="10" count="1" selected="0">
            <x v="1"/>
          </reference>
        </references>
      </pivotArea>
    </chartFormat>
    <chartFormat chart="9" format="22">
      <pivotArea type="data" outline="0" fieldPosition="0">
        <references count="3">
          <reference field="4294967294" count="1" selected="0">
            <x v="0"/>
          </reference>
          <reference field="5" count="1" selected="0">
            <x v="2"/>
          </reference>
          <reference field="10" count="1" selected="0">
            <x v="10"/>
          </reference>
        </references>
      </pivotArea>
    </chartFormat>
    <chartFormat chart="9" format="23">
      <pivotArea type="data" outline="0" fieldPosition="0">
        <references count="3">
          <reference field="4294967294" count="1" selected="0">
            <x v="0"/>
          </reference>
          <reference field="5" count="1" selected="0">
            <x v="3"/>
          </reference>
          <reference field="10" count="1" selected="0">
            <x v="0"/>
          </reference>
        </references>
      </pivotArea>
    </chartFormat>
    <chartFormat chart="9" format="24">
      <pivotArea type="data" outline="0" fieldPosition="0">
        <references count="3">
          <reference field="4294967294" count="1" selected="0">
            <x v="0"/>
          </reference>
          <reference field="5" count="1" selected="0">
            <x v="3"/>
          </reference>
          <reference field="10" count="1" selected="0">
            <x v="2"/>
          </reference>
        </references>
      </pivotArea>
    </chartFormat>
    <chartFormat chart="9" format="25">
      <pivotArea type="data" outline="0" fieldPosition="0">
        <references count="3">
          <reference field="4294967294" count="1" selected="0">
            <x v="0"/>
          </reference>
          <reference field="5" count="1" selected="0">
            <x v="3"/>
          </reference>
          <reference field="10" count="1" selected="0">
            <x v="3"/>
          </reference>
        </references>
      </pivotArea>
    </chartFormat>
    <chartFormat chart="9" format="26">
      <pivotArea type="data" outline="0" fieldPosition="0">
        <references count="3">
          <reference field="4294967294" count="1" selected="0">
            <x v="0"/>
          </reference>
          <reference field="5" count="1" selected="0">
            <x v="3"/>
          </reference>
          <reference field="10" count="1" selected="0">
            <x v="5"/>
          </reference>
        </references>
      </pivotArea>
    </chartFormat>
    <chartFormat chart="9" format="27">
      <pivotArea type="data" outline="0" fieldPosition="0">
        <references count="3">
          <reference field="4294967294" count="1" selected="0">
            <x v="0"/>
          </reference>
          <reference field="5" count="1" selected="0">
            <x v="3"/>
          </reference>
          <reference field="10" count="1" selected="0">
            <x v="9"/>
          </reference>
        </references>
      </pivotArea>
    </chartFormat>
    <chartFormat chart="9" format="28">
      <pivotArea type="data" outline="0" fieldPosition="0">
        <references count="2">
          <reference field="4294967294" count="1" selected="0">
            <x v="0"/>
          </reference>
          <reference field="5" count="1" selected="0">
            <x v="4"/>
          </reference>
        </references>
      </pivotArea>
    </chartFormat>
    <chartFormat chart="9" format="29">
      <pivotArea type="data" outline="0" fieldPosition="0">
        <references count="3">
          <reference field="4294967294" count="1" selected="0">
            <x v="0"/>
          </reference>
          <reference field="5" count="1" selected="0">
            <x v="5"/>
          </reference>
          <reference field="10" count="1" selected="0">
            <x v="7"/>
          </reference>
        </references>
      </pivotArea>
    </chartFormat>
    <chartFormat chart="9" format="30">
      <pivotArea type="data" outline="0" fieldPosition="0">
        <references count="3">
          <reference field="4294967294" count="1" selected="0">
            <x v="0"/>
          </reference>
          <reference field="5" count="1" selected="0">
            <x v="5"/>
          </reference>
          <reference field="10" count="1" selected="0">
            <x v="8"/>
          </reference>
        </references>
      </pivotArea>
    </chartFormat>
    <chartFormat chart="9" format="31">
      <pivotArea type="data" outline="0" fieldPosition="0">
        <references count="3">
          <reference field="4294967294" count="1" selected="0">
            <x v="0"/>
          </reference>
          <reference field="5" count="1" selected="0">
            <x v="6"/>
          </reference>
          <reference field="10" count="1" selected="0">
            <x v="13"/>
          </reference>
        </references>
      </pivotArea>
    </chartFormat>
    <chartFormat chart="10" format="32" series="1">
      <pivotArea type="data" outline="0" fieldPosition="0">
        <references count="1">
          <reference field="4294967294" count="1" selected="0">
            <x v="0"/>
          </reference>
        </references>
      </pivotArea>
    </chartFormat>
    <chartFormat chart="10" format="33">
      <pivotArea type="data" outline="0" fieldPosition="0">
        <references count="3">
          <reference field="4294967294" count="1" selected="0">
            <x v="0"/>
          </reference>
          <reference field="5" count="1" selected="0">
            <x v="0"/>
          </reference>
          <reference field="10" count="1" selected="0">
            <x v="6"/>
          </reference>
        </references>
      </pivotArea>
    </chartFormat>
    <chartFormat chart="10" format="34">
      <pivotArea type="data" outline="0" fieldPosition="0">
        <references count="3">
          <reference field="4294967294" count="1" selected="0">
            <x v="0"/>
          </reference>
          <reference field="5" count="1" selected="0">
            <x v="0"/>
          </reference>
          <reference field="10" count="1" selected="0">
            <x v="11"/>
          </reference>
        </references>
      </pivotArea>
    </chartFormat>
    <chartFormat chart="10" format="35">
      <pivotArea type="data" outline="0" fieldPosition="0">
        <references count="3">
          <reference field="4294967294" count="1" selected="0">
            <x v="0"/>
          </reference>
          <reference field="5" count="1" selected="0">
            <x v="1"/>
          </reference>
          <reference field="10" count="1" selected="0">
            <x v="4"/>
          </reference>
        </references>
      </pivotArea>
    </chartFormat>
    <chartFormat chart="10" format="36">
      <pivotArea type="data" outline="0" fieldPosition="0">
        <references count="3">
          <reference field="4294967294" count="1" selected="0">
            <x v="0"/>
          </reference>
          <reference field="5" count="1" selected="0">
            <x v="1"/>
          </reference>
          <reference field="10" count="1" selected="0">
            <x v="12"/>
          </reference>
        </references>
      </pivotArea>
    </chartFormat>
    <chartFormat chart="10" format="37">
      <pivotArea type="data" outline="0" fieldPosition="0">
        <references count="3">
          <reference field="4294967294" count="1" selected="0">
            <x v="0"/>
          </reference>
          <reference field="5" count="1" selected="0">
            <x v="2"/>
          </reference>
          <reference field="10" count="1" selected="0">
            <x v="1"/>
          </reference>
        </references>
      </pivotArea>
    </chartFormat>
    <chartFormat chart="10" format="38">
      <pivotArea type="data" outline="0" fieldPosition="0">
        <references count="3">
          <reference field="4294967294" count="1" selected="0">
            <x v="0"/>
          </reference>
          <reference field="5" count="1" selected="0">
            <x v="2"/>
          </reference>
          <reference field="10" count="1" selected="0">
            <x v="10"/>
          </reference>
        </references>
      </pivotArea>
    </chartFormat>
    <chartFormat chart="10" format="39">
      <pivotArea type="data" outline="0" fieldPosition="0">
        <references count="3">
          <reference field="4294967294" count="1" selected="0">
            <x v="0"/>
          </reference>
          <reference field="5" count="1" selected="0">
            <x v="3"/>
          </reference>
          <reference field="10" count="1" selected="0">
            <x v="0"/>
          </reference>
        </references>
      </pivotArea>
    </chartFormat>
    <chartFormat chart="10" format="40">
      <pivotArea type="data" outline="0" fieldPosition="0">
        <references count="3">
          <reference field="4294967294" count="1" selected="0">
            <x v="0"/>
          </reference>
          <reference field="5" count="1" selected="0">
            <x v="3"/>
          </reference>
          <reference field="10" count="1" selected="0">
            <x v="2"/>
          </reference>
        </references>
      </pivotArea>
    </chartFormat>
    <chartFormat chart="10" format="41">
      <pivotArea type="data" outline="0" fieldPosition="0">
        <references count="3">
          <reference field="4294967294" count="1" selected="0">
            <x v="0"/>
          </reference>
          <reference field="5" count="1" selected="0">
            <x v="3"/>
          </reference>
          <reference field="10" count="1" selected="0">
            <x v="3"/>
          </reference>
        </references>
      </pivotArea>
    </chartFormat>
    <chartFormat chart="10" format="42">
      <pivotArea type="data" outline="0" fieldPosition="0">
        <references count="3">
          <reference field="4294967294" count="1" selected="0">
            <x v="0"/>
          </reference>
          <reference field="5" count="1" selected="0">
            <x v="3"/>
          </reference>
          <reference field="10" count="1" selected="0">
            <x v="5"/>
          </reference>
        </references>
      </pivotArea>
    </chartFormat>
    <chartFormat chart="10" format="43">
      <pivotArea type="data" outline="0" fieldPosition="0">
        <references count="3">
          <reference field="4294967294" count="1" selected="0">
            <x v="0"/>
          </reference>
          <reference field="5" count="1" selected="0">
            <x v="3"/>
          </reference>
          <reference field="10" count="1" selected="0">
            <x v="9"/>
          </reference>
        </references>
      </pivotArea>
    </chartFormat>
    <chartFormat chart="10" format="44">
      <pivotArea type="data" outline="0" fieldPosition="0">
        <references count="2">
          <reference field="4294967294" count="1" selected="0">
            <x v="0"/>
          </reference>
          <reference field="5" count="1" selected="0">
            <x v="4"/>
          </reference>
        </references>
      </pivotArea>
    </chartFormat>
    <chartFormat chart="10" format="45">
      <pivotArea type="data" outline="0" fieldPosition="0">
        <references count="3">
          <reference field="4294967294" count="1" selected="0">
            <x v="0"/>
          </reference>
          <reference field="5" count="1" selected="0">
            <x v="5"/>
          </reference>
          <reference field="10" count="1" selected="0">
            <x v="7"/>
          </reference>
        </references>
      </pivotArea>
    </chartFormat>
    <chartFormat chart="10" format="46">
      <pivotArea type="data" outline="0" fieldPosition="0">
        <references count="3">
          <reference field="4294967294" count="1" selected="0">
            <x v="0"/>
          </reference>
          <reference field="5" count="1" selected="0">
            <x v="5"/>
          </reference>
          <reference field="10" count="1" selected="0">
            <x v="8"/>
          </reference>
        </references>
      </pivotArea>
    </chartFormat>
    <chartFormat chart="10" format="47">
      <pivotArea type="data" outline="0" fieldPosition="0">
        <references count="3">
          <reference field="4294967294" count="1" selected="0">
            <x v="0"/>
          </reference>
          <reference field="5" count="1" selected="0">
            <x v="6"/>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0.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04"/>
  <sheetViews>
    <sheetView topLeftCell="A244" zoomScale="97" zoomScaleNormal="97" zoomScalePageLayoutView="97" workbookViewId="0">
      <selection activeCell="F340" sqref="F340"/>
    </sheetView>
  </sheetViews>
  <sheetFormatPr defaultColWidth="8.7109375" defaultRowHeight="15" x14ac:dyDescent="0.25"/>
  <cols>
    <col min="1" max="1" width="12.85546875" customWidth="1"/>
    <col min="2" max="2" width="27.7109375" customWidth="1"/>
    <col min="3" max="3" width="9.85546875" customWidth="1"/>
    <col min="4" max="4" width="19.7109375" customWidth="1"/>
    <col min="5" max="5" width="12.85546875" customWidth="1"/>
    <col min="6" max="6" width="25.42578125" customWidth="1"/>
    <col min="7" max="7" width="11.85546875" customWidth="1"/>
    <col min="8" max="8" width="9.5703125" customWidth="1"/>
    <col min="9" max="9" width="23.85546875" customWidth="1"/>
    <col min="10" max="10" width="21.7109375" customWidth="1"/>
    <col min="11" max="11" width="15.85546875" customWidth="1"/>
    <col min="12" max="12" width="17.28515625" customWidth="1"/>
    <col min="13" max="13" width="20.5703125" customWidth="1"/>
    <col min="14" max="14" width="10.28515625" customWidth="1"/>
    <col min="15" max="15" width="6.7109375" customWidth="1"/>
    <col min="16" max="16" width="11.140625" customWidth="1"/>
    <col min="17" max="17" width="10.7109375" customWidth="1"/>
    <col min="18" max="18" width="11.28515625" customWidth="1"/>
    <col min="19" max="19" width="10.7109375" bestFit="1" customWidth="1"/>
  </cols>
  <sheetData>
    <row r="2" spans="1:6" x14ac:dyDescent="0.25">
      <c r="A2" s="639" t="s">
        <v>0</v>
      </c>
      <c r="B2" s="639"/>
      <c r="E2" s="639" t="s">
        <v>1</v>
      </c>
      <c r="F2" s="639"/>
    </row>
    <row r="3" spans="1:6" x14ac:dyDescent="0.25">
      <c r="A3" s="620" t="s">
        <v>2</v>
      </c>
      <c r="B3" s="621" t="s">
        <v>3</v>
      </c>
      <c r="E3" s="620" t="s">
        <v>2</v>
      </c>
      <c r="F3" s="621" t="s">
        <v>3</v>
      </c>
    </row>
    <row r="5" spans="1:6" x14ac:dyDescent="0.25">
      <c r="A5" s="620" t="s">
        <v>4</v>
      </c>
      <c r="B5" t="s">
        <v>7100</v>
      </c>
      <c r="E5" s="620" t="s">
        <v>4</v>
      </c>
      <c r="F5" t="s">
        <v>5</v>
      </c>
    </row>
    <row r="6" spans="1:6" x14ac:dyDescent="0.25">
      <c r="A6" s="3" t="s">
        <v>16</v>
      </c>
      <c r="B6" s="492">
        <v>0.54630000000000001</v>
      </c>
      <c r="E6" s="3" t="s">
        <v>6</v>
      </c>
      <c r="F6" s="64">
        <v>4.5431497051693186E-3</v>
      </c>
    </row>
    <row r="7" spans="1:6" x14ac:dyDescent="0.25">
      <c r="A7" s="3" t="s">
        <v>385</v>
      </c>
      <c r="B7" s="492">
        <v>2.1758999999999995</v>
      </c>
      <c r="E7" s="3" t="s">
        <v>7</v>
      </c>
      <c r="F7" s="64">
        <v>0.11045828418937312</v>
      </c>
    </row>
    <row r="8" spans="1:6" x14ac:dyDescent="0.25">
      <c r="A8" s="3" t="s">
        <v>7</v>
      </c>
      <c r="B8" s="492">
        <v>62.775193999999921</v>
      </c>
      <c r="E8" s="3" t="s">
        <v>10</v>
      </c>
      <c r="F8" s="64">
        <v>5.2787547350012076E-4</v>
      </c>
    </row>
    <row r="9" spans="1:6" x14ac:dyDescent="0.25">
      <c r="A9" s="3" t="s">
        <v>10</v>
      </c>
      <c r="B9" s="492">
        <v>0.3</v>
      </c>
      <c r="E9" s="3" t="s">
        <v>12</v>
      </c>
      <c r="F9" s="64">
        <v>1.6673826622957147E-4</v>
      </c>
    </row>
    <row r="10" spans="1:6" x14ac:dyDescent="0.25">
      <c r="A10" s="3" t="s">
        <v>5560</v>
      </c>
      <c r="B10" s="492">
        <v>0.48499999999999999</v>
      </c>
      <c r="E10" s="3" t="s">
        <v>15</v>
      </c>
      <c r="F10" s="64">
        <v>1.7068105612038944E-2</v>
      </c>
    </row>
    <row r="11" spans="1:6" x14ac:dyDescent="0.25">
      <c r="A11" s="3" t="s">
        <v>15</v>
      </c>
      <c r="B11" s="492">
        <v>9.700075</v>
      </c>
      <c r="E11" s="3" t="s">
        <v>16</v>
      </c>
      <c r="F11" s="64">
        <v>9.6126123724371982E-4</v>
      </c>
    </row>
    <row r="12" spans="1:6" x14ac:dyDescent="0.25">
      <c r="A12" s="3" t="s">
        <v>6</v>
      </c>
      <c r="B12" s="492">
        <v>2.5819439999999987</v>
      </c>
      <c r="E12" s="3" t="s">
        <v>18</v>
      </c>
      <c r="F12" s="64">
        <v>4.0516534737594236E-2</v>
      </c>
    </row>
    <row r="13" spans="1:6" x14ac:dyDescent="0.25">
      <c r="A13" s="3" t="s">
        <v>12</v>
      </c>
      <c r="B13" s="492">
        <v>9.4759999999999983E-2</v>
      </c>
      <c r="E13" s="3" t="s">
        <v>19</v>
      </c>
      <c r="F13" s="64">
        <v>7.368261817605852E-4</v>
      </c>
    </row>
    <row r="14" spans="1:6" x14ac:dyDescent="0.25">
      <c r="A14" s="3" t="s">
        <v>18</v>
      </c>
      <c r="B14" s="492">
        <v>23.026189000000045</v>
      </c>
      <c r="E14" s="3" t="s">
        <v>385</v>
      </c>
      <c r="F14" s="64">
        <v>3.8286808092963757E-3</v>
      </c>
    </row>
    <row r="15" spans="1:6" x14ac:dyDescent="0.25">
      <c r="A15" s="3" t="s">
        <v>19</v>
      </c>
      <c r="B15" s="492">
        <v>0.41874999999999996</v>
      </c>
      <c r="E15" s="3" t="s">
        <v>5560</v>
      </c>
      <c r="F15" s="64">
        <v>8.5339868215852845E-4</v>
      </c>
    </row>
    <row r="16" spans="1:6" x14ac:dyDescent="0.25">
      <c r="A16" s="3" t="s">
        <v>8177</v>
      </c>
      <c r="B16" s="492">
        <v>4.9999999999999996E-2</v>
      </c>
      <c r="E16" s="3" t="s">
        <v>8177</v>
      </c>
      <c r="F16" s="64">
        <v>8.797924558335345E-5</v>
      </c>
    </row>
    <row r="17" spans="1:6" x14ac:dyDescent="0.25">
      <c r="A17" s="3" t="s">
        <v>7040</v>
      </c>
      <c r="B17" s="492">
        <v>426.0965839999995</v>
      </c>
      <c r="E17" s="3" t="s">
        <v>7040</v>
      </c>
      <c r="F17" s="64">
        <v>0.74975312011927986</v>
      </c>
    </row>
    <row r="18" spans="1:6" x14ac:dyDescent="0.25">
      <c r="A18" s="3" t="s">
        <v>9234</v>
      </c>
      <c r="B18" s="492">
        <v>19.333792000000024</v>
      </c>
      <c r="E18" s="3" t="s">
        <v>9234</v>
      </c>
      <c r="F18" s="64">
        <v>3.4019448688509486E-2</v>
      </c>
    </row>
    <row r="19" spans="1:6" x14ac:dyDescent="0.25">
      <c r="A19" s="3" t="s">
        <v>5632</v>
      </c>
      <c r="B19" s="492">
        <v>1.0139999999999999E-3</v>
      </c>
      <c r="E19" s="3" t="s">
        <v>5632</v>
      </c>
      <c r="F19" s="64">
        <v>1.784219100430408E-6</v>
      </c>
    </row>
    <row r="20" spans="1:6" x14ac:dyDescent="0.25">
      <c r="A20" s="3" t="s">
        <v>11285</v>
      </c>
      <c r="B20" s="492">
        <v>19.440351000000003</v>
      </c>
      <c r="E20" s="3" t="s">
        <v>11285</v>
      </c>
      <c r="F20" s="64">
        <v>3.4206948297111815E-2</v>
      </c>
    </row>
    <row r="21" spans="1:6" x14ac:dyDescent="0.25">
      <c r="A21" s="3" t="s">
        <v>12349</v>
      </c>
      <c r="B21" s="492">
        <v>1.29</v>
      </c>
      <c r="E21" s="3" t="s">
        <v>12349</v>
      </c>
      <c r="F21" s="64">
        <v>2.269864536050519E-3</v>
      </c>
    </row>
    <row r="22" spans="1:6" x14ac:dyDescent="0.25">
      <c r="A22" s="3" t="s">
        <v>20</v>
      </c>
      <c r="B22" s="492">
        <v>568.31585299999938</v>
      </c>
      <c r="E22" s="3" t="s">
        <v>20</v>
      </c>
      <c r="F22" s="64">
        <v>1</v>
      </c>
    </row>
    <row r="32" spans="1:6" x14ac:dyDescent="0.25">
      <c r="A32" s="643" t="s">
        <v>21</v>
      </c>
      <c r="B32" s="643"/>
      <c r="E32" s="639" t="s">
        <v>22</v>
      </c>
      <c r="F32" s="639"/>
    </row>
    <row r="34" spans="1:6" x14ac:dyDescent="0.25">
      <c r="A34" s="620" t="s">
        <v>23</v>
      </c>
      <c r="B34" s="621" t="s">
        <v>7040</v>
      </c>
      <c r="E34" s="620" t="s">
        <v>23</v>
      </c>
      <c r="F34" s="621" t="s">
        <v>7040</v>
      </c>
    </row>
    <row r="35" spans="1:6" x14ac:dyDescent="0.25">
      <c r="A35" s="620" t="s">
        <v>2</v>
      </c>
      <c r="B35" s="621" t="s">
        <v>3</v>
      </c>
      <c r="E35" s="620" t="s">
        <v>2</v>
      </c>
      <c r="F35" s="621" t="s">
        <v>3</v>
      </c>
    </row>
    <row r="37" spans="1:6" x14ac:dyDescent="0.25">
      <c r="A37" s="620" t="s">
        <v>4</v>
      </c>
      <c r="B37" t="s">
        <v>7100</v>
      </c>
      <c r="E37" s="620" t="s">
        <v>4</v>
      </c>
      <c r="F37" t="s">
        <v>5</v>
      </c>
    </row>
    <row r="38" spans="1:6" x14ac:dyDescent="0.25">
      <c r="A38" s="3" t="s">
        <v>24</v>
      </c>
      <c r="B38" s="492">
        <v>37.351255999999999</v>
      </c>
      <c r="E38" s="3" t="s">
        <v>24</v>
      </c>
      <c r="F38" s="64">
        <v>8.8131897136097523E-2</v>
      </c>
    </row>
    <row r="39" spans="1:6" x14ac:dyDescent="0.25">
      <c r="A39" s="3" t="s">
        <v>14262</v>
      </c>
      <c r="B39" s="492">
        <v>12.730798999999999</v>
      </c>
      <c r="E39" s="3" t="s">
        <v>26</v>
      </c>
      <c r="F39" s="64">
        <v>0.36546630811994041</v>
      </c>
    </row>
    <row r="40" spans="1:6" x14ac:dyDescent="0.25">
      <c r="A40" s="3" t="s">
        <v>25</v>
      </c>
      <c r="B40" s="492">
        <v>65.779467999999923</v>
      </c>
      <c r="E40" s="3" t="s">
        <v>27</v>
      </c>
      <c r="F40" s="64">
        <v>0.10176237810983942</v>
      </c>
    </row>
    <row r="41" spans="1:6" x14ac:dyDescent="0.25">
      <c r="A41" s="3" t="s">
        <v>26</v>
      </c>
      <c r="B41" s="492">
        <v>154.88859400000021</v>
      </c>
      <c r="E41" s="3" t="s">
        <v>28</v>
      </c>
      <c r="F41" s="64">
        <v>0.23712747622542102</v>
      </c>
    </row>
    <row r="42" spans="1:6" x14ac:dyDescent="0.25">
      <c r="A42" s="3" t="s">
        <v>28</v>
      </c>
      <c r="B42" s="492">
        <v>100.49720199999997</v>
      </c>
      <c r="E42" s="3" t="s">
        <v>25</v>
      </c>
      <c r="F42" s="64">
        <v>0.15520948766604312</v>
      </c>
    </row>
    <row r="43" spans="1:6" x14ac:dyDescent="0.25">
      <c r="A43" s="3" t="s">
        <v>6576</v>
      </c>
      <c r="B43" s="492">
        <v>9.4355489999999982</v>
      </c>
      <c r="E43" s="3" t="s">
        <v>6576</v>
      </c>
      <c r="F43" s="64">
        <v>2.2263584225671228E-2</v>
      </c>
    </row>
    <row r="44" spans="1:6" x14ac:dyDescent="0.25">
      <c r="A44" s="3" t="s">
        <v>27</v>
      </c>
      <c r="B44" s="492">
        <v>43.128002000000038</v>
      </c>
      <c r="E44" s="3" t="s">
        <v>14262</v>
      </c>
      <c r="F44" s="64">
        <v>3.0038868516987307E-2</v>
      </c>
    </row>
    <row r="45" spans="1:6" x14ac:dyDescent="0.25">
      <c r="A45" s="3" t="s">
        <v>20</v>
      </c>
      <c r="B45" s="492">
        <v>423.81087000000014</v>
      </c>
      <c r="E45" s="3" t="s">
        <v>20</v>
      </c>
      <c r="F45" s="64">
        <v>1</v>
      </c>
    </row>
    <row r="52" spans="1:6" x14ac:dyDescent="0.25">
      <c r="A52" s="639" t="s">
        <v>29</v>
      </c>
      <c r="B52" s="639"/>
      <c r="E52" s="642" t="s">
        <v>30</v>
      </c>
      <c r="F52" s="642"/>
    </row>
    <row r="54" spans="1:6" x14ac:dyDescent="0.25">
      <c r="A54" s="620" t="s">
        <v>23</v>
      </c>
      <c r="B54" s="621" t="s">
        <v>7040</v>
      </c>
      <c r="E54" s="620" t="s">
        <v>23</v>
      </c>
      <c r="F54" s="621" t="s">
        <v>7040</v>
      </c>
    </row>
    <row r="55" spans="1:6" x14ac:dyDescent="0.25">
      <c r="A55" s="620" t="s">
        <v>2</v>
      </c>
      <c r="B55" s="621" t="s">
        <v>3</v>
      </c>
      <c r="E55" s="620" t="s">
        <v>2</v>
      </c>
      <c r="F55" s="621" t="s">
        <v>3</v>
      </c>
    </row>
    <row r="57" spans="1:6" x14ac:dyDescent="0.25">
      <c r="A57" s="620" t="s">
        <v>4</v>
      </c>
      <c r="B57" t="s">
        <v>7100</v>
      </c>
      <c r="E57" s="620" t="s">
        <v>4</v>
      </c>
      <c r="F57" t="s">
        <v>5</v>
      </c>
    </row>
    <row r="58" spans="1:6" x14ac:dyDescent="0.25">
      <c r="A58" s="3" t="s">
        <v>35</v>
      </c>
      <c r="B58" s="492">
        <v>48.974727000000001</v>
      </c>
      <c r="E58" s="3" t="s">
        <v>8948</v>
      </c>
      <c r="F58" s="64">
        <v>0.3201878356293042</v>
      </c>
    </row>
    <row r="59" spans="1:6" x14ac:dyDescent="0.25">
      <c r="A59" s="3" t="s">
        <v>36</v>
      </c>
      <c r="B59" s="492">
        <v>10.924864000000003</v>
      </c>
      <c r="E59" s="3" t="s">
        <v>35</v>
      </c>
      <c r="F59" s="64">
        <v>0.1149380887784822</v>
      </c>
    </row>
    <row r="60" spans="1:6" x14ac:dyDescent="0.25">
      <c r="A60" s="3" t="s">
        <v>38</v>
      </c>
      <c r="B60" s="492">
        <v>15.802042999999999</v>
      </c>
      <c r="E60" s="3" t="s">
        <v>8952</v>
      </c>
      <c r="F60" s="64">
        <v>9.9211945336787774E-2</v>
      </c>
    </row>
    <row r="61" spans="1:6" x14ac:dyDescent="0.25">
      <c r="A61" s="3" t="s">
        <v>33</v>
      </c>
      <c r="B61" s="492">
        <v>20.69098300000001</v>
      </c>
      <c r="E61" s="3" t="s">
        <v>8990</v>
      </c>
      <c r="F61" s="64">
        <v>8.8754616723235688E-2</v>
      </c>
    </row>
    <row r="62" spans="1:6" x14ac:dyDescent="0.25">
      <c r="A62" s="3" t="s">
        <v>8070</v>
      </c>
      <c r="B62" s="492">
        <v>19.921203999999999</v>
      </c>
      <c r="E62" s="3" t="s">
        <v>8949</v>
      </c>
      <c r="F62" s="64">
        <v>6.280341125663659E-2</v>
      </c>
    </row>
    <row r="63" spans="1:6" x14ac:dyDescent="0.25">
      <c r="A63" s="3" t="s">
        <v>8947</v>
      </c>
      <c r="B63" s="492">
        <v>23.506798000000021</v>
      </c>
      <c r="E63" s="3" t="s">
        <v>8947</v>
      </c>
      <c r="F63" s="64">
        <v>5.5167769192911435E-2</v>
      </c>
    </row>
    <row r="64" spans="1:6" x14ac:dyDescent="0.25">
      <c r="A64" s="3" t="s">
        <v>8948</v>
      </c>
      <c r="B64" s="492">
        <v>136.43094300000007</v>
      </c>
      <c r="E64" s="3" t="s">
        <v>33</v>
      </c>
      <c r="F64" s="64">
        <v>4.8559373102132167E-2</v>
      </c>
    </row>
    <row r="65" spans="1:6" x14ac:dyDescent="0.25">
      <c r="A65" s="3" t="s">
        <v>8949</v>
      </c>
      <c r="B65" s="492">
        <v>26.760318999999996</v>
      </c>
      <c r="E65" s="3" t="s">
        <v>8070</v>
      </c>
      <c r="F65" s="64">
        <v>4.6752789738394147E-2</v>
      </c>
    </row>
    <row r="66" spans="1:6" x14ac:dyDescent="0.25">
      <c r="A66" s="3" t="s">
        <v>8950</v>
      </c>
      <c r="B66" s="492">
        <v>12.730798999999999</v>
      </c>
      <c r="E66" s="3" t="s">
        <v>8951</v>
      </c>
      <c r="F66" s="64">
        <v>3.980387930075497E-2</v>
      </c>
    </row>
    <row r="67" spans="1:6" x14ac:dyDescent="0.25">
      <c r="A67" s="3" t="s">
        <v>8951</v>
      </c>
      <c r="B67" s="492">
        <v>16.960297000000008</v>
      </c>
      <c r="E67" s="3" t="s">
        <v>38</v>
      </c>
      <c r="F67" s="64">
        <v>3.7085589496300676E-2</v>
      </c>
    </row>
    <row r="68" spans="1:6" x14ac:dyDescent="0.25">
      <c r="A68" s="3" t="s">
        <v>8952</v>
      </c>
      <c r="B68" s="492">
        <v>42.273870999999993</v>
      </c>
      <c r="E68" s="3" t="s">
        <v>8950</v>
      </c>
      <c r="F68" s="64">
        <v>2.9877730725952029E-2</v>
      </c>
    </row>
    <row r="69" spans="1:6" x14ac:dyDescent="0.25">
      <c r="A69" s="3" t="s">
        <v>8953</v>
      </c>
      <c r="B69" s="492">
        <v>11.015983</v>
      </c>
      <c r="E69" s="3" t="s">
        <v>8953</v>
      </c>
      <c r="F69" s="64">
        <v>2.585325349616039E-2</v>
      </c>
    </row>
    <row r="70" spans="1:6" x14ac:dyDescent="0.25">
      <c r="A70" s="3" t="s">
        <v>8990</v>
      </c>
      <c r="B70" s="492">
        <v>37.818038999999985</v>
      </c>
      <c r="E70" s="3" t="s">
        <v>36</v>
      </c>
      <c r="F70" s="64">
        <v>2.5639407613744211E-2</v>
      </c>
    </row>
    <row r="71" spans="1:6" x14ac:dyDescent="0.25">
      <c r="A71" s="3" t="s">
        <v>20</v>
      </c>
      <c r="B71" s="492">
        <v>423.81087000000008</v>
      </c>
      <c r="E71" s="3" t="s">
        <v>7808</v>
      </c>
      <c r="F71" s="64">
        <v>5.3643096092035325E-3</v>
      </c>
    </row>
    <row r="72" spans="1:6" x14ac:dyDescent="0.25">
      <c r="E72" s="3" t="s">
        <v>20</v>
      </c>
      <c r="F72" s="64">
        <v>1</v>
      </c>
    </row>
    <row r="77" spans="1:6" x14ac:dyDescent="0.25">
      <c r="A77" s="639" t="s">
        <v>44</v>
      </c>
      <c r="B77" s="639"/>
      <c r="E77" s="639" t="s">
        <v>45</v>
      </c>
      <c r="F77" s="639"/>
    </row>
    <row r="80" spans="1:6" x14ac:dyDescent="0.25">
      <c r="A80" s="620" t="s">
        <v>23</v>
      </c>
      <c r="B80" s="621" t="s">
        <v>7040</v>
      </c>
      <c r="E80" s="620" t="s">
        <v>23</v>
      </c>
      <c r="F80" s="621" t="s">
        <v>7040</v>
      </c>
    </row>
    <row r="82" spans="1:6" x14ac:dyDescent="0.25">
      <c r="A82" s="620" t="s">
        <v>4</v>
      </c>
      <c r="B82" t="s">
        <v>7100</v>
      </c>
      <c r="E82" s="620" t="s">
        <v>4</v>
      </c>
      <c r="F82" t="s">
        <v>5</v>
      </c>
    </row>
    <row r="83" spans="1:6" x14ac:dyDescent="0.25">
      <c r="A83" s="3" t="s">
        <v>46</v>
      </c>
      <c r="B83" s="492">
        <v>167.33964200000017</v>
      </c>
      <c r="E83" s="3" t="s">
        <v>46</v>
      </c>
      <c r="F83" s="64">
        <v>0.39272702078268718</v>
      </c>
    </row>
    <row r="84" spans="1:6" x14ac:dyDescent="0.25">
      <c r="A84" s="3" t="s">
        <v>47</v>
      </c>
      <c r="B84" s="492">
        <v>156.33003799999997</v>
      </c>
      <c r="E84" s="3" t="s">
        <v>47</v>
      </c>
      <c r="F84" s="64">
        <v>0.36688873807070932</v>
      </c>
    </row>
    <row r="85" spans="1:6" x14ac:dyDescent="0.25">
      <c r="A85" s="3" t="s">
        <v>48</v>
      </c>
      <c r="B85" s="492">
        <v>85.34456799999991</v>
      </c>
      <c r="E85" s="3" t="s">
        <v>48</v>
      </c>
      <c r="F85" s="64">
        <v>0.20029395025612315</v>
      </c>
    </row>
    <row r="86" spans="1:6" x14ac:dyDescent="0.25">
      <c r="A86" s="3" t="s">
        <v>49</v>
      </c>
      <c r="B86" s="492">
        <v>5.2432180000000006</v>
      </c>
      <c r="E86" s="3" t="s">
        <v>49</v>
      </c>
      <c r="F86" s="64">
        <v>1.2305233594644353E-2</v>
      </c>
    </row>
    <row r="87" spans="1:6" x14ac:dyDescent="0.25">
      <c r="A87" s="3" t="s">
        <v>50</v>
      </c>
      <c r="B87" s="492">
        <v>11.839118000000004</v>
      </c>
      <c r="E87" s="3" t="s">
        <v>50</v>
      </c>
      <c r="F87" s="64">
        <v>2.7785057295836007E-2</v>
      </c>
    </row>
    <row r="88" spans="1:6" x14ac:dyDescent="0.25">
      <c r="A88" s="3" t="s">
        <v>20</v>
      </c>
      <c r="B88" s="492">
        <v>426.09658400000006</v>
      </c>
      <c r="E88" s="3" t="s">
        <v>20</v>
      </c>
      <c r="F88" s="64">
        <v>1</v>
      </c>
    </row>
    <row r="95" spans="1:6" x14ac:dyDescent="0.25">
      <c r="A95" s="639" t="s">
        <v>51</v>
      </c>
      <c r="B95" s="639"/>
    </row>
    <row r="97" spans="1:14" x14ac:dyDescent="0.25">
      <c r="A97" s="620" t="s">
        <v>23</v>
      </c>
      <c r="B97" s="621" t="s">
        <v>7040</v>
      </c>
    </row>
    <row r="98" spans="1:14" x14ac:dyDescent="0.25">
      <c r="A98" s="620" t="s">
        <v>2</v>
      </c>
      <c r="B98" s="621" t="s">
        <v>3</v>
      </c>
    </row>
    <row r="100" spans="1:14" x14ac:dyDescent="0.25">
      <c r="A100" s="620" t="s">
        <v>7100</v>
      </c>
      <c r="B100" s="620" t="s">
        <v>52</v>
      </c>
    </row>
    <row r="101" spans="1:14" x14ac:dyDescent="0.25">
      <c r="A101" s="620" t="s">
        <v>4</v>
      </c>
      <c r="B101" s="621" t="s">
        <v>35</v>
      </c>
      <c r="C101" s="621" t="s">
        <v>36</v>
      </c>
      <c r="D101" s="621" t="s">
        <v>38</v>
      </c>
      <c r="E101" s="621" t="s">
        <v>33</v>
      </c>
      <c r="F101" s="621" t="s">
        <v>8070</v>
      </c>
      <c r="G101" s="621" t="s">
        <v>8947</v>
      </c>
      <c r="H101" s="621" t="s">
        <v>8948</v>
      </c>
      <c r="I101" s="621" t="s">
        <v>8949</v>
      </c>
      <c r="J101" s="621" t="s">
        <v>8951</v>
      </c>
      <c r="K101" s="621" t="s">
        <v>8952</v>
      </c>
      <c r="L101" s="621" t="s">
        <v>8953</v>
      </c>
      <c r="M101" s="621" t="s">
        <v>8990</v>
      </c>
      <c r="N101" s="621" t="s">
        <v>20</v>
      </c>
    </row>
    <row r="102" spans="1:14" x14ac:dyDescent="0.25">
      <c r="A102" s="3" t="s">
        <v>24</v>
      </c>
      <c r="B102" s="492"/>
      <c r="C102" s="492"/>
      <c r="D102" s="492">
        <v>15.702043</v>
      </c>
      <c r="E102" s="492"/>
      <c r="F102" s="492"/>
      <c r="G102" s="492"/>
      <c r="H102" s="492"/>
      <c r="I102" s="492">
        <v>21.649212999999996</v>
      </c>
      <c r="J102" s="492"/>
      <c r="K102" s="492"/>
      <c r="L102" s="492"/>
      <c r="M102" s="492"/>
      <c r="N102" s="492">
        <v>37.351255999999992</v>
      </c>
    </row>
    <row r="103" spans="1:14" x14ac:dyDescent="0.25">
      <c r="A103" s="3" t="s">
        <v>26</v>
      </c>
      <c r="B103" s="492"/>
      <c r="C103" s="492"/>
      <c r="D103" s="492"/>
      <c r="E103" s="492">
        <v>20.557650000000006</v>
      </c>
      <c r="F103" s="492"/>
      <c r="G103" s="492"/>
      <c r="H103" s="492">
        <v>134.33094399999993</v>
      </c>
      <c r="I103" s="492"/>
      <c r="J103" s="492"/>
      <c r="K103" s="492"/>
      <c r="L103" s="492"/>
      <c r="M103" s="492"/>
      <c r="N103" s="492">
        <v>154.88859399999993</v>
      </c>
    </row>
    <row r="104" spans="1:14" x14ac:dyDescent="0.25">
      <c r="A104" s="3" t="s">
        <v>27</v>
      </c>
      <c r="B104" s="492"/>
      <c r="C104" s="492"/>
      <c r="D104" s="492"/>
      <c r="E104" s="492"/>
      <c r="F104" s="492">
        <v>19.721204</v>
      </c>
      <c r="G104" s="492">
        <v>23.406798000000013</v>
      </c>
      <c r="H104" s="492"/>
      <c r="I104" s="492"/>
      <c r="J104" s="492"/>
      <c r="K104" s="492"/>
      <c r="L104" s="492"/>
      <c r="M104" s="492"/>
      <c r="N104" s="492">
        <v>43.128002000000009</v>
      </c>
    </row>
    <row r="105" spans="1:14" x14ac:dyDescent="0.25">
      <c r="A105" s="3" t="s">
        <v>28</v>
      </c>
      <c r="B105" s="492"/>
      <c r="C105" s="492">
        <v>10.624864000000002</v>
      </c>
      <c r="D105" s="492"/>
      <c r="E105" s="492"/>
      <c r="F105" s="492"/>
      <c r="G105" s="492"/>
      <c r="H105" s="492"/>
      <c r="I105" s="492"/>
      <c r="J105" s="492"/>
      <c r="K105" s="492">
        <v>41.529426999999991</v>
      </c>
      <c r="L105" s="492">
        <v>10.815983000000001</v>
      </c>
      <c r="M105" s="492">
        <v>37.526927999999984</v>
      </c>
      <c r="N105" s="492">
        <v>100.49720199999999</v>
      </c>
    </row>
    <row r="106" spans="1:14" x14ac:dyDescent="0.25">
      <c r="A106" s="3" t="s">
        <v>25</v>
      </c>
      <c r="B106" s="492">
        <v>48.919170999999999</v>
      </c>
      <c r="C106" s="492"/>
      <c r="D106" s="492"/>
      <c r="E106" s="492"/>
      <c r="F106" s="492"/>
      <c r="G106" s="492"/>
      <c r="H106" s="492"/>
      <c r="I106" s="492"/>
      <c r="J106" s="492">
        <v>16.860297000000006</v>
      </c>
      <c r="K106" s="492"/>
      <c r="L106" s="492"/>
      <c r="M106" s="492"/>
      <c r="N106" s="492">
        <v>65.779468000000008</v>
      </c>
    </row>
    <row r="107" spans="1:14" x14ac:dyDescent="0.25">
      <c r="A107" s="3" t="s">
        <v>6576</v>
      </c>
      <c r="B107" s="492">
        <v>5.5555999999999994E-2</v>
      </c>
      <c r="C107" s="492">
        <v>0.3</v>
      </c>
      <c r="D107" s="492">
        <v>9.9999999999999992E-2</v>
      </c>
      <c r="E107" s="492">
        <v>0.13333300000000001</v>
      </c>
      <c r="F107" s="492">
        <v>0.19999999999999998</v>
      </c>
      <c r="G107" s="492">
        <v>9.9999999999999992E-2</v>
      </c>
      <c r="H107" s="492">
        <v>2.0999989999999999</v>
      </c>
      <c r="I107" s="492">
        <v>5.1111060000000004</v>
      </c>
      <c r="J107" s="492">
        <v>9.9999999999999992E-2</v>
      </c>
      <c r="K107" s="492">
        <v>0.74444399999999999</v>
      </c>
      <c r="L107" s="492">
        <v>0.19999999999999998</v>
      </c>
      <c r="M107" s="492">
        <v>0.29111100000000001</v>
      </c>
      <c r="N107" s="492">
        <v>9.435549</v>
      </c>
    </row>
    <row r="108" spans="1:14" x14ac:dyDescent="0.25">
      <c r="A108" s="3" t="s">
        <v>20</v>
      </c>
      <c r="B108" s="492">
        <v>48.974727000000001</v>
      </c>
      <c r="C108" s="492">
        <v>10.924864000000003</v>
      </c>
      <c r="D108" s="492">
        <v>15.802042999999999</v>
      </c>
      <c r="E108" s="492">
        <v>20.690983000000006</v>
      </c>
      <c r="F108" s="492">
        <v>19.921203999999999</v>
      </c>
      <c r="G108" s="492">
        <v>23.506798000000014</v>
      </c>
      <c r="H108" s="492">
        <v>136.43094299999993</v>
      </c>
      <c r="I108" s="492">
        <v>26.760318999999996</v>
      </c>
      <c r="J108" s="492">
        <v>16.960297000000008</v>
      </c>
      <c r="K108" s="492">
        <v>42.273870999999993</v>
      </c>
      <c r="L108" s="492">
        <v>11.015983</v>
      </c>
      <c r="M108" s="492">
        <v>37.818038999999985</v>
      </c>
      <c r="N108" s="492">
        <v>411.08007099999992</v>
      </c>
    </row>
    <row r="113" spans="1:14" x14ac:dyDescent="0.25">
      <c r="A113" s="639" t="s">
        <v>53</v>
      </c>
      <c r="B113" s="639"/>
    </row>
    <row r="114" spans="1:14" x14ac:dyDescent="0.25">
      <c r="A114" s="620" t="s">
        <v>23</v>
      </c>
      <c r="B114" s="621" t="s">
        <v>7040</v>
      </c>
    </row>
    <row r="115" spans="1:14" x14ac:dyDescent="0.25">
      <c r="A115" s="620" t="s">
        <v>2</v>
      </c>
      <c r="B115" s="621" t="s">
        <v>3</v>
      </c>
    </row>
    <row r="117" spans="1:14" x14ac:dyDescent="0.25">
      <c r="A117" s="620" t="s">
        <v>5</v>
      </c>
      <c r="B117" s="620" t="s">
        <v>52</v>
      </c>
    </row>
    <row r="118" spans="1:14" x14ac:dyDescent="0.25">
      <c r="A118" s="620" t="s">
        <v>4</v>
      </c>
      <c r="B118" s="621" t="s">
        <v>35</v>
      </c>
      <c r="C118" s="621" t="s">
        <v>36</v>
      </c>
      <c r="D118" s="621" t="s">
        <v>38</v>
      </c>
      <c r="E118" s="621" t="s">
        <v>33</v>
      </c>
      <c r="F118" s="621" t="s">
        <v>8070</v>
      </c>
      <c r="G118" s="621" t="s">
        <v>8947</v>
      </c>
      <c r="H118" s="621" t="s">
        <v>8948</v>
      </c>
      <c r="I118" s="621" t="s">
        <v>8949</v>
      </c>
      <c r="J118" s="621" t="s">
        <v>8951</v>
      </c>
      <c r="K118" s="621" t="s">
        <v>8952</v>
      </c>
      <c r="L118" s="621" t="s">
        <v>8953</v>
      </c>
      <c r="M118" s="621" t="s">
        <v>8990</v>
      </c>
      <c r="N118" s="621" t="s">
        <v>20</v>
      </c>
    </row>
    <row r="119" spans="1:14" x14ac:dyDescent="0.25">
      <c r="A119" s="3" t="s">
        <v>24</v>
      </c>
      <c r="B119" s="64">
        <v>0</v>
      </c>
      <c r="C119" s="64">
        <v>0</v>
      </c>
      <c r="D119" s="64">
        <v>3.8197042638926662E-2</v>
      </c>
      <c r="E119" s="64">
        <v>0</v>
      </c>
      <c r="F119" s="64">
        <v>0</v>
      </c>
      <c r="G119" s="64">
        <v>0</v>
      </c>
      <c r="H119" s="64">
        <v>0</v>
      </c>
      <c r="I119" s="64">
        <v>5.2664224143329975E-2</v>
      </c>
      <c r="J119" s="64">
        <v>0</v>
      </c>
      <c r="K119" s="64">
        <v>0</v>
      </c>
      <c r="L119" s="64">
        <v>0</v>
      </c>
      <c r="M119" s="64">
        <v>0</v>
      </c>
      <c r="N119" s="64">
        <v>9.0861266782256631E-2</v>
      </c>
    </row>
    <row r="120" spans="1:14" x14ac:dyDescent="0.25">
      <c r="A120" s="3" t="s">
        <v>26</v>
      </c>
      <c r="B120" s="64">
        <v>0</v>
      </c>
      <c r="C120" s="64">
        <v>0</v>
      </c>
      <c r="D120" s="64">
        <v>0</v>
      </c>
      <c r="E120" s="64">
        <v>5.0008870412985795E-2</v>
      </c>
      <c r="F120" s="64">
        <v>0</v>
      </c>
      <c r="G120" s="64">
        <v>0</v>
      </c>
      <c r="H120" s="64">
        <v>0.32677561739547328</v>
      </c>
      <c r="I120" s="64">
        <v>0</v>
      </c>
      <c r="J120" s="64">
        <v>0</v>
      </c>
      <c r="K120" s="64">
        <v>0</v>
      </c>
      <c r="L120" s="64">
        <v>0</v>
      </c>
      <c r="M120" s="64">
        <v>0</v>
      </c>
      <c r="N120" s="64">
        <v>0.37678448780845908</v>
      </c>
    </row>
    <row r="121" spans="1:14" x14ac:dyDescent="0.25">
      <c r="A121" s="3" t="s">
        <v>27</v>
      </c>
      <c r="B121" s="64">
        <v>0</v>
      </c>
      <c r="C121" s="64">
        <v>0</v>
      </c>
      <c r="D121" s="64">
        <v>0</v>
      </c>
      <c r="E121" s="64">
        <v>0</v>
      </c>
      <c r="F121" s="64">
        <v>4.7974118404781538E-2</v>
      </c>
      <c r="G121" s="64">
        <v>5.6939753715280449E-2</v>
      </c>
      <c r="H121" s="64">
        <v>0</v>
      </c>
      <c r="I121" s="64">
        <v>0</v>
      </c>
      <c r="J121" s="64">
        <v>0</v>
      </c>
      <c r="K121" s="64">
        <v>0</v>
      </c>
      <c r="L121" s="64">
        <v>0</v>
      </c>
      <c r="M121" s="64">
        <v>0</v>
      </c>
      <c r="N121" s="64">
        <v>0.10491387212006198</v>
      </c>
    </row>
    <row r="122" spans="1:14" x14ac:dyDescent="0.25">
      <c r="A122" s="3" t="s">
        <v>28</v>
      </c>
      <c r="B122" s="64">
        <v>0</v>
      </c>
      <c r="C122" s="64">
        <v>2.5846215249875248E-2</v>
      </c>
      <c r="D122" s="64">
        <v>0</v>
      </c>
      <c r="E122" s="64">
        <v>0</v>
      </c>
      <c r="F122" s="64">
        <v>0</v>
      </c>
      <c r="G122" s="64">
        <v>0</v>
      </c>
      <c r="H122" s="64">
        <v>0</v>
      </c>
      <c r="I122" s="64">
        <v>0</v>
      </c>
      <c r="J122" s="64">
        <v>0</v>
      </c>
      <c r="K122" s="64">
        <v>0.1010251528345192</v>
      </c>
      <c r="L122" s="64">
        <v>2.6311134406707837E-2</v>
      </c>
      <c r="M122" s="64">
        <v>9.1288609318158839E-2</v>
      </c>
      <c r="N122" s="64">
        <v>0.24447111180926112</v>
      </c>
    </row>
    <row r="123" spans="1:14" x14ac:dyDescent="0.25">
      <c r="A123" s="3" t="s">
        <v>25</v>
      </c>
      <c r="B123" s="64">
        <v>0.11900156307990907</v>
      </c>
      <c r="C123" s="64">
        <v>0</v>
      </c>
      <c r="D123" s="64">
        <v>0</v>
      </c>
      <c r="E123" s="64">
        <v>0</v>
      </c>
      <c r="F123" s="64">
        <v>0</v>
      </c>
      <c r="G123" s="64">
        <v>0</v>
      </c>
      <c r="H123" s="64">
        <v>0</v>
      </c>
      <c r="I123" s="64">
        <v>0</v>
      </c>
      <c r="J123" s="64">
        <v>4.1014629969741347E-2</v>
      </c>
      <c r="K123" s="64">
        <v>0</v>
      </c>
      <c r="L123" s="64">
        <v>0</v>
      </c>
      <c r="M123" s="64">
        <v>0</v>
      </c>
      <c r="N123" s="64">
        <v>0.16001619304965042</v>
      </c>
    </row>
    <row r="124" spans="1:14" x14ac:dyDescent="0.25">
      <c r="A124" s="3" t="s">
        <v>6576</v>
      </c>
      <c r="B124" s="64">
        <v>1.351464201727259E-4</v>
      </c>
      <c r="C124" s="64">
        <v>7.2978483065407474E-4</v>
      </c>
      <c r="D124" s="64">
        <v>2.4326161021802489E-4</v>
      </c>
      <c r="E124" s="64">
        <v>3.2434800275199911E-4</v>
      </c>
      <c r="F124" s="64">
        <v>4.8652322043604978E-4</v>
      </c>
      <c r="G124" s="64">
        <v>2.4326161021802489E-4</v>
      </c>
      <c r="H124" s="64">
        <v>5.1084913819624206E-3</v>
      </c>
      <c r="I124" s="64">
        <v>1.2433358755550083E-2</v>
      </c>
      <c r="J124" s="64">
        <v>2.4326161021802489E-4</v>
      </c>
      <c r="K124" s="64">
        <v>1.8109464615714732E-3</v>
      </c>
      <c r="L124" s="64">
        <v>4.8652322043604978E-4</v>
      </c>
      <c r="M124" s="64">
        <v>7.0816130612179448E-4</v>
      </c>
      <c r="N124" s="64">
        <v>2.2953068430310745E-2</v>
      </c>
    </row>
    <row r="125" spans="1:14" x14ac:dyDescent="0.25">
      <c r="A125" s="3" t="s">
        <v>20</v>
      </c>
      <c r="B125" s="64">
        <v>0.1191367095000818</v>
      </c>
      <c r="C125" s="64">
        <v>2.6576000080529322E-2</v>
      </c>
      <c r="D125" s="64">
        <v>3.8440304249144686E-2</v>
      </c>
      <c r="E125" s="64">
        <v>5.0333218415737797E-2</v>
      </c>
      <c r="F125" s="64">
        <v>4.8460641625217585E-2</v>
      </c>
      <c r="G125" s="64">
        <v>5.7183015325498472E-2</v>
      </c>
      <c r="H125" s="64">
        <v>0.33188410877743574</v>
      </c>
      <c r="I125" s="64">
        <v>6.5097582898880055E-2</v>
      </c>
      <c r="J125" s="64">
        <v>4.125789157995937E-2</v>
      </c>
      <c r="K125" s="64">
        <v>0.10283609929609067</v>
      </c>
      <c r="L125" s="64">
        <v>2.6797657627143884E-2</v>
      </c>
      <c r="M125" s="64">
        <v>9.1996770624280647E-2</v>
      </c>
      <c r="N125" s="64">
        <v>1</v>
      </c>
    </row>
    <row r="160" spans="1:6" x14ac:dyDescent="0.25">
      <c r="A160" s="639" t="s">
        <v>54</v>
      </c>
      <c r="B160" s="639"/>
      <c r="E160" s="642" t="s">
        <v>55</v>
      </c>
      <c r="F160" s="642"/>
    </row>
    <row r="161" spans="1:6" x14ac:dyDescent="0.25">
      <c r="A161" s="620" t="s">
        <v>23</v>
      </c>
      <c r="B161" s="621" t="s">
        <v>7040</v>
      </c>
      <c r="E161" s="69" t="s">
        <v>23</v>
      </c>
      <c r="F161" s="70" t="s">
        <v>7040</v>
      </c>
    </row>
    <row r="162" spans="1:6" x14ac:dyDescent="0.25">
      <c r="A162" s="620" t="s">
        <v>2</v>
      </c>
      <c r="B162" s="621" t="s">
        <v>3</v>
      </c>
      <c r="E162" s="69" t="s">
        <v>2</v>
      </c>
      <c r="F162" s="70" t="s">
        <v>3</v>
      </c>
    </row>
    <row r="164" spans="1:6" x14ac:dyDescent="0.25">
      <c r="A164" s="620" t="s">
        <v>4</v>
      </c>
      <c r="B164" t="s">
        <v>7100</v>
      </c>
      <c r="E164" s="69" t="s">
        <v>4</v>
      </c>
      <c r="F164" s="70" t="s">
        <v>5</v>
      </c>
    </row>
    <row r="165" spans="1:6" x14ac:dyDescent="0.25">
      <c r="A165" s="3" t="s">
        <v>60</v>
      </c>
      <c r="B165" s="232">
        <v>26.575719999999997</v>
      </c>
      <c r="E165" s="71" t="s">
        <v>60</v>
      </c>
      <c r="F165" s="447">
        <v>6.2370178494554653E-2</v>
      </c>
    </row>
    <row r="166" spans="1:6" x14ac:dyDescent="0.25">
      <c r="A166" s="3" t="s">
        <v>57</v>
      </c>
      <c r="B166" s="232">
        <v>176.30973300000042</v>
      </c>
      <c r="E166" s="71" t="s">
        <v>57</v>
      </c>
      <c r="F166" s="447">
        <v>0.41377879950335389</v>
      </c>
    </row>
    <row r="167" spans="1:6" x14ac:dyDescent="0.25">
      <c r="A167" s="3" t="s">
        <v>59</v>
      </c>
      <c r="B167" s="232">
        <v>18.554983000000004</v>
      </c>
      <c r="E167" s="71" t="s">
        <v>59</v>
      </c>
      <c r="F167" s="447">
        <v>4.3546425145712976E-2</v>
      </c>
    </row>
    <row r="168" spans="1:6" x14ac:dyDescent="0.25">
      <c r="A168" s="3" t="s">
        <v>58</v>
      </c>
      <c r="B168" s="232">
        <v>20.29450299999997</v>
      </c>
      <c r="E168" s="71" t="s">
        <v>58</v>
      </c>
      <c r="F168" s="447">
        <v>4.7628879841008068E-2</v>
      </c>
    </row>
    <row r="169" spans="1:6" x14ac:dyDescent="0.25">
      <c r="A169" s="3" t="s">
        <v>62</v>
      </c>
      <c r="B169" s="232">
        <v>6.1850759999999987</v>
      </c>
      <c r="E169" s="71" t="s">
        <v>62</v>
      </c>
      <c r="F169" s="447">
        <v>1.4515666710907028E-2</v>
      </c>
    </row>
    <row r="170" spans="1:6" x14ac:dyDescent="0.25">
      <c r="A170" s="3" t="s">
        <v>6912</v>
      </c>
      <c r="B170" s="232">
        <v>13.349448000000001</v>
      </c>
      <c r="E170" s="71" t="s">
        <v>6912</v>
      </c>
      <c r="F170" s="447">
        <v>3.1329629246687411E-2</v>
      </c>
    </row>
    <row r="171" spans="1:6" x14ac:dyDescent="0.25">
      <c r="A171" s="3" t="s">
        <v>56</v>
      </c>
      <c r="B171" s="232">
        <v>164.66712100000007</v>
      </c>
      <c r="E171" s="71" t="s">
        <v>56</v>
      </c>
      <c r="F171" s="447">
        <v>0.38645491933819398</v>
      </c>
    </row>
    <row r="172" spans="1:6" x14ac:dyDescent="0.25">
      <c r="A172" s="3" t="s">
        <v>7808</v>
      </c>
      <c r="B172" s="232">
        <v>0.16</v>
      </c>
      <c r="E172" s="71" t="s">
        <v>7808</v>
      </c>
      <c r="F172" s="447">
        <v>3.7550171958196219E-4</v>
      </c>
    </row>
    <row r="173" spans="1:6" x14ac:dyDescent="0.25">
      <c r="A173" s="3" t="s">
        <v>20</v>
      </c>
      <c r="B173" s="232">
        <v>426.09658400000046</v>
      </c>
      <c r="E173" s="71" t="s">
        <v>20</v>
      </c>
      <c r="F173" s="72">
        <v>1</v>
      </c>
    </row>
    <row r="185" spans="1:6" x14ac:dyDescent="0.25">
      <c r="A185" s="639" t="s">
        <v>63</v>
      </c>
      <c r="B185" s="639"/>
      <c r="E185" s="639" t="s">
        <v>64</v>
      </c>
      <c r="F185" s="639"/>
    </row>
    <row r="186" spans="1:6" x14ac:dyDescent="0.25">
      <c r="A186" s="620" t="s">
        <v>23</v>
      </c>
      <c r="B186" s="621" t="s">
        <v>9225</v>
      </c>
    </row>
    <row r="187" spans="1:6" x14ac:dyDescent="0.25">
      <c r="A187" s="620" t="s">
        <v>2</v>
      </c>
      <c r="B187" s="621" t="s">
        <v>3</v>
      </c>
      <c r="E187" s="620" t="s">
        <v>2</v>
      </c>
      <c r="F187" s="621" t="s">
        <v>3</v>
      </c>
    </row>
    <row r="189" spans="1:6" x14ac:dyDescent="0.25">
      <c r="A189" s="620" t="s">
        <v>4</v>
      </c>
      <c r="B189" t="s">
        <v>7100</v>
      </c>
      <c r="E189" s="620" t="s">
        <v>4</v>
      </c>
      <c r="F189" t="s">
        <v>5</v>
      </c>
    </row>
    <row r="190" spans="1:6" x14ac:dyDescent="0.25">
      <c r="A190" s="3" t="s">
        <v>24</v>
      </c>
      <c r="B190" s="492">
        <v>47.553032999999928</v>
      </c>
      <c r="E190" s="3" t="s">
        <v>24</v>
      </c>
      <c r="F190" s="64">
        <v>8.7727214860017985E-2</v>
      </c>
    </row>
    <row r="191" spans="1:6" x14ac:dyDescent="0.25">
      <c r="A191" s="3" t="s">
        <v>25</v>
      </c>
      <c r="B191" s="492">
        <v>95.890569999999897</v>
      </c>
      <c r="E191" s="3" t="s">
        <v>26</v>
      </c>
      <c r="F191" s="64">
        <v>0.3752732228662512</v>
      </c>
    </row>
    <row r="192" spans="1:6" x14ac:dyDescent="0.25">
      <c r="A192" s="3" t="s">
        <v>26</v>
      </c>
      <c r="B192" s="492">
        <v>203.41897300000034</v>
      </c>
      <c r="E192" s="3" t="s">
        <v>27</v>
      </c>
      <c r="F192" s="64">
        <v>0.10824874964499956</v>
      </c>
    </row>
    <row r="193" spans="1:6" x14ac:dyDescent="0.25">
      <c r="A193" s="3" t="s">
        <v>28</v>
      </c>
      <c r="B193" s="492">
        <v>122.80146499999992</v>
      </c>
      <c r="E193" s="3" t="s">
        <v>28</v>
      </c>
      <c r="F193" s="64">
        <v>0.22654770527844101</v>
      </c>
    </row>
    <row r="194" spans="1:6" x14ac:dyDescent="0.25">
      <c r="A194" s="3" t="s">
        <v>6576</v>
      </c>
      <c r="B194" s="492">
        <v>13.714767999999991</v>
      </c>
      <c r="E194" s="3" t="s">
        <v>25</v>
      </c>
      <c r="F194" s="64">
        <v>0.176901705458821</v>
      </c>
    </row>
    <row r="195" spans="1:6" x14ac:dyDescent="0.25">
      <c r="A195" s="3" t="s">
        <v>27</v>
      </c>
      <c r="B195" s="492">
        <v>58.676847000000024</v>
      </c>
      <c r="E195" s="3" t="s">
        <v>6576</v>
      </c>
      <c r="F195" s="64">
        <v>2.530140189146924E-2</v>
      </c>
    </row>
    <row r="196" spans="1:6" x14ac:dyDescent="0.25">
      <c r="A196" s="3" t="s">
        <v>20</v>
      </c>
      <c r="B196" s="492">
        <v>542.05565600000011</v>
      </c>
      <c r="E196" s="3" t="s">
        <v>20</v>
      </c>
      <c r="F196" s="64">
        <v>1</v>
      </c>
    </row>
    <row r="201" spans="1:6" x14ac:dyDescent="0.25">
      <c r="A201" s="640" t="s">
        <v>78</v>
      </c>
      <c r="B201" s="641" t="s">
        <v>9225</v>
      </c>
    </row>
    <row r="202" spans="1:6" x14ac:dyDescent="0.25">
      <c r="A202" s="620" t="s">
        <v>23</v>
      </c>
      <c r="B202" s="621" t="s">
        <v>7040</v>
      </c>
    </row>
    <row r="203" spans="1:6" x14ac:dyDescent="0.25">
      <c r="A203" s="620" t="s">
        <v>2</v>
      </c>
      <c r="B203" s="621" t="s">
        <v>3</v>
      </c>
    </row>
    <row r="205" spans="1:6" x14ac:dyDescent="0.25">
      <c r="A205" s="620" t="s">
        <v>4</v>
      </c>
      <c r="B205" s="66" t="s">
        <v>7100</v>
      </c>
    </row>
    <row r="206" spans="1:6" x14ac:dyDescent="0.25">
      <c r="A206" s="3" t="s">
        <v>11226</v>
      </c>
      <c r="B206" s="231">
        <v>3.5515559999999997</v>
      </c>
    </row>
    <row r="207" spans="1:6" x14ac:dyDescent="0.25">
      <c r="A207" s="3" t="s">
        <v>11225</v>
      </c>
      <c r="B207" s="231">
        <v>7.2240479999999998</v>
      </c>
      <c r="E207">
        <f>399+3.5</f>
        <v>402.5</v>
      </c>
    </row>
    <row r="208" spans="1:6" x14ac:dyDescent="0.25">
      <c r="A208" s="3" t="s">
        <v>11223</v>
      </c>
      <c r="B208" s="231">
        <v>130.15288499999994</v>
      </c>
    </row>
    <row r="209" spans="1:5" x14ac:dyDescent="0.25">
      <c r="A209" s="3" t="s">
        <v>11224</v>
      </c>
      <c r="B209" s="231">
        <v>285.1680950000009</v>
      </c>
    </row>
    <row r="210" spans="1:5" x14ac:dyDescent="0.25">
      <c r="A210" s="3" t="s">
        <v>20</v>
      </c>
      <c r="B210" s="231">
        <v>426.0965840000008</v>
      </c>
    </row>
    <row r="215" spans="1:5" x14ac:dyDescent="0.25">
      <c r="A215" s="642" t="s">
        <v>69</v>
      </c>
      <c r="B215" s="642"/>
    </row>
    <row r="218" spans="1:5" x14ac:dyDescent="0.25">
      <c r="A218" s="620" t="s">
        <v>23</v>
      </c>
      <c r="B218" s="621" t="s">
        <v>7040</v>
      </c>
    </row>
    <row r="219" spans="1:5" x14ac:dyDescent="0.25">
      <c r="A219" s="620" t="s">
        <v>2</v>
      </c>
      <c r="B219" s="621" t="s">
        <v>3</v>
      </c>
    </row>
    <row r="221" spans="1:5" x14ac:dyDescent="0.25">
      <c r="A221" s="620" t="s">
        <v>7100</v>
      </c>
      <c r="B221" s="620" t="s">
        <v>52</v>
      </c>
    </row>
    <row r="222" spans="1:5" x14ac:dyDescent="0.25">
      <c r="A222" s="620" t="s">
        <v>4</v>
      </c>
      <c r="B222" s="621" t="s">
        <v>11226</v>
      </c>
      <c r="C222" s="621" t="s">
        <v>11225</v>
      </c>
      <c r="D222" s="621" t="s">
        <v>11223</v>
      </c>
      <c r="E222" s="621" t="s">
        <v>20</v>
      </c>
    </row>
    <row r="223" spans="1:5" x14ac:dyDescent="0.25">
      <c r="A223" s="3" t="s">
        <v>24</v>
      </c>
      <c r="B223" s="492">
        <v>0.62070999999999998</v>
      </c>
      <c r="C223" s="492">
        <v>0.98972599999999988</v>
      </c>
      <c r="D223" s="492">
        <v>0.153333</v>
      </c>
      <c r="E223" s="492">
        <v>1.7637689999999999</v>
      </c>
    </row>
    <row r="224" spans="1:5" x14ac:dyDescent="0.25">
      <c r="A224" s="3" t="s">
        <v>25</v>
      </c>
      <c r="B224" s="492">
        <v>0.161442</v>
      </c>
      <c r="C224" s="492">
        <v>0.89835199999999993</v>
      </c>
      <c r="D224" s="492"/>
      <c r="E224" s="492">
        <v>1.0597939999999999</v>
      </c>
    </row>
    <row r="225" spans="1:6" x14ac:dyDescent="0.25">
      <c r="A225" s="3" t="s">
        <v>26</v>
      </c>
      <c r="B225" s="492">
        <v>1.7780199999999999</v>
      </c>
      <c r="C225" s="492">
        <v>4.3801509999999997</v>
      </c>
      <c r="D225" s="492">
        <v>0.57018099999999994</v>
      </c>
      <c r="E225" s="492">
        <v>6.7283519999999992</v>
      </c>
    </row>
    <row r="226" spans="1:6" x14ac:dyDescent="0.25">
      <c r="A226" s="3" t="s">
        <v>28</v>
      </c>
      <c r="B226" s="492">
        <v>3.805E-2</v>
      </c>
      <c r="C226" s="492">
        <v>1.1706599999999998</v>
      </c>
      <c r="D226" s="492"/>
      <c r="E226" s="492">
        <v>1.2087099999999997</v>
      </c>
    </row>
    <row r="227" spans="1:6" x14ac:dyDescent="0.25">
      <c r="A227" s="3" t="s">
        <v>27</v>
      </c>
      <c r="B227" s="492">
        <v>0.93333399999999989</v>
      </c>
      <c r="C227" s="492">
        <v>9.9111000000000005E-2</v>
      </c>
      <c r="D227" s="492">
        <v>0.35333300000000001</v>
      </c>
      <c r="E227" s="492">
        <v>1.3857779999999997</v>
      </c>
    </row>
    <row r="228" spans="1:6" x14ac:dyDescent="0.25">
      <c r="A228" s="3" t="s">
        <v>20</v>
      </c>
      <c r="B228" s="492">
        <v>3.5315559999999997</v>
      </c>
      <c r="C228" s="492">
        <v>7.5379999999999994</v>
      </c>
      <c r="D228" s="492">
        <v>1.0768469999999999</v>
      </c>
      <c r="E228" s="492">
        <v>12.146402999999999</v>
      </c>
    </row>
    <row r="233" spans="1:6" x14ac:dyDescent="0.25">
      <c r="A233" s="73" t="s">
        <v>70</v>
      </c>
      <c r="B233" s="67"/>
    </row>
    <row r="236" spans="1:6" x14ac:dyDescent="0.25">
      <c r="A236" s="620" t="s">
        <v>23</v>
      </c>
      <c r="B236" s="621" t="s">
        <v>7040</v>
      </c>
    </row>
    <row r="237" spans="1:6" x14ac:dyDescent="0.25">
      <c r="A237" s="620" t="s">
        <v>2</v>
      </c>
      <c r="B237" s="621" t="s">
        <v>3</v>
      </c>
    </row>
    <row r="239" spans="1:6" x14ac:dyDescent="0.25">
      <c r="A239" s="620" t="s">
        <v>7100</v>
      </c>
      <c r="B239" s="620" t="s">
        <v>52</v>
      </c>
    </row>
    <row r="240" spans="1:6" x14ac:dyDescent="0.25">
      <c r="A240" s="620" t="s">
        <v>4</v>
      </c>
      <c r="B240" s="621" t="s">
        <v>11226</v>
      </c>
      <c r="C240" s="621" t="s">
        <v>11225</v>
      </c>
      <c r="D240" s="621" t="s">
        <v>11223</v>
      </c>
      <c r="E240" s="621" t="s">
        <v>11224</v>
      </c>
      <c r="F240" s="621" t="s">
        <v>20</v>
      </c>
    </row>
    <row r="241" spans="1:6" x14ac:dyDescent="0.25">
      <c r="A241" s="3" t="s">
        <v>24</v>
      </c>
      <c r="B241" s="231">
        <v>0.62070999999999998</v>
      </c>
      <c r="C241" s="231">
        <v>0.98972600000000011</v>
      </c>
      <c r="D241" s="231">
        <v>6.8171010000000001</v>
      </c>
      <c r="E241" s="231">
        <v>28.923718999999995</v>
      </c>
      <c r="F241" s="231">
        <v>37.351255999999992</v>
      </c>
    </row>
    <row r="242" spans="1:6" x14ac:dyDescent="0.25">
      <c r="A242" s="3" t="s">
        <v>25</v>
      </c>
      <c r="B242" s="231">
        <v>0.161442</v>
      </c>
      <c r="C242" s="231">
        <v>0.89835199999999993</v>
      </c>
      <c r="D242" s="231">
        <v>19.955308000000009</v>
      </c>
      <c r="E242" s="231">
        <v>44.764366000000003</v>
      </c>
      <c r="F242" s="231">
        <v>65.779468000000008</v>
      </c>
    </row>
    <row r="243" spans="1:6" x14ac:dyDescent="0.25">
      <c r="A243" s="3" t="s">
        <v>26</v>
      </c>
      <c r="B243" s="231">
        <v>1.7780200000000002</v>
      </c>
      <c r="C243" s="231">
        <v>4.240151</v>
      </c>
      <c r="D243" s="231">
        <v>45.075743000000003</v>
      </c>
      <c r="E243" s="231">
        <v>103.79467999999991</v>
      </c>
      <c r="F243" s="231">
        <v>154.88859399999993</v>
      </c>
    </row>
    <row r="244" spans="1:6" x14ac:dyDescent="0.25">
      <c r="A244" s="3" t="s">
        <v>28</v>
      </c>
      <c r="B244" s="231">
        <v>3.805E-2</v>
      </c>
      <c r="C244" s="231">
        <v>0.99670799999999993</v>
      </c>
      <c r="D244" s="231">
        <v>30.382047</v>
      </c>
      <c r="E244" s="231">
        <v>69.080396999999991</v>
      </c>
      <c r="F244" s="231">
        <v>100.49720199999999</v>
      </c>
    </row>
    <row r="245" spans="1:6" x14ac:dyDescent="0.25">
      <c r="A245" s="3" t="s">
        <v>27</v>
      </c>
      <c r="B245" s="231">
        <v>0.93333399999999989</v>
      </c>
      <c r="C245" s="231">
        <v>9.9111000000000005E-2</v>
      </c>
      <c r="D245" s="231">
        <v>18.339222999999997</v>
      </c>
      <c r="E245" s="231">
        <v>23.75633400000002</v>
      </c>
      <c r="F245" s="231">
        <v>43.128002000000016</v>
      </c>
    </row>
    <row r="246" spans="1:6" x14ac:dyDescent="0.25">
      <c r="A246" s="3" t="s">
        <v>6576</v>
      </c>
      <c r="B246" s="231"/>
      <c r="C246" s="231"/>
      <c r="D246" s="231">
        <v>5.4911059999999994</v>
      </c>
      <c r="E246" s="231">
        <v>3.9444430000000006</v>
      </c>
      <c r="F246" s="231">
        <v>9.435549</v>
      </c>
    </row>
    <row r="247" spans="1:6" x14ac:dyDescent="0.25">
      <c r="A247" s="3" t="s">
        <v>20</v>
      </c>
      <c r="B247" s="231">
        <v>3.5315560000000001</v>
      </c>
      <c r="C247" s="231">
        <v>7.2240479999999998</v>
      </c>
      <c r="D247" s="231">
        <v>126.06052800000001</v>
      </c>
      <c r="E247" s="231">
        <v>274.26393899999994</v>
      </c>
      <c r="F247" s="231">
        <v>411.08007099999992</v>
      </c>
    </row>
    <row r="256" spans="1:6" x14ac:dyDescent="0.25">
      <c r="A256" t="s">
        <v>71</v>
      </c>
    </row>
    <row r="259" spans="1:4" x14ac:dyDescent="0.25">
      <c r="A259" s="620" t="s">
        <v>23</v>
      </c>
      <c r="B259" s="621" t="s">
        <v>7040</v>
      </c>
    </row>
    <row r="260" spans="1:4" x14ac:dyDescent="0.25">
      <c r="A260" s="620" t="s">
        <v>2</v>
      </c>
      <c r="B260" s="621" t="s">
        <v>3</v>
      </c>
    </row>
    <row r="261" spans="1:4" x14ac:dyDescent="0.25">
      <c r="A261" s="620" t="s">
        <v>72</v>
      </c>
      <c r="B261" s="621" t="s">
        <v>24</v>
      </c>
    </row>
    <row r="263" spans="1:4" x14ac:dyDescent="0.25">
      <c r="A263" s="620" t="s">
        <v>7100</v>
      </c>
      <c r="B263" s="620" t="s">
        <v>52</v>
      </c>
    </row>
    <row r="264" spans="1:4" x14ac:dyDescent="0.25">
      <c r="A264" s="620" t="s">
        <v>4</v>
      </c>
      <c r="B264" s="621" t="s">
        <v>38</v>
      </c>
      <c r="C264" s="621" t="s">
        <v>8949</v>
      </c>
      <c r="D264" s="621" t="s">
        <v>20</v>
      </c>
    </row>
    <row r="265" spans="1:4" x14ac:dyDescent="0.25">
      <c r="A265" s="3" t="s">
        <v>11226</v>
      </c>
      <c r="B265" s="232">
        <v>0.249282</v>
      </c>
      <c r="C265" s="232">
        <v>0.37142799999999998</v>
      </c>
      <c r="D265" s="232">
        <v>0.62070999999999998</v>
      </c>
    </row>
    <row r="266" spans="1:4" x14ac:dyDescent="0.25">
      <c r="A266" s="3" t="s">
        <v>11225</v>
      </c>
      <c r="B266" s="232">
        <v>0.82424999999999993</v>
      </c>
      <c r="C266" s="232">
        <v>0.16547599999999998</v>
      </c>
      <c r="D266" s="232">
        <v>0.98972599999999988</v>
      </c>
    </row>
    <row r="267" spans="1:4" x14ac:dyDescent="0.25">
      <c r="A267" s="3" t="s">
        <v>11223</v>
      </c>
      <c r="B267" s="232">
        <v>1.7505109999999999</v>
      </c>
      <c r="C267" s="232">
        <v>5.0665899999999997</v>
      </c>
      <c r="D267" s="232">
        <v>6.8171009999999992</v>
      </c>
    </row>
    <row r="268" spans="1:4" x14ac:dyDescent="0.25">
      <c r="A268" s="3" t="s">
        <v>11224</v>
      </c>
      <c r="B268" s="232">
        <v>12.877999999999998</v>
      </c>
      <c r="C268" s="232">
        <v>16.045718999999998</v>
      </c>
      <c r="D268" s="232">
        <v>28.923718999999998</v>
      </c>
    </row>
    <row r="269" spans="1:4" x14ac:dyDescent="0.25">
      <c r="A269" s="3" t="s">
        <v>20</v>
      </c>
      <c r="B269" s="232">
        <v>15.702042999999998</v>
      </c>
      <c r="C269" s="232">
        <v>21.649212999999996</v>
      </c>
      <c r="D269" s="232">
        <v>37.351255999999999</v>
      </c>
    </row>
    <row r="278" spans="1:18" x14ac:dyDescent="0.25">
      <c r="A278" t="s">
        <v>73</v>
      </c>
    </row>
    <row r="281" spans="1:18" x14ac:dyDescent="0.25">
      <c r="A281" s="620" t="s">
        <v>23</v>
      </c>
      <c r="B281" s="621" t="s">
        <v>7040</v>
      </c>
    </row>
    <row r="282" spans="1:18" x14ac:dyDescent="0.25">
      <c r="A282" s="620" t="s">
        <v>2</v>
      </c>
      <c r="B282" s="621" t="s">
        <v>3</v>
      </c>
    </row>
    <row r="283" spans="1:18" x14ac:dyDescent="0.25">
      <c r="A283" s="620" t="s">
        <v>72</v>
      </c>
      <c r="B283" s="621" t="s">
        <v>25</v>
      </c>
    </row>
    <row r="285" spans="1:18" x14ac:dyDescent="0.25">
      <c r="A285" s="620" t="s">
        <v>7100</v>
      </c>
      <c r="B285" s="620" t="s">
        <v>52</v>
      </c>
    </row>
    <row r="286" spans="1:18" x14ac:dyDescent="0.25">
      <c r="A286" s="620" t="s">
        <v>4</v>
      </c>
      <c r="B286" s="621" t="s">
        <v>35</v>
      </c>
      <c r="C286" s="621" t="s">
        <v>8951</v>
      </c>
      <c r="D286" s="621" t="s">
        <v>20</v>
      </c>
      <c r="F286" s="65"/>
      <c r="G286" s="65"/>
      <c r="H286" s="65"/>
      <c r="I286" s="65"/>
      <c r="J286" s="65"/>
      <c r="K286" s="65"/>
      <c r="L286" s="65"/>
      <c r="M286" s="65"/>
      <c r="N286" s="65"/>
      <c r="O286" s="65"/>
      <c r="P286" s="65"/>
      <c r="Q286" s="65"/>
      <c r="R286" s="65"/>
    </row>
    <row r="287" spans="1:18" x14ac:dyDescent="0.25">
      <c r="A287" s="3" t="s">
        <v>11226</v>
      </c>
      <c r="B287" s="232">
        <v>5.7141999999999998E-2</v>
      </c>
      <c r="C287" s="232">
        <v>0.1043</v>
      </c>
      <c r="D287" s="232">
        <v>0.161442</v>
      </c>
    </row>
    <row r="288" spans="1:18" x14ac:dyDescent="0.25">
      <c r="A288" s="3" t="s">
        <v>11225</v>
      </c>
      <c r="B288" s="232">
        <v>0.75595199999999996</v>
      </c>
      <c r="C288" s="232">
        <v>0.1424</v>
      </c>
      <c r="D288" s="232">
        <v>0.89835199999999993</v>
      </c>
    </row>
    <row r="289" spans="1:4" x14ac:dyDescent="0.25">
      <c r="A289" s="3" t="s">
        <v>11223</v>
      </c>
      <c r="B289" s="232">
        <v>14.207402999999998</v>
      </c>
      <c r="C289" s="232">
        <v>5.7479049999999994</v>
      </c>
      <c r="D289" s="232">
        <v>19.955307999999995</v>
      </c>
    </row>
    <row r="290" spans="1:4" x14ac:dyDescent="0.25">
      <c r="A290" s="3" t="s">
        <v>11224</v>
      </c>
      <c r="B290" s="232">
        <v>33.898674</v>
      </c>
      <c r="C290" s="232">
        <v>10.865691999999999</v>
      </c>
      <c r="D290" s="232">
        <v>44.764365999999995</v>
      </c>
    </row>
    <row r="291" spans="1:4" x14ac:dyDescent="0.25">
      <c r="A291" s="3" t="s">
        <v>20</v>
      </c>
      <c r="B291" s="231">
        <v>48.919170999999999</v>
      </c>
      <c r="C291" s="231">
        <v>16.860296999999999</v>
      </c>
      <c r="D291" s="231">
        <v>65.779467999999994</v>
      </c>
    </row>
    <row r="299" spans="1:4" x14ac:dyDescent="0.25">
      <c r="A299" t="s">
        <v>74</v>
      </c>
    </row>
    <row r="302" spans="1:4" x14ac:dyDescent="0.25">
      <c r="A302" s="620" t="s">
        <v>23</v>
      </c>
      <c r="B302" s="621" t="s">
        <v>7040</v>
      </c>
    </row>
    <row r="303" spans="1:4" x14ac:dyDescent="0.25">
      <c r="A303" s="620" t="s">
        <v>2</v>
      </c>
      <c r="B303" s="621" t="s">
        <v>3</v>
      </c>
    </row>
    <row r="304" spans="1:4" x14ac:dyDescent="0.25">
      <c r="A304" s="620" t="s">
        <v>72</v>
      </c>
      <c r="B304" s="621" t="s">
        <v>26</v>
      </c>
    </row>
    <row r="306" spans="1:18" x14ac:dyDescent="0.25">
      <c r="A306" s="620" t="s">
        <v>7100</v>
      </c>
      <c r="B306" s="620" t="s">
        <v>52</v>
      </c>
    </row>
    <row r="307" spans="1:18" x14ac:dyDescent="0.25">
      <c r="A307" s="620" t="s">
        <v>4</v>
      </c>
      <c r="B307" s="621" t="s">
        <v>33</v>
      </c>
      <c r="C307" s="621" t="s">
        <v>8948</v>
      </c>
      <c r="D307" s="621" t="s">
        <v>20</v>
      </c>
      <c r="E307" s="65"/>
      <c r="F307" s="65"/>
      <c r="G307" s="65"/>
      <c r="H307" s="65"/>
      <c r="I307" s="65"/>
      <c r="J307" s="65"/>
      <c r="K307" s="65"/>
      <c r="L307" s="65"/>
      <c r="M307" s="65"/>
      <c r="N307" s="65"/>
      <c r="O307" s="65"/>
      <c r="P307" s="65"/>
      <c r="Q307" s="65"/>
      <c r="R307" s="65"/>
    </row>
    <row r="308" spans="1:18" x14ac:dyDescent="0.25">
      <c r="A308" s="3" t="s">
        <v>11226</v>
      </c>
      <c r="B308" s="232">
        <v>0.39819199999999999</v>
      </c>
      <c r="C308" s="232">
        <v>1.3798279999999998</v>
      </c>
      <c r="D308" s="232">
        <v>1.7780199999999997</v>
      </c>
    </row>
    <row r="309" spans="1:18" x14ac:dyDescent="0.25">
      <c r="A309" s="3" t="s">
        <v>11225</v>
      </c>
      <c r="B309" s="232">
        <v>0.39500000000000002</v>
      </c>
      <c r="C309" s="232">
        <v>3.845151</v>
      </c>
      <c r="D309" s="232">
        <v>4.240151</v>
      </c>
    </row>
    <row r="310" spans="1:18" x14ac:dyDescent="0.25">
      <c r="A310" s="3" t="s">
        <v>11223</v>
      </c>
      <c r="B310" s="232">
        <v>13.316221000000001</v>
      </c>
      <c r="C310" s="232">
        <v>31.759522000000015</v>
      </c>
      <c r="D310" s="232">
        <v>45.075743000000017</v>
      </c>
    </row>
    <row r="311" spans="1:18" x14ac:dyDescent="0.25">
      <c r="A311" s="3" t="s">
        <v>11224</v>
      </c>
      <c r="B311" s="232">
        <v>6.4482369999999998</v>
      </c>
      <c r="C311" s="232">
        <v>97.346442999999951</v>
      </c>
      <c r="D311" s="232">
        <v>103.79467999999996</v>
      </c>
    </row>
    <row r="312" spans="1:18" x14ac:dyDescent="0.25">
      <c r="A312" s="3" t="s">
        <v>20</v>
      </c>
      <c r="B312" s="231">
        <v>20.557649999999999</v>
      </c>
      <c r="C312" s="231">
        <v>134.33094399999996</v>
      </c>
      <c r="D312" s="231">
        <v>154.88859399999998</v>
      </c>
    </row>
    <row r="319" spans="1:18" x14ac:dyDescent="0.25">
      <c r="A319" t="s">
        <v>75</v>
      </c>
    </row>
    <row r="322" spans="1:18" x14ac:dyDescent="0.25">
      <c r="A322" s="620" t="s">
        <v>23</v>
      </c>
      <c r="B322" s="621" t="s">
        <v>7040</v>
      </c>
    </row>
    <row r="323" spans="1:18" x14ac:dyDescent="0.25">
      <c r="A323" s="620" t="s">
        <v>2</v>
      </c>
      <c r="B323" s="621" t="s">
        <v>3</v>
      </c>
    </row>
    <row r="324" spans="1:18" x14ac:dyDescent="0.25">
      <c r="A324" s="620" t="s">
        <v>72</v>
      </c>
      <c r="B324" s="621" t="s">
        <v>28</v>
      </c>
    </row>
    <row r="326" spans="1:18" x14ac:dyDescent="0.25">
      <c r="A326" s="620" t="s">
        <v>7100</v>
      </c>
      <c r="B326" s="620" t="s">
        <v>52</v>
      </c>
    </row>
    <row r="327" spans="1:18" x14ac:dyDescent="0.25">
      <c r="A327" s="620" t="s">
        <v>4</v>
      </c>
      <c r="B327" s="621" t="s">
        <v>36</v>
      </c>
      <c r="C327" s="621" t="s">
        <v>8952</v>
      </c>
      <c r="D327" s="621" t="s">
        <v>8953</v>
      </c>
      <c r="E327" s="621" t="s">
        <v>8990</v>
      </c>
      <c r="F327" s="621" t="s">
        <v>20</v>
      </c>
      <c r="J327" s="65"/>
      <c r="K327" s="65"/>
      <c r="L327" s="65"/>
      <c r="M327" s="65"/>
      <c r="N327" s="65"/>
      <c r="O327" s="65"/>
      <c r="P327" s="65"/>
      <c r="Q327" s="65"/>
      <c r="R327" s="65"/>
    </row>
    <row r="328" spans="1:18" x14ac:dyDescent="0.25">
      <c r="A328" s="3" t="s">
        <v>11226</v>
      </c>
      <c r="B328" s="231">
        <v>3.805E-2</v>
      </c>
      <c r="C328" s="231"/>
      <c r="D328" s="231"/>
      <c r="E328" s="231"/>
      <c r="F328" s="231">
        <v>3.805E-2</v>
      </c>
    </row>
    <row r="329" spans="1:18" x14ac:dyDescent="0.25">
      <c r="A329" s="3" t="s">
        <v>11225</v>
      </c>
      <c r="B329" s="231"/>
      <c r="C329" s="231">
        <v>9.0476000000000001E-2</v>
      </c>
      <c r="D329" s="231"/>
      <c r="E329" s="231">
        <v>0.90623199999999993</v>
      </c>
      <c r="F329" s="231">
        <v>0.99670799999999993</v>
      </c>
    </row>
    <row r="330" spans="1:18" x14ac:dyDescent="0.25">
      <c r="A330" s="3" t="s">
        <v>11223</v>
      </c>
      <c r="B330" s="231">
        <v>7.7489999999999997</v>
      </c>
      <c r="C330" s="231">
        <v>15.709379999999999</v>
      </c>
      <c r="D330" s="231">
        <v>1.3449820000000001</v>
      </c>
      <c r="E330" s="231">
        <v>5.5786849999999992</v>
      </c>
      <c r="F330" s="231">
        <v>30.382047</v>
      </c>
    </row>
    <row r="331" spans="1:18" x14ac:dyDescent="0.25">
      <c r="A331" s="3" t="s">
        <v>11224</v>
      </c>
      <c r="B331" s="231">
        <v>2.8378139999999998</v>
      </c>
      <c r="C331" s="231">
        <v>25.729571</v>
      </c>
      <c r="D331" s="231">
        <v>9.4710009999999993</v>
      </c>
      <c r="E331" s="231">
        <v>31.042011000000002</v>
      </c>
      <c r="F331" s="231">
        <v>69.080397000000005</v>
      </c>
    </row>
    <row r="332" spans="1:18" x14ac:dyDescent="0.25">
      <c r="A332" s="3" t="s">
        <v>20</v>
      </c>
      <c r="B332" s="231">
        <v>10.624863999999999</v>
      </c>
      <c r="C332" s="231">
        <v>41.529426999999998</v>
      </c>
      <c r="D332" s="231">
        <v>10.815982999999999</v>
      </c>
      <c r="E332" s="231">
        <v>37.526927999999998</v>
      </c>
      <c r="F332" s="231">
        <v>100.497202</v>
      </c>
    </row>
    <row r="339" spans="1:18" x14ac:dyDescent="0.25">
      <c r="A339" t="s">
        <v>76</v>
      </c>
    </row>
    <row r="342" spans="1:18" x14ac:dyDescent="0.25">
      <c r="A342" s="620" t="s">
        <v>23</v>
      </c>
      <c r="B342" s="621" t="s">
        <v>7040</v>
      </c>
    </row>
    <row r="343" spans="1:18" x14ac:dyDescent="0.25">
      <c r="A343" s="620" t="s">
        <v>2</v>
      </c>
      <c r="B343" s="621" t="s">
        <v>3</v>
      </c>
    </row>
    <row r="344" spans="1:18" x14ac:dyDescent="0.25">
      <c r="A344" s="620" t="s">
        <v>72</v>
      </c>
      <c r="B344" s="621" t="s">
        <v>27</v>
      </c>
    </row>
    <row r="346" spans="1:18" x14ac:dyDescent="0.25">
      <c r="A346" s="620" t="s">
        <v>7100</v>
      </c>
      <c r="B346" s="620" t="s">
        <v>52</v>
      </c>
    </row>
    <row r="347" spans="1:18" x14ac:dyDescent="0.25">
      <c r="A347" s="620" t="s">
        <v>4</v>
      </c>
      <c r="B347" s="621" t="s">
        <v>8070</v>
      </c>
      <c r="C347" s="621" t="s">
        <v>8947</v>
      </c>
      <c r="D347" s="621" t="s">
        <v>20</v>
      </c>
      <c r="K347" s="65"/>
      <c r="L347" s="65"/>
      <c r="M347" s="65"/>
      <c r="N347" s="65"/>
      <c r="O347" s="65"/>
      <c r="P347" s="65"/>
      <c r="Q347" s="65"/>
      <c r="R347" s="65"/>
    </row>
    <row r="348" spans="1:18" x14ac:dyDescent="0.25">
      <c r="A348" s="3" t="s">
        <v>11226</v>
      </c>
      <c r="B348" s="231"/>
      <c r="C348" s="231">
        <v>0.93333399999999989</v>
      </c>
      <c r="D348" s="231">
        <v>0.93333399999999989</v>
      </c>
    </row>
    <row r="349" spans="1:18" x14ac:dyDescent="0.25">
      <c r="A349" s="3" t="s">
        <v>11225</v>
      </c>
      <c r="B349" s="231"/>
      <c r="C349" s="231">
        <v>9.9111000000000005E-2</v>
      </c>
      <c r="D349" s="231">
        <v>9.9111000000000005E-2</v>
      </c>
    </row>
    <row r="350" spans="1:18" x14ac:dyDescent="0.25">
      <c r="A350" s="3" t="s">
        <v>11223</v>
      </c>
      <c r="B350" s="231">
        <v>8.6219159999999988</v>
      </c>
      <c r="C350" s="231">
        <v>9.7173069999999999</v>
      </c>
      <c r="D350" s="231">
        <v>18.339222999999997</v>
      </c>
    </row>
    <row r="351" spans="1:18" x14ac:dyDescent="0.25">
      <c r="A351" s="3" t="s">
        <v>11224</v>
      </c>
      <c r="B351" s="231">
        <v>11.099287999999998</v>
      </c>
      <c r="C351" s="231">
        <v>12.657045999999999</v>
      </c>
      <c r="D351" s="231">
        <v>23.756333999999995</v>
      </c>
    </row>
    <row r="352" spans="1:18" x14ac:dyDescent="0.25">
      <c r="A352" s="3" t="s">
        <v>20</v>
      </c>
      <c r="B352" s="231">
        <v>19.721203999999997</v>
      </c>
      <c r="C352" s="231">
        <v>23.406797999999998</v>
      </c>
      <c r="D352" s="231">
        <v>43.128001999999995</v>
      </c>
    </row>
    <row r="365" spans="1:2" x14ac:dyDescent="0.25">
      <c r="A365" t="s">
        <v>7098</v>
      </c>
    </row>
    <row r="368" spans="1:2" x14ac:dyDescent="0.25">
      <c r="A368" s="620" t="s">
        <v>23</v>
      </c>
      <c r="B368" s="621" t="s">
        <v>7040</v>
      </c>
    </row>
    <row r="369" spans="1:14" x14ac:dyDescent="0.25">
      <c r="A369" s="620" t="s">
        <v>2</v>
      </c>
      <c r="B369" s="621" t="s">
        <v>3</v>
      </c>
    </row>
    <row r="370" spans="1:14" x14ac:dyDescent="0.25">
      <c r="A370" s="620" t="s">
        <v>72</v>
      </c>
      <c r="B370" s="621" t="s">
        <v>6576</v>
      </c>
    </row>
    <row r="372" spans="1:14" x14ac:dyDescent="0.25">
      <c r="A372" s="620" t="s">
        <v>7100</v>
      </c>
      <c r="B372" s="620" t="s">
        <v>52</v>
      </c>
    </row>
    <row r="373" spans="1:14" x14ac:dyDescent="0.25">
      <c r="A373" s="620" t="s">
        <v>4</v>
      </c>
      <c r="B373" s="621" t="s">
        <v>35</v>
      </c>
      <c r="C373" s="621" t="s">
        <v>36</v>
      </c>
      <c r="D373" s="621" t="s">
        <v>38</v>
      </c>
      <c r="E373" s="621" t="s">
        <v>33</v>
      </c>
      <c r="F373" s="621" t="s">
        <v>8070</v>
      </c>
      <c r="G373" s="621" t="s">
        <v>8947</v>
      </c>
      <c r="H373" s="621" t="s">
        <v>8948</v>
      </c>
      <c r="I373" s="621" t="s">
        <v>8949</v>
      </c>
      <c r="J373" s="621" t="s">
        <v>8951</v>
      </c>
      <c r="K373" s="621" t="s">
        <v>8952</v>
      </c>
      <c r="L373" s="621" t="s">
        <v>8953</v>
      </c>
      <c r="M373" s="621" t="s">
        <v>8990</v>
      </c>
      <c r="N373" s="621" t="s">
        <v>20</v>
      </c>
    </row>
    <row r="374" spans="1:14" x14ac:dyDescent="0.25">
      <c r="A374" s="3" t="s">
        <v>11223</v>
      </c>
      <c r="B374" s="231"/>
      <c r="C374" s="231"/>
      <c r="D374" s="231"/>
      <c r="E374" s="231">
        <v>2.2221999999999999E-2</v>
      </c>
      <c r="F374" s="231"/>
      <c r="G374" s="231">
        <v>9.9999999999999992E-2</v>
      </c>
      <c r="H374" s="231">
        <v>0.53333299999999995</v>
      </c>
      <c r="I374" s="231">
        <v>4.4444400000000002</v>
      </c>
      <c r="J374" s="231"/>
      <c r="K374" s="231"/>
      <c r="L374" s="231">
        <v>0.19999999999999998</v>
      </c>
      <c r="M374" s="231">
        <v>0.191111</v>
      </c>
      <c r="N374" s="231">
        <v>5.4911060000000003</v>
      </c>
    </row>
    <row r="375" spans="1:14" x14ac:dyDescent="0.25">
      <c r="A375" s="3" t="s">
        <v>11224</v>
      </c>
      <c r="B375" s="231">
        <v>5.5555999999999994E-2</v>
      </c>
      <c r="C375" s="231">
        <v>0.3</v>
      </c>
      <c r="D375" s="231">
        <v>9.9999999999999992E-2</v>
      </c>
      <c r="E375" s="231">
        <v>0.111111</v>
      </c>
      <c r="F375" s="231">
        <v>0.19999999999999998</v>
      </c>
      <c r="G375" s="231"/>
      <c r="H375" s="231">
        <v>1.5666660000000001</v>
      </c>
      <c r="I375" s="231">
        <v>0.66666599999999998</v>
      </c>
      <c r="J375" s="231">
        <v>9.9999999999999992E-2</v>
      </c>
      <c r="K375" s="231">
        <v>0.74444399999999999</v>
      </c>
      <c r="L375" s="231"/>
      <c r="M375" s="231">
        <v>9.9999999999999992E-2</v>
      </c>
      <c r="N375" s="231">
        <v>3.9444430000000001</v>
      </c>
    </row>
    <row r="376" spans="1:14" x14ac:dyDescent="0.25">
      <c r="A376" s="3" t="s">
        <v>20</v>
      </c>
      <c r="B376" s="231">
        <v>5.5555999999999994E-2</v>
      </c>
      <c r="C376" s="231">
        <v>0.3</v>
      </c>
      <c r="D376" s="231">
        <v>9.9999999999999992E-2</v>
      </c>
      <c r="E376" s="231">
        <v>0.13333300000000001</v>
      </c>
      <c r="F376" s="231">
        <v>0.19999999999999998</v>
      </c>
      <c r="G376" s="231">
        <v>9.9999999999999992E-2</v>
      </c>
      <c r="H376" s="231">
        <v>2.0999989999999999</v>
      </c>
      <c r="I376" s="231">
        <v>5.1111060000000004</v>
      </c>
      <c r="J376" s="231">
        <v>9.9999999999999992E-2</v>
      </c>
      <c r="K376" s="231">
        <v>0.74444399999999999</v>
      </c>
      <c r="L376" s="231">
        <v>0.19999999999999998</v>
      </c>
      <c r="M376" s="231">
        <v>0.29111100000000001</v>
      </c>
      <c r="N376" s="231">
        <v>9.435549</v>
      </c>
    </row>
    <row r="401" spans="1:18" x14ac:dyDescent="0.25">
      <c r="A401" s="620" t="s">
        <v>4</v>
      </c>
      <c r="B401" t="s">
        <v>7809</v>
      </c>
      <c r="C401" s="65"/>
      <c r="D401" s="65"/>
      <c r="E401" s="65"/>
      <c r="F401" s="65"/>
      <c r="G401" s="65"/>
      <c r="H401" s="65"/>
      <c r="I401" s="65"/>
      <c r="J401" s="65"/>
      <c r="K401" s="65"/>
      <c r="L401" s="65"/>
      <c r="M401" s="65"/>
      <c r="N401" s="65"/>
      <c r="O401" s="65"/>
      <c r="P401" s="65"/>
      <c r="Q401" s="65"/>
      <c r="R401" s="65"/>
    </row>
    <row r="402" spans="1:18" x14ac:dyDescent="0.25">
      <c r="A402" s="3" t="s">
        <v>7808</v>
      </c>
      <c r="B402" s="63">
        <v>2068</v>
      </c>
    </row>
    <row r="403" spans="1:18" x14ac:dyDescent="0.25">
      <c r="A403" s="3" t="s">
        <v>20</v>
      </c>
      <c r="B403" s="63">
        <v>2068</v>
      </c>
    </row>
    <row r="407" spans="1:18" x14ac:dyDescent="0.25">
      <c r="A407" s="620" t="s">
        <v>4</v>
      </c>
      <c r="B407" t="s">
        <v>7809</v>
      </c>
      <c r="C407" s="65"/>
      <c r="D407" s="65"/>
      <c r="E407" s="65"/>
      <c r="F407" s="65"/>
      <c r="G407" s="65"/>
      <c r="H407" s="65"/>
      <c r="I407" s="65"/>
      <c r="J407" s="65"/>
      <c r="K407" s="65"/>
      <c r="L407" s="65"/>
      <c r="M407" s="65"/>
      <c r="N407" s="65"/>
      <c r="O407" s="65"/>
      <c r="P407" s="65"/>
      <c r="Q407" s="65"/>
      <c r="R407" s="65"/>
    </row>
    <row r="408" spans="1:18" x14ac:dyDescent="0.25">
      <c r="A408" s="3" t="s">
        <v>7808</v>
      </c>
      <c r="B408" s="63">
        <v>1924</v>
      </c>
    </row>
    <row r="409" spans="1:18" x14ac:dyDescent="0.25">
      <c r="A409" s="3" t="s">
        <v>4894</v>
      </c>
      <c r="B409" s="63">
        <v>138</v>
      </c>
    </row>
    <row r="410" spans="1:18" x14ac:dyDescent="0.25">
      <c r="A410" s="3" t="s">
        <v>9222</v>
      </c>
      <c r="B410" s="63">
        <v>6</v>
      </c>
    </row>
    <row r="411" spans="1:18" x14ac:dyDescent="0.25">
      <c r="A411" s="3" t="s">
        <v>20</v>
      </c>
      <c r="B411" s="63">
        <v>2068</v>
      </c>
    </row>
    <row r="412" spans="1:18" x14ac:dyDescent="0.25">
      <c r="A412" s="3"/>
      <c r="B412" s="63"/>
    </row>
    <row r="413" spans="1:18" x14ac:dyDescent="0.25">
      <c r="A413" s="3"/>
      <c r="B413" s="63"/>
    </row>
    <row r="414" spans="1:18" x14ac:dyDescent="0.25">
      <c r="A414" s="620" t="s">
        <v>82</v>
      </c>
      <c r="B414" s="621" t="s">
        <v>9225</v>
      </c>
    </row>
    <row r="415" spans="1:18" x14ac:dyDescent="0.25">
      <c r="A415" s="620" t="s">
        <v>96</v>
      </c>
      <c r="B415" s="621" t="s">
        <v>9225</v>
      </c>
    </row>
    <row r="417" spans="1:18" x14ac:dyDescent="0.25">
      <c r="A417" s="620" t="s">
        <v>4</v>
      </c>
      <c r="B417" t="s">
        <v>7809</v>
      </c>
      <c r="C417" s="65"/>
      <c r="D417" s="65"/>
      <c r="E417" s="65"/>
      <c r="F417" s="65"/>
      <c r="G417" s="65"/>
      <c r="H417" s="65"/>
      <c r="I417" s="65"/>
      <c r="J417" s="65"/>
      <c r="K417" s="65"/>
      <c r="L417" s="65"/>
      <c r="M417" s="65"/>
      <c r="N417" s="65"/>
      <c r="O417" s="65"/>
      <c r="P417" s="65"/>
      <c r="Q417" s="65"/>
      <c r="R417" s="65"/>
    </row>
    <row r="418" spans="1:18" x14ac:dyDescent="0.25">
      <c r="A418" s="3" t="s">
        <v>6</v>
      </c>
      <c r="B418" s="63">
        <v>22</v>
      </c>
    </row>
    <row r="419" spans="1:18" x14ac:dyDescent="0.25">
      <c r="A419" s="3" t="s">
        <v>7</v>
      </c>
      <c r="B419" s="63">
        <v>618</v>
      </c>
    </row>
    <row r="420" spans="1:18" x14ac:dyDescent="0.25">
      <c r="A420" s="3" t="s">
        <v>5632</v>
      </c>
      <c r="B420" s="63">
        <v>2</v>
      </c>
    </row>
    <row r="421" spans="1:18" x14ac:dyDescent="0.25">
      <c r="A421" s="3" t="s">
        <v>10</v>
      </c>
      <c r="B421" s="63">
        <v>2</v>
      </c>
    </row>
    <row r="422" spans="1:18" x14ac:dyDescent="0.25">
      <c r="A422" s="3" t="s">
        <v>12</v>
      </c>
      <c r="B422" s="63">
        <v>5</v>
      </c>
    </row>
    <row r="423" spans="1:18" x14ac:dyDescent="0.25">
      <c r="A423" s="3" t="s">
        <v>5560</v>
      </c>
      <c r="B423" s="63">
        <v>5</v>
      </c>
    </row>
    <row r="424" spans="1:18" s="450" customFormat="1" x14ac:dyDescent="0.25">
      <c r="A424" s="3" t="s">
        <v>16</v>
      </c>
      <c r="B424" s="63">
        <v>19</v>
      </c>
    </row>
    <row r="425" spans="1:18" s="450" customFormat="1" x14ac:dyDescent="0.25">
      <c r="A425" s="3" t="s">
        <v>18</v>
      </c>
      <c r="B425" s="63">
        <v>148</v>
      </c>
    </row>
    <row r="426" spans="1:18" s="450" customFormat="1" x14ac:dyDescent="0.25">
      <c r="A426" s="3" t="s">
        <v>19</v>
      </c>
      <c r="B426" s="63">
        <v>5</v>
      </c>
    </row>
    <row r="427" spans="1:18" s="450" customFormat="1" x14ac:dyDescent="0.25">
      <c r="A427" s="3" t="s">
        <v>15</v>
      </c>
      <c r="B427" s="63">
        <v>18</v>
      </c>
    </row>
    <row r="428" spans="1:18" x14ac:dyDescent="0.25">
      <c r="A428" s="3" t="s">
        <v>385</v>
      </c>
      <c r="B428" s="63">
        <v>25</v>
      </c>
    </row>
    <row r="429" spans="1:18" x14ac:dyDescent="0.25">
      <c r="A429" s="3" t="s">
        <v>7808</v>
      </c>
      <c r="B429" s="63">
        <v>4</v>
      </c>
    </row>
    <row r="430" spans="1:18" x14ac:dyDescent="0.25">
      <c r="A430" s="3" t="s">
        <v>8177</v>
      </c>
      <c r="B430" s="63">
        <v>1</v>
      </c>
    </row>
    <row r="431" spans="1:18" x14ac:dyDescent="0.25">
      <c r="A431" s="3" t="s">
        <v>7040</v>
      </c>
      <c r="B431" s="63">
        <v>1014</v>
      </c>
    </row>
    <row r="432" spans="1:18" x14ac:dyDescent="0.25">
      <c r="A432" s="3" t="s">
        <v>9234</v>
      </c>
      <c r="B432" s="63">
        <v>86</v>
      </c>
    </row>
    <row r="433" spans="1:2" x14ac:dyDescent="0.25">
      <c r="A433" s="3" t="s">
        <v>11285</v>
      </c>
      <c r="B433" s="63">
        <v>91</v>
      </c>
    </row>
    <row r="434" spans="1:2" x14ac:dyDescent="0.25">
      <c r="A434" s="620" t="s">
        <v>82</v>
      </c>
      <c r="B434" s="621" t="s">
        <v>9225</v>
      </c>
    </row>
    <row r="435" spans="1:2" x14ac:dyDescent="0.25">
      <c r="A435" s="620" t="s">
        <v>96</v>
      </c>
      <c r="B435" s="621" t="s">
        <v>7808</v>
      </c>
    </row>
    <row r="437" spans="1:2" x14ac:dyDescent="0.25">
      <c r="A437" s="620" t="s">
        <v>4</v>
      </c>
      <c r="B437" t="s">
        <v>7100</v>
      </c>
    </row>
    <row r="438" spans="1:2" x14ac:dyDescent="0.25">
      <c r="A438" s="3" t="s">
        <v>24</v>
      </c>
      <c r="B438" s="63">
        <v>47.616367999999923</v>
      </c>
    </row>
    <row r="439" spans="1:2" x14ac:dyDescent="0.25">
      <c r="A439" s="3" t="s">
        <v>25</v>
      </c>
      <c r="B439" s="63">
        <v>111.30856999999988</v>
      </c>
    </row>
    <row r="440" spans="1:2" x14ac:dyDescent="0.25">
      <c r="A440" s="3" t="s">
        <v>26</v>
      </c>
      <c r="B440" s="63">
        <v>205.47994000000034</v>
      </c>
    </row>
    <row r="441" spans="1:2" x14ac:dyDescent="0.25">
      <c r="A441" s="3" t="s">
        <v>28</v>
      </c>
      <c r="B441" s="63">
        <v>124.94422499999992</v>
      </c>
    </row>
    <row r="442" spans="1:2" x14ac:dyDescent="0.25">
      <c r="A442" s="3" t="s">
        <v>6576</v>
      </c>
      <c r="B442" s="63">
        <v>13.921433999999989</v>
      </c>
    </row>
    <row r="443" spans="1:2" x14ac:dyDescent="0.25">
      <c r="A443" s="3" t="s">
        <v>27</v>
      </c>
      <c r="B443" s="63">
        <v>60.008847000000024</v>
      </c>
    </row>
    <row r="444" spans="1:2" x14ac:dyDescent="0.25">
      <c r="A444" s="3" t="s">
        <v>20</v>
      </c>
      <c r="B444" s="63">
        <v>563.27938400000005</v>
      </c>
    </row>
    <row r="447" spans="1:2" x14ac:dyDescent="0.25">
      <c r="A447" s="639" t="s">
        <v>54</v>
      </c>
      <c r="B447" s="639"/>
    </row>
    <row r="448" spans="1:2" x14ac:dyDescent="0.25">
      <c r="A448" s="620" t="s">
        <v>23</v>
      </c>
      <c r="B448" s="621" t="s">
        <v>7040</v>
      </c>
    </row>
    <row r="449" spans="1:16" x14ac:dyDescent="0.25">
      <c r="A449" s="620" t="s">
        <v>2</v>
      </c>
      <c r="B449" s="621" t="s">
        <v>3</v>
      </c>
    </row>
    <row r="451" spans="1:16" x14ac:dyDescent="0.25">
      <c r="A451" s="620" t="s">
        <v>7100</v>
      </c>
      <c r="B451" s="620" t="s">
        <v>52</v>
      </c>
    </row>
    <row r="452" spans="1:16" x14ac:dyDescent="0.25">
      <c r="A452" s="620" t="s">
        <v>4</v>
      </c>
      <c r="B452" s="621" t="s">
        <v>8948</v>
      </c>
      <c r="C452" s="621" t="s">
        <v>35</v>
      </c>
      <c r="D452" s="621" t="s">
        <v>8952</v>
      </c>
      <c r="E452" s="621" t="s">
        <v>8990</v>
      </c>
      <c r="F452" s="621" t="s">
        <v>8949</v>
      </c>
      <c r="G452" s="621" t="s">
        <v>8947</v>
      </c>
      <c r="H452" s="621" t="s">
        <v>33</v>
      </c>
      <c r="I452" s="621" t="s">
        <v>8070</v>
      </c>
      <c r="J452" s="621" t="s">
        <v>8951</v>
      </c>
      <c r="K452" s="621" t="s">
        <v>38</v>
      </c>
      <c r="L452" s="621" t="s">
        <v>8950</v>
      </c>
      <c r="M452" s="621" t="s">
        <v>8953</v>
      </c>
      <c r="N452" s="621" t="s">
        <v>36</v>
      </c>
      <c r="O452" s="621" t="s">
        <v>9772</v>
      </c>
      <c r="P452" s="621" t="s">
        <v>20</v>
      </c>
    </row>
    <row r="453" spans="1:16" x14ac:dyDescent="0.25">
      <c r="A453" s="3" t="s">
        <v>11223</v>
      </c>
      <c r="B453" s="64">
        <v>7.5787641141943557E-2</v>
      </c>
      <c r="C453" s="64">
        <v>3.3343151608087054E-2</v>
      </c>
      <c r="D453" s="64">
        <v>3.6868120022290535E-2</v>
      </c>
      <c r="E453" s="64">
        <v>1.3541051997732046E-2</v>
      </c>
      <c r="F453" s="64">
        <v>2.2321300749972694E-2</v>
      </c>
      <c r="G453" s="64">
        <v>2.304009787602522E-2</v>
      </c>
      <c r="H453" s="64">
        <v>3.1303801769037416E-2</v>
      </c>
      <c r="I453" s="64">
        <v>2.0234651775570208E-2</v>
      </c>
      <c r="J453" s="64">
        <v>1.3489676321835993E-2</v>
      </c>
      <c r="K453" s="64">
        <v>4.1082493165446269E-3</v>
      </c>
      <c r="L453" s="64">
        <v>9.6042943165205018E-3</v>
      </c>
      <c r="M453" s="64">
        <v>3.6258962357698698E-3</v>
      </c>
      <c r="N453" s="64">
        <v>1.8186017656503909E-2</v>
      </c>
      <c r="O453" s="64">
        <v>0</v>
      </c>
      <c r="P453" s="64">
        <v>0.30545395078783361</v>
      </c>
    </row>
    <row r="454" spans="1:16" x14ac:dyDescent="0.25">
      <c r="A454" s="448" t="s">
        <v>56</v>
      </c>
      <c r="B454" s="64">
        <v>2.7974220980846922E-2</v>
      </c>
      <c r="C454" s="64">
        <v>1.8243910634120453E-2</v>
      </c>
      <c r="D454" s="64">
        <v>8.4417480333519885E-3</v>
      </c>
      <c r="E454" s="64">
        <v>4.5764272074051643E-3</v>
      </c>
      <c r="F454" s="64">
        <v>7.8268639675365247E-3</v>
      </c>
      <c r="G454" s="64">
        <v>7.0930772822154339E-3</v>
      </c>
      <c r="H454" s="64">
        <v>2.6930518645040345E-2</v>
      </c>
      <c r="I454" s="64">
        <v>1.4193767861795391E-2</v>
      </c>
      <c r="J454" s="64">
        <v>2.6402464658106723E-3</v>
      </c>
      <c r="K454" s="64">
        <v>3.5203286210808957E-4</v>
      </c>
      <c r="L454" s="64">
        <v>5.6575600239968131E-3</v>
      </c>
      <c r="M454" s="64">
        <v>1.5841478794864034E-3</v>
      </c>
      <c r="N454" s="64">
        <v>1.5489445932755941E-2</v>
      </c>
      <c r="O454" s="64">
        <v>0</v>
      </c>
      <c r="P454" s="64">
        <v>0.14100396777647015</v>
      </c>
    </row>
    <row r="455" spans="1:16" x14ac:dyDescent="0.25">
      <c r="A455" s="448" t="s">
        <v>57</v>
      </c>
      <c r="B455" s="64">
        <v>2.0043415790444354E-2</v>
      </c>
      <c r="C455" s="64">
        <v>7.6398171734697604E-3</v>
      </c>
      <c r="D455" s="64">
        <v>2.5581054646521179E-2</v>
      </c>
      <c r="E455" s="64">
        <v>2.8890163550337215E-3</v>
      </c>
      <c r="F455" s="64">
        <v>3.0955423008038013E-3</v>
      </c>
      <c r="G455" s="64">
        <v>2.8291707684753469E-3</v>
      </c>
      <c r="H455" s="64">
        <v>2.522857587612109E-3</v>
      </c>
      <c r="I455" s="64">
        <v>4.0342965997587068E-3</v>
      </c>
      <c r="J455" s="64">
        <v>6.3932617680877747E-3</v>
      </c>
      <c r="K455" s="64">
        <v>3.7198139096088138E-3</v>
      </c>
      <c r="L455" s="64">
        <v>1.8082754683618871E-3</v>
      </c>
      <c r="M455" s="64">
        <v>1.5723712068060139E-3</v>
      </c>
      <c r="N455" s="64">
        <v>2.2271945742705136E-3</v>
      </c>
      <c r="O455" s="64">
        <v>0</v>
      </c>
      <c r="P455" s="64">
        <v>8.4356088149253994E-2</v>
      </c>
    </row>
    <row r="456" spans="1:16" x14ac:dyDescent="0.25">
      <c r="A456" s="448" t="s">
        <v>58</v>
      </c>
      <c r="B456" s="64">
        <v>7.4541480013367136E-3</v>
      </c>
      <c r="C456" s="64">
        <v>1.0952117841902247E-3</v>
      </c>
      <c r="D456" s="64">
        <v>2.8453173424173705E-3</v>
      </c>
      <c r="E456" s="64">
        <v>4.4702540961933643E-4</v>
      </c>
      <c r="F456" s="64">
        <v>7.5994272697572245E-4</v>
      </c>
      <c r="G456" s="64">
        <v>8.9405081923867285E-4</v>
      </c>
      <c r="H456" s="64">
        <v>2.2351270480966821E-4</v>
      </c>
      <c r="I456" s="64">
        <v>0</v>
      </c>
      <c r="J456" s="64">
        <v>0</v>
      </c>
      <c r="K456" s="64">
        <v>0</v>
      </c>
      <c r="L456" s="64">
        <v>1.7880922509343563E-4</v>
      </c>
      <c r="M456" s="64">
        <v>0</v>
      </c>
      <c r="N456" s="64">
        <v>0</v>
      </c>
      <c r="O456" s="64">
        <v>0</v>
      </c>
      <c r="P456" s="64">
        <v>1.3898018013681145E-2</v>
      </c>
    </row>
    <row r="457" spans="1:16" x14ac:dyDescent="0.25">
      <c r="A457" s="448" t="s">
        <v>59</v>
      </c>
      <c r="B457" s="64">
        <v>6.6710156962910567E-3</v>
      </c>
      <c r="C457" s="64">
        <v>9.3875429895490551E-4</v>
      </c>
      <c r="D457" s="64">
        <v>0</v>
      </c>
      <c r="E457" s="64">
        <v>4.9453787688661698E-3</v>
      </c>
      <c r="F457" s="64">
        <v>0</v>
      </c>
      <c r="G457" s="64">
        <v>1.298609331259037E-3</v>
      </c>
      <c r="H457" s="64">
        <v>7.9794115411166964E-4</v>
      </c>
      <c r="I457" s="64">
        <v>1.6428200231710848E-3</v>
      </c>
      <c r="J457" s="64">
        <v>2.2853973408057176E-4</v>
      </c>
      <c r="K457" s="64">
        <v>0</v>
      </c>
      <c r="L457" s="64">
        <v>3.5203286210808957E-4</v>
      </c>
      <c r="M457" s="64">
        <v>0</v>
      </c>
      <c r="N457" s="64">
        <v>0</v>
      </c>
      <c r="O457" s="64">
        <v>0</v>
      </c>
      <c r="P457" s="64">
        <v>1.6875091868842583E-2</v>
      </c>
    </row>
    <row r="458" spans="1:16" x14ac:dyDescent="0.25">
      <c r="A458" s="448" t="s">
        <v>60</v>
      </c>
      <c r="B458" s="64">
        <v>9.2357769289227645E-3</v>
      </c>
      <c r="C458" s="64">
        <v>5.86721436846816E-4</v>
      </c>
      <c r="D458" s="64">
        <v>0</v>
      </c>
      <c r="E458" s="64">
        <v>4.485156820689274E-4</v>
      </c>
      <c r="F458" s="64">
        <v>1.0430592891117852E-2</v>
      </c>
      <c r="G458" s="64">
        <v>1.1738793944426461E-3</v>
      </c>
      <c r="H458" s="64">
        <v>1.2490595324744495E-4</v>
      </c>
      <c r="I458" s="64">
        <v>3.6376729084502594E-4</v>
      </c>
      <c r="J458" s="64">
        <v>2.9828917849292124E-3</v>
      </c>
      <c r="K458" s="64">
        <v>0</v>
      </c>
      <c r="L458" s="64">
        <v>1.6076167369602757E-3</v>
      </c>
      <c r="M458" s="64">
        <v>4.6937714947745276E-4</v>
      </c>
      <c r="N458" s="64">
        <v>4.6937714947745276E-4</v>
      </c>
      <c r="O458" s="64">
        <v>0</v>
      </c>
      <c r="P458" s="64">
        <v>2.7893422398335869E-2</v>
      </c>
    </row>
    <row r="459" spans="1:16" x14ac:dyDescent="0.25">
      <c r="A459" s="448" t="s">
        <v>62</v>
      </c>
      <c r="B459" s="64">
        <v>1.5763749938910567E-3</v>
      </c>
      <c r="C459" s="64">
        <v>4.7213919931355279E-3</v>
      </c>
      <c r="D459" s="64">
        <v>0</v>
      </c>
      <c r="E459" s="64">
        <v>2.3468857473872638E-4</v>
      </c>
      <c r="F459" s="64">
        <v>1.1734428736936319E-4</v>
      </c>
      <c r="G459" s="64">
        <v>3.5203286210808957E-4</v>
      </c>
      <c r="H459" s="64">
        <v>7.0406572421617913E-4</v>
      </c>
      <c r="I459" s="64">
        <v>0</v>
      </c>
      <c r="J459" s="64">
        <v>7.1293695234130299E-5</v>
      </c>
      <c r="K459" s="64">
        <v>0</v>
      </c>
      <c r="L459" s="64">
        <v>0</v>
      </c>
      <c r="M459" s="64">
        <v>0</v>
      </c>
      <c r="N459" s="64">
        <v>0</v>
      </c>
      <c r="O459" s="64">
        <v>0</v>
      </c>
      <c r="P459" s="64">
        <v>7.7771921306930723E-3</v>
      </c>
    </row>
    <row r="460" spans="1:16" x14ac:dyDescent="0.25">
      <c r="A460" s="448" t="s">
        <v>6912</v>
      </c>
      <c r="B460" s="64">
        <v>2.8326887502106799E-3</v>
      </c>
      <c r="C460" s="64">
        <v>1.1734428736936319E-4</v>
      </c>
      <c r="D460" s="64">
        <v>0</v>
      </c>
      <c r="E460" s="64">
        <v>0</v>
      </c>
      <c r="F460" s="64">
        <v>9.1014576169425477E-5</v>
      </c>
      <c r="G460" s="64">
        <v>9.3992774182859937E-3</v>
      </c>
      <c r="H460" s="64">
        <v>0</v>
      </c>
      <c r="I460" s="64">
        <v>0</v>
      </c>
      <c r="J460" s="64">
        <v>1.173442873693632E-3</v>
      </c>
      <c r="K460" s="64">
        <v>3.6402544827723852E-5</v>
      </c>
      <c r="L460" s="64">
        <v>0</v>
      </c>
      <c r="M460" s="64">
        <v>0</v>
      </c>
      <c r="N460" s="64">
        <v>0</v>
      </c>
      <c r="O460" s="64">
        <v>0</v>
      </c>
      <c r="P460" s="64">
        <v>1.3650170450556821E-2</v>
      </c>
    </row>
    <row r="461" spans="1:16" x14ac:dyDescent="0.25">
      <c r="A461" s="3" t="s">
        <v>11224</v>
      </c>
      <c r="B461" s="64">
        <v>0.23213776574186293</v>
      </c>
      <c r="C461" s="64">
        <v>7.9686698450509061E-2</v>
      </c>
      <c r="D461" s="64">
        <v>6.2131488479616644E-2</v>
      </c>
      <c r="E461" s="64">
        <v>7.3086741760877399E-2</v>
      </c>
      <c r="F461" s="64">
        <v>3.9222058161348695E-2</v>
      </c>
      <c r="G461" s="64">
        <v>2.9704640861424974E-2</v>
      </c>
      <c r="H461" s="64">
        <v>1.5394040333353155E-2</v>
      </c>
      <c r="I461" s="64">
        <v>2.6518137962823936E-2</v>
      </c>
      <c r="J461" s="64">
        <v>2.5735226265038547E-2</v>
      </c>
      <c r="K461" s="64">
        <v>3.0457883229591906E-2</v>
      </c>
      <c r="L461" s="64">
        <v>2.0226498694483789E-2</v>
      </c>
      <c r="M461" s="64">
        <v>2.2227357260390525E-2</v>
      </c>
      <c r="N461" s="64">
        <v>7.3640909545522187E-3</v>
      </c>
      <c r="O461" s="64">
        <v>5.3643096092035325E-3</v>
      </c>
      <c r="P461" s="64">
        <v>0.66925693776507744</v>
      </c>
    </row>
    <row r="462" spans="1:16" x14ac:dyDescent="0.25">
      <c r="A462" s="448" t="s">
        <v>56</v>
      </c>
      <c r="B462" s="64">
        <v>4.35230149603828E-2</v>
      </c>
      <c r="C462" s="64">
        <v>4.670302871989232E-2</v>
      </c>
      <c r="D462" s="64">
        <v>5.5621192213078152E-2</v>
      </c>
      <c r="E462" s="64">
        <v>6.3365915179456134E-3</v>
      </c>
      <c r="F462" s="64">
        <v>2.1474004588593467E-2</v>
      </c>
      <c r="G462" s="64">
        <v>1.1992616678663628E-2</v>
      </c>
      <c r="H462" s="64">
        <v>3.8723614831889853E-3</v>
      </c>
      <c r="I462" s="64">
        <v>2.0394441838566816E-2</v>
      </c>
      <c r="J462" s="64">
        <v>8.6052790322299329E-4</v>
      </c>
      <c r="K462" s="64">
        <v>0</v>
      </c>
      <c r="L462" s="64">
        <v>1.4081314484323587E-2</v>
      </c>
      <c r="M462" s="64">
        <v>8.6834772653328774E-3</v>
      </c>
      <c r="N462" s="64">
        <v>1.1842385481316132E-3</v>
      </c>
      <c r="O462" s="64">
        <v>4.693771494774528E-3</v>
      </c>
      <c r="P462" s="64">
        <v>0.23942058169609737</v>
      </c>
    </row>
    <row r="463" spans="1:16" x14ac:dyDescent="0.25">
      <c r="A463" s="448" t="s">
        <v>57</v>
      </c>
      <c r="B463" s="64">
        <v>0.13220038863301473</v>
      </c>
      <c r="C463" s="64">
        <v>1.762863229149943E-2</v>
      </c>
      <c r="D463" s="64">
        <v>3.7573640815670101E-3</v>
      </c>
      <c r="E463" s="64">
        <v>6.3861108072154851E-2</v>
      </c>
      <c r="F463" s="64">
        <v>1.0972054636326303E-2</v>
      </c>
      <c r="G463" s="64">
        <v>1.1085068919491734E-2</v>
      </c>
      <c r="H463" s="64">
        <v>6.0055632832766402E-3</v>
      </c>
      <c r="I463" s="64">
        <v>4.1514390549537948E-3</v>
      </c>
      <c r="J463" s="64">
        <v>2.2449135616632875E-2</v>
      </c>
      <c r="K463" s="64">
        <v>3.022319465485318E-2</v>
      </c>
      <c r="L463" s="64">
        <v>1.5888416509811775E-3</v>
      </c>
      <c r="M463" s="64">
        <v>1.2370437121364014E-2</v>
      </c>
      <c r="N463" s="64">
        <v>3.9838385561898806E-3</v>
      </c>
      <c r="O463" s="64">
        <v>0</v>
      </c>
      <c r="P463" s="64">
        <v>0.32027706657230554</v>
      </c>
    </row>
    <row r="464" spans="1:16" x14ac:dyDescent="0.25">
      <c r="A464" s="448" t="s">
        <v>58</v>
      </c>
      <c r="B464" s="64">
        <v>2.1647209450522141E-2</v>
      </c>
      <c r="C464" s="64">
        <v>2.8609616828094548E-3</v>
      </c>
      <c r="D464" s="64">
        <v>1.005807171643507E-3</v>
      </c>
      <c r="E464" s="64">
        <v>6.7053811442900472E-4</v>
      </c>
      <c r="F464" s="64">
        <v>0</v>
      </c>
      <c r="G464" s="64">
        <v>6.7053811442900472E-4</v>
      </c>
      <c r="H464" s="64">
        <v>1.1175635240483412E-3</v>
      </c>
      <c r="I464" s="64">
        <v>0</v>
      </c>
      <c r="J464" s="64">
        <v>2.23517398581163E-5</v>
      </c>
      <c r="K464" s="64">
        <v>0</v>
      </c>
      <c r="L464" s="64">
        <v>2.2351270480966821E-4</v>
      </c>
      <c r="M464" s="64">
        <v>0</v>
      </c>
      <c r="N464" s="64">
        <v>1.1399152639064575E-3</v>
      </c>
      <c r="O464" s="64">
        <v>6.7053811442900472E-4</v>
      </c>
      <c r="P464" s="64">
        <v>3.0028935880884709E-2</v>
      </c>
    </row>
    <row r="465" spans="1:16" x14ac:dyDescent="0.25">
      <c r="A465" s="448" t="s">
        <v>59</v>
      </c>
      <c r="B465" s="64">
        <v>1.0232299820549602E-2</v>
      </c>
      <c r="C465" s="64">
        <v>5.8672143684681604E-3</v>
      </c>
      <c r="D465" s="64">
        <v>0</v>
      </c>
      <c r="E465" s="64">
        <v>7.0406572421617913E-4</v>
      </c>
      <c r="F465" s="64">
        <v>1.0091608713765234E-4</v>
      </c>
      <c r="G465" s="64">
        <v>0</v>
      </c>
      <c r="H465" s="64">
        <v>1.2373251037375134E-3</v>
      </c>
      <c r="I465" s="64">
        <v>1.5028799198258769E-3</v>
      </c>
      <c r="J465" s="64">
        <v>1.877508597909811E-3</v>
      </c>
      <c r="K465" s="64">
        <v>0</v>
      </c>
      <c r="L465" s="64">
        <v>1.3846625909584858E-3</v>
      </c>
      <c r="M465" s="64">
        <v>0</v>
      </c>
      <c r="N465" s="64">
        <v>3.5203286210808957E-4</v>
      </c>
      <c r="O465" s="64">
        <v>0</v>
      </c>
      <c r="P465" s="64">
        <v>2.3258905074911372E-2</v>
      </c>
    </row>
    <row r="466" spans="1:16" x14ac:dyDescent="0.25">
      <c r="A466" s="448" t="s">
        <v>60</v>
      </c>
      <c r="B466" s="64">
        <v>1.1905906290954915E-2</v>
      </c>
      <c r="C466" s="64">
        <v>5.7558710679548666E-3</v>
      </c>
      <c r="D466" s="64">
        <v>1.7471250133279644E-3</v>
      </c>
      <c r="E466" s="64">
        <v>1.157953427760876E-3</v>
      </c>
      <c r="F466" s="64">
        <v>6.4930490031809328E-3</v>
      </c>
      <c r="G466" s="64">
        <v>1.4852970518064517E-3</v>
      </c>
      <c r="H466" s="64">
        <v>2.6827509135816025E-3</v>
      </c>
      <c r="I466" s="64">
        <v>4.6937714947745276E-4</v>
      </c>
      <c r="J466" s="64">
        <v>5.2570240741474708E-4</v>
      </c>
      <c r="K466" s="64">
        <v>2.3468857473872638E-4</v>
      </c>
      <c r="L466" s="64">
        <v>8.3597009076233288E-4</v>
      </c>
      <c r="M466" s="64">
        <v>0</v>
      </c>
      <c r="N466" s="64">
        <v>7.0406572421617913E-4</v>
      </c>
      <c r="O466" s="64">
        <v>0</v>
      </c>
      <c r="P466" s="64">
        <v>3.3997756715177047E-2</v>
      </c>
    </row>
    <row r="467" spans="1:16" x14ac:dyDescent="0.25">
      <c r="A467" s="448" t="s">
        <v>62</v>
      </c>
      <c r="B467" s="64">
        <v>3.8681793327871414E-3</v>
      </c>
      <c r="C467" s="64">
        <v>8.7099031988484559E-4</v>
      </c>
      <c r="D467" s="64">
        <v>0</v>
      </c>
      <c r="E467" s="64">
        <v>3.5648490437088326E-4</v>
      </c>
      <c r="F467" s="64">
        <v>0</v>
      </c>
      <c r="G467" s="64">
        <v>0</v>
      </c>
      <c r="H467" s="64">
        <v>4.6937714947745276E-4</v>
      </c>
      <c r="I467" s="64">
        <v>0</v>
      </c>
      <c r="J467" s="64">
        <v>0</v>
      </c>
      <c r="K467" s="64">
        <v>0</v>
      </c>
      <c r="L467" s="64">
        <v>0</v>
      </c>
      <c r="M467" s="64">
        <v>1.173442873693632E-3</v>
      </c>
      <c r="N467" s="64">
        <v>0</v>
      </c>
      <c r="O467" s="64">
        <v>0</v>
      </c>
      <c r="P467" s="64">
        <v>6.7384745802139554E-3</v>
      </c>
    </row>
    <row r="468" spans="1:16" x14ac:dyDescent="0.25">
      <c r="A468" s="448" t="s">
        <v>6912</v>
      </c>
      <c r="B468" s="64">
        <v>8.3852655340696195E-3</v>
      </c>
      <c r="C468" s="64">
        <v>0</v>
      </c>
      <c r="D468" s="64">
        <v>0</v>
      </c>
      <c r="E468" s="64">
        <v>0</v>
      </c>
      <c r="F468" s="64">
        <v>1.8203384611034572E-4</v>
      </c>
      <c r="G468" s="64">
        <v>4.4711200970341518E-3</v>
      </c>
      <c r="H468" s="64">
        <v>9.0988760426204224E-6</v>
      </c>
      <c r="I468" s="64">
        <v>0</v>
      </c>
      <c r="J468" s="64">
        <v>0</v>
      </c>
      <c r="K468" s="64">
        <v>0</v>
      </c>
      <c r="L468" s="64">
        <v>2.1121971726485375E-3</v>
      </c>
      <c r="M468" s="64">
        <v>0</v>
      </c>
      <c r="N468" s="64">
        <v>0</v>
      </c>
      <c r="O468" s="64">
        <v>0</v>
      </c>
      <c r="P468" s="64">
        <v>1.5159715525905275E-2</v>
      </c>
    </row>
    <row r="469" spans="1:16" x14ac:dyDescent="0.25">
      <c r="A469" s="448" t="s">
        <v>7808</v>
      </c>
      <c r="B469" s="64">
        <v>3.7550171958196225E-4</v>
      </c>
      <c r="C469" s="64">
        <v>0</v>
      </c>
      <c r="D469" s="64">
        <v>0</v>
      </c>
      <c r="E469" s="64">
        <v>0</v>
      </c>
      <c r="F469" s="64">
        <v>0</v>
      </c>
      <c r="G469" s="64">
        <v>0</v>
      </c>
      <c r="H469" s="64">
        <v>0</v>
      </c>
      <c r="I469" s="64">
        <v>0</v>
      </c>
      <c r="J469" s="64">
        <v>0</v>
      </c>
      <c r="K469" s="64">
        <v>0</v>
      </c>
      <c r="L469" s="64">
        <v>0</v>
      </c>
      <c r="M469" s="64">
        <v>0</v>
      </c>
      <c r="N469" s="64">
        <v>0</v>
      </c>
      <c r="O469" s="64">
        <v>0</v>
      </c>
      <c r="P469" s="64">
        <v>3.7550171958196225E-4</v>
      </c>
    </row>
    <row r="470" spans="1:16" x14ac:dyDescent="0.25">
      <c r="A470" s="3" t="s">
        <v>11225</v>
      </c>
      <c r="B470" s="64">
        <v>9.0241300784518873E-3</v>
      </c>
      <c r="C470" s="64">
        <v>1.7741329745088969E-3</v>
      </c>
      <c r="D470" s="64">
        <v>2.123368348806101E-4</v>
      </c>
      <c r="E470" s="64">
        <v>2.1268229646262547E-3</v>
      </c>
      <c r="F470" s="64">
        <v>3.8835326593465486E-4</v>
      </c>
      <c r="G470" s="64">
        <v>2.3260219330929914E-4</v>
      </c>
      <c r="H470" s="64">
        <v>9.2701987021796936E-4</v>
      </c>
      <c r="I470" s="64">
        <v>0</v>
      </c>
      <c r="J470" s="64">
        <v>3.3419653042794639E-4</v>
      </c>
      <c r="K470" s="64">
        <v>1.9344205772839527E-3</v>
      </c>
      <c r="L470" s="64">
        <v>0</v>
      </c>
      <c r="M470" s="64">
        <v>0</v>
      </c>
      <c r="N470" s="64">
        <v>0</v>
      </c>
      <c r="O470" s="64">
        <v>0</v>
      </c>
      <c r="P470" s="64">
        <v>1.695401528964147E-2</v>
      </c>
    </row>
    <row r="471" spans="1:16" x14ac:dyDescent="0.25">
      <c r="A471" s="448" t="s">
        <v>56</v>
      </c>
      <c r="B471" s="64">
        <v>3.2368858418259467E-3</v>
      </c>
      <c r="C471" s="64">
        <v>1.2086461599044409E-3</v>
      </c>
      <c r="D471" s="64">
        <v>0</v>
      </c>
      <c r="E471" s="64">
        <v>0</v>
      </c>
      <c r="F471" s="64">
        <v>0</v>
      </c>
      <c r="G471" s="64">
        <v>0</v>
      </c>
      <c r="H471" s="64">
        <v>5.7498700810987963E-4</v>
      </c>
      <c r="I471" s="64">
        <v>0</v>
      </c>
      <c r="J471" s="64">
        <v>0</v>
      </c>
      <c r="K471" s="64">
        <v>0</v>
      </c>
      <c r="L471" s="64">
        <v>0</v>
      </c>
      <c r="M471" s="64">
        <v>0</v>
      </c>
      <c r="N471" s="64">
        <v>0</v>
      </c>
      <c r="O471" s="64">
        <v>0</v>
      </c>
      <c r="P471" s="64">
        <v>5.0205190098402677E-3</v>
      </c>
    </row>
    <row r="472" spans="1:16" x14ac:dyDescent="0.25">
      <c r="A472" s="448" t="s">
        <v>57</v>
      </c>
      <c r="B472" s="64">
        <v>3.6653544258406921E-3</v>
      </c>
      <c r="C472" s="64">
        <v>0</v>
      </c>
      <c r="D472" s="64">
        <v>0</v>
      </c>
      <c r="E472" s="64">
        <v>0</v>
      </c>
      <c r="F472" s="64">
        <v>2.7693251819169715E-4</v>
      </c>
      <c r="G472" s="64">
        <v>2.3260219330929914E-4</v>
      </c>
      <c r="H472" s="64">
        <v>3.5203286210808957E-4</v>
      </c>
      <c r="I472" s="64">
        <v>0</v>
      </c>
      <c r="J472" s="64">
        <v>3.3419653042794639E-4</v>
      </c>
      <c r="K472" s="64">
        <v>1.8762178107487484E-3</v>
      </c>
      <c r="L472" s="64">
        <v>0</v>
      </c>
      <c r="M472" s="64">
        <v>0</v>
      </c>
      <c r="N472" s="64">
        <v>0</v>
      </c>
      <c r="O472" s="64">
        <v>0</v>
      </c>
      <c r="P472" s="64">
        <v>6.7373363406264724E-3</v>
      </c>
    </row>
    <row r="473" spans="1:16" x14ac:dyDescent="0.25">
      <c r="A473" s="448" t="s">
        <v>58</v>
      </c>
      <c r="B473" s="64">
        <v>1.0572157039400252E-3</v>
      </c>
      <c r="C473" s="64">
        <v>5.6548681460445607E-4</v>
      </c>
      <c r="D473" s="64">
        <v>2.123368348806101E-4</v>
      </c>
      <c r="E473" s="64">
        <v>0</v>
      </c>
      <c r="F473" s="64">
        <v>1.1142074774295774E-4</v>
      </c>
      <c r="G473" s="64">
        <v>0</v>
      </c>
      <c r="H473" s="64">
        <v>0</v>
      </c>
      <c r="I473" s="64">
        <v>0</v>
      </c>
      <c r="J473" s="64">
        <v>0</v>
      </c>
      <c r="K473" s="64">
        <v>0</v>
      </c>
      <c r="L473" s="64">
        <v>0</v>
      </c>
      <c r="M473" s="64">
        <v>0</v>
      </c>
      <c r="N473" s="64">
        <v>0</v>
      </c>
      <c r="O473" s="64">
        <v>0</v>
      </c>
      <c r="P473" s="64">
        <v>1.9464601011680487E-3</v>
      </c>
    </row>
    <row r="474" spans="1:16" x14ac:dyDescent="0.25">
      <c r="A474" s="448" t="s">
        <v>59</v>
      </c>
      <c r="B474" s="64">
        <v>4.224394345297075E-4</v>
      </c>
      <c r="C474" s="64">
        <v>0</v>
      </c>
      <c r="D474" s="64">
        <v>0</v>
      </c>
      <c r="E474" s="64">
        <v>2.1268229646262547E-3</v>
      </c>
      <c r="F474" s="64">
        <v>0</v>
      </c>
      <c r="G474" s="64">
        <v>0</v>
      </c>
      <c r="H474" s="64">
        <v>0</v>
      </c>
      <c r="I474" s="64">
        <v>0</v>
      </c>
      <c r="J474" s="64">
        <v>0</v>
      </c>
      <c r="K474" s="64">
        <v>0</v>
      </c>
      <c r="L474" s="64">
        <v>0</v>
      </c>
      <c r="M474" s="64">
        <v>0</v>
      </c>
      <c r="N474" s="64">
        <v>0</v>
      </c>
      <c r="O474" s="64">
        <v>0</v>
      </c>
      <c r="P474" s="64">
        <v>2.5492623991559622E-3</v>
      </c>
    </row>
    <row r="475" spans="1:16" x14ac:dyDescent="0.25">
      <c r="A475" s="448" t="s">
        <v>60</v>
      </c>
      <c r="B475" s="64">
        <v>2.3468857473872638E-4</v>
      </c>
      <c r="C475" s="64">
        <v>0</v>
      </c>
      <c r="D475" s="64">
        <v>0</v>
      </c>
      <c r="E475" s="64">
        <v>0</v>
      </c>
      <c r="F475" s="64">
        <v>0</v>
      </c>
      <c r="G475" s="64">
        <v>0</v>
      </c>
      <c r="H475" s="64">
        <v>0</v>
      </c>
      <c r="I475" s="64">
        <v>0</v>
      </c>
      <c r="J475" s="64">
        <v>0</v>
      </c>
      <c r="K475" s="64">
        <v>5.8202766535204142E-5</v>
      </c>
      <c r="L475" s="64">
        <v>0</v>
      </c>
      <c r="M475" s="64">
        <v>0</v>
      </c>
      <c r="N475" s="64">
        <v>0</v>
      </c>
      <c r="O475" s="64">
        <v>0</v>
      </c>
      <c r="P475" s="64">
        <v>2.9289134127393054E-4</v>
      </c>
    </row>
    <row r="476" spans="1:16" x14ac:dyDescent="0.25">
      <c r="A476" s="448" t="s">
        <v>6912</v>
      </c>
      <c r="B476" s="64">
        <v>4.0754609757678796E-4</v>
      </c>
      <c r="C476" s="64">
        <v>0</v>
      </c>
      <c r="D476" s="64">
        <v>0</v>
      </c>
      <c r="E476" s="64">
        <v>0</v>
      </c>
      <c r="F476" s="64">
        <v>0</v>
      </c>
      <c r="G476" s="64">
        <v>0</v>
      </c>
      <c r="H476" s="64">
        <v>0</v>
      </c>
      <c r="I476" s="64">
        <v>0</v>
      </c>
      <c r="J476" s="64">
        <v>0</v>
      </c>
      <c r="K476" s="64">
        <v>0</v>
      </c>
      <c r="L476" s="64">
        <v>0</v>
      </c>
      <c r="M476" s="64">
        <v>0</v>
      </c>
      <c r="N476" s="64">
        <v>0</v>
      </c>
      <c r="O476" s="64">
        <v>0</v>
      </c>
      <c r="P476" s="64">
        <v>4.0754609757678796E-4</v>
      </c>
    </row>
    <row r="477" spans="1:16" x14ac:dyDescent="0.25">
      <c r="A477" s="3" t="s">
        <v>11226</v>
      </c>
      <c r="B477" s="64">
        <v>3.2382986670458735E-3</v>
      </c>
      <c r="C477" s="64">
        <v>1.3410574537720303E-4</v>
      </c>
      <c r="D477" s="64">
        <v>0</v>
      </c>
      <c r="E477" s="64">
        <v>0</v>
      </c>
      <c r="F477" s="64">
        <v>8.7169907938055668E-4</v>
      </c>
      <c r="G477" s="64">
        <v>2.1904282621519446E-3</v>
      </c>
      <c r="H477" s="64">
        <v>9.3451112952362941E-4</v>
      </c>
      <c r="I477" s="64">
        <v>0</v>
      </c>
      <c r="J477" s="64">
        <v>2.4478018345249164E-4</v>
      </c>
      <c r="K477" s="64">
        <v>5.8503637288019193E-4</v>
      </c>
      <c r="L477" s="64">
        <v>4.6937714947745281E-5</v>
      </c>
      <c r="M477" s="64">
        <v>0</v>
      </c>
      <c r="N477" s="64">
        <v>8.9299002688085391E-5</v>
      </c>
      <c r="O477" s="64">
        <v>0</v>
      </c>
      <c r="P477" s="64">
        <v>8.3350961574477217E-3</v>
      </c>
    </row>
    <row r="478" spans="1:16" x14ac:dyDescent="0.25">
      <c r="A478" s="448" t="s">
        <v>56</v>
      </c>
      <c r="B478" s="64">
        <v>4.8477271998031323E-4</v>
      </c>
      <c r="C478" s="64">
        <v>0</v>
      </c>
      <c r="D478" s="64">
        <v>0</v>
      </c>
      <c r="E478" s="64">
        <v>0</v>
      </c>
      <c r="F478" s="64">
        <v>0</v>
      </c>
      <c r="G478" s="64">
        <v>7.823108950340705E-5</v>
      </c>
      <c r="H478" s="64">
        <v>4.4684704630253505E-4</v>
      </c>
      <c r="I478" s="64">
        <v>0</v>
      </c>
      <c r="J478" s="64">
        <v>0</v>
      </c>
      <c r="K478" s="64">
        <v>0</v>
      </c>
      <c r="L478" s="64">
        <v>0</v>
      </c>
      <c r="M478" s="64">
        <v>0</v>
      </c>
      <c r="N478" s="64">
        <v>0</v>
      </c>
      <c r="O478" s="64">
        <v>0</v>
      </c>
      <c r="P478" s="64">
        <v>1.0098508557862553E-3</v>
      </c>
    </row>
    <row r="479" spans="1:16" x14ac:dyDescent="0.25">
      <c r="A479" s="448" t="s">
        <v>57</v>
      </c>
      <c r="B479" s="64">
        <v>1.4640812046500707E-3</v>
      </c>
      <c r="C479" s="64">
        <v>0</v>
      </c>
      <c r="D479" s="64">
        <v>0</v>
      </c>
      <c r="E479" s="64">
        <v>0</v>
      </c>
      <c r="F479" s="64">
        <v>0</v>
      </c>
      <c r="G479" s="64">
        <v>0</v>
      </c>
      <c r="H479" s="64">
        <v>0</v>
      </c>
      <c r="I479" s="64">
        <v>0</v>
      </c>
      <c r="J479" s="64">
        <v>2.2295414600179009E-4</v>
      </c>
      <c r="K479" s="64">
        <v>5.8503637288019193E-4</v>
      </c>
      <c r="L479" s="64">
        <v>4.6937714947745281E-5</v>
      </c>
      <c r="M479" s="64">
        <v>0</v>
      </c>
      <c r="N479" s="64">
        <v>8.9299002688085391E-5</v>
      </c>
      <c r="O479" s="64">
        <v>0</v>
      </c>
      <c r="P479" s="64">
        <v>2.4083084411678835E-3</v>
      </c>
    </row>
    <row r="480" spans="1:16" x14ac:dyDescent="0.25">
      <c r="A480" s="448" t="s">
        <v>58</v>
      </c>
      <c r="B480" s="64">
        <v>7.4966102051641907E-4</v>
      </c>
      <c r="C480" s="64">
        <v>1.3410574537720303E-4</v>
      </c>
      <c r="D480" s="64">
        <v>0</v>
      </c>
      <c r="E480" s="64">
        <v>0</v>
      </c>
      <c r="F480" s="64">
        <v>8.7169907938055668E-4</v>
      </c>
      <c r="G480" s="64">
        <v>0</v>
      </c>
      <c r="H480" s="64">
        <v>0</v>
      </c>
      <c r="I480" s="64">
        <v>0</v>
      </c>
      <c r="J480" s="64">
        <v>0</v>
      </c>
      <c r="K480" s="64">
        <v>0</v>
      </c>
      <c r="L480" s="64">
        <v>0</v>
      </c>
      <c r="M480" s="64">
        <v>0</v>
      </c>
      <c r="N480" s="64">
        <v>0</v>
      </c>
      <c r="O480" s="64">
        <v>0</v>
      </c>
      <c r="P480" s="64">
        <v>1.7554658452741789E-3</v>
      </c>
    </row>
    <row r="481" spans="1:16" x14ac:dyDescent="0.25">
      <c r="A481" s="448" t="s">
        <v>59</v>
      </c>
      <c r="B481" s="64">
        <v>3.7550171958196225E-4</v>
      </c>
      <c r="C481" s="64">
        <v>0</v>
      </c>
      <c r="D481" s="64">
        <v>0</v>
      </c>
      <c r="E481" s="64">
        <v>0</v>
      </c>
      <c r="F481" s="64">
        <v>0</v>
      </c>
      <c r="G481" s="64">
        <v>0</v>
      </c>
      <c r="H481" s="64">
        <v>4.8766408322109431E-4</v>
      </c>
      <c r="I481" s="64">
        <v>0</v>
      </c>
      <c r="J481" s="64">
        <v>0</v>
      </c>
      <c r="K481" s="64">
        <v>0</v>
      </c>
      <c r="L481" s="64">
        <v>0</v>
      </c>
      <c r="M481" s="64">
        <v>0</v>
      </c>
      <c r="N481" s="64">
        <v>0</v>
      </c>
      <c r="O481" s="64">
        <v>0</v>
      </c>
      <c r="P481" s="64">
        <v>8.6316580280305661E-4</v>
      </c>
    </row>
    <row r="482" spans="1:16" x14ac:dyDescent="0.25">
      <c r="A482" s="448" t="s">
        <v>60</v>
      </c>
      <c r="B482" s="64">
        <v>1.6428200231710847E-4</v>
      </c>
      <c r="C482" s="64">
        <v>0</v>
      </c>
      <c r="D482" s="64">
        <v>0</v>
      </c>
      <c r="E482" s="64">
        <v>0</v>
      </c>
      <c r="F482" s="64">
        <v>0</v>
      </c>
      <c r="G482" s="64">
        <v>0</v>
      </c>
      <c r="H482" s="64">
        <v>0</v>
      </c>
      <c r="I482" s="64">
        <v>0</v>
      </c>
      <c r="J482" s="64">
        <v>2.1826037450701554E-5</v>
      </c>
      <c r="K482" s="64">
        <v>0</v>
      </c>
      <c r="L482" s="64">
        <v>0</v>
      </c>
      <c r="M482" s="64">
        <v>0</v>
      </c>
      <c r="N482" s="64">
        <v>0</v>
      </c>
      <c r="O482" s="64">
        <v>0</v>
      </c>
      <c r="P482" s="64">
        <v>1.8610803976781002E-4</v>
      </c>
    </row>
    <row r="483" spans="1:16" x14ac:dyDescent="0.25">
      <c r="A483" s="448" t="s">
        <v>6912</v>
      </c>
      <c r="B483" s="64">
        <v>0</v>
      </c>
      <c r="C483" s="64">
        <v>0</v>
      </c>
      <c r="D483" s="64">
        <v>0</v>
      </c>
      <c r="E483" s="64">
        <v>0</v>
      </c>
      <c r="F483" s="64">
        <v>0</v>
      </c>
      <c r="G483" s="64">
        <v>2.1121971726485375E-3</v>
      </c>
      <c r="H483" s="64">
        <v>0</v>
      </c>
      <c r="I483" s="64">
        <v>0</v>
      </c>
      <c r="J483" s="64">
        <v>0</v>
      </c>
      <c r="K483" s="64">
        <v>0</v>
      </c>
      <c r="L483" s="64">
        <v>0</v>
      </c>
      <c r="M483" s="64">
        <v>0</v>
      </c>
      <c r="N483" s="64">
        <v>0</v>
      </c>
      <c r="O483" s="64">
        <v>0</v>
      </c>
      <c r="P483" s="64">
        <v>2.1121971726485375E-3</v>
      </c>
    </row>
    <row r="484" spans="1:16" x14ac:dyDescent="0.25">
      <c r="A484" s="3" t="s">
        <v>20</v>
      </c>
      <c r="B484" s="64">
        <v>0.32018783562930409</v>
      </c>
      <c r="C484" s="64">
        <v>0.1149380887784822</v>
      </c>
      <c r="D484" s="64">
        <v>9.9211945336787788E-2</v>
      </c>
      <c r="E484" s="64">
        <v>8.8754616723235702E-2</v>
      </c>
      <c r="F484" s="64">
        <v>6.2803411256636604E-2</v>
      </c>
      <c r="G484" s="64">
        <v>5.5167769192911428E-2</v>
      </c>
      <c r="H484" s="64">
        <v>4.8559373102132174E-2</v>
      </c>
      <c r="I484" s="64">
        <v>4.675278973839414E-2</v>
      </c>
      <c r="J484" s="64">
        <v>3.9803879300754963E-2</v>
      </c>
      <c r="K484" s="64">
        <v>3.7085589496300676E-2</v>
      </c>
      <c r="L484" s="64">
        <v>2.9877730725952036E-2</v>
      </c>
      <c r="M484" s="64">
        <v>2.585325349616039E-2</v>
      </c>
      <c r="N484" s="64">
        <v>2.5639407613744215E-2</v>
      </c>
      <c r="O484" s="64">
        <v>5.3643096092035325E-3</v>
      </c>
      <c r="P484" s="64">
        <v>1</v>
      </c>
    </row>
    <row r="485" spans="1:16" x14ac:dyDescent="0.25">
      <c r="A485" s="620" t="s">
        <v>23</v>
      </c>
      <c r="B485" s="621" t="s">
        <v>7040</v>
      </c>
    </row>
    <row r="486" spans="1:16" x14ac:dyDescent="0.25">
      <c r="A486" s="620" t="s">
        <v>2</v>
      </c>
      <c r="B486" s="621" t="s">
        <v>3</v>
      </c>
    </row>
    <row r="487" spans="1:16" x14ac:dyDescent="0.25">
      <c r="A487" s="620" t="s">
        <v>78</v>
      </c>
      <c r="B487" s="621" t="s">
        <v>3</v>
      </c>
    </row>
    <row r="489" spans="1:16" x14ac:dyDescent="0.25">
      <c r="A489" s="620" t="s">
        <v>4</v>
      </c>
      <c r="B489" t="s">
        <v>5</v>
      </c>
    </row>
    <row r="490" spans="1:16" x14ac:dyDescent="0.25">
      <c r="A490" s="3" t="s">
        <v>8948</v>
      </c>
      <c r="B490" s="488">
        <v>0.4498047221766282</v>
      </c>
    </row>
    <row r="491" spans="1:16" x14ac:dyDescent="0.25">
      <c r="A491" s="3" t="s">
        <v>35</v>
      </c>
      <c r="B491" s="488">
        <v>0.1392154551213749</v>
      </c>
    </row>
    <row r="492" spans="1:16" x14ac:dyDescent="0.25">
      <c r="A492" s="3" t="s">
        <v>8949</v>
      </c>
      <c r="B492" s="488">
        <v>0.1123696035717329</v>
      </c>
    </row>
    <row r="493" spans="1:16" x14ac:dyDescent="0.25">
      <c r="A493" s="3" t="s">
        <v>8990</v>
      </c>
      <c r="B493" s="488">
        <v>6.5996653944191977E-2</v>
      </c>
    </row>
    <row r="494" spans="1:16" x14ac:dyDescent="0.25">
      <c r="A494" s="3" t="s">
        <v>33</v>
      </c>
      <c r="B494" s="488">
        <v>4.6680070328448085E-2</v>
      </c>
    </row>
    <row r="495" spans="1:16" x14ac:dyDescent="0.25">
      <c r="A495" s="3" t="s">
        <v>8947</v>
      </c>
      <c r="B495" s="488">
        <v>3.4953988869922341E-2</v>
      </c>
    </row>
    <row r="496" spans="1:16" x14ac:dyDescent="0.25">
      <c r="A496" s="3" t="s">
        <v>8952</v>
      </c>
      <c r="B496" s="488">
        <v>3.4574238934012298E-2</v>
      </c>
    </row>
    <row r="497" spans="1:2" x14ac:dyDescent="0.25">
      <c r="A497" s="3" t="s">
        <v>8951</v>
      </c>
      <c r="B497" s="488">
        <v>3.4095411047257156E-2</v>
      </c>
    </row>
    <row r="498" spans="1:2" x14ac:dyDescent="0.25">
      <c r="A498" s="3" t="s">
        <v>8950</v>
      </c>
      <c r="B498" s="488">
        <v>2.7267480946381414E-2</v>
      </c>
    </row>
    <row r="499" spans="1:2" x14ac:dyDescent="0.25">
      <c r="A499" s="3" t="s">
        <v>8070</v>
      </c>
      <c r="B499" s="488">
        <v>2.3674980081770939E-2</v>
      </c>
    </row>
    <row r="500" spans="1:2" x14ac:dyDescent="0.25">
      <c r="A500" s="3" t="s">
        <v>36</v>
      </c>
      <c r="B500" s="488">
        <v>1.5859649875418727E-2</v>
      </c>
    </row>
    <row r="501" spans="1:2" x14ac:dyDescent="0.25">
      <c r="A501" s="3" t="s">
        <v>8953</v>
      </c>
      <c r="B501" s="488">
        <v>9.7751325710461519E-3</v>
      </c>
    </row>
    <row r="502" spans="1:2" x14ac:dyDescent="0.25">
      <c r="A502" s="3" t="s">
        <v>9772</v>
      </c>
      <c r="B502" s="488">
        <v>3.9898460391484007E-3</v>
      </c>
    </row>
    <row r="503" spans="1:2" x14ac:dyDescent="0.25">
      <c r="A503" s="3" t="s">
        <v>38</v>
      </c>
      <c r="B503" s="488">
        <v>1.7427664926665141E-3</v>
      </c>
    </row>
    <row r="504" spans="1:2" x14ac:dyDescent="0.25">
      <c r="A504" s="3" t="s">
        <v>20</v>
      </c>
      <c r="B504" s="64">
        <v>1</v>
      </c>
    </row>
  </sheetData>
  <mergeCells count="17">
    <mergeCell ref="A2:B2"/>
    <mergeCell ref="E2:F2"/>
    <mergeCell ref="A32:B32"/>
    <mergeCell ref="E32:F32"/>
    <mergeCell ref="A52:B52"/>
    <mergeCell ref="E52:F52"/>
    <mergeCell ref="A447:B447"/>
    <mergeCell ref="A77:B77"/>
    <mergeCell ref="E77:F77"/>
    <mergeCell ref="A95:B95"/>
    <mergeCell ref="A113:B113"/>
    <mergeCell ref="A201:B201"/>
    <mergeCell ref="A215:B215"/>
    <mergeCell ref="A160:B160"/>
    <mergeCell ref="E160:F160"/>
    <mergeCell ref="A185:B185"/>
    <mergeCell ref="E185:F185"/>
  </mergeCells>
  <pageMargins left="0.7" right="0.7" top="0.75" bottom="0.75" header="0.3" footer="0.3"/>
  <pageSetup orientation="portrait" r:id="rId30"/>
  <drawing r:id="rId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A2" sqref="A2:B4"/>
    </sheetView>
  </sheetViews>
  <sheetFormatPr defaultRowHeight="15" x14ac:dyDescent="0.25"/>
  <cols>
    <col min="1" max="1" width="13.85546875" customWidth="1"/>
    <col min="2" max="2" width="28.28515625" style="493" customWidth="1"/>
  </cols>
  <sheetData>
    <row r="1" spans="1:2" x14ac:dyDescent="0.25">
      <c r="A1" s="490" t="s">
        <v>2</v>
      </c>
      <c r="B1" s="491" t="s">
        <v>3</v>
      </c>
    </row>
    <row r="2" spans="1:2" x14ac:dyDescent="0.25">
      <c r="A2" s="490" t="s">
        <v>23</v>
      </c>
      <c r="B2" s="491" t="s">
        <v>7040</v>
      </c>
    </row>
    <row r="4" spans="1:2" x14ac:dyDescent="0.25">
      <c r="A4" s="490" t="s">
        <v>4</v>
      </c>
      <c r="B4" s="494" t="s">
        <v>7100</v>
      </c>
    </row>
    <row r="5" spans="1:2" x14ac:dyDescent="0.25">
      <c r="A5" s="3" t="s">
        <v>24</v>
      </c>
      <c r="B5" s="494">
        <v>44.602695999999995</v>
      </c>
    </row>
    <row r="6" spans="1:2" x14ac:dyDescent="0.25">
      <c r="A6" s="448" t="s">
        <v>10967</v>
      </c>
      <c r="B6" s="494">
        <v>21.138604999999998</v>
      </c>
    </row>
    <row r="7" spans="1:2" x14ac:dyDescent="0.25">
      <c r="A7" s="448" t="s">
        <v>10968</v>
      </c>
      <c r="B7" s="494">
        <v>23.464090999999996</v>
      </c>
    </row>
    <row r="8" spans="1:2" x14ac:dyDescent="0.25">
      <c r="A8" s="3" t="s">
        <v>25</v>
      </c>
      <c r="B8" s="494">
        <v>99.830240000000032</v>
      </c>
    </row>
    <row r="9" spans="1:2" x14ac:dyDescent="0.25">
      <c r="A9" s="448" t="s">
        <v>35</v>
      </c>
      <c r="B9" s="494">
        <v>83.575580000000031</v>
      </c>
    </row>
    <row r="10" spans="1:2" x14ac:dyDescent="0.25">
      <c r="A10" s="448" t="s">
        <v>41</v>
      </c>
      <c r="B10" s="494">
        <v>16.254660000000001</v>
      </c>
    </row>
    <row r="11" spans="1:2" x14ac:dyDescent="0.25">
      <c r="A11" s="3" t="s">
        <v>26</v>
      </c>
      <c r="B11" s="494">
        <v>112.70414799999992</v>
      </c>
    </row>
    <row r="12" spans="1:2" x14ac:dyDescent="0.25">
      <c r="A12" s="448" t="s">
        <v>32</v>
      </c>
      <c r="B12" s="494">
        <v>91.035948999999917</v>
      </c>
    </row>
    <row r="13" spans="1:2" x14ac:dyDescent="0.25">
      <c r="A13" s="448" t="s">
        <v>10969</v>
      </c>
      <c r="B13" s="494">
        <v>21.668199000000008</v>
      </c>
    </row>
    <row r="14" spans="1:2" x14ac:dyDescent="0.25">
      <c r="A14" s="3" t="s">
        <v>28</v>
      </c>
      <c r="B14" s="494">
        <v>88.573933000000011</v>
      </c>
    </row>
    <row r="15" spans="1:2" x14ac:dyDescent="0.25">
      <c r="A15" s="448" t="s">
        <v>10970</v>
      </c>
      <c r="B15" s="494">
        <v>25.893092000000006</v>
      </c>
    </row>
    <row r="16" spans="1:2" x14ac:dyDescent="0.25">
      <c r="A16" s="448" t="s">
        <v>10971</v>
      </c>
      <c r="B16" s="494">
        <v>18.741362000000002</v>
      </c>
    </row>
    <row r="17" spans="1:2" x14ac:dyDescent="0.25">
      <c r="A17" s="448" t="s">
        <v>10972</v>
      </c>
      <c r="B17" s="494">
        <v>12.751615000000003</v>
      </c>
    </row>
    <row r="18" spans="1:2" x14ac:dyDescent="0.25">
      <c r="A18" s="448" t="s">
        <v>36</v>
      </c>
      <c r="B18" s="494">
        <v>12.649765</v>
      </c>
    </row>
    <row r="19" spans="1:2" x14ac:dyDescent="0.25">
      <c r="A19" s="448" t="s">
        <v>10973</v>
      </c>
      <c r="B19" s="494">
        <v>18.538098999999995</v>
      </c>
    </row>
    <row r="20" spans="1:2" x14ac:dyDescent="0.25">
      <c r="A20" s="3" t="s">
        <v>6576</v>
      </c>
      <c r="B20" s="494">
        <v>10.903349999999994</v>
      </c>
    </row>
    <row r="21" spans="1:2" x14ac:dyDescent="0.25">
      <c r="A21" s="3" t="s">
        <v>27</v>
      </c>
      <c r="B21" s="494">
        <v>42.885474000000016</v>
      </c>
    </row>
    <row r="22" spans="1:2" x14ac:dyDescent="0.25">
      <c r="A22" s="448" t="s">
        <v>10974</v>
      </c>
      <c r="B22" s="494">
        <v>20.126549000000008</v>
      </c>
    </row>
    <row r="23" spans="1:2" x14ac:dyDescent="0.25">
      <c r="A23" s="448" t="s">
        <v>10975</v>
      </c>
      <c r="B23" s="494">
        <v>22.758925000000009</v>
      </c>
    </row>
    <row r="24" spans="1:2" x14ac:dyDescent="0.25">
      <c r="A24" s="3" t="s">
        <v>7808</v>
      </c>
      <c r="B24" s="494">
        <v>2.3901140000000001</v>
      </c>
    </row>
    <row r="25" spans="1:2" x14ac:dyDescent="0.25">
      <c r="A25" s="448" t="s">
        <v>10976</v>
      </c>
      <c r="B25" s="494">
        <v>2.3901140000000001</v>
      </c>
    </row>
    <row r="26" spans="1:2" x14ac:dyDescent="0.25">
      <c r="A26" s="3" t="s">
        <v>20</v>
      </c>
      <c r="B26" s="494">
        <v>401.88995499999999</v>
      </c>
    </row>
    <row r="27" spans="1:2" x14ac:dyDescent="0.25">
      <c r="B27"/>
    </row>
    <row r="28" spans="1:2" x14ac:dyDescent="0.25">
      <c r="B28"/>
    </row>
    <row r="29" spans="1:2" x14ac:dyDescent="0.25">
      <c r="B29"/>
    </row>
    <row r="30" spans="1:2" x14ac:dyDescent="0.25">
      <c r="B30"/>
    </row>
    <row r="31" spans="1:2" x14ac:dyDescent="0.25">
      <c r="B31"/>
    </row>
    <row r="32" spans="1:2" x14ac:dyDescent="0.25">
      <c r="B32"/>
    </row>
    <row r="33" spans="2:2" x14ac:dyDescent="0.25">
      <c r="B33"/>
    </row>
    <row r="34" spans="2:2" x14ac:dyDescent="0.25">
      <c r="B34"/>
    </row>
    <row r="35" spans="2:2" x14ac:dyDescent="0.25">
      <c r="B35"/>
    </row>
    <row r="36" spans="2:2" x14ac:dyDescent="0.25">
      <c r="B3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2" tint="-9.9978637043366805E-2"/>
    <pageSetUpPr fitToPage="1"/>
  </sheetPr>
  <dimension ref="A1:AU2081"/>
  <sheetViews>
    <sheetView showGridLines="0" zoomScale="55" zoomScaleNormal="55" workbookViewId="0">
      <pane ySplit="1" topLeftCell="A2" activePane="bottomLeft" state="frozen"/>
      <selection activeCell="A2" sqref="A2:B4"/>
      <selection pane="bottomLeft" activeCell="F14" sqref="F14"/>
    </sheetView>
  </sheetViews>
  <sheetFormatPr defaultColWidth="8.7109375" defaultRowHeight="17.45" customHeight="1" x14ac:dyDescent="0.25"/>
  <cols>
    <col min="1" max="1" width="19.140625" style="567" customWidth="1"/>
    <col min="2" max="2" width="15.28515625" style="568" customWidth="1"/>
    <col min="3" max="3" width="9.42578125" style="568" customWidth="1"/>
    <col min="4" max="4" width="37.42578125" style="567" customWidth="1"/>
    <col min="5" max="5" width="33" style="482" customWidth="1"/>
    <col min="6" max="6" width="15.42578125" style="569" customWidth="1"/>
    <col min="7" max="7" width="17.7109375" style="569" customWidth="1"/>
    <col min="8" max="8" width="18.140625" style="569" customWidth="1"/>
    <col min="9" max="9" width="10.7109375" style="569" customWidth="1"/>
    <col min="10" max="10" width="11.42578125" style="569" customWidth="1"/>
    <col min="11" max="11" width="17.7109375" style="569" customWidth="1"/>
    <col min="12" max="12" width="11.42578125" style="570" customWidth="1"/>
    <col min="13" max="13" width="11" style="570" customWidth="1"/>
    <col min="14" max="14" width="12.28515625" style="442" customWidth="1"/>
    <col min="15" max="15" width="11.5703125" style="571" bestFit="1" customWidth="1"/>
    <col min="16" max="16" width="18.140625" style="572" customWidth="1"/>
    <col min="17" max="17" width="11" style="573" customWidth="1"/>
    <col min="18" max="18" width="11" style="572" customWidth="1"/>
    <col min="19" max="19" width="21.42578125" style="570" bestFit="1" customWidth="1"/>
    <col min="20" max="20" width="9.7109375" style="574" customWidth="1"/>
    <col min="21" max="21" width="13.85546875" style="306" customWidth="1"/>
    <col min="22" max="22" width="17" style="306" customWidth="1"/>
    <col min="23" max="23" width="11.5703125" style="306" customWidth="1"/>
    <col min="24" max="24" width="26.7109375" style="567" customWidth="1"/>
    <col min="25" max="25" width="38.140625" style="575" customWidth="1"/>
    <col min="26" max="26" width="25.28515625" style="567" customWidth="1"/>
    <col min="27" max="47" width="8.7109375" style="567"/>
    <col min="48" max="16384" width="8.7109375" style="443"/>
  </cols>
  <sheetData>
    <row r="1" spans="1:27" s="614" customFormat="1" ht="55.9" customHeight="1" x14ac:dyDescent="0.25">
      <c r="A1" s="103" t="s">
        <v>77</v>
      </c>
      <c r="B1" s="104" t="s">
        <v>78</v>
      </c>
      <c r="C1" s="104" t="s">
        <v>79</v>
      </c>
      <c r="D1" s="103" t="s">
        <v>80</v>
      </c>
      <c r="E1" s="103" t="s">
        <v>81</v>
      </c>
      <c r="F1" s="230" t="s">
        <v>72</v>
      </c>
      <c r="G1" s="106" t="s">
        <v>82</v>
      </c>
      <c r="H1" s="106" t="s">
        <v>7866</v>
      </c>
      <c r="I1" s="106" t="s">
        <v>83</v>
      </c>
      <c r="J1" s="230" t="s">
        <v>84</v>
      </c>
      <c r="K1" s="105" t="s">
        <v>10</v>
      </c>
      <c r="L1" s="107" t="s">
        <v>85</v>
      </c>
      <c r="M1" s="107" t="s">
        <v>86</v>
      </c>
      <c r="N1" s="105" t="s">
        <v>2</v>
      </c>
      <c r="O1" s="108" t="s">
        <v>87</v>
      </c>
      <c r="P1" s="109" t="s">
        <v>88</v>
      </c>
      <c r="Q1" s="372" t="s">
        <v>7099</v>
      </c>
      <c r="R1" s="109" t="s">
        <v>89</v>
      </c>
      <c r="S1" s="107" t="s">
        <v>90</v>
      </c>
      <c r="T1" s="110" t="s">
        <v>91</v>
      </c>
      <c r="U1" s="111" t="s">
        <v>23</v>
      </c>
      <c r="V1" s="111" t="s">
        <v>92</v>
      </c>
      <c r="W1" s="111" t="s">
        <v>93</v>
      </c>
      <c r="X1" s="103" t="s">
        <v>94</v>
      </c>
      <c r="Y1" s="111" t="s">
        <v>95</v>
      </c>
      <c r="Z1" s="372" t="s">
        <v>96</v>
      </c>
      <c r="AA1" s="617" t="s">
        <v>7810</v>
      </c>
    </row>
    <row r="2" spans="1:27" ht="17.45" customHeight="1" x14ac:dyDescent="0.25">
      <c r="A2" s="633" t="s">
        <v>12688</v>
      </c>
      <c r="B2" s="634" t="s">
        <v>57</v>
      </c>
      <c r="C2" s="634" t="s">
        <v>775</v>
      </c>
      <c r="D2" s="632" t="s">
        <v>12689</v>
      </c>
      <c r="E2" s="632" t="s">
        <v>12690</v>
      </c>
      <c r="F2" s="473" t="s">
        <v>26</v>
      </c>
      <c r="G2" s="473" t="str">
        <f>VLOOKUP(A2,'Engaged Deals'!A:L,2,0)</f>
        <v>Yes</v>
      </c>
      <c r="H2" s="473" t="str">
        <f>VLOOKUP(A2,'Engaged Deals'!A:L,9,0)</f>
        <v>India</v>
      </c>
      <c r="I2" s="473" t="str">
        <f>VLOOKUP(A2,'Engaged Deals'!A:L,10,0)</f>
        <v>Involved in solutioning</v>
      </c>
      <c r="J2" s="633" t="s">
        <v>11224</v>
      </c>
      <c r="K2" s="473" t="s">
        <v>8948</v>
      </c>
      <c r="L2" s="624">
        <v>43030</v>
      </c>
      <c r="M2" s="564" t="s">
        <v>13130</v>
      </c>
      <c r="N2" s="71" t="s">
        <v>48</v>
      </c>
      <c r="O2" s="624">
        <v>43101</v>
      </c>
      <c r="P2" s="635">
        <v>40000000</v>
      </c>
      <c r="Q2" s="416">
        <f t="shared" ref="Q2:Q65" si="0">+P2*0.000001</f>
        <v>40</v>
      </c>
      <c r="R2" s="627">
        <v>12</v>
      </c>
      <c r="S2" s="535" t="s">
        <v>13516</v>
      </c>
      <c r="T2" s="71" t="s">
        <v>125</v>
      </c>
      <c r="U2" s="566" t="s">
        <v>7040</v>
      </c>
      <c r="V2" s="541" t="s">
        <v>104</v>
      </c>
      <c r="W2" s="541" t="s">
        <v>105</v>
      </c>
      <c r="X2" s="632" t="s">
        <v>13517</v>
      </c>
      <c r="Y2" s="632" t="s">
        <v>221</v>
      </c>
      <c r="Z2" s="633"/>
      <c r="AA2" s="633"/>
    </row>
    <row r="3" spans="1:27" ht="17.45" customHeight="1" x14ac:dyDescent="0.25">
      <c r="A3" s="633" t="s">
        <v>9154</v>
      </c>
      <c r="B3" s="632" t="s">
        <v>56</v>
      </c>
      <c r="C3" s="632" t="s">
        <v>109</v>
      </c>
      <c r="D3" s="632" t="s">
        <v>10248</v>
      </c>
      <c r="E3" s="632" t="s">
        <v>12691</v>
      </c>
      <c r="F3" s="473" t="s">
        <v>28</v>
      </c>
      <c r="G3" s="473"/>
      <c r="H3" s="473"/>
      <c r="I3" s="473"/>
      <c r="J3" s="633" t="s">
        <v>11224</v>
      </c>
      <c r="K3" s="632" t="s">
        <v>8952</v>
      </c>
      <c r="L3" s="624">
        <v>43084</v>
      </c>
      <c r="M3" s="564">
        <v>42872</v>
      </c>
      <c r="N3" s="633" t="s">
        <v>46</v>
      </c>
      <c r="O3" s="625">
        <v>43084</v>
      </c>
      <c r="P3" s="626">
        <v>20000000</v>
      </c>
      <c r="Q3" s="416">
        <f t="shared" si="0"/>
        <v>20</v>
      </c>
      <c r="R3" s="636">
        <v>12</v>
      </c>
      <c r="S3" s="564">
        <v>42937</v>
      </c>
      <c r="T3" s="71" t="s">
        <v>103</v>
      </c>
      <c r="U3" s="633" t="s">
        <v>7040</v>
      </c>
      <c r="V3" s="632" t="s">
        <v>162</v>
      </c>
      <c r="W3" s="632" t="s">
        <v>105</v>
      </c>
      <c r="X3" s="632" t="s">
        <v>9800</v>
      </c>
      <c r="Y3" s="632" t="s">
        <v>9549</v>
      </c>
      <c r="Z3" s="633"/>
      <c r="AA3" s="633"/>
    </row>
    <row r="4" spans="1:27" ht="17.45" customHeight="1" x14ac:dyDescent="0.25">
      <c r="A4" s="633" t="s">
        <v>1189</v>
      </c>
      <c r="B4" s="632" t="s">
        <v>57</v>
      </c>
      <c r="C4" s="632" t="s">
        <v>98</v>
      </c>
      <c r="D4" s="632" t="s">
        <v>12037</v>
      </c>
      <c r="E4" s="632" t="s">
        <v>12038</v>
      </c>
      <c r="F4" s="473" t="s">
        <v>28</v>
      </c>
      <c r="G4" s="473"/>
      <c r="H4" s="473"/>
      <c r="I4" s="473"/>
      <c r="J4" s="633" t="s">
        <v>11224</v>
      </c>
      <c r="K4" s="632" t="s">
        <v>8990</v>
      </c>
      <c r="L4" s="624">
        <v>43059</v>
      </c>
      <c r="M4" s="564">
        <v>42758</v>
      </c>
      <c r="N4" s="633" t="s">
        <v>47</v>
      </c>
      <c r="O4" s="625">
        <v>43059</v>
      </c>
      <c r="P4" s="626">
        <v>13000000</v>
      </c>
      <c r="Q4" s="416">
        <f t="shared" si="0"/>
        <v>13</v>
      </c>
      <c r="R4" s="636">
        <v>60</v>
      </c>
      <c r="S4" s="564">
        <v>42922</v>
      </c>
      <c r="T4" s="71" t="s">
        <v>292</v>
      </c>
      <c r="U4" s="633" t="s">
        <v>7040</v>
      </c>
      <c r="V4" s="632" t="s">
        <v>1715</v>
      </c>
      <c r="W4" s="632" t="s">
        <v>518</v>
      </c>
      <c r="X4" s="632" t="s">
        <v>14200</v>
      </c>
      <c r="Y4" s="632" t="s">
        <v>9450</v>
      </c>
      <c r="Z4" s="633"/>
      <c r="AA4" s="633"/>
    </row>
    <row r="5" spans="1:27" ht="17.45" customHeight="1" x14ac:dyDescent="0.25">
      <c r="A5" s="633" t="s">
        <v>1189</v>
      </c>
      <c r="B5" s="632" t="s">
        <v>57</v>
      </c>
      <c r="C5" s="632" t="s">
        <v>98</v>
      </c>
      <c r="D5" s="632" t="s">
        <v>12037</v>
      </c>
      <c r="E5" s="632" t="s">
        <v>12038</v>
      </c>
      <c r="F5" s="473" t="s">
        <v>28</v>
      </c>
      <c r="G5" s="473"/>
      <c r="H5" s="473"/>
      <c r="I5" s="473"/>
      <c r="J5" s="633" t="s">
        <v>11224</v>
      </c>
      <c r="K5" s="632" t="s">
        <v>8990</v>
      </c>
      <c r="L5" s="624">
        <v>43059</v>
      </c>
      <c r="M5" s="564">
        <v>42758</v>
      </c>
      <c r="N5" s="633" t="s">
        <v>47</v>
      </c>
      <c r="O5" s="625">
        <v>43059</v>
      </c>
      <c r="P5" s="626">
        <v>13000000</v>
      </c>
      <c r="Q5" s="416">
        <f t="shared" si="0"/>
        <v>13</v>
      </c>
      <c r="R5" s="636">
        <v>60</v>
      </c>
      <c r="S5" s="564">
        <v>42921</v>
      </c>
      <c r="T5" s="71" t="s">
        <v>103</v>
      </c>
      <c r="U5" s="633" t="s">
        <v>7040</v>
      </c>
      <c r="V5" s="632" t="s">
        <v>162</v>
      </c>
      <c r="W5" s="632" t="s">
        <v>105</v>
      </c>
      <c r="X5" s="632" t="s">
        <v>14200</v>
      </c>
      <c r="Y5" s="632" t="s">
        <v>9450</v>
      </c>
      <c r="Z5" s="633"/>
      <c r="AA5" s="633"/>
    </row>
    <row r="6" spans="1:27" ht="17.45" customHeight="1" x14ac:dyDescent="0.25">
      <c r="A6" s="633" t="s">
        <v>8542</v>
      </c>
      <c r="B6" s="634" t="s">
        <v>57</v>
      </c>
      <c r="C6" s="634" t="s">
        <v>98</v>
      </c>
      <c r="D6" s="632" t="s">
        <v>8543</v>
      </c>
      <c r="E6" s="632" t="s">
        <v>11117</v>
      </c>
      <c r="F6" s="473" t="s">
        <v>28</v>
      </c>
      <c r="G6" s="473"/>
      <c r="H6" s="473"/>
      <c r="I6" s="473"/>
      <c r="J6" s="633" t="s">
        <v>11223</v>
      </c>
      <c r="K6" s="473" t="s">
        <v>8952</v>
      </c>
      <c r="L6" s="624">
        <v>43000</v>
      </c>
      <c r="M6" s="564" t="s">
        <v>8614</v>
      </c>
      <c r="N6" s="71" t="s">
        <v>46</v>
      </c>
      <c r="O6" s="624">
        <v>43374</v>
      </c>
      <c r="P6" s="635">
        <v>10000000</v>
      </c>
      <c r="Q6" s="416">
        <f t="shared" si="0"/>
        <v>10</v>
      </c>
      <c r="R6" s="627">
        <v>36</v>
      </c>
      <c r="S6" s="535" t="s">
        <v>11802</v>
      </c>
      <c r="T6" s="71" t="s">
        <v>292</v>
      </c>
      <c r="U6" s="566" t="s">
        <v>7040</v>
      </c>
      <c r="V6" s="541" t="s">
        <v>104</v>
      </c>
      <c r="W6" s="541" t="s">
        <v>105</v>
      </c>
      <c r="X6" s="632" t="s">
        <v>106</v>
      </c>
      <c r="Y6" s="632"/>
      <c r="Z6" s="633"/>
      <c r="AA6" s="633"/>
    </row>
    <row r="7" spans="1:27" ht="17.45" customHeight="1" x14ac:dyDescent="0.25">
      <c r="A7" s="633" t="s">
        <v>116</v>
      </c>
      <c r="B7" s="634" t="s">
        <v>56</v>
      </c>
      <c r="C7" s="634" t="s">
        <v>117</v>
      </c>
      <c r="D7" s="632" t="s">
        <v>118</v>
      </c>
      <c r="E7" s="632" t="s">
        <v>8194</v>
      </c>
      <c r="F7" s="473" t="s">
        <v>25</v>
      </c>
      <c r="G7" s="473" t="str">
        <f>VLOOKUP(A7,'Engaged Deals'!A:L,2,0)</f>
        <v>Yes</v>
      </c>
      <c r="H7" s="473" t="str">
        <f>VLOOKUP(A7,'Engaged Deals'!A:L,9,0)</f>
        <v>India</v>
      </c>
      <c r="I7" s="473" t="str">
        <f>VLOOKUP(A7,'Engaged Deals'!A:L,10,0)</f>
        <v>Industry Leader Connected with Geo. Yet to get input</v>
      </c>
      <c r="J7" s="633" t="s">
        <v>11224</v>
      </c>
      <c r="K7" s="473" t="s">
        <v>35</v>
      </c>
      <c r="L7" s="624">
        <v>43022</v>
      </c>
      <c r="M7" s="564" t="s">
        <v>120</v>
      </c>
      <c r="N7" s="71" t="s">
        <v>121</v>
      </c>
      <c r="O7" s="624">
        <v>43022</v>
      </c>
      <c r="P7" s="635">
        <v>8000000</v>
      </c>
      <c r="Q7" s="416">
        <f t="shared" si="0"/>
        <v>8</v>
      </c>
      <c r="R7" s="627">
        <v>36</v>
      </c>
      <c r="S7" s="535" t="s">
        <v>11803</v>
      </c>
      <c r="T7" s="71" t="s">
        <v>292</v>
      </c>
      <c r="U7" s="566" t="s">
        <v>7040</v>
      </c>
      <c r="V7" s="541" t="s">
        <v>104</v>
      </c>
      <c r="W7" s="541" t="s">
        <v>114</v>
      </c>
      <c r="X7" s="632" t="s">
        <v>6286</v>
      </c>
      <c r="Y7" s="632" t="s">
        <v>123</v>
      </c>
      <c r="Z7" s="633"/>
      <c r="AA7" s="633"/>
    </row>
    <row r="8" spans="1:27" ht="17.45" customHeight="1" x14ac:dyDescent="0.25">
      <c r="A8" s="633" t="s">
        <v>8699</v>
      </c>
      <c r="B8" s="634" t="s">
        <v>57</v>
      </c>
      <c r="C8" s="634" t="s">
        <v>324</v>
      </c>
      <c r="D8" s="632" t="s">
        <v>8700</v>
      </c>
      <c r="E8" s="632" t="s">
        <v>8701</v>
      </c>
      <c r="F8" s="473" t="s">
        <v>28</v>
      </c>
      <c r="G8" s="473"/>
      <c r="H8" s="473"/>
      <c r="I8" s="473"/>
      <c r="J8" s="633" t="s">
        <v>11224</v>
      </c>
      <c r="K8" s="473" t="s">
        <v>8953</v>
      </c>
      <c r="L8" s="624">
        <v>43077</v>
      </c>
      <c r="M8" s="564" t="s">
        <v>8857</v>
      </c>
      <c r="N8" s="71" t="s">
        <v>46</v>
      </c>
      <c r="O8" s="624">
        <v>43077</v>
      </c>
      <c r="P8" s="635">
        <v>7750003</v>
      </c>
      <c r="Q8" s="416">
        <f t="shared" si="0"/>
        <v>7.7500029999999995</v>
      </c>
      <c r="R8" s="627">
        <v>24</v>
      </c>
      <c r="S8" s="535" t="s">
        <v>7881</v>
      </c>
      <c r="T8" s="71" t="s">
        <v>125</v>
      </c>
      <c r="U8" s="566" t="s">
        <v>15</v>
      </c>
      <c r="V8" s="541" t="s">
        <v>278</v>
      </c>
      <c r="W8" s="541"/>
      <c r="X8" s="632" t="s">
        <v>8629</v>
      </c>
      <c r="Y8" s="632" t="s">
        <v>12020</v>
      </c>
      <c r="Z8" s="633"/>
      <c r="AA8" s="633"/>
    </row>
    <row r="9" spans="1:27" ht="17.45" customHeight="1" x14ac:dyDescent="0.25">
      <c r="A9" s="633" t="s">
        <v>752</v>
      </c>
      <c r="B9" s="634" t="s">
        <v>57</v>
      </c>
      <c r="C9" s="634" t="s">
        <v>324</v>
      </c>
      <c r="D9" s="632" t="s">
        <v>753</v>
      </c>
      <c r="E9" s="632" t="s">
        <v>9034</v>
      </c>
      <c r="F9" s="473" t="s">
        <v>26</v>
      </c>
      <c r="G9" s="473" t="str">
        <f>VLOOKUP(A9,'Engaged Deals'!A:L,2,0)</f>
        <v>Yes</v>
      </c>
      <c r="H9" s="473" t="str">
        <f>VLOOKUP(A9,'Engaged Deals'!A:L,9,0)</f>
        <v>US Garage &amp; IRL</v>
      </c>
      <c r="I9" s="473" t="str">
        <f>VLOOKUP(A9,'Engaged Deals'!A:L,10,0)</f>
        <v>In touch with Kevin Gill &amp; Paul Berry who is working on the LSE Deal. Currently leveraging research staff to build the POC. Will engage CIC later</v>
      </c>
      <c r="J9" s="633" t="s">
        <v>11224</v>
      </c>
      <c r="K9" s="473" t="s">
        <v>8948</v>
      </c>
      <c r="L9" s="624">
        <v>43035</v>
      </c>
      <c r="M9" s="564" t="s">
        <v>755</v>
      </c>
      <c r="N9" s="71" t="s">
        <v>48</v>
      </c>
      <c r="O9" s="624">
        <v>43035</v>
      </c>
      <c r="P9" s="635">
        <v>7285003</v>
      </c>
      <c r="Q9" s="416">
        <f t="shared" si="0"/>
        <v>7.2850029999999997</v>
      </c>
      <c r="R9" s="627">
        <v>12</v>
      </c>
      <c r="S9" s="535" t="s">
        <v>13516</v>
      </c>
      <c r="T9" s="71" t="s">
        <v>103</v>
      </c>
      <c r="U9" s="566" t="s">
        <v>7040</v>
      </c>
      <c r="V9" s="541" t="s">
        <v>104</v>
      </c>
      <c r="W9" s="541" t="s">
        <v>105</v>
      </c>
      <c r="X9" s="632" t="s">
        <v>13518</v>
      </c>
      <c r="Y9" s="632" t="s">
        <v>13892</v>
      </c>
      <c r="Z9" s="633"/>
      <c r="AA9" s="633"/>
    </row>
    <row r="10" spans="1:27" ht="17.45" customHeight="1" x14ac:dyDescent="0.25">
      <c r="A10" s="633" t="s">
        <v>187</v>
      </c>
      <c r="B10" s="632" t="s">
        <v>56</v>
      </c>
      <c r="C10" s="632" t="s">
        <v>117</v>
      </c>
      <c r="D10" s="632" t="s">
        <v>10795</v>
      </c>
      <c r="E10" s="632" t="s">
        <v>188</v>
      </c>
      <c r="F10" s="473" t="s">
        <v>25</v>
      </c>
      <c r="G10" s="473"/>
      <c r="H10" s="473"/>
      <c r="I10" s="473"/>
      <c r="J10" s="633" t="s">
        <v>11224</v>
      </c>
      <c r="K10" s="632" t="s">
        <v>35</v>
      </c>
      <c r="L10" s="624">
        <v>43091</v>
      </c>
      <c r="M10" s="564">
        <v>42761</v>
      </c>
      <c r="N10" s="633" t="s">
        <v>46</v>
      </c>
      <c r="O10" s="625">
        <v>43091</v>
      </c>
      <c r="P10" s="626">
        <v>5000000</v>
      </c>
      <c r="Q10" s="416">
        <f t="shared" si="0"/>
        <v>5</v>
      </c>
      <c r="R10" s="636">
        <v>18</v>
      </c>
      <c r="S10" s="564">
        <v>42838</v>
      </c>
      <c r="T10" s="71" t="s">
        <v>103</v>
      </c>
      <c r="U10" s="633" t="s">
        <v>7040</v>
      </c>
      <c r="V10" s="632" t="s">
        <v>162</v>
      </c>
      <c r="W10" s="632" t="s">
        <v>105</v>
      </c>
      <c r="X10" s="632" t="s">
        <v>6709</v>
      </c>
      <c r="Y10" s="632"/>
      <c r="Z10" s="633"/>
      <c r="AA10" s="633"/>
    </row>
    <row r="11" spans="1:27" ht="17.45" customHeight="1" x14ac:dyDescent="0.25">
      <c r="A11" s="633" t="s">
        <v>201</v>
      </c>
      <c r="B11" s="634" t="s">
        <v>56</v>
      </c>
      <c r="C11" s="634" t="s">
        <v>109</v>
      </c>
      <c r="D11" s="632" t="s">
        <v>202</v>
      </c>
      <c r="E11" s="632" t="s">
        <v>203</v>
      </c>
      <c r="F11" s="473" t="s">
        <v>28</v>
      </c>
      <c r="G11" s="473" t="str">
        <f>VLOOKUP(A11,'Engaged Deals'!A:L,2,0)</f>
        <v>Yes</v>
      </c>
      <c r="H11" s="473" t="str">
        <f>VLOOKUP(A11,'Engaged Deals'!A:L,9,0)</f>
        <v>India</v>
      </c>
      <c r="I11" s="473" t="str">
        <f>VLOOKUP(A11,'Engaged Deals'!A:L,10,0)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11" s="633" t="s">
        <v>11223</v>
      </c>
      <c r="K11" s="473" t="s">
        <v>36</v>
      </c>
      <c r="L11" s="624">
        <v>42993</v>
      </c>
      <c r="M11" s="564" t="s">
        <v>204</v>
      </c>
      <c r="N11" s="71" t="s">
        <v>46</v>
      </c>
      <c r="O11" s="624">
        <v>43007</v>
      </c>
      <c r="P11" s="635">
        <v>5000000</v>
      </c>
      <c r="Q11" s="416">
        <f t="shared" si="0"/>
        <v>5</v>
      </c>
      <c r="R11" s="627">
        <v>18</v>
      </c>
      <c r="S11" s="535" t="s">
        <v>8615</v>
      </c>
      <c r="T11" s="71" t="s">
        <v>125</v>
      </c>
      <c r="U11" s="566" t="s">
        <v>7040</v>
      </c>
      <c r="V11" s="541" t="s">
        <v>134</v>
      </c>
      <c r="W11" s="541" t="s">
        <v>9230</v>
      </c>
      <c r="X11" s="632" t="s">
        <v>8616</v>
      </c>
      <c r="Y11" s="632" t="s">
        <v>206</v>
      </c>
      <c r="Z11" s="633"/>
      <c r="AA11" s="633"/>
    </row>
    <row r="12" spans="1:27" ht="17.45" customHeight="1" x14ac:dyDescent="0.25">
      <c r="A12" s="633" t="s">
        <v>193</v>
      </c>
      <c r="B12" s="634" t="s">
        <v>56</v>
      </c>
      <c r="C12" s="634" t="s">
        <v>194</v>
      </c>
      <c r="D12" s="632" t="s">
        <v>195</v>
      </c>
      <c r="E12" s="632" t="s">
        <v>196</v>
      </c>
      <c r="F12" s="473" t="s">
        <v>26</v>
      </c>
      <c r="G12" s="473" t="str">
        <f>VLOOKUP(A12,'Engaged Deals'!A:L,2,0)</f>
        <v>Yes</v>
      </c>
      <c r="H12" s="473" t="str">
        <f>VLOOKUP(A12,'Engaged Deals'!A:L,9,0)</f>
        <v>India</v>
      </c>
      <c r="I12" s="473" t="str">
        <f>VLOOKUP(A12,'Engaged Deals'!A:L,10,0)</f>
        <v>Involved in initial discussion and workshops</v>
      </c>
      <c r="J12" s="633" t="s">
        <v>11223</v>
      </c>
      <c r="K12" s="473" t="s">
        <v>33</v>
      </c>
      <c r="L12" s="624">
        <v>42963</v>
      </c>
      <c r="M12" s="564" t="s">
        <v>197</v>
      </c>
      <c r="N12" s="71" t="s">
        <v>46</v>
      </c>
      <c r="O12" s="624">
        <v>42963</v>
      </c>
      <c r="P12" s="635">
        <v>5000000</v>
      </c>
      <c r="Q12" s="416">
        <f t="shared" si="0"/>
        <v>5</v>
      </c>
      <c r="R12" s="627">
        <v>12</v>
      </c>
      <c r="S12" s="535" t="s">
        <v>198</v>
      </c>
      <c r="T12" s="71" t="s">
        <v>125</v>
      </c>
      <c r="U12" s="566" t="s">
        <v>7040</v>
      </c>
      <c r="V12" s="541" t="s">
        <v>134</v>
      </c>
      <c r="W12" s="541" t="s">
        <v>199</v>
      </c>
      <c r="X12" s="632" t="s">
        <v>6289</v>
      </c>
      <c r="Y12" s="632" t="s">
        <v>200</v>
      </c>
      <c r="Z12" s="633"/>
      <c r="AA12" s="633"/>
    </row>
    <row r="13" spans="1:27" ht="17.45" customHeight="1" x14ac:dyDescent="0.25">
      <c r="A13" s="633" t="s">
        <v>12447</v>
      </c>
      <c r="B13" s="634" t="s">
        <v>57</v>
      </c>
      <c r="C13" s="634" t="s">
        <v>98</v>
      </c>
      <c r="D13" s="632" t="s">
        <v>12449</v>
      </c>
      <c r="E13" s="632" t="s">
        <v>12448</v>
      </c>
      <c r="F13" s="473" t="s">
        <v>25</v>
      </c>
      <c r="G13" s="473"/>
      <c r="H13" s="473"/>
      <c r="I13" s="473"/>
      <c r="J13" s="633" t="s">
        <v>11224</v>
      </c>
      <c r="K13" s="473" t="s">
        <v>8951</v>
      </c>
      <c r="L13" s="624">
        <v>43077</v>
      </c>
      <c r="M13" s="564" t="s">
        <v>12596</v>
      </c>
      <c r="N13" s="71" t="s">
        <v>46</v>
      </c>
      <c r="O13" s="624">
        <v>43077</v>
      </c>
      <c r="P13" s="635">
        <v>5000000</v>
      </c>
      <c r="Q13" s="416">
        <f t="shared" si="0"/>
        <v>5</v>
      </c>
      <c r="R13" s="627">
        <v>36</v>
      </c>
      <c r="S13" s="535" t="s">
        <v>12632</v>
      </c>
      <c r="T13" s="71" t="s">
        <v>103</v>
      </c>
      <c r="U13" s="566" t="s">
        <v>7040</v>
      </c>
      <c r="V13" s="541" t="s">
        <v>104</v>
      </c>
      <c r="W13" s="541" t="s">
        <v>105</v>
      </c>
      <c r="X13" s="632" t="s">
        <v>106</v>
      </c>
      <c r="Y13" s="632" t="s">
        <v>13893</v>
      </c>
      <c r="Z13" s="633"/>
      <c r="AA13" s="633"/>
    </row>
    <row r="14" spans="1:27" ht="17.45" customHeight="1" x14ac:dyDescent="0.25">
      <c r="A14" s="633" t="s">
        <v>6973</v>
      </c>
      <c r="B14" s="634" t="s">
        <v>57</v>
      </c>
      <c r="C14" s="634" t="s">
        <v>1046</v>
      </c>
      <c r="D14" s="632" t="s">
        <v>6578</v>
      </c>
      <c r="E14" s="632" t="s">
        <v>6974</v>
      </c>
      <c r="F14" s="473" t="s">
        <v>24</v>
      </c>
      <c r="G14" s="473"/>
      <c r="H14" s="473"/>
      <c r="I14" s="473"/>
      <c r="J14" s="633" t="s">
        <v>11224</v>
      </c>
      <c r="K14" s="473" t="s">
        <v>38</v>
      </c>
      <c r="L14" s="624">
        <v>43088</v>
      </c>
      <c r="M14" s="564" t="s">
        <v>7039</v>
      </c>
      <c r="N14" s="71" t="s">
        <v>47</v>
      </c>
      <c r="O14" s="624">
        <v>43194</v>
      </c>
      <c r="P14" s="635">
        <v>5000000</v>
      </c>
      <c r="Q14" s="416">
        <f t="shared" si="0"/>
        <v>5</v>
      </c>
      <c r="R14" s="627">
        <v>12</v>
      </c>
      <c r="S14" s="535" t="s">
        <v>12337</v>
      </c>
      <c r="T14" s="71" t="s">
        <v>125</v>
      </c>
      <c r="U14" s="566" t="s">
        <v>7040</v>
      </c>
      <c r="V14" s="541" t="s">
        <v>104</v>
      </c>
      <c r="W14" s="541" t="s">
        <v>105</v>
      </c>
      <c r="X14" s="632" t="s">
        <v>5985</v>
      </c>
      <c r="Y14" s="632" t="s">
        <v>6863</v>
      </c>
      <c r="Z14" s="633"/>
      <c r="AA14" s="633"/>
    </row>
    <row r="15" spans="1:27" ht="17.45" customHeight="1" x14ac:dyDescent="0.25">
      <c r="A15" s="633" t="s">
        <v>163</v>
      </c>
      <c r="B15" s="634" t="s">
        <v>56</v>
      </c>
      <c r="C15" s="634" t="s">
        <v>117</v>
      </c>
      <c r="D15" s="632" t="s">
        <v>164</v>
      </c>
      <c r="E15" s="632" t="s">
        <v>11118</v>
      </c>
      <c r="F15" s="473" t="s">
        <v>25</v>
      </c>
      <c r="G15" s="473"/>
      <c r="H15" s="473"/>
      <c r="I15" s="473"/>
      <c r="J15" s="633" t="s">
        <v>11224</v>
      </c>
      <c r="K15" s="473" t="s">
        <v>35</v>
      </c>
      <c r="L15" s="624">
        <v>43097</v>
      </c>
      <c r="M15" s="564" t="s">
        <v>166</v>
      </c>
      <c r="N15" s="71" t="s">
        <v>47</v>
      </c>
      <c r="O15" s="624">
        <v>43097</v>
      </c>
      <c r="P15" s="635">
        <v>5000000</v>
      </c>
      <c r="Q15" s="416">
        <f t="shared" si="0"/>
        <v>5</v>
      </c>
      <c r="R15" s="627">
        <v>18</v>
      </c>
      <c r="S15" s="535" t="s">
        <v>12632</v>
      </c>
      <c r="T15" s="71" t="s">
        <v>103</v>
      </c>
      <c r="U15" s="566" t="s">
        <v>7040</v>
      </c>
      <c r="V15" s="541" t="s">
        <v>104</v>
      </c>
      <c r="W15" s="541" t="s">
        <v>105</v>
      </c>
      <c r="X15" s="632" t="s">
        <v>5768</v>
      </c>
      <c r="Y15" s="632" t="s">
        <v>167</v>
      </c>
      <c r="Z15" s="633"/>
      <c r="AA15" s="633"/>
    </row>
    <row r="16" spans="1:27" ht="17.45" customHeight="1" x14ac:dyDescent="0.25">
      <c r="A16" s="633" t="s">
        <v>12447</v>
      </c>
      <c r="B16" s="634" t="s">
        <v>57</v>
      </c>
      <c r="C16" s="634" t="s">
        <v>98</v>
      </c>
      <c r="D16" s="632" t="s">
        <v>12449</v>
      </c>
      <c r="E16" s="632" t="s">
        <v>12448</v>
      </c>
      <c r="F16" s="473" t="s">
        <v>25</v>
      </c>
      <c r="G16" s="473"/>
      <c r="H16" s="473"/>
      <c r="I16" s="473"/>
      <c r="J16" s="633" t="s">
        <v>11224</v>
      </c>
      <c r="K16" s="473" t="s">
        <v>8951</v>
      </c>
      <c r="L16" s="624">
        <v>43077</v>
      </c>
      <c r="M16" s="564" t="s">
        <v>12596</v>
      </c>
      <c r="N16" s="71" t="s">
        <v>46</v>
      </c>
      <c r="O16" s="624">
        <v>43077</v>
      </c>
      <c r="P16" s="635">
        <v>5000000</v>
      </c>
      <c r="Q16" s="416">
        <f t="shared" si="0"/>
        <v>5</v>
      </c>
      <c r="R16" s="627">
        <v>36</v>
      </c>
      <c r="S16" s="535" t="s">
        <v>12632</v>
      </c>
      <c r="T16" s="71" t="s">
        <v>103</v>
      </c>
      <c r="U16" s="566" t="s">
        <v>9234</v>
      </c>
      <c r="V16" s="541" t="s">
        <v>184</v>
      </c>
      <c r="W16" s="541"/>
      <c r="X16" s="632" t="s">
        <v>106</v>
      </c>
      <c r="Y16" s="632" t="s">
        <v>13893</v>
      </c>
      <c r="Z16" s="633"/>
      <c r="AA16" s="633"/>
    </row>
    <row r="17" spans="1:27" ht="17.45" customHeight="1" x14ac:dyDescent="0.25">
      <c r="A17" s="633" t="s">
        <v>11417</v>
      </c>
      <c r="B17" s="634" t="s">
        <v>56</v>
      </c>
      <c r="C17" s="634" t="s">
        <v>117</v>
      </c>
      <c r="D17" s="632" t="s">
        <v>11418</v>
      </c>
      <c r="E17" s="632" t="s">
        <v>11419</v>
      </c>
      <c r="F17" s="473" t="s">
        <v>26</v>
      </c>
      <c r="G17" s="473"/>
      <c r="H17" s="473"/>
      <c r="I17" s="473"/>
      <c r="J17" s="633" t="s">
        <v>11224</v>
      </c>
      <c r="K17" s="473" t="s">
        <v>8948</v>
      </c>
      <c r="L17" s="624">
        <v>43059</v>
      </c>
      <c r="M17" s="564" t="s">
        <v>11755</v>
      </c>
      <c r="N17" s="71" t="s">
        <v>46</v>
      </c>
      <c r="O17" s="624">
        <v>43087</v>
      </c>
      <c r="P17" s="635">
        <v>4500000</v>
      </c>
      <c r="Q17" s="416">
        <f t="shared" si="0"/>
        <v>4.5</v>
      </c>
      <c r="R17" s="627">
        <v>36</v>
      </c>
      <c r="S17" s="535" t="s">
        <v>11804</v>
      </c>
      <c r="T17" s="71" t="s">
        <v>103</v>
      </c>
      <c r="U17" s="566" t="s">
        <v>7040</v>
      </c>
      <c r="V17" s="541" t="s">
        <v>104</v>
      </c>
      <c r="W17" s="541" t="s">
        <v>11805</v>
      </c>
      <c r="X17" s="632" t="s">
        <v>8638</v>
      </c>
      <c r="Y17" s="632"/>
      <c r="Z17" s="633"/>
      <c r="AA17" s="633"/>
    </row>
    <row r="18" spans="1:27" ht="17.45" customHeight="1" x14ac:dyDescent="0.25">
      <c r="A18" s="633" t="s">
        <v>8002</v>
      </c>
      <c r="B18" s="634" t="s">
        <v>60</v>
      </c>
      <c r="C18" s="634" t="s">
        <v>6576</v>
      </c>
      <c r="D18" s="632" t="s">
        <v>12692</v>
      </c>
      <c r="E18" s="632" t="s">
        <v>8071</v>
      </c>
      <c r="F18" s="473" t="s">
        <v>6576</v>
      </c>
      <c r="G18" s="473" t="str">
        <f>VLOOKUP(A18,'Engaged Deals'!A:L,2,0)</f>
        <v>Yes</v>
      </c>
      <c r="H18" s="473" t="str">
        <f>VLOOKUP(A18,'Engaged Deals'!A:L,9,0)</f>
        <v>India</v>
      </c>
      <c r="I18" s="473" t="str">
        <f>VLOOKUP(A18,'Engaged Deals'!A:L,10,0)</f>
        <v>Exploring opporunity with TRAI to implement lockchain based Number portability solution.</v>
      </c>
      <c r="J18" s="633" t="s">
        <v>11223</v>
      </c>
      <c r="K18" s="473" t="s">
        <v>8949</v>
      </c>
      <c r="L18" s="624">
        <v>43007</v>
      </c>
      <c r="M18" s="564" t="s">
        <v>13131</v>
      </c>
      <c r="N18" s="71" t="s">
        <v>48</v>
      </c>
      <c r="O18" s="624">
        <v>43007</v>
      </c>
      <c r="P18" s="635">
        <v>4444440</v>
      </c>
      <c r="Q18" s="416">
        <f t="shared" si="0"/>
        <v>4.4444400000000002</v>
      </c>
      <c r="R18" s="627">
        <v>12</v>
      </c>
      <c r="S18" s="535" t="s">
        <v>12632</v>
      </c>
      <c r="T18" s="71" t="s">
        <v>103</v>
      </c>
      <c r="U18" s="566" t="s">
        <v>7040</v>
      </c>
      <c r="V18" s="541" t="s">
        <v>104</v>
      </c>
      <c r="W18" s="541" t="s">
        <v>105</v>
      </c>
      <c r="X18" s="632" t="s">
        <v>13519</v>
      </c>
      <c r="Y18" s="632" t="s">
        <v>313</v>
      </c>
      <c r="Z18" s="633"/>
      <c r="AA18" s="633"/>
    </row>
    <row r="19" spans="1:27" ht="17.45" customHeight="1" x14ac:dyDescent="0.25">
      <c r="A19" s="633" t="s">
        <v>228</v>
      </c>
      <c r="B19" s="634" t="s">
        <v>57</v>
      </c>
      <c r="C19" s="634" t="s">
        <v>182</v>
      </c>
      <c r="D19" s="632" t="s">
        <v>229</v>
      </c>
      <c r="E19" s="632" t="s">
        <v>230</v>
      </c>
      <c r="F19" s="473" t="s">
        <v>24</v>
      </c>
      <c r="G19" s="473" t="s">
        <v>4894</v>
      </c>
      <c r="H19" s="473" t="s">
        <v>7828</v>
      </c>
      <c r="I19" s="473" t="s">
        <v>13936</v>
      </c>
      <c r="J19" s="633" t="s">
        <v>11224</v>
      </c>
      <c r="K19" s="473" t="s">
        <v>38</v>
      </c>
      <c r="L19" s="624">
        <v>43087</v>
      </c>
      <c r="M19" s="564" t="s">
        <v>231</v>
      </c>
      <c r="N19" s="71" t="s">
        <v>47</v>
      </c>
      <c r="O19" s="624">
        <v>43087</v>
      </c>
      <c r="P19" s="635">
        <v>4000000</v>
      </c>
      <c r="Q19" s="416">
        <f t="shared" si="0"/>
        <v>4</v>
      </c>
      <c r="R19" s="627">
        <v>12</v>
      </c>
      <c r="S19" s="535" t="s">
        <v>13520</v>
      </c>
      <c r="T19" s="71" t="s">
        <v>103</v>
      </c>
      <c r="U19" s="566" t="s">
        <v>7040</v>
      </c>
      <c r="V19" s="541" t="s">
        <v>134</v>
      </c>
      <c r="W19" s="541" t="s">
        <v>9230</v>
      </c>
      <c r="X19" s="632" t="s">
        <v>5507</v>
      </c>
      <c r="Y19" s="632" t="s">
        <v>3129</v>
      </c>
      <c r="Z19" s="633"/>
      <c r="AA19" s="633"/>
    </row>
    <row r="20" spans="1:27" ht="17.45" customHeight="1" x14ac:dyDescent="0.25">
      <c r="A20" s="633" t="s">
        <v>8195</v>
      </c>
      <c r="B20" s="634" t="s">
        <v>56</v>
      </c>
      <c r="C20" s="634" t="s">
        <v>117</v>
      </c>
      <c r="D20" s="632" t="s">
        <v>8196</v>
      </c>
      <c r="E20" s="632" t="s">
        <v>12693</v>
      </c>
      <c r="F20" s="473" t="s">
        <v>25</v>
      </c>
      <c r="G20" s="473"/>
      <c r="H20" s="473"/>
      <c r="I20" s="473"/>
      <c r="J20" s="633" t="s">
        <v>11223</v>
      </c>
      <c r="K20" s="473" t="s">
        <v>35</v>
      </c>
      <c r="L20" s="624">
        <v>43007</v>
      </c>
      <c r="M20" s="564" t="s">
        <v>13132</v>
      </c>
      <c r="N20" s="71" t="s">
        <v>47</v>
      </c>
      <c r="O20" s="624">
        <v>43007</v>
      </c>
      <c r="P20" s="635">
        <v>4000000</v>
      </c>
      <c r="Q20" s="416">
        <f t="shared" si="0"/>
        <v>4</v>
      </c>
      <c r="R20" s="627">
        <v>24</v>
      </c>
      <c r="S20" s="535" t="s">
        <v>13516</v>
      </c>
      <c r="T20" s="71" t="s">
        <v>103</v>
      </c>
      <c r="U20" s="566" t="s">
        <v>7040</v>
      </c>
      <c r="V20" s="541" t="s">
        <v>104</v>
      </c>
      <c r="W20" s="541" t="s">
        <v>105</v>
      </c>
      <c r="X20" s="632" t="s">
        <v>13521</v>
      </c>
      <c r="Y20" s="632" t="s">
        <v>313</v>
      </c>
      <c r="Z20" s="633"/>
      <c r="AA20" s="633"/>
    </row>
    <row r="21" spans="1:27" ht="17.45" customHeight="1" x14ac:dyDescent="0.25">
      <c r="A21" s="633" t="s">
        <v>12694</v>
      </c>
      <c r="B21" s="634" t="s">
        <v>62</v>
      </c>
      <c r="C21" s="634" t="s">
        <v>985</v>
      </c>
      <c r="D21" s="632" t="s">
        <v>12695</v>
      </c>
      <c r="E21" s="632" t="s">
        <v>12696</v>
      </c>
      <c r="F21" s="473" t="s">
        <v>26</v>
      </c>
      <c r="G21" s="473"/>
      <c r="H21" s="473"/>
      <c r="I21" s="473"/>
      <c r="J21" s="633" t="s">
        <v>11223</v>
      </c>
      <c r="K21" s="473" t="s">
        <v>8948</v>
      </c>
      <c r="L21" s="624">
        <v>42968</v>
      </c>
      <c r="M21" s="564" t="s">
        <v>13133</v>
      </c>
      <c r="N21" s="71" t="s">
        <v>48</v>
      </c>
      <c r="O21" s="624">
        <v>42968</v>
      </c>
      <c r="P21" s="635">
        <v>3500000</v>
      </c>
      <c r="Q21" s="416">
        <f t="shared" si="0"/>
        <v>3.5</v>
      </c>
      <c r="R21" s="627">
        <v>2</v>
      </c>
      <c r="S21" s="535" t="s">
        <v>14144</v>
      </c>
      <c r="T21" s="71" t="s">
        <v>292</v>
      </c>
      <c r="U21" s="566" t="s">
        <v>7040</v>
      </c>
      <c r="V21" s="541" t="s">
        <v>104</v>
      </c>
      <c r="W21" s="541" t="s">
        <v>105</v>
      </c>
      <c r="X21" s="632" t="s">
        <v>13522</v>
      </c>
      <c r="Y21" s="632" t="s">
        <v>221</v>
      </c>
      <c r="Z21" s="633"/>
      <c r="AA21" s="633"/>
    </row>
    <row r="22" spans="1:27" ht="17.45" customHeight="1" x14ac:dyDescent="0.25">
      <c r="A22" s="633" t="s">
        <v>240</v>
      </c>
      <c r="B22" s="634" t="s">
        <v>56</v>
      </c>
      <c r="C22" s="634" t="s">
        <v>161</v>
      </c>
      <c r="D22" s="632" t="s">
        <v>241</v>
      </c>
      <c r="E22" s="632" t="s">
        <v>242</v>
      </c>
      <c r="F22" s="473" t="s">
        <v>26</v>
      </c>
      <c r="G22" s="473"/>
      <c r="H22" s="473"/>
      <c r="I22" s="473"/>
      <c r="J22" s="633" t="s">
        <v>11224</v>
      </c>
      <c r="K22" s="473" t="s">
        <v>8948</v>
      </c>
      <c r="L22" s="624">
        <v>43031</v>
      </c>
      <c r="M22" s="564" t="s">
        <v>243</v>
      </c>
      <c r="N22" s="71" t="s">
        <v>46</v>
      </c>
      <c r="O22" s="624">
        <v>43059</v>
      </c>
      <c r="P22" s="635">
        <v>3400000</v>
      </c>
      <c r="Q22" s="416">
        <f t="shared" si="0"/>
        <v>3.4</v>
      </c>
      <c r="R22" s="627">
        <v>36</v>
      </c>
      <c r="S22" s="535" t="s">
        <v>14145</v>
      </c>
      <c r="T22" s="71" t="s">
        <v>103</v>
      </c>
      <c r="U22" s="566" t="s">
        <v>7040</v>
      </c>
      <c r="V22" s="541" t="s">
        <v>104</v>
      </c>
      <c r="W22" s="541"/>
      <c r="X22" s="632" t="s">
        <v>14201</v>
      </c>
      <c r="Y22" s="632" t="s">
        <v>245</v>
      </c>
      <c r="Z22" s="633"/>
      <c r="AA22" s="633"/>
    </row>
    <row r="23" spans="1:27" ht="17.45" customHeight="1" x14ac:dyDescent="0.25">
      <c r="A23" s="633" t="s">
        <v>246</v>
      </c>
      <c r="B23" s="634" t="s">
        <v>6912</v>
      </c>
      <c r="C23" s="634" t="s">
        <v>6912</v>
      </c>
      <c r="D23" s="632" t="s">
        <v>218</v>
      </c>
      <c r="E23" s="632" t="s">
        <v>247</v>
      </c>
      <c r="F23" s="473" t="s">
        <v>26</v>
      </c>
      <c r="G23" s="473" t="str">
        <f>VLOOKUP(A23,'Engaged Deals'!A:L,2,0)</f>
        <v>Yes</v>
      </c>
      <c r="H23" s="473" t="str">
        <f>VLOOKUP(A23,'Engaged Deals'!A:L,9,0)</f>
        <v>India</v>
      </c>
      <c r="I23" s="473" t="str">
        <f>VLOOKUP(A23,'Engaged Deals'!A:L,10,0)</f>
        <v>Later Phases : Place Holder</v>
      </c>
      <c r="J23" s="633" t="s">
        <v>11224</v>
      </c>
      <c r="K23" s="473" t="s">
        <v>8948</v>
      </c>
      <c r="L23" s="624">
        <v>43040</v>
      </c>
      <c r="M23" s="564" t="s">
        <v>248</v>
      </c>
      <c r="N23" s="71" t="s">
        <v>47</v>
      </c>
      <c r="O23" s="624">
        <v>43040</v>
      </c>
      <c r="P23" s="635">
        <v>3222833</v>
      </c>
      <c r="Q23" s="416">
        <f t="shared" si="0"/>
        <v>3.2228330000000001</v>
      </c>
      <c r="R23" s="627">
        <v>12</v>
      </c>
      <c r="S23" s="535" t="s">
        <v>14144</v>
      </c>
      <c r="T23" s="71" t="s">
        <v>103</v>
      </c>
      <c r="U23" s="566" t="s">
        <v>7040</v>
      </c>
      <c r="V23" s="541" t="s">
        <v>104</v>
      </c>
      <c r="W23" s="541" t="s">
        <v>105</v>
      </c>
      <c r="X23" s="632" t="s">
        <v>5899</v>
      </c>
      <c r="Y23" s="632" t="s">
        <v>221</v>
      </c>
      <c r="Z23" s="633"/>
      <c r="AA23" s="633"/>
    </row>
    <row r="24" spans="1:27" ht="17.45" customHeight="1" x14ac:dyDescent="0.25">
      <c r="A24" s="633" t="s">
        <v>10979</v>
      </c>
      <c r="B24" s="632" t="s">
        <v>56</v>
      </c>
      <c r="C24" s="632" t="s">
        <v>109</v>
      </c>
      <c r="D24" s="632" t="s">
        <v>11046</v>
      </c>
      <c r="E24" s="632" t="s">
        <v>11120</v>
      </c>
      <c r="F24" s="473" t="s">
        <v>14262</v>
      </c>
      <c r="G24" s="473"/>
      <c r="H24" s="473"/>
      <c r="I24" s="473"/>
      <c r="J24" s="633" t="s">
        <v>11224</v>
      </c>
      <c r="K24" s="632" t="s">
        <v>8950</v>
      </c>
      <c r="L24" s="624">
        <v>43084</v>
      </c>
      <c r="M24" s="564" t="s">
        <v>11228</v>
      </c>
      <c r="N24" s="633" t="s">
        <v>47</v>
      </c>
      <c r="O24" s="625">
        <v>43084</v>
      </c>
      <c r="P24" s="626">
        <v>3000000</v>
      </c>
      <c r="Q24" s="416">
        <f t="shared" si="0"/>
        <v>3</v>
      </c>
      <c r="R24" s="627">
        <v>12</v>
      </c>
      <c r="S24" s="564" t="s">
        <v>12338</v>
      </c>
      <c r="T24" s="71" t="s">
        <v>103</v>
      </c>
      <c r="U24" s="633" t="s">
        <v>7</v>
      </c>
      <c r="V24" s="632" t="s">
        <v>477</v>
      </c>
      <c r="W24" s="632" t="s">
        <v>1138</v>
      </c>
      <c r="X24" s="632" t="s">
        <v>8675</v>
      </c>
      <c r="Y24" s="632" t="s">
        <v>356</v>
      </c>
      <c r="Z24" s="633"/>
      <c r="AA24" s="633"/>
    </row>
    <row r="25" spans="1:27" ht="17.45" customHeight="1" x14ac:dyDescent="0.25">
      <c r="A25" s="633" t="s">
        <v>6977</v>
      </c>
      <c r="B25" s="632" t="s">
        <v>56</v>
      </c>
      <c r="C25" s="632" t="s">
        <v>117</v>
      </c>
      <c r="D25" s="632" t="s">
        <v>10798</v>
      </c>
      <c r="E25" s="632" t="s">
        <v>6978</v>
      </c>
      <c r="F25" s="473" t="s">
        <v>25</v>
      </c>
      <c r="G25" s="473"/>
      <c r="H25" s="473"/>
      <c r="I25" s="473"/>
      <c r="J25" s="633" t="s">
        <v>11224</v>
      </c>
      <c r="K25" s="632" t="s">
        <v>35</v>
      </c>
      <c r="L25" s="624">
        <v>43081</v>
      </c>
      <c r="M25" s="564">
        <v>42801</v>
      </c>
      <c r="N25" s="633" t="s">
        <v>46</v>
      </c>
      <c r="O25" s="625">
        <v>43081</v>
      </c>
      <c r="P25" s="626">
        <v>3000000</v>
      </c>
      <c r="Q25" s="416">
        <f t="shared" si="0"/>
        <v>3</v>
      </c>
      <c r="R25" s="636">
        <v>12</v>
      </c>
      <c r="S25" s="564">
        <v>42803</v>
      </c>
      <c r="T25" s="71" t="s">
        <v>211</v>
      </c>
      <c r="U25" s="633" t="s">
        <v>7040</v>
      </c>
      <c r="V25" s="632" t="s">
        <v>1715</v>
      </c>
      <c r="W25" s="632" t="s">
        <v>518</v>
      </c>
      <c r="X25" s="632" t="s">
        <v>7041</v>
      </c>
      <c r="Y25" s="632" t="s">
        <v>7201</v>
      </c>
      <c r="Z25" s="633"/>
      <c r="AA25" s="633"/>
    </row>
    <row r="26" spans="1:27" ht="17.45" customHeight="1" x14ac:dyDescent="0.25">
      <c r="A26" s="633" t="s">
        <v>9148</v>
      </c>
      <c r="B26" s="632" t="s">
        <v>57</v>
      </c>
      <c r="C26" s="632" t="s">
        <v>182</v>
      </c>
      <c r="D26" s="632" t="s">
        <v>10519</v>
      </c>
      <c r="E26" s="632" t="s">
        <v>9149</v>
      </c>
      <c r="F26" s="473" t="s">
        <v>26</v>
      </c>
      <c r="G26" s="473"/>
      <c r="H26" s="473"/>
      <c r="I26" s="473"/>
      <c r="J26" s="633" t="s">
        <v>11224</v>
      </c>
      <c r="K26" s="632" t="s">
        <v>8948</v>
      </c>
      <c r="L26" s="624">
        <v>43070</v>
      </c>
      <c r="M26" s="564">
        <v>42866</v>
      </c>
      <c r="N26" s="633" t="s">
        <v>46</v>
      </c>
      <c r="O26" s="625">
        <v>43070</v>
      </c>
      <c r="P26" s="626">
        <v>3000000</v>
      </c>
      <c r="Q26" s="416">
        <f t="shared" si="0"/>
        <v>3</v>
      </c>
      <c r="R26" s="636">
        <v>12</v>
      </c>
      <c r="S26" s="564">
        <v>42873</v>
      </c>
      <c r="T26" s="71" t="s">
        <v>103</v>
      </c>
      <c r="U26" s="633" t="s">
        <v>7040</v>
      </c>
      <c r="V26" s="632" t="s">
        <v>162</v>
      </c>
      <c r="W26" s="632" t="s">
        <v>105</v>
      </c>
      <c r="X26" s="632" t="s">
        <v>9817</v>
      </c>
      <c r="Y26" s="632"/>
      <c r="Z26" s="633"/>
      <c r="AA26" s="633"/>
    </row>
    <row r="27" spans="1:27" ht="17.45" customHeight="1" x14ac:dyDescent="0.25">
      <c r="A27" s="633" t="s">
        <v>10977</v>
      </c>
      <c r="B27" s="634" t="s">
        <v>56</v>
      </c>
      <c r="C27" s="634" t="s">
        <v>117</v>
      </c>
      <c r="D27" s="632" t="s">
        <v>11045</v>
      </c>
      <c r="E27" s="632" t="s">
        <v>12697</v>
      </c>
      <c r="F27" s="473" t="s">
        <v>25</v>
      </c>
      <c r="G27" s="473"/>
      <c r="H27" s="473"/>
      <c r="I27" s="473"/>
      <c r="J27" s="633" t="s">
        <v>11224</v>
      </c>
      <c r="K27" s="473" t="s">
        <v>35</v>
      </c>
      <c r="L27" s="624">
        <v>43035</v>
      </c>
      <c r="M27" s="564" t="s">
        <v>11227</v>
      </c>
      <c r="N27" s="71" t="s">
        <v>47</v>
      </c>
      <c r="O27" s="624">
        <v>43035</v>
      </c>
      <c r="P27" s="635">
        <v>3000000</v>
      </c>
      <c r="Q27" s="416">
        <f t="shared" si="0"/>
        <v>3</v>
      </c>
      <c r="R27" s="627">
        <v>6</v>
      </c>
      <c r="S27" s="535" t="s">
        <v>12338</v>
      </c>
      <c r="T27" s="71" t="s">
        <v>103</v>
      </c>
      <c r="U27" s="566" t="s">
        <v>7040</v>
      </c>
      <c r="V27" s="541" t="s">
        <v>104</v>
      </c>
      <c r="W27" s="541" t="s">
        <v>114</v>
      </c>
      <c r="X27" s="632" t="s">
        <v>11344</v>
      </c>
      <c r="Y27" s="632" t="s">
        <v>167</v>
      </c>
      <c r="Z27" s="633"/>
      <c r="AA27" s="633"/>
    </row>
    <row r="28" spans="1:27" ht="17.45" customHeight="1" x14ac:dyDescent="0.25">
      <c r="A28" s="633" t="s">
        <v>234</v>
      </c>
      <c r="B28" s="634" t="s">
        <v>56</v>
      </c>
      <c r="C28" s="634" t="s">
        <v>235</v>
      </c>
      <c r="D28" s="632" t="s">
        <v>236</v>
      </c>
      <c r="E28" s="632" t="s">
        <v>237</v>
      </c>
      <c r="F28" s="473" t="s">
        <v>24</v>
      </c>
      <c r="G28" s="473" t="str">
        <f>VLOOKUP(A28,'Engaged Deals'!A:L,2,0)</f>
        <v>Yes</v>
      </c>
      <c r="H28" s="473" t="str">
        <f>VLOOKUP(A28,'Engaged Deals'!A:L,9,0)</f>
        <v>India</v>
      </c>
      <c r="I28" s="473" t="str">
        <f>VLOOKUP(A28,'Engaged Deals'!A:L,10,0)</f>
        <v>Intial Discussion around in supporting the account team in solutioning the opportunity. Need more details</v>
      </c>
      <c r="J28" s="633" t="s">
        <v>11224</v>
      </c>
      <c r="K28" s="473" t="s">
        <v>8949</v>
      </c>
      <c r="L28" s="624">
        <v>43035</v>
      </c>
      <c r="M28" s="564" t="s">
        <v>238</v>
      </c>
      <c r="N28" s="71" t="s">
        <v>46</v>
      </c>
      <c r="O28" s="624">
        <v>43192</v>
      </c>
      <c r="P28" s="635">
        <v>3000000</v>
      </c>
      <c r="Q28" s="416">
        <f t="shared" si="0"/>
        <v>3</v>
      </c>
      <c r="R28" s="627">
        <v>12</v>
      </c>
      <c r="S28" s="535" t="s">
        <v>13524</v>
      </c>
      <c r="T28" s="71" t="s">
        <v>103</v>
      </c>
      <c r="U28" s="566" t="s">
        <v>7040</v>
      </c>
      <c r="V28" s="541" t="s">
        <v>104</v>
      </c>
      <c r="W28" s="541" t="s">
        <v>105</v>
      </c>
      <c r="X28" s="632" t="s">
        <v>13525</v>
      </c>
      <c r="Y28" s="632" t="s">
        <v>239</v>
      </c>
      <c r="Z28" s="633"/>
      <c r="AA28" s="633"/>
    </row>
    <row r="29" spans="1:27" ht="17.45" customHeight="1" x14ac:dyDescent="0.25">
      <c r="A29" s="633" t="s">
        <v>9150</v>
      </c>
      <c r="B29" s="634" t="s">
        <v>56</v>
      </c>
      <c r="C29" s="634" t="s">
        <v>109</v>
      </c>
      <c r="D29" s="632" t="s">
        <v>823</v>
      </c>
      <c r="E29" s="632" t="s">
        <v>9151</v>
      </c>
      <c r="F29" s="473" t="s">
        <v>28</v>
      </c>
      <c r="G29" s="473"/>
      <c r="H29" s="473"/>
      <c r="I29" s="473"/>
      <c r="J29" s="633" t="s">
        <v>11224</v>
      </c>
      <c r="K29" s="473" t="s">
        <v>8952</v>
      </c>
      <c r="L29" s="624">
        <v>43084</v>
      </c>
      <c r="M29" s="564" t="s">
        <v>13134</v>
      </c>
      <c r="N29" s="71" t="s">
        <v>46</v>
      </c>
      <c r="O29" s="624">
        <v>43119</v>
      </c>
      <c r="P29" s="635">
        <v>3000000</v>
      </c>
      <c r="Q29" s="416">
        <f t="shared" si="0"/>
        <v>3</v>
      </c>
      <c r="R29" s="627">
        <v>12</v>
      </c>
      <c r="S29" s="535" t="s">
        <v>8993</v>
      </c>
      <c r="T29" s="71" t="s">
        <v>103</v>
      </c>
      <c r="U29" s="566" t="s">
        <v>7040</v>
      </c>
      <c r="V29" s="541" t="s">
        <v>104</v>
      </c>
      <c r="W29" s="541" t="s">
        <v>105</v>
      </c>
      <c r="X29" s="632" t="s">
        <v>5796</v>
      </c>
      <c r="Y29" s="632"/>
      <c r="Z29" s="633"/>
      <c r="AA29" s="633"/>
    </row>
    <row r="30" spans="1:27" ht="17.45" customHeight="1" x14ac:dyDescent="0.25">
      <c r="A30" s="633" t="s">
        <v>10978</v>
      </c>
      <c r="B30" s="634" t="s">
        <v>56</v>
      </c>
      <c r="C30" s="634" t="s">
        <v>235</v>
      </c>
      <c r="D30" s="632" t="s">
        <v>12698</v>
      </c>
      <c r="E30" s="632" t="s">
        <v>12699</v>
      </c>
      <c r="F30" s="473" t="s">
        <v>14262</v>
      </c>
      <c r="G30" s="473"/>
      <c r="H30" s="473"/>
      <c r="I30" s="473"/>
      <c r="J30" s="633" t="s">
        <v>11224</v>
      </c>
      <c r="K30" s="473" t="s">
        <v>8950</v>
      </c>
      <c r="L30" s="624">
        <v>43096</v>
      </c>
      <c r="M30" s="564" t="s">
        <v>13135</v>
      </c>
      <c r="N30" s="71" t="s">
        <v>46</v>
      </c>
      <c r="O30" s="624">
        <v>43104</v>
      </c>
      <c r="P30" s="635">
        <v>3000000</v>
      </c>
      <c r="Q30" s="416">
        <f t="shared" si="0"/>
        <v>3</v>
      </c>
      <c r="R30" s="627">
        <v>12</v>
      </c>
      <c r="S30" s="535" t="s">
        <v>11284</v>
      </c>
      <c r="T30" s="71" t="s">
        <v>211</v>
      </c>
      <c r="U30" s="566" t="s">
        <v>7040</v>
      </c>
      <c r="V30" s="541" t="s">
        <v>104</v>
      </c>
      <c r="W30" s="541"/>
      <c r="X30" s="632" t="s">
        <v>13526</v>
      </c>
      <c r="Y30" s="632" t="s">
        <v>186</v>
      </c>
      <c r="Z30" s="633"/>
      <c r="AA30" s="633"/>
    </row>
    <row r="31" spans="1:27" ht="17.45" customHeight="1" x14ac:dyDescent="0.25">
      <c r="A31" s="633" t="s">
        <v>257</v>
      </c>
      <c r="B31" s="634" t="s">
        <v>56</v>
      </c>
      <c r="C31" s="634" t="s">
        <v>109</v>
      </c>
      <c r="D31" s="632" t="s">
        <v>258</v>
      </c>
      <c r="E31" s="632" t="s">
        <v>259</v>
      </c>
      <c r="F31" s="473" t="s">
        <v>28</v>
      </c>
      <c r="G31" s="473"/>
      <c r="H31" s="473"/>
      <c r="I31" s="473"/>
      <c r="J31" s="633" t="s">
        <v>11223</v>
      </c>
      <c r="K31" s="473" t="s">
        <v>8952</v>
      </c>
      <c r="L31" s="624">
        <v>43008</v>
      </c>
      <c r="M31" s="564" t="s">
        <v>260</v>
      </c>
      <c r="N31" s="71" t="s">
        <v>46</v>
      </c>
      <c r="O31" s="624">
        <v>43008</v>
      </c>
      <c r="P31" s="635">
        <v>3000000</v>
      </c>
      <c r="Q31" s="416">
        <f t="shared" si="0"/>
        <v>3</v>
      </c>
      <c r="R31" s="627">
        <v>6</v>
      </c>
      <c r="S31" s="535" t="s">
        <v>261</v>
      </c>
      <c r="T31" s="71" t="s">
        <v>103</v>
      </c>
      <c r="U31" s="566" t="s">
        <v>7040</v>
      </c>
      <c r="V31" s="541" t="s">
        <v>134</v>
      </c>
      <c r="W31" s="541"/>
      <c r="X31" s="632" t="s">
        <v>14202</v>
      </c>
      <c r="Y31" s="632" t="s">
        <v>186</v>
      </c>
      <c r="Z31" s="633"/>
      <c r="AA31" s="633"/>
    </row>
    <row r="32" spans="1:27" ht="17.45" customHeight="1" x14ac:dyDescent="0.25">
      <c r="A32" s="633" t="s">
        <v>9458</v>
      </c>
      <c r="B32" s="634" t="s">
        <v>58</v>
      </c>
      <c r="C32" s="634" t="s">
        <v>58</v>
      </c>
      <c r="D32" s="632" t="s">
        <v>595</v>
      </c>
      <c r="E32" s="632" t="s">
        <v>9459</v>
      </c>
      <c r="F32" s="473" t="s">
        <v>26</v>
      </c>
      <c r="G32" s="473"/>
      <c r="H32" s="473"/>
      <c r="I32" s="473"/>
      <c r="J32" s="633" t="s">
        <v>11224</v>
      </c>
      <c r="K32" s="473" t="s">
        <v>8948</v>
      </c>
      <c r="L32" s="624">
        <v>43098</v>
      </c>
      <c r="M32" s="564" t="s">
        <v>13136</v>
      </c>
      <c r="N32" s="71" t="s">
        <v>46</v>
      </c>
      <c r="O32" s="624">
        <v>43108</v>
      </c>
      <c r="P32" s="635">
        <v>2857140</v>
      </c>
      <c r="Q32" s="416">
        <f t="shared" si="0"/>
        <v>2.8571399999999998</v>
      </c>
      <c r="R32" s="627">
        <v>18</v>
      </c>
      <c r="S32" s="535" t="s">
        <v>9261</v>
      </c>
      <c r="T32" s="71" t="s">
        <v>103</v>
      </c>
      <c r="U32" s="566" t="s">
        <v>7040</v>
      </c>
      <c r="V32" s="541" t="s">
        <v>104</v>
      </c>
      <c r="W32" s="541" t="s">
        <v>105</v>
      </c>
      <c r="X32" s="632" t="s">
        <v>13527</v>
      </c>
      <c r="Y32" s="632"/>
      <c r="Z32" s="633"/>
      <c r="AA32" s="633"/>
    </row>
    <row r="33" spans="1:27" ht="17.45" customHeight="1" x14ac:dyDescent="0.25">
      <c r="A33" s="633" t="s">
        <v>309</v>
      </c>
      <c r="B33" s="634" t="s">
        <v>56</v>
      </c>
      <c r="C33" s="634" t="s">
        <v>235</v>
      </c>
      <c r="D33" s="632" t="s">
        <v>310</v>
      </c>
      <c r="E33" s="632" t="s">
        <v>311</v>
      </c>
      <c r="F33" s="473" t="s">
        <v>24</v>
      </c>
      <c r="G33" s="473"/>
      <c r="H33" s="473"/>
      <c r="I33" s="473"/>
      <c r="J33" s="633" t="s">
        <v>11224</v>
      </c>
      <c r="K33" s="473" t="s">
        <v>8949</v>
      </c>
      <c r="L33" s="624">
        <v>43024</v>
      </c>
      <c r="M33" s="564" t="s">
        <v>312</v>
      </c>
      <c r="N33" s="71" t="s">
        <v>46</v>
      </c>
      <c r="O33" s="624">
        <v>43024</v>
      </c>
      <c r="P33" s="635">
        <v>2500000</v>
      </c>
      <c r="Q33" s="416">
        <f t="shared" si="0"/>
        <v>2.5</v>
      </c>
      <c r="R33" s="627">
        <v>24</v>
      </c>
      <c r="S33" s="535" t="s">
        <v>12632</v>
      </c>
      <c r="T33" s="71" t="s">
        <v>103</v>
      </c>
      <c r="U33" s="566" t="s">
        <v>7040</v>
      </c>
      <c r="V33" s="541" t="s">
        <v>104</v>
      </c>
      <c r="W33" s="541" t="s">
        <v>105</v>
      </c>
      <c r="X33" s="632" t="s">
        <v>13525</v>
      </c>
      <c r="Y33" s="632" t="s">
        <v>313</v>
      </c>
      <c r="Z33" s="633"/>
      <c r="AA33" s="633"/>
    </row>
    <row r="34" spans="1:27" ht="17.45" customHeight="1" x14ac:dyDescent="0.25">
      <c r="A34" s="633" t="s">
        <v>9152</v>
      </c>
      <c r="B34" s="634" t="s">
        <v>56</v>
      </c>
      <c r="C34" s="634" t="s">
        <v>161</v>
      </c>
      <c r="D34" s="632" t="s">
        <v>7781</v>
      </c>
      <c r="E34" s="632" t="s">
        <v>9153</v>
      </c>
      <c r="F34" s="473" t="s">
        <v>26</v>
      </c>
      <c r="G34" s="473"/>
      <c r="H34" s="473"/>
      <c r="I34" s="473"/>
      <c r="J34" s="633" t="s">
        <v>11223</v>
      </c>
      <c r="K34" s="473" t="s">
        <v>33</v>
      </c>
      <c r="L34" s="624">
        <v>42962</v>
      </c>
      <c r="M34" s="564" t="s">
        <v>13137</v>
      </c>
      <c r="N34" s="71" t="s">
        <v>47</v>
      </c>
      <c r="O34" s="624">
        <v>43045</v>
      </c>
      <c r="P34" s="635">
        <v>2500000</v>
      </c>
      <c r="Q34" s="416">
        <f t="shared" si="0"/>
        <v>2.5</v>
      </c>
      <c r="R34" s="627">
        <v>12</v>
      </c>
      <c r="S34" s="535" t="s">
        <v>13516</v>
      </c>
      <c r="T34" s="71" t="s">
        <v>292</v>
      </c>
      <c r="U34" s="566" t="s">
        <v>7040</v>
      </c>
      <c r="V34" s="541" t="s">
        <v>104</v>
      </c>
      <c r="W34" s="541" t="s">
        <v>105</v>
      </c>
      <c r="X34" s="632" t="s">
        <v>13528</v>
      </c>
      <c r="Y34" s="632" t="s">
        <v>212</v>
      </c>
      <c r="Z34" s="633"/>
      <c r="AA34" s="633"/>
    </row>
    <row r="35" spans="1:27" ht="17.45" customHeight="1" x14ac:dyDescent="0.25">
      <c r="A35" s="633" t="s">
        <v>6257</v>
      </c>
      <c r="B35" s="634" t="s">
        <v>56</v>
      </c>
      <c r="C35" s="634" t="s">
        <v>161</v>
      </c>
      <c r="D35" s="632" t="s">
        <v>6258</v>
      </c>
      <c r="E35" s="632" t="s">
        <v>6259</v>
      </c>
      <c r="F35" s="473" t="s">
        <v>26</v>
      </c>
      <c r="G35" s="473" t="str">
        <f>VLOOKUP(A35,'Engaged Deals'!A:L,2,0)</f>
        <v>Yes</v>
      </c>
      <c r="H35" s="473" t="str">
        <f>VLOOKUP(A35,'Engaged Deals'!A:L,9,0)</f>
        <v>India</v>
      </c>
      <c r="I35" s="473" t="str">
        <f>VLOOKUP(A35,'Engaged Deals'!A:L,10,0)</f>
        <v>Initial discussion in progress</v>
      </c>
      <c r="J35" s="633" t="s">
        <v>11224</v>
      </c>
      <c r="K35" s="473" t="s">
        <v>8948</v>
      </c>
      <c r="L35" s="624">
        <v>43084</v>
      </c>
      <c r="M35" s="564" t="s">
        <v>6294</v>
      </c>
      <c r="N35" s="71" t="s">
        <v>47</v>
      </c>
      <c r="O35" s="624">
        <v>43084</v>
      </c>
      <c r="P35" s="635">
        <v>2500000</v>
      </c>
      <c r="Q35" s="416">
        <f t="shared" si="0"/>
        <v>2.5</v>
      </c>
      <c r="R35" s="627">
        <v>36</v>
      </c>
      <c r="S35" s="535" t="s">
        <v>10333</v>
      </c>
      <c r="T35" s="71" t="s">
        <v>103</v>
      </c>
      <c r="U35" s="566" t="s">
        <v>7040</v>
      </c>
      <c r="V35" s="541" t="s">
        <v>104</v>
      </c>
      <c r="W35" s="541" t="s">
        <v>105</v>
      </c>
      <c r="X35" s="632" t="s">
        <v>6295</v>
      </c>
      <c r="Y35" s="632" t="s">
        <v>9240</v>
      </c>
      <c r="Z35" s="633"/>
      <c r="AA35" s="633"/>
    </row>
    <row r="36" spans="1:27" ht="17.45" customHeight="1" x14ac:dyDescent="0.25">
      <c r="A36" s="633" t="s">
        <v>293</v>
      </c>
      <c r="B36" s="634" t="s">
        <v>56</v>
      </c>
      <c r="C36" s="634" t="s">
        <v>161</v>
      </c>
      <c r="D36" s="632" t="s">
        <v>294</v>
      </c>
      <c r="E36" s="632" t="s">
        <v>295</v>
      </c>
      <c r="F36" s="473" t="s">
        <v>26</v>
      </c>
      <c r="G36" s="473" t="str">
        <f>VLOOKUP(A36,'Engaged Deals'!A:L,2,0)</f>
        <v>Yes</v>
      </c>
      <c r="H36" s="473" t="str">
        <f>VLOOKUP(A36,'Engaged Deals'!A:L,9,0)</f>
        <v>India</v>
      </c>
      <c r="I36" s="473" t="str">
        <f>VLOOKUP(A36,'Engaged Deals'!A:L,10,0)</f>
        <v>In touch with Pramod Achanta, NA Blockchian leader, Currently understanding what was constributed to by Australia labs for the phase 1, so that CIC can be leveraged in the Go Phase.</v>
      </c>
      <c r="J36" s="633" t="s">
        <v>11223</v>
      </c>
      <c r="K36" s="473" t="s">
        <v>8948</v>
      </c>
      <c r="L36" s="624">
        <v>42978</v>
      </c>
      <c r="M36" s="564" t="s">
        <v>296</v>
      </c>
      <c r="N36" s="71" t="s">
        <v>47</v>
      </c>
      <c r="O36" s="624">
        <v>42982</v>
      </c>
      <c r="P36" s="635">
        <v>2500000</v>
      </c>
      <c r="Q36" s="416">
        <f t="shared" si="0"/>
        <v>2.5</v>
      </c>
      <c r="R36" s="627">
        <v>12</v>
      </c>
      <c r="S36" s="535" t="s">
        <v>13529</v>
      </c>
      <c r="T36" s="71" t="s">
        <v>103</v>
      </c>
      <c r="U36" s="566" t="s">
        <v>7040</v>
      </c>
      <c r="V36" s="541" t="s">
        <v>104</v>
      </c>
      <c r="W36" s="541" t="s">
        <v>105</v>
      </c>
      <c r="X36" s="632" t="s">
        <v>5521</v>
      </c>
      <c r="Y36" s="632" t="s">
        <v>9238</v>
      </c>
      <c r="Z36" s="633"/>
      <c r="AA36" s="633"/>
    </row>
    <row r="37" spans="1:27" ht="17.45" customHeight="1" x14ac:dyDescent="0.25">
      <c r="A37" s="633" t="s">
        <v>6870</v>
      </c>
      <c r="B37" s="634" t="s">
        <v>56</v>
      </c>
      <c r="C37" s="634" t="s">
        <v>194</v>
      </c>
      <c r="D37" s="632" t="s">
        <v>764</v>
      </c>
      <c r="E37" s="632" t="s">
        <v>6871</v>
      </c>
      <c r="F37" s="473" t="s">
        <v>27</v>
      </c>
      <c r="G37" s="473" t="str">
        <f>VLOOKUP(A37,'Engaged Deals'!A:L,2,0)</f>
        <v>Yes</v>
      </c>
      <c r="H37" s="473" t="str">
        <f>VLOOKUP(A37,'Engaged Deals'!A:L,9,0)</f>
        <v>India</v>
      </c>
      <c r="I37" s="473" t="str">
        <f>VLOOKUP(A37,'Engaged Deals'!A:L,10,0)</f>
        <v>Involved in Initial discussions, await further updtes from Kaustubh and Sector Spoc</v>
      </c>
      <c r="J37" s="633" t="s">
        <v>11223</v>
      </c>
      <c r="K37" s="473" t="s">
        <v>8070</v>
      </c>
      <c r="L37" s="624">
        <v>43007</v>
      </c>
      <c r="M37" s="564" t="s">
        <v>6925</v>
      </c>
      <c r="N37" s="71" t="s">
        <v>48</v>
      </c>
      <c r="O37" s="624">
        <v>43014</v>
      </c>
      <c r="P37" s="635">
        <v>2500000</v>
      </c>
      <c r="Q37" s="416">
        <f t="shared" si="0"/>
        <v>2.5</v>
      </c>
      <c r="R37" s="627">
        <v>5</v>
      </c>
      <c r="S37" s="535" t="s">
        <v>13516</v>
      </c>
      <c r="T37" s="71" t="s">
        <v>103</v>
      </c>
      <c r="U37" s="566" t="s">
        <v>7040</v>
      </c>
      <c r="V37" s="541" t="s">
        <v>104</v>
      </c>
      <c r="W37" s="541" t="s">
        <v>105</v>
      </c>
      <c r="X37" s="632" t="s">
        <v>5496</v>
      </c>
      <c r="Y37" s="632" t="s">
        <v>313</v>
      </c>
      <c r="Z37" s="633"/>
      <c r="AA37" s="633"/>
    </row>
    <row r="38" spans="1:27" ht="17.45" customHeight="1" x14ac:dyDescent="0.25">
      <c r="A38" s="633" t="s">
        <v>8197</v>
      </c>
      <c r="B38" s="634" t="s">
        <v>56</v>
      </c>
      <c r="C38" s="634" t="s">
        <v>117</v>
      </c>
      <c r="D38" s="632" t="s">
        <v>1829</v>
      </c>
      <c r="E38" s="632" t="s">
        <v>12700</v>
      </c>
      <c r="F38" s="473" t="s">
        <v>25</v>
      </c>
      <c r="G38" s="473"/>
      <c r="H38" s="473"/>
      <c r="I38" s="473"/>
      <c r="J38" s="633" t="s">
        <v>11224</v>
      </c>
      <c r="K38" s="473" t="s">
        <v>35</v>
      </c>
      <c r="L38" s="624">
        <v>43077</v>
      </c>
      <c r="M38" s="564" t="s">
        <v>13138</v>
      </c>
      <c r="N38" s="71" t="s">
        <v>142</v>
      </c>
      <c r="O38" s="624">
        <v>43077</v>
      </c>
      <c r="P38" s="635">
        <v>2500000</v>
      </c>
      <c r="Q38" s="416">
        <f t="shared" si="0"/>
        <v>2.5</v>
      </c>
      <c r="R38" s="627">
        <v>12</v>
      </c>
      <c r="S38" s="535" t="s">
        <v>7954</v>
      </c>
      <c r="T38" s="71" t="s">
        <v>125</v>
      </c>
      <c r="U38" s="566" t="s">
        <v>7040</v>
      </c>
      <c r="V38" s="541" t="s">
        <v>104</v>
      </c>
      <c r="W38" s="541"/>
      <c r="X38" s="632" t="s">
        <v>12384</v>
      </c>
      <c r="Y38" s="632" t="s">
        <v>1832</v>
      </c>
      <c r="Z38" s="633"/>
      <c r="AA38" s="633"/>
    </row>
    <row r="39" spans="1:27" ht="17.45" customHeight="1" x14ac:dyDescent="0.25">
      <c r="A39" s="633" t="s">
        <v>318</v>
      </c>
      <c r="B39" s="634" t="s">
        <v>57</v>
      </c>
      <c r="C39" s="634" t="s">
        <v>182</v>
      </c>
      <c r="D39" s="632" t="s">
        <v>319</v>
      </c>
      <c r="E39" s="632" t="s">
        <v>320</v>
      </c>
      <c r="F39" s="473" t="s">
        <v>26</v>
      </c>
      <c r="G39" s="473" t="str">
        <f>VLOOKUP(A39,'Engaged Deals'!A:L,2,0)</f>
        <v>Yes</v>
      </c>
      <c r="H39" s="473" t="str">
        <f>VLOOKUP(A39,'Engaged Deals'!A:L,9,0)</f>
        <v>Benelux, DE,FR</v>
      </c>
      <c r="I39" s="473" t="str">
        <f>VLOOKUP(A39,'Engaged Deals'!A:L,10,0)</f>
        <v>Staffing in Progress</v>
      </c>
      <c r="J39" s="633" t="s">
        <v>11223</v>
      </c>
      <c r="K39" s="473" t="s">
        <v>8948</v>
      </c>
      <c r="L39" s="624">
        <v>43007</v>
      </c>
      <c r="M39" s="564" t="s">
        <v>321</v>
      </c>
      <c r="N39" s="71" t="s">
        <v>48</v>
      </c>
      <c r="O39" s="624">
        <v>43007</v>
      </c>
      <c r="P39" s="635">
        <v>2400000</v>
      </c>
      <c r="Q39" s="416">
        <f t="shared" si="0"/>
        <v>2.4</v>
      </c>
      <c r="R39" s="627">
        <v>30</v>
      </c>
      <c r="S39" s="535" t="s">
        <v>12338</v>
      </c>
      <c r="T39" s="71" t="s">
        <v>292</v>
      </c>
      <c r="U39" s="566" t="s">
        <v>7040</v>
      </c>
      <c r="V39" s="541" t="s">
        <v>104</v>
      </c>
      <c r="W39" s="541" t="s">
        <v>105</v>
      </c>
      <c r="X39" s="632" t="s">
        <v>5492</v>
      </c>
      <c r="Y39" s="632" t="s">
        <v>322</v>
      </c>
      <c r="Z39" s="633"/>
      <c r="AA39" s="633"/>
    </row>
    <row r="40" spans="1:27" ht="17.45" customHeight="1" x14ac:dyDescent="0.25">
      <c r="A40" s="633" t="s">
        <v>330</v>
      </c>
      <c r="B40" s="634" t="s">
        <v>56</v>
      </c>
      <c r="C40" s="634" t="s">
        <v>124</v>
      </c>
      <c r="D40" s="632" t="s">
        <v>331</v>
      </c>
      <c r="E40" s="632" t="s">
        <v>332</v>
      </c>
      <c r="F40" s="473" t="s">
        <v>27</v>
      </c>
      <c r="G40" s="473"/>
      <c r="H40" s="473"/>
      <c r="I40" s="473"/>
      <c r="J40" s="633" t="s">
        <v>11224</v>
      </c>
      <c r="K40" s="473" t="s">
        <v>8947</v>
      </c>
      <c r="L40" s="624">
        <v>43039</v>
      </c>
      <c r="M40" s="564" t="s">
        <v>333</v>
      </c>
      <c r="N40" s="71" t="s">
        <v>47</v>
      </c>
      <c r="O40" s="624">
        <v>43039</v>
      </c>
      <c r="P40" s="635">
        <v>2000011</v>
      </c>
      <c r="Q40" s="416">
        <f t="shared" si="0"/>
        <v>2.0000109999999998</v>
      </c>
      <c r="R40" s="627">
        <v>1</v>
      </c>
      <c r="S40" s="535" t="s">
        <v>9606</v>
      </c>
      <c r="T40" s="71" t="s">
        <v>125</v>
      </c>
      <c r="U40" s="566" t="s">
        <v>7040</v>
      </c>
      <c r="V40" s="541" t="s">
        <v>134</v>
      </c>
      <c r="W40" s="541" t="s">
        <v>334</v>
      </c>
      <c r="X40" s="632" t="s">
        <v>5493</v>
      </c>
      <c r="Y40" s="632" t="s">
        <v>335</v>
      </c>
      <c r="Z40" s="633"/>
      <c r="AA40" s="633"/>
    </row>
    <row r="41" spans="1:27" ht="17.45" customHeight="1" x14ac:dyDescent="0.25">
      <c r="A41" s="633" t="s">
        <v>12701</v>
      </c>
      <c r="B41" s="632" t="s">
        <v>59</v>
      </c>
      <c r="C41" s="632" t="s">
        <v>9574</v>
      </c>
      <c r="D41" s="632" t="s">
        <v>12702</v>
      </c>
      <c r="E41" s="632" t="s">
        <v>12703</v>
      </c>
      <c r="F41" s="473" t="s">
        <v>25</v>
      </c>
      <c r="G41" s="473"/>
      <c r="H41" s="473"/>
      <c r="I41" s="473"/>
      <c r="J41" s="633" t="s">
        <v>11224</v>
      </c>
      <c r="K41" s="632" t="s">
        <v>35</v>
      </c>
      <c r="L41" s="624">
        <v>43100</v>
      </c>
      <c r="M41" s="564">
        <v>42941</v>
      </c>
      <c r="N41" s="633" t="s">
        <v>47</v>
      </c>
      <c r="O41" s="625">
        <v>43100</v>
      </c>
      <c r="P41" s="626">
        <v>2000000</v>
      </c>
      <c r="Q41" s="416">
        <f t="shared" si="0"/>
        <v>2</v>
      </c>
      <c r="R41" s="636">
        <v>12</v>
      </c>
      <c r="S41" s="564">
        <v>42943</v>
      </c>
      <c r="T41" s="71" t="s">
        <v>103</v>
      </c>
      <c r="U41" s="633" t="s">
        <v>7040</v>
      </c>
      <c r="V41" s="632" t="s">
        <v>162</v>
      </c>
      <c r="W41" s="632" t="s">
        <v>105</v>
      </c>
      <c r="X41" s="632" t="s">
        <v>13530</v>
      </c>
      <c r="Y41" s="632" t="s">
        <v>6864</v>
      </c>
      <c r="Z41" s="633"/>
      <c r="AA41" s="633"/>
    </row>
    <row r="42" spans="1:27" ht="17.45" customHeight="1" x14ac:dyDescent="0.25">
      <c r="A42" s="633" t="s">
        <v>9865</v>
      </c>
      <c r="B42" s="632" t="s">
        <v>6912</v>
      </c>
      <c r="C42" s="632" t="s">
        <v>6912</v>
      </c>
      <c r="D42" s="632" t="s">
        <v>10353</v>
      </c>
      <c r="E42" s="632" t="s">
        <v>9866</v>
      </c>
      <c r="F42" s="473" t="s">
        <v>27</v>
      </c>
      <c r="G42" s="473"/>
      <c r="H42" s="473"/>
      <c r="I42" s="473"/>
      <c r="J42" s="633" t="s">
        <v>11223</v>
      </c>
      <c r="K42" s="632" t="s">
        <v>8947</v>
      </c>
      <c r="L42" s="624">
        <v>42943</v>
      </c>
      <c r="M42" s="564">
        <v>42884</v>
      </c>
      <c r="N42" s="633" t="s">
        <v>48</v>
      </c>
      <c r="O42" s="625">
        <v>42943</v>
      </c>
      <c r="P42" s="626">
        <v>2000000</v>
      </c>
      <c r="Q42" s="416">
        <f t="shared" si="0"/>
        <v>2</v>
      </c>
      <c r="R42" s="636">
        <v>12</v>
      </c>
      <c r="S42" s="564">
        <v>42936</v>
      </c>
      <c r="T42" s="71" t="s">
        <v>211</v>
      </c>
      <c r="U42" s="633" t="s">
        <v>7040</v>
      </c>
      <c r="V42" s="632" t="s">
        <v>162</v>
      </c>
      <c r="W42" s="632" t="s">
        <v>105</v>
      </c>
      <c r="X42" s="632" t="s">
        <v>9968</v>
      </c>
      <c r="Y42" s="632"/>
      <c r="Z42" s="633"/>
      <c r="AA42" s="633"/>
    </row>
    <row r="43" spans="1:27" ht="17.45" customHeight="1" x14ac:dyDescent="0.25">
      <c r="A43" s="633" t="s">
        <v>160</v>
      </c>
      <c r="B43" s="632" t="s">
        <v>56</v>
      </c>
      <c r="C43" s="632" t="s">
        <v>161</v>
      </c>
      <c r="D43" s="632" t="s">
        <v>8943</v>
      </c>
      <c r="E43" s="632" t="s">
        <v>6531</v>
      </c>
      <c r="F43" s="473" t="s">
        <v>26</v>
      </c>
      <c r="G43" s="473" t="str">
        <f>VLOOKUP(A43,'Engaged Deals'!A:L,2,0)</f>
        <v>Yes</v>
      </c>
      <c r="H43" s="473" t="str">
        <f>VLOOKUP(A43,'Engaged Deals'!A:L,9,0)</f>
        <v>Gronigen</v>
      </c>
      <c r="I43" s="473" t="str">
        <f>VLOOKUP(A43,'Engaged Deals'!A:L,10,0)</f>
        <v>Groningen involved , need further details :</v>
      </c>
      <c r="J43" s="633" t="s">
        <v>11224</v>
      </c>
      <c r="K43" s="632" t="s">
        <v>8948</v>
      </c>
      <c r="L43" s="624">
        <v>43049</v>
      </c>
      <c r="M43" s="564">
        <v>42790</v>
      </c>
      <c r="N43" s="633" t="s">
        <v>47</v>
      </c>
      <c r="O43" s="625">
        <v>43049</v>
      </c>
      <c r="P43" s="626">
        <v>2000000</v>
      </c>
      <c r="Q43" s="416">
        <f t="shared" si="0"/>
        <v>2</v>
      </c>
      <c r="R43" s="636">
        <v>6</v>
      </c>
      <c r="S43" s="564">
        <v>42936</v>
      </c>
      <c r="T43" s="71" t="s">
        <v>103</v>
      </c>
      <c r="U43" s="633" t="s">
        <v>7040</v>
      </c>
      <c r="V43" s="632" t="s">
        <v>162</v>
      </c>
      <c r="W43" s="632" t="s">
        <v>105</v>
      </c>
      <c r="X43" s="632" t="s">
        <v>11363</v>
      </c>
      <c r="Y43" s="632" t="s">
        <v>7122</v>
      </c>
      <c r="Z43" s="633"/>
      <c r="AA43" s="633"/>
    </row>
    <row r="44" spans="1:27" ht="17.45" customHeight="1" x14ac:dyDescent="0.25">
      <c r="A44" s="633" t="s">
        <v>11427</v>
      </c>
      <c r="B44" s="632" t="s">
        <v>56</v>
      </c>
      <c r="C44" s="632" t="s">
        <v>161</v>
      </c>
      <c r="D44" s="632" t="s">
        <v>10241</v>
      </c>
      <c r="E44" s="632" t="s">
        <v>11428</v>
      </c>
      <c r="F44" s="473" t="s">
        <v>26</v>
      </c>
      <c r="G44" s="473"/>
      <c r="H44" s="473"/>
      <c r="I44" s="473"/>
      <c r="J44" s="633" t="s">
        <v>11223</v>
      </c>
      <c r="K44" s="632" t="s">
        <v>8948</v>
      </c>
      <c r="L44" s="624">
        <v>42947</v>
      </c>
      <c r="M44" s="564">
        <v>42909</v>
      </c>
      <c r="N44" s="633" t="s">
        <v>48</v>
      </c>
      <c r="O44" s="625">
        <v>42948</v>
      </c>
      <c r="P44" s="626">
        <v>2000000</v>
      </c>
      <c r="Q44" s="416">
        <f t="shared" si="0"/>
        <v>2</v>
      </c>
      <c r="R44" s="636">
        <v>12</v>
      </c>
      <c r="S44" s="564">
        <v>42944</v>
      </c>
      <c r="T44" s="71" t="s">
        <v>211</v>
      </c>
      <c r="U44" s="633" t="s">
        <v>7040</v>
      </c>
      <c r="V44" s="632" t="s">
        <v>162</v>
      </c>
      <c r="W44" s="632" t="s">
        <v>105</v>
      </c>
      <c r="X44" s="632" t="s">
        <v>9790</v>
      </c>
      <c r="Y44" s="632"/>
      <c r="Z44" s="633"/>
      <c r="AA44" s="633"/>
    </row>
    <row r="45" spans="1:27" ht="17.45" customHeight="1" x14ac:dyDescent="0.25">
      <c r="A45" s="633" t="s">
        <v>417</v>
      </c>
      <c r="B45" s="632" t="s">
        <v>56</v>
      </c>
      <c r="C45" s="632" t="s">
        <v>109</v>
      </c>
      <c r="D45" s="632" t="s">
        <v>10357</v>
      </c>
      <c r="E45" s="632" t="s">
        <v>418</v>
      </c>
      <c r="F45" s="473" t="s">
        <v>28</v>
      </c>
      <c r="G45" s="473" t="str">
        <f>VLOOKUP(A45,'Engaged Deals'!A:L,2,0)</f>
        <v>Yes</v>
      </c>
      <c r="H45" s="473" t="str">
        <f>VLOOKUP(A45,'Engaged Deals'!A:L,9,0)</f>
        <v>India</v>
      </c>
      <c r="I45" s="473" t="str">
        <f>VLOOKUP(A45,'Engaged Deals'!A:L,10,0)</f>
        <v>This block chain opportunity has been logged by Partner from digital side with an anticipation based on demonstrations to different customers in US.  Will take time to become concrete.  BDE has been following up with DPE on the same.</v>
      </c>
      <c r="J45" s="633" t="s">
        <v>11224</v>
      </c>
      <c r="K45" s="632" t="s">
        <v>8990</v>
      </c>
      <c r="L45" s="624">
        <v>43077</v>
      </c>
      <c r="M45" s="564">
        <v>42767</v>
      </c>
      <c r="N45" s="633" t="s">
        <v>47</v>
      </c>
      <c r="O45" s="625">
        <v>43108</v>
      </c>
      <c r="P45" s="626">
        <v>2000000</v>
      </c>
      <c r="Q45" s="416">
        <f t="shared" si="0"/>
        <v>2</v>
      </c>
      <c r="R45" s="636">
        <v>12</v>
      </c>
      <c r="S45" s="564">
        <v>42936</v>
      </c>
      <c r="T45" s="71" t="s">
        <v>103</v>
      </c>
      <c r="U45" s="633" t="s">
        <v>7040</v>
      </c>
      <c r="V45" s="632" t="s">
        <v>162</v>
      </c>
      <c r="W45" s="632" t="s">
        <v>105</v>
      </c>
      <c r="X45" s="632" t="s">
        <v>9969</v>
      </c>
      <c r="Y45" s="632" t="s">
        <v>9437</v>
      </c>
      <c r="Z45" s="633"/>
      <c r="AA45" s="633"/>
    </row>
    <row r="46" spans="1:27" ht="17.45" customHeight="1" x14ac:dyDescent="0.25">
      <c r="A46" s="633" t="s">
        <v>396</v>
      </c>
      <c r="B46" s="634" t="s">
        <v>56</v>
      </c>
      <c r="C46" s="634" t="s">
        <v>161</v>
      </c>
      <c r="D46" s="632" t="s">
        <v>106</v>
      </c>
      <c r="E46" s="632" t="s">
        <v>106</v>
      </c>
      <c r="F46" s="473"/>
      <c r="G46" s="473"/>
      <c r="H46" s="473"/>
      <c r="I46" s="473"/>
      <c r="J46" s="633" t="s">
        <v>11224</v>
      </c>
      <c r="K46" s="473"/>
      <c r="L46" s="624">
        <v>43069</v>
      </c>
      <c r="M46" s="564" t="s">
        <v>397</v>
      </c>
      <c r="N46" s="71" t="s">
        <v>47</v>
      </c>
      <c r="O46" s="624">
        <v>43069</v>
      </c>
      <c r="P46" s="635">
        <v>2000000</v>
      </c>
      <c r="Q46" s="416">
        <f t="shared" si="0"/>
        <v>2</v>
      </c>
      <c r="R46" s="627">
        <v>12</v>
      </c>
      <c r="S46" s="535" t="s">
        <v>14144</v>
      </c>
      <c r="T46" s="71" t="s">
        <v>103</v>
      </c>
      <c r="U46" s="566" t="s">
        <v>7040</v>
      </c>
      <c r="V46" s="541" t="s">
        <v>134</v>
      </c>
      <c r="W46" s="541" t="s">
        <v>7993</v>
      </c>
      <c r="X46" s="632" t="s">
        <v>6300</v>
      </c>
      <c r="Y46" s="632" t="s">
        <v>9147</v>
      </c>
      <c r="Z46" s="633"/>
      <c r="AA46" s="633"/>
    </row>
    <row r="47" spans="1:27" ht="17.45" customHeight="1" x14ac:dyDescent="0.25">
      <c r="A47" s="633" t="s">
        <v>8198</v>
      </c>
      <c r="B47" s="634" t="s">
        <v>56</v>
      </c>
      <c r="C47" s="634" t="s">
        <v>194</v>
      </c>
      <c r="D47" s="632" t="s">
        <v>8199</v>
      </c>
      <c r="E47" s="632" t="s">
        <v>8200</v>
      </c>
      <c r="F47" s="473" t="s">
        <v>27</v>
      </c>
      <c r="G47" s="473"/>
      <c r="H47" s="473"/>
      <c r="I47" s="473"/>
      <c r="J47" s="633" t="s">
        <v>11224</v>
      </c>
      <c r="K47" s="473" t="s">
        <v>8070</v>
      </c>
      <c r="L47" s="624">
        <v>43063</v>
      </c>
      <c r="M47" s="564" t="s">
        <v>8544</v>
      </c>
      <c r="N47" s="71" t="s">
        <v>47</v>
      </c>
      <c r="O47" s="624">
        <v>43063</v>
      </c>
      <c r="P47" s="635">
        <v>2000000</v>
      </c>
      <c r="Q47" s="416">
        <f t="shared" si="0"/>
        <v>2</v>
      </c>
      <c r="R47" s="627">
        <v>12</v>
      </c>
      <c r="S47" s="535" t="s">
        <v>14144</v>
      </c>
      <c r="T47" s="71" t="s">
        <v>103</v>
      </c>
      <c r="U47" s="566" t="s">
        <v>7040</v>
      </c>
      <c r="V47" s="541" t="s">
        <v>134</v>
      </c>
      <c r="W47" s="541" t="s">
        <v>9413</v>
      </c>
      <c r="X47" s="632" t="s">
        <v>8618</v>
      </c>
      <c r="Y47" s="632" t="s">
        <v>667</v>
      </c>
      <c r="Z47" s="633"/>
      <c r="AA47" s="633"/>
    </row>
    <row r="48" spans="1:27" ht="17.45" customHeight="1" x14ac:dyDescent="0.25">
      <c r="A48" s="633" t="s">
        <v>406</v>
      </c>
      <c r="B48" s="634" t="s">
        <v>56</v>
      </c>
      <c r="C48" s="634" t="s">
        <v>235</v>
      </c>
      <c r="D48" s="632" t="s">
        <v>407</v>
      </c>
      <c r="E48" s="632" t="s">
        <v>408</v>
      </c>
      <c r="F48" s="473" t="s">
        <v>24</v>
      </c>
      <c r="G48" s="473"/>
      <c r="H48" s="473"/>
      <c r="I48" s="473"/>
      <c r="J48" s="633" t="s">
        <v>11224</v>
      </c>
      <c r="K48" s="473" t="s">
        <v>8949</v>
      </c>
      <c r="L48" s="624">
        <v>43069</v>
      </c>
      <c r="M48" s="564" t="s">
        <v>409</v>
      </c>
      <c r="N48" s="71" t="s">
        <v>46</v>
      </c>
      <c r="O48" s="624">
        <v>43069</v>
      </c>
      <c r="P48" s="635">
        <v>2000000</v>
      </c>
      <c r="Q48" s="416">
        <f t="shared" si="0"/>
        <v>2</v>
      </c>
      <c r="R48" s="627">
        <v>3</v>
      </c>
      <c r="S48" s="535" t="s">
        <v>410</v>
      </c>
      <c r="T48" s="71" t="s">
        <v>125</v>
      </c>
      <c r="U48" s="566" t="s">
        <v>7040</v>
      </c>
      <c r="V48" s="541" t="s">
        <v>104</v>
      </c>
      <c r="W48" s="541" t="s">
        <v>114</v>
      </c>
      <c r="X48" s="632" t="s">
        <v>6437</v>
      </c>
      <c r="Y48" s="632" t="s">
        <v>411</v>
      </c>
      <c r="Z48" s="633"/>
      <c r="AA48" s="633"/>
    </row>
    <row r="49" spans="1:27" ht="17.45" customHeight="1" x14ac:dyDescent="0.25">
      <c r="A49" s="633" t="s">
        <v>401</v>
      </c>
      <c r="B49" s="634" t="s">
        <v>60</v>
      </c>
      <c r="C49" s="634" t="s">
        <v>4992</v>
      </c>
      <c r="D49" s="632" t="s">
        <v>402</v>
      </c>
      <c r="E49" s="632" t="s">
        <v>403</v>
      </c>
      <c r="F49" s="473" t="s">
        <v>24</v>
      </c>
      <c r="G49" s="473"/>
      <c r="H49" s="473"/>
      <c r="I49" s="473"/>
      <c r="J49" s="633" t="s">
        <v>11224</v>
      </c>
      <c r="K49" s="473" t="s">
        <v>8949</v>
      </c>
      <c r="L49" s="624">
        <v>43084</v>
      </c>
      <c r="M49" s="564" t="s">
        <v>404</v>
      </c>
      <c r="N49" s="71" t="s">
        <v>47</v>
      </c>
      <c r="O49" s="624">
        <v>43084</v>
      </c>
      <c r="P49" s="635">
        <v>2000000</v>
      </c>
      <c r="Q49" s="416">
        <f t="shared" si="0"/>
        <v>2</v>
      </c>
      <c r="R49" s="627">
        <v>12</v>
      </c>
      <c r="S49" s="535" t="s">
        <v>13516</v>
      </c>
      <c r="T49" s="71" t="s">
        <v>103</v>
      </c>
      <c r="U49" s="566" t="s">
        <v>7040</v>
      </c>
      <c r="V49" s="541" t="s">
        <v>104</v>
      </c>
      <c r="W49" s="541" t="s">
        <v>105</v>
      </c>
      <c r="X49" s="632" t="s">
        <v>13533</v>
      </c>
      <c r="Y49" s="632" t="s">
        <v>405</v>
      </c>
      <c r="Z49" s="633"/>
      <c r="AA49" s="633"/>
    </row>
    <row r="50" spans="1:27" ht="17.45" customHeight="1" x14ac:dyDescent="0.25">
      <c r="A50" s="633" t="s">
        <v>10358</v>
      </c>
      <c r="B50" s="634" t="s">
        <v>57</v>
      </c>
      <c r="C50" s="634" t="s">
        <v>98</v>
      </c>
      <c r="D50" s="632" t="s">
        <v>12704</v>
      </c>
      <c r="E50" s="632" t="s">
        <v>10360</v>
      </c>
      <c r="F50" s="473" t="s">
        <v>25</v>
      </c>
      <c r="G50" s="473"/>
      <c r="H50" s="473"/>
      <c r="I50" s="473"/>
      <c r="J50" s="633" t="s">
        <v>11224</v>
      </c>
      <c r="K50" s="473" t="s">
        <v>35</v>
      </c>
      <c r="L50" s="624">
        <v>43074</v>
      </c>
      <c r="M50" s="564" t="s">
        <v>13139</v>
      </c>
      <c r="N50" s="71" t="s">
        <v>47</v>
      </c>
      <c r="O50" s="624">
        <v>43074</v>
      </c>
      <c r="P50" s="635">
        <v>2000000</v>
      </c>
      <c r="Q50" s="416">
        <f t="shared" si="0"/>
        <v>2</v>
      </c>
      <c r="R50" s="627">
        <v>12</v>
      </c>
      <c r="S50" s="535" t="s">
        <v>13516</v>
      </c>
      <c r="T50" s="71" t="s">
        <v>125</v>
      </c>
      <c r="U50" s="566" t="s">
        <v>7040</v>
      </c>
      <c r="V50" s="541" t="s">
        <v>104</v>
      </c>
      <c r="W50" s="541" t="s">
        <v>105</v>
      </c>
      <c r="X50" s="632" t="s">
        <v>106</v>
      </c>
      <c r="Y50" s="632"/>
      <c r="Z50" s="633"/>
      <c r="AA50" s="633"/>
    </row>
    <row r="51" spans="1:27" ht="17.45" customHeight="1" x14ac:dyDescent="0.25">
      <c r="A51" s="633" t="s">
        <v>10354</v>
      </c>
      <c r="B51" s="634" t="s">
        <v>56</v>
      </c>
      <c r="C51" s="634" t="s">
        <v>235</v>
      </c>
      <c r="D51" s="632" t="s">
        <v>12705</v>
      </c>
      <c r="E51" s="632" t="s">
        <v>10356</v>
      </c>
      <c r="F51" s="473" t="s">
        <v>24</v>
      </c>
      <c r="G51" s="473"/>
      <c r="H51" s="473"/>
      <c r="I51" s="473"/>
      <c r="J51" s="633" t="s">
        <v>11223</v>
      </c>
      <c r="K51" s="473" t="s">
        <v>8949</v>
      </c>
      <c r="L51" s="624">
        <v>42947</v>
      </c>
      <c r="M51" s="564" t="s">
        <v>13140</v>
      </c>
      <c r="N51" s="71" t="s">
        <v>49</v>
      </c>
      <c r="O51" s="624">
        <v>43100</v>
      </c>
      <c r="P51" s="635">
        <v>2000000</v>
      </c>
      <c r="Q51" s="416">
        <f t="shared" si="0"/>
        <v>2</v>
      </c>
      <c r="R51" s="627">
        <v>12</v>
      </c>
      <c r="S51" s="535" t="s">
        <v>12339</v>
      </c>
      <c r="T51" s="71" t="s">
        <v>103</v>
      </c>
      <c r="U51" s="566" t="s">
        <v>7040</v>
      </c>
      <c r="V51" s="541" t="s">
        <v>104</v>
      </c>
      <c r="W51" s="541" t="s">
        <v>105</v>
      </c>
      <c r="X51" s="632" t="s">
        <v>13534</v>
      </c>
      <c r="Y51" s="632" t="s">
        <v>186</v>
      </c>
      <c r="Z51" s="633"/>
      <c r="AA51" s="633"/>
    </row>
    <row r="52" spans="1:27" ht="17.45" customHeight="1" x14ac:dyDescent="0.25">
      <c r="A52" s="633" t="s">
        <v>6979</v>
      </c>
      <c r="B52" s="634" t="s">
        <v>56</v>
      </c>
      <c r="C52" s="634" t="s">
        <v>194</v>
      </c>
      <c r="D52" s="632" t="s">
        <v>7156</v>
      </c>
      <c r="E52" s="632" t="s">
        <v>6980</v>
      </c>
      <c r="F52" s="473" t="s">
        <v>27</v>
      </c>
      <c r="G52" s="473"/>
      <c r="H52" s="473"/>
      <c r="I52" s="473"/>
      <c r="J52" s="633" t="s">
        <v>11224</v>
      </c>
      <c r="K52" s="473" t="s">
        <v>8070</v>
      </c>
      <c r="L52" s="624">
        <v>43042</v>
      </c>
      <c r="M52" s="564" t="s">
        <v>7042</v>
      </c>
      <c r="N52" s="71" t="s">
        <v>47</v>
      </c>
      <c r="O52" s="624">
        <v>43045</v>
      </c>
      <c r="P52" s="635">
        <v>2000000</v>
      </c>
      <c r="Q52" s="416">
        <f t="shared" si="0"/>
        <v>2</v>
      </c>
      <c r="R52" s="627">
        <v>6</v>
      </c>
      <c r="S52" s="535" t="s">
        <v>12632</v>
      </c>
      <c r="T52" s="71" t="s">
        <v>125</v>
      </c>
      <c r="U52" s="566" t="s">
        <v>7040</v>
      </c>
      <c r="V52" s="541" t="s">
        <v>104</v>
      </c>
      <c r="W52" s="541" t="s">
        <v>105</v>
      </c>
      <c r="X52" s="632" t="s">
        <v>5496</v>
      </c>
      <c r="Y52" s="632" t="s">
        <v>186</v>
      </c>
      <c r="Z52" s="633"/>
      <c r="AA52" s="633"/>
    </row>
    <row r="53" spans="1:27" ht="17.45" customHeight="1" x14ac:dyDescent="0.25">
      <c r="A53" s="633" t="s">
        <v>11432</v>
      </c>
      <c r="B53" s="632" t="s">
        <v>57</v>
      </c>
      <c r="C53" s="632" t="s">
        <v>775</v>
      </c>
      <c r="D53" s="632" t="s">
        <v>11433</v>
      </c>
      <c r="E53" s="632" t="s">
        <v>11434</v>
      </c>
      <c r="F53" s="473" t="s">
        <v>25</v>
      </c>
      <c r="G53" s="473"/>
      <c r="H53" s="473"/>
      <c r="I53" s="473"/>
      <c r="J53" s="633" t="s">
        <v>11224</v>
      </c>
      <c r="K53" s="632" t="s">
        <v>8951</v>
      </c>
      <c r="L53" s="624">
        <v>43098</v>
      </c>
      <c r="M53" s="564" t="s">
        <v>11759</v>
      </c>
      <c r="N53" s="633" t="s">
        <v>46</v>
      </c>
      <c r="O53" s="625">
        <v>43098</v>
      </c>
      <c r="P53" s="626">
        <v>1500000</v>
      </c>
      <c r="Q53" s="416">
        <f t="shared" si="0"/>
        <v>1.5</v>
      </c>
      <c r="R53" s="627">
        <v>36</v>
      </c>
      <c r="S53" s="564" t="s">
        <v>11804</v>
      </c>
      <c r="T53" s="71" t="s">
        <v>103</v>
      </c>
      <c r="U53" s="633" t="s">
        <v>7</v>
      </c>
      <c r="V53" s="632" t="s">
        <v>477</v>
      </c>
      <c r="W53" s="632"/>
      <c r="X53" s="632" t="s">
        <v>8920</v>
      </c>
      <c r="Y53" s="632" t="s">
        <v>12021</v>
      </c>
      <c r="Z53" s="633"/>
      <c r="AA53" s="633"/>
    </row>
    <row r="54" spans="1:27" ht="17.45" customHeight="1" x14ac:dyDescent="0.25">
      <c r="A54" s="633" t="s">
        <v>455</v>
      </c>
      <c r="B54" s="634" t="s">
        <v>56</v>
      </c>
      <c r="C54" s="634" t="s">
        <v>194</v>
      </c>
      <c r="D54" s="632" t="s">
        <v>456</v>
      </c>
      <c r="E54" s="632" t="s">
        <v>457</v>
      </c>
      <c r="F54" s="473" t="s">
        <v>27</v>
      </c>
      <c r="G54" s="473" t="str">
        <f>VLOOKUP(A54,'Engaged Deals'!A:L,2,0)</f>
        <v>Yes</v>
      </c>
      <c r="H54" s="473" t="str">
        <f>VLOOKUP(A54,'Engaged Deals'!A:L,9,0)</f>
        <v>India</v>
      </c>
      <c r="I54" s="473" t="str">
        <f>VLOOKUP(A54,'Engaged Deals'!A:L,10,0)</f>
        <v>Account team needs to establish connect with other units of J&amp;J i.e. beyond current Human resources and Finance</v>
      </c>
      <c r="J54" s="633" t="s">
        <v>11224</v>
      </c>
      <c r="K54" s="473" t="s">
        <v>8070</v>
      </c>
      <c r="L54" s="624">
        <v>43056</v>
      </c>
      <c r="M54" s="564" t="s">
        <v>458</v>
      </c>
      <c r="N54" s="71" t="s">
        <v>47</v>
      </c>
      <c r="O54" s="624">
        <v>43056</v>
      </c>
      <c r="P54" s="635">
        <v>1500000</v>
      </c>
      <c r="Q54" s="416">
        <f t="shared" si="0"/>
        <v>1.5</v>
      </c>
      <c r="R54" s="627">
        <v>6</v>
      </c>
      <c r="S54" s="535" t="s">
        <v>14146</v>
      </c>
      <c r="T54" s="71" t="s">
        <v>103</v>
      </c>
      <c r="U54" s="566" t="s">
        <v>7040</v>
      </c>
      <c r="V54" s="541" t="s">
        <v>104</v>
      </c>
      <c r="W54" s="541" t="s">
        <v>344</v>
      </c>
      <c r="X54" s="632" t="s">
        <v>5496</v>
      </c>
      <c r="Y54" s="632" t="s">
        <v>459</v>
      </c>
      <c r="Z54" s="633"/>
      <c r="AA54" s="633"/>
    </row>
    <row r="55" spans="1:27" ht="17.45" customHeight="1" x14ac:dyDescent="0.25">
      <c r="A55" s="633" t="s">
        <v>450</v>
      </c>
      <c r="B55" s="634" t="s">
        <v>57</v>
      </c>
      <c r="C55" s="634" t="s">
        <v>182</v>
      </c>
      <c r="D55" s="632" t="s">
        <v>451</v>
      </c>
      <c r="E55" s="632" t="s">
        <v>452</v>
      </c>
      <c r="F55" s="473" t="s">
        <v>25</v>
      </c>
      <c r="G55" s="473"/>
      <c r="H55" s="473"/>
      <c r="I55" s="473"/>
      <c r="J55" s="633" t="s">
        <v>11224</v>
      </c>
      <c r="K55" s="473" t="s">
        <v>8951</v>
      </c>
      <c r="L55" s="624">
        <v>43083</v>
      </c>
      <c r="M55" s="564" t="s">
        <v>453</v>
      </c>
      <c r="N55" s="71" t="s">
        <v>46</v>
      </c>
      <c r="O55" s="624">
        <v>43083</v>
      </c>
      <c r="P55" s="635">
        <v>1500000</v>
      </c>
      <c r="Q55" s="416">
        <f t="shared" si="0"/>
        <v>1.5</v>
      </c>
      <c r="R55" s="627">
        <v>12</v>
      </c>
      <c r="S55" s="535" t="s">
        <v>226</v>
      </c>
      <c r="T55" s="71" t="s">
        <v>125</v>
      </c>
      <c r="U55" s="566" t="s">
        <v>7040</v>
      </c>
      <c r="V55" s="541" t="s">
        <v>104</v>
      </c>
      <c r="W55" s="541" t="s">
        <v>105</v>
      </c>
      <c r="X55" s="632" t="s">
        <v>6067</v>
      </c>
      <c r="Y55" s="632" t="s">
        <v>3696</v>
      </c>
      <c r="Z55" s="633"/>
      <c r="AA55" s="633"/>
    </row>
    <row r="56" spans="1:27" ht="17.45" customHeight="1" x14ac:dyDescent="0.25">
      <c r="A56" s="633" t="s">
        <v>10128</v>
      </c>
      <c r="B56" s="634" t="s">
        <v>56</v>
      </c>
      <c r="C56" s="634" t="s">
        <v>117</v>
      </c>
      <c r="D56" s="632" t="s">
        <v>12706</v>
      </c>
      <c r="E56" s="632" t="s">
        <v>10129</v>
      </c>
      <c r="F56" s="473" t="s">
        <v>25</v>
      </c>
      <c r="G56" s="473"/>
      <c r="H56" s="473"/>
      <c r="I56" s="473"/>
      <c r="J56" s="633" t="s">
        <v>11224</v>
      </c>
      <c r="K56" s="473" t="s">
        <v>35</v>
      </c>
      <c r="L56" s="624">
        <v>43063</v>
      </c>
      <c r="M56" s="564" t="s">
        <v>13141</v>
      </c>
      <c r="N56" s="71" t="s">
        <v>142</v>
      </c>
      <c r="O56" s="624">
        <v>43063</v>
      </c>
      <c r="P56" s="635">
        <v>1500000</v>
      </c>
      <c r="Q56" s="416">
        <f t="shared" si="0"/>
        <v>1.5</v>
      </c>
      <c r="R56" s="627">
        <v>4</v>
      </c>
      <c r="S56" s="535" t="s">
        <v>9808</v>
      </c>
      <c r="T56" s="71" t="s">
        <v>103</v>
      </c>
      <c r="U56" s="566" t="s">
        <v>7040</v>
      </c>
      <c r="V56" s="541" t="s">
        <v>104</v>
      </c>
      <c r="W56" s="541" t="s">
        <v>105</v>
      </c>
      <c r="X56" s="632" t="s">
        <v>13535</v>
      </c>
      <c r="Y56" s="632" t="s">
        <v>186</v>
      </c>
      <c r="Z56" s="633"/>
      <c r="AA56" s="633"/>
    </row>
    <row r="57" spans="1:27" ht="17.45" customHeight="1" x14ac:dyDescent="0.25">
      <c r="A57" s="633" t="s">
        <v>11430</v>
      </c>
      <c r="B57" s="634" t="s">
        <v>57</v>
      </c>
      <c r="C57" s="634" t="s">
        <v>775</v>
      </c>
      <c r="D57" s="632" t="s">
        <v>7946</v>
      </c>
      <c r="E57" s="632" t="s">
        <v>11431</v>
      </c>
      <c r="F57" s="473" t="s">
        <v>24</v>
      </c>
      <c r="G57" s="473"/>
      <c r="H57" s="473"/>
      <c r="I57" s="473"/>
      <c r="J57" s="633" t="s">
        <v>11224</v>
      </c>
      <c r="K57" s="473" t="s">
        <v>8949</v>
      </c>
      <c r="L57" s="624">
        <v>43091</v>
      </c>
      <c r="M57" s="564" t="s">
        <v>11758</v>
      </c>
      <c r="N57" s="71" t="s">
        <v>47</v>
      </c>
      <c r="O57" s="624">
        <v>43091</v>
      </c>
      <c r="P57" s="635">
        <v>1500000</v>
      </c>
      <c r="Q57" s="416">
        <f t="shared" si="0"/>
        <v>1.5</v>
      </c>
      <c r="R57" s="627">
        <v>36</v>
      </c>
      <c r="S57" s="535" t="s">
        <v>12338</v>
      </c>
      <c r="T57" s="71" t="s">
        <v>211</v>
      </c>
      <c r="U57" s="566" t="s">
        <v>7040</v>
      </c>
      <c r="V57" s="541" t="s">
        <v>158</v>
      </c>
      <c r="W57" s="541" t="s">
        <v>5829</v>
      </c>
      <c r="X57" s="632" t="s">
        <v>11877</v>
      </c>
      <c r="Y57" s="632" t="s">
        <v>622</v>
      </c>
      <c r="Z57" s="633"/>
      <c r="AA57" s="633"/>
    </row>
    <row r="58" spans="1:27" ht="17.45" customHeight="1" x14ac:dyDescent="0.25">
      <c r="A58" s="633" t="s">
        <v>8201</v>
      </c>
      <c r="B58" s="634" t="s">
        <v>57</v>
      </c>
      <c r="C58" s="634" t="s">
        <v>182</v>
      </c>
      <c r="D58" s="632" t="s">
        <v>4607</v>
      </c>
      <c r="E58" s="632" t="s">
        <v>11121</v>
      </c>
      <c r="F58" s="473" t="s">
        <v>28</v>
      </c>
      <c r="G58" s="473"/>
      <c r="H58" s="473"/>
      <c r="I58" s="473"/>
      <c r="J58" s="633" t="s">
        <v>11224</v>
      </c>
      <c r="K58" s="473" t="s">
        <v>8953</v>
      </c>
      <c r="L58" s="624">
        <v>43098</v>
      </c>
      <c r="M58" s="564" t="s">
        <v>10166</v>
      </c>
      <c r="N58" s="71" t="s">
        <v>46</v>
      </c>
      <c r="O58" s="624">
        <v>43098</v>
      </c>
      <c r="P58" s="635">
        <v>1500000</v>
      </c>
      <c r="Q58" s="416">
        <f t="shared" si="0"/>
        <v>1.5</v>
      </c>
      <c r="R58" s="627">
        <v>12</v>
      </c>
      <c r="S58" s="535" t="s">
        <v>10181</v>
      </c>
      <c r="T58" s="71" t="s">
        <v>125</v>
      </c>
      <c r="U58" s="566" t="s">
        <v>7040</v>
      </c>
      <c r="V58" s="541" t="s">
        <v>134</v>
      </c>
      <c r="W58" s="541"/>
      <c r="X58" s="632" t="s">
        <v>10182</v>
      </c>
      <c r="Y58" s="632"/>
      <c r="Z58" s="633"/>
      <c r="AA58" s="633"/>
    </row>
    <row r="59" spans="1:27" ht="17.45" customHeight="1" x14ac:dyDescent="0.25">
      <c r="A59" s="633" t="s">
        <v>442</v>
      </c>
      <c r="B59" s="634" t="s">
        <v>56</v>
      </c>
      <c r="C59" s="634" t="s">
        <v>235</v>
      </c>
      <c r="D59" s="632" t="s">
        <v>302</v>
      </c>
      <c r="E59" s="632" t="s">
        <v>443</v>
      </c>
      <c r="F59" s="473" t="s">
        <v>14262</v>
      </c>
      <c r="G59" s="473"/>
      <c r="H59" s="473"/>
      <c r="I59" s="473"/>
      <c r="J59" s="633" t="s">
        <v>11223</v>
      </c>
      <c r="K59" s="473" t="s">
        <v>8950</v>
      </c>
      <c r="L59" s="624">
        <v>43007</v>
      </c>
      <c r="M59" s="564" t="s">
        <v>444</v>
      </c>
      <c r="N59" s="71" t="s">
        <v>46</v>
      </c>
      <c r="O59" s="624">
        <v>43007</v>
      </c>
      <c r="P59" s="635">
        <v>1500000</v>
      </c>
      <c r="Q59" s="416">
        <f t="shared" si="0"/>
        <v>1.5</v>
      </c>
      <c r="R59" s="627">
        <v>12</v>
      </c>
      <c r="S59" s="535" t="s">
        <v>13536</v>
      </c>
      <c r="T59" s="71" t="s">
        <v>103</v>
      </c>
      <c r="U59" s="566" t="s">
        <v>7040</v>
      </c>
      <c r="V59" s="541" t="s">
        <v>104</v>
      </c>
      <c r="W59" s="541"/>
      <c r="X59" s="632" t="s">
        <v>11873</v>
      </c>
      <c r="Y59" s="632" t="s">
        <v>313</v>
      </c>
      <c r="Z59" s="633"/>
      <c r="AA59" s="633"/>
    </row>
    <row r="60" spans="1:27" ht="17.45" customHeight="1" x14ac:dyDescent="0.25">
      <c r="A60" s="633" t="s">
        <v>9026</v>
      </c>
      <c r="B60" s="634" t="s">
        <v>6912</v>
      </c>
      <c r="C60" s="634" t="s">
        <v>6912</v>
      </c>
      <c r="D60" s="632" t="s">
        <v>9027</v>
      </c>
      <c r="E60" s="632" t="s">
        <v>9025</v>
      </c>
      <c r="F60" s="473" t="s">
        <v>26</v>
      </c>
      <c r="G60" s="473"/>
      <c r="H60" s="473"/>
      <c r="I60" s="473"/>
      <c r="J60" s="633" t="s">
        <v>11223</v>
      </c>
      <c r="K60" s="473" t="s">
        <v>8948</v>
      </c>
      <c r="L60" s="624">
        <v>42962</v>
      </c>
      <c r="M60" s="564" t="s">
        <v>9096</v>
      </c>
      <c r="N60" s="71" t="s">
        <v>48</v>
      </c>
      <c r="O60" s="624">
        <v>42962</v>
      </c>
      <c r="P60" s="635">
        <v>1500000</v>
      </c>
      <c r="Q60" s="416">
        <f t="shared" si="0"/>
        <v>1.5</v>
      </c>
      <c r="R60" s="627">
        <v>1</v>
      </c>
      <c r="S60" s="535" t="s">
        <v>12632</v>
      </c>
      <c r="T60" s="71" t="s">
        <v>125</v>
      </c>
      <c r="U60" s="566" t="s">
        <v>11285</v>
      </c>
      <c r="V60" s="541" t="s">
        <v>13537</v>
      </c>
      <c r="W60" s="541" t="s">
        <v>13538</v>
      </c>
      <c r="X60" s="632" t="s">
        <v>9106</v>
      </c>
      <c r="Y60" s="632" t="s">
        <v>221</v>
      </c>
      <c r="Z60" s="633"/>
      <c r="AA60" s="633"/>
    </row>
    <row r="61" spans="1:27" ht="17.45" customHeight="1" x14ac:dyDescent="0.25">
      <c r="A61" s="633" t="s">
        <v>12039</v>
      </c>
      <c r="B61" s="634" t="s">
        <v>56</v>
      </c>
      <c r="C61" s="634" t="s">
        <v>109</v>
      </c>
      <c r="D61" s="632" t="s">
        <v>155</v>
      </c>
      <c r="E61" s="632" t="s">
        <v>12040</v>
      </c>
      <c r="F61" s="473" t="s">
        <v>28</v>
      </c>
      <c r="G61" s="473"/>
      <c r="H61" s="473"/>
      <c r="I61" s="473"/>
      <c r="J61" s="633" t="s">
        <v>11224</v>
      </c>
      <c r="K61" s="473" t="s">
        <v>8953</v>
      </c>
      <c r="L61" s="624">
        <v>43010</v>
      </c>
      <c r="M61" s="564" t="s">
        <v>13142</v>
      </c>
      <c r="N61" s="71" t="s">
        <v>47</v>
      </c>
      <c r="O61" s="624">
        <v>43010</v>
      </c>
      <c r="P61" s="635">
        <v>1500000</v>
      </c>
      <c r="Q61" s="416">
        <f t="shared" si="0"/>
        <v>1.5</v>
      </c>
      <c r="R61" s="627">
        <v>6</v>
      </c>
      <c r="S61" s="535" t="s">
        <v>14147</v>
      </c>
      <c r="T61" s="71" t="s">
        <v>211</v>
      </c>
      <c r="U61" s="566" t="s">
        <v>18</v>
      </c>
      <c r="V61" s="541" t="s">
        <v>9273</v>
      </c>
      <c r="W61" s="541" t="s">
        <v>11334</v>
      </c>
      <c r="X61" s="632" t="s">
        <v>5850</v>
      </c>
      <c r="Y61" s="632" t="s">
        <v>7266</v>
      </c>
      <c r="Z61" s="633"/>
      <c r="AA61" s="633"/>
    </row>
    <row r="62" spans="1:27" ht="17.45" customHeight="1" x14ac:dyDescent="0.25">
      <c r="A62" s="633" t="s">
        <v>9636</v>
      </c>
      <c r="B62" s="632" t="s">
        <v>62</v>
      </c>
      <c r="C62" s="632" t="s">
        <v>429</v>
      </c>
      <c r="D62" s="632" t="s">
        <v>10311</v>
      </c>
      <c r="E62" s="632" t="s">
        <v>9637</v>
      </c>
      <c r="F62" s="473" t="s">
        <v>25</v>
      </c>
      <c r="G62" s="473"/>
      <c r="H62" s="473"/>
      <c r="I62" s="473"/>
      <c r="J62" s="633" t="s">
        <v>11223</v>
      </c>
      <c r="K62" s="632" t="s">
        <v>35</v>
      </c>
      <c r="L62" s="624">
        <v>42976</v>
      </c>
      <c r="M62" s="564">
        <v>42886</v>
      </c>
      <c r="N62" s="633" t="s">
        <v>46</v>
      </c>
      <c r="O62" s="625">
        <v>42976</v>
      </c>
      <c r="P62" s="626">
        <v>1461769</v>
      </c>
      <c r="Q62" s="416">
        <f t="shared" si="0"/>
        <v>1.4617689999999999</v>
      </c>
      <c r="R62" s="636">
        <v>8</v>
      </c>
      <c r="S62" s="564">
        <v>42929</v>
      </c>
      <c r="T62" s="71" t="s">
        <v>125</v>
      </c>
      <c r="U62" s="633" t="s">
        <v>7040</v>
      </c>
      <c r="V62" s="632" t="s">
        <v>162</v>
      </c>
      <c r="W62" s="632" t="s">
        <v>105</v>
      </c>
      <c r="X62" s="632" t="s">
        <v>10038</v>
      </c>
      <c r="Y62" s="632" t="s">
        <v>6864</v>
      </c>
      <c r="Z62" s="633"/>
      <c r="AA62" s="633"/>
    </row>
    <row r="63" spans="1:27" ht="17.45" customHeight="1" x14ac:dyDescent="0.25">
      <c r="A63" s="633" t="s">
        <v>7687</v>
      </c>
      <c r="B63" s="632" t="s">
        <v>58</v>
      </c>
      <c r="C63" s="632" t="s">
        <v>58</v>
      </c>
      <c r="D63" s="632" t="s">
        <v>11435</v>
      </c>
      <c r="E63" s="632" t="s">
        <v>7689</v>
      </c>
      <c r="F63" s="473" t="s">
        <v>26</v>
      </c>
      <c r="G63" s="473"/>
      <c r="H63" s="473"/>
      <c r="I63" s="473"/>
      <c r="J63" s="633" t="s">
        <v>11224</v>
      </c>
      <c r="K63" s="632" t="s">
        <v>8948</v>
      </c>
      <c r="L63" s="624">
        <v>43091</v>
      </c>
      <c r="M63" s="564">
        <v>42774</v>
      </c>
      <c r="N63" s="633" t="s">
        <v>46</v>
      </c>
      <c r="O63" s="625">
        <v>43091</v>
      </c>
      <c r="P63" s="626">
        <v>1428571</v>
      </c>
      <c r="Q63" s="416">
        <f t="shared" si="0"/>
        <v>1.428571</v>
      </c>
      <c r="R63" s="636">
        <v>12</v>
      </c>
      <c r="S63" s="564">
        <v>42775</v>
      </c>
      <c r="T63" s="71" t="s">
        <v>125</v>
      </c>
      <c r="U63" s="633" t="s">
        <v>7040</v>
      </c>
      <c r="V63" s="632" t="s">
        <v>162</v>
      </c>
      <c r="W63" s="632" t="s">
        <v>7199</v>
      </c>
      <c r="X63" s="632" t="s">
        <v>7690</v>
      </c>
      <c r="Y63" s="632" t="s">
        <v>7201</v>
      </c>
      <c r="Z63" s="633"/>
      <c r="AA63" s="633"/>
    </row>
    <row r="64" spans="1:27" ht="17.45" customHeight="1" x14ac:dyDescent="0.25">
      <c r="A64" s="633" t="s">
        <v>12041</v>
      </c>
      <c r="B64" s="632" t="s">
        <v>56</v>
      </c>
      <c r="C64" s="632" t="s">
        <v>117</v>
      </c>
      <c r="D64" s="632" t="s">
        <v>12042</v>
      </c>
      <c r="E64" s="632" t="s">
        <v>12043</v>
      </c>
      <c r="F64" s="473" t="s">
        <v>25</v>
      </c>
      <c r="G64" s="473"/>
      <c r="H64" s="473"/>
      <c r="I64" s="473"/>
      <c r="J64" s="633" t="s">
        <v>11224</v>
      </c>
      <c r="K64" s="632" t="s">
        <v>35</v>
      </c>
      <c r="L64" s="624">
        <v>43014</v>
      </c>
      <c r="M64" s="564">
        <v>42924</v>
      </c>
      <c r="N64" s="633" t="s">
        <v>47</v>
      </c>
      <c r="O64" s="625">
        <v>43014</v>
      </c>
      <c r="P64" s="626">
        <v>1250000</v>
      </c>
      <c r="Q64" s="416">
        <f t="shared" si="0"/>
        <v>1.25</v>
      </c>
      <c r="R64" s="636">
        <v>6</v>
      </c>
      <c r="S64" s="564">
        <v>42943</v>
      </c>
      <c r="T64" s="71" t="s">
        <v>103</v>
      </c>
      <c r="U64" s="633" t="s">
        <v>7040</v>
      </c>
      <c r="V64" s="632" t="s">
        <v>162</v>
      </c>
      <c r="W64" s="632" t="s">
        <v>105</v>
      </c>
      <c r="X64" s="632" t="s">
        <v>9790</v>
      </c>
      <c r="Y64" s="632"/>
      <c r="Z64" s="633"/>
      <c r="AA64" s="633"/>
    </row>
    <row r="65" spans="1:27" ht="17.45" customHeight="1" x14ac:dyDescent="0.25">
      <c r="A65" s="633" t="s">
        <v>473</v>
      </c>
      <c r="B65" s="632" t="s">
        <v>56</v>
      </c>
      <c r="C65" s="632" t="s">
        <v>235</v>
      </c>
      <c r="D65" s="632" t="s">
        <v>6872</v>
      </c>
      <c r="E65" s="632" t="s">
        <v>474</v>
      </c>
      <c r="F65" s="473" t="s">
        <v>24</v>
      </c>
      <c r="G65" s="473"/>
      <c r="H65" s="473"/>
      <c r="I65" s="473"/>
      <c r="J65" s="633" t="s">
        <v>11224</v>
      </c>
      <c r="K65" s="632" t="s">
        <v>8949</v>
      </c>
      <c r="L65" s="624">
        <v>43021</v>
      </c>
      <c r="M65" s="564" t="s">
        <v>475</v>
      </c>
      <c r="N65" s="633" t="s">
        <v>47</v>
      </c>
      <c r="O65" s="625">
        <v>43021</v>
      </c>
      <c r="P65" s="626">
        <v>1200000</v>
      </c>
      <c r="Q65" s="416">
        <f t="shared" si="0"/>
        <v>1.2</v>
      </c>
      <c r="R65" s="627">
        <v>60</v>
      </c>
      <c r="S65" s="564" t="s">
        <v>12341</v>
      </c>
      <c r="T65" s="71" t="s">
        <v>292</v>
      </c>
      <c r="U65" s="633" t="s">
        <v>7</v>
      </c>
      <c r="V65" s="632" t="s">
        <v>477</v>
      </c>
      <c r="W65" s="632" t="s">
        <v>478</v>
      </c>
      <c r="X65" s="632" t="s">
        <v>6304</v>
      </c>
      <c r="Y65" s="632" t="s">
        <v>356</v>
      </c>
      <c r="Z65" s="633"/>
      <c r="AA65" s="633"/>
    </row>
    <row r="66" spans="1:27" ht="17.45" customHeight="1" x14ac:dyDescent="0.25">
      <c r="A66" s="633" t="s">
        <v>857</v>
      </c>
      <c r="B66" s="634" t="s">
        <v>60</v>
      </c>
      <c r="C66" s="634" t="s">
        <v>377</v>
      </c>
      <c r="D66" s="632" t="s">
        <v>858</v>
      </c>
      <c r="E66" s="632" t="s">
        <v>7143</v>
      </c>
      <c r="F66" s="473" t="s">
        <v>26</v>
      </c>
      <c r="G66" s="473"/>
      <c r="H66" s="473"/>
      <c r="I66" s="473"/>
      <c r="J66" s="633" t="s">
        <v>11223</v>
      </c>
      <c r="K66" s="473" t="s">
        <v>8948</v>
      </c>
      <c r="L66" s="624">
        <v>43000</v>
      </c>
      <c r="M66" s="564" t="s">
        <v>859</v>
      </c>
      <c r="N66" s="71" t="s">
        <v>48</v>
      </c>
      <c r="O66" s="624">
        <v>43000</v>
      </c>
      <c r="P66" s="635">
        <v>1200000</v>
      </c>
      <c r="Q66" s="416">
        <f t="shared" ref="Q66:Q107" si="1">+P66*0.000001</f>
        <v>1.2</v>
      </c>
      <c r="R66" s="627">
        <v>12</v>
      </c>
      <c r="S66" s="535" t="s">
        <v>14146</v>
      </c>
      <c r="T66" s="71" t="s">
        <v>103</v>
      </c>
      <c r="U66" s="566" t="s">
        <v>7040</v>
      </c>
      <c r="V66" s="541" t="s">
        <v>134</v>
      </c>
      <c r="W66" s="541" t="s">
        <v>518</v>
      </c>
      <c r="X66" s="632" t="s">
        <v>5801</v>
      </c>
      <c r="Y66" s="632" t="s">
        <v>667</v>
      </c>
      <c r="Z66" s="633"/>
      <c r="AA66" s="633"/>
    </row>
    <row r="67" spans="1:27" ht="17.45" customHeight="1" x14ac:dyDescent="0.25">
      <c r="A67" s="633" t="s">
        <v>9019</v>
      </c>
      <c r="B67" s="634" t="s">
        <v>56</v>
      </c>
      <c r="C67" s="634" t="s">
        <v>235</v>
      </c>
      <c r="D67" s="632" t="s">
        <v>12698</v>
      </c>
      <c r="E67" s="632" t="s">
        <v>12707</v>
      </c>
      <c r="F67" s="473" t="s">
        <v>28</v>
      </c>
      <c r="G67" s="473"/>
      <c r="H67" s="473"/>
      <c r="I67" s="473"/>
      <c r="J67" s="633" t="s">
        <v>11223</v>
      </c>
      <c r="K67" s="473" t="s">
        <v>8990</v>
      </c>
      <c r="L67" s="624">
        <v>43005</v>
      </c>
      <c r="M67" s="564" t="s">
        <v>13143</v>
      </c>
      <c r="N67" s="71" t="s">
        <v>47</v>
      </c>
      <c r="O67" s="624">
        <v>43005</v>
      </c>
      <c r="P67" s="635">
        <v>1200000</v>
      </c>
      <c r="Q67" s="416">
        <f t="shared" si="1"/>
        <v>1.2</v>
      </c>
      <c r="R67" s="627">
        <v>12</v>
      </c>
      <c r="S67" s="535" t="s">
        <v>13516</v>
      </c>
      <c r="T67" s="71" t="s">
        <v>211</v>
      </c>
      <c r="U67" s="566" t="s">
        <v>7040</v>
      </c>
      <c r="V67" s="541" t="s">
        <v>104</v>
      </c>
      <c r="W67" s="541" t="s">
        <v>105</v>
      </c>
      <c r="X67" s="632" t="s">
        <v>13526</v>
      </c>
      <c r="Y67" s="632" t="s">
        <v>186</v>
      </c>
      <c r="Z67" s="633"/>
      <c r="AA67" s="633"/>
    </row>
    <row r="68" spans="1:27" ht="17.45" customHeight="1" x14ac:dyDescent="0.25">
      <c r="A68" s="633" t="s">
        <v>8202</v>
      </c>
      <c r="B68" s="634" t="s">
        <v>56</v>
      </c>
      <c r="C68" s="634" t="s">
        <v>161</v>
      </c>
      <c r="D68" s="632" t="s">
        <v>337</v>
      </c>
      <c r="E68" s="632" t="s">
        <v>8203</v>
      </c>
      <c r="F68" s="473" t="s">
        <v>26</v>
      </c>
      <c r="G68" s="473"/>
      <c r="H68" s="473"/>
      <c r="I68" s="473"/>
      <c r="J68" s="633" t="s">
        <v>11223</v>
      </c>
      <c r="K68" s="473" t="s">
        <v>8948</v>
      </c>
      <c r="L68" s="624">
        <v>42936</v>
      </c>
      <c r="M68" s="564" t="s">
        <v>13144</v>
      </c>
      <c r="N68" s="71" t="s">
        <v>47</v>
      </c>
      <c r="O68" s="624">
        <v>42947</v>
      </c>
      <c r="P68" s="635">
        <v>1200000</v>
      </c>
      <c r="Q68" s="416">
        <f t="shared" si="1"/>
        <v>1.2</v>
      </c>
      <c r="R68" s="627">
        <v>12</v>
      </c>
      <c r="S68" s="535" t="s">
        <v>9261</v>
      </c>
      <c r="T68" s="71" t="s">
        <v>103</v>
      </c>
      <c r="U68" s="566" t="s">
        <v>7040</v>
      </c>
      <c r="V68" s="541" t="s">
        <v>104</v>
      </c>
      <c r="W68" s="541" t="s">
        <v>105</v>
      </c>
      <c r="X68" s="632" t="s">
        <v>5521</v>
      </c>
      <c r="Y68" s="632" t="s">
        <v>9238</v>
      </c>
      <c r="Z68" s="633"/>
      <c r="AA68" s="633"/>
    </row>
    <row r="69" spans="1:27" ht="17.45" customHeight="1" x14ac:dyDescent="0.25">
      <c r="A69" s="633" t="s">
        <v>7691</v>
      </c>
      <c r="B69" s="632" t="s">
        <v>59</v>
      </c>
      <c r="C69" s="632" t="s">
        <v>9574</v>
      </c>
      <c r="D69" s="632" t="s">
        <v>10265</v>
      </c>
      <c r="E69" s="632" t="s">
        <v>7692</v>
      </c>
      <c r="F69" s="473" t="s">
        <v>26</v>
      </c>
      <c r="G69" s="473"/>
      <c r="H69" s="473"/>
      <c r="I69" s="473"/>
      <c r="J69" s="633" t="s">
        <v>11224</v>
      </c>
      <c r="K69" s="632" t="s">
        <v>8948</v>
      </c>
      <c r="L69" s="624">
        <v>43054</v>
      </c>
      <c r="M69" s="564">
        <v>42786</v>
      </c>
      <c r="N69" s="633" t="s">
        <v>46</v>
      </c>
      <c r="O69" s="625">
        <v>43054</v>
      </c>
      <c r="P69" s="626">
        <v>1097556</v>
      </c>
      <c r="Q69" s="416">
        <f t="shared" si="1"/>
        <v>1.097556</v>
      </c>
      <c r="R69" s="636">
        <v>12</v>
      </c>
      <c r="S69" s="564">
        <v>42789</v>
      </c>
      <c r="T69" s="71" t="s">
        <v>125</v>
      </c>
      <c r="U69" s="633" t="s">
        <v>7040</v>
      </c>
      <c r="V69" s="632" t="s">
        <v>162</v>
      </c>
      <c r="W69" s="632" t="s">
        <v>7199</v>
      </c>
      <c r="X69" s="632" t="s">
        <v>7693</v>
      </c>
      <c r="Y69" s="632"/>
      <c r="Z69" s="633"/>
      <c r="AA69" s="633"/>
    </row>
    <row r="70" spans="1:27" ht="17.45" customHeight="1" x14ac:dyDescent="0.25">
      <c r="A70" s="633" t="s">
        <v>590</v>
      </c>
      <c r="B70" s="634" t="s">
        <v>59</v>
      </c>
      <c r="C70" s="634" t="s">
        <v>9574</v>
      </c>
      <c r="D70" s="632" t="s">
        <v>591</v>
      </c>
      <c r="E70" s="632" t="s">
        <v>592</v>
      </c>
      <c r="F70" s="473" t="s">
        <v>28</v>
      </c>
      <c r="G70" s="473"/>
      <c r="H70" s="473"/>
      <c r="I70" s="473"/>
      <c r="J70" s="633" t="s">
        <v>11223</v>
      </c>
      <c r="K70" s="473" t="s">
        <v>8990</v>
      </c>
      <c r="L70" s="624">
        <v>42978</v>
      </c>
      <c r="M70" s="564" t="s">
        <v>593</v>
      </c>
      <c r="N70" s="71" t="s">
        <v>49</v>
      </c>
      <c r="O70" s="624">
        <v>43008</v>
      </c>
      <c r="P70" s="635">
        <v>1089834</v>
      </c>
      <c r="Q70" s="416">
        <f t="shared" si="1"/>
        <v>1.089834</v>
      </c>
      <c r="R70" s="627">
        <v>12</v>
      </c>
      <c r="S70" s="535" t="s">
        <v>14144</v>
      </c>
      <c r="T70" s="71" t="s">
        <v>211</v>
      </c>
      <c r="U70" s="566" t="s">
        <v>7040</v>
      </c>
      <c r="V70" s="541" t="s">
        <v>104</v>
      </c>
      <c r="W70" s="541" t="s">
        <v>105</v>
      </c>
      <c r="X70" s="632" t="s">
        <v>5782</v>
      </c>
      <c r="Y70" s="632" t="s">
        <v>186</v>
      </c>
      <c r="Z70" s="633"/>
      <c r="AA70" s="633"/>
    </row>
    <row r="71" spans="1:27" ht="17.45" customHeight="1" x14ac:dyDescent="0.25">
      <c r="A71" s="633" t="s">
        <v>8204</v>
      </c>
      <c r="B71" s="634" t="s">
        <v>56</v>
      </c>
      <c r="C71" s="634" t="s">
        <v>124</v>
      </c>
      <c r="D71" s="632" t="s">
        <v>1798</v>
      </c>
      <c r="E71" s="632" t="s">
        <v>8205</v>
      </c>
      <c r="F71" s="473" t="s">
        <v>26</v>
      </c>
      <c r="G71" s="473"/>
      <c r="H71" s="473"/>
      <c r="I71" s="473"/>
      <c r="J71" s="633" t="s">
        <v>11223</v>
      </c>
      <c r="K71" s="473" t="s">
        <v>8948</v>
      </c>
      <c r="L71" s="624">
        <v>42993</v>
      </c>
      <c r="M71" s="564" t="s">
        <v>13145</v>
      </c>
      <c r="N71" s="71" t="s">
        <v>46</v>
      </c>
      <c r="O71" s="624">
        <v>42993</v>
      </c>
      <c r="P71" s="635">
        <v>1000005</v>
      </c>
      <c r="Q71" s="416">
        <f t="shared" si="1"/>
        <v>1.000005</v>
      </c>
      <c r="R71" s="627">
        <v>12</v>
      </c>
      <c r="S71" s="535" t="s">
        <v>8159</v>
      </c>
      <c r="T71" s="71" t="s">
        <v>125</v>
      </c>
      <c r="U71" s="566" t="s">
        <v>7040</v>
      </c>
      <c r="V71" s="541" t="s">
        <v>104</v>
      </c>
      <c r="W71" s="541" t="s">
        <v>105</v>
      </c>
      <c r="X71" s="632" t="s">
        <v>5525</v>
      </c>
      <c r="Y71" s="632" t="s">
        <v>221</v>
      </c>
      <c r="Z71" s="633"/>
      <c r="AA71" s="633"/>
    </row>
    <row r="72" spans="1:27" ht="17.45" customHeight="1" x14ac:dyDescent="0.25">
      <c r="A72" s="633" t="s">
        <v>8209</v>
      </c>
      <c r="B72" s="632" t="s">
        <v>56</v>
      </c>
      <c r="C72" s="632" t="s">
        <v>117</v>
      </c>
      <c r="D72" s="632" t="s">
        <v>8210</v>
      </c>
      <c r="E72" s="632" t="s">
        <v>8211</v>
      </c>
      <c r="F72" s="473" t="s">
        <v>25</v>
      </c>
      <c r="G72" s="473"/>
      <c r="H72" s="473"/>
      <c r="I72" s="473"/>
      <c r="J72" s="633" t="s">
        <v>11224</v>
      </c>
      <c r="K72" s="632" t="s">
        <v>8951</v>
      </c>
      <c r="L72" s="624">
        <v>43035</v>
      </c>
      <c r="M72" s="564" t="s">
        <v>8545</v>
      </c>
      <c r="N72" s="633" t="s">
        <v>47</v>
      </c>
      <c r="O72" s="625">
        <v>43073</v>
      </c>
      <c r="P72" s="626">
        <v>1000000</v>
      </c>
      <c r="Q72" s="416">
        <f t="shared" si="1"/>
        <v>1</v>
      </c>
      <c r="R72" s="627">
        <v>36</v>
      </c>
      <c r="S72" s="564" t="s">
        <v>12339</v>
      </c>
      <c r="T72" s="71" t="s">
        <v>125</v>
      </c>
      <c r="U72" s="633" t="s">
        <v>7</v>
      </c>
      <c r="V72" s="632" t="s">
        <v>477</v>
      </c>
      <c r="W72" s="632" t="s">
        <v>1138</v>
      </c>
      <c r="X72" s="632" t="s">
        <v>8620</v>
      </c>
      <c r="Y72" s="632" t="s">
        <v>8688</v>
      </c>
      <c r="Z72" s="633"/>
      <c r="AA72" s="633"/>
    </row>
    <row r="73" spans="1:27" ht="17.45" customHeight="1" x14ac:dyDescent="0.25">
      <c r="A73" s="633" t="s">
        <v>12708</v>
      </c>
      <c r="B73" s="632" t="s">
        <v>60</v>
      </c>
      <c r="C73" s="632" t="s">
        <v>4992</v>
      </c>
      <c r="D73" s="632" t="s">
        <v>12709</v>
      </c>
      <c r="E73" s="632" t="s">
        <v>12710</v>
      </c>
      <c r="F73" s="473" t="s">
        <v>26</v>
      </c>
      <c r="G73" s="473"/>
      <c r="H73" s="473"/>
      <c r="I73" s="473"/>
      <c r="J73" s="633" t="s">
        <v>11224</v>
      </c>
      <c r="K73" s="632" t="s">
        <v>33</v>
      </c>
      <c r="L73" s="624">
        <v>43061</v>
      </c>
      <c r="M73" s="564">
        <v>42941</v>
      </c>
      <c r="N73" s="633" t="s">
        <v>46</v>
      </c>
      <c r="O73" s="625">
        <v>43061</v>
      </c>
      <c r="P73" s="626">
        <v>1000000</v>
      </c>
      <c r="Q73" s="416">
        <f t="shared" si="1"/>
        <v>1</v>
      </c>
      <c r="R73" s="636">
        <v>12</v>
      </c>
      <c r="S73" s="564">
        <v>42943</v>
      </c>
      <c r="T73" s="71" t="s">
        <v>103</v>
      </c>
      <c r="U73" s="633" t="s">
        <v>7040</v>
      </c>
      <c r="V73" s="632" t="s">
        <v>162</v>
      </c>
      <c r="W73" s="632" t="s">
        <v>105</v>
      </c>
      <c r="X73" s="632" t="s">
        <v>13539</v>
      </c>
      <c r="Y73" s="632" t="s">
        <v>6864</v>
      </c>
      <c r="Z73" s="633"/>
      <c r="AA73" s="633"/>
    </row>
    <row r="74" spans="1:27" ht="17.45" customHeight="1" x14ac:dyDescent="0.25">
      <c r="A74" s="633" t="s">
        <v>11445</v>
      </c>
      <c r="B74" s="632" t="s">
        <v>57</v>
      </c>
      <c r="C74" s="632" t="s">
        <v>182</v>
      </c>
      <c r="D74" s="632" t="s">
        <v>10842</v>
      </c>
      <c r="E74" s="632" t="s">
        <v>11446</v>
      </c>
      <c r="F74" s="473" t="s">
        <v>26</v>
      </c>
      <c r="G74" s="473"/>
      <c r="H74" s="473"/>
      <c r="I74" s="473"/>
      <c r="J74" s="633" t="s">
        <v>11223</v>
      </c>
      <c r="K74" s="632" t="s">
        <v>8948</v>
      </c>
      <c r="L74" s="624">
        <v>43002</v>
      </c>
      <c r="M74" s="564">
        <v>42912</v>
      </c>
      <c r="N74" s="633" t="s">
        <v>47</v>
      </c>
      <c r="O74" s="625">
        <v>43002</v>
      </c>
      <c r="P74" s="626">
        <v>1000000</v>
      </c>
      <c r="Q74" s="416">
        <f t="shared" si="1"/>
        <v>1</v>
      </c>
      <c r="R74" s="636">
        <v>12</v>
      </c>
      <c r="S74" s="564">
        <v>42929</v>
      </c>
      <c r="T74" s="71" t="s">
        <v>103</v>
      </c>
      <c r="U74" s="633" t="s">
        <v>7040</v>
      </c>
      <c r="V74" s="632" t="s">
        <v>162</v>
      </c>
      <c r="W74" s="632" t="s">
        <v>105</v>
      </c>
      <c r="X74" s="632" t="s">
        <v>10041</v>
      </c>
      <c r="Y74" s="632"/>
      <c r="Z74" s="633"/>
      <c r="AA74" s="633"/>
    </row>
    <row r="75" spans="1:27" ht="17.45" customHeight="1" x14ac:dyDescent="0.25">
      <c r="A75" s="633" t="s">
        <v>499</v>
      </c>
      <c r="B75" s="632" t="s">
        <v>57</v>
      </c>
      <c r="C75" s="632" t="s">
        <v>182</v>
      </c>
      <c r="D75" s="632" t="s">
        <v>10367</v>
      </c>
      <c r="E75" s="632" t="s">
        <v>500</v>
      </c>
      <c r="F75" s="473" t="s">
        <v>28</v>
      </c>
      <c r="G75" s="473"/>
      <c r="H75" s="473"/>
      <c r="I75" s="473"/>
      <c r="J75" s="633" t="s">
        <v>11224</v>
      </c>
      <c r="K75" s="632" t="s">
        <v>36</v>
      </c>
      <c r="L75" s="624">
        <v>43023</v>
      </c>
      <c r="M75" s="564">
        <v>42705</v>
      </c>
      <c r="N75" s="633" t="s">
        <v>48</v>
      </c>
      <c r="O75" s="625">
        <v>43023</v>
      </c>
      <c r="P75" s="626">
        <v>1000000</v>
      </c>
      <c r="Q75" s="416">
        <f t="shared" si="1"/>
        <v>1</v>
      </c>
      <c r="R75" s="627">
        <v>12</v>
      </c>
      <c r="S75" s="564">
        <v>42936</v>
      </c>
      <c r="T75" s="71" t="s">
        <v>211</v>
      </c>
      <c r="U75" s="633" t="s">
        <v>7040</v>
      </c>
      <c r="V75" s="632" t="s">
        <v>162</v>
      </c>
      <c r="W75" s="632" t="s">
        <v>105</v>
      </c>
      <c r="X75" s="632" t="s">
        <v>7201</v>
      </c>
      <c r="Y75" s="632" t="s">
        <v>12433</v>
      </c>
      <c r="Z75" s="633"/>
      <c r="AA75" s="633"/>
    </row>
    <row r="76" spans="1:27" ht="17.45" customHeight="1" x14ac:dyDescent="0.25">
      <c r="A76" s="633" t="s">
        <v>12049</v>
      </c>
      <c r="B76" s="632" t="s">
        <v>57</v>
      </c>
      <c r="C76" s="632" t="s">
        <v>1046</v>
      </c>
      <c r="D76" s="632" t="s">
        <v>12050</v>
      </c>
      <c r="E76" s="632" t="s">
        <v>12051</v>
      </c>
      <c r="F76" s="473" t="s">
        <v>27</v>
      </c>
      <c r="G76" s="473"/>
      <c r="H76" s="473"/>
      <c r="I76" s="473"/>
      <c r="J76" s="633" t="s">
        <v>11224</v>
      </c>
      <c r="K76" s="632" t="s">
        <v>8070</v>
      </c>
      <c r="L76" s="624">
        <v>43070</v>
      </c>
      <c r="M76" s="564" t="s">
        <v>12291</v>
      </c>
      <c r="N76" s="633" t="s">
        <v>46</v>
      </c>
      <c r="O76" s="625">
        <v>43159</v>
      </c>
      <c r="P76" s="626">
        <v>1000000</v>
      </c>
      <c r="Q76" s="416">
        <f t="shared" si="1"/>
        <v>1</v>
      </c>
      <c r="R76" s="627">
        <v>48</v>
      </c>
      <c r="S76" s="564" t="s">
        <v>12339</v>
      </c>
      <c r="T76" s="71" t="s">
        <v>103</v>
      </c>
      <c r="U76" s="633" t="s">
        <v>7040</v>
      </c>
      <c r="V76" s="632" t="s">
        <v>134</v>
      </c>
      <c r="W76" s="632" t="s">
        <v>9226</v>
      </c>
      <c r="X76" s="632" t="s">
        <v>12382</v>
      </c>
      <c r="Y76" s="632" t="s">
        <v>12434</v>
      </c>
      <c r="Z76" s="633"/>
      <c r="AA76" s="633"/>
    </row>
    <row r="77" spans="1:27" ht="17.45" customHeight="1" x14ac:dyDescent="0.25">
      <c r="A77" s="633" t="s">
        <v>514</v>
      </c>
      <c r="B77" s="634" t="s">
        <v>56</v>
      </c>
      <c r="C77" s="634" t="s">
        <v>161</v>
      </c>
      <c r="D77" s="632" t="s">
        <v>515</v>
      </c>
      <c r="E77" s="632" t="s">
        <v>516</v>
      </c>
      <c r="F77" s="473" t="s">
        <v>26</v>
      </c>
      <c r="G77" s="473"/>
      <c r="H77" s="473"/>
      <c r="I77" s="473"/>
      <c r="J77" s="633" t="s">
        <v>11224</v>
      </c>
      <c r="K77" s="473" t="s">
        <v>8948</v>
      </c>
      <c r="L77" s="624">
        <v>43084</v>
      </c>
      <c r="M77" s="564" t="s">
        <v>517</v>
      </c>
      <c r="N77" s="71" t="s">
        <v>47</v>
      </c>
      <c r="O77" s="624">
        <v>43084</v>
      </c>
      <c r="P77" s="635">
        <v>1000000</v>
      </c>
      <c r="Q77" s="416">
        <f t="shared" si="1"/>
        <v>1</v>
      </c>
      <c r="R77" s="627">
        <v>12</v>
      </c>
      <c r="S77" s="535" t="s">
        <v>13540</v>
      </c>
      <c r="T77" s="71" t="s">
        <v>103</v>
      </c>
      <c r="U77" s="566" t="s">
        <v>7040</v>
      </c>
      <c r="V77" s="541" t="s">
        <v>134</v>
      </c>
      <c r="W77" s="541" t="s">
        <v>518</v>
      </c>
      <c r="X77" s="632" t="s">
        <v>6074</v>
      </c>
      <c r="Y77" s="632" t="s">
        <v>13894</v>
      </c>
      <c r="Z77" s="633"/>
      <c r="AA77" s="633"/>
    </row>
    <row r="78" spans="1:27" ht="17.45" customHeight="1" x14ac:dyDescent="0.25">
      <c r="A78" s="633" t="s">
        <v>7486</v>
      </c>
      <c r="B78" s="634" t="s">
        <v>56</v>
      </c>
      <c r="C78" s="634" t="s">
        <v>109</v>
      </c>
      <c r="D78" s="632" t="s">
        <v>7487</v>
      </c>
      <c r="E78" s="632" t="s">
        <v>582</v>
      </c>
      <c r="F78" s="473" t="s">
        <v>28</v>
      </c>
      <c r="G78" s="473" t="str">
        <f>VLOOKUP(A78,'Engaged Deals'!A:L,2,0)</f>
        <v>Yes</v>
      </c>
      <c r="H78" s="473" t="str">
        <f>VLOOKUP(A78,'Engaged Deals'!A:L,9,0)</f>
        <v>India</v>
      </c>
      <c r="I78" s="473" t="str">
        <f>VLOOKUP(A78,'Engaged Deals'!A:L,10,0)</f>
        <v>Initial discussion on Supply Chain Usecase</v>
      </c>
      <c r="J78" s="633" t="s">
        <v>11223</v>
      </c>
      <c r="K78" s="473" t="s">
        <v>36</v>
      </c>
      <c r="L78" s="624">
        <v>42993</v>
      </c>
      <c r="M78" s="564" t="s">
        <v>7488</v>
      </c>
      <c r="N78" s="71" t="s">
        <v>47</v>
      </c>
      <c r="O78" s="624">
        <v>42993</v>
      </c>
      <c r="P78" s="635">
        <v>1000000</v>
      </c>
      <c r="Q78" s="416">
        <f t="shared" si="1"/>
        <v>1</v>
      </c>
      <c r="R78" s="627">
        <v>12</v>
      </c>
      <c r="S78" s="535" t="s">
        <v>13516</v>
      </c>
      <c r="T78" s="71" t="s">
        <v>125</v>
      </c>
      <c r="U78" s="566" t="s">
        <v>7040</v>
      </c>
      <c r="V78" s="541" t="s">
        <v>134</v>
      </c>
      <c r="W78" s="541" t="s">
        <v>518</v>
      </c>
      <c r="X78" s="632" t="s">
        <v>7489</v>
      </c>
      <c r="Y78" s="632" t="s">
        <v>186</v>
      </c>
      <c r="Z78" s="633"/>
      <c r="AA78" s="633"/>
    </row>
    <row r="79" spans="1:27" ht="17.45" customHeight="1" x14ac:dyDescent="0.25">
      <c r="A79" s="633" t="s">
        <v>8213</v>
      </c>
      <c r="B79" s="634" t="s">
        <v>57</v>
      </c>
      <c r="C79" s="634" t="s">
        <v>147</v>
      </c>
      <c r="D79" s="632" t="s">
        <v>8214</v>
      </c>
      <c r="E79" s="632" t="s">
        <v>8215</v>
      </c>
      <c r="F79" s="473" t="s">
        <v>28</v>
      </c>
      <c r="G79" s="473"/>
      <c r="H79" s="473"/>
      <c r="I79" s="473"/>
      <c r="J79" s="633" t="s">
        <v>11224</v>
      </c>
      <c r="K79" s="473" t="s">
        <v>8953</v>
      </c>
      <c r="L79" s="624">
        <v>43053</v>
      </c>
      <c r="M79" s="564" t="s">
        <v>8546</v>
      </c>
      <c r="N79" s="71" t="s">
        <v>46</v>
      </c>
      <c r="O79" s="624">
        <v>43053</v>
      </c>
      <c r="P79" s="635">
        <v>1000000</v>
      </c>
      <c r="Q79" s="416">
        <f t="shared" si="1"/>
        <v>1</v>
      </c>
      <c r="R79" s="627">
        <v>12</v>
      </c>
      <c r="S79" s="535" t="s">
        <v>8546</v>
      </c>
      <c r="T79" s="71" t="s">
        <v>103</v>
      </c>
      <c r="U79" s="566" t="s">
        <v>7040</v>
      </c>
      <c r="V79" s="541" t="s">
        <v>104</v>
      </c>
      <c r="W79" s="541" t="s">
        <v>9271</v>
      </c>
      <c r="X79" s="632" t="s">
        <v>8621</v>
      </c>
      <c r="Y79" s="632"/>
      <c r="Z79" s="633"/>
      <c r="AA79" s="633"/>
    </row>
    <row r="80" spans="1:27" ht="17.45" customHeight="1" x14ac:dyDescent="0.25">
      <c r="A80" s="633" t="s">
        <v>8712</v>
      </c>
      <c r="B80" s="634" t="s">
        <v>57</v>
      </c>
      <c r="C80" s="634" t="s">
        <v>1348</v>
      </c>
      <c r="D80" s="632" t="s">
        <v>8713</v>
      </c>
      <c r="E80" s="632" t="s">
        <v>1399</v>
      </c>
      <c r="F80" s="473" t="s">
        <v>25</v>
      </c>
      <c r="G80" s="473"/>
      <c r="H80" s="473"/>
      <c r="I80" s="473"/>
      <c r="J80" s="633" t="s">
        <v>11224</v>
      </c>
      <c r="K80" s="473" t="s">
        <v>35</v>
      </c>
      <c r="L80" s="624">
        <v>43083</v>
      </c>
      <c r="M80" s="564" t="s">
        <v>8859</v>
      </c>
      <c r="N80" s="71" t="s">
        <v>46</v>
      </c>
      <c r="O80" s="624">
        <v>43083</v>
      </c>
      <c r="P80" s="635">
        <v>1000000</v>
      </c>
      <c r="Q80" s="416">
        <f t="shared" si="1"/>
        <v>1</v>
      </c>
      <c r="R80" s="627">
        <v>12</v>
      </c>
      <c r="S80" s="535" t="s">
        <v>9528</v>
      </c>
      <c r="T80" s="71" t="s">
        <v>125</v>
      </c>
      <c r="U80" s="566" t="s">
        <v>7040</v>
      </c>
      <c r="V80" s="541" t="s">
        <v>104</v>
      </c>
      <c r="W80" s="541" t="s">
        <v>1761</v>
      </c>
      <c r="X80" s="632" t="s">
        <v>8898</v>
      </c>
      <c r="Y80" s="632" t="s">
        <v>2196</v>
      </c>
      <c r="Z80" s="633"/>
      <c r="AA80" s="633"/>
    </row>
    <row r="81" spans="1:27" ht="17.45" customHeight="1" x14ac:dyDescent="0.25">
      <c r="A81" s="633" t="s">
        <v>8710</v>
      </c>
      <c r="B81" s="634" t="s">
        <v>56</v>
      </c>
      <c r="C81" s="634" t="s">
        <v>124</v>
      </c>
      <c r="D81" s="632" t="s">
        <v>12711</v>
      </c>
      <c r="E81" s="632" t="s">
        <v>8711</v>
      </c>
      <c r="F81" s="473" t="s">
        <v>25</v>
      </c>
      <c r="G81" s="473"/>
      <c r="H81" s="473"/>
      <c r="I81" s="473"/>
      <c r="J81" s="633" t="s">
        <v>11224</v>
      </c>
      <c r="K81" s="473" t="s">
        <v>35</v>
      </c>
      <c r="L81" s="624">
        <v>43084</v>
      </c>
      <c r="M81" s="564" t="s">
        <v>13146</v>
      </c>
      <c r="N81" s="71" t="s">
        <v>46</v>
      </c>
      <c r="O81" s="624">
        <v>43084</v>
      </c>
      <c r="P81" s="635">
        <v>1000000</v>
      </c>
      <c r="Q81" s="416">
        <f t="shared" si="1"/>
        <v>1</v>
      </c>
      <c r="R81" s="627">
        <v>36</v>
      </c>
      <c r="S81" s="535" t="s">
        <v>8159</v>
      </c>
      <c r="T81" s="71" t="s">
        <v>103</v>
      </c>
      <c r="U81" s="566" t="s">
        <v>7040</v>
      </c>
      <c r="V81" s="541" t="s">
        <v>104</v>
      </c>
      <c r="W81" s="541" t="s">
        <v>105</v>
      </c>
      <c r="X81" s="632" t="s">
        <v>6297</v>
      </c>
      <c r="Y81" s="632" t="s">
        <v>13895</v>
      </c>
      <c r="Z81" s="633"/>
      <c r="AA81" s="633"/>
    </row>
    <row r="82" spans="1:27" ht="17.45" customHeight="1" x14ac:dyDescent="0.25">
      <c r="A82" s="633" t="s">
        <v>6876</v>
      </c>
      <c r="B82" s="634" t="s">
        <v>57</v>
      </c>
      <c r="C82" s="634" t="s">
        <v>98</v>
      </c>
      <c r="D82" s="632" t="s">
        <v>6877</v>
      </c>
      <c r="E82" s="632" t="s">
        <v>6878</v>
      </c>
      <c r="F82" s="473" t="s">
        <v>25</v>
      </c>
      <c r="G82" s="473" t="str">
        <f>VLOOKUP(A82,'Engaged Deals'!A:L,2,0)</f>
        <v>Yes</v>
      </c>
      <c r="H82" s="473" t="str">
        <f>VLOOKUP(A82,'Engaged Deals'!A:L,9,0)</f>
        <v>India</v>
      </c>
      <c r="I82" s="473" t="str">
        <f>VLOOKUP(A82,'Engaged Deals'!A:L,10,0)</f>
        <v>Working on a POC to implement a BC based solution for Document approvals in a Bonded warehouse context</v>
      </c>
      <c r="J82" s="633" t="s">
        <v>11224</v>
      </c>
      <c r="K82" s="473" t="s">
        <v>35</v>
      </c>
      <c r="L82" s="624">
        <v>43054</v>
      </c>
      <c r="M82" s="564" t="s">
        <v>6930</v>
      </c>
      <c r="N82" s="71" t="s">
        <v>48</v>
      </c>
      <c r="O82" s="624">
        <v>43054</v>
      </c>
      <c r="P82" s="635">
        <v>1000000</v>
      </c>
      <c r="Q82" s="416">
        <f t="shared" si="1"/>
        <v>1</v>
      </c>
      <c r="R82" s="627">
        <v>12</v>
      </c>
      <c r="S82" s="535" t="s">
        <v>12339</v>
      </c>
      <c r="T82" s="71" t="s">
        <v>103</v>
      </c>
      <c r="U82" s="566" t="s">
        <v>7040</v>
      </c>
      <c r="V82" s="541" t="s">
        <v>104</v>
      </c>
      <c r="W82" s="541" t="s">
        <v>105</v>
      </c>
      <c r="X82" s="632" t="s">
        <v>106</v>
      </c>
      <c r="Y82" s="632" t="s">
        <v>6969</v>
      </c>
      <c r="Z82" s="633"/>
      <c r="AA82" s="633"/>
    </row>
    <row r="83" spans="1:27" ht="17.45" customHeight="1" x14ac:dyDescent="0.25">
      <c r="A83" s="633" t="s">
        <v>505</v>
      </c>
      <c r="B83" s="634" t="s">
        <v>60</v>
      </c>
      <c r="C83" s="634" t="s">
        <v>377</v>
      </c>
      <c r="D83" s="632" t="s">
        <v>506</v>
      </c>
      <c r="E83" s="632" t="s">
        <v>507</v>
      </c>
      <c r="F83" s="473" t="s">
        <v>25</v>
      </c>
      <c r="G83" s="473"/>
      <c r="H83" s="473"/>
      <c r="I83" s="473"/>
      <c r="J83" s="633" t="s">
        <v>11224</v>
      </c>
      <c r="K83" s="473" t="s">
        <v>35</v>
      </c>
      <c r="L83" s="624">
        <v>43056</v>
      </c>
      <c r="M83" s="564" t="s">
        <v>508</v>
      </c>
      <c r="N83" s="71" t="s">
        <v>47</v>
      </c>
      <c r="O83" s="624">
        <v>43056</v>
      </c>
      <c r="P83" s="635">
        <v>1000000</v>
      </c>
      <c r="Q83" s="416">
        <f t="shared" si="1"/>
        <v>1</v>
      </c>
      <c r="R83" s="627">
        <v>12</v>
      </c>
      <c r="S83" s="535" t="s">
        <v>13516</v>
      </c>
      <c r="T83" s="71" t="s">
        <v>103</v>
      </c>
      <c r="U83" s="566" t="s">
        <v>7040</v>
      </c>
      <c r="V83" s="541" t="s">
        <v>104</v>
      </c>
      <c r="W83" s="541" t="s">
        <v>105</v>
      </c>
      <c r="X83" s="632" t="s">
        <v>6035</v>
      </c>
      <c r="Y83" s="632" t="s">
        <v>123</v>
      </c>
      <c r="Z83" s="633"/>
      <c r="AA83" s="633"/>
    </row>
    <row r="84" spans="1:27" ht="17.45" customHeight="1" x14ac:dyDescent="0.25">
      <c r="A84" s="633" t="s">
        <v>234</v>
      </c>
      <c r="B84" s="634" t="s">
        <v>56</v>
      </c>
      <c r="C84" s="634" t="s">
        <v>235</v>
      </c>
      <c r="D84" s="632" t="s">
        <v>236</v>
      </c>
      <c r="E84" s="632" t="s">
        <v>237</v>
      </c>
      <c r="F84" s="473" t="s">
        <v>24</v>
      </c>
      <c r="G84" s="473" t="str">
        <f>VLOOKUP(A84,'Engaged Deals'!A:L,2,0)</f>
        <v>Yes</v>
      </c>
      <c r="H84" s="473" t="str">
        <f>VLOOKUP(A84,'Engaged Deals'!A:L,9,0)</f>
        <v>India</v>
      </c>
      <c r="I84" s="473" t="str">
        <f>VLOOKUP(A84,'Engaged Deals'!A:L,10,0)</f>
        <v>Intial Discussion around in supporting the account team in solutioning the opportunity. Need more details</v>
      </c>
      <c r="J84" s="633" t="s">
        <v>11224</v>
      </c>
      <c r="K84" s="473" t="s">
        <v>8949</v>
      </c>
      <c r="L84" s="624">
        <v>43035</v>
      </c>
      <c r="M84" s="564" t="s">
        <v>238</v>
      </c>
      <c r="N84" s="71" t="s">
        <v>46</v>
      </c>
      <c r="O84" s="624">
        <v>43131</v>
      </c>
      <c r="P84" s="635">
        <v>1000000</v>
      </c>
      <c r="Q84" s="416">
        <f t="shared" si="1"/>
        <v>1</v>
      </c>
      <c r="R84" s="627">
        <v>10</v>
      </c>
      <c r="S84" s="535" t="s">
        <v>13516</v>
      </c>
      <c r="T84" s="71" t="s">
        <v>103</v>
      </c>
      <c r="U84" s="566" t="s">
        <v>7040</v>
      </c>
      <c r="V84" s="541" t="s">
        <v>104</v>
      </c>
      <c r="W84" s="541" t="s">
        <v>105</v>
      </c>
      <c r="X84" s="632" t="s">
        <v>13525</v>
      </c>
      <c r="Y84" s="632" t="s">
        <v>239</v>
      </c>
      <c r="Z84" s="633"/>
      <c r="AA84" s="633"/>
    </row>
    <row r="85" spans="1:27" ht="17.45" customHeight="1" x14ac:dyDescent="0.25">
      <c r="A85" s="633" t="s">
        <v>8707</v>
      </c>
      <c r="B85" s="634" t="s">
        <v>56</v>
      </c>
      <c r="C85" s="634" t="s">
        <v>161</v>
      </c>
      <c r="D85" s="632" t="s">
        <v>12712</v>
      </c>
      <c r="E85" s="632" t="s">
        <v>4556</v>
      </c>
      <c r="F85" s="473" t="s">
        <v>26</v>
      </c>
      <c r="G85" s="473"/>
      <c r="H85" s="473"/>
      <c r="I85" s="473"/>
      <c r="J85" s="633" t="s">
        <v>11224</v>
      </c>
      <c r="K85" s="473" t="s">
        <v>8948</v>
      </c>
      <c r="L85" s="624">
        <v>43098</v>
      </c>
      <c r="M85" s="564" t="s">
        <v>12631</v>
      </c>
      <c r="N85" s="71" t="s">
        <v>47</v>
      </c>
      <c r="O85" s="624">
        <v>43098</v>
      </c>
      <c r="P85" s="635">
        <v>1000000</v>
      </c>
      <c r="Q85" s="416">
        <f t="shared" si="1"/>
        <v>1</v>
      </c>
      <c r="R85" s="627">
        <v>12</v>
      </c>
      <c r="S85" s="535" t="s">
        <v>13516</v>
      </c>
      <c r="T85" s="71" t="s">
        <v>125</v>
      </c>
      <c r="U85" s="566" t="s">
        <v>7040</v>
      </c>
      <c r="V85" s="541" t="s">
        <v>104</v>
      </c>
      <c r="W85" s="541" t="s">
        <v>105</v>
      </c>
      <c r="X85" s="632" t="s">
        <v>12685</v>
      </c>
      <c r="Y85" s="632" t="s">
        <v>9295</v>
      </c>
      <c r="Z85" s="633"/>
      <c r="AA85" s="633"/>
    </row>
    <row r="86" spans="1:27" ht="17.45" customHeight="1" x14ac:dyDescent="0.25">
      <c r="A86" s="633" t="s">
        <v>10363</v>
      </c>
      <c r="B86" s="634" t="s">
        <v>56</v>
      </c>
      <c r="C86" s="634" t="s">
        <v>161</v>
      </c>
      <c r="D86" s="632" t="s">
        <v>3077</v>
      </c>
      <c r="E86" s="632" t="s">
        <v>10364</v>
      </c>
      <c r="F86" s="473" t="s">
        <v>26</v>
      </c>
      <c r="G86" s="473"/>
      <c r="H86" s="473"/>
      <c r="I86" s="473"/>
      <c r="J86" s="633" t="s">
        <v>11223</v>
      </c>
      <c r="K86" s="473" t="s">
        <v>33</v>
      </c>
      <c r="L86" s="624">
        <v>42972</v>
      </c>
      <c r="M86" s="564" t="s">
        <v>13147</v>
      </c>
      <c r="N86" s="71" t="s">
        <v>47</v>
      </c>
      <c r="O86" s="624">
        <v>42972</v>
      </c>
      <c r="P86" s="635">
        <v>1000000</v>
      </c>
      <c r="Q86" s="416">
        <f t="shared" si="1"/>
        <v>1</v>
      </c>
      <c r="R86" s="627">
        <v>12</v>
      </c>
      <c r="S86" s="535" t="s">
        <v>12632</v>
      </c>
      <c r="T86" s="71" t="s">
        <v>292</v>
      </c>
      <c r="U86" s="566" t="s">
        <v>7040</v>
      </c>
      <c r="V86" s="541" t="s">
        <v>104</v>
      </c>
      <c r="W86" s="541" t="s">
        <v>105</v>
      </c>
      <c r="X86" s="632" t="s">
        <v>13541</v>
      </c>
      <c r="Y86" s="632" t="s">
        <v>9617</v>
      </c>
      <c r="Z86" s="633"/>
      <c r="AA86" s="633"/>
    </row>
    <row r="87" spans="1:27" ht="17.45" customHeight="1" x14ac:dyDescent="0.25">
      <c r="A87" s="633" t="s">
        <v>12046</v>
      </c>
      <c r="B87" s="634" t="s">
        <v>56</v>
      </c>
      <c r="C87" s="634" t="s">
        <v>109</v>
      </c>
      <c r="D87" s="632" t="s">
        <v>9907</v>
      </c>
      <c r="E87" s="632" t="s">
        <v>12048</v>
      </c>
      <c r="F87" s="473" t="s">
        <v>28</v>
      </c>
      <c r="G87" s="473"/>
      <c r="H87" s="473"/>
      <c r="I87" s="473"/>
      <c r="J87" s="633" t="s">
        <v>11224</v>
      </c>
      <c r="K87" s="473" t="s">
        <v>8953</v>
      </c>
      <c r="L87" s="624">
        <v>43091</v>
      </c>
      <c r="M87" s="564" t="s">
        <v>13148</v>
      </c>
      <c r="N87" s="71" t="s">
        <v>46</v>
      </c>
      <c r="O87" s="624">
        <v>43091</v>
      </c>
      <c r="P87" s="635">
        <v>1000000</v>
      </c>
      <c r="Q87" s="416">
        <f t="shared" si="1"/>
        <v>1</v>
      </c>
      <c r="R87" s="627">
        <v>12</v>
      </c>
      <c r="S87" s="535" t="s">
        <v>13148</v>
      </c>
      <c r="T87" s="71" t="s">
        <v>125</v>
      </c>
      <c r="U87" s="566" t="s">
        <v>7040</v>
      </c>
      <c r="V87" s="541" t="s">
        <v>104</v>
      </c>
      <c r="W87" s="541" t="s">
        <v>105</v>
      </c>
      <c r="X87" s="632" t="s">
        <v>13542</v>
      </c>
      <c r="Y87" s="632" t="s">
        <v>221</v>
      </c>
      <c r="Z87" s="633"/>
      <c r="AA87" s="633"/>
    </row>
    <row r="88" spans="1:27" ht="17.45" customHeight="1" x14ac:dyDescent="0.25">
      <c r="A88" s="633" t="s">
        <v>12450</v>
      </c>
      <c r="B88" s="634" t="s">
        <v>56</v>
      </c>
      <c r="C88" s="634" t="s">
        <v>194</v>
      </c>
      <c r="D88" s="632" t="s">
        <v>785</v>
      </c>
      <c r="E88" s="632" t="s">
        <v>12451</v>
      </c>
      <c r="F88" s="473" t="s">
        <v>27</v>
      </c>
      <c r="G88" s="473"/>
      <c r="H88" s="473"/>
      <c r="I88" s="473"/>
      <c r="J88" s="633" t="s">
        <v>11224</v>
      </c>
      <c r="K88" s="473" t="s">
        <v>8070</v>
      </c>
      <c r="L88" s="624">
        <v>43028</v>
      </c>
      <c r="M88" s="564" t="s">
        <v>12597</v>
      </c>
      <c r="N88" s="71" t="s">
        <v>46</v>
      </c>
      <c r="O88" s="624">
        <v>43028</v>
      </c>
      <c r="P88" s="635">
        <v>1000000</v>
      </c>
      <c r="Q88" s="416">
        <f t="shared" si="1"/>
        <v>1</v>
      </c>
      <c r="R88" s="627">
        <v>12</v>
      </c>
      <c r="S88" s="535" t="s">
        <v>12632</v>
      </c>
      <c r="T88" s="71" t="s">
        <v>103</v>
      </c>
      <c r="U88" s="566" t="s">
        <v>7040</v>
      </c>
      <c r="V88" s="541" t="s">
        <v>158</v>
      </c>
      <c r="W88" s="541" t="s">
        <v>5501</v>
      </c>
      <c r="X88" s="632" t="s">
        <v>5502</v>
      </c>
      <c r="Y88" s="632" t="s">
        <v>667</v>
      </c>
      <c r="Z88" s="633"/>
      <c r="AA88" s="633"/>
    </row>
    <row r="89" spans="1:27" ht="17.45" customHeight="1" x14ac:dyDescent="0.25">
      <c r="A89" s="633" t="s">
        <v>8212</v>
      </c>
      <c r="B89" s="634" t="s">
        <v>57</v>
      </c>
      <c r="C89" s="634" t="s">
        <v>182</v>
      </c>
      <c r="D89" s="632" t="s">
        <v>4607</v>
      </c>
      <c r="E89" s="632" t="s">
        <v>11122</v>
      </c>
      <c r="F89" s="473" t="s">
        <v>28</v>
      </c>
      <c r="G89" s="473"/>
      <c r="H89" s="473"/>
      <c r="I89" s="473"/>
      <c r="J89" s="633" t="s">
        <v>11224</v>
      </c>
      <c r="K89" s="473" t="s">
        <v>8953</v>
      </c>
      <c r="L89" s="624">
        <v>43069</v>
      </c>
      <c r="M89" s="564" t="s">
        <v>10167</v>
      </c>
      <c r="N89" s="71" t="s">
        <v>46</v>
      </c>
      <c r="O89" s="624">
        <v>43069</v>
      </c>
      <c r="P89" s="635">
        <v>1000000</v>
      </c>
      <c r="Q89" s="416">
        <f t="shared" si="1"/>
        <v>1</v>
      </c>
      <c r="R89" s="627">
        <v>12</v>
      </c>
      <c r="S89" s="535" t="s">
        <v>10183</v>
      </c>
      <c r="T89" s="71" t="s">
        <v>125</v>
      </c>
      <c r="U89" s="566" t="s">
        <v>7040</v>
      </c>
      <c r="V89" s="541" t="s">
        <v>134</v>
      </c>
      <c r="W89" s="541"/>
      <c r="X89" s="632" t="s">
        <v>10182</v>
      </c>
      <c r="Y89" s="632"/>
      <c r="Z89" s="633"/>
      <c r="AA89" s="633"/>
    </row>
    <row r="90" spans="1:27" ht="17.45" customHeight="1" x14ac:dyDescent="0.25">
      <c r="A90" s="633" t="s">
        <v>8206</v>
      </c>
      <c r="B90" s="634" t="s">
        <v>6912</v>
      </c>
      <c r="C90" s="634" t="s">
        <v>6912</v>
      </c>
      <c r="D90" s="632" t="s">
        <v>575</v>
      </c>
      <c r="E90" s="632" t="s">
        <v>8207</v>
      </c>
      <c r="F90" s="473" t="s">
        <v>27</v>
      </c>
      <c r="G90" s="473"/>
      <c r="H90" s="473"/>
      <c r="I90" s="473"/>
      <c r="J90" s="633" t="s">
        <v>11223</v>
      </c>
      <c r="K90" s="473" t="s">
        <v>8947</v>
      </c>
      <c r="L90" s="624">
        <v>42929</v>
      </c>
      <c r="M90" s="564" t="s">
        <v>13149</v>
      </c>
      <c r="N90" s="71" t="s">
        <v>46</v>
      </c>
      <c r="O90" s="624">
        <v>42929</v>
      </c>
      <c r="P90" s="635">
        <v>1000000</v>
      </c>
      <c r="Q90" s="416">
        <f t="shared" si="1"/>
        <v>1</v>
      </c>
      <c r="R90" s="627">
        <v>6</v>
      </c>
      <c r="S90" s="535" t="s">
        <v>7954</v>
      </c>
      <c r="T90" s="71" t="s">
        <v>125</v>
      </c>
      <c r="U90" s="566" t="s">
        <v>7040</v>
      </c>
      <c r="V90" s="541" t="s">
        <v>104</v>
      </c>
      <c r="W90" s="541"/>
      <c r="X90" s="632" t="s">
        <v>13543</v>
      </c>
      <c r="Y90" s="632" t="s">
        <v>221</v>
      </c>
      <c r="Z90" s="633"/>
      <c r="AA90" s="633"/>
    </row>
    <row r="91" spans="1:27" ht="17.45" customHeight="1" x14ac:dyDescent="0.25">
      <c r="A91" s="633" t="s">
        <v>12052</v>
      </c>
      <c r="B91" s="634" t="s">
        <v>57</v>
      </c>
      <c r="C91" s="634" t="s">
        <v>1046</v>
      </c>
      <c r="D91" s="632" t="s">
        <v>12053</v>
      </c>
      <c r="E91" s="632" t="s">
        <v>12054</v>
      </c>
      <c r="F91" s="473" t="s">
        <v>25</v>
      </c>
      <c r="G91" s="473"/>
      <c r="H91" s="473"/>
      <c r="I91" s="473"/>
      <c r="J91" s="633" t="s">
        <v>11224</v>
      </c>
      <c r="K91" s="473" t="s">
        <v>8951</v>
      </c>
      <c r="L91" s="624">
        <v>43099</v>
      </c>
      <c r="M91" s="564" t="s">
        <v>12292</v>
      </c>
      <c r="N91" s="71" t="s">
        <v>46</v>
      </c>
      <c r="O91" s="624">
        <v>43099</v>
      </c>
      <c r="P91" s="635">
        <v>1000000</v>
      </c>
      <c r="Q91" s="416">
        <f t="shared" si="1"/>
        <v>1</v>
      </c>
      <c r="R91" s="627">
        <v>12</v>
      </c>
      <c r="S91" s="535" t="s">
        <v>12339</v>
      </c>
      <c r="T91" s="71" t="s">
        <v>466</v>
      </c>
      <c r="U91" s="566" t="s">
        <v>7040</v>
      </c>
      <c r="V91" s="541" t="s">
        <v>104</v>
      </c>
      <c r="W91" s="541"/>
      <c r="X91" s="632" t="s">
        <v>12383</v>
      </c>
      <c r="Y91" s="632" t="s">
        <v>757</v>
      </c>
      <c r="Z91" s="633"/>
      <c r="AA91" s="633"/>
    </row>
    <row r="92" spans="1:27" ht="17.45" customHeight="1" x14ac:dyDescent="0.25">
      <c r="A92" s="633" t="s">
        <v>13937</v>
      </c>
      <c r="B92" s="634" t="s">
        <v>56</v>
      </c>
      <c r="C92" s="634" t="s">
        <v>194</v>
      </c>
      <c r="D92" s="632" t="s">
        <v>13993</v>
      </c>
      <c r="E92" s="632" t="s">
        <v>13994</v>
      </c>
      <c r="F92" s="473" t="s">
        <v>27</v>
      </c>
      <c r="G92" s="473"/>
      <c r="H92" s="473"/>
      <c r="I92" s="473"/>
      <c r="J92" s="633" t="s">
        <v>11224</v>
      </c>
      <c r="K92" s="473" t="s">
        <v>8947</v>
      </c>
      <c r="L92" s="624">
        <v>43070</v>
      </c>
      <c r="M92" s="564" t="s">
        <v>14096</v>
      </c>
      <c r="N92" s="71" t="s">
        <v>46</v>
      </c>
      <c r="O92" s="624">
        <v>43070</v>
      </c>
      <c r="P92" s="635">
        <v>1000000</v>
      </c>
      <c r="Q92" s="416">
        <f t="shared" si="1"/>
        <v>1</v>
      </c>
      <c r="R92" s="627">
        <v>12</v>
      </c>
      <c r="S92" s="535" t="s">
        <v>14144</v>
      </c>
      <c r="T92" s="71" t="s">
        <v>103</v>
      </c>
      <c r="U92" s="566" t="s">
        <v>7040</v>
      </c>
      <c r="V92" s="541" t="s">
        <v>104</v>
      </c>
      <c r="W92" s="541"/>
      <c r="X92" s="632" t="s">
        <v>14203</v>
      </c>
      <c r="Y92" s="632"/>
      <c r="Z92" s="633"/>
      <c r="AA92" s="633"/>
    </row>
    <row r="93" spans="1:27" ht="17.45" customHeight="1" x14ac:dyDescent="0.25">
      <c r="A93" s="633" t="s">
        <v>857</v>
      </c>
      <c r="B93" s="634" t="s">
        <v>60</v>
      </c>
      <c r="C93" s="634" t="s">
        <v>377</v>
      </c>
      <c r="D93" s="632" t="s">
        <v>858</v>
      </c>
      <c r="E93" s="632" t="s">
        <v>7143</v>
      </c>
      <c r="F93" s="473" t="s">
        <v>26</v>
      </c>
      <c r="G93" s="473"/>
      <c r="H93" s="473"/>
      <c r="I93" s="473"/>
      <c r="J93" s="633" t="s">
        <v>11223</v>
      </c>
      <c r="K93" s="473" t="s">
        <v>8948</v>
      </c>
      <c r="L93" s="624">
        <v>43000</v>
      </c>
      <c r="M93" s="564" t="s">
        <v>859</v>
      </c>
      <c r="N93" s="71" t="s">
        <v>48</v>
      </c>
      <c r="O93" s="624">
        <v>43000</v>
      </c>
      <c r="P93" s="635">
        <v>1000000</v>
      </c>
      <c r="Q93" s="416">
        <f t="shared" si="1"/>
        <v>1</v>
      </c>
      <c r="R93" s="627">
        <v>10</v>
      </c>
      <c r="S93" s="535" t="s">
        <v>12339</v>
      </c>
      <c r="T93" s="71" t="s">
        <v>292</v>
      </c>
      <c r="U93" s="566" t="s">
        <v>9234</v>
      </c>
      <c r="V93" s="541" t="s">
        <v>184</v>
      </c>
      <c r="W93" s="541" t="s">
        <v>751</v>
      </c>
      <c r="X93" s="632" t="s">
        <v>5801</v>
      </c>
      <c r="Y93" s="632" t="s">
        <v>667</v>
      </c>
      <c r="Z93" s="633"/>
      <c r="AA93" s="633"/>
    </row>
    <row r="94" spans="1:27" ht="17.45" customHeight="1" x14ac:dyDescent="0.25">
      <c r="A94" s="633" t="s">
        <v>494</v>
      </c>
      <c r="B94" s="634" t="s">
        <v>56</v>
      </c>
      <c r="C94" s="634" t="s">
        <v>161</v>
      </c>
      <c r="D94" s="632" t="s">
        <v>495</v>
      </c>
      <c r="E94" s="632" t="s">
        <v>496</v>
      </c>
      <c r="F94" s="473" t="s">
        <v>26</v>
      </c>
      <c r="G94" s="473"/>
      <c r="H94" s="473"/>
      <c r="I94" s="473"/>
      <c r="J94" s="633" t="s">
        <v>11224</v>
      </c>
      <c r="K94" s="473" t="s">
        <v>33</v>
      </c>
      <c r="L94" s="624">
        <v>43063</v>
      </c>
      <c r="M94" s="564" t="s">
        <v>497</v>
      </c>
      <c r="N94" s="71" t="s">
        <v>47</v>
      </c>
      <c r="O94" s="624">
        <v>43063</v>
      </c>
      <c r="P94" s="635">
        <v>1000000</v>
      </c>
      <c r="Q94" s="416">
        <f t="shared" si="1"/>
        <v>1</v>
      </c>
      <c r="R94" s="627">
        <v>1</v>
      </c>
      <c r="S94" s="535" t="s">
        <v>13516</v>
      </c>
      <c r="T94" s="71" t="s">
        <v>292</v>
      </c>
      <c r="U94" s="566" t="s">
        <v>11285</v>
      </c>
      <c r="V94" s="541" t="s">
        <v>13537</v>
      </c>
      <c r="W94" s="541" t="s">
        <v>498</v>
      </c>
      <c r="X94" s="632" t="s">
        <v>6714</v>
      </c>
      <c r="Y94" s="632" t="s">
        <v>435</v>
      </c>
      <c r="Z94" s="633"/>
      <c r="AA94" s="633"/>
    </row>
    <row r="95" spans="1:27" ht="17.45" customHeight="1" x14ac:dyDescent="0.25">
      <c r="A95" s="633" t="s">
        <v>12452</v>
      </c>
      <c r="B95" s="634" t="s">
        <v>57</v>
      </c>
      <c r="C95" s="634" t="s">
        <v>98</v>
      </c>
      <c r="D95" s="632" t="s">
        <v>12453</v>
      </c>
      <c r="E95" s="632" t="s">
        <v>12454</v>
      </c>
      <c r="F95" s="473" t="s">
        <v>25</v>
      </c>
      <c r="G95" s="473"/>
      <c r="H95" s="473"/>
      <c r="I95" s="473"/>
      <c r="J95" s="633" t="s">
        <v>11224</v>
      </c>
      <c r="K95" s="473" t="s">
        <v>35</v>
      </c>
      <c r="L95" s="624">
        <v>43084</v>
      </c>
      <c r="M95" s="564" t="s">
        <v>12598</v>
      </c>
      <c r="N95" s="71" t="s">
        <v>47</v>
      </c>
      <c r="O95" s="624">
        <v>43090</v>
      </c>
      <c r="P95" s="635">
        <v>1000000</v>
      </c>
      <c r="Q95" s="416">
        <f t="shared" si="1"/>
        <v>1</v>
      </c>
      <c r="R95" s="627">
        <v>1</v>
      </c>
      <c r="S95" s="535" t="s">
        <v>13516</v>
      </c>
      <c r="T95" s="71" t="s">
        <v>103</v>
      </c>
      <c r="U95" s="566" t="s">
        <v>11285</v>
      </c>
      <c r="V95" s="541" t="s">
        <v>13537</v>
      </c>
      <c r="W95" s="541" t="s">
        <v>13538</v>
      </c>
      <c r="X95" s="632" t="s">
        <v>106</v>
      </c>
      <c r="Y95" s="632" t="s">
        <v>531</v>
      </c>
      <c r="Z95" s="633"/>
      <c r="AA95" s="633"/>
    </row>
    <row r="96" spans="1:27" ht="17.45" customHeight="1" x14ac:dyDescent="0.25">
      <c r="A96" s="633" t="s">
        <v>520</v>
      </c>
      <c r="B96" s="634" t="s">
        <v>56</v>
      </c>
      <c r="C96" s="634" t="s">
        <v>161</v>
      </c>
      <c r="D96" s="632" t="s">
        <v>521</v>
      </c>
      <c r="E96" s="632" t="s">
        <v>522</v>
      </c>
      <c r="F96" s="473" t="s">
        <v>26</v>
      </c>
      <c r="G96" s="473"/>
      <c r="H96" s="473"/>
      <c r="I96" s="473"/>
      <c r="J96" s="633" t="s">
        <v>11224</v>
      </c>
      <c r="K96" s="473" t="s">
        <v>8948</v>
      </c>
      <c r="L96" s="624">
        <v>43098</v>
      </c>
      <c r="M96" s="564" t="s">
        <v>523</v>
      </c>
      <c r="N96" s="71" t="s">
        <v>47</v>
      </c>
      <c r="O96" s="624">
        <v>43098</v>
      </c>
      <c r="P96" s="635">
        <v>1000000</v>
      </c>
      <c r="Q96" s="416">
        <f t="shared" si="1"/>
        <v>1</v>
      </c>
      <c r="R96" s="627">
        <v>1</v>
      </c>
      <c r="S96" s="535" t="s">
        <v>11283</v>
      </c>
      <c r="T96" s="71" t="s">
        <v>103</v>
      </c>
      <c r="U96" s="566" t="s">
        <v>11285</v>
      </c>
      <c r="V96" s="541" t="s">
        <v>13537</v>
      </c>
      <c r="W96" s="541" t="s">
        <v>13544</v>
      </c>
      <c r="X96" s="632" t="s">
        <v>6306</v>
      </c>
      <c r="Y96" s="632" t="s">
        <v>525</v>
      </c>
      <c r="Z96" s="633"/>
      <c r="AA96" s="633"/>
    </row>
    <row r="97" spans="1:27" ht="17.45" customHeight="1" x14ac:dyDescent="0.25">
      <c r="A97" s="633" t="s">
        <v>484</v>
      </c>
      <c r="B97" s="634" t="s">
        <v>56</v>
      </c>
      <c r="C97" s="634" t="s">
        <v>161</v>
      </c>
      <c r="D97" s="632" t="s">
        <v>485</v>
      </c>
      <c r="E97" s="632" t="s">
        <v>486</v>
      </c>
      <c r="F97" s="473" t="s">
        <v>26</v>
      </c>
      <c r="G97" s="473"/>
      <c r="H97" s="473"/>
      <c r="I97" s="473"/>
      <c r="J97" s="633" t="s">
        <v>11224</v>
      </c>
      <c r="K97" s="473" t="s">
        <v>8948</v>
      </c>
      <c r="L97" s="624">
        <v>43098</v>
      </c>
      <c r="M97" s="564" t="s">
        <v>487</v>
      </c>
      <c r="N97" s="71" t="s">
        <v>46</v>
      </c>
      <c r="O97" s="624">
        <v>43098</v>
      </c>
      <c r="P97" s="635">
        <v>1000000</v>
      </c>
      <c r="Q97" s="416">
        <f t="shared" si="1"/>
        <v>1</v>
      </c>
      <c r="R97" s="627">
        <v>1</v>
      </c>
      <c r="S97" s="535" t="s">
        <v>12342</v>
      </c>
      <c r="T97" s="71" t="s">
        <v>125</v>
      </c>
      <c r="U97" s="566" t="s">
        <v>18</v>
      </c>
      <c r="V97" s="541" t="s">
        <v>488</v>
      </c>
      <c r="W97" s="541" t="s">
        <v>5777</v>
      </c>
      <c r="X97" s="632" t="s">
        <v>5778</v>
      </c>
      <c r="Y97" s="632" t="s">
        <v>9292</v>
      </c>
      <c r="Z97" s="633"/>
      <c r="AA97" s="633"/>
    </row>
    <row r="98" spans="1:27" ht="17.45" customHeight="1" x14ac:dyDescent="0.25">
      <c r="A98" s="633" t="s">
        <v>7694</v>
      </c>
      <c r="B98" s="634" t="s">
        <v>56</v>
      </c>
      <c r="C98" s="634" t="s">
        <v>161</v>
      </c>
      <c r="D98" s="632" t="s">
        <v>7695</v>
      </c>
      <c r="E98" s="632" t="s">
        <v>7696</v>
      </c>
      <c r="F98" s="473" t="s">
        <v>26</v>
      </c>
      <c r="G98" s="473"/>
      <c r="H98" s="473"/>
      <c r="I98" s="473"/>
      <c r="J98" s="633" t="s">
        <v>11224</v>
      </c>
      <c r="K98" s="473" t="s">
        <v>8948</v>
      </c>
      <c r="L98" s="624">
        <v>43084</v>
      </c>
      <c r="M98" s="564" t="s">
        <v>7697</v>
      </c>
      <c r="N98" s="71" t="s">
        <v>47</v>
      </c>
      <c r="O98" s="624">
        <v>43084</v>
      </c>
      <c r="P98" s="635">
        <v>1000000</v>
      </c>
      <c r="Q98" s="416">
        <f t="shared" si="1"/>
        <v>1</v>
      </c>
      <c r="R98" s="627">
        <v>12</v>
      </c>
      <c r="S98" s="535" t="s">
        <v>12340</v>
      </c>
      <c r="T98" s="71" t="s">
        <v>125</v>
      </c>
      <c r="U98" s="566" t="s">
        <v>18</v>
      </c>
      <c r="V98" s="541" t="s">
        <v>9273</v>
      </c>
      <c r="W98" s="541" t="s">
        <v>11334</v>
      </c>
      <c r="X98" s="632" t="s">
        <v>7698</v>
      </c>
      <c r="Y98" s="632" t="s">
        <v>313</v>
      </c>
      <c r="Z98" s="633"/>
      <c r="AA98" s="633"/>
    </row>
    <row r="99" spans="1:27" ht="17.45" customHeight="1" x14ac:dyDescent="0.25">
      <c r="A99" s="633" t="s">
        <v>12044</v>
      </c>
      <c r="B99" s="634" t="s">
        <v>56</v>
      </c>
      <c r="C99" s="634" t="s">
        <v>109</v>
      </c>
      <c r="D99" s="632" t="s">
        <v>12713</v>
      </c>
      <c r="E99" s="632" t="s">
        <v>12045</v>
      </c>
      <c r="F99" s="473" t="s">
        <v>28</v>
      </c>
      <c r="G99" s="473"/>
      <c r="H99" s="473"/>
      <c r="I99" s="473"/>
      <c r="J99" s="633" t="s">
        <v>11224</v>
      </c>
      <c r="K99" s="473" t="s">
        <v>8953</v>
      </c>
      <c r="L99" s="624">
        <v>43010</v>
      </c>
      <c r="M99" s="564" t="s">
        <v>13150</v>
      </c>
      <c r="N99" s="71" t="s">
        <v>47</v>
      </c>
      <c r="O99" s="624">
        <v>43010</v>
      </c>
      <c r="P99" s="635">
        <v>1000000</v>
      </c>
      <c r="Q99" s="416">
        <f t="shared" si="1"/>
        <v>1</v>
      </c>
      <c r="R99" s="627">
        <v>12</v>
      </c>
      <c r="S99" s="535" t="s">
        <v>12339</v>
      </c>
      <c r="T99" s="71" t="s">
        <v>103</v>
      </c>
      <c r="U99" s="566" t="s">
        <v>18</v>
      </c>
      <c r="V99" s="541" t="s">
        <v>9273</v>
      </c>
      <c r="W99" s="541" t="s">
        <v>11334</v>
      </c>
      <c r="X99" s="632" t="s">
        <v>5850</v>
      </c>
      <c r="Y99" s="632" t="s">
        <v>6865</v>
      </c>
      <c r="Z99" s="633"/>
      <c r="AA99" s="633"/>
    </row>
    <row r="100" spans="1:27" ht="17.45" customHeight="1" x14ac:dyDescent="0.25">
      <c r="A100" s="633" t="s">
        <v>11440</v>
      </c>
      <c r="B100" s="634" t="s">
        <v>56</v>
      </c>
      <c r="C100" s="634" t="s">
        <v>235</v>
      </c>
      <c r="D100" s="632" t="s">
        <v>12714</v>
      </c>
      <c r="E100" s="632" t="s">
        <v>8261</v>
      </c>
      <c r="F100" s="473" t="s">
        <v>24</v>
      </c>
      <c r="G100" s="473"/>
      <c r="H100" s="473"/>
      <c r="I100" s="473"/>
      <c r="J100" s="633" t="s">
        <v>11223</v>
      </c>
      <c r="K100" s="473" t="s">
        <v>38</v>
      </c>
      <c r="L100" s="624">
        <v>43000</v>
      </c>
      <c r="M100" s="564" t="s">
        <v>13151</v>
      </c>
      <c r="N100" s="71" t="s">
        <v>46</v>
      </c>
      <c r="O100" s="624">
        <v>43007</v>
      </c>
      <c r="P100" s="635">
        <v>1000000</v>
      </c>
      <c r="Q100" s="416">
        <f t="shared" si="1"/>
        <v>1</v>
      </c>
      <c r="R100" s="627">
        <v>36</v>
      </c>
      <c r="S100" s="535" t="s">
        <v>11804</v>
      </c>
      <c r="T100" s="71" t="s">
        <v>103</v>
      </c>
      <c r="U100" s="566" t="s">
        <v>18</v>
      </c>
      <c r="V100" s="541" t="s">
        <v>9273</v>
      </c>
      <c r="W100" s="541"/>
      <c r="X100" s="632" t="s">
        <v>13545</v>
      </c>
      <c r="Y100" s="632" t="s">
        <v>8688</v>
      </c>
      <c r="Z100" s="633"/>
      <c r="AA100" s="633"/>
    </row>
    <row r="101" spans="1:27" ht="17.45" customHeight="1" x14ac:dyDescent="0.25">
      <c r="A101" s="633" t="s">
        <v>548</v>
      </c>
      <c r="B101" s="634" t="s">
        <v>60</v>
      </c>
      <c r="C101" s="634" t="s">
        <v>6576</v>
      </c>
      <c r="D101" s="632" t="s">
        <v>549</v>
      </c>
      <c r="E101" s="632" t="s">
        <v>545</v>
      </c>
      <c r="F101" s="473" t="s">
        <v>6576</v>
      </c>
      <c r="G101" s="473"/>
      <c r="H101" s="473"/>
      <c r="I101" s="473"/>
      <c r="J101" s="633" t="s">
        <v>11224</v>
      </c>
      <c r="K101" s="473" t="s">
        <v>8948</v>
      </c>
      <c r="L101" s="624">
        <v>43083</v>
      </c>
      <c r="M101" s="564" t="s">
        <v>550</v>
      </c>
      <c r="N101" s="71" t="s">
        <v>46</v>
      </c>
      <c r="O101" s="624">
        <v>43083</v>
      </c>
      <c r="P101" s="635">
        <v>999999</v>
      </c>
      <c r="Q101" s="416">
        <f t="shared" si="1"/>
        <v>0.99999899999999997</v>
      </c>
      <c r="R101" s="627">
        <v>12</v>
      </c>
      <c r="S101" s="535" t="s">
        <v>551</v>
      </c>
      <c r="T101" s="71" t="s">
        <v>125</v>
      </c>
      <c r="U101" s="566" t="s">
        <v>7040</v>
      </c>
      <c r="V101" s="541" t="s">
        <v>134</v>
      </c>
      <c r="W101" s="541" t="s">
        <v>552</v>
      </c>
      <c r="X101" s="632" t="s">
        <v>9529</v>
      </c>
      <c r="Y101" s="632" t="s">
        <v>9238</v>
      </c>
      <c r="Z101" s="633"/>
      <c r="AA101" s="633"/>
    </row>
    <row r="102" spans="1:27" ht="17.45" customHeight="1" x14ac:dyDescent="0.25">
      <c r="A102" s="633" t="s">
        <v>10983</v>
      </c>
      <c r="B102" s="634" t="s">
        <v>56</v>
      </c>
      <c r="C102" s="634" t="s">
        <v>117</v>
      </c>
      <c r="D102" s="632" t="s">
        <v>12055</v>
      </c>
      <c r="E102" s="632" t="s">
        <v>12056</v>
      </c>
      <c r="F102" s="473" t="s">
        <v>25</v>
      </c>
      <c r="G102" s="473"/>
      <c r="H102" s="473"/>
      <c r="I102" s="473"/>
      <c r="J102" s="633" t="s">
        <v>11223</v>
      </c>
      <c r="K102" s="473" t="s">
        <v>35</v>
      </c>
      <c r="L102" s="624">
        <v>43007</v>
      </c>
      <c r="M102" s="564" t="s">
        <v>12293</v>
      </c>
      <c r="N102" s="71" t="s">
        <v>142</v>
      </c>
      <c r="O102" s="624">
        <v>43021</v>
      </c>
      <c r="P102" s="635">
        <v>998000</v>
      </c>
      <c r="Q102" s="416">
        <f t="shared" si="1"/>
        <v>0.998</v>
      </c>
      <c r="R102" s="627">
        <v>12</v>
      </c>
      <c r="S102" s="535" t="s">
        <v>12343</v>
      </c>
      <c r="T102" s="71" t="s">
        <v>125</v>
      </c>
      <c r="U102" s="566" t="s">
        <v>7040</v>
      </c>
      <c r="V102" s="541" t="s">
        <v>104</v>
      </c>
      <c r="W102" s="541" t="s">
        <v>7165</v>
      </c>
      <c r="X102" s="632" t="s">
        <v>12384</v>
      </c>
      <c r="Y102" s="632" t="s">
        <v>12435</v>
      </c>
      <c r="Z102" s="633"/>
      <c r="AA102" s="633"/>
    </row>
    <row r="103" spans="1:27" ht="17.45" customHeight="1" x14ac:dyDescent="0.25">
      <c r="A103" s="633" t="s">
        <v>566</v>
      </c>
      <c r="B103" s="632" t="s">
        <v>58</v>
      </c>
      <c r="C103" s="632" t="s">
        <v>58</v>
      </c>
      <c r="D103" s="632" t="s">
        <v>567</v>
      </c>
      <c r="E103" s="632" t="s">
        <v>568</v>
      </c>
      <c r="F103" s="473" t="s">
        <v>26</v>
      </c>
      <c r="G103" s="473"/>
      <c r="H103" s="473"/>
      <c r="I103" s="473"/>
      <c r="J103" s="633" t="s">
        <v>11224</v>
      </c>
      <c r="K103" s="632" t="s">
        <v>8948</v>
      </c>
      <c r="L103" s="624">
        <v>43098</v>
      </c>
      <c r="M103" s="564" t="s">
        <v>569</v>
      </c>
      <c r="N103" s="633" t="s">
        <v>47</v>
      </c>
      <c r="O103" s="625">
        <v>43101</v>
      </c>
      <c r="P103" s="626">
        <v>952380</v>
      </c>
      <c r="Q103" s="416">
        <f t="shared" si="1"/>
        <v>0.95238</v>
      </c>
      <c r="R103" s="627">
        <v>12</v>
      </c>
      <c r="S103" s="564" t="s">
        <v>13516</v>
      </c>
      <c r="T103" s="71" t="s">
        <v>125</v>
      </c>
      <c r="U103" s="633" t="s">
        <v>7040</v>
      </c>
      <c r="V103" s="632" t="s">
        <v>134</v>
      </c>
      <c r="W103" s="632" t="s">
        <v>9226</v>
      </c>
      <c r="X103" s="632" t="s">
        <v>6442</v>
      </c>
      <c r="Y103" s="632" t="s">
        <v>221</v>
      </c>
      <c r="Z103" s="633"/>
      <c r="AA103" s="633"/>
    </row>
    <row r="104" spans="1:27" ht="17.45" customHeight="1" x14ac:dyDescent="0.25">
      <c r="A104" s="633" t="s">
        <v>6982</v>
      </c>
      <c r="B104" s="634" t="s">
        <v>58</v>
      </c>
      <c r="C104" s="634" t="s">
        <v>58</v>
      </c>
      <c r="D104" s="632" t="s">
        <v>3496</v>
      </c>
      <c r="E104" s="632" t="s">
        <v>6983</v>
      </c>
      <c r="F104" s="473" t="s">
        <v>26</v>
      </c>
      <c r="G104" s="473"/>
      <c r="H104" s="473"/>
      <c r="I104" s="473"/>
      <c r="J104" s="633" t="s">
        <v>11224</v>
      </c>
      <c r="K104" s="473" t="s">
        <v>8948</v>
      </c>
      <c r="L104" s="624">
        <v>43049</v>
      </c>
      <c r="M104" s="564" t="s">
        <v>7044</v>
      </c>
      <c r="N104" s="71" t="s">
        <v>46</v>
      </c>
      <c r="O104" s="624">
        <v>43049</v>
      </c>
      <c r="P104" s="635">
        <v>952380</v>
      </c>
      <c r="Q104" s="416">
        <f t="shared" si="1"/>
        <v>0.95238</v>
      </c>
      <c r="R104" s="627">
        <v>12</v>
      </c>
      <c r="S104" s="535" t="s">
        <v>1025</v>
      </c>
      <c r="T104" s="71" t="s">
        <v>125</v>
      </c>
      <c r="U104" s="566" t="s">
        <v>7040</v>
      </c>
      <c r="V104" s="541" t="s">
        <v>104</v>
      </c>
      <c r="W104" s="541" t="s">
        <v>1026</v>
      </c>
      <c r="X104" s="632" t="s">
        <v>5544</v>
      </c>
      <c r="Y104" s="632" t="s">
        <v>7095</v>
      </c>
      <c r="Z104" s="633"/>
      <c r="AA104" s="633"/>
    </row>
    <row r="105" spans="1:27" ht="17.45" customHeight="1" x14ac:dyDescent="0.25">
      <c r="A105" s="633" t="s">
        <v>12057</v>
      </c>
      <c r="B105" s="634" t="s">
        <v>57</v>
      </c>
      <c r="C105" s="634" t="s">
        <v>182</v>
      </c>
      <c r="D105" s="632" t="s">
        <v>7491</v>
      </c>
      <c r="E105" s="632" t="s">
        <v>12058</v>
      </c>
      <c r="F105" s="473" t="s">
        <v>27</v>
      </c>
      <c r="G105" s="473"/>
      <c r="H105" s="473"/>
      <c r="I105" s="473"/>
      <c r="J105" s="633" t="s">
        <v>11223</v>
      </c>
      <c r="K105" s="473" t="s">
        <v>8070</v>
      </c>
      <c r="L105" s="624">
        <v>42986</v>
      </c>
      <c r="M105" s="564" t="s">
        <v>13152</v>
      </c>
      <c r="N105" s="71" t="s">
        <v>48</v>
      </c>
      <c r="O105" s="624">
        <v>43102</v>
      </c>
      <c r="P105" s="635">
        <v>950000</v>
      </c>
      <c r="Q105" s="416">
        <f t="shared" si="1"/>
        <v>0.95</v>
      </c>
      <c r="R105" s="627">
        <v>12</v>
      </c>
      <c r="S105" s="535" t="s">
        <v>13152</v>
      </c>
      <c r="T105" s="71" t="s">
        <v>103</v>
      </c>
      <c r="U105" s="566" t="s">
        <v>7040</v>
      </c>
      <c r="V105" s="541" t="s">
        <v>104</v>
      </c>
      <c r="W105" s="541" t="s">
        <v>105</v>
      </c>
      <c r="X105" s="632" t="s">
        <v>7494</v>
      </c>
      <c r="Y105" s="632" t="s">
        <v>186</v>
      </c>
      <c r="Z105" s="633"/>
      <c r="AA105" s="633"/>
    </row>
    <row r="106" spans="1:27" ht="17.45" customHeight="1" x14ac:dyDescent="0.25">
      <c r="A106" s="633" t="s">
        <v>7132</v>
      </c>
      <c r="B106" s="632" t="s">
        <v>60</v>
      </c>
      <c r="C106" s="632" t="s">
        <v>4992</v>
      </c>
      <c r="D106" s="632" t="s">
        <v>10806</v>
      </c>
      <c r="E106" s="632" t="s">
        <v>7134</v>
      </c>
      <c r="F106" s="473" t="s">
        <v>25</v>
      </c>
      <c r="G106" s="473"/>
      <c r="H106" s="473"/>
      <c r="I106" s="473"/>
      <c r="J106" s="633" t="s">
        <v>11224</v>
      </c>
      <c r="K106" s="632" t="s">
        <v>35</v>
      </c>
      <c r="L106" s="624">
        <v>43069</v>
      </c>
      <c r="M106" s="564">
        <v>42724</v>
      </c>
      <c r="N106" s="633" t="s">
        <v>46</v>
      </c>
      <c r="O106" s="625">
        <v>43084</v>
      </c>
      <c r="P106" s="626">
        <v>930001</v>
      </c>
      <c r="Q106" s="416">
        <f t="shared" si="1"/>
        <v>0.93000099999999997</v>
      </c>
      <c r="R106" s="636">
        <v>36</v>
      </c>
      <c r="S106" s="564">
        <v>42789</v>
      </c>
      <c r="T106" s="71" t="s">
        <v>103</v>
      </c>
      <c r="U106" s="633" t="s">
        <v>7040</v>
      </c>
      <c r="V106" s="632" t="s">
        <v>162</v>
      </c>
      <c r="W106" s="632" t="s">
        <v>105</v>
      </c>
      <c r="X106" s="632" t="s">
        <v>7135</v>
      </c>
      <c r="Y106" s="632" t="s">
        <v>7136</v>
      </c>
      <c r="Z106" s="633"/>
      <c r="AA106" s="633"/>
    </row>
    <row r="107" spans="1:27" ht="17.45" customHeight="1" x14ac:dyDescent="0.25">
      <c r="A107" s="622" t="s">
        <v>9578</v>
      </c>
      <c r="B107" s="519" t="s">
        <v>59</v>
      </c>
      <c r="C107" s="519" t="s">
        <v>9574</v>
      </c>
      <c r="D107" s="519" t="s">
        <v>10368</v>
      </c>
      <c r="E107" s="519" t="s">
        <v>9579</v>
      </c>
      <c r="F107" s="473" t="s">
        <v>28</v>
      </c>
      <c r="G107" s="473"/>
      <c r="H107" s="473"/>
      <c r="I107" s="473"/>
      <c r="J107" s="622" t="s">
        <v>11225</v>
      </c>
      <c r="K107" s="519" t="s">
        <v>8990</v>
      </c>
      <c r="L107" s="521">
        <v>42915</v>
      </c>
      <c r="M107" s="522">
        <v>42880</v>
      </c>
      <c r="N107" s="622" t="s">
        <v>50</v>
      </c>
      <c r="O107" s="637">
        <v>42915</v>
      </c>
      <c r="P107" s="638">
        <v>906232</v>
      </c>
      <c r="Q107" s="524">
        <f t="shared" si="1"/>
        <v>0.90623199999999993</v>
      </c>
      <c r="R107" s="623">
        <v>12</v>
      </c>
      <c r="S107" s="522">
        <v>42938</v>
      </c>
      <c r="T107" s="622" t="s">
        <v>578</v>
      </c>
      <c r="U107" s="622" t="s">
        <v>7040</v>
      </c>
      <c r="V107" s="519" t="s">
        <v>162</v>
      </c>
      <c r="W107" s="519" t="s">
        <v>105</v>
      </c>
      <c r="X107" s="519" t="s">
        <v>13546</v>
      </c>
      <c r="Y107" s="519"/>
      <c r="Z107" s="633"/>
      <c r="AA107" s="633"/>
    </row>
    <row r="108" spans="1:27" ht="17.45" customHeight="1" x14ac:dyDescent="0.25">
      <c r="A108" s="622" t="s">
        <v>574</v>
      </c>
      <c r="B108" s="415" t="s">
        <v>6912</v>
      </c>
      <c r="C108" s="415" t="s">
        <v>6912</v>
      </c>
      <c r="D108" s="519" t="s">
        <v>575</v>
      </c>
      <c r="E108" s="519" t="s">
        <v>576</v>
      </c>
      <c r="F108" s="473" t="s">
        <v>27</v>
      </c>
      <c r="G108" s="473" t="str">
        <f>VLOOKUP(A108,'Engaged Deals'!A:L,2,0)</f>
        <v>Yes</v>
      </c>
      <c r="H108" s="473" t="str">
        <f>VLOOKUP(A108,'Engaged Deals'!A:L,9,0)</f>
        <v>India</v>
      </c>
      <c r="I108" s="473" t="str">
        <f>VLOOKUP(A108,'Engaged Deals'!A:L,10,0)</f>
        <v>We are engaged. Ram engaged , likely to travel</v>
      </c>
      <c r="J108" s="622" t="s">
        <v>11226</v>
      </c>
      <c r="K108" s="519" t="s">
        <v>8947</v>
      </c>
      <c r="L108" s="521">
        <v>42823</v>
      </c>
      <c r="M108" s="522" t="s">
        <v>577</v>
      </c>
      <c r="N108" s="622" t="s">
        <v>50</v>
      </c>
      <c r="O108" s="521">
        <v>42823</v>
      </c>
      <c r="P108" s="638">
        <v>900000</v>
      </c>
      <c r="Q108" s="524">
        <v>0.89999999999999991</v>
      </c>
      <c r="R108" s="525">
        <v>5</v>
      </c>
      <c r="S108" s="522" t="s">
        <v>113</v>
      </c>
      <c r="T108" s="525" t="s">
        <v>578</v>
      </c>
      <c r="U108" s="622" t="s">
        <v>7040</v>
      </c>
      <c r="V108" s="519" t="s">
        <v>104</v>
      </c>
      <c r="W108" s="519" t="s">
        <v>105</v>
      </c>
      <c r="X108" s="415" t="s">
        <v>5494</v>
      </c>
      <c r="Y108" s="415" t="s">
        <v>9242</v>
      </c>
      <c r="Z108" s="633"/>
      <c r="AA108" s="633"/>
    </row>
    <row r="109" spans="1:27" ht="17.45" customHeight="1" x14ac:dyDescent="0.25">
      <c r="A109" s="633" t="s">
        <v>12455</v>
      </c>
      <c r="B109" s="632" t="s">
        <v>57</v>
      </c>
      <c r="C109" s="632" t="s">
        <v>324</v>
      </c>
      <c r="D109" s="632" t="s">
        <v>12456</v>
      </c>
      <c r="E109" s="632" t="s">
        <v>12457</v>
      </c>
      <c r="F109" s="473" t="s">
        <v>26</v>
      </c>
      <c r="G109" s="473"/>
      <c r="H109" s="473"/>
      <c r="I109" s="473"/>
      <c r="J109" s="633" t="s">
        <v>11224</v>
      </c>
      <c r="K109" s="632" t="s">
        <v>8948</v>
      </c>
      <c r="L109" s="624">
        <v>43039</v>
      </c>
      <c r="M109" s="564" t="s">
        <v>12599</v>
      </c>
      <c r="N109" s="633" t="s">
        <v>49</v>
      </c>
      <c r="O109" s="625">
        <v>43039</v>
      </c>
      <c r="P109" s="626">
        <v>900000</v>
      </c>
      <c r="Q109" s="416">
        <f t="shared" ref="Q109:Q172" si="2">+P109*0.000001</f>
        <v>0.89999999999999991</v>
      </c>
      <c r="R109" s="627">
        <v>36</v>
      </c>
      <c r="S109" s="564" t="s">
        <v>13516</v>
      </c>
      <c r="T109" s="71" t="s">
        <v>578</v>
      </c>
      <c r="U109" s="633" t="s">
        <v>7</v>
      </c>
      <c r="V109" s="632" t="s">
        <v>477</v>
      </c>
      <c r="W109" s="632" t="s">
        <v>6457</v>
      </c>
      <c r="X109" s="632" t="s">
        <v>12665</v>
      </c>
      <c r="Y109" s="632" t="s">
        <v>14256</v>
      </c>
      <c r="Z109" s="633"/>
      <c r="AA109" s="633"/>
    </row>
    <row r="110" spans="1:27" ht="17.45" customHeight="1" x14ac:dyDescent="0.25">
      <c r="A110" s="633" t="s">
        <v>6536</v>
      </c>
      <c r="B110" s="634" t="s">
        <v>56</v>
      </c>
      <c r="C110" s="634" t="s">
        <v>161</v>
      </c>
      <c r="D110" s="632" t="s">
        <v>294</v>
      </c>
      <c r="E110" s="632" t="s">
        <v>10807</v>
      </c>
      <c r="F110" s="473" t="s">
        <v>26</v>
      </c>
      <c r="G110" s="473" t="str">
        <f>VLOOKUP(A110,'Engaged Deals'!A:L,2,0)</f>
        <v>Yes</v>
      </c>
      <c r="H110" s="473" t="str">
        <f>VLOOKUP(A110,'Engaged Deals'!A:L,9,0)</f>
        <v>India</v>
      </c>
      <c r="I110" s="473" t="str">
        <f>VLOOKUP(A110,'Engaged Deals'!A:L,10,0)</f>
        <v>Will be involved in further phases, right now team is picking up Ethyrium work that has already happened from Australia garage</v>
      </c>
      <c r="J110" s="633" t="s">
        <v>11223</v>
      </c>
      <c r="K110" s="473" t="s">
        <v>8948</v>
      </c>
      <c r="L110" s="624">
        <v>42976</v>
      </c>
      <c r="M110" s="564" t="s">
        <v>6715</v>
      </c>
      <c r="N110" s="71" t="s">
        <v>46</v>
      </c>
      <c r="O110" s="624">
        <v>43080</v>
      </c>
      <c r="P110" s="635">
        <v>900000</v>
      </c>
      <c r="Q110" s="416">
        <f t="shared" si="2"/>
        <v>0.89999999999999991</v>
      </c>
      <c r="R110" s="627">
        <v>36</v>
      </c>
      <c r="S110" s="535" t="s">
        <v>6513</v>
      </c>
      <c r="T110" s="71" t="s">
        <v>125</v>
      </c>
      <c r="U110" s="566" t="s">
        <v>9234</v>
      </c>
      <c r="V110" s="541" t="s">
        <v>184</v>
      </c>
      <c r="W110" s="541" t="s">
        <v>11333</v>
      </c>
      <c r="X110" s="632" t="s">
        <v>14204</v>
      </c>
      <c r="Y110" s="632" t="s">
        <v>221</v>
      </c>
      <c r="Z110" s="633"/>
      <c r="AA110" s="633"/>
    </row>
    <row r="111" spans="1:27" ht="17.45" customHeight="1" x14ac:dyDescent="0.25">
      <c r="A111" s="633" t="s">
        <v>804</v>
      </c>
      <c r="B111" s="634" t="s">
        <v>60</v>
      </c>
      <c r="C111" s="634" t="s">
        <v>805</v>
      </c>
      <c r="D111" s="632" t="s">
        <v>806</v>
      </c>
      <c r="E111" s="632" t="s">
        <v>6538</v>
      </c>
      <c r="F111" s="473" t="s">
        <v>26</v>
      </c>
      <c r="G111" s="473" t="str">
        <f>VLOOKUP(A111,'Engaged Deals'!A:L,2,0)</f>
        <v>Yes</v>
      </c>
      <c r="H111" s="473" t="str">
        <f>VLOOKUP(A111,'Engaged Deals'!A:L,9,0)</f>
        <v>India</v>
      </c>
      <c r="I111" s="473" t="str">
        <f>VLOOKUP(A111,'Engaged Deals'!A:L,10,0)</f>
        <v>Involved.</v>
      </c>
      <c r="J111" s="633" t="s">
        <v>11223</v>
      </c>
      <c r="K111" s="473" t="s">
        <v>8948</v>
      </c>
      <c r="L111" s="624">
        <v>42993</v>
      </c>
      <c r="M111" s="564" t="s">
        <v>808</v>
      </c>
      <c r="N111" s="71" t="s">
        <v>48</v>
      </c>
      <c r="O111" s="624">
        <v>42993</v>
      </c>
      <c r="P111" s="635">
        <v>850000</v>
      </c>
      <c r="Q111" s="416">
        <f t="shared" si="2"/>
        <v>0.85</v>
      </c>
      <c r="R111" s="627">
        <v>12</v>
      </c>
      <c r="S111" s="535" t="s">
        <v>13547</v>
      </c>
      <c r="T111" s="71" t="s">
        <v>211</v>
      </c>
      <c r="U111" s="566" t="s">
        <v>7040</v>
      </c>
      <c r="V111" s="541" t="s">
        <v>104</v>
      </c>
      <c r="W111" s="541" t="s">
        <v>105</v>
      </c>
      <c r="X111" s="632" t="s">
        <v>5572</v>
      </c>
      <c r="Y111" s="632" t="s">
        <v>9238</v>
      </c>
      <c r="Z111" s="633"/>
      <c r="AA111" s="633"/>
    </row>
    <row r="112" spans="1:27" ht="17.45" customHeight="1" x14ac:dyDescent="0.25">
      <c r="A112" s="633" t="s">
        <v>8218</v>
      </c>
      <c r="B112" s="634" t="s">
        <v>56</v>
      </c>
      <c r="C112" s="634" t="s">
        <v>235</v>
      </c>
      <c r="D112" s="632" t="s">
        <v>6617</v>
      </c>
      <c r="E112" s="632" t="s">
        <v>3095</v>
      </c>
      <c r="F112" s="473" t="s">
        <v>14262</v>
      </c>
      <c r="G112" s="473"/>
      <c r="H112" s="473"/>
      <c r="I112" s="473"/>
      <c r="J112" s="633" t="s">
        <v>11224</v>
      </c>
      <c r="K112" s="473" t="s">
        <v>8950</v>
      </c>
      <c r="L112" s="624">
        <v>43039</v>
      </c>
      <c r="M112" s="564" t="s">
        <v>13153</v>
      </c>
      <c r="N112" s="71" t="s">
        <v>46</v>
      </c>
      <c r="O112" s="624">
        <v>43039</v>
      </c>
      <c r="P112" s="635">
        <v>840000</v>
      </c>
      <c r="Q112" s="416">
        <f t="shared" si="2"/>
        <v>0.84</v>
      </c>
      <c r="R112" s="627">
        <v>24</v>
      </c>
      <c r="S112" s="535" t="s">
        <v>7954</v>
      </c>
      <c r="T112" s="71" t="s">
        <v>125</v>
      </c>
      <c r="U112" s="566" t="s">
        <v>7040</v>
      </c>
      <c r="V112" s="541" t="s">
        <v>104</v>
      </c>
      <c r="W112" s="541"/>
      <c r="X112" s="632" t="s">
        <v>6786</v>
      </c>
      <c r="Y112" s="632" t="s">
        <v>8688</v>
      </c>
      <c r="Z112" s="633"/>
      <c r="AA112" s="633"/>
    </row>
    <row r="113" spans="1:27" ht="17.45" customHeight="1" x14ac:dyDescent="0.25">
      <c r="A113" s="633" t="s">
        <v>594</v>
      </c>
      <c r="B113" s="634" t="s">
        <v>58</v>
      </c>
      <c r="C113" s="634" t="s">
        <v>58</v>
      </c>
      <c r="D113" s="632" t="s">
        <v>595</v>
      </c>
      <c r="E113" s="632" t="s">
        <v>596</v>
      </c>
      <c r="F113" s="473" t="s">
        <v>26</v>
      </c>
      <c r="G113" s="473" t="str">
        <f>VLOOKUP(A113,'Engaged Deals'!A:L,2,0)</f>
        <v>Yes</v>
      </c>
      <c r="H113" s="473" t="str">
        <f>VLOOKUP(A113,'Engaged Deals'!A:L,9,0)</f>
        <v>India</v>
      </c>
      <c r="I113" s="473" t="str">
        <f>VLOOKUP(A113,'Engaged Deals'!A:L,10,0)</f>
        <v>Place Holder, will get involved once it picks up traction</v>
      </c>
      <c r="J113" s="633" t="s">
        <v>11224</v>
      </c>
      <c r="K113" s="473" t="s">
        <v>8948</v>
      </c>
      <c r="L113" s="624">
        <v>43084</v>
      </c>
      <c r="M113" s="564" t="s">
        <v>597</v>
      </c>
      <c r="N113" s="71" t="s">
        <v>46</v>
      </c>
      <c r="O113" s="624">
        <v>43084</v>
      </c>
      <c r="P113" s="635">
        <v>819047</v>
      </c>
      <c r="Q113" s="416">
        <f t="shared" si="2"/>
        <v>0.81904699999999997</v>
      </c>
      <c r="R113" s="627">
        <v>12</v>
      </c>
      <c r="S113" s="535" t="s">
        <v>387</v>
      </c>
      <c r="T113" s="71" t="s">
        <v>125</v>
      </c>
      <c r="U113" s="566" t="s">
        <v>7040</v>
      </c>
      <c r="V113" s="541" t="s">
        <v>104</v>
      </c>
      <c r="W113" s="541" t="s">
        <v>598</v>
      </c>
      <c r="X113" s="632" t="s">
        <v>6443</v>
      </c>
      <c r="Y113" s="632"/>
      <c r="Z113" s="633"/>
      <c r="AA113" s="633"/>
    </row>
    <row r="114" spans="1:27" ht="17.45" customHeight="1" x14ac:dyDescent="0.25">
      <c r="A114" s="633" t="s">
        <v>668</v>
      </c>
      <c r="B114" s="632" t="s">
        <v>59</v>
      </c>
      <c r="C114" s="632" t="s">
        <v>9574</v>
      </c>
      <c r="D114" s="632" t="s">
        <v>11047</v>
      </c>
      <c r="E114" s="632" t="s">
        <v>669</v>
      </c>
      <c r="F114" s="473" t="s">
        <v>28</v>
      </c>
      <c r="G114" s="473"/>
      <c r="H114" s="473"/>
      <c r="I114" s="473"/>
      <c r="J114" s="633" t="s">
        <v>11223</v>
      </c>
      <c r="K114" s="632" t="s">
        <v>8990</v>
      </c>
      <c r="L114" s="624">
        <v>42978</v>
      </c>
      <c r="M114" s="564">
        <v>42633</v>
      </c>
      <c r="N114" s="633" t="s">
        <v>49</v>
      </c>
      <c r="O114" s="625">
        <v>42998</v>
      </c>
      <c r="P114" s="626">
        <v>817375</v>
      </c>
      <c r="Q114" s="416">
        <f t="shared" si="2"/>
        <v>0.81737499999999996</v>
      </c>
      <c r="R114" s="636">
        <v>12</v>
      </c>
      <c r="S114" s="564">
        <v>42948</v>
      </c>
      <c r="T114" s="71" t="s">
        <v>211</v>
      </c>
      <c r="U114" s="633" t="s">
        <v>7040</v>
      </c>
      <c r="V114" s="632" t="s">
        <v>162</v>
      </c>
      <c r="W114" s="632" t="s">
        <v>105</v>
      </c>
      <c r="X114" s="632" t="s">
        <v>11346</v>
      </c>
      <c r="Y114" s="632" t="s">
        <v>6864</v>
      </c>
      <c r="Z114" s="633"/>
      <c r="AA114" s="633"/>
    </row>
    <row r="115" spans="1:27" ht="17.45" customHeight="1" x14ac:dyDescent="0.25">
      <c r="A115" s="633" t="s">
        <v>1214</v>
      </c>
      <c r="B115" s="634" t="s">
        <v>56</v>
      </c>
      <c r="C115" s="634" t="s">
        <v>124</v>
      </c>
      <c r="D115" s="632" t="s">
        <v>1215</v>
      </c>
      <c r="E115" s="632" t="s">
        <v>1216</v>
      </c>
      <c r="F115" s="473" t="s">
        <v>26</v>
      </c>
      <c r="G115" s="473"/>
      <c r="H115" s="473"/>
      <c r="I115" s="473"/>
      <c r="J115" s="633" t="s">
        <v>11224</v>
      </c>
      <c r="K115" s="473" t="s">
        <v>8948</v>
      </c>
      <c r="L115" s="624">
        <v>43100</v>
      </c>
      <c r="M115" s="564" t="s">
        <v>1217</v>
      </c>
      <c r="N115" s="71" t="s">
        <v>46</v>
      </c>
      <c r="O115" s="624">
        <v>43100</v>
      </c>
      <c r="P115" s="635">
        <v>800004</v>
      </c>
      <c r="Q115" s="416">
        <f t="shared" si="2"/>
        <v>0.80000399999999994</v>
      </c>
      <c r="R115" s="627">
        <v>6</v>
      </c>
      <c r="S115" s="535" t="s">
        <v>13548</v>
      </c>
      <c r="T115" s="71" t="s">
        <v>125</v>
      </c>
      <c r="U115" s="566" t="s">
        <v>7040</v>
      </c>
      <c r="V115" s="541" t="s">
        <v>104</v>
      </c>
      <c r="W115" s="541" t="s">
        <v>105</v>
      </c>
      <c r="X115" s="632" t="s">
        <v>6327</v>
      </c>
      <c r="Y115" s="632"/>
      <c r="Z115" s="633"/>
      <c r="AA115" s="633"/>
    </row>
    <row r="116" spans="1:27" ht="17.45" customHeight="1" x14ac:dyDescent="0.25">
      <c r="A116" s="633" t="s">
        <v>3334</v>
      </c>
      <c r="B116" s="634" t="s">
        <v>62</v>
      </c>
      <c r="C116" s="634" t="s">
        <v>1065</v>
      </c>
      <c r="D116" s="632" t="s">
        <v>3335</v>
      </c>
      <c r="E116" s="632" t="s">
        <v>3336</v>
      </c>
      <c r="F116" s="473" t="s">
        <v>26</v>
      </c>
      <c r="G116" s="473"/>
      <c r="H116" s="473"/>
      <c r="I116" s="473"/>
      <c r="J116" s="633" t="s">
        <v>11224</v>
      </c>
      <c r="K116" s="473" t="s">
        <v>8948</v>
      </c>
      <c r="L116" s="624">
        <v>43098</v>
      </c>
      <c r="M116" s="564" t="s">
        <v>3337</v>
      </c>
      <c r="N116" s="71" t="s">
        <v>47</v>
      </c>
      <c r="O116" s="624">
        <v>43098</v>
      </c>
      <c r="P116" s="635">
        <v>800000</v>
      </c>
      <c r="Q116" s="416">
        <f t="shared" si="2"/>
        <v>0.79999999999999993</v>
      </c>
      <c r="R116" s="627">
        <v>12</v>
      </c>
      <c r="S116" s="535" t="s">
        <v>14144</v>
      </c>
      <c r="T116" s="71" t="s">
        <v>103</v>
      </c>
      <c r="U116" s="566" t="s">
        <v>7040</v>
      </c>
      <c r="V116" s="541" t="s">
        <v>134</v>
      </c>
      <c r="W116" s="541" t="s">
        <v>12385</v>
      </c>
      <c r="X116" s="632" t="s">
        <v>6388</v>
      </c>
      <c r="Y116" s="632" t="s">
        <v>9238</v>
      </c>
      <c r="Z116" s="633"/>
      <c r="AA116" s="633"/>
    </row>
    <row r="117" spans="1:27" ht="17.45" customHeight="1" x14ac:dyDescent="0.25">
      <c r="A117" s="633" t="s">
        <v>9156</v>
      </c>
      <c r="B117" s="634" t="s">
        <v>57</v>
      </c>
      <c r="C117" s="634" t="s">
        <v>98</v>
      </c>
      <c r="D117" s="632" t="s">
        <v>12715</v>
      </c>
      <c r="E117" s="632" t="s">
        <v>9157</v>
      </c>
      <c r="F117" s="473" t="s">
        <v>25</v>
      </c>
      <c r="G117" s="473"/>
      <c r="H117" s="473"/>
      <c r="I117" s="473"/>
      <c r="J117" s="633" t="s">
        <v>11224</v>
      </c>
      <c r="K117" s="473" t="s">
        <v>35</v>
      </c>
      <c r="L117" s="624">
        <v>43018</v>
      </c>
      <c r="M117" s="564" t="s">
        <v>13154</v>
      </c>
      <c r="N117" s="71" t="s">
        <v>46</v>
      </c>
      <c r="O117" s="624">
        <v>43018</v>
      </c>
      <c r="P117" s="635">
        <v>800000</v>
      </c>
      <c r="Q117" s="416">
        <f t="shared" si="2"/>
        <v>0.79999999999999993</v>
      </c>
      <c r="R117" s="627">
        <v>12</v>
      </c>
      <c r="S117" s="535" t="s">
        <v>8957</v>
      </c>
      <c r="T117" s="71" t="s">
        <v>103</v>
      </c>
      <c r="U117" s="566" t="s">
        <v>7040</v>
      </c>
      <c r="V117" s="541" t="s">
        <v>104</v>
      </c>
      <c r="W117" s="541" t="s">
        <v>105</v>
      </c>
      <c r="X117" s="632" t="s">
        <v>106</v>
      </c>
      <c r="Y117" s="632" t="s">
        <v>13896</v>
      </c>
      <c r="Z117" s="633"/>
      <c r="AA117" s="633"/>
    </row>
    <row r="118" spans="1:27" ht="17.45" customHeight="1" x14ac:dyDescent="0.25">
      <c r="A118" s="633" t="s">
        <v>5637</v>
      </c>
      <c r="B118" s="634" t="s">
        <v>57</v>
      </c>
      <c r="C118" s="634" t="s">
        <v>98</v>
      </c>
      <c r="D118" s="632" t="s">
        <v>2215</v>
      </c>
      <c r="E118" s="632" t="s">
        <v>5638</v>
      </c>
      <c r="F118" s="473" t="s">
        <v>25</v>
      </c>
      <c r="G118" s="473"/>
      <c r="H118" s="473"/>
      <c r="I118" s="473"/>
      <c r="J118" s="633" t="s">
        <v>11224</v>
      </c>
      <c r="K118" s="473" t="s">
        <v>8951</v>
      </c>
      <c r="L118" s="624">
        <v>43091</v>
      </c>
      <c r="M118" s="564" t="s">
        <v>5783</v>
      </c>
      <c r="N118" s="71" t="s">
        <v>47</v>
      </c>
      <c r="O118" s="624">
        <v>43091</v>
      </c>
      <c r="P118" s="635">
        <v>800000</v>
      </c>
      <c r="Q118" s="416">
        <f t="shared" si="2"/>
        <v>0.79999999999999993</v>
      </c>
      <c r="R118" s="627">
        <v>12</v>
      </c>
      <c r="S118" s="535" t="s">
        <v>14144</v>
      </c>
      <c r="T118" s="71" t="s">
        <v>125</v>
      </c>
      <c r="U118" s="566" t="s">
        <v>7040</v>
      </c>
      <c r="V118" s="541" t="s">
        <v>104</v>
      </c>
      <c r="W118" s="541" t="s">
        <v>105</v>
      </c>
      <c r="X118" s="632" t="s">
        <v>106</v>
      </c>
      <c r="Y118" s="632" t="s">
        <v>667</v>
      </c>
      <c r="Z118" s="633"/>
      <c r="AA118" s="633"/>
    </row>
    <row r="119" spans="1:27" ht="17.45" customHeight="1" x14ac:dyDescent="0.25">
      <c r="A119" s="633" t="s">
        <v>12458</v>
      </c>
      <c r="B119" s="634" t="s">
        <v>59</v>
      </c>
      <c r="C119" s="634" t="s">
        <v>9574</v>
      </c>
      <c r="D119" s="632" t="s">
        <v>12716</v>
      </c>
      <c r="E119" s="632" t="s">
        <v>528</v>
      </c>
      <c r="F119" s="473" t="s">
        <v>25</v>
      </c>
      <c r="G119" s="473"/>
      <c r="H119" s="473"/>
      <c r="I119" s="473"/>
      <c r="J119" s="633" t="s">
        <v>11224</v>
      </c>
      <c r="K119" s="473" t="s">
        <v>8951</v>
      </c>
      <c r="L119" s="624">
        <v>43025</v>
      </c>
      <c r="M119" s="564" t="s">
        <v>13155</v>
      </c>
      <c r="N119" s="71" t="s">
        <v>47</v>
      </c>
      <c r="O119" s="624">
        <v>43025</v>
      </c>
      <c r="P119" s="635">
        <v>800000</v>
      </c>
      <c r="Q119" s="416">
        <f t="shared" si="2"/>
        <v>0.79999999999999993</v>
      </c>
      <c r="R119" s="627">
        <v>12</v>
      </c>
      <c r="S119" s="535" t="s">
        <v>12632</v>
      </c>
      <c r="T119" s="71" t="s">
        <v>103</v>
      </c>
      <c r="U119" s="566" t="s">
        <v>7040</v>
      </c>
      <c r="V119" s="541" t="s">
        <v>104</v>
      </c>
      <c r="W119" s="541" t="s">
        <v>105</v>
      </c>
      <c r="X119" s="632" t="s">
        <v>6094</v>
      </c>
      <c r="Y119" s="632" t="s">
        <v>667</v>
      </c>
      <c r="Z119" s="633"/>
      <c r="AA119" s="633"/>
    </row>
    <row r="120" spans="1:27" ht="17.45" customHeight="1" x14ac:dyDescent="0.25">
      <c r="A120" s="633" t="s">
        <v>8714</v>
      </c>
      <c r="B120" s="634" t="s">
        <v>57</v>
      </c>
      <c r="C120" s="634" t="s">
        <v>324</v>
      </c>
      <c r="D120" s="632" t="s">
        <v>7553</v>
      </c>
      <c r="E120" s="632" t="s">
        <v>8200</v>
      </c>
      <c r="F120" s="473" t="s">
        <v>24</v>
      </c>
      <c r="G120" s="473"/>
      <c r="H120" s="473"/>
      <c r="I120" s="473"/>
      <c r="J120" s="633" t="s">
        <v>11224</v>
      </c>
      <c r="K120" s="473" t="s">
        <v>38</v>
      </c>
      <c r="L120" s="624">
        <v>43084</v>
      </c>
      <c r="M120" s="564" t="s">
        <v>8860</v>
      </c>
      <c r="N120" s="71" t="s">
        <v>47</v>
      </c>
      <c r="O120" s="624">
        <v>43084</v>
      </c>
      <c r="P120" s="635">
        <v>775000</v>
      </c>
      <c r="Q120" s="416">
        <f t="shared" si="2"/>
        <v>0.77499999999999991</v>
      </c>
      <c r="R120" s="627">
        <v>12</v>
      </c>
      <c r="S120" s="535" t="s">
        <v>12632</v>
      </c>
      <c r="T120" s="71" t="s">
        <v>103</v>
      </c>
      <c r="U120" s="566" t="s">
        <v>7040</v>
      </c>
      <c r="V120" s="541" t="s">
        <v>104</v>
      </c>
      <c r="W120" s="541" t="s">
        <v>114</v>
      </c>
      <c r="X120" s="632" t="s">
        <v>7556</v>
      </c>
      <c r="Y120" s="632" t="s">
        <v>9550</v>
      </c>
      <c r="Z120" s="633"/>
      <c r="AA120" s="633"/>
    </row>
    <row r="121" spans="1:27" ht="17.45" customHeight="1" x14ac:dyDescent="0.25">
      <c r="A121" s="633" t="s">
        <v>9460</v>
      </c>
      <c r="B121" s="634" t="s">
        <v>57</v>
      </c>
      <c r="C121" s="634" t="s">
        <v>324</v>
      </c>
      <c r="D121" s="632" t="s">
        <v>12717</v>
      </c>
      <c r="E121" s="632" t="s">
        <v>9461</v>
      </c>
      <c r="F121" s="473" t="s">
        <v>24</v>
      </c>
      <c r="G121" s="473"/>
      <c r="H121" s="473"/>
      <c r="I121" s="473"/>
      <c r="J121" s="633" t="s">
        <v>11224</v>
      </c>
      <c r="K121" s="473" t="s">
        <v>8949</v>
      </c>
      <c r="L121" s="624">
        <v>43077</v>
      </c>
      <c r="M121" s="564" t="s">
        <v>13156</v>
      </c>
      <c r="N121" s="71" t="s">
        <v>46</v>
      </c>
      <c r="O121" s="624">
        <v>43101</v>
      </c>
      <c r="P121" s="635">
        <v>775000</v>
      </c>
      <c r="Q121" s="416">
        <f t="shared" si="2"/>
        <v>0.77499999999999991</v>
      </c>
      <c r="R121" s="627">
        <v>12</v>
      </c>
      <c r="S121" s="535" t="s">
        <v>9261</v>
      </c>
      <c r="T121" s="71" t="s">
        <v>125</v>
      </c>
      <c r="U121" s="566" t="s">
        <v>7040</v>
      </c>
      <c r="V121" s="541" t="s">
        <v>104</v>
      </c>
      <c r="W121" s="541" t="s">
        <v>105</v>
      </c>
      <c r="X121" s="632" t="s">
        <v>13549</v>
      </c>
      <c r="Y121" s="632" t="s">
        <v>1438</v>
      </c>
      <c r="Z121" s="633"/>
      <c r="AA121" s="633"/>
    </row>
    <row r="122" spans="1:27" ht="17.45" customHeight="1" x14ac:dyDescent="0.25">
      <c r="A122" s="633" t="s">
        <v>12459</v>
      </c>
      <c r="B122" s="634" t="s">
        <v>57</v>
      </c>
      <c r="C122" s="634" t="s">
        <v>324</v>
      </c>
      <c r="D122" s="632" t="s">
        <v>12718</v>
      </c>
      <c r="E122" s="632" t="s">
        <v>582</v>
      </c>
      <c r="F122" s="473" t="s">
        <v>25</v>
      </c>
      <c r="G122" s="473"/>
      <c r="H122" s="473"/>
      <c r="I122" s="473"/>
      <c r="J122" s="633" t="s">
        <v>11224</v>
      </c>
      <c r="K122" s="473" t="s">
        <v>8951</v>
      </c>
      <c r="L122" s="624">
        <v>43025</v>
      </c>
      <c r="M122" s="564" t="s">
        <v>13157</v>
      </c>
      <c r="N122" s="71" t="s">
        <v>46</v>
      </c>
      <c r="O122" s="624">
        <v>43025</v>
      </c>
      <c r="P122" s="635">
        <v>775000</v>
      </c>
      <c r="Q122" s="416">
        <f t="shared" si="2"/>
        <v>0.77499999999999991</v>
      </c>
      <c r="R122" s="627">
        <v>12</v>
      </c>
      <c r="S122" s="535" t="s">
        <v>12632</v>
      </c>
      <c r="T122" s="71" t="s">
        <v>103</v>
      </c>
      <c r="U122" s="566" t="s">
        <v>18</v>
      </c>
      <c r="V122" s="541" t="s">
        <v>9273</v>
      </c>
      <c r="W122" s="541"/>
      <c r="X122" s="632" t="s">
        <v>13550</v>
      </c>
      <c r="Y122" s="632" t="s">
        <v>186</v>
      </c>
      <c r="Z122" s="633"/>
      <c r="AA122" s="633"/>
    </row>
    <row r="123" spans="1:27" ht="17.45" customHeight="1" x14ac:dyDescent="0.25">
      <c r="A123" s="633" t="s">
        <v>9481</v>
      </c>
      <c r="B123" s="632" t="s">
        <v>56</v>
      </c>
      <c r="C123" s="632" t="s">
        <v>109</v>
      </c>
      <c r="D123" s="632" t="s">
        <v>954</v>
      </c>
      <c r="E123" s="632" t="s">
        <v>9482</v>
      </c>
      <c r="F123" s="473" t="s">
        <v>28</v>
      </c>
      <c r="G123" s="473"/>
      <c r="H123" s="473"/>
      <c r="I123" s="473"/>
      <c r="J123" s="633" t="s">
        <v>11224</v>
      </c>
      <c r="K123" s="632" t="s">
        <v>8952</v>
      </c>
      <c r="L123" s="624">
        <v>43048</v>
      </c>
      <c r="M123" s="564" t="s">
        <v>9516</v>
      </c>
      <c r="N123" s="633" t="s">
        <v>47</v>
      </c>
      <c r="O123" s="625">
        <v>43048</v>
      </c>
      <c r="P123" s="626">
        <v>750000</v>
      </c>
      <c r="Q123" s="416">
        <f t="shared" si="2"/>
        <v>0.75</v>
      </c>
      <c r="R123" s="627">
        <v>12</v>
      </c>
      <c r="S123" s="564" t="s">
        <v>12632</v>
      </c>
      <c r="T123" s="71" t="s">
        <v>103</v>
      </c>
      <c r="U123" s="633" t="s">
        <v>7</v>
      </c>
      <c r="V123" s="632" t="s">
        <v>477</v>
      </c>
      <c r="W123" s="632" t="s">
        <v>1996</v>
      </c>
      <c r="X123" s="632" t="s">
        <v>5907</v>
      </c>
      <c r="Y123" s="632" t="s">
        <v>667</v>
      </c>
      <c r="Z123" s="633"/>
      <c r="AA123" s="633"/>
    </row>
    <row r="124" spans="1:27" ht="17.45" customHeight="1" x14ac:dyDescent="0.25">
      <c r="A124" s="633" t="s">
        <v>2485</v>
      </c>
      <c r="B124" s="634" t="s">
        <v>57</v>
      </c>
      <c r="C124" s="634" t="s">
        <v>1046</v>
      </c>
      <c r="D124" s="632" t="s">
        <v>2486</v>
      </c>
      <c r="E124" s="632" t="s">
        <v>2487</v>
      </c>
      <c r="F124" s="473" t="s">
        <v>26</v>
      </c>
      <c r="G124" s="473"/>
      <c r="H124" s="473"/>
      <c r="I124" s="473"/>
      <c r="J124" s="633" t="s">
        <v>11224</v>
      </c>
      <c r="K124" s="473" t="s">
        <v>8948</v>
      </c>
      <c r="L124" s="624">
        <v>43069</v>
      </c>
      <c r="M124" s="564" t="s">
        <v>2488</v>
      </c>
      <c r="N124" s="71" t="s">
        <v>47</v>
      </c>
      <c r="O124" s="624">
        <v>43069</v>
      </c>
      <c r="P124" s="635">
        <v>750000</v>
      </c>
      <c r="Q124" s="416">
        <f t="shared" si="2"/>
        <v>0.75</v>
      </c>
      <c r="R124" s="627">
        <v>3</v>
      </c>
      <c r="S124" s="535" t="s">
        <v>13516</v>
      </c>
      <c r="T124" s="71" t="s">
        <v>292</v>
      </c>
      <c r="U124" s="566" t="s">
        <v>7040</v>
      </c>
      <c r="V124" s="541" t="s">
        <v>134</v>
      </c>
      <c r="W124" s="541" t="s">
        <v>756</v>
      </c>
      <c r="X124" s="632" t="s">
        <v>5986</v>
      </c>
      <c r="Y124" s="632" t="s">
        <v>757</v>
      </c>
      <c r="Z124" s="633"/>
      <c r="AA124" s="633"/>
    </row>
    <row r="125" spans="1:27" ht="17.45" customHeight="1" x14ac:dyDescent="0.25">
      <c r="A125" s="633" t="s">
        <v>618</v>
      </c>
      <c r="B125" s="634" t="s">
        <v>57</v>
      </c>
      <c r="C125" s="634" t="s">
        <v>98</v>
      </c>
      <c r="D125" s="632" t="s">
        <v>619</v>
      </c>
      <c r="E125" s="632" t="s">
        <v>620</v>
      </c>
      <c r="F125" s="473" t="s">
        <v>24</v>
      </c>
      <c r="G125" s="473"/>
      <c r="H125" s="473"/>
      <c r="I125" s="473"/>
      <c r="J125" s="633" t="s">
        <v>11223</v>
      </c>
      <c r="K125" s="473" t="s">
        <v>8949</v>
      </c>
      <c r="L125" s="624">
        <v>42983</v>
      </c>
      <c r="M125" s="564" t="s">
        <v>621</v>
      </c>
      <c r="N125" s="71" t="s">
        <v>48</v>
      </c>
      <c r="O125" s="624">
        <v>42983</v>
      </c>
      <c r="P125" s="635">
        <v>750000</v>
      </c>
      <c r="Q125" s="416">
        <f t="shared" si="2"/>
        <v>0.75</v>
      </c>
      <c r="R125" s="627">
        <v>12</v>
      </c>
      <c r="S125" s="535" t="s">
        <v>11809</v>
      </c>
      <c r="T125" s="71" t="s">
        <v>292</v>
      </c>
      <c r="U125" s="566" t="s">
        <v>7040</v>
      </c>
      <c r="V125" s="541" t="s">
        <v>134</v>
      </c>
      <c r="W125" s="541" t="s">
        <v>5571</v>
      </c>
      <c r="X125" s="632" t="s">
        <v>106</v>
      </c>
      <c r="Y125" s="632" t="s">
        <v>622</v>
      </c>
      <c r="Z125" s="633"/>
      <c r="AA125" s="633"/>
    </row>
    <row r="126" spans="1:27" ht="17.45" customHeight="1" x14ac:dyDescent="0.25">
      <c r="A126" s="633" t="s">
        <v>12719</v>
      </c>
      <c r="B126" s="634" t="s">
        <v>56</v>
      </c>
      <c r="C126" s="634" t="s">
        <v>109</v>
      </c>
      <c r="D126" s="632" t="s">
        <v>12720</v>
      </c>
      <c r="E126" s="632" t="s">
        <v>12721</v>
      </c>
      <c r="F126" s="473" t="s">
        <v>28</v>
      </c>
      <c r="G126" s="473"/>
      <c r="H126" s="473"/>
      <c r="I126" s="473"/>
      <c r="J126" s="633" t="s">
        <v>11223</v>
      </c>
      <c r="K126" s="473" t="s">
        <v>8990</v>
      </c>
      <c r="L126" s="624">
        <v>42996</v>
      </c>
      <c r="M126" s="564" t="s">
        <v>13158</v>
      </c>
      <c r="N126" s="71" t="s">
        <v>47</v>
      </c>
      <c r="O126" s="624">
        <v>43027</v>
      </c>
      <c r="P126" s="635">
        <v>750000</v>
      </c>
      <c r="Q126" s="416">
        <f t="shared" si="2"/>
        <v>0.75</v>
      </c>
      <c r="R126" s="627">
        <v>6</v>
      </c>
      <c r="S126" s="535" t="s">
        <v>13516</v>
      </c>
      <c r="T126" s="71" t="s">
        <v>103</v>
      </c>
      <c r="U126" s="566" t="s">
        <v>7040</v>
      </c>
      <c r="V126" s="541" t="s">
        <v>104</v>
      </c>
      <c r="W126" s="541" t="s">
        <v>8187</v>
      </c>
      <c r="X126" s="632" t="s">
        <v>13551</v>
      </c>
      <c r="Y126" s="632" t="s">
        <v>345</v>
      </c>
      <c r="Z126" s="633"/>
      <c r="AA126" s="633"/>
    </row>
    <row r="127" spans="1:27" ht="17.45" customHeight="1" x14ac:dyDescent="0.25">
      <c r="A127" s="633" t="s">
        <v>613</v>
      </c>
      <c r="B127" s="634" t="s">
        <v>57</v>
      </c>
      <c r="C127" s="634" t="s">
        <v>98</v>
      </c>
      <c r="D127" s="632" t="s">
        <v>614</v>
      </c>
      <c r="E127" s="632" t="s">
        <v>615</v>
      </c>
      <c r="F127" s="473" t="s">
        <v>26</v>
      </c>
      <c r="G127" s="473"/>
      <c r="H127" s="473"/>
      <c r="I127" s="473"/>
      <c r="J127" s="633" t="s">
        <v>11224</v>
      </c>
      <c r="K127" s="473" t="s">
        <v>8948</v>
      </c>
      <c r="L127" s="624">
        <v>43034</v>
      </c>
      <c r="M127" s="564" t="s">
        <v>616</v>
      </c>
      <c r="N127" s="71" t="s">
        <v>47</v>
      </c>
      <c r="O127" s="624">
        <v>43034</v>
      </c>
      <c r="P127" s="635">
        <v>750000</v>
      </c>
      <c r="Q127" s="416">
        <f t="shared" si="2"/>
        <v>0.75</v>
      </c>
      <c r="R127" s="627">
        <v>12</v>
      </c>
      <c r="S127" s="535" t="s">
        <v>13516</v>
      </c>
      <c r="T127" s="71" t="s">
        <v>125</v>
      </c>
      <c r="U127" s="566" t="s">
        <v>7040</v>
      </c>
      <c r="V127" s="541" t="s">
        <v>104</v>
      </c>
      <c r="W127" s="541" t="s">
        <v>105</v>
      </c>
      <c r="X127" s="632" t="s">
        <v>106</v>
      </c>
      <c r="Y127" s="632" t="s">
        <v>9456</v>
      </c>
      <c r="Z127" s="633"/>
      <c r="AA127" s="633"/>
    </row>
    <row r="128" spans="1:27" ht="17.45" customHeight="1" x14ac:dyDescent="0.25">
      <c r="A128" s="633" t="s">
        <v>623</v>
      </c>
      <c r="B128" s="634" t="s">
        <v>56</v>
      </c>
      <c r="C128" s="634" t="s">
        <v>109</v>
      </c>
      <c r="D128" s="632" t="s">
        <v>624</v>
      </c>
      <c r="E128" s="632" t="s">
        <v>625</v>
      </c>
      <c r="F128" s="473" t="s">
        <v>28</v>
      </c>
      <c r="G128" s="473" t="str">
        <f>VLOOKUP(A128,'Engaged Deals'!A:L,2,0)</f>
        <v>Yes</v>
      </c>
      <c r="H128" s="473" t="str">
        <f>VLOOKUP(A128,'Engaged Deals'!A:L,9,0)</f>
        <v>India</v>
      </c>
      <c r="I128" s="473" t="str">
        <f>VLOOKUP(A128,'Engaged Deals'!A:L,10,0)</f>
        <v>BDE is connected with partner.   Currently,  this opportunity is still in initial phase and exploring potential use cases before taking forward to client</v>
      </c>
      <c r="J128" s="633" t="s">
        <v>11224</v>
      </c>
      <c r="K128" s="473" t="s">
        <v>8953</v>
      </c>
      <c r="L128" s="624">
        <v>43035</v>
      </c>
      <c r="M128" s="564" t="s">
        <v>626</v>
      </c>
      <c r="N128" s="71" t="s">
        <v>47</v>
      </c>
      <c r="O128" s="624">
        <v>43035</v>
      </c>
      <c r="P128" s="635">
        <v>750000</v>
      </c>
      <c r="Q128" s="416">
        <f t="shared" si="2"/>
        <v>0.75</v>
      </c>
      <c r="R128" s="627">
        <v>12</v>
      </c>
      <c r="S128" s="535" t="s">
        <v>14148</v>
      </c>
      <c r="T128" s="71" t="s">
        <v>103</v>
      </c>
      <c r="U128" s="566" t="s">
        <v>7040</v>
      </c>
      <c r="V128" s="541" t="s">
        <v>104</v>
      </c>
      <c r="W128" s="541" t="s">
        <v>105</v>
      </c>
      <c r="X128" s="632" t="s">
        <v>6309</v>
      </c>
      <c r="Y128" s="632" t="s">
        <v>628</v>
      </c>
      <c r="Z128" s="633"/>
      <c r="AA128" s="633"/>
    </row>
    <row r="129" spans="1:27" ht="17.45" customHeight="1" x14ac:dyDescent="0.25">
      <c r="A129" s="633" t="s">
        <v>629</v>
      </c>
      <c r="B129" s="634" t="s">
        <v>56</v>
      </c>
      <c r="C129" s="634" t="s">
        <v>161</v>
      </c>
      <c r="D129" s="632" t="s">
        <v>630</v>
      </c>
      <c r="E129" s="632" t="s">
        <v>631</v>
      </c>
      <c r="F129" s="473" t="s">
        <v>26</v>
      </c>
      <c r="G129" s="473"/>
      <c r="H129" s="473"/>
      <c r="I129" s="473"/>
      <c r="J129" s="633" t="s">
        <v>11224</v>
      </c>
      <c r="K129" s="473" t="s">
        <v>8948</v>
      </c>
      <c r="L129" s="624">
        <v>43087</v>
      </c>
      <c r="M129" s="564" t="s">
        <v>632</v>
      </c>
      <c r="N129" s="71" t="s">
        <v>46</v>
      </c>
      <c r="O129" s="624">
        <v>43087</v>
      </c>
      <c r="P129" s="635">
        <v>750000</v>
      </c>
      <c r="Q129" s="416">
        <f t="shared" si="2"/>
        <v>0.75</v>
      </c>
      <c r="R129" s="627">
        <v>1</v>
      </c>
      <c r="S129" s="535" t="s">
        <v>633</v>
      </c>
      <c r="T129" s="71" t="s">
        <v>103</v>
      </c>
      <c r="U129" s="566" t="s">
        <v>11285</v>
      </c>
      <c r="V129" s="541" t="s">
        <v>13537</v>
      </c>
      <c r="W129" s="541" t="s">
        <v>498</v>
      </c>
      <c r="X129" s="632" t="s">
        <v>6714</v>
      </c>
      <c r="Y129" s="632" t="s">
        <v>435</v>
      </c>
      <c r="Z129" s="633"/>
      <c r="AA129" s="633"/>
    </row>
    <row r="130" spans="1:27" ht="17.45" customHeight="1" x14ac:dyDescent="0.25">
      <c r="A130" s="633" t="s">
        <v>646</v>
      </c>
      <c r="B130" s="634" t="s">
        <v>60</v>
      </c>
      <c r="C130" s="634" t="s">
        <v>4992</v>
      </c>
      <c r="D130" s="632" t="s">
        <v>647</v>
      </c>
      <c r="E130" s="632" t="s">
        <v>634</v>
      </c>
      <c r="F130" s="473" t="s">
        <v>25</v>
      </c>
      <c r="G130" s="473"/>
      <c r="H130" s="473"/>
      <c r="I130" s="473"/>
      <c r="J130" s="633" t="s">
        <v>11224</v>
      </c>
      <c r="K130" s="473" t="s">
        <v>35</v>
      </c>
      <c r="L130" s="624">
        <v>43066</v>
      </c>
      <c r="M130" s="564" t="s">
        <v>648</v>
      </c>
      <c r="N130" s="71" t="s">
        <v>47</v>
      </c>
      <c r="O130" s="624">
        <v>43101</v>
      </c>
      <c r="P130" s="635">
        <v>744000</v>
      </c>
      <c r="Q130" s="416">
        <f t="shared" si="2"/>
        <v>0.74399999999999999</v>
      </c>
      <c r="R130" s="627">
        <v>12</v>
      </c>
      <c r="S130" s="535" t="s">
        <v>12338</v>
      </c>
      <c r="T130" s="71" t="s">
        <v>103</v>
      </c>
      <c r="U130" s="566" t="s">
        <v>9234</v>
      </c>
      <c r="V130" s="541" t="s">
        <v>184</v>
      </c>
      <c r="W130" s="541" t="s">
        <v>11333</v>
      </c>
      <c r="X130" s="632" t="s">
        <v>6324</v>
      </c>
      <c r="Y130" s="632" t="s">
        <v>313</v>
      </c>
      <c r="Z130" s="633"/>
      <c r="AA130" s="633"/>
    </row>
    <row r="131" spans="1:27" ht="17.45" customHeight="1" x14ac:dyDescent="0.25">
      <c r="A131" s="633" t="s">
        <v>639</v>
      </c>
      <c r="B131" s="634" t="s">
        <v>60</v>
      </c>
      <c r="C131" s="634" t="s">
        <v>4992</v>
      </c>
      <c r="D131" s="632" t="s">
        <v>640</v>
      </c>
      <c r="E131" s="632" t="s">
        <v>634</v>
      </c>
      <c r="F131" s="473" t="s">
        <v>25</v>
      </c>
      <c r="G131" s="473"/>
      <c r="H131" s="473"/>
      <c r="I131" s="473"/>
      <c r="J131" s="633" t="s">
        <v>11224</v>
      </c>
      <c r="K131" s="473" t="s">
        <v>35</v>
      </c>
      <c r="L131" s="624">
        <v>43066</v>
      </c>
      <c r="M131" s="564" t="s">
        <v>641</v>
      </c>
      <c r="N131" s="71" t="s">
        <v>47</v>
      </c>
      <c r="O131" s="624">
        <v>43101</v>
      </c>
      <c r="P131" s="635">
        <v>744000</v>
      </c>
      <c r="Q131" s="416">
        <f t="shared" si="2"/>
        <v>0.74399999999999999</v>
      </c>
      <c r="R131" s="627">
        <v>12</v>
      </c>
      <c r="S131" s="535" t="s">
        <v>12338</v>
      </c>
      <c r="T131" s="71" t="s">
        <v>103</v>
      </c>
      <c r="U131" s="566" t="s">
        <v>9234</v>
      </c>
      <c r="V131" s="541" t="s">
        <v>184</v>
      </c>
      <c r="W131" s="541" t="s">
        <v>11333</v>
      </c>
      <c r="X131" s="632" t="s">
        <v>6324</v>
      </c>
      <c r="Y131" s="632" t="s">
        <v>313</v>
      </c>
      <c r="Z131" s="633"/>
      <c r="AA131" s="633"/>
    </row>
    <row r="132" spans="1:27" ht="17.45" customHeight="1" x14ac:dyDescent="0.25">
      <c r="A132" s="633" t="s">
        <v>656</v>
      </c>
      <c r="B132" s="632" t="s">
        <v>56</v>
      </c>
      <c r="C132" s="632" t="s">
        <v>235</v>
      </c>
      <c r="D132" s="632" t="s">
        <v>657</v>
      </c>
      <c r="E132" s="632" t="s">
        <v>658</v>
      </c>
      <c r="F132" s="473" t="s">
        <v>26</v>
      </c>
      <c r="G132" s="473"/>
      <c r="H132" s="473"/>
      <c r="I132" s="473"/>
      <c r="J132" s="633" t="s">
        <v>11223</v>
      </c>
      <c r="K132" s="632" t="s">
        <v>8948</v>
      </c>
      <c r="L132" s="624">
        <v>43007</v>
      </c>
      <c r="M132" s="564" t="s">
        <v>659</v>
      </c>
      <c r="N132" s="633" t="s">
        <v>47</v>
      </c>
      <c r="O132" s="625">
        <v>43007</v>
      </c>
      <c r="P132" s="626">
        <v>720000</v>
      </c>
      <c r="Q132" s="416">
        <f t="shared" si="2"/>
        <v>0.72</v>
      </c>
      <c r="R132" s="627">
        <v>1</v>
      </c>
      <c r="S132" s="564" t="s">
        <v>12338</v>
      </c>
      <c r="T132" s="71" t="s">
        <v>103</v>
      </c>
      <c r="U132" s="633" t="s">
        <v>7</v>
      </c>
      <c r="V132" s="632" t="s">
        <v>477</v>
      </c>
      <c r="W132" s="632" t="s">
        <v>661</v>
      </c>
      <c r="X132" s="632" t="s">
        <v>6304</v>
      </c>
      <c r="Y132" s="632" t="s">
        <v>356</v>
      </c>
      <c r="Z132" s="633"/>
      <c r="AA132" s="633"/>
    </row>
    <row r="133" spans="1:27" ht="17.45" customHeight="1" x14ac:dyDescent="0.25">
      <c r="A133" s="633" t="s">
        <v>314</v>
      </c>
      <c r="B133" s="632" t="s">
        <v>57</v>
      </c>
      <c r="C133" s="632" t="s">
        <v>182</v>
      </c>
      <c r="D133" s="632" t="s">
        <v>315</v>
      </c>
      <c r="E133" s="632" t="s">
        <v>316</v>
      </c>
      <c r="F133" s="473" t="s">
        <v>26</v>
      </c>
      <c r="G133" s="473" t="str">
        <f>VLOOKUP(A133,'Engaged Deals'!A:L,2,0)</f>
        <v>Yes</v>
      </c>
      <c r="H133" s="473" t="str">
        <f>VLOOKUP(A133,'Engaged Deals'!A:L,9,0)</f>
        <v>Benelux, DE,FR</v>
      </c>
      <c r="I133" s="473" t="str">
        <f>VLOOKUP(A133,'Engaged Deals'!A:L,10,0)</f>
        <v>Signing in progress</v>
      </c>
      <c r="J133" s="633" t="s">
        <v>11225</v>
      </c>
      <c r="K133" s="632" t="s">
        <v>8948</v>
      </c>
      <c r="L133" s="624">
        <v>42902</v>
      </c>
      <c r="M133" s="564" t="s">
        <v>317</v>
      </c>
      <c r="N133" s="633" t="s">
        <v>50</v>
      </c>
      <c r="O133" s="625">
        <v>42902</v>
      </c>
      <c r="P133" s="626">
        <v>700000</v>
      </c>
      <c r="Q133" s="416">
        <f t="shared" si="2"/>
        <v>0.7</v>
      </c>
      <c r="R133" s="627">
        <v>12</v>
      </c>
      <c r="S133" s="564" t="s">
        <v>12340</v>
      </c>
      <c r="T133" s="633" t="s">
        <v>578</v>
      </c>
      <c r="U133" s="622" t="s">
        <v>7040</v>
      </c>
      <c r="V133" s="632" t="s">
        <v>134</v>
      </c>
      <c r="W133" s="632" t="s">
        <v>9226</v>
      </c>
      <c r="X133" s="632" t="s">
        <v>5492</v>
      </c>
      <c r="Y133" s="632" t="s">
        <v>186</v>
      </c>
      <c r="Z133" s="633"/>
      <c r="AA133" s="633"/>
    </row>
    <row r="134" spans="1:27" ht="17.45" customHeight="1" x14ac:dyDescent="0.25">
      <c r="A134" s="633" t="s">
        <v>10980</v>
      </c>
      <c r="B134" s="634" t="s">
        <v>6912</v>
      </c>
      <c r="C134" s="634" t="s">
        <v>6912</v>
      </c>
      <c r="D134" s="632" t="s">
        <v>11048</v>
      </c>
      <c r="E134" s="632" t="s">
        <v>11123</v>
      </c>
      <c r="F134" s="473" t="s">
        <v>14262</v>
      </c>
      <c r="G134" s="473"/>
      <c r="H134" s="473"/>
      <c r="I134" s="473"/>
      <c r="J134" s="633" t="s">
        <v>11224</v>
      </c>
      <c r="K134" s="473" t="s">
        <v>8950</v>
      </c>
      <c r="L134" s="624">
        <v>43069</v>
      </c>
      <c r="M134" s="564" t="s">
        <v>11229</v>
      </c>
      <c r="N134" s="71" t="s">
        <v>47</v>
      </c>
      <c r="O134" s="624">
        <v>43069</v>
      </c>
      <c r="P134" s="635">
        <v>700000</v>
      </c>
      <c r="Q134" s="416">
        <f t="shared" si="2"/>
        <v>0.7</v>
      </c>
      <c r="R134" s="627">
        <v>12</v>
      </c>
      <c r="S134" s="535" t="s">
        <v>13516</v>
      </c>
      <c r="T134" s="71" t="s">
        <v>103</v>
      </c>
      <c r="U134" s="566" t="s">
        <v>7040</v>
      </c>
      <c r="V134" s="541" t="s">
        <v>104</v>
      </c>
      <c r="W134" s="541" t="s">
        <v>105</v>
      </c>
      <c r="X134" s="632" t="s">
        <v>11347</v>
      </c>
      <c r="Y134" s="632" t="s">
        <v>221</v>
      </c>
      <c r="Z134" s="633"/>
      <c r="AA134" s="633"/>
    </row>
    <row r="135" spans="1:27" ht="17.45" customHeight="1" x14ac:dyDescent="0.25">
      <c r="A135" s="633" t="s">
        <v>9031</v>
      </c>
      <c r="B135" s="634" t="s">
        <v>56</v>
      </c>
      <c r="C135" s="634" t="s">
        <v>117</v>
      </c>
      <c r="D135" s="632" t="s">
        <v>12722</v>
      </c>
      <c r="E135" s="632" t="s">
        <v>2463</v>
      </c>
      <c r="F135" s="473" t="s">
        <v>25</v>
      </c>
      <c r="G135" s="473"/>
      <c r="H135" s="473"/>
      <c r="I135" s="473"/>
      <c r="J135" s="633" t="s">
        <v>11223</v>
      </c>
      <c r="K135" s="473" t="s">
        <v>35</v>
      </c>
      <c r="L135" s="624">
        <v>42993</v>
      </c>
      <c r="M135" s="564" t="s">
        <v>13159</v>
      </c>
      <c r="N135" s="71" t="s">
        <v>46</v>
      </c>
      <c r="O135" s="624">
        <v>42993</v>
      </c>
      <c r="P135" s="635">
        <v>700000</v>
      </c>
      <c r="Q135" s="416">
        <f t="shared" si="2"/>
        <v>0.7</v>
      </c>
      <c r="R135" s="627">
        <v>3</v>
      </c>
      <c r="S135" s="535" t="s">
        <v>13552</v>
      </c>
      <c r="T135" s="71" t="s">
        <v>103</v>
      </c>
      <c r="U135" s="566" t="s">
        <v>7040</v>
      </c>
      <c r="V135" s="541" t="s">
        <v>104</v>
      </c>
      <c r="W135" s="541" t="s">
        <v>105</v>
      </c>
      <c r="X135" s="632" t="s">
        <v>13553</v>
      </c>
      <c r="Y135" s="632" t="s">
        <v>4210</v>
      </c>
      <c r="Z135" s="633"/>
      <c r="AA135" s="633"/>
    </row>
    <row r="136" spans="1:27" ht="17.45" customHeight="1" x14ac:dyDescent="0.25">
      <c r="A136" s="633" t="s">
        <v>8219</v>
      </c>
      <c r="B136" s="634" t="s">
        <v>59</v>
      </c>
      <c r="C136" s="634" t="s">
        <v>9574</v>
      </c>
      <c r="D136" s="632" t="s">
        <v>8220</v>
      </c>
      <c r="E136" s="632" t="s">
        <v>8221</v>
      </c>
      <c r="F136" s="473" t="s">
        <v>27</v>
      </c>
      <c r="G136" s="473"/>
      <c r="H136" s="473"/>
      <c r="I136" s="473"/>
      <c r="J136" s="633" t="s">
        <v>11223</v>
      </c>
      <c r="K136" s="473" t="s">
        <v>8070</v>
      </c>
      <c r="L136" s="624">
        <v>43007</v>
      </c>
      <c r="M136" s="564" t="s">
        <v>8547</v>
      </c>
      <c r="N136" s="71" t="s">
        <v>47</v>
      </c>
      <c r="O136" s="624">
        <v>43059</v>
      </c>
      <c r="P136" s="635">
        <v>700000</v>
      </c>
      <c r="Q136" s="416">
        <f t="shared" si="2"/>
        <v>0.7</v>
      </c>
      <c r="R136" s="627">
        <v>6</v>
      </c>
      <c r="S136" s="535" t="s">
        <v>12338</v>
      </c>
      <c r="T136" s="71" t="s">
        <v>211</v>
      </c>
      <c r="U136" s="566" t="s">
        <v>7040</v>
      </c>
      <c r="V136" s="541" t="s">
        <v>158</v>
      </c>
      <c r="W136" s="541" t="s">
        <v>5609</v>
      </c>
      <c r="X136" s="632" t="s">
        <v>8622</v>
      </c>
      <c r="Y136" s="632" t="s">
        <v>3696</v>
      </c>
      <c r="Z136" s="633"/>
      <c r="AA136" s="633"/>
    </row>
    <row r="137" spans="1:27" ht="17.45" customHeight="1" x14ac:dyDescent="0.25">
      <c r="A137" s="633" t="s">
        <v>9032</v>
      </c>
      <c r="B137" s="634" t="s">
        <v>56</v>
      </c>
      <c r="C137" s="634" t="s">
        <v>124</v>
      </c>
      <c r="D137" s="632" t="s">
        <v>12723</v>
      </c>
      <c r="E137" s="632" t="s">
        <v>9872</v>
      </c>
      <c r="F137" s="473" t="s">
        <v>26</v>
      </c>
      <c r="G137" s="473"/>
      <c r="H137" s="473"/>
      <c r="I137" s="473"/>
      <c r="J137" s="633" t="s">
        <v>11223</v>
      </c>
      <c r="K137" s="473" t="s">
        <v>8948</v>
      </c>
      <c r="L137" s="624">
        <v>42960</v>
      </c>
      <c r="M137" s="564" t="s">
        <v>13160</v>
      </c>
      <c r="N137" s="71" t="s">
        <v>46</v>
      </c>
      <c r="O137" s="624">
        <v>43007</v>
      </c>
      <c r="P137" s="635">
        <v>666670</v>
      </c>
      <c r="Q137" s="416">
        <f t="shared" si="2"/>
        <v>0.66666999999999998</v>
      </c>
      <c r="R137" s="627">
        <v>12</v>
      </c>
      <c r="S137" s="535" t="s">
        <v>8993</v>
      </c>
      <c r="T137" s="71" t="s">
        <v>125</v>
      </c>
      <c r="U137" s="566" t="s">
        <v>7040</v>
      </c>
      <c r="V137" s="541" t="s">
        <v>104</v>
      </c>
      <c r="W137" s="541" t="s">
        <v>105</v>
      </c>
      <c r="X137" s="632" t="s">
        <v>6327</v>
      </c>
      <c r="Y137" s="632"/>
      <c r="Z137" s="633"/>
      <c r="AA137" s="633"/>
    </row>
    <row r="138" spans="1:27" ht="17.45" customHeight="1" x14ac:dyDescent="0.25">
      <c r="A138" s="633" t="s">
        <v>671</v>
      </c>
      <c r="B138" s="634" t="s">
        <v>60</v>
      </c>
      <c r="C138" s="634" t="s">
        <v>6576</v>
      </c>
      <c r="D138" s="632" t="s">
        <v>672</v>
      </c>
      <c r="E138" s="632" t="s">
        <v>12724</v>
      </c>
      <c r="F138" s="473" t="s">
        <v>6576</v>
      </c>
      <c r="G138" s="473" t="str">
        <f>VLOOKUP(A138,'Engaged Deals'!A:L,2,0)</f>
        <v>Yes</v>
      </c>
      <c r="H138" s="473" t="str">
        <f>VLOOKUP(A138,'Engaged Deals'!A:L,9,0)</f>
        <v>India</v>
      </c>
      <c r="I138" s="473" t="str">
        <f>VLOOKUP(A138,'Engaged Deals'!A:L,10,0)</f>
        <v>Need Details from the Sector / Jitan</v>
      </c>
      <c r="J138" s="633" t="s">
        <v>11224</v>
      </c>
      <c r="K138" s="473" t="s">
        <v>8949</v>
      </c>
      <c r="L138" s="624">
        <v>43028</v>
      </c>
      <c r="M138" s="564" t="s">
        <v>674</v>
      </c>
      <c r="N138" s="71" t="s">
        <v>47</v>
      </c>
      <c r="O138" s="624">
        <v>43028</v>
      </c>
      <c r="P138" s="635">
        <v>666666</v>
      </c>
      <c r="Q138" s="416">
        <f t="shared" si="2"/>
        <v>0.66666599999999998</v>
      </c>
      <c r="R138" s="627">
        <v>12</v>
      </c>
      <c r="S138" s="535" t="s">
        <v>12632</v>
      </c>
      <c r="T138" s="71" t="s">
        <v>103</v>
      </c>
      <c r="U138" s="566" t="s">
        <v>7040</v>
      </c>
      <c r="V138" s="541" t="s">
        <v>104</v>
      </c>
      <c r="W138" s="541" t="s">
        <v>105</v>
      </c>
      <c r="X138" s="632" t="s">
        <v>6311</v>
      </c>
      <c r="Y138" s="632" t="s">
        <v>675</v>
      </c>
      <c r="Z138" s="633"/>
      <c r="AA138" s="633"/>
    </row>
    <row r="139" spans="1:27" ht="17.45" customHeight="1" x14ac:dyDescent="0.25">
      <c r="A139" s="633" t="s">
        <v>696</v>
      </c>
      <c r="B139" s="634" t="s">
        <v>60</v>
      </c>
      <c r="C139" s="634" t="s">
        <v>4992</v>
      </c>
      <c r="D139" s="632" t="s">
        <v>697</v>
      </c>
      <c r="E139" s="632" t="s">
        <v>698</v>
      </c>
      <c r="F139" s="473" t="s">
        <v>25</v>
      </c>
      <c r="G139" s="473"/>
      <c r="H139" s="473"/>
      <c r="I139" s="473"/>
      <c r="J139" s="633" t="s">
        <v>11223</v>
      </c>
      <c r="K139" s="473" t="s">
        <v>8951</v>
      </c>
      <c r="L139" s="624">
        <v>42964</v>
      </c>
      <c r="M139" s="564" t="s">
        <v>699</v>
      </c>
      <c r="N139" s="71" t="s">
        <v>47</v>
      </c>
      <c r="O139" s="624">
        <v>42964</v>
      </c>
      <c r="P139" s="635">
        <v>620000</v>
      </c>
      <c r="Q139" s="416">
        <f t="shared" si="2"/>
        <v>0.62</v>
      </c>
      <c r="R139" s="627">
        <v>12</v>
      </c>
      <c r="S139" s="535" t="s">
        <v>7102</v>
      </c>
      <c r="T139" s="71" t="s">
        <v>103</v>
      </c>
      <c r="U139" s="566" t="s">
        <v>7040</v>
      </c>
      <c r="V139" s="541" t="s">
        <v>104</v>
      </c>
      <c r="W139" s="541" t="s">
        <v>105</v>
      </c>
      <c r="X139" s="632" t="s">
        <v>5621</v>
      </c>
      <c r="Y139" s="632" t="s">
        <v>221</v>
      </c>
      <c r="Z139" s="633"/>
      <c r="AA139" s="633"/>
    </row>
    <row r="140" spans="1:27" ht="17.45" customHeight="1" x14ac:dyDescent="0.25">
      <c r="A140" s="633" t="s">
        <v>696</v>
      </c>
      <c r="B140" s="634" t="s">
        <v>60</v>
      </c>
      <c r="C140" s="634" t="s">
        <v>4992</v>
      </c>
      <c r="D140" s="632" t="s">
        <v>697</v>
      </c>
      <c r="E140" s="632" t="s">
        <v>698</v>
      </c>
      <c r="F140" s="473" t="s">
        <v>25</v>
      </c>
      <c r="G140" s="473"/>
      <c r="H140" s="473"/>
      <c r="I140" s="473"/>
      <c r="J140" s="633" t="s">
        <v>11223</v>
      </c>
      <c r="K140" s="473" t="s">
        <v>8951</v>
      </c>
      <c r="L140" s="624">
        <v>42964</v>
      </c>
      <c r="M140" s="564" t="s">
        <v>699</v>
      </c>
      <c r="N140" s="71" t="s">
        <v>47</v>
      </c>
      <c r="O140" s="624">
        <v>42964</v>
      </c>
      <c r="P140" s="635">
        <v>620000</v>
      </c>
      <c r="Q140" s="416">
        <f t="shared" si="2"/>
        <v>0.62</v>
      </c>
      <c r="R140" s="627">
        <v>12</v>
      </c>
      <c r="S140" s="535" t="s">
        <v>7102</v>
      </c>
      <c r="T140" s="71" t="s">
        <v>103</v>
      </c>
      <c r="U140" s="566" t="s">
        <v>7040</v>
      </c>
      <c r="V140" s="541" t="s">
        <v>104</v>
      </c>
      <c r="W140" s="541" t="s">
        <v>105</v>
      </c>
      <c r="X140" s="632" t="s">
        <v>5621</v>
      </c>
      <c r="Y140" s="632" t="s">
        <v>221</v>
      </c>
      <c r="Z140" s="633"/>
      <c r="AA140" s="633"/>
    </row>
    <row r="141" spans="1:27" ht="17.45" customHeight="1" x14ac:dyDescent="0.25">
      <c r="A141" s="633" t="s">
        <v>11442</v>
      </c>
      <c r="B141" s="634" t="s">
        <v>59</v>
      </c>
      <c r="C141" s="634" t="s">
        <v>9574</v>
      </c>
      <c r="D141" s="632" t="s">
        <v>11679</v>
      </c>
      <c r="E141" s="632" t="s">
        <v>11444</v>
      </c>
      <c r="F141" s="473" t="s">
        <v>26</v>
      </c>
      <c r="G141" s="473"/>
      <c r="H141" s="473"/>
      <c r="I141" s="473"/>
      <c r="J141" s="633" t="s">
        <v>11223</v>
      </c>
      <c r="K141" s="473" t="s">
        <v>8948</v>
      </c>
      <c r="L141" s="624">
        <v>43000</v>
      </c>
      <c r="M141" s="564" t="s">
        <v>11788</v>
      </c>
      <c r="N141" s="71" t="s">
        <v>48</v>
      </c>
      <c r="O141" s="624">
        <v>43000</v>
      </c>
      <c r="P141" s="635">
        <v>608000</v>
      </c>
      <c r="Q141" s="416">
        <f t="shared" si="2"/>
        <v>0.60799999999999998</v>
      </c>
      <c r="R141" s="627">
        <v>12</v>
      </c>
      <c r="S141" s="535" t="s">
        <v>14149</v>
      </c>
      <c r="T141" s="71" t="s">
        <v>211</v>
      </c>
      <c r="U141" s="566" t="s">
        <v>7040</v>
      </c>
      <c r="V141" s="541" t="s">
        <v>104</v>
      </c>
      <c r="W141" s="541" t="s">
        <v>105</v>
      </c>
      <c r="X141" s="632" t="s">
        <v>11875</v>
      </c>
      <c r="Y141" s="632" t="s">
        <v>221</v>
      </c>
      <c r="Z141" s="633"/>
      <c r="AA141" s="633"/>
    </row>
    <row r="142" spans="1:27" ht="17.45" customHeight="1" x14ac:dyDescent="0.25">
      <c r="A142" s="633" t="s">
        <v>8225</v>
      </c>
      <c r="B142" s="634" t="s">
        <v>56</v>
      </c>
      <c r="C142" s="634" t="s">
        <v>194</v>
      </c>
      <c r="D142" s="632" t="s">
        <v>2537</v>
      </c>
      <c r="E142" s="632" t="s">
        <v>8226</v>
      </c>
      <c r="F142" s="473" t="s">
        <v>27</v>
      </c>
      <c r="G142" s="473"/>
      <c r="H142" s="473"/>
      <c r="I142" s="473"/>
      <c r="J142" s="633" t="s">
        <v>11224</v>
      </c>
      <c r="K142" s="473" t="s">
        <v>8070</v>
      </c>
      <c r="L142" s="624">
        <v>43035</v>
      </c>
      <c r="M142" s="564" t="s">
        <v>8549</v>
      </c>
      <c r="N142" s="71" t="s">
        <v>46</v>
      </c>
      <c r="O142" s="624">
        <v>43035</v>
      </c>
      <c r="P142" s="635">
        <v>600000</v>
      </c>
      <c r="Q142" s="416">
        <f t="shared" si="2"/>
        <v>0.6</v>
      </c>
      <c r="R142" s="627">
        <v>12</v>
      </c>
      <c r="S142" s="535" t="s">
        <v>8048</v>
      </c>
      <c r="T142" s="71" t="s">
        <v>103</v>
      </c>
      <c r="U142" s="566" t="s">
        <v>7040</v>
      </c>
      <c r="V142" s="541" t="s">
        <v>134</v>
      </c>
      <c r="W142" s="541" t="s">
        <v>9226</v>
      </c>
      <c r="X142" s="632" t="s">
        <v>8623</v>
      </c>
      <c r="Y142" s="632"/>
      <c r="Z142" s="633"/>
      <c r="AA142" s="633"/>
    </row>
    <row r="143" spans="1:27" ht="17.45" customHeight="1" x14ac:dyDescent="0.25">
      <c r="A143" s="633" t="s">
        <v>12460</v>
      </c>
      <c r="B143" s="634" t="s">
        <v>57</v>
      </c>
      <c r="C143" s="634" t="s">
        <v>98</v>
      </c>
      <c r="D143" s="632" t="s">
        <v>12728</v>
      </c>
      <c r="E143" s="632" t="s">
        <v>12461</v>
      </c>
      <c r="F143" s="473" t="s">
        <v>27</v>
      </c>
      <c r="G143" s="473"/>
      <c r="H143" s="473"/>
      <c r="I143" s="473"/>
      <c r="J143" s="633" t="s">
        <v>11224</v>
      </c>
      <c r="K143" s="473" t="s">
        <v>8947</v>
      </c>
      <c r="L143" s="624">
        <v>43032</v>
      </c>
      <c r="M143" s="564" t="s">
        <v>13162</v>
      </c>
      <c r="N143" s="71" t="s">
        <v>46</v>
      </c>
      <c r="O143" s="624">
        <v>43032</v>
      </c>
      <c r="P143" s="635">
        <v>600000</v>
      </c>
      <c r="Q143" s="416">
        <f t="shared" si="2"/>
        <v>0.6</v>
      </c>
      <c r="R143" s="627">
        <v>12</v>
      </c>
      <c r="S143" s="535" t="s">
        <v>12633</v>
      </c>
      <c r="T143" s="71" t="s">
        <v>125</v>
      </c>
      <c r="U143" s="566" t="s">
        <v>7040</v>
      </c>
      <c r="V143" s="541" t="s">
        <v>134</v>
      </c>
      <c r="W143" s="541" t="s">
        <v>518</v>
      </c>
      <c r="X143" s="632" t="s">
        <v>106</v>
      </c>
      <c r="Y143" s="632"/>
      <c r="Z143" s="633"/>
      <c r="AA143" s="633"/>
    </row>
    <row r="144" spans="1:27" ht="17.45" customHeight="1" x14ac:dyDescent="0.25">
      <c r="A144" s="633" t="s">
        <v>11422</v>
      </c>
      <c r="B144" s="634" t="s">
        <v>6912</v>
      </c>
      <c r="C144" s="634" t="s">
        <v>6912</v>
      </c>
      <c r="D144" s="632" t="s">
        <v>575</v>
      </c>
      <c r="E144" s="632" t="s">
        <v>11423</v>
      </c>
      <c r="F144" s="473" t="s">
        <v>27</v>
      </c>
      <c r="G144" s="473"/>
      <c r="H144" s="473"/>
      <c r="I144" s="473"/>
      <c r="J144" s="633" t="s">
        <v>11223</v>
      </c>
      <c r="K144" s="473" t="s">
        <v>8947</v>
      </c>
      <c r="L144" s="624">
        <v>42960</v>
      </c>
      <c r="M144" s="564" t="s">
        <v>11756</v>
      </c>
      <c r="N144" s="71" t="s">
        <v>48</v>
      </c>
      <c r="O144" s="624">
        <v>42981</v>
      </c>
      <c r="P144" s="635">
        <v>600000</v>
      </c>
      <c r="Q144" s="416">
        <f t="shared" si="2"/>
        <v>0.6</v>
      </c>
      <c r="R144" s="627">
        <v>12</v>
      </c>
      <c r="S144" s="535" t="s">
        <v>13516</v>
      </c>
      <c r="T144" s="71" t="s">
        <v>103</v>
      </c>
      <c r="U144" s="566" t="s">
        <v>7040</v>
      </c>
      <c r="V144" s="541" t="s">
        <v>104</v>
      </c>
      <c r="W144" s="541" t="s">
        <v>105</v>
      </c>
      <c r="X144" s="632" t="s">
        <v>5921</v>
      </c>
      <c r="Y144" s="632" t="s">
        <v>221</v>
      </c>
      <c r="Z144" s="633"/>
      <c r="AA144" s="633"/>
    </row>
    <row r="145" spans="1:27" ht="17.45" customHeight="1" x14ac:dyDescent="0.25">
      <c r="A145" s="633" t="s">
        <v>9033</v>
      </c>
      <c r="B145" s="634" t="s">
        <v>56</v>
      </c>
      <c r="C145" s="634" t="s">
        <v>117</v>
      </c>
      <c r="D145" s="632" t="s">
        <v>1960</v>
      </c>
      <c r="E145" s="632" t="s">
        <v>625</v>
      </c>
      <c r="F145" s="473" t="s">
        <v>25</v>
      </c>
      <c r="G145" s="473"/>
      <c r="H145" s="473"/>
      <c r="I145" s="473"/>
      <c r="J145" s="633" t="s">
        <v>11223</v>
      </c>
      <c r="K145" s="473" t="s">
        <v>35</v>
      </c>
      <c r="L145" s="624">
        <v>42993</v>
      </c>
      <c r="M145" s="564" t="s">
        <v>13163</v>
      </c>
      <c r="N145" s="71" t="s">
        <v>46</v>
      </c>
      <c r="O145" s="624">
        <v>42993</v>
      </c>
      <c r="P145" s="635">
        <v>600000</v>
      </c>
      <c r="Q145" s="416">
        <f t="shared" si="2"/>
        <v>0.6</v>
      </c>
      <c r="R145" s="627">
        <v>12</v>
      </c>
      <c r="S145" s="535" t="s">
        <v>8957</v>
      </c>
      <c r="T145" s="71" t="s">
        <v>103</v>
      </c>
      <c r="U145" s="566" t="s">
        <v>7040</v>
      </c>
      <c r="V145" s="541" t="s">
        <v>104</v>
      </c>
      <c r="W145" s="541" t="s">
        <v>105</v>
      </c>
      <c r="X145" s="632" t="s">
        <v>5776</v>
      </c>
      <c r="Y145" s="632" t="s">
        <v>313</v>
      </c>
      <c r="Z145" s="633"/>
      <c r="AA145" s="633"/>
    </row>
    <row r="146" spans="1:27" ht="17.45" customHeight="1" x14ac:dyDescent="0.25">
      <c r="A146" s="633" t="s">
        <v>9462</v>
      </c>
      <c r="B146" s="634" t="s">
        <v>57</v>
      </c>
      <c r="C146" s="634" t="s">
        <v>147</v>
      </c>
      <c r="D146" s="632" t="s">
        <v>9463</v>
      </c>
      <c r="E146" s="632" t="s">
        <v>9464</v>
      </c>
      <c r="F146" s="473" t="s">
        <v>27</v>
      </c>
      <c r="G146" s="473"/>
      <c r="H146" s="473"/>
      <c r="I146" s="473"/>
      <c r="J146" s="633" t="s">
        <v>11224</v>
      </c>
      <c r="K146" s="473" t="s">
        <v>8947</v>
      </c>
      <c r="L146" s="624">
        <v>43089</v>
      </c>
      <c r="M146" s="564" t="s">
        <v>9511</v>
      </c>
      <c r="N146" s="71" t="s">
        <v>47</v>
      </c>
      <c r="O146" s="624">
        <v>43089</v>
      </c>
      <c r="P146" s="635">
        <v>600000</v>
      </c>
      <c r="Q146" s="416">
        <f t="shared" si="2"/>
        <v>0.6</v>
      </c>
      <c r="R146" s="627">
        <v>12</v>
      </c>
      <c r="S146" s="535" t="s">
        <v>12338</v>
      </c>
      <c r="T146" s="71" t="s">
        <v>103</v>
      </c>
      <c r="U146" s="566" t="s">
        <v>9234</v>
      </c>
      <c r="V146" s="541" t="s">
        <v>184</v>
      </c>
      <c r="W146" s="541" t="s">
        <v>4757</v>
      </c>
      <c r="X146" s="632" t="s">
        <v>9530</v>
      </c>
      <c r="Y146" s="632" t="s">
        <v>186</v>
      </c>
      <c r="Z146" s="633"/>
      <c r="AA146" s="633"/>
    </row>
    <row r="147" spans="1:27" ht="17.45" customHeight="1" x14ac:dyDescent="0.25">
      <c r="A147" s="633" t="s">
        <v>12725</v>
      </c>
      <c r="B147" s="634" t="s">
        <v>6912</v>
      </c>
      <c r="C147" s="634" t="s">
        <v>6912</v>
      </c>
      <c r="D147" s="632" t="s">
        <v>12726</v>
      </c>
      <c r="E147" s="632" t="s">
        <v>12727</v>
      </c>
      <c r="F147" s="473" t="s">
        <v>27</v>
      </c>
      <c r="G147" s="473"/>
      <c r="H147" s="473"/>
      <c r="I147" s="473"/>
      <c r="J147" s="633" t="s">
        <v>11224</v>
      </c>
      <c r="K147" s="473" t="s">
        <v>8947</v>
      </c>
      <c r="L147" s="624">
        <v>43100</v>
      </c>
      <c r="M147" s="564" t="s">
        <v>13161</v>
      </c>
      <c r="N147" s="71" t="s">
        <v>46</v>
      </c>
      <c r="O147" s="624">
        <v>43100</v>
      </c>
      <c r="P147" s="635">
        <v>600000</v>
      </c>
      <c r="Q147" s="416">
        <f t="shared" si="2"/>
        <v>0.6</v>
      </c>
      <c r="R147" s="627">
        <v>1</v>
      </c>
      <c r="S147" s="535" t="s">
        <v>13516</v>
      </c>
      <c r="T147" s="71" t="s">
        <v>103</v>
      </c>
      <c r="U147" s="566" t="s">
        <v>11285</v>
      </c>
      <c r="V147" s="541" t="s">
        <v>13537</v>
      </c>
      <c r="W147" s="541" t="s">
        <v>13554</v>
      </c>
      <c r="X147" s="632" t="s">
        <v>13555</v>
      </c>
      <c r="Y147" s="632" t="s">
        <v>4252</v>
      </c>
      <c r="Z147" s="633"/>
      <c r="AA147" s="633"/>
    </row>
    <row r="148" spans="1:27" ht="17.45" customHeight="1" x14ac:dyDescent="0.25">
      <c r="A148" s="633" t="s">
        <v>12729</v>
      </c>
      <c r="B148" s="634" t="s">
        <v>59</v>
      </c>
      <c r="C148" s="634" t="s">
        <v>9574</v>
      </c>
      <c r="D148" s="632" t="s">
        <v>12730</v>
      </c>
      <c r="E148" s="632" t="s">
        <v>12731</v>
      </c>
      <c r="F148" s="473" t="s">
        <v>26</v>
      </c>
      <c r="G148" s="473"/>
      <c r="H148" s="473"/>
      <c r="I148" s="473"/>
      <c r="J148" s="633" t="s">
        <v>11223</v>
      </c>
      <c r="K148" s="473" t="s">
        <v>8948</v>
      </c>
      <c r="L148" s="624">
        <v>43006</v>
      </c>
      <c r="M148" s="564" t="s">
        <v>13164</v>
      </c>
      <c r="N148" s="71" t="s">
        <v>47</v>
      </c>
      <c r="O148" s="624">
        <v>43006</v>
      </c>
      <c r="P148" s="635">
        <v>587511</v>
      </c>
      <c r="Q148" s="416">
        <f t="shared" si="2"/>
        <v>0.58751100000000001</v>
      </c>
      <c r="R148" s="627">
        <v>9</v>
      </c>
      <c r="S148" s="535" t="s">
        <v>14144</v>
      </c>
      <c r="T148" s="71" t="s">
        <v>292</v>
      </c>
      <c r="U148" s="566" t="s">
        <v>7040</v>
      </c>
      <c r="V148" s="541" t="s">
        <v>104</v>
      </c>
      <c r="W148" s="541" t="s">
        <v>105</v>
      </c>
      <c r="X148" s="632" t="s">
        <v>13556</v>
      </c>
      <c r="Y148" s="632" t="s">
        <v>13897</v>
      </c>
      <c r="Z148" s="633"/>
      <c r="AA148" s="633"/>
    </row>
    <row r="149" spans="1:27" ht="17.45" customHeight="1" x14ac:dyDescent="0.25">
      <c r="A149" s="633" t="s">
        <v>729</v>
      </c>
      <c r="B149" s="634" t="s">
        <v>60</v>
      </c>
      <c r="C149" s="634" t="s">
        <v>6576</v>
      </c>
      <c r="D149" s="632" t="s">
        <v>730</v>
      </c>
      <c r="E149" s="632" t="s">
        <v>731</v>
      </c>
      <c r="F149" s="473" t="s">
        <v>6576</v>
      </c>
      <c r="G149" s="473"/>
      <c r="H149" s="473"/>
      <c r="I149" s="473"/>
      <c r="J149" s="633" t="s">
        <v>11224</v>
      </c>
      <c r="K149" s="473" t="s">
        <v>8948</v>
      </c>
      <c r="L149" s="624">
        <v>43062</v>
      </c>
      <c r="M149" s="564" t="s">
        <v>732</v>
      </c>
      <c r="N149" s="71" t="s">
        <v>47</v>
      </c>
      <c r="O149" s="624">
        <v>43062</v>
      </c>
      <c r="P149" s="635">
        <v>555555</v>
      </c>
      <c r="Q149" s="416">
        <f t="shared" si="2"/>
        <v>0.55555500000000002</v>
      </c>
      <c r="R149" s="627">
        <v>1</v>
      </c>
      <c r="S149" s="535" t="s">
        <v>10335</v>
      </c>
      <c r="T149" s="71" t="s">
        <v>103</v>
      </c>
      <c r="U149" s="566" t="s">
        <v>11285</v>
      </c>
      <c r="V149" s="541" t="s">
        <v>13537</v>
      </c>
      <c r="W149" s="541" t="s">
        <v>13557</v>
      </c>
      <c r="X149" s="632" t="s">
        <v>6312</v>
      </c>
      <c r="Y149" s="632" t="s">
        <v>734</v>
      </c>
      <c r="Z149" s="633"/>
      <c r="AA149" s="633"/>
    </row>
    <row r="150" spans="1:27" ht="17.45" customHeight="1" x14ac:dyDescent="0.25">
      <c r="A150" s="633" t="s">
        <v>735</v>
      </c>
      <c r="B150" s="634" t="s">
        <v>56</v>
      </c>
      <c r="C150" s="634" t="s">
        <v>510</v>
      </c>
      <c r="D150" s="632" t="s">
        <v>736</v>
      </c>
      <c r="E150" s="632" t="s">
        <v>737</v>
      </c>
      <c r="F150" s="473" t="s">
        <v>27</v>
      </c>
      <c r="G150" s="473"/>
      <c r="H150" s="473"/>
      <c r="I150" s="473"/>
      <c r="J150" s="633" t="s">
        <v>11223</v>
      </c>
      <c r="K150" s="473" t="s">
        <v>8947</v>
      </c>
      <c r="L150" s="624">
        <v>42976</v>
      </c>
      <c r="M150" s="564" t="s">
        <v>738</v>
      </c>
      <c r="N150" s="71" t="s">
        <v>46</v>
      </c>
      <c r="O150" s="624">
        <v>42976</v>
      </c>
      <c r="P150" s="635">
        <v>550000</v>
      </c>
      <c r="Q150" s="416">
        <f t="shared" si="2"/>
        <v>0.54999999999999993</v>
      </c>
      <c r="R150" s="627">
        <v>1</v>
      </c>
      <c r="S150" s="535" t="s">
        <v>739</v>
      </c>
      <c r="T150" s="71" t="s">
        <v>103</v>
      </c>
      <c r="U150" s="566" t="s">
        <v>11285</v>
      </c>
      <c r="V150" s="541" t="s">
        <v>13537</v>
      </c>
      <c r="W150" s="541" t="s">
        <v>740</v>
      </c>
      <c r="X150" s="632" t="s">
        <v>6313</v>
      </c>
      <c r="Y150" s="632"/>
      <c r="Z150" s="633"/>
      <c r="AA150" s="633"/>
    </row>
    <row r="151" spans="1:27" ht="17.45" customHeight="1" x14ac:dyDescent="0.25">
      <c r="A151" s="633" t="s">
        <v>217</v>
      </c>
      <c r="B151" s="634" t="s">
        <v>6912</v>
      </c>
      <c r="C151" s="634" t="s">
        <v>6912</v>
      </c>
      <c r="D151" s="632" t="s">
        <v>218</v>
      </c>
      <c r="E151" s="632" t="s">
        <v>12462</v>
      </c>
      <c r="F151" s="473" t="s">
        <v>26</v>
      </c>
      <c r="G151" s="473" t="str">
        <f>VLOOKUP(A151,'Engaged Deals'!A:L,2,0)</f>
        <v>Yes</v>
      </c>
      <c r="H151" s="473" t="str">
        <f>VLOOKUP(A151,'Engaged Deals'!A:L,9,0)</f>
        <v>India</v>
      </c>
      <c r="I151" s="473" t="str">
        <f>VLOOKUP(A151,'Engaged Deals'!A:L,10,0)</f>
        <v>Later Phases : place Holder</v>
      </c>
      <c r="J151" s="633" t="s">
        <v>11223</v>
      </c>
      <c r="K151" s="473" t="s">
        <v>8948</v>
      </c>
      <c r="L151" s="624">
        <v>42977</v>
      </c>
      <c r="M151" s="564" t="s">
        <v>220</v>
      </c>
      <c r="N151" s="71" t="s">
        <v>47</v>
      </c>
      <c r="O151" s="624">
        <v>42977</v>
      </c>
      <c r="P151" s="635">
        <v>542956</v>
      </c>
      <c r="Q151" s="416">
        <f t="shared" si="2"/>
        <v>0.54295599999999999</v>
      </c>
      <c r="R151" s="627">
        <v>6</v>
      </c>
      <c r="S151" s="535" t="s">
        <v>12632</v>
      </c>
      <c r="T151" s="71" t="s">
        <v>292</v>
      </c>
      <c r="U151" s="566" t="s">
        <v>7040</v>
      </c>
      <c r="V151" s="541" t="s">
        <v>104</v>
      </c>
      <c r="W151" s="541" t="s">
        <v>105</v>
      </c>
      <c r="X151" s="632" t="s">
        <v>5899</v>
      </c>
      <c r="Y151" s="632" t="s">
        <v>221</v>
      </c>
      <c r="Z151" s="633"/>
      <c r="AA151" s="633"/>
    </row>
    <row r="152" spans="1:27" ht="17.45" customHeight="1" x14ac:dyDescent="0.25">
      <c r="A152" s="633" t="s">
        <v>12059</v>
      </c>
      <c r="B152" s="634" t="s">
        <v>57</v>
      </c>
      <c r="C152" s="634" t="s">
        <v>324</v>
      </c>
      <c r="D152" s="632" t="s">
        <v>3936</v>
      </c>
      <c r="E152" s="632" t="s">
        <v>528</v>
      </c>
      <c r="F152" s="473" t="s">
        <v>28</v>
      </c>
      <c r="G152" s="473"/>
      <c r="H152" s="473"/>
      <c r="I152" s="473"/>
      <c r="J152" s="633" t="s">
        <v>11224</v>
      </c>
      <c r="K152" s="473" t="s">
        <v>36</v>
      </c>
      <c r="L152" s="624">
        <v>43069</v>
      </c>
      <c r="M152" s="564" t="s">
        <v>12294</v>
      </c>
      <c r="N152" s="71" t="s">
        <v>46</v>
      </c>
      <c r="O152" s="624">
        <v>43069</v>
      </c>
      <c r="P152" s="635">
        <v>542500</v>
      </c>
      <c r="Q152" s="416">
        <f t="shared" si="2"/>
        <v>0.54249999999999998</v>
      </c>
      <c r="R152" s="627">
        <v>5</v>
      </c>
      <c r="S152" s="535" t="s">
        <v>12339</v>
      </c>
      <c r="T152" s="71" t="s">
        <v>103</v>
      </c>
      <c r="U152" s="566" t="s">
        <v>7040</v>
      </c>
      <c r="V152" s="541" t="s">
        <v>104</v>
      </c>
      <c r="W152" s="541" t="s">
        <v>5594</v>
      </c>
      <c r="X152" s="632" t="s">
        <v>6303</v>
      </c>
      <c r="Y152" s="632" t="s">
        <v>186</v>
      </c>
      <c r="Z152" s="633"/>
      <c r="AA152" s="633"/>
    </row>
    <row r="153" spans="1:27" ht="17.45" customHeight="1" x14ac:dyDescent="0.25">
      <c r="A153" s="633" t="s">
        <v>12060</v>
      </c>
      <c r="B153" s="634" t="s">
        <v>57</v>
      </c>
      <c r="C153" s="634" t="s">
        <v>324</v>
      </c>
      <c r="D153" s="632" t="s">
        <v>8000</v>
      </c>
      <c r="E153" s="632" t="s">
        <v>12061</v>
      </c>
      <c r="F153" s="473" t="s">
        <v>14262</v>
      </c>
      <c r="G153" s="473"/>
      <c r="H153" s="473"/>
      <c r="I153" s="473"/>
      <c r="J153" s="633" t="s">
        <v>11223</v>
      </c>
      <c r="K153" s="473" t="s">
        <v>8950</v>
      </c>
      <c r="L153" s="624">
        <v>42979</v>
      </c>
      <c r="M153" s="564" t="s">
        <v>12302</v>
      </c>
      <c r="N153" s="71" t="s">
        <v>47</v>
      </c>
      <c r="O153" s="624">
        <v>43000</v>
      </c>
      <c r="P153" s="635">
        <v>542500</v>
      </c>
      <c r="Q153" s="416">
        <f t="shared" si="2"/>
        <v>0.54249999999999998</v>
      </c>
      <c r="R153" s="627">
        <v>6</v>
      </c>
      <c r="S153" s="535" t="s">
        <v>14144</v>
      </c>
      <c r="T153" s="71" t="s">
        <v>103</v>
      </c>
      <c r="U153" s="566" t="s">
        <v>7040</v>
      </c>
      <c r="V153" s="541" t="s">
        <v>104</v>
      </c>
      <c r="W153" s="541" t="s">
        <v>105</v>
      </c>
      <c r="X153" s="632" t="s">
        <v>7344</v>
      </c>
      <c r="Y153" s="632" t="s">
        <v>667</v>
      </c>
      <c r="Z153" s="633"/>
      <c r="AA153" s="633"/>
    </row>
    <row r="154" spans="1:27" ht="17.45" customHeight="1" x14ac:dyDescent="0.25">
      <c r="A154" s="633" t="s">
        <v>13938</v>
      </c>
      <c r="B154" s="632" t="s">
        <v>57</v>
      </c>
      <c r="C154" s="632" t="s">
        <v>98</v>
      </c>
      <c r="D154" s="632" t="s">
        <v>13995</v>
      </c>
      <c r="E154" s="632" t="s">
        <v>13996</v>
      </c>
      <c r="F154" s="473" t="s">
        <v>25</v>
      </c>
      <c r="G154" s="473"/>
      <c r="H154" s="473"/>
      <c r="I154" s="473"/>
      <c r="J154" s="633" t="s">
        <v>11224</v>
      </c>
      <c r="K154" s="632" t="s">
        <v>8951</v>
      </c>
      <c r="L154" s="624">
        <v>43084</v>
      </c>
      <c r="M154" s="564" t="s">
        <v>14097</v>
      </c>
      <c r="N154" s="633" t="s">
        <v>47</v>
      </c>
      <c r="O154" s="625">
        <v>43098</v>
      </c>
      <c r="P154" s="626">
        <v>500000</v>
      </c>
      <c r="Q154" s="416">
        <f t="shared" si="2"/>
        <v>0.5</v>
      </c>
      <c r="R154" s="627">
        <v>12</v>
      </c>
      <c r="S154" s="564" t="s">
        <v>14144</v>
      </c>
      <c r="T154" s="71" t="s">
        <v>125</v>
      </c>
      <c r="U154" s="633" t="s">
        <v>7</v>
      </c>
      <c r="V154" s="632" t="s">
        <v>1867</v>
      </c>
      <c r="W154" s="632" t="s">
        <v>2958</v>
      </c>
      <c r="X154" s="632" t="s">
        <v>106</v>
      </c>
      <c r="Y154" s="632" t="s">
        <v>14257</v>
      </c>
      <c r="Z154" s="633"/>
      <c r="AA154" s="633"/>
    </row>
    <row r="155" spans="1:27" ht="17.45" customHeight="1" x14ac:dyDescent="0.25">
      <c r="A155" s="633" t="s">
        <v>8718</v>
      </c>
      <c r="B155" s="632" t="s">
        <v>56</v>
      </c>
      <c r="C155" s="632" t="s">
        <v>235</v>
      </c>
      <c r="D155" s="632" t="s">
        <v>11050</v>
      </c>
      <c r="E155" s="632" t="s">
        <v>8719</v>
      </c>
      <c r="F155" s="473" t="s">
        <v>24</v>
      </c>
      <c r="G155" s="473"/>
      <c r="H155" s="473"/>
      <c r="I155" s="473"/>
      <c r="J155" s="633" t="s">
        <v>11224</v>
      </c>
      <c r="K155" s="632" t="s">
        <v>38</v>
      </c>
      <c r="L155" s="624">
        <v>43040</v>
      </c>
      <c r="M155" s="564" t="s">
        <v>11231</v>
      </c>
      <c r="N155" s="633" t="s">
        <v>46</v>
      </c>
      <c r="O155" s="625">
        <v>43040</v>
      </c>
      <c r="P155" s="626">
        <v>500000</v>
      </c>
      <c r="Q155" s="416">
        <f t="shared" si="2"/>
        <v>0.5</v>
      </c>
      <c r="R155" s="627">
        <v>12</v>
      </c>
      <c r="S155" s="564" t="s">
        <v>14144</v>
      </c>
      <c r="T155" s="71" t="s">
        <v>103</v>
      </c>
      <c r="U155" s="633" t="s">
        <v>7</v>
      </c>
      <c r="V155" s="632" t="s">
        <v>1867</v>
      </c>
      <c r="W155" s="632" t="s">
        <v>2958</v>
      </c>
      <c r="X155" s="632" t="s">
        <v>11349</v>
      </c>
      <c r="Y155" s="632" t="s">
        <v>186</v>
      </c>
      <c r="Z155" s="633"/>
      <c r="AA155" s="633"/>
    </row>
    <row r="156" spans="1:27" ht="17.45" customHeight="1" x14ac:dyDescent="0.25">
      <c r="A156" s="633" t="s">
        <v>2001</v>
      </c>
      <c r="B156" s="632" t="s">
        <v>57</v>
      </c>
      <c r="C156" s="632" t="s">
        <v>98</v>
      </c>
      <c r="D156" s="632" t="s">
        <v>2002</v>
      </c>
      <c r="E156" s="632" t="s">
        <v>11127</v>
      </c>
      <c r="F156" s="473" t="s">
        <v>25</v>
      </c>
      <c r="G156" s="473"/>
      <c r="H156" s="473"/>
      <c r="I156" s="473"/>
      <c r="J156" s="633" t="s">
        <v>11224</v>
      </c>
      <c r="K156" s="632" t="s">
        <v>35</v>
      </c>
      <c r="L156" s="624">
        <v>43028</v>
      </c>
      <c r="M156" s="564" t="s">
        <v>2004</v>
      </c>
      <c r="N156" s="633" t="s">
        <v>47</v>
      </c>
      <c r="O156" s="625">
        <v>43063</v>
      </c>
      <c r="P156" s="626">
        <v>500000</v>
      </c>
      <c r="Q156" s="416">
        <f t="shared" si="2"/>
        <v>0.5</v>
      </c>
      <c r="R156" s="627">
        <v>1</v>
      </c>
      <c r="S156" s="564" t="s">
        <v>14144</v>
      </c>
      <c r="T156" s="71" t="s">
        <v>103</v>
      </c>
      <c r="U156" s="633" t="s">
        <v>7</v>
      </c>
      <c r="V156" s="632" t="s">
        <v>477</v>
      </c>
      <c r="W156" s="632" t="s">
        <v>478</v>
      </c>
      <c r="X156" s="632" t="s">
        <v>106</v>
      </c>
      <c r="Y156" s="632" t="s">
        <v>1192</v>
      </c>
      <c r="Z156" s="633"/>
      <c r="AA156" s="633"/>
    </row>
    <row r="157" spans="1:27" ht="17.45" customHeight="1" x14ac:dyDescent="0.25">
      <c r="A157" s="633" t="s">
        <v>234</v>
      </c>
      <c r="B157" s="632" t="s">
        <v>56</v>
      </c>
      <c r="C157" s="632" t="s">
        <v>235</v>
      </c>
      <c r="D157" s="632" t="s">
        <v>236</v>
      </c>
      <c r="E157" s="632" t="s">
        <v>237</v>
      </c>
      <c r="F157" s="473" t="s">
        <v>24</v>
      </c>
      <c r="G157" s="473" t="str">
        <f>VLOOKUP(A157,'Engaged Deals'!A:L,2,0)</f>
        <v>Yes</v>
      </c>
      <c r="H157" s="473" t="str">
        <f>VLOOKUP(A157,'Engaged Deals'!A:L,9,0)</f>
        <v>India</v>
      </c>
      <c r="I157" s="473" t="str">
        <f>VLOOKUP(A157,'Engaged Deals'!A:L,10,0)</f>
        <v>Intial Discussion around in supporting the account team in solutioning the opportunity. Need more details</v>
      </c>
      <c r="J157" s="633" t="s">
        <v>11224</v>
      </c>
      <c r="K157" s="632" t="s">
        <v>8949</v>
      </c>
      <c r="L157" s="624">
        <v>43035</v>
      </c>
      <c r="M157" s="564" t="s">
        <v>238</v>
      </c>
      <c r="N157" s="633" t="s">
        <v>46</v>
      </c>
      <c r="O157" s="625">
        <v>43129</v>
      </c>
      <c r="P157" s="626">
        <v>500000</v>
      </c>
      <c r="Q157" s="416">
        <f t="shared" si="2"/>
        <v>0.5</v>
      </c>
      <c r="R157" s="627">
        <v>12</v>
      </c>
      <c r="S157" s="564" t="s">
        <v>13516</v>
      </c>
      <c r="T157" s="71" t="s">
        <v>103</v>
      </c>
      <c r="U157" s="633" t="s">
        <v>7</v>
      </c>
      <c r="V157" s="632" t="s">
        <v>477</v>
      </c>
      <c r="W157" s="632" t="s">
        <v>9263</v>
      </c>
      <c r="X157" s="632" t="s">
        <v>13525</v>
      </c>
      <c r="Y157" s="632" t="s">
        <v>239</v>
      </c>
      <c r="Z157" s="633"/>
      <c r="AA157" s="633"/>
    </row>
    <row r="158" spans="1:27" ht="17.45" customHeight="1" x14ac:dyDescent="0.25">
      <c r="A158" s="633" t="s">
        <v>12502</v>
      </c>
      <c r="B158" s="632" t="s">
        <v>56</v>
      </c>
      <c r="C158" s="632" t="s">
        <v>117</v>
      </c>
      <c r="D158" s="632" t="s">
        <v>12503</v>
      </c>
      <c r="E158" s="632" t="s">
        <v>3514</v>
      </c>
      <c r="F158" s="473" t="s">
        <v>25</v>
      </c>
      <c r="G158" s="473"/>
      <c r="H158" s="473"/>
      <c r="I158" s="473"/>
      <c r="J158" s="633" t="s">
        <v>11224</v>
      </c>
      <c r="K158" s="632" t="s">
        <v>8951</v>
      </c>
      <c r="L158" s="624">
        <v>43024</v>
      </c>
      <c r="M158" s="564" t="s">
        <v>12610</v>
      </c>
      <c r="N158" s="633" t="s">
        <v>47</v>
      </c>
      <c r="O158" s="625">
        <v>43024</v>
      </c>
      <c r="P158" s="626">
        <v>500000</v>
      </c>
      <c r="Q158" s="416">
        <f t="shared" si="2"/>
        <v>0.5</v>
      </c>
      <c r="R158" s="627">
        <v>12</v>
      </c>
      <c r="S158" s="564" t="s">
        <v>12632</v>
      </c>
      <c r="T158" s="71" t="s">
        <v>103</v>
      </c>
      <c r="U158" s="633" t="s">
        <v>7</v>
      </c>
      <c r="V158" s="632" t="s">
        <v>477</v>
      </c>
      <c r="W158" s="632" t="s">
        <v>1996</v>
      </c>
      <c r="X158" s="632" t="s">
        <v>9435</v>
      </c>
      <c r="Y158" s="632" t="s">
        <v>313</v>
      </c>
      <c r="Z158" s="633"/>
      <c r="AA158" s="633"/>
    </row>
    <row r="159" spans="1:27" ht="17.45" customHeight="1" x14ac:dyDescent="0.25">
      <c r="A159" s="633" t="s">
        <v>12074</v>
      </c>
      <c r="B159" s="632" t="s">
        <v>56</v>
      </c>
      <c r="C159" s="632" t="s">
        <v>117</v>
      </c>
      <c r="D159" s="632" t="s">
        <v>12075</v>
      </c>
      <c r="E159" s="632" t="s">
        <v>12076</v>
      </c>
      <c r="F159" s="473" t="s">
        <v>25</v>
      </c>
      <c r="G159" s="473"/>
      <c r="H159" s="473"/>
      <c r="I159" s="473"/>
      <c r="J159" s="633" t="s">
        <v>11224</v>
      </c>
      <c r="K159" s="632" t="s">
        <v>8951</v>
      </c>
      <c r="L159" s="624">
        <v>43098</v>
      </c>
      <c r="M159" s="564" t="s">
        <v>12295</v>
      </c>
      <c r="N159" s="633" t="s">
        <v>46</v>
      </c>
      <c r="O159" s="625">
        <v>43098</v>
      </c>
      <c r="P159" s="626">
        <v>500000</v>
      </c>
      <c r="Q159" s="416">
        <f t="shared" si="2"/>
        <v>0.5</v>
      </c>
      <c r="R159" s="627">
        <v>12</v>
      </c>
      <c r="S159" s="564" t="s">
        <v>12339</v>
      </c>
      <c r="T159" s="71" t="s">
        <v>103</v>
      </c>
      <c r="U159" s="633" t="s">
        <v>7</v>
      </c>
      <c r="V159" s="632" t="s">
        <v>388</v>
      </c>
      <c r="W159" s="632" t="s">
        <v>389</v>
      </c>
      <c r="X159" s="632" t="s">
        <v>9435</v>
      </c>
      <c r="Y159" s="632" t="s">
        <v>221</v>
      </c>
      <c r="Z159" s="633"/>
      <c r="AA159" s="633"/>
    </row>
    <row r="160" spans="1:27" ht="17.45" customHeight="1" x14ac:dyDescent="0.25">
      <c r="A160" s="633" t="s">
        <v>10979</v>
      </c>
      <c r="B160" s="632" t="s">
        <v>56</v>
      </c>
      <c r="C160" s="632" t="s">
        <v>109</v>
      </c>
      <c r="D160" s="632" t="s">
        <v>11046</v>
      </c>
      <c r="E160" s="632" t="s">
        <v>11120</v>
      </c>
      <c r="F160" s="473" t="s">
        <v>14262</v>
      </c>
      <c r="G160" s="473"/>
      <c r="H160" s="473"/>
      <c r="I160" s="473"/>
      <c r="J160" s="633" t="s">
        <v>11224</v>
      </c>
      <c r="K160" s="632" t="s">
        <v>8950</v>
      </c>
      <c r="L160" s="624">
        <v>43084</v>
      </c>
      <c r="M160" s="564" t="s">
        <v>11228</v>
      </c>
      <c r="N160" s="633" t="s">
        <v>47</v>
      </c>
      <c r="O160" s="625">
        <v>43084</v>
      </c>
      <c r="P160" s="626">
        <v>500000</v>
      </c>
      <c r="Q160" s="416">
        <f t="shared" si="2"/>
        <v>0.5</v>
      </c>
      <c r="R160" s="627">
        <v>12</v>
      </c>
      <c r="S160" s="564" t="s">
        <v>12340</v>
      </c>
      <c r="T160" s="71" t="s">
        <v>103</v>
      </c>
      <c r="U160" s="633" t="s">
        <v>7</v>
      </c>
      <c r="V160" s="632" t="s">
        <v>388</v>
      </c>
      <c r="W160" s="632" t="s">
        <v>389</v>
      </c>
      <c r="X160" s="632" t="s">
        <v>8675</v>
      </c>
      <c r="Y160" s="632" t="s">
        <v>356</v>
      </c>
      <c r="Z160" s="633"/>
      <c r="AA160" s="633"/>
    </row>
    <row r="161" spans="1:27" ht="17.45" customHeight="1" x14ac:dyDescent="0.25">
      <c r="A161" s="633" t="s">
        <v>809</v>
      </c>
      <c r="B161" s="632" t="s">
        <v>59</v>
      </c>
      <c r="C161" s="632" t="s">
        <v>9574</v>
      </c>
      <c r="D161" s="632" t="s">
        <v>469</v>
      </c>
      <c r="E161" s="632" t="s">
        <v>810</v>
      </c>
      <c r="F161" s="473" t="s">
        <v>26</v>
      </c>
      <c r="G161" s="473" t="str">
        <f>VLOOKUP(A161,'Engaged Deals'!A:L,2,0)</f>
        <v>Yes</v>
      </c>
      <c r="H161" s="473" t="str">
        <f>VLOOKUP(A161,'Engaged Deals'!A:L,9,0)</f>
        <v>China</v>
      </c>
      <c r="I161" s="473" t="str">
        <f>VLOOKUP(A161,'Engaged Deals'!A:L,10,0)</f>
        <v>Need further details</v>
      </c>
      <c r="J161" s="633" t="s">
        <v>11223</v>
      </c>
      <c r="K161" s="632" t="s">
        <v>8948</v>
      </c>
      <c r="L161" s="624">
        <v>43008</v>
      </c>
      <c r="M161" s="564" t="s">
        <v>811</v>
      </c>
      <c r="N161" s="633" t="s">
        <v>47</v>
      </c>
      <c r="O161" s="625">
        <v>43008</v>
      </c>
      <c r="P161" s="626">
        <v>500000</v>
      </c>
      <c r="Q161" s="416">
        <f t="shared" si="2"/>
        <v>0.5</v>
      </c>
      <c r="R161" s="627">
        <v>12</v>
      </c>
      <c r="S161" s="564" t="s">
        <v>14150</v>
      </c>
      <c r="T161" s="71" t="s">
        <v>103</v>
      </c>
      <c r="U161" s="633" t="s">
        <v>7</v>
      </c>
      <c r="V161" s="632" t="s">
        <v>388</v>
      </c>
      <c r="W161" s="632" t="s">
        <v>5916</v>
      </c>
      <c r="X161" s="632" t="s">
        <v>8994</v>
      </c>
      <c r="Y161" s="632" t="s">
        <v>221</v>
      </c>
      <c r="Z161" s="633"/>
      <c r="AA161" s="633"/>
    </row>
    <row r="162" spans="1:27" ht="17.45" customHeight="1" x14ac:dyDescent="0.25">
      <c r="A162" s="633" t="s">
        <v>8715</v>
      </c>
      <c r="B162" s="632" t="s">
        <v>57</v>
      </c>
      <c r="C162" s="632" t="s">
        <v>98</v>
      </c>
      <c r="D162" s="632" t="s">
        <v>8716</v>
      </c>
      <c r="E162" s="632" t="s">
        <v>8717</v>
      </c>
      <c r="F162" s="473" t="s">
        <v>26</v>
      </c>
      <c r="G162" s="473"/>
      <c r="H162" s="473"/>
      <c r="I162" s="473"/>
      <c r="J162" s="633" t="s">
        <v>11224</v>
      </c>
      <c r="K162" s="632" t="s">
        <v>33</v>
      </c>
      <c r="L162" s="624">
        <v>43025</v>
      </c>
      <c r="M162" s="564" t="s">
        <v>8861</v>
      </c>
      <c r="N162" s="633" t="s">
        <v>46</v>
      </c>
      <c r="O162" s="625">
        <v>43039</v>
      </c>
      <c r="P162" s="626">
        <v>500000</v>
      </c>
      <c r="Q162" s="416">
        <f t="shared" si="2"/>
        <v>0.5</v>
      </c>
      <c r="R162" s="627">
        <v>24</v>
      </c>
      <c r="S162" s="564" t="s">
        <v>8158</v>
      </c>
      <c r="T162" s="71" t="s">
        <v>103</v>
      </c>
      <c r="U162" s="633" t="s">
        <v>7</v>
      </c>
      <c r="V162" s="632" t="s">
        <v>477</v>
      </c>
      <c r="W162" s="632"/>
      <c r="X162" s="632" t="s">
        <v>106</v>
      </c>
      <c r="Y162" s="632" t="s">
        <v>186</v>
      </c>
      <c r="Z162" s="633"/>
      <c r="AA162" s="633"/>
    </row>
    <row r="163" spans="1:27" ht="17.45" customHeight="1" x14ac:dyDescent="0.25">
      <c r="A163" s="633" t="s">
        <v>980</v>
      </c>
      <c r="B163" s="632" t="s">
        <v>57</v>
      </c>
      <c r="C163" s="632" t="s">
        <v>98</v>
      </c>
      <c r="D163" s="632" t="s">
        <v>10259</v>
      </c>
      <c r="E163" s="632" t="s">
        <v>982</v>
      </c>
      <c r="F163" s="473" t="s">
        <v>24</v>
      </c>
      <c r="G163" s="473"/>
      <c r="H163" s="473"/>
      <c r="I163" s="473"/>
      <c r="J163" s="633" t="s">
        <v>11224</v>
      </c>
      <c r="K163" s="632" t="s">
        <v>8949</v>
      </c>
      <c r="L163" s="624">
        <v>43087</v>
      </c>
      <c r="M163" s="564">
        <v>42776</v>
      </c>
      <c r="N163" s="633" t="s">
        <v>47</v>
      </c>
      <c r="O163" s="625">
        <v>43087</v>
      </c>
      <c r="P163" s="626">
        <v>500000</v>
      </c>
      <c r="Q163" s="416">
        <f t="shared" si="2"/>
        <v>0.5</v>
      </c>
      <c r="R163" s="636">
        <v>12</v>
      </c>
      <c r="S163" s="564">
        <v>42943</v>
      </c>
      <c r="T163" s="71" t="s">
        <v>103</v>
      </c>
      <c r="U163" s="633" t="s">
        <v>7040</v>
      </c>
      <c r="V163" s="632" t="s">
        <v>162</v>
      </c>
      <c r="W163" s="632" t="s">
        <v>105</v>
      </c>
      <c r="X163" s="632" t="s">
        <v>10190</v>
      </c>
      <c r="Y163" s="632" t="s">
        <v>6864</v>
      </c>
      <c r="Z163" s="633"/>
      <c r="AA163" s="633"/>
    </row>
    <row r="164" spans="1:27" ht="17.45" customHeight="1" x14ac:dyDescent="0.25">
      <c r="A164" s="633" t="s">
        <v>980</v>
      </c>
      <c r="B164" s="632" t="s">
        <v>57</v>
      </c>
      <c r="C164" s="632" t="s">
        <v>98</v>
      </c>
      <c r="D164" s="632" t="s">
        <v>10259</v>
      </c>
      <c r="E164" s="632" t="s">
        <v>982</v>
      </c>
      <c r="F164" s="473" t="s">
        <v>24</v>
      </c>
      <c r="G164" s="473"/>
      <c r="H164" s="473"/>
      <c r="I164" s="473"/>
      <c r="J164" s="633" t="s">
        <v>11224</v>
      </c>
      <c r="K164" s="632" t="s">
        <v>8949</v>
      </c>
      <c r="L164" s="624">
        <v>43087</v>
      </c>
      <c r="M164" s="564">
        <v>42776</v>
      </c>
      <c r="N164" s="633" t="s">
        <v>47</v>
      </c>
      <c r="O164" s="625">
        <v>43087</v>
      </c>
      <c r="P164" s="626">
        <v>500000</v>
      </c>
      <c r="Q164" s="416">
        <f t="shared" si="2"/>
        <v>0.5</v>
      </c>
      <c r="R164" s="636">
        <v>12</v>
      </c>
      <c r="S164" s="564">
        <v>42943</v>
      </c>
      <c r="T164" s="71" t="s">
        <v>103</v>
      </c>
      <c r="U164" s="633" t="s">
        <v>7040</v>
      </c>
      <c r="V164" s="632" t="s">
        <v>162</v>
      </c>
      <c r="W164" s="632" t="s">
        <v>105</v>
      </c>
      <c r="X164" s="632" t="s">
        <v>10190</v>
      </c>
      <c r="Y164" s="632" t="s">
        <v>6864</v>
      </c>
      <c r="Z164" s="633"/>
      <c r="AA164" s="633"/>
    </row>
    <row r="165" spans="1:27" ht="17.45" customHeight="1" x14ac:dyDescent="0.25">
      <c r="A165" s="633" t="s">
        <v>8010</v>
      </c>
      <c r="B165" s="632" t="s">
        <v>57</v>
      </c>
      <c r="C165" s="632" t="s">
        <v>98</v>
      </c>
      <c r="D165" s="632" t="s">
        <v>10243</v>
      </c>
      <c r="E165" s="632" t="s">
        <v>8011</v>
      </c>
      <c r="F165" s="473" t="s">
        <v>26</v>
      </c>
      <c r="G165" s="473" t="str">
        <f>VLOOKUP(A165,'Engaged Deals'!A:L,2,0)</f>
        <v>No</v>
      </c>
      <c r="H165" s="473" t="str">
        <f>VLOOKUP(A165,'Engaged Deals'!A:L,9,0)</f>
        <v>Local</v>
      </c>
      <c r="I165" s="473" t="str">
        <f>VLOOKUP(A165,'Engaged Deals'!A:L,10,0)</f>
        <v xml:space="preserve">Life &amp; Health Insurance - PoC will demonstrate the simplified sharing of sensitive personal data between the end consumer and various insurers with the help of Blockchain. </v>
      </c>
      <c r="J165" s="633" t="s">
        <v>11223</v>
      </c>
      <c r="K165" s="632" t="s">
        <v>33</v>
      </c>
      <c r="L165" s="624">
        <v>42999</v>
      </c>
      <c r="M165" s="564">
        <v>42844</v>
      </c>
      <c r="N165" s="633" t="s">
        <v>47</v>
      </c>
      <c r="O165" s="625">
        <v>42999</v>
      </c>
      <c r="P165" s="626">
        <v>500000</v>
      </c>
      <c r="Q165" s="416">
        <f t="shared" si="2"/>
        <v>0.5</v>
      </c>
      <c r="R165" s="636">
        <v>4</v>
      </c>
      <c r="S165" s="564">
        <v>42947</v>
      </c>
      <c r="T165" s="71" t="s">
        <v>103</v>
      </c>
      <c r="U165" s="633" t="s">
        <v>7040</v>
      </c>
      <c r="V165" s="632" t="s">
        <v>162</v>
      </c>
      <c r="W165" s="632" t="s">
        <v>105</v>
      </c>
      <c r="X165" s="632" t="s">
        <v>9795</v>
      </c>
      <c r="Y165" s="632"/>
      <c r="Z165" s="633"/>
      <c r="AA165" s="633"/>
    </row>
    <row r="166" spans="1:27" ht="17.45" customHeight="1" x14ac:dyDescent="0.25">
      <c r="A166" s="633" t="s">
        <v>12732</v>
      </c>
      <c r="B166" s="632" t="s">
        <v>59</v>
      </c>
      <c r="C166" s="632" t="s">
        <v>9574</v>
      </c>
      <c r="D166" s="632" t="s">
        <v>12733</v>
      </c>
      <c r="E166" s="632" t="s">
        <v>12734</v>
      </c>
      <c r="F166" s="473" t="s">
        <v>25</v>
      </c>
      <c r="G166" s="473"/>
      <c r="H166" s="473"/>
      <c r="I166" s="473"/>
      <c r="J166" s="633" t="s">
        <v>11224</v>
      </c>
      <c r="K166" s="632" t="s">
        <v>35</v>
      </c>
      <c r="L166" s="624">
        <v>43100</v>
      </c>
      <c r="M166" s="564">
        <v>42941</v>
      </c>
      <c r="N166" s="633" t="s">
        <v>47</v>
      </c>
      <c r="O166" s="625">
        <v>43100</v>
      </c>
      <c r="P166" s="626">
        <v>500000</v>
      </c>
      <c r="Q166" s="416">
        <f t="shared" si="2"/>
        <v>0.5</v>
      </c>
      <c r="R166" s="636">
        <v>12</v>
      </c>
      <c r="S166" s="564">
        <v>42943</v>
      </c>
      <c r="T166" s="71" t="s">
        <v>103</v>
      </c>
      <c r="U166" s="633" t="s">
        <v>7040</v>
      </c>
      <c r="V166" s="632" t="s">
        <v>162</v>
      </c>
      <c r="W166" s="632" t="s">
        <v>105</v>
      </c>
      <c r="X166" s="632" t="s">
        <v>13530</v>
      </c>
      <c r="Y166" s="632" t="s">
        <v>6864</v>
      </c>
      <c r="Z166" s="633"/>
      <c r="AA166" s="633"/>
    </row>
    <row r="167" spans="1:27" ht="17.45" customHeight="1" x14ac:dyDescent="0.25">
      <c r="A167" s="633" t="s">
        <v>6545</v>
      </c>
      <c r="B167" s="632" t="s">
        <v>60</v>
      </c>
      <c r="C167" s="632" t="s">
        <v>377</v>
      </c>
      <c r="D167" s="632" t="s">
        <v>10379</v>
      </c>
      <c r="E167" s="632" t="s">
        <v>6547</v>
      </c>
      <c r="F167" s="473" t="s">
        <v>26</v>
      </c>
      <c r="G167" s="473"/>
      <c r="H167" s="473"/>
      <c r="I167" s="473"/>
      <c r="J167" s="633" t="s">
        <v>11224</v>
      </c>
      <c r="K167" s="632" t="s">
        <v>8948</v>
      </c>
      <c r="L167" s="624">
        <v>43090</v>
      </c>
      <c r="M167" s="564">
        <v>42808</v>
      </c>
      <c r="N167" s="633" t="s">
        <v>47</v>
      </c>
      <c r="O167" s="625">
        <v>43090</v>
      </c>
      <c r="P167" s="626">
        <v>500000</v>
      </c>
      <c r="Q167" s="416">
        <f t="shared" si="2"/>
        <v>0.5</v>
      </c>
      <c r="R167" s="636">
        <v>6</v>
      </c>
      <c r="S167" s="564">
        <v>42943</v>
      </c>
      <c r="T167" s="71" t="s">
        <v>103</v>
      </c>
      <c r="U167" s="633" t="s">
        <v>7040</v>
      </c>
      <c r="V167" s="632" t="s">
        <v>162</v>
      </c>
      <c r="W167" s="632" t="s">
        <v>105</v>
      </c>
      <c r="X167" s="632" t="s">
        <v>6722</v>
      </c>
      <c r="Y167" s="632"/>
      <c r="Z167" s="633"/>
      <c r="AA167" s="633"/>
    </row>
    <row r="168" spans="1:27" ht="17.45" customHeight="1" x14ac:dyDescent="0.25">
      <c r="A168" s="633" t="s">
        <v>269</v>
      </c>
      <c r="B168" s="632" t="s">
        <v>57</v>
      </c>
      <c r="C168" s="632" t="s">
        <v>182</v>
      </c>
      <c r="D168" s="632" t="s">
        <v>270</v>
      </c>
      <c r="E168" s="632" t="s">
        <v>271</v>
      </c>
      <c r="F168" s="473" t="s">
        <v>26</v>
      </c>
      <c r="G168" s="473"/>
      <c r="H168" s="473"/>
      <c r="I168" s="473"/>
      <c r="J168" s="633" t="s">
        <v>11224</v>
      </c>
      <c r="K168" s="632" t="s">
        <v>33</v>
      </c>
      <c r="L168" s="624">
        <v>43091</v>
      </c>
      <c r="M168" s="564" t="s">
        <v>272</v>
      </c>
      <c r="N168" s="633" t="s">
        <v>47</v>
      </c>
      <c r="O168" s="625">
        <v>43091</v>
      </c>
      <c r="P168" s="626">
        <v>500000</v>
      </c>
      <c r="Q168" s="416">
        <f t="shared" si="2"/>
        <v>0.5</v>
      </c>
      <c r="R168" s="627">
        <v>12</v>
      </c>
      <c r="S168" s="564" t="s">
        <v>12340</v>
      </c>
      <c r="T168" s="71" t="s">
        <v>103</v>
      </c>
      <c r="U168" s="633" t="s">
        <v>7040</v>
      </c>
      <c r="V168" s="632" t="s">
        <v>134</v>
      </c>
      <c r="W168" s="632" t="s">
        <v>9226</v>
      </c>
      <c r="X168" s="632" t="s">
        <v>6436</v>
      </c>
      <c r="Y168" s="632" t="s">
        <v>212</v>
      </c>
      <c r="Z168" s="633"/>
      <c r="AA168" s="633"/>
    </row>
    <row r="169" spans="1:27" ht="17.45" customHeight="1" x14ac:dyDescent="0.25">
      <c r="A169" s="633" t="s">
        <v>879</v>
      </c>
      <c r="B169" s="632" t="s">
        <v>57</v>
      </c>
      <c r="C169" s="632" t="s">
        <v>98</v>
      </c>
      <c r="D169" s="632" t="s">
        <v>880</v>
      </c>
      <c r="E169" s="632" t="s">
        <v>316</v>
      </c>
      <c r="F169" s="473" t="s">
        <v>26</v>
      </c>
      <c r="G169" s="473"/>
      <c r="H169" s="473"/>
      <c r="I169" s="473"/>
      <c r="J169" s="633" t="s">
        <v>11224</v>
      </c>
      <c r="K169" s="632" t="s">
        <v>33</v>
      </c>
      <c r="L169" s="624">
        <v>43063</v>
      </c>
      <c r="M169" s="564" t="s">
        <v>881</v>
      </c>
      <c r="N169" s="633" t="s">
        <v>48</v>
      </c>
      <c r="O169" s="625">
        <v>43063</v>
      </c>
      <c r="P169" s="626">
        <v>500000</v>
      </c>
      <c r="Q169" s="416">
        <f t="shared" si="2"/>
        <v>0.5</v>
      </c>
      <c r="R169" s="627">
        <v>12</v>
      </c>
      <c r="S169" s="564" t="s">
        <v>12632</v>
      </c>
      <c r="T169" s="71" t="s">
        <v>103</v>
      </c>
      <c r="U169" s="633" t="s">
        <v>7040</v>
      </c>
      <c r="V169" s="632" t="s">
        <v>134</v>
      </c>
      <c r="W169" s="632" t="s">
        <v>9226</v>
      </c>
      <c r="X169" s="632" t="s">
        <v>106</v>
      </c>
      <c r="Y169" s="632" t="s">
        <v>9295</v>
      </c>
      <c r="Z169" s="633"/>
      <c r="AA169" s="633"/>
    </row>
    <row r="170" spans="1:27" ht="17.45" customHeight="1" x14ac:dyDescent="0.25">
      <c r="A170" s="633" t="s">
        <v>831</v>
      </c>
      <c r="B170" s="632" t="s">
        <v>57</v>
      </c>
      <c r="C170" s="632" t="s">
        <v>98</v>
      </c>
      <c r="D170" s="632" t="s">
        <v>832</v>
      </c>
      <c r="E170" s="632" t="s">
        <v>833</v>
      </c>
      <c r="F170" s="473" t="s">
        <v>25</v>
      </c>
      <c r="G170" s="473"/>
      <c r="H170" s="473"/>
      <c r="I170" s="473"/>
      <c r="J170" s="633" t="s">
        <v>11224</v>
      </c>
      <c r="K170" s="632" t="s">
        <v>8951</v>
      </c>
      <c r="L170" s="624">
        <v>43063</v>
      </c>
      <c r="M170" s="564" t="s">
        <v>834</v>
      </c>
      <c r="N170" s="633" t="s">
        <v>48</v>
      </c>
      <c r="O170" s="625">
        <v>43063</v>
      </c>
      <c r="P170" s="626">
        <v>500000</v>
      </c>
      <c r="Q170" s="416">
        <f t="shared" si="2"/>
        <v>0.5</v>
      </c>
      <c r="R170" s="627">
        <v>6</v>
      </c>
      <c r="S170" s="564" t="s">
        <v>12344</v>
      </c>
      <c r="T170" s="71" t="s">
        <v>211</v>
      </c>
      <c r="U170" s="633" t="s">
        <v>7040</v>
      </c>
      <c r="V170" s="632" t="s">
        <v>134</v>
      </c>
      <c r="W170" s="632" t="s">
        <v>9226</v>
      </c>
      <c r="X170" s="632" t="s">
        <v>106</v>
      </c>
      <c r="Y170" s="632" t="s">
        <v>6860</v>
      </c>
      <c r="Z170" s="633"/>
      <c r="AA170" s="633"/>
    </row>
    <row r="171" spans="1:27" ht="17.45" customHeight="1" x14ac:dyDescent="0.25">
      <c r="A171" s="633" t="s">
        <v>994</v>
      </c>
      <c r="B171" s="634" t="s">
        <v>57</v>
      </c>
      <c r="C171" s="634" t="s">
        <v>98</v>
      </c>
      <c r="D171" s="632" t="s">
        <v>995</v>
      </c>
      <c r="E171" s="632" t="s">
        <v>996</v>
      </c>
      <c r="F171" s="473" t="s">
        <v>25</v>
      </c>
      <c r="G171" s="473"/>
      <c r="H171" s="473"/>
      <c r="I171" s="473"/>
      <c r="J171" s="633" t="s">
        <v>11223</v>
      </c>
      <c r="K171" s="473" t="s">
        <v>8951</v>
      </c>
      <c r="L171" s="624">
        <v>43000</v>
      </c>
      <c r="M171" s="564" t="s">
        <v>997</v>
      </c>
      <c r="N171" s="71" t="s">
        <v>46</v>
      </c>
      <c r="O171" s="624">
        <v>43000</v>
      </c>
      <c r="P171" s="635">
        <v>500000</v>
      </c>
      <c r="Q171" s="416">
        <f t="shared" si="2"/>
        <v>0.5</v>
      </c>
      <c r="R171" s="627">
        <v>6</v>
      </c>
      <c r="S171" s="535" t="s">
        <v>5799</v>
      </c>
      <c r="T171" s="71" t="s">
        <v>125</v>
      </c>
      <c r="U171" s="566" t="s">
        <v>7040</v>
      </c>
      <c r="V171" s="541" t="s">
        <v>134</v>
      </c>
      <c r="W171" s="541" t="s">
        <v>9230</v>
      </c>
      <c r="X171" s="632" t="s">
        <v>106</v>
      </c>
      <c r="Y171" s="632"/>
      <c r="Z171" s="633"/>
      <c r="AA171" s="633"/>
    </row>
    <row r="172" spans="1:27" ht="17.45" customHeight="1" x14ac:dyDescent="0.25">
      <c r="A172" s="633" t="s">
        <v>13939</v>
      </c>
      <c r="B172" s="634" t="s">
        <v>6912</v>
      </c>
      <c r="C172" s="634" t="s">
        <v>6912</v>
      </c>
      <c r="D172" s="632" t="s">
        <v>13997</v>
      </c>
      <c r="E172" s="632" t="s">
        <v>13998</v>
      </c>
      <c r="F172" s="473" t="s">
        <v>25</v>
      </c>
      <c r="G172" s="473"/>
      <c r="H172" s="473"/>
      <c r="I172" s="473"/>
      <c r="J172" s="633" t="s">
        <v>11223</v>
      </c>
      <c r="K172" s="473" t="s">
        <v>8951</v>
      </c>
      <c r="L172" s="624">
        <v>43006</v>
      </c>
      <c r="M172" s="564" t="s">
        <v>14098</v>
      </c>
      <c r="N172" s="71" t="s">
        <v>48</v>
      </c>
      <c r="O172" s="624">
        <v>43100</v>
      </c>
      <c r="P172" s="635">
        <v>500000</v>
      </c>
      <c r="Q172" s="416">
        <f t="shared" si="2"/>
        <v>0.5</v>
      </c>
      <c r="R172" s="627">
        <v>12</v>
      </c>
      <c r="S172" s="535" t="s">
        <v>14151</v>
      </c>
      <c r="T172" s="71" t="s">
        <v>103</v>
      </c>
      <c r="U172" s="566" t="s">
        <v>7040</v>
      </c>
      <c r="V172" s="541" t="s">
        <v>134</v>
      </c>
      <c r="W172" s="541" t="s">
        <v>9230</v>
      </c>
      <c r="X172" s="632" t="s">
        <v>14205</v>
      </c>
      <c r="Y172" s="632" t="s">
        <v>1428</v>
      </c>
      <c r="Z172" s="633"/>
      <c r="AA172" s="633"/>
    </row>
    <row r="173" spans="1:27" ht="17.45" customHeight="1" x14ac:dyDescent="0.25">
      <c r="A173" s="633" t="s">
        <v>12064</v>
      </c>
      <c r="B173" s="634" t="s">
        <v>56</v>
      </c>
      <c r="C173" s="634" t="s">
        <v>124</v>
      </c>
      <c r="D173" s="632" t="s">
        <v>12741</v>
      </c>
      <c r="E173" s="632" t="s">
        <v>12065</v>
      </c>
      <c r="F173" s="473" t="s">
        <v>28</v>
      </c>
      <c r="G173" s="473"/>
      <c r="H173" s="473"/>
      <c r="I173" s="473"/>
      <c r="J173" s="633" t="s">
        <v>11224</v>
      </c>
      <c r="K173" s="473" t="s">
        <v>8990</v>
      </c>
      <c r="L173" s="624">
        <v>43090</v>
      </c>
      <c r="M173" s="564" t="s">
        <v>13167</v>
      </c>
      <c r="N173" s="71" t="s">
        <v>46</v>
      </c>
      <c r="O173" s="624">
        <v>43090</v>
      </c>
      <c r="P173" s="635">
        <v>500000</v>
      </c>
      <c r="Q173" s="416">
        <f t="shared" ref="Q173:Q236" si="3">+P173*0.000001</f>
        <v>0.5</v>
      </c>
      <c r="R173" s="627">
        <v>12</v>
      </c>
      <c r="S173" s="535" t="s">
        <v>12338</v>
      </c>
      <c r="T173" s="71" t="s">
        <v>103</v>
      </c>
      <c r="U173" s="566" t="s">
        <v>7040</v>
      </c>
      <c r="V173" s="541" t="s">
        <v>134</v>
      </c>
      <c r="W173" s="541" t="s">
        <v>518</v>
      </c>
      <c r="X173" s="632" t="s">
        <v>13558</v>
      </c>
      <c r="Y173" s="632" t="s">
        <v>186</v>
      </c>
      <c r="Z173" s="633"/>
      <c r="AA173" s="633"/>
    </row>
    <row r="174" spans="1:27" ht="17.45" customHeight="1" x14ac:dyDescent="0.25">
      <c r="A174" s="633" t="s">
        <v>8208</v>
      </c>
      <c r="B174" s="634" t="s">
        <v>56</v>
      </c>
      <c r="C174" s="634" t="s">
        <v>124</v>
      </c>
      <c r="D174" s="632" t="s">
        <v>12711</v>
      </c>
      <c r="E174" s="632" t="s">
        <v>9873</v>
      </c>
      <c r="F174" s="473" t="s">
        <v>25</v>
      </c>
      <c r="G174" s="473"/>
      <c r="H174" s="473"/>
      <c r="I174" s="473"/>
      <c r="J174" s="633" t="s">
        <v>11224</v>
      </c>
      <c r="K174" s="473" t="s">
        <v>35</v>
      </c>
      <c r="L174" s="624">
        <v>43028</v>
      </c>
      <c r="M174" s="564" t="s">
        <v>13168</v>
      </c>
      <c r="N174" s="71" t="s">
        <v>46</v>
      </c>
      <c r="O174" s="624">
        <v>43028</v>
      </c>
      <c r="P174" s="635">
        <v>500000</v>
      </c>
      <c r="Q174" s="416">
        <f t="shared" si="3"/>
        <v>0.5</v>
      </c>
      <c r="R174" s="627">
        <v>36</v>
      </c>
      <c r="S174" s="535" t="s">
        <v>14152</v>
      </c>
      <c r="T174" s="71" t="s">
        <v>103</v>
      </c>
      <c r="U174" s="566" t="s">
        <v>7040</v>
      </c>
      <c r="V174" s="541" t="s">
        <v>134</v>
      </c>
      <c r="W174" s="541" t="s">
        <v>518</v>
      </c>
      <c r="X174" s="632" t="s">
        <v>6297</v>
      </c>
      <c r="Y174" s="632" t="s">
        <v>13895</v>
      </c>
      <c r="Z174" s="633"/>
      <c r="AA174" s="633"/>
    </row>
    <row r="175" spans="1:27" ht="17.45" customHeight="1" x14ac:dyDescent="0.25">
      <c r="A175" s="633" t="s">
        <v>12067</v>
      </c>
      <c r="B175" s="634" t="s">
        <v>57</v>
      </c>
      <c r="C175" s="634" t="s">
        <v>98</v>
      </c>
      <c r="D175" s="632" t="s">
        <v>12740</v>
      </c>
      <c r="E175" s="632" t="s">
        <v>12068</v>
      </c>
      <c r="F175" s="473" t="s">
        <v>27</v>
      </c>
      <c r="G175" s="473"/>
      <c r="H175" s="473"/>
      <c r="I175" s="473"/>
      <c r="J175" s="633" t="s">
        <v>11224</v>
      </c>
      <c r="K175" s="473" t="s">
        <v>8947</v>
      </c>
      <c r="L175" s="624">
        <v>43069</v>
      </c>
      <c r="M175" s="564" t="s">
        <v>13166</v>
      </c>
      <c r="N175" s="71" t="s">
        <v>46</v>
      </c>
      <c r="O175" s="624">
        <v>43084</v>
      </c>
      <c r="P175" s="635">
        <v>500000</v>
      </c>
      <c r="Q175" s="416">
        <f t="shared" si="3"/>
        <v>0.5</v>
      </c>
      <c r="R175" s="627">
        <v>12</v>
      </c>
      <c r="S175" s="535" t="s">
        <v>12339</v>
      </c>
      <c r="T175" s="71" t="s">
        <v>103</v>
      </c>
      <c r="U175" s="566" t="s">
        <v>7040</v>
      </c>
      <c r="V175" s="541" t="s">
        <v>134</v>
      </c>
      <c r="W175" s="541" t="s">
        <v>518</v>
      </c>
      <c r="X175" s="632" t="s">
        <v>106</v>
      </c>
      <c r="Y175" s="632" t="s">
        <v>888</v>
      </c>
      <c r="Z175" s="633"/>
      <c r="AA175" s="633"/>
    </row>
    <row r="176" spans="1:27" ht="17.45" customHeight="1" x14ac:dyDescent="0.25">
      <c r="A176" s="633" t="s">
        <v>958</v>
      </c>
      <c r="B176" s="634" t="s">
        <v>57</v>
      </c>
      <c r="C176" s="634" t="s">
        <v>182</v>
      </c>
      <c r="D176" s="632" t="s">
        <v>688</v>
      </c>
      <c r="E176" s="632" t="s">
        <v>959</v>
      </c>
      <c r="F176" s="473" t="s">
        <v>24</v>
      </c>
      <c r="G176" s="473" t="str">
        <f>VLOOKUP(A176,'Engaged Deals'!A:L,2,0)</f>
        <v>Yes</v>
      </c>
      <c r="H176" s="473" t="str">
        <f>VLOOKUP(A176,'Engaged Deals'!A:L,9,0)</f>
        <v>India</v>
      </c>
      <c r="I176" s="473" t="str">
        <f>VLOOKUP(A176,'Engaged Deals'!A:L,10,0)</f>
        <v xml:space="preserve">Client Visit supported: </v>
      </c>
      <c r="J176" s="633" t="s">
        <v>11224</v>
      </c>
      <c r="K176" s="473" t="s">
        <v>38</v>
      </c>
      <c r="L176" s="624">
        <v>43028</v>
      </c>
      <c r="M176" s="564" t="s">
        <v>960</v>
      </c>
      <c r="N176" s="71" t="s">
        <v>47</v>
      </c>
      <c r="O176" s="624">
        <v>43028</v>
      </c>
      <c r="P176" s="635">
        <v>500000</v>
      </c>
      <c r="Q176" s="416">
        <f t="shared" si="3"/>
        <v>0.5</v>
      </c>
      <c r="R176" s="627">
        <v>12</v>
      </c>
      <c r="S176" s="535" t="s">
        <v>12341</v>
      </c>
      <c r="T176" s="71" t="s">
        <v>103</v>
      </c>
      <c r="U176" s="566" t="s">
        <v>7040</v>
      </c>
      <c r="V176" s="541" t="s">
        <v>134</v>
      </c>
      <c r="W176" s="541" t="s">
        <v>961</v>
      </c>
      <c r="X176" s="632" t="s">
        <v>6717</v>
      </c>
      <c r="Y176" s="632" t="s">
        <v>9551</v>
      </c>
      <c r="Z176" s="633"/>
      <c r="AA176" s="633"/>
    </row>
    <row r="177" spans="1:27" ht="17.45" customHeight="1" x14ac:dyDescent="0.25">
      <c r="A177" s="633" t="s">
        <v>7883</v>
      </c>
      <c r="B177" s="634" t="s">
        <v>57</v>
      </c>
      <c r="C177" s="634" t="s">
        <v>98</v>
      </c>
      <c r="D177" s="632" t="s">
        <v>2940</v>
      </c>
      <c r="E177" s="632" t="s">
        <v>7884</v>
      </c>
      <c r="F177" s="473" t="s">
        <v>25</v>
      </c>
      <c r="G177" s="473"/>
      <c r="H177" s="473"/>
      <c r="I177" s="473"/>
      <c r="J177" s="633" t="s">
        <v>11224</v>
      </c>
      <c r="K177" s="473" t="s">
        <v>35</v>
      </c>
      <c r="L177" s="624">
        <v>43091</v>
      </c>
      <c r="M177" s="564" t="s">
        <v>7922</v>
      </c>
      <c r="N177" s="71" t="s">
        <v>47</v>
      </c>
      <c r="O177" s="624">
        <v>43091</v>
      </c>
      <c r="P177" s="635">
        <v>500000</v>
      </c>
      <c r="Q177" s="416">
        <f t="shared" si="3"/>
        <v>0.5</v>
      </c>
      <c r="R177" s="627">
        <v>12</v>
      </c>
      <c r="S177" s="535" t="s">
        <v>13516</v>
      </c>
      <c r="T177" s="71" t="s">
        <v>103</v>
      </c>
      <c r="U177" s="566" t="s">
        <v>7040</v>
      </c>
      <c r="V177" s="541" t="s">
        <v>134</v>
      </c>
      <c r="W177" s="541" t="s">
        <v>7933</v>
      </c>
      <c r="X177" s="632" t="s">
        <v>106</v>
      </c>
      <c r="Y177" s="632" t="s">
        <v>667</v>
      </c>
      <c r="Z177" s="633"/>
      <c r="AA177" s="633"/>
    </row>
    <row r="178" spans="1:27" ht="17.45" customHeight="1" x14ac:dyDescent="0.25">
      <c r="A178" s="633" t="s">
        <v>839</v>
      </c>
      <c r="B178" s="634" t="s">
        <v>56</v>
      </c>
      <c r="C178" s="634" t="s">
        <v>194</v>
      </c>
      <c r="D178" s="632" t="s">
        <v>223</v>
      </c>
      <c r="E178" s="632" t="s">
        <v>7496</v>
      </c>
      <c r="F178" s="473" t="s">
        <v>27</v>
      </c>
      <c r="G178" s="473"/>
      <c r="H178" s="473"/>
      <c r="I178" s="473"/>
      <c r="J178" s="633" t="s">
        <v>11223</v>
      </c>
      <c r="K178" s="473" t="s">
        <v>8070</v>
      </c>
      <c r="L178" s="624">
        <v>42978</v>
      </c>
      <c r="M178" s="564" t="s">
        <v>840</v>
      </c>
      <c r="N178" s="71" t="s">
        <v>48</v>
      </c>
      <c r="O178" s="624">
        <v>42993</v>
      </c>
      <c r="P178" s="635">
        <v>500000</v>
      </c>
      <c r="Q178" s="416">
        <f t="shared" si="3"/>
        <v>0.5</v>
      </c>
      <c r="R178" s="627">
        <v>3</v>
      </c>
      <c r="S178" s="535" t="s">
        <v>13516</v>
      </c>
      <c r="T178" s="71" t="s">
        <v>103</v>
      </c>
      <c r="U178" s="566" t="s">
        <v>7040</v>
      </c>
      <c r="V178" s="541" t="s">
        <v>104</v>
      </c>
      <c r="W178" s="541" t="s">
        <v>344</v>
      </c>
      <c r="X178" s="632" t="s">
        <v>5496</v>
      </c>
      <c r="Y178" s="632" t="s">
        <v>768</v>
      </c>
      <c r="Z178" s="633"/>
      <c r="AA178" s="633"/>
    </row>
    <row r="179" spans="1:27" ht="17.45" customHeight="1" x14ac:dyDescent="0.25">
      <c r="A179" s="633" t="s">
        <v>8271</v>
      </c>
      <c r="B179" s="634" t="s">
        <v>56</v>
      </c>
      <c r="C179" s="634" t="s">
        <v>124</v>
      </c>
      <c r="D179" s="632" t="s">
        <v>9625</v>
      </c>
      <c r="E179" s="632" t="s">
        <v>8272</v>
      </c>
      <c r="F179" s="473" t="s">
        <v>25</v>
      </c>
      <c r="G179" s="473"/>
      <c r="H179" s="473"/>
      <c r="I179" s="473"/>
      <c r="J179" s="633" t="s">
        <v>11224</v>
      </c>
      <c r="K179" s="473" t="s">
        <v>8951</v>
      </c>
      <c r="L179" s="624">
        <v>43084</v>
      </c>
      <c r="M179" s="564" t="s">
        <v>9691</v>
      </c>
      <c r="N179" s="71" t="s">
        <v>142</v>
      </c>
      <c r="O179" s="624">
        <v>43191</v>
      </c>
      <c r="P179" s="635">
        <v>500000</v>
      </c>
      <c r="Q179" s="416">
        <f t="shared" si="3"/>
        <v>0.5</v>
      </c>
      <c r="R179" s="627">
        <v>1</v>
      </c>
      <c r="S179" s="535" t="s">
        <v>12345</v>
      </c>
      <c r="T179" s="71" t="s">
        <v>125</v>
      </c>
      <c r="U179" s="566" t="s">
        <v>7040</v>
      </c>
      <c r="V179" s="541" t="s">
        <v>104</v>
      </c>
      <c r="W179" s="541" t="s">
        <v>105</v>
      </c>
      <c r="X179" s="632" t="s">
        <v>9708</v>
      </c>
      <c r="Y179" s="632"/>
      <c r="Z179" s="633"/>
      <c r="AA179" s="633"/>
    </row>
    <row r="180" spans="1:27" ht="17.45" customHeight="1" x14ac:dyDescent="0.25">
      <c r="A180" s="633" t="s">
        <v>9465</v>
      </c>
      <c r="B180" s="634" t="s">
        <v>57</v>
      </c>
      <c r="C180" s="634" t="s">
        <v>98</v>
      </c>
      <c r="D180" s="632" t="s">
        <v>8760</v>
      </c>
      <c r="E180" s="632" t="s">
        <v>9466</v>
      </c>
      <c r="F180" s="473" t="s">
        <v>25</v>
      </c>
      <c r="G180" s="473"/>
      <c r="H180" s="473"/>
      <c r="I180" s="473"/>
      <c r="J180" s="633" t="s">
        <v>11224</v>
      </c>
      <c r="K180" s="473" t="s">
        <v>8951</v>
      </c>
      <c r="L180" s="624">
        <v>43061</v>
      </c>
      <c r="M180" s="564" t="s">
        <v>13171</v>
      </c>
      <c r="N180" s="71" t="s">
        <v>46</v>
      </c>
      <c r="O180" s="624">
        <v>43061</v>
      </c>
      <c r="P180" s="635">
        <v>500000</v>
      </c>
      <c r="Q180" s="416">
        <f t="shared" si="3"/>
        <v>0.5</v>
      </c>
      <c r="R180" s="627">
        <v>12</v>
      </c>
      <c r="S180" s="535" t="s">
        <v>9261</v>
      </c>
      <c r="T180" s="71" t="s">
        <v>125</v>
      </c>
      <c r="U180" s="566" t="s">
        <v>7040</v>
      </c>
      <c r="V180" s="541" t="s">
        <v>104</v>
      </c>
      <c r="W180" s="541" t="s">
        <v>105</v>
      </c>
      <c r="X180" s="632" t="s">
        <v>106</v>
      </c>
      <c r="Y180" s="632" t="s">
        <v>757</v>
      </c>
      <c r="Z180" s="633"/>
      <c r="AA180" s="633"/>
    </row>
    <row r="181" spans="1:27" ht="17.45" customHeight="1" x14ac:dyDescent="0.25">
      <c r="A181" s="633" t="s">
        <v>972</v>
      </c>
      <c r="B181" s="634" t="s">
        <v>57</v>
      </c>
      <c r="C181" s="634" t="s">
        <v>98</v>
      </c>
      <c r="D181" s="632" t="s">
        <v>973</v>
      </c>
      <c r="E181" s="632" t="s">
        <v>625</v>
      </c>
      <c r="F181" s="473" t="s">
        <v>25</v>
      </c>
      <c r="G181" s="473"/>
      <c r="H181" s="473"/>
      <c r="I181" s="473"/>
      <c r="J181" s="633" t="s">
        <v>11223</v>
      </c>
      <c r="K181" s="473" t="s">
        <v>35</v>
      </c>
      <c r="L181" s="624">
        <v>42999</v>
      </c>
      <c r="M181" s="564" t="s">
        <v>974</v>
      </c>
      <c r="N181" s="71" t="s">
        <v>47</v>
      </c>
      <c r="O181" s="624">
        <v>43061</v>
      </c>
      <c r="P181" s="635">
        <v>500000</v>
      </c>
      <c r="Q181" s="416">
        <f t="shared" si="3"/>
        <v>0.5</v>
      </c>
      <c r="R181" s="627">
        <v>12</v>
      </c>
      <c r="S181" s="535" t="s">
        <v>14146</v>
      </c>
      <c r="T181" s="71" t="s">
        <v>292</v>
      </c>
      <c r="U181" s="566" t="s">
        <v>7040</v>
      </c>
      <c r="V181" s="541" t="s">
        <v>104</v>
      </c>
      <c r="W181" s="541" t="s">
        <v>105</v>
      </c>
      <c r="X181" s="632" t="s">
        <v>106</v>
      </c>
      <c r="Y181" s="632" t="s">
        <v>975</v>
      </c>
      <c r="Z181" s="633"/>
      <c r="AA181" s="633"/>
    </row>
    <row r="182" spans="1:27" ht="17.45" customHeight="1" x14ac:dyDescent="0.25">
      <c r="A182" s="633" t="s">
        <v>7506</v>
      </c>
      <c r="B182" s="634" t="s">
        <v>57</v>
      </c>
      <c r="C182" s="634" t="s">
        <v>775</v>
      </c>
      <c r="D182" s="632" t="s">
        <v>7507</v>
      </c>
      <c r="E182" s="632" t="s">
        <v>7508</v>
      </c>
      <c r="F182" s="473" t="s">
        <v>27</v>
      </c>
      <c r="G182" s="473"/>
      <c r="H182" s="473"/>
      <c r="I182" s="473"/>
      <c r="J182" s="633" t="s">
        <v>11223</v>
      </c>
      <c r="K182" s="473" t="s">
        <v>8947</v>
      </c>
      <c r="L182" s="624">
        <v>43008</v>
      </c>
      <c r="M182" s="564" t="s">
        <v>7509</v>
      </c>
      <c r="N182" s="71" t="s">
        <v>47</v>
      </c>
      <c r="O182" s="624">
        <v>43008</v>
      </c>
      <c r="P182" s="635">
        <v>500000</v>
      </c>
      <c r="Q182" s="416">
        <f t="shared" si="3"/>
        <v>0.5</v>
      </c>
      <c r="R182" s="627">
        <v>12</v>
      </c>
      <c r="S182" s="535" t="s">
        <v>11804</v>
      </c>
      <c r="T182" s="71" t="s">
        <v>125</v>
      </c>
      <c r="U182" s="566" t="s">
        <v>7040</v>
      </c>
      <c r="V182" s="541" t="s">
        <v>104</v>
      </c>
      <c r="W182" s="541" t="s">
        <v>105</v>
      </c>
      <c r="X182" s="632" t="s">
        <v>5549</v>
      </c>
      <c r="Y182" s="632" t="s">
        <v>313</v>
      </c>
      <c r="Z182" s="633"/>
      <c r="AA182" s="633"/>
    </row>
    <row r="183" spans="1:27" ht="17.45" customHeight="1" x14ac:dyDescent="0.25">
      <c r="A183" s="633" t="s">
        <v>862</v>
      </c>
      <c r="B183" s="634" t="s">
        <v>59</v>
      </c>
      <c r="C183" s="634" t="s">
        <v>9574</v>
      </c>
      <c r="D183" s="632" t="s">
        <v>863</v>
      </c>
      <c r="E183" s="632" t="s">
        <v>864</v>
      </c>
      <c r="F183" s="473" t="s">
        <v>14262</v>
      </c>
      <c r="G183" s="473"/>
      <c r="H183" s="473"/>
      <c r="I183" s="473"/>
      <c r="J183" s="633" t="s">
        <v>11224</v>
      </c>
      <c r="K183" s="473" t="s">
        <v>8950</v>
      </c>
      <c r="L183" s="624">
        <v>43026</v>
      </c>
      <c r="M183" s="564" t="s">
        <v>865</v>
      </c>
      <c r="N183" s="71" t="s">
        <v>46</v>
      </c>
      <c r="O183" s="624">
        <v>43026</v>
      </c>
      <c r="P183" s="635">
        <v>500000</v>
      </c>
      <c r="Q183" s="416">
        <f t="shared" si="3"/>
        <v>0.5</v>
      </c>
      <c r="R183" s="627">
        <v>6</v>
      </c>
      <c r="S183" s="535" t="s">
        <v>226</v>
      </c>
      <c r="T183" s="71" t="s">
        <v>103</v>
      </c>
      <c r="U183" s="566" t="s">
        <v>7040</v>
      </c>
      <c r="V183" s="541" t="s">
        <v>104</v>
      </c>
      <c r="W183" s="541" t="s">
        <v>105</v>
      </c>
      <c r="X183" s="632" t="s">
        <v>5521</v>
      </c>
      <c r="Y183" s="632"/>
      <c r="Z183" s="633"/>
      <c r="AA183" s="633"/>
    </row>
    <row r="184" spans="1:27" ht="17.45" customHeight="1" x14ac:dyDescent="0.25">
      <c r="A184" s="633" t="s">
        <v>13940</v>
      </c>
      <c r="B184" s="634" t="s">
        <v>59</v>
      </c>
      <c r="C184" s="634" t="s">
        <v>9574</v>
      </c>
      <c r="D184" s="632" t="s">
        <v>12841</v>
      </c>
      <c r="E184" s="632" t="s">
        <v>13999</v>
      </c>
      <c r="F184" s="473" t="s">
        <v>26</v>
      </c>
      <c r="G184" s="473"/>
      <c r="H184" s="473"/>
      <c r="I184" s="473"/>
      <c r="J184" s="633" t="s">
        <v>11224</v>
      </c>
      <c r="K184" s="473" t="s">
        <v>8948</v>
      </c>
      <c r="L184" s="624">
        <v>43069</v>
      </c>
      <c r="M184" s="564" t="s">
        <v>14099</v>
      </c>
      <c r="N184" s="71" t="s">
        <v>46</v>
      </c>
      <c r="O184" s="624">
        <v>43069</v>
      </c>
      <c r="P184" s="635">
        <v>500000</v>
      </c>
      <c r="Q184" s="416">
        <f t="shared" si="3"/>
        <v>0.5</v>
      </c>
      <c r="R184" s="627">
        <v>12</v>
      </c>
      <c r="S184" s="535" t="s">
        <v>14099</v>
      </c>
      <c r="T184" s="71" t="s">
        <v>125</v>
      </c>
      <c r="U184" s="566" t="s">
        <v>7040</v>
      </c>
      <c r="V184" s="541" t="s">
        <v>104</v>
      </c>
      <c r="W184" s="541" t="s">
        <v>105</v>
      </c>
      <c r="X184" s="632" t="s">
        <v>11875</v>
      </c>
      <c r="Y184" s="632" t="s">
        <v>221</v>
      </c>
      <c r="Z184" s="633"/>
      <c r="AA184" s="633"/>
    </row>
    <row r="185" spans="1:27" ht="17.45" customHeight="1" x14ac:dyDescent="0.25">
      <c r="A185" s="633" t="s">
        <v>8237</v>
      </c>
      <c r="B185" s="634" t="s">
        <v>59</v>
      </c>
      <c r="C185" s="634" t="s">
        <v>9574</v>
      </c>
      <c r="D185" s="632" t="s">
        <v>7110</v>
      </c>
      <c r="E185" s="632" t="s">
        <v>11458</v>
      </c>
      <c r="F185" s="473" t="s">
        <v>26</v>
      </c>
      <c r="G185" s="473"/>
      <c r="H185" s="473"/>
      <c r="I185" s="473"/>
      <c r="J185" s="633" t="s">
        <v>11224</v>
      </c>
      <c r="K185" s="473" t="s">
        <v>8948</v>
      </c>
      <c r="L185" s="624">
        <v>43068</v>
      </c>
      <c r="M185" s="564" t="s">
        <v>13174</v>
      </c>
      <c r="N185" s="71" t="s">
        <v>47</v>
      </c>
      <c r="O185" s="624">
        <v>43068</v>
      </c>
      <c r="P185" s="635">
        <v>500000</v>
      </c>
      <c r="Q185" s="416">
        <f t="shared" si="3"/>
        <v>0.5</v>
      </c>
      <c r="R185" s="627">
        <v>12</v>
      </c>
      <c r="S185" s="535" t="s">
        <v>12338</v>
      </c>
      <c r="T185" s="71" t="s">
        <v>103</v>
      </c>
      <c r="U185" s="566" t="s">
        <v>7040</v>
      </c>
      <c r="V185" s="541" t="s">
        <v>104</v>
      </c>
      <c r="W185" s="541" t="s">
        <v>105</v>
      </c>
      <c r="X185" s="632" t="s">
        <v>11875</v>
      </c>
      <c r="Y185" s="632" t="s">
        <v>9556</v>
      </c>
      <c r="Z185" s="633"/>
      <c r="AA185" s="633"/>
    </row>
    <row r="186" spans="1:27" ht="17.45" customHeight="1" x14ac:dyDescent="0.25">
      <c r="A186" s="633" t="s">
        <v>12069</v>
      </c>
      <c r="B186" s="634" t="s">
        <v>60</v>
      </c>
      <c r="C186" s="634" t="s">
        <v>377</v>
      </c>
      <c r="D186" s="632" t="s">
        <v>1967</v>
      </c>
      <c r="E186" s="632" t="s">
        <v>12070</v>
      </c>
      <c r="F186" s="473" t="s">
        <v>26</v>
      </c>
      <c r="G186" s="473"/>
      <c r="H186" s="473"/>
      <c r="I186" s="473"/>
      <c r="J186" s="633" t="s">
        <v>11224</v>
      </c>
      <c r="K186" s="473" t="s">
        <v>8948</v>
      </c>
      <c r="L186" s="624">
        <v>43094</v>
      </c>
      <c r="M186" s="564" t="s">
        <v>13169</v>
      </c>
      <c r="N186" s="71" t="s">
        <v>46</v>
      </c>
      <c r="O186" s="624">
        <v>43094</v>
      </c>
      <c r="P186" s="635">
        <v>500000</v>
      </c>
      <c r="Q186" s="416">
        <f t="shared" si="3"/>
        <v>0.5</v>
      </c>
      <c r="R186" s="627">
        <v>4</v>
      </c>
      <c r="S186" s="535" t="s">
        <v>12339</v>
      </c>
      <c r="T186" s="71" t="s">
        <v>103</v>
      </c>
      <c r="U186" s="566" t="s">
        <v>7040</v>
      </c>
      <c r="V186" s="541" t="s">
        <v>104</v>
      </c>
      <c r="W186" s="541" t="s">
        <v>105</v>
      </c>
      <c r="X186" s="632" t="s">
        <v>13559</v>
      </c>
      <c r="Y186" s="632" t="s">
        <v>221</v>
      </c>
      <c r="Z186" s="633"/>
      <c r="AA186" s="633"/>
    </row>
    <row r="187" spans="1:27" ht="17.45" customHeight="1" x14ac:dyDescent="0.25">
      <c r="A187" s="633" t="s">
        <v>8233</v>
      </c>
      <c r="B187" s="634" t="s">
        <v>60</v>
      </c>
      <c r="C187" s="634" t="s">
        <v>377</v>
      </c>
      <c r="D187" s="632" t="s">
        <v>12742</v>
      </c>
      <c r="E187" s="632" t="s">
        <v>8234</v>
      </c>
      <c r="F187" s="473" t="s">
        <v>26</v>
      </c>
      <c r="G187" s="473"/>
      <c r="H187" s="473"/>
      <c r="I187" s="473"/>
      <c r="J187" s="633" t="s">
        <v>11224</v>
      </c>
      <c r="K187" s="473" t="s">
        <v>8948</v>
      </c>
      <c r="L187" s="624">
        <v>43089</v>
      </c>
      <c r="M187" s="564" t="s">
        <v>13170</v>
      </c>
      <c r="N187" s="71" t="s">
        <v>47</v>
      </c>
      <c r="O187" s="624">
        <v>43089</v>
      </c>
      <c r="P187" s="635">
        <v>500000</v>
      </c>
      <c r="Q187" s="416">
        <f t="shared" si="3"/>
        <v>0.5</v>
      </c>
      <c r="R187" s="627">
        <v>8</v>
      </c>
      <c r="S187" s="535" t="s">
        <v>14144</v>
      </c>
      <c r="T187" s="71" t="s">
        <v>125</v>
      </c>
      <c r="U187" s="566" t="s">
        <v>7040</v>
      </c>
      <c r="V187" s="541" t="s">
        <v>104</v>
      </c>
      <c r="W187" s="541" t="s">
        <v>105</v>
      </c>
      <c r="X187" s="632" t="s">
        <v>8625</v>
      </c>
      <c r="Y187" s="632" t="s">
        <v>9295</v>
      </c>
      <c r="Z187" s="633"/>
      <c r="AA187" s="633"/>
    </row>
    <row r="188" spans="1:27" ht="17.45" customHeight="1" x14ac:dyDescent="0.25">
      <c r="A188" s="633" t="s">
        <v>796</v>
      </c>
      <c r="B188" s="634" t="s">
        <v>60</v>
      </c>
      <c r="C188" s="634" t="s">
        <v>377</v>
      </c>
      <c r="D188" s="632" t="s">
        <v>797</v>
      </c>
      <c r="E188" s="632" t="s">
        <v>12063</v>
      </c>
      <c r="F188" s="473" t="s">
        <v>26</v>
      </c>
      <c r="G188" s="473"/>
      <c r="H188" s="473"/>
      <c r="I188" s="473"/>
      <c r="J188" s="633" t="s">
        <v>11223</v>
      </c>
      <c r="K188" s="473" t="s">
        <v>8948</v>
      </c>
      <c r="L188" s="624">
        <v>43005</v>
      </c>
      <c r="M188" s="564" t="s">
        <v>799</v>
      </c>
      <c r="N188" s="71" t="s">
        <v>48</v>
      </c>
      <c r="O188" s="624">
        <v>43005</v>
      </c>
      <c r="P188" s="635">
        <v>500000</v>
      </c>
      <c r="Q188" s="416">
        <f t="shared" si="3"/>
        <v>0.5</v>
      </c>
      <c r="R188" s="627">
        <v>6</v>
      </c>
      <c r="S188" s="535" t="s">
        <v>13560</v>
      </c>
      <c r="T188" s="71" t="s">
        <v>292</v>
      </c>
      <c r="U188" s="566" t="s">
        <v>7040</v>
      </c>
      <c r="V188" s="541" t="s">
        <v>104</v>
      </c>
      <c r="W188" s="541" t="s">
        <v>105</v>
      </c>
      <c r="X188" s="632" t="s">
        <v>13559</v>
      </c>
      <c r="Y188" s="632" t="s">
        <v>221</v>
      </c>
      <c r="Z188" s="633"/>
      <c r="AA188" s="633"/>
    </row>
    <row r="189" spans="1:27" ht="17.45" customHeight="1" x14ac:dyDescent="0.25">
      <c r="A189" s="633" t="s">
        <v>984</v>
      </c>
      <c r="B189" s="634" t="s">
        <v>62</v>
      </c>
      <c r="C189" s="634" t="s">
        <v>985</v>
      </c>
      <c r="D189" s="632" t="s">
        <v>986</v>
      </c>
      <c r="E189" s="632" t="s">
        <v>316</v>
      </c>
      <c r="F189" s="473" t="s">
        <v>26</v>
      </c>
      <c r="G189" s="473"/>
      <c r="H189" s="473"/>
      <c r="I189" s="473"/>
      <c r="J189" s="633" t="s">
        <v>11223</v>
      </c>
      <c r="K189" s="473" t="s">
        <v>8948</v>
      </c>
      <c r="L189" s="624">
        <v>42944</v>
      </c>
      <c r="M189" s="564" t="s">
        <v>987</v>
      </c>
      <c r="N189" s="71" t="s">
        <v>47</v>
      </c>
      <c r="O189" s="624">
        <v>42944</v>
      </c>
      <c r="P189" s="635">
        <v>500000</v>
      </c>
      <c r="Q189" s="416">
        <f t="shared" si="3"/>
        <v>0.5</v>
      </c>
      <c r="R189" s="627">
        <v>12</v>
      </c>
      <c r="S189" s="535" t="s">
        <v>14144</v>
      </c>
      <c r="T189" s="71" t="s">
        <v>103</v>
      </c>
      <c r="U189" s="566" t="s">
        <v>7040</v>
      </c>
      <c r="V189" s="541" t="s">
        <v>104</v>
      </c>
      <c r="W189" s="541" t="s">
        <v>105</v>
      </c>
      <c r="X189" s="632" t="s">
        <v>6320</v>
      </c>
      <c r="Y189" s="632" t="s">
        <v>1297</v>
      </c>
      <c r="Z189" s="633"/>
      <c r="AA189" s="633"/>
    </row>
    <row r="190" spans="1:27" ht="17.45" customHeight="1" x14ac:dyDescent="0.25">
      <c r="A190" s="633" t="s">
        <v>10982</v>
      </c>
      <c r="B190" s="634" t="s">
        <v>6912</v>
      </c>
      <c r="C190" s="634" t="s">
        <v>6912</v>
      </c>
      <c r="D190" s="632" t="s">
        <v>12744</v>
      </c>
      <c r="E190" s="632" t="s">
        <v>12745</v>
      </c>
      <c r="F190" s="473" t="s">
        <v>27</v>
      </c>
      <c r="G190" s="473"/>
      <c r="H190" s="473"/>
      <c r="I190" s="473"/>
      <c r="J190" s="633" t="s">
        <v>11224</v>
      </c>
      <c r="K190" s="473" t="s">
        <v>8947</v>
      </c>
      <c r="L190" s="624">
        <v>43064</v>
      </c>
      <c r="M190" s="564" t="s">
        <v>13175</v>
      </c>
      <c r="N190" s="71" t="s">
        <v>47</v>
      </c>
      <c r="O190" s="624">
        <v>43064</v>
      </c>
      <c r="P190" s="635">
        <v>500000</v>
      </c>
      <c r="Q190" s="416">
        <f t="shared" si="3"/>
        <v>0.5</v>
      </c>
      <c r="R190" s="627">
        <v>12</v>
      </c>
      <c r="S190" s="535" t="s">
        <v>14144</v>
      </c>
      <c r="T190" s="71" t="s">
        <v>103</v>
      </c>
      <c r="U190" s="566" t="s">
        <v>7040</v>
      </c>
      <c r="V190" s="541" t="s">
        <v>104</v>
      </c>
      <c r="W190" s="541" t="s">
        <v>105</v>
      </c>
      <c r="X190" s="632" t="s">
        <v>13562</v>
      </c>
      <c r="Y190" s="632" t="s">
        <v>3084</v>
      </c>
      <c r="Z190" s="633"/>
      <c r="AA190" s="633"/>
    </row>
    <row r="191" spans="1:27" ht="17.45" customHeight="1" x14ac:dyDescent="0.25">
      <c r="A191" s="633" t="s">
        <v>741</v>
      </c>
      <c r="B191" s="634" t="s">
        <v>6912</v>
      </c>
      <c r="C191" s="634" t="s">
        <v>6912</v>
      </c>
      <c r="D191" s="632" t="s">
        <v>742</v>
      </c>
      <c r="E191" s="632" t="s">
        <v>743</v>
      </c>
      <c r="F191" s="473" t="s">
        <v>27</v>
      </c>
      <c r="G191" s="473"/>
      <c r="H191" s="473"/>
      <c r="I191" s="473"/>
      <c r="J191" s="633" t="s">
        <v>11224</v>
      </c>
      <c r="K191" s="473" t="s">
        <v>8947</v>
      </c>
      <c r="L191" s="624">
        <v>43069</v>
      </c>
      <c r="M191" s="564" t="s">
        <v>674</v>
      </c>
      <c r="N191" s="71" t="s">
        <v>47</v>
      </c>
      <c r="O191" s="624">
        <v>43069</v>
      </c>
      <c r="P191" s="635">
        <v>500000</v>
      </c>
      <c r="Q191" s="416">
        <f t="shared" si="3"/>
        <v>0.5</v>
      </c>
      <c r="R191" s="627">
        <v>12</v>
      </c>
      <c r="S191" s="535" t="s">
        <v>13516</v>
      </c>
      <c r="T191" s="71" t="s">
        <v>103</v>
      </c>
      <c r="U191" s="566" t="s">
        <v>7040</v>
      </c>
      <c r="V191" s="541" t="s">
        <v>104</v>
      </c>
      <c r="W191" s="541" t="s">
        <v>105</v>
      </c>
      <c r="X191" s="632" t="s">
        <v>5789</v>
      </c>
      <c r="Y191" s="632" t="s">
        <v>746</v>
      </c>
      <c r="Z191" s="633"/>
      <c r="AA191" s="633"/>
    </row>
    <row r="192" spans="1:27" ht="17.45" customHeight="1" x14ac:dyDescent="0.25">
      <c r="A192" s="633" t="s">
        <v>11452</v>
      </c>
      <c r="B192" s="634" t="s">
        <v>57</v>
      </c>
      <c r="C192" s="634" t="s">
        <v>1046</v>
      </c>
      <c r="D192" s="632" t="s">
        <v>12743</v>
      </c>
      <c r="E192" s="632" t="s">
        <v>11454</v>
      </c>
      <c r="F192" s="473" t="s">
        <v>25</v>
      </c>
      <c r="G192" s="473"/>
      <c r="H192" s="473"/>
      <c r="I192" s="473"/>
      <c r="J192" s="633" t="s">
        <v>11223</v>
      </c>
      <c r="K192" s="473" t="s">
        <v>8951</v>
      </c>
      <c r="L192" s="624">
        <v>43006</v>
      </c>
      <c r="M192" s="564" t="s">
        <v>13172</v>
      </c>
      <c r="N192" s="71" t="s">
        <v>47</v>
      </c>
      <c r="O192" s="624">
        <v>43006</v>
      </c>
      <c r="P192" s="635">
        <v>500000</v>
      </c>
      <c r="Q192" s="416">
        <f t="shared" si="3"/>
        <v>0.5</v>
      </c>
      <c r="R192" s="627">
        <v>3</v>
      </c>
      <c r="S192" s="535" t="s">
        <v>14146</v>
      </c>
      <c r="T192" s="71" t="s">
        <v>103</v>
      </c>
      <c r="U192" s="566" t="s">
        <v>7040</v>
      </c>
      <c r="V192" s="541" t="s">
        <v>104</v>
      </c>
      <c r="W192" s="541" t="s">
        <v>105</v>
      </c>
      <c r="X192" s="632" t="s">
        <v>13561</v>
      </c>
      <c r="Y192" s="632" t="s">
        <v>186</v>
      </c>
      <c r="Z192" s="633"/>
      <c r="AA192" s="633"/>
    </row>
    <row r="193" spans="1:27" ht="17.45" customHeight="1" x14ac:dyDescent="0.25">
      <c r="A193" s="633" t="s">
        <v>8720</v>
      </c>
      <c r="B193" s="634" t="s">
        <v>57</v>
      </c>
      <c r="C193" s="634" t="s">
        <v>324</v>
      </c>
      <c r="D193" s="632" t="s">
        <v>3118</v>
      </c>
      <c r="E193" s="632" t="s">
        <v>8721</v>
      </c>
      <c r="F193" s="473" t="s">
        <v>27</v>
      </c>
      <c r="G193" s="473"/>
      <c r="H193" s="473"/>
      <c r="I193" s="473"/>
      <c r="J193" s="633" t="s">
        <v>11224</v>
      </c>
      <c r="K193" s="473" t="s">
        <v>8947</v>
      </c>
      <c r="L193" s="624">
        <v>43035</v>
      </c>
      <c r="M193" s="564" t="s">
        <v>13173</v>
      </c>
      <c r="N193" s="71" t="s">
        <v>47</v>
      </c>
      <c r="O193" s="624">
        <v>43035</v>
      </c>
      <c r="P193" s="635">
        <v>500000</v>
      </c>
      <c r="Q193" s="416">
        <f t="shared" si="3"/>
        <v>0.5</v>
      </c>
      <c r="R193" s="627">
        <v>1</v>
      </c>
      <c r="S193" s="535" t="s">
        <v>12632</v>
      </c>
      <c r="T193" s="71" t="s">
        <v>103</v>
      </c>
      <c r="U193" s="566" t="s">
        <v>7040</v>
      </c>
      <c r="V193" s="541" t="s">
        <v>104</v>
      </c>
      <c r="W193" s="541" t="s">
        <v>105</v>
      </c>
      <c r="X193" s="632" t="s">
        <v>6043</v>
      </c>
      <c r="Y193" s="632" t="s">
        <v>888</v>
      </c>
      <c r="Z193" s="633"/>
      <c r="AA193" s="633"/>
    </row>
    <row r="194" spans="1:27" ht="17.45" customHeight="1" x14ac:dyDescent="0.25">
      <c r="A194" s="633" t="s">
        <v>800</v>
      </c>
      <c r="B194" s="634" t="s">
        <v>56</v>
      </c>
      <c r="C194" s="634" t="s">
        <v>235</v>
      </c>
      <c r="D194" s="632" t="s">
        <v>801</v>
      </c>
      <c r="E194" s="632" t="s">
        <v>802</v>
      </c>
      <c r="F194" s="473" t="s">
        <v>24</v>
      </c>
      <c r="G194" s="473"/>
      <c r="H194" s="473"/>
      <c r="I194" s="473"/>
      <c r="J194" s="633" t="s">
        <v>11223</v>
      </c>
      <c r="K194" s="473" t="s">
        <v>8949</v>
      </c>
      <c r="L194" s="624">
        <v>42978</v>
      </c>
      <c r="M194" s="564" t="s">
        <v>803</v>
      </c>
      <c r="N194" s="71" t="s">
        <v>46</v>
      </c>
      <c r="O194" s="624">
        <v>42978</v>
      </c>
      <c r="P194" s="635">
        <v>500000</v>
      </c>
      <c r="Q194" s="416">
        <f t="shared" si="3"/>
        <v>0.5</v>
      </c>
      <c r="R194" s="627">
        <v>6</v>
      </c>
      <c r="S194" s="535" t="s">
        <v>6720</v>
      </c>
      <c r="T194" s="71" t="s">
        <v>292</v>
      </c>
      <c r="U194" s="566" t="s">
        <v>7040</v>
      </c>
      <c r="V194" s="541" t="s">
        <v>104</v>
      </c>
      <c r="W194" s="541" t="s">
        <v>105</v>
      </c>
      <c r="X194" s="632" t="s">
        <v>5791</v>
      </c>
      <c r="Y194" s="632" t="s">
        <v>186</v>
      </c>
      <c r="Z194" s="633"/>
      <c r="AA194" s="633"/>
    </row>
    <row r="195" spans="1:27" ht="17.45" customHeight="1" x14ac:dyDescent="0.25">
      <c r="A195" s="633" t="s">
        <v>8235</v>
      </c>
      <c r="B195" s="634" t="s">
        <v>56</v>
      </c>
      <c r="C195" s="634" t="s">
        <v>235</v>
      </c>
      <c r="D195" s="632" t="s">
        <v>12746</v>
      </c>
      <c r="E195" s="632" t="s">
        <v>8236</v>
      </c>
      <c r="F195" s="473" t="s">
        <v>14262</v>
      </c>
      <c r="G195" s="473"/>
      <c r="H195" s="473"/>
      <c r="I195" s="473"/>
      <c r="J195" s="633" t="s">
        <v>11224</v>
      </c>
      <c r="K195" s="473" t="s">
        <v>8950</v>
      </c>
      <c r="L195" s="624">
        <v>43056</v>
      </c>
      <c r="M195" s="564" t="s">
        <v>13176</v>
      </c>
      <c r="N195" s="71" t="s">
        <v>47</v>
      </c>
      <c r="O195" s="624">
        <v>43056</v>
      </c>
      <c r="P195" s="635">
        <v>500000</v>
      </c>
      <c r="Q195" s="416">
        <f t="shared" si="3"/>
        <v>0.5</v>
      </c>
      <c r="R195" s="627">
        <v>5</v>
      </c>
      <c r="S195" s="535" t="s">
        <v>14144</v>
      </c>
      <c r="T195" s="71" t="s">
        <v>103</v>
      </c>
      <c r="U195" s="566" t="s">
        <v>7040</v>
      </c>
      <c r="V195" s="541" t="s">
        <v>104</v>
      </c>
      <c r="W195" s="541" t="s">
        <v>105</v>
      </c>
      <c r="X195" s="632" t="s">
        <v>6304</v>
      </c>
      <c r="Y195" s="632" t="s">
        <v>356</v>
      </c>
      <c r="Z195" s="633"/>
      <c r="AA195" s="633"/>
    </row>
    <row r="196" spans="1:27" ht="17.45" customHeight="1" x14ac:dyDescent="0.25">
      <c r="A196" s="633" t="s">
        <v>9867</v>
      </c>
      <c r="B196" s="634" t="s">
        <v>56</v>
      </c>
      <c r="C196" s="634" t="s">
        <v>161</v>
      </c>
      <c r="D196" s="632" t="s">
        <v>5480</v>
      </c>
      <c r="E196" s="632" t="s">
        <v>9868</v>
      </c>
      <c r="F196" s="473" t="s">
        <v>26</v>
      </c>
      <c r="G196" s="473"/>
      <c r="H196" s="473"/>
      <c r="I196" s="473"/>
      <c r="J196" s="633" t="s">
        <v>11223</v>
      </c>
      <c r="K196" s="473" t="s">
        <v>33</v>
      </c>
      <c r="L196" s="624">
        <v>42951</v>
      </c>
      <c r="M196" s="564" t="s">
        <v>13177</v>
      </c>
      <c r="N196" s="71" t="s">
        <v>46</v>
      </c>
      <c r="O196" s="624">
        <v>42951</v>
      </c>
      <c r="P196" s="635">
        <v>500000</v>
      </c>
      <c r="Q196" s="416">
        <f t="shared" si="3"/>
        <v>0.5</v>
      </c>
      <c r="R196" s="627">
        <v>3</v>
      </c>
      <c r="S196" s="535" t="s">
        <v>13563</v>
      </c>
      <c r="T196" s="71" t="s">
        <v>103</v>
      </c>
      <c r="U196" s="566" t="s">
        <v>7040</v>
      </c>
      <c r="V196" s="541" t="s">
        <v>104</v>
      </c>
      <c r="W196" s="541" t="s">
        <v>105</v>
      </c>
      <c r="X196" s="632" t="s">
        <v>6775</v>
      </c>
      <c r="Y196" s="632" t="s">
        <v>221</v>
      </c>
      <c r="Z196" s="633"/>
      <c r="AA196" s="633"/>
    </row>
    <row r="197" spans="1:27" ht="17.45" customHeight="1" x14ac:dyDescent="0.25">
      <c r="A197" s="633" t="s">
        <v>7704</v>
      </c>
      <c r="B197" s="634" t="s">
        <v>56</v>
      </c>
      <c r="C197" s="634" t="s">
        <v>161</v>
      </c>
      <c r="D197" s="632" t="s">
        <v>7705</v>
      </c>
      <c r="E197" s="632" t="s">
        <v>7706</v>
      </c>
      <c r="F197" s="473" t="s">
        <v>26</v>
      </c>
      <c r="G197" s="473"/>
      <c r="H197" s="473"/>
      <c r="I197" s="473"/>
      <c r="J197" s="633" t="s">
        <v>11224</v>
      </c>
      <c r="K197" s="473" t="s">
        <v>8948</v>
      </c>
      <c r="L197" s="624">
        <v>43038</v>
      </c>
      <c r="M197" s="564" t="s">
        <v>7707</v>
      </c>
      <c r="N197" s="71" t="s">
        <v>47</v>
      </c>
      <c r="O197" s="624">
        <v>43038</v>
      </c>
      <c r="P197" s="635">
        <v>500000</v>
      </c>
      <c r="Q197" s="416">
        <f t="shared" si="3"/>
        <v>0.5</v>
      </c>
      <c r="R197" s="627">
        <v>12</v>
      </c>
      <c r="S197" s="535" t="s">
        <v>12632</v>
      </c>
      <c r="T197" s="71" t="s">
        <v>125</v>
      </c>
      <c r="U197" s="566" t="s">
        <v>7040</v>
      </c>
      <c r="V197" s="541" t="s">
        <v>104</v>
      </c>
      <c r="W197" s="541" t="s">
        <v>105</v>
      </c>
      <c r="X197" s="632" t="s">
        <v>7708</v>
      </c>
      <c r="Y197" s="632" t="s">
        <v>435</v>
      </c>
      <c r="Z197" s="633"/>
      <c r="AA197" s="633"/>
    </row>
    <row r="198" spans="1:27" ht="17.45" customHeight="1" x14ac:dyDescent="0.25">
      <c r="A198" s="633" t="s">
        <v>827</v>
      </c>
      <c r="B198" s="634" t="s">
        <v>56</v>
      </c>
      <c r="C198" s="634" t="s">
        <v>161</v>
      </c>
      <c r="D198" s="632" t="s">
        <v>828</v>
      </c>
      <c r="E198" s="632" t="s">
        <v>829</v>
      </c>
      <c r="F198" s="473" t="s">
        <v>26</v>
      </c>
      <c r="G198" s="473"/>
      <c r="H198" s="473"/>
      <c r="I198" s="473"/>
      <c r="J198" s="633" t="s">
        <v>11223</v>
      </c>
      <c r="K198" s="473" t="s">
        <v>8948</v>
      </c>
      <c r="L198" s="624">
        <v>43008</v>
      </c>
      <c r="M198" s="564" t="s">
        <v>830</v>
      </c>
      <c r="N198" s="71" t="s">
        <v>47</v>
      </c>
      <c r="O198" s="624">
        <v>43008</v>
      </c>
      <c r="P198" s="635">
        <v>500000</v>
      </c>
      <c r="Q198" s="416">
        <f t="shared" si="3"/>
        <v>0.5</v>
      </c>
      <c r="R198" s="627">
        <v>6</v>
      </c>
      <c r="S198" s="535" t="s">
        <v>13564</v>
      </c>
      <c r="T198" s="71" t="s">
        <v>292</v>
      </c>
      <c r="U198" s="566" t="s">
        <v>7040</v>
      </c>
      <c r="V198" s="541" t="s">
        <v>104</v>
      </c>
      <c r="W198" s="541" t="s">
        <v>105</v>
      </c>
      <c r="X198" s="632" t="s">
        <v>5539</v>
      </c>
      <c r="Y198" s="632" t="s">
        <v>3327</v>
      </c>
      <c r="Z198" s="633"/>
      <c r="AA198" s="633"/>
    </row>
    <row r="199" spans="1:27" ht="17.45" customHeight="1" x14ac:dyDescent="0.25">
      <c r="A199" s="633" t="s">
        <v>12071</v>
      </c>
      <c r="B199" s="634" t="s">
        <v>56</v>
      </c>
      <c r="C199" s="634" t="s">
        <v>109</v>
      </c>
      <c r="D199" s="632" t="s">
        <v>9907</v>
      </c>
      <c r="E199" s="632" t="s">
        <v>12072</v>
      </c>
      <c r="F199" s="473" t="s">
        <v>28</v>
      </c>
      <c r="G199" s="473"/>
      <c r="H199" s="473"/>
      <c r="I199" s="473"/>
      <c r="J199" s="633" t="s">
        <v>11224</v>
      </c>
      <c r="K199" s="473" t="s">
        <v>8953</v>
      </c>
      <c r="L199" s="624">
        <v>43091</v>
      </c>
      <c r="M199" s="564" t="s">
        <v>13178</v>
      </c>
      <c r="N199" s="71" t="s">
        <v>46</v>
      </c>
      <c r="O199" s="624">
        <v>43091</v>
      </c>
      <c r="P199" s="635">
        <v>500000</v>
      </c>
      <c r="Q199" s="416">
        <f t="shared" si="3"/>
        <v>0.5</v>
      </c>
      <c r="R199" s="627">
        <v>6</v>
      </c>
      <c r="S199" s="535" t="s">
        <v>13565</v>
      </c>
      <c r="T199" s="71" t="s">
        <v>103</v>
      </c>
      <c r="U199" s="566" t="s">
        <v>7040</v>
      </c>
      <c r="V199" s="541" t="s">
        <v>104</v>
      </c>
      <c r="W199" s="541" t="s">
        <v>105</v>
      </c>
      <c r="X199" s="632" t="s">
        <v>13542</v>
      </c>
      <c r="Y199" s="632" t="s">
        <v>221</v>
      </c>
      <c r="Z199" s="633"/>
      <c r="AA199" s="633"/>
    </row>
    <row r="200" spans="1:27" ht="17.45" customHeight="1" x14ac:dyDescent="0.25">
      <c r="A200" s="633" t="s">
        <v>953</v>
      </c>
      <c r="B200" s="634" t="s">
        <v>56</v>
      </c>
      <c r="C200" s="634" t="s">
        <v>109</v>
      </c>
      <c r="D200" s="632" t="s">
        <v>954</v>
      </c>
      <c r="E200" s="632" t="s">
        <v>955</v>
      </c>
      <c r="F200" s="473" t="s">
        <v>28</v>
      </c>
      <c r="G200" s="473" t="str">
        <f>VLOOKUP(A200,'Engaged Deals'!A:L,2,0)</f>
        <v>Yes</v>
      </c>
      <c r="H200" s="473" t="str">
        <f>VLOOKUP(A200,'Engaged Deals'!A:L,9,0)</f>
        <v>India</v>
      </c>
      <c r="I200" s="473" t="str">
        <f>VLOOKUP(A200,'Engaged Deals'!A:L,10,0)</f>
        <v>Connected with partner.   Opportunity is still in early stage.</v>
      </c>
      <c r="J200" s="633" t="s">
        <v>11224</v>
      </c>
      <c r="K200" s="473" t="s">
        <v>8952</v>
      </c>
      <c r="L200" s="624">
        <v>43056</v>
      </c>
      <c r="M200" s="564" t="s">
        <v>956</v>
      </c>
      <c r="N200" s="71" t="s">
        <v>46</v>
      </c>
      <c r="O200" s="624">
        <v>43056</v>
      </c>
      <c r="P200" s="635">
        <v>500000</v>
      </c>
      <c r="Q200" s="416">
        <f t="shared" si="3"/>
        <v>0.5</v>
      </c>
      <c r="R200" s="627">
        <v>6</v>
      </c>
      <c r="S200" s="535" t="s">
        <v>13566</v>
      </c>
      <c r="T200" s="71" t="s">
        <v>103</v>
      </c>
      <c r="U200" s="566" t="s">
        <v>7040</v>
      </c>
      <c r="V200" s="541" t="s">
        <v>104</v>
      </c>
      <c r="W200" s="541" t="s">
        <v>105</v>
      </c>
      <c r="X200" s="632" t="s">
        <v>13567</v>
      </c>
      <c r="Y200" s="632" t="s">
        <v>13898</v>
      </c>
      <c r="Z200" s="633"/>
      <c r="AA200" s="633"/>
    </row>
    <row r="201" spans="1:27" ht="17.45" customHeight="1" x14ac:dyDescent="0.25">
      <c r="A201" s="633" t="s">
        <v>9325</v>
      </c>
      <c r="B201" s="634" t="s">
        <v>56</v>
      </c>
      <c r="C201" s="634" t="s">
        <v>109</v>
      </c>
      <c r="D201" s="632" t="s">
        <v>12747</v>
      </c>
      <c r="E201" s="632" t="s">
        <v>9326</v>
      </c>
      <c r="F201" s="473" t="s">
        <v>28</v>
      </c>
      <c r="G201" s="473"/>
      <c r="H201" s="473"/>
      <c r="I201" s="473"/>
      <c r="J201" s="633" t="s">
        <v>11223</v>
      </c>
      <c r="K201" s="473" t="s">
        <v>36</v>
      </c>
      <c r="L201" s="624">
        <v>43008</v>
      </c>
      <c r="M201" s="564" t="s">
        <v>13179</v>
      </c>
      <c r="N201" s="71" t="s">
        <v>46</v>
      </c>
      <c r="O201" s="624">
        <v>43008</v>
      </c>
      <c r="P201" s="635">
        <v>500000</v>
      </c>
      <c r="Q201" s="416">
        <f t="shared" si="3"/>
        <v>0.5</v>
      </c>
      <c r="R201" s="627">
        <v>12</v>
      </c>
      <c r="S201" s="535" t="s">
        <v>9261</v>
      </c>
      <c r="T201" s="71" t="s">
        <v>211</v>
      </c>
      <c r="U201" s="566" t="s">
        <v>7040</v>
      </c>
      <c r="V201" s="541" t="s">
        <v>104</v>
      </c>
      <c r="W201" s="541" t="s">
        <v>105</v>
      </c>
      <c r="X201" s="632" t="s">
        <v>13568</v>
      </c>
      <c r="Y201" s="632" t="s">
        <v>565</v>
      </c>
      <c r="Z201" s="633"/>
      <c r="AA201" s="633"/>
    </row>
    <row r="202" spans="1:27" ht="17.45" customHeight="1" x14ac:dyDescent="0.25">
      <c r="A202" s="633" t="s">
        <v>9732</v>
      </c>
      <c r="B202" s="634" t="s">
        <v>58</v>
      </c>
      <c r="C202" s="634" t="s">
        <v>58</v>
      </c>
      <c r="D202" s="632" t="s">
        <v>9733</v>
      </c>
      <c r="E202" s="632" t="s">
        <v>11126</v>
      </c>
      <c r="F202" s="473" t="s">
        <v>26</v>
      </c>
      <c r="G202" s="473"/>
      <c r="H202" s="473"/>
      <c r="I202" s="473"/>
      <c r="J202" s="633" t="s">
        <v>11224</v>
      </c>
      <c r="K202" s="473" t="s">
        <v>8948</v>
      </c>
      <c r="L202" s="624">
        <v>43097</v>
      </c>
      <c r="M202" s="564" t="s">
        <v>9755</v>
      </c>
      <c r="N202" s="71" t="s">
        <v>48</v>
      </c>
      <c r="O202" s="624">
        <v>43101</v>
      </c>
      <c r="P202" s="635">
        <v>500000</v>
      </c>
      <c r="Q202" s="416">
        <f t="shared" si="3"/>
        <v>0.5</v>
      </c>
      <c r="R202" s="627">
        <v>6</v>
      </c>
      <c r="S202" s="535" t="s">
        <v>13516</v>
      </c>
      <c r="T202" s="71" t="s">
        <v>125</v>
      </c>
      <c r="U202" s="566" t="s">
        <v>7040</v>
      </c>
      <c r="V202" s="541" t="s">
        <v>104</v>
      </c>
      <c r="W202" s="541" t="s">
        <v>7165</v>
      </c>
      <c r="X202" s="632" t="s">
        <v>9761</v>
      </c>
      <c r="Y202" s="632" t="s">
        <v>9769</v>
      </c>
      <c r="Z202" s="633"/>
      <c r="AA202" s="633"/>
    </row>
    <row r="203" spans="1:27" ht="17.45" customHeight="1" x14ac:dyDescent="0.25">
      <c r="A203" s="633" t="s">
        <v>9620</v>
      </c>
      <c r="B203" s="634" t="s">
        <v>56</v>
      </c>
      <c r="C203" s="634" t="s">
        <v>194</v>
      </c>
      <c r="D203" s="632" t="s">
        <v>785</v>
      </c>
      <c r="E203" s="632" t="s">
        <v>9621</v>
      </c>
      <c r="F203" s="473" t="s">
        <v>27</v>
      </c>
      <c r="G203" s="473"/>
      <c r="H203" s="473"/>
      <c r="I203" s="473"/>
      <c r="J203" s="633" t="s">
        <v>11223</v>
      </c>
      <c r="K203" s="473" t="s">
        <v>8070</v>
      </c>
      <c r="L203" s="624">
        <v>42965</v>
      </c>
      <c r="M203" s="564" t="s">
        <v>9690</v>
      </c>
      <c r="N203" s="71" t="s">
        <v>47</v>
      </c>
      <c r="O203" s="624">
        <v>42965</v>
      </c>
      <c r="P203" s="635">
        <v>500000</v>
      </c>
      <c r="Q203" s="416">
        <f t="shared" si="3"/>
        <v>0.5</v>
      </c>
      <c r="R203" s="627">
        <v>6</v>
      </c>
      <c r="S203" s="535" t="s">
        <v>13516</v>
      </c>
      <c r="T203" s="71" t="s">
        <v>103</v>
      </c>
      <c r="U203" s="566" t="s">
        <v>7040</v>
      </c>
      <c r="V203" s="541" t="s">
        <v>158</v>
      </c>
      <c r="W203" s="541" t="s">
        <v>5501</v>
      </c>
      <c r="X203" s="632" t="s">
        <v>5502</v>
      </c>
      <c r="Y203" s="632" t="s">
        <v>667</v>
      </c>
      <c r="Z203" s="633"/>
      <c r="AA203" s="633"/>
    </row>
    <row r="204" spans="1:27" ht="17.45" customHeight="1" x14ac:dyDescent="0.25">
      <c r="A204" s="633" t="s">
        <v>784</v>
      </c>
      <c r="B204" s="634" t="s">
        <v>56</v>
      </c>
      <c r="C204" s="634" t="s">
        <v>194</v>
      </c>
      <c r="D204" s="632" t="s">
        <v>785</v>
      </c>
      <c r="E204" s="632" t="s">
        <v>6543</v>
      </c>
      <c r="F204" s="473" t="s">
        <v>27</v>
      </c>
      <c r="G204" s="473"/>
      <c r="H204" s="473"/>
      <c r="I204" s="473"/>
      <c r="J204" s="633" t="s">
        <v>11224</v>
      </c>
      <c r="K204" s="473" t="s">
        <v>8070</v>
      </c>
      <c r="L204" s="624">
        <v>43028</v>
      </c>
      <c r="M204" s="564" t="s">
        <v>786</v>
      </c>
      <c r="N204" s="71" t="s">
        <v>47</v>
      </c>
      <c r="O204" s="624">
        <v>43028</v>
      </c>
      <c r="P204" s="635">
        <v>500000</v>
      </c>
      <c r="Q204" s="416">
        <f t="shared" si="3"/>
        <v>0.5</v>
      </c>
      <c r="R204" s="627">
        <v>1</v>
      </c>
      <c r="S204" s="535" t="s">
        <v>12634</v>
      </c>
      <c r="T204" s="71" t="s">
        <v>103</v>
      </c>
      <c r="U204" s="566" t="s">
        <v>7040</v>
      </c>
      <c r="V204" s="541" t="s">
        <v>158</v>
      </c>
      <c r="W204" s="541" t="s">
        <v>5501</v>
      </c>
      <c r="X204" s="632" t="s">
        <v>5502</v>
      </c>
      <c r="Y204" s="632" t="s">
        <v>667</v>
      </c>
      <c r="Z204" s="633"/>
      <c r="AA204" s="633"/>
    </row>
    <row r="205" spans="1:27" ht="17.45" customHeight="1" x14ac:dyDescent="0.25">
      <c r="A205" s="633" t="s">
        <v>609</v>
      </c>
      <c r="B205" s="634" t="s">
        <v>56</v>
      </c>
      <c r="C205" s="634" t="s">
        <v>117</v>
      </c>
      <c r="D205" s="632" t="s">
        <v>610</v>
      </c>
      <c r="E205" s="632" t="s">
        <v>611</v>
      </c>
      <c r="F205" s="473" t="s">
        <v>25</v>
      </c>
      <c r="G205" s="473" t="str">
        <f>VLOOKUP(A205,'Engaged Deals'!A:L,2,0)</f>
        <v>No</v>
      </c>
      <c r="H205" s="473" t="str">
        <f>VLOOKUP(A205,'Engaged Deals'!A:L,9,0)</f>
        <v>Research</v>
      </c>
      <c r="I205" s="473" t="str">
        <f>VLOOKUP(A205,'Engaged Deals'!A:L,10,0)</f>
        <v>Supplychain Visibility PoC</v>
      </c>
      <c r="J205" s="633" t="s">
        <v>11223</v>
      </c>
      <c r="K205" s="473" t="s">
        <v>8951</v>
      </c>
      <c r="L205" s="624">
        <v>43007</v>
      </c>
      <c r="M205" s="564" t="s">
        <v>612</v>
      </c>
      <c r="N205" s="71" t="s">
        <v>47</v>
      </c>
      <c r="O205" s="624">
        <v>43007</v>
      </c>
      <c r="P205" s="635">
        <v>500000</v>
      </c>
      <c r="Q205" s="416">
        <f t="shared" si="3"/>
        <v>0.5</v>
      </c>
      <c r="R205" s="627">
        <v>12</v>
      </c>
      <c r="S205" s="535" t="s">
        <v>14153</v>
      </c>
      <c r="T205" s="71" t="s">
        <v>103</v>
      </c>
      <c r="U205" s="566" t="s">
        <v>7040</v>
      </c>
      <c r="V205" s="541" t="s">
        <v>158</v>
      </c>
      <c r="W205" s="541" t="s">
        <v>5803</v>
      </c>
      <c r="X205" s="632" t="s">
        <v>5784</v>
      </c>
      <c r="Y205" s="632" t="s">
        <v>454</v>
      </c>
      <c r="Z205" s="633"/>
      <c r="AA205" s="633"/>
    </row>
    <row r="206" spans="1:27" ht="17.45" customHeight="1" x14ac:dyDescent="0.25">
      <c r="A206" s="633" t="s">
        <v>13941</v>
      </c>
      <c r="B206" s="634" t="s">
        <v>57</v>
      </c>
      <c r="C206" s="634" t="s">
        <v>182</v>
      </c>
      <c r="D206" s="632" t="s">
        <v>14000</v>
      </c>
      <c r="E206" s="632" t="s">
        <v>14001</v>
      </c>
      <c r="F206" s="473" t="s">
        <v>27</v>
      </c>
      <c r="G206" s="473"/>
      <c r="H206" s="473"/>
      <c r="I206" s="473"/>
      <c r="J206" s="633" t="s">
        <v>11224</v>
      </c>
      <c r="K206" s="473" t="s">
        <v>8947</v>
      </c>
      <c r="L206" s="624">
        <v>43037</v>
      </c>
      <c r="M206" s="564" t="s">
        <v>14100</v>
      </c>
      <c r="N206" s="71" t="s">
        <v>46</v>
      </c>
      <c r="O206" s="624">
        <v>43037</v>
      </c>
      <c r="P206" s="635">
        <v>500000</v>
      </c>
      <c r="Q206" s="416">
        <f t="shared" si="3"/>
        <v>0.5</v>
      </c>
      <c r="R206" s="627">
        <v>1</v>
      </c>
      <c r="S206" s="535" t="s">
        <v>14144</v>
      </c>
      <c r="T206" s="71" t="s">
        <v>125</v>
      </c>
      <c r="U206" s="566" t="s">
        <v>7040</v>
      </c>
      <c r="V206" s="541" t="s">
        <v>104</v>
      </c>
      <c r="W206" s="541"/>
      <c r="X206" s="632" t="s">
        <v>14206</v>
      </c>
      <c r="Y206" s="632"/>
      <c r="Z206" s="633"/>
      <c r="AA206" s="633"/>
    </row>
    <row r="207" spans="1:27" ht="17.45" customHeight="1" x14ac:dyDescent="0.25">
      <c r="A207" s="633" t="s">
        <v>526</v>
      </c>
      <c r="B207" s="634" t="s">
        <v>57</v>
      </c>
      <c r="C207" s="634" t="s">
        <v>182</v>
      </c>
      <c r="D207" s="632" t="s">
        <v>527</v>
      </c>
      <c r="E207" s="632" t="s">
        <v>528</v>
      </c>
      <c r="F207" s="473" t="s">
        <v>26</v>
      </c>
      <c r="G207" s="473"/>
      <c r="H207" s="473"/>
      <c r="I207" s="473"/>
      <c r="J207" s="633" t="s">
        <v>11224</v>
      </c>
      <c r="K207" s="473" t="s">
        <v>8948</v>
      </c>
      <c r="L207" s="624">
        <v>43079</v>
      </c>
      <c r="M207" s="564" t="s">
        <v>529</v>
      </c>
      <c r="N207" s="71" t="s">
        <v>46</v>
      </c>
      <c r="O207" s="624">
        <v>43079</v>
      </c>
      <c r="P207" s="635">
        <v>500000</v>
      </c>
      <c r="Q207" s="416">
        <f t="shared" si="3"/>
        <v>0.5</v>
      </c>
      <c r="R207" s="627">
        <v>12</v>
      </c>
      <c r="S207" s="535" t="s">
        <v>11290</v>
      </c>
      <c r="T207" s="71" t="s">
        <v>125</v>
      </c>
      <c r="U207" s="566" t="s">
        <v>7040</v>
      </c>
      <c r="V207" s="541" t="s">
        <v>134</v>
      </c>
      <c r="W207" s="541"/>
      <c r="X207" s="632" t="s">
        <v>5492</v>
      </c>
      <c r="Y207" s="632" t="s">
        <v>531</v>
      </c>
      <c r="Z207" s="633"/>
      <c r="AA207" s="633"/>
    </row>
    <row r="208" spans="1:27" ht="17.45" customHeight="1" x14ac:dyDescent="0.25">
      <c r="A208" s="633" t="s">
        <v>12463</v>
      </c>
      <c r="B208" s="634" t="s">
        <v>62</v>
      </c>
      <c r="C208" s="634" t="s">
        <v>429</v>
      </c>
      <c r="D208" s="632" t="s">
        <v>3451</v>
      </c>
      <c r="E208" s="632" t="s">
        <v>12464</v>
      </c>
      <c r="F208" s="473" t="s">
        <v>26</v>
      </c>
      <c r="G208" s="473"/>
      <c r="H208" s="473"/>
      <c r="I208" s="473"/>
      <c r="J208" s="633" t="s">
        <v>11224</v>
      </c>
      <c r="K208" s="473" t="s">
        <v>8948</v>
      </c>
      <c r="L208" s="624">
        <v>43098</v>
      </c>
      <c r="M208" s="564" t="s">
        <v>12600</v>
      </c>
      <c r="N208" s="71" t="s">
        <v>46</v>
      </c>
      <c r="O208" s="624">
        <v>43098</v>
      </c>
      <c r="P208" s="635">
        <v>500000</v>
      </c>
      <c r="Q208" s="416">
        <f t="shared" si="3"/>
        <v>0.5</v>
      </c>
      <c r="R208" s="627">
        <v>12</v>
      </c>
      <c r="S208" s="535" t="s">
        <v>12632</v>
      </c>
      <c r="T208" s="71" t="s">
        <v>103</v>
      </c>
      <c r="U208" s="566" t="s">
        <v>7040</v>
      </c>
      <c r="V208" s="541" t="s">
        <v>158</v>
      </c>
      <c r="W208" s="541"/>
      <c r="X208" s="632" t="s">
        <v>12666</v>
      </c>
      <c r="Y208" s="632" t="s">
        <v>757</v>
      </c>
      <c r="Z208" s="633"/>
      <c r="AA208" s="633"/>
    </row>
    <row r="209" spans="1:27" ht="17.45" customHeight="1" x14ac:dyDescent="0.25">
      <c r="A209" s="633" t="s">
        <v>968</v>
      </c>
      <c r="B209" s="634" t="s">
        <v>57</v>
      </c>
      <c r="C209" s="634" t="s">
        <v>98</v>
      </c>
      <c r="D209" s="632" t="s">
        <v>969</v>
      </c>
      <c r="E209" s="632" t="s">
        <v>970</v>
      </c>
      <c r="F209" s="473" t="s">
        <v>27</v>
      </c>
      <c r="G209" s="473"/>
      <c r="H209" s="473"/>
      <c r="I209" s="473"/>
      <c r="J209" s="633" t="s">
        <v>11224</v>
      </c>
      <c r="K209" s="473" t="s">
        <v>8947</v>
      </c>
      <c r="L209" s="624">
        <v>43033</v>
      </c>
      <c r="M209" s="564" t="s">
        <v>971</v>
      </c>
      <c r="N209" s="71" t="s">
        <v>46</v>
      </c>
      <c r="O209" s="624">
        <v>43033</v>
      </c>
      <c r="P209" s="635">
        <v>500000</v>
      </c>
      <c r="Q209" s="416">
        <f t="shared" si="3"/>
        <v>0.5</v>
      </c>
      <c r="R209" s="627">
        <v>12</v>
      </c>
      <c r="S209" s="535" t="s">
        <v>5772</v>
      </c>
      <c r="T209" s="71" t="s">
        <v>125</v>
      </c>
      <c r="U209" s="566" t="s">
        <v>7040</v>
      </c>
      <c r="V209" s="541" t="s">
        <v>134</v>
      </c>
      <c r="W209" s="541"/>
      <c r="X209" s="632" t="s">
        <v>106</v>
      </c>
      <c r="Y209" s="632"/>
      <c r="Z209" s="633"/>
      <c r="AA209" s="633"/>
    </row>
    <row r="210" spans="1:27" ht="17.45" customHeight="1" x14ac:dyDescent="0.25">
      <c r="A210" s="633" t="s">
        <v>792</v>
      </c>
      <c r="B210" s="634" t="s">
        <v>57</v>
      </c>
      <c r="C210" s="634" t="s">
        <v>98</v>
      </c>
      <c r="D210" s="632" t="s">
        <v>793</v>
      </c>
      <c r="E210" s="632" t="s">
        <v>794</v>
      </c>
      <c r="F210" s="473" t="s">
        <v>25</v>
      </c>
      <c r="G210" s="473"/>
      <c r="H210" s="473"/>
      <c r="I210" s="473"/>
      <c r="J210" s="633" t="s">
        <v>11224</v>
      </c>
      <c r="K210" s="473" t="s">
        <v>35</v>
      </c>
      <c r="L210" s="624">
        <v>43082</v>
      </c>
      <c r="M210" s="564" t="s">
        <v>795</v>
      </c>
      <c r="N210" s="71" t="s">
        <v>46</v>
      </c>
      <c r="O210" s="624">
        <v>43082</v>
      </c>
      <c r="P210" s="635">
        <v>500000</v>
      </c>
      <c r="Q210" s="416">
        <f t="shared" si="3"/>
        <v>0.5</v>
      </c>
      <c r="R210" s="627">
        <v>12</v>
      </c>
      <c r="S210" s="535" t="s">
        <v>387</v>
      </c>
      <c r="T210" s="71" t="s">
        <v>125</v>
      </c>
      <c r="U210" s="566" t="s">
        <v>7040</v>
      </c>
      <c r="V210" s="541" t="s">
        <v>104</v>
      </c>
      <c r="W210" s="541"/>
      <c r="X210" s="632" t="s">
        <v>106</v>
      </c>
      <c r="Y210" s="632"/>
      <c r="Z210" s="633"/>
      <c r="AA210" s="633"/>
    </row>
    <row r="211" spans="1:27" ht="17.45" customHeight="1" x14ac:dyDescent="0.25">
      <c r="A211" s="633" t="s">
        <v>1008</v>
      </c>
      <c r="B211" s="634" t="s">
        <v>57</v>
      </c>
      <c r="C211" s="634" t="s">
        <v>775</v>
      </c>
      <c r="D211" s="632" t="s">
        <v>12748</v>
      </c>
      <c r="E211" s="632" t="s">
        <v>1010</v>
      </c>
      <c r="F211" s="473" t="s">
        <v>28</v>
      </c>
      <c r="G211" s="473"/>
      <c r="H211" s="473"/>
      <c r="I211" s="473"/>
      <c r="J211" s="633" t="s">
        <v>11224</v>
      </c>
      <c r="K211" s="473" t="s">
        <v>8952</v>
      </c>
      <c r="L211" s="624">
        <v>43084</v>
      </c>
      <c r="M211" s="564" t="s">
        <v>1011</v>
      </c>
      <c r="N211" s="71" t="s">
        <v>46</v>
      </c>
      <c r="O211" s="624">
        <v>43084</v>
      </c>
      <c r="P211" s="635">
        <v>500000</v>
      </c>
      <c r="Q211" s="416">
        <f t="shared" si="3"/>
        <v>0.5</v>
      </c>
      <c r="R211" s="627">
        <v>24</v>
      </c>
      <c r="S211" s="535" t="s">
        <v>172</v>
      </c>
      <c r="T211" s="71" t="s">
        <v>103</v>
      </c>
      <c r="U211" s="566" t="s">
        <v>7040</v>
      </c>
      <c r="V211" s="541" t="s">
        <v>104</v>
      </c>
      <c r="W211" s="541"/>
      <c r="X211" s="632" t="s">
        <v>14207</v>
      </c>
      <c r="Y211" s="632" t="s">
        <v>1012</v>
      </c>
      <c r="Z211" s="633"/>
      <c r="AA211" s="633"/>
    </row>
    <row r="212" spans="1:27" ht="17.45" customHeight="1" x14ac:dyDescent="0.25">
      <c r="A212" s="633" t="s">
        <v>1003</v>
      </c>
      <c r="B212" s="634" t="s">
        <v>57</v>
      </c>
      <c r="C212" s="634" t="s">
        <v>775</v>
      </c>
      <c r="D212" s="632" t="s">
        <v>1004</v>
      </c>
      <c r="E212" s="632" t="s">
        <v>1005</v>
      </c>
      <c r="F212" s="473" t="s">
        <v>28</v>
      </c>
      <c r="G212" s="473"/>
      <c r="H212" s="473"/>
      <c r="I212" s="473"/>
      <c r="J212" s="633" t="s">
        <v>11223</v>
      </c>
      <c r="K212" s="473" t="s">
        <v>8952</v>
      </c>
      <c r="L212" s="624">
        <v>42993</v>
      </c>
      <c r="M212" s="564" t="s">
        <v>1006</v>
      </c>
      <c r="N212" s="71" t="s">
        <v>46</v>
      </c>
      <c r="O212" s="624">
        <v>43084</v>
      </c>
      <c r="P212" s="635">
        <v>500000</v>
      </c>
      <c r="Q212" s="416">
        <f t="shared" si="3"/>
        <v>0.5</v>
      </c>
      <c r="R212" s="627">
        <v>24</v>
      </c>
      <c r="S212" s="535" t="s">
        <v>172</v>
      </c>
      <c r="T212" s="71" t="s">
        <v>125</v>
      </c>
      <c r="U212" s="566" t="s">
        <v>7040</v>
      </c>
      <c r="V212" s="541" t="s">
        <v>104</v>
      </c>
      <c r="W212" s="541"/>
      <c r="X212" s="632" t="s">
        <v>8624</v>
      </c>
      <c r="Y212" s="632" t="s">
        <v>1007</v>
      </c>
      <c r="Z212" s="633"/>
      <c r="AA212" s="633"/>
    </row>
    <row r="213" spans="1:27" ht="17.45" customHeight="1" x14ac:dyDescent="0.25">
      <c r="A213" s="633" t="s">
        <v>9158</v>
      </c>
      <c r="B213" s="634" t="s">
        <v>57</v>
      </c>
      <c r="C213" s="634" t="s">
        <v>1046</v>
      </c>
      <c r="D213" s="632" t="s">
        <v>12749</v>
      </c>
      <c r="E213" s="632" t="s">
        <v>9159</v>
      </c>
      <c r="F213" s="473" t="s">
        <v>28</v>
      </c>
      <c r="G213" s="473"/>
      <c r="H213" s="473"/>
      <c r="I213" s="473"/>
      <c r="J213" s="633" t="s">
        <v>11224</v>
      </c>
      <c r="K213" s="473" t="s">
        <v>8953</v>
      </c>
      <c r="L213" s="624">
        <v>43081</v>
      </c>
      <c r="M213" s="564" t="s">
        <v>13180</v>
      </c>
      <c r="N213" s="71" t="s">
        <v>46</v>
      </c>
      <c r="O213" s="624">
        <v>43081</v>
      </c>
      <c r="P213" s="635">
        <v>500000</v>
      </c>
      <c r="Q213" s="416">
        <f t="shared" si="3"/>
        <v>0.5</v>
      </c>
      <c r="R213" s="627">
        <v>12</v>
      </c>
      <c r="S213" s="535" t="s">
        <v>13569</v>
      </c>
      <c r="T213" s="71" t="s">
        <v>103</v>
      </c>
      <c r="U213" s="566" t="s">
        <v>7040</v>
      </c>
      <c r="V213" s="541" t="s">
        <v>104</v>
      </c>
      <c r="W213" s="541"/>
      <c r="X213" s="632" t="s">
        <v>13570</v>
      </c>
      <c r="Y213" s="632" t="s">
        <v>245</v>
      </c>
      <c r="Z213" s="633"/>
      <c r="AA213" s="633"/>
    </row>
    <row r="214" spans="1:27" ht="17.45" customHeight="1" x14ac:dyDescent="0.25">
      <c r="A214" s="633" t="s">
        <v>9160</v>
      </c>
      <c r="B214" s="634" t="s">
        <v>57</v>
      </c>
      <c r="C214" s="634" t="s">
        <v>1046</v>
      </c>
      <c r="D214" s="632" t="s">
        <v>12749</v>
      </c>
      <c r="E214" s="632" t="s">
        <v>9161</v>
      </c>
      <c r="F214" s="473" t="s">
        <v>28</v>
      </c>
      <c r="G214" s="473"/>
      <c r="H214" s="473"/>
      <c r="I214" s="473"/>
      <c r="J214" s="633" t="s">
        <v>11224</v>
      </c>
      <c r="K214" s="473" t="s">
        <v>8953</v>
      </c>
      <c r="L214" s="624">
        <v>43081</v>
      </c>
      <c r="M214" s="564" t="s">
        <v>13181</v>
      </c>
      <c r="N214" s="71" t="s">
        <v>46</v>
      </c>
      <c r="O214" s="624">
        <v>43081</v>
      </c>
      <c r="P214" s="635">
        <v>500000</v>
      </c>
      <c r="Q214" s="416">
        <f t="shared" si="3"/>
        <v>0.5</v>
      </c>
      <c r="R214" s="627">
        <v>12</v>
      </c>
      <c r="S214" s="535" t="s">
        <v>13571</v>
      </c>
      <c r="T214" s="71" t="s">
        <v>103</v>
      </c>
      <c r="U214" s="566" t="s">
        <v>7040</v>
      </c>
      <c r="V214" s="541" t="s">
        <v>104</v>
      </c>
      <c r="W214" s="541"/>
      <c r="X214" s="632" t="s">
        <v>13570</v>
      </c>
      <c r="Y214" s="632" t="s">
        <v>245</v>
      </c>
      <c r="Z214" s="633"/>
      <c r="AA214" s="633"/>
    </row>
    <row r="215" spans="1:27" ht="17.45" customHeight="1" x14ac:dyDescent="0.25">
      <c r="A215" s="633" t="s">
        <v>8725</v>
      </c>
      <c r="B215" s="634" t="s">
        <v>62</v>
      </c>
      <c r="C215" s="634" t="s">
        <v>1065</v>
      </c>
      <c r="D215" s="632" t="s">
        <v>8726</v>
      </c>
      <c r="E215" s="632" t="s">
        <v>8727</v>
      </c>
      <c r="F215" s="473" t="s">
        <v>28</v>
      </c>
      <c r="G215" s="473"/>
      <c r="H215" s="473"/>
      <c r="I215" s="473"/>
      <c r="J215" s="633" t="s">
        <v>11224</v>
      </c>
      <c r="K215" s="473" t="s">
        <v>8953</v>
      </c>
      <c r="L215" s="624">
        <v>43100</v>
      </c>
      <c r="M215" s="564" t="s">
        <v>8864</v>
      </c>
      <c r="N215" s="71" t="s">
        <v>46</v>
      </c>
      <c r="O215" s="624">
        <v>43195</v>
      </c>
      <c r="P215" s="635">
        <v>500000</v>
      </c>
      <c r="Q215" s="416">
        <f t="shared" si="3"/>
        <v>0.5</v>
      </c>
      <c r="R215" s="627">
        <v>12</v>
      </c>
      <c r="S215" s="535" t="s">
        <v>7881</v>
      </c>
      <c r="T215" s="71" t="s">
        <v>125</v>
      </c>
      <c r="U215" s="566" t="s">
        <v>7040</v>
      </c>
      <c r="V215" s="541" t="s">
        <v>104</v>
      </c>
      <c r="W215" s="541"/>
      <c r="X215" s="632" t="s">
        <v>8900</v>
      </c>
      <c r="Y215" s="632"/>
      <c r="Z215" s="633"/>
      <c r="AA215" s="633"/>
    </row>
    <row r="216" spans="1:27" ht="17.45" customHeight="1" x14ac:dyDescent="0.25">
      <c r="A216" s="633" t="s">
        <v>12066</v>
      </c>
      <c r="B216" s="634" t="s">
        <v>56</v>
      </c>
      <c r="C216" s="634" t="s">
        <v>109</v>
      </c>
      <c r="D216" s="632" t="s">
        <v>12750</v>
      </c>
      <c r="E216" s="632" t="s">
        <v>625</v>
      </c>
      <c r="F216" s="473" t="s">
        <v>28</v>
      </c>
      <c r="G216" s="473"/>
      <c r="H216" s="473"/>
      <c r="I216" s="473"/>
      <c r="J216" s="633" t="s">
        <v>11224</v>
      </c>
      <c r="K216" s="473" t="s">
        <v>8953</v>
      </c>
      <c r="L216" s="624">
        <v>43009</v>
      </c>
      <c r="M216" s="564" t="s">
        <v>13182</v>
      </c>
      <c r="N216" s="71" t="s">
        <v>46</v>
      </c>
      <c r="O216" s="624">
        <v>43035</v>
      </c>
      <c r="P216" s="635">
        <v>500000</v>
      </c>
      <c r="Q216" s="416">
        <f t="shared" si="3"/>
        <v>0.5</v>
      </c>
      <c r="R216" s="627">
        <v>3</v>
      </c>
      <c r="S216" s="535" t="s">
        <v>14154</v>
      </c>
      <c r="T216" s="71" t="s">
        <v>103</v>
      </c>
      <c r="U216" s="566" t="s">
        <v>7040</v>
      </c>
      <c r="V216" s="541" t="s">
        <v>104</v>
      </c>
      <c r="W216" s="541"/>
      <c r="X216" s="632" t="s">
        <v>13542</v>
      </c>
      <c r="Y216" s="632"/>
      <c r="Z216" s="633"/>
      <c r="AA216" s="633"/>
    </row>
    <row r="217" spans="1:27" ht="17.45" customHeight="1" x14ac:dyDescent="0.25">
      <c r="A217" s="633" t="s">
        <v>8433</v>
      </c>
      <c r="B217" s="634" t="s">
        <v>56</v>
      </c>
      <c r="C217" s="634" t="s">
        <v>117</v>
      </c>
      <c r="D217" s="632" t="s">
        <v>898</v>
      </c>
      <c r="E217" s="632" t="s">
        <v>12073</v>
      </c>
      <c r="F217" s="473" t="s">
        <v>25</v>
      </c>
      <c r="G217" s="473"/>
      <c r="H217" s="473"/>
      <c r="I217" s="473"/>
      <c r="J217" s="633" t="s">
        <v>11223</v>
      </c>
      <c r="K217" s="473" t="s">
        <v>35</v>
      </c>
      <c r="L217" s="624">
        <v>43008</v>
      </c>
      <c r="M217" s="564" t="s">
        <v>11266</v>
      </c>
      <c r="N217" s="71" t="s">
        <v>49</v>
      </c>
      <c r="O217" s="624">
        <v>43008</v>
      </c>
      <c r="P217" s="635">
        <v>500000</v>
      </c>
      <c r="Q217" s="416">
        <f t="shared" si="3"/>
        <v>0.5</v>
      </c>
      <c r="R217" s="627">
        <v>12</v>
      </c>
      <c r="S217" s="535" t="s">
        <v>12339</v>
      </c>
      <c r="T217" s="71" t="s">
        <v>103</v>
      </c>
      <c r="U217" s="566" t="s">
        <v>9234</v>
      </c>
      <c r="V217" s="541" t="s">
        <v>184</v>
      </c>
      <c r="W217" s="541" t="s">
        <v>11333</v>
      </c>
      <c r="X217" s="632" t="s">
        <v>6944</v>
      </c>
      <c r="Y217" s="632" t="s">
        <v>186</v>
      </c>
      <c r="Z217" s="633"/>
      <c r="AA217" s="633"/>
    </row>
    <row r="218" spans="1:27" ht="17.45" customHeight="1" x14ac:dyDescent="0.25">
      <c r="A218" s="633" t="s">
        <v>6984</v>
      </c>
      <c r="B218" s="634" t="s">
        <v>56</v>
      </c>
      <c r="C218" s="634" t="s">
        <v>161</v>
      </c>
      <c r="D218" s="632" t="s">
        <v>6985</v>
      </c>
      <c r="E218" s="632" t="s">
        <v>528</v>
      </c>
      <c r="F218" s="473" t="s">
        <v>26</v>
      </c>
      <c r="G218" s="473"/>
      <c r="H218" s="473"/>
      <c r="I218" s="473"/>
      <c r="J218" s="633" t="s">
        <v>11224</v>
      </c>
      <c r="K218" s="473" t="s">
        <v>8948</v>
      </c>
      <c r="L218" s="624">
        <v>43099</v>
      </c>
      <c r="M218" s="564" t="s">
        <v>7045</v>
      </c>
      <c r="N218" s="71" t="s">
        <v>47</v>
      </c>
      <c r="O218" s="624">
        <v>43099</v>
      </c>
      <c r="P218" s="635">
        <v>500000</v>
      </c>
      <c r="Q218" s="416">
        <f t="shared" si="3"/>
        <v>0.5</v>
      </c>
      <c r="R218" s="627">
        <v>12</v>
      </c>
      <c r="S218" s="535" t="s">
        <v>13516</v>
      </c>
      <c r="T218" s="71" t="s">
        <v>125</v>
      </c>
      <c r="U218" s="566" t="s">
        <v>9234</v>
      </c>
      <c r="V218" s="541" t="s">
        <v>184</v>
      </c>
      <c r="W218" s="541" t="s">
        <v>11333</v>
      </c>
      <c r="X218" s="632" t="s">
        <v>7046</v>
      </c>
      <c r="Y218" s="632" t="s">
        <v>221</v>
      </c>
      <c r="Z218" s="633"/>
      <c r="AA218" s="633"/>
    </row>
    <row r="219" spans="1:27" ht="17.45" customHeight="1" x14ac:dyDescent="0.25">
      <c r="A219" s="633" t="s">
        <v>12077</v>
      </c>
      <c r="B219" s="634" t="s">
        <v>60</v>
      </c>
      <c r="C219" s="634" t="s">
        <v>377</v>
      </c>
      <c r="D219" s="632" t="s">
        <v>12078</v>
      </c>
      <c r="E219" s="632" t="s">
        <v>12079</v>
      </c>
      <c r="F219" s="473" t="s">
        <v>27</v>
      </c>
      <c r="G219" s="473"/>
      <c r="H219" s="473"/>
      <c r="I219" s="473"/>
      <c r="J219" s="633" t="s">
        <v>11223</v>
      </c>
      <c r="K219" s="473" t="s">
        <v>8947</v>
      </c>
      <c r="L219" s="624">
        <v>42998</v>
      </c>
      <c r="M219" s="564" t="s">
        <v>12296</v>
      </c>
      <c r="N219" s="71" t="s">
        <v>47</v>
      </c>
      <c r="O219" s="624">
        <v>42998</v>
      </c>
      <c r="P219" s="635">
        <v>500000</v>
      </c>
      <c r="Q219" s="416">
        <f t="shared" si="3"/>
        <v>0.5</v>
      </c>
      <c r="R219" s="627">
        <v>3</v>
      </c>
      <c r="S219" s="535" t="s">
        <v>14144</v>
      </c>
      <c r="T219" s="71" t="s">
        <v>292</v>
      </c>
      <c r="U219" s="566" t="s">
        <v>9234</v>
      </c>
      <c r="V219" s="541" t="s">
        <v>184</v>
      </c>
      <c r="W219" s="541" t="s">
        <v>751</v>
      </c>
      <c r="X219" s="632" t="s">
        <v>12387</v>
      </c>
      <c r="Y219" s="632" t="s">
        <v>313</v>
      </c>
      <c r="Z219" s="633"/>
      <c r="AA219" s="633"/>
    </row>
    <row r="220" spans="1:27" ht="17.45" customHeight="1" x14ac:dyDescent="0.25">
      <c r="A220" s="633" t="s">
        <v>938</v>
      </c>
      <c r="B220" s="634" t="s">
        <v>56</v>
      </c>
      <c r="C220" s="634" t="s">
        <v>117</v>
      </c>
      <c r="D220" s="632" t="s">
        <v>372</v>
      </c>
      <c r="E220" s="632" t="s">
        <v>939</v>
      </c>
      <c r="F220" s="473" t="s">
        <v>25</v>
      </c>
      <c r="G220" s="473"/>
      <c r="H220" s="473"/>
      <c r="I220" s="473"/>
      <c r="J220" s="633" t="s">
        <v>11223</v>
      </c>
      <c r="K220" s="473" t="s">
        <v>35</v>
      </c>
      <c r="L220" s="624">
        <v>42937</v>
      </c>
      <c r="M220" s="564" t="s">
        <v>940</v>
      </c>
      <c r="N220" s="71" t="s">
        <v>46</v>
      </c>
      <c r="O220" s="624">
        <v>42937</v>
      </c>
      <c r="P220" s="635">
        <v>500000</v>
      </c>
      <c r="Q220" s="416">
        <f t="shared" si="3"/>
        <v>0.5</v>
      </c>
      <c r="R220" s="627">
        <v>1</v>
      </c>
      <c r="S220" s="535" t="s">
        <v>941</v>
      </c>
      <c r="T220" s="71" t="s">
        <v>125</v>
      </c>
      <c r="U220" s="566" t="s">
        <v>14155</v>
      </c>
      <c r="V220" s="541" t="s">
        <v>11</v>
      </c>
      <c r="W220" s="541" t="s">
        <v>942</v>
      </c>
      <c r="X220" s="632" t="s">
        <v>12388</v>
      </c>
      <c r="Y220" s="632" t="s">
        <v>943</v>
      </c>
      <c r="Z220" s="633"/>
      <c r="AA220" s="633"/>
    </row>
    <row r="221" spans="1:27" ht="17.45" customHeight="1" x14ac:dyDescent="0.25">
      <c r="A221" s="633" t="s">
        <v>889</v>
      </c>
      <c r="B221" s="634" t="s">
        <v>57</v>
      </c>
      <c r="C221" s="634" t="s">
        <v>98</v>
      </c>
      <c r="D221" s="632" t="s">
        <v>890</v>
      </c>
      <c r="E221" s="632" t="s">
        <v>528</v>
      </c>
      <c r="F221" s="473" t="s">
        <v>25</v>
      </c>
      <c r="G221" s="473"/>
      <c r="H221" s="473"/>
      <c r="I221" s="473"/>
      <c r="J221" s="633" t="s">
        <v>11224</v>
      </c>
      <c r="K221" s="473" t="s">
        <v>35</v>
      </c>
      <c r="L221" s="624">
        <v>43075</v>
      </c>
      <c r="M221" s="564" t="s">
        <v>891</v>
      </c>
      <c r="N221" s="71" t="s">
        <v>142</v>
      </c>
      <c r="O221" s="624">
        <v>43075</v>
      </c>
      <c r="P221" s="635">
        <v>500000</v>
      </c>
      <c r="Q221" s="416">
        <f t="shared" si="3"/>
        <v>0.5</v>
      </c>
      <c r="R221" s="627">
        <v>1</v>
      </c>
      <c r="S221" s="535" t="s">
        <v>892</v>
      </c>
      <c r="T221" s="71" t="s">
        <v>125</v>
      </c>
      <c r="U221" s="566" t="s">
        <v>12</v>
      </c>
      <c r="V221" s="541" t="s">
        <v>681</v>
      </c>
      <c r="W221" s="541"/>
      <c r="X221" s="632" t="s">
        <v>106</v>
      </c>
      <c r="Y221" s="632" t="s">
        <v>313</v>
      </c>
      <c r="Z221" s="633"/>
      <c r="AA221" s="633"/>
    </row>
    <row r="222" spans="1:27" ht="17.45" customHeight="1" x14ac:dyDescent="0.25">
      <c r="A222" s="633" t="s">
        <v>10981</v>
      </c>
      <c r="B222" s="634" t="s">
        <v>57</v>
      </c>
      <c r="C222" s="634" t="s">
        <v>1348</v>
      </c>
      <c r="D222" s="632" t="s">
        <v>11049</v>
      </c>
      <c r="E222" s="632" t="s">
        <v>11124</v>
      </c>
      <c r="F222" s="473" t="s">
        <v>26</v>
      </c>
      <c r="G222" s="473"/>
      <c r="H222" s="473"/>
      <c r="I222" s="473"/>
      <c r="J222" s="633" t="s">
        <v>11224</v>
      </c>
      <c r="K222" s="473" t="s">
        <v>33</v>
      </c>
      <c r="L222" s="624">
        <v>43089</v>
      </c>
      <c r="M222" s="564" t="s">
        <v>11230</v>
      </c>
      <c r="N222" s="71" t="s">
        <v>46</v>
      </c>
      <c r="O222" s="624">
        <v>43089</v>
      </c>
      <c r="P222" s="635">
        <v>500000</v>
      </c>
      <c r="Q222" s="416">
        <f t="shared" si="3"/>
        <v>0.5</v>
      </c>
      <c r="R222" s="627">
        <v>1</v>
      </c>
      <c r="S222" s="535" t="s">
        <v>12339</v>
      </c>
      <c r="T222" s="71" t="s">
        <v>125</v>
      </c>
      <c r="U222" s="566" t="s">
        <v>11285</v>
      </c>
      <c r="V222" s="541" t="s">
        <v>13537</v>
      </c>
      <c r="W222" s="541" t="s">
        <v>127</v>
      </c>
      <c r="X222" s="632" t="s">
        <v>12386</v>
      </c>
      <c r="Y222" s="632" t="s">
        <v>667</v>
      </c>
      <c r="Z222" s="633"/>
      <c r="AA222" s="633"/>
    </row>
    <row r="223" spans="1:27" ht="17.45" customHeight="1" x14ac:dyDescent="0.25">
      <c r="A223" s="633" t="s">
        <v>902</v>
      </c>
      <c r="B223" s="634" t="s">
        <v>56</v>
      </c>
      <c r="C223" s="634" t="s">
        <v>161</v>
      </c>
      <c r="D223" s="632" t="s">
        <v>903</v>
      </c>
      <c r="E223" s="632" t="s">
        <v>904</v>
      </c>
      <c r="F223" s="473" t="s">
        <v>26</v>
      </c>
      <c r="G223" s="473"/>
      <c r="H223" s="473"/>
      <c r="I223" s="473"/>
      <c r="J223" s="633" t="s">
        <v>11224</v>
      </c>
      <c r="K223" s="473" t="s">
        <v>8948</v>
      </c>
      <c r="L223" s="624">
        <v>43073</v>
      </c>
      <c r="M223" s="564" t="s">
        <v>905</v>
      </c>
      <c r="N223" s="71" t="s">
        <v>47</v>
      </c>
      <c r="O223" s="624">
        <v>43073</v>
      </c>
      <c r="P223" s="635">
        <v>500000</v>
      </c>
      <c r="Q223" s="416">
        <f t="shared" si="3"/>
        <v>0.5</v>
      </c>
      <c r="R223" s="627">
        <v>1</v>
      </c>
      <c r="S223" s="535" t="s">
        <v>906</v>
      </c>
      <c r="T223" s="71" t="s">
        <v>103</v>
      </c>
      <c r="U223" s="566" t="s">
        <v>11285</v>
      </c>
      <c r="V223" s="541" t="s">
        <v>13537</v>
      </c>
      <c r="W223" s="541" t="s">
        <v>498</v>
      </c>
      <c r="X223" s="632" t="s">
        <v>5809</v>
      </c>
      <c r="Y223" s="632" t="s">
        <v>435</v>
      </c>
      <c r="Z223" s="633"/>
      <c r="AA223" s="633"/>
    </row>
    <row r="224" spans="1:27" ht="17.45" customHeight="1" x14ac:dyDescent="0.25">
      <c r="A224" s="633" t="s">
        <v>976</v>
      </c>
      <c r="B224" s="634" t="s">
        <v>56</v>
      </c>
      <c r="C224" s="634" t="s">
        <v>117</v>
      </c>
      <c r="D224" s="632" t="s">
        <v>977</v>
      </c>
      <c r="E224" s="632" t="s">
        <v>978</v>
      </c>
      <c r="F224" s="473" t="s">
        <v>25</v>
      </c>
      <c r="G224" s="473"/>
      <c r="H224" s="473"/>
      <c r="I224" s="473"/>
      <c r="J224" s="633" t="s">
        <v>11223</v>
      </c>
      <c r="K224" s="473" t="s">
        <v>8951</v>
      </c>
      <c r="L224" s="624">
        <v>43007</v>
      </c>
      <c r="M224" s="564" t="s">
        <v>979</v>
      </c>
      <c r="N224" s="71" t="s">
        <v>46</v>
      </c>
      <c r="O224" s="624">
        <v>43007</v>
      </c>
      <c r="P224" s="635">
        <v>500000</v>
      </c>
      <c r="Q224" s="416">
        <f t="shared" si="3"/>
        <v>0.5</v>
      </c>
      <c r="R224" s="627">
        <v>1</v>
      </c>
      <c r="S224" s="535" t="s">
        <v>387</v>
      </c>
      <c r="T224" s="71" t="s">
        <v>125</v>
      </c>
      <c r="U224" s="566" t="s">
        <v>11285</v>
      </c>
      <c r="V224" s="541" t="s">
        <v>13537</v>
      </c>
      <c r="W224" s="541" t="s">
        <v>13573</v>
      </c>
      <c r="X224" s="632" t="s">
        <v>7498</v>
      </c>
      <c r="Y224" s="632" t="s">
        <v>356</v>
      </c>
      <c r="Z224" s="633"/>
      <c r="AA224" s="633"/>
    </row>
    <row r="225" spans="1:27" ht="17.45" customHeight="1" x14ac:dyDescent="0.25">
      <c r="A225" s="633" t="s">
        <v>852</v>
      </c>
      <c r="B225" s="634" t="s">
        <v>56</v>
      </c>
      <c r="C225" s="634" t="s">
        <v>161</v>
      </c>
      <c r="D225" s="632" t="s">
        <v>358</v>
      </c>
      <c r="E225" s="632" t="s">
        <v>853</v>
      </c>
      <c r="F225" s="473" t="s">
        <v>26</v>
      </c>
      <c r="G225" s="473"/>
      <c r="H225" s="473"/>
      <c r="I225" s="473"/>
      <c r="J225" s="633" t="s">
        <v>11224</v>
      </c>
      <c r="K225" s="473" t="s">
        <v>8948</v>
      </c>
      <c r="L225" s="624">
        <v>43091</v>
      </c>
      <c r="M225" s="564" t="s">
        <v>854</v>
      </c>
      <c r="N225" s="71" t="s">
        <v>47</v>
      </c>
      <c r="O225" s="624">
        <v>43091</v>
      </c>
      <c r="P225" s="635">
        <v>500000</v>
      </c>
      <c r="Q225" s="416">
        <f t="shared" si="3"/>
        <v>0.5</v>
      </c>
      <c r="R225" s="627">
        <v>1</v>
      </c>
      <c r="S225" s="535" t="s">
        <v>12346</v>
      </c>
      <c r="T225" s="71" t="s">
        <v>103</v>
      </c>
      <c r="U225" s="566" t="s">
        <v>11285</v>
      </c>
      <c r="V225" s="541" t="s">
        <v>13537</v>
      </c>
      <c r="W225" s="541" t="s">
        <v>13574</v>
      </c>
      <c r="X225" s="632" t="s">
        <v>5835</v>
      </c>
      <c r="Y225" s="632" t="s">
        <v>435</v>
      </c>
      <c r="Z225" s="633"/>
      <c r="AA225" s="633"/>
    </row>
    <row r="226" spans="1:27" ht="17.45" customHeight="1" x14ac:dyDescent="0.25">
      <c r="A226" s="633" t="s">
        <v>998</v>
      </c>
      <c r="B226" s="634" t="s">
        <v>60</v>
      </c>
      <c r="C226" s="634" t="s">
        <v>4992</v>
      </c>
      <c r="D226" s="632" t="s">
        <v>571</v>
      </c>
      <c r="E226" s="632" t="s">
        <v>1000</v>
      </c>
      <c r="F226" s="473" t="s">
        <v>25</v>
      </c>
      <c r="G226" s="473"/>
      <c r="H226" s="473"/>
      <c r="I226" s="473"/>
      <c r="J226" s="633" t="s">
        <v>11224</v>
      </c>
      <c r="K226" s="473" t="s">
        <v>8951</v>
      </c>
      <c r="L226" s="624">
        <v>43056</v>
      </c>
      <c r="M226" s="564" t="s">
        <v>1001</v>
      </c>
      <c r="N226" s="71" t="s">
        <v>46</v>
      </c>
      <c r="O226" s="624">
        <v>43056</v>
      </c>
      <c r="P226" s="635">
        <v>500000</v>
      </c>
      <c r="Q226" s="416">
        <f t="shared" si="3"/>
        <v>0.5</v>
      </c>
      <c r="R226" s="627">
        <v>1</v>
      </c>
      <c r="S226" s="535" t="s">
        <v>226</v>
      </c>
      <c r="T226" s="71" t="s">
        <v>103</v>
      </c>
      <c r="U226" s="566" t="s">
        <v>11285</v>
      </c>
      <c r="V226" s="541" t="s">
        <v>13537</v>
      </c>
      <c r="W226" s="541" t="s">
        <v>13557</v>
      </c>
      <c r="X226" s="632" t="s">
        <v>6446</v>
      </c>
      <c r="Y226" s="632" t="s">
        <v>1002</v>
      </c>
      <c r="Z226" s="633"/>
      <c r="AA226" s="633"/>
    </row>
    <row r="227" spans="1:27" ht="17.45" customHeight="1" x14ac:dyDescent="0.25">
      <c r="A227" s="633" t="s">
        <v>968</v>
      </c>
      <c r="B227" s="634" t="s">
        <v>57</v>
      </c>
      <c r="C227" s="634" t="s">
        <v>98</v>
      </c>
      <c r="D227" s="632" t="s">
        <v>969</v>
      </c>
      <c r="E227" s="632" t="s">
        <v>970</v>
      </c>
      <c r="F227" s="473" t="s">
        <v>27</v>
      </c>
      <c r="G227" s="473"/>
      <c r="H227" s="473"/>
      <c r="I227" s="473"/>
      <c r="J227" s="633" t="s">
        <v>11224</v>
      </c>
      <c r="K227" s="473" t="s">
        <v>8947</v>
      </c>
      <c r="L227" s="624">
        <v>43033</v>
      </c>
      <c r="M227" s="564" t="s">
        <v>971</v>
      </c>
      <c r="N227" s="71" t="s">
        <v>46</v>
      </c>
      <c r="O227" s="624">
        <v>43033</v>
      </c>
      <c r="P227" s="635">
        <v>500000</v>
      </c>
      <c r="Q227" s="416">
        <f t="shared" si="3"/>
        <v>0.5</v>
      </c>
      <c r="R227" s="627">
        <v>1</v>
      </c>
      <c r="S227" s="535" t="s">
        <v>226</v>
      </c>
      <c r="T227" s="71" t="s">
        <v>103</v>
      </c>
      <c r="U227" s="566" t="s">
        <v>11285</v>
      </c>
      <c r="V227" s="541" t="s">
        <v>13537</v>
      </c>
      <c r="W227" s="541"/>
      <c r="X227" s="632" t="s">
        <v>106</v>
      </c>
      <c r="Y227" s="632"/>
      <c r="Z227" s="633"/>
      <c r="AA227" s="633"/>
    </row>
    <row r="228" spans="1:27" ht="17.45" customHeight="1" x14ac:dyDescent="0.25">
      <c r="A228" s="633" t="s">
        <v>8231</v>
      </c>
      <c r="B228" s="634" t="s">
        <v>56</v>
      </c>
      <c r="C228" s="634" t="s">
        <v>117</v>
      </c>
      <c r="D228" s="632" t="s">
        <v>12751</v>
      </c>
      <c r="E228" s="632" t="s">
        <v>8232</v>
      </c>
      <c r="F228" s="473" t="s">
        <v>25</v>
      </c>
      <c r="G228" s="473"/>
      <c r="H228" s="473"/>
      <c r="I228" s="473"/>
      <c r="J228" s="633" t="s">
        <v>11224</v>
      </c>
      <c r="K228" s="473" t="s">
        <v>8951</v>
      </c>
      <c r="L228" s="624">
        <v>43069</v>
      </c>
      <c r="M228" s="564" t="s">
        <v>13183</v>
      </c>
      <c r="N228" s="71" t="s">
        <v>46</v>
      </c>
      <c r="O228" s="624">
        <v>43069</v>
      </c>
      <c r="P228" s="635">
        <v>500000</v>
      </c>
      <c r="Q228" s="416">
        <f t="shared" si="3"/>
        <v>0.5</v>
      </c>
      <c r="R228" s="627">
        <v>12</v>
      </c>
      <c r="S228" s="535" t="s">
        <v>7954</v>
      </c>
      <c r="T228" s="71" t="s">
        <v>125</v>
      </c>
      <c r="U228" s="566" t="s">
        <v>18</v>
      </c>
      <c r="V228" s="541" t="s">
        <v>9273</v>
      </c>
      <c r="W228" s="541" t="s">
        <v>11334</v>
      </c>
      <c r="X228" s="632" t="s">
        <v>8620</v>
      </c>
      <c r="Y228" s="632" t="s">
        <v>8689</v>
      </c>
      <c r="Z228" s="633"/>
      <c r="AA228" s="633"/>
    </row>
    <row r="229" spans="1:27" ht="17.45" customHeight="1" x14ac:dyDescent="0.25">
      <c r="A229" s="633" t="s">
        <v>6986</v>
      </c>
      <c r="B229" s="634" t="s">
        <v>56</v>
      </c>
      <c r="C229" s="634" t="s">
        <v>161</v>
      </c>
      <c r="D229" s="632" t="s">
        <v>6629</v>
      </c>
      <c r="E229" s="632" t="s">
        <v>6987</v>
      </c>
      <c r="F229" s="473" t="s">
        <v>26</v>
      </c>
      <c r="G229" s="473"/>
      <c r="H229" s="473"/>
      <c r="I229" s="473"/>
      <c r="J229" s="633" t="s">
        <v>11224</v>
      </c>
      <c r="K229" s="473" t="s">
        <v>8948</v>
      </c>
      <c r="L229" s="624">
        <v>43097</v>
      </c>
      <c r="M229" s="564" t="s">
        <v>7047</v>
      </c>
      <c r="N229" s="71" t="s">
        <v>47</v>
      </c>
      <c r="O229" s="624">
        <v>43097</v>
      </c>
      <c r="P229" s="635">
        <v>500000</v>
      </c>
      <c r="Q229" s="416">
        <f t="shared" si="3"/>
        <v>0.5</v>
      </c>
      <c r="R229" s="627">
        <v>12</v>
      </c>
      <c r="S229" s="535" t="s">
        <v>12632</v>
      </c>
      <c r="T229" s="71" t="s">
        <v>125</v>
      </c>
      <c r="U229" s="566" t="s">
        <v>18</v>
      </c>
      <c r="V229" s="541" t="s">
        <v>9273</v>
      </c>
      <c r="W229" s="541" t="s">
        <v>11335</v>
      </c>
      <c r="X229" s="632" t="s">
        <v>13575</v>
      </c>
      <c r="Y229" s="632" t="s">
        <v>221</v>
      </c>
      <c r="Z229" s="633"/>
      <c r="AA229" s="633"/>
    </row>
    <row r="230" spans="1:27" ht="17.45" customHeight="1" x14ac:dyDescent="0.25">
      <c r="A230" s="633" t="s">
        <v>12735</v>
      </c>
      <c r="B230" s="634" t="s">
        <v>60</v>
      </c>
      <c r="C230" s="634" t="s">
        <v>805</v>
      </c>
      <c r="D230" s="632" t="s">
        <v>12736</v>
      </c>
      <c r="E230" s="632" t="s">
        <v>316</v>
      </c>
      <c r="F230" s="473" t="s">
        <v>14262</v>
      </c>
      <c r="G230" s="473"/>
      <c r="H230" s="473"/>
      <c r="I230" s="473"/>
      <c r="J230" s="633" t="s">
        <v>11224</v>
      </c>
      <c r="K230" s="473" t="s">
        <v>8950</v>
      </c>
      <c r="L230" s="624">
        <v>43089</v>
      </c>
      <c r="M230" s="564" t="s">
        <v>13165</v>
      </c>
      <c r="N230" s="71" t="s">
        <v>46</v>
      </c>
      <c r="O230" s="624">
        <v>43089</v>
      </c>
      <c r="P230" s="635">
        <v>500000</v>
      </c>
      <c r="Q230" s="416">
        <f t="shared" si="3"/>
        <v>0.5</v>
      </c>
      <c r="R230" s="627">
        <v>12</v>
      </c>
      <c r="S230" s="535" t="s">
        <v>14144</v>
      </c>
      <c r="T230" s="71" t="s">
        <v>103</v>
      </c>
      <c r="U230" s="566" t="s">
        <v>18</v>
      </c>
      <c r="V230" s="541" t="s">
        <v>9273</v>
      </c>
      <c r="W230" s="541"/>
      <c r="X230" s="632" t="s">
        <v>9762</v>
      </c>
      <c r="Y230" s="632" t="s">
        <v>757</v>
      </c>
      <c r="Z230" s="633"/>
      <c r="AA230" s="633"/>
    </row>
    <row r="231" spans="1:27" ht="17.45" customHeight="1" x14ac:dyDescent="0.25">
      <c r="A231" s="633" t="s">
        <v>779</v>
      </c>
      <c r="B231" s="634" t="s">
        <v>56</v>
      </c>
      <c r="C231" s="634" t="s">
        <v>194</v>
      </c>
      <c r="D231" s="632" t="s">
        <v>780</v>
      </c>
      <c r="E231" s="632" t="s">
        <v>12062</v>
      </c>
      <c r="F231" s="473" t="s">
        <v>27</v>
      </c>
      <c r="G231" s="473"/>
      <c r="H231" s="473"/>
      <c r="I231" s="473"/>
      <c r="J231" s="633" t="s">
        <v>11224</v>
      </c>
      <c r="K231" s="473" t="s">
        <v>8070</v>
      </c>
      <c r="L231" s="624">
        <v>43098</v>
      </c>
      <c r="M231" s="564" t="s">
        <v>782</v>
      </c>
      <c r="N231" s="71" t="s">
        <v>46</v>
      </c>
      <c r="O231" s="624">
        <v>43098</v>
      </c>
      <c r="P231" s="635">
        <v>500000</v>
      </c>
      <c r="Q231" s="416">
        <f t="shared" si="3"/>
        <v>0.5</v>
      </c>
      <c r="R231" s="627">
        <v>12</v>
      </c>
      <c r="S231" s="535" t="s">
        <v>13576</v>
      </c>
      <c r="T231" s="71" t="s">
        <v>103</v>
      </c>
      <c r="U231" s="566" t="s">
        <v>18</v>
      </c>
      <c r="V231" s="541" t="s">
        <v>9273</v>
      </c>
      <c r="W231" s="541"/>
      <c r="X231" s="632" t="s">
        <v>13577</v>
      </c>
      <c r="Y231" s="632"/>
      <c r="Z231" s="633"/>
      <c r="AA231" s="633"/>
    </row>
    <row r="232" spans="1:27" ht="17.45" customHeight="1" x14ac:dyDescent="0.25">
      <c r="A232" s="633" t="s">
        <v>874</v>
      </c>
      <c r="B232" s="634" t="s">
        <v>57</v>
      </c>
      <c r="C232" s="634" t="s">
        <v>98</v>
      </c>
      <c r="D232" s="632" t="s">
        <v>875</v>
      </c>
      <c r="E232" s="632" t="s">
        <v>316</v>
      </c>
      <c r="F232" s="473" t="s">
        <v>24</v>
      </c>
      <c r="G232" s="473"/>
      <c r="H232" s="473"/>
      <c r="I232" s="473"/>
      <c r="J232" s="633" t="s">
        <v>11223</v>
      </c>
      <c r="K232" s="473" t="s">
        <v>8949</v>
      </c>
      <c r="L232" s="624">
        <v>42992</v>
      </c>
      <c r="M232" s="564" t="s">
        <v>876</v>
      </c>
      <c r="N232" s="71" t="s">
        <v>47</v>
      </c>
      <c r="O232" s="624">
        <v>42992</v>
      </c>
      <c r="P232" s="635">
        <v>500000</v>
      </c>
      <c r="Q232" s="416">
        <f t="shared" si="3"/>
        <v>0.5</v>
      </c>
      <c r="R232" s="627">
        <v>1</v>
      </c>
      <c r="S232" s="535" t="s">
        <v>14144</v>
      </c>
      <c r="T232" s="71" t="s">
        <v>103</v>
      </c>
      <c r="U232" s="566" t="s">
        <v>385</v>
      </c>
      <c r="V232" s="541" t="s">
        <v>5512</v>
      </c>
      <c r="W232" s="541" t="s">
        <v>5513</v>
      </c>
      <c r="X232" s="632" t="s">
        <v>106</v>
      </c>
      <c r="Y232" s="632" t="s">
        <v>878</v>
      </c>
      <c r="Z232" s="633"/>
      <c r="AA232" s="633"/>
    </row>
    <row r="233" spans="1:27" ht="17.45" customHeight="1" x14ac:dyDescent="0.25">
      <c r="A233" s="633" t="s">
        <v>6260</v>
      </c>
      <c r="B233" s="634" t="s">
        <v>56</v>
      </c>
      <c r="C233" s="634" t="s">
        <v>161</v>
      </c>
      <c r="D233" s="632" t="s">
        <v>6261</v>
      </c>
      <c r="E233" s="632" t="s">
        <v>6262</v>
      </c>
      <c r="F233" s="473" t="s">
        <v>26</v>
      </c>
      <c r="G233" s="473"/>
      <c r="H233" s="473"/>
      <c r="I233" s="473"/>
      <c r="J233" s="633" t="s">
        <v>11223</v>
      </c>
      <c r="K233" s="473" t="s">
        <v>33</v>
      </c>
      <c r="L233" s="624">
        <v>43007</v>
      </c>
      <c r="M233" s="564" t="s">
        <v>6316</v>
      </c>
      <c r="N233" s="71" t="s">
        <v>46</v>
      </c>
      <c r="O233" s="624">
        <v>43007</v>
      </c>
      <c r="P233" s="635">
        <v>500000</v>
      </c>
      <c r="Q233" s="416">
        <f t="shared" si="3"/>
        <v>0.5</v>
      </c>
      <c r="R233" s="627">
        <v>12</v>
      </c>
      <c r="S233" s="535" t="s">
        <v>5535</v>
      </c>
      <c r="T233" s="71" t="s">
        <v>103</v>
      </c>
      <c r="U233" s="566" t="s">
        <v>385</v>
      </c>
      <c r="V233" s="541" t="s">
        <v>5512</v>
      </c>
      <c r="W233" s="541"/>
      <c r="X233" s="632" t="s">
        <v>6317</v>
      </c>
      <c r="Y233" s="632" t="s">
        <v>308</v>
      </c>
      <c r="Z233" s="633"/>
      <c r="AA233" s="633"/>
    </row>
    <row r="234" spans="1:27" ht="17.45" customHeight="1" x14ac:dyDescent="0.25">
      <c r="A234" s="633" t="s">
        <v>8728</v>
      </c>
      <c r="B234" s="634" t="s">
        <v>60</v>
      </c>
      <c r="C234" s="634" t="s">
        <v>4992</v>
      </c>
      <c r="D234" s="632" t="s">
        <v>12752</v>
      </c>
      <c r="E234" s="632" t="s">
        <v>12753</v>
      </c>
      <c r="F234" s="473" t="s">
        <v>26</v>
      </c>
      <c r="G234" s="473"/>
      <c r="H234" s="473"/>
      <c r="I234" s="473"/>
      <c r="J234" s="633" t="s">
        <v>11224</v>
      </c>
      <c r="K234" s="473" t="s">
        <v>8948</v>
      </c>
      <c r="L234" s="624">
        <v>43031</v>
      </c>
      <c r="M234" s="564" t="s">
        <v>13184</v>
      </c>
      <c r="N234" s="71" t="s">
        <v>46</v>
      </c>
      <c r="O234" s="624">
        <v>43031</v>
      </c>
      <c r="P234" s="635">
        <v>496000</v>
      </c>
      <c r="Q234" s="416">
        <f t="shared" si="3"/>
        <v>0.496</v>
      </c>
      <c r="R234" s="627">
        <v>5</v>
      </c>
      <c r="S234" s="535" t="s">
        <v>8158</v>
      </c>
      <c r="T234" s="71" t="s">
        <v>125</v>
      </c>
      <c r="U234" s="566" t="s">
        <v>7040</v>
      </c>
      <c r="V234" s="541" t="s">
        <v>104</v>
      </c>
      <c r="W234" s="541"/>
      <c r="X234" s="632" t="s">
        <v>13578</v>
      </c>
      <c r="Y234" s="632" t="s">
        <v>9238</v>
      </c>
      <c r="Z234" s="633"/>
      <c r="AA234" s="633"/>
    </row>
    <row r="235" spans="1:27" ht="17.45" customHeight="1" x14ac:dyDescent="0.25">
      <c r="A235" s="633" t="s">
        <v>1017</v>
      </c>
      <c r="B235" s="634" t="s">
        <v>59</v>
      </c>
      <c r="C235" s="634" t="s">
        <v>9574</v>
      </c>
      <c r="D235" s="632" t="s">
        <v>1018</v>
      </c>
      <c r="E235" s="632" t="s">
        <v>316</v>
      </c>
      <c r="F235" s="473" t="s">
        <v>27</v>
      </c>
      <c r="G235" s="473"/>
      <c r="H235" s="473"/>
      <c r="I235" s="473"/>
      <c r="J235" s="633" t="s">
        <v>11224</v>
      </c>
      <c r="K235" s="473" t="s">
        <v>8070</v>
      </c>
      <c r="L235" s="624">
        <v>43098</v>
      </c>
      <c r="M235" s="564" t="s">
        <v>1019</v>
      </c>
      <c r="N235" s="71" t="s">
        <v>47</v>
      </c>
      <c r="O235" s="624">
        <v>43098</v>
      </c>
      <c r="P235" s="635">
        <v>493496</v>
      </c>
      <c r="Q235" s="416">
        <f t="shared" si="3"/>
        <v>0.49349599999999999</v>
      </c>
      <c r="R235" s="627">
        <v>1</v>
      </c>
      <c r="S235" s="535" t="s">
        <v>13516</v>
      </c>
      <c r="T235" s="71" t="s">
        <v>125</v>
      </c>
      <c r="U235" s="566" t="s">
        <v>7040</v>
      </c>
      <c r="V235" s="541" t="s">
        <v>104</v>
      </c>
      <c r="W235" s="541" t="s">
        <v>5594</v>
      </c>
      <c r="X235" s="632" t="s">
        <v>6448</v>
      </c>
      <c r="Y235" s="632" t="s">
        <v>1020</v>
      </c>
      <c r="Z235" s="633"/>
      <c r="AA235" s="633"/>
    </row>
    <row r="236" spans="1:27" ht="17.45" customHeight="1" x14ac:dyDescent="0.25">
      <c r="A236" s="633" t="s">
        <v>9874</v>
      </c>
      <c r="B236" s="634" t="s">
        <v>56</v>
      </c>
      <c r="C236" s="634" t="s">
        <v>235</v>
      </c>
      <c r="D236" s="632" t="s">
        <v>9875</v>
      </c>
      <c r="E236" s="632" t="s">
        <v>9876</v>
      </c>
      <c r="F236" s="473" t="s">
        <v>14262</v>
      </c>
      <c r="G236" s="473"/>
      <c r="H236" s="473"/>
      <c r="I236" s="473"/>
      <c r="J236" s="633" t="s">
        <v>11223</v>
      </c>
      <c r="K236" s="473" t="s">
        <v>8950</v>
      </c>
      <c r="L236" s="624">
        <v>43007</v>
      </c>
      <c r="M236" s="564" t="s">
        <v>9944</v>
      </c>
      <c r="N236" s="71" t="s">
        <v>47</v>
      </c>
      <c r="O236" s="624">
        <v>43007</v>
      </c>
      <c r="P236" s="635">
        <v>480000</v>
      </c>
      <c r="Q236" s="416">
        <f t="shared" si="3"/>
        <v>0.48</v>
      </c>
      <c r="R236" s="627">
        <v>12</v>
      </c>
      <c r="S236" s="535" t="s">
        <v>14144</v>
      </c>
      <c r="T236" s="71" t="s">
        <v>103</v>
      </c>
      <c r="U236" s="566" t="s">
        <v>15</v>
      </c>
      <c r="V236" s="541" t="s">
        <v>278</v>
      </c>
      <c r="W236" s="541" t="s">
        <v>9992</v>
      </c>
      <c r="X236" s="632" t="s">
        <v>9993</v>
      </c>
      <c r="Y236" s="632" t="s">
        <v>356</v>
      </c>
      <c r="Z236" s="633"/>
      <c r="AA236" s="633"/>
    </row>
    <row r="237" spans="1:27" ht="17.45" customHeight="1" x14ac:dyDescent="0.25">
      <c r="A237" s="633" t="s">
        <v>1021</v>
      </c>
      <c r="B237" s="632" t="s">
        <v>58</v>
      </c>
      <c r="C237" s="632" t="s">
        <v>58</v>
      </c>
      <c r="D237" s="632" t="s">
        <v>1022</v>
      </c>
      <c r="E237" s="632" t="s">
        <v>11129</v>
      </c>
      <c r="F237" s="473" t="s">
        <v>26</v>
      </c>
      <c r="G237" s="473"/>
      <c r="H237" s="473"/>
      <c r="I237" s="473"/>
      <c r="J237" s="633" t="s">
        <v>11223</v>
      </c>
      <c r="K237" s="632" t="s">
        <v>8948</v>
      </c>
      <c r="L237" s="624">
        <v>42978</v>
      </c>
      <c r="M237" s="564" t="s">
        <v>1024</v>
      </c>
      <c r="N237" s="633" t="s">
        <v>47</v>
      </c>
      <c r="O237" s="625">
        <v>43039</v>
      </c>
      <c r="P237" s="626">
        <v>476190</v>
      </c>
      <c r="Q237" s="416">
        <f t="shared" ref="Q237:Q281" si="4">+P237*0.000001</f>
        <v>0.47619</v>
      </c>
      <c r="R237" s="627">
        <v>12</v>
      </c>
      <c r="S237" s="564" t="s">
        <v>12339</v>
      </c>
      <c r="T237" s="71" t="s">
        <v>103</v>
      </c>
      <c r="U237" s="633" t="s">
        <v>7</v>
      </c>
      <c r="V237" s="632" t="s">
        <v>388</v>
      </c>
      <c r="W237" s="632" t="s">
        <v>389</v>
      </c>
      <c r="X237" s="632" t="s">
        <v>5814</v>
      </c>
      <c r="Y237" s="632" t="s">
        <v>1027</v>
      </c>
      <c r="Z237" s="633"/>
      <c r="AA237" s="633"/>
    </row>
    <row r="238" spans="1:27" ht="17.45" customHeight="1" x14ac:dyDescent="0.25">
      <c r="A238" s="633" t="s">
        <v>13942</v>
      </c>
      <c r="B238" s="632" t="s">
        <v>58</v>
      </c>
      <c r="C238" s="632" t="s">
        <v>58</v>
      </c>
      <c r="D238" s="632" t="s">
        <v>14002</v>
      </c>
      <c r="E238" s="632" t="s">
        <v>14003</v>
      </c>
      <c r="F238" s="473" t="s">
        <v>26</v>
      </c>
      <c r="G238" s="473"/>
      <c r="H238" s="473"/>
      <c r="I238" s="473"/>
      <c r="J238" s="633" t="s">
        <v>11224</v>
      </c>
      <c r="K238" s="632" t="s">
        <v>33</v>
      </c>
      <c r="L238" s="624">
        <v>43098</v>
      </c>
      <c r="M238" s="564">
        <v>42948</v>
      </c>
      <c r="N238" s="633" t="s">
        <v>47</v>
      </c>
      <c r="O238" s="625">
        <v>43098</v>
      </c>
      <c r="P238" s="626">
        <v>476190</v>
      </c>
      <c r="Q238" s="416">
        <f t="shared" si="4"/>
        <v>0.47619</v>
      </c>
      <c r="R238" s="636">
        <v>12</v>
      </c>
      <c r="S238" s="564">
        <v>42948</v>
      </c>
      <c r="T238" s="71" t="s">
        <v>103</v>
      </c>
      <c r="U238" s="633" t="s">
        <v>7040</v>
      </c>
      <c r="V238" s="632" t="s">
        <v>162</v>
      </c>
      <c r="W238" s="632" t="s">
        <v>105</v>
      </c>
      <c r="X238" s="632" t="s">
        <v>14208</v>
      </c>
      <c r="Y238" s="632"/>
      <c r="Z238" s="633"/>
      <c r="AA238" s="633"/>
    </row>
    <row r="239" spans="1:27" ht="17.45" customHeight="1" x14ac:dyDescent="0.25">
      <c r="A239" s="633" t="s">
        <v>7709</v>
      </c>
      <c r="B239" s="632" t="s">
        <v>58</v>
      </c>
      <c r="C239" s="632" t="s">
        <v>58</v>
      </c>
      <c r="D239" s="632" t="s">
        <v>11435</v>
      </c>
      <c r="E239" s="632" t="s">
        <v>7710</v>
      </c>
      <c r="F239" s="473" t="s">
        <v>26</v>
      </c>
      <c r="G239" s="473"/>
      <c r="H239" s="473"/>
      <c r="I239" s="473"/>
      <c r="J239" s="633" t="s">
        <v>11224</v>
      </c>
      <c r="K239" s="632" t="s">
        <v>8948</v>
      </c>
      <c r="L239" s="624">
        <v>43091</v>
      </c>
      <c r="M239" s="564">
        <v>42774</v>
      </c>
      <c r="N239" s="633" t="s">
        <v>46</v>
      </c>
      <c r="O239" s="625">
        <v>43091</v>
      </c>
      <c r="P239" s="626">
        <v>476190</v>
      </c>
      <c r="Q239" s="416">
        <f t="shared" si="4"/>
        <v>0.47619</v>
      </c>
      <c r="R239" s="636">
        <v>6</v>
      </c>
      <c r="S239" s="564">
        <v>42775</v>
      </c>
      <c r="T239" s="71" t="s">
        <v>125</v>
      </c>
      <c r="U239" s="633" t="s">
        <v>7040</v>
      </c>
      <c r="V239" s="632" t="s">
        <v>162</v>
      </c>
      <c r="W239" s="632" t="s">
        <v>7199</v>
      </c>
      <c r="X239" s="632" t="s">
        <v>7690</v>
      </c>
      <c r="Y239" s="632" t="s">
        <v>7201</v>
      </c>
      <c r="Z239" s="633"/>
      <c r="AA239" s="633"/>
    </row>
    <row r="240" spans="1:27" ht="17.45" customHeight="1" x14ac:dyDescent="0.25">
      <c r="A240" s="633" t="s">
        <v>12465</v>
      </c>
      <c r="B240" s="632" t="s">
        <v>58</v>
      </c>
      <c r="C240" s="632" t="s">
        <v>58</v>
      </c>
      <c r="D240" s="632" t="s">
        <v>14004</v>
      </c>
      <c r="E240" s="632" t="s">
        <v>12466</v>
      </c>
      <c r="F240" s="473" t="s">
        <v>26</v>
      </c>
      <c r="G240" s="473"/>
      <c r="H240" s="473"/>
      <c r="I240" s="473"/>
      <c r="J240" s="633" t="s">
        <v>11223</v>
      </c>
      <c r="K240" s="632" t="s">
        <v>8948</v>
      </c>
      <c r="L240" s="624">
        <v>43007</v>
      </c>
      <c r="M240" s="564" t="s">
        <v>12601</v>
      </c>
      <c r="N240" s="633" t="s">
        <v>48</v>
      </c>
      <c r="O240" s="625">
        <v>43007</v>
      </c>
      <c r="P240" s="626">
        <v>476190</v>
      </c>
      <c r="Q240" s="416">
        <f t="shared" si="4"/>
        <v>0.47619</v>
      </c>
      <c r="R240" s="627">
        <v>6</v>
      </c>
      <c r="S240" s="564" t="s">
        <v>13583</v>
      </c>
      <c r="T240" s="71" t="s">
        <v>211</v>
      </c>
      <c r="U240" s="633" t="s">
        <v>7040</v>
      </c>
      <c r="V240" s="632" t="s">
        <v>134</v>
      </c>
      <c r="W240" s="632" t="s">
        <v>560</v>
      </c>
      <c r="X240" s="632" t="s">
        <v>5545</v>
      </c>
      <c r="Y240" s="632" t="s">
        <v>9238</v>
      </c>
      <c r="Z240" s="633"/>
      <c r="AA240" s="633"/>
    </row>
    <row r="241" spans="1:27" ht="17.45" customHeight="1" x14ac:dyDescent="0.25">
      <c r="A241" s="633" t="s">
        <v>12754</v>
      </c>
      <c r="B241" s="634" t="s">
        <v>58</v>
      </c>
      <c r="C241" s="634" t="s">
        <v>58</v>
      </c>
      <c r="D241" s="632" t="s">
        <v>12755</v>
      </c>
      <c r="E241" s="632" t="s">
        <v>12756</v>
      </c>
      <c r="F241" s="473" t="s">
        <v>28</v>
      </c>
      <c r="G241" s="473"/>
      <c r="H241" s="473"/>
      <c r="I241" s="473"/>
      <c r="J241" s="633" t="s">
        <v>11224</v>
      </c>
      <c r="K241" s="473" t="s">
        <v>8952</v>
      </c>
      <c r="L241" s="624">
        <v>43098</v>
      </c>
      <c r="M241" s="564" t="s">
        <v>13185</v>
      </c>
      <c r="N241" s="71" t="s">
        <v>142</v>
      </c>
      <c r="O241" s="624">
        <v>43098</v>
      </c>
      <c r="P241" s="635">
        <v>476190</v>
      </c>
      <c r="Q241" s="416">
        <f t="shared" si="4"/>
        <v>0.47619</v>
      </c>
      <c r="R241" s="627">
        <v>6</v>
      </c>
      <c r="S241" s="535" t="s">
        <v>14144</v>
      </c>
      <c r="T241" s="71" t="s">
        <v>103</v>
      </c>
      <c r="U241" s="566" t="s">
        <v>7040</v>
      </c>
      <c r="V241" s="541" t="s">
        <v>104</v>
      </c>
      <c r="W241" s="541" t="s">
        <v>105</v>
      </c>
      <c r="X241" s="632" t="s">
        <v>13579</v>
      </c>
      <c r="Y241" s="632" t="s">
        <v>186</v>
      </c>
      <c r="Z241" s="633"/>
      <c r="AA241" s="633"/>
    </row>
    <row r="242" spans="1:27" ht="17.45" customHeight="1" x14ac:dyDescent="0.25">
      <c r="A242" s="633" t="s">
        <v>12757</v>
      </c>
      <c r="B242" s="634" t="s">
        <v>58</v>
      </c>
      <c r="C242" s="634" t="s">
        <v>58</v>
      </c>
      <c r="D242" s="632" t="s">
        <v>725</v>
      </c>
      <c r="E242" s="632" t="s">
        <v>12758</v>
      </c>
      <c r="F242" s="473" t="s">
        <v>28</v>
      </c>
      <c r="G242" s="473"/>
      <c r="H242" s="473"/>
      <c r="I242" s="473"/>
      <c r="J242" s="633" t="s">
        <v>11224</v>
      </c>
      <c r="K242" s="473" t="s">
        <v>8952</v>
      </c>
      <c r="L242" s="624">
        <v>43098</v>
      </c>
      <c r="M242" s="564" t="s">
        <v>13186</v>
      </c>
      <c r="N242" s="71" t="s">
        <v>142</v>
      </c>
      <c r="O242" s="624">
        <v>43098</v>
      </c>
      <c r="P242" s="635">
        <v>476190</v>
      </c>
      <c r="Q242" s="416">
        <f t="shared" si="4"/>
        <v>0.47619</v>
      </c>
      <c r="R242" s="627">
        <v>12</v>
      </c>
      <c r="S242" s="535" t="s">
        <v>14146</v>
      </c>
      <c r="T242" s="71" t="s">
        <v>103</v>
      </c>
      <c r="U242" s="566" t="s">
        <v>7040</v>
      </c>
      <c r="V242" s="541" t="s">
        <v>104</v>
      </c>
      <c r="W242" s="541" t="s">
        <v>105</v>
      </c>
      <c r="X242" s="632" t="s">
        <v>5861</v>
      </c>
      <c r="Y242" s="632" t="s">
        <v>186</v>
      </c>
      <c r="Z242" s="633"/>
      <c r="AA242" s="633"/>
    </row>
    <row r="243" spans="1:27" ht="17.45" customHeight="1" x14ac:dyDescent="0.25">
      <c r="A243" s="633" t="s">
        <v>12759</v>
      </c>
      <c r="B243" s="634" t="s">
        <v>58</v>
      </c>
      <c r="C243" s="634" t="s">
        <v>58</v>
      </c>
      <c r="D243" s="632" t="s">
        <v>12760</v>
      </c>
      <c r="E243" s="632" t="s">
        <v>12761</v>
      </c>
      <c r="F243" s="473" t="s">
        <v>28</v>
      </c>
      <c r="G243" s="473"/>
      <c r="H243" s="473"/>
      <c r="I243" s="473"/>
      <c r="J243" s="633" t="s">
        <v>11224</v>
      </c>
      <c r="K243" s="473" t="s">
        <v>8952</v>
      </c>
      <c r="L243" s="624">
        <v>43098</v>
      </c>
      <c r="M243" s="564" t="s">
        <v>13187</v>
      </c>
      <c r="N243" s="71" t="s">
        <v>142</v>
      </c>
      <c r="O243" s="624">
        <v>43098</v>
      </c>
      <c r="P243" s="635">
        <v>476190</v>
      </c>
      <c r="Q243" s="416">
        <f t="shared" si="4"/>
        <v>0.47619</v>
      </c>
      <c r="R243" s="627">
        <v>12</v>
      </c>
      <c r="S243" s="535" t="s">
        <v>14144</v>
      </c>
      <c r="T243" s="71" t="s">
        <v>103</v>
      </c>
      <c r="U243" s="566" t="s">
        <v>7040</v>
      </c>
      <c r="V243" s="541" t="s">
        <v>104</v>
      </c>
      <c r="W243" s="541" t="s">
        <v>105</v>
      </c>
      <c r="X243" s="632" t="s">
        <v>13580</v>
      </c>
      <c r="Y243" s="632" t="s">
        <v>186</v>
      </c>
      <c r="Z243" s="633"/>
      <c r="AA243" s="633"/>
    </row>
    <row r="244" spans="1:27" ht="17.45" customHeight="1" x14ac:dyDescent="0.25">
      <c r="A244" s="633" t="s">
        <v>12762</v>
      </c>
      <c r="B244" s="634" t="s">
        <v>58</v>
      </c>
      <c r="C244" s="634" t="s">
        <v>58</v>
      </c>
      <c r="D244" s="632" t="s">
        <v>12763</v>
      </c>
      <c r="E244" s="632" t="s">
        <v>12764</v>
      </c>
      <c r="F244" s="473" t="s">
        <v>25</v>
      </c>
      <c r="G244" s="473"/>
      <c r="H244" s="473"/>
      <c r="I244" s="473"/>
      <c r="J244" s="633" t="s">
        <v>11224</v>
      </c>
      <c r="K244" s="473" t="s">
        <v>35</v>
      </c>
      <c r="L244" s="624">
        <v>43077</v>
      </c>
      <c r="M244" s="564" t="s">
        <v>13188</v>
      </c>
      <c r="N244" s="71" t="s">
        <v>46</v>
      </c>
      <c r="O244" s="624">
        <v>43077</v>
      </c>
      <c r="P244" s="635">
        <v>476190</v>
      </c>
      <c r="Q244" s="416">
        <f t="shared" si="4"/>
        <v>0.47619</v>
      </c>
      <c r="R244" s="627">
        <v>4</v>
      </c>
      <c r="S244" s="535" t="s">
        <v>13516</v>
      </c>
      <c r="T244" s="71" t="s">
        <v>125</v>
      </c>
      <c r="U244" s="566" t="s">
        <v>7040</v>
      </c>
      <c r="V244" s="541" t="s">
        <v>104</v>
      </c>
      <c r="W244" s="541" t="s">
        <v>105</v>
      </c>
      <c r="X244" s="632" t="s">
        <v>13581</v>
      </c>
      <c r="Y244" s="632" t="s">
        <v>186</v>
      </c>
      <c r="Z244" s="633"/>
      <c r="AA244" s="633"/>
    </row>
    <row r="245" spans="1:27" ht="17.45" customHeight="1" x14ac:dyDescent="0.25">
      <c r="A245" s="633" t="s">
        <v>12765</v>
      </c>
      <c r="B245" s="634" t="s">
        <v>58</v>
      </c>
      <c r="C245" s="634" t="s">
        <v>58</v>
      </c>
      <c r="D245" s="632" t="s">
        <v>7467</v>
      </c>
      <c r="E245" s="632" t="s">
        <v>12766</v>
      </c>
      <c r="F245" s="473" t="s">
        <v>26</v>
      </c>
      <c r="G245" s="473"/>
      <c r="H245" s="473"/>
      <c r="I245" s="473"/>
      <c r="J245" s="633" t="s">
        <v>11223</v>
      </c>
      <c r="K245" s="473" t="s">
        <v>8948</v>
      </c>
      <c r="L245" s="624">
        <v>43007</v>
      </c>
      <c r="M245" s="564" t="s">
        <v>13189</v>
      </c>
      <c r="N245" s="71" t="s">
        <v>48</v>
      </c>
      <c r="O245" s="624">
        <v>43007</v>
      </c>
      <c r="P245" s="635">
        <v>476190</v>
      </c>
      <c r="Q245" s="416">
        <f t="shared" si="4"/>
        <v>0.47619</v>
      </c>
      <c r="R245" s="627">
        <v>3</v>
      </c>
      <c r="S245" s="535" t="s">
        <v>13516</v>
      </c>
      <c r="T245" s="71" t="s">
        <v>292</v>
      </c>
      <c r="U245" s="566" t="s">
        <v>7040</v>
      </c>
      <c r="V245" s="541" t="s">
        <v>104</v>
      </c>
      <c r="W245" s="541" t="s">
        <v>105</v>
      </c>
      <c r="X245" s="632" t="s">
        <v>13582</v>
      </c>
      <c r="Y245" s="632" t="s">
        <v>13899</v>
      </c>
      <c r="Z245" s="633"/>
      <c r="AA245" s="633"/>
    </row>
    <row r="246" spans="1:27" ht="17.45" customHeight="1" x14ac:dyDescent="0.25">
      <c r="A246" s="633" t="s">
        <v>9162</v>
      </c>
      <c r="B246" s="634" t="s">
        <v>58</v>
      </c>
      <c r="C246" s="634" t="s">
        <v>58</v>
      </c>
      <c r="D246" s="632" t="s">
        <v>9163</v>
      </c>
      <c r="E246" s="632" t="s">
        <v>11128</v>
      </c>
      <c r="F246" s="473" t="s">
        <v>25</v>
      </c>
      <c r="G246" s="473"/>
      <c r="H246" s="473"/>
      <c r="I246" s="473"/>
      <c r="J246" s="633" t="s">
        <v>11224</v>
      </c>
      <c r="K246" s="473" t="s">
        <v>35</v>
      </c>
      <c r="L246" s="624">
        <v>43096</v>
      </c>
      <c r="M246" s="564" t="s">
        <v>9195</v>
      </c>
      <c r="N246" s="71" t="s">
        <v>46</v>
      </c>
      <c r="O246" s="624">
        <v>43096</v>
      </c>
      <c r="P246" s="635">
        <v>476190</v>
      </c>
      <c r="Q246" s="416">
        <f t="shared" si="4"/>
        <v>0.47619</v>
      </c>
      <c r="R246" s="627">
        <v>3</v>
      </c>
      <c r="S246" s="535" t="s">
        <v>8957</v>
      </c>
      <c r="T246" s="71" t="s">
        <v>103</v>
      </c>
      <c r="U246" s="566" t="s">
        <v>7040</v>
      </c>
      <c r="V246" s="541" t="s">
        <v>134</v>
      </c>
      <c r="W246" s="541"/>
      <c r="X246" s="632" t="s">
        <v>9203</v>
      </c>
      <c r="Y246" s="632"/>
      <c r="Z246" s="633"/>
      <c r="AA246" s="633"/>
    </row>
    <row r="247" spans="1:27" ht="17.45" customHeight="1" x14ac:dyDescent="0.25">
      <c r="A247" s="633" t="s">
        <v>509</v>
      </c>
      <c r="B247" s="634" t="s">
        <v>56</v>
      </c>
      <c r="C247" s="634" t="s">
        <v>510</v>
      </c>
      <c r="D247" s="632" t="s">
        <v>511</v>
      </c>
      <c r="E247" s="632" t="s">
        <v>12080</v>
      </c>
      <c r="F247" s="473" t="s">
        <v>27</v>
      </c>
      <c r="G247" s="473"/>
      <c r="H247" s="473"/>
      <c r="I247" s="473"/>
      <c r="J247" s="633" t="s">
        <v>11223</v>
      </c>
      <c r="K247" s="473" t="s">
        <v>8947</v>
      </c>
      <c r="L247" s="624">
        <v>43008</v>
      </c>
      <c r="M247" s="564" t="s">
        <v>512</v>
      </c>
      <c r="N247" s="71" t="s">
        <v>47</v>
      </c>
      <c r="O247" s="624">
        <v>43008</v>
      </c>
      <c r="P247" s="635">
        <v>475000</v>
      </c>
      <c r="Q247" s="416">
        <f t="shared" si="4"/>
        <v>0.47499999999999998</v>
      </c>
      <c r="R247" s="627">
        <v>1</v>
      </c>
      <c r="S247" s="535" t="s">
        <v>14156</v>
      </c>
      <c r="T247" s="71" t="s">
        <v>125</v>
      </c>
      <c r="U247" s="566" t="s">
        <v>7040</v>
      </c>
      <c r="V247" s="541" t="s">
        <v>104</v>
      </c>
      <c r="W247" s="541" t="s">
        <v>105</v>
      </c>
      <c r="X247" s="632" t="s">
        <v>9109</v>
      </c>
      <c r="Y247" s="632" t="s">
        <v>6415</v>
      </c>
      <c r="Z247" s="633"/>
      <c r="AA247" s="633"/>
    </row>
    <row r="248" spans="1:27" ht="17.45" customHeight="1" x14ac:dyDescent="0.25">
      <c r="A248" s="633" t="s">
        <v>8320</v>
      </c>
      <c r="B248" s="634" t="s">
        <v>56</v>
      </c>
      <c r="C248" s="634" t="s">
        <v>117</v>
      </c>
      <c r="D248" s="632" t="s">
        <v>12767</v>
      </c>
      <c r="E248" s="632" t="s">
        <v>8321</v>
      </c>
      <c r="F248" s="473" t="s">
        <v>25</v>
      </c>
      <c r="G248" s="473"/>
      <c r="H248" s="473"/>
      <c r="I248" s="473"/>
      <c r="J248" s="633" t="s">
        <v>11223</v>
      </c>
      <c r="K248" s="473" t="s">
        <v>8951</v>
      </c>
      <c r="L248" s="624">
        <v>42979</v>
      </c>
      <c r="M248" s="564" t="s">
        <v>13190</v>
      </c>
      <c r="N248" s="71" t="s">
        <v>46</v>
      </c>
      <c r="O248" s="624">
        <v>42979</v>
      </c>
      <c r="P248" s="635">
        <v>475000</v>
      </c>
      <c r="Q248" s="416">
        <f t="shared" si="4"/>
        <v>0.47499999999999998</v>
      </c>
      <c r="R248" s="627">
        <v>24</v>
      </c>
      <c r="S248" s="535" t="s">
        <v>13584</v>
      </c>
      <c r="T248" s="71" t="s">
        <v>103</v>
      </c>
      <c r="U248" s="566" t="s">
        <v>18</v>
      </c>
      <c r="V248" s="541" t="s">
        <v>9273</v>
      </c>
      <c r="W248" s="541"/>
      <c r="X248" s="632" t="s">
        <v>13585</v>
      </c>
      <c r="Y248" s="632"/>
      <c r="Z248" s="633"/>
      <c r="AA248" s="633"/>
    </row>
    <row r="249" spans="1:27" ht="17.45" customHeight="1" x14ac:dyDescent="0.25">
      <c r="A249" s="633" t="s">
        <v>8245</v>
      </c>
      <c r="B249" s="634" t="s">
        <v>57</v>
      </c>
      <c r="C249" s="634" t="s">
        <v>324</v>
      </c>
      <c r="D249" s="632" t="s">
        <v>11465</v>
      </c>
      <c r="E249" s="632" t="s">
        <v>8246</v>
      </c>
      <c r="F249" s="473" t="s">
        <v>28</v>
      </c>
      <c r="G249" s="473"/>
      <c r="H249" s="473"/>
      <c r="I249" s="473"/>
      <c r="J249" s="633" t="s">
        <v>11223</v>
      </c>
      <c r="K249" s="473" t="s">
        <v>8953</v>
      </c>
      <c r="L249" s="624">
        <v>42939</v>
      </c>
      <c r="M249" s="564">
        <v>42857</v>
      </c>
      <c r="N249" s="71" t="s">
        <v>46</v>
      </c>
      <c r="O249" s="624">
        <v>42939</v>
      </c>
      <c r="P249" s="635">
        <v>464972</v>
      </c>
      <c r="Q249" s="416">
        <f t="shared" si="4"/>
        <v>0.464972</v>
      </c>
      <c r="R249" s="636">
        <v>12</v>
      </c>
      <c r="S249" s="535">
        <v>42859</v>
      </c>
      <c r="T249" s="71" t="s">
        <v>125</v>
      </c>
      <c r="U249" s="566" t="s">
        <v>18</v>
      </c>
      <c r="V249" s="541" t="s">
        <v>9273</v>
      </c>
      <c r="W249" s="541" t="s">
        <v>11808</v>
      </c>
      <c r="X249" s="632" t="s">
        <v>9994</v>
      </c>
      <c r="Y249" s="632" t="s">
        <v>7201</v>
      </c>
      <c r="Z249" s="633"/>
      <c r="AA249" s="633"/>
    </row>
    <row r="250" spans="1:27" ht="17.45" customHeight="1" x14ac:dyDescent="0.25">
      <c r="A250" s="633" t="s">
        <v>314</v>
      </c>
      <c r="B250" s="632" t="s">
        <v>57</v>
      </c>
      <c r="C250" s="632" t="s">
        <v>182</v>
      </c>
      <c r="D250" s="632" t="s">
        <v>315</v>
      </c>
      <c r="E250" s="632" t="s">
        <v>316</v>
      </c>
      <c r="F250" s="473" t="s">
        <v>26</v>
      </c>
      <c r="G250" s="473" t="str">
        <f>VLOOKUP(A250,'Engaged Deals'!A:L,2,0)</f>
        <v>Yes</v>
      </c>
      <c r="H250" s="473" t="str">
        <f>VLOOKUP(A250,'Engaged Deals'!A:L,9,0)</f>
        <v>Benelux, DE,FR</v>
      </c>
      <c r="I250" s="473" t="str">
        <f>VLOOKUP(A250,'Engaged Deals'!A:L,10,0)</f>
        <v>Signing in progress</v>
      </c>
      <c r="J250" s="633" t="s">
        <v>11225</v>
      </c>
      <c r="K250" s="632" t="s">
        <v>8948</v>
      </c>
      <c r="L250" s="624">
        <v>42902</v>
      </c>
      <c r="M250" s="564" t="s">
        <v>317</v>
      </c>
      <c r="N250" s="633" t="s">
        <v>50</v>
      </c>
      <c r="O250" s="625">
        <v>42902</v>
      </c>
      <c r="P250" s="626">
        <v>450000</v>
      </c>
      <c r="Q250" s="416">
        <f t="shared" si="4"/>
        <v>0.44999999999999996</v>
      </c>
      <c r="R250" s="627">
        <v>12</v>
      </c>
      <c r="S250" s="564" t="s">
        <v>12338</v>
      </c>
      <c r="T250" s="633" t="s">
        <v>578</v>
      </c>
      <c r="U250" s="633" t="s">
        <v>7</v>
      </c>
      <c r="V250" s="632" t="s">
        <v>477</v>
      </c>
      <c r="W250" s="632" t="s">
        <v>1138</v>
      </c>
      <c r="X250" s="632" t="s">
        <v>5492</v>
      </c>
      <c r="Y250" s="632" t="s">
        <v>186</v>
      </c>
      <c r="Z250" s="633"/>
      <c r="AA250" s="633"/>
    </row>
    <row r="251" spans="1:27" ht="17.45" customHeight="1" x14ac:dyDescent="0.25">
      <c r="A251" s="633" t="s">
        <v>1049</v>
      </c>
      <c r="B251" s="634" t="s">
        <v>56</v>
      </c>
      <c r="C251" s="634" t="s">
        <v>194</v>
      </c>
      <c r="D251" s="632" t="s">
        <v>1050</v>
      </c>
      <c r="E251" s="632" t="s">
        <v>1051</v>
      </c>
      <c r="F251" s="473" t="s">
        <v>27</v>
      </c>
      <c r="G251" s="473" t="str">
        <f>VLOOKUP(A251,'Engaged Deals'!A:L,2,0)</f>
        <v>Yes</v>
      </c>
      <c r="H251" s="473" t="str">
        <f>VLOOKUP(A251,'Engaged Deals'!A:L,9,0)</f>
        <v>India</v>
      </c>
      <c r="I251" s="473" t="str">
        <f>VLOOKUP(A251,'Engaged Deals'!A:L,10,0)</f>
        <v>A concept paper has been submitted to the client team. Awating to hear back on next steps</v>
      </c>
      <c r="J251" s="633" t="s">
        <v>11224</v>
      </c>
      <c r="K251" s="473" t="s">
        <v>8070</v>
      </c>
      <c r="L251" s="624">
        <v>43098</v>
      </c>
      <c r="M251" s="564" t="s">
        <v>1052</v>
      </c>
      <c r="N251" s="71" t="s">
        <v>46</v>
      </c>
      <c r="O251" s="624">
        <v>43098</v>
      </c>
      <c r="P251" s="635">
        <v>450000</v>
      </c>
      <c r="Q251" s="416">
        <f t="shared" si="4"/>
        <v>0.44999999999999996</v>
      </c>
      <c r="R251" s="627">
        <v>4</v>
      </c>
      <c r="S251" s="535" t="s">
        <v>10946</v>
      </c>
      <c r="T251" s="71" t="s">
        <v>292</v>
      </c>
      <c r="U251" s="566" t="s">
        <v>7040</v>
      </c>
      <c r="V251" s="541" t="s">
        <v>134</v>
      </c>
      <c r="W251" s="541" t="s">
        <v>1640</v>
      </c>
      <c r="X251" s="632" t="s">
        <v>10947</v>
      </c>
      <c r="Y251" s="632" t="s">
        <v>186</v>
      </c>
      <c r="Z251" s="633"/>
      <c r="AA251" s="633"/>
    </row>
    <row r="252" spans="1:27" ht="17.45" customHeight="1" x14ac:dyDescent="0.25">
      <c r="A252" s="633" t="s">
        <v>1045</v>
      </c>
      <c r="B252" s="634" t="s">
        <v>57</v>
      </c>
      <c r="C252" s="634" t="s">
        <v>1046</v>
      </c>
      <c r="D252" s="632" t="s">
        <v>1047</v>
      </c>
      <c r="E252" s="632" t="s">
        <v>528</v>
      </c>
      <c r="F252" s="473" t="s">
        <v>27</v>
      </c>
      <c r="G252" s="473"/>
      <c r="H252" s="473"/>
      <c r="I252" s="473"/>
      <c r="J252" s="633" t="s">
        <v>11223</v>
      </c>
      <c r="K252" s="473" t="s">
        <v>8070</v>
      </c>
      <c r="L252" s="624">
        <v>42998</v>
      </c>
      <c r="M252" s="564" t="s">
        <v>1048</v>
      </c>
      <c r="N252" s="71" t="s">
        <v>47</v>
      </c>
      <c r="O252" s="624">
        <v>42998</v>
      </c>
      <c r="P252" s="635">
        <v>450000</v>
      </c>
      <c r="Q252" s="416">
        <f t="shared" si="4"/>
        <v>0.44999999999999996</v>
      </c>
      <c r="R252" s="627">
        <v>6</v>
      </c>
      <c r="S252" s="535" t="s">
        <v>9606</v>
      </c>
      <c r="T252" s="71" t="s">
        <v>103</v>
      </c>
      <c r="U252" s="566" t="s">
        <v>7040</v>
      </c>
      <c r="V252" s="541" t="s">
        <v>104</v>
      </c>
      <c r="W252" s="541" t="s">
        <v>105</v>
      </c>
      <c r="X252" s="632" t="s">
        <v>5815</v>
      </c>
      <c r="Y252" s="632" t="s">
        <v>186</v>
      </c>
      <c r="Z252" s="633"/>
      <c r="AA252" s="633"/>
    </row>
    <row r="253" spans="1:27" ht="17.45" customHeight="1" x14ac:dyDescent="0.25">
      <c r="A253" s="633" t="s">
        <v>1064</v>
      </c>
      <c r="B253" s="634" t="s">
        <v>62</v>
      </c>
      <c r="C253" s="634" t="s">
        <v>1065</v>
      </c>
      <c r="D253" s="632" t="s">
        <v>1066</v>
      </c>
      <c r="E253" s="632" t="s">
        <v>12081</v>
      </c>
      <c r="F253" s="473" t="s">
        <v>25</v>
      </c>
      <c r="G253" s="473"/>
      <c r="H253" s="473"/>
      <c r="I253" s="473"/>
      <c r="J253" s="633" t="s">
        <v>11223</v>
      </c>
      <c r="K253" s="473" t="s">
        <v>35</v>
      </c>
      <c r="L253" s="624">
        <v>42971</v>
      </c>
      <c r="M253" s="564" t="s">
        <v>1068</v>
      </c>
      <c r="N253" s="71" t="s">
        <v>47</v>
      </c>
      <c r="O253" s="624">
        <v>42971</v>
      </c>
      <c r="P253" s="635">
        <v>450000</v>
      </c>
      <c r="Q253" s="416">
        <f t="shared" si="4"/>
        <v>0.44999999999999996</v>
      </c>
      <c r="R253" s="627">
        <v>12</v>
      </c>
      <c r="S253" s="535" t="s">
        <v>14146</v>
      </c>
      <c r="T253" s="71" t="s">
        <v>103</v>
      </c>
      <c r="U253" s="566" t="s">
        <v>7040</v>
      </c>
      <c r="V253" s="541" t="s">
        <v>104</v>
      </c>
      <c r="W253" s="541" t="s">
        <v>105</v>
      </c>
      <c r="X253" s="632" t="s">
        <v>6322</v>
      </c>
      <c r="Y253" s="632" t="s">
        <v>221</v>
      </c>
      <c r="Z253" s="633"/>
      <c r="AA253" s="633"/>
    </row>
    <row r="254" spans="1:27" ht="17.45" customHeight="1" x14ac:dyDescent="0.25">
      <c r="A254" s="633" t="s">
        <v>787</v>
      </c>
      <c r="B254" s="634" t="s">
        <v>56</v>
      </c>
      <c r="C254" s="634" t="s">
        <v>510</v>
      </c>
      <c r="D254" s="632" t="s">
        <v>788</v>
      </c>
      <c r="E254" s="632" t="s">
        <v>789</v>
      </c>
      <c r="F254" s="473" t="s">
        <v>27</v>
      </c>
      <c r="G254" s="473"/>
      <c r="H254" s="473"/>
      <c r="I254" s="473"/>
      <c r="J254" s="633" t="s">
        <v>11224</v>
      </c>
      <c r="K254" s="473" t="s">
        <v>8947</v>
      </c>
      <c r="L254" s="624">
        <v>43054</v>
      </c>
      <c r="M254" s="564" t="s">
        <v>790</v>
      </c>
      <c r="N254" s="71" t="s">
        <v>48</v>
      </c>
      <c r="O254" s="624">
        <v>43054</v>
      </c>
      <c r="P254" s="635">
        <v>450000</v>
      </c>
      <c r="Q254" s="416">
        <f t="shared" si="4"/>
        <v>0.44999999999999996</v>
      </c>
      <c r="R254" s="627">
        <v>6</v>
      </c>
      <c r="S254" s="535" t="s">
        <v>11804</v>
      </c>
      <c r="T254" s="71" t="s">
        <v>103</v>
      </c>
      <c r="U254" s="566" t="s">
        <v>7040</v>
      </c>
      <c r="V254" s="541" t="s">
        <v>104</v>
      </c>
      <c r="W254" s="541" t="s">
        <v>105</v>
      </c>
      <c r="X254" s="632" t="s">
        <v>13586</v>
      </c>
      <c r="Y254" s="632" t="s">
        <v>791</v>
      </c>
      <c r="Z254" s="633"/>
      <c r="AA254" s="633"/>
    </row>
    <row r="255" spans="1:27" ht="17.45" customHeight="1" x14ac:dyDescent="0.25">
      <c r="A255" s="633" t="s">
        <v>6988</v>
      </c>
      <c r="B255" s="634" t="s">
        <v>56</v>
      </c>
      <c r="C255" s="634" t="s">
        <v>161</v>
      </c>
      <c r="D255" s="632" t="s">
        <v>294</v>
      </c>
      <c r="E255" s="632" t="s">
        <v>6989</v>
      </c>
      <c r="F255" s="473" t="s">
        <v>26</v>
      </c>
      <c r="G255" s="473" t="str">
        <f>VLOOKUP(A255,'Engaged Deals'!A:L,2,0)</f>
        <v>Yes</v>
      </c>
      <c r="H255" s="473" t="str">
        <f>VLOOKUP(A255,'Engaged Deals'!A:L,9,0)</f>
        <v>India</v>
      </c>
      <c r="I255" s="473" t="str">
        <f>VLOOKUP(A255,'Engaged Deals'!A:L,10,0)</f>
        <v>Engaged with Account team, understanding the Ethyrium work done as part of PoC</v>
      </c>
      <c r="J255" s="633" t="s">
        <v>11224</v>
      </c>
      <c r="K255" s="473" t="s">
        <v>8948</v>
      </c>
      <c r="L255" s="624">
        <v>43066</v>
      </c>
      <c r="M255" s="564" t="s">
        <v>7051</v>
      </c>
      <c r="N255" s="71" t="s">
        <v>47</v>
      </c>
      <c r="O255" s="624">
        <v>43066</v>
      </c>
      <c r="P255" s="635">
        <v>450000</v>
      </c>
      <c r="Q255" s="416">
        <f t="shared" si="4"/>
        <v>0.44999999999999996</v>
      </c>
      <c r="R255" s="627">
        <v>12</v>
      </c>
      <c r="S255" s="535" t="s">
        <v>12632</v>
      </c>
      <c r="T255" s="71" t="s">
        <v>125</v>
      </c>
      <c r="U255" s="566" t="s">
        <v>7040</v>
      </c>
      <c r="V255" s="541" t="s">
        <v>104</v>
      </c>
      <c r="W255" s="541" t="s">
        <v>105</v>
      </c>
      <c r="X255" s="632" t="s">
        <v>14204</v>
      </c>
      <c r="Y255" s="632" t="s">
        <v>221</v>
      </c>
      <c r="Z255" s="633"/>
      <c r="AA255" s="633"/>
    </row>
    <row r="256" spans="1:27" ht="17.45" customHeight="1" x14ac:dyDescent="0.25">
      <c r="A256" s="633" t="s">
        <v>6532</v>
      </c>
      <c r="B256" s="634" t="s">
        <v>56</v>
      </c>
      <c r="C256" s="634" t="s">
        <v>161</v>
      </c>
      <c r="D256" s="632" t="s">
        <v>6533</v>
      </c>
      <c r="E256" s="632" t="s">
        <v>12467</v>
      </c>
      <c r="F256" s="473" t="s">
        <v>26</v>
      </c>
      <c r="G256" s="473" t="str">
        <f>VLOOKUP(A256,'Engaged Deals'!A:L,2,0)</f>
        <v>Yes</v>
      </c>
      <c r="H256" s="473" t="str">
        <f>VLOOKUP(A256,'Engaged Deals'!A:L,9,0)</f>
        <v>India</v>
      </c>
      <c r="I256" s="473" t="str">
        <f>VLOOKUP(A256,'Engaged Deals'!A:L,10,0)</f>
        <v>Client Visit, Contract management use case being persued</v>
      </c>
      <c r="J256" s="633" t="s">
        <v>11223</v>
      </c>
      <c r="K256" s="473" t="s">
        <v>33</v>
      </c>
      <c r="L256" s="624">
        <v>42951</v>
      </c>
      <c r="M256" s="564" t="s">
        <v>6710</v>
      </c>
      <c r="N256" s="71" t="s">
        <v>47</v>
      </c>
      <c r="O256" s="624">
        <v>42954</v>
      </c>
      <c r="P256" s="635">
        <v>450000</v>
      </c>
      <c r="Q256" s="416">
        <f t="shared" si="4"/>
        <v>0.44999999999999996</v>
      </c>
      <c r="R256" s="627">
        <v>3</v>
      </c>
      <c r="S256" s="535" t="s">
        <v>13587</v>
      </c>
      <c r="T256" s="71" t="s">
        <v>211</v>
      </c>
      <c r="U256" s="566" t="s">
        <v>7040</v>
      </c>
      <c r="V256" s="541" t="s">
        <v>104</v>
      </c>
      <c r="W256" s="541" t="s">
        <v>105</v>
      </c>
      <c r="X256" s="632" t="s">
        <v>6712</v>
      </c>
      <c r="Y256" s="632" t="s">
        <v>13900</v>
      </c>
      <c r="Z256" s="633"/>
      <c r="AA256" s="633"/>
    </row>
    <row r="257" spans="1:27" ht="17.45" customHeight="1" x14ac:dyDescent="0.25">
      <c r="A257" s="633" t="s">
        <v>8729</v>
      </c>
      <c r="B257" s="634" t="s">
        <v>56</v>
      </c>
      <c r="C257" s="634" t="s">
        <v>109</v>
      </c>
      <c r="D257" s="632" t="s">
        <v>9907</v>
      </c>
      <c r="E257" s="632" t="s">
        <v>12082</v>
      </c>
      <c r="F257" s="473" t="s">
        <v>28</v>
      </c>
      <c r="G257" s="473"/>
      <c r="H257" s="473"/>
      <c r="I257" s="473"/>
      <c r="J257" s="633" t="s">
        <v>11224</v>
      </c>
      <c r="K257" s="473" t="s">
        <v>8953</v>
      </c>
      <c r="L257" s="624">
        <v>43035</v>
      </c>
      <c r="M257" s="564" t="s">
        <v>13191</v>
      </c>
      <c r="N257" s="71" t="s">
        <v>46</v>
      </c>
      <c r="O257" s="624">
        <v>43035</v>
      </c>
      <c r="P257" s="635">
        <v>450000</v>
      </c>
      <c r="Q257" s="416">
        <f t="shared" si="4"/>
        <v>0.44999999999999996</v>
      </c>
      <c r="R257" s="627">
        <v>12</v>
      </c>
      <c r="S257" s="535" t="s">
        <v>14157</v>
      </c>
      <c r="T257" s="71" t="s">
        <v>103</v>
      </c>
      <c r="U257" s="566" t="s">
        <v>7040</v>
      </c>
      <c r="V257" s="541" t="s">
        <v>104</v>
      </c>
      <c r="W257" s="541" t="s">
        <v>105</v>
      </c>
      <c r="X257" s="632" t="s">
        <v>13542</v>
      </c>
      <c r="Y257" s="632" t="s">
        <v>221</v>
      </c>
      <c r="Z257" s="633"/>
      <c r="AA257" s="633"/>
    </row>
    <row r="258" spans="1:27" ht="17.45" customHeight="1" x14ac:dyDescent="0.25">
      <c r="A258" s="633" t="s">
        <v>11467</v>
      </c>
      <c r="B258" s="634" t="s">
        <v>57</v>
      </c>
      <c r="C258" s="634" t="s">
        <v>98</v>
      </c>
      <c r="D258" s="632" t="s">
        <v>12768</v>
      </c>
      <c r="E258" s="632" t="s">
        <v>316</v>
      </c>
      <c r="F258" s="473" t="s">
        <v>25</v>
      </c>
      <c r="G258" s="473"/>
      <c r="H258" s="473"/>
      <c r="I258" s="473"/>
      <c r="J258" s="633" t="s">
        <v>11224</v>
      </c>
      <c r="K258" s="473" t="s">
        <v>35</v>
      </c>
      <c r="L258" s="624">
        <v>43088</v>
      </c>
      <c r="M258" s="564" t="s">
        <v>13192</v>
      </c>
      <c r="N258" s="71" t="s">
        <v>47</v>
      </c>
      <c r="O258" s="624">
        <v>43088</v>
      </c>
      <c r="P258" s="635">
        <v>450000</v>
      </c>
      <c r="Q258" s="416">
        <f t="shared" si="4"/>
        <v>0.44999999999999996</v>
      </c>
      <c r="R258" s="627">
        <v>12</v>
      </c>
      <c r="S258" s="535" t="s">
        <v>14144</v>
      </c>
      <c r="T258" s="71" t="s">
        <v>125</v>
      </c>
      <c r="U258" s="566" t="s">
        <v>18</v>
      </c>
      <c r="V258" s="541" t="s">
        <v>9273</v>
      </c>
      <c r="W258" s="541" t="s">
        <v>11335</v>
      </c>
      <c r="X258" s="632" t="s">
        <v>106</v>
      </c>
      <c r="Y258" s="632" t="s">
        <v>1629</v>
      </c>
      <c r="Z258" s="633"/>
      <c r="AA258" s="633"/>
    </row>
    <row r="259" spans="1:27" ht="17.45" customHeight="1" x14ac:dyDescent="0.25">
      <c r="A259" s="633" t="s">
        <v>1079</v>
      </c>
      <c r="B259" s="632" t="s">
        <v>60</v>
      </c>
      <c r="C259" s="632" t="s">
        <v>6576</v>
      </c>
      <c r="D259" s="632" t="s">
        <v>1080</v>
      </c>
      <c r="E259" s="632" t="s">
        <v>1081</v>
      </c>
      <c r="F259" s="473" t="s">
        <v>6576</v>
      </c>
      <c r="G259" s="473"/>
      <c r="H259" s="473"/>
      <c r="I259" s="473"/>
      <c r="J259" s="633" t="s">
        <v>11224</v>
      </c>
      <c r="K259" s="632" t="s">
        <v>8952</v>
      </c>
      <c r="L259" s="624">
        <v>43069</v>
      </c>
      <c r="M259" s="564" t="s">
        <v>1082</v>
      </c>
      <c r="N259" s="633" t="s">
        <v>47</v>
      </c>
      <c r="O259" s="625">
        <v>43069</v>
      </c>
      <c r="P259" s="626">
        <v>444444</v>
      </c>
      <c r="Q259" s="416">
        <f t="shared" si="4"/>
        <v>0.44444400000000001</v>
      </c>
      <c r="R259" s="627">
        <v>12</v>
      </c>
      <c r="S259" s="564" t="s">
        <v>14144</v>
      </c>
      <c r="T259" s="71" t="s">
        <v>103</v>
      </c>
      <c r="U259" s="633" t="s">
        <v>7040</v>
      </c>
      <c r="V259" s="632" t="s">
        <v>134</v>
      </c>
      <c r="W259" s="632" t="s">
        <v>9226</v>
      </c>
      <c r="X259" s="632" t="s">
        <v>5820</v>
      </c>
      <c r="Y259" s="632" t="s">
        <v>313</v>
      </c>
      <c r="Z259" s="633"/>
      <c r="AA259" s="633"/>
    </row>
    <row r="260" spans="1:27" ht="17.45" customHeight="1" x14ac:dyDescent="0.25">
      <c r="A260" s="633" t="s">
        <v>8247</v>
      </c>
      <c r="B260" s="634" t="s">
        <v>60</v>
      </c>
      <c r="C260" s="634" t="s">
        <v>6576</v>
      </c>
      <c r="D260" s="632" t="s">
        <v>8248</v>
      </c>
      <c r="E260" s="632" t="s">
        <v>8249</v>
      </c>
      <c r="F260" s="473" t="s">
        <v>6576</v>
      </c>
      <c r="G260" s="473"/>
      <c r="H260" s="473"/>
      <c r="I260" s="473"/>
      <c r="J260" s="633" t="s">
        <v>11223</v>
      </c>
      <c r="K260" s="473" t="s">
        <v>8950</v>
      </c>
      <c r="L260" s="624">
        <v>42944</v>
      </c>
      <c r="M260" s="564" t="s">
        <v>8551</v>
      </c>
      <c r="N260" s="71" t="s">
        <v>46</v>
      </c>
      <c r="O260" s="624">
        <v>42944</v>
      </c>
      <c r="P260" s="635">
        <v>444444</v>
      </c>
      <c r="Q260" s="416">
        <f t="shared" si="4"/>
        <v>0.44444400000000001</v>
      </c>
      <c r="R260" s="627">
        <v>12</v>
      </c>
      <c r="S260" s="535" t="s">
        <v>8630</v>
      </c>
      <c r="T260" s="71" t="s">
        <v>103</v>
      </c>
      <c r="U260" s="566" t="s">
        <v>15</v>
      </c>
      <c r="V260" s="541" t="s">
        <v>278</v>
      </c>
      <c r="W260" s="541" t="s">
        <v>2013</v>
      </c>
      <c r="X260" s="632" t="s">
        <v>8631</v>
      </c>
      <c r="Y260" s="632"/>
      <c r="Z260" s="633"/>
      <c r="AA260" s="633"/>
    </row>
    <row r="261" spans="1:27" ht="17.45" customHeight="1" x14ac:dyDescent="0.25">
      <c r="A261" s="633" t="s">
        <v>857</v>
      </c>
      <c r="B261" s="634" t="s">
        <v>60</v>
      </c>
      <c r="C261" s="634" t="s">
        <v>377</v>
      </c>
      <c r="D261" s="632" t="s">
        <v>858</v>
      </c>
      <c r="E261" s="632" t="s">
        <v>7143</v>
      </c>
      <c r="F261" s="473" t="s">
        <v>26</v>
      </c>
      <c r="G261" s="473"/>
      <c r="H261" s="473"/>
      <c r="I261" s="473"/>
      <c r="J261" s="633" t="s">
        <v>11223</v>
      </c>
      <c r="K261" s="473" t="s">
        <v>8948</v>
      </c>
      <c r="L261" s="624">
        <v>43000</v>
      </c>
      <c r="M261" s="564" t="s">
        <v>859</v>
      </c>
      <c r="N261" s="71" t="s">
        <v>48</v>
      </c>
      <c r="O261" s="624">
        <v>43000</v>
      </c>
      <c r="P261" s="635">
        <v>430000</v>
      </c>
      <c r="Q261" s="416">
        <f t="shared" si="4"/>
        <v>0.43</v>
      </c>
      <c r="R261" s="627">
        <v>6</v>
      </c>
      <c r="S261" s="535" t="s">
        <v>14144</v>
      </c>
      <c r="T261" s="71" t="s">
        <v>292</v>
      </c>
      <c r="U261" s="566" t="s">
        <v>9234</v>
      </c>
      <c r="V261" s="541" t="s">
        <v>327</v>
      </c>
      <c r="W261" s="541" t="s">
        <v>11336</v>
      </c>
      <c r="X261" s="632" t="s">
        <v>5801</v>
      </c>
      <c r="Y261" s="632" t="s">
        <v>667</v>
      </c>
      <c r="Z261" s="633"/>
      <c r="AA261" s="633"/>
    </row>
    <row r="262" spans="1:27" ht="17.45" customHeight="1" x14ac:dyDescent="0.25">
      <c r="A262" s="622" t="s">
        <v>357</v>
      </c>
      <c r="B262" s="519" t="s">
        <v>56</v>
      </c>
      <c r="C262" s="519" t="s">
        <v>161</v>
      </c>
      <c r="D262" s="519" t="s">
        <v>10241</v>
      </c>
      <c r="E262" s="519" t="s">
        <v>9577</v>
      </c>
      <c r="F262" s="473" t="s">
        <v>26</v>
      </c>
      <c r="G262" s="473" t="str">
        <f>VLOOKUP(A262,'Engaged Deals'!A:L,2,0)</f>
        <v>Yes</v>
      </c>
      <c r="H262" s="473" t="str">
        <f>VLOOKUP(A262,'Engaged Deals'!A:L,9,0)</f>
        <v>India</v>
      </c>
      <c r="I262" s="473" t="str">
        <f>VLOOKUP(A262,'Engaged Deals'!A:L,10,0)</f>
        <v>Place Holder for extension</v>
      </c>
      <c r="J262" s="622" t="s">
        <v>11225</v>
      </c>
      <c r="K262" s="519" t="s">
        <v>8948</v>
      </c>
      <c r="L262" s="521">
        <v>42916</v>
      </c>
      <c r="M262" s="522">
        <v>42767</v>
      </c>
      <c r="N262" s="622" t="s">
        <v>50</v>
      </c>
      <c r="O262" s="637">
        <v>42916</v>
      </c>
      <c r="P262" s="638">
        <v>400000</v>
      </c>
      <c r="Q262" s="524">
        <f t="shared" si="4"/>
        <v>0.39999999999999997</v>
      </c>
      <c r="R262" s="623">
        <v>6</v>
      </c>
      <c r="S262" s="522">
        <v>42922</v>
      </c>
      <c r="T262" s="622" t="s">
        <v>578</v>
      </c>
      <c r="U262" s="622" t="s">
        <v>7040</v>
      </c>
      <c r="V262" s="519" t="s">
        <v>162</v>
      </c>
      <c r="W262" s="519" t="s">
        <v>105</v>
      </c>
      <c r="X262" s="519" t="s">
        <v>13531</v>
      </c>
      <c r="Y262" s="519"/>
      <c r="Z262" s="633"/>
      <c r="AA262" s="633"/>
    </row>
    <row r="263" spans="1:27" ht="17.45" customHeight="1" x14ac:dyDescent="0.25">
      <c r="A263" s="633" t="s">
        <v>1102</v>
      </c>
      <c r="B263" s="632" t="s">
        <v>60</v>
      </c>
      <c r="C263" s="632" t="s">
        <v>6576</v>
      </c>
      <c r="D263" s="632" t="s">
        <v>1103</v>
      </c>
      <c r="E263" s="632" t="s">
        <v>1104</v>
      </c>
      <c r="F263" s="473" t="s">
        <v>6576</v>
      </c>
      <c r="G263" s="473"/>
      <c r="H263" s="473"/>
      <c r="I263" s="473"/>
      <c r="J263" s="633" t="s">
        <v>11223</v>
      </c>
      <c r="K263" s="632" t="s">
        <v>8947</v>
      </c>
      <c r="L263" s="624">
        <v>42969</v>
      </c>
      <c r="M263" s="564" t="s">
        <v>1105</v>
      </c>
      <c r="N263" s="633" t="s">
        <v>46</v>
      </c>
      <c r="O263" s="625">
        <v>42969</v>
      </c>
      <c r="P263" s="626">
        <v>400000</v>
      </c>
      <c r="Q263" s="416">
        <f t="shared" si="4"/>
        <v>0.39999999999999997</v>
      </c>
      <c r="R263" s="627">
        <v>12</v>
      </c>
      <c r="S263" s="564" t="s">
        <v>9266</v>
      </c>
      <c r="T263" s="71" t="s">
        <v>125</v>
      </c>
      <c r="U263" s="633" t="s">
        <v>6</v>
      </c>
      <c r="V263" s="632" t="s">
        <v>7956</v>
      </c>
      <c r="W263" s="632"/>
      <c r="X263" s="632" t="s">
        <v>5819</v>
      </c>
      <c r="Y263" s="632"/>
      <c r="Z263" s="633"/>
      <c r="AA263" s="633"/>
    </row>
    <row r="264" spans="1:27" ht="17.45" customHeight="1" x14ac:dyDescent="0.25">
      <c r="A264" s="633" t="s">
        <v>8074</v>
      </c>
      <c r="B264" s="632" t="s">
        <v>56</v>
      </c>
      <c r="C264" s="632" t="s">
        <v>161</v>
      </c>
      <c r="D264" s="632" t="s">
        <v>8075</v>
      </c>
      <c r="E264" s="632" t="s">
        <v>316</v>
      </c>
      <c r="F264" s="473" t="s">
        <v>26</v>
      </c>
      <c r="G264" s="473"/>
      <c r="H264" s="473"/>
      <c r="I264" s="473"/>
      <c r="J264" s="633" t="s">
        <v>11224</v>
      </c>
      <c r="K264" s="632" t="s">
        <v>8948</v>
      </c>
      <c r="L264" s="624">
        <v>43098</v>
      </c>
      <c r="M264" s="564" t="s">
        <v>8139</v>
      </c>
      <c r="N264" s="633" t="s">
        <v>47</v>
      </c>
      <c r="O264" s="625">
        <v>43098</v>
      </c>
      <c r="P264" s="626">
        <v>400000</v>
      </c>
      <c r="Q264" s="416">
        <f t="shared" si="4"/>
        <v>0.39999999999999997</v>
      </c>
      <c r="R264" s="627">
        <v>12</v>
      </c>
      <c r="S264" s="564" t="s">
        <v>14144</v>
      </c>
      <c r="T264" s="71" t="s">
        <v>125</v>
      </c>
      <c r="U264" s="633" t="s">
        <v>7</v>
      </c>
      <c r="V264" s="632" t="s">
        <v>477</v>
      </c>
      <c r="W264" s="632" t="s">
        <v>6457</v>
      </c>
      <c r="X264" s="632" t="s">
        <v>8162</v>
      </c>
      <c r="Y264" s="632" t="s">
        <v>9552</v>
      </c>
      <c r="Z264" s="633"/>
      <c r="AA264" s="633"/>
    </row>
    <row r="265" spans="1:27" ht="17.45" customHeight="1" x14ac:dyDescent="0.25">
      <c r="A265" s="633" t="s">
        <v>8209</v>
      </c>
      <c r="B265" s="632" t="s">
        <v>56</v>
      </c>
      <c r="C265" s="632" t="s">
        <v>117</v>
      </c>
      <c r="D265" s="632" t="s">
        <v>8210</v>
      </c>
      <c r="E265" s="632" t="s">
        <v>8211</v>
      </c>
      <c r="F265" s="473" t="s">
        <v>25</v>
      </c>
      <c r="G265" s="473"/>
      <c r="H265" s="473"/>
      <c r="I265" s="473"/>
      <c r="J265" s="633" t="s">
        <v>11224</v>
      </c>
      <c r="K265" s="632" t="s">
        <v>8951</v>
      </c>
      <c r="L265" s="624">
        <v>43035</v>
      </c>
      <c r="M265" s="564" t="s">
        <v>8545</v>
      </c>
      <c r="N265" s="633" t="s">
        <v>47</v>
      </c>
      <c r="O265" s="625">
        <v>43035</v>
      </c>
      <c r="P265" s="626">
        <v>400000</v>
      </c>
      <c r="Q265" s="416">
        <f t="shared" si="4"/>
        <v>0.39999999999999997</v>
      </c>
      <c r="R265" s="627">
        <v>3</v>
      </c>
      <c r="S265" s="564" t="s">
        <v>12339</v>
      </c>
      <c r="T265" s="71" t="s">
        <v>125</v>
      </c>
      <c r="U265" s="633" t="s">
        <v>7</v>
      </c>
      <c r="V265" s="632" t="s">
        <v>477</v>
      </c>
      <c r="W265" s="632" t="s">
        <v>3186</v>
      </c>
      <c r="X265" s="632" t="s">
        <v>8620</v>
      </c>
      <c r="Y265" s="632" t="s">
        <v>8688</v>
      </c>
      <c r="Z265" s="633"/>
      <c r="AA265" s="633"/>
    </row>
    <row r="266" spans="1:27" ht="17.45" customHeight="1" x14ac:dyDescent="0.25">
      <c r="A266" s="633" t="s">
        <v>7510</v>
      </c>
      <c r="B266" s="632" t="s">
        <v>56</v>
      </c>
      <c r="C266" s="632" t="s">
        <v>235</v>
      </c>
      <c r="D266" s="632" t="s">
        <v>3378</v>
      </c>
      <c r="E266" s="632" t="s">
        <v>7511</v>
      </c>
      <c r="F266" s="473" t="s">
        <v>14262</v>
      </c>
      <c r="G266" s="473"/>
      <c r="H266" s="473"/>
      <c r="I266" s="473"/>
      <c r="J266" s="633" t="s">
        <v>11224</v>
      </c>
      <c r="K266" s="632" t="s">
        <v>8950</v>
      </c>
      <c r="L266" s="624">
        <v>43028</v>
      </c>
      <c r="M266" s="564" t="s">
        <v>7512</v>
      </c>
      <c r="N266" s="633" t="s">
        <v>48</v>
      </c>
      <c r="O266" s="625">
        <v>43028</v>
      </c>
      <c r="P266" s="626">
        <v>400000</v>
      </c>
      <c r="Q266" s="416">
        <f t="shared" si="4"/>
        <v>0.39999999999999997</v>
      </c>
      <c r="R266" s="627">
        <v>1</v>
      </c>
      <c r="S266" s="564" t="s">
        <v>12339</v>
      </c>
      <c r="T266" s="71" t="s">
        <v>211</v>
      </c>
      <c r="U266" s="633" t="s">
        <v>7</v>
      </c>
      <c r="V266" s="632" t="s">
        <v>477</v>
      </c>
      <c r="W266" s="632" t="s">
        <v>1204</v>
      </c>
      <c r="X266" s="632" t="s">
        <v>6304</v>
      </c>
      <c r="Y266" s="632" t="s">
        <v>356</v>
      </c>
      <c r="Z266" s="633"/>
      <c r="AA266" s="633"/>
    </row>
    <row r="267" spans="1:27" ht="17.45" customHeight="1" x14ac:dyDescent="0.25">
      <c r="A267" s="633" t="s">
        <v>8731</v>
      </c>
      <c r="B267" s="632" t="s">
        <v>56</v>
      </c>
      <c r="C267" s="632" t="s">
        <v>510</v>
      </c>
      <c r="D267" s="632" t="s">
        <v>6559</v>
      </c>
      <c r="E267" s="632" t="s">
        <v>8732</v>
      </c>
      <c r="F267" s="473" t="s">
        <v>28</v>
      </c>
      <c r="G267" s="473"/>
      <c r="H267" s="473"/>
      <c r="I267" s="473"/>
      <c r="J267" s="633" t="s">
        <v>11224</v>
      </c>
      <c r="K267" s="632" t="s">
        <v>8952</v>
      </c>
      <c r="L267" s="624">
        <v>43089</v>
      </c>
      <c r="M267" s="564" t="s">
        <v>8865</v>
      </c>
      <c r="N267" s="633" t="s">
        <v>46</v>
      </c>
      <c r="O267" s="625">
        <v>43089</v>
      </c>
      <c r="P267" s="626">
        <v>400000</v>
      </c>
      <c r="Q267" s="416">
        <f t="shared" si="4"/>
        <v>0.39999999999999997</v>
      </c>
      <c r="R267" s="627">
        <v>12</v>
      </c>
      <c r="S267" s="564" t="s">
        <v>8161</v>
      </c>
      <c r="T267" s="71" t="s">
        <v>103</v>
      </c>
      <c r="U267" s="633" t="s">
        <v>7</v>
      </c>
      <c r="V267" s="632" t="s">
        <v>477</v>
      </c>
      <c r="W267" s="632"/>
      <c r="X267" s="632" t="s">
        <v>10031</v>
      </c>
      <c r="Y267" s="632"/>
      <c r="Z267" s="633"/>
      <c r="AA267" s="633"/>
    </row>
    <row r="268" spans="1:27" ht="17.45" customHeight="1" x14ac:dyDescent="0.25">
      <c r="A268" s="633" t="s">
        <v>7513</v>
      </c>
      <c r="B268" s="632" t="s">
        <v>59</v>
      </c>
      <c r="C268" s="632" t="s">
        <v>9574</v>
      </c>
      <c r="D268" s="632" t="s">
        <v>10394</v>
      </c>
      <c r="E268" s="632" t="s">
        <v>11131</v>
      </c>
      <c r="F268" s="473" t="s">
        <v>26</v>
      </c>
      <c r="G268" s="473"/>
      <c r="H268" s="473"/>
      <c r="I268" s="473"/>
      <c r="J268" s="633" t="s">
        <v>11224</v>
      </c>
      <c r="K268" s="632" t="s">
        <v>8948</v>
      </c>
      <c r="L268" s="624">
        <v>43100</v>
      </c>
      <c r="M268" s="564">
        <v>42824</v>
      </c>
      <c r="N268" s="633" t="s">
        <v>47</v>
      </c>
      <c r="O268" s="625">
        <v>43100</v>
      </c>
      <c r="P268" s="626">
        <v>400000</v>
      </c>
      <c r="Q268" s="416">
        <f t="shared" si="4"/>
        <v>0.39999999999999997</v>
      </c>
      <c r="R268" s="636">
        <v>12</v>
      </c>
      <c r="S268" s="564">
        <v>42936</v>
      </c>
      <c r="T268" s="71" t="s">
        <v>103</v>
      </c>
      <c r="U268" s="633" t="s">
        <v>7040</v>
      </c>
      <c r="V268" s="632" t="s">
        <v>162</v>
      </c>
      <c r="W268" s="632" t="s">
        <v>105</v>
      </c>
      <c r="X268" s="632" t="s">
        <v>7516</v>
      </c>
      <c r="Y268" s="632"/>
      <c r="Z268" s="633"/>
      <c r="AA268" s="633"/>
    </row>
    <row r="269" spans="1:27" ht="17.45" customHeight="1" x14ac:dyDescent="0.25">
      <c r="A269" s="633" t="s">
        <v>9329</v>
      </c>
      <c r="B269" s="632" t="s">
        <v>56</v>
      </c>
      <c r="C269" s="632" t="s">
        <v>161</v>
      </c>
      <c r="D269" s="632" t="s">
        <v>10393</v>
      </c>
      <c r="E269" s="632" t="s">
        <v>9330</v>
      </c>
      <c r="F269" s="473" t="s">
        <v>26</v>
      </c>
      <c r="G269" s="473"/>
      <c r="H269" s="473"/>
      <c r="I269" s="473"/>
      <c r="J269" s="633" t="s">
        <v>11223</v>
      </c>
      <c r="K269" s="632" t="s">
        <v>8948</v>
      </c>
      <c r="L269" s="624">
        <v>42968</v>
      </c>
      <c r="M269" s="564">
        <v>42878</v>
      </c>
      <c r="N269" s="633" t="s">
        <v>46</v>
      </c>
      <c r="O269" s="625">
        <v>42968</v>
      </c>
      <c r="P269" s="626">
        <v>400000</v>
      </c>
      <c r="Q269" s="416">
        <f t="shared" si="4"/>
        <v>0.39999999999999997</v>
      </c>
      <c r="R269" s="636">
        <v>4</v>
      </c>
      <c r="S269" s="564">
        <v>42880</v>
      </c>
      <c r="T269" s="71" t="s">
        <v>125</v>
      </c>
      <c r="U269" s="633" t="s">
        <v>7040</v>
      </c>
      <c r="V269" s="632" t="s">
        <v>162</v>
      </c>
      <c r="W269" s="632" t="s">
        <v>105</v>
      </c>
      <c r="X269" s="632" t="s">
        <v>9797</v>
      </c>
      <c r="Y269" s="632" t="s">
        <v>7201</v>
      </c>
      <c r="Z269" s="633"/>
      <c r="AA269" s="633"/>
    </row>
    <row r="270" spans="1:27" ht="17.45" customHeight="1" x14ac:dyDescent="0.25">
      <c r="A270" s="633" t="s">
        <v>1114</v>
      </c>
      <c r="B270" s="632" t="s">
        <v>57</v>
      </c>
      <c r="C270" s="632" t="s">
        <v>182</v>
      </c>
      <c r="D270" s="632" t="s">
        <v>1115</v>
      </c>
      <c r="E270" s="632" t="s">
        <v>1116</v>
      </c>
      <c r="F270" s="473" t="s">
        <v>24</v>
      </c>
      <c r="G270" s="473"/>
      <c r="H270" s="473"/>
      <c r="I270" s="473"/>
      <c r="J270" s="633" t="s">
        <v>11224</v>
      </c>
      <c r="K270" s="632" t="s">
        <v>38</v>
      </c>
      <c r="L270" s="624">
        <v>43045</v>
      </c>
      <c r="M270" s="564" t="s">
        <v>1117</v>
      </c>
      <c r="N270" s="633" t="s">
        <v>47</v>
      </c>
      <c r="O270" s="625">
        <v>43045</v>
      </c>
      <c r="P270" s="626">
        <v>400000</v>
      </c>
      <c r="Q270" s="416">
        <f t="shared" si="4"/>
        <v>0.39999999999999997</v>
      </c>
      <c r="R270" s="627">
        <v>12</v>
      </c>
      <c r="S270" s="564" t="s">
        <v>14158</v>
      </c>
      <c r="T270" s="71" t="s">
        <v>103</v>
      </c>
      <c r="U270" s="633" t="s">
        <v>7040</v>
      </c>
      <c r="V270" s="632" t="s">
        <v>134</v>
      </c>
      <c r="W270" s="632" t="s">
        <v>1119</v>
      </c>
      <c r="X270" s="632" t="s">
        <v>5507</v>
      </c>
      <c r="Y270" s="632" t="s">
        <v>186</v>
      </c>
      <c r="Z270" s="633"/>
      <c r="AA270" s="633"/>
    </row>
    <row r="271" spans="1:27" ht="17.45" customHeight="1" x14ac:dyDescent="0.25">
      <c r="A271" s="633" t="s">
        <v>1108</v>
      </c>
      <c r="B271" s="632" t="s">
        <v>60</v>
      </c>
      <c r="C271" s="632" t="s">
        <v>4992</v>
      </c>
      <c r="D271" s="632" t="s">
        <v>884</v>
      </c>
      <c r="E271" s="632" t="s">
        <v>1109</v>
      </c>
      <c r="F271" s="473" t="s">
        <v>27</v>
      </c>
      <c r="G271" s="473"/>
      <c r="H271" s="473"/>
      <c r="I271" s="473"/>
      <c r="J271" s="633" t="s">
        <v>11223</v>
      </c>
      <c r="K271" s="632" t="s">
        <v>8947</v>
      </c>
      <c r="L271" s="624">
        <v>42972</v>
      </c>
      <c r="M271" s="564" t="s">
        <v>1110</v>
      </c>
      <c r="N271" s="633" t="s">
        <v>46</v>
      </c>
      <c r="O271" s="625">
        <v>42972</v>
      </c>
      <c r="P271" s="626">
        <v>400000</v>
      </c>
      <c r="Q271" s="416">
        <f t="shared" si="4"/>
        <v>0.39999999999999997</v>
      </c>
      <c r="R271" s="627">
        <v>3</v>
      </c>
      <c r="S271" s="564" t="s">
        <v>9705</v>
      </c>
      <c r="T271" s="71" t="s">
        <v>125</v>
      </c>
      <c r="U271" s="633" t="s">
        <v>7040</v>
      </c>
      <c r="V271" s="632" t="s">
        <v>134</v>
      </c>
      <c r="W271" s="632" t="s">
        <v>9226</v>
      </c>
      <c r="X271" s="632" t="s">
        <v>6090</v>
      </c>
      <c r="Y271" s="632" t="s">
        <v>888</v>
      </c>
      <c r="Z271" s="633"/>
      <c r="AA271" s="633"/>
    </row>
    <row r="272" spans="1:27" ht="17.45" customHeight="1" x14ac:dyDescent="0.25">
      <c r="A272" s="633" t="s">
        <v>1096</v>
      </c>
      <c r="B272" s="634" t="s">
        <v>57</v>
      </c>
      <c r="C272" s="634" t="s">
        <v>1046</v>
      </c>
      <c r="D272" s="632" t="s">
        <v>1097</v>
      </c>
      <c r="E272" s="632" t="s">
        <v>1098</v>
      </c>
      <c r="F272" s="473" t="s">
        <v>28</v>
      </c>
      <c r="G272" s="473"/>
      <c r="H272" s="473"/>
      <c r="I272" s="473"/>
      <c r="J272" s="633" t="s">
        <v>11223</v>
      </c>
      <c r="K272" s="473" t="s">
        <v>36</v>
      </c>
      <c r="L272" s="624">
        <v>43007</v>
      </c>
      <c r="M272" s="564" t="s">
        <v>1099</v>
      </c>
      <c r="N272" s="71" t="s">
        <v>46</v>
      </c>
      <c r="O272" s="624">
        <v>43007</v>
      </c>
      <c r="P272" s="635">
        <v>400000</v>
      </c>
      <c r="Q272" s="416">
        <f t="shared" si="4"/>
        <v>0.39999999999999997</v>
      </c>
      <c r="R272" s="627">
        <v>12</v>
      </c>
      <c r="S272" s="535" t="s">
        <v>13590</v>
      </c>
      <c r="T272" s="71" t="s">
        <v>125</v>
      </c>
      <c r="U272" s="566" t="s">
        <v>7040</v>
      </c>
      <c r="V272" s="541" t="s">
        <v>134</v>
      </c>
      <c r="W272" s="541" t="s">
        <v>518</v>
      </c>
      <c r="X272" s="632" t="s">
        <v>5582</v>
      </c>
      <c r="Y272" s="632" t="s">
        <v>427</v>
      </c>
      <c r="Z272" s="633"/>
      <c r="AA272" s="633"/>
    </row>
    <row r="273" spans="1:27" ht="17.45" customHeight="1" x14ac:dyDescent="0.25">
      <c r="A273" s="633" t="s">
        <v>1092</v>
      </c>
      <c r="B273" s="634" t="s">
        <v>58</v>
      </c>
      <c r="C273" s="634" t="s">
        <v>58</v>
      </c>
      <c r="D273" s="632" t="s">
        <v>1093</v>
      </c>
      <c r="E273" s="632" t="s">
        <v>582</v>
      </c>
      <c r="F273" s="473" t="s">
        <v>26</v>
      </c>
      <c r="G273" s="473" t="str">
        <f>VLOOKUP(A273,'Engaged Deals'!A:L,2,0)</f>
        <v>Yes</v>
      </c>
      <c r="H273" s="473" t="str">
        <f>VLOOKUP(A273,'Engaged Deals'!A:L,9,0)</f>
        <v>India</v>
      </c>
      <c r="I273" s="473" t="str">
        <f>VLOOKUP(A273,'Engaged Deals'!A:L,10,0)</f>
        <v>Delivering</v>
      </c>
      <c r="J273" s="633" t="s">
        <v>11223</v>
      </c>
      <c r="K273" s="473" t="s">
        <v>8948</v>
      </c>
      <c r="L273" s="624">
        <v>43008</v>
      </c>
      <c r="M273" s="564" t="s">
        <v>1094</v>
      </c>
      <c r="N273" s="71" t="s">
        <v>48</v>
      </c>
      <c r="O273" s="624">
        <v>43008</v>
      </c>
      <c r="P273" s="635">
        <v>400000</v>
      </c>
      <c r="Q273" s="416">
        <f t="shared" si="4"/>
        <v>0.39999999999999997</v>
      </c>
      <c r="R273" s="627">
        <v>6</v>
      </c>
      <c r="S273" s="535" t="s">
        <v>12347</v>
      </c>
      <c r="T273" s="71" t="s">
        <v>125</v>
      </c>
      <c r="U273" s="566" t="s">
        <v>7040</v>
      </c>
      <c r="V273" s="541" t="s">
        <v>104</v>
      </c>
      <c r="W273" s="541" t="s">
        <v>114</v>
      </c>
      <c r="X273" s="632" t="s">
        <v>5821</v>
      </c>
      <c r="Y273" s="632" t="s">
        <v>1095</v>
      </c>
      <c r="Z273" s="633"/>
      <c r="AA273" s="633"/>
    </row>
    <row r="274" spans="1:27" ht="17.45" customHeight="1" x14ac:dyDescent="0.25">
      <c r="A274" s="633" t="s">
        <v>1125</v>
      </c>
      <c r="B274" s="634" t="s">
        <v>57</v>
      </c>
      <c r="C274" s="634" t="s">
        <v>98</v>
      </c>
      <c r="D274" s="632" t="s">
        <v>981</v>
      </c>
      <c r="E274" s="632" t="s">
        <v>1126</v>
      </c>
      <c r="F274" s="473" t="s">
        <v>24</v>
      </c>
      <c r="G274" s="473"/>
      <c r="H274" s="473"/>
      <c r="I274" s="473"/>
      <c r="J274" s="633" t="s">
        <v>11224</v>
      </c>
      <c r="K274" s="473" t="s">
        <v>8949</v>
      </c>
      <c r="L274" s="624">
        <v>43087</v>
      </c>
      <c r="M274" s="564" t="s">
        <v>1127</v>
      </c>
      <c r="N274" s="71" t="s">
        <v>47</v>
      </c>
      <c r="O274" s="624">
        <v>43087</v>
      </c>
      <c r="P274" s="635">
        <v>400000</v>
      </c>
      <c r="Q274" s="416">
        <f t="shared" si="4"/>
        <v>0.39999999999999997</v>
      </c>
      <c r="R274" s="627">
        <v>12</v>
      </c>
      <c r="S274" s="535" t="s">
        <v>14144</v>
      </c>
      <c r="T274" s="71" t="s">
        <v>103</v>
      </c>
      <c r="U274" s="566" t="s">
        <v>7040</v>
      </c>
      <c r="V274" s="541" t="s">
        <v>104</v>
      </c>
      <c r="W274" s="541" t="s">
        <v>105</v>
      </c>
      <c r="X274" s="632" t="s">
        <v>106</v>
      </c>
      <c r="Y274" s="632" t="s">
        <v>9551</v>
      </c>
      <c r="Z274" s="633"/>
      <c r="AA274" s="633"/>
    </row>
    <row r="275" spans="1:27" ht="17.45" customHeight="1" x14ac:dyDescent="0.25">
      <c r="A275" s="633" t="s">
        <v>7162</v>
      </c>
      <c r="B275" s="634" t="s">
        <v>56</v>
      </c>
      <c r="C275" s="634" t="s">
        <v>161</v>
      </c>
      <c r="D275" s="632" t="s">
        <v>7163</v>
      </c>
      <c r="E275" s="632" t="s">
        <v>359</v>
      </c>
      <c r="F275" s="473" t="s">
        <v>26</v>
      </c>
      <c r="G275" s="473"/>
      <c r="H275" s="473"/>
      <c r="I275" s="473"/>
      <c r="J275" s="633" t="s">
        <v>11223</v>
      </c>
      <c r="K275" s="473" t="s">
        <v>8948</v>
      </c>
      <c r="L275" s="624">
        <v>43007</v>
      </c>
      <c r="M275" s="564" t="s">
        <v>7164</v>
      </c>
      <c r="N275" s="71" t="s">
        <v>46</v>
      </c>
      <c r="O275" s="624">
        <v>43007</v>
      </c>
      <c r="P275" s="635">
        <v>400000</v>
      </c>
      <c r="Q275" s="416">
        <f t="shared" si="4"/>
        <v>0.39999999999999997</v>
      </c>
      <c r="R275" s="627">
        <v>5</v>
      </c>
      <c r="S275" s="535" t="s">
        <v>13591</v>
      </c>
      <c r="T275" s="71" t="s">
        <v>103</v>
      </c>
      <c r="U275" s="566" t="s">
        <v>7040</v>
      </c>
      <c r="V275" s="541" t="s">
        <v>104</v>
      </c>
      <c r="W275" s="541" t="s">
        <v>105</v>
      </c>
      <c r="X275" s="632" t="s">
        <v>7166</v>
      </c>
      <c r="Y275" s="632" t="s">
        <v>7167</v>
      </c>
      <c r="Z275" s="633"/>
      <c r="AA275" s="633"/>
    </row>
    <row r="276" spans="1:27" ht="17.45" customHeight="1" x14ac:dyDescent="0.25">
      <c r="A276" s="633" t="s">
        <v>13943</v>
      </c>
      <c r="B276" s="634" t="s">
        <v>56</v>
      </c>
      <c r="C276" s="634" t="s">
        <v>161</v>
      </c>
      <c r="D276" s="632" t="s">
        <v>14005</v>
      </c>
      <c r="E276" s="632" t="s">
        <v>14006</v>
      </c>
      <c r="F276" s="473" t="s">
        <v>26</v>
      </c>
      <c r="G276" s="473"/>
      <c r="H276" s="473"/>
      <c r="I276" s="473"/>
      <c r="J276" s="633" t="s">
        <v>11224</v>
      </c>
      <c r="K276" s="473" t="s">
        <v>8948</v>
      </c>
      <c r="L276" s="624">
        <v>43036</v>
      </c>
      <c r="M276" s="564" t="s">
        <v>14101</v>
      </c>
      <c r="N276" s="71" t="s">
        <v>46</v>
      </c>
      <c r="O276" s="624">
        <v>43036</v>
      </c>
      <c r="P276" s="635">
        <v>400000</v>
      </c>
      <c r="Q276" s="416">
        <f t="shared" si="4"/>
        <v>0.39999999999999997</v>
      </c>
      <c r="R276" s="627">
        <v>3</v>
      </c>
      <c r="S276" s="535" t="s">
        <v>14144</v>
      </c>
      <c r="T276" s="71" t="s">
        <v>103</v>
      </c>
      <c r="U276" s="566" t="s">
        <v>7040</v>
      </c>
      <c r="V276" s="541" t="s">
        <v>104</v>
      </c>
      <c r="W276" s="541" t="s">
        <v>105</v>
      </c>
      <c r="X276" s="632" t="s">
        <v>6775</v>
      </c>
      <c r="Y276" s="632" t="s">
        <v>221</v>
      </c>
      <c r="Z276" s="633"/>
      <c r="AA276" s="633"/>
    </row>
    <row r="277" spans="1:27" ht="17.45" customHeight="1" x14ac:dyDescent="0.25">
      <c r="A277" s="633" t="s">
        <v>9035</v>
      </c>
      <c r="B277" s="634" t="s">
        <v>56</v>
      </c>
      <c r="C277" s="634" t="s">
        <v>161</v>
      </c>
      <c r="D277" s="632" t="s">
        <v>12771</v>
      </c>
      <c r="E277" s="632" t="s">
        <v>7184</v>
      </c>
      <c r="F277" s="473" t="s">
        <v>14262</v>
      </c>
      <c r="G277" s="473"/>
      <c r="H277" s="473"/>
      <c r="I277" s="473"/>
      <c r="J277" s="633" t="s">
        <v>11223</v>
      </c>
      <c r="K277" s="473" t="s">
        <v>8950</v>
      </c>
      <c r="L277" s="624">
        <v>42978</v>
      </c>
      <c r="M277" s="564" t="s">
        <v>13194</v>
      </c>
      <c r="N277" s="71" t="s">
        <v>47</v>
      </c>
      <c r="O277" s="624">
        <v>42978</v>
      </c>
      <c r="P277" s="635">
        <v>400000</v>
      </c>
      <c r="Q277" s="416">
        <f t="shared" si="4"/>
        <v>0.39999999999999997</v>
      </c>
      <c r="R277" s="627">
        <v>4</v>
      </c>
      <c r="S277" s="535" t="s">
        <v>14159</v>
      </c>
      <c r="T277" s="71" t="s">
        <v>103</v>
      </c>
      <c r="U277" s="566" t="s">
        <v>7040</v>
      </c>
      <c r="V277" s="541" t="s">
        <v>104</v>
      </c>
      <c r="W277" s="541" t="s">
        <v>105</v>
      </c>
      <c r="X277" s="632" t="s">
        <v>5521</v>
      </c>
      <c r="Y277" s="632" t="s">
        <v>9238</v>
      </c>
      <c r="Z277" s="633"/>
      <c r="AA277" s="633"/>
    </row>
    <row r="278" spans="1:27" ht="17.45" customHeight="1" x14ac:dyDescent="0.25">
      <c r="A278" s="633" t="s">
        <v>1111</v>
      </c>
      <c r="B278" s="634" t="s">
        <v>57</v>
      </c>
      <c r="C278" s="634" t="s">
        <v>1046</v>
      </c>
      <c r="D278" s="632" t="s">
        <v>1112</v>
      </c>
      <c r="E278" s="632" t="s">
        <v>316</v>
      </c>
      <c r="F278" s="473" t="s">
        <v>26</v>
      </c>
      <c r="G278" s="473"/>
      <c r="H278" s="473"/>
      <c r="I278" s="473"/>
      <c r="J278" s="633" t="s">
        <v>11224</v>
      </c>
      <c r="K278" s="473" t="s">
        <v>8948</v>
      </c>
      <c r="L278" s="624">
        <v>43035</v>
      </c>
      <c r="M278" s="564" t="s">
        <v>1113</v>
      </c>
      <c r="N278" s="71" t="s">
        <v>46</v>
      </c>
      <c r="O278" s="624">
        <v>43035</v>
      </c>
      <c r="P278" s="635">
        <v>400000</v>
      </c>
      <c r="Q278" s="416">
        <f t="shared" si="4"/>
        <v>0.39999999999999997</v>
      </c>
      <c r="R278" s="627">
        <v>12</v>
      </c>
      <c r="S278" s="535" t="s">
        <v>13592</v>
      </c>
      <c r="T278" s="71" t="s">
        <v>125</v>
      </c>
      <c r="U278" s="566" t="s">
        <v>7040</v>
      </c>
      <c r="V278" s="541" t="s">
        <v>104</v>
      </c>
      <c r="W278" s="541"/>
      <c r="X278" s="632" t="s">
        <v>6323</v>
      </c>
      <c r="Y278" s="632" t="s">
        <v>313</v>
      </c>
      <c r="Z278" s="633"/>
      <c r="AA278" s="633"/>
    </row>
    <row r="279" spans="1:27" ht="17.45" customHeight="1" x14ac:dyDescent="0.25">
      <c r="A279" s="633" t="s">
        <v>12769</v>
      </c>
      <c r="B279" s="634" t="s">
        <v>56</v>
      </c>
      <c r="C279" s="634" t="s">
        <v>161</v>
      </c>
      <c r="D279" s="632" t="s">
        <v>2454</v>
      </c>
      <c r="E279" s="632" t="s">
        <v>12770</v>
      </c>
      <c r="F279" s="473" t="s">
        <v>26</v>
      </c>
      <c r="G279" s="473"/>
      <c r="H279" s="473"/>
      <c r="I279" s="473"/>
      <c r="J279" s="633" t="s">
        <v>11223</v>
      </c>
      <c r="K279" s="473" t="s">
        <v>33</v>
      </c>
      <c r="L279" s="624">
        <v>43005</v>
      </c>
      <c r="M279" s="564" t="s">
        <v>13193</v>
      </c>
      <c r="N279" s="71" t="s">
        <v>46</v>
      </c>
      <c r="O279" s="624">
        <v>43005</v>
      </c>
      <c r="P279" s="635">
        <v>400000</v>
      </c>
      <c r="Q279" s="416">
        <f t="shared" si="4"/>
        <v>0.39999999999999997</v>
      </c>
      <c r="R279" s="627">
        <v>12</v>
      </c>
      <c r="S279" s="535" t="s">
        <v>13588</v>
      </c>
      <c r="T279" s="71" t="s">
        <v>103</v>
      </c>
      <c r="U279" s="566" t="s">
        <v>7040</v>
      </c>
      <c r="V279" s="541" t="s">
        <v>104</v>
      </c>
      <c r="W279" s="541"/>
      <c r="X279" s="632" t="s">
        <v>13589</v>
      </c>
      <c r="Y279" s="632" t="s">
        <v>13901</v>
      </c>
      <c r="Z279" s="633"/>
      <c r="AA279" s="633"/>
    </row>
    <row r="280" spans="1:27" ht="17.45" customHeight="1" x14ac:dyDescent="0.25">
      <c r="A280" s="633" t="s">
        <v>3271</v>
      </c>
      <c r="B280" s="634" t="s">
        <v>57</v>
      </c>
      <c r="C280" s="634" t="s">
        <v>1348</v>
      </c>
      <c r="D280" s="632" t="s">
        <v>1902</v>
      </c>
      <c r="E280" s="632" t="s">
        <v>3272</v>
      </c>
      <c r="F280" s="473" t="s">
        <v>26</v>
      </c>
      <c r="G280" s="473"/>
      <c r="H280" s="473"/>
      <c r="I280" s="473"/>
      <c r="J280" s="633" t="s">
        <v>11223</v>
      </c>
      <c r="K280" s="473" t="s">
        <v>8948</v>
      </c>
      <c r="L280" s="624">
        <v>43008</v>
      </c>
      <c r="M280" s="564" t="s">
        <v>3273</v>
      </c>
      <c r="N280" s="71" t="s">
        <v>47</v>
      </c>
      <c r="O280" s="624">
        <v>43008</v>
      </c>
      <c r="P280" s="635">
        <v>400000</v>
      </c>
      <c r="Q280" s="416">
        <f t="shared" si="4"/>
        <v>0.39999999999999997</v>
      </c>
      <c r="R280" s="627">
        <v>12</v>
      </c>
      <c r="S280" s="535" t="s">
        <v>13516</v>
      </c>
      <c r="T280" s="71" t="s">
        <v>103</v>
      </c>
      <c r="U280" s="566" t="s">
        <v>18</v>
      </c>
      <c r="V280" s="541" t="s">
        <v>9273</v>
      </c>
      <c r="W280" s="541" t="s">
        <v>11334</v>
      </c>
      <c r="X280" s="632" t="s">
        <v>6381</v>
      </c>
      <c r="Y280" s="632" t="s">
        <v>313</v>
      </c>
      <c r="Z280" s="633"/>
      <c r="AA280" s="633"/>
    </row>
    <row r="281" spans="1:27" ht="17.45" customHeight="1" x14ac:dyDescent="0.25">
      <c r="A281" s="633" t="s">
        <v>9036</v>
      </c>
      <c r="B281" s="634" t="s">
        <v>56</v>
      </c>
      <c r="C281" s="634" t="s">
        <v>510</v>
      </c>
      <c r="D281" s="632" t="s">
        <v>11052</v>
      </c>
      <c r="E281" s="632" t="s">
        <v>9037</v>
      </c>
      <c r="F281" s="473" t="s">
        <v>14262</v>
      </c>
      <c r="G281" s="473"/>
      <c r="H281" s="473"/>
      <c r="I281" s="473"/>
      <c r="J281" s="633" t="s">
        <v>11223</v>
      </c>
      <c r="K281" s="473" t="s">
        <v>8950</v>
      </c>
      <c r="L281" s="624">
        <v>42977</v>
      </c>
      <c r="M281" s="564" t="s">
        <v>13195</v>
      </c>
      <c r="N281" s="71" t="s">
        <v>46</v>
      </c>
      <c r="O281" s="624">
        <v>42977</v>
      </c>
      <c r="P281" s="635">
        <v>400000</v>
      </c>
      <c r="Q281" s="416">
        <f t="shared" si="4"/>
        <v>0.39999999999999997</v>
      </c>
      <c r="R281" s="627">
        <v>12</v>
      </c>
      <c r="S281" s="535" t="s">
        <v>8957</v>
      </c>
      <c r="T281" s="71" t="s">
        <v>103</v>
      </c>
      <c r="U281" s="566" t="s">
        <v>18</v>
      </c>
      <c r="V281" s="541" t="s">
        <v>9273</v>
      </c>
      <c r="W281" s="541"/>
      <c r="X281" s="632" t="s">
        <v>13593</v>
      </c>
      <c r="Y281" s="632" t="s">
        <v>531</v>
      </c>
      <c r="Z281" s="633"/>
      <c r="AA281" s="633"/>
    </row>
    <row r="282" spans="1:27" ht="17.45" customHeight="1" x14ac:dyDescent="0.25">
      <c r="A282" s="622" t="s">
        <v>1132</v>
      </c>
      <c r="B282" s="519" t="s">
        <v>57</v>
      </c>
      <c r="C282" s="519" t="s">
        <v>324</v>
      </c>
      <c r="D282" s="519" t="s">
        <v>1133</v>
      </c>
      <c r="E282" s="519" t="s">
        <v>1134</v>
      </c>
      <c r="F282" s="473" t="s">
        <v>26</v>
      </c>
      <c r="G282" s="473"/>
      <c r="H282" s="473"/>
      <c r="I282" s="473"/>
      <c r="J282" s="622" t="s">
        <v>11226</v>
      </c>
      <c r="K282" s="519" t="s">
        <v>8948</v>
      </c>
      <c r="L282" s="521">
        <v>42794</v>
      </c>
      <c r="M282" s="522" t="s">
        <v>1135</v>
      </c>
      <c r="N282" s="622" t="s">
        <v>50</v>
      </c>
      <c r="O282" s="521">
        <v>42794</v>
      </c>
      <c r="P282" s="638">
        <v>387500</v>
      </c>
      <c r="Q282" s="524">
        <v>0.38749999999999996</v>
      </c>
      <c r="R282" s="525">
        <v>12</v>
      </c>
      <c r="S282" s="522" t="s">
        <v>1136</v>
      </c>
      <c r="T282" s="525" t="s">
        <v>578</v>
      </c>
      <c r="U282" s="622" t="s">
        <v>7040</v>
      </c>
      <c r="V282" s="519" t="s">
        <v>134</v>
      </c>
      <c r="W282" s="519" t="s">
        <v>9226</v>
      </c>
      <c r="X282" s="415" t="s">
        <v>5505</v>
      </c>
      <c r="Y282" s="415" t="s">
        <v>186</v>
      </c>
      <c r="Z282" s="633"/>
      <c r="AA282" s="633"/>
    </row>
    <row r="283" spans="1:27" ht="17.45" customHeight="1" x14ac:dyDescent="0.25">
      <c r="A283" s="633" t="s">
        <v>12468</v>
      </c>
      <c r="B283" s="632" t="s">
        <v>57</v>
      </c>
      <c r="C283" s="632" t="s">
        <v>324</v>
      </c>
      <c r="D283" s="632" t="s">
        <v>14007</v>
      </c>
      <c r="E283" s="632" t="s">
        <v>12469</v>
      </c>
      <c r="F283" s="473" t="s">
        <v>28</v>
      </c>
      <c r="G283" s="473"/>
      <c r="H283" s="473"/>
      <c r="I283" s="473"/>
      <c r="J283" s="633" t="s">
        <v>11223</v>
      </c>
      <c r="K283" s="632" t="s">
        <v>8952</v>
      </c>
      <c r="L283" s="624">
        <v>42998</v>
      </c>
      <c r="M283" s="564" t="s">
        <v>12602</v>
      </c>
      <c r="N283" s="633" t="s">
        <v>46</v>
      </c>
      <c r="O283" s="625">
        <v>42998</v>
      </c>
      <c r="P283" s="626">
        <v>387500</v>
      </c>
      <c r="Q283" s="416">
        <f t="shared" ref="Q283:Q346" si="5">+P283*0.000001</f>
        <v>0.38749999999999996</v>
      </c>
      <c r="R283" s="627">
        <v>3</v>
      </c>
      <c r="S283" s="564" t="s">
        <v>12632</v>
      </c>
      <c r="T283" s="71" t="s">
        <v>125</v>
      </c>
      <c r="U283" s="633" t="s">
        <v>6</v>
      </c>
      <c r="V283" s="632" t="s">
        <v>1641</v>
      </c>
      <c r="W283" s="632"/>
      <c r="X283" s="632" t="s">
        <v>12667</v>
      </c>
      <c r="Y283" s="632" t="s">
        <v>186</v>
      </c>
      <c r="Z283" s="633"/>
      <c r="AA283" s="633"/>
    </row>
    <row r="284" spans="1:27" ht="17.45" customHeight="1" x14ac:dyDescent="0.25">
      <c r="A284" s="633" t="s">
        <v>9942</v>
      </c>
      <c r="B284" s="634" t="s">
        <v>57</v>
      </c>
      <c r="C284" s="634" t="s">
        <v>324</v>
      </c>
      <c r="D284" s="632" t="s">
        <v>4870</v>
      </c>
      <c r="E284" s="632" t="s">
        <v>9943</v>
      </c>
      <c r="F284" s="473" t="s">
        <v>25</v>
      </c>
      <c r="G284" s="473"/>
      <c r="H284" s="473"/>
      <c r="I284" s="473"/>
      <c r="J284" s="633" t="s">
        <v>11224</v>
      </c>
      <c r="K284" s="473" t="s">
        <v>35</v>
      </c>
      <c r="L284" s="624">
        <v>43021</v>
      </c>
      <c r="M284" s="564" t="s">
        <v>13197</v>
      </c>
      <c r="N284" s="71" t="s">
        <v>47</v>
      </c>
      <c r="O284" s="624">
        <v>43021</v>
      </c>
      <c r="P284" s="635">
        <v>387500</v>
      </c>
      <c r="Q284" s="416">
        <f t="shared" si="5"/>
        <v>0.38749999999999996</v>
      </c>
      <c r="R284" s="627">
        <v>6</v>
      </c>
      <c r="S284" s="535" t="s">
        <v>12632</v>
      </c>
      <c r="T284" s="71" t="s">
        <v>103</v>
      </c>
      <c r="U284" s="566" t="s">
        <v>7040</v>
      </c>
      <c r="V284" s="541" t="s">
        <v>104</v>
      </c>
      <c r="W284" s="541" t="s">
        <v>105</v>
      </c>
      <c r="X284" s="632" t="s">
        <v>13594</v>
      </c>
      <c r="Y284" s="632" t="s">
        <v>308</v>
      </c>
      <c r="Z284" s="633"/>
      <c r="AA284" s="633"/>
    </row>
    <row r="285" spans="1:27" ht="17.45" customHeight="1" x14ac:dyDescent="0.25">
      <c r="A285" s="633" t="s">
        <v>9632</v>
      </c>
      <c r="B285" s="634" t="s">
        <v>57</v>
      </c>
      <c r="C285" s="634" t="s">
        <v>324</v>
      </c>
      <c r="D285" s="632" t="s">
        <v>3118</v>
      </c>
      <c r="E285" s="632" t="s">
        <v>1898</v>
      </c>
      <c r="F285" s="473" t="s">
        <v>27</v>
      </c>
      <c r="G285" s="473"/>
      <c r="H285" s="473"/>
      <c r="I285" s="473"/>
      <c r="J285" s="633" t="s">
        <v>11224</v>
      </c>
      <c r="K285" s="473" t="s">
        <v>8947</v>
      </c>
      <c r="L285" s="624">
        <v>43009</v>
      </c>
      <c r="M285" s="564" t="s">
        <v>13196</v>
      </c>
      <c r="N285" s="71" t="s">
        <v>47</v>
      </c>
      <c r="O285" s="624">
        <v>43009</v>
      </c>
      <c r="P285" s="635">
        <v>387500</v>
      </c>
      <c r="Q285" s="416">
        <f t="shared" si="5"/>
        <v>0.38749999999999996</v>
      </c>
      <c r="R285" s="627">
        <v>1</v>
      </c>
      <c r="S285" s="535" t="s">
        <v>14160</v>
      </c>
      <c r="T285" s="71" t="s">
        <v>103</v>
      </c>
      <c r="U285" s="566" t="s">
        <v>7040</v>
      </c>
      <c r="V285" s="541" t="s">
        <v>104</v>
      </c>
      <c r="W285" s="541" t="s">
        <v>105</v>
      </c>
      <c r="X285" s="632" t="s">
        <v>6043</v>
      </c>
      <c r="Y285" s="632" t="s">
        <v>888</v>
      </c>
      <c r="Z285" s="633"/>
      <c r="AA285" s="633"/>
    </row>
    <row r="286" spans="1:27" ht="17.45" customHeight="1" x14ac:dyDescent="0.25">
      <c r="A286" s="633" t="s">
        <v>7137</v>
      </c>
      <c r="B286" s="634" t="s">
        <v>58</v>
      </c>
      <c r="C286" s="634" t="s">
        <v>58</v>
      </c>
      <c r="D286" s="632" t="s">
        <v>2334</v>
      </c>
      <c r="E286" s="632" t="s">
        <v>7138</v>
      </c>
      <c r="F286" s="473" t="s">
        <v>28</v>
      </c>
      <c r="G286" s="473"/>
      <c r="H286" s="473"/>
      <c r="I286" s="473"/>
      <c r="J286" s="633" t="s">
        <v>11223</v>
      </c>
      <c r="K286" s="473" t="s">
        <v>8952</v>
      </c>
      <c r="L286" s="624">
        <v>42979</v>
      </c>
      <c r="M286" s="564" t="s">
        <v>7139</v>
      </c>
      <c r="N286" s="71" t="s">
        <v>48</v>
      </c>
      <c r="O286" s="624">
        <v>42979</v>
      </c>
      <c r="P286" s="635">
        <v>380952</v>
      </c>
      <c r="Q286" s="416">
        <f t="shared" si="5"/>
        <v>0.38095199999999996</v>
      </c>
      <c r="R286" s="627">
        <v>8</v>
      </c>
      <c r="S286" s="535" t="s">
        <v>11293</v>
      </c>
      <c r="T286" s="71" t="s">
        <v>292</v>
      </c>
      <c r="U286" s="566" t="s">
        <v>7040</v>
      </c>
      <c r="V286" s="541" t="s">
        <v>134</v>
      </c>
      <c r="W286" s="541" t="s">
        <v>9230</v>
      </c>
      <c r="X286" s="632" t="s">
        <v>5960</v>
      </c>
      <c r="Y286" s="632" t="s">
        <v>7140</v>
      </c>
      <c r="Z286" s="633"/>
      <c r="AA286" s="633"/>
    </row>
    <row r="287" spans="1:27" ht="17.45" customHeight="1" x14ac:dyDescent="0.25">
      <c r="A287" s="633" t="s">
        <v>9467</v>
      </c>
      <c r="B287" s="632" t="s">
        <v>57</v>
      </c>
      <c r="C287" s="632" t="s">
        <v>1046</v>
      </c>
      <c r="D287" s="632" t="s">
        <v>9468</v>
      </c>
      <c r="E287" s="632" t="s">
        <v>9469</v>
      </c>
      <c r="F287" s="473" t="s">
        <v>14262</v>
      </c>
      <c r="G287" s="473"/>
      <c r="H287" s="473"/>
      <c r="I287" s="473"/>
      <c r="J287" s="633" t="s">
        <v>11224</v>
      </c>
      <c r="K287" s="632" t="s">
        <v>8950</v>
      </c>
      <c r="L287" s="624">
        <v>43062</v>
      </c>
      <c r="M287" s="564" t="s">
        <v>9512</v>
      </c>
      <c r="N287" s="633" t="s">
        <v>46</v>
      </c>
      <c r="O287" s="625">
        <v>43062</v>
      </c>
      <c r="P287" s="626">
        <v>360000</v>
      </c>
      <c r="Q287" s="416">
        <f t="shared" si="5"/>
        <v>0.36</v>
      </c>
      <c r="R287" s="627">
        <v>36</v>
      </c>
      <c r="S287" s="564" t="s">
        <v>9261</v>
      </c>
      <c r="T287" s="71" t="s">
        <v>103</v>
      </c>
      <c r="U287" s="633" t="s">
        <v>7</v>
      </c>
      <c r="V287" s="632" t="s">
        <v>477</v>
      </c>
      <c r="W287" s="632" t="s">
        <v>1138</v>
      </c>
      <c r="X287" s="632" t="s">
        <v>9532</v>
      </c>
      <c r="Y287" s="632" t="s">
        <v>1806</v>
      </c>
      <c r="Z287" s="633"/>
      <c r="AA287" s="633"/>
    </row>
    <row r="288" spans="1:27" ht="17.45" customHeight="1" x14ac:dyDescent="0.25">
      <c r="A288" s="633" t="s">
        <v>10820</v>
      </c>
      <c r="B288" s="634" t="s">
        <v>56</v>
      </c>
      <c r="C288" s="634" t="s">
        <v>194</v>
      </c>
      <c r="D288" s="632" t="s">
        <v>10821</v>
      </c>
      <c r="E288" s="632" t="s">
        <v>10822</v>
      </c>
      <c r="F288" s="473" t="s">
        <v>27</v>
      </c>
      <c r="G288" s="473"/>
      <c r="H288" s="473"/>
      <c r="I288" s="473"/>
      <c r="J288" s="633" t="s">
        <v>11224</v>
      </c>
      <c r="K288" s="473" t="s">
        <v>8070</v>
      </c>
      <c r="L288" s="624">
        <v>43100</v>
      </c>
      <c r="M288" s="564" t="s">
        <v>10936</v>
      </c>
      <c r="N288" s="71" t="s">
        <v>47</v>
      </c>
      <c r="O288" s="624">
        <v>43100</v>
      </c>
      <c r="P288" s="635">
        <v>360000</v>
      </c>
      <c r="Q288" s="416">
        <f t="shared" si="5"/>
        <v>0.36</v>
      </c>
      <c r="R288" s="627">
        <v>1</v>
      </c>
      <c r="S288" s="535" t="s">
        <v>10333</v>
      </c>
      <c r="T288" s="71" t="s">
        <v>103</v>
      </c>
      <c r="U288" s="566" t="s">
        <v>11285</v>
      </c>
      <c r="V288" s="541" t="s">
        <v>13537</v>
      </c>
      <c r="W288" s="541" t="s">
        <v>498</v>
      </c>
      <c r="X288" s="632" t="s">
        <v>6754</v>
      </c>
      <c r="Y288" s="632" t="s">
        <v>435</v>
      </c>
      <c r="Z288" s="633"/>
      <c r="AA288" s="633"/>
    </row>
    <row r="289" spans="1:27" ht="17.45" customHeight="1" x14ac:dyDescent="0.25">
      <c r="A289" s="633" t="s">
        <v>1158</v>
      </c>
      <c r="B289" s="634" t="s">
        <v>62</v>
      </c>
      <c r="C289" s="634" t="s">
        <v>429</v>
      </c>
      <c r="D289" s="632" t="s">
        <v>1159</v>
      </c>
      <c r="E289" s="632" t="s">
        <v>1160</v>
      </c>
      <c r="F289" s="473" t="s">
        <v>28</v>
      </c>
      <c r="G289" s="473"/>
      <c r="H289" s="473"/>
      <c r="I289" s="473"/>
      <c r="J289" s="633" t="s">
        <v>11223</v>
      </c>
      <c r="K289" s="473" t="s">
        <v>8953</v>
      </c>
      <c r="L289" s="624">
        <v>43008</v>
      </c>
      <c r="M289" s="564" t="s">
        <v>1161</v>
      </c>
      <c r="N289" s="71" t="s">
        <v>47</v>
      </c>
      <c r="O289" s="624">
        <v>43008</v>
      </c>
      <c r="P289" s="635">
        <v>359659</v>
      </c>
      <c r="Q289" s="416">
        <f t="shared" si="5"/>
        <v>0.35965900000000001</v>
      </c>
      <c r="R289" s="627">
        <v>12</v>
      </c>
      <c r="S289" s="535" t="s">
        <v>11294</v>
      </c>
      <c r="T289" s="71" t="s">
        <v>103</v>
      </c>
      <c r="U289" s="566" t="s">
        <v>9234</v>
      </c>
      <c r="V289" s="541" t="s">
        <v>184</v>
      </c>
      <c r="W289" s="541" t="s">
        <v>11337</v>
      </c>
      <c r="X289" s="632" t="s">
        <v>8632</v>
      </c>
      <c r="Y289" s="632" t="s">
        <v>1163</v>
      </c>
      <c r="Z289" s="633"/>
      <c r="AA289" s="633"/>
    </row>
    <row r="290" spans="1:27" ht="17.45" customHeight="1" x14ac:dyDescent="0.25">
      <c r="A290" s="633" t="s">
        <v>11473</v>
      </c>
      <c r="B290" s="632" t="s">
        <v>56</v>
      </c>
      <c r="C290" s="632" t="s">
        <v>109</v>
      </c>
      <c r="D290" s="632" t="s">
        <v>3658</v>
      </c>
      <c r="E290" s="632" t="s">
        <v>316</v>
      </c>
      <c r="F290" s="473" t="s">
        <v>28</v>
      </c>
      <c r="G290" s="473"/>
      <c r="H290" s="473"/>
      <c r="I290" s="473"/>
      <c r="J290" s="633" t="s">
        <v>11223</v>
      </c>
      <c r="K290" s="632" t="s">
        <v>8952</v>
      </c>
      <c r="L290" s="624">
        <v>43005</v>
      </c>
      <c r="M290" s="564" t="s">
        <v>11761</v>
      </c>
      <c r="N290" s="633" t="s">
        <v>47</v>
      </c>
      <c r="O290" s="625">
        <v>43005</v>
      </c>
      <c r="P290" s="626">
        <v>350000</v>
      </c>
      <c r="Q290" s="416">
        <f t="shared" si="5"/>
        <v>0.35</v>
      </c>
      <c r="R290" s="627">
        <v>12</v>
      </c>
      <c r="S290" s="564" t="s">
        <v>12340</v>
      </c>
      <c r="T290" s="71" t="s">
        <v>103</v>
      </c>
      <c r="U290" s="633" t="s">
        <v>7</v>
      </c>
      <c r="V290" s="632" t="s">
        <v>477</v>
      </c>
      <c r="W290" s="632" t="s">
        <v>1138</v>
      </c>
      <c r="X290" s="632" t="s">
        <v>6117</v>
      </c>
      <c r="Y290" s="632" t="s">
        <v>667</v>
      </c>
      <c r="Z290" s="633"/>
      <c r="AA290" s="633"/>
    </row>
    <row r="291" spans="1:27" ht="17.45" customHeight="1" x14ac:dyDescent="0.25">
      <c r="A291" s="633" t="s">
        <v>8297</v>
      </c>
      <c r="B291" s="632" t="s">
        <v>56</v>
      </c>
      <c r="C291" s="632" t="s">
        <v>117</v>
      </c>
      <c r="D291" s="632" t="s">
        <v>8196</v>
      </c>
      <c r="E291" s="632" t="s">
        <v>8298</v>
      </c>
      <c r="F291" s="473" t="s">
        <v>25</v>
      </c>
      <c r="G291" s="473"/>
      <c r="H291" s="473"/>
      <c r="I291" s="473"/>
      <c r="J291" s="633" t="s">
        <v>11223</v>
      </c>
      <c r="K291" s="632" t="s">
        <v>35</v>
      </c>
      <c r="L291" s="624">
        <v>43008</v>
      </c>
      <c r="M291" s="564" t="s">
        <v>8561</v>
      </c>
      <c r="N291" s="633" t="s">
        <v>47</v>
      </c>
      <c r="O291" s="625">
        <v>43008</v>
      </c>
      <c r="P291" s="626">
        <v>350000</v>
      </c>
      <c r="Q291" s="416">
        <f t="shared" si="5"/>
        <v>0.35</v>
      </c>
      <c r="R291" s="627">
        <v>12</v>
      </c>
      <c r="S291" s="564" t="s">
        <v>10333</v>
      </c>
      <c r="T291" s="71" t="s">
        <v>103</v>
      </c>
      <c r="U291" s="633" t="s">
        <v>7</v>
      </c>
      <c r="V291" s="632" t="s">
        <v>477</v>
      </c>
      <c r="W291" s="632" t="s">
        <v>478</v>
      </c>
      <c r="X291" s="632" t="s">
        <v>8641</v>
      </c>
      <c r="Y291" s="632" t="s">
        <v>8692</v>
      </c>
      <c r="Z291" s="633"/>
      <c r="AA291" s="633"/>
    </row>
    <row r="292" spans="1:27" ht="17.45" customHeight="1" x14ac:dyDescent="0.25">
      <c r="A292" s="633" t="s">
        <v>12083</v>
      </c>
      <c r="B292" s="632" t="s">
        <v>59</v>
      </c>
      <c r="C292" s="632" t="s">
        <v>9574</v>
      </c>
      <c r="D292" s="632" t="s">
        <v>12084</v>
      </c>
      <c r="E292" s="632" t="s">
        <v>7515</v>
      </c>
      <c r="F292" s="473" t="s">
        <v>26</v>
      </c>
      <c r="G292" s="473"/>
      <c r="H292" s="473"/>
      <c r="I292" s="473"/>
      <c r="J292" s="633" t="s">
        <v>11223</v>
      </c>
      <c r="K292" s="632" t="s">
        <v>8948</v>
      </c>
      <c r="L292" s="624">
        <v>43008</v>
      </c>
      <c r="M292" s="564">
        <v>42807</v>
      </c>
      <c r="N292" s="633" t="s">
        <v>47</v>
      </c>
      <c r="O292" s="625">
        <v>43008</v>
      </c>
      <c r="P292" s="626">
        <v>350000</v>
      </c>
      <c r="Q292" s="416">
        <f t="shared" si="5"/>
        <v>0.35</v>
      </c>
      <c r="R292" s="636">
        <v>3</v>
      </c>
      <c r="S292" s="564">
        <v>42943</v>
      </c>
      <c r="T292" s="71" t="s">
        <v>103</v>
      </c>
      <c r="U292" s="633" t="s">
        <v>7040</v>
      </c>
      <c r="V292" s="632" t="s">
        <v>162</v>
      </c>
      <c r="W292" s="632" t="s">
        <v>105</v>
      </c>
      <c r="X292" s="632" t="s">
        <v>7516</v>
      </c>
      <c r="Y292" s="632"/>
      <c r="Z292" s="633"/>
      <c r="AA292" s="633"/>
    </row>
    <row r="293" spans="1:27" ht="17.45" customHeight="1" x14ac:dyDescent="0.25">
      <c r="A293" s="633" t="s">
        <v>8271</v>
      </c>
      <c r="B293" s="634" t="s">
        <v>56</v>
      </c>
      <c r="C293" s="634" t="s">
        <v>124</v>
      </c>
      <c r="D293" s="632" t="s">
        <v>9625</v>
      </c>
      <c r="E293" s="632" t="s">
        <v>8272</v>
      </c>
      <c r="F293" s="473" t="s">
        <v>25</v>
      </c>
      <c r="G293" s="473"/>
      <c r="H293" s="473"/>
      <c r="I293" s="473"/>
      <c r="J293" s="633" t="s">
        <v>11224</v>
      </c>
      <c r="K293" s="473" t="s">
        <v>8951</v>
      </c>
      <c r="L293" s="624">
        <v>43084</v>
      </c>
      <c r="M293" s="564" t="s">
        <v>9691</v>
      </c>
      <c r="N293" s="71" t="s">
        <v>142</v>
      </c>
      <c r="O293" s="624">
        <v>43098</v>
      </c>
      <c r="P293" s="635">
        <v>350000</v>
      </c>
      <c r="Q293" s="416">
        <f t="shared" si="5"/>
        <v>0.35</v>
      </c>
      <c r="R293" s="627">
        <v>9</v>
      </c>
      <c r="S293" s="535" t="s">
        <v>13595</v>
      </c>
      <c r="T293" s="71" t="s">
        <v>125</v>
      </c>
      <c r="U293" s="566" t="s">
        <v>7040</v>
      </c>
      <c r="V293" s="541" t="s">
        <v>104</v>
      </c>
      <c r="W293" s="541" t="s">
        <v>105</v>
      </c>
      <c r="X293" s="632" t="s">
        <v>9708</v>
      </c>
      <c r="Y293" s="632"/>
      <c r="Z293" s="633"/>
      <c r="AA293" s="633"/>
    </row>
    <row r="294" spans="1:27" ht="17.45" customHeight="1" x14ac:dyDescent="0.25">
      <c r="A294" s="633" t="s">
        <v>6993</v>
      </c>
      <c r="B294" s="634" t="s">
        <v>57</v>
      </c>
      <c r="C294" s="634" t="s">
        <v>98</v>
      </c>
      <c r="D294" s="632" t="s">
        <v>6994</v>
      </c>
      <c r="E294" s="632" t="s">
        <v>316</v>
      </c>
      <c r="F294" s="473" t="s">
        <v>28</v>
      </c>
      <c r="G294" s="473"/>
      <c r="H294" s="473"/>
      <c r="I294" s="473"/>
      <c r="J294" s="633" t="s">
        <v>11224</v>
      </c>
      <c r="K294" s="473" t="s">
        <v>8990</v>
      </c>
      <c r="L294" s="624">
        <v>43082</v>
      </c>
      <c r="M294" s="564" t="s">
        <v>7054</v>
      </c>
      <c r="N294" s="71" t="s">
        <v>47</v>
      </c>
      <c r="O294" s="624">
        <v>43082</v>
      </c>
      <c r="P294" s="635">
        <v>350000</v>
      </c>
      <c r="Q294" s="416">
        <f t="shared" si="5"/>
        <v>0.35</v>
      </c>
      <c r="R294" s="627">
        <v>12</v>
      </c>
      <c r="S294" s="535" t="s">
        <v>12632</v>
      </c>
      <c r="T294" s="71" t="s">
        <v>103</v>
      </c>
      <c r="U294" s="566" t="s">
        <v>7040</v>
      </c>
      <c r="V294" s="541" t="s">
        <v>104</v>
      </c>
      <c r="W294" s="541" t="s">
        <v>105</v>
      </c>
      <c r="X294" s="632" t="s">
        <v>106</v>
      </c>
      <c r="Y294" s="632" t="s">
        <v>667</v>
      </c>
      <c r="Z294" s="633"/>
      <c r="AA294" s="633"/>
    </row>
    <row r="295" spans="1:27" ht="17.45" customHeight="1" x14ac:dyDescent="0.25">
      <c r="A295" s="633" t="s">
        <v>1178</v>
      </c>
      <c r="B295" s="634" t="s">
        <v>56</v>
      </c>
      <c r="C295" s="634" t="s">
        <v>161</v>
      </c>
      <c r="D295" s="632" t="s">
        <v>1179</v>
      </c>
      <c r="E295" s="632" t="s">
        <v>1180</v>
      </c>
      <c r="F295" s="473" t="s">
        <v>26</v>
      </c>
      <c r="G295" s="473"/>
      <c r="H295" s="473"/>
      <c r="I295" s="473"/>
      <c r="J295" s="633" t="s">
        <v>11223</v>
      </c>
      <c r="K295" s="473" t="s">
        <v>33</v>
      </c>
      <c r="L295" s="624">
        <v>43008</v>
      </c>
      <c r="M295" s="564" t="s">
        <v>1181</v>
      </c>
      <c r="N295" s="71" t="s">
        <v>46</v>
      </c>
      <c r="O295" s="624">
        <v>43008</v>
      </c>
      <c r="P295" s="635">
        <v>350000</v>
      </c>
      <c r="Q295" s="416">
        <f t="shared" si="5"/>
        <v>0.35</v>
      </c>
      <c r="R295" s="627">
        <v>12</v>
      </c>
      <c r="S295" s="535" t="s">
        <v>6728</v>
      </c>
      <c r="T295" s="71" t="s">
        <v>103</v>
      </c>
      <c r="U295" s="566" t="s">
        <v>7040</v>
      </c>
      <c r="V295" s="541" t="s">
        <v>104</v>
      </c>
      <c r="W295" s="541" t="s">
        <v>105</v>
      </c>
      <c r="X295" s="632" t="s">
        <v>5826</v>
      </c>
      <c r="Y295" s="632" t="s">
        <v>186</v>
      </c>
      <c r="Z295" s="633"/>
      <c r="AA295" s="633"/>
    </row>
    <row r="296" spans="1:27" ht="17.45" customHeight="1" x14ac:dyDescent="0.25">
      <c r="A296" s="633" t="s">
        <v>6416</v>
      </c>
      <c r="B296" s="634" t="s">
        <v>56</v>
      </c>
      <c r="C296" s="634" t="s">
        <v>161</v>
      </c>
      <c r="D296" s="632" t="s">
        <v>6261</v>
      </c>
      <c r="E296" s="632" t="s">
        <v>6417</v>
      </c>
      <c r="F296" s="473" t="s">
        <v>26</v>
      </c>
      <c r="G296" s="473"/>
      <c r="H296" s="473"/>
      <c r="I296" s="473"/>
      <c r="J296" s="633" t="s">
        <v>11224</v>
      </c>
      <c r="K296" s="473" t="s">
        <v>33</v>
      </c>
      <c r="L296" s="624">
        <v>43035</v>
      </c>
      <c r="M296" s="564" t="s">
        <v>6444</v>
      </c>
      <c r="N296" s="71" t="s">
        <v>47</v>
      </c>
      <c r="O296" s="624">
        <v>43035</v>
      </c>
      <c r="P296" s="635">
        <v>350000</v>
      </c>
      <c r="Q296" s="416">
        <f t="shared" si="5"/>
        <v>0.35</v>
      </c>
      <c r="R296" s="627">
        <v>12</v>
      </c>
      <c r="S296" s="535" t="s">
        <v>12632</v>
      </c>
      <c r="T296" s="71" t="s">
        <v>103</v>
      </c>
      <c r="U296" s="566" t="s">
        <v>7040</v>
      </c>
      <c r="V296" s="541" t="s">
        <v>104</v>
      </c>
      <c r="W296" s="541" t="s">
        <v>105</v>
      </c>
      <c r="X296" s="632" t="s">
        <v>6445</v>
      </c>
      <c r="Y296" s="632" t="s">
        <v>308</v>
      </c>
      <c r="Z296" s="633"/>
      <c r="AA296" s="633"/>
    </row>
    <row r="297" spans="1:27" ht="17.45" customHeight="1" x14ac:dyDescent="0.25">
      <c r="A297" s="633" t="s">
        <v>6552</v>
      </c>
      <c r="B297" s="634" t="s">
        <v>56</v>
      </c>
      <c r="C297" s="634" t="s">
        <v>194</v>
      </c>
      <c r="D297" s="632" t="s">
        <v>7156</v>
      </c>
      <c r="E297" s="632" t="s">
        <v>6553</v>
      </c>
      <c r="F297" s="473" t="s">
        <v>27</v>
      </c>
      <c r="G297" s="473"/>
      <c r="H297" s="473"/>
      <c r="I297" s="473"/>
      <c r="J297" s="633" t="s">
        <v>11223</v>
      </c>
      <c r="K297" s="473" t="s">
        <v>8070</v>
      </c>
      <c r="L297" s="624">
        <v>42962</v>
      </c>
      <c r="M297" s="564" t="s">
        <v>6727</v>
      </c>
      <c r="N297" s="71" t="s">
        <v>47</v>
      </c>
      <c r="O297" s="624">
        <v>42962</v>
      </c>
      <c r="P297" s="635">
        <v>350000</v>
      </c>
      <c r="Q297" s="416">
        <f t="shared" si="5"/>
        <v>0.35</v>
      </c>
      <c r="R297" s="627">
        <v>3</v>
      </c>
      <c r="S297" s="535" t="s">
        <v>13516</v>
      </c>
      <c r="T297" s="71" t="s">
        <v>125</v>
      </c>
      <c r="U297" s="566" t="s">
        <v>7040</v>
      </c>
      <c r="V297" s="541" t="s">
        <v>104</v>
      </c>
      <c r="W297" s="541" t="s">
        <v>105</v>
      </c>
      <c r="X297" s="632" t="s">
        <v>5496</v>
      </c>
      <c r="Y297" s="632" t="s">
        <v>186</v>
      </c>
      <c r="Z297" s="633"/>
      <c r="AA297" s="633"/>
    </row>
    <row r="298" spans="1:27" ht="17.45" customHeight="1" x14ac:dyDescent="0.25">
      <c r="A298" s="633" t="s">
        <v>6550</v>
      </c>
      <c r="B298" s="634" t="s">
        <v>56</v>
      </c>
      <c r="C298" s="634" t="s">
        <v>194</v>
      </c>
      <c r="D298" s="632" t="s">
        <v>764</v>
      </c>
      <c r="E298" s="632" t="s">
        <v>6551</v>
      </c>
      <c r="F298" s="473" t="s">
        <v>27</v>
      </c>
      <c r="G298" s="473"/>
      <c r="H298" s="473"/>
      <c r="I298" s="473"/>
      <c r="J298" s="633" t="s">
        <v>11223</v>
      </c>
      <c r="K298" s="473" t="s">
        <v>8070</v>
      </c>
      <c r="L298" s="624">
        <v>43008</v>
      </c>
      <c r="M298" s="564" t="s">
        <v>6726</v>
      </c>
      <c r="N298" s="71" t="s">
        <v>48</v>
      </c>
      <c r="O298" s="624">
        <v>43008</v>
      </c>
      <c r="P298" s="635">
        <v>350000</v>
      </c>
      <c r="Q298" s="416">
        <f t="shared" si="5"/>
        <v>0.35</v>
      </c>
      <c r="R298" s="627">
        <v>3</v>
      </c>
      <c r="S298" s="535" t="s">
        <v>14144</v>
      </c>
      <c r="T298" s="71" t="s">
        <v>103</v>
      </c>
      <c r="U298" s="566" t="s">
        <v>7040</v>
      </c>
      <c r="V298" s="541" t="s">
        <v>104</v>
      </c>
      <c r="W298" s="541" t="s">
        <v>105</v>
      </c>
      <c r="X298" s="632" t="s">
        <v>5496</v>
      </c>
      <c r="Y298" s="632" t="s">
        <v>186</v>
      </c>
      <c r="Z298" s="633"/>
      <c r="AA298" s="633"/>
    </row>
    <row r="299" spans="1:27" ht="17.45" customHeight="1" x14ac:dyDescent="0.25">
      <c r="A299" s="633" t="s">
        <v>6995</v>
      </c>
      <c r="B299" s="634" t="s">
        <v>57</v>
      </c>
      <c r="C299" s="634" t="s">
        <v>147</v>
      </c>
      <c r="D299" s="632" t="s">
        <v>6581</v>
      </c>
      <c r="E299" s="632" t="s">
        <v>6996</v>
      </c>
      <c r="F299" s="473" t="s">
        <v>26</v>
      </c>
      <c r="G299" s="473"/>
      <c r="H299" s="473"/>
      <c r="I299" s="473"/>
      <c r="J299" s="633" t="s">
        <v>11224</v>
      </c>
      <c r="K299" s="473" t="s">
        <v>8948</v>
      </c>
      <c r="L299" s="624">
        <v>43094</v>
      </c>
      <c r="M299" s="564" t="s">
        <v>7055</v>
      </c>
      <c r="N299" s="71" t="s">
        <v>46</v>
      </c>
      <c r="O299" s="624">
        <v>43094</v>
      </c>
      <c r="P299" s="635">
        <v>350000</v>
      </c>
      <c r="Q299" s="416">
        <f t="shared" si="5"/>
        <v>0.35</v>
      </c>
      <c r="R299" s="627">
        <v>12</v>
      </c>
      <c r="S299" s="535" t="s">
        <v>6513</v>
      </c>
      <c r="T299" s="71" t="s">
        <v>103</v>
      </c>
      <c r="U299" s="566" t="s">
        <v>7040</v>
      </c>
      <c r="V299" s="541" t="s">
        <v>104</v>
      </c>
      <c r="W299" s="541"/>
      <c r="X299" s="632" t="s">
        <v>7056</v>
      </c>
      <c r="Y299" s="632"/>
      <c r="Z299" s="633"/>
      <c r="AA299" s="633"/>
    </row>
    <row r="300" spans="1:27" ht="17.45" customHeight="1" x14ac:dyDescent="0.25">
      <c r="A300" s="633" t="s">
        <v>8733</v>
      </c>
      <c r="B300" s="634" t="s">
        <v>59</v>
      </c>
      <c r="C300" s="634" t="s">
        <v>9574</v>
      </c>
      <c r="D300" s="632" t="s">
        <v>8734</v>
      </c>
      <c r="E300" s="632" t="s">
        <v>8735</v>
      </c>
      <c r="F300" s="473" t="s">
        <v>14262</v>
      </c>
      <c r="G300" s="473"/>
      <c r="H300" s="473"/>
      <c r="I300" s="473"/>
      <c r="J300" s="633" t="s">
        <v>11224</v>
      </c>
      <c r="K300" s="473" t="s">
        <v>8950</v>
      </c>
      <c r="L300" s="624">
        <v>43069</v>
      </c>
      <c r="M300" s="564" t="s">
        <v>8167</v>
      </c>
      <c r="N300" s="71" t="s">
        <v>46</v>
      </c>
      <c r="O300" s="624">
        <v>43069</v>
      </c>
      <c r="P300" s="635">
        <v>350000</v>
      </c>
      <c r="Q300" s="416">
        <f t="shared" si="5"/>
        <v>0.35</v>
      </c>
      <c r="R300" s="627">
        <v>1</v>
      </c>
      <c r="S300" s="535" t="s">
        <v>8161</v>
      </c>
      <c r="T300" s="71" t="s">
        <v>103</v>
      </c>
      <c r="U300" s="566" t="s">
        <v>11285</v>
      </c>
      <c r="V300" s="541" t="s">
        <v>13537</v>
      </c>
      <c r="W300" s="541" t="s">
        <v>498</v>
      </c>
      <c r="X300" s="632" t="s">
        <v>8902</v>
      </c>
      <c r="Y300" s="632" t="s">
        <v>186</v>
      </c>
      <c r="Z300" s="633"/>
      <c r="AA300" s="633"/>
    </row>
    <row r="301" spans="1:27" ht="17.45" customHeight="1" x14ac:dyDescent="0.25">
      <c r="A301" s="633" t="s">
        <v>10985</v>
      </c>
      <c r="B301" s="634" t="s">
        <v>56</v>
      </c>
      <c r="C301" s="634" t="s">
        <v>235</v>
      </c>
      <c r="D301" s="632" t="s">
        <v>11053</v>
      </c>
      <c r="E301" s="632" t="s">
        <v>11132</v>
      </c>
      <c r="F301" s="473" t="s">
        <v>24</v>
      </c>
      <c r="G301" s="473"/>
      <c r="H301" s="473"/>
      <c r="I301" s="473"/>
      <c r="J301" s="633" t="s">
        <v>11224</v>
      </c>
      <c r="K301" s="473" t="s">
        <v>38</v>
      </c>
      <c r="L301" s="624">
        <v>43100</v>
      </c>
      <c r="M301" s="564" t="s">
        <v>11232</v>
      </c>
      <c r="N301" s="71" t="s">
        <v>47</v>
      </c>
      <c r="O301" s="624">
        <v>43100</v>
      </c>
      <c r="P301" s="635">
        <v>350000</v>
      </c>
      <c r="Q301" s="416">
        <f t="shared" si="5"/>
        <v>0.35</v>
      </c>
      <c r="R301" s="627">
        <v>1</v>
      </c>
      <c r="S301" s="535" t="s">
        <v>12348</v>
      </c>
      <c r="T301" s="71" t="s">
        <v>103</v>
      </c>
      <c r="U301" s="566" t="s">
        <v>11285</v>
      </c>
      <c r="V301" s="541" t="s">
        <v>13537</v>
      </c>
      <c r="W301" s="541" t="s">
        <v>498</v>
      </c>
      <c r="X301" s="632" t="s">
        <v>12389</v>
      </c>
      <c r="Y301" s="632" t="s">
        <v>667</v>
      </c>
      <c r="Z301" s="633"/>
      <c r="AA301" s="633"/>
    </row>
    <row r="302" spans="1:27" ht="17.45" customHeight="1" x14ac:dyDescent="0.25">
      <c r="A302" s="633" t="s">
        <v>12139</v>
      </c>
      <c r="B302" s="634" t="s">
        <v>6912</v>
      </c>
      <c r="C302" s="634" t="s">
        <v>6912</v>
      </c>
      <c r="D302" s="632" t="s">
        <v>218</v>
      </c>
      <c r="E302" s="632" t="s">
        <v>12140</v>
      </c>
      <c r="F302" s="473" t="s">
        <v>26</v>
      </c>
      <c r="G302" s="473"/>
      <c r="H302" s="473"/>
      <c r="I302" s="473"/>
      <c r="J302" s="633" t="s">
        <v>11223</v>
      </c>
      <c r="K302" s="473" t="s">
        <v>8948</v>
      </c>
      <c r="L302" s="624">
        <v>42958</v>
      </c>
      <c r="M302" s="564" t="s">
        <v>13198</v>
      </c>
      <c r="N302" s="71" t="s">
        <v>49</v>
      </c>
      <c r="O302" s="624">
        <v>43016</v>
      </c>
      <c r="P302" s="635">
        <v>349043</v>
      </c>
      <c r="Q302" s="416">
        <f t="shared" si="5"/>
        <v>0.34904299999999999</v>
      </c>
      <c r="R302" s="627">
        <v>2</v>
      </c>
      <c r="S302" s="535" t="s">
        <v>13516</v>
      </c>
      <c r="T302" s="71" t="s">
        <v>211</v>
      </c>
      <c r="U302" s="566" t="s">
        <v>7040</v>
      </c>
      <c r="V302" s="541" t="s">
        <v>104</v>
      </c>
      <c r="W302" s="541" t="s">
        <v>105</v>
      </c>
      <c r="X302" s="632" t="s">
        <v>5899</v>
      </c>
      <c r="Y302" s="632" t="s">
        <v>221</v>
      </c>
      <c r="Z302" s="633"/>
      <c r="AA302" s="633"/>
    </row>
    <row r="303" spans="1:27" ht="17.45" customHeight="1" x14ac:dyDescent="0.25">
      <c r="A303" s="633" t="s">
        <v>822</v>
      </c>
      <c r="B303" s="634" t="s">
        <v>56</v>
      </c>
      <c r="C303" s="634" t="s">
        <v>109</v>
      </c>
      <c r="D303" s="632" t="s">
        <v>823</v>
      </c>
      <c r="E303" s="632" t="s">
        <v>8077</v>
      </c>
      <c r="F303" s="473" t="s">
        <v>28</v>
      </c>
      <c r="G303" s="473"/>
      <c r="H303" s="473"/>
      <c r="I303" s="473"/>
      <c r="J303" s="633" t="s">
        <v>11223</v>
      </c>
      <c r="K303" s="473" t="s">
        <v>8952</v>
      </c>
      <c r="L303" s="624">
        <v>42944</v>
      </c>
      <c r="M303" s="564" t="s">
        <v>825</v>
      </c>
      <c r="N303" s="71" t="s">
        <v>48</v>
      </c>
      <c r="O303" s="624">
        <v>42944</v>
      </c>
      <c r="P303" s="635">
        <v>347000</v>
      </c>
      <c r="Q303" s="416">
        <f t="shared" si="5"/>
        <v>0.34699999999999998</v>
      </c>
      <c r="R303" s="627">
        <v>12</v>
      </c>
      <c r="S303" s="535" t="s">
        <v>13596</v>
      </c>
      <c r="T303" s="71" t="s">
        <v>211</v>
      </c>
      <c r="U303" s="566" t="s">
        <v>7040</v>
      </c>
      <c r="V303" s="541" t="s">
        <v>104</v>
      </c>
      <c r="W303" s="541" t="s">
        <v>105</v>
      </c>
      <c r="X303" s="632" t="s">
        <v>5796</v>
      </c>
      <c r="Y303" s="632" t="s">
        <v>186</v>
      </c>
      <c r="Z303" s="633"/>
      <c r="AA303" s="633"/>
    </row>
    <row r="304" spans="1:27" ht="17.45" customHeight="1" x14ac:dyDescent="0.25">
      <c r="A304" s="633" t="s">
        <v>1193</v>
      </c>
      <c r="B304" s="632" t="s">
        <v>60</v>
      </c>
      <c r="C304" s="632" t="s">
        <v>6576</v>
      </c>
      <c r="D304" s="632" t="s">
        <v>1194</v>
      </c>
      <c r="E304" s="632" t="s">
        <v>1195</v>
      </c>
      <c r="F304" s="473" t="s">
        <v>6576</v>
      </c>
      <c r="G304" s="473"/>
      <c r="H304" s="473"/>
      <c r="I304" s="473"/>
      <c r="J304" s="633" t="s">
        <v>11224</v>
      </c>
      <c r="K304" s="632" t="s">
        <v>8953</v>
      </c>
      <c r="L304" s="624">
        <v>43070</v>
      </c>
      <c r="M304" s="564" t="s">
        <v>1196</v>
      </c>
      <c r="N304" s="633" t="s">
        <v>46</v>
      </c>
      <c r="O304" s="625">
        <v>43070</v>
      </c>
      <c r="P304" s="626">
        <v>337777</v>
      </c>
      <c r="Q304" s="416">
        <f t="shared" si="5"/>
        <v>0.33777699999999999</v>
      </c>
      <c r="R304" s="627">
        <v>12</v>
      </c>
      <c r="S304" s="564" t="s">
        <v>9267</v>
      </c>
      <c r="T304" s="71" t="s">
        <v>125</v>
      </c>
      <c r="U304" s="633" t="s">
        <v>7</v>
      </c>
      <c r="V304" s="632" t="s">
        <v>388</v>
      </c>
      <c r="W304" s="632" t="s">
        <v>1197</v>
      </c>
      <c r="X304" s="632" t="s">
        <v>6326</v>
      </c>
      <c r="Y304" s="632" t="s">
        <v>313</v>
      </c>
      <c r="Z304" s="633"/>
      <c r="AA304" s="633"/>
    </row>
    <row r="305" spans="1:27" ht="17.45" customHeight="1" x14ac:dyDescent="0.25">
      <c r="A305" s="633" t="s">
        <v>8252</v>
      </c>
      <c r="B305" s="634" t="s">
        <v>56</v>
      </c>
      <c r="C305" s="634" t="s">
        <v>124</v>
      </c>
      <c r="D305" s="632" t="s">
        <v>1798</v>
      </c>
      <c r="E305" s="632" t="s">
        <v>8253</v>
      </c>
      <c r="F305" s="473" t="s">
        <v>26</v>
      </c>
      <c r="G305" s="473"/>
      <c r="H305" s="473"/>
      <c r="I305" s="473"/>
      <c r="J305" s="633" t="s">
        <v>11223</v>
      </c>
      <c r="K305" s="473" t="s">
        <v>8948</v>
      </c>
      <c r="L305" s="624">
        <v>43000</v>
      </c>
      <c r="M305" s="564" t="s">
        <v>13199</v>
      </c>
      <c r="N305" s="71" t="s">
        <v>47</v>
      </c>
      <c r="O305" s="624">
        <v>43000</v>
      </c>
      <c r="P305" s="635">
        <v>333335</v>
      </c>
      <c r="Q305" s="416">
        <f t="shared" si="5"/>
        <v>0.33333499999999999</v>
      </c>
      <c r="R305" s="627">
        <v>12</v>
      </c>
      <c r="S305" s="535" t="s">
        <v>12339</v>
      </c>
      <c r="T305" s="71" t="s">
        <v>125</v>
      </c>
      <c r="U305" s="566" t="s">
        <v>7040</v>
      </c>
      <c r="V305" s="541" t="s">
        <v>104</v>
      </c>
      <c r="W305" s="541" t="s">
        <v>105</v>
      </c>
      <c r="X305" s="632" t="s">
        <v>13597</v>
      </c>
      <c r="Y305" s="632" t="s">
        <v>6528</v>
      </c>
      <c r="Z305" s="633"/>
      <c r="AA305" s="633"/>
    </row>
    <row r="306" spans="1:27" ht="17.45" customHeight="1" x14ac:dyDescent="0.25">
      <c r="A306" s="633" t="s">
        <v>8254</v>
      </c>
      <c r="B306" s="634" t="s">
        <v>56</v>
      </c>
      <c r="C306" s="634" t="s">
        <v>124</v>
      </c>
      <c r="D306" s="632" t="s">
        <v>4135</v>
      </c>
      <c r="E306" s="632" t="s">
        <v>582</v>
      </c>
      <c r="F306" s="473" t="s">
        <v>27</v>
      </c>
      <c r="G306" s="473"/>
      <c r="H306" s="473"/>
      <c r="I306" s="473"/>
      <c r="J306" s="633" t="s">
        <v>11223</v>
      </c>
      <c r="K306" s="473" t="s">
        <v>8947</v>
      </c>
      <c r="L306" s="624">
        <v>43007</v>
      </c>
      <c r="M306" s="564" t="s">
        <v>13200</v>
      </c>
      <c r="N306" s="71" t="s">
        <v>47</v>
      </c>
      <c r="O306" s="624">
        <v>43007</v>
      </c>
      <c r="P306" s="635">
        <v>333335</v>
      </c>
      <c r="Q306" s="416">
        <f t="shared" si="5"/>
        <v>0.33333499999999999</v>
      </c>
      <c r="R306" s="627">
        <v>12</v>
      </c>
      <c r="S306" s="535" t="s">
        <v>11283</v>
      </c>
      <c r="T306" s="71" t="s">
        <v>103</v>
      </c>
      <c r="U306" s="566" t="s">
        <v>7040</v>
      </c>
      <c r="V306" s="541" t="s">
        <v>104</v>
      </c>
      <c r="W306" s="541" t="s">
        <v>105</v>
      </c>
      <c r="X306" s="632" t="s">
        <v>13598</v>
      </c>
      <c r="Y306" s="632" t="s">
        <v>313</v>
      </c>
      <c r="Z306" s="633"/>
      <c r="AA306" s="633"/>
    </row>
    <row r="307" spans="1:27" ht="17.45" customHeight="1" x14ac:dyDescent="0.25">
      <c r="A307" s="633" t="s">
        <v>1209</v>
      </c>
      <c r="B307" s="634" t="s">
        <v>56</v>
      </c>
      <c r="C307" s="634" t="s">
        <v>124</v>
      </c>
      <c r="D307" s="632" t="s">
        <v>1210</v>
      </c>
      <c r="E307" s="632" t="s">
        <v>1211</v>
      </c>
      <c r="F307" s="473" t="s">
        <v>26</v>
      </c>
      <c r="G307" s="473"/>
      <c r="H307" s="473"/>
      <c r="I307" s="473"/>
      <c r="J307" s="633" t="s">
        <v>11224</v>
      </c>
      <c r="K307" s="473" t="s">
        <v>8948</v>
      </c>
      <c r="L307" s="624">
        <v>43028</v>
      </c>
      <c r="M307" s="564" t="s">
        <v>1212</v>
      </c>
      <c r="N307" s="71" t="s">
        <v>47</v>
      </c>
      <c r="O307" s="624">
        <v>43028</v>
      </c>
      <c r="P307" s="635">
        <v>333335</v>
      </c>
      <c r="Q307" s="416">
        <f t="shared" si="5"/>
        <v>0.33333499999999999</v>
      </c>
      <c r="R307" s="627">
        <v>1</v>
      </c>
      <c r="S307" s="535" t="s">
        <v>12632</v>
      </c>
      <c r="T307" s="71" t="s">
        <v>103</v>
      </c>
      <c r="U307" s="566" t="s">
        <v>7040</v>
      </c>
      <c r="V307" s="541" t="s">
        <v>158</v>
      </c>
      <c r="W307" s="541" t="s">
        <v>5829</v>
      </c>
      <c r="X307" s="632" t="s">
        <v>5830</v>
      </c>
      <c r="Y307" s="632" t="s">
        <v>9553</v>
      </c>
      <c r="Z307" s="633"/>
      <c r="AA307" s="633"/>
    </row>
    <row r="308" spans="1:27" ht="17.45" customHeight="1" x14ac:dyDescent="0.25">
      <c r="A308" s="633" t="s">
        <v>8736</v>
      </c>
      <c r="B308" s="634" t="s">
        <v>56</v>
      </c>
      <c r="C308" s="634" t="s">
        <v>124</v>
      </c>
      <c r="D308" s="632" t="s">
        <v>1802</v>
      </c>
      <c r="E308" s="632" t="s">
        <v>8737</v>
      </c>
      <c r="F308" s="473" t="s">
        <v>26</v>
      </c>
      <c r="G308" s="473"/>
      <c r="H308" s="473"/>
      <c r="I308" s="473"/>
      <c r="J308" s="633" t="s">
        <v>11224</v>
      </c>
      <c r="K308" s="473" t="s">
        <v>8948</v>
      </c>
      <c r="L308" s="624">
        <v>43084</v>
      </c>
      <c r="M308" s="564" t="s">
        <v>8866</v>
      </c>
      <c r="N308" s="71" t="s">
        <v>47</v>
      </c>
      <c r="O308" s="624">
        <v>43084</v>
      </c>
      <c r="P308" s="635">
        <v>333335</v>
      </c>
      <c r="Q308" s="416">
        <f t="shared" si="5"/>
        <v>0.33333499999999999</v>
      </c>
      <c r="R308" s="627">
        <v>1</v>
      </c>
      <c r="S308" s="535" t="s">
        <v>12338</v>
      </c>
      <c r="T308" s="71" t="s">
        <v>292</v>
      </c>
      <c r="U308" s="566" t="s">
        <v>11285</v>
      </c>
      <c r="V308" s="541" t="s">
        <v>1089</v>
      </c>
      <c r="W308" s="541" t="s">
        <v>1090</v>
      </c>
      <c r="X308" s="632" t="s">
        <v>8903</v>
      </c>
      <c r="Y308" s="632" t="s">
        <v>356</v>
      </c>
      <c r="Z308" s="633"/>
      <c r="AA308" s="633"/>
    </row>
    <row r="309" spans="1:27" ht="17.45" customHeight="1" x14ac:dyDescent="0.25">
      <c r="A309" s="633" t="s">
        <v>10397</v>
      </c>
      <c r="B309" s="634" t="s">
        <v>60</v>
      </c>
      <c r="C309" s="634" t="s">
        <v>6576</v>
      </c>
      <c r="D309" s="632" t="s">
        <v>2253</v>
      </c>
      <c r="E309" s="632" t="s">
        <v>10399</v>
      </c>
      <c r="F309" s="473" t="s">
        <v>6576</v>
      </c>
      <c r="G309" s="473" t="str">
        <f>VLOOKUP(A309,'Engaged Deals'!A:L,2,0)</f>
        <v>Yes</v>
      </c>
      <c r="H309" s="473" t="str">
        <f>VLOOKUP(A309,'Engaged Deals'!A:L,9,0)</f>
        <v>India</v>
      </c>
      <c r="I309" s="473" t="str">
        <f>VLOOKUP(A309,'Engaged Deals'!A:L,10,0)</f>
        <v>Kaustubh was part of theinitial workshop to explore Use cases</v>
      </c>
      <c r="J309" s="633" t="s">
        <v>11223</v>
      </c>
      <c r="K309" s="473" t="s">
        <v>8948</v>
      </c>
      <c r="L309" s="624">
        <v>42987</v>
      </c>
      <c r="M309" s="564" t="s">
        <v>13201</v>
      </c>
      <c r="N309" s="71" t="s">
        <v>47</v>
      </c>
      <c r="O309" s="624">
        <v>42987</v>
      </c>
      <c r="P309" s="635">
        <v>333333</v>
      </c>
      <c r="Q309" s="416">
        <f t="shared" si="5"/>
        <v>0.33333299999999999</v>
      </c>
      <c r="R309" s="627">
        <v>6</v>
      </c>
      <c r="S309" s="535" t="s">
        <v>12339</v>
      </c>
      <c r="T309" s="71" t="s">
        <v>103</v>
      </c>
      <c r="U309" s="566" t="s">
        <v>7040</v>
      </c>
      <c r="V309" s="541" t="s">
        <v>104</v>
      </c>
      <c r="W309" s="541" t="s">
        <v>105</v>
      </c>
      <c r="X309" s="632" t="s">
        <v>5523</v>
      </c>
      <c r="Y309" s="632" t="s">
        <v>221</v>
      </c>
      <c r="Z309" s="633"/>
      <c r="AA309" s="633"/>
    </row>
    <row r="310" spans="1:27" ht="17.45" customHeight="1" x14ac:dyDescent="0.25">
      <c r="A310" s="622" t="s">
        <v>1083</v>
      </c>
      <c r="B310" s="519" t="s">
        <v>57</v>
      </c>
      <c r="C310" s="519" t="s">
        <v>182</v>
      </c>
      <c r="D310" s="519" t="s">
        <v>10249</v>
      </c>
      <c r="E310" s="519" t="s">
        <v>1084</v>
      </c>
      <c r="F310" s="473" t="s">
        <v>26</v>
      </c>
      <c r="G310" s="473" t="str">
        <f>VLOOKUP(A310,'Engaged Deals'!A:L,2,0)</f>
        <v>Yes</v>
      </c>
      <c r="H310" s="473" t="str">
        <f>VLOOKUP(A310,'Engaged Deals'!A:L,9,0)</f>
        <v>Gronigen</v>
      </c>
      <c r="I310" s="473" t="str">
        <f>VLOOKUP(A310,'Engaged Deals'!A:L,10,0)</f>
        <v>CIC Gronigen is being used in all dicussions for ABN, working to get the details</v>
      </c>
      <c r="J310" s="622" t="s">
        <v>11225</v>
      </c>
      <c r="K310" s="519" t="s">
        <v>8948</v>
      </c>
      <c r="L310" s="521">
        <v>42900</v>
      </c>
      <c r="M310" s="522">
        <v>42727</v>
      </c>
      <c r="N310" s="622" t="s">
        <v>50</v>
      </c>
      <c r="O310" s="637">
        <v>42900</v>
      </c>
      <c r="P310" s="638">
        <v>331000</v>
      </c>
      <c r="Q310" s="524">
        <f t="shared" si="5"/>
        <v>0.33099999999999996</v>
      </c>
      <c r="R310" s="623">
        <v>12</v>
      </c>
      <c r="S310" s="522">
        <v>42922</v>
      </c>
      <c r="T310" s="622" t="s">
        <v>578</v>
      </c>
      <c r="U310" s="622" t="s">
        <v>7040</v>
      </c>
      <c r="V310" s="519" t="s">
        <v>162</v>
      </c>
      <c r="W310" s="519" t="s">
        <v>105</v>
      </c>
      <c r="X310" s="519" t="s">
        <v>7201</v>
      </c>
      <c r="Y310" s="519" t="s">
        <v>6530</v>
      </c>
      <c r="Z310" s="633"/>
      <c r="AA310" s="633"/>
    </row>
    <row r="311" spans="1:27" ht="17.45" customHeight="1" x14ac:dyDescent="0.25">
      <c r="A311" s="633" t="s">
        <v>9589</v>
      </c>
      <c r="B311" s="632" t="s">
        <v>56</v>
      </c>
      <c r="C311" s="632" t="s">
        <v>117</v>
      </c>
      <c r="D311" s="632" t="s">
        <v>12772</v>
      </c>
      <c r="E311" s="632" t="s">
        <v>9590</v>
      </c>
      <c r="F311" s="473" t="s">
        <v>25</v>
      </c>
      <c r="G311" s="473"/>
      <c r="H311" s="473"/>
      <c r="I311" s="473"/>
      <c r="J311" s="633" t="s">
        <v>11225</v>
      </c>
      <c r="K311" s="632" t="s">
        <v>35</v>
      </c>
      <c r="L311" s="624">
        <v>42916</v>
      </c>
      <c r="M311" s="564" t="s">
        <v>13202</v>
      </c>
      <c r="N311" s="633" t="s">
        <v>50</v>
      </c>
      <c r="O311" s="625">
        <v>42916</v>
      </c>
      <c r="P311" s="626">
        <v>330000</v>
      </c>
      <c r="Q311" s="416">
        <f t="shared" si="5"/>
        <v>0.32999999999999996</v>
      </c>
      <c r="R311" s="627">
        <v>12</v>
      </c>
      <c r="S311" s="564" t="s">
        <v>13599</v>
      </c>
      <c r="T311" s="633" t="s">
        <v>578</v>
      </c>
      <c r="U311" s="622" t="s">
        <v>7040</v>
      </c>
      <c r="V311" s="632" t="s">
        <v>104</v>
      </c>
      <c r="W311" s="632" t="s">
        <v>105</v>
      </c>
      <c r="X311" s="632" t="s">
        <v>13600</v>
      </c>
      <c r="Y311" s="632" t="s">
        <v>13902</v>
      </c>
      <c r="Z311" s="633"/>
      <c r="AA311" s="633"/>
    </row>
    <row r="312" spans="1:27" ht="17.45" customHeight="1" x14ac:dyDescent="0.25">
      <c r="A312" s="633" t="s">
        <v>7547</v>
      </c>
      <c r="B312" s="634" t="s">
        <v>62</v>
      </c>
      <c r="C312" s="634" t="s">
        <v>429</v>
      </c>
      <c r="D312" s="632" t="s">
        <v>7548</v>
      </c>
      <c r="E312" s="632" t="s">
        <v>316</v>
      </c>
      <c r="F312" s="473" t="s">
        <v>25</v>
      </c>
      <c r="G312" s="473"/>
      <c r="H312" s="473"/>
      <c r="I312" s="473"/>
      <c r="J312" s="633" t="s">
        <v>11224</v>
      </c>
      <c r="K312" s="473" t="s">
        <v>35</v>
      </c>
      <c r="L312" s="624">
        <v>43069</v>
      </c>
      <c r="M312" s="564" t="s">
        <v>7549</v>
      </c>
      <c r="N312" s="71" t="s">
        <v>48</v>
      </c>
      <c r="O312" s="624">
        <v>43069</v>
      </c>
      <c r="P312" s="635">
        <v>325059</v>
      </c>
      <c r="Q312" s="416">
        <f t="shared" si="5"/>
        <v>0.32505899999999999</v>
      </c>
      <c r="R312" s="627">
        <v>2</v>
      </c>
      <c r="S312" s="535" t="s">
        <v>13516</v>
      </c>
      <c r="T312" s="71" t="s">
        <v>103</v>
      </c>
      <c r="U312" s="566" t="s">
        <v>7040</v>
      </c>
      <c r="V312" s="541" t="s">
        <v>104</v>
      </c>
      <c r="W312" s="541" t="s">
        <v>105</v>
      </c>
      <c r="X312" s="632" t="s">
        <v>13601</v>
      </c>
      <c r="Y312" s="632" t="s">
        <v>2706</v>
      </c>
      <c r="Z312" s="633"/>
      <c r="AA312" s="633"/>
    </row>
    <row r="313" spans="1:27" ht="17.45" customHeight="1" x14ac:dyDescent="0.25">
      <c r="A313" s="633" t="s">
        <v>1227</v>
      </c>
      <c r="B313" s="634" t="s">
        <v>57</v>
      </c>
      <c r="C313" s="634" t="s">
        <v>98</v>
      </c>
      <c r="D313" s="632" t="s">
        <v>1228</v>
      </c>
      <c r="E313" s="632" t="s">
        <v>316</v>
      </c>
      <c r="F313" s="473" t="s">
        <v>26</v>
      </c>
      <c r="G313" s="473"/>
      <c r="H313" s="473"/>
      <c r="I313" s="473"/>
      <c r="J313" s="633" t="s">
        <v>11224</v>
      </c>
      <c r="K313" s="473" t="s">
        <v>8948</v>
      </c>
      <c r="L313" s="624">
        <v>43056</v>
      </c>
      <c r="M313" s="564" t="s">
        <v>1229</v>
      </c>
      <c r="N313" s="71" t="s">
        <v>46</v>
      </c>
      <c r="O313" s="624">
        <v>43056</v>
      </c>
      <c r="P313" s="635">
        <v>320000</v>
      </c>
      <c r="Q313" s="416">
        <f t="shared" si="5"/>
        <v>0.32</v>
      </c>
      <c r="R313" s="627">
        <v>1</v>
      </c>
      <c r="S313" s="535" t="s">
        <v>425</v>
      </c>
      <c r="T313" s="71" t="s">
        <v>125</v>
      </c>
      <c r="U313" s="566" t="s">
        <v>7040</v>
      </c>
      <c r="V313" s="541" t="s">
        <v>104</v>
      </c>
      <c r="W313" s="541" t="s">
        <v>344</v>
      </c>
      <c r="X313" s="632" t="s">
        <v>106</v>
      </c>
      <c r="Y313" s="632"/>
      <c r="Z313" s="633"/>
      <c r="AA313" s="633"/>
    </row>
    <row r="314" spans="1:27" ht="17.45" customHeight="1" x14ac:dyDescent="0.25">
      <c r="A314" s="633" t="s">
        <v>336</v>
      </c>
      <c r="B314" s="632" t="s">
        <v>56</v>
      </c>
      <c r="C314" s="632" t="s">
        <v>161</v>
      </c>
      <c r="D314" s="632" t="s">
        <v>337</v>
      </c>
      <c r="E314" s="632" t="s">
        <v>338</v>
      </c>
      <c r="F314" s="473" t="s">
        <v>26</v>
      </c>
      <c r="G314" s="473" t="str">
        <f>VLOOKUP(A314,'Engaged Deals'!A:L,2,0)</f>
        <v>Yes</v>
      </c>
      <c r="H314" s="473" t="str">
        <f>VLOOKUP(A314,'Engaged Deals'!A:L,9,0)</f>
        <v>India</v>
      </c>
      <c r="I314" s="473" t="str">
        <f>VLOOKUP(A314,'Engaged Deals'!A:L,10,0)</f>
        <v>In the process of standing up a team, a proposal is being developed to develop a BC solution for Merchant Services</v>
      </c>
      <c r="J314" s="633" t="s">
        <v>11225</v>
      </c>
      <c r="K314" s="632" t="s">
        <v>8948</v>
      </c>
      <c r="L314" s="624">
        <v>42900</v>
      </c>
      <c r="M314" s="564" t="s">
        <v>339</v>
      </c>
      <c r="N314" s="633" t="s">
        <v>50</v>
      </c>
      <c r="O314" s="625">
        <v>42915</v>
      </c>
      <c r="P314" s="626">
        <v>314712</v>
      </c>
      <c r="Q314" s="416">
        <f t="shared" si="5"/>
        <v>0.31471199999999999</v>
      </c>
      <c r="R314" s="627">
        <v>3</v>
      </c>
      <c r="S314" s="564" t="s">
        <v>13602</v>
      </c>
      <c r="T314" s="633" t="s">
        <v>578</v>
      </c>
      <c r="U314" s="622" t="s">
        <v>7040</v>
      </c>
      <c r="V314" s="632" t="s">
        <v>104</v>
      </c>
      <c r="W314" s="632" t="s">
        <v>105</v>
      </c>
      <c r="X314" s="632" t="s">
        <v>5521</v>
      </c>
      <c r="Y314" s="632" t="s">
        <v>9238</v>
      </c>
      <c r="Z314" s="633"/>
      <c r="AA314" s="633"/>
    </row>
    <row r="315" spans="1:27" ht="17.45" customHeight="1" x14ac:dyDescent="0.25">
      <c r="A315" s="633" t="s">
        <v>11476</v>
      </c>
      <c r="B315" s="632" t="s">
        <v>57</v>
      </c>
      <c r="C315" s="632" t="s">
        <v>324</v>
      </c>
      <c r="D315" s="632" t="s">
        <v>10490</v>
      </c>
      <c r="E315" s="632" t="s">
        <v>11477</v>
      </c>
      <c r="F315" s="473" t="s">
        <v>24</v>
      </c>
      <c r="G315" s="473"/>
      <c r="H315" s="473"/>
      <c r="I315" s="473"/>
      <c r="J315" s="633" t="s">
        <v>11224</v>
      </c>
      <c r="K315" s="632" t="s">
        <v>8949</v>
      </c>
      <c r="L315" s="624">
        <v>43084</v>
      </c>
      <c r="M315" s="564" t="s">
        <v>11762</v>
      </c>
      <c r="N315" s="633" t="s">
        <v>47</v>
      </c>
      <c r="O315" s="625">
        <v>43084</v>
      </c>
      <c r="P315" s="626">
        <v>310000</v>
      </c>
      <c r="Q315" s="416">
        <f t="shared" si="5"/>
        <v>0.31</v>
      </c>
      <c r="R315" s="627">
        <v>12</v>
      </c>
      <c r="S315" s="564" t="s">
        <v>13516</v>
      </c>
      <c r="T315" s="71" t="s">
        <v>292</v>
      </c>
      <c r="U315" s="633" t="s">
        <v>7</v>
      </c>
      <c r="V315" s="632" t="s">
        <v>477</v>
      </c>
      <c r="W315" s="632" t="s">
        <v>1138</v>
      </c>
      <c r="X315" s="632" t="s">
        <v>10761</v>
      </c>
      <c r="Y315" s="632" t="s">
        <v>8688</v>
      </c>
      <c r="Z315" s="633"/>
      <c r="AA315" s="633"/>
    </row>
    <row r="316" spans="1:27" ht="17.45" customHeight="1" x14ac:dyDescent="0.25">
      <c r="A316" s="633" t="s">
        <v>1243</v>
      </c>
      <c r="B316" s="632" t="s">
        <v>57</v>
      </c>
      <c r="C316" s="632" t="s">
        <v>324</v>
      </c>
      <c r="D316" s="632" t="s">
        <v>1244</v>
      </c>
      <c r="E316" s="632" t="s">
        <v>316</v>
      </c>
      <c r="F316" s="473" t="s">
        <v>26</v>
      </c>
      <c r="G316" s="473"/>
      <c r="H316" s="473"/>
      <c r="I316" s="473"/>
      <c r="J316" s="633" t="s">
        <v>11224</v>
      </c>
      <c r="K316" s="632" t="s">
        <v>33</v>
      </c>
      <c r="L316" s="624">
        <v>43063</v>
      </c>
      <c r="M316" s="564" t="s">
        <v>1245</v>
      </c>
      <c r="N316" s="633" t="s">
        <v>46</v>
      </c>
      <c r="O316" s="625">
        <v>43063</v>
      </c>
      <c r="P316" s="626">
        <v>310000</v>
      </c>
      <c r="Q316" s="416">
        <f t="shared" si="5"/>
        <v>0.31</v>
      </c>
      <c r="R316" s="627">
        <v>12</v>
      </c>
      <c r="S316" s="564" t="s">
        <v>113</v>
      </c>
      <c r="T316" s="71" t="s">
        <v>125</v>
      </c>
      <c r="U316" s="633" t="s">
        <v>7</v>
      </c>
      <c r="V316" s="632" t="s">
        <v>477</v>
      </c>
      <c r="W316" s="632" t="s">
        <v>1246</v>
      </c>
      <c r="X316" s="632" t="s">
        <v>6450</v>
      </c>
      <c r="Y316" s="632"/>
      <c r="Z316" s="633"/>
      <c r="AA316" s="633"/>
    </row>
    <row r="317" spans="1:27" ht="17.45" customHeight="1" x14ac:dyDescent="0.25">
      <c r="A317" s="633" t="s">
        <v>8257</v>
      </c>
      <c r="B317" s="632" t="s">
        <v>57</v>
      </c>
      <c r="C317" s="632" t="s">
        <v>324</v>
      </c>
      <c r="D317" s="632" t="s">
        <v>5761</v>
      </c>
      <c r="E317" s="632" t="s">
        <v>8258</v>
      </c>
      <c r="F317" s="473" t="s">
        <v>24</v>
      </c>
      <c r="G317" s="473"/>
      <c r="H317" s="473"/>
      <c r="I317" s="473"/>
      <c r="J317" s="633" t="s">
        <v>11223</v>
      </c>
      <c r="K317" s="632" t="s">
        <v>8949</v>
      </c>
      <c r="L317" s="624">
        <v>42947</v>
      </c>
      <c r="M317" s="564" t="s">
        <v>8552</v>
      </c>
      <c r="N317" s="633" t="s">
        <v>47</v>
      </c>
      <c r="O317" s="625">
        <v>42947</v>
      </c>
      <c r="P317" s="626">
        <v>310000</v>
      </c>
      <c r="Q317" s="416">
        <f t="shared" si="5"/>
        <v>0.31</v>
      </c>
      <c r="R317" s="627">
        <v>12</v>
      </c>
      <c r="S317" s="564" t="s">
        <v>12338</v>
      </c>
      <c r="T317" s="71" t="s">
        <v>125</v>
      </c>
      <c r="U317" s="633" t="s">
        <v>7</v>
      </c>
      <c r="V317" s="632" t="s">
        <v>388</v>
      </c>
      <c r="W317" s="632" t="s">
        <v>389</v>
      </c>
      <c r="X317" s="632" t="s">
        <v>6231</v>
      </c>
      <c r="Y317" s="632" t="s">
        <v>186</v>
      </c>
      <c r="Z317" s="633"/>
      <c r="AA317" s="633"/>
    </row>
    <row r="318" spans="1:27" ht="17.45" customHeight="1" x14ac:dyDescent="0.25">
      <c r="A318" s="633" t="s">
        <v>1239</v>
      </c>
      <c r="B318" s="632" t="s">
        <v>57</v>
      </c>
      <c r="C318" s="632" t="s">
        <v>324</v>
      </c>
      <c r="D318" s="632" t="s">
        <v>925</v>
      </c>
      <c r="E318" s="632" t="s">
        <v>1240</v>
      </c>
      <c r="F318" s="473" t="s">
        <v>26</v>
      </c>
      <c r="G318" s="473" t="str">
        <f>VLOOKUP(A318,'Engaged Deals'!A:L,2,0)</f>
        <v>Yes</v>
      </c>
      <c r="H318" s="473">
        <f>VLOOKUP(A318,'Engaged Deals'!A:L,9,0)</f>
        <v>0</v>
      </c>
      <c r="I318" s="473" t="str">
        <f>VLOOKUP(A318,'Engaged Deals'!A:L,10,0)</f>
        <v>Place Holder, Opportunity moving slowly, Parter open to engage CIC once we have further tracion</v>
      </c>
      <c r="J318" s="633" t="s">
        <v>11223</v>
      </c>
      <c r="K318" s="632" t="s">
        <v>8948</v>
      </c>
      <c r="L318" s="624">
        <v>43008</v>
      </c>
      <c r="M318" s="564" t="s">
        <v>1241</v>
      </c>
      <c r="N318" s="633" t="s">
        <v>48</v>
      </c>
      <c r="O318" s="625">
        <v>43008</v>
      </c>
      <c r="P318" s="626">
        <v>310000</v>
      </c>
      <c r="Q318" s="416">
        <f t="shared" si="5"/>
        <v>0.31</v>
      </c>
      <c r="R318" s="627">
        <v>12</v>
      </c>
      <c r="S318" s="564" t="s">
        <v>1242</v>
      </c>
      <c r="T318" s="71" t="s">
        <v>292</v>
      </c>
      <c r="U318" s="633" t="s">
        <v>7040</v>
      </c>
      <c r="V318" s="632" t="s">
        <v>134</v>
      </c>
      <c r="W318" s="632" t="s">
        <v>9226</v>
      </c>
      <c r="X318" s="632" t="s">
        <v>5812</v>
      </c>
      <c r="Y318" s="632" t="s">
        <v>186</v>
      </c>
      <c r="Z318" s="633"/>
      <c r="AA318" s="633"/>
    </row>
    <row r="319" spans="1:27" ht="17.45" customHeight="1" x14ac:dyDescent="0.25">
      <c r="A319" s="633" t="s">
        <v>11478</v>
      </c>
      <c r="B319" s="634" t="s">
        <v>57</v>
      </c>
      <c r="C319" s="634" t="s">
        <v>324</v>
      </c>
      <c r="D319" s="632" t="s">
        <v>12773</v>
      </c>
      <c r="E319" s="632" t="s">
        <v>11480</v>
      </c>
      <c r="F319" s="473" t="s">
        <v>28</v>
      </c>
      <c r="G319" s="473"/>
      <c r="H319" s="473"/>
      <c r="I319" s="473"/>
      <c r="J319" s="633" t="s">
        <v>11223</v>
      </c>
      <c r="K319" s="473" t="s">
        <v>36</v>
      </c>
      <c r="L319" s="624">
        <v>42997</v>
      </c>
      <c r="M319" s="564" t="s">
        <v>13203</v>
      </c>
      <c r="N319" s="71" t="s">
        <v>47</v>
      </c>
      <c r="O319" s="624">
        <v>42997</v>
      </c>
      <c r="P319" s="635">
        <v>310000</v>
      </c>
      <c r="Q319" s="416">
        <f t="shared" si="5"/>
        <v>0.31</v>
      </c>
      <c r="R319" s="627">
        <v>12</v>
      </c>
      <c r="S319" s="535" t="s">
        <v>14146</v>
      </c>
      <c r="T319" s="71" t="s">
        <v>103</v>
      </c>
      <c r="U319" s="566" t="s">
        <v>7040</v>
      </c>
      <c r="V319" s="541" t="s">
        <v>134</v>
      </c>
      <c r="W319" s="541" t="s">
        <v>518</v>
      </c>
      <c r="X319" s="632" t="s">
        <v>13603</v>
      </c>
      <c r="Y319" s="632" t="s">
        <v>186</v>
      </c>
      <c r="Z319" s="633"/>
      <c r="AA319" s="633"/>
    </row>
    <row r="320" spans="1:27" ht="17.45" customHeight="1" x14ac:dyDescent="0.25">
      <c r="A320" s="633" t="s">
        <v>9038</v>
      </c>
      <c r="B320" s="634" t="s">
        <v>57</v>
      </c>
      <c r="C320" s="634" t="s">
        <v>324</v>
      </c>
      <c r="D320" s="632" t="s">
        <v>12774</v>
      </c>
      <c r="E320" s="632" t="s">
        <v>9039</v>
      </c>
      <c r="F320" s="473" t="s">
        <v>28</v>
      </c>
      <c r="G320" s="473"/>
      <c r="H320" s="473"/>
      <c r="I320" s="473"/>
      <c r="J320" s="633" t="s">
        <v>11224</v>
      </c>
      <c r="K320" s="473" t="s">
        <v>8953</v>
      </c>
      <c r="L320" s="624">
        <v>43045</v>
      </c>
      <c r="M320" s="564" t="s">
        <v>13204</v>
      </c>
      <c r="N320" s="71" t="s">
        <v>46</v>
      </c>
      <c r="O320" s="624">
        <v>43045</v>
      </c>
      <c r="P320" s="635">
        <v>310000</v>
      </c>
      <c r="Q320" s="416">
        <f t="shared" si="5"/>
        <v>0.31</v>
      </c>
      <c r="R320" s="627">
        <v>12</v>
      </c>
      <c r="S320" s="535" t="s">
        <v>13604</v>
      </c>
      <c r="T320" s="71" t="s">
        <v>125</v>
      </c>
      <c r="U320" s="566" t="s">
        <v>7040</v>
      </c>
      <c r="V320" s="541" t="s">
        <v>104</v>
      </c>
      <c r="W320" s="541" t="s">
        <v>105</v>
      </c>
      <c r="X320" s="632" t="s">
        <v>8629</v>
      </c>
      <c r="Y320" s="632" t="s">
        <v>186</v>
      </c>
      <c r="Z320" s="633"/>
      <c r="AA320" s="633"/>
    </row>
    <row r="321" spans="1:27" ht="17.45" customHeight="1" x14ac:dyDescent="0.25">
      <c r="A321" s="633" t="s">
        <v>8259</v>
      </c>
      <c r="B321" s="634" t="s">
        <v>57</v>
      </c>
      <c r="C321" s="634" t="s">
        <v>324</v>
      </c>
      <c r="D321" s="632" t="s">
        <v>8260</v>
      </c>
      <c r="E321" s="632" t="s">
        <v>8261</v>
      </c>
      <c r="F321" s="473" t="s">
        <v>28</v>
      </c>
      <c r="G321" s="473"/>
      <c r="H321" s="473"/>
      <c r="I321" s="473"/>
      <c r="J321" s="633" t="s">
        <v>11224</v>
      </c>
      <c r="K321" s="473" t="s">
        <v>8953</v>
      </c>
      <c r="L321" s="624">
        <v>43073</v>
      </c>
      <c r="M321" s="564" t="s">
        <v>8553</v>
      </c>
      <c r="N321" s="71" t="s">
        <v>46</v>
      </c>
      <c r="O321" s="624">
        <v>43073</v>
      </c>
      <c r="P321" s="635">
        <v>310000</v>
      </c>
      <c r="Q321" s="416">
        <f t="shared" si="5"/>
        <v>0.31</v>
      </c>
      <c r="R321" s="627">
        <v>4</v>
      </c>
      <c r="S321" s="535" t="s">
        <v>7881</v>
      </c>
      <c r="T321" s="71" t="s">
        <v>125</v>
      </c>
      <c r="U321" s="566" t="s">
        <v>18</v>
      </c>
      <c r="V321" s="541" t="s">
        <v>9273</v>
      </c>
      <c r="W321" s="541"/>
      <c r="X321" s="632" t="s">
        <v>8629</v>
      </c>
      <c r="Y321" s="632" t="s">
        <v>313</v>
      </c>
      <c r="Z321" s="633"/>
      <c r="AA321" s="633"/>
    </row>
    <row r="322" spans="1:27" ht="17.45" customHeight="1" x14ac:dyDescent="0.25">
      <c r="A322" s="633" t="s">
        <v>10824</v>
      </c>
      <c r="B322" s="632" t="s">
        <v>57</v>
      </c>
      <c r="C322" s="632" t="s">
        <v>324</v>
      </c>
      <c r="D322" s="632" t="s">
        <v>10825</v>
      </c>
      <c r="E322" s="632" t="s">
        <v>10826</v>
      </c>
      <c r="F322" s="473" t="s">
        <v>26</v>
      </c>
      <c r="G322" s="473"/>
      <c r="H322" s="473"/>
      <c r="I322" s="473"/>
      <c r="J322" s="633" t="s">
        <v>11224</v>
      </c>
      <c r="K322" s="632" t="s">
        <v>8948</v>
      </c>
      <c r="L322" s="624">
        <v>43069</v>
      </c>
      <c r="M322" s="564">
        <v>42895</v>
      </c>
      <c r="N322" s="633" t="s">
        <v>46</v>
      </c>
      <c r="O322" s="625">
        <v>43069</v>
      </c>
      <c r="P322" s="626">
        <v>309981</v>
      </c>
      <c r="Q322" s="416">
        <f t="shared" si="5"/>
        <v>0.30998100000000001</v>
      </c>
      <c r="R322" s="636">
        <v>3</v>
      </c>
      <c r="S322" s="564">
        <v>42901</v>
      </c>
      <c r="T322" s="71" t="s">
        <v>125</v>
      </c>
      <c r="U322" s="633" t="s">
        <v>7040</v>
      </c>
      <c r="V322" s="632" t="s">
        <v>162</v>
      </c>
      <c r="W322" s="632" t="s">
        <v>105</v>
      </c>
      <c r="X322" s="632" t="s">
        <v>9962</v>
      </c>
      <c r="Y322" s="632" t="s">
        <v>10962</v>
      </c>
      <c r="Z322" s="633"/>
      <c r="AA322" s="633"/>
    </row>
    <row r="323" spans="1:27" ht="17.45" customHeight="1" x14ac:dyDescent="0.25">
      <c r="A323" s="633" t="s">
        <v>2316</v>
      </c>
      <c r="B323" s="632" t="s">
        <v>57</v>
      </c>
      <c r="C323" s="632" t="s">
        <v>324</v>
      </c>
      <c r="D323" s="632" t="s">
        <v>10494</v>
      </c>
      <c r="E323" s="632" t="s">
        <v>2318</v>
      </c>
      <c r="F323" s="473" t="s">
        <v>26</v>
      </c>
      <c r="G323" s="473"/>
      <c r="H323" s="473"/>
      <c r="I323" s="473"/>
      <c r="J323" s="633" t="s">
        <v>11223</v>
      </c>
      <c r="K323" s="632" t="s">
        <v>33</v>
      </c>
      <c r="L323" s="624">
        <v>42985</v>
      </c>
      <c r="M323" s="564">
        <v>42789</v>
      </c>
      <c r="N323" s="633" t="s">
        <v>47</v>
      </c>
      <c r="O323" s="625">
        <v>42985</v>
      </c>
      <c r="P323" s="626">
        <v>309981</v>
      </c>
      <c r="Q323" s="416">
        <f t="shared" si="5"/>
        <v>0.30998100000000001</v>
      </c>
      <c r="R323" s="636">
        <v>12</v>
      </c>
      <c r="S323" s="564">
        <v>42936</v>
      </c>
      <c r="T323" s="71" t="s">
        <v>125</v>
      </c>
      <c r="U323" s="633" t="s">
        <v>7040</v>
      </c>
      <c r="V323" s="632" t="s">
        <v>162</v>
      </c>
      <c r="W323" s="632" t="s">
        <v>105</v>
      </c>
      <c r="X323" s="632" t="s">
        <v>9994</v>
      </c>
      <c r="Y323" s="632"/>
      <c r="Z323" s="633"/>
      <c r="AA323" s="633"/>
    </row>
    <row r="324" spans="1:27" ht="17.45" customHeight="1" x14ac:dyDescent="0.25">
      <c r="A324" s="633" t="s">
        <v>9248</v>
      </c>
      <c r="B324" s="632" t="s">
        <v>57</v>
      </c>
      <c r="C324" s="632" t="s">
        <v>324</v>
      </c>
      <c r="D324" s="632" t="s">
        <v>9249</v>
      </c>
      <c r="E324" s="632" t="s">
        <v>9250</v>
      </c>
      <c r="F324" s="473" t="s">
        <v>26</v>
      </c>
      <c r="G324" s="473" t="str">
        <f>VLOOKUP(A324,'Engaged Deals'!A:L,2,0)</f>
        <v>Yes</v>
      </c>
      <c r="H324" s="473" t="str">
        <f>VLOOKUP(A324,'Engaged Deals'!A:L,9,0)</f>
        <v>India</v>
      </c>
      <c r="I324" s="473" t="str">
        <f>VLOOKUP(A324,'Engaged Deals'!A:L,10,0)</f>
        <v>CIB Internal Clearing using Blockchain being explored, Initial discussions with client, a potential need to land resources in PARIS</v>
      </c>
      <c r="J324" s="633" t="s">
        <v>11223</v>
      </c>
      <c r="K324" s="632" t="s">
        <v>8948</v>
      </c>
      <c r="L324" s="624">
        <v>43008</v>
      </c>
      <c r="M324" s="564">
        <v>42878</v>
      </c>
      <c r="N324" s="633" t="s">
        <v>48</v>
      </c>
      <c r="O324" s="625">
        <v>43008</v>
      </c>
      <c r="P324" s="626">
        <v>309981</v>
      </c>
      <c r="Q324" s="416">
        <f t="shared" si="5"/>
        <v>0.30998100000000001</v>
      </c>
      <c r="R324" s="636">
        <v>12</v>
      </c>
      <c r="S324" s="564">
        <v>42901</v>
      </c>
      <c r="T324" s="71" t="s">
        <v>103</v>
      </c>
      <c r="U324" s="633" t="s">
        <v>7040</v>
      </c>
      <c r="V324" s="632" t="s">
        <v>162</v>
      </c>
      <c r="W324" s="632" t="s">
        <v>105</v>
      </c>
      <c r="X324" s="632" t="s">
        <v>9801</v>
      </c>
      <c r="Y324" s="632" t="s">
        <v>6864</v>
      </c>
      <c r="Z324" s="633"/>
      <c r="AA324" s="633"/>
    </row>
    <row r="325" spans="1:27" ht="17.45" customHeight="1" x14ac:dyDescent="0.25">
      <c r="A325" s="633" t="s">
        <v>8255</v>
      </c>
      <c r="B325" s="632" t="s">
        <v>57</v>
      </c>
      <c r="C325" s="632" t="s">
        <v>324</v>
      </c>
      <c r="D325" s="632" t="s">
        <v>11481</v>
      </c>
      <c r="E325" s="632" t="s">
        <v>8256</v>
      </c>
      <c r="F325" s="473" t="s">
        <v>28</v>
      </c>
      <c r="G325" s="473"/>
      <c r="H325" s="473"/>
      <c r="I325" s="473"/>
      <c r="J325" s="633" t="s">
        <v>11223</v>
      </c>
      <c r="K325" s="632" t="s">
        <v>8953</v>
      </c>
      <c r="L325" s="624">
        <v>42944</v>
      </c>
      <c r="M325" s="564">
        <v>42832</v>
      </c>
      <c r="N325" s="633" t="s">
        <v>46</v>
      </c>
      <c r="O325" s="625">
        <v>42944</v>
      </c>
      <c r="P325" s="626">
        <v>309981</v>
      </c>
      <c r="Q325" s="416">
        <f t="shared" si="5"/>
        <v>0.30998100000000001</v>
      </c>
      <c r="R325" s="636">
        <v>12</v>
      </c>
      <c r="S325" s="564">
        <v>42863</v>
      </c>
      <c r="T325" s="71" t="s">
        <v>125</v>
      </c>
      <c r="U325" s="633" t="s">
        <v>7040</v>
      </c>
      <c r="V325" s="632" t="s">
        <v>162</v>
      </c>
      <c r="W325" s="632" t="s">
        <v>7199</v>
      </c>
      <c r="X325" s="632" t="s">
        <v>9994</v>
      </c>
      <c r="Y325" s="632" t="s">
        <v>7201</v>
      </c>
      <c r="Z325" s="633"/>
      <c r="AA325" s="633"/>
    </row>
    <row r="326" spans="1:27" ht="17.45" customHeight="1" x14ac:dyDescent="0.25">
      <c r="A326" s="633" t="s">
        <v>11491</v>
      </c>
      <c r="B326" s="634" t="s">
        <v>59</v>
      </c>
      <c r="C326" s="634" t="s">
        <v>9574</v>
      </c>
      <c r="D326" s="632" t="s">
        <v>12775</v>
      </c>
      <c r="E326" s="632" t="s">
        <v>11493</v>
      </c>
      <c r="F326" s="473" t="s">
        <v>26</v>
      </c>
      <c r="G326" s="473"/>
      <c r="H326" s="473"/>
      <c r="I326" s="473"/>
      <c r="J326" s="633" t="s">
        <v>11224</v>
      </c>
      <c r="K326" s="473" t="s">
        <v>8948</v>
      </c>
      <c r="L326" s="624">
        <v>43063</v>
      </c>
      <c r="M326" s="564" t="s">
        <v>13205</v>
      </c>
      <c r="N326" s="71" t="s">
        <v>47</v>
      </c>
      <c r="O326" s="624">
        <v>43063</v>
      </c>
      <c r="P326" s="635">
        <v>303380</v>
      </c>
      <c r="Q326" s="416">
        <f t="shared" si="5"/>
        <v>0.30337999999999998</v>
      </c>
      <c r="R326" s="627">
        <v>3</v>
      </c>
      <c r="S326" s="535" t="s">
        <v>14144</v>
      </c>
      <c r="T326" s="71" t="s">
        <v>103</v>
      </c>
      <c r="U326" s="566" t="s">
        <v>7040</v>
      </c>
      <c r="V326" s="541" t="s">
        <v>104</v>
      </c>
      <c r="W326" s="541" t="s">
        <v>105</v>
      </c>
      <c r="X326" s="632" t="s">
        <v>13605</v>
      </c>
      <c r="Y326" s="632" t="s">
        <v>221</v>
      </c>
      <c r="Z326" s="633"/>
      <c r="AA326" s="633"/>
    </row>
    <row r="327" spans="1:27" ht="17.45" customHeight="1" x14ac:dyDescent="0.25">
      <c r="A327" s="633" t="s">
        <v>11006</v>
      </c>
      <c r="B327" s="634" t="s">
        <v>56</v>
      </c>
      <c r="C327" s="634" t="s">
        <v>124</v>
      </c>
      <c r="D327" s="632" t="s">
        <v>12776</v>
      </c>
      <c r="E327" s="632" t="s">
        <v>12777</v>
      </c>
      <c r="F327" s="473" t="s">
        <v>26</v>
      </c>
      <c r="G327" s="473"/>
      <c r="H327" s="473"/>
      <c r="I327" s="473"/>
      <c r="J327" s="633" t="s">
        <v>11223</v>
      </c>
      <c r="K327" s="473" t="s">
        <v>8948</v>
      </c>
      <c r="L327" s="624">
        <v>42992</v>
      </c>
      <c r="M327" s="564" t="s">
        <v>13206</v>
      </c>
      <c r="N327" s="71" t="s">
        <v>46</v>
      </c>
      <c r="O327" s="624">
        <v>42992</v>
      </c>
      <c r="P327" s="635">
        <v>300002</v>
      </c>
      <c r="Q327" s="416">
        <f t="shared" si="5"/>
        <v>0.30000199999999999</v>
      </c>
      <c r="R327" s="627">
        <v>36</v>
      </c>
      <c r="S327" s="535" t="s">
        <v>11283</v>
      </c>
      <c r="T327" s="71" t="s">
        <v>103</v>
      </c>
      <c r="U327" s="566" t="s">
        <v>18</v>
      </c>
      <c r="V327" s="541" t="s">
        <v>9273</v>
      </c>
      <c r="W327" s="541" t="s">
        <v>11334</v>
      </c>
      <c r="X327" s="632" t="s">
        <v>13606</v>
      </c>
      <c r="Y327" s="632" t="s">
        <v>313</v>
      </c>
      <c r="Z327" s="633"/>
      <c r="AA327" s="633"/>
    </row>
    <row r="328" spans="1:27" ht="17.45" customHeight="1" x14ac:dyDescent="0.25">
      <c r="A328" s="622" t="s">
        <v>8076</v>
      </c>
      <c r="B328" s="519" t="s">
        <v>58</v>
      </c>
      <c r="C328" s="519" t="s">
        <v>58</v>
      </c>
      <c r="D328" s="519" t="s">
        <v>10484</v>
      </c>
      <c r="E328" s="519" t="s">
        <v>11151</v>
      </c>
      <c r="F328" s="473" t="s">
        <v>26</v>
      </c>
      <c r="G328" s="473"/>
      <c r="H328" s="473"/>
      <c r="I328" s="473"/>
      <c r="J328" s="622" t="s">
        <v>11225</v>
      </c>
      <c r="K328" s="519" t="s">
        <v>8948</v>
      </c>
      <c r="L328" s="521">
        <v>42916</v>
      </c>
      <c r="M328" s="522">
        <v>42823</v>
      </c>
      <c r="N328" s="622" t="s">
        <v>50</v>
      </c>
      <c r="O328" s="637">
        <v>42916</v>
      </c>
      <c r="P328" s="638">
        <v>300000</v>
      </c>
      <c r="Q328" s="524">
        <f t="shared" si="5"/>
        <v>0.3</v>
      </c>
      <c r="R328" s="623">
        <v>2</v>
      </c>
      <c r="S328" s="522">
        <v>42922</v>
      </c>
      <c r="T328" s="622" t="s">
        <v>578</v>
      </c>
      <c r="U328" s="622" t="s">
        <v>7040</v>
      </c>
      <c r="V328" s="519" t="s">
        <v>162</v>
      </c>
      <c r="W328" s="519" t="s">
        <v>105</v>
      </c>
      <c r="X328" s="519" t="s">
        <v>13608</v>
      </c>
      <c r="Y328" s="519" t="s">
        <v>12026</v>
      </c>
      <c r="Z328" s="633"/>
      <c r="AA328" s="633"/>
    </row>
    <row r="329" spans="1:27" ht="17.45" customHeight="1" x14ac:dyDescent="0.25">
      <c r="A329" s="622" t="s">
        <v>7887</v>
      </c>
      <c r="B329" s="519" t="s">
        <v>56</v>
      </c>
      <c r="C329" s="519" t="s">
        <v>1541</v>
      </c>
      <c r="D329" s="519" t="s">
        <v>8963</v>
      </c>
      <c r="E329" s="519" t="s">
        <v>7888</v>
      </c>
      <c r="F329" s="473" t="s">
        <v>26</v>
      </c>
      <c r="G329" s="473" t="str">
        <f>VLOOKUP(A329,'Engaged Deals'!A:L,2,0)</f>
        <v>Yes</v>
      </c>
      <c r="H329" s="473" t="str">
        <f>VLOOKUP(A329,'Engaged Deals'!A:L,9,0)</f>
        <v>Baton Rouge</v>
      </c>
      <c r="I329" s="473" t="str">
        <f>VLOOKUP(A329,'Engaged Deals'!A:L,10,0)</f>
        <v>Being Delivered from Baton Rouge</v>
      </c>
      <c r="J329" s="622" t="s">
        <v>11225</v>
      </c>
      <c r="K329" s="519" t="s">
        <v>8948</v>
      </c>
      <c r="L329" s="521">
        <v>42863</v>
      </c>
      <c r="M329" s="522">
        <v>42756</v>
      </c>
      <c r="N329" s="622" t="s">
        <v>50</v>
      </c>
      <c r="O329" s="622"/>
      <c r="P329" s="638">
        <v>300000</v>
      </c>
      <c r="Q329" s="524">
        <f t="shared" si="5"/>
        <v>0.3</v>
      </c>
      <c r="R329" s="623">
        <v>3</v>
      </c>
      <c r="S329" s="522">
        <v>42869</v>
      </c>
      <c r="T329" s="622" t="s">
        <v>578</v>
      </c>
      <c r="U329" s="622" t="s">
        <v>7040</v>
      </c>
      <c r="V329" s="519" t="s">
        <v>162</v>
      </c>
      <c r="W329" s="519" t="s">
        <v>105</v>
      </c>
      <c r="X329" s="519" t="s">
        <v>13609</v>
      </c>
      <c r="Y329" s="519"/>
      <c r="Z329" s="633"/>
      <c r="AA329" s="633"/>
    </row>
    <row r="330" spans="1:27" ht="17.45" customHeight="1" x14ac:dyDescent="0.25">
      <c r="A330" s="633" t="s">
        <v>5637</v>
      </c>
      <c r="B330" s="632" t="s">
        <v>57</v>
      </c>
      <c r="C330" s="632" t="s">
        <v>98</v>
      </c>
      <c r="D330" s="632" t="s">
        <v>2215</v>
      </c>
      <c r="E330" s="632" t="s">
        <v>5638</v>
      </c>
      <c r="F330" s="473" t="s">
        <v>25</v>
      </c>
      <c r="G330" s="473"/>
      <c r="H330" s="473"/>
      <c r="I330" s="473"/>
      <c r="J330" s="633" t="s">
        <v>11224</v>
      </c>
      <c r="K330" s="632" t="s">
        <v>8951</v>
      </c>
      <c r="L330" s="624">
        <v>43091</v>
      </c>
      <c r="M330" s="564" t="s">
        <v>5783</v>
      </c>
      <c r="N330" s="633" t="s">
        <v>47</v>
      </c>
      <c r="O330" s="625">
        <v>43091</v>
      </c>
      <c r="P330" s="626">
        <v>300000</v>
      </c>
      <c r="Q330" s="416">
        <f t="shared" si="5"/>
        <v>0.3</v>
      </c>
      <c r="R330" s="627">
        <v>1</v>
      </c>
      <c r="S330" s="564" t="s">
        <v>12338</v>
      </c>
      <c r="T330" s="71" t="s">
        <v>125</v>
      </c>
      <c r="U330" s="633" t="s">
        <v>6</v>
      </c>
      <c r="V330" s="632" t="s">
        <v>1641</v>
      </c>
      <c r="W330" s="632" t="s">
        <v>5840</v>
      </c>
      <c r="X330" s="632" t="s">
        <v>106</v>
      </c>
      <c r="Y330" s="632" t="s">
        <v>667</v>
      </c>
      <c r="Z330" s="633"/>
      <c r="AA330" s="633"/>
    </row>
    <row r="331" spans="1:27" ht="17.45" customHeight="1" x14ac:dyDescent="0.25">
      <c r="A331" s="633" t="s">
        <v>8738</v>
      </c>
      <c r="B331" s="632" t="s">
        <v>60</v>
      </c>
      <c r="C331" s="632" t="s">
        <v>805</v>
      </c>
      <c r="D331" s="632" t="s">
        <v>8739</v>
      </c>
      <c r="E331" s="632" t="s">
        <v>1081</v>
      </c>
      <c r="F331" s="473" t="s">
        <v>25</v>
      </c>
      <c r="G331" s="473"/>
      <c r="H331" s="473"/>
      <c r="I331" s="473"/>
      <c r="J331" s="633" t="s">
        <v>11224</v>
      </c>
      <c r="K331" s="632" t="s">
        <v>35</v>
      </c>
      <c r="L331" s="624">
        <v>43034</v>
      </c>
      <c r="M331" s="564" t="s">
        <v>8867</v>
      </c>
      <c r="N331" s="633" t="s">
        <v>47</v>
      </c>
      <c r="O331" s="625">
        <v>43034</v>
      </c>
      <c r="P331" s="626">
        <v>300000</v>
      </c>
      <c r="Q331" s="416">
        <f t="shared" si="5"/>
        <v>0.3</v>
      </c>
      <c r="R331" s="627">
        <v>12</v>
      </c>
      <c r="S331" s="564" t="s">
        <v>12338</v>
      </c>
      <c r="T331" s="71" t="s">
        <v>103</v>
      </c>
      <c r="U331" s="633" t="s">
        <v>7</v>
      </c>
      <c r="V331" s="632" t="s">
        <v>1867</v>
      </c>
      <c r="W331" s="632" t="s">
        <v>2958</v>
      </c>
      <c r="X331" s="632" t="s">
        <v>9762</v>
      </c>
      <c r="Y331" s="632" t="s">
        <v>757</v>
      </c>
      <c r="Z331" s="633"/>
      <c r="AA331" s="633"/>
    </row>
    <row r="332" spans="1:27" ht="17.45" customHeight="1" x14ac:dyDescent="0.25">
      <c r="A332" s="633" t="s">
        <v>10988</v>
      </c>
      <c r="B332" s="632" t="s">
        <v>57</v>
      </c>
      <c r="C332" s="632" t="s">
        <v>1046</v>
      </c>
      <c r="D332" s="632" t="s">
        <v>11055</v>
      </c>
      <c r="E332" s="632" t="s">
        <v>11137</v>
      </c>
      <c r="F332" s="473" t="s">
        <v>27</v>
      </c>
      <c r="G332" s="473"/>
      <c r="H332" s="473"/>
      <c r="I332" s="473"/>
      <c r="J332" s="633" t="s">
        <v>11224</v>
      </c>
      <c r="K332" s="632" t="s">
        <v>8947</v>
      </c>
      <c r="L332" s="624">
        <v>43091</v>
      </c>
      <c r="M332" s="564" t="s">
        <v>11235</v>
      </c>
      <c r="N332" s="633" t="s">
        <v>47</v>
      </c>
      <c r="O332" s="625">
        <v>43091</v>
      </c>
      <c r="P332" s="626">
        <v>300000</v>
      </c>
      <c r="Q332" s="416">
        <f t="shared" si="5"/>
        <v>0.3</v>
      </c>
      <c r="R332" s="627">
        <v>12</v>
      </c>
      <c r="S332" s="564" t="s">
        <v>14144</v>
      </c>
      <c r="T332" s="71" t="s">
        <v>125</v>
      </c>
      <c r="U332" s="633" t="s">
        <v>7</v>
      </c>
      <c r="V332" s="632" t="s">
        <v>477</v>
      </c>
      <c r="W332" s="632" t="s">
        <v>1138</v>
      </c>
      <c r="X332" s="632" t="s">
        <v>6212</v>
      </c>
      <c r="Y332" s="632" t="s">
        <v>667</v>
      </c>
      <c r="Z332" s="633"/>
      <c r="AA332" s="633"/>
    </row>
    <row r="333" spans="1:27" ht="17.45" customHeight="1" x14ac:dyDescent="0.25">
      <c r="A333" s="633" t="s">
        <v>8723</v>
      </c>
      <c r="B333" s="632" t="s">
        <v>56</v>
      </c>
      <c r="C333" s="632" t="s">
        <v>194</v>
      </c>
      <c r="D333" s="632" t="s">
        <v>8292</v>
      </c>
      <c r="E333" s="632" t="s">
        <v>8724</v>
      </c>
      <c r="F333" s="473" t="s">
        <v>27</v>
      </c>
      <c r="G333" s="473"/>
      <c r="H333" s="473"/>
      <c r="I333" s="473"/>
      <c r="J333" s="633" t="s">
        <v>11224</v>
      </c>
      <c r="K333" s="632" t="s">
        <v>8070</v>
      </c>
      <c r="L333" s="624">
        <v>43097</v>
      </c>
      <c r="M333" s="564" t="s">
        <v>8863</v>
      </c>
      <c r="N333" s="633" t="s">
        <v>47</v>
      </c>
      <c r="O333" s="625">
        <v>43097</v>
      </c>
      <c r="P333" s="626">
        <v>300000</v>
      </c>
      <c r="Q333" s="416">
        <f t="shared" si="5"/>
        <v>0.3</v>
      </c>
      <c r="R333" s="627">
        <v>12</v>
      </c>
      <c r="S333" s="564" t="s">
        <v>14144</v>
      </c>
      <c r="T333" s="71" t="s">
        <v>103</v>
      </c>
      <c r="U333" s="633" t="s">
        <v>7</v>
      </c>
      <c r="V333" s="632" t="s">
        <v>477</v>
      </c>
      <c r="W333" s="632" t="s">
        <v>478</v>
      </c>
      <c r="X333" s="632" t="s">
        <v>6362</v>
      </c>
      <c r="Y333" s="632" t="s">
        <v>7943</v>
      </c>
      <c r="Z333" s="633"/>
      <c r="AA333" s="633"/>
    </row>
    <row r="334" spans="1:27" ht="17.45" customHeight="1" x14ac:dyDescent="0.25">
      <c r="A334" s="633" t="s">
        <v>12087</v>
      </c>
      <c r="B334" s="632" t="s">
        <v>6912</v>
      </c>
      <c r="C334" s="632" t="s">
        <v>6912</v>
      </c>
      <c r="D334" s="632" t="s">
        <v>12088</v>
      </c>
      <c r="E334" s="632" t="s">
        <v>316</v>
      </c>
      <c r="F334" s="473" t="s">
        <v>27</v>
      </c>
      <c r="G334" s="473"/>
      <c r="H334" s="473"/>
      <c r="I334" s="473"/>
      <c r="J334" s="633" t="s">
        <v>11224</v>
      </c>
      <c r="K334" s="632" t="s">
        <v>8947</v>
      </c>
      <c r="L334" s="624">
        <v>43069</v>
      </c>
      <c r="M334" s="564" t="s">
        <v>12297</v>
      </c>
      <c r="N334" s="633" t="s">
        <v>47</v>
      </c>
      <c r="O334" s="625">
        <v>43069</v>
      </c>
      <c r="P334" s="626">
        <v>300000</v>
      </c>
      <c r="Q334" s="416">
        <f t="shared" si="5"/>
        <v>0.3</v>
      </c>
      <c r="R334" s="627">
        <v>12</v>
      </c>
      <c r="S334" s="564" t="s">
        <v>12635</v>
      </c>
      <c r="T334" s="71" t="s">
        <v>211</v>
      </c>
      <c r="U334" s="633" t="s">
        <v>7</v>
      </c>
      <c r="V334" s="632" t="s">
        <v>477</v>
      </c>
      <c r="W334" s="632" t="s">
        <v>1204</v>
      </c>
      <c r="X334" s="632" t="s">
        <v>12390</v>
      </c>
      <c r="Y334" s="632" t="s">
        <v>757</v>
      </c>
      <c r="Z334" s="633"/>
      <c r="AA334" s="633"/>
    </row>
    <row r="335" spans="1:27" ht="17.45" customHeight="1" x14ac:dyDescent="0.25">
      <c r="A335" s="633" t="s">
        <v>10406</v>
      </c>
      <c r="B335" s="632" t="s">
        <v>56</v>
      </c>
      <c r="C335" s="632" t="s">
        <v>117</v>
      </c>
      <c r="D335" s="632" t="s">
        <v>11056</v>
      </c>
      <c r="E335" s="632" t="s">
        <v>2259</v>
      </c>
      <c r="F335" s="473" t="s">
        <v>25</v>
      </c>
      <c r="G335" s="473"/>
      <c r="H335" s="473"/>
      <c r="I335" s="473"/>
      <c r="J335" s="633" t="s">
        <v>11223</v>
      </c>
      <c r="K335" s="632" t="s">
        <v>35</v>
      </c>
      <c r="L335" s="624">
        <v>42999</v>
      </c>
      <c r="M335" s="564" t="s">
        <v>10711</v>
      </c>
      <c r="N335" s="633" t="s">
        <v>46</v>
      </c>
      <c r="O335" s="625">
        <v>42999</v>
      </c>
      <c r="P335" s="626">
        <v>300000</v>
      </c>
      <c r="Q335" s="416">
        <f t="shared" si="5"/>
        <v>0.3</v>
      </c>
      <c r="R335" s="627">
        <v>6</v>
      </c>
      <c r="S335" s="564" t="s">
        <v>10333</v>
      </c>
      <c r="T335" s="71" t="s">
        <v>125</v>
      </c>
      <c r="U335" s="633" t="s">
        <v>7</v>
      </c>
      <c r="V335" s="632" t="s">
        <v>477</v>
      </c>
      <c r="W335" s="632" t="s">
        <v>1204</v>
      </c>
      <c r="X335" s="632" t="s">
        <v>10746</v>
      </c>
      <c r="Y335" s="632" t="s">
        <v>6865</v>
      </c>
      <c r="Z335" s="633"/>
      <c r="AA335" s="633"/>
    </row>
    <row r="336" spans="1:27" ht="17.45" customHeight="1" x14ac:dyDescent="0.25">
      <c r="A336" s="633" t="s">
        <v>7518</v>
      </c>
      <c r="B336" s="632" t="s">
        <v>56</v>
      </c>
      <c r="C336" s="632" t="s">
        <v>161</v>
      </c>
      <c r="D336" s="632" t="s">
        <v>7519</v>
      </c>
      <c r="E336" s="632" t="s">
        <v>316</v>
      </c>
      <c r="F336" s="473" t="s">
        <v>26</v>
      </c>
      <c r="G336" s="473"/>
      <c r="H336" s="473"/>
      <c r="I336" s="473"/>
      <c r="J336" s="633" t="s">
        <v>11223</v>
      </c>
      <c r="K336" s="632" t="s">
        <v>8948</v>
      </c>
      <c r="L336" s="624">
        <v>42918</v>
      </c>
      <c r="M336" s="564" t="s">
        <v>7520</v>
      </c>
      <c r="N336" s="633" t="s">
        <v>46</v>
      </c>
      <c r="O336" s="625">
        <v>42918</v>
      </c>
      <c r="P336" s="626">
        <v>300000</v>
      </c>
      <c r="Q336" s="416">
        <f t="shared" si="5"/>
        <v>0.3</v>
      </c>
      <c r="R336" s="627">
        <v>12</v>
      </c>
      <c r="S336" s="564" t="s">
        <v>7101</v>
      </c>
      <c r="T336" s="71" t="s">
        <v>103</v>
      </c>
      <c r="U336" s="633" t="s">
        <v>7</v>
      </c>
      <c r="V336" s="632" t="s">
        <v>1867</v>
      </c>
      <c r="W336" s="632"/>
      <c r="X336" s="632" t="s">
        <v>8633</v>
      </c>
      <c r="Y336" s="632" t="s">
        <v>7522</v>
      </c>
      <c r="Z336" s="633"/>
      <c r="AA336" s="633"/>
    </row>
    <row r="337" spans="1:27" ht="17.45" customHeight="1" x14ac:dyDescent="0.25">
      <c r="A337" s="633" t="s">
        <v>11496</v>
      </c>
      <c r="B337" s="632" t="s">
        <v>57</v>
      </c>
      <c r="C337" s="632" t="s">
        <v>182</v>
      </c>
      <c r="D337" s="632" t="s">
        <v>10249</v>
      </c>
      <c r="E337" s="632" t="s">
        <v>12784</v>
      </c>
      <c r="F337" s="473" t="s">
        <v>26</v>
      </c>
      <c r="G337" s="473"/>
      <c r="H337" s="473"/>
      <c r="I337" s="473"/>
      <c r="J337" s="633" t="s">
        <v>11223</v>
      </c>
      <c r="K337" s="632" t="s">
        <v>8948</v>
      </c>
      <c r="L337" s="624">
        <v>42989</v>
      </c>
      <c r="M337" s="564">
        <v>42909</v>
      </c>
      <c r="N337" s="633" t="s">
        <v>48</v>
      </c>
      <c r="O337" s="625">
        <v>42989</v>
      </c>
      <c r="P337" s="626">
        <v>300000</v>
      </c>
      <c r="Q337" s="416">
        <f t="shared" si="5"/>
        <v>0.3</v>
      </c>
      <c r="R337" s="636">
        <v>12</v>
      </c>
      <c r="S337" s="564">
        <v>42943</v>
      </c>
      <c r="T337" s="71" t="s">
        <v>211</v>
      </c>
      <c r="U337" s="633" t="s">
        <v>7040</v>
      </c>
      <c r="V337" s="632" t="s">
        <v>162</v>
      </c>
      <c r="W337" s="632" t="s">
        <v>105</v>
      </c>
      <c r="X337" s="632" t="s">
        <v>5503</v>
      </c>
      <c r="Y337" s="632" t="s">
        <v>6530</v>
      </c>
      <c r="Z337" s="633"/>
      <c r="AA337" s="633"/>
    </row>
    <row r="338" spans="1:27" ht="17.45" customHeight="1" x14ac:dyDescent="0.25">
      <c r="A338" s="633" t="s">
        <v>13944</v>
      </c>
      <c r="B338" s="632" t="s">
        <v>59</v>
      </c>
      <c r="C338" s="632" t="s">
        <v>9574</v>
      </c>
      <c r="D338" s="632" t="s">
        <v>12084</v>
      </c>
      <c r="E338" s="632" t="s">
        <v>14008</v>
      </c>
      <c r="F338" s="473" t="s">
        <v>26</v>
      </c>
      <c r="G338" s="473"/>
      <c r="H338" s="473"/>
      <c r="I338" s="473"/>
      <c r="J338" s="633" t="s">
        <v>11224</v>
      </c>
      <c r="K338" s="632" t="s">
        <v>8948</v>
      </c>
      <c r="L338" s="624">
        <v>43100</v>
      </c>
      <c r="M338" s="564">
        <v>42948</v>
      </c>
      <c r="N338" s="633" t="s">
        <v>47</v>
      </c>
      <c r="O338" s="625">
        <v>43281</v>
      </c>
      <c r="P338" s="626">
        <v>300000</v>
      </c>
      <c r="Q338" s="416">
        <f t="shared" si="5"/>
        <v>0.3</v>
      </c>
      <c r="R338" s="636">
        <v>6</v>
      </c>
      <c r="S338" s="564">
        <v>42948</v>
      </c>
      <c r="T338" s="71" t="s">
        <v>103</v>
      </c>
      <c r="U338" s="633" t="s">
        <v>7040</v>
      </c>
      <c r="V338" s="632" t="s">
        <v>162</v>
      </c>
      <c r="W338" s="632" t="s">
        <v>105</v>
      </c>
      <c r="X338" s="632" t="s">
        <v>7516</v>
      </c>
      <c r="Y338" s="632"/>
      <c r="Z338" s="633"/>
      <c r="AA338" s="633"/>
    </row>
    <row r="339" spans="1:27" ht="17.45" customHeight="1" x14ac:dyDescent="0.25">
      <c r="A339" s="633" t="s">
        <v>9040</v>
      </c>
      <c r="B339" s="632" t="s">
        <v>59</v>
      </c>
      <c r="C339" s="632" t="s">
        <v>9574</v>
      </c>
      <c r="D339" s="632" t="s">
        <v>10827</v>
      </c>
      <c r="E339" s="632" t="s">
        <v>963</v>
      </c>
      <c r="F339" s="473" t="s">
        <v>26</v>
      </c>
      <c r="G339" s="473"/>
      <c r="H339" s="473"/>
      <c r="I339" s="473"/>
      <c r="J339" s="633" t="s">
        <v>11224</v>
      </c>
      <c r="K339" s="632" t="s">
        <v>8948</v>
      </c>
      <c r="L339" s="624">
        <v>43039</v>
      </c>
      <c r="M339" s="564">
        <v>42870</v>
      </c>
      <c r="N339" s="633" t="s">
        <v>47</v>
      </c>
      <c r="O339" s="625">
        <v>42870</v>
      </c>
      <c r="P339" s="626">
        <v>300000</v>
      </c>
      <c r="Q339" s="416">
        <f t="shared" si="5"/>
        <v>0.3</v>
      </c>
      <c r="R339" s="636">
        <v>12</v>
      </c>
      <c r="S339" s="564">
        <v>42922</v>
      </c>
      <c r="T339" s="71" t="s">
        <v>103</v>
      </c>
      <c r="U339" s="633" t="s">
        <v>7040</v>
      </c>
      <c r="V339" s="632" t="s">
        <v>162</v>
      </c>
      <c r="W339" s="632" t="s">
        <v>105</v>
      </c>
      <c r="X339" s="632" t="s">
        <v>9416</v>
      </c>
      <c r="Y339" s="632"/>
      <c r="Z339" s="633"/>
      <c r="AA339" s="633"/>
    </row>
    <row r="340" spans="1:27" ht="17.45" customHeight="1" x14ac:dyDescent="0.25">
      <c r="A340" s="633" t="s">
        <v>1352</v>
      </c>
      <c r="B340" s="632" t="s">
        <v>57</v>
      </c>
      <c r="C340" s="632" t="s">
        <v>1046</v>
      </c>
      <c r="D340" s="632" t="s">
        <v>1353</v>
      </c>
      <c r="E340" s="632" t="s">
        <v>1354</v>
      </c>
      <c r="F340" s="473" t="s">
        <v>26</v>
      </c>
      <c r="G340" s="473"/>
      <c r="H340" s="473"/>
      <c r="I340" s="473"/>
      <c r="J340" s="633" t="s">
        <v>11224</v>
      </c>
      <c r="K340" s="632" t="s">
        <v>8948</v>
      </c>
      <c r="L340" s="624">
        <v>43028</v>
      </c>
      <c r="M340" s="564" t="s">
        <v>1355</v>
      </c>
      <c r="N340" s="633" t="s">
        <v>47</v>
      </c>
      <c r="O340" s="625">
        <v>43028</v>
      </c>
      <c r="P340" s="626">
        <v>300000</v>
      </c>
      <c r="Q340" s="416">
        <f t="shared" si="5"/>
        <v>0.3</v>
      </c>
      <c r="R340" s="627">
        <v>12</v>
      </c>
      <c r="S340" s="564" t="s">
        <v>12339</v>
      </c>
      <c r="T340" s="71" t="s">
        <v>125</v>
      </c>
      <c r="U340" s="633" t="s">
        <v>7040</v>
      </c>
      <c r="V340" s="632" t="s">
        <v>134</v>
      </c>
      <c r="W340" s="632" t="s">
        <v>9226</v>
      </c>
      <c r="X340" s="632" t="s">
        <v>6323</v>
      </c>
      <c r="Y340" s="632" t="s">
        <v>313</v>
      </c>
      <c r="Z340" s="633"/>
      <c r="AA340" s="633"/>
    </row>
    <row r="341" spans="1:27" ht="17.45" customHeight="1" x14ac:dyDescent="0.25">
      <c r="A341" s="633" t="s">
        <v>1328</v>
      </c>
      <c r="B341" s="634" t="s">
        <v>62</v>
      </c>
      <c r="C341" s="634" t="s">
        <v>985</v>
      </c>
      <c r="D341" s="632" t="s">
        <v>1329</v>
      </c>
      <c r="E341" s="632" t="s">
        <v>1330</v>
      </c>
      <c r="F341" s="473" t="s">
        <v>26</v>
      </c>
      <c r="G341" s="473"/>
      <c r="H341" s="473"/>
      <c r="I341" s="473"/>
      <c r="J341" s="633" t="s">
        <v>11223</v>
      </c>
      <c r="K341" s="473" t="s">
        <v>33</v>
      </c>
      <c r="L341" s="624">
        <v>42969</v>
      </c>
      <c r="M341" s="564" t="s">
        <v>1331</v>
      </c>
      <c r="N341" s="71" t="s">
        <v>47</v>
      </c>
      <c r="O341" s="624">
        <v>42969</v>
      </c>
      <c r="P341" s="635">
        <v>300000</v>
      </c>
      <c r="Q341" s="416">
        <f t="shared" si="5"/>
        <v>0.3</v>
      </c>
      <c r="R341" s="627">
        <v>12</v>
      </c>
      <c r="S341" s="535" t="s">
        <v>12340</v>
      </c>
      <c r="T341" s="71" t="s">
        <v>292</v>
      </c>
      <c r="U341" s="566" t="s">
        <v>7040</v>
      </c>
      <c r="V341" s="541" t="s">
        <v>134</v>
      </c>
      <c r="W341" s="541" t="s">
        <v>1332</v>
      </c>
      <c r="X341" s="632" t="s">
        <v>6330</v>
      </c>
      <c r="Y341" s="632" t="s">
        <v>186</v>
      </c>
      <c r="Z341" s="633"/>
      <c r="AA341" s="633"/>
    </row>
    <row r="342" spans="1:27" ht="17.45" customHeight="1" x14ac:dyDescent="0.25">
      <c r="A342" s="633" t="s">
        <v>1393</v>
      </c>
      <c r="B342" s="634" t="s">
        <v>57</v>
      </c>
      <c r="C342" s="634" t="s">
        <v>182</v>
      </c>
      <c r="D342" s="632" t="s">
        <v>1394</v>
      </c>
      <c r="E342" s="632" t="s">
        <v>1395</v>
      </c>
      <c r="F342" s="473" t="s">
        <v>24</v>
      </c>
      <c r="G342" s="473"/>
      <c r="H342" s="473"/>
      <c r="I342" s="473"/>
      <c r="J342" s="633" t="s">
        <v>11224</v>
      </c>
      <c r="K342" s="473" t="s">
        <v>8949</v>
      </c>
      <c r="L342" s="624">
        <v>43065</v>
      </c>
      <c r="M342" s="564" t="s">
        <v>1396</v>
      </c>
      <c r="N342" s="71" t="s">
        <v>47</v>
      </c>
      <c r="O342" s="624">
        <v>43065</v>
      </c>
      <c r="P342" s="635">
        <v>300000</v>
      </c>
      <c r="Q342" s="416">
        <f t="shared" si="5"/>
        <v>0.3</v>
      </c>
      <c r="R342" s="627">
        <v>12</v>
      </c>
      <c r="S342" s="535" t="s">
        <v>12632</v>
      </c>
      <c r="T342" s="71" t="s">
        <v>292</v>
      </c>
      <c r="U342" s="566" t="s">
        <v>7040</v>
      </c>
      <c r="V342" s="541" t="s">
        <v>104</v>
      </c>
      <c r="W342" s="541" t="s">
        <v>6451</v>
      </c>
      <c r="X342" s="632" t="s">
        <v>6452</v>
      </c>
      <c r="Y342" s="632" t="s">
        <v>9554</v>
      </c>
      <c r="Z342" s="633"/>
      <c r="AA342" s="633"/>
    </row>
    <row r="343" spans="1:27" ht="17.45" customHeight="1" x14ac:dyDescent="0.25">
      <c r="A343" s="633" t="s">
        <v>8240</v>
      </c>
      <c r="B343" s="634" t="s">
        <v>56</v>
      </c>
      <c r="C343" s="634" t="s">
        <v>510</v>
      </c>
      <c r="D343" s="632" t="s">
        <v>8241</v>
      </c>
      <c r="E343" s="632" t="s">
        <v>8242</v>
      </c>
      <c r="F343" s="473" t="s">
        <v>27</v>
      </c>
      <c r="G343" s="473"/>
      <c r="H343" s="473"/>
      <c r="I343" s="473"/>
      <c r="J343" s="633" t="s">
        <v>11223</v>
      </c>
      <c r="K343" s="473" t="s">
        <v>8947</v>
      </c>
      <c r="L343" s="624">
        <v>42978</v>
      </c>
      <c r="M343" s="564" t="s">
        <v>8550</v>
      </c>
      <c r="N343" s="71" t="s">
        <v>46</v>
      </c>
      <c r="O343" s="624">
        <v>43010</v>
      </c>
      <c r="P343" s="635">
        <v>300000</v>
      </c>
      <c r="Q343" s="416">
        <f t="shared" si="5"/>
        <v>0.3</v>
      </c>
      <c r="R343" s="627">
        <v>3</v>
      </c>
      <c r="S343" s="535" t="s">
        <v>13610</v>
      </c>
      <c r="T343" s="71" t="s">
        <v>125</v>
      </c>
      <c r="U343" s="566" t="s">
        <v>7040</v>
      </c>
      <c r="V343" s="541" t="s">
        <v>104</v>
      </c>
      <c r="W343" s="541" t="s">
        <v>8627</v>
      </c>
      <c r="X343" s="632" t="s">
        <v>8628</v>
      </c>
      <c r="Y343" s="632" t="s">
        <v>8690</v>
      </c>
      <c r="Z343" s="633"/>
      <c r="AA343" s="633"/>
    </row>
    <row r="344" spans="1:27" ht="17.45" customHeight="1" x14ac:dyDescent="0.25">
      <c r="A344" s="633" t="s">
        <v>1339</v>
      </c>
      <c r="B344" s="634" t="s">
        <v>57</v>
      </c>
      <c r="C344" s="634" t="s">
        <v>775</v>
      </c>
      <c r="D344" s="632" t="s">
        <v>1340</v>
      </c>
      <c r="E344" s="632" t="s">
        <v>528</v>
      </c>
      <c r="F344" s="473" t="s">
        <v>26</v>
      </c>
      <c r="G344" s="473"/>
      <c r="H344" s="473"/>
      <c r="I344" s="473"/>
      <c r="J344" s="633" t="s">
        <v>11224</v>
      </c>
      <c r="K344" s="473" t="s">
        <v>33</v>
      </c>
      <c r="L344" s="624">
        <v>43100</v>
      </c>
      <c r="M344" s="564" t="s">
        <v>1341</v>
      </c>
      <c r="N344" s="71" t="s">
        <v>47</v>
      </c>
      <c r="O344" s="624">
        <v>43100</v>
      </c>
      <c r="P344" s="635">
        <v>300000</v>
      </c>
      <c r="Q344" s="416">
        <f t="shared" si="5"/>
        <v>0.3</v>
      </c>
      <c r="R344" s="627">
        <v>12</v>
      </c>
      <c r="S344" s="535" t="s">
        <v>12632</v>
      </c>
      <c r="T344" s="71" t="s">
        <v>103</v>
      </c>
      <c r="U344" s="566" t="s">
        <v>7040</v>
      </c>
      <c r="V344" s="541" t="s">
        <v>104</v>
      </c>
      <c r="W344" s="541" t="s">
        <v>513</v>
      </c>
      <c r="X344" s="632" t="s">
        <v>11903</v>
      </c>
      <c r="Y344" s="632" t="s">
        <v>1342</v>
      </c>
      <c r="Z344" s="633"/>
      <c r="AA344" s="633"/>
    </row>
    <row r="345" spans="1:27" ht="17.45" customHeight="1" x14ac:dyDescent="0.25">
      <c r="A345" s="633" t="s">
        <v>9877</v>
      </c>
      <c r="B345" s="634" t="s">
        <v>56</v>
      </c>
      <c r="C345" s="634" t="s">
        <v>510</v>
      </c>
      <c r="D345" s="632" t="s">
        <v>12785</v>
      </c>
      <c r="E345" s="632" t="s">
        <v>9878</v>
      </c>
      <c r="F345" s="473" t="s">
        <v>27</v>
      </c>
      <c r="G345" s="473"/>
      <c r="H345" s="473"/>
      <c r="I345" s="473"/>
      <c r="J345" s="633" t="s">
        <v>11223</v>
      </c>
      <c r="K345" s="473" t="s">
        <v>8947</v>
      </c>
      <c r="L345" s="624">
        <v>43006</v>
      </c>
      <c r="M345" s="564" t="s">
        <v>13209</v>
      </c>
      <c r="N345" s="71" t="s">
        <v>46</v>
      </c>
      <c r="O345" s="624">
        <v>43006</v>
      </c>
      <c r="P345" s="635">
        <v>300000</v>
      </c>
      <c r="Q345" s="416">
        <f t="shared" si="5"/>
        <v>0.3</v>
      </c>
      <c r="R345" s="627">
        <v>12</v>
      </c>
      <c r="S345" s="535" t="s">
        <v>13611</v>
      </c>
      <c r="T345" s="71" t="s">
        <v>103</v>
      </c>
      <c r="U345" s="566" t="s">
        <v>7040</v>
      </c>
      <c r="V345" s="541" t="s">
        <v>104</v>
      </c>
      <c r="W345" s="541" t="s">
        <v>8056</v>
      </c>
      <c r="X345" s="632" t="s">
        <v>13593</v>
      </c>
      <c r="Y345" s="632" t="s">
        <v>313</v>
      </c>
      <c r="Z345" s="633"/>
      <c r="AA345" s="633"/>
    </row>
    <row r="346" spans="1:27" ht="17.45" customHeight="1" x14ac:dyDescent="0.25">
      <c r="A346" s="633" t="s">
        <v>8266</v>
      </c>
      <c r="B346" s="634" t="s">
        <v>57</v>
      </c>
      <c r="C346" s="634" t="s">
        <v>182</v>
      </c>
      <c r="D346" s="632" t="s">
        <v>12788</v>
      </c>
      <c r="E346" s="632" t="s">
        <v>12789</v>
      </c>
      <c r="F346" s="473" t="s">
        <v>24</v>
      </c>
      <c r="G346" s="473"/>
      <c r="H346" s="473"/>
      <c r="I346" s="473"/>
      <c r="J346" s="633" t="s">
        <v>11223</v>
      </c>
      <c r="K346" s="473" t="s">
        <v>38</v>
      </c>
      <c r="L346" s="624">
        <v>43006</v>
      </c>
      <c r="M346" s="564" t="s">
        <v>13212</v>
      </c>
      <c r="N346" s="71" t="s">
        <v>48</v>
      </c>
      <c r="O346" s="624">
        <v>43006</v>
      </c>
      <c r="P346" s="635">
        <v>300000</v>
      </c>
      <c r="Q346" s="416">
        <f t="shared" si="5"/>
        <v>0.3</v>
      </c>
      <c r="R346" s="627">
        <v>12</v>
      </c>
      <c r="S346" s="535" t="s">
        <v>12339</v>
      </c>
      <c r="T346" s="71" t="s">
        <v>103</v>
      </c>
      <c r="U346" s="566" t="s">
        <v>7040</v>
      </c>
      <c r="V346" s="541" t="s">
        <v>104</v>
      </c>
      <c r="W346" s="541" t="s">
        <v>105</v>
      </c>
      <c r="X346" s="632" t="s">
        <v>5507</v>
      </c>
      <c r="Y346" s="632" t="s">
        <v>13903</v>
      </c>
      <c r="Z346" s="633"/>
      <c r="AA346" s="633"/>
    </row>
    <row r="347" spans="1:27" ht="17.45" customHeight="1" x14ac:dyDescent="0.25">
      <c r="A347" s="633" t="s">
        <v>3519</v>
      </c>
      <c r="B347" s="634" t="s">
        <v>57</v>
      </c>
      <c r="C347" s="634" t="s">
        <v>182</v>
      </c>
      <c r="D347" s="632" t="s">
        <v>2867</v>
      </c>
      <c r="E347" s="632" t="s">
        <v>3520</v>
      </c>
      <c r="F347" s="473" t="s">
        <v>24</v>
      </c>
      <c r="G347" s="473"/>
      <c r="H347" s="473"/>
      <c r="I347" s="473"/>
      <c r="J347" s="633" t="s">
        <v>11224</v>
      </c>
      <c r="K347" s="473" t="s">
        <v>38</v>
      </c>
      <c r="L347" s="624">
        <v>43028</v>
      </c>
      <c r="M347" s="564" t="s">
        <v>3521</v>
      </c>
      <c r="N347" s="71" t="s">
        <v>48</v>
      </c>
      <c r="O347" s="624">
        <v>43028</v>
      </c>
      <c r="P347" s="635">
        <v>300000</v>
      </c>
      <c r="Q347" s="416">
        <f t="shared" ref="Q347:Q410" si="6">+P347*0.000001</f>
        <v>0.3</v>
      </c>
      <c r="R347" s="627">
        <v>9</v>
      </c>
      <c r="S347" s="535" t="s">
        <v>12632</v>
      </c>
      <c r="T347" s="71" t="s">
        <v>292</v>
      </c>
      <c r="U347" s="566" t="s">
        <v>7040</v>
      </c>
      <c r="V347" s="541" t="s">
        <v>104</v>
      </c>
      <c r="W347" s="541" t="s">
        <v>105</v>
      </c>
      <c r="X347" s="632" t="s">
        <v>5507</v>
      </c>
      <c r="Y347" s="632" t="s">
        <v>186</v>
      </c>
      <c r="Z347" s="633"/>
      <c r="AA347" s="633"/>
    </row>
    <row r="348" spans="1:27" ht="17.45" customHeight="1" x14ac:dyDescent="0.25">
      <c r="A348" s="633" t="s">
        <v>6263</v>
      </c>
      <c r="B348" s="634" t="s">
        <v>57</v>
      </c>
      <c r="C348" s="634" t="s">
        <v>147</v>
      </c>
      <c r="D348" s="632" t="s">
        <v>1759</v>
      </c>
      <c r="E348" s="632" t="s">
        <v>6264</v>
      </c>
      <c r="F348" s="473" t="s">
        <v>26</v>
      </c>
      <c r="G348" s="473"/>
      <c r="H348" s="473"/>
      <c r="I348" s="473"/>
      <c r="J348" s="633" t="s">
        <v>11223</v>
      </c>
      <c r="K348" s="473" t="s">
        <v>8948</v>
      </c>
      <c r="L348" s="624">
        <v>42988</v>
      </c>
      <c r="M348" s="564" t="s">
        <v>6328</v>
      </c>
      <c r="N348" s="71" t="s">
        <v>46</v>
      </c>
      <c r="O348" s="624">
        <v>42988</v>
      </c>
      <c r="P348" s="635">
        <v>300000</v>
      </c>
      <c r="Q348" s="416">
        <f t="shared" si="6"/>
        <v>0.3</v>
      </c>
      <c r="R348" s="627">
        <v>12</v>
      </c>
      <c r="S348" s="535" t="s">
        <v>5535</v>
      </c>
      <c r="T348" s="71" t="s">
        <v>103</v>
      </c>
      <c r="U348" s="566" t="s">
        <v>7040</v>
      </c>
      <c r="V348" s="541" t="s">
        <v>104</v>
      </c>
      <c r="W348" s="541" t="s">
        <v>105</v>
      </c>
      <c r="X348" s="632" t="s">
        <v>6329</v>
      </c>
      <c r="Y348" s="632" t="s">
        <v>186</v>
      </c>
      <c r="Z348" s="633"/>
      <c r="AA348" s="633"/>
    </row>
    <row r="349" spans="1:27" ht="17.45" customHeight="1" x14ac:dyDescent="0.25">
      <c r="A349" s="633" t="s">
        <v>1370</v>
      </c>
      <c r="B349" s="634" t="s">
        <v>57</v>
      </c>
      <c r="C349" s="634" t="s">
        <v>98</v>
      </c>
      <c r="D349" s="632" t="s">
        <v>1371</v>
      </c>
      <c r="E349" s="632" t="s">
        <v>1372</v>
      </c>
      <c r="F349" s="473" t="s">
        <v>28</v>
      </c>
      <c r="G349" s="473"/>
      <c r="H349" s="473"/>
      <c r="I349" s="473"/>
      <c r="J349" s="633" t="s">
        <v>11223</v>
      </c>
      <c r="K349" s="473" t="s">
        <v>8990</v>
      </c>
      <c r="L349" s="624">
        <v>42997</v>
      </c>
      <c r="M349" s="564" t="s">
        <v>1373</v>
      </c>
      <c r="N349" s="71" t="s">
        <v>46</v>
      </c>
      <c r="O349" s="624">
        <v>42997</v>
      </c>
      <c r="P349" s="635">
        <v>300000</v>
      </c>
      <c r="Q349" s="416">
        <f t="shared" si="6"/>
        <v>0.3</v>
      </c>
      <c r="R349" s="627">
        <v>12</v>
      </c>
      <c r="S349" s="535" t="s">
        <v>226</v>
      </c>
      <c r="T349" s="71" t="s">
        <v>103</v>
      </c>
      <c r="U349" s="566" t="s">
        <v>7040</v>
      </c>
      <c r="V349" s="541" t="s">
        <v>104</v>
      </c>
      <c r="W349" s="541" t="s">
        <v>105</v>
      </c>
      <c r="X349" s="632" t="s">
        <v>106</v>
      </c>
      <c r="Y349" s="632" t="s">
        <v>186</v>
      </c>
      <c r="Z349" s="633"/>
      <c r="AA349" s="633"/>
    </row>
    <row r="350" spans="1:27" ht="17.45" customHeight="1" x14ac:dyDescent="0.25">
      <c r="A350" s="633" t="s">
        <v>10987</v>
      </c>
      <c r="B350" s="634" t="s">
        <v>57</v>
      </c>
      <c r="C350" s="634" t="s">
        <v>98</v>
      </c>
      <c r="D350" s="632" t="s">
        <v>12790</v>
      </c>
      <c r="E350" s="632" t="s">
        <v>11136</v>
      </c>
      <c r="F350" s="473" t="s">
        <v>25</v>
      </c>
      <c r="G350" s="473"/>
      <c r="H350" s="473"/>
      <c r="I350" s="473"/>
      <c r="J350" s="633" t="s">
        <v>11223</v>
      </c>
      <c r="K350" s="473" t="s">
        <v>35</v>
      </c>
      <c r="L350" s="624">
        <v>43007</v>
      </c>
      <c r="M350" s="564" t="s">
        <v>13213</v>
      </c>
      <c r="N350" s="71" t="s">
        <v>47</v>
      </c>
      <c r="O350" s="624">
        <v>43007</v>
      </c>
      <c r="P350" s="635">
        <v>300000</v>
      </c>
      <c r="Q350" s="416">
        <f t="shared" si="6"/>
        <v>0.3</v>
      </c>
      <c r="R350" s="627">
        <v>12</v>
      </c>
      <c r="S350" s="535" t="s">
        <v>13614</v>
      </c>
      <c r="T350" s="71" t="s">
        <v>103</v>
      </c>
      <c r="U350" s="566" t="s">
        <v>7040</v>
      </c>
      <c r="V350" s="541" t="s">
        <v>104</v>
      </c>
      <c r="W350" s="541" t="s">
        <v>105</v>
      </c>
      <c r="X350" s="632" t="s">
        <v>106</v>
      </c>
      <c r="Y350" s="632" t="s">
        <v>186</v>
      </c>
      <c r="Z350" s="633"/>
      <c r="AA350" s="633"/>
    </row>
    <row r="351" spans="1:27" ht="17.45" customHeight="1" x14ac:dyDescent="0.25">
      <c r="A351" s="633" t="s">
        <v>9626</v>
      </c>
      <c r="B351" s="634" t="s">
        <v>57</v>
      </c>
      <c r="C351" s="634" t="s">
        <v>98</v>
      </c>
      <c r="D351" s="632" t="s">
        <v>12791</v>
      </c>
      <c r="E351" s="632" t="s">
        <v>9627</v>
      </c>
      <c r="F351" s="473" t="s">
        <v>25</v>
      </c>
      <c r="G351" s="473"/>
      <c r="H351" s="473"/>
      <c r="I351" s="473"/>
      <c r="J351" s="633" t="s">
        <v>11223</v>
      </c>
      <c r="K351" s="473" t="s">
        <v>8951</v>
      </c>
      <c r="L351" s="624">
        <v>42984</v>
      </c>
      <c r="M351" s="564" t="s">
        <v>13214</v>
      </c>
      <c r="N351" s="71" t="s">
        <v>47</v>
      </c>
      <c r="O351" s="624">
        <v>42984</v>
      </c>
      <c r="P351" s="635">
        <v>300000</v>
      </c>
      <c r="Q351" s="416">
        <f t="shared" si="6"/>
        <v>0.3</v>
      </c>
      <c r="R351" s="627">
        <v>6</v>
      </c>
      <c r="S351" s="535" t="s">
        <v>12340</v>
      </c>
      <c r="T351" s="71" t="s">
        <v>103</v>
      </c>
      <c r="U351" s="566" t="s">
        <v>7040</v>
      </c>
      <c r="V351" s="541" t="s">
        <v>104</v>
      </c>
      <c r="W351" s="541" t="s">
        <v>105</v>
      </c>
      <c r="X351" s="632" t="s">
        <v>106</v>
      </c>
      <c r="Y351" s="632" t="s">
        <v>186</v>
      </c>
      <c r="Z351" s="633"/>
      <c r="AA351" s="633"/>
    </row>
    <row r="352" spans="1:27" ht="17.45" customHeight="1" x14ac:dyDescent="0.25">
      <c r="A352" s="633" t="s">
        <v>8278</v>
      </c>
      <c r="B352" s="634" t="s">
        <v>59</v>
      </c>
      <c r="C352" s="634" t="s">
        <v>9574</v>
      </c>
      <c r="D352" s="632" t="s">
        <v>12792</v>
      </c>
      <c r="E352" s="632" t="s">
        <v>1399</v>
      </c>
      <c r="F352" s="473" t="s">
        <v>25</v>
      </c>
      <c r="G352" s="473"/>
      <c r="H352" s="473"/>
      <c r="I352" s="473"/>
      <c r="J352" s="633" t="s">
        <v>11223</v>
      </c>
      <c r="K352" s="473" t="s">
        <v>35</v>
      </c>
      <c r="L352" s="624">
        <v>43008</v>
      </c>
      <c r="M352" s="564" t="s">
        <v>13215</v>
      </c>
      <c r="N352" s="71" t="s">
        <v>47</v>
      </c>
      <c r="O352" s="624">
        <v>43008</v>
      </c>
      <c r="P352" s="635">
        <v>300000</v>
      </c>
      <c r="Q352" s="416">
        <f t="shared" si="6"/>
        <v>0.3</v>
      </c>
      <c r="R352" s="627">
        <v>12</v>
      </c>
      <c r="S352" s="535" t="s">
        <v>13516</v>
      </c>
      <c r="T352" s="71" t="s">
        <v>103</v>
      </c>
      <c r="U352" s="566" t="s">
        <v>7040</v>
      </c>
      <c r="V352" s="541" t="s">
        <v>104</v>
      </c>
      <c r="W352" s="541" t="s">
        <v>105</v>
      </c>
      <c r="X352" s="632" t="s">
        <v>13615</v>
      </c>
      <c r="Y352" s="632" t="s">
        <v>757</v>
      </c>
      <c r="Z352" s="633"/>
      <c r="AA352" s="633"/>
    </row>
    <row r="353" spans="1:27" ht="17.45" customHeight="1" x14ac:dyDescent="0.25">
      <c r="A353" s="633" t="s">
        <v>10830</v>
      </c>
      <c r="B353" s="634" t="s">
        <v>59</v>
      </c>
      <c r="C353" s="634" t="s">
        <v>9574</v>
      </c>
      <c r="D353" s="632" t="s">
        <v>12793</v>
      </c>
      <c r="E353" s="632" t="s">
        <v>10832</v>
      </c>
      <c r="F353" s="473" t="s">
        <v>26</v>
      </c>
      <c r="G353" s="473"/>
      <c r="H353" s="473"/>
      <c r="I353" s="473"/>
      <c r="J353" s="633" t="s">
        <v>11224</v>
      </c>
      <c r="K353" s="473" t="s">
        <v>33</v>
      </c>
      <c r="L353" s="624">
        <v>43098</v>
      </c>
      <c r="M353" s="564" t="s">
        <v>13216</v>
      </c>
      <c r="N353" s="71" t="s">
        <v>47</v>
      </c>
      <c r="O353" s="624">
        <v>43098</v>
      </c>
      <c r="P353" s="635">
        <v>300000</v>
      </c>
      <c r="Q353" s="416">
        <f t="shared" si="6"/>
        <v>0.3</v>
      </c>
      <c r="R353" s="627">
        <v>9</v>
      </c>
      <c r="S353" s="535" t="s">
        <v>12338</v>
      </c>
      <c r="T353" s="71" t="s">
        <v>103</v>
      </c>
      <c r="U353" s="566" t="s">
        <v>7040</v>
      </c>
      <c r="V353" s="541" t="s">
        <v>104</v>
      </c>
      <c r="W353" s="541" t="s">
        <v>105</v>
      </c>
      <c r="X353" s="632" t="s">
        <v>5589</v>
      </c>
      <c r="Y353" s="632" t="s">
        <v>221</v>
      </c>
      <c r="Z353" s="633"/>
      <c r="AA353" s="633"/>
    </row>
    <row r="354" spans="1:27" ht="17.45" customHeight="1" x14ac:dyDescent="0.25">
      <c r="A354" s="633" t="s">
        <v>1383</v>
      </c>
      <c r="B354" s="634" t="s">
        <v>60</v>
      </c>
      <c r="C354" s="634" t="s">
        <v>377</v>
      </c>
      <c r="D354" s="632" t="s">
        <v>1384</v>
      </c>
      <c r="E354" s="632" t="s">
        <v>1385</v>
      </c>
      <c r="F354" s="473" t="s">
        <v>26</v>
      </c>
      <c r="G354" s="473"/>
      <c r="H354" s="473"/>
      <c r="I354" s="473"/>
      <c r="J354" s="633" t="s">
        <v>11224</v>
      </c>
      <c r="K354" s="473" t="s">
        <v>8948</v>
      </c>
      <c r="L354" s="624">
        <v>43063</v>
      </c>
      <c r="M354" s="564" t="s">
        <v>1386</v>
      </c>
      <c r="N354" s="71" t="s">
        <v>46</v>
      </c>
      <c r="O354" s="624">
        <v>43063</v>
      </c>
      <c r="P354" s="635">
        <v>300000</v>
      </c>
      <c r="Q354" s="416">
        <f t="shared" si="6"/>
        <v>0.3</v>
      </c>
      <c r="R354" s="627">
        <v>4</v>
      </c>
      <c r="S354" s="535" t="s">
        <v>226</v>
      </c>
      <c r="T354" s="71" t="s">
        <v>125</v>
      </c>
      <c r="U354" s="566" t="s">
        <v>7040</v>
      </c>
      <c r="V354" s="541" t="s">
        <v>104</v>
      </c>
      <c r="W354" s="541" t="s">
        <v>105</v>
      </c>
      <c r="X354" s="632" t="s">
        <v>5801</v>
      </c>
      <c r="Y354" s="632" t="s">
        <v>667</v>
      </c>
      <c r="Z354" s="633"/>
      <c r="AA354" s="633"/>
    </row>
    <row r="355" spans="1:27" ht="17.45" customHeight="1" x14ac:dyDescent="0.25">
      <c r="A355" s="633" t="s">
        <v>7885</v>
      </c>
      <c r="B355" s="634" t="s">
        <v>60</v>
      </c>
      <c r="C355" s="634" t="s">
        <v>377</v>
      </c>
      <c r="D355" s="632" t="s">
        <v>7364</v>
      </c>
      <c r="E355" s="632" t="s">
        <v>7886</v>
      </c>
      <c r="F355" s="473" t="s">
        <v>14262</v>
      </c>
      <c r="G355" s="473"/>
      <c r="H355" s="473"/>
      <c r="I355" s="473"/>
      <c r="J355" s="633" t="s">
        <v>11224</v>
      </c>
      <c r="K355" s="473" t="s">
        <v>8950</v>
      </c>
      <c r="L355" s="624">
        <v>43035</v>
      </c>
      <c r="M355" s="564" t="s">
        <v>13210</v>
      </c>
      <c r="N355" s="71" t="s">
        <v>47</v>
      </c>
      <c r="O355" s="624">
        <v>43035</v>
      </c>
      <c r="P355" s="635">
        <v>300000</v>
      </c>
      <c r="Q355" s="416">
        <f t="shared" si="6"/>
        <v>0.3</v>
      </c>
      <c r="R355" s="627">
        <v>4</v>
      </c>
      <c r="S355" s="535" t="s">
        <v>13612</v>
      </c>
      <c r="T355" s="71" t="s">
        <v>103</v>
      </c>
      <c r="U355" s="566" t="s">
        <v>7040</v>
      </c>
      <c r="V355" s="541" t="s">
        <v>104</v>
      </c>
      <c r="W355" s="541" t="s">
        <v>105</v>
      </c>
      <c r="X355" s="632" t="s">
        <v>7367</v>
      </c>
      <c r="Y355" s="632" t="s">
        <v>6972</v>
      </c>
      <c r="Z355" s="633"/>
      <c r="AA355" s="633"/>
    </row>
    <row r="356" spans="1:27" ht="17.45" customHeight="1" x14ac:dyDescent="0.25">
      <c r="A356" s="633" t="s">
        <v>11488</v>
      </c>
      <c r="B356" s="634" t="s">
        <v>60</v>
      </c>
      <c r="C356" s="634" t="s">
        <v>377</v>
      </c>
      <c r="D356" s="632" t="s">
        <v>12786</v>
      </c>
      <c r="E356" s="632" t="s">
        <v>12787</v>
      </c>
      <c r="F356" s="473" t="s">
        <v>14262</v>
      </c>
      <c r="G356" s="473"/>
      <c r="H356" s="473"/>
      <c r="I356" s="473"/>
      <c r="J356" s="633" t="s">
        <v>11223</v>
      </c>
      <c r="K356" s="473" t="s">
        <v>8950</v>
      </c>
      <c r="L356" s="624">
        <v>43007</v>
      </c>
      <c r="M356" s="564" t="s">
        <v>13211</v>
      </c>
      <c r="N356" s="71" t="s">
        <v>48</v>
      </c>
      <c r="O356" s="624">
        <v>43007</v>
      </c>
      <c r="P356" s="635">
        <v>300000</v>
      </c>
      <c r="Q356" s="416">
        <f t="shared" si="6"/>
        <v>0.3</v>
      </c>
      <c r="R356" s="627">
        <v>4</v>
      </c>
      <c r="S356" s="535" t="s">
        <v>13613</v>
      </c>
      <c r="T356" s="71" t="s">
        <v>103</v>
      </c>
      <c r="U356" s="566" t="s">
        <v>7040</v>
      </c>
      <c r="V356" s="541" t="s">
        <v>104</v>
      </c>
      <c r="W356" s="541" t="s">
        <v>105</v>
      </c>
      <c r="X356" s="632" t="s">
        <v>8061</v>
      </c>
      <c r="Y356" s="632" t="s">
        <v>6972</v>
      </c>
      <c r="Z356" s="633"/>
      <c r="AA356" s="633"/>
    </row>
    <row r="357" spans="1:27" ht="17.45" customHeight="1" x14ac:dyDescent="0.25">
      <c r="A357" s="633" t="s">
        <v>12778</v>
      </c>
      <c r="B357" s="634" t="s">
        <v>6912</v>
      </c>
      <c r="C357" s="634" t="s">
        <v>6912</v>
      </c>
      <c r="D357" s="632" t="s">
        <v>12779</v>
      </c>
      <c r="E357" s="632" t="s">
        <v>12780</v>
      </c>
      <c r="F357" s="473" t="s">
        <v>27</v>
      </c>
      <c r="G357" s="473"/>
      <c r="H357" s="473"/>
      <c r="I357" s="473"/>
      <c r="J357" s="633" t="s">
        <v>11224</v>
      </c>
      <c r="K357" s="473" t="s">
        <v>8947</v>
      </c>
      <c r="L357" s="624">
        <v>43098</v>
      </c>
      <c r="M357" s="564" t="s">
        <v>13207</v>
      </c>
      <c r="N357" s="71" t="s">
        <v>47</v>
      </c>
      <c r="O357" s="624">
        <v>43098</v>
      </c>
      <c r="P357" s="635">
        <v>300000</v>
      </c>
      <c r="Q357" s="416">
        <f t="shared" si="6"/>
        <v>0.3</v>
      </c>
      <c r="R357" s="627">
        <v>6</v>
      </c>
      <c r="S357" s="535" t="s">
        <v>14144</v>
      </c>
      <c r="T357" s="71" t="s">
        <v>103</v>
      </c>
      <c r="U357" s="566" t="s">
        <v>7040</v>
      </c>
      <c r="V357" s="541" t="s">
        <v>104</v>
      </c>
      <c r="W357" s="541" t="s">
        <v>105</v>
      </c>
      <c r="X357" s="632" t="s">
        <v>11347</v>
      </c>
      <c r="Y357" s="632" t="s">
        <v>221</v>
      </c>
      <c r="Z357" s="633"/>
      <c r="AA357" s="633"/>
    </row>
    <row r="358" spans="1:27" ht="17.45" customHeight="1" x14ac:dyDescent="0.25">
      <c r="A358" s="633" t="s">
        <v>12470</v>
      </c>
      <c r="B358" s="634" t="s">
        <v>56</v>
      </c>
      <c r="C358" s="634" t="s">
        <v>235</v>
      </c>
      <c r="D358" s="632" t="s">
        <v>12794</v>
      </c>
      <c r="E358" s="632" t="s">
        <v>12471</v>
      </c>
      <c r="F358" s="473" t="s">
        <v>24</v>
      </c>
      <c r="G358" s="473"/>
      <c r="H358" s="473"/>
      <c r="I358" s="473"/>
      <c r="J358" s="633" t="s">
        <v>11224</v>
      </c>
      <c r="K358" s="473" t="s">
        <v>8949</v>
      </c>
      <c r="L358" s="624">
        <v>43024</v>
      </c>
      <c r="M358" s="564" t="s">
        <v>13217</v>
      </c>
      <c r="N358" s="71" t="s">
        <v>47</v>
      </c>
      <c r="O358" s="624">
        <v>43024</v>
      </c>
      <c r="P358" s="635">
        <v>300000</v>
      </c>
      <c r="Q358" s="416">
        <f t="shared" si="6"/>
        <v>0.3</v>
      </c>
      <c r="R358" s="627">
        <v>12</v>
      </c>
      <c r="S358" s="535" t="s">
        <v>14144</v>
      </c>
      <c r="T358" s="71" t="s">
        <v>103</v>
      </c>
      <c r="U358" s="566" t="s">
        <v>7040</v>
      </c>
      <c r="V358" s="541" t="s">
        <v>104</v>
      </c>
      <c r="W358" s="541" t="s">
        <v>105</v>
      </c>
      <c r="X358" s="632" t="s">
        <v>6338</v>
      </c>
      <c r="Y358" s="632" t="s">
        <v>186</v>
      </c>
      <c r="Z358" s="633"/>
      <c r="AA358" s="633"/>
    </row>
    <row r="359" spans="1:27" ht="17.45" customHeight="1" x14ac:dyDescent="0.25">
      <c r="A359" s="633" t="s">
        <v>1322</v>
      </c>
      <c r="B359" s="634" t="s">
        <v>56</v>
      </c>
      <c r="C359" s="634" t="s">
        <v>117</v>
      </c>
      <c r="D359" s="632" t="s">
        <v>1323</v>
      </c>
      <c r="E359" s="632" t="s">
        <v>1324</v>
      </c>
      <c r="F359" s="473" t="s">
        <v>25</v>
      </c>
      <c r="G359" s="473"/>
      <c r="H359" s="473"/>
      <c r="I359" s="473"/>
      <c r="J359" s="633" t="s">
        <v>11223</v>
      </c>
      <c r="K359" s="473" t="s">
        <v>35</v>
      </c>
      <c r="L359" s="624">
        <v>43007</v>
      </c>
      <c r="M359" s="564" t="s">
        <v>1325</v>
      </c>
      <c r="N359" s="71" t="s">
        <v>47</v>
      </c>
      <c r="O359" s="624">
        <v>43007</v>
      </c>
      <c r="P359" s="635">
        <v>300000</v>
      </c>
      <c r="Q359" s="416">
        <f t="shared" si="6"/>
        <v>0.3</v>
      </c>
      <c r="R359" s="627">
        <v>12</v>
      </c>
      <c r="S359" s="535" t="s">
        <v>14146</v>
      </c>
      <c r="T359" s="71" t="s">
        <v>103</v>
      </c>
      <c r="U359" s="566" t="s">
        <v>7040</v>
      </c>
      <c r="V359" s="541" t="s">
        <v>104</v>
      </c>
      <c r="W359" s="541" t="s">
        <v>105</v>
      </c>
      <c r="X359" s="632" t="s">
        <v>5855</v>
      </c>
      <c r="Y359" s="632" t="s">
        <v>186</v>
      </c>
      <c r="Z359" s="633"/>
      <c r="AA359" s="633"/>
    </row>
    <row r="360" spans="1:27" ht="17.45" customHeight="1" x14ac:dyDescent="0.25">
      <c r="A360" s="633" t="s">
        <v>1270</v>
      </c>
      <c r="B360" s="634" t="s">
        <v>56</v>
      </c>
      <c r="C360" s="634" t="s">
        <v>117</v>
      </c>
      <c r="D360" s="632" t="s">
        <v>1271</v>
      </c>
      <c r="E360" s="632" t="s">
        <v>1272</v>
      </c>
      <c r="F360" s="473" t="s">
        <v>25</v>
      </c>
      <c r="G360" s="473"/>
      <c r="H360" s="473"/>
      <c r="I360" s="473"/>
      <c r="J360" s="633" t="s">
        <v>11223</v>
      </c>
      <c r="K360" s="473" t="s">
        <v>35</v>
      </c>
      <c r="L360" s="624">
        <v>43007</v>
      </c>
      <c r="M360" s="564" t="s">
        <v>1273</v>
      </c>
      <c r="N360" s="71" t="s">
        <v>47</v>
      </c>
      <c r="O360" s="624">
        <v>43007</v>
      </c>
      <c r="P360" s="635">
        <v>300000</v>
      </c>
      <c r="Q360" s="416">
        <f t="shared" si="6"/>
        <v>0.3</v>
      </c>
      <c r="R360" s="627">
        <v>3</v>
      </c>
      <c r="S360" s="535" t="s">
        <v>14144</v>
      </c>
      <c r="T360" s="71" t="s">
        <v>103</v>
      </c>
      <c r="U360" s="566" t="s">
        <v>7040</v>
      </c>
      <c r="V360" s="541" t="s">
        <v>104</v>
      </c>
      <c r="W360" s="541" t="s">
        <v>105</v>
      </c>
      <c r="X360" s="632" t="s">
        <v>5846</v>
      </c>
      <c r="Y360" s="632" t="s">
        <v>13904</v>
      </c>
      <c r="Z360" s="633"/>
      <c r="AA360" s="633"/>
    </row>
    <row r="361" spans="1:27" ht="17.45" customHeight="1" x14ac:dyDescent="0.25">
      <c r="A361" s="633" t="s">
        <v>6554</v>
      </c>
      <c r="B361" s="634" t="s">
        <v>56</v>
      </c>
      <c r="C361" s="634" t="s">
        <v>117</v>
      </c>
      <c r="D361" s="632" t="s">
        <v>6555</v>
      </c>
      <c r="E361" s="632" t="s">
        <v>6556</v>
      </c>
      <c r="F361" s="473" t="s">
        <v>25</v>
      </c>
      <c r="G361" s="473"/>
      <c r="H361" s="473"/>
      <c r="I361" s="473"/>
      <c r="J361" s="633" t="s">
        <v>11223</v>
      </c>
      <c r="K361" s="473" t="s">
        <v>35</v>
      </c>
      <c r="L361" s="624">
        <v>43007</v>
      </c>
      <c r="M361" s="564" t="s">
        <v>6729</v>
      </c>
      <c r="N361" s="71" t="s">
        <v>47</v>
      </c>
      <c r="O361" s="624">
        <v>43007</v>
      </c>
      <c r="P361" s="635">
        <v>300000</v>
      </c>
      <c r="Q361" s="416">
        <f t="shared" si="6"/>
        <v>0.3</v>
      </c>
      <c r="R361" s="627">
        <v>12</v>
      </c>
      <c r="S361" s="535" t="s">
        <v>10335</v>
      </c>
      <c r="T361" s="71" t="s">
        <v>103</v>
      </c>
      <c r="U361" s="566" t="s">
        <v>7040</v>
      </c>
      <c r="V361" s="541" t="s">
        <v>104</v>
      </c>
      <c r="W361" s="541" t="s">
        <v>105</v>
      </c>
      <c r="X361" s="632" t="s">
        <v>5855</v>
      </c>
      <c r="Y361" s="632" t="s">
        <v>186</v>
      </c>
      <c r="Z361" s="633"/>
      <c r="AA361" s="633"/>
    </row>
    <row r="362" spans="1:27" ht="17.45" customHeight="1" x14ac:dyDescent="0.25">
      <c r="A362" s="633" t="s">
        <v>9628</v>
      </c>
      <c r="B362" s="634" t="s">
        <v>56</v>
      </c>
      <c r="C362" s="634" t="s">
        <v>161</v>
      </c>
      <c r="D362" s="632" t="s">
        <v>12795</v>
      </c>
      <c r="E362" s="632" t="s">
        <v>9629</v>
      </c>
      <c r="F362" s="473" t="s">
        <v>26</v>
      </c>
      <c r="G362" s="473"/>
      <c r="H362" s="473"/>
      <c r="I362" s="473"/>
      <c r="J362" s="633" t="s">
        <v>11223</v>
      </c>
      <c r="K362" s="473" t="s">
        <v>8948</v>
      </c>
      <c r="L362" s="624">
        <v>43007</v>
      </c>
      <c r="M362" s="564" t="s">
        <v>13218</v>
      </c>
      <c r="N362" s="71" t="s">
        <v>46</v>
      </c>
      <c r="O362" s="624">
        <v>43007</v>
      </c>
      <c r="P362" s="635">
        <v>300000</v>
      </c>
      <c r="Q362" s="416">
        <f t="shared" si="6"/>
        <v>0.3</v>
      </c>
      <c r="R362" s="627">
        <v>3</v>
      </c>
      <c r="S362" s="535" t="s">
        <v>9606</v>
      </c>
      <c r="T362" s="71" t="s">
        <v>103</v>
      </c>
      <c r="U362" s="566" t="s">
        <v>7040</v>
      </c>
      <c r="V362" s="541" t="s">
        <v>104</v>
      </c>
      <c r="W362" s="541" t="s">
        <v>105</v>
      </c>
      <c r="X362" s="632" t="s">
        <v>13616</v>
      </c>
      <c r="Y362" s="632" t="s">
        <v>221</v>
      </c>
      <c r="Z362" s="633"/>
      <c r="AA362" s="633"/>
    </row>
    <row r="363" spans="1:27" ht="17.45" customHeight="1" x14ac:dyDescent="0.25">
      <c r="A363" s="633" t="s">
        <v>13945</v>
      </c>
      <c r="B363" s="634" t="s">
        <v>56</v>
      </c>
      <c r="C363" s="634" t="s">
        <v>161</v>
      </c>
      <c r="D363" s="632" t="s">
        <v>14005</v>
      </c>
      <c r="E363" s="632" t="s">
        <v>14009</v>
      </c>
      <c r="F363" s="473" t="s">
        <v>26</v>
      </c>
      <c r="G363" s="473"/>
      <c r="H363" s="473"/>
      <c r="I363" s="473"/>
      <c r="J363" s="633" t="s">
        <v>11224</v>
      </c>
      <c r="K363" s="473" t="s">
        <v>33</v>
      </c>
      <c r="L363" s="624">
        <v>43036</v>
      </c>
      <c r="M363" s="564" t="s">
        <v>14102</v>
      </c>
      <c r="N363" s="71" t="s">
        <v>46</v>
      </c>
      <c r="O363" s="624">
        <v>43036</v>
      </c>
      <c r="P363" s="635">
        <v>300000</v>
      </c>
      <c r="Q363" s="416">
        <f t="shared" si="6"/>
        <v>0.3</v>
      </c>
      <c r="R363" s="627">
        <v>3</v>
      </c>
      <c r="S363" s="535" t="s">
        <v>14144</v>
      </c>
      <c r="T363" s="71" t="s">
        <v>103</v>
      </c>
      <c r="U363" s="566" t="s">
        <v>7040</v>
      </c>
      <c r="V363" s="541" t="s">
        <v>104</v>
      </c>
      <c r="W363" s="541" t="s">
        <v>105</v>
      </c>
      <c r="X363" s="632" t="s">
        <v>6775</v>
      </c>
      <c r="Y363" s="632" t="s">
        <v>221</v>
      </c>
      <c r="Z363" s="633"/>
      <c r="AA363" s="633"/>
    </row>
    <row r="364" spans="1:27" ht="17.45" customHeight="1" x14ac:dyDescent="0.25">
      <c r="A364" s="633" t="s">
        <v>8262</v>
      </c>
      <c r="B364" s="634" t="s">
        <v>56</v>
      </c>
      <c r="C364" s="634" t="s">
        <v>161</v>
      </c>
      <c r="D364" s="632" t="s">
        <v>7999</v>
      </c>
      <c r="E364" s="632" t="s">
        <v>8263</v>
      </c>
      <c r="F364" s="473" t="s">
        <v>26</v>
      </c>
      <c r="G364" s="473"/>
      <c r="H364" s="473"/>
      <c r="I364" s="473"/>
      <c r="J364" s="633" t="s">
        <v>11223</v>
      </c>
      <c r="K364" s="473" t="s">
        <v>8948</v>
      </c>
      <c r="L364" s="624">
        <v>43007</v>
      </c>
      <c r="M364" s="564" t="s">
        <v>13219</v>
      </c>
      <c r="N364" s="71" t="s">
        <v>46</v>
      </c>
      <c r="O364" s="624">
        <v>43007</v>
      </c>
      <c r="P364" s="635">
        <v>300000</v>
      </c>
      <c r="Q364" s="416">
        <f t="shared" si="6"/>
        <v>0.3</v>
      </c>
      <c r="R364" s="627">
        <v>3</v>
      </c>
      <c r="S364" s="535" t="s">
        <v>13617</v>
      </c>
      <c r="T364" s="71" t="s">
        <v>103</v>
      </c>
      <c r="U364" s="566" t="s">
        <v>7040</v>
      </c>
      <c r="V364" s="541" t="s">
        <v>104</v>
      </c>
      <c r="W364" s="541" t="s">
        <v>105</v>
      </c>
      <c r="X364" s="632" t="s">
        <v>6775</v>
      </c>
      <c r="Y364" s="632" t="s">
        <v>221</v>
      </c>
      <c r="Z364" s="633"/>
      <c r="AA364" s="633"/>
    </row>
    <row r="365" spans="1:27" ht="17.45" customHeight="1" x14ac:dyDescent="0.25">
      <c r="A365" s="633" t="s">
        <v>12475</v>
      </c>
      <c r="B365" s="634" t="s">
        <v>56</v>
      </c>
      <c r="C365" s="634" t="s">
        <v>194</v>
      </c>
      <c r="D365" s="632" t="s">
        <v>3537</v>
      </c>
      <c r="E365" s="632" t="s">
        <v>12476</v>
      </c>
      <c r="F365" s="473" t="s">
        <v>27</v>
      </c>
      <c r="G365" s="473"/>
      <c r="H365" s="473"/>
      <c r="I365" s="473"/>
      <c r="J365" s="633" t="s">
        <v>11224</v>
      </c>
      <c r="K365" s="473" t="s">
        <v>8070</v>
      </c>
      <c r="L365" s="624">
        <v>43023</v>
      </c>
      <c r="M365" s="564" t="s">
        <v>13220</v>
      </c>
      <c r="N365" s="71" t="s">
        <v>142</v>
      </c>
      <c r="O365" s="624">
        <v>43023</v>
      </c>
      <c r="P365" s="635">
        <v>300000</v>
      </c>
      <c r="Q365" s="416">
        <f t="shared" si="6"/>
        <v>0.3</v>
      </c>
      <c r="R365" s="627">
        <v>3</v>
      </c>
      <c r="S365" s="535" t="s">
        <v>12632</v>
      </c>
      <c r="T365" s="71" t="s">
        <v>103</v>
      </c>
      <c r="U365" s="566" t="s">
        <v>7040</v>
      </c>
      <c r="V365" s="541" t="s">
        <v>104</v>
      </c>
      <c r="W365" s="541" t="s">
        <v>105</v>
      </c>
      <c r="X365" s="632" t="s">
        <v>5915</v>
      </c>
      <c r="Y365" s="632"/>
      <c r="Z365" s="633"/>
      <c r="AA365" s="633"/>
    </row>
    <row r="366" spans="1:27" ht="17.45" customHeight="1" x14ac:dyDescent="0.25">
      <c r="A366" s="633" t="s">
        <v>213</v>
      </c>
      <c r="B366" s="634" t="s">
        <v>56</v>
      </c>
      <c r="C366" s="634" t="s">
        <v>194</v>
      </c>
      <c r="D366" s="632" t="s">
        <v>214</v>
      </c>
      <c r="E366" s="632" t="s">
        <v>11482</v>
      </c>
      <c r="F366" s="473" t="s">
        <v>27</v>
      </c>
      <c r="G366" s="473"/>
      <c r="H366" s="473"/>
      <c r="I366" s="473"/>
      <c r="J366" s="633" t="s">
        <v>11223</v>
      </c>
      <c r="K366" s="473" t="s">
        <v>8070</v>
      </c>
      <c r="L366" s="624">
        <v>42962</v>
      </c>
      <c r="M366" s="564" t="s">
        <v>216</v>
      </c>
      <c r="N366" s="71" t="s">
        <v>46</v>
      </c>
      <c r="O366" s="624">
        <v>42962</v>
      </c>
      <c r="P366" s="635">
        <v>300000</v>
      </c>
      <c r="Q366" s="416">
        <f t="shared" si="6"/>
        <v>0.3</v>
      </c>
      <c r="R366" s="627">
        <v>2</v>
      </c>
      <c r="S366" s="535" t="s">
        <v>13618</v>
      </c>
      <c r="T366" s="71" t="s">
        <v>292</v>
      </c>
      <c r="U366" s="566" t="s">
        <v>7040</v>
      </c>
      <c r="V366" s="541" t="s">
        <v>104</v>
      </c>
      <c r="W366" s="541" t="s">
        <v>105</v>
      </c>
      <c r="X366" s="632" t="s">
        <v>5915</v>
      </c>
      <c r="Y366" s="632"/>
      <c r="Z366" s="633"/>
      <c r="AA366" s="633"/>
    </row>
    <row r="367" spans="1:27" ht="17.45" customHeight="1" x14ac:dyDescent="0.25">
      <c r="A367" s="633" t="s">
        <v>7014</v>
      </c>
      <c r="B367" s="634" t="s">
        <v>56</v>
      </c>
      <c r="C367" s="634" t="s">
        <v>194</v>
      </c>
      <c r="D367" s="632" t="s">
        <v>7015</v>
      </c>
      <c r="E367" s="632" t="s">
        <v>7016</v>
      </c>
      <c r="F367" s="473" t="s">
        <v>27</v>
      </c>
      <c r="G367" s="473"/>
      <c r="H367" s="473"/>
      <c r="I367" s="473"/>
      <c r="J367" s="633" t="s">
        <v>11224</v>
      </c>
      <c r="K367" s="473" t="s">
        <v>8070</v>
      </c>
      <c r="L367" s="624">
        <v>43091</v>
      </c>
      <c r="M367" s="564" t="s">
        <v>7075</v>
      </c>
      <c r="N367" s="71" t="s">
        <v>47</v>
      </c>
      <c r="O367" s="624">
        <v>43091</v>
      </c>
      <c r="P367" s="635">
        <v>300000</v>
      </c>
      <c r="Q367" s="416">
        <f t="shared" si="6"/>
        <v>0.3</v>
      </c>
      <c r="R367" s="627">
        <v>12</v>
      </c>
      <c r="S367" s="535" t="s">
        <v>13619</v>
      </c>
      <c r="T367" s="71" t="s">
        <v>103</v>
      </c>
      <c r="U367" s="566" t="s">
        <v>7040</v>
      </c>
      <c r="V367" s="541" t="s">
        <v>104</v>
      </c>
      <c r="W367" s="541" t="s">
        <v>105</v>
      </c>
      <c r="X367" s="632" t="s">
        <v>6380</v>
      </c>
      <c r="Y367" s="632" t="s">
        <v>356</v>
      </c>
      <c r="Z367" s="633"/>
      <c r="AA367" s="633"/>
    </row>
    <row r="368" spans="1:27" ht="17.45" customHeight="1" x14ac:dyDescent="0.25">
      <c r="A368" s="633" t="s">
        <v>8081</v>
      </c>
      <c r="B368" s="634" t="s">
        <v>56</v>
      </c>
      <c r="C368" s="634" t="s">
        <v>194</v>
      </c>
      <c r="D368" s="632" t="s">
        <v>214</v>
      </c>
      <c r="E368" s="632" t="s">
        <v>11483</v>
      </c>
      <c r="F368" s="473" t="s">
        <v>27</v>
      </c>
      <c r="G368" s="473"/>
      <c r="H368" s="473"/>
      <c r="I368" s="473"/>
      <c r="J368" s="633" t="s">
        <v>11223</v>
      </c>
      <c r="K368" s="473" t="s">
        <v>8070</v>
      </c>
      <c r="L368" s="624">
        <v>42993</v>
      </c>
      <c r="M368" s="564" t="s">
        <v>8141</v>
      </c>
      <c r="N368" s="71" t="s">
        <v>46</v>
      </c>
      <c r="O368" s="624">
        <v>42993</v>
      </c>
      <c r="P368" s="635">
        <v>300000</v>
      </c>
      <c r="Q368" s="416">
        <f t="shared" si="6"/>
        <v>0.3</v>
      </c>
      <c r="R368" s="627">
        <v>12</v>
      </c>
      <c r="S368" s="535" t="s">
        <v>11814</v>
      </c>
      <c r="T368" s="71" t="s">
        <v>103</v>
      </c>
      <c r="U368" s="566" t="s">
        <v>7040</v>
      </c>
      <c r="V368" s="541" t="s">
        <v>104</v>
      </c>
      <c r="W368" s="541" t="s">
        <v>7995</v>
      </c>
      <c r="X368" s="632" t="s">
        <v>8164</v>
      </c>
      <c r="Y368" s="632" t="s">
        <v>4674</v>
      </c>
      <c r="Z368" s="633"/>
      <c r="AA368" s="633"/>
    </row>
    <row r="369" spans="1:27" ht="17.45" customHeight="1" x14ac:dyDescent="0.25">
      <c r="A369" s="633" t="s">
        <v>13946</v>
      </c>
      <c r="B369" s="634" t="s">
        <v>57</v>
      </c>
      <c r="C369" s="634" t="s">
        <v>182</v>
      </c>
      <c r="D369" s="632" t="s">
        <v>14010</v>
      </c>
      <c r="E369" s="632" t="s">
        <v>14011</v>
      </c>
      <c r="F369" s="473" t="s">
        <v>24</v>
      </c>
      <c r="G369" s="473"/>
      <c r="H369" s="473"/>
      <c r="I369" s="473"/>
      <c r="J369" s="633" t="s">
        <v>11224</v>
      </c>
      <c r="K369" s="473" t="s">
        <v>38</v>
      </c>
      <c r="L369" s="624">
        <v>43062</v>
      </c>
      <c r="M369" s="564" t="s">
        <v>14103</v>
      </c>
      <c r="N369" s="71" t="s">
        <v>46</v>
      </c>
      <c r="O369" s="624">
        <v>43062</v>
      </c>
      <c r="P369" s="635">
        <v>300000</v>
      </c>
      <c r="Q369" s="416">
        <f t="shared" si="6"/>
        <v>0.3</v>
      </c>
      <c r="R369" s="627">
        <v>12</v>
      </c>
      <c r="S369" s="535" t="s">
        <v>14146</v>
      </c>
      <c r="T369" s="71" t="s">
        <v>103</v>
      </c>
      <c r="U369" s="566" t="s">
        <v>7040</v>
      </c>
      <c r="V369" s="541" t="s">
        <v>104</v>
      </c>
      <c r="W369" s="541"/>
      <c r="X369" s="632" t="s">
        <v>14209</v>
      </c>
      <c r="Y369" s="632" t="s">
        <v>13912</v>
      </c>
      <c r="Z369" s="633"/>
      <c r="AA369" s="633"/>
    </row>
    <row r="370" spans="1:27" ht="17.45" customHeight="1" x14ac:dyDescent="0.25">
      <c r="A370" s="633" t="s">
        <v>8742</v>
      </c>
      <c r="B370" s="634" t="s">
        <v>57</v>
      </c>
      <c r="C370" s="634" t="s">
        <v>775</v>
      </c>
      <c r="D370" s="632" t="s">
        <v>12796</v>
      </c>
      <c r="E370" s="632" t="s">
        <v>8743</v>
      </c>
      <c r="F370" s="473" t="s">
        <v>25</v>
      </c>
      <c r="G370" s="473"/>
      <c r="H370" s="473"/>
      <c r="I370" s="473"/>
      <c r="J370" s="633" t="s">
        <v>11224</v>
      </c>
      <c r="K370" s="473" t="s">
        <v>35</v>
      </c>
      <c r="L370" s="624">
        <v>43069</v>
      </c>
      <c r="M370" s="564" t="s">
        <v>13221</v>
      </c>
      <c r="N370" s="71" t="s">
        <v>46</v>
      </c>
      <c r="O370" s="624">
        <v>43069</v>
      </c>
      <c r="P370" s="635">
        <v>300000</v>
      </c>
      <c r="Q370" s="416">
        <f t="shared" si="6"/>
        <v>0.3</v>
      </c>
      <c r="R370" s="627">
        <v>12</v>
      </c>
      <c r="S370" s="535" t="s">
        <v>8047</v>
      </c>
      <c r="T370" s="71" t="s">
        <v>103</v>
      </c>
      <c r="U370" s="566" t="s">
        <v>7040</v>
      </c>
      <c r="V370" s="541" t="s">
        <v>104</v>
      </c>
      <c r="W370" s="541"/>
      <c r="X370" s="632" t="s">
        <v>13620</v>
      </c>
      <c r="Y370" s="632" t="s">
        <v>13896</v>
      </c>
      <c r="Z370" s="633"/>
      <c r="AA370" s="633"/>
    </row>
    <row r="371" spans="1:27" ht="17.45" customHeight="1" x14ac:dyDescent="0.25">
      <c r="A371" s="633" t="s">
        <v>8264</v>
      </c>
      <c r="B371" s="634" t="s">
        <v>57</v>
      </c>
      <c r="C371" s="634" t="s">
        <v>324</v>
      </c>
      <c r="D371" s="632" t="s">
        <v>12797</v>
      </c>
      <c r="E371" s="632" t="s">
        <v>8265</v>
      </c>
      <c r="F371" s="473" t="s">
        <v>24</v>
      </c>
      <c r="G371" s="473"/>
      <c r="H371" s="473"/>
      <c r="I371" s="473"/>
      <c r="J371" s="633" t="s">
        <v>11223</v>
      </c>
      <c r="K371" s="473" t="s">
        <v>8949</v>
      </c>
      <c r="L371" s="624">
        <v>42948</v>
      </c>
      <c r="M371" s="564" t="s">
        <v>13222</v>
      </c>
      <c r="N371" s="71" t="s">
        <v>46</v>
      </c>
      <c r="O371" s="624">
        <v>42948</v>
      </c>
      <c r="P371" s="635">
        <v>300000</v>
      </c>
      <c r="Q371" s="416">
        <f t="shared" si="6"/>
        <v>0.3</v>
      </c>
      <c r="R371" s="627">
        <v>12</v>
      </c>
      <c r="S371" s="535" t="s">
        <v>8158</v>
      </c>
      <c r="T371" s="71" t="s">
        <v>103</v>
      </c>
      <c r="U371" s="566" t="s">
        <v>7040</v>
      </c>
      <c r="V371" s="541" t="s">
        <v>104</v>
      </c>
      <c r="W371" s="541"/>
      <c r="X371" s="632" t="s">
        <v>13621</v>
      </c>
      <c r="Y371" s="632"/>
      <c r="Z371" s="633"/>
      <c r="AA371" s="633"/>
    </row>
    <row r="372" spans="1:27" ht="17.45" customHeight="1" x14ac:dyDescent="0.25">
      <c r="A372" s="633" t="s">
        <v>1364</v>
      </c>
      <c r="B372" s="634" t="s">
        <v>56</v>
      </c>
      <c r="C372" s="634" t="s">
        <v>510</v>
      </c>
      <c r="D372" s="632" t="s">
        <v>7712</v>
      </c>
      <c r="E372" s="632" t="s">
        <v>8273</v>
      </c>
      <c r="F372" s="473" t="s">
        <v>27</v>
      </c>
      <c r="G372" s="473"/>
      <c r="H372" s="473"/>
      <c r="I372" s="473"/>
      <c r="J372" s="633" t="s">
        <v>11223</v>
      </c>
      <c r="K372" s="473" t="s">
        <v>8947</v>
      </c>
      <c r="L372" s="624">
        <v>43007</v>
      </c>
      <c r="M372" s="564" t="s">
        <v>1366</v>
      </c>
      <c r="N372" s="71" t="s">
        <v>46</v>
      </c>
      <c r="O372" s="624">
        <v>43007</v>
      </c>
      <c r="P372" s="635">
        <v>300000</v>
      </c>
      <c r="Q372" s="416">
        <f t="shared" si="6"/>
        <v>0.3</v>
      </c>
      <c r="R372" s="627">
        <v>12</v>
      </c>
      <c r="S372" s="535" t="s">
        <v>13622</v>
      </c>
      <c r="T372" s="71" t="s">
        <v>125</v>
      </c>
      <c r="U372" s="566" t="s">
        <v>7040</v>
      </c>
      <c r="V372" s="541" t="s">
        <v>104</v>
      </c>
      <c r="W372" s="541"/>
      <c r="X372" s="632" t="s">
        <v>6313</v>
      </c>
      <c r="Y372" s="632"/>
      <c r="Z372" s="633"/>
      <c r="AA372" s="633"/>
    </row>
    <row r="373" spans="1:27" ht="17.45" customHeight="1" x14ac:dyDescent="0.25">
      <c r="A373" s="633" t="s">
        <v>1257</v>
      </c>
      <c r="B373" s="634" t="s">
        <v>56</v>
      </c>
      <c r="C373" s="634" t="s">
        <v>161</v>
      </c>
      <c r="D373" s="632" t="s">
        <v>1258</v>
      </c>
      <c r="E373" s="632" t="s">
        <v>1259</v>
      </c>
      <c r="F373" s="473" t="s">
        <v>26</v>
      </c>
      <c r="G373" s="473"/>
      <c r="H373" s="473"/>
      <c r="I373" s="473"/>
      <c r="J373" s="633" t="s">
        <v>11223</v>
      </c>
      <c r="K373" s="473" t="s">
        <v>8948</v>
      </c>
      <c r="L373" s="624">
        <v>42958</v>
      </c>
      <c r="M373" s="564" t="s">
        <v>1260</v>
      </c>
      <c r="N373" s="71" t="s">
        <v>142</v>
      </c>
      <c r="O373" s="624">
        <v>42958</v>
      </c>
      <c r="P373" s="635">
        <v>300000</v>
      </c>
      <c r="Q373" s="416">
        <f t="shared" si="6"/>
        <v>0.3</v>
      </c>
      <c r="R373" s="627">
        <v>6</v>
      </c>
      <c r="S373" s="535" t="s">
        <v>5838</v>
      </c>
      <c r="T373" s="71" t="s">
        <v>125</v>
      </c>
      <c r="U373" s="566" t="s">
        <v>7040</v>
      </c>
      <c r="V373" s="541" t="s">
        <v>134</v>
      </c>
      <c r="W373" s="541"/>
      <c r="X373" s="632" t="s">
        <v>5839</v>
      </c>
      <c r="Y373" s="632" t="s">
        <v>1261</v>
      </c>
      <c r="Z373" s="633"/>
      <c r="AA373" s="633"/>
    </row>
    <row r="374" spans="1:27" ht="17.45" customHeight="1" x14ac:dyDescent="0.25">
      <c r="A374" s="633" t="s">
        <v>8740</v>
      </c>
      <c r="B374" s="634" t="s">
        <v>60</v>
      </c>
      <c r="C374" s="634" t="s">
        <v>6576</v>
      </c>
      <c r="D374" s="632" t="s">
        <v>3650</v>
      </c>
      <c r="E374" s="632" t="s">
        <v>8741</v>
      </c>
      <c r="F374" s="473" t="s">
        <v>6576</v>
      </c>
      <c r="G374" s="473"/>
      <c r="H374" s="473"/>
      <c r="I374" s="473"/>
      <c r="J374" s="633" t="s">
        <v>11224</v>
      </c>
      <c r="K374" s="473" t="s">
        <v>8948</v>
      </c>
      <c r="L374" s="624">
        <v>43042</v>
      </c>
      <c r="M374" s="564" t="s">
        <v>8868</v>
      </c>
      <c r="N374" s="71" t="s">
        <v>47</v>
      </c>
      <c r="O374" s="624">
        <v>43042</v>
      </c>
      <c r="P374" s="635">
        <v>300000</v>
      </c>
      <c r="Q374" s="416">
        <f t="shared" si="6"/>
        <v>0.3</v>
      </c>
      <c r="R374" s="627">
        <v>12</v>
      </c>
      <c r="S374" s="535" t="s">
        <v>14144</v>
      </c>
      <c r="T374" s="71" t="s">
        <v>103</v>
      </c>
      <c r="U374" s="566" t="s">
        <v>9234</v>
      </c>
      <c r="V374" s="541" t="s">
        <v>327</v>
      </c>
      <c r="W374" s="541" t="s">
        <v>9533</v>
      </c>
      <c r="X374" s="632" t="s">
        <v>8631</v>
      </c>
      <c r="Y374" s="632" t="s">
        <v>757</v>
      </c>
      <c r="Z374" s="633"/>
      <c r="AA374" s="633"/>
    </row>
    <row r="375" spans="1:27" ht="17.45" customHeight="1" x14ac:dyDescent="0.25">
      <c r="A375" s="633" t="s">
        <v>8267</v>
      </c>
      <c r="B375" s="634" t="s">
        <v>56</v>
      </c>
      <c r="C375" s="634" t="s">
        <v>117</v>
      </c>
      <c r="D375" s="632" t="s">
        <v>898</v>
      </c>
      <c r="E375" s="632" t="s">
        <v>8268</v>
      </c>
      <c r="F375" s="473" t="s">
        <v>25</v>
      </c>
      <c r="G375" s="473"/>
      <c r="H375" s="473"/>
      <c r="I375" s="473"/>
      <c r="J375" s="633" t="s">
        <v>11223</v>
      </c>
      <c r="K375" s="473" t="s">
        <v>35</v>
      </c>
      <c r="L375" s="624">
        <v>42972</v>
      </c>
      <c r="M375" s="564" t="s">
        <v>11233</v>
      </c>
      <c r="N375" s="71" t="s">
        <v>47</v>
      </c>
      <c r="O375" s="624">
        <v>42972</v>
      </c>
      <c r="P375" s="635">
        <v>300000</v>
      </c>
      <c r="Q375" s="416">
        <f t="shared" si="6"/>
        <v>0.3</v>
      </c>
      <c r="R375" s="627">
        <v>12</v>
      </c>
      <c r="S375" s="535" t="s">
        <v>13516</v>
      </c>
      <c r="T375" s="71" t="s">
        <v>292</v>
      </c>
      <c r="U375" s="566" t="s">
        <v>9234</v>
      </c>
      <c r="V375" s="541" t="s">
        <v>184</v>
      </c>
      <c r="W375" s="541" t="s">
        <v>11333</v>
      </c>
      <c r="X375" s="632" t="s">
        <v>6944</v>
      </c>
      <c r="Y375" s="632" t="s">
        <v>186</v>
      </c>
      <c r="Z375" s="633"/>
      <c r="AA375" s="633"/>
    </row>
    <row r="376" spans="1:27" ht="17.45" customHeight="1" x14ac:dyDescent="0.25">
      <c r="A376" s="633" t="s">
        <v>8269</v>
      </c>
      <c r="B376" s="634" t="s">
        <v>56</v>
      </c>
      <c r="C376" s="634" t="s">
        <v>117</v>
      </c>
      <c r="D376" s="632" t="s">
        <v>898</v>
      </c>
      <c r="E376" s="632" t="s">
        <v>12477</v>
      </c>
      <c r="F376" s="473" t="s">
        <v>25</v>
      </c>
      <c r="G376" s="473"/>
      <c r="H376" s="473"/>
      <c r="I376" s="473"/>
      <c r="J376" s="633" t="s">
        <v>11223</v>
      </c>
      <c r="K376" s="473" t="s">
        <v>35</v>
      </c>
      <c r="L376" s="624">
        <v>43008</v>
      </c>
      <c r="M376" s="564" t="s">
        <v>11234</v>
      </c>
      <c r="N376" s="71" t="s">
        <v>47</v>
      </c>
      <c r="O376" s="624">
        <v>43008</v>
      </c>
      <c r="P376" s="635">
        <v>300000</v>
      </c>
      <c r="Q376" s="416">
        <f t="shared" si="6"/>
        <v>0.3</v>
      </c>
      <c r="R376" s="627">
        <v>12</v>
      </c>
      <c r="S376" s="535" t="s">
        <v>12632</v>
      </c>
      <c r="T376" s="71" t="s">
        <v>292</v>
      </c>
      <c r="U376" s="566" t="s">
        <v>9234</v>
      </c>
      <c r="V376" s="541" t="s">
        <v>184</v>
      </c>
      <c r="W376" s="541" t="s">
        <v>11333</v>
      </c>
      <c r="X376" s="632" t="s">
        <v>6944</v>
      </c>
      <c r="Y376" s="632" t="s">
        <v>435</v>
      </c>
      <c r="Z376" s="633"/>
      <c r="AA376" s="633"/>
    </row>
    <row r="377" spans="1:27" ht="17.45" customHeight="1" x14ac:dyDescent="0.25">
      <c r="A377" s="633" t="s">
        <v>1356</v>
      </c>
      <c r="B377" s="634" t="s">
        <v>57</v>
      </c>
      <c r="C377" s="634" t="s">
        <v>1348</v>
      </c>
      <c r="D377" s="632" t="s">
        <v>1357</v>
      </c>
      <c r="E377" s="632" t="s">
        <v>1358</v>
      </c>
      <c r="F377" s="473" t="s">
        <v>26</v>
      </c>
      <c r="G377" s="473"/>
      <c r="H377" s="473"/>
      <c r="I377" s="473"/>
      <c r="J377" s="633" t="s">
        <v>11223</v>
      </c>
      <c r="K377" s="473" t="s">
        <v>8948</v>
      </c>
      <c r="L377" s="624">
        <v>42993</v>
      </c>
      <c r="M377" s="564" t="s">
        <v>1359</v>
      </c>
      <c r="N377" s="71" t="s">
        <v>47</v>
      </c>
      <c r="O377" s="624">
        <v>42993</v>
      </c>
      <c r="P377" s="635">
        <v>300000</v>
      </c>
      <c r="Q377" s="416">
        <f t="shared" si="6"/>
        <v>0.3</v>
      </c>
      <c r="R377" s="627">
        <v>12</v>
      </c>
      <c r="S377" s="535" t="s">
        <v>7102</v>
      </c>
      <c r="T377" s="71" t="s">
        <v>103</v>
      </c>
      <c r="U377" s="566" t="s">
        <v>9234</v>
      </c>
      <c r="V377" s="541" t="s">
        <v>184</v>
      </c>
      <c r="W377" s="541" t="s">
        <v>1360</v>
      </c>
      <c r="X377" s="632" t="s">
        <v>5569</v>
      </c>
      <c r="Y377" s="632" t="s">
        <v>667</v>
      </c>
      <c r="Z377" s="633"/>
      <c r="AA377" s="633"/>
    </row>
    <row r="378" spans="1:27" ht="17.45" customHeight="1" x14ac:dyDescent="0.25">
      <c r="A378" s="633" t="s">
        <v>8324</v>
      </c>
      <c r="B378" s="634" t="s">
        <v>59</v>
      </c>
      <c r="C378" s="634" t="s">
        <v>9574</v>
      </c>
      <c r="D378" s="632" t="s">
        <v>7110</v>
      </c>
      <c r="E378" s="632" t="s">
        <v>8325</v>
      </c>
      <c r="F378" s="473" t="s">
        <v>26</v>
      </c>
      <c r="G378" s="473"/>
      <c r="H378" s="473"/>
      <c r="I378" s="473"/>
      <c r="J378" s="633" t="s">
        <v>11223</v>
      </c>
      <c r="K378" s="473" t="s">
        <v>8948</v>
      </c>
      <c r="L378" s="624">
        <v>43000</v>
      </c>
      <c r="M378" s="564" t="s">
        <v>8567</v>
      </c>
      <c r="N378" s="71" t="s">
        <v>48</v>
      </c>
      <c r="O378" s="624">
        <v>43000</v>
      </c>
      <c r="P378" s="635">
        <v>300000</v>
      </c>
      <c r="Q378" s="416">
        <f t="shared" si="6"/>
        <v>0.3</v>
      </c>
      <c r="R378" s="627">
        <v>1</v>
      </c>
      <c r="S378" s="535" t="s">
        <v>12632</v>
      </c>
      <c r="T378" s="71" t="s">
        <v>292</v>
      </c>
      <c r="U378" s="566" t="s">
        <v>11285</v>
      </c>
      <c r="V378" s="541" t="s">
        <v>13537</v>
      </c>
      <c r="W378" s="541" t="s">
        <v>127</v>
      </c>
      <c r="X378" s="632" t="s">
        <v>11914</v>
      </c>
      <c r="Y378" s="632" t="s">
        <v>1806</v>
      </c>
      <c r="Z378" s="633"/>
      <c r="AA378" s="633"/>
    </row>
    <row r="379" spans="1:27" ht="17.45" customHeight="1" x14ac:dyDescent="0.25">
      <c r="A379" s="633" t="s">
        <v>8274</v>
      </c>
      <c r="B379" s="634" t="s">
        <v>60</v>
      </c>
      <c r="C379" s="634" t="s">
        <v>377</v>
      </c>
      <c r="D379" s="632" t="s">
        <v>797</v>
      </c>
      <c r="E379" s="632" t="s">
        <v>8275</v>
      </c>
      <c r="F379" s="473" t="s">
        <v>26</v>
      </c>
      <c r="G379" s="473"/>
      <c r="H379" s="473"/>
      <c r="I379" s="473"/>
      <c r="J379" s="633" t="s">
        <v>11224</v>
      </c>
      <c r="K379" s="473" t="s">
        <v>8948</v>
      </c>
      <c r="L379" s="624">
        <v>43097</v>
      </c>
      <c r="M379" s="564" t="s">
        <v>8554</v>
      </c>
      <c r="N379" s="71" t="s">
        <v>47</v>
      </c>
      <c r="O379" s="624">
        <v>43097</v>
      </c>
      <c r="P379" s="635">
        <v>300000</v>
      </c>
      <c r="Q379" s="416">
        <f t="shared" si="6"/>
        <v>0.3</v>
      </c>
      <c r="R379" s="627">
        <v>1</v>
      </c>
      <c r="S379" s="535" t="s">
        <v>12339</v>
      </c>
      <c r="T379" s="71" t="s">
        <v>125</v>
      </c>
      <c r="U379" s="566" t="s">
        <v>11285</v>
      </c>
      <c r="V379" s="541" t="s">
        <v>13537</v>
      </c>
      <c r="W379" s="541" t="s">
        <v>127</v>
      </c>
      <c r="X379" s="632" t="s">
        <v>8625</v>
      </c>
      <c r="Y379" s="632" t="s">
        <v>8691</v>
      </c>
      <c r="Z379" s="633"/>
      <c r="AA379" s="633"/>
    </row>
    <row r="380" spans="1:27" ht="17.45" customHeight="1" x14ac:dyDescent="0.25">
      <c r="A380" s="633" t="s">
        <v>12781</v>
      </c>
      <c r="B380" s="634" t="s">
        <v>60</v>
      </c>
      <c r="C380" s="634" t="s">
        <v>805</v>
      </c>
      <c r="D380" s="632" t="s">
        <v>12782</v>
      </c>
      <c r="E380" s="632" t="s">
        <v>12783</v>
      </c>
      <c r="F380" s="473" t="s">
        <v>25</v>
      </c>
      <c r="G380" s="473"/>
      <c r="H380" s="473"/>
      <c r="I380" s="473"/>
      <c r="J380" s="633" t="s">
        <v>11224</v>
      </c>
      <c r="K380" s="473" t="s">
        <v>8951</v>
      </c>
      <c r="L380" s="624">
        <v>43098</v>
      </c>
      <c r="M380" s="564" t="s">
        <v>13208</v>
      </c>
      <c r="N380" s="71" t="s">
        <v>47</v>
      </c>
      <c r="O380" s="624">
        <v>43098</v>
      </c>
      <c r="P380" s="635">
        <v>300000</v>
      </c>
      <c r="Q380" s="416">
        <f t="shared" si="6"/>
        <v>0.3</v>
      </c>
      <c r="R380" s="627">
        <v>1</v>
      </c>
      <c r="S380" s="535" t="s">
        <v>13516</v>
      </c>
      <c r="T380" s="71" t="s">
        <v>103</v>
      </c>
      <c r="U380" s="566" t="s">
        <v>11285</v>
      </c>
      <c r="V380" s="541" t="s">
        <v>13537</v>
      </c>
      <c r="W380" s="541" t="s">
        <v>498</v>
      </c>
      <c r="X380" s="632" t="s">
        <v>13607</v>
      </c>
      <c r="Y380" s="632" t="s">
        <v>4252</v>
      </c>
      <c r="Z380" s="633"/>
      <c r="AA380" s="633"/>
    </row>
    <row r="381" spans="1:27" ht="17.45" customHeight="1" x14ac:dyDescent="0.25">
      <c r="A381" s="633" t="s">
        <v>1253</v>
      </c>
      <c r="B381" s="634" t="s">
        <v>56</v>
      </c>
      <c r="C381" s="634" t="s">
        <v>161</v>
      </c>
      <c r="D381" s="632" t="s">
        <v>485</v>
      </c>
      <c r="E381" s="632" t="s">
        <v>1254</v>
      </c>
      <c r="F381" s="473" t="s">
        <v>26</v>
      </c>
      <c r="G381" s="473"/>
      <c r="H381" s="473"/>
      <c r="I381" s="473"/>
      <c r="J381" s="633" t="s">
        <v>11223</v>
      </c>
      <c r="K381" s="473" t="s">
        <v>8948</v>
      </c>
      <c r="L381" s="624">
        <v>43008</v>
      </c>
      <c r="M381" s="564" t="s">
        <v>1255</v>
      </c>
      <c r="N381" s="71" t="s">
        <v>47</v>
      </c>
      <c r="O381" s="624">
        <v>43008</v>
      </c>
      <c r="P381" s="635">
        <v>300000</v>
      </c>
      <c r="Q381" s="416">
        <f t="shared" si="6"/>
        <v>0.3</v>
      </c>
      <c r="R381" s="627">
        <v>1</v>
      </c>
      <c r="S381" s="535" t="s">
        <v>14144</v>
      </c>
      <c r="T381" s="71" t="s">
        <v>103</v>
      </c>
      <c r="U381" s="566" t="s">
        <v>11285</v>
      </c>
      <c r="V381" s="541" t="s">
        <v>13537</v>
      </c>
      <c r="W381" s="541" t="s">
        <v>498</v>
      </c>
      <c r="X381" s="632" t="s">
        <v>5835</v>
      </c>
      <c r="Y381" s="632" t="s">
        <v>435</v>
      </c>
      <c r="Z381" s="633"/>
      <c r="AA381" s="633"/>
    </row>
    <row r="382" spans="1:27" ht="17.45" customHeight="1" x14ac:dyDescent="0.25">
      <c r="A382" s="633" t="s">
        <v>929</v>
      </c>
      <c r="B382" s="634" t="s">
        <v>56</v>
      </c>
      <c r="C382" s="634" t="s">
        <v>161</v>
      </c>
      <c r="D382" s="632" t="s">
        <v>930</v>
      </c>
      <c r="E382" s="632" t="s">
        <v>931</v>
      </c>
      <c r="F382" s="473" t="s">
        <v>14262</v>
      </c>
      <c r="G382" s="473"/>
      <c r="H382" s="473"/>
      <c r="I382" s="473"/>
      <c r="J382" s="633" t="s">
        <v>11223</v>
      </c>
      <c r="K382" s="473" t="s">
        <v>8950</v>
      </c>
      <c r="L382" s="624">
        <v>43000</v>
      </c>
      <c r="M382" s="564" t="s">
        <v>932</v>
      </c>
      <c r="N382" s="71" t="s">
        <v>47</v>
      </c>
      <c r="O382" s="624">
        <v>43000</v>
      </c>
      <c r="P382" s="635">
        <v>300000</v>
      </c>
      <c r="Q382" s="416">
        <f t="shared" si="6"/>
        <v>0.3</v>
      </c>
      <c r="R382" s="627">
        <v>1</v>
      </c>
      <c r="S382" s="535" t="s">
        <v>8160</v>
      </c>
      <c r="T382" s="71" t="s">
        <v>103</v>
      </c>
      <c r="U382" s="566" t="s">
        <v>11285</v>
      </c>
      <c r="V382" s="541" t="s">
        <v>13537</v>
      </c>
      <c r="W382" s="541" t="s">
        <v>13538</v>
      </c>
      <c r="X382" s="632" t="s">
        <v>5854</v>
      </c>
      <c r="Y382" s="632" t="s">
        <v>11410</v>
      </c>
      <c r="Z382" s="633"/>
      <c r="AA382" s="633"/>
    </row>
    <row r="383" spans="1:27" ht="17.45" customHeight="1" x14ac:dyDescent="0.25">
      <c r="A383" s="633" t="s">
        <v>12491</v>
      </c>
      <c r="B383" s="634" t="s">
        <v>59</v>
      </c>
      <c r="C383" s="634" t="s">
        <v>9574</v>
      </c>
      <c r="D383" s="632" t="s">
        <v>12840</v>
      </c>
      <c r="E383" s="632" t="s">
        <v>12492</v>
      </c>
      <c r="F383" s="473" t="s">
        <v>27</v>
      </c>
      <c r="G383" s="473"/>
      <c r="H383" s="473"/>
      <c r="I383" s="473"/>
      <c r="J383" s="633" t="s">
        <v>11223</v>
      </c>
      <c r="K383" s="473" t="s">
        <v>8947</v>
      </c>
      <c r="L383" s="624">
        <v>43005</v>
      </c>
      <c r="M383" s="564" t="s">
        <v>12607</v>
      </c>
      <c r="N383" s="71" t="s">
        <v>47</v>
      </c>
      <c r="O383" s="624">
        <v>43005</v>
      </c>
      <c r="P383" s="635">
        <v>300000</v>
      </c>
      <c r="Q383" s="416">
        <f t="shared" si="6"/>
        <v>0.3</v>
      </c>
      <c r="R383" s="627">
        <v>1</v>
      </c>
      <c r="S383" s="535" t="s">
        <v>14144</v>
      </c>
      <c r="T383" s="71" t="s">
        <v>103</v>
      </c>
      <c r="U383" s="566" t="s">
        <v>11285</v>
      </c>
      <c r="V383" s="541" t="s">
        <v>13537</v>
      </c>
      <c r="W383" s="541" t="s">
        <v>13574</v>
      </c>
      <c r="X383" s="632" t="s">
        <v>12668</v>
      </c>
      <c r="Y383" s="632" t="s">
        <v>14258</v>
      </c>
      <c r="Z383" s="633"/>
      <c r="AA383" s="633"/>
    </row>
    <row r="384" spans="1:27" ht="17.45" customHeight="1" x14ac:dyDescent="0.25">
      <c r="A384" s="633" t="s">
        <v>9580</v>
      </c>
      <c r="B384" s="634" t="s">
        <v>56</v>
      </c>
      <c r="C384" s="634" t="s">
        <v>109</v>
      </c>
      <c r="D384" s="632" t="s">
        <v>7895</v>
      </c>
      <c r="E384" s="632" t="s">
        <v>9581</v>
      </c>
      <c r="F384" s="473" t="s">
        <v>28</v>
      </c>
      <c r="G384" s="473"/>
      <c r="H384" s="473"/>
      <c r="I384" s="473"/>
      <c r="J384" s="633" t="s">
        <v>11224</v>
      </c>
      <c r="K384" s="473" t="s">
        <v>8953</v>
      </c>
      <c r="L384" s="624">
        <v>43069</v>
      </c>
      <c r="M384" s="564" t="s">
        <v>9601</v>
      </c>
      <c r="N384" s="71" t="s">
        <v>46</v>
      </c>
      <c r="O384" s="624">
        <v>43069</v>
      </c>
      <c r="P384" s="635">
        <v>300000</v>
      </c>
      <c r="Q384" s="416">
        <f t="shared" si="6"/>
        <v>0.3</v>
      </c>
      <c r="R384" s="627">
        <v>1</v>
      </c>
      <c r="S384" s="535" t="s">
        <v>9605</v>
      </c>
      <c r="T384" s="71" t="s">
        <v>103</v>
      </c>
      <c r="U384" s="566" t="s">
        <v>12349</v>
      </c>
      <c r="V384" s="541" t="s">
        <v>911</v>
      </c>
      <c r="W384" s="541" t="s">
        <v>1974</v>
      </c>
      <c r="X384" s="632" t="s">
        <v>9607</v>
      </c>
      <c r="Y384" s="632" t="s">
        <v>435</v>
      </c>
      <c r="Z384" s="633"/>
      <c r="AA384" s="633"/>
    </row>
    <row r="385" spans="1:27" ht="17.45" customHeight="1" x14ac:dyDescent="0.25">
      <c r="A385" s="633" t="s">
        <v>1289</v>
      </c>
      <c r="B385" s="634" t="s">
        <v>60</v>
      </c>
      <c r="C385" s="634" t="s">
        <v>6576</v>
      </c>
      <c r="D385" s="632" t="s">
        <v>12798</v>
      </c>
      <c r="E385" s="632" t="s">
        <v>1290</v>
      </c>
      <c r="F385" s="473" t="s">
        <v>6576</v>
      </c>
      <c r="G385" s="473" t="str">
        <f>VLOOKUP(A385,'Engaged Deals'!A:L,2,0)</f>
        <v>Yes</v>
      </c>
      <c r="H385" s="473" t="str">
        <f>VLOOKUP(A385,'Engaged Deals'!A:L,9,0)</f>
        <v>India</v>
      </c>
      <c r="I385" s="473" t="str">
        <f>VLOOKUP(A385,'Engaged Deals'!A:L,10,0)</f>
        <v>Involved, Trade Finance</v>
      </c>
      <c r="J385" s="633" t="s">
        <v>11223</v>
      </c>
      <c r="K385" s="473" t="s">
        <v>8948</v>
      </c>
      <c r="L385" s="624">
        <v>43008</v>
      </c>
      <c r="M385" s="564" t="s">
        <v>1291</v>
      </c>
      <c r="N385" s="71" t="s">
        <v>47</v>
      </c>
      <c r="O385" s="624">
        <v>43008</v>
      </c>
      <c r="P385" s="635">
        <v>300000</v>
      </c>
      <c r="Q385" s="416">
        <f t="shared" si="6"/>
        <v>0.3</v>
      </c>
      <c r="R385" s="627">
        <v>1</v>
      </c>
      <c r="S385" s="535" t="s">
        <v>12339</v>
      </c>
      <c r="T385" s="71" t="s">
        <v>292</v>
      </c>
      <c r="U385" s="566" t="s">
        <v>12349</v>
      </c>
      <c r="V385" s="541" t="s">
        <v>911</v>
      </c>
      <c r="W385" s="541" t="s">
        <v>1292</v>
      </c>
      <c r="X385" s="632" t="s">
        <v>5514</v>
      </c>
      <c r="Y385" s="632" t="s">
        <v>757</v>
      </c>
      <c r="Z385" s="633"/>
      <c r="AA385" s="633"/>
    </row>
    <row r="386" spans="1:27" ht="17.45" customHeight="1" x14ac:dyDescent="0.25">
      <c r="A386" s="633" t="s">
        <v>5637</v>
      </c>
      <c r="B386" s="634" t="s">
        <v>57</v>
      </c>
      <c r="C386" s="634" t="s">
        <v>98</v>
      </c>
      <c r="D386" s="632" t="s">
        <v>2215</v>
      </c>
      <c r="E386" s="632" t="s">
        <v>5638</v>
      </c>
      <c r="F386" s="473" t="s">
        <v>25</v>
      </c>
      <c r="G386" s="473"/>
      <c r="H386" s="473"/>
      <c r="I386" s="473"/>
      <c r="J386" s="633" t="s">
        <v>11224</v>
      </c>
      <c r="K386" s="473" t="s">
        <v>8951</v>
      </c>
      <c r="L386" s="624">
        <v>43091</v>
      </c>
      <c r="M386" s="564" t="s">
        <v>5783</v>
      </c>
      <c r="N386" s="71" t="s">
        <v>47</v>
      </c>
      <c r="O386" s="624">
        <v>43091</v>
      </c>
      <c r="P386" s="635">
        <v>300000</v>
      </c>
      <c r="Q386" s="416">
        <f t="shared" si="6"/>
        <v>0.3</v>
      </c>
      <c r="R386" s="627">
        <v>12</v>
      </c>
      <c r="S386" s="535" t="s">
        <v>12338</v>
      </c>
      <c r="T386" s="71" t="s">
        <v>125</v>
      </c>
      <c r="U386" s="566" t="s">
        <v>5560</v>
      </c>
      <c r="V386" s="541" t="s">
        <v>744</v>
      </c>
      <c r="W386" s="541" t="s">
        <v>5841</v>
      </c>
      <c r="X386" s="632" t="s">
        <v>106</v>
      </c>
      <c r="Y386" s="632" t="s">
        <v>667</v>
      </c>
      <c r="Z386" s="633"/>
      <c r="AA386" s="633"/>
    </row>
    <row r="387" spans="1:27" ht="17.45" customHeight="1" x14ac:dyDescent="0.25">
      <c r="A387" s="633" t="s">
        <v>1367</v>
      </c>
      <c r="B387" s="634" t="s">
        <v>56</v>
      </c>
      <c r="C387" s="634" t="s">
        <v>117</v>
      </c>
      <c r="D387" s="632" t="s">
        <v>1368</v>
      </c>
      <c r="E387" s="632" t="s">
        <v>316</v>
      </c>
      <c r="F387" s="473" t="s">
        <v>25</v>
      </c>
      <c r="G387" s="473"/>
      <c r="H387" s="473"/>
      <c r="I387" s="473"/>
      <c r="J387" s="633" t="s">
        <v>11224</v>
      </c>
      <c r="K387" s="473" t="s">
        <v>8951</v>
      </c>
      <c r="L387" s="624">
        <v>43084</v>
      </c>
      <c r="M387" s="564" t="s">
        <v>1369</v>
      </c>
      <c r="N387" s="71" t="s">
        <v>47</v>
      </c>
      <c r="O387" s="624">
        <v>43084</v>
      </c>
      <c r="P387" s="635">
        <v>300000</v>
      </c>
      <c r="Q387" s="416">
        <f t="shared" si="6"/>
        <v>0.3</v>
      </c>
      <c r="R387" s="627">
        <v>12</v>
      </c>
      <c r="S387" s="535" t="s">
        <v>13516</v>
      </c>
      <c r="T387" s="71" t="s">
        <v>103</v>
      </c>
      <c r="U387" s="566" t="s">
        <v>18</v>
      </c>
      <c r="V387" s="541" t="s">
        <v>9273</v>
      </c>
      <c r="W387" s="541" t="s">
        <v>11334</v>
      </c>
      <c r="X387" s="632" t="s">
        <v>8904</v>
      </c>
      <c r="Y387" s="632" t="s">
        <v>356</v>
      </c>
      <c r="Z387" s="633"/>
      <c r="AA387" s="633"/>
    </row>
    <row r="388" spans="1:27" ht="17.45" customHeight="1" x14ac:dyDescent="0.25">
      <c r="A388" s="633" t="s">
        <v>12085</v>
      </c>
      <c r="B388" s="634" t="s">
        <v>56</v>
      </c>
      <c r="C388" s="634" t="s">
        <v>161</v>
      </c>
      <c r="D388" s="632" t="s">
        <v>515</v>
      </c>
      <c r="E388" s="632" t="s">
        <v>12086</v>
      </c>
      <c r="F388" s="473" t="s">
        <v>26</v>
      </c>
      <c r="G388" s="473"/>
      <c r="H388" s="473"/>
      <c r="I388" s="473"/>
      <c r="J388" s="633" t="s">
        <v>11224</v>
      </c>
      <c r="K388" s="473" t="s">
        <v>8948</v>
      </c>
      <c r="L388" s="624">
        <v>43091</v>
      </c>
      <c r="M388" s="564" t="s">
        <v>13223</v>
      </c>
      <c r="N388" s="71" t="s">
        <v>47</v>
      </c>
      <c r="O388" s="624">
        <v>43091</v>
      </c>
      <c r="P388" s="635">
        <v>300000</v>
      </c>
      <c r="Q388" s="416">
        <f t="shared" si="6"/>
        <v>0.3</v>
      </c>
      <c r="R388" s="627">
        <v>12</v>
      </c>
      <c r="S388" s="535" t="s">
        <v>12632</v>
      </c>
      <c r="T388" s="71" t="s">
        <v>103</v>
      </c>
      <c r="U388" s="566" t="s">
        <v>18</v>
      </c>
      <c r="V388" s="541" t="s">
        <v>9273</v>
      </c>
      <c r="W388" s="541" t="s">
        <v>11334</v>
      </c>
      <c r="X388" s="632" t="s">
        <v>13623</v>
      </c>
      <c r="Y388" s="632" t="s">
        <v>8688</v>
      </c>
      <c r="Z388" s="633"/>
      <c r="AA388" s="633"/>
    </row>
    <row r="389" spans="1:27" ht="17.45" customHeight="1" x14ac:dyDescent="0.25">
      <c r="A389" s="633" t="s">
        <v>2511</v>
      </c>
      <c r="B389" s="634" t="s">
        <v>57</v>
      </c>
      <c r="C389" s="634" t="s">
        <v>775</v>
      </c>
      <c r="D389" s="632" t="s">
        <v>2512</v>
      </c>
      <c r="E389" s="632" t="s">
        <v>2513</v>
      </c>
      <c r="F389" s="473" t="s">
        <v>14262</v>
      </c>
      <c r="G389" s="473"/>
      <c r="H389" s="473"/>
      <c r="I389" s="473"/>
      <c r="J389" s="633" t="s">
        <v>11224</v>
      </c>
      <c r="K389" s="473" t="s">
        <v>8950</v>
      </c>
      <c r="L389" s="624">
        <v>43098</v>
      </c>
      <c r="M389" s="564" t="s">
        <v>2514</v>
      </c>
      <c r="N389" s="71" t="s">
        <v>47</v>
      </c>
      <c r="O389" s="624">
        <v>43189</v>
      </c>
      <c r="P389" s="635">
        <v>300000</v>
      </c>
      <c r="Q389" s="416">
        <f t="shared" si="6"/>
        <v>0.3</v>
      </c>
      <c r="R389" s="627">
        <v>12</v>
      </c>
      <c r="S389" s="535" t="s">
        <v>12632</v>
      </c>
      <c r="T389" s="71" t="s">
        <v>125</v>
      </c>
      <c r="U389" s="566" t="s">
        <v>18</v>
      </c>
      <c r="V389" s="541" t="s">
        <v>9273</v>
      </c>
      <c r="W389" s="541" t="s">
        <v>11335</v>
      </c>
      <c r="X389" s="632" t="s">
        <v>6206</v>
      </c>
      <c r="Y389" s="632" t="s">
        <v>221</v>
      </c>
      <c r="Z389" s="633"/>
      <c r="AA389" s="633"/>
    </row>
    <row r="390" spans="1:27" ht="17.45" customHeight="1" x14ac:dyDescent="0.25">
      <c r="A390" s="633" t="s">
        <v>12472</v>
      </c>
      <c r="B390" s="634" t="s">
        <v>57</v>
      </c>
      <c r="C390" s="634" t="s">
        <v>775</v>
      </c>
      <c r="D390" s="632" t="s">
        <v>12473</v>
      </c>
      <c r="E390" s="632" t="s">
        <v>12474</v>
      </c>
      <c r="F390" s="473" t="s">
        <v>26</v>
      </c>
      <c r="G390" s="473"/>
      <c r="H390" s="473"/>
      <c r="I390" s="473"/>
      <c r="J390" s="633" t="s">
        <v>11224</v>
      </c>
      <c r="K390" s="473" t="s">
        <v>33</v>
      </c>
      <c r="L390" s="624">
        <v>43069</v>
      </c>
      <c r="M390" s="564" t="s">
        <v>12603</v>
      </c>
      <c r="N390" s="71" t="s">
        <v>46</v>
      </c>
      <c r="O390" s="624">
        <v>43100</v>
      </c>
      <c r="P390" s="635">
        <v>300000</v>
      </c>
      <c r="Q390" s="416">
        <f t="shared" si="6"/>
        <v>0.3</v>
      </c>
      <c r="R390" s="627">
        <v>12</v>
      </c>
      <c r="S390" s="535" t="s">
        <v>13516</v>
      </c>
      <c r="T390" s="71" t="s">
        <v>103</v>
      </c>
      <c r="U390" s="566" t="s">
        <v>18</v>
      </c>
      <c r="V390" s="541" t="s">
        <v>9273</v>
      </c>
      <c r="W390" s="541"/>
      <c r="X390" s="632" t="s">
        <v>106</v>
      </c>
      <c r="Y390" s="632" t="s">
        <v>186</v>
      </c>
      <c r="Z390" s="633"/>
      <c r="AA390" s="633"/>
    </row>
    <row r="391" spans="1:27" ht="17.45" customHeight="1" x14ac:dyDescent="0.25">
      <c r="A391" s="633" t="s">
        <v>10986</v>
      </c>
      <c r="B391" s="634" t="s">
        <v>56</v>
      </c>
      <c r="C391" s="634" t="s">
        <v>194</v>
      </c>
      <c r="D391" s="632" t="s">
        <v>3943</v>
      </c>
      <c r="E391" s="632" t="s">
        <v>12799</v>
      </c>
      <c r="F391" s="473" t="s">
        <v>26</v>
      </c>
      <c r="G391" s="473"/>
      <c r="H391" s="473"/>
      <c r="I391" s="473"/>
      <c r="J391" s="633" t="s">
        <v>11224</v>
      </c>
      <c r="K391" s="473" t="s">
        <v>33</v>
      </c>
      <c r="L391" s="624">
        <v>43098</v>
      </c>
      <c r="M391" s="564" t="s">
        <v>13224</v>
      </c>
      <c r="N391" s="71" t="s">
        <v>47</v>
      </c>
      <c r="O391" s="624">
        <v>43098</v>
      </c>
      <c r="P391" s="635">
        <v>300000</v>
      </c>
      <c r="Q391" s="416">
        <f t="shared" si="6"/>
        <v>0.3</v>
      </c>
      <c r="R391" s="627">
        <v>12</v>
      </c>
      <c r="S391" s="535" t="s">
        <v>12338</v>
      </c>
      <c r="T391" s="71" t="s">
        <v>125</v>
      </c>
      <c r="U391" s="566" t="s">
        <v>19</v>
      </c>
      <c r="V391" s="541" t="s">
        <v>6791</v>
      </c>
      <c r="W391" s="541" t="s">
        <v>11338</v>
      </c>
      <c r="X391" s="632" t="s">
        <v>13624</v>
      </c>
      <c r="Y391" s="632" t="s">
        <v>757</v>
      </c>
      <c r="Z391" s="633"/>
      <c r="AA391" s="633"/>
    </row>
    <row r="392" spans="1:27" ht="17.45" customHeight="1" x14ac:dyDescent="0.25">
      <c r="A392" s="633" t="s">
        <v>1745</v>
      </c>
      <c r="B392" s="632" t="s">
        <v>57</v>
      </c>
      <c r="C392" s="632" t="s">
        <v>324</v>
      </c>
      <c r="D392" s="632" t="s">
        <v>753</v>
      </c>
      <c r="E392" s="632" t="s">
        <v>1746</v>
      </c>
      <c r="F392" s="473" t="s">
        <v>26</v>
      </c>
      <c r="G392" s="473" t="str">
        <f>VLOOKUP(A392,'Engaged Deals'!A:L,2,0)</f>
        <v>Yes</v>
      </c>
      <c r="H392" s="473" t="str">
        <f>VLOOKUP(A392,'Engaged Deals'!A:L,9,0)</f>
        <v>US Garage &amp; IRL</v>
      </c>
      <c r="I392" s="473" t="str">
        <f>VLOOKUP(A392,'Engaged Deals'!A:L,10,0)</f>
        <v>Had a discussion with Paul Berry, the project team is currently using IRL staff from US and UK, they will engage CIC in future phases. IBM is providing staff support to build a BC solution driven by LSE.</v>
      </c>
      <c r="J392" s="633" t="s">
        <v>11225</v>
      </c>
      <c r="K392" s="632" t="s">
        <v>8948</v>
      </c>
      <c r="L392" s="624">
        <v>42860</v>
      </c>
      <c r="M392" s="564" t="s">
        <v>1747</v>
      </c>
      <c r="N392" s="633" t="s">
        <v>50</v>
      </c>
      <c r="O392" s="625">
        <v>42860</v>
      </c>
      <c r="P392" s="626">
        <v>290000</v>
      </c>
      <c r="Q392" s="416">
        <f t="shared" si="6"/>
        <v>0.28999999999999998</v>
      </c>
      <c r="R392" s="627">
        <v>12</v>
      </c>
      <c r="S392" s="564" t="s">
        <v>13625</v>
      </c>
      <c r="T392" s="633" t="s">
        <v>578</v>
      </c>
      <c r="U392" s="622" t="s">
        <v>7040</v>
      </c>
      <c r="V392" s="632" t="s">
        <v>104</v>
      </c>
      <c r="W392" s="632" t="s">
        <v>105</v>
      </c>
      <c r="X392" s="632" t="s">
        <v>13626</v>
      </c>
      <c r="Y392" s="632" t="s">
        <v>13892</v>
      </c>
      <c r="Z392" s="633"/>
      <c r="AA392" s="633"/>
    </row>
    <row r="393" spans="1:27" ht="17.45" customHeight="1" x14ac:dyDescent="0.25">
      <c r="A393" s="633" t="s">
        <v>12478</v>
      </c>
      <c r="B393" s="632" t="s">
        <v>58</v>
      </c>
      <c r="C393" s="632" t="s">
        <v>58</v>
      </c>
      <c r="D393" s="632" t="s">
        <v>8944</v>
      </c>
      <c r="E393" s="632" t="s">
        <v>12479</v>
      </c>
      <c r="F393" s="473" t="s">
        <v>26</v>
      </c>
      <c r="G393" s="473"/>
      <c r="H393" s="473"/>
      <c r="I393" s="473"/>
      <c r="J393" s="633" t="s">
        <v>11224</v>
      </c>
      <c r="K393" s="632" t="s">
        <v>8948</v>
      </c>
      <c r="L393" s="624">
        <v>43014</v>
      </c>
      <c r="M393" s="564">
        <v>42933</v>
      </c>
      <c r="N393" s="633" t="s">
        <v>46</v>
      </c>
      <c r="O393" s="625">
        <v>43014</v>
      </c>
      <c r="P393" s="626">
        <v>285714</v>
      </c>
      <c r="Q393" s="416">
        <f t="shared" si="6"/>
        <v>0.28571399999999997</v>
      </c>
      <c r="R393" s="636">
        <v>12</v>
      </c>
      <c r="S393" s="564">
        <v>42936</v>
      </c>
      <c r="T393" s="71" t="s">
        <v>103</v>
      </c>
      <c r="U393" s="633" t="s">
        <v>7040</v>
      </c>
      <c r="V393" s="632" t="s">
        <v>162</v>
      </c>
      <c r="W393" s="632" t="s">
        <v>105</v>
      </c>
      <c r="X393" s="632" t="s">
        <v>8954</v>
      </c>
      <c r="Y393" s="632" t="s">
        <v>9235</v>
      </c>
      <c r="Z393" s="633"/>
      <c r="AA393" s="633"/>
    </row>
    <row r="394" spans="1:27" ht="17.45" customHeight="1" x14ac:dyDescent="0.25">
      <c r="A394" s="633" t="s">
        <v>10990</v>
      </c>
      <c r="B394" s="632" t="s">
        <v>58</v>
      </c>
      <c r="C394" s="632" t="s">
        <v>58</v>
      </c>
      <c r="D394" s="632" t="s">
        <v>11059</v>
      </c>
      <c r="E394" s="632" t="s">
        <v>11140</v>
      </c>
      <c r="F394" s="473" t="s">
        <v>27</v>
      </c>
      <c r="G394" s="473"/>
      <c r="H394" s="473"/>
      <c r="I394" s="473"/>
      <c r="J394" s="633" t="s">
        <v>11223</v>
      </c>
      <c r="K394" s="632" t="s">
        <v>8947</v>
      </c>
      <c r="L394" s="624">
        <v>43007</v>
      </c>
      <c r="M394" s="564">
        <v>42907</v>
      </c>
      <c r="N394" s="633" t="s">
        <v>47</v>
      </c>
      <c r="O394" s="625">
        <v>43010</v>
      </c>
      <c r="P394" s="626">
        <v>285714</v>
      </c>
      <c r="Q394" s="416">
        <f t="shared" si="6"/>
        <v>0.28571399999999997</v>
      </c>
      <c r="R394" s="636">
        <v>6</v>
      </c>
      <c r="S394" s="564">
        <v>42936</v>
      </c>
      <c r="T394" s="71" t="s">
        <v>292</v>
      </c>
      <c r="U394" s="633" t="s">
        <v>7040</v>
      </c>
      <c r="V394" s="632" t="s">
        <v>162</v>
      </c>
      <c r="W394" s="632" t="s">
        <v>105</v>
      </c>
      <c r="X394" s="632" t="s">
        <v>11352</v>
      </c>
      <c r="Y394" s="632" t="s">
        <v>6529</v>
      </c>
      <c r="Z394" s="633"/>
      <c r="AA394" s="633"/>
    </row>
    <row r="395" spans="1:27" ht="17.45" customHeight="1" x14ac:dyDescent="0.25">
      <c r="A395" s="633" t="s">
        <v>10989</v>
      </c>
      <c r="B395" s="632" t="s">
        <v>58</v>
      </c>
      <c r="C395" s="632" t="s">
        <v>58</v>
      </c>
      <c r="D395" s="632" t="s">
        <v>11058</v>
      </c>
      <c r="E395" s="632" t="s">
        <v>11139</v>
      </c>
      <c r="F395" s="473" t="s">
        <v>26</v>
      </c>
      <c r="G395" s="473"/>
      <c r="H395" s="473"/>
      <c r="I395" s="473"/>
      <c r="J395" s="633" t="s">
        <v>11224</v>
      </c>
      <c r="K395" s="632" t="s">
        <v>8948</v>
      </c>
      <c r="L395" s="624">
        <v>43069</v>
      </c>
      <c r="M395" s="564">
        <v>42902</v>
      </c>
      <c r="N395" s="633" t="s">
        <v>47</v>
      </c>
      <c r="O395" s="625">
        <v>43069</v>
      </c>
      <c r="P395" s="626">
        <v>285714</v>
      </c>
      <c r="Q395" s="416">
        <f t="shared" si="6"/>
        <v>0.28571399999999997</v>
      </c>
      <c r="R395" s="636">
        <v>5</v>
      </c>
      <c r="S395" s="564">
        <v>42922</v>
      </c>
      <c r="T395" s="71" t="s">
        <v>103</v>
      </c>
      <c r="U395" s="633" t="s">
        <v>7040</v>
      </c>
      <c r="V395" s="632" t="s">
        <v>162</v>
      </c>
      <c r="W395" s="632" t="s">
        <v>105</v>
      </c>
      <c r="X395" s="632" t="s">
        <v>9848</v>
      </c>
      <c r="Y395" s="632" t="s">
        <v>9559</v>
      </c>
      <c r="Z395" s="633"/>
      <c r="AA395" s="633"/>
    </row>
    <row r="396" spans="1:27" ht="17.45" customHeight="1" x14ac:dyDescent="0.25">
      <c r="A396" s="633" t="s">
        <v>10991</v>
      </c>
      <c r="B396" s="632" t="s">
        <v>58</v>
      </c>
      <c r="C396" s="632" t="s">
        <v>58</v>
      </c>
      <c r="D396" s="632" t="s">
        <v>10484</v>
      </c>
      <c r="E396" s="632" t="s">
        <v>11142</v>
      </c>
      <c r="F396" s="473" t="s">
        <v>26</v>
      </c>
      <c r="G396" s="473"/>
      <c r="H396" s="473"/>
      <c r="I396" s="473"/>
      <c r="J396" s="633" t="s">
        <v>11223</v>
      </c>
      <c r="K396" s="632" t="s">
        <v>8948</v>
      </c>
      <c r="L396" s="624">
        <v>43007</v>
      </c>
      <c r="M396" s="564">
        <v>42905</v>
      </c>
      <c r="N396" s="633" t="s">
        <v>48</v>
      </c>
      <c r="O396" s="625">
        <v>43007</v>
      </c>
      <c r="P396" s="626">
        <v>285714</v>
      </c>
      <c r="Q396" s="416">
        <f t="shared" si="6"/>
        <v>0.28571399999999997</v>
      </c>
      <c r="R396" s="636">
        <v>6</v>
      </c>
      <c r="S396" s="564">
        <v>42905</v>
      </c>
      <c r="T396" s="71" t="s">
        <v>292</v>
      </c>
      <c r="U396" s="633" t="s">
        <v>7040</v>
      </c>
      <c r="V396" s="632" t="s">
        <v>162</v>
      </c>
      <c r="W396" s="632" t="s">
        <v>105</v>
      </c>
      <c r="X396" s="632" t="s">
        <v>9798</v>
      </c>
      <c r="Y396" s="632" t="s">
        <v>6529</v>
      </c>
      <c r="Z396" s="633"/>
      <c r="AA396" s="633"/>
    </row>
    <row r="397" spans="1:27" ht="17.45" customHeight="1" x14ac:dyDescent="0.25">
      <c r="A397" s="633" t="s">
        <v>1413</v>
      </c>
      <c r="B397" s="634" t="s">
        <v>58</v>
      </c>
      <c r="C397" s="634" t="s">
        <v>58</v>
      </c>
      <c r="D397" s="632" t="s">
        <v>106</v>
      </c>
      <c r="E397" s="632" t="s">
        <v>106</v>
      </c>
      <c r="F397" s="473"/>
      <c r="G397" s="473"/>
      <c r="H397" s="473"/>
      <c r="I397" s="473"/>
      <c r="J397" s="633" t="s">
        <v>11224</v>
      </c>
      <c r="K397" s="473"/>
      <c r="L397" s="624">
        <v>43098</v>
      </c>
      <c r="M397" s="564" t="s">
        <v>1416</v>
      </c>
      <c r="N397" s="71" t="s">
        <v>47</v>
      </c>
      <c r="O397" s="624">
        <v>43098</v>
      </c>
      <c r="P397" s="635">
        <v>285714</v>
      </c>
      <c r="Q397" s="416">
        <f t="shared" si="6"/>
        <v>0.28571399999999997</v>
      </c>
      <c r="R397" s="627">
        <v>12</v>
      </c>
      <c r="S397" s="535" t="s">
        <v>13516</v>
      </c>
      <c r="T397" s="71" t="s">
        <v>125</v>
      </c>
      <c r="U397" s="566" t="s">
        <v>7040</v>
      </c>
      <c r="V397" s="541" t="s">
        <v>134</v>
      </c>
      <c r="W397" s="541" t="s">
        <v>9274</v>
      </c>
      <c r="X397" s="632" t="s">
        <v>5857</v>
      </c>
      <c r="Y397" s="632" t="s">
        <v>186</v>
      </c>
      <c r="Z397" s="633"/>
      <c r="AA397" s="633"/>
    </row>
    <row r="398" spans="1:27" ht="17.45" customHeight="1" x14ac:dyDescent="0.25">
      <c r="A398" s="633" t="s">
        <v>1452</v>
      </c>
      <c r="B398" s="634" t="s">
        <v>58</v>
      </c>
      <c r="C398" s="634" t="s">
        <v>58</v>
      </c>
      <c r="D398" s="632" t="s">
        <v>1453</v>
      </c>
      <c r="E398" s="632" t="s">
        <v>1454</v>
      </c>
      <c r="F398" s="473" t="s">
        <v>28</v>
      </c>
      <c r="G398" s="473"/>
      <c r="H398" s="473"/>
      <c r="I398" s="473"/>
      <c r="J398" s="633" t="s">
        <v>11224</v>
      </c>
      <c r="K398" s="473" t="s">
        <v>36</v>
      </c>
      <c r="L398" s="624">
        <v>43063</v>
      </c>
      <c r="M398" s="564" t="s">
        <v>1455</v>
      </c>
      <c r="N398" s="71" t="s">
        <v>47</v>
      </c>
      <c r="O398" s="624">
        <v>43063</v>
      </c>
      <c r="P398" s="635">
        <v>285714</v>
      </c>
      <c r="Q398" s="416">
        <f t="shared" si="6"/>
        <v>0.28571399999999997</v>
      </c>
      <c r="R398" s="627">
        <v>12</v>
      </c>
      <c r="S398" s="535" t="s">
        <v>13516</v>
      </c>
      <c r="T398" s="71" t="s">
        <v>103</v>
      </c>
      <c r="U398" s="566" t="s">
        <v>7040</v>
      </c>
      <c r="V398" s="541" t="s">
        <v>134</v>
      </c>
      <c r="W398" s="541" t="s">
        <v>7058</v>
      </c>
      <c r="X398" s="632" t="s">
        <v>6454</v>
      </c>
      <c r="Y398" s="632" t="s">
        <v>1456</v>
      </c>
      <c r="Z398" s="633"/>
      <c r="AA398" s="633"/>
    </row>
    <row r="399" spans="1:27" ht="17.45" customHeight="1" x14ac:dyDescent="0.25">
      <c r="A399" s="633" t="s">
        <v>10833</v>
      </c>
      <c r="B399" s="634" t="s">
        <v>58</v>
      </c>
      <c r="C399" s="634" t="s">
        <v>58</v>
      </c>
      <c r="D399" s="632" t="s">
        <v>10834</v>
      </c>
      <c r="E399" s="632" t="s">
        <v>11138</v>
      </c>
      <c r="F399" s="473" t="s">
        <v>27</v>
      </c>
      <c r="G399" s="473"/>
      <c r="H399" s="473"/>
      <c r="I399" s="473"/>
      <c r="J399" s="633" t="s">
        <v>11224</v>
      </c>
      <c r="K399" s="473" t="s">
        <v>8947</v>
      </c>
      <c r="L399" s="624">
        <v>43098</v>
      </c>
      <c r="M399" s="564" t="s">
        <v>10937</v>
      </c>
      <c r="N399" s="71" t="s">
        <v>47</v>
      </c>
      <c r="O399" s="624">
        <v>43098</v>
      </c>
      <c r="P399" s="635">
        <v>285714</v>
      </c>
      <c r="Q399" s="416">
        <f t="shared" si="6"/>
        <v>0.28571399999999997</v>
      </c>
      <c r="R399" s="627">
        <v>12</v>
      </c>
      <c r="S399" s="535" t="s">
        <v>14144</v>
      </c>
      <c r="T399" s="71" t="s">
        <v>125</v>
      </c>
      <c r="U399" s="566" t="s">
        <v>7040</v>
      </c>
      <c r="V399" s="541" t="s">
        <v>134</v>
      </c>
      <c r="W399" s="541" t="s">
        <v>961</v>
      </c>
      <c r="X399" s="632" t="s">
        <v>10949</v>
      </c>
      <c r="Y399" s="632" t="s">
        <v>1929</v>
      </c>
      <c r="Z399" s="633"/>
      <c r="AA399" s="633"/>
    </row>
    <row r="400" spans="1:27" ht="17.45" customHeight="1" x14ac:dyDescent="0.25">
      <c r="A400" s="633" t="s">
        <v>9630</v>
      </c>
      <c r="B400" s="634" t="s">
        <v>58</v>
      </c>
      <c r="C400" s="634" t="s">
        <v>58</v>
      </c>
      <c r="D400" s="632" t="s">
        <v>12800</v>
      </c>
      <c r="E400" s="632" t="s">
        <v>12801</v>
      </c>
      <c r="F400" s="473" t="s">
        <v>28</v>
      </c>
      <c r="G400" s="473"/>
      <c r="H400" s="473"/>
      <c r="I400" s="473"/>
      <c r="J400" s="633" t="s">
        <v>11224</v>
      </c>
      <c r="K400" s="473" t="s">
        <v>8952</v>
      </c>
      <c r="L400" s="624">
        <v>43091</v>
      </c>
      <c r="M400" s="564" t="s">
        <v>13225</v>
      </c>
      <c r="N400" s="71" t="s">
        <v>46</v>
      </c>
      <c r="O400" s="624">
        <v>43091</v>
      </c>
      <c r="P400" s="635">
        <v>285714</v>
      </c>
      <c r="Q400" s="416">
        <f t="shared" si="6"/>
        <v>0.28571399999999997</v>
      </c>
      <c r="R400" s="627">
        <v>12</v>
      </c>
      <c r="S400" s="535" t="s">
        <v>14146</v>
      </c>
      <c r="T400" s="71" t="s">
        <v>103</v>
      </c>
      <c r="U400" s="566" t="s">
        <v>7040</v>
      </c>
      <c r="V400" s="541" t="s">
        <v>104</v>
      </c>
      <c r="W400" s="541" t="s">
        <v>105</v>
      </c>
      <c r="X400" s="632" t="s">
        <v>13627</v>
      </c>
      <c r="Y400" s="632" t="s">
        <v>13905</v>
      </c>
      <c r="Z400" s="633"/>
      <c r="AA400" s="633"/>
    </row>
    <row r="401" spans="1:27" ht="17.45" customHeight="1" x14ac:dyDescent="0.25">
      <c r="A401" s="633" t="s">
        <v>1443</v>
      </c>
      <c r="B401" s="634" t="s">
        <v>58</v>
      </c>
      <c r="C401" s="634" t="s">
        <v>58</v>
      </c>
      <c r="D401" s="632" t="s">
        <v>1444</v>
      </c>
      <c r="E401" s="632" t="s">
        <v>1445</v>
      </c>
      <c r="F401" s="473" t="s">
        <v>26</v>
      </c>
      <c r="G401" s="473"/>
      <c r="H401" s="473"/>
      <c r="I401" s="473"/>
      <c r="J401" s="633" t="s">
        <v>11224</v>
      </c>
      <c r="K401" s="473" t="s">
        <v>8948</v>
      </c>
      <c r="L401" s="624">
        <v>43035</v>
      </c>
      <c r="M401" s="564" t="s">
        <v>1446</v>
      </c>
      <c r="N401" s="71" t="s">
        <v>47</v>
      </c>
      <c r="O401" s="624">
        <v>43035</v>
      </c>
      <c r="P401" s="635">
        <v>285714</v>
      </c>
      <c r="Q401" s="416">
        <f t="shared" si="6"/>
        <v>0.28571399999999997</v>
      </c>
      <c r="R401" s="627">
        <v>6</v>
      </c>
      <c r="S401" s="535" t="s">
        <v>12338</v>
      </c>
      <c r="T401" s="71" t="s">
        <v>103</v>
      </c>
      <c r="U401" s="566" t="s">
        <v>7040</v>
      </c>
      <c r="V401" s="541" t="s">
        <v>104</v>
      </c>
      <c r="W401" s="541" t="s">
        <v>105</v>
      </c>
      <c r="X401" s="632" t="s">
        <v>5577</v>
      </c>
      <c r="Y401" s="632" t="s">
        <v>13906</v>
      </c>
      <c r="Z401" s="633"/>
      <c r="AA401" s="633"/>
    </row>
    <row r="402" spans="1:27" ht="17.45" customHeight="1" x14ac:dyDescent="0.25">
      <c r="A402" s="633" t="s">
        <v>10418</v>
      </c>
      <c r="B402" s="634" t="s">
        <v>58</v>
      </c>
      <c r="C402" s="634" t="s">
        <v>58</v>
      </c>
      <c r="D402" s="632" t="s">
        <v>12802</v>
      </c>
      <c r="E402" s="632" t="s">
        <v>11141</v>
      </c>
      <c r="F402" s="473" t="s">
        <v>28</v>
      </c>
      <c r="G402" s="473"/>
      <c r="H402" s="473"/>
      <c r="I402" s="473"/>
      <c r="J402" s="633" t="s">
        <v>11224</v>
      </c>
      <c r="K402" s="473" t="s">
        <v>8990</v>
      </c>
      <c r="L402" s="624">
        <v>43084</v>
      </c>
      <c r="M402" s="564" t="s">
        <v>13226</v>
      </c>
      <c r="N402" s="71" t="s">
        <v>47</v>
      </c>
      <c r="O402" s="624">
        <v>43084</v>
      </c>
      <c r="P402" s="635">
        <v>285714</v>
      </c>
      <c r="Q402" s="416">
        <f t="shared" si="6"/>
        <v>0.28571399999999997</v>
      </c>
      <c r="R402" s="627">
        <v>4</v>
      </c>
      <c r="S402" s="535" t="s">
        <v>13628</v>
      </c>
      <c r="T402" s="71" t="s">
        <v>125</v>
      </c>
      <c r="U402" s="566" t="s">
        <v>7040</v>
      </c>
      <c r="V402" s="541" t="s">
        <v>104</v>
      </c>
      <c r="W402" s="541" t="s">
        <v>105</v>
      </c>
      <c r="X402" s="632" t="s">
        <v>13629</v>
      </c>
      <c r="Y402" s="632" t="s">
        <v>667</v>
      </c>
      <c r="Z402" s="633"/>
      <c r="AA402" s="633"/>
    </row>
    <row r="403" spans="1:27" ht="17.45" customHeight="1" x14ac:dyDescent="0.25">
      <c r="A403" s="633" t="s">
        <v>1448</v>
      </c>
      <c r="B403" s="634" t="s">
        <v>58</v>
      </c>
      <c r="C403" s="634" t="s">
        <v>58</v>
      </c>
      <c r="D403" s="632" t="s">
        <v>725</v>
      </c>
      <c r="E403" s="632" t="s">
        <v>1449</v>
      </c>
      <c r="F403" s="473" t="s">
        <v>28</v>
      </c>
      <c r="G403" s="473" t="str">
        <f>VLOOKUP(A403,'Engaged Deals'!A:L,2,0)</f>
        <v>Yes</v>
      </c>
      <c r="H403" s="473" t="str">
        <f>VLOOKUP(A403,'Engaged Deals'!A:L,9,0)</f>
        <v>Japan</v>
      </c>
      <c r="I403" s="473" t="str">
        <f>VLOOKUP(A403,'Engaged Deals'!A:L,10,0)</f>
        <v>This opp is related to top and broader Denso-IBM Innovation-as-a-Service partnership.  This opportunity is parked currently and will depend on success of other opportunity (OE-1HQHHUC is the opportunity that is in limelight &amp; high focus with customer)</v>
      </c>
      <c r="J403" s="633" t="s">
        <v>11224</v>
      </c>
      <c r="K403" s="473" t="s">
        <v>8952</v>
      </c>
      <c r="L403" s="624">
        <v>43035</v>
      </c>
      <c r="M403" s="564" t="s">
        <v>1450</v>
      </c>
      <c r="N403" s="71" t="s">
        <v>47</v>
      </c>
      <c r="O403" s="624">
        <v>43035</v>
      </c>
      <c r="P403" s="635">
        <v>285714</v>
      </c>
      <c r="Q403" s="416">
        <f t="shared" si="6"/>
        <v>0.28571399999999997</v>
      </c>
      <c r="R403" s="627">
        <v>12</v>
      </c>
      <c r="S403" s="535" t="s">
        <v>12632</v>
      </c>
      <c r="T403" s="71" t="s">
        <v>103</v>
      </c>
      <c r="U403" s="566" t="s">
        <v>9234</v>
      </c>
      <c r="V403" s="541" t="s">
        <v>184</v>
      </c>
      <c r="W403" s="541" t="s">
        <v>11333</v>
      </c>
      <c r="X403" s="632" t="s">
        <v>5861</v>
      </c>
      <c r="Y403" s="632" t="s">
        <v>1451</v>
      </c>
      <c r="Z403" s="633"/>
      <c r="AA403" s="633"/>
    </row>
    <row r="404" spans="1:27" ht="17.45" customHeight="1" x14ac:dyDescent="0.25">
      <c r="A404" s="633" t="s">
        <v>9781</v>
      </c>
      <c r="B404" s="634" t="s">
        <v>56</v>
      </c>
      <c r="C404" s="634" t="s">
        <v>161</v>
      </c>
      <c r="D404" s="632" t="s">
        <v>894</v>
      </c>
      <c r="E404" s="632" t="s">
        <v>9782</v>
      </c>
      <c r="F404" s="473" t="s">
        <v>26</v>
      </c>
      <c r="G404" s="473"/>
      <c r="H404" s="473"/>
      <c r="I404" s="473"/>
      <c r="J404" s="633" t="s">
        <v>11223</v>
      </c>
      <c r="K404" s="473" t="s">
        <v>8948</v>
      </c>
      <c r="L404" s="624">
        <v>42922</v>
      </c>
      <c r="M404" s="564" t="s">
        <v>13227</v>
      </c>
      <c r="N404" s="71" t="s">
        <v>50</v>
      </c>
      <c r="O404" s="624">
        <v>42923</v>
      </c>
      <c r="P404" s="635">
        <v>279705</v>
      </c>
      <c r="Q404" s="416">
        <f t="shared" si="6"/>
        <v>0.27970499999999998</v>
      </c>
      <c r="R404" s="627">
        <v>1</v>
      </c>
      <c r="S404" s="535" t="s">
        <v>12339</v>
      </c>
      <c r="T404" s="71" t="s">
        <v>578</v>
      </c>
      <c r="U404" s="566" t="s">
        <v>7040</v>
      </c>
      <c r="V404" s="541" t="s">
        <v>104</v>
      </c>
      <c r="W404" s="541" t="s">
        <v>105</v>
      </c>
      <c r="X404" s="632" t="s">
        <v>5539</v>
      </c>
      <c r="Y404" s="632" t="s">
        <v>13907</v>
      </c>
      <c r="Z404" s="633"/>
      <c r="AA404" s="633"/>
    </row>
    <row r="405" spans="1:27" ht="17.45" customHeight="1" x14ac:dyDescent="0.25">
      <c r="A405" s="622" t="s">
        <v>1198</v>
      </c>
      <c r="B405" s="519" t="s">
        <v>57</v>
      </c>
      <c r="C405" s="519" t="s">
        <v>182</v>
      </c>
      <c r="D405" s="519" t="s">
        <v>10252</v>
      </c>
      <c r="E405" s="519" t="s">
        <v>1199</v>
      </c>
      <c r="F405" s="473" t="s">
        <v>24</v>
      </c>
      <c r="G405" s="473"/>
      <c r="H405" s="473"/>
      <c r="I405" s="473"/>
      <c r="J405" s="622" t="s">
        <v>11225</v>
      </c>
      <c r="K405" s="519" t="s">
        <v>38</v>
      </c>
      <c r="L405" s="521">
        <v>42845</v>
      </c>
      <c r="M405" s="522">
        <v>42790</v>
      </c>
      <c r="N405" s="622" t="s">
        <v>50</v>
      </c>
      <c r="O405" s="637">
        <v>42845</v>
      </c>
      <c r="P405" s="638">
        <v>275000</v>
      </c>
      <c r="Q405" s="524">
        <f t="shared" si="6"/>
        <v>0.27499999999999997</v>
      </c>
      <c r="R405" s="623">
        <v>9</v>
      </c>
      <c r="S405" s="522">
        <v>42916</v>
      </c>
      <c r="T405" s="622" t="s">
        <v>578</v>
      </c>
      <c r="U405" s="622" t="s">
        <v>7040</v>
      </c>
      <c r="V405" s="519" t="s">
        <v>162</v>
      </c>
      <c r="W405" s="519" t="s">
        <v>105</v>
      </c>
      <c r="X405" s="519" t="s">
        <v>13630</v>
      </c>
      <c r="Y405" s="519" t="s">
        <v>7160</v>
      </c>
      <c r="Z405" s="633"/>
      <c r="AA405" s="633"/>
    </row>
    <row r="406" spans="1:27" ht="17.45" customHeight="1" x14ac:dyDescent="0.25">
      <c r="A406" s="633" t="s">
        <v>13947</v>
      </c>
      <c r="B406" s="632" t="s">
        <v>56</v>
      </c>
      <c r="C406" s="632" t="s">
        <v>194</v>
      </c>
      <c r="D406" s="632" t="s">
        <v>223</v>
      </c>
      <c r="E406" s="632" t="s">
        <v>7184</v>
      </c>
      <c r="F406" s="473" t="s">
        <v>27</v>
      </c>
      <c r="G406" s="473"/>
      <c r="H406" s="473"/>
      <c r="I406" s="473"/>
      <c r="J406" s="633" t="s">
        <v>11223</v>
      </c>
      <c r="K406" s="632" t="s">
        <v>8070</v>
      </c>
      <c r="L406" s="624">
        <v>43007</v>
      </c>
      <c r="M406" s="564" t="s">
        <v>14104</v>
      </c>
      <c r="N406" s="633" t="s">
        <v>46</v>
      </c>
      <c r="O406" s="625">
        <v>43007</v>
      </c>
      <c r="P406" s="626">
        <v>270000</v>
      </c>
      <c r="Q406" s="416">
        <f t="shared" si="6"/>
        <v>0.26999999999999996</v>
      </c>
      <c r="R406" s="627">
        <v>12</v>
      </c>
      <c r="S406" s="564" t="s">
        <v>14144</v>
      </c>
      <c r="T406" s="71" t="s">
        <v>103</v>
      </c>
      <c r="U406" s="633" t="s">
        <v>7</v>
      </c>
      <c r="V406" s="632" t="s">
        <v>477</v>
      </c>
      <c r="W406" s="632" t="s">
        <v>1204</v>
      </c>
      <c r="X406" s="632" t="s">
        <v>5533</v>
      </c>
      <c r="Y406" s="632" t="s">
        <v>757</v>
      </c>
      <c r="Z406" s="633"/>
      <c r="AA406" s="633"/>
    </row>
    <row r="407" spans="1:27" ht="17.45" customHeight="1" x14ac:dyDescent="0.25">
      <c r="A407" s="633" t="s">
        <v>11498</v>
      </c>
      <c r="B407" s="632" t="s">
        <v>57</v>
      </c>
      <c r="C407" s="632" t="s">
        <v>98</v>
      </c>
      <c r="D407" s="632" t="s">
        <v>11499</v>
      </c>
      <c r="E407" s="632" t="s">
        <v>11500</v>
      </c>
      <c r="F407" s="473" t="s">
        <v>28</v>
      </c>
      <c r="G407" s="473"/>
      <c r="H407" s="473"/>
      <c r="I407" s="473"/>
      <c r="J407" s="633" t="s">
        <v>11223</v>
      </c>
      <c r="K407" s="632" t="s">
        <v>8952</v>
      </c>
      <c r="L407" s="624">
        <v>43000</v>
      </c>
      <c r="M407" s="564">
        <v>42913</v>
      </c>
      <c r="N407" s="633" t="s">
        <v>47</v>
      </c>
      <c r="O407" s="625">
        <v>43000</v>
      </c>
      <c r="P407" s="626">
        <v>270000</v>
      </c>
      <c r="Q407" s="416">
        <f t="shared" si="6"/>
        <v>0.26999999999999996</v>
      </c>
      <c r="R407" s="636">
        <v>7</v>
      </c>
      <c r="S407" s="564">
        <v>42944</v>
      </c>
      <c r="T407" s="71" t="s">
        <v>292</v>
      </c>
      <c r="U407" s="633" t="s">
        <v>7040</v>
      </c>
      <c r="V407" s="632" t="s">
        <v>162</v>
      </c>
      <c r="W407" s="632" t="s">
        <v>105</v>
      </c>
      <c r="X407" s="632" t="s">
        <v>9806</v>
      </c>
      <c r="Y407" s="632"/>
      <c r="Z407" s="633"/>
      <c r="AA407" s="633"/>
    </row>
    <row r="408" spans="1:27" ht="17.45" customHeight="1" x14ac:dyDescent="0.25">
      <c r="A408" s="633" t="s">
        <v>8744</v>
      </c>
      <c r="B408" s="634" t="s">
        <v>56</v>
      </c>
      <c r="C408" s="634" t="s">
        <v>124</v>
      </c>
      <c r="D408" s="632" t="s">
        <v>1798</v>
      </c>
      <c r="E408" s="632" t="s">
        <v>8745</v>
      </c>
      <c r="F408" s="473" t="s">
        <v>26</v>
      </c>
      <c r="G408" s="473"/>
      <c r="H408" s="473"/>
      <c r="I408" s="473"/>
      <c r="J408" s="633" t="s">
        <v>11224</v>
      </c>
      <c r="K408" s="473" t="s">
        <v>8948</v>
      </c>
      <c r="L408" s="624">
        <v>43024</v>
      </c>
      <c r="M408" s="564" t="s">
        <v>8869</v>
      </c>
      <c r="N408" s="71" t="s">
        <v>46</v>
      </c>
      <c r="O408" s="624">
        <v>43024</v>
      </c>
      <c r="P408" s="635">
        <v>266668</v>
      </c>
      <c r="Q408" s="416">
        <f t="shared" si="6"/>
        <v>0.26666799999999996</v>
      </c>
      <c r="R408" s="627">
        <v>12</v>
      </c>
      <c r="S408" s="535" t="s">
        <v>7954</v>
      </c>
      <c r="T408" s="71" t="s">
        <v>125</v>
      </c>
      <c r="U408" s="566" t="s">
        <v>9234</v>
      </c>
      <c r="V408" s="541" t="s">
        <v>184</v>
      </c>
      <c r="W408" s="541"/>
      <c r="X408" s="632" t="s">
        <v>8905</v>
      </c>
      <c r="Y408" s="632" t="s">
        <v>757</v>
      </c>
      <c r="Z408" s="633"/>
      <c r="AA408" s="633"/>
    </row>
    <row r="409" spans="1:27" ht="17.45" customHeight="1" x14ac:dyDescent="0.25">
      <c r="A409" s="633" t="s">
        <v>1201</v>
      </c>
      <c r="B409" s="632" t="s">
        <v>56</v>
      </c>
      <c r="C409" s="632" t="s">
        <v>161</v>
      </c>
      <c r="D409" s="632" t="s">
        <v>5641</v>
      </c>
      <c r="E409" s="632" t="s">
        <v>1202</v>
      </c>
      <c r="F409" s="473" t="s">
        <v>26</v>
      </c>
      <c r="G409" s="473" t="str">
        <f>VLOOKUP(A409,'Engaged Deals'!A:L,2,0)</f>
        <v>Yes</v>
      </c>
      <c r="H409" s="473" t="str">
        <f>VLOOKUP(A409,'Engaged Deals'!A:L,9,0)</f>
        <v>Halifax</v>
      </c>
      <c r="I409" s="473" t="str">
        <f>VLOOKUP(A409,'Engaged Deals'!A:L,10,0)</f>
        <v xml:space="preserve">Supply Chain PoC using Halifax </v>
      </c>
      <c r="J409" s="633" t="s">
        <v>11225</v>
      </c>
      <c r="K409" s="632" t="s">
        <v>8948</v>
      </c>
      <c r="L409" s="624">
        <v>42874</v>
      </c>
      <c r="M409" s="564" t="s">
        <v>1203</v>
      </c>
      <c r="N409" s="633" t="s">
        <v>50</v>
      </c>
      <c r="O409" s="625">
        <v>42885</v>
      </c>
      <c r="P409" s="626">
        <v>262660</v>
      </c>
      <c r="Q409" s="416">
        <f t="shared" si="6"/>
        <v>0.26266</v>
      </c>
      <c r="R409" s="627">
        <v>12</v>
      </c>
      <c r="S409" s="564" t="s">
        <v>9261</v>
      </c>
      <c r="T409" s="633" t="s">
        <v>578</v>
      </c>
      <c r="U409" s="633" t="s">
        <v>7</v>
      </c>
      <c r="V409" s="632" t="s">
        <v>477</v>
      </c>
      <c r="W409" s="632" t="s">
        <v>1204</v>
      </c>
      <c r="X409" s="632" t="s">
        <v>5533</v>
      </c>
      <c r="Y409" s="632" t="s">
        <v>757</v>
      </c>
      <c r="Z409" s="633"/>
      <c r="AA409" s="633"/>
    </row>
    <row r="410" spans="1:27" ht="17.45" customHeight="1" x14ac:dyDescent="0.25">
      <c r="A410" s="633" t="s">
        <v>12089</v>
      </c>
      <c r="B410" s="634" t="s">
        <v>60</v>
      </c>
      <c r="C410" s="634" t="s">
        <v>805</v>
      </c>
      <c r="D410" s="632" t="s">
        <v>806</v>
      </c>
      <c r="E410" s="632" t="s">
        <v>12090</v>
      </c>
      <c r="F410" s="473" t="s">
        <v>26</v>
      </c>
      <c r="G410" s="473"/>
      <c r="H410" s="473"/>
      <c r="I410" s="473"/>
      <c r="J410" s="633" t="s">
        <v>11223</v>
      </c>
      <c r="K410" s="473" t="s">
        <v>8948</v>
      </c>
      <c r="L410" s="624">
        <v>42978</v>
      </c>
      <c r="M410" s="564" t="s">
        <v>13228</v>
      </c>
      <c r="N410" s="71" t="s">
        <v>48</v>
      </c>
      <c r="O410" s="624">
        <v>42978</v>
      </c>
      <c r="P410" s="635">
        <v>262000</v>
      </c>
      <c r="Q410" s="416">
        <f t="shared" si="6"/>
        <v>0.26200000000000001</v>
      </c>
      <c r="R410" s="627">
        <v>5</v>
      </c>
      <c r="S410" s="535" t="s">
        <v>14144</v>
      </c>
      <c r="T410" s="71" t="s">
        <v>292</v>
      </c>
      <c r="U410" s="566" t="s">
        <v>7040</v>
      </c>
      <c r="V410" s="541" t="s">
        <v>104</v>
      </c>
      <c r="W410" s="541" t="s">
        <v>105</v>
      </c>
      <c r="X410" s="632" t="s">
        <v>5572</v>
      </c>
      <c r="Y410" s="632" t="s">
        <v>9238</v>
      </c>
      <c r="Z410" s="633"/>
      <c r="AA410" s="633"/>
    </row>
    <row r="411" spans="1:27" ht="17.45" customHeight="1" x14ac:dyDescent="0.25">
      <c r="A411" s="633" t="s">
        <v>1474</v>
      </c>
      <c r="B411" s="634" t="s">
        <v>57</v>
      </c>
      <c r="C411" s="634" t="s">
        <v>98</v>
      </c>
      <c r="D411" s="632" t="s">
        <v>1465</v>
      </c>
      <c r="E411" s="632" t="s">
        <v>1475</v>
      </c>
      <c r="F411" s="473" t="s">
        <v>28</v>
      </c>
      <c r="G411" s="473"/>
      <c r="H411" s="473"/>
      <c r="I411" s="473"/>
      <c r="J411" s="633" t="s">
        <v>11224</v>
      </c>
      <c r="K411" s="473" t="s">
        <v>8952</v>
      </c>
      <c r="L411" s="624">
        <v>43084</v>
      </c>
      <c r="M411" s="564" t="s">
        <v>1476</v>
      </c>
      <c r="N411" s="71" t="s">
        <v>142</v>
      </c>
      <c r="O411" s="624">
        <v>43084</v>
      </c>
      <c r="P411" s="635">
        <v>260000</v>
      </c>
      <c r="Q411" s="416">
        <f t="shared" ref="Q411:Q474" si="7">+P411*0.000001</f>
        <v>0.26</v>
      </c>
      <c r="R411" s="627">
        <v>12</v>
      </c>
      <c r="S411" s="535" t="s">
        <v>5511</v>
      </c>
      <c r="T411" s="71" t="s">
        <v>125</v>
      </c>
      <c r="U411" s="566" t="s">
        <v>385</v>
      </c>
      <c r="V411" s="541" t="s">
        <v>5512</v>
      </c>
      <c r="W411" s="541" t="s">
        <v>5513</v>
      </c>
      <c r="X411" s="632" t="s">
        <v>106</v>
      </c>
      <c r="Y411" s="632"/>
      <c r="Z411" s="633"/>
      <c r="AA411" s="633"/>
    </row>
    <row r="412" spans="1:27" ht="17.45" customHeight="1" x14ac:dyDescent="0.25">
      <c r="A412" s="633" t="s">
        <v>10992</v>
      </c>
      <c r="B412" s="632" t="s">
        <v>56</v>
      </c>
      <c r="C412" s="632" t="s">
        <v>510</v>
      </c>
      <c r="D412" s="632" t="s">
        <v>11061</v>
      </c>
      <c r="E412" s="632" t="s">
        <v>11143</v>
      </c>
      <c r="F412" s="473" t="s">
        <v>27</v>
      </c>
      <c r="G412" s="473"/>
      <c r="H412" s="473"/>
      <c r="I412" s="473"/>
      <c r="J412" s="633" t="s">
        <v>11223</v>
      </c>
      <c r="K412" s="632" t="s">
        <v>8947</v>
      </c>
      <c r="L412" s="624">
        <v>43003</v>
      </c>
      <c r="M412" s="564" t="s">
        <v>11236</v>
      </c>
      <c r="N412" s="633" t="s">
        <v>47</v>
      </c>
      <c r="O412" s="625">
        <v>43003</v>
      </c>
      <c r="P412" s="626">
        <v>259000</v>
      </c>
      <c r="Q412" s="416">
        <f t="shared" si="7"/>
        <v>0.25900000000000001</v>
      </c>
      <c r="R412" s="627">
        <v>12</v>
      </c>
      <c r="S412" s="564" t="s">
        <v>12338</v>
      </c>
      <c r="T412" s="71" t="s">
        <v>125</v>
      </c>
      <c r="U412" s="633" t="s">
        <v>7</v>
      </c>
      <c r="V412" s="632" t="s">
        <v>921</v>
      </c>
      <c r="W412" s="632" t="s">
        <v>1874</v>
      </c>
      <c r="X412" s="632" t="s">
        <v>11354</v>
      </c>
      <c r="Y412" s="632" t="s">
        <v>186</v>
      </c>
      <c r="Z412" s="633"/>
      <c r="AA412" s="633"/>
    </row>
    <row r="413" spans="1:27" ht="17.45" customHeight="1" x14ac:dyDescent="0.25">
      <c r="A413" s="633" t="s">
        <v>1028</v>
      </c>
      <c r="B413" s="634" t="s">
        <v>58</v>
      </c>
      <c r="C413" s="634" t="s">
        <v>58</v>
      </c>
      <c r="D413" s="632" t="s">
        <v>1029</v>
      </c>
      <c r="E413" s="632" t="s">
        <v>1030</v>
      </c>
      <c r="F413" s="473" t="s">
        <v>26</v>
      </c>
      <c r="G413" s="473"/>
      <c r="H413" s="473"/>
      <c r="I413" s="473"/>
      <c r="J413" s="633" t="s">
        <v>11223</v>
      </c>
      <c r="K413" s="473" t="s">
        <v>8948</v>
      </c>
      <c r="L413" s="624">
        <v>42977</v>
      </c>
      <c r="M413" s="564" t="s">
        <v>1031</v>
      </c>
      <c r="N413" s="71" t="s">
        <v>48</v>
      </c>
      <c r="O413" s="624">
        <v>42989</v>
      </c>
      <c r="P413" s="635">
        <v>257143</v>
      </c>
      <c r="Q413" s="416">
        <f t="shared" si="7"/>
        <v>0.25714300000000001</v>
      </c>
      <c r="R413" s="627">
        <v>6</v>
      </c>
      <c r="S413" s="535" t="s">
        <v>14144</v>
      </c>
      <c r="T413" s="71" t="s">
        <v>211</v>
      </c>
      <c r="U413" s="566" t="s">
        <v>7040</v>
      </c>
      <c r="V413" s="541" t="s">
        <v>104</v>
      </c>
      <c r="W413" s="541" t="s">
        <v>105</v>
      </c>
      <c r="X413" s="632" t="s">
        <v>5577</v>
      </c>
      <c r="Y413" s="632" t="s">
        <v>7154</v>
      </c>
      <c r="Z413" s="633"/>
      <c r="AA413" s="633"/>
    </row>
    <row r="414" spans="1:27" ht="17.45" customHeight="1" x14ac:dyDescent="0.25">
      <c r="A414" s="633" t="s">
        <v>1484</v>
      </c>
      <c r="B414" s="632" t="s">
        <v>56</v>
      </c>
      <c r="C414" s="632" t="s">
        <v>194</v>
      </c>
      <c r="D414" s="632" t="s">
        <v>1485</v>
      </c>
      <c r="E414" s="632" t="s">
        <v>316</v>
      </c>
      <c r="F414" s="473" t="s">
        <v>27</v>
      </c>
      <c r="G414" s="473"/>
      <c r="H414" s="473"/>
      <c r="I414" s="473"/>
      <c r="J414" s="633" t="s">
        <v>11224</v>
      </c>
      <c r="K414" s="632" t="s">
        <v>8070</v>
      </c>
      <c r="L414" s="624">
        <v>43097</v>
      </c>
      <c r="M414" s="564" t="s">
        <v>1486</v>
      </c>
      <c r="N414" s="633" t="s">
        <v>47</v>
      </c>
      <c r="O414" s="625">
        <v>43097</v>
      </c>
      <c r="P414" s="626">
        <v>252000</v>
      </c>
      <c r="Q414" s="416">
        <f t="shared" si="7"/>
        <v>0.252</v>
      </c>
      <c r="R414" s="627">
        <v>1</v>
      </c>
      <c r="S414" s="564" t="s">
        <v>12338</v>
      </c>
      <c r="T414" s="71" t="s">
        <v>125</v>
      </c>
      <c r="U414" s="633" t="s">
        <v>7</v>
      </c>
      <c r="V414" s="632" t="s">
        <v>477</v>
      </c>
      <c r="W414" s="632" t="s">
        <v>1138</v>
      </c>
      <c r="X414" s="632" t="s">
        <v>8682</v>
      </c>
      <c r="Y414" s="632" t="s">
        <v>757</v>
      </c>
      <c r="Z414" s="633"/>
      <c r="AA414" s="633"/>
    </row>
    <row r="415" spans="1:27" ht="17.45" customHeight="1" x14ac:dyDescent="0.25">
      <c r="A415" s="633" t="s">
        <v>10421</v>
      </c>
      <c r="B415" s="634" t="s">
        <v>57</v>
      </c>
      <c r="C415" s="634" t="s">
        <v>98</v>
      </c>
      <c r="D415" s="632" t="s">
        <v>12803</v>
      </c>
      <c r="E415" s="632" t="s">
        <v>10423</v>
      </c>
      <c r="F415" s="473" t="s">
        <v>28</v>
      </c>
      <c r="G415" s="473"/>
      <c r="H415" s="473"/>
      <c r="I415" s="473"/>
      <c r="J415" s="633" t="s">
        <v>11223</v>
      </c>
      <c r="K415" s="473" t="s">
        <v>8990</v>
      </c>
      <c r="L415" s="624">
        <v>42985</v>
      </c>
      <c r="M415" s="564" t="s">
        <v>13229</v>
      </c>
      <c r="N415" s="71" t="s">
        <v>46</v>
      </c>
      <c r="O415" s="624">
        <v>42985</v>
      </c>
      <c r="P415" s="635">
        <v>251000</v>
      </c>
      <c r="Q415" s="416">
        <f t="shared" si="7"/>
        <v>0.251</v>
      </c>
      <c r="R415" s="627">
        <v>12</v>
      </c>
      <c r="S415" s="535" t="s">
        <v>10333</v>
      </c>
      <c r="T415" s="71" t="s">
        <v>103</v>
      </c>
      <c r="U415" s="566" t="s">
        <v>7040</v>
      </c>
      <c r="V415" s="541" t="s">
        <v>104</v>
      </c>
      <c r="W415" s="541" t="s">
        <v>105</v>
      </c>
      <c r="X415" s="632" t="s">
        <v>106</v>
      </c>
      <c r="Y415" s="632" t="s">
        <v>667</v>
      </c>
      <c r="Z415" s="633"/>
      <c r="AA415" s="633"/>
    </row>
    <row r="416" spans="1:27" ht="17.45" customHeight="1" x14ac:dyDescent="0.25">
      <c r="A416" s="633" t="s">
        <v>9879</v>
      </c>
      <c r="B416" s="634" t="s">
        <v>57</v>
      </c>
      <c r="C416" s="634" t="s">
        <v>98</v>
      </c>
      <c r="D416" s="632" t="s">
        <v>12804</v>
      </c>
      <c r="E416" s="632" t="s">
        <v>9880</v>
      </c>
      <c r="F416" s="473" t="s">
        <v>26</v>
      </c>
      <c r="G416" s="473"/>
      <c r="H416" s="473"/>
      <c r="I416" s="473"/>
      <c r="J416" s="633" t="s">
        <v>11224</v>
      </c>
      <c r="K416" s="473" t="s">
        <v>33</v>
      </c>
      <c r="L416" s="624">
        <v>43068</v>
      </c>
      <c r="M416" s="564" t="s">
        <v>13230</v>
      </c>
      <c r="N416" s="71" t="s">
        <v>46</v>
      </c>
      <c r="O416" s="624">
        <v>43068</v>
      </c>
      <c r="P416" s="635">
        <v>251000</v>
      </c>
      <c r="Q416" s="416">
        <f t="shared" si="7"/>
        <v>0.251</v>
      </c>
      <c r="R416" s="627">
        <v>12</v>
      </c>
      <c r="S416" s="535" t="s">
        <v>13631</v>
      </c>
      <c r="T416" s="71" t="s">
        <v>103</v>
      </c>
      <c r="U416" s="566" t="s">
        <v>7040</v>
      </c>
      <c r="V416" s="541" t="s">
        <v>104</v>
      </c>
      <c r="W416" s="541" t="s">
        <v>105</v>
      </c>
      <c r="X416" s="632" t="s">
        <v>106</v>
      </c>
      <c r="Y416" s="632" t="s">
        <v>667</v>
      </c>
      <c r="Z416" s="633"/>
      <c r="AA416" s="633"/>
    </row>
    <row r="417" spans="1:27" ht="17.45" customHeight="1" x14ac:dyDescent="0.25">
      <c r="A417" s="633" t="s">
        <v>10424</v>
      </c>
      <c r="B417" s="634" t="s">
        <v>57</v>
      </c>
      <c r="C417" s="634" t="s">
        <v>98</v>
      </c>
      <c r="D417" s="632" t="s">
        <v>12805</v>
      </c>
      <c r="E417" s="632" t="s">
        <v>9880</v>
      </c>
      <c r="F417" s="473" t="s">
        <v>26</v>
      </c>
      <c r="G417" s="473"/>
      <c r="H417" s="473"/>
      <c r="I417" s="473"/>
      <c r="J417" s="633" t="s">
        <v>11223</v>
      </c>
      <c r="K417" s="473" t="s">
        <v>8948</v>
      </c>
      <c r="L417" s="624">
        <v>42985</v>
      </c>
      <c r="M417" s="564" t="s">
        <v>13231</v>
      </c>
      <c r="N417" s="71" t="s">
        <v>46</v>
      </c>
      <c r="O417" s="624">
        <v>42985</v>
      </c>
      <c r="P417" s="635">
        <v>251000</v>
      </c>
      <c r="Q417" s="416">
        <f t="shared" si="7"/>
        <v>0.251</v>
      </c>
      <c r="R417" s="627">
        <v>12</v>
      </c>
      <c r="S417" s="535" t="s">
        <v>14161</v>
      </c>
      <c r="T417" s="71" t="s">
        <v>103</v>
      </c>
      <c r="U417" s="566" t="s">
        <v>7040</v>
      </c>
      <c r="V417" s="541" t="s">
        <v>104</v>
      </c>
      <c r="W417" s="541" t="s">
        <v>105</v>
      </c>
      <c r="X417" s="632" t="s">
        <v>106</v>
      </c>
      <c r="Y417" s="632" t="s">
        <v>667</v>
      </c>
      <c r="Z417" s="633"/>
      <c r="AA417" s="633"/>
    </row>
    <row r="418" spans="1:27" ht="17.45" customHeight="1" x14ac:dyDescent="0.25">
      <c r="A418" s="633" t="s">
        <v>6560</v>
      </c>
      <c r="B418" s="634" t="s">
        <v>57</v>
      </c>
      <c r="C418" s="634" t="s">
        <v>98</v>
      </c>
      <c r="D418" s="632" t="s">
        <v>6561</v>
      </c>
      <c r="E418" s="632" t="s">
        <v>6562</v>
      </c>
      <c r="F418" s="473" t="s">
        <v>25</v>
      </c>
      <c r="G418" s="473"/>
      <c r="H418" s="473"/>
      <c r="I418" s="473"/>
      <c r="J418" s="633" t="s">
        <v>11223</v>
      </c>
      <c r="K418" s="473" t="s">
        <v>8951</v>
      </c>
      <c r="L418" s="624">
        <v>43000</v>
      </c>
      <c r="M418" s="564" t="s">
        <v>6740</v>
      </c>
      <c r="N418" s="71" t="s">
        <v>46</v>
      </c>
      <c r="O418" s="624">
        <v>43000</v>
      </c>
      <c r="P418" s="635">
        <v>251000</v>
      </c>
      <c r="Q418" s="416">
        <f t="shared" si="7"/>
        <v>0.251</v>
      </c>
      <c r="R418" s="627">
        <v>12</v>
      </c>
      <c r="S418" s="535" t="s">
        <v>6513</v>
      </c>
      <c r="T418" s="71" t="s">
        <v>125</v>
      </c>
      <c r="U418" s="566" t="s">
        <v>7040</v>
      </c>
      <c r="V418" s="541" t="s">
        <v>104</v>
      </c>
      <c r="W418" s="541"/>
      <c r="X418" s="632" t="s">
        <v>106</v>
      </c>
      <c r="Y418" s="632" t="s">
        <v>667</v>
      </c>
      <c r="Z418" s="633"/>
      <c r="AA418" s="633"/>
    </row>
    <row r="419" spans="1:27" ht="17.45" customHeight="1" x14ac:dyDescent="0.25">
      <c r="A419" s="633" t="s">
        <v>13948</v>
      </c>
      <c r="B419" s="632" t="s">
        <v>56</v>
      </c>
      <c r="C419" s="632" t="s">
        <v>194</v>
      </c>
      <c r="D419" s="632" t="s">
        <v>14012</v>
      </c>
      <c r="E419" s="632" t="s">
        <v>14013</v>
      </c>
      <c r="F419" s="473" t="s">
        <v>27</v>
      </c>
      <c r="G419" s="473"/>
      <c r="H419" s="473"/>
      <c r="I419" s="473"/>
      <c r="J419" s="633" t="s">
        <v>11224</v>
      </c>
      <c r="K419" s="632" t="s">
        <v>8070</v>
      </c>
      <c r="L419" s="624">
        <v>43030</v>
      </c>
      <c r="M419" s="564" t="s">
        <v>14105</v>
      </c>
      <c r="N419" s="633" t="s">
        <v>47</v>
      </c>
      <c r="O419" s="625">
        <v>43030</v>
      </c>
      <c r="P419" s="626">
        <v>250777</v>
      </c>
      <c r="Q419" s="416">
        <f t="shared" si="7"/>
        <v>0.25077699999999997</v>
      </c>
      <c r="R419" s="627">
        <v>1</v>
      </c>
      <c r="S419" s="564" t="s">
        <v>14144</v>
      </c>
      <c r="T419" s="71" t="s">
        <v>103</v>
      </c>
      <c r="U419" s="633" t="s">
        <v>7</v>
      </c>
      <c r="V419" s="632" t="s">
        <v>921</v>
      </c>
      <c r="W419" s="632" t="s">
        <v>14210</v>
      </c>
      <c r="X419" s="632" t="s">
        <v>14211</v>
      </c>
      <c r="Y419" s="632" t="s">
        <v>667</v>
      </c>
      <c r="Z419" s="633"/>
      <c r="AA419" s="633"/>
    </row>
    <row r="420" spans="1:27" ht="17.45" customHeight="1" x14ac:dyDescent="0.25">
      <c r="A420" s="633" t="s">
        <v>1502</v>
      </c>
      <c r="B420" s="632" t="s">
        <v>57</v>
      </c>
      <c r="C420" s="632" t="s">
        <v>98</v>
      </c>
      <c r="D420" s="632" t="s">
        <v>1503</v>
      </c>
      <c r="E420" s="632" t="s">
        <v>1504</v>
      </c>
      <c r="F420" s="473" t="s">
        <v>28</v>
      </c>
      <c r="G420" s="473"/>
      <c r="H420" s="473"/>
      <c r="I420" s="473"/>
      <c r="J420" s="633" t="s">
        <v>11224</v>
      </c>
      <c r="K420" s="632" t="s">
        <v>36</v>
      </c>
      <c r="L420" s="624">
        <v>43028</v>
      </c>
      <c r="M420" s="564" t="s">
        <v>1505</v>
      </c>
      <c r="N420" s="633" t="s">
        <v>46</v>
      </c>
      <c r="O420" s="625">
        <v>43028</v>
      </c>
      <c r="P420" s="626">
        <v>250000</v>
      </c>
      <c r="Q420" s="416">
        <f t="shared" si="7"/>
        <v>0.25</v>
      </c>
      <c r="R420" s="627">
        <v>12</v>
      </c>
      <c r="S420" s="564" t="s">
        <v>9266</v>
      </c>
      <c r="T420" s="71" t="s">
        <v>103</v>
      </c>
      <c r="U420" s="633" t="s">
        <v>6</v>
      </c>
      <c r="V420" s="632" t="s">
        <v>7956</v>
      </c>
      <c r="W420" s="632"/>
      <c r="X420" s="632" t="s">
        <v>106</v>
      </c>
      <c r="Y420" s="632"/>
      <c r="Z420" s="633"/>
      <c r="AA420" s="633"/>
    </row>
    <row r="421" spans="1:27" ht="17.45" customHeight="1" x14ac:dyDescent="0.25">
      <c r="A421" s="633" t="s">
        <v>10438</v>
      </c>
      <c r="B421" s="632" t="s">
        <v>57</v>
      </c>
      <c r="C421" s="632" t="s">
        <v>1046</v>
      </c>
      <c r="D421" s="632" t="s">
        <v>10439</v>
      </c>
      <c r="E421" s="632" t="s">
        <v>10440</v>
      </c>
      <c r="F421" s="473" t="s">
        <v>25</v>
      </c>
      <c r="G421" s="473"/>
      <c r="H421" s="473"/>
      <c r="I421" s="473"/>
      <c r="J421" s="633" t="s">
        <v>11223</v>
      </c>
      <c r="K421" s="632" t="s">
        <v>35</v>
      </c>
      <c r="L421" s="624">
        <v>42988</v>
      </c>
      <c r="M421" s="564" t="s">
        <v>10714</v>
      </c>
      <c r="N421" s="633" t="s">
        <v>46</v>
      </c>
      <c r="O421" s="625">
        <v>42988</v>
      </c>
      <c r="P421" s="626">
        <v>250000</v>
      </c>
      <c r="Q421" s="416">
        <f t="shared" si="7"/>
        <v>0.25</v>
      </c>
      <c r="R421" s="627">
        <v>12</v>
      </c>
      <c r="S421" s="564" t="s">
        <v>10333</v>
      </c>
      <c r="T421" s="71" t="s">
        <v>125</v>
      </c>
      <c r="U421" s="633" t="s">
        <v>7</v>
      </c>
      <c r="V421" s="632" t="s">
        <v>477</v>
      </c>
      <c r="W421" s="632" t="s">
        <v>1138</v>
      </c>
      <c r="X421" s="632" t="s">
        <v>10754</v>
      </c>
      <c r="Y421" s="632" t="s">
        <v>667</v>
      </c>
      <c r="Z421" s="633"/>
      <c r="AA421" s="633"/>
    </row>
    <row r="422" spans="1:27" ht="17.45" customHeight="1" x14ac:dyDescent="0.25">
      <c r="A422" s="633" t="s">
        <v>10441</v>
      </c>
      <c r="B422" s="632" t="s">
        <v>57</v>
      </c>
      <c r="C422" s="632" t="s">
        <v>1046</v>
      </c>
      <c r="D422" s="632" t="s">
        <v>10442</v>
      </c>
      <c r="E422" s="632" t="s">
        <v>10440</v>
      </c>
      <c r="F422" s="473" t="s">
        <v>28</v>
      </c>
      <c r="G422" s="473"/>
      <c r="H422" s="473"/>
      <c r="I422" s="473"/>
      <c r="J422" s="633" t="s">
        <v>11223</v>
      </c>
      <c r="K422" s="632" t="s">
        <v>36</v>
      </c>
      <c r="L422" s="624">
        <v>42988</v>
      </c>
      <c r="M422" s="564" t="s">
        <v>10715</v>
      </c>
      <c r="N422" s="633" t="s">
        <v>46</v>
      </c>
      <c r="O422" s="625">
        <v>42988</v>
      </c>
      <c r="P422" s="626">
        <v>250000</v>
      </c>
      <c r="Q422" s="416">
        <f t="shared" si="7"/>
        <v>0.25</v>
      </c>
      <c r="R422" s="627">
        <v>12</v>
      </c>
      <c r="S422" s="564" t="s">
        <v>10333</v>
      </c>
      <c r="T422" s="71" t="s">
        <v>125</v>
      </c>
      <c r="U422" s="633" t="s">
        <v>7</v>
      </c>
      <c r="V422" s="632" t="s">
        <v>477</v>
      </c>
      <c r="W422" s="632" t="s">
        <v>1138</v>
      </c>
      <c r="X422" s="632" t="s">
        <v>10754</v>
      </c>
      <c r="Y422" s="632" t="s">
        <v>667</v>
      </c>
      <c r="Z422" s="633"/>
      <c r="AA422" s="633"/>
    </row>
    <row r="423" spans="1:27" ht="17.45" customHeight="1" x14ac:dyDescent="0.25">
      <c r="A423" s="633" t="s">
        <v>8291</v>
      </c>
      <c r="B423" s="632" t="s">
        <v>56</v>
      </c>
      <c r="C423" s="632" t="s">
        <v>194</v>
      </c>
      <c r="D423" s="632" t="s">
        <v>8292</v>
      </c>
      <c r="E423" s="632" t="s">
        <v>8293</v>
      </c>
      <c r="F423" s="473" t="s">
        <v>27</v>
      </c>
      <c r="G423" s="473"/>
      <c r="H423" s="473"/>
      <c r="I423" s="473"/>
      <c r="J423" s="633" t="s">
        <v>11223</v>
      </c>
      <c r="K423" s="632" t="s">
        <v>8070</v>
      </c>
      <c r="L423" s="624">
        <v>43006</v>
      </c>
      <c r="M423" s="564" t="s">
        <v>8559</v>
      </c>
      <c r="N423" s="633" t="s">
        <v>47</v>
      </c>
      <c r="O423" s="625">
        <v>43006</v>
      </c>
      <c r="P423" s="626">
        <v>250000</v>
      </c>
      <c r="Q423" s="416">
        <f t="shared" si="7"/>
        <v>0.25</v>
      </c>
      <c r="R423" s="627">
        <v>12</v>
      </c>
      <c r="S423" s="564" t="s">
        <v>11804</v>
      </c>
      <c r="T423" s="71" t="s">
        <v>103</v>
      </c>
      <c r="U423" s="633" t="s">
        <v>7</v>
      </c>
      <c r="V423" s="632" t="s">
        <v>477</v>
      </c>
      <c r="W423" s="632" t="s">
        <v>2539</v>
      </c>
      <c r="X423" s="632" t="s">
        <v>6362</v>
      </c>
      <c r="Y423" s="632" t="s">
        <v>6865</v>
      </c>
      <c r="Z423" s="633"/>
      <c r="AA423" s="633"/>
    </row>
    <row r="424" spans="1:27" ht="17.45" customHeight="1" x14ac:dyDescent="0.25">
      <c r="A424" s="633" t="s">
        <v>6887</v>
      </c>
      <c r="B424" s="632" t="s">
        <v>60</v>
      </c>
      <c r="C424" s="632" t="s">
        <v>805</v>
      </c>
      <c r="D424" s="632" t="s">
        <v>6888</v>
      </c>
      <c r="E424" s="632" t="s">
        <v>393</v>
      </c>
      <c r="F424" s="473" t="s">
        <v>26</v>
      </c>
      <c r="G424" s="473"/>
      <c r="H424" s="473"/>
      <c r="I424" s="473"/>
      <c r="J424" s="633" t="s">
        <v>11224</v>
      </c>
      <c r="K424" s="632" t="s">
        <v>8948</v>
      </c>
      <c r="L424" s="624">
        <v>43091</v>
      </c>
      <c r="M424" s="564" t="s">
        <v>6938</v>
      </c>
      <c r="N424" s="633" t="s">
        <v>47</v>
      </c>
      <c r="O424" s="625">
        <v>43091</v>
      </c>
      <c r="P424" s="626">
        <v>250000</v>
      </c>
      <c r="Q424" s="416">
        <f t="shared" si="7"/>
        <v>0.25</v>
      </c>
      <c r="R424" s="627">
        <v>12</v>
      </c>
      <c r="S424" s="564" t="s">
        <v>12340</v>
      </c>
      <c r="T424" s="71" t="s">
        <v>103</v>
      </c>
      <c r="U424" s="633" t="s">
        <v>7</v>
      </c>
      <c r="V424" s="632" t="s">
        <v>477</v>
      </c>
      <c r="W424" s="632" t="s">
        <v>1204</v>
      </c>
      <c r="X424" s="632" t="s">
        <v>6939</v>
      </c>
      <c r="Y424" s="632" t="s">
        <v>221</v>
      </c>
      <c r="Z424" s="633"/>
      <c r="AA424" s="633"/>
    </row>
    <row r="425" spans="1:27" ht="17.45" customHeight="1" x14ac:dyDescent="0.25">
      <c r="A425" s="633" t="s">
        <v>234</v>
      </c>
      <c r="B425" s="632" t="s">
        <v>56</v>
      </c>
      <c r="C425" s="632" t="s">
        <v>235</v>
      </c>
      <c r="D425" s="632" t="s">
        <v>236</v>
      </c>
      <c r="E425" s="632" t="s">
        <v>237</v>
      </c>
      <c r="F425" s="473" t="s">
        <v>24</v>
      </c>
      <c r="G425" s="473" t="str">
        <f>VLOOKUP(A425,'Engaged Deals'!A:L,2,0)</f>
        <v>Yes</v>
      </c>
      <c r="H425" s="473" t="str">
        <f>VLOOKUP(A425,'Engaged Deals'!A:L,9,0)</f>
        <v>India</v>
      </c>
      <c r="I425" s="473" t="str">
        <f>VLOOKUP(A425,'Engaged Deals'!A:L,10,0)</f>
        <v>Intial Discussion around in supporting the account team in solutioning the opportunity. Need more details</v>
      </c>
      <c r="J425" s="633" t="s">
        <v>11224</v>
      </c>
      <c r="K425" s="632" t="s">
        <v>8949</v>
      </c>
      <c r="L425" s="624">
        <v>43035</v>
      </c>
      <c r="M425" s="564" t="s">
        <v>238</v>
      </c>
      <c r="N425" s="633" t="s">
        <v>46</v>
      </c>
      <c r="O425" s="625">
        <v>43035</v>
      </c>
      <c r="P425" s="626">
        <v>250000</v>
      </c>
      <c r="Q425" s="416">
        <f t="shared" si="7"/>
        <v>0.25</v>
      </c>
      <c r="R425" s="627">
        <v>6</v>
      </c>
      <c r="S425" s="564" t="s">
        <v>13516</v>
      </c>
      <c r="T425" s="71" t="s">
        <v>103</v>
      </c>
      <c r="U425" s="633" t="s">
        <v>7</v>
      </c>
      <c r="V425" s="632" t="s">
        <v>477</v>
      </c>
      <c r="W425" s="632" t="s">
        <v>1204</v>
      </c>
      <c r="X425" s="632" t="s">
        <v>13525</v>
      </c>
      <c r="Y425" s="632" t="s">
        <v>239</v>
      </c>
      <c r="Z425" s="633"/>
      <c r="AA425" s="633"/>
    </row>
    <row r="426" spans="1:27" ht="17.45" customHeight="1" x14ac:dyDescent="0.25">
      <c r="A426" s="633" t="s">
        <v>13949</v>
      </c>
      <c r="B426" s="632" t="s">
        <v>56</v>
      </c>
      <c r="C426" s="632" t="s">
        <v>161</v>
      </c>
      <c r="D426" s="632" t="s">
        <v>9247</v>
      </c>
      <c r="E426" s="632" t="s">
        <v>14014</v>
      </c>
      <c r="F426" s="473" t="s">
        <v>26</v>
      </c>
      <c r="G426" s="473"/>
      <c r="H426" s="473"/>
      <c r="I426" s="473"/>
      <c r="J426" s="633" t="s">
        <v>11223</v>
      </c>
      <c r="K426" s="632" t="s">
        <v>8948</v>
      </c>
      <c r="L426" s="624">
        <v>43007</v>
      </c>
      <c r="M426" s="564" t="s">
        <v>14106</v>
      </c>
      <c r="N426" s="633" t="s">
        <v>46</v>
      </c>
      <c r="O426" s="625">
        <v>43007</v>
      </c>
      <c r="P426" s="626">
        <v>250000</v>
      </c>
      <c r="Q426" s="416">
        <f t="shared" si="7"/>
        <v>0.25</v>
      </c>
      <c r="R426" s="627">
        <v>12</v>
      </c>
      <c r="S426" s="564" t="s">
        <v>14146</v>
      </c>
      <c r="T426" s="71" t="s">
        <v>103</v>
      </c>
      <c r="U426" s="633" t="s">
        <v>7</v>
      </c>
      <c r="V426" s="632" t="s">
        <v>477</v>
      </c>
      <c r="W426" s="632" t="s">
        <v>1204</v>
      </c>
      <c r="X426" s="632" t="s">
        <v>5533</v>
      </c>
      <c r="Y426" s="632" t="s">
        <v>757</v>
      </c>
      <c r="Z426" s="633"/>
      <c r="AA426" s="633"/>
    </row>
    <row r="427" spans="1:27" ht="17.45" customHeight="1" x14ac:dyDescent="0.25">
      <c r="A427" s="633" t="s">
        <v>8287</v>
      </c>
      <c r="B427" s="632" t="s">
        <v>56</v>
      </c>
      <c r="C427" s="632" t="s">
        <v>161</v>
      </c>
      <c r="D427" s="632" t="s">
        <v>5641</v>
      </c>
      <c r="E427" s="632" t="s">
        <v>8288</v>
      </c>
      <c r="F427" s="473" t="s">
        <v>26</v>
      </c>
      <c r="G427" s="473"/>
      <c r="H427" s="473"/>
      <c r="I427" s="473"/>
      <c r="J427" s="633" t="s">
        <v>11223</v>
      </c>
      <c r="K427" s="632" t="s">
        <v>8948</v>
      </c>
      <c r="L427" s="624">
        <v>43003</v>
      </c>
      <c r="M427" s="564" t="s">
        <v>8558</v>
      </c>
      <c r="N427" s="633" t="s">
        <v>47</v>
      </c>
      <c r="O427" s="625">
        <v>43003</v>
      </c>
      <c r="P427" s="626">
        <v>250000</v>
      </c>
      <c r="Q427" s="416">
        <f t="shared" si="7"/>
        <v>0.25</v>
      </c>
      <c r="R427" s="627">
        <v>12</v>
      </c>
      <c r="S427" s="564" t="s">
        <v>12351</v>
      </c>
      <c r="T427" s="71" t="s">
        <v>211</v>
      </c>
      <c r="U427" s="633" t="s">
        <v>7</v>
      </c>
      <c r="V427" s="632" t="s">
        <v>477</v>
      </c>
      <c r="W427" s="632" t="s">
        <v>1204</v>
      </c>
      <c r="X427" s="632" t="s">
        <v>5506</v>
      </c>
      <c r="Y427" s="632" t="s">
        <v>356</v>
      </c>
      <c r="Z427" s="633"/>
      <c r="AA427" s="633"/>
    </row>
    <row r="428" spans="1:27" ht="17.45" customHeight="1" x14ac:dyDescent="0.25">
      <c r="A428" s="633" t="s">
        <v>13950</v>
      </c>
      <c r="B428" s="632" t="s">
        <v>56</v>
      </c>
      <c r="C428" s="632" t="s">
        <v>194</v>
      </c>
      <c r="D428" s="632" t="s">
        <v>14015</v>
      </c>
      <c r="E428" s="632" t="s">
        <v>14016</v>
      </c>
      <c r="F428" s="473" t="s">
        <v>27</v>
      </c>
      <c r="G428" s="473"/>
      <c r="H428" s="473"/>
      <c r="I428" s="473"/>
      <c r="J428" s="633" t="s">
        <v>11224</v>
      </c>
      <c r="K428" s="632" t="s">
        <v>8070</v>
      </c>
      <c r="L428" s="624">
        <v>43056</v>
      </c>
      <c r="M428" s="564" t="s">
        <v>14107</v>
      </c>
      <c r="N428" s="633" t="s">
        <v>47</v>
      </c>
      <c r="O428" s="625">
        <v>43056</v>
      </c>
      <c r="P428" s="626">
        <v>250000</v>
      </c>
      <c r="Q428" s="416">
        <f t="shared" si="7"/>
        <v>0.25</v>
      </c>
      <c r="R428" s="627">
        <v>12</v>
      </c>
      <c r="S428" s="564" t="s">
        <v>14144</v>
      </c>
      <c r="T428" s="71" t="s">
        <v>211</v>
      </c>
      <c r="U428" s="633" t="s">
        <v>7</v>
      </c>
      <c r="V428" s="632" t="s">
        <v>477</v>
      </c>
      <c r="W428" s="632" t="s">
        <v>1204</v>
      </c>
      <c r="X428" s="632" t="s">
        <v>14212</v>
      </c>
      <c r="Y428" s="632" t="s">
        <v>1629</v>
      </c>
      <c r="Z428" s="633"/>
      <c r="AA428" s="633"/>
    </row>
    <row r="429" spans="1:27" ht="17.45" customHeight="1" x14ac:dyDescent="0.25">
      <c r="A429" s="633" t="s">
        <v>1536</v>
      </c>
      <c r="B429" s="632" t="s">
        <v>57</v>
      </c>
      <c r="C429" s="632" t="s">
        <v>391</v>
      </c>
      <c r="D429" s="632" t="s">
        <v>1537</v>
      </c>
      <c r="E429" s="632" t="s">
        <v>1538</v>
      </c>
      <c r="F429" s="473" t="s">
        <v>26</v>
      </c>
      <c r="G429" s="473"/>
      <c r="H429" s="473"/>
      <c r="I429" s="473"/>
      <c r="J429" s="633" t="s">
        <v>11223</v>
      </c>
      <c r="K429" s="632" t="s">
        <v>8948</v>
      </c>
      <c r="L429" s="624">
        <v>43008</v>
      </c>
      <c r="M429" s="564" t="s">
        <v>1539</v>
      </c>
      <c r="N429" s="633" t="s">
        <v>47</v>
      </c>
      <c r="O429" s="625">
        <v>43008</v>
      </c>
      <c r="P429" s="626">
        <v>250000</v>
      </c>
      <c r="Q429" s="416">
        <f t="shared" si="7"/>
        <v>0.25</v>
      </c>
      <c r="R429" s="627">
        <v>12</v>
      </c>
      <c r="S429" s="564" t="s">
        <v>113</v>
      </c>
      <c r="T429" s="71" t="s">
        <v>125</v>
      </c>
      <c r="U429" s="633" t="s">
        <v>7</v>
      </c>
      <c r="V429" s="632" t="s">
        <v>477</v>
      </c>
      <c r="W429" s="632" t="s">
        <v>661</v>
      </c>
      <c r="X429" s="632" t="s">
        <v>5874</v>
      </c>
      <c r="Y429" s="632" t="s">
        <v>9238</v>
      </c>
      <c r="Z429" s="633"/>
      <c r="AA429" s="633"/>
    </row>
    <row r="430" spans="1:27" ht="17.45" customHeight="1" x14ac:dyDescent="0.25">
      <c r="A430" s="633" t="s">
        <v>6573</v>
      </c>
      <c r="B430" s="632" t="s">
        <v>60</v>
      </c>
      <c r="C430" s="632" t="s">
        <v>805</v>
      </c>
      <c r="D430" s="632" t="s">
        <v>6574</v>
      </c>
      <c r="E430" s="632" t="s">
        <v>6575</v>
      </c>
      <c r="F430" s="473" t="s">
        <v>25</v>
      </c>
      <c r="G430" s="473"/>
      <c r="H430" s="473"/>
      <c r="I430" s="473"/>
      <c r="J430" s="633" t="s">
        <v>11223</v>
      </c>
      <c r="K430" s="632" t="s">
        <v>35</v>
      </c>
      <c r="L430" s="624">
        <v>43007</v>
      </c>
      <c r="M430" s="564" t="s">
        <v>6755</v>
      </c>
      <c r="N430" s="633" t="s">
        <v>47</v>
      </c>
      <c r="O430" s="625">
        <v>43007</v>
      </c>
      <c r="P430" s="626">
        <v>250000</v>
      </c>
      <c r="Q430" s="416">
        <f t="shared" si="7"/>
        <v>0.25</v>
      </c>
      <c r="R430" s="627">
        <v>6</v>
      </c>
      <c r="S430" s="564" t="s">
        <v>14144</v>
      </c>
      <c r="T430" s="71" t="s">
        <v>125</v>
      </c>
      <c r="U430" s="633" t="s">
        <v>7</v>
      </c>
      <c r="V430" s="632" t="s">
        <v>388</v>
      </c>
      <c r="W430" s="632" t="s">
        <v>389</v>
      </c>
      <c r="X430" s="632" t="s">
        <v>6756</v>
      </c>
      <c r="Y430" s="632" t="s">
        <v>2376</v>
      </c>
      <c r="Z430" s="633"/>
      <c r="AA430" s="633"/>
    </row>
    <row r="431" spans="1:27" ht="17.45" customHeight="1" x14ac:dyDescent="0.25">
      <c r="A431" s="633" t="s">
        <v>6570</v>
      </c>
      <c r="B431" s="632" t="s">
        <v>56</v>
      </c>
      <c r="C431" s="632" t="s">
        <v>161</v>
      </c>
      <c r="D431" s="632" t="s">
        <v>106</v>
      </c>
      <c r="E431" s="632" t="s">
        <v>106</v>
      </c>
      <c r="F431" s="473"/>
      <c r="G431" s="473"/>
      <c r="H431" s="473"/>
      <c r="I431" s="473"/>
      <c r="J431" s="633" t="s">
        <v>11223</v>
      </c>
      <c r="K431" s="632"/>
      <c r="L431" s="624">
        <v>42972</v>
      </c>
      <c r="M431" s="564" t="s">
        <v>6747</v>
      </c>
      <c r="N431" s="633" t="s">
        <v>47</v>
      </c>
      <c r="O431" s="625">
        <v>42972</v>
      </c>
      <c r="P431" s="626">
        <v>250000</v>
      </c>
      <c r="Q431" s="416">
        <f t="shared" si="7"/>
        <v>0.25</v>
      </c>
      <c r="R431" s="627">
        <v>1</v>
      </c>
      <c r="S431" s="564" t="s">
        <v>9606</v>
      </c>
      <c r="T431" s="71" t="s">
        <v>103</v>
      </c>
      <c r="U431" s="633" t="s">
        <v>7</v>
      </c>
      <c r="V431" s="632" t="s">
        <v>306</v>
      </c>
      <c r="W431" s="632" t="s">
        <v>6749</v>
      </c>
      <c r="X431" s="632" t="s">
        <v>6750</v>
      </c>
      <c r="Y431" s="632" t="s">
        <v>531</v>
      </c>
      <c r="Z431" s="633"/>
      <c r="AA431" s="633"/>
    </row>
    <row r="432" spans="1:27" ht="17.45" customHeight="1" x14ac:dyDescent="0.25">
      <c r="A432" s="633" t="s">
        <v>10132</v>
      </c>
      <c r="B432" s="632" t="s">
        <v>56</v>
      </c>
      <c r="C432" s="632" t="s">
        <v>161</v>
      </c>
      <c r="D432" s="632" t="s">
        <v>10133</v>
      </c>
      <c r="E432" s="632" t="s">
        <v>316</v>
      </c>
      <c r="F432" s="473" t="s">
        <v>26</v>
      </c>
      <c r="G432" s="473"/>
      <c r="H432" s="473"/>
      <c r="I432" s="473"/>
      <c r="J432" s="633" t="s">
        <v>11224</v>
      </c>
      <c r="K432" s="632" t="s">
        <v>33</v>
      </c>
      <c r="L432" s="624">
        <v>43098</v>
      </c>
      <c r="M432" s="564" t="s">
        <v>10168</v>
      </c>
      <c r="N432" s="633" t="s">
        <v>46</v>
      </c>
      <c r="O432" s="625">
        <v>43098</v>
      </c>
      <c r="P432" s="626">
        <v>250000</v>
      </c>
      <c r="Q432" s="416">
        <f t="shared" si="7"/>
        <v>0.25</v>
      </c>
      <c r="R432" s="627">
        <v>12</v>
      </c>
      <c r="S432" s="564" t="s">
        <v>9808</v>
      </c>
      <c r="T432" s="71" t="s">
        <v>103</v>
      </c>
      <c r="U432" s="633" t="s">
        <v>7</v>
      </c>
      <c r="V432" s="632" t="s">
        <v>477</v>
      </c>
      <c r="W432" s="632"/>
      <c r="X432" s="632" t="s">
        <v>10196</v>
      </c>
      <c r="Y432" s="632"/>
      <c r="Z432" s="633"/>
      <c r="AA432" s="633"/>
    </row>
    <row r="433" spans="1:27" ht="17.45" customHeight="1" x14ac:dyDescent="0.25">
      <c r="A433" s="633" t="s">
        <v>8294</v>
      </c>
      <c r="B433" s="632" t="s">
        <v>56</v>
      </c>
      <c r="C433" s="632" t="s">
        <v>161</v>
      </c>
      <c r="D433" s="632" t="s">
        <v>8295</v>
      </c>
      <c r="E433" s="632" t="s">
        <v>8296</v>
      </c>
      <c r="F433" s="473" t="s">
        <v>26</v>
      </c>
      <c r="G433" s="473"/>
      <c r="H433" s="473"/>
      <c r="I433" s="473"/>
      <c r="J433" s="633" t="s">
        <v>11223</v>
      </c>
      <c r="K433" s="632" t="s">
        <v>8948</v>
      </c>
      <c r="L433" s="624">
        <v>43007</v>
      </c>
      <c r="M433" s="564" t="s">
        <v>8560</v>
      </c>
      <c r="N433" s="633" t="s">
        <v>46</v>
      </c>
      <c r="O433" s="625">
        <v>43007</v>
      </c>
      <c r="P433" s="626">
        <v>250000</v>
      </c>
      <c r="Q433" s="416">
        <f t="shared" si="7"/>
        <v>0.25</v>
      </c>
      <c r="R433" s="627">
        <v>12</v>
      </c>
      <c r="S433" s="564" t="s">
        <v>7954</v>
      </c>
      <c r="T433" s="71" t="s">
        <v>125</v>
      </c>
      <c r="U433" s="633" t="s">
        <v>7</v>
      </c>
      <c r="V433" s="632" t="s">
        <v>477</v>
      </c>
      <c r="W433" s="632"/>
      <c r="X433" s="632" t="s">
        <v>8639</v>
      </c>
      <c r="Y433" s="632"/>
      <c r="Z433" s="633"/>
      <c r="AA433" s="633"/>
    </row>
    <row r="434" spans="1:27" ht="17.45" customHeight="1" x14ac:dyDescent="0.25">
      <c r="A434" s="633" t="s">
        <v>8358</v>
      </c>
      <c r="B434" s="632" t="s">
        <v>57</v>
      </c>
      <c r="C434" s="632" t="s">
        <v>775</v>
      </c>
      <c r="D434" s="632" t="s">
        <v>10518</v>
      </c>
      <c r="E434" s="632" t="s">
        <v>8359</v>
      </c>
      <c r="F434" s="473" t="s">
        <v>24</v>
      </c>
      <c r="G434" s="473"/>
      <c r="H434" s="473"/>
      <c r="I434" s="473"/>
      <c r="J434" s="633" t="s">
        <v>11224</v>
      </c>
      <c r="K434" s="632" t="s">
        <v>38</v>
      </c>
      <c r="L434" s="624">
        <v>43090</v>
      </c>
      <c r="M434" s="564">
        <v>42858</v>
      </c>
      <c r="N434" s="633" t="s">
        <v>46</v>
      </c>
      <c r="O434" s="625">
        <v>43090</v>
      </c>
      <c r="P434" s="626">
        <v>250000</v>
      </c>
      <c r="Q434" s="416">
        <f t="shared" si="7"/>
        <v>0.25</v>
      </c>
      <c r="R434" s="636">
        <v>3</v>
      </c>
      <c r="S434" s="564">
        <v>42940</v>
      </c>
      <c r="T434" s="71" t="s">
        <v>125</v>
      </c>
      <c r="U434" s="633" t="s">
        <v>7040</v>
      </c>
      <c r="V434" s="632" t="s">
        <v>162</v>
      </c>
      <c r="W434" s="632" t="s">
        <v>7199</v>
      </c>
      <c r="X434" s="632" t="s">
        <v>10050</v>
      </c>
      <c r="Y434" s="632"/>
      <c r="Z434" s="633"/>
      <c r="AA434" s="633"/>
    </row>
    <row r="435" spans="1:27" ht="17.45" customHeight="1" x14ac:dyDescent="0.25">
      <c r="A435" s="633" t="s">
        <v>11424</v>
      </c>
      <c r="B435" s="632" t="s">
        <v>59</v>
      </c>
      <c r="C435" s="632" t="s">
        <v>9574</v>
      </c>
      <c r="D435" s="632" t="s">
        <v>11425</v>
      </c>
      <c r="E435" s="632" t="s">
        <v>11426</v>
      </c>
      <c r="F435" s="473" t="s">
        <v>26</v>
      </c>
      <c r="G435" s="473"/>
      <c r="H435" s="473"/>
      <c r="I435" s="473"/>
      <c r="J435" s="633" t="s">
        <v>11223</v>
      </c>
      <c r="K435" s="632" t="s">
        <v>8948</v>
      </c>
      <c r="L435" s="624">
        <v>43007</v>
      </c>
      <c r="M435" s="564" t="s">
        <v>11757</v>
      </c>
      <c r="N435" s="633" t="s">
        <v>48</v>
      </c>
      <c r="O435" s="625">
        <v>43007</v>
      </c>
      <c r="P435" s="626">
        <v>250000</v>
      </c>
      <c r="Q435" s="416">
        <f t="shared" si="7"/>
        <v>0.25</v>
      </c>
      <c r="R435" s="627">
        <v>1</v>
      </c>
      <c r="S435" s="564" t="s">
        <v>14162</v>
      </c>
      <c r="T435" s="71" t="s">
        <v>292</v>
      </c>
      <c r="U435" s="633" t="s">
        <v>7040</v>
      </c>
      <c r="V435" s="632" t="s">
        <v>134</v>
      </c>
      <c r="W435" s="632" t="s">
        <v>1119</v>
      </c>
      <c r="X435" s="632" t="s">
        <v>11875</v>
      </c>
      <c r="Y435" s="632" t="s">
        <v>221</v>
      </c>
      <c r="Z435" s="633"/>
      <c r="AA435" s="633"/>
    </row>
    <row r="436" spans="1:27" ht="17.45" customHeight="1" x14ac:dyDescent="0.25">
      <c r="A436" s="633" t="s">
        <v>12484</v>
      </c>
      <c r="B436" s="632" t="s">
        <v>57</v>
      </c>
      <c r="C436" s="632" t="s">
        <v>98</v>
      </c>
      <c r="D436" s="632" t="s">
        <v>1526</v>
      </c>
      <c r="E436" s="632" t="s">
        <v>12485</v>
      </c>
      <c r="F436" s="473" t="s">
        <v>26</v>
      </c>
      <c r="G436" s="473"/>
      <c r="H436" s="473"/>
      <c r="I436" s="473"/>
      <c r="J436" s="633" t="s">
        <v>11223</v>
      </c>
      <c r="K436" s="632" t="s">
        <v>8948</v>
      </c>
      <c r="L436" s="624">
        <v>42993</v>
      </c>
      <c r="M436" s="564" t="s">
        <v>12604</v>
      </c>
      <c r="N436" s="633" t="s">
        <v>47</v>
      </c>
      <c r="O436" s="625">
        <v>42993</v>
      </c>
      <c r="P436" s="626">
        <v>250000</v>
      </c>
      <c r="Q436" s="416">
        <f t="shared" si="7"/>
        <v>0.25</v>
      </c>
      <c r="R436" s="627">
        <v>6</v>
      </c>
      <c r="S436" s="564" t="s">
        <v>12638</v>
      </c>
      <c r="T436" s="71" t="s">
        <v>211</v>
      </c>
      <c r="U436" s="633" t="s">
        <v>7040</v>
      </c>
      <c r="V436" s="632" t="s">
        <v>134</v>
      </c>
      <c r="W436" s="632" t="s">
        <v>9226</v>
      </c>
      <c r="X436" s="632" t="s">
        <v>106</v>
      </c>
      <c r="Y436" s="632" t="s">
        <v>757</v>
      </c>
      <c r="Z436" s="633"/>
      <c r="AA436" s="633"/>
    </row>
    <row r="437" spans="1:27" ht="17.45" customHeight="1" x14ac:dyDescent="0.25">
      <c r="A437" s="633" t="s">
        <v>1636</v>
      </c>
      <c r="B437" s="634" t="s">
        <v>60</v>
      </c>
      <c r="C437" s="634" t="s">
        <v>6576</v>
      </c>
      <c r="D437" s="632" t="s">
        <v>1637</v>
      </c>
      <c r="E437" s="632" t="s">
        <v>1638</v>
      </c>
      <c r="F437" s="473" t="s">
        <v>6576</v>
      </c>
      <c r="G437" s="473" t="str">
        <f>VLOOKUP(A437,'Engaged Deals'!A:L,2,0)</f>
        <v>Yes</v>
      </c>
      <c r="H437" s="473" t="str">
        <f>VLOOKUP(A437,'Engaged Deals'!A:L,9,0)</f>
        <v>India</v>
      </c>
      <c r="I437" s="473" t="str">
        <f>VLOOKUP(A437,'Engaged Deals'!A:L,10,0)</f>
        <v>Involved in initial discussions, no further progress</v>
      </c>
      <c r="J437" s="633" t="s">
        <v>11224</v>
      </c>
      <c r="K437" s="473" t="s">
        <v>8948</v>
      </c>
      <c r="L437" s="624">
        <v>43063</v>
      </c>
      <c r="M437" s="564" t="s">
        <v>1639</v>
      </c>
      <c r="N437" s="71" t="s">
        <v>47</v>
      </c>
      <c r="O437" s="624">
        <v>43063</v>
      </c>
      <c r="P437" s="635">
        <v>250000</v>
      </c>
      <c r="Q437" s="416">
        <f t="shared" si="7"/>
        <v>0.25</v>
      </c>
      <c r="R437" s="627">
        <v>12</v>
      </c>
      <c r="S437" s="535" t="s">
        <v>14144</v>
      </c>
      <c r="T437" s="71" t="s">
        <v>103</v>
      </c>
      <c r="U437" s="566" t="s">
        <v>7040</v>
      </c>
      <c r="V437" s="541" t="s">
        <v>134</v>
      </c>
      <c r="W437" s="541" t="s">
        <v>1640</v>
      </c>
      <c r="X437" s="632" t="s">
        <v>6182</v>
      </c>
      <c r="Y437" s="632" t="s">
        <v>313</v>
      </c>
      <c r="Z437" s="633"/>
      <c r="AA437" s="633"/>
    </row>
    <row r="438" spans="1:27" ht="17.45" customHeight="1" x14ac:dyDescent="0.25">
      <c r="A438" s="633" t="s">
        <v>6571</v>
      </c>
      <c r="B438" s="634" t="s">
        <v>56</v>
      </c>
      <c r="C438" s="634" t="s">
        <v>235</v>
      </c>
      <c r="D438" s="632" t="s">
        <v>12808</v>
      </c>
      <c r="E438" s="632" t="s">
        <v>316</v>
      </c>
      <c r="F438" s="473" t="s">
        <v>14262</v>
      </c>
      <c r="G438" s="473"/>
      <c r="H438" s="473"/>
      <c r="I438" s="473"/>
      <c r="J438" s="633" t="s">
        <v>11224</v>
      </c>
      <c r="K438" s="473" t="s">
        <v>8950</v>
      </c>
      <c r="L438" s="624">
        <v>43098</v>
      </c>
      <c r="M438" s="564" t="s">
        <v>6753</v>
      </c>
      <c r="N438" s="71" t="s">
        <v>47</v>
      </c>
      <c r="O438" s="624">
        <v>43098</v>
      </c>
      <c r="P438" s="635">
        <v>250000</v>
      </c>
      <c r="Q438" s="416">
        <f t="shared" si="7"/>
        <v>0.25</v>
      </c>
      <c r="R438" s="627">
        <v>12</v>
      </c>
      <c r="S438" s="535" t="s">
        <v>12338</v>
      </c>
      <c r="T438" s="71" t="s">
        <v>103</v>
      </c>
      <c r="U438" s="566" t="s">
        <v>7040</v>
      </c>
      <c r="V438" s="541" t="s">
        <v>134</v>
      </c>
      <c r="W438" s="541" t="s">
        <v>518</v>
      </c>
      <c r="X438" s="632" t="s">
        <v>6754</v>
      </c>
      <c r="Y438" s="632" t="s">
        <v>667</v>
      </c>
      <c r="Z438" s="633"/>
      <c r="AA438" s="633"/>
    </row>
    <row r="439" spans="1:27" ht="17.45" customHeight="1" x14ac:dyDescent="0.25">
      <c r="A439" s="633" t="s">
        <v>9471</v>
      </c>
      <c r="B439" s="634" t="s">
        <v>57</v>
      </c>
      <c r="C439" s="634" t="s">
        <v>98</v>
      </c>
      <c r="D439" s="632" t="s">
        <v>9255</v>
      </c>
      <c r="E439" s="632" t="s">
        <v>9472</v>
      </c>
      <c r="F439" s="473" t="s">
        <v>26</v>
      </c>
      <c r="G439" s="473"/>
      <c r="H439" s="473"/>
      <c r="I439" s="473"/>
      <c r="J439" s="633" t="s">
        <v>11224</v>
      </c>
      <c r="K439" s="473" t="s">
        <v>8948</v>
      </c>
      <c r="L439" s="624">
        <v>43039</v>
      </c>
      <c r="M439" s="564" t="s">
        <v>9513</v>
      </c>
      <c r="N439" s="71" t="s">
        <v>46</v>
      </c>
      <c r="O439" s="624">
        <v>43039</v>
      </c>
      <c r="P439" s="635">
        <v>250000</v>
      </c>
      <c r="Q439" s="416">
        <f t="shared" si="7"/>
        <v>0.25</v>
      </c>
      <c r="R439" s="627">
        <v>12</v>
      </c>
      <c r="S439" s="535" t="s">
        <v>9261</v>
      </c>
      <c r="T439" s="71" t="s">
        <v>103</v>
      </c>
      <c r="U439" s="566" t="s">
        <v>7040</v>
      </c>
      <c r="V439" s="541" t="s">
        <v>134</v>
      </c>
      <c r="W439" s="541" t="s">
        <v>9276</v>
      </c>
      <c r="X439" s="632" t="s">
        <v>106</v>
      </c>
      <c r="Y439" s="632"/>
      <c r="Z439" s="633"/>
      <c r="AA439" s="633"/>
    </row>
    <row r="440" spans="1:27" ht="17.45" customHeight="1" x14ac:dyDescent="0.25">
      <c r="A440" s="633" t="s">
        <v>1633</v>
      </c>
      <c r="B440" s="634" t="s">
        <v>57</v>
      </c>
      <c r="C440" s="634" t="s">
        <v>98</v>
      </c>
      <c r="D440" s="632" t="s">
        <v>1634</v>
      </c>
      <c r="E440" s="632" t="s">
        <v>316</v>
      </c>
      <c r="F440" s="473" t="s">
        <v>26</v>
      </c>
      <c r="G440" s="473"/>
      <c r="H440" s="473"/>
      <c r="I440" s="473"/>
      <c r="J440" s="633" t="s">
        <v>11224</v>
      </c>
      <c r="K440" s="473" t="s">
        <v>8948</v>
      </c>
      <c r="L440" s="624">
        <v>43091</v>
      </c>
      <c r="M440" s="564" t="s">
        <v>1635</v>
      </c>
      <c r="N440" s="71" t="s">
        <v>46</v>
      </c>
      <c r="O440" s="624">
        <v>43091</v>
      </c>
      <c r="P440" s="635">
        <v>250000</v>
      </c>
      <c r="Q440" s="416">
        <f t="shared" si="7"/>
        <v>0.25</v>
      </c>
      <c r="R440" s="627">
        <v>1</v>
      </c>
      <c r="S440" s="535" t="s">
        <v>425</v>
      </c>
      <c r="T440" s="71" t="s">
        <v>125</v>
      </c>
      <c r="U440" s="566" t="s">
        <v>7040</v>
      </c>
      <c r="V440" s="541" t="s">
        <v>104</v>
      </c>
      <c r="W440" s="541" t="s">
        <v>344</v>
      </c>
      <c r="X440" s="632" t="s">
        <v>106</v>
      </c>
      <c r="Y440" s="632"/>
      <c r="Z440" s="633"/>
      <c r="AA440" s="633"/>
    </row>
    <row r="441" spans="1:27" ht="17.45" customHeight="1" x14ac:dyDescent="0.25">
      <c r="A441" s="633" t="s">
        <v>1601</v>
      </c>
      <c r="B441" s="634" t="s">
        <v>56</v>
      </c>
      <c r="C441" s="634" t="s">
        <v>510</v>
      </c>
      <c r="D441" s="632" t="s">
        <v>1602</v>
      </c>
      <c r="E441" s="632" t="s">
        <v>1603</v>
      </c>
      <c r="F441" s="473" t="s">
        <v>27</v>
      </c>
      <c r="G441" s="473"/>
      <c r="H441" s="473"/>
      <c r="I441" s="473"/>
      <c r="J441" s="633" t="s">
        <v>11223</v>
      </c>
      <c r="K441" s="473" t="s">
        <v>8947</v>
      </c>
      <c r="L441" s="624">
        <v>43007</v>
      </c>
      <c r="M441" s="564" t="s">
        <v>1604</v>
      </c>
      <c r="N441" s="71" t="s">
        <v>47</v>
      </c>
      <c r="O441" s="624">
        <v>43007</v>
      </c>
      <c r="P441" s="635">
        <v>250000</v>
      </c>
      <c r="Q441" s="416">
        <f t="shared" si="7"/>
        <v>0.25</v>
      </c>
      <c r="R441" s="627">
        <v>12</v>
      </c>
      <c r="S441" s="535" t="s">
        <v>1605</v>
      </c>
      <c r="T441" s="71" t="s">
        <v>125</v>
      </c>
      <c r="U441" s="566" t="s">
        <v>7040</v>
      </c>
      <c r="V441" s="541" t="s">
        <v>104</v>
      </c>
      <c r="W441" s="541" t="s">
        <v>344</v>
      </c>
      <c r="X441" s="632" t="s">
        <v>5885</v>
      </c>
      <c r="Y441" s="632" t="s">
        <v>1606</v>
      </c>
      <c r="Z441" s="633"/>
      <c r="AA441" s="633"/>
    </row>
    <row r="442" spans="1:27" ht="17.45" customHeight="1" x14ac:dyDescent="0.25">
      <c r="A442" s="633" t="s">
        <v>1598</v>
      </c>
      <c r="B442" s="634" t="s">
        <v>56</v>
      </c>
      <c r="C442" s="634" t="s">
        <v>194</v>
      </c>
      <c r="D442" s="632" t="s">
        <v>223</v>
      </c>
      <c r="E442" s="632" t="s">
        <v>1599</v>
      </c>
      <c r="F442" s="473" t="s">
        <v>27</v>
      </c>
      <c r="G442" s="473"/>
      <c r="H442" s="473"/>
      <c r="I442" s="473"/>
      <c r="J442" s="633" t="s">
        <v>11223</v>
      </c>
      <c r="K442" s="473" t="s">
        <v>8070</v>
      </c>
      <c r="L442" s="624">
        <v>42993</v>
      </c>
      <c r="M442" s="564" t="s">
        <v>1600</v>
      </c>
      <c r="N442" s="71" t="s">
        <v>47</v>
      </c>
      <c r="O442" s="624">
        <v>42993</v>
      </c>
      <c r="P442" s="635">
        <v>250000</v>
      </c>
      <c r="Q442" s="416">
        <f t="shared" si="7"/>
        <v>0.25</v>
      </c>
      <c r="R442" s="627">
        <v>6</v>
      </c>
      <c r="S442" s="535" t="s">
        <v>12339</v>
      </c>
      <c r="T442" s="71" t="s">
        <v>103</v>
      </c>
      <c r="U442" s="566" t="s">
        <v>7040</v>
      </c>
      <c r="V442" s="541" t="s">
        <v>104</v>
      </c>
      <c r="W442" s="541" t="s">
        <v>344</v>
      </c>
      <c r="X442" s="632" t="s">
        <v>5496</v>
      </c>
      <c r="Y442" s="632" t="s">
        <v>8058</v>
      </c>
      <c r="Z442" s="633"/>
      <c r="AA442" s="633"/>
    </row>
    <row r="443" spans="1:27" ht="17.45" customHeight="1" x14ac:dyDescent="0.25">
      <c r="A443" s="633" t="s">
        <v>1510</v>
      </c>
      <c r="B443" s="634" t="s">
        <v>56</v>
      </c>
      <c r="C443" s="634" t="s">
        <v>117</v>
      </c>
      <c r="D443" s="632" t="s">
        <v>1511</v>
      </c>
      <c r="E443" s="632" t="s">
        <v>7524</v>
      </c>
      <c r="F443" s="473" t="s">
        <v>25</v>
      </c>
      <c r="G443" s="473"/>
      <c r="H443" s="473"/>
      <c r="I443" s="473"/>
      <c r="J443" s="633" t="s">
        <v>11223</v>
      </c>
      <c r="K443" s="473" t="s">
        <v>35</v>
      </c>
      <c r="L443" s="624">
        <v>43007</v>
      </c>
      <c r="M443" s="564" t="s">
        <v>1512</v>
      </c>
      <c r="N443" s="71" t="s">
        <v>142</v>
      </c>
      <c r="O443" s="624">
        <v>43007</v>
      </c>
      <c r="P443" s="635">
        <v>250000</v>
      </c>
      <c r="Q443" s="416">
        <f t="shared" si="7"/>
        <v>0.25</v>
      </c>
      <c r="R443" s="627">
        <v>3</v>
      </c>
      <c r="S443" s="535" t="s">
        <v>1513</v>
      </c>
      <c r="T443" s="71" t="s">
        <v>125</v>
      </c>
      <c r="U443" s="566" t="s">
        <v>7040</v>
      </c>
      <c r="V443" s="541" t="s">
        <v>104</v>
      </c>
      <c r="W443" s="541" t="s">
        <v>114</v>
      </c>
      <c r="X443" s="632" t="s">
        <v>5519</v>
      </c>
      <c r="Y443" s="632" t="s">
        <v>565</v>
      </c>
      <c r="Z443" s="633"/>
      <c r="AA443" s="633"/>
    </row>
    <row r="444" spans="1:27" ht="17.45" customHeight="1" x14ac:dyDescent="0.25">
      <c r="A444" s="633" t="s">
        <v>7196</v>
      </c>
      <c r="B444" s="634" t="s">
        <v>60</v>
      </c>
      <c r="C444" s="634" t="s">
        <v>805</v>
      </c>
      <c r="D444" s="632" t="s">
        <v>7197</v>
      </c>
      <c r="E444" s="632" t="s">
        <v>9246</v>
      </c>
      <c r="F444" s="473" t="s">
        <v>25</v>
      </c>
      <c r="G444" s="473"/>
      <c r="H444" s="473"/>
      <c r="I444" s="473"/>
      <c r="J444" s="633" t="s">
        <v>11223</v>
      </c>
      <c r="K444" s="473" t="s">
        <v>35</v>
      </c>
      <c r="L444" s="624">
        <v>42947</v>
      </c>
      <c r="M444" s="564" t="s">
        <v>13233</v>
      </c>
      <c r="N444" s="71" t="s">
        <v>47</v>
      </c>
      <c r="O444" s="624">
        <v>42947</v>
      </c>
      <c r="P444" s="635">
        <v>250000</v>
      </c>
      <c r="Q444" s="416">
        <f t="shared" si="7"/>
        <v>0.25</v>
      </c>
      <c r="R444" s="627">
        <v>12</v>
      </c>
      <c r="S444" s="535" t="s">
        <v>12632</v>
      </c>
      <c r="T444" s="71" t="s">
        <v>103</v>
      </c>
      <c r="U444" s="566" t="s">
        <v>7040</v>
      </c>
      <c r="V444" s="541" t="s">
        <v>104</v>
      </c>
      <c r="W444" s="541" t="s">
        <v>105</v>
      </c>
      <c r="X444" s="632" t="s">
        <v>12422</v>
      </c>
      <c r="Y444" s="632" t="s">
        <v>13908</v>
      </c>
      <c r="Z444" s="633"/>
      <c r="AA444" s="633"/>
    </row>
    <row r="445" spans="1:27" ht="17.45" customHeight="1" x14ac:dyDescent="0.25">
      <c r="A445" s="633" t="s">
        <v>1591</v>
      </c>
      <c r="B445" s="634" t="s">
        <v>57</v>
      </c>
      <c r="C445" s="634" t="s">
        <v>182</v>
      </c>
      <c r="D445" s="632" t="s">
        <v>1592</v>
      </c>
      <c r="E445" s="632" t="s">
        <v>11509</v>
      </c>
      <c r="F445" s="473" t="s">
        <v>26</v>
      </c>
      <c r="G445" s="473"/>
      <c r="H445" s="473"/>
      <c r="I445" s="473"/>
      <c r="J445" s="633" t="s">
        <v>11223</v>
      </c>
      <c r="K445" s="473" t="s">
        <v>8948</v>
      </c>
      <c r="L445" s="624">
        <v>43007</v>
      </c>
      <c r="M445" s="564" t="s">
        <v>1594</v>
      </c>
      <c r="N445" s="71" t="s">
        <v>47</v>
      </c>
      <c r="O445" s="624">
        <v>43101</v>
      </c>
      <c r="P445" s="635">
        <v>250000</v>
      </c>
      <c r="Q445" s="416">
        <f t="shared" si="7"/>
        <v>0.25</v>
      </c>
      <c r="R445" s="627">
        <v>6</v>
      </c>
      <c r="S445" s="535" t="s">
        <v>12632</v>
      </c>
      <c r="T445" s="71" t="s">
        <v>125</v>
      </c>
      <c r="U445" s="566" t="s">
        <v>7040</v>
      </c>
      <c r="V445" s="541" t="s">
        <v>104</v>
      </c>
      <c r="W445" s="541" t="s">
        <v>105</v>
      </c>
      <c r="X445" s="632" t="s">
        <v>5883</v>
      </c>
      <c r="Y445" s="632" t="s">
        <v>667</v>
      </c>
      <c r="Z445" s="633"/>
      <c r="AA445" s="633"/>
    </row>
    <row r="446" spans="1:27" ht="17.45" customHeight="1" x14ac:dyDescent="0.25">
      <c r="A446" s="633" t="s">
        <v>8971</v>
      </c>
      <c r="B446" s="634" t="s">
        <v>57</v>
      </c>
      <c r="C446" s="634" t="s">
        <v>182</v>
      </c>
      <c r="D446" s="632" t="s">
        <v>229</v>
      </c>
      <c r="E446" s="632" t="s">
        <v>8972</v>
      </c>
      <c r="F446" s="473" t="s">
        <v>24</v>
      </c>
      <c r="G446" s="473"/>
      <c r="H446" s="473"/>
      <c r="I446" s="473"/>
      <c r="J446" s="633" t="s">
        <v>11224</v>
      </c>
      <c r="K446" s="473" t="s">
        <v>38</v>
      </c>
      <c r="L446" s="624">
        <v>43070</v>
      </c>
      <c r="M446" s="564" t="s">
        <v>13234</v>
      </c>
      <c r="N446" s="71" t="s">
        <v>48</v>
      </c>
      <c r="O446" s="624">
        <v>43070</v>
      </c>
      <c r="P446" s="635">
        <v>250000</v>
      </c>
      <c r="Q446" s="416">
        <f t="shared" si="7"/>
        <v>0.25</v>
      </c>
      <c r="R446" s="627">
        <v>6</v>
      </c>
      <c r="S446" s="535" t="s">
        <v>14144</v>
      </c>
      <c r="T446" s="71" t="s">
        <v>211</v>
      </c>
      <c r="U446" s="566" t="s">
        <v>7040</v>
      </c>
      <c r="V446" s="541" t="s">
        <v>104</v>
      </c>
      <c r="W446" s="541" t="s">
        <v>105</v>
      </c>
      <c r="X446" s="632" t="s">
        <v>5507</v>
      </c>
      <c r="Y446" s="632" t="s">
        <v>667</v>
      </c>
      <c r="Z446" s="633"/>
      <c r="AA446" s="633"/>
    </row>
    <row r="447" spans="1:27" ht="17.45" customHeight="1" x14ac:dyDescent="0.25">
      <c r="A447" s="633" t="s">
        <v>8271</v>
      </c>
      <c r="B447" s="634" t="s">
        <v>56</v>
      </c>
      <c r="C447" s="634" t="s">
        <v>124</v>
      </c>
      <c r="D447" s="632" t="s">
        <v>9625</v>
      </c>
      <c r="E447" s="632" t="s">
        <v>8272</v>
      </c>
      <c r="F447" s="473" t="s">
        <v>25</v>
      </c>
      <c r="G447" s="473"/>
      <c r="H447" s="473"/>
      <c r="I447" s="473"/>
      <c r="J447" s="633" t="s">
        <v>11224</v>
      </c>
      <c r="K447" s="473" t="s">
        <v>8951</v>
      </c>
      <c r="L447" s="624">
        <v>43084</v>
      </c>
      <c r="M447" s="564" t="s">
        <v>9691</v>
      </c>
      <c r="N447" s="71" t="s">
        <v>142</v>
      </c>
      <c r="O447" s="624">
        <v>43084</v>
      </c>
      <c r="P447" s="635">
        <v>250000</v>
      </c>
      <c r="Q447" s="416">
        <f t="shared" si="7"/>
        <v>0.25</v>
      </c>
      <c r="R447" s="627">
        <v>1</v>
      </c>
      <c r="S447" s="535" t="s">
        <v>13595</v>
      </c>
      <c r="T447" s="71" t="s">
        <v>125</v>
      </c>
      <c r="U447" s="566" t="s">
        <v>7040</v>
      </c>
      <c r="V447" s="541" t="s">
        <v>104</v>
      </c>
      <c r="W447" s="541" t="s">
        <v>105</v>
      </c>
      <c r="X447" s="632" t="s">
        <v>9708</v>
      </c>
      <c r="Y447" s="632"/>
      <c r="Z447" s="633"/>
      <c r="AA447" s="633"/>
    </row>
    <row r="448" spans="1:27" ht="17.45" customHeight="1" x14ac:dyDescent="0.25">
      <c r="A448" s="633" t="s">
        <v>12091</v>
      </c>
      <c r="B448" s="634" t="s">
        <v>57</v>
      </c>
      <c r="C448" s="634" t="s">
        <v>98</v>
      </c>
      <c r="D448" s="632" t="s">
        <v>9044</v>
      </c>
      <c r="E448" s="632" t="s">
        <v>12092</v>
      </c>
      <c r="F448" s="473" t="s">
        <v>26</v>
      </c>
      <c r="G448" s="473"/>
      <c r="H448" s="473"/>
      <c r="I448" s="473"/>
      <c r="J448" s="633" t="s">
        <v>11224</v>
      </c>
      <c r="K448" s="473" t="s">
        <v>8948</v>
      </c>
      <c r="L448" s="624">
        <v>43054</v>
      </c>
      <c r="M448" s="564" t="s">
        <v>13235</v>
      </c>
      <c r="N448" s="71" t="s">
        <v>47</v>
      </c>
      <c r="O448" s="624">
        <v>43054</v>
      </c>
      <c r="P448" s="635">
        <v>250000</v>
      </c>
      <c r="Q448" s="416">
        <f t="shared" si="7"/>
        <v>0.25</v>
      </c>
      <c r="R448" s="627">
        <v>12</v>
      </c>
      <c r="S448" s="535" t="s">
        <v>13516</v>
      </c>
      <c r="T448" s="71" t="s">
        <v>103</v>
      </c>
      <c r="U448" s="566" t="s">
        <v>7040</v>
      </c>
      <c r="V448" s="541" t="s">
        <v>104</v>
      </c>
      <c r="W448" s="541" t="s">
        <v>105</v>
      </c>
      <c r="X448" s="632" t="s">
        <v>106</v>
      </c>
      <c r="Y448" s="632" t="s">
        <v>9295</v>
      </c>
      <c r="Z448" s="633"/>
      <c r="AA448" s="633"/>
    </row>
    <row r="449" spans="1:27" ht="17.45" customHeight="1" x14ac:dyDescent="0.25">
      <c r="A449" s="633" t="s">
        <v>1514</v>
      </c>
      <c r="B449" s="634" t="s">
        <v>57</v>
      </c>
      <c r="C449" s="634" t="s">
        <v>98</v>
      </c>
      <c r="D449" s="632" t="s">
        <v>1515</v>
      </c>
      <c r="E449" s="632" t="s">
        <v>1516</v>
      </c>
      <c r="F449" s="473" t="s">
        <v>25</v>
      </c>
      <c r="G449" s="473"/>
      <c r="H449" s="473"/>
      <c r="I449" s="473"/>
      <c r="J449" s="633" t="s">
        <v>11223</v>
      </c>
      <c r="K449" s="473" t="s">
        <v>8951</v>
      </c>
      <c r="L449" s="624">
        <v>42978</v>
      </c>
      <c r="M449" s="564" t="s">
        <v>1517</v>
      </c>
      <c r="N449" s="71" t="s">
        <v>48</v>
      </c>
      <c r="O449" s="624">
        <v>42978</v>
      </c>
      <c r="P449" s="635">
        <v>250000</v>
      </c>
      <c r="Q449" s="416">
        <f t="shared" si="7"/>
        <v>0.25</v>
      </c>
      <c r="R449" s="627">
        <v>4</v>
      </c>
      <c r="S449" s="535" t="s">
        <v>12632</v>
      </c>
      <c r="T449" s="71" t="s">
        <v>292</v>
      </c>
      <c r="U449" s="566" t="s">
        <v>7040</v>
      </c>
      <c r="V449" s="541" t="s">
        <v>104</v>
      </c>
      <c r="W449" s="541" t="s">
        <v>105</v>
      </c>
      <c r="X449" s="632" t="s">
        <v>106</v>
      </c>
      <c r="Y449" s="632" t="s">
        <v>13909</v>
      </c>
      <c r="Z449" s="633"/>
      <c r="AA449" s="633"/>
    </row>
    <row r="450" spans="1:27" ht="17.45" customHeight="1" x14ac:dyDescent="0.25">
      <c r="A450" s="633" t="s">
        <v>12097</v>
      </c>
      <c r="B450" s="634" t="s">
        <v>57</v>
      </c>
      <c r="C450" s="634" t="s">
        <v>775</v>
      </c>
      <c r="D450" s="632" t="s">
        <v>12809</v>
      </c>
      <c r="E450" s="632" t="s">
        <v>12810</v>
      </c>
      <c r="F450" s="473" t="s">
        <v>28</v>
      </c>
      <c r="G450" s="473"/>
      <c r="H450" s="473"/>
      <c r="I450" s="473"/>
      <c r="J450" s="633" t="s">
        <v>11224</v>
      </c>
      <c r="K450" s="473" t="s">
        <v>8990</v>
      </c>
      <c r="L450" s="624">
        <v>43018</v>
      </c>
      <c r="M450" s="564" t="s">
        <v>13236</v>
      </c>
      <c r="N450" s="71" t="s">
        <v>46</v>
      </c>
      <c r="O450" s="624">
        <v>43018</v>
      </c>
      <c r="P450" s="635">
        <v>250000</v>
      </c>
      <c r="Q450" s="416">
        <f t="shared" si="7"/>
        <v>0.25</v>
      </c>
      <c r="R450" s="627">
        <v>12</v>
      </c>
      <c r="S450" s="535" t="s">
        <v>12339</v>
      </c>
      <c r="T450" s="71" t="s">
        <v>125</v>
      </c>
      <c r="U450" s="566" t="s">
        <v>7040</v>
      </c>
      <c r="V450" s="541" t="s">
        <v>104</v>
      </c>
      <c r="W450" s="541" t="s">
        <v>105</v>
      </c>
      <c r="X450" s="632" t="s">
        <v>13632</v>
      </c>
      <c r="Y450" s="632"/>
      <c r="Z450" s="633"/>
      <c r="AA450" s="633"/>
    </row>
    <row r="451" spans="1:27" ht="17.45" customHeight="1" x14ac:dyDescent="0.25">
      <c r="A451" s="633" t="s">
        <v>11424</v>
      </c>
      <c r="B451" s="634" t="s">
        <v>59</v>
      </c>
      <c r="C451" s="634" t="s">
        <v>9574</v>
      </c>
      <c r="D451" s="632" t="s">
        <v>11425</v>
      </c>
      <c r="E451" s="632" t="s">
        <v>11426</v>
      </c>
      <c r="F451" s="473" t="s">
        <v>26</v>
      </c>
      <c r="G451" s="473"/>
      <c r="H451" s="473"/>
      <c r="I451" s="473"/>
      <c r="J451" s="633" t="s">
        <v>11223</v>
      </c>
      <c r="K451" s="473" t="s">
        <v>8948</v>
      </c>
      <c r="L451" s="624">
        <v>43007</v>
      </c>
      <c r="M451" s="564" t="s">
        <v>11757</v>
      </c>
      <c r="N451" s="71" t="s">
        <v>48</v>
      </c>
      <c r="O451" s="624">
        <v>43007</v>
      </c>
      <c r="P451" s="635">
        <v>250000</v>
      </c>
      <c r="Q451" s="416">
        <f t="shared" si="7"/>
        <v>0.25</v>
      </c>
      <c r="R451" s="627">
        <v>12</v>
      </c>
      <c r="S451" s="535" t="s">
        <v>14162</v>
      </c>
      <c r="T451" s="71" t="s">
        <v>292</v>
      </c>
      <c r="U451" s="566" t="s">
        <v>7040</v>
      </c>
      <c r="V451" s="541" t="s">
        <v>104</v>
      </c>
      <c r="W451" s="541" t="s">
        <v>105</v>
      </c>
      <c r="X451" s="632" t="s">
        <v>11875</v>
      </c>
      <c r="Y451" s="632" t="s">
        <v>221</v>
      </c>
      <c r="Z451" s="633"/>
      <c r="AA451" s="633"/>
    </row>
    <row r="452" spans="1:27" ht="17.45" customHeight="1" x14ac:dyDescent="0.25">
      <c r="A452" s="633" t="s">
        <v>12095</v>
      </c>
      <c r="B452" s="634" t="s">
        <v>6912</v>
      </c>
      <c r="C452" s="634" t="s">
        <v>6912</v>
      </c>
      <c r="D452" s="632" t="s">
        <v>12812</v>
      </c>
      <c r="E452" s="632" t="s">
        <v>12096</v>
      </c>
      <c r="F452" s="473" t="s">
        <v>27</v>
      </c>
      <c r="G452" s="473"/>
      <c r="H452" s="473"/>
      <c r="I452" s="473"/>
      <c r="J452" s="633" t="s">
        <v>11224</v>
      </c>
      <c r="K452" s="473" t="s">
        <v>8947</v>
      </c>
      <c r="L452" s="624">
        <v>43016</v>
      </c>
      <c r="M452" s="564" t="s">
        <v>13238</v>
      </c>
      <c r="N452" s="71" t="s">
        <v>46</v>
      </c>
      <c r="O452" s="624">
        <v>43016</v>
      </c>
      <c r="P452" s="635">
        <v>250000</v>
      </c>
      <c r="Q452" s="416">
        <f t="shared" si="7"/>
        <v>0.25</v>
      </c>
      <c r="R452" s="627">
        <v>12</v>
      </c>
      <c r="S452" s="535" t="s">
        <v>12339</v>
      </c>
      <c r="T452" s="71" t="s">
        <v>125</v>
      </c>
      <c r="U452" s="566" t="s">
        <v>7040</v>
      </c>
      <c r="V452" s="541" t="s">
        <v>104</v>
      </c>
      <c r="W452" s="541" t="s">
        <v>105</v>
      </c>
      <c r="X452" s="632" t="s">
        <v>13634</v>
      </c>
      <c r="Y452" s="632" t="s">
        <v>1312</v>
      </c>
      <c r="Z452" s="633"/>
      <c r="AA452" s="633"/>
    </row>
    <row r="453" spans="1:27" ht="17.45" customHeight="1" x14ac:dyDescent="0.25">
      <c r="A453" s="633" t="s">
        <v>10993</v>
      </c>
      <c r="B453" s="634" t="s">
        <v>6912</v>
      </c>
      <c r="C453" s="634" t="s">
        <v>6912</v>
      </c>
      <c r="D453" s="632" t="s">
        <v>12813</v>
      </c>
      <c r="E453" s="632" t="s">
        <v>11144</v>
      </c>
      <c r="F453" s="473" t="s">
        <v>26</v>
      </c>
      <c r="G453" s="473"/>
      <c r="H453" s="473"/>
      <c r="I453" s="473"/>
      <c r="J453" s="633" t="s">
        <v>11223</v>
      </c>
      <c r="K453" s="473" t="s">
        <v>8948</v>
      </c>
      <c r="L453" s="624">
        <v>42997</v>
      </c>
      <c r="M453" s="564" t="s">
        <v>13239</v>
      </c>
      <c r="N453" s="71" t="s">
        <v>47</v>
      </c>
      <c r="O453" s="624">
        <v>42997</v>
      </c>
      <c r="P453" s="635">
        <v>250000</v>
      </c>
      <c r="Q453" s="416">
        <f t="shared" si="7"/>
        <v>0.25</v>
      </c>
      <c r="R453" s="627">
        <v>3</v>
      </c>
      <c r="S453" s="535" t="s">
        <v>11283</v>
      </c>
      <c r="T453" s="71" t="s">
        <v>125</v>
      </c>
      <c r="U453" s="566" t="s">
        <v>7040</v>
      </c>
      <c r="V453" s="541" t="s">
        <v>104</v>
      </c>
      <c r="W453" s="541" t="s">
        <v>105</v>
      </c>
      <c r="X453" s="632" t="s">
        <v>13635</v>
      </c>
      <c r="Y453" s="632" t="s">
        <v>1297</v>
      </c>
      <c r="Z453" s="633"/>
      <c r="AA453" s="633"/>
    </row>
    <row r="454" spans="1:27" ht="17.45" customHeight="1" x14ac:dyDescent="0.25">
      <c r="A454" s="633" t="s">
        <v>12483</v>
      </c>
      <c r="B454" s="634" t="s">
        <v>6912</v>
      </c>
      <c r="C454" s="634" t="s">
        <v>6912</v>
      </c>
      <c r="D454" s="632" t="s">
        <v>12814</v>
      </c>
      <c r="E454" s="632" t="s">
        <v>582</v>
      </c>
      <c r="F454" s="473" t="s">
        <v>26</v>
      </c>
      <c r="G454" s="473"/>
      <c r="H454" s="473"/>
      <c r="I454" s="473"/>
      <c r="J454" s="633" t="s">
        <v>11224</v>
      </c>
      <c r="K454" s="473" t="s">
        <v>8948</v>
      </c>
      <c r="L454" s="624">
        <v>43023</v>
      </c>
      <c r="M454" s="564" t="s">
        <v>13240</v>
      </c>
      <c r="N454" s="71" t="s">
        <v>48</v>
      </c>
      <c r="O454" s="624">
        <v>43023</v>
      </c>
      <c r="P454" s="635">
        <v>250000</v>
      </c>
      <c r="Q454" s="416">
        <f t="shared" si="7"/>
        <v>0.25</v>
      </c>
      <c r="R454" s="627">
        <v>6</v>
      </c>
      <c r="S454" s="535" t="s">
        <v>14144</v>
      </c>
      <c r="T454" s="71" t="s">
        <v>125</v>
      </c>
      <c r="U454" s="566" t="s">
        <v>7040</v>
      </c>
      <c r="V454" s="541" t="s">
        <v>104</v>
      </c>
      <c r="W454" s="541" t="s">
        <v>105</v>
      </c>
      <c r="X454" s="632" t="s">
        <v>5494</v>
      </c>
      <c r="Y454" s="632" t="s">
        <v>1091</v>
      </c>
      <c r="Z454" s="633"/>
      <c r="AA454" s="633"/>
    </row>
    <row r="455" spans="1:27" ht="17.45" customHeight="1" x14ac:dyDescent="0.25">
      <c r="A455" s="633" t="s">
        <v>1546</v>
      </c>
      <c r="B455" s="634" t="s">
        <v>57</v>
      </c>
      <c r="C455" s="634" t="s">
        <v>1046</v>
      </c>
      <c r="D455" s="632" t="s">
        <v>1547</v>
      </c>
      <c r="E455" s="632" t="s">
        <v>1548</v>
      </c>
      <c r="F455" s="473" t="s">
        <v>14262</v>
      </c>
      <c r="G455" s="473"/>
      <c r="H455" s="473"/>
      <c r="I455" s="473"/>
      <c r="J455" s="633" t="s">
        <v>11224</v>
      </c>
      <c r="K455" s="473" t="s">
        <v>8950</v>
      </c>
      <c r="L455" s="624">
        <v>43055</v>
      </c>
      <c r="M455" s="564" t="s">
        <v>1549</v>
      </c>
      <c r="N455" s="71" t="s">
        <v>47</v>
      </c>
      <c r="O455" s="624">
        <v>43055</v>
      </c>
      <c r="P455" s="635">
        <v>250000</v>
      </c>
      <c r="Q455" s="416">
        <f t="shared" si="7"/>
        <v>0.25</v>
      </c>
      <c r="R455" s="627">
        <v>12</v>
      </c>
      <c r="S455" s="535" t="s">
        <v>12632</v>
      </c>
      <c r="T455" s="71" t="s">
        <v>103</v>
      </c>
      <c r="U455" s="566" t="s">
        <v>7040</v>
      </c>
      <c r="V455" s="541" t="s">
        <v>104</v>
      </c>
      <c r="W455" s="541" t="s">
        <v>105</v>
      </c>
      <c r="X455" s="632" t="s">
        <v>5875</v>
      </c>
      <c r="Y455" s="632" t="s">
        <v>9238</v>
      </c>
      <c r="Z455" s="633"/>
      <c r="AA455" s="633"/>
    </row>
    <row r="456" spans="1:27" ht="17.45" customHeight="1" x14ac:dyDescent="0.25">
      <c r="A456" s="633" t="s">
        <v>10450</v>
      </c>
      <c r="B456" s="634" t="s">
        <v>57</v>
      </c>
      <c r="C456" s="634" t="s">
        <v>391</v>
      </c>
      <c r="D456" s="632" t="s">
        <v>2948</v>
      </c>
      <c r="E456" s="632" t="s">
        <v>12811</v>
      </c>
      <c r="F456" s="473" t="s">
        <v>26</v>
      </c>
      <c r="G456" s="473"/>
      <c r="H456" s="473"/>
      <c r="I456" s="473"/>
      <c r="J456" s="633" t="s">
        <v>11223</v>
      </c>
      <c r="K456" s="473" t="s">
        <v>8948</v>
      </c>
      <c r="L456" s="624">
        <v>43008</v>
      </c>
      <c r="M456" s="564" t="s">
        <v>13237</v>
      </c>
      <c r="N456" s="71" t="s">
        <v>47</v>
      </c>
      <c r="O456" s="624">
        <v>43008</v>
      </c>
      <c r="P456" s="635">
        <v>250000</v>
      </c>
      <c r="Q456" s="416">
        <f t="shared" si="7"/>
        <v>0.25</v>
      </c>
      <c r="R456" s="627">
        <v>12</v>
      </c>
      <c r="S456" s="535" t="s">
        <v>13633</v>
      </c>
      <c r="T456" s="71" t="s">
        <v>103</v>
      </c>
      <c r="U456" s="566" t="s">
        <v>7040</v>
      </c>
      <c r="V456" s="541" t="s">
        <v>104</v>
      </c>
      <c r="W456" s="541" t="s">
        <v>105</v>
      </c>
      <c r="X456" s="632" t="s">
        <v>6023</v>
      </c>
      <c r="Y456" s="632" t="s">
        <v>667</v>
      </c>
      <c r="Z456" s="633"/>
      <c r="AA456" s="633"/>
    </row>
    <row r="457" spans="1:27" ht="17.45" customHeight="1" x14ac:dyDescent="0.25">
      <c r="A457" s="633" t="s">
        <v>1563</v>
      </c>
      <c r="B457" s="634" t="s">
        <v>57</v>
      </c>
      <c r="C457" s="634" t="s">
        <v>324</v>
      </c>
      <c r="D457" s="632" t="s">
        <v>1564</v>
      </c>
      <c r="E457" s="632" t="s">
        <v>1565</v>
      </c>
      <c r="F457" s="473" t="s">
        <v>25</v>
      </c>
      <c r="G457" s="473"/>
      <c r="H457" s="473"/>
      <c r="I457" s="473"/>
      <c r="J457" s="633" t="s">
        <v>11223</v>
      </c>
      <c r="K457" s="473" t="s">
        <v>35</v>
      </c>
      <c r="L457" s="624">
        <v>43005</v>
      </c>
      <c r="M457" s="564" t="s">
        <v>1566</v>
      </c>
      <c r="N457" s="71" t="s">
        <v>47</v>
      </c>
      <c r="O457" s="624">
        <v>43021</v>
      </c>
      <c r="P457" s="635">
        <v>250000</v>
      </c>
      <c r="Q457" s="416">
        <f t="shared" si="7"/>
        <v>0.25</v>
      </c>
      <c r="R457" s="627">
        <v>12</v>
      </c>
      <c r="S457" s="535" t="s">
        <v>13516</v>
      </c>
      <c r="T457" s="71" t="s">
        <v>125</v>
      </c>
      <c r="U457" s="566" t="s">
        <v>7040</v>
      </c>
      <c r="V457" s="541" t="s">
        <v>104</v>
      </c>
      <c r="W457" s="541" t="s">
        <v>105</v>
      </c>
      <c r="X457" s="632" t="s">
        <v>5877</v>
      </c>
      <c r="Y457" s="632" t="s">
        <v>12686</v>
      </c>
      <c r="Z457" s="633"/>
      <c r="AA457" s="633"/>
    </row>
    <row r="458" spans="1:27" ht="17.45" customHeight="1" x14ac:dyDescent="0.25">
      <c r="A458" s="633" t="s">
        <v>1568</v>
      </c>
      <c r="B458" s="634" t="s">
        <v>57</v>
      </c>
      <c r="C458" s="634" t="s">
        <v>324</v>
      </c>
      <c r="D458" s="632" t="s">
        <v>1569</v>
      </c>
      <c r="E458" s="632" t="s">
        <v>1015</v>
      </c>
      <c r="F458" s="473" t="s">
        <v>26</v>
      </c>
      <c r="G458" s="473"/>
      <c r="H458" s="473"/>
      <c r="I458" s="473"/>
      <c r="J458" s="633" t="s">
        <v>11223</v>
      </c>
      <c r="K458" s="473" t="s">
        <v>8948</v>
      </c>
      <c r="L458" s="624">
        <v>42983</v>
      </c>
      <c r="M458" s="564" t="s">
        <v>1570</v>
      </c>
      <c r="N458" s="71" t="s">
        <v>48</v>
      </c>
      <c r="O458" s="624">
        <v>42993</v>
      </c>
      <c r="P458" s="635">
        <v>250000</v>
      </c>
      <c r="Q458" s="416">
        <f t="shared" si="7"/>
        <v>0.25</v>
      </c>
      <c r="R458" s="627">
        <v>6</v>
      </c>
      <c r="S458" s="535" t="s">
        <v>12633</v>
      </c>
      <c r="T458" s="71" t="s">
        <v>103</v>
      </c>
      <c r="U458" s="566" t="s">
        <v>7040</v>
      </c>
      <c r="V458" s="541" t="s">
        <v>104</v>
      </c>
      <c r="W458" s="541" t="s">
        <v>105</v>
      </c>
      <c r="X458" s="632" t="s">
        <v>5879</v>
      </c>
      <c r="Y458" s="632" t="s">
        <v>186</v>
      </c>
      <c r="Z458" s="633"/>
      <c r="AA458" s="633"/>
    </row>
    <row r="459" spans="1:27" ht="17.45" customHeight="1" x14ac:dyDescent="0.25">
      <c r="A459" s="633" t="s">
        <v>9470</v>
      </c>
      <c r="B459" s="634" t="s">
        <v>56</v>
      </c>
      <c r="C459" s="634" t="s">
        <v>235</v>
      </c>
      <c r="D459" s="632" t="s">
        <v>12815</v>
      </c>
      <c r="E459" s="632" t="s">
        <v>1508</v>
      </c>
      <c r="F459" s="473" t="s">
        <v>25</v>
      </c>
      <c r="G459" s="473"/>
      <c r="H459" s="473"/>
      <c r="I459" s="473"/>
      <c r="J459" s="633" t="s">
        <v>11224</v>
      </c>
      <c r="K459" s="473" t="s">
        <v>35</v>
      </c>
      <c r="L459" s="624">
        <v>43098</v>
      </c>
      <c r="M459" s="564" t="s">
        <v>13241</v>
      </c>
      <c r="N459" s="71" t="s">
        <v>46</v>
      </c>
      <c r="O459" s="624">
        <v>43108</v>
      </c>
      <c r="P459" s="635">
        <v>250000</v>
      </c>
      <c r="Q459" s="416">
        <f t="shared" si="7"/>
        <v>0.25</v>
      </c>
      <c r="R459" s="627">
        <v>12</v>
      </c>
      <c r="S459" s="535" t="s">
        <v>9261</v>
      </c>
      <c r="T459" s="71" t="s">
        <v>103</v>
      </c>
      <c r="U459" s="566" t="s">
        <v>7040</v>
      </c>
      <c r="V459" s="541" t="s">
        <v>104</v>
      </c>
      <c r="W459" s="541" t="s">
        <v>105</v>
      </c>
      <c r="X459" s="632" t="s">
        <v>13636</v>
      </c>
      <c r="Y459" s="632"/>
      <c r="Z459" s="633"/>
      <c r="AA459" s="633"/>
    </row>
    <row r="460" spans="1:27" ht="17.45" customHeight="1" x14ac:dyDescent="0.25">
      <c r="A460" s="633" t="s">
        <v>9335</v>
      </c>
      <c r="B460" s="634" t="s">
        <v>56</v>
      </c>
      <c r="C460" s="634" t="s">
        <v>235</v>
      </c>
      <c r="D460" s="632" t="s">
        <v>12816</v>
      </c>
      <c r="E460" s="632" t="s">
        <v>9336</v>
      </c>
      <c r="F460" s="473" t="s">
        <v>14262</v>
      </c>
      <c r="G460" s="473"/>
      <c r="H460" s="473"/>
      <c r="I460" s="473"/>
      <c r="J460" s="633" t="s">
        <v>11223</v>
      </c>
      <c r="K460" s="473" t="s">
        <v>8950</v>
      </c>
      <c r="L460" s="624">
        <v>42970</v>
      </c>
      <c r="M460" s="564" t="s">
        <v>13242</v>
      </c>
      <c r="N460" s="71" t="s">
        <v>46</v>
      </c>
      <c r="O460" s="624">
        <v>42978</v>
      </c>
      <c r="P460" s="635">
        <v>250000</v>
      </c>
      <c r="Q460" s="416">
        <f t="shared" si="7"/>
        <v>0.25</v>
      </c>
      <c r="R460" s="627">
        <v>12</v>
      </c>
      <c r="S460" s="535" t="s">
        <v>9606</v>
      </c>
      <c r="T460" s="71" t="s">
        <v>125</v>
      </c>
      <c r="U460" s="566" t="s">
        <v>7040</v>
      </c>
      <c r="V460" s="541" t="s">
        <v>104</v>
      </c>
      <c r="W460" s="541" t="s">
        <v>105</v>
      </c>
      <c r="X460" s="632" t="s">
        <v>13637</v>
      </c>
      <c r="Y460" s="632"/>
      <c r="Z460" s="633"/>
      <c r="AA460" s="633"/>
    </row>
    <row r="461" spans="1:27" ht="17.45" customHeight="1" x14ac:dyDescent="0.25">
      <c r="A461" s="633" t="s">
        <v>12093</v>
      </c>
      <c r="B461" s="634" t="s">
        <v>56</v>
      </c>
      <c r="C461" s="634" t="s">
        <v>235</v>
      </c>
      <c r="D461" s="632" t="s">
        <v>2258</v>
      </c>
      <c r="E461" s="632" t="s">
        <v>12094</v>
      </c>
      <c r="F461" s="473" t="s">
        <v>24</v>
      </c>
      <c r="G461" s="473"/>
      <c r="H461" s="473"/>
      <c r="I461" s="473"/>
      <c r="J461" s="633" t="s">
        <v>11223</v>
      </c>
      <c r="K461" s="473" t="s">
        <v>8949</v>
      </c>
      <c r="L461" s="624">
        <v>42993</v>
      </c>
      <c r="M461" s="564" t="s">
        <v>13243</v>
      </c>
      <c r="N461" s="71" t="s">
        <v>48</v>
      </c>
      <c r="O461" s="624">
        <v>43008</v>
      </c>
      <c r="P461" s="635">
        <v>250000</v>
      </c>
      <c r="Q461" s="416">
        <f t="shared" si="7"/>
        <v>0.25</v>
      </c>
      <c r="R461" s="627">
        <v>5</v>
      </c>
      <c r="S461" s="535" t="s">
        <v>13516</v>
      </c>
      <c r="T461" s="71" t="s">
        <v>211</v>
      </c>
      <c r="U461" s="566" t="s">
        <v>7040</v>
      </c>
      <c r="V461" s="541" t="s">
        <v>104</v>
      </c>
      <c r="W461" s="541" t="s">
        <v>105</v>
      </c>
      <c r="X461" s="632" t="s">
        <v>13638</v>
      </c>
      <c r="Y461" s="632" t="s">
        <v>186</v>
      </c>
      <c r="Z461" s="633"/>
      <c r="AA461" s="633"/>
    </row>
    <row r="462" spans="1:27" ht="17.45" customHeight="1" x14ac:dyDescent="0.25">
      <c r="A462" s="633" t="s">
        <v>10354</v>
      </c>
      <c r="B462" s="634" t="s">
        <v>56</v>
      </c>
      <c r="C462" s="634" t="s">
        <v>235</v>
      </c>
      <c r="D462" s="632" t="s">
        <v>12705</v>
      </c>
      <c r="E462" s="632" t="s">
        <v>10356</v>
      </c>
      <c r="F462" s="473" t="s">
        <v>24</v>
      </c>
      <c r="G462" s="473"/>
      <c r="H462" s="473"/>
      <c r="I462" s="473"/>
      <c r="J462" s="633" t="s">
        <v>11223</v>
      </c>
      <c r="K462" s="473" t="s">
        <v>8949</v>
      </c>
      <c r="L462" s="624">
        <v>42947</v>
      </c>
      <c r="M462" s="564" t="s">
        <v>13140</v>
      </c>
      <c r="N462" s="71" t="s">
        <v>49</v>
      </c>
      <c r="O462" s="624">
        <v>42978</v>
      </c>
      <c r="P462" s="635">
        <v>250000</v>
      </c>
      <c r="Q462" s="416">
        <f t="shared" si="7"/>
        <v>0.25</v>
      </c>
      <c r="R462" s="627">
        <v>12</v>
      </c>
      <c r="S462" s="535" t="s">
        <v>13639</v>
      </c>
      <c r="T462" s="71" t="s">
        <v>466</v>
      </c>
      <c r="U462" s="566" t="s">
        <v>7040</v>
      </c>
      <c r="V462" s="541" t="s">
        <v>104</v>
      </c>
      <c r="W462" s="541" t="s">
        <v>105</v>
      </c>
      <c r="X462" s="632" t="s">
        <v>13534</v>
      </c>
      <c r="Y462" s="632" t="s">
        <v>186</v>
      </c>
      <c r="Z462" s="633"/>
      <c r="AA462" s="633"/>
    </row>
    <row r="463" spans="1:27" ht="17.45" customHeight="1" x14ac:dyDescent="0.25">
      <c r="A463" s="633" t="s">
        <v>1506</v>
      </c>
      <c r="B463" s="634" t="s">
        <v>56</v>
      </c>
      <c r="C463" s="634" t="s">
        <v>117</v>
      </c>
      <c r="D463" s="632" t="s">
        <v>1507</v>
      </c>
      <c r="E463" s="632" t="s">
        <v>1508</v>
      </c>
      <c r="F463" s="473" t="s">
        <v>25</v>
      </c>
      <c r="G463" s="473"/>
      <c r="H463" s="473"/>
      <c r="I463" s="473"/>
      <c r="J463" s="633" t="s">
        <v>11223</v>
      </c>
      <c r="K463" s="473" t="s">
        <v>35</v>
      </c>
      <c r="L463" s="624">
        <v>43008</v>
      </c>
      <c r="M463" s="564" t="s">
        <v>1509</v>
      </c>
      <c r="N463" s="71" t="s">
        <v>47</v>
      </c>
      <c r="O463" s="624">
        <v>43008</v>
      </c>
      <c r="P463" s="635">
        <v>250000</v>
      </c>
      <c r="Q463" s="416">
        <f t="shared" si="7"/>
        <v>0.25</v>
      </c>
      <c r="R463" s="627">
        <v>4</v>
      </c>
      <c r="S463" s="535" t="s">
        <v>14144</v>
      </c>
      <c r="T463" s="71" t="s">
        <v>103</v>
      </c>
      <c r="U463" s="566" t="s">
        <v>7040</v>
      </c>
      <c r="V463" s="541" t="s">
        <v>104</v>
      </c>
      <c r="W463" s="541" t="s">
        <v>105</v>
      </c>
      <c r="X463" s="632" t="s">
        <v>13640</v>
      </c>
      <c r="Y463" s="632" t="s">
        <v>186</v>
      </c>
      <c r="Z463" s="633"/>
      <c r="AA463" s="633"/>
    </row>
    <row r="464" spans="1:27" ht="17.45" customHeight="1" x14ac:dyDescent="0.25">
      <c r="A464" s="633" t="s">
        <v>1582</v>
      </c>
      <c r="B464" s="634" t="s">
        <v>56</v>
      </c>
      <c r="C464" s="634" t="s">
        <v>117</v>
      </c>
      <c r="D464" s="632" t="s">
        <v>1583</v>
      </c>
      <c r="E464" s="632" t="s">
        <v>1584</v>
      </c>
      <c r="F464" s="473" t="s">
        <v>25</v>
      </c>
      <c r="G464" s="473"/>
      <c r="H464" s="473"/>
      <c r="I464" s="473"/>
      <c r="J464" s="633" t="s">
        <v>11223</v>
      </c>
      <c r="K464" s="473" t="s">
        <v>8951</v>
      </c>
      <c r="L464" s="624">
        <v>43000</v>
      </c>
      <c r="M464" s="564" t="s">
        <v>1585</v>
      </c>
      <c r="N464" s="71" t="s">
        <v>47</v>
      </c>
      <c r="O464" s="624">
        <v>43000</v>
      </c>
      <c r="P464" s="635">
        <v>250000</v>
      </c>
      <c r="Q464" s="416">
        <f t="shared" si="7"/>
        <v>0.25</v>
      </c>
      <c r="R464" s="627">
        <v>12</v>
      </c>
      <c r="S464" s="535" t="s">
        <v>14146</v>
      </c>
      <c r="T464" s="71" t="s">
        <v>103</v>
      </c>
      <c r="U464" s="566" t="s">
        <v>7040</v>
      </c>
      <c r="V464" s="541" t="s">
        <v>104</v>
      </c>
      <c r="W464" s="541" t="s">
        <v>105</v>
      </c>
      <c r="X464" s="632" t="s">
        <v>5882</v>
      </c>
      <c r="Y464" s="632" t="s">
        <v>186</v>
      </c>
      <c r="Z464" s="633"/>
      <c r="AA464" s="633"/>
    </row>
    <row r="465" spans="1:27" ht="17.45" customHeight="1" x14ac:dyDescent="0.25">
      <c r="A465" s="633" t="s">
        <v>8748</v>
      </c>
      <c r="B465" s="634" t="s">
        <v>56</v>
      </c>
      <c r="C465" s="634" t="s">
        <v>117</v>
      </c>
      <c r="D465" s="632" t="s">
        <v>12817</v>
      </c>
      <c r="E465" s="632" t="s">
        <v>8749</v>
      </c>
      <c r="F465" s="473" t="s">
        <v>25</v>
      </c>
      <c r="G465" s="473"/>
      <c r="H465" s="473"/>
      <c r="I465" s="473"/>
      <c r="J465" s="633" t="s">
        <v>11224</v>
      </c>
      <c r="K465" s="473" t="s">
        <v>35</v>
      </c>
      <c r="L465" s="624">
        <v>43039</v>
      </c>
      <c r="M465" s="564" t="s">
        <v>13244</v>
      </c>
      <c r="N465" s="71" t="s">
        <v>47</v>
      </c>
      <c r="O465" s="624">
        <v>43073</v>
      </c>
      <c r="P465" s="635">
        <v>250000</v>
      </c>
      <c r="Q465" s="416">
        <f t="shared" si="7"/>
        <v>0.25</v>
      </c>
      <c r="R465" s="627">
        <v>4</v>
      </c>
      <c r="S465" s="535" t="s">
        <v>12632</v>
      </c>
      <c r="T465" s="71" t="s">
        <v>125</v>
      </c>
      <c r="U465" s="566" t="s">
        <v>7040</v>
      </c>
      <c r="V465" s="541" t="s">
        <v>104</v>
      </c>
      <c r="W465" s="541" t="s">
        <v>105</v>
      </c>
      <c r="X465" s="632" t="s">
        <v>13641</v>
      </c>
      <c r="Y465" s="632" t="s">
        <v>13910</v>
      </c>
      <c r="Z465" s="633"/>
      <c r="AA465" s="633"/>
    </row>
    <row r="466" spans="1:27" ht="17.45" customHeight="1" x14ac:dyDescent="0.25">
      <c r="A466" s="633" t="s">
        <v>8285</v>
      </c>
      <c r="B466" s="634" t="s">
        <v>56</v>
      </c>
      <c r="C466" s="634" t="s">
        <v>510</v>
      </c>
      <c r="D466" s="632" t="s">
        <v>12250</v>
      </c>
      <c r="E466" s="632" t="s">
        <v>8286</v>
      </c>
      <c r="F466" s="473" t="s">
        <v>27</v>
      </c>
      <c r="G466" s="473"/>
      <c r="H466" s="473"/>
      <c r="I466" s="473"/>
      <c r="J466" s="633" t="s">
        <v>11224</v>
      </c>
      <c r="K466" s="473" t="s">
        <v>8947</v>
      </c>
      <c r="L466" s="624">
        <v>43100</v>
      </c>
      <c r="M466" s="564" t="s">
        <v>13245</v>
      </c>
      <c r="N466" s="71" t="s">
        <v>142</v>
      </c>
      <c r="O466" s="624">
        <v>43100</v>
      </c>
      <c r="P466" s="635">
        <v>250000</v>
      </c>
      <c r="Q466" s="416">
        <f t="shared" si="7"/>
        <v>0.25</v>
      </c>
      <c r="R466" s="627">
        <v>6</v>
      </c>
      <c r="S466" s="535" t="s">
        <v>7881</v>
      </c>
      <c r="T466" s="71" t="s">
        <v>125</v>
      </c>
      <c r="U466" s="566" t="s">
        <v>7040</v>
      </c>
      <c r="V466" s="541" t="s">
        <v>104</v>
      </c>
      <c r="W466" s="541" t="s">
        <v>105</v>
      </c>
      <c r="X466" s="632" t="s">
        <v>12423</v>
      </c>
      <c r="Y466" s="632" t="s">
        <v>13911</v>
      </c>
      <c r="Z466" s="633"/>
      <c r="AA466" s="633"/>
    </row>
    <row r="467" spans="1:27" ht="17.45" customHeight="1" x14ac:dyDescent="0.25">
      <c r="A467" s="633" t="s">
        <v>7186</v>
      </c>
      <c r="B467" s="634" t="s">
        <v>56</v>
      </c>
      <c r="C467" s="634" t="s">
        <v>510</v>
      </c>
      <c r="D467" s="632" t="s">
        <v>7187</v>
      </c>
      <c r="E467" s="632" t="s">
        <v>7188</v>
      </c>
      <c r="F467" s="473" t="s">
        <v>27</v>
      </c>
      <c r="G467" s="473"/>
      <c r="H467" s="473"/>
      <c r="I467" s="473"/>
      <c r="J467" s="633" t="s">
        <v>11224</v>
      </c>
      <c r="K467" s="473" t="s">
        <v>8947</v>
      </c>
      <c r="L467" s="624">
        <v>43063</v>
      </c>
      <c r="M467" s="564" t="s">
        <v>7189</v>
      </c>
      <c r="N467" s="71" t="s">
        <v>48</v>
      </c>
      <c r="O467" s="624">
        <v>43063</v>
      </c>
      <c r="P467" s="635">
        <v>250000</v>
      </c>
      <c r="Q467" s="416">
        <f t="shared" si="7"/>
        <v>0.25</v>
      </c>
      <c r="R467" s="627">
        <v>12</v>
      </c>
      <c r="S467" s="535" t="s">
        <v>12338</v>
      </c>
      <c r="T467" s="71" t="s">
        <v>103</v>
      </c>
      <c r="U467" s="566" t="s">
        <v>7040</v>
      </c>
      <c r="V467" s="541" t="s">
        <v>104</v>
      </c>
      <c r="W467" s="541" t="s">
        <v>105</v>
      </c>
      <c r="X467" s="632" t="s">
        <v>7190</v>
      </c>
      <c r="Y467" s="632" t="s">
        <v>7191</v>
      </c>
      <c r="Z467" s="633"/>
      <c r="AA467" s="633"/>
    </row>
    <row r="468" spans="1:27" ht="17.45" customHeight="1" x14ac:dyDescent="0.25">
      <c r="A468" s="633" t="s">
        <v>1527</v>
      </c>
      <c r="B468" s="634" t="s">
        <v>56</v>
      </c>
      <c r="C468" s="634" t="s">
        <v>161</v>
      </c>
      <c r="D468" s="632" t="s">
        <v>1528</v>
      </c>
      <c r="E468" s="632" t="s">
        <v>1015</v>
      </c>
      <c r="F468" s="473" t="s">
        <v>14262</v>
      </c>
      <c r="G468" s="473"/>
      <c r="H468" s="473"/>
      <c r="I468" s="473"/>
      <c r="J468" s="633" t="s">
        <v>11224</v>
      </c>
      <c r="K468" s="473" t="s">
        <v>8950</v>
      </c>
      <c r="L468" s="624">
        <v>43028</v>
      </c>
      <c r="M468" s="564" t="s">
        <v>1529</v>
      </c>
      <c r="N468" s="71" t="s">
        <v>46</v>
      </c>
      <c r="O468" s="624">
        <v>43028</v>
      </c>
      <c r="P468" s="635">
        <v>250000</v>
      </c>
      <c r="Q468" s="416">
        <f t="shared" si="7"/>
        <v>0.25</v>
      </c>
      <c r="R468" s="627">
        <v>12</v>
      </c>
      <c r="S468" s="535" t="s">
        <v>1530</v>
      </c>
      <c r="T468" s="71" t="s">
        <v>103</v>
      </c>
      <c r="U468" s="566" t="s">
        <v>7040</v>
      </c>
      <c r="V468" s="541" t="s">
        <v>104</v>
      </c>
      <c r="W468" s="541" t="s">
        <v>105</v>
      </c>
      <c r="X468" s="632" t="s">
        <v>5521</v>
      </c>
      <c r="Y468" s="632" t="s">
        <v>9238</v>
      </c>
      <c r="Z468" s="633"/>
      <c r="AA468" s="633"/>
    </row>
    <row r="469" spans="1:27" ht="17.45" customHeight="1" x14ac:dyDescent="0.25">
      <c r="A469" s="633" t="s">
        <v>2133</v>
      </c>
      <c r="B469" s="634" t="s">
        <v>56</v>
      </c>
      <c r="C469" s="634" t="s">
        <v>161</v>
      </c>
      <c r="D469" s="632" t="s">
        <v>2134</v>
      </c>
      <c r="E469" s="632" t="s">
        <v>2135</v>
      </c>
      <c r="F469" s="473" t="s">
        <v>26</v>
      </c>
      <c r="G469" s="473"/>
      <c r="H469" s="473"/>
      <c r="I469" s="473"/>
      <c r="J469" s="633" t="s">
        <v>11224</v>
      </c>
      <c r="K469" s="473" t="s">
        <v>8948</v>
      </c>
      <c r="L469" s="624">
        <v>43100</v>
      </c>
      <c r="M469" s="564" t="s">
        <v>2136</v>
      </c>
      <c r="N469" s="71" t="s">
        <v>46</v>
      </c>
      <c r="O469" s="624">
        <v>43100</v>
      </c>
      <c r="P469" s="635">
        <v>250000</v>
      </c>
      <c r="Q469" s="416">
        <f t="shared" si="7"/>
        <v>0.25</v>
      </c>
      <c r="R469" s="627">
        <v>12</v>
      </c>
      <c r="S469" s="535" t="s">
        <v>13516</v>
      </c>
      <c r="T469" s="71" t="s">
        <v>292</v>
      </c>
      <c r="U469" s="566" t="s">
        <v>7040</v>
      </c>
      <c r="V469" s="541" t="s">
        <v>104</v>
      </c>
      <c r="W469" s="541" t="s">
        <v>105</v>
      </c>
      <c r="X469" s="632" t="s">
        <v>6471</v>
      </c>
      <c r="Y469" s="632" t="s">
        <v>435</v>
      </c>
      <c r="Z469" s="633"/>
      <c r="AA469" s="633"/>
    </row>
    <row r="470" spans="1:27" ht="17.45" customHeight="1" x14ac:dyDescent="0.25">
      <c r="A470" s="633" t="s">
        <v>10130</v>
      </c>
      <c r="B470" s="634" t="s">
        <v>56</v>
      </c>
      <c r="C470" s="634" t="s">
        <v>161</v>
      </c>
      <c r="D470" s="632" t="s">
        <v>12818</v>
      </c>
      <c r="E470" s="632" t="s">
        <v>10131</v>
      </c>
      <c r="F470" s="473" t="s">
        <v>26</v>
      </c>
      <c r="G470" s="473"/>
      <c r="H470" s="473"/>
      <c r="I470" s="473"/>
      <c r="J470" s="633" t="s">
        <v>11224</v>
      </c>
      <c r="K470" s="473" t="s">
        <v>8948</v>
      </c>
      <c r="L470" s="624">
        <v>43049</v>
      </c>
      <c r="M470" s="564" t="s">
        <v>13246</v>
      </c>
      <c r="N470" s="71" t="s">
        <v>46</v>
      </c>
      <c r="O470" s="624">
        <v>43059</v>
      </c>
      <c r="P470" s="635">
        <v>250000</v>
      </c>
      <c r="Q470" s="416">
        <f t="shared" si="7"/>
        <v>0.25</v>
      </c>
      <c r="R470" s="627">
        <v>12</v>
      </c>
      <c r="S470" s="535" t="s">
        <v>9808</v>
      </c>
      <c r="T470" s="71" t="s">
        <v>103</v>
      </c>
      <c r="U470" s="566" t="s">
        <v>7040</v>
      </c>
      <c r="V470" s="541" t="s">
        <v>104</v>
      </c>
      <c r="W470" s="541" t="s">
        <v>105</v>
      </c>
      <c r="X470" s="632" t="s">
        <v>5521</v>
      </c>
      <c r="Y470" s="632" t="s">
        <v>9238</v>
      </c>
      <c r="Z470" s="633"/>
      <c r="AA470" s="633"/>
    </row>
    <row r="471" spans="1:27" ht="17.45" customHeight="1" x14ac:dyDescent="0.25">
      <c r="A471" s="633" t="s">
        <v>10445</v>
      </c>
      <c r="B471" s="634" t="s">
        <v>56</v>
      </c>
      <c r="C471" s="634" t="s">
        <v>161</v>
      </c>
      <c r="D471" s="632" t="s">
        <v>11749</v>
      </c>
      <c r="E471" s="632" t="s">
        <v>10446</v>
      </c>
      <c r="F471" s="473" t="s">
        <v>26</v>
      </c>
      <c r="G471" s="473"/>
      <c r="H471" s="473"/>
      <c r="I471" s="473"/>
      <c r="J471" s="633" t="s">
        <v>11223</v>
      </c>
      <c r="K471" s="473" t="s">
        <v>33</v>
      </c>
      <c r="L471" s="624">
        <v>42979</v>
      </c>
      <c r="M471" s="564" t="s">
        <v>13247</v>
      </c>
      <c r="N471" s="71" t="s">
        <v>46</v>
      </c>
      <c r="O471" s="624">
        <v>43021</v>
      </c>
      <c r="P471" s="635">
        <v>250000</v>
      </c>
      <c r="Q471" s="416">
        <f t="shared" si="7"/>
        <v>0.25</v>
      </c>
      <c r="R471" s="627">
        <v>12</v>
      </c>
      <c r="S471" s="535" t="s">
        <v>13642</v>
      </c>
      <c r="T471" s="71" t="s">
        <v>292</v>
      </c>
      <c r="U471" s="566" t="s">
        <v>7040</v>
      </c>
      <c r="V471" s="541" t="s">
        <v>104</v>
      </c>
      <c r="W471" s="541" t="s">
        <v>105</v>
      </c>
      <c r="X471" s="632" t="s">
        <v>7103</v>
      </c>
      <c r="Y471" s="632" t="s">
        <v>1667</v>
      </c>
      <c r="Z471" s="633"/>
      <c r="AA471" s="633"/>
    </row>
    <row r="472" spans="1:27" ht="17.45" customHeight="1" x14ac:dyDescent="0.25">
      <c r="A472" s="633" t="s">
        <v>6416</v>
      </c>
      <c r="B472" s="634" t="s">
        <v>56</v>
      </c>
      <c r="C472" s="634" t="s">
        <v>161</v>
      </c>
      <c r="D472" s="632" t="s">
        <v>6261</v>
      </c>
      <c r="E472" s="632" t="s">
        <v>6417</v>
      </c>
      <c r="F472" s="473" t="s">
        <v>26</v>
      </c>
      <c r="G472" s="473"/>
      <c r="H472" s="473"/>
      <c r="I472" s="473"/>
      <c r="J472" s="633" t="s">
        <v>11224</v>
      </c>
      <c r="K472" s="473" t="s">
        <v>33</v>
      </c>
      <c r="L472" s="624">
        <v>43035</v>
      </c>
      <c r="M472" s="564" t="s">
        <v>6444</v>
      </c>
      <c r="N472" s="71" t="s">
        <v>47</v>
      </c>
      <c r="O472" s="624">
        <v>43035</v>
      </c>
      <c r="P472" s="635">
        <v>250000</v>
      </c>
      <c r="Q472" s="416">
        <f t="shared" si="7"/>
        <v>0.25</v>
      </c>
      <c r="R472" s="627">
        <v>12</v>
      </c>
      <c r="S472" s="535" t="s">
        <v>12632</v>
      </c>
      <c r="T472" s="71" t="s">
        <v>103</v>
      </c>
      <c r="U472" s="566" t="s">
        <v>7040</v>
      </c>
      <c r="V472" s="541" t="s">
        <v>104</v>
      </c>
      <c r="W472" s="541" t="s">
        <v>105</v>
      </c>
      <c r="X472" s="632" t="s">
        <v>6445</v>
      </c>
      <c r="Y472" s="632" t="s">
        <v>308</v>
      </c>
      <c r="Z472" s="633"/>
      <c r="AA472" s="633"/>
    </row>
    <row r="473" spans="1:27" ht="17.45" customHeight="1" x14ac:dyDescent="0.25">
      <c r="A473" s="633" t="s">
        <v>8243</v>
      </c>
      <c r="B473" s="634" t="s">
        <v>56</v>
      </c>
      <c r="C473" s="634" t="s">
        <v>161</v>
      </c>
      <c r="D473" s="632" t="s">
        <v>4113</v>
      </c>
      <c r="E473" s="632" t="s">
        <v>8244</v>
      </c>
      <c r="F473" s="473" t="s">
        <v>26</v>
      </c>
      <c r="G473" s="473"/>
      <c r="H473" s="473"/>
      <c r="I473" s="473"/>
      <c r="J473" s="633" t="s">
        <v>11223</v>
      </c>
      <c r="K473" s="473" t="s">
        <v>8948</v>
      </c>
      <c r="L473" s="624">
        <v>42944</v>
      </c>
      <c r="M473" s="564" t="s">
        <v>13248</v>
      </c>
      <c r="N473" s="71" t="s">
        <v>47</v>
      </c>
      <c r="O473" s="624">
        <v>42944</v>
      </c>
      <c r="P473" s="635">
        <v>250000</v>
      </c>
      <c r="Q473" s="416">
        <f t="shared" si="7"/>
        <v>0.25</v>
      </c>
      <c r="R473" s="627">
        <v>3</v>
      </c>
      <c r="S473" s="535" t="s">
        <v>12632</v>
      </c>
      <c r="T473" s="71" t="s">
        <v>103</v>
      </c>
      <c r="U473" s="566" t="s">
        <v>7040</v>
      </c>
      <c r="V473" s="541" t="s">
        <v>104</v>
      </c>
      <c r="W473" s="541" t="s">
        <v>105</v>
      </c>
      <c r="X473" s="632" t="s">
        <v>6775</v>
      </c>
      <c r="Y473" s="632" t="s">
        <v>221</v>
      </c>
      <c r="Z473" s="633"/>
      <c r="AA473" s="633"/>
    </row>
    <row r="474" spans="1:27" ht="17.45" customHeight="1" x14ac:dyDescent="0.25">
      <c r="A474" s="633" t="s">
        <v>1668</v>
      </c>
      <c r="B474" s="634" t="s">
        <v>56</v>
      </c>
      <c r="C474" s="634" t="s">
        <v>161</v>
      </c>
      <c r="D474" s="632" t="s">
        <v>11749</v>
      </c>
      <c r="E474" s="632" t="s">
        <v>1670</v>
      </c>
      <c r="F474" s="473" t="s">
        <v>26</v>
      </c>
      <c r="G474" s="473"/>
      <c r="H474" s="473"/>
      <c r="I474" s="473"/>
      <c r="J474" s="633" t="s">
        <v>11223</v>
      </c>
      <c r="K474" s="473" t="s">
        <v>33</v>
      </c>
      <c r="L474" s="624">
        <v>42979</v>
      </c>
      <c r="M474" s="564" t="s">
        <v>1671</v>
      </c>
      <c r="N474" s="71" t="s">
        <v>47</v>
      </c>
      <c r="O474" s="624">
        <v>42979</v>
      </c>
      <c r="P474" s="635">
        <v>250000</v>
      </c>
      <c r="Q474" s="416">
        <f t="shared" si="7"/>
        <v>0.25</v>
      </c>
      <c r="R474" s="627">
        <v>2</v>
      </c>
      <c r="S474" s="535" t="s">
        <v>12632</v>
      </c>
      <c r="T474" s="71" t="s">
        <v>292</v>
      </c>
      <c r="U474" s="566" t="s">
        <v>7040</v>
      </c>
      <c r="V474" s="541" t="s">
        <v>104</v>
      </c>
      <c r="W474" s="541" t="s">
        <v>105</v>
      </c>
      <c r="X474" s="632" t="s">
        <v>7103</v>
      </c>
      <c r="Y474" s="632" t="s">
        <v>1667</v>
      </c>
      <c r="Z474" s="633"/>
      <c r="AA474" s="633"/>
    </row>
    <row r="475" spans="1:27" ht="17.45" customHeight="1" x14ac:dyDescent="0.25">
      <c r="A475" s="633" t="s">
        <v>9041</v>
      </c>
      <c r="B475" s="634" t="s">
        <v>56</v>
      </c>
      <c r="C475" s="634" t="s">
        <v>109</v>
      </c>
      <c r="D475" s="632" t="s">
        <v>12819</v>
      </c>
      <c r="E475" s="632" t="s">
        <v>9042</v>
      </c>
      <c r="F475" s="473" t="s">
        <v>28</v>
      </c>
      <c r="G475" s="473"/>
      <c r="H475" s="473"/>
      <c r="I475" s="473"/>
      <c r="J475" s="633" t="s">
        <v>11224</v>
      </c>
      <c r="K475" s="473" t="s">
        <v>8953</v>
      </c>
      <c r="L475" s="624">
        <v>43098</v>
      </c>
      <c r="M475" s="564" t="s">
        <v>13249</v>
      </c>
      <c r="N475" s="71" t="s">
        <v>47</v>
      </c>
      <c r="O475" s="624">
        <v>43098</v>
      </c>
      <c r="P475" s="635">
        <v>250000</v>
      </c>
      <c r="Q475" s="416">
        <f t="shared" ref="Q475:Q510" si="8">+P475*0.000001</f>
        <v>0.25</v>
      </c>
      <c r="R475" s="627">
        <v>12</v>
      </c>
      <c r="S475" s="535" t="s">
        <v>12338</v>
      </c>
      <c r="T475" s="71" t="s">
        <v>125</v>
      </c>
      <c r="U475" s="566" t="s">
        <v>7040</v>
      </c>
      <c r="V475" s="541" t="s">
        <v>104</v>
      </c>
      <c r="W475" s="541" t="s">
        <v>105</v>
      </c>
      <c r="X475" s="632" t="s">
        <v>6754</v>
      </c>
      <c r="Y475" s="632" t="s">
        <v>667</v>
      </c>
      <c r="Z475" s="633"/>
      <c r="AA475" s="633"/>
    </row>
    <row r="476" spans="1:27" ht="17.45" customHeight="1" x14ac:dyDescent="0.25">
      <c r="A476" s="633" t="s">
        <v>1675</v>
      </c>
      <c r="B476" s="634" t="s">
        <v>56</v>
      </c>
      <c r="C476" s="634" t="s">
        <v>109</v>
      </c>
      <c r="D476" s="632" t="s">
        <v>1676</v>
      </c>
      <c r="E476" s="632" t="s">
        <v>1677</v>
      </c>
      <c r="F476" s="473" t="s">
        <v>28</v>
      </c>
      <c r="G476" s="473"/>
      <c r="H476" s="473"/>
      <c r="I476" s="473"/>
      <c r="J476" s="633" t="s">
        <v>11224</v>
      </c>
      <c r="K476" s="473" t="s">
        <v>36</v>
      </c>
      <c r="L476" s="624">
        <v>43091</v>
      </c>
      <c r="M476" s="564" t="s">
        <v>1678</v>
      </c>
      <c r="N476" s="71" t="s">
        <v>47</v>
      </c>
      <c r="O476" s="624">
        <v>43091</v>
      </c>
      <c r="P476" s="635">
        <v>250000</v>
      </c>
      <c r="Q476" s="416">
        <f t="shared" si="8"/>
        <v>0.25</v>
      </c>
      <c r="R476" s="627">
        <v>12</v>
      </c>
      <c r="S476" s="535" t="s">
        <v>12632</v>
      </c>
      <c r="T476" s="71" t="s">
        <v>103</v>
      </c>
      <c r="U476" s="566" t="s">
        <v>7040</v>
      </c>
      <c r="V476" s="541" t="s">
        <v>104</v>
      </c>
      <c r="W476" s="541" t="s">
        <v>105</v>
      </c>
      <c r="X476" s="632" t="s">
        <v>6338</v>
      </c>
      <c r="Y476" s="632" t="s">
        <v>245</v>
      </c>
      <c r="Z476" s="633"/>
      <c r="AA476" s="633"/>
    </row>
    <row r="477" spans="1:27" ht="17.45" customHeight="1" x14ac:dyDescent="0.25">
      <c r="A477" s="633" t="s">
        <v>6884</v>
      </c>
      <c r="B477" s="634" t="s">
        <v>56</v>
      </c>
      <c r="C477" s="634" t="s">
        <v>109</v>
      </c>
      <c r="D477" s="632" t="s">
        <v>6885</v>
      </c>
      <c r="E477" s="632" t="s">
        <v>6886</v>
      </c>
      <c r="F477" s="473" t="s">
        <v>28</v>
      </c>
      <c r="G477" s="473"/>
      <c r="H477" s="473"/>
      <c r="I477" s="473"/>
      <c r="J477" s="633" t="s">
        <v>11223</v>
      </c>
      <c r="K477" s="473" t="s">
        <v>8953</v>
      </c>
      <c r="L477" s="624">
        <v>42972</v>
      </c>
      <c r="M477" s="564" t="s">
        <v>6936</v>
      </c>
      <c r="N477" s="71" t="s">
        <v>47</v>
      </c>
      <c r="O477" s="624">
        <v>42972</v>
      </c>
      <c r="P477" s="635">
        <v>250000</v>
      </c>
      <c r="Q477" s="416">
        <f t="shared" si="8"/>
        <v>0.25</v>
      </c>
      <c r="R477" s="627">
        <v>6</v>
      </c>
      <c r="S477" s="535" t="s">
        <v>14163</v>
      </c>
      <c r="T477" s="71" t="s">
        <v>211</v>
      </c>
      <c r="U477" s="566" t="s">
        <v>7040</v>
      </c>
      <c r="V477" s="541" t="s">
        <v>104</v>
      </c>
      <c r="W477" s="541" t="s">
        <v>105</v>
      </c>
      <c r="X477" s="632" t="s">
        <v>6937</v>
      </c>
      <c r="Y477" s="632" t="s">
        <v>1629</v>
      </c>
      <c r="Z477" s="633"/>
      <c r="AA477" s="633"/>
    </row>
    <row r="478" spans="1:27" ht="17.45" customHeight="1" x14ac:dyDescent="0.25">
      <c r="A478" s="633" t="s">
        <v>9331</v>
      </c>
      <c r="B478" s="634" t="s">
        <v>56</v>
      </c>
      <c r="C478" s="634" t="s">
        <v>194</v>
      </c>
      <c r="D478" s="632" t="s">
        <v>12820</v>
      </c>
      <c r="E478" s="632" t="s">
        <v>9332</v>
      </c>
      <c r="F478" s="473" t="s">
        <v>27</v>
      </c>
      <c r="G478" s="473"/>
      <c r="H478" s="473"/>
      <c r="I478" s="473"/>
      <c r="J478" s="633" t="s">
        <v>11223</v>
      </c>
      <c r="K478" s="473" t="s">
        <v>8947</v>
      </c>
      <c r="L478" s="624">
        <v>42964</v>
      </c>
      <c r="M478" s="564" t="s">
        <v>13250</v>
      </c>
      <c r="N478" s="71" t="s">
        <v>47</v>
      </c>
      <c r="O478" s="624">
        <v>42964</v>
      </c>
      <c r="P478" s="635">
        <v>250000</v>
      </c>
      <c r="Q478" s="416">
        <f t="shared" si="8"/>
        <v>0.25</v>
      </c>
      <c r="R478" s="627">
        <v>12</v>
      </c>
      <c r="S478" s="535" t="s">
        <v>12340</v>
      </c>
      <c r="T478" s="71" t="s">
        <v>103</v>
      </c>
      <c r="U478" s="566" t="s">
        <v>7040</v>
      </c>
      <c r="V478" s="541" t="s">
        <v>104</v>
      </c>
      <c r="W478" s="541" t="s">
        <v>105</v>
      </c>
      <c r="X478" s="632" t="s">
        <v>7647</v>
      </c>
      <c r="Y478" s="632" t="s">
        <v>221</v>
      </c>
      <c r="Z478" s="633"/>
      <c r="AA478" s="633"/>
    </row>
    <row r="479" spans="1:27" ht="17.45" customHeight="1" x14ac:dyDescent="0.25">
      <c r="A479" s="633" t="s">
        <v>8282</v>
      </c>
      <c r="B479" s="634" t="s">
        <v>56</v>
      </c>
      <c r="C479" s="634" t="s">
        <v>117</v>
      </c>
      <c r="D479" s="632" t="s">
        <v>8283</v>
      </c>
      <c r="E479" s="632" t="s">
        <v>8284</v>
      </c>
      <c r="F479" s="473" t="s">
        <v>26</v>
      </c>
      <c r="G479" s="473"/>
      <c r="H479" s="473"/>
      <c r="I479" s="473"/>
      <c r="J479" s="633" t="s">
        <v>11223</v>
      </c>
      <c r="K479" s="473" t="s">
        <v>8948</v>
      </c>
      <c r="L479" s="624">
        <v>42940</v>
      </c>
      <c r="M479" s="564" t="s">
        <v>8557</v>
      </c>
      <c r="N479" s="71" t="s">
        <v>46</v>
      </c>
      <c r="O479" s="624">
        <v>43031</v>
      </c>
      <c r="P479" s="635">
        <v>250000</v>
      </c>
      <c r="Q479" s="416">
        <f t="shared" si="8"/>
        <v>0.25</v>
      </c>
      <c r="R479" s="627">
        <v>6</v>
      </c>
      <c r="S479" s="535" t="s">
        <v>11818</v>
      </c>
      <c r="T479" s="71" t="s">
        <v>103</v>
      </c>
      <c r="U479" s="566" t="s">
        <v>7040</v>
      </c>
      <c r="V479" s="541" t="s">
        <v>104</v>
      </c>
      <c r="W479" s="541" t="s">
        <v>8637</v>
      </c>
      <c r="X479" s="632" t="s">
        <v>8638</v>
      </c>
      <c r="Y479" s="632" t="s">
        <v>9295</v>
      </c>
      <c r="Z479" s="633"/>
      <c r="AA479" s="633"/>
    </row>
    <row r="480" spans="1:27" ht="17.45" customHeight="1" x14ac:dyDescent="0.25">
      <c r="A480" s="633" t="s">
        <v>7176</v>
      </c>
      <c r="B480" s="634" t="s">
        <v>56</v>
      </c>
      <c r="C480" s="634" t="s">
        <v>194</v>
      </c>
      <c r="D480" s="632" t="s">
        <v>1626</v>
      </c>
      <c r="E480" s="632" t="s">
        <v>7177</v>
      </c>
      <c r="F480" s="473" t="s">
        <v>27</v>
      </c>
      <c r="G480" s="473"/>
      <c r="H480" s="473"/>
      <c r="I480" s="473"/>
      <c r="J480" s="633" t="s">
        <v>11223</v>
      </c>
      <c r="K480" s="473" t="s">
        <v>8070</v>
      </c>
      <c r="L480" s="624">
        <v>42977</v>
      </c>
      <c r="M480" s="564" t="s">
        <v>7178</v>
      </c>
      <c r="N480" s="71" t="s">
        <v>47</v>
      </c>
      <c r="O480" s="624">
        <v>42977</v>
      </c>
      <c r="P480" s="635">
        <v>250000</v>
      </c>
      <c r="Q480" s="416">
        <f t="shared" si="8"/>
        <v>0.25</v>
      </c>
      <c r="R480" s="627">
        <v>12</v>
      </c>
      <c r="S480" s="535" t="s">
        <v>12632</v>
      </c>
      <c r="T480" s="71" t="s">
        <v>125</v>
      </c>
      <c r="U480" s="566" t="s">
        <v>7040</v>
      </c>
      <c r="V480" s="541" t="s">
        <v>134</v>
      </c>
      <c r="W480" s="541" t="s">
        <v>7179</v>
      </c>
      <c r="X480" s="632" t="s">
        <v>7180</v>
      </c>
      <c r="Y480" s="632" t="s">
        <v>2098</v>
      </c>
      <c r="Z480" s="633"/>
      <c r="AA480" s="633"/>
    </row>
    <row r="481" spans="1:27" ht="17.45" customHeight="1" x14ac:dyDescent="0.25">
      <c r="A481" s="633" t="s">
        <v>9043</v>
      </c>
      <c r="B481" s="634" t="s">
        <v>57</v>
      </c>
      <c r="C481" s="634" t="s">
        <v>98</v>
      </c>
      <c r="D481" s="632" t="s">
        <v>9044</v>
      </c>
      <c r="E481" s="632" t="s">
        <v>9045</v>
      </c>
      <c r="F481" s="473" t="s">
        <v>26</v>
      </c>
      <c r="G481" s="473"/>
      <c r="H481" s="473"/>
      <c r="I481" s="473"/>
      <c r="J481" s="633" t="s">
        <v>11223</v>
      </c>
      <c r="K481" s="473" t="s">
        <v>8948</v>
      </c>
      <c r="L481" s="624">
        <v>43000</v>
      </c>
      <c r="M481" s="564" t="s">
        <v>9098</v>
      </c>
      <c r="N481" s="71" t="s">
        <v>46</v>
      </c>
      <c r="O481" s="624">
        <v>43000</v>
      </c>
      <c r="P481" s="635">
        <v>250000</v>
      </c>
      <c r="Q481" s="416">
        <f t="shared" si="8"/>
        <v>0.25</v>
      </c>
      <c r="R481" s="627">
        <v>12</v>
      </c>
      <c r="S481" s="535" t="s">
        <v>9098</v>
      </c>
      <c r="T481" s="71" t="s">
        <v>103</v>
      </c>
      <c r="U481" s="566" t="s">
        <v>7040</v>
      </c>
      <c r="V481" s="541" t="s">
        <v>104</v>
      </c>
      <c r="W481" s="541"/>
      <c r="X481" s="632" t="s">
        <v>106</v>
      </c>
      <c r="Y481" s="632" t="s">
        <v>9447</v>
      </c>
      <c r="Z481" s="633"/>
      <c r="AA481" s="633"/>
    </row>
    <row r="482" spans="1:27" ht="17.45" customHeight="1" x14ac:dyDescent="0.25">
      <c r="A482" s="633" t="s">
        <v>7676</v>
      </c>
      <c r="B482" s="634" t="s">
        <v>56</v>
      </c>
      <c r="C482" s="634" t="s">
        <v>117</v>
      </c>
      <c r="D482" s="632" t="s">
        <v>7677</v>
      </c>
      <c r="E482" s="632" t="s">
        <v>7678</v>
      </c>
      <c r="F482" s="473" t="s">
        <v>25</v>
      </c>
      <c r="G482" s="473"/>
      <c r="H482" s="473"/>
      <c r="I482" s="473"/>
      <c r="J482" s="633" t="s">
        <v>11223</v>
      </c>
      <c r="K482" s="473" t="s">
        <v>35</v>
      </c>
      <c r="L482" s="624">
        <v>42979</v>
      </c>
      <c r="M482" s="564" t="s">
        <v>7679</v>
      </c>
      <c r="N482" s="71" t="s">
        <v>46</v>
      </c>
      <c r="O482" s="624">
        <v>42979</v>
      </c>
      <c r="P482" s="635">
        <v>250000</v>
      </c>
      <c r="Q482" s="416">
        <f t="shared" si="8"/>
        <v>0.25</v>
      </c>
      <c r="R482" s="627">
        <v>12</v>
      </c>
      <c r="S482" s="535" t="s">
        <v>13643</v>
      </c>
      <c r="T482" s="71" t="s">
        <v>292</v>
      </c>
      <c r="U482" s="566" t="s">
        <v>7040</v>
      </c>
      <c r="V482" s="541" t="s">
        <v>104</v>
      </c>
      <c r="W482" s="541"/>
      <c r="X482" s="632" t="s">
        <v>6775</v>
      </c>
      <c r="Y482" s="632" t="s">
        <v>221</v>
      </c>
      <c r="Z482" s="633"/>
      <c r="AA482" s="633"/>
    </row>
    <row r="483" spans="1:27" ht="17.45" customHeight="1" x14ac:dyDescent="0.25">
      <c r="A483" s="633" t="s">
        <v>8750</v>
      </c>
      <c r="B483" s="634" t="s">
        <v>56</v>
      </c>
      <c r="C483" s="634" t="s">
        <v>161</v>
      </c>
      <c r="D483" s="632" t="s">
        <v>6533</v>
      </c>
      <c r="E483" s="632" t="s">
        <v>8751</v>
      </c>
      <c r="F483" s="473" t="s">
        <v>26</v>
      </c>
      <c r="G483" s="473"/>
      <c r="H483" s="473"/>
      <c r="I483" s="473"/>
      <c r="J483" s="633" t="s">
        <v>11224</v>
      </c>
      <c r="K483" s="473" t="s">
        <v>33</v>
      </c>
      <c r="L483" s="624">
        <v>43098</v>
      </c>
      <c r="M483" s="564" t="s">
        <v>8870</v>
      </c>
      <c r="N483" s="71" t="s">
        <v>46</v>
      </c>
      <c r="O483" s="624">
        <v>43101</v>
      </c>
      <c r="P483" s="635">
        <v>250000</v>
      </c>
      <c r="Q483" s="416">
        <f t="shared" si="8"/>
        <v>0.25</v>
      </c>
      <c r="R483" s="627">
        <v>12</v>
      </c>
      <c r="S483" s="535" t="s">
        <v>8906</v>
      </c>
      <c r="T483" s="71" t="s">
        <v>125</v>
      </c>
      <c r="U483" s="566" t="s">
        <v>7040</v>
      </c>
      <c r="V483" s="541" t="s">
        <v>158</v>
      </c>
      <c r="W483" s="541"/>
      <c r="X483" s="632" t="s">
        <v>6712</v>
      </c>
      <c r="Y483" s="632" t="s">
        <v>329</v>
      </c>
      <c r="Z483" s="633"/>
      <c r="AA483" s="633"/>
    </row>
    <row r="484" spans="1:27" ht="17.45" customHeight="1" x14ac:dyDescent="0.25">
      <c r="A484" s="633" t="s">
        <v>12482</v>
      </c>
      <c r="B484" s="634" t="s">
        <v>56</v>
      </c>
      <c r="C484" s="634" t="s">
        <v>161</v>
      </c>
      <c r="D484" s="632" t="s">
        <v>3109</v>
      </c>
      <c r="E484" s="632" t="s">
        <v>316</v>
      </c>
      <c r="F484" s="473" t="s">
        <v>26</v>
      </c>
      <c r="G484" s="473"/>
      <c r="H484" s="473"/>
      <c r="I484" s="473"/>
      <c r="J484" s="633" t="s">
        <v>11224</v>
      </c>
      <c r="K484" s="473" t="s">
        <v>33</v>
      </c>
      <c r="L484" s="624">
        <v>43089</v>
      </c>
      <c r="M484" s="564" t="s">
        <v>13251</v>
      </c>
      <c r="N484" s="71" t="s">
        <v>46</v>
      </c>
      <c r="O484" s="624">
        <v>43089</v>
      </c>
      <c r="P484" s="635">
        <v>250000</v>
      </c>
      <c r="Q484" s="416">
        <f t="shared" si="8"/>
        <v>0.25</v>
      </c>
      <c r="R484" s="627">
        <v>12</v>
      </c>
      <c r="S484" s="535" t="s">
        <v>12632</v>
      </c>
      <c r="T484" s="71" t="s">
        <v>103</v>
      </c>
      <c r="U484" s="566" t="s">
        <v>7040</v>
      </c>
      <c r="V484" s="541" t="s">
        <v>104</v>
      </c>
      <c r="W484" s="541"/>
      <c r="X484" s="632" t="s">
        <v>13644</v>
      </c>
      <c r="Y484" s="632"/>
      <c r="Z484" s="633"/>
      <c r="AA484" s="633"/>
    </row>
    <row r="485" spans="1:27" ht="17.45" customHeight="1" x14ac:dyDescent="0.25">
      <c r="A485" s="633" t="s">
        <v>12806</v>
      </c>
      <c r="B485" s="634" t="s">
        <v>56</v>
      </c>
      <c r="C485" s="634" t="s">
        <v>161</v>
      </c>
      <c r="D485" s="632" t="s">
        <v>2728</v>
      </c>
      <c r="E485" s="632" t="s">
        <v>12807</v>
      </c>
      <c r="F485" s="473" t="s">
        <v>26</v>
      </c>
      <c r="G485" s="473"/>
      <c r="H485" s="473"/>
      <c r="I485" s="473"/>
      <c r="J485" s="633" t="s">
        <v>11224</v>
      </c>
      <c r="K485" s="473" t="s">
        <v>8948</v>
      </c>
      <c r="L485" s="624">
        <v>43029</v>
      </c>
      <c r="M485" s="564" t="s">
        <v>13232</v>
      </c>
      <c r="N485" s="71" t="s">
        <v>46</v>
      </c>
      <c r="O485" s="624">
        <v>43029</v>
      </c>
      <c r="P485" s="635">
        <v>250000</v>
      </c>
      <c r="Q485" s="416">
        <f t="shared" si="8"/>
        <v>0.25</v>
      </c>
      <c r="R485" s="627">
        <v>12</v>
      </c>
      <c r="S485" s="535" t="s">
        <v>13516</v>
      </c>
      <c r="T485" s="71" t="s">
        <v>125</v>
      </c>
      <c r="U485" s="566" t="s">
        <v>7040</v>
      </c>
      <c r="V485" s="541" t="s">
        <v>104</v>
      </c>
      <c r="W485" s="541"/>
      <c r="X485" s="632" t="s">
        <v>12393</v>
      </c>
      <c r="Y485" s="632"/>
      <c r="Z485" s="633"/>
      <c r="AA485" s="633"/>
    </row>
    <row r="486" spans="1:27" ht="17.45" customHeight="1" x14ac:dyDescent="0.25">
      <c r="A486" s="633" t="s">
        <v>6873</v>
      </c>
      <c r="B486" s="634" t="s">
        <v>57</v>
      </c>
      <c r="C486" s="634" t="s">
        <v>182</v>
      </c>
      <c r="D486" s="632" t="s">
        <v>6874</v>
      </c>
      <c r="E486" s="632" t="s">
        <v>6875</v>
      </c>
      <c r="F486" s="473" t="s">
        <v>27</v>
      </c>
      <c r="G486" s="473"/>
      <c r="H486" s="473"/>
      <c r="I486" s="473"/>
      <c r="J486" s="633" t="s">
        <v>11224</v>
      </c>
      <c r="K486" s="473" t="s">
        <v>8947</v>
      </c>
      <c r="L486" s="624">
        <v>43026</v>
      </c>
      <c r="M486" s="564" t="s">
        <v>6927</v>
      </c>
      <c r="N486" s="71" t="s">
        <v>46</v>
      </c>
      <c r="O486" s="624">
        <v>43026</v>
      </c>
      <c r="P486" s="635">
        <v>250000</v>
      </c>
      <c r="Q486" s="416">
        <f t="shared" si="8"/>
        <v>0.25</v>
      </c>
      <c r="R486" s="627">
        <v>12</v>
      </c>
      <c r="S486" s="535" t="s">
        <v>12339</v>
      </c>
      <c r="T486" s="71" t="s">
        <v>103</v>
      </c>
      <c r="U486" s="566" t="s">
        <v>9234</v>
      </c>
      <c r="V486" s="541" t="s">
        <v>184</v>
      </c>
      <c r="W486" s="541" t="s">
        <v>13645</v>
      </c>
      <c r="X486" s="632" t="s">
        <v>6929</v>
      </c>
      <c r="Y486" s="632" t="s">
        <v>757</v>
      </c>
      <c r="Z486" s="633"/>
      <c r="AA486" s="633"/>
    </row>
    <row r="487" spans="1:27" ht="17.45" customHeight="1" x14ac:dyDescent="0.25">
      <c r="A487" s="633" t="s">
        <v>10436</v>
      </c>
      <c r="B487" s="634" t="s">
        <v>56</v>
      </c>
      <c r="C487" s="634" t="s">
        <v>194</v>
      </c>
      <c r="D487" s="632" t="s">
        <v>1626</v>
      </c>
      <c r="E487" s="632" t="s">
        <v>10437</v>
      </c>
      <c r="F487" s="473" t="s">
        <v>27</v>
      </c>
      <c r="G487" s="473"/>
      <c r="H487" s="473"/>
      <c r="I487" s="473"/>
      <c r="J487" s="633" t="s">
        <v>11223</v>
      </c>
      <c r="K487" s="473" t="s">
        <v>8070</v>
      </c>
      <c r="L487" s="624">
        <v>42988</v>
      </c>
      <c r="M487" s="564" t="s">
        <v>10713</v>
      </c>
      <c r="N487" s="71" t="s">
        <v>47</v>
      </c>
      <c r="O487" s="624">
        <v>42988</v>
      </c>
      <c r="P487" s="635">
        <v>250000</v>
      </c>
      <c r="Q487" s="416">
        <f t="shared" si="8"/>
        <v>0.25</v>
      </c>
      <c r="R487" s="627">
        <v>12</v>
      </c>
      <c r="S487" s="535" t="s">
        <v>12338</v>
      </c>
      <c r="T487" s="71" t="s">
        <v>292</v>
      </c>
      <c r="U487" s="566" t="s">
        <v>9234</v>
      </c>
      <c r="V487" s="541" t="s">
        <v>184</v>
      </c>
      <c r="W487" s="541" t="s">
        <v>10752</v>
      </c>
      <c r="X487" s="632" t="s">
        <v>10753</v>
      </c>
      <c r="Y487" s="632" t="s">
        <v>10792</v>
      </c>
      <c r="Z487" s="633"/>
      <c r="AA487" s="633"/>
    </row>
    <row r="488" spans="1:27" ht="17.45" customHeight="1" x14ac:dyDescent="0.25">
      <c r="A488" s="633" t="s">
        <v>1616</v>
      </c>
      <c r="B488" s="634" t="s">
        <v>56</v>
      </c>
      <c r="C488" s="634" t="s">
        <v>117</v>
      </c>
      <c r="D488" s="632" t="s">
        <v>1617</v>
      </c>
      <c r="E488" s="632" t="s">
        <v>1618</v>
      </c>
      <c r="F488" s="473" t="s">
        <v>25</v>
      </c>
      <c r="G488" s="473"/>
      <c r="H488" s="473"/>
      <c r="I488" s="473"/>
      <c r="J488" s="633" t="s">
        <v>11223</v>
      </c>
      <c r="K488" s="473" t="s">
        <v>35</v>
      </c>
      <c r="L488" s="624">
        <v>42972</v>
      </c>
      <c r="M488" s="564" t="s">
        <v>1619</v>
      </c>
      <c r="N488" s="71" t="s">
        <v>47</v>
      </c>
      <c r="O488" s="624">
        <v>42972</v>
      </c>
      <c r="P488" s="635">
        <v>250000</v>
      </c>
      <c r="Q488" s="416">
        <f t="shared" si="8"/>
        <v>0.25</v>
      </c>
      <c r="R488" s="627">
        <v>12</v>
      </c>
      <c r="S488" s="535" t="s">
        <v>12632</v>
      </c>
      <c r="T488" s="71" t="s">
        <v>103</v>
      </c>
      <c r="U488" s="566" t="s">
        <v>9234</v>
      </c>
      <c r="V488" s="541" t="s">
        <v>184</v>
      </c>
      <c r="W488" s="541" t="s">
        <v>11333</v>
      </c>
      <c r="X488" s="632" t="s">
        <v>5882</v>
      </c>
      <c r="Y488" s="632" t="s">
        <v>186</v>
      </c>
      <c r="Z488" s="633"/>
      <c r="AA488" s="633"/>
    </row>
    <row r="489" spans="1:27" ht="17.45" customHeight="1" x14ac:dyDescent="0.25">
      <c r="A489" s="633" t="s">
        <v>9333</v>
      </c>
      <c r="B489" s="634" t="s">
        <v>56</v>
      </c>
      <c r="C489" s="634" t="s">
        <v>161</v>
      </c>
      <c r="D489" s="632" t="s">
        <v>6419</v>
      </c>
      <c r="E489" s="632" t="s">
        <v>9334</v>
      </c>
      <c r="F489" s="473" t="s">
        <v>26</v>
      </c>
      <c r="G489" s="473"/>
      <c r="H489" s="473"/>
      <c r="I489" s="473"/>
      <c r="J489" s="633" t="s">
        <v>11223</v>
      </c>
      <c r="K489" s="473" t="s">
        <v>8948</v>
      </c>
      <c r="L489" s="624">
        <v>42968</v>
      </c>
      <c r="M489" s="564" t="s">
        <v>11237</v>
      </c>
      <c r="N489" s="71" t="s">
        <v>47</v>
      </c>
      <c r="O489" s="624">
        <v>42968</v>
      </c>
      <c r="P489" s="635">
        <v>250000</v>
      </c>
      <c r="Q489" s="416">
        <f t="shared" si="8"/>
        <v>0.25</v>
      </c>
      <c r="R489" s="627">
        <v>12</v>
      </c>
      <c r="S489" s="535" t="s">
        <v>11283</v>
      </c>
      <c r="T489" s="71" t="s">
        <v>103</v>
      </c>
      <c r="U489" s="566" t="s">
        <v>9234</v>
      </c>
      <c r="V489" s="541" t="s">
        <v>184</v>
      </c>
      <c r="W489" s="541" t="s">
        <v>11333</v>
      </c>
      <c r="X489" s="632" t="s">
        <v>12391</v>
      </c>
      <c r="Y489" s="632" t="s">
        <v>221</v>
      </c>
      <c r="Z489" s="633"/>
      <c r="AA489" s="633"/>
    </row>
    <row r="490" spans="1:27" ht="17.45" customHeight="1" x14ac:dyDescent="0.25">
      <c r="A490" s="633" t="s">
        <v>1701</v>
      </c>
      <c r="B490" s="634" t="s">
        <v>57</v>
      </c>
      <c r="C490" s="634" t="s">
        <v>98</v>
      </c>
      <c r="D490" s="632" t="s">
        <v>1702</v>
      </c>
      <c r="E490" s="632" t="s">
        <v>1703</v>
      </c>
      <c r="F490" s="473" t="s">
        <v>14262</v>
      </c>
      <c r="G490" s="473"/>
      <c r="H490" s="473"/>
      <c r="I490" s="473"/>
      <c r="J490" s="633" t="s">
        <v>11224</v>
      </c>
      <c r="K490" s="473" t="s">
        <v>8950</v>
      </c>
      <c r="L490" s="624">
        <v>43099</v>
      </c>
      <c r="M490" s="564" t="s">
        <v>1704</v>
      </c>
      <c r="N490" s="71" t="s">
        <v>47</v>
      </c>
      <c r="O490" s="624">
        <v>43099</v>
      </c>
      <c r="P490" s="635">
        <v>250000</v>
      </c>
      <c r="Q490" s="416">
        <f t="shared" si="8"/>
        <v>0.25</v>
      </c>
      <c r="R490" s="627">
        <v>1</v>
      </c>
      <c r="S490" s="535" t="s">
        <v>12632</v>
      </c>
      <c r="T490" s="71" t="s">
        <v>292</v>
      </c>
      <c r="U490" s="566" t="s">
        <v>11285</v>
      </c>
      <c r="V490" s="541" t="s">
        <v>13537</v>
      </c>
      <c r="W490" s="541" t="s">
        <v>498</v>
      </c>
      <c r="X490" s="632" t="s">
        <v>106</v>
      </c>
      <c r="Y490" s="632" t="s">
        <v>531</v>
      </c>
      <c r="Z490" s="633"/>
      <c r="AA490" s="633"/>
    </row>
    <row r="491" spans="1:27" ht="17.45" customHeight="1" x14ac:dyDescent="0.25">
      <c r="A491" s="633" t="s">
        <v>8752</v>
      </c>
      <c r="B491" s="634" t="s">
        <v>59</v>
      </c>
      <c r="C491" s="634" t="s">
        <v>9574</v>
      </c>
      <c r="D491" s="632" t="s">
        <v>8753</v>
      </c>
      <c r="E491" s="632" t="s">
        <v>8754</v>
      </c>
      <c r="F491" s="473" t="s">
        <v>25</v>
      </c>
      <c r="G491" s="473"/>
      <c r="H491" s="473"/>
      <c r="I491" s="473"/>
      <c r="J491" s="633" t="s">
        <v>11224</v>
      </c>
      <c r="K491" s="473" t="s">
        <v>35</v>
      </c>
      <c r="L491" s="624">
        <v>43098</v>
      </c>
      <c r="M491" s="564" t="s">
        <v>8871</v>
      </c>
      <c r="N491" s="71" t="s">
        <v>47</v>
      </c>
      <c r="O491" s="624">
        <v>43098</v>
      </c>
      <c r="P491" s="635">
        <v>250000</v>
      </c>
      <c r="Q491" s="416">
        <f t="shared" si="8"/>
        <v>0.25</v>
      </c>
      <c r="R491" s="627">
        <v>1</v>
      </c>
      <c r="S491" s="535" t="s">
        <v>12632</v>
      </c>
      <c r="T491" s="71" t="s">
        <v>103</v>
      </c>
      <c r="U491" s="566" t="s">
        <v>11285</v>
      </c>
      <c r="V491" s="541" t="s">
        <v>13537</v>
      </c>
      <c r="W491" s="541" t="s">
        <v>498</v>
      </c>
      <c r="X491" s="632" t="s">
        <v>8907</v>
      </c>
      <c r="Y491" s="632" t="s">
        <v>435</v>
      </c>
      <c r="Z491" s="633"/>
      <c r="AA491" s="633"/>
    </row>
    <row r="492" spans="1:27" ht="17.45" customHeight="1" x14ac:dyDescent="0.25">
      <c r="A492" s="633" t="s">
        <v>1686</v>
      </c>
      <c r="B492" s="634" t="s">
        <v>59</v>
      </c>
      <c r="C492" s="634" t="s">
        <v>9574</v>
      </c>
      <c r="D492" s="632" t="s">
        <v>1687</v>
      </c>
      <c r="E492" s="632" t="s">
        <v>1220</v>
      </c>
      <c r="F492" s="473" t="s">
        <v>26</v>
      </c>
      <c r="G492" s="473"/>
      <c r="H492" s="473"/>
      <c r="I492" s="473"/>
      <c r="J492" s="633" t="s">
        <v>11224</v>
      </c>
      <c r="K492" s="473" t="s">
        <v>8948</v>
      </c>
      <c r="L492" s="624">
        <v>43100</v>
      </c>
      <c r="M492" s="564" t="s">
        <v>1688</v>
      </c>
      <c r="N492" s="71" t="s">
        <v>48</v>
      </c>
      <c r="O492" s="624">
        <v>43100</v>
      </c>
      <c r="P492" s="635">
        <v>250000</v>
      </c>
      <c r="Q492" s="416">
        <f t="shared" si="8"/>
        <v>0.25</v>
      </c>
      <c r="R492" s="627">
        <v>1</v>
      </c>
      <c r="S492" s="535" t="s">
        <v>11296</v>
      </c>
      <c r="T492" s="71" t="s">
        <v>103</v>
      </c>
      <c r="U492" s="566" t="s">
        <v>11285</v>
      </c>
      <c r="V492" s="541" t="s">
        <v>13537</v>
      </c>
      <c r="W492" s="541" t="s">
        <v>13557</v>
      </c>
      <c r="X492" s="632" t="s">
        <v>11355</v>
      </c>
      <c r="Y492" s="632" t="s">
        <v>1192</v>
      </c>
      <c r="Z492" s="633"/>
      <c r="AA492" s="633"/>
    </row>
    <row r="493" spans="1:27" ht="17.45" customHeight="1" x14ac:dyDescent="0.25">
      <c r="A493" s="633" t="s">
        <v>1571</v>
      </c>
      <c r="B493" s="634" t="s">
        <v>59</v>
      </c>
      <c r="C493" s="634" t="s">
        <v>9574</v>
      </c>
      <c r="D493" s="632" t="s">
        <v>1572</v>
      </c>
      <c r="E493" s="632" t="s">
        <v>1220</v>
      </c>
      <c r="F493" s="473" t="s">
        <v>26</v>
      </c>
      <c r="G493" s="473"/>
      <c r="H493" s="473"/>
      <c r="I493" s="473"/>
      <c r="J493" s="633" t="s">
        <v>11224</v>
      </c>
      <c r="K493" s="473" t="s">
        <v>8948</v>
      </c>
      <c r="L493" s="624">
        <v>43100</v>
      </c>
      <c r="M493" s="564" t="s">
        <v>1573</v>
      </c>
      <c r="N493" s="71" t="s">
        <v>48</v>
      </c>
      <c r="O493" s="624">
        <v>43100</v>
      </c>
      <c r="P493" s="635">
        <v>250000</v>
      </c>
      <c r="Q493" s="416">
        <f t="shared" si="8"/>
        <v>0.25</v>
      </c>
      <c r="R493" s="627">
        <v>1</v>
      </c>
      <c r="S493" s="535" t="s">
        <v>12637</v>
      </c>
      <c r="T493" s="71" t="s">
        <v>103</v>
      </c>
      <c r="U493" s="566" t="s">
        <v>11285</v>
      </c>
      <c r="V493" s="541" t="s">
        <v>13537</v>
      </c>
      <c r="W493" s="541" t="s">
        <v>13557</v>
      </c>
      <c r="X493" s="632" t="s">
        <v>11355</v>
      </c>
      <c r="Y493" s="632" t="s">
        <v>356</v>
      </c>
      <c r="Z493" s="633"/>
      <c r="AA493" s="633"/>
    </row>
    <row r="494" spans="1:27" ht="17.45" customHeight="1" x14ac:dyDescent="0.25">
      <c r="A494" s="633" t="s">
        <v>1710</v>
      </c>
      <c r="B494" s="634" t="s">
        <v>56</v>
      </c>
      <c r="C494" s="634" t="s">
        <v>161</v>
      </c>
      <c r="D494" s="632" t="s">
        <v>495</v>
      </c>
      <c r="E494" s="632" t="s">
        <v>316</v>
      </c>
      <c r="F494" s="473" t="s">
        <v>26</v>
      </c>
      <c r="G494" s="473"/>
      <c r="H494" s="473"/>
      <c r="I494" s="473"/>
      <c r="J494" s="633" t="s">
        <v>11224</v>
      </c>
      <c r="K494" s="473" t="s">
        <v>33</v>
      </c>
      <c r="L494" s="624">
        <v>43100</v>
      </c>
      <c r="M494" s="564" t="s">
        <v>1711</v>
      </c>
      <c r="N494" s="71" t="s">
        <v>47</v>
      </c>
      <c r="O494" s="624">
        <v>43100</v>
      </c>
      <c r="P494" s="635">
        <v>250000</v>
      </c>
      <c r="Q494" s="416">
        <f t="shared" si="8"/>
        <v>0.25</v>
      </c>
      <c r="R494" s="627">
        <v>1</v>
      </c>
      <c r="S494" s="535" t="s">
        <v>12339</v>
      </c>
      <c r="T494" s="71" t="s">
        <v>103</v>
      </c>
      <c r="U494" s="566" t="s">
        <v>11285</v>
      </c>
      <c r="V494" s="541" t="s">
        <v>13537</v>
      </c>
      <c r="W494" s="541" t="s">
        <v>13544</v>
      </c>
      <c r="X494" s="632" t="s">
        <v>6714</v>
      </c>
      <c r="Y494" s="632" t="s">
        <v>1713</v>
      </c>
      <c r="Z494" s="633"/>
      <c r="AA494" s="633"/>
    </row>
    <row r="495" spans="1:27" ht="17.45" customHeight="1" x14ac:dyDescent="0.25">
      <c r="A495" s="633" t="s">
        <v>1663</v>
      </c>
      <c r="B495" s="634" t="s">
        <v>57</v>
      </c>
      <c r="C495" s="634" t="s">
        <v>98</v>
      </c>
      <c r="D495" s="632" t="s">
        <v>1664</v>
      </c>
      <c r="E495" s="632" t="s">
        <v>1665</v>
      </c>
      <c r="F495" s="473" t="s">
        <v>26</v>
      </c>
      <c r="G495" s="473"/>
      <c r="H495" s="473"/>
      <c r="I495" s="473"/>
      <c r="J495" s="633" t="s">
        <v>11223</v>
      </c>
      <c r="K495" s="473" t="s">
        <v>33</v>
      </c>
      <c r="L495" s="624">
        <v>42990</v>
      </c>
      <c r="M495" s="564" t="s">
        <v>1666</v>
      </c>
      <c r="N495" s="71" t="s">
        <v>142</v>
      </c>
      <c r="O495" s="624">
        <v>42990</v>
      </c>
      <c r="P495" s="635">
        <v>250000</v>
      </c>
      <c r="Q495" s="416">
        <f t="shared" si="8"/>
        <v>0.25</v>
      </c>
      <c r="R495" s="627">
        <v>12</v>
      </c>
      <c r="S495" s="535" t="s">
        <v>992</v>
      </c>
      <c r="T495" s="71" t="s">
        <v>103</v>
      </c>
      <c r="U495" s="566" t="s">
        <v>16</v>
      </c>
      <c r="V495" s="541" t="s">
        <v>16</v>
      </c>
      <c r="W495" s="541"/>
      <c r="X495" s="632" t="s">
        <v>106</v>
      </c>
      <c r="Y495" s="632" t="s">
        <v>1667</v>
      </c>
      <c r="Z495" s="633"/>
      <c r="AA495" s="633"/>
    </row>
    <row r="496" spans="1:27" ht="17.45" customHeight="1" x14ac:dyDescent="0.25">
      <c r="A496" s="633" t="s">
        <v>8755</v>
      </c>
      <c r="B496" s="634" t="s">
        <v>57</v>
      </c>
      <c r="C496" s="634" t="s">
        <v>98</v>
      </c>
      <c r="D496" s="632" t="s">
        <v>12821</v>
      </c>
      <c r="E496" s="632" t="s">
        <v>8756</v>
      </c>
      <c r="F496" s="473" t="s">
        <v>28</v>
      </c>
      <c r="G496" s="473"/>
      <c r="H496" s="473"/>
      <c r="I496" s="473"/>
      <c r="J496" s="633" t="s">
        <v>11224</v>
      </c>
      <c r="K496" s="473" t="s">
        <v>8952</v>
      </c>
      <c r="L496" s="624">
        <v>43100</v>
      </c>
      <c r="M496" s="564" t="s">
        <v>13252</v>
      </c>
      <c r="N496" s="71" t="s">
        <v>46</v>
      </c>
      <c r="O496" s="624">
        <v>43100</v>
      </c>
      <c r="P496" s="635">
        <v>250000</v>
      </c>
      <c r="Q496" s="416">
        <f t="shared" si="8"/>
        <v>0.25</v>
      </c>
      <c r="R496" s="627">
        <v>12</v>
      </c>
      <c r="S496" s="535" t="s">
        <v>7954</v>
      </c>
      <c r="T496" s="71" t="s">
        <v>125</v>
      </c>
      <c r="U496" s="566" t="s">
        <v>18</v>
      </c>
      <c r="V496" s="541" t="s">
        <v>9273</v>
      </c>
      <c r="W496" s="541"/>
      <c r="X496" s="632" t="s">
        <v>106</v>
      </c>
      <c r="Y496" s="632"/>
      <c r="Z496" s="633"/>
      <c r="AA496" s="633"/>
    </row>
    <row r="497" spans="1:27" ht="17.45" customHeight="1" x14ac:dyDescent="0.25">
      <c r="A497" s="633" t="s">
        <v>10998</v>
      </c>
      <c r="B497" s="634" t="s">
        <v>56</v>
      </c>
      <c r="C497" s="634" t="s">
        <v>117</v>
      </c>
      <c r="D497" s="632" t="s">
        <v>12822</v>
      </c>
      <c r="E497" s="632" t="s">
        <v>11156</v>
      </c>
      <c r="F497" s="473" t="s">
        <v>25</v>
      </c>
      <c r="G497" s="473"/>
      <c r="H497" s="473"/>
      <c r="I497" s="473"/>
      <c r="J497" s="633" t="s">
        <v>11224</v>
      </c>
      <c r="K497" s="473" t="s">
        <v>35</v>
      </c>
      <c r="L497" s="624">
        <v>43084</v>
      </c>
      <c r="M497" s="564" t="s">
        <v>13253</v>
      </c>
      <c r="N497" s="71" t="s">
        <v>46</v>
      </c>
      <c r="O497" s="624">
        <v>43084</v>
      </c>
      <c r="P497" s="635">
        <v>250000</v>
      </c>
      <c r="Q497" s="416">
        <f t="shared" si="8"/>
        <v>0.25</v>
      </c>
      <c r="R497" s="627">
        <v>12</v>
      </c>
      <c r="S497" s="535" t="s">
        <v>13646</v>
      </c>
      <c r="T497" s="71" t="s">
        <v>103</v>
      </c>
      <c r="U497" s="566" t="s">
        <v>18</v>
      </c>
      <c r="V497" s="541" t="s">
        <v>9273</v>
      </c>
      <c r="W497" s="541"/>
      <c r="X497" s="632" t="s">
        <v>13647</v>
      </c>
      <c r="Y497" s="632" t="s">
        <v>8688</v>
      </c>
      <c r="Z497" s="633"/>
      <c r="AA497" s="633"/>
    </row>
    <row r="498" spans="1:27" ht="17.45" customHeight="1" x14ac:dyDescent="0.25">
      <c r="A498" s="633" t="s">
        <v>11505</v>
      </c>
      <c r="B498" s="634" t="s">
        <v>56</v>
      </c>
      <c r="C498" s="634" t="s">
        <v>510</v>
      </c>
      <c r="D498" s="632" t="s">
        <v>12823</v>
      </c>
      <c r="E498" s="632" t="s">
        <v>11507</v>
      </c>
      <c r="F498" s="473" t="s">
        <v>27</v>
      </c>
      <c r="G498" s="473"/>
      <c r="H498" s="473"/>
      <c r="I498" s="473"/>
      <c r="J498" s="633" t="s">
        <v>11223</v>
      </c>
      <c r="K498" s="473" t="s">
        <v>8947</v>
      </c>
      <c r="L498" s="624">
        <v>42998</v>
      </c>
      <c r="M498" s="564" t="s">
        <v>13254</v>
      </c>
      <c r="N498" s="71" t="s">
        <v>46</v>
      </c>
      <c r="O498" s="624">
        <v>42998</v>
      </c>
      <c r="P498" s="635">
        <v>250000</v>
      </c>
      <c r="Q498" s="416">
        <f t="shared" si="8"/>
        <v>0.25</v>
      </c>
      <c r="R498" s="627">
        <v>12</v>
      </c>
      <c r="S498" s="535" t="s">
        <v>11804</v>
      </c>
      <c r="T498" s="71" t="s">
        <v>125</v>
      </c>
      <c r="U498" s="566" t="s">
        <v>18</v>
      </c>
      <c r="V498" s="541" t="s">
        <v>9273</v>
      </c>
      <c r="W498" s="541"/>
      <c r="X498" s="632" t="s">
        <v>13648</v>
      </c>
      <c r="Y498" s="632"/>
      <c r="Z498" s="633"/>
      <c r="AA498" s="633"/>
    </row>
    <row r="499" spans="1:27" ht="17.45" customHeight="1" x14ac:dyDescent="0.25">
      <c r="A499" s="633" t="s">
        <v>7525</v>
      </c>
      <c r="B499" s="634" t="s">
        <v>56</v>
      </c>
      <c r="C499" s="634" t="s">
        <v>109</v>
      </c>
      <c r="D499" s="632" t="s">
        <v>7526</v>
      </c>
      <c r="E499" s="632" t="s">
        <v>7527</v>
      </c>
      <c r="F499" s="473" t="s">
        <v>27</v>
      </c>
      <c r="G499" s="473"/>
      <c r="H499" s="473"/>
      <c r="I499" s="473"/>
      <c r="J499" s="633" t="s">
        <v>11223</v>
      </c>
      <c r="K499" s="473" t="s">
        <v>8947</v>
      </c>
      <c r="L499" s="624">
        <v>43007</v>
      </c>
      <c r="M499" s="564" t="s">
        <v>7528</v>
      </c>
      <c r="N499" s="71" t="s">
        <v>47</v>
      </c>
      <c r="O499" s="624">
        <v>43007</v>
      </c>
      <c r="P499" s="635">
        <v>250000</v>
      </c>
      <c r="Q499" s="416">
        <f t="shared" si="8"/>
        <v>0.25</v>
      </c>
      <c r="R499" s="627">
        <v>12</v>
      </c>
      <c r="S499" s="535" t="s">
        <v>14144</v>
      </c>
      <c r="T499" s="71" t="s">
        <v>103</v>
      </c>
      <c r="U499" s="566" t="s">
        <v>15</v>
      </c>
      <c r="V499" s="541" t="s">
        <v>278</v>
      </c>
      <c r="W499" s="541" t="s">
        <v>7529</v>
      </c>
      <c r="X499" s="632" t="s">
        <v>7530</v>
      </c>
      <c r="Y499" s="632" t="s">
        <v>186</v>
      </c>
      <c r="Z499" s="633"/>
      <c r="AA499" s="633"/>
    </row>
    <row r="500" spans="1:27" ht="17.45" customHeight="1" x14ac:dyDescent="0.25">
      <c r="A500" s="633" t="s">
        <v>10134</v>
      </c>
      <c r="B500" s="632" t="s">
        <v>60</v>
      </c>
      <c r="C500" s="632" t="s">
        <v>4992</v>
      </c>
      <c r="D500" s="632" t="s">
        <v>10845</v>
      </c>
      <c r="E500" s="632" t="s">
        <v>10135</v>
      </c>
      <c r="F500" s="473" t="s">
        <v>27</v>
      </c>
      <c r="G500" s="473"/>
      <c r="H500" s="473"/>
      <c r="I500" s="473"/>
      <c r="J500" s="633" t="s">
        <v>11224</v>
      </c>
      <c r="K500" s="632" t="s">
        <v>8947</v>
      </c>
      <c r="L500" s="624">
        <v>43084</v>
      </c>
      <c r="M500" s="564">
        <v>42872</v>
      </c>
      <c r="N500" s="633" t="s">
        <v>47</v>
      </c>
      <c r="O500" s="625">
        <v>43084</v>
      </c>
      <c r="P500" s="626">
        <v>248000</v>
      </c>
      <c r="Q500" s="416">
        <f t="shared" si="8"/>
        <v>0.248</v>
      </c>
      <c r="R500" s="636">
        <v>12</v>
      </c>
      <c r="S500" s="564">
        <v>42922</v>
      </c>
      <c r="T500" s="71" t="s">
        <v>103</v>
      </c>
      <c r="U500" s="633" t="s">
        <v>7040</v>
      </c>
      <c r="V500" s="632" t="s">
        <v>162</v>
      </c>
      <c r="W500" s="632" t="s">
        <v>105</v>
      </c>
      <c r="X500" s="632" t="s">
        <v>10198</v>
      </c>
      <c r="Y500" s="632" t="s">
        <v>10238</v>
      </c>
      <c r="Z500" s="633"/>
      <c r="AA500" s="633"/>
    </row>
    <row r="501" spans="1:27" ht="17.45" customHeight="1" x14ac:dyDescent="0.25">
      <c r="A501" s="633" t="s">
        <v>1724</v>
      </c>
      <c r="B501" s="634" t="s">
        <v>57</v>
      </c>
      <c r="C501" s="634" t="s">
        <v>324</v>
      </c>
      <c r="D501" s="632" t="s">
        <v>1725</v>
      </c>
      <c r="E501" s="632" t="s">
        <v>1726</v>
      </c>
      <c r="F501" s="473" t="s">
        <v>26</v>
      </c>
      <c r="G501" s="473"/>
      <c r="H501" s="473"/>
      <c r="I501" s="473"/>
      <c r="J501" s="633" t="s">
        <v>11223</v>
      </c>
      <c r="K501" s="473" t="s">
        <v>8948</v>
      </c>
      <c r="L501" s="624">
        <v>43007</v>
      </c>
      <c r="M501" s="564" t="s">
        <v>1727</v>
      </c>
      <c r="N501" s="71" t="s">
        <v>47</v>
      </c>
      <c r="O501" s="624">
        <v>43007</v>
      </c>
      <c r="P501" s="635">
        <v>248000</v>
      </c>
      <c r="Q501" s="416">
        <f t="shared" si="8"/>
        <v>0.248</v>
      </c>
      <c r="R501" s="627">
        <v>12</v>
      </c>
      <c r="S501" s="535" t="s">
        <v>12338</v>
      </c>
      <c r="T501" s="71" t="s">
        <v>125</v>
      </c>
      <c r="U501" s="566" t="s">
        <v>7040</v>
      </c>
      <c r="V501" s="541" t="s">
        <v>104</v>
      </c>
      <c r="W501" s="541" t="s">
        <v>105</v>
      </c>
      <c r="X501" s="632" t="s">
        <v>5505</v>
      </c>
      <c r="Y501" s="632" t="s">
        <v>186</v>
      </c>
      <c r="Z501" s="633"/>
      <c r="AA501" s="633"/>
    </row>
    <row r="502" spans="1:27" ht="17.45" customHeight="1" x14ac:dyDescent="0.25">
      <c r="A502" s="633" t="s">
        <v>3076</v>
      </c>
      <c r="B502" s="632" t="s">
        <v>56</v>
      </c>
      <c r="C502" s="632" t="s">
        <v>161</v>
      </c>
      <c r="D502" s="632" t="s">
        <v>3077</v>
      </c>
      <c r="E502" s="632" t="s">
        <v>3078</v>
      </c>
      <c r="F502" s="473" t="s">
        <v>26</v>
      </c>
      <c r="G502" s="473"/>
      <c r="H502" s="473"/>
      <c r="I502" s="473"/>
      <c r="J502" s="633" t="s">
        <v>11225</v>
      </c>
      <c r="K502" s="632" t="s">
        <v>33</v>
      </c>
      <c r="L502" s="624">
        <v>42893</v>
      </c>
      <c r="M502" s="564" t="s">
        <v>3079</v>
      </c>
      <c r="N502" s="633" t="s">
        <v>50</v>
      </c>
      <c r="O502" s="625">
        <v>42895</v>
      </c>
      <c r="P502" s="626">
        <v>245000</v>
      </c>
      <c r="Q502" s="416">
        <f t="shared" si="8"/>
        <v>0.245</v>
      </c>
      <c r="R502" s="627">
        <v>6</v>
      </c>
      <c r="S502" s="564" t="s">
        <v>10333</v>
      </c>
      <c r="T502" s="633" t="s">
        <v>578</v>
      </c>
      <c r="U502" s="622" t="s">
        <v>7040</v>
      </c>
      <c r="V502" s="632" t="s">
        <v>104</v>
      </c>
      <c r="W502" s="632" t="s">
        <v>105</v>
      </c>
      <c r="X502" s="632" t="s">
        <v>7935</v>
      </c>
      <c r="Y502" s="632" t="s">
        <v>9617</v>
      </c>
      <c r="Z502" s="633"/>
      <c r="AA502" s="633"/>
    </row>
    <row r="503" spans="1:27" ht="17.45" customHeight="1" x14ac:dyDescent="0.25">
      <c r="A503" s="633" t="s">
        <v>1731</v>
      </c>
      <c r="B503" s="632" t="s">
        <v>59</v>
      </c>
      <c r="C503" s="632" t="s">
        <v>9574</v>
      </c>
      <c r="D503" s="632" t="s">
        <v>1732</v>
      </c>
      <c r="E503" s="632" t="s">
        <v>1733</v>
      </c>
      <c r="F503" s="473" t="s">
        <v>26</v>
      </c>
      <c r="G503" s="473"/>
      <c r="H503" s="473"/>
      <c r="I503" s="473"/>
      <c r="J503" s="633" t="s">
        <v>11224</v>
      </c>
      <c r="K503" s="632" t="s">
        <v>8948</v>
      </c>
      <c r="L503" s="624">
        <v>43034</v>
      </c>
      <c r="M503" s="564" t="s">
        <v>1734</v>
      </c>
      <c r="N503" s="633" t="s">
        <v>47</v>
      </c>
      <c r="O503" s="625">
        <v>43034</v>
      </c>
      <c r="P503" s="626">
        <v>242612</v>
      </c>
      <c r="Q503" s="416">
        <f t="shared" si="8"/>
        <v>0.24261199999999999</v>
      </c>
      <c r="R503" s="627">
        <v>1</v>
      </c>
      <c r="S503" s="564" t="s">
        <v>13516</v>
      </c>
      <c r="T503" s="71" t="s">
        <v>103</v>
      </c>
      <c r="U503" s="633" t="s">
        <v>7</v>
      </c>
      <c r="V503" s="632" t="s">
        <v>388</v>
      </c>
      <c r="W503" s="632" t="s">
        <v>389</v>
      </c>
      <c r="X503" s="632" t="s">
        <v>7715</v>
      </c>
      <c r="Y503" s="632" t="s">
        <v>667</v>
      </c>
      <c r="Z503" s="633"/>
      <c r="AA503" s="633"/>
    </row>
    <row r="504" spans="1:27" ht="17.45" customHeight="1" x14ac:dyDescent="0.25">
      <c r="A504" s="633" t="s">
        <v>1735</v>
      </c>
      <c r="B504" s="634" t="s">
        <v>57</v>
      </c>
      <c r="C504" s="634" t="s">
        <v>1046</v>
      </c>
      <c r="D504" s="632" t="s">
        <v>1736</v>
      </c>
      <c r="E504" s="632" t="s">
        <v>1737</v>
      </c>
      <c r="F504" s="473" t="s">
        <v>27</v>
      </c>
      <c r="G504" s="473"/>
      <c r="H504" s="473"/>
      <c r="I504" s="473"/>
      <c r="J504" s="633" t="s">
        <v>11224</v>
      </c>
      <c r="K504" s="473" t="s">
        <v>8070</v>
      </c>
      <c r="L504" s="624">
        <v>43067</v>
      </c>
      <c r="M504" s="564" t="s">
        <v>1738</v>
      </c>
      <c r="N504" s="71" t="s">
        <v>48</v>
      </c>
      <c r="O504" s="624">
        <v>43067</v>
      </c>
      <c r="P504" s="635">
        <v>240964</v>
      </c>
      <c r="Q504" s="416">
        <f t="shared" si="8"/>
        <v>0.24096399999999998</v>
      </c>
      <c r="R504" s="627">
        <v>4</v>
      </c>
      <c r="S504" s="535" t="s">
        <v>12633</v>
      </c>
      <c r="T504" s="71" t="s">
        <v>103</v>
      </c>
      <c r="U504" s="566" t="s">
        <v>7040</v>
      </c>
      <c r="V504" s="541" t="s">
        <v>104</v>
      </c>
      <c r="W504" s="541" t="s">
        <v>105</v>
      </c>
      <c r="X504" s="632" t="s">
        <v>6237</v>
      </c>
      <c r="Y504" s="632" t="s">
        <v>186</v>
      </c>
      <c r="Z504" s="633"/>
      <c r="AA504" s="633"/>
    </row>
    <row r="505" spans="1:27" ht="17.45" customHeight="1" x14ac:dyDescent="0.25">
      <c r="A505" s="633" t="s">
        <v>10984</v>
      </c>
      <c r="B505" s="632" t="s">
        <v>60</v>
      </c>
      <c r="C505" s="632" t="s">
        <v>377</v>
      </c>
      <c r="D505" s="632" t="s">
        <v>10559</v>
      </c>
      <c r="E505" s="632" t="s">
        <v>14017</v>
      </c>
      <c r="F505" s="473" t="s">
        <v>26</v>
      </c>
      <c r="G505" s="473"/>
      <c r="H505" s="473"/>
      <c r="I505" s="473"/>
      <c r="J505" s="633" t="s">
        <v>11223</v>
      </c>
      <c r="K505" s="632" t="s">
        <v>8948</v>
      </c>
      <c r="L505" s="624">
        <v>42997</v>
      </c>
      <c r="M505" s="564">
        <v>42907</v>
      </c>
      <c r="N505" s="633" t="s">
        <v>48</v>
      </c>
      <c r="O505" s="625">
        <v>43007</v>
      </c>
      <c r="P505" s="626">
        <v>240000</v>
      </c>
      <c r="Q505" s="416">
        <f t="shared" si="8"/>
        <v>0.24</v>
      </c>
      <c r="R505" s="636">
        <v>3</v>
      </c>
      <c r="S505" s="564">
        <v>42942</v>
      </c>
      <c r="T505" s="71" t="s">
        <v>292</v>
      </c>
      <c r="U505" s="633" t="s">
        <v>7040</v>
      </c>
      <c r="V505" s="632" t="s">
        <v>162</v>
      </c>
      <c r="W505" s="632" t="s">
        <v>105</v>
      </c>
      <c r="X505" s="632" t="s">
        <v>10768</v>
      </c>
      <c r="Y505" s="632" t="s">
        <v>11409</v>
      </c>
      <c r="Z505" s="633"/>
      <c r="AA505" s="633"/>
    </row>
    <row r="506" spans="1:27" ht="17.45" customHeight="1" x14ac:dyDescent="0.25">
      <c r="A506" s="633" t="s">
        <v>12824</v>
      </c>
      <c r="B506" s="634" t="s">
        <v>62</v>
      </c>
      <c r="C506" s="634" t="s">
        <v>985</v>
      </c>
      <c r="D506" s="632" t="s">
        <v>12825</v>
      </c>
      <c r="E506" s="632" t="s">
        <v>12826</v>
      </c>
      <c r="F506" s="473" t="s">
        <v>26</v>
      </c>
      <c r="G506" s="473"/>
      <c r="H506" s="473"/>
      <c r="I506" s="473"/>
      <c r="J506" s="633" t="s">
        <v>11224</v>
      </c>
      <c r="K506" s="473" t="s">
        <v>8948</v>
      </c>
      <c r="L506" s="624">
        <v>43031</v>
      </c>
      <c r="M506" s="564" t="s">
        <v>13255</v>
      </c>
      <c r="N506" s="71" t="s">
        <v>46</v>
      </c>
      <c r="O506" s="624">
        <v>43031</v>
      </c>
      <c r="P506" s="635">
        <v>240000</v>
      </c>
      <c r="Q506" s="416">
        <f t="shared" si="8"/>
        <v>0.24</v>
      </c>
      <c r="R506" s="627">
        <v>12</v>
      </c>
      <c r="S506" s="535" t="s">
        <v>13516</v>
      </c>
      <c r="T506" s="71" t="s">
        <v>125</v>
      </c>
      <c r="U506" s="566" t="s">
        <v>9234</v>
      </c>
      <c r="V506" s="541" t="s">
        <v>184</v>
      </c>
      <c r="W506" s="541" t="s">
        <v>7470</v>
      </c>
      <c r="X506" s="632" t="s">
        <v>13649</v>
      </c>
      <c r="Y506" s="632" t="s">
        <v>356</v>
      </c>
      <c r="Z506" s="633"/>
      <c r="AA506" s="633"/>
    </row>
    <row r="507" spans="1:27" ht="17.45" customHeight="1" x14ac:dyDescent="0.25">
      <c r="A507" s="633" t="s">
        <v>9881</v>
      </c>
      <c r="B507" s="632" t="s">
        <v>58</v>
      </c>
      <c r="C507" s="632" t="s">
        <v>58</v>
      </c>
      <c r="D507" s="632" t="s">
        <v>10277</v>
      </c>
      <c r="E507" s="632" t="s">
        <v>11146</v>
      </c>
      <c r="F507" s="473" t="s">
        <v>25</v>
      </c>
      <c r="G507" s="473"/>
      <c r="H507" s="473"/>
      <c r="I507" s="473"/>
      <c r="J507" s="633" t="s">
        <v>11224</v>
      </c>
      <c r="K507" s="632" t="s">
        <v>35</v>
      </c>
      <c r="L507" s="624">
        <v>43049</v>
      </c>
      <c r="M507" s="564">
        <v>42892</v>
      </c>
      <c r="N507" s="633" t="s">
        <v>48</v>
      </c>
      <c r="O507" s="625">
        <v>43049</v>
      </c>
      <c r="P507" s="626">
        <v>238095</v>
      </c>
      <c r="Q507" s="416">
        <f t="shared" si="8"/>
        <v>0.238095</v>
      </c>
      <c r="R507" s="636">
        <v>6</v>
      </c>
      <c r="S507" s="564">
        <v>42936</v>
      </c>
      <c r="T507" s="71" t="s">
        <v>292</v>
      </c>
      <c r="U507" s="633" t="s">
        <v>7040</v>
      </c>
      <c r="V507" s="632" t="s">
        <v>162</v>
      </c>
      <c r="W507" s="632" t="s">
        <v>105</v>
      </c>
      <c r="X507" s="632" t="s">
        <v>9821</v>
      </c>
      <c r="Y507" s="632"/>
      <c r="Z507" s="633"/>
      <c r="AA507" s="633"/>
    </row>
    <row r="508" spans="1:27" ht="17.45" customHeight="1" x14ac:dyDescent="0.25">
      <c r="A508" s="633" t="s">
        <v>8304</v>
      </c>
      <c r="B508" s="634" t="s">
        <v>58</v>
      </c>
      <c r="C508" s="634" t="s">
        <v>58</v>
      </c>
      <c r="D508" s="632" t="s">
        <v>595</v>
      </c>
      <c r="E508" s="632" t="s">
        <v>11145</v>
      </c>
      <c r="F508" s="473" t="s">
        <v>26</v>
      </c>
      <c r="G508" s="473"/>
      <c r="H508" s="473"/>
      <c r="I508" s="473"/>
      <c r="J508" s="633" t="s">
        <v>11223</v>
      </c>
      <c r="K508" s="473" t="s">
        <v>8948</v>
      </c>
      <c r="L508" s="624">
        <v>42978</v>
      </c>
      <c r="M508" s="564" t="s">
        <v>8564</v>
      </c>
      <c r="N508" s="71" t="s">
        <v>46</v>
      </c>
      <c r="O508" s="624">
        <v>42979</v>
      </c>
      <c r="P508" s="635">
        <v>238095</v>
      </c>
      <c r="Q508" s="416">
        <f t="shared" si="8"/>
        <v>0.238095</v>
      </c>
      <c r="R508" s="627">
        <v>3</v>
      </c>
      <c r="S508" s="535" t="s">
        <v>8564</v>
      </c>
      <c r="T508" s="71" t="s">
        <v>103</v>
      </c>
      <c r="U508" s="566" t="s">
        <v>7040</v>
      </c>
      <c r="V508" s="541" t="s">
        <v>134</v>
      </c>
      <c r="W508" s="541" t="s">
        <v>9275</v>
      </c>
      <c r="X508" s="632" t="s">
        <v>6079</v>
      </c>
      <c r="Y508" s="632" t="s">
        <v>1238</v>
      </c>
      <c r="Z508" s="633"/>
      <c r="AA508" s="633"/>
    </row>
    <row r="509" spans="1:27" ht="17.45" customHeight="1" x14ac:dyDescent="0.25">
      <c r="A509" s="633" t="s">
        <v>8302</v>
      </c>
      <c r="B509" s="634" t="s">
        <v>58</v>
      </c>
      <c r="C509" s="634" t="s">
        <v>58</v>
      </c>
      <c r="D509" s="632" t="s">
        <v>725</v>
      </c>
      <c r="E509" s="632" t="s">
        <v>8303</v>
      </c>
      <c r="F509" s="473" t="s">
        <v>28</v>
      </c>
      <c r="G509" s="473"/>
      <c r="H509" s="473"/>
      <c r="I509" s="473"/>
      <c r="J509" s="633" t="s">
        <v>11223</v>
      </c>
      <c r="K509" s="473" t="s">
        <v>8952</v>
      </c>
      <c r="L509" s="624">
        <v>42972</v>
      </c>
      <c r="M509" s="564" t="s">
        <v>8563</v>
      </c>
      <c r="N509" s="71" t="s">
        <v>47</v>
      </c>
      <c r="O509" s="624">
        <v>42972</v>
      </c>
      <c r="P509" s="635">
        <v>238095</v>
      </c>
      <c r="Q509" s="416">
        <f t="shared" si="8"/>
        <v>0.238095</v>
      </c>
      <c r="R509" s="627">
        <v>3</v>
      </c>
      <c r="S509" s="535" t="s">
        <v>14144</v>
      </c>
      <c r="T509" s="71" t="s">
        <v>103</v>
      </c>
      <c r="U509" s="566" t="s">
        <v>7040</v>
      </c>
      <c r="V509" s="541" t="s">
        <v>158</v>
      </c>
      <c r="W509" s="541" t="s">
        <v>5501</v>
      </c>
      <c r="X509" s="632" t="s">
        <v>5861</v>
      </c>
      <c r="Y509" s="632" t="s">
        <v>728</v>
      </c>
      <c r="Z509" s="633"/>
      <c r="AA509" s="633"/>
    </row>
    <row r="510" spans="1:27" ht="17.45" customHeight="1" x14ac:dyDescent="0.25">
      <c r="A510" s="633" t="s">
        <v>763</v>
      </c>
      <c r="B510" s="634" t="s">
        <v>56</v>
      </c>
      <c r="C510" s="634" t="s">
        <v>194</v>
      </c>
      <c r="D510" s="632" t="s">
        <v>764</v>
      </c>
      <c r="E510" s="632" t="s">
        <v>12098</v>
      </c>
      <c r="F510" s="473" t="s">
        <v>27</v>
      </c>
      <c r="G510" s="473" t="str">
        <f>VLOOKUP(A510,'Engaged Deals'!A:L,2,0)</f>
        <v>Yes</v>
      </c>
      <c r="H510" s="473" t="str">
        <f>VLOOKUP(A510,'Engaged Deals'!A:L,9,0)</f>
        <v>India</v>
      </c>
      <c r="I510" s="473" t="str">
        <f>VLOOKUP(A510,'Engaged Deals'!A:L,10,0)</f>
        <v>Following up on next steps with the local team in the US. No response yet.</v>
      </c>
      <c r="J510" s="633" t="s">
        <v>11223</v>
      </c>
      <c r="K510" s="473" t="s">
        <v>8070</v>
      </c>
      <c r="L510" s="624">
        <v>42996</v>
      </c>
      <c r="M510" s="564" t="s">
        <v>766</v>
      </c>
      <c r="N510" s="71" t="s">
        <v>48</v>
      </c>
      <c r="O510" s="624">
        <v>42996</v>
      </c>
      <c r="P510" s="635">
        <v>237500</v>
      </c>
      <c r="Q510" s="416">
        <f t="shared" si="8"/>
        <v>0.23749999999999999</v>
      </c>
      <c r="R510" s="627">
        <v>3</v>
      </c>
      <c r="S510" s="535" t="s">
        <v>12339</v>
      </c>
      <c r="T510" s="71" t="s">
        <v>103</v>
      </c>
      <c r="U510" s="566" t="s">
        <v>7040</v>
      </c>
      <c r="V510" s="541" t="s">
        <v>104</v>
      </c>
      <c r="W510" s="541" t="s">
        <v>105</v>
      </c>
      <c r="X510" s="632" t="s">
        <v>5496</v>
      </c>
      <c r="Y510" s="632" t="s">
        <v>768</v>
      </c>
      <c r="Z510" s="633"/>
      <c r="AA510" s="633"/>
    </row>
    <row r="511" spans="1:27" ht="17.45" customHeight="1" x14ac:dyDescent="0.25">
      <c r="A511" s="622" t="s">
        <v>1758</v>
      </c>
      <c r="B511" s="519" t="s">
        <v>57</v>
      </c>
      <c r="C511" s="519" t="s">
        <v>147</v>
      </c>
      <c r="D511" s="519" t="s">
        <v>8940</v>
      </c>
      <c r="E511" s="519" t="s">
        <v>5479</v>
      </c>
      <c r="F511" s="473" t="s">
        <v>26</v>
      </c>
      <c r="G511" s="473"/>
      <c r="H511" s="473"/>
      <c r="I511" s="473"/>
      <c r="J511" s="622" t="s">
        <v>11226</v>
      </c>
      <c r="K511" s="519" t="s">
        <v>8948</v>
      </c>
      <c r="L511" s="521">
        <v>42824</v>
      </c>
      <c r="M511" s="522">
        <v>42626</v>
      </c>
      <c r="N511" s="622" t="s">
        <v>50</v>
      </c>
      <c r="O511" s="521">
        <v>42824</v>
      </c>
      <c r="P511" s="638">
        <v>236340</v>
      </c>
      <c r="Q511" s="524">
        <v>0.23633999999999999</v>
      </c>
      <c r="R511" s="525">
        <v>12</v>
      </c>
      <c r="S511" s="522">
        <v>42842</v>
      </c>
      <c r="T511" s="525" t="s">
        <v>578</v>
      </c>
      <c r="U511" s="622" t="s">
        <v>7040</v>
      </c>
      <c r="V511" s="519" t="s">
        <v>162</v>
      </c>
      <c r="W511" s="519" t="s">
        <v>105</v>
      </c>
      <c r="X511" s="415" t="s">
        <v>9227</v>
      </c>
      <c r="Y511" s="415"/>
      <c r="Z511" s="633"/>
      <c r="AA511" s="633"/>
    </row>
    <row r="512" spans="1:27" ht="17.45" customHeight="1" x14ac:dyDescent="0.25">
      <c r="A512" s="633" t="s">
        <v>9870</v>
      </c>
      <c r="B512" s="634" t="s">
        <v>56</v>
      </c>
      <c r="C512" s="634" t="s">
        <v>510</v>
      </c>
      <c r="D512" s="632" t="s">
        <v>2561</v>
      </c>
      <c r="E512" s="632" t="s">
        <v>12827</v>
      </c>
      <c r="F512" s="473" t="s">
        <v>27</v>
      </c>
      <c r="G512" s="473"/>
      <c r="H512" s="473"/>
      <c r="I512" s="473"/>
      <c r="J512" s="633" t="s">
        <v>11223</v>
      </c>
      <c r="K512" s="473" t="s">
        <v>8947</v>
      </c>
      <c r="L512" s="624">
        <v>43007</v>
      </c>
      <c r="M512" s="564" t="s">
        <v>13256</v>
      </c>
      <c r="N512" s="71" t="s">
        <v>48</v>
      </c>
      <c r="O512" s="624">
        <v>43007</v>
      </c>
      <c r="P512" s="635">
        <v>234000</v>
      </c>
      <c r="Q512" s="416">
        <f t="shared" ref="Q512:Q519" si="9">+P512*0.000001</f>
        <v>0.23399999999999999</v>
      </c>
      <c r="R512" s="627">
        <v>12</v>
      </c>
      <c r="S512" s="535" t="s">
        <v>14144</v>
      </c>
      <c r="T512" s="71" t="s">
        <v>211</v>
      </c>
      <c r="U512" s="566" t="s">
        <v>7040</v>
      </c>
      <c r="V512" s="541" t="s">
        <v>104</v>
      </c>
      <c r="W512" s="541" t="s">
        <v>105</v>
      </c>
      <c r="X512" s="632" t="s">
        <v>13650</v>
      </c>
      <c r="Y512" s="632" t="s">
        <v>1192</v>
      </c>
      <c r="Z512" s="633"/>
      <c r="AA512" s="633"/>
    </row>
    <row r="513" spans="1:27" ht="17.45" customHeight="1" x14ac:dyDescent="0.25">
      <c r="A513" s="633" t="s">
        <v>2866</v>
      </c>
      <c r="B513" s="632" t="s">
        <v>57</v>
      </c>
      <c r="C513" s="632" t="s">
        <v>182</v>
      </c>
      <c r="D513" s="632" t="s">
        <v>2867</v>
      </c>
      <c r="E513" s="632" t="s">
        <v>2868</v>
      </c>
      <c r="F513" s="473" t="s">
        <v>24</v>
      </c>
      <c r="G513" s="473"/>
      <c r="H513" s="473"/>
      <c r="I513" s="473"/>
      <c r="J513" s="633" t="s">
        <v>11225</v>
      </c>
      <c r="K513" s="632" t="s">
        <v>38</v>
      </c>
      <c r="L513" s="624">
        <v>42909</v>
      </c>
      <c r="M513" s="564" t="s">
        <v>2869</v>
      </c>
      <c r="N513" s="633" t="s">
        <v>50</v>
      </c>
      <c r="O513" s="625">
        <v>42917</v>
      </c>
      <c r="P513" s="626">
        <v>231850</v>
      </c>
      <c r="Q513" s="416">
        <f t="shared" si="9"/>
        <v>0.23185</v>
      </c>
      <c r="R513" s="627">
        <v>6</v>
      </c>
      <c r="S513" s="564" t="s">
        <v>13651</v>
      </c>
      <c r="T513" s="633" t="s">
        <v>578</v>
      </c>
      <c r="U513" s="622" t="s">
        <v>7040</v>
      </c>
      <c r="V513" s="632" t="s">
        <v>104</v>
      </c>
      <c r="W513" s="632" t="s">
        <v>105</v>
      </c>
      <c r="X513" s="632" t="s">
        <v>5507</v>
      </c>
      <c r="Y513" s="632" t="s">
        <v>1900</v>
      </c>
      <c r="Z513" s="633"/>
      <c r="AA513" s="633"/>
    </row>
    <row r="514" spans="1:27" ht="17.45" customHeight="1" x14ac:dyDescent="0.25">
      <c r="A514" s="633" t="s">
        <v>8082</v>
      </c>
      <c r="B514" s="634" t="s">
        <v>56</v>
      </c>
      <c r="C514" s="634" t="s">
        <v>194</v>
      </c>
      <c r="D514" s="632" t="s">
        <v>214</v>
      </c>
      <c r="E514" s="632" t="s">
        <v>8083</v>
      </c>
      <c r="F514" s="473" t="s">
        <v>27</v>
      </c>
      <c r="G514" s="473"/>
      <c r="H514" s="473"/>
      <c r="I514" s="473"/>
      <c r="J514" s="633" t="s">
        <v>11223</v>
      </c>
      <c r="K514" s="473" t="s">
        <v>8070</v>
      </c>
      <c r="L514" s="624">
        <v>42993</v>
      </c>
      <c r="M514" s="564" t="s">
        <v>8142</v>
      </c>
      <c r="N514" s="71" t="s">
        <v>46</v>
      </c>
      <c r="O514" s="624">
        <v>42993</v>
      </c>
      <c r="P514" s="635">
        <v>225000</v>
      </c>
      <c r="Q514" s="416">
        <f t="shared" si="9"/>
        <v>0.22499999999999998</v>
      </c>
      <c r="R514" s="627">
        <v>3</v>
      </c>
      <c r="S514" s="535" t="s">
        <v>11820</v>
      </c>
      <c r="T514" s="71" t="s">
        <v>103</v>
      </c>
      <c r="U514" s="566" t="s">
        <v>7040</v>
      </c>
      <c r="V514" s="541" t="s">
        <v>104</v>
      </c>
      <c r="W514" s="541" t="s">
        <v>7995</v>
      </c>
      <c r="X514" s="632" t="s">
        <v>8164</v>
      </c>
      <c r="Y514" s="632" t="s">
        <v>4674</v>
      </c>
      <c r="Z514" s="633"/>
      <c r="AA514" s="633"/>
    </row>
    <row r="515" spans="1:27" ht="17.45" customHeight="1" x14ac:dyDescent="0.25">
      <c r="A515" s="633" t="s">
        <v>1767</v>
      </c>
      <c r="B515" s="632" t="s">
        <v>60</v>
      </c>
      <c r="C515" s="632" t="s">
        <v>6576</v>
      </c>
      <c r="D515" s="632" t="s">
        <v>7531</v>
      </c>
      <c r="E515" s="632" t="s">
        <v>1768</v>
      </c>
      <c r="F515" s="473" t="s">
        <v>6576</v>
      </c>
      <c r="G515" s="473"/>
      <c r="H515" s="473"/>
      <c r="I515" s="473"/>
      <c r="J515" s="633" t="s">
        <v>11223</v>
      </c>
      <c r="K515" s="632" t="s">
        <v>8947</v>
      </c>
      <c r="L515" s="624">
        <v>42993</v>
      </c>
      <c r="M515" s="564" t="s">
        <v>1769</v>
      </c>
      <c r="N515" s="633" t="s">
        <v>46</v>
      </c>
      <c r="O515" s="625">
        <v>42993</v>
      </c>
      <c r="P515" s="626">
        <v>222222</v>
      </c>
      <c r="Q515" s="416">
        <f t="shared" si="9"/>
        <v>0.222222</v>
      </c>
      <c r="R515" s="627">
        <v>1</v>
      </c>
      <c r="S515" s="564" t="s">
        <v>8643</v>
      </c>
      <c r="T515" s="71" t="s">
        <v>125</v>
      </c>
      <c r="U515" s="633" t="s">
        <v>7</v>
      </c>
      <c r="V515" s="632" t="s">
        <v>921</v>
      </c>
      <c r="W515" s="632" t="s">
        <v>1771</v>
      </c>
      <c r="X515" s="632" t="s">
        <v>6344</v>
      </c>
      <c r="Y515" s="632" t="s">
        <v>667</v>
      </c>
      <c r="Z515" s="633"/>
      <c r="AA515" s="633"/>
    </row>
    <row r="516" spans="1:27" ht="17.45" customHeight="1" x14ac:dyDescent="0.25">
      <c r="A516" s="633" t="s">
        <v>12099</v>
      </c>
      <c r="B516" s="632" t="s">
        <v>56</v>
      </c>
      <c r="C516" s="632" t="s">
        <v>161</v>
      </c>
      <c r="D516" s="632" t="s">
        <v>10133</v>
      </c>
      <c r="E516" s="632" t="s">
        <v>414</v>
      </c>
      <c r="F516" s="473" t="s">
        <v>26</v>
      </c>
      <c r="G516" s="473"/>
      <c r="H516" s="473"/>
      <c r="I516" s="473"/>
      <c r="J516" s="633" t="s">
        <v>11224</v>
      </c>
      <c r="K516" s="632" t="s">
        <v>33</v>
      </c>
      <c r="L516" s="624">
        <v>43083</v>
      </c>
      <c r="M516" s="564" t="s">
        <v>12298</v>
      </c>
      <c r="N516" s="633" t="s">
        <v>46</v>
      </c>
      <c r="O516" s="625">
        <v>43083</v>
      </c>
      <c r="P516" s="626">
        <v>220000</v>
      </c>
      <c r="Q516" s="416">
        <f t="shared" si="9"/>
        <v>0.22</v>
      </c>
      <c r="R516" s="627">
        <v>12</v>
      </c>
      <c r="S516" s="564" t="s">
        <v>12338</v>
      </c>
      <c r="T516" s="71" t="s">
        <v>103</v>
      </c>
      <c r="U516" s="633" t="s">
        <v>7</v>
      </c>
      <c r="V516" s="632" t="s">
        <v>477</v>
      </c>
      <c r="W516" s="632" t="s">
        <v>1138</v>
      </c>
      <c r="X516" s="632" t="s">
        <v>10196</v>
      </c>
      <c r="Y516" s="632"/>
      <c r="Z516" s="633"/>
      <c r="AA516" s="633"/>
    </row>
    <row r="517" spans="1:27" ht="17.45" customHeight="1" x14ac:dyDescent="0.25">
      <c r="A517" s="633" t="s">
        <v>1807</v>
      </c>
      <c r="B517" s="632" t="s">
        <v>56</v>
      </c>
      <c r="C517" s="632" t="s">
        <v>124</v>
      </c>
      <c r="D517" s="632" t="s">
        <v>1802</v>
      </c>
      <c r="E517" s="632" t="s">
        <v>1808</v>
      </c>
      <c r="F517" s="473" t="s">
        <v>26</v>
      </c>
      <c r="G517" s="473"/>
      <c r="H517" s="473"/>
      <c r="I517" s="473"/>
      <c r="J517" s="633" t="s">
        <v>11225</v>
      </c>
      <c r="K517" s="632" t="s">
        <v>8948</v>
      </c>
      <c r="L517" s="624">
        <v>42907</v>
      </c>
      <c r="M517" s="564" t="s">
        <v>1809</v>
      </c>
      <c r="N517" s="633" t="s">
        <v>50</v>
      </c>
      <c r="O517" s="625">
        <v>42909</v>
      </c>
      <c r="P517" s="626">
        <v>218214</v>
      </c>
      <c r="Q517" s="416">
        <f t="shared" si="9"/>
        <v>0.21821399999999999</v>
      </c>
      <c r="R517" s="627">
        <v>12</v>
      </c>
      <c r="S517" s="564" t="s">
        <v>11804</v>
      </c>
      <c r="T517" s="633" t="s">
        <v>578</v>
      </c>
      <c r="U517" s="633" t="s">
        <v>7</v>
      </c>
      <c r="V517" s="632" t="s">
        <v>477</v>
      </c>
      <c r="W517" s="632" t="s">
        <v>1996</v>
      </c>
      <c r="X517" s="632" t="s">
        <v>6516</v>
      </c>
      <c r="Y517" s="632" t="s">
        <v>12436</v>
      </c>
      <c r="Z517" s="633"/>
      <c r="AA517" s="633"/>
    </row>
    <row r="518" spans="1:27" ht="17.45" customHeight="1" x14ac:dyDescent="0.25">
      <c r="A518" s="633" t="s">
        <v>11511</v>
      </c>
      <c r="B518" s="634" t="s">
        <v>60</v>
      </c>
      <c r="C518" s="634" t="s">
        <v>4992</v>
      </c>
      <c r="D518" s="632" t="s">
        <v>1717</v>
      </c>
      <c r="E518" s="632" t="s">
        <v>11513</v>
      </c>
      <c r="F518" s="473" t="s">
        <v>26</v>
      </c>
      <c r="G518" s="473"/>
      <c r="H518" s="473"/>
      <c r="I518" s="473"/>
      <c r="J518" s="633" t="s">
        <v>11224</v>
      </c>
      <c r="K518" s="473" t="s">
        <v>8948</v>
      </c>
      <c r="L518" s="624">
        <v>43063</v>
      </c>
      <c r="M518" s="564" t="s">
        <v>13257</v>
      </c>
      <c r="N518" s="71" t="s">
        <v>47</v>
      </c>
      <c r="O518" s="624">
        <v>43063</v>
      </c>
      <c r="P518" s="635">
        <v>217000</v>
      </c>
      <c r="Q518" s="416">
        <f t="shared" si="9"/>
        <v>0.217</v>
      </c>
      <c r="R518" s="627">
        <v>3</v>
      </c>
      <c r="S518" s="535" t="s">
        <v>12338</v>
      </c>
      <c r="T518" s="71" t="s">
        <v>103</v>
      </c>
      <c r="U518" s="566" t="s">
        <v>7040</v>
      </c>
      <c r="V518" s="541" t="s">
        <v>104</v>
      </c>
      <c r="W518" s="541" t="s">
        <v>105</v>
      </c>
      <c r="X518" s="632" t="s">
        <v>13652</v>
      </c>
      <c r="Y518" s="632" t="s">
        <v>221</v>
      </c>
      <c r="Z518" s="633"/>
      <c r="AA518" s="633"/>
    </row>
    <row r="519" spans="1:27" ht="17.45" customHeight="1" x14ac:dyDescent="0.25">
      <c r="A519" s="633" t="s">
        <v>9051</v>
      </c>
      <c r="B519" s="634" t="s">
        <v>56</v>
      </c>
      <c r="C519" s="634" t="s">
        <v>124</v>
      </c>
      <c r="D519" s="632" t="s">
        <v>1798</v>
      </c>
      <c r="E519" s="632" t="s">
        <v>9052</v>
      </c>
      <c r="F519" s="473" t="s">
        <v>26</v>
      </c>
      <c r="G519" s="473"/>
      <c r="H519" s="473"/>
      <c r="I519" s="473"/>
      <c r="J519" s="633" t="s">
        <v>11223</v>
      </c>
      <c r="K519" s="473" t="s">
        <v>8948</v>
      </c>
      <c r="L519" s="624">
        <v>42962</v>
      </c>
      <c r="M519" s="564" t="s">
        <v>13258</v>
      </c>
      <c r="N519" s="71" t="s">
        <v>142</v>
      </c>
      <c r="O519" s="624">
        <v>42962</v>
      </c>
      <c r="P519" s="635">
        <v>216668</v>
      </c>
      <c r="Q519" s="416">
        <f t="shared" si="9"/>
        <v>0.216668</v>
      </c>
      <c r="R519" s="627">
        <v>12</v>
      </c>
      <c r="S519" s="535" t="s">
        <v>8957</v>
      </c>
      <c r="T519" s="71" t="s">
        <v>125</v>
      </c>
      <c r="U519" s="566" t="s">
        <v>7040</v>
      </c>
      <c r="V519" s="541" t="s">
        <v>104</v>
      </c>
      <c r="W519" s="541"/>
      <c r="X519" s="632" t="s">
        <v>13653</v>
      </c>
      <c r="Y519" s="632" t="s">
        <v>1929</v>
      </c>
      <c r="Z519" s="633"/>
      <c r="AA519" s="633"/>
    </row>
    <row r="520" spans="1:27" ht="17.45" customHeight="1" x14ac:dyDescent="0.25">
      <c r="A520" s="622" t="s">
        <v>1788</v>
      </c>
      <c r="B520" s="519" t="s">
        <v>59</v>
      </c>
      <c r="C520" s="519" t="s">
        <v>9574</v>
      </c>
      <c r="D520" s="519" t="s">
        <v>8941</v>
      </c>
      <c r="E520" s="519" t="s">
        <v>1790</v>
      </c>
      <c r="F520" s="473" t="s">
        <v>26</v>
      </c>
      <c r="G520" s="473"/>
      <c r="H520" s="473"/>
      <c r="I520" s="473"/>
      <c r="J520" s="622" t="s">
        <v>11226</v>
      </c>
      <c r="K520" s="519" t="s">
        <v>33</v>
      </c>
      <c r="L520" s="521">
        <v>42823</v>
      </c>
      <c r="M520" s="522">
        <v>42592</v>
      </c>
      <c r="N520" s="622" t="s">
        <v>50</v>
      </c>
      <c r="O520" s="521">
        <v>42824</v>
      </c>
      <c r="P520" s="638">
        <v>207792</v>
      </c>
      <c r="Q520" s="524">
        <v>0.20779199999999998</v>
      </c>
      <c r="R520" s="525">
        <v>4</v>
      </c>
      <c r="S520" s="522">
        <v>42829</v>
      </c>
      <c r="T520" s="525" t="s">
        <v>578</v>
      </c>
      <c r="U520" s="622" t="s">
        <v>7040</v>
      </c>
      <c r="V520" s="519" t="s">
        <v>162</v>
      </c>
      <c r="W520" s="519" t="s">
        <v>105</v>
      </c>
      <c r="X520" s="415" t="s">
        <v>9228</v>
      </c>
      <c r="Y520" s="415"/>
      <c r="Z520" s="633"/>
      <c r="AA520" s="633"/>
    </row>
    <row r="521" spans="1:27" ht="17.45" customHeight="1" x14ac:dyDescent="0.25">
      <c r="A521" s="633" t="s">
        <v>1814</v>
      </c>
      <c r="B521" s="632" t="s">
        <v>56</v>
      </c>
      <c r="C521" s="632" t="s">
        <v>124</v>
      </c>
      <c r="D521" s="632" t="s">
        <v>1811</v>
      </c>
      <c r="E521" s="632" t="s">
        <v>1812</v>
      </c>
      <c r="F521" s="473" t="s">
        <v>24</v>
      </c>
      <c r="G521" s="473"/>
      <c r="H521" s="473"/>
      <c r="I521" s="473"/>
      <c r="J521" s="633" t="s">
        <v>11223</v>
      </c>
      <c r="K521" s="632" t="s">
        <v>38</v>
      </c>
      <c r="L521" s="624">
        <v>43007</v>
      </c>
      <c r="M521" s="564" t="s">
        <v>1815</v>
      </c>
      <c r="N521" s="633" t="s">
        <v>47</v>
      </c>
      <c r="O521" s="625">
        <v>43007</v>
      </c>
      <c r="P521" s="626">
        <v>200001</v>
      </c>
      <c r="Q521" s="416">
        <f t="shared" ref="Q521:Q584" si="10">+P521*0.000001</f>
        <v>0.20000099999999998</v>
      </c>
      <c r="R521" s="627">
        <v>12</v>
      </c>
      <c r="S521" s="564" t="s">
        <v>172</v>
      </c>
      <c r="T521" s="71" t="s">
        <v>103</v>
      </c>
      <c r="U521" s="633" t="s">
        <v>7</v>
      </c>
      <c r="V521" s="632" t="s">
        <v>477</v>
      </c>
      <c r="W521" s="632" t="s">
        <v>1138</v>
      </c>
      <c r="X521" s="632" t="s">
        <v>8051</v>
      </c>
      <c r="Y521" s="632" t="s">
        <v>356</v>
      </c>
      <c r="Z521" s="633"/>
      <c r="AA521" s="633"/>
    </row>
    <row r="522" spans="1:27" ht="17.45" customHeight="1" x14ac:dyDescent="0.25">
      <c r="A522" s="633" t="s">
        <v>5679</v>
      </c>
      <c r="B522" s="632" t="s">
        <v>58</v>
      </c>
      <c r="C522" s="632" t="s">
        <v>58</v>
      </c>
      <c r="D522" s="632" t="s">
        <v>7892</v>
      </c>
      <c r="E522" s="632" t="s">
        <v>5680</v>
      </c>
      <c r="F522" s="473" t="s">
        <v>28</v>
      </c>
      <c r="G522" s="473"/>
      <c r="H522" s="473"/>
      <c r="I522" s="473"/>
      <c r="J522" s="633" t="s">
        <v>11225</v>
      </c>
      <c r="K522" s="632" t="s">
        <v>8990</v>
      </c>
      <c r="L522" s="624">
        <v>42846</v>
      </c>
      <c r="M522" s="564" t="s">
        <v>5946</v>
      </c>
      <c r="N522" s="633" t="s">
        <v>50</v>
      </c>
      <c r="O522" s="625">
        <v>42849</v>
      </c>
      <c r="P522" s="626">
        <v>200000</v>
      </c>
      <c r="Q522" s="416">
        <f t="shared" si="10"/>
        <v>0.19999999999999998</v>
      </c>
      <c r="R522" s="627">
        <v>3</v>
      </c>
      <c r="S522" s="564" t="s">
        <v>8047</v>
      </c>
      <c r="T522" s="633" t="s">
        <v>578</v>
      </c>
      <c r="U522" s="633" t="s">
        <v>7</v>
      </c>
      <c r="V522" s="632" t="s">
        <v>477</v>
      </c>
      <c r="W522" s="632" t="s">
        <v>1204</v>
      </c>
      <c r="X522" s="632" t="s">
        <v>5947</v>
      </c>
      <c r="Y522" s="632" t="s">
        <v>356</v>
      </c>
      <c r="Z522" s="633"/>
      <c r="AA522" s="633"/>
    </row>
    <row r="523" spans="1:27" ht="17.45" customHeight="1" x14ac:dyDescent="0.25">
      <c r="A523" s="633" t="s">
        <v>5637</v>
      </c>
      <c r="B523" s="632" t="s">
        <v>57</v>
      </c>
      <c r="C523" s="632" t="s">
        <v>98</v>
      </c>
      <c r="D523" s="632" t="s">
        <v>2215</v>
      </c>
      <c r="E523" s="632" t="s">
        <v>5638</v>
      </c>
      <c r="F523" s="473" t="s">
        <v>25</v>
      </c>
      <c r="G523" s="473"/>
      <c r="H523" s="473"/>
      <c r="I523" s="473"/>
      <c r="J523" s="633" t="s">
        <v>11224</v>
      </c>
      <c r="K523" s="632" t="s">
        <v>8951</v>
      </c>
      <c r="L523" s="624">
        <v>43091</v>
      </c>
      <c r="M523" s="564" t="s">
        <v>5783</v>
      </c>
      <c r="N523" s="633" t="s">
        <v>47</v>
      </c>
      <c r="O523" s="625">
        <v>43091</v>
      </c>
      <c r="P523" s="626">
        <v>200000</v>
      </c>
      <c r="Q523" s="416">
        <f t="shared" si="10"/>
        <v>0.19999999999999998</v>
      </c>
      <c r="R523" s="627">
        <v>1</v>
      </c>
      <c r="S523" s="564" t="s">
        <v>12341</v>
      </c>
      <c r="T523" s="71" t="s">
        <v>125</v>
      </c>
      <c r="U523" s="633" t="s">
        <v>6</v>
      </c>
      <c r="V523" s="632" t="s">
        <v>7956</v>
      </c>
      <c r="W523" s="632" t="s">
        <v>5908</v>
      </c>
      <c r="X523" s="632" t="s">
        <v>106</v>
      </c>
      <c r="Y523" s="632" t="s">
        <v>667</v>
      </c>
      <c r="Z523" s="633"/>
      <c r="AA523" s="633"/>
    </row>
    <row r="524" spans="1:27" ht="17.45" customHeight="1" x14ac:dyDescent="0.25">
      <c r="A524" s="633" t="s">
        <v>1864</v>
      </c>
      <c r="B524" s="632" t="s">
        <v>56</v>
      </c>
      <c r="C524" s="632" t="s">
        <v>161</v>
      </c>
      <c r="D524" s="632" t="s">
        <v>208</v>
      </c>
      <c r="E524" s="632" t="s">
        <v>1865</v>
      </c>
      <c r="F524" s="473" t="s">
        <v>26</v>
      </c>
      <c r="G524" s="473" t="str">
        <f>VLOOKUP(A524,'Engaged Deals'!A:L,2,0)</f>
        <v>Yes</v>
      </c>
      <c r="H524" s="473" t="str">
        <f>VLOOKUP(A524,'Engaged Deals'!A:L,9,0)</f>
        <v>US Garage &amp; IRL</v>
      </c>
      <c r="I524" s="473" t="str">
        <f>VLOOKUP(A524,'Engaged Deals'!A:L,10,0)</f>
        <v>US Garage is involved</v>
      </c>
      <c r="J524" s="633" t="s">
        <v>11223</v>
      </c>
      <c r="K524" s="632" t="s">
        <v>33</v>
      </c>
      <c r="L524" s="624">
        <v>42965</v>
      </c>
      <c r="M524" s="564" t="s">
        <v>1866</v>
      </c>
      <c r="N524" s="633" t="s">
        <v>47</v>
      </c>
      <c r="O524" s="625">
        <v>42965</v>
      </c>
      <c r="P524" s="626">
        <v>200000</v>
      </c>
      <c r="Q524" s="416">
        <f t="shared" si="10"/>
        <v>0.19999999999999998</v>
      </c>
      <c r="R524" s="627">
        <v>3</v>
      </c>
      <c r="S524" s="564" t="s">
        <v>12632</v>
      </c>
      <c r="T524" s="71" t="s">
        <v>211</v>
      </c>
      <c r="U524" s="633" t="s">
        <v>7</v>
      </c>
      <c r="V524" s="632" t="s">
        <v>1867</v>
      </c>
      <c r="W524" s="632" t="s">
        <v>1868</v>
      </c>
      <c r="X524" s="632" t="s">
        <v>7103</v>
      </c>
      <c r="Y524" s="632" t="s">
        <v>212</v>
      </c>
      <c r="Z524" s="633"/>
      <c r="AA524" s="633"/>
    </row>
    <row r="525" spans="1:27" ht="17.45" customHeight="1" x14ac:dyDescent="0.25">
      <c r="A525" s="633" t="s">
        <v>12488</v>
      </c>
      <c r="B525" s="632" t="s">
        <v>57</v>
      </c>
      <c r="C525" s="632" t="s">
        <v>98</v>
      </c>
      <c r="D525" s="632" t="s">
        <v>12489</v>
      </c>
      <c r="E525" s="632" t="s">
        <v>12490</v>
      </c>
      <c r="F525" s="473" t="s">
        <v>28</v>
      </c>
      <c r="G525" s="473"/>
      <c r="H525" s="473"/>
      <c r="I525" s="473"/>
      <c r="J525" s="633" t="s">
        <v>11224</v>
      </c>
      <c r="K525" s="632" t="s">
        <v>8990</v>
      </c>
      <c r="L525" s="624">
        <v>43024</v>
      </c>
      <c r="M525" s="564" t="s">
        <v>12606</v>
      </c>
      <c r="N525" s="633" t="s">
        <v>47</v>
      </c>
      <c r="O525" s="625">
        <v>43066</v>
      </c>
      <c r="P525" s="626">
        <v>200000</v>
      </c>
      <c r="Q525" s="416">
        <f t="shared" si="10"/>
        <v>0.19999999999999998</v>
      </c>
      <c r="R525" s="627">
        <v>12</v>
      </c>
      <c r="S525" s="564" t="s">
        <v>12632</v>
      </c>
      <c r="T525" s="71" t="s">
        <v>103</v>
      </c>
      <c r="U525" s="633" t="s">
        <v>7</v>
      </c>
      <c r="V525" s="632" t="s">
        <v>1867</v>
      </c>
      <c r="W525" s="632" t="s">
        <v>12662</v>
      </c>
      <c r="X525" s="632" t="s">
        <v>106</v>
      </c>
      <c r="Y525" s="632" t="s">
        <v>1342</v>
      </c>
      <c r="Z525" s="633"/>
      <c r="AA525" s="633"/>
    </row>
    <row r="526" spans="1:27" ht="17.45" customHeight="1" x14ac:dyDescent="0.25">
      <c r="A526" s="633" t="s">
        <v>6580</v>
      </c>
      <c r="B526" s="632" t="s">
        <v>57</v>
      </c>
      <c r="C526" s="632" t="s">
        <v>147</v>
      </c>
      <c r="D526" s="632" t="s">
        <v>6581</v>
      </c>
      <c r="E526" s="632" t="s">
        <v>6582</v>
      </c>
      <c r="F526" s="473" t="s">
        <v>26</v>
      </c>
      <c r="G526" s="473"/>
      <c r="H526" s="473"/>
      <c r="I526" s="473"/>
      <c r="J526" s="633" t="s">
        <v>11223</v>
      </c>
      <c r="K526" s="632" t="s">
        <v>8948</v>
      </c>
      <c r="L526" s="624">
        <v>42993</v>
      </c>
      <c r="M526" s="564" t="s">
        <v>6762</v>
      </c>
      <c r="N526" s="633" t="s">
        <v>46</v>
      </c>
      <c r="O526" s="625">
        <v>42993</v>
      </c>
      <c r="P526" s="626">
        <v>200000</v>
      </c>
      <c r="Q526" s="416">
        <f t="shared" si="10"/>
        <v>0.19999999999999998</v>
      </c>
      <c r="R526" s="627">
        <v>1</v>
      </c>
      <c r="S526" s="564" t="s">
        <v>6513</v>
      </c>
      <c r="T526" s="71" t="s">
        <v>125</v>
      </c>
      <c r="U526" s="633" t="s">
        <v>7</v>
      </c>
      <c r="V526" s="632" t="s">
        <v>921</v>
      </c>
      <c r="W526" s="632" t="s">
        <v>2432</v>
      </c>
      <c r="X526" s="632" t="s">
        <v>6764</v>
      </c>
      <c r="Y526" s="632"/>
      <c r="Z526" s="633"/>
      <c r="AA526" s="633"/>
    </row>
    <row r="527" spans="1:27" ht="17.45" customHeight="1" x14ac:dyDescent="0.25">
      <c r="A527" s="633" t="s">
        <v>9344</v>
      </c>
      <c r="B527" s="632" t="s">
        <v>56</v>
      </c>
      <c r="C527" s="632" t="s">
        <v>161</v>
      </c>
      <c r="D527" s="632" t="s">
        <v>2728</v>
      </c>
      <c r="E527" s="632" t="s">
        <v>9345</v>
      </c>
      <c r="F527" s="473" t="s">
        <v>26</v>
      </c>
      <c r="G527" s="473"/>
      <c r="H527" s="473"/>
      <c r="I527" s="473"/>
      <c r="J527" s="633" t="s">
        <v>11223</v>
      </c>
      <c r="K527" s="632" t="s">
        <v>8948</v>
      </c>
      <c r="L527" s="624">
        <v>42978</v>
      </c>
      <c r="M527" s="564" t="s">
        <v>9398</v>
      </c>
      <c r="N527" s="633" t="s">
        <v>46</v>
      </c>
      <c r="O527" s="625">
        <v>42993</v>
      </c>
      <c r="P527" s="626">
        <v>200000</v>
      </c>
      <c r="Q527" s="416">
        <f t="shared" si="10"/>
        <v>0.19999999999999998</v>
      </c>
      <c r="R527" s="627">
        <v>3</v>
      </c>
      <c r="S527" s="564" t="s">
        <v>9267</v>
      </c>
      <c r="T527" s="71" t="s">
        <v>103</v>
      </c>
      <c r="U527" s="633" t="s">
        <v>7</v>
      </c>
      <c r="V527" s="632" t="s">
        <v>388</v>
      </c>
      <c r="W527" s="632" t="s">
        <v>9417</v>
      </c>
      <c r="X527" s="632" t="s">
        <v>12393</v>
      </c>
      <c r="Y527" s="632" t="s">
        <v>9448</v>
      </c>
      <c r="Z527" s="633"/>
      <c r="AA527" s="633"/>
    </row>
    <row r="528" spans="1:27" ht="17.45" customHeight="1" x14ac:dyDescent="0.25">
      <c r="A528" s="633" t="s">
        <v>8774</v>
      </c>
      <c r="B528" s="632" t="s">
        <v>62</v>
      </c>
      <c r="C528" s="632" t="s">
        <v>985</v>
      </c>
      <c r="D528" s="632" t="s">
        <v>8775</v>
      </c>
      <c r="E528" s="632" t="s">
        <v>316</v>
      </c>
      <c r="F528" s="473" t="s">
        <v>26</v>
      </c>
      <c r="G528" s="473"/>
      <c r="H528" s="473"/>
      <c r="I528" s="473"/>
      <c r="J528" s="633" t="s">
        <v>11224</v>
      </c>
      <c r="K528" s="632" t="s">
        <v>8948</v>
      </c>
      <c r="L528" s="624">
        <v>43098</v>
      </c>
      <c r="M528" s="564" t="s">
        <v>8876</v>
      </c>
      <c r="N528" s="633" t="s">
        <v>47</v>
      </c>
      <c r="O528" s="625">
        <v>43098</v>
      </c>
      <c r="P528" s="626">
        <v>200000</v>
      </c>
      <c r="Q528" s="416">
        <f t="shared" si="10"/>
        <v>0.19999999999999998</v>
      </c>
      <c r="R528" s="627">
        <v>12</v>
      </c>
      <c r="S528" s="564" t="s">
        <v>12339</v>
      </c>
      <c r="T528" s="71" t="s">
        <v>125</v>
      </c>
      <c r="U528" s="633" t="s">
        <v>7</v>
      </c>
      <c r="V528" s="632" t="s">
        <v>477</v>
      </c>
      <c r="W528" s="632" t="s">
        <v>1302</v>
      </c>
      <c r="X528" s="632" t="s">
        <v>7787</v>
      </c>
      <c r="Y528" s="632" t="s">
        <v>356</v>
      </c>
      <c r="Z528" s="633"/>
      <c r="AA528" s="633"/>
    </row>
    <row r="529" spans="1:27" ht="17.45" customHeight="1" x14ac:dyDescent="0.25">
      <c r="A529" s="633" t="s">
        <v>1938</v>
      </c>
      <c r="B529" s="632" t="s">
        <v>56</v>
      </c>
      <c r="C529" s="632" t="s">
        <v>117</v>
      </c>
      <c r="D529" s="632" t="s">
        <v>1939</v>
      </c>
      <c r="E529" s="632" t="s">
        <v>1940</v>
      </c>
      <c r="F529" s="473" t="s">
        <v>25</v>
      </c>
      <c r="G529" s="473"/>
      <c r="H529" s="473"/>
      <c r="I529" s="473"/>
      <c r="J529" s="633" t="s">
        <v>11223</v>
      </c>
      <c r="K529" s="632" t="s">
        <v>35</v>
      </c>
      <c r="L529" s="624">
        <v>43005</v>
      </c>
      <c r="M529" s="564" t="s">
        <v>1941</v>
      </c>
      <c r="N529" s="633" t="s">
        <v>47</v>
      </c>
      <c r="O529" s="625">
        <v>43005</v>
      </c>
      <c r="P529" s="626">
        <v>200000</v>
      </c>
      <c r="Q529" s="416">
        <f t="shared" si="10"/>
        <v>0.19999999999999998</v>
      </c>
      <c r="R529" s="627">
        <v>12</v>
      </c>
      <c r="S529" s="564" t="s">
        <v>10335</v>
      </c>
      <c r="T529" s="71" t="s">
        <v>103</v>
      </c>
      <c r="U529" s="633" t="s">
        <v>7</v>
      </c>
      <c r="V529" s="632" t="s">
        <v>477</v>
      </c>
      <c r="W529" s="632" t="s">
        <v>1302</v>
      </c>
      <c r="X529" s="632" t="s">
        <v>5923</v>
      </c>
      <c r="Y529" s="632" t="s">
        <v>313</v>
      </c>
      <c r="Z529" s="633"/>
      <c r="AA529" s="633"/>
    </row>
    <row r="530" spans="1:27" ht="17.45" customHeight="1" x14ac:dyDescent="0.25">
      <c r="A530" s="633" t="s">
        <v>10158</v>
      </c>
      <c r="B530" s="632" t="s">
        <v>62</v>
      </c>
      <c r="C530" s="632" t="s">
        <v>429</v>
      </c>
      <c r="D530" s="632" t="s">
        <v>11068</v>
      </c>
      <c r="E530" s="632" t="s">
        <v>10159</v>
      </c>
      <c r="F530" s="473" t="s">
        <v>26</v>
      </c>
      <c r="G530" s="473"/>
      <c r="H530" s="473"/>
      <c r="I530" s="473"/>
      <c r="J530" s="633" t="s">
        <v>11223</v>
      </c>
      <c r="K530" s="632" t="s">
        <v>8948</v>
      </c>
      <c r="L530" s="624">
        <v>42983</v>
      </c>
      <c r="M530" s="564" t="s">
        <v>11243</v>
      </c>
      <c r="N530" s="633" t="s">
        <v>47</v>
      </c>
      <c r="O530" s="625">
        <v>42983</v>
      </c>
      <c r="P530" s="626">
        <v>200000</v>
      </c>
      <c r="Q530" s="416">
        <f t="shared" si="10"/>
        <v>0.19999999999999998</v>
      </c>
      <c r="R530" s="627">
        <v>24</v>
      </c>
      <c r="S530" s="564" t="s">
        <v>12632</v>
      </c>
      <c r="T530" s="71" t="s">
        <v>125</v>
      </c>
      <c r="U530" s="633" t="s">
        <v>7</v>
      </c>
      <c r="V530" s="632" t="s">
        <v>477</v>
      </c>
      <c r="W530" s="632" t="s">
        <v>1138</v>
      </c>
      <c r="X530" s="632" t="s">
        <v>11365</v>
      </c>
      <c r="Y530" s="632" t="s">
        <v>221</v>
      </c>
      <c r="Z530" s="633"/>
      <c r="AA530" s="633"/>
    </row>
    <row r="531" spans="1:27" ht="17.45" customHeight="1" x14ac:dyDescent="0.25">
      <c r="A531" s="633" t="s">
        <v>2084</v>
      </c>
      <c r="B531" s="632" t="s">
        <v>62</v>
      </c>
      <c r="C531" s="632" t="s">
        <v>1065</v>
      </c>
      <c r="D531" s="632" t="s">
        <v>2085</v>
      </c>
      <c r="E531" s="632" t="s">
        <v>2086</v>
      </c>
      <c r="F531" s="473" t="s">
        <v>27</v>
      </c>
      <c r="G531" s="473"/>
      <c r="H531" s="473"/>
      <c r="I531" s="473"/>
      <c r="J531" s="633" t="s">
        <v>11223</v>
      </c>
      <c r="K531" s="632" t="s">
        <v>8947</v>
      </c>
      <c r="L531" s="624">
        <v>43008</v>
      </c>
      <c r="M531" s="564" t="s">
        <v>2087</v>
      </c>
      <c r="N531" s="633" t="s">
        <v>47</v>
      </c>
      <c r="O531" s="625">
        <v>43008</v>
      </c>
      <c r="P531" s="626">
        <v>200000</v>
      </c>
      <c r="Q531" s="416">
        <f t="shared" si="10"/>
        <v>0.19999999999999998</v>
      </c>
      <c r="R531" s="627">
        <v>12</v>
      </c>
      <c r="S531" s="564" t="s">
        <v>11298</v>
      </c>
      <c r="T531" s="71" t="s">
        <v>103</v>
      </c>
      <c r="U531" s="633" t="s">
        <v>7</v>
      </c>
      <c r="V531" s="632" t="s">
        <v>477</v>
      </c>
      <c r="W531" s="632" t="s">
        <v>1138</v>
      </c>
      <c r="X531" s="632" t="s">
        <v>6350</v>
      </c>
      <c r="Y531" s="632" t="s">
        <v>757</v>
      </c>
      <c r="Z531" s="633"/>
      <c r="AA531" s="633"/>
    </row>
    <row r="532" spans="1:27" ht="17.45" customHeight="1" x14ac:dyDescent="0.25">
      <c r="A532" s="633" t="s">
        <v>6907</v>
      </c>
      <c r="B532" s="632" t="s">
        <v>56</v>
      </c>
      <c r="C532" s="632" t="s">
        <v>510</v>
      </c>
      <c r="D532" s="632" t="s">
        <v>6914</v>
      </c>
      <c r="E532" s="632" t="s">
        <v>6909</v>
      </c>
      <c r="F532" s="473" t="s">
        <v>27</v>
      </c>
      <c r="G532" s="473"/>
      <c r="H532" s="473"/>
      <c r="I532" s="473"/>
      <c r="J532" s="633" t="s">
        <v>11224</v>
      </c>
      <c r="K532" s="632" t="s">
        <v>8947</v>
      </c>
      <c r="L532" s="624">
        <v>43054</v>
      </c>
      <c r="M532" s="564" t="s">
        <v>6954</v>
      </c>
      <c r="N532" s="633" t="s">
        <v>47</v>
      </c>
      <c r="O532" s="625">
        <v>43054</v>
      </c>
      <c r="P532" s="626">
        <v>200000</v>
      </c>
      <c r="Q532" s="416">
        <f t="shared" si="10"/>
        <v>0.19999999999999998</v>
      </c>
      <c r="R532" s="627">
        <v>12</v>
      </c>
      <c r="S532" s="564" t="s">
        <v>12636</v>
      </c>
      <c r="T532" s="71" t="s">
        <v>103</v>
      </c>
      <c r="U532" s="633" t="s">
        <v>7</v>
      </c>
      <c r="V532" s="632" t="s">
        <v>477</v>
      </c>
      <c r="W532" s="632" t="s">
        <v>1138</v>
      </c>
      <c r="X532" s="632" t="s">
        <v>6955</v>
      </c>
      <c r="Y532" s="632" t="s">
        <v>356</v>
      </c>
      <c r="Z532" s="633"/>
      <c r="AA532" s="633"/>
    </row>
    <row r="533" spans="1:27" ht="17.45" customHeight="1" x14ac:dyDescent="0.25">
      <c r="A533" s="633" t="s">
        <v>2133</v>
      </c>
      <c r="B533" s="632" t="s">
        <v>56</v>
      </c>
      <c r="C533" s="632" t="s">
        <v>161</v>
      </c>
      <c r="D533" s="632" t="s">
        <v>2134</v>
      </c>
      <c r="E533" s="632" t="s">
        <v>2135</v>
      </c>
      <c r="F533" s="473" t="s">
        <v>26</v>
      </c>
      <c r="G533" s="473"/>
      <c r="H533" s="473"/>
      <c r="I533" s="473"/>
      <c r="J533" s="633" t="s">
        <v>11224</v>
      </c>
      <c r="K533" s="632" t="s">
        <v>8948</v>
      </c>
      <c r="L533" s="624">
        <v>43100</v>
      </c>
      <c r="M533" s="564" t="s">
        <v>2136</v>
      </c>
      <c r="N533" s="633" t="s">
        <v>46</v>
      </c>
      <c r="O533" s="625">
        <v>43100</v>
      </c>
      <c r="P533" s="626">
        <v>200000</v>
      </c>
      <c r="Q533" s="416">
        <f t="shared" si="10"/>
        <v>0.19999999999999998</v>
      </c>
      <c r="R533" s="627">
        <v>12</v>
      </c>
      <c r="S533" s="564" t="s">
        <v>172</v>
      </c>
      <c r="T533" s="71" t="s">
        <v>125</v>
      </c>
      <c r="U533" s="633" t="s">
        <v>7</v>
      </c>
      <c r="V533" s="632" t="s">
        <v>477</v>
      </c>
      <c r="W533" s="632" t="s">
        <v>1138</v>
      </c>
      <c r="X533" s="632" t="s">
        <v>6471</v>
      </c>
      <c r="Y533" s="632" t="s">
        <v>435</v>
      </c>
      <c r="Z533" s="633"/>
      <c r="AA533" s="633"/>
    </row>
    <row r="534" spans="1:27" ht="17.45" customHeight="1" x14ac:dyDescent="0.25">
      <c r="A534" s="633" t="s">
        <v>12828</v>
      </c>
      <c r="B534" s="632" t="s">
        <v>57</v>
      </c>
      <c r="C534" s="632" t="s">
        <v>147</v>
      </c>
      <c r="D534" s="632" t="s">
        <v>12829</v>
      </c>
      <c r="E534" s="632" t="s">
        <v>12830</v>
      </c>
      <c r="F534" s="473" t="s">
        <v>28</v>
      </c>
      <c r="G534" s="473"/>
      <c r="H534" s="473"/>
      <c r="I534" s="473"/>
      <c r="J534" s="633" t="s">
        <v>11224</v>
      </c>
      <c r="K534" s="632" t="s">
        <v>8953</v>
      </c>
      <c r="L534" s="624">
        <v>43033</v>
      </c>
      <c r="M534" s="564" t="s">
        <v>13259</v>
      </c>
      <c r="N534" s="633" t="s">
        <v>47</v>
      </c>
      <c r="O534" s="625">
        <v>43033</v>
      </c>
      <c r="P534" s="626">
        <v>200000</v>
      </c>
      <c r="Q534" s="416">
        <f t="shared" si="10"/>
        <v>0.19999999999999998</v>
      </c>
      <c r="R534" s="627">
        <v>12</v>
      </c>
      <c r="S534" s="564" t="s">
        <v>14144</v>
      </c>
      <c r="T534" s="71" t="s">
        <v>103</v>
      </c>
      <c r="U534" s="633" t="s">
        <v>7</v>
      </c>
      <c r="V534" s="632" t="s">
        <v>1867</v>
      </c>
      <c r="W534" s="632" t="s">
        <v>13654</v>
      </c>
      <c r="X534" s="632" t="s">
        <v>13655</v>
      </c>
      <c r="Y534" s="632" t="s">
        <v>221</v>
      </c>
      <c r="Z534" s="633"/>
      <c r="AA534" s="633"/>
    </row>
    <row r="535" spans="1:27" ht="17.45" customHeight="1" x14ac:dyDescent="0.25">
      <c r="A535" s="633" t="s">
        <v>2046</v>
      </c>
      <c r="B535" s="632" t="s">
        <v>57</v>
      </c>
      <c r="C535" s="632" t="s">
        <v>98</v>
      </c>
      <c r="D535" s="632" t="s">
        <v>2047</v>
      </c>
      <c r="E535" s="632" t="s">
        <v>2048</v>
      </c>
      <c r="F535" s="473" t="s">
        <v>27</v>
      </c>
      <c r="G535" s="473"/>
      <c r="H535" s="473"/>
      <c r="I535" s="473"/>
      <c r="J535" s="633" t="s">
        <v>11223</v>
      </c>
      <c r="K535" s="632" t="s">
        <v>8947</v>
      </c>
      <c r="L535" s="624">
        <v>42961</v>
      </c>
      <c r="M535" s="564" t="s">
        <v>2049</v>
      </c>
      <c r="N535" s="633" t="s">
        <v>46</v>
      </c>
      <c r="O535" s="625">
        <v>42961</v>
      </c>
      <c r="P535" s="626">
        <v>200000</v>
      </c>
      <c r="Q535" s="416">
        <f t="shared" si="10"/>
        <v>0.19999999999999998</v>
      </c>
      <c r="R535" s="627">
        <v>12</v>
      </c>
      <c r="S535" s="564" t="s">
        <v>1942</v>
      </c>
      <c r="T535" s="71" t="s">
        <v>125</v>
      </c>
      <c r="U535" s="633" t="s">
        <v>7</v>
      </c>
      <c r="V535" s="632" t="s">
        <v>477</v>
      </c>
      <c r="W535" s="632" t="s">
        <v>478</v>
      </c>
      <c r="X535" s="632" t="s">
        <v>106</v>
      </c>
      <c r="Y535" s="632"/>
      <c r="Z535" s="633"/>
      <c r="AA535" s="633"/>
    </row>
    <row r="536" spans="1:27" ht="17.45" customHeight="1" x14ac:dyDescent="0.25">
      <c r="A536" s="633" t="s">
        <v>5669</v>
      </c>
      <c r="B536" s="632" t="s">
        <v>60</v>
      </c>
      <c r="C536" s="632" t="s">
        <v>805</v>
      </c>
      <c r="D536" s="632" t="s">
        <v>5670</v>
      </c>
      <c r="E536" s="632" t="s">
        <v>5671</v>
      </c>
      <c r="F536" s="473" t="s">
        <v>26</v>
      </c>
      <c r="G536" s="473"/>
      <c r="H536" s="473"/>
      <c r="I536" s="473"/>
      <c r="J536" s="633" t="s">
        <v>11223</v>
      </c>
      <c r="K536" s="632" t="s">
        <v>8948</v>
      </c>
      <c r="L536" s="624">
        <v>43000</v>
      </c>
      <c r="M536" s="564" t="s">
        <v>5909</v>
      </c>
      <c r="N536" s="633" t="s">
        <v>47</v>
      </c>
      <c r="O536" s="625">
        <v>43035</v>
      </c>
      <c r="P536" s="626">
        <v>200000</v>
      </c>
      <c r="Q536" s="416">
        <f t="shared" si="10"/>
        <v>0.19999999999999998</v>
      </c>
      <c r="R536" s="627">
        <v>12</v>
      </c>
      <c r="S536" s="564" t="s">
        <v>12339</v>
      </c>
      <c r="T536" s="71" t="s">
        <v>103</v>
      </c>
      <c r="U536" s="633" t="s">
        <v>7</v>
      </c>
      <c r="V536" s="632" t="s">
        <v>477</v>
      </c>
      <c r="W536" s="632" t="s">
        <v>2539</v>
      </c>
      <c r="X536" s="632" t="s">
        <v>9713</v>
      </c>
      <c r="Y536" s="632" t="s">
        <v>186</v>
      </c>
      <c r="Z536" s="633"/>
      <c r="AA536" s="633"/>
    </row>
    <row r="537" spans="1:27" ht="17.45" customHeight="1" x14ac:dyDescent="0.25">
      <c r="A537" s="633" t="s">
        <v>8329</v>
      </c>
      <c r="B537" s="632" t="s">
        <v>59</v>
      </c>
      <c r="C537" s="632" t="s">
        <v>9574</v>
      </c>
      <c r="D537" s="632" t="s">
        <v>8330</v>
      </c>
      <c r="E537" s="632" t="s">
        <v>8331</v>
      </c>
      <c r="F537" s="473" t="s">
        <v>14262</v>
      </c>
      <c r="G537" s="473"/>
      <c r="H537" s="473"/>
      <c r="I537" s="473"/>
      <c r="J537" s="633" t="s">
        <v>11223</v>
      </c>
      <c r="K537" s="632" t="s">
        <v>8950</v>
      </c>
      <c r="L537" s="624">
        <v>43007</v>
      </c>
      <c r="M537" s="564" t="s">
        <v>8569</v>
      </c>
      <c r="N537" s="633" t="s">
        <v>46</v>
      </c>
      <c r="O537" s="625">
        <v>43007</v>
      </c>
      <c r="P537" s="626">
        <v>200000</v>
      </c>
      <c r="Q537" s="416">
        <f t="shared" si="10"/>
        <v>0.19999999999999998</v>
      </c>
      <c r="R537" s="627">
        <v>12</v>
      </c>
      <c r="S537" s="564" t="s">
        <v>8159</v>
      </c>
      <c r="T537" s="71" t="s">
        <v>125</v>
      </c>
      <c r="U537" s="633" t="s">
        <v>7</v>
      </c>
      <c r="V537" s="632" t="s">
        <v>477</v>
      </c>
      <c r="W537" s="632" t="s">
        <v>1204</v>
      </c>
      <c r="X537" s="632" t="s">
        <v>14213</v>
      </c>
      <c r="Y537" s="632" t="s">
        <v>221</v>
      </c>
      <c r="Z537" s="633"/>
      <c r="AA537" s="633"/>
    </row>
    <row r="538" spans="1:27" ht="17.45" customHeight="1" x14ac:dyDescent="0.25">
      <c r="A538" s="633" t="s">
        <v>11580</v>
      </c>
      <c r="B538" s="632" t="s">
        <v>56</v>
      </c>
      <c r="C538" s="632" t="s">
        <v>510</v>
      </c>
      <c r="D538" s="632" t="s">
        <v>11052</v>
      </c>
      <c r="E538" s="632" t="s">
        <v>11581</v>
      </c>
      <c r="F538" s="473" t="s">
        <v>14262</v>
      </c>
      <c r="G538" s="473"/>
      <c r="H538" s="473"/>
      <c r="I538" s="473"/>
      <c r="J538" s="633" t="s">
        <v>11223</v>
      </c>
      <c r="K538" s="632" t="s">
        <v>8950</v>
      </c>
      <c r="L538" s="624">
        <v>43000</v>
      </c>
      <c r="M538" s="564" t="s">
        <v>11771</v>
      </c>
      <c r="N538" s="633" t="s">
        <v>47</v>
      </c>
      <c r="O538" s="625">
        <v>43000</v>
      </c>
      <c r="P538" s="626">
        <v>200000</v>
      </c>
      <c r="Q538" s="416">
        <f t="shared" si="10"/>
        <v>0.19999999999999998</v>
      </c>
      <c r="R538" s="627">
        <v>12</v>
      </c>
      <c r="S538" s="564" t="s">
        <v>13516</v>
      </c>
      <c r="T538" s="71" t="s">
        <v>292</v>
      </c>
      <c r="U538" s="633" t="s">
        <v>7</v>
      </c>
      <c r="V538" s="632" t="s">
        <v>477</v>
      </c>
      <c r="W538" s="632" t="s">
        <v>1204</v>
      </c>
      <c r="X538" s="632" t="s">
        <v>11943</v>
      </c>
      <c r="Y538" s="632" t="s">
        <v>356</v>
      </c>
      <c r="Z538" s="633"/>
      <c r="AA538" s="633"/>
    </row>
    <row r="539" spans="1:27" ht="17.45" customHeight="1" x14ac:dyDescent="0.25">
      <c r="A539" s="633" t="s">
        <v>1840</v>
      </c>
      <c r="B539" s="632" t="s">
        <v>56</v>
      </c>
      <c r="C539" s="632" t="s">
        <v>161</v>
      </c>
      <c r="D539" s="632" t="s">
        <v>1841</v>
      </c>
      <c r="E539" s="632" t="s">
        <v>1842</v>
      </c>
      <c r="F539" s="473" t="s">
        <v>26</v>
      </c>
      <c r="G539" s="473"/>
      <c r="H539" s="473"/>
      <c r="I539" s="473"/>
      <c r="J539" s="633" t="s">
        <v>11224</v>
      </c>
      <c r="K539" s="632" t="s">
        <v>8948</v>
      </c>
      <c r="L539" s="624">
        <v>43084</v>
      </c>
      <c r="M539" s="564" t="s">
        <v>1843</v>
      </c>
      <c r="N539" s="633" t="s">
        <v>47</v>
      </c>
      <c r="O539" s="625">
        <v>43084</v>
      </c>
      <c r="P539" s="626">
        <v>200000</v>
      </c>
      <c r="Q539" s="416">
        <f t="shared" si="10"/>
        <v>0.19999999999999998</v>
      </c>
      <c r="R539" s="627">
        <v>12</v>
      </c>
      <c r="S539" s="564" t="s">
        <v>13532</v>
      </c>
      <c r="T539" s="71" t="s">
        <v>103</v>
      </c>
      <c r="U539" s="633" t="s">
        <v>7</v>
      </c>
      <c r="V539" s="632" t="s">
        <v>477</v>
      </c>
      <c r="W539" s="632" t="s">
        <v>1204</v>
      </c>
      <c r="X539" s="632" t="s">
        <v>5528</v>
      </c>
      <c r="Y539" s="632" t="s">
        <v>757</v>
      </c>
      <c r="Z539" s="633"/>
      <c r="AA539" s="633"/>
    </row>
    <row r="540" spans="1:27" ht="17.45" customHeight="1" x14ac:dyDescent="0.25">
      <c r="A540" s="633" t="s">
        <v>12107</v>
      </c>
      <c r="B540" s="632" t="s">
        <v>56</v>
      </c>
      <c r="C540" s="632" t="s">
        <v>161</v>
      </c>
      <c r="D540" s="632" t="s">
        <v>12108</v>
      </c>
      <c r="E540" s="632" t="s">
        <v>12109</v>
      </c>
      <c r="F540" s="473" t="s">
        <v>26</v>
      </c>
      <c r="G540" s="473"/>
      <c r="H540" s="473"/>
      <c r="I540" s="473"/>
      <c r="J540" s="633" t="s">
        <v>11224</v>
      </c>
      <c r="K540" s="632" t="s">
        <v>33</v>
      </c>
      <c r="L540" s="624">
        <v>43091</v>
      </c>
      <c r="M540" s="564" t="s">
        <v>12300</v>
      </c>
      <c r="N540" s="633" t="s">
        <v>47</v>
      </c>
      <c r="O540" s="625">
        <v>43091</v>
      </c>
      <c r="P540" s="626">
        <v>200000</v>
      </c>
      <c r="Q540" s="416">
        <f t="shared" si="10"/>
        <v>0.19999999999999998</v>
      </c>
      <c r="R540" s="627">
        <v>12</v>
      </c>
      <c r="S540" s="564" t="s">
        <v>12632</v>
      </c>
      <c r="T540" s="71" t="s">
        <v>292</v>
      </c>
      <c r="U540" s="633" t="s">
        <v>7</v>
      </c>
      <c r="V540" s="632" t="s">
        <v>477</v>
      </c>
      <c r="W540" s="632" t="s">
        <v>1204</v>
      </c>
      <c r="X540" s="632" t="s">
        <v>6052</v>
      </c>
      <c r="Y540" s="632" t="s">
        <v>757</v>
      </c>
      <c r="Z540" s="633"/>
      <c r="AA540" s="633"/>
    </row>
    <row r="541" spans="1:27" ht="17.45" customHeight="1" x14ac:dyDescent="0.25">
      <c r="A541" s="633" t="s">
        <v>12493</v>
      </c>
      <c r="B541" s="632" t="s">
        <v>56</v>
      </c>
      <c r="C541" s="632" t="s">
        <v>117</v>
      </c>
      <c r="D541" s="632" t="s">
        <v>12494</v>
      </c>
      <c r="E541" s="632" t="s">
        <v>8454</v>
      </c>
      <c r="F541" s="473" t="s">
        <v>25</v>
      </c>
      <c r="G541" s="473"/>
      <c r="H541" s="473"/>
      <c r="I541" s="473"/>
      <c r="J541" s="633" t="s">
        <v>11224</v>
      </c>
      <c r="K541" s="632" t="s">
        <v>35</v>
      </c>
      <c r="L541" s="624">
        <v>43025</v>
      </c>
      <c r="M541" s="564" t="s">
        <v>12608</v>
      </c>
      <c r="N541" s="633" t="s">
        <v>46</v>
      </c>
      <c r="O541" s="625">
        <v>43025</v>
      </c>
      <c r="P541" s="626">
        <v>200000</v>
      </c>
      <c r="Q541" s="416">
        <f t="shared" si="10"/>
        <v>0.19999999999999998</v>
      </c>
      <c r="R541" s="627">
        <v>12</v>
      </c>
      <c r="S541" s="564" t="s">
        <v>12633</v>
      </c>
      <c r="T541" s="71" t="s">
        <v>103</v>
      </c>
      <c r="U541" s="633" t="s">
        <v>7</v>
      </c>
      <c r="V541" s="632" t="s">
        <v>477</v>
      </c>
      <c r="W541" s="632" t="s">
        <v>1996</v>
      </c>
      <c r="X541" s="632" t="s">
        <v>9435</v>
      </c>
      <c r="Y541" s="632" t="s">
        <v>313</v>
      </c>
      <c r="Z541" s="633"/>
      <c r="AA541" s="633"/>
    </row>
    <row r="542" spans="1:27" ht="17.45" customHeight="1" x14ac:dyDescent="0.25">
      <c r="A542" s="633" t="s">
        <v>7890</v>
      </c>
      <c r="B542" s="632" t="s">
        <v>56</v>
      </c>
      <c r="C542" s="632" t="s">
        <v>109</v>
      </c>
      <c r="D542" s="632" t="s">
        <v>7891</v>
      </c>
      <c r="E542" s="632" t="s">
        <v>2358</v>
      </c>
      <c r="F542" s="473" t="s">
        <v>28</v>
      </c>
      <c r="G542" s="473"/>
      <c r="H542" s="473"/>
      <c r="I542" s="473"/>
      <c r="J542" s="633" t="s">
        <v>11224</v>
      </c>
      <c r="K542" s="632" t="s">
        <v>8990</v>
      </c>
      <c r="L542" s="624">
        <v>43014</v>
      </c>
      <c r="M542" s="564" t="s">
        <v>7923</v>
      </c>
      <c r="N542" s="633" t="s">
        <v>47</v>
      </c>
      <c r="O542" s="625">
        <v>43014</v>
      </c>
      <c r="P542" s="626">
        <v>200000</v>
      </c>
      <c r="Q542" s="416">
        <f t="shared" si="10"/>
        <v>0.19999999999999998</v>
      </c>
      <c r="R542" s="627">
        <v>12</v>
      </c>
      <c r="S542" s="564" t="s">
        <v>12632</v>
      </c>
      <c r="T542" s="71" t="s">
        <v>292</v>
      </c>
      <c r="U542" s="633" t="s">
        <v>7</v>
      </c>
      <c r="V542" s="632" t="s">
        <v>477</v>
      </c>
      <c r="W542" s="632" t="s">
        <v>1996</v>
      </c>
      <c r="X542" s="632" t="s">
        <v>9001</v>
      </c>
      <c r="Y542" s="632" t="s">
        <v>7943</v>
      </c>
      <c r="Z542" s="633"/>
      <c r="AA542" s="633"/>
    </row>
    <row r="543" spans="1:27" ht="17.45" customHeight="1" x14ac:dyDescent="0.25">
      <c r="A543" s="633" t="s">
        <v>2018</v>
      </c>
      <c r="B543" s="632" t="s">
        <v>59</v>
      </c>
      <c r="C543" s="632" t="s">
        <v>9574</v>
      </c>
      <c r="D543" s="632" t="s">
        <v>2019</v>
      </c>
      <c r="E543" s="632" t="s">
        <v>528</v>
      </c>
      <c r="F543" s="473" t="s">
        <v>26</v>
      </c>
      <c r="G543" s="473"/>
      <c r="H543" s="473"/>
      <c r="I543" s="473"/>
      <c r="J543" s="633" t="s">
        <v>11224</v>
      </c>
      <c r="K543" s="632" t="s">
        <v>8948</v>
      </c>
      <c r="L543" s="624">
        <v>43039</v>
      </c>
      <c r="M543" s="564" t="s">
        <v>2020</v>
      </c>
      <c r="N543" s="633" t="s">
        <v>47</v>
      </c>
      <c r="O543" s="625">
        <v>43039</v>
      </c>
      <c r="P543" s="626">
        <v>200000</v>
      </c>
      <c r="Q543" s="416">
        <f t="shared" si="10"/>
        <v>0.19999999999999998</v>
      </c>
      <c r="R543" s="627">
        <v>12</v>
      </c>
      <c r="S543" s="564" t="s">
        <v>12632</v>
      </c>
      <c r="T543" s="71" t="s">
        <v>103</v>
      </c>
      <c r="U543" s="633" t="s">
        <v>7</v>
      </c>
      <c r="V543" s="632" t="s">
        <v>477</v>
      </c>
      <c r="W543" s="632" t="s">
        <v>661</v>
      </c>
      <c r="X543" s="632" t="s">
        <v>6491</v>
      </c>
      <c r="Y543" s="632" t="s">
        <v>757</v>
      </c>
      <c r="Z543" s="633"/>
      <c r="AA543" s="633"/>
    </row>
    <row r="544" spans="1:27" ht="17.45" customHeight="1" x14ac:dyDescent="0.25">
      <c r="A544" s="633" t="s">
        <v>9885</v>
      </c>
      <c r="B544" s="632" t="s">
        <v>60</v>
      </c>
      <c r="C544" s="632" t="s">
        <v>805</v>
      </c>
      <c r="D544" s="632" t="s">
        <v>9886</v>
      </c>
      <c r="E544" s="632" t="s">
        <v>9887</v>
      </c>
      <c r="F544" s="473" t="s">
        <v>26</v>
      </c>
      <c r="G544" s="473"/>
      <c r="H544" s="473"/>
      <c r="I544" s="473"/>
      <c r="J544" s="633" t="s">
        <v>11223</v>
      </c>
      <c r="K544" s="632" t="s">
        <v>8948</v>
      </c>
      <c r="L544" s="624">
        <v>43007</v>
      </c>
      <c r="M544" s="564" t="s">
        <v>9946</v>
      </c>
      <c r="N544" s="633" t="s">
        <v>142</v>
      </c>
      <c r="O544" s="625">
        <v>43007</v>
      </c>
      <c r="P544" s="626">
        <v>200000</v>
      </c>
      <c r="Q544" s="416">
        <f t="shared" si="10"/>
        <v>0.19999999999999998</v>
      </c>
      <c r="R544" s="627">
        <v>6</v>
      </c>
      <c r="S544" s="564" t="s">
        <v>12353</v>
      </c>
      <c r="T544" s="71" t="s">
        <v>125</v>
      </c>
      <c r="U544" s="633" t="s">
        <v>7</v>
      </c>
      <c r="V544" s="632" t="s">
        <v>388</v>
      </c>
      <c r="W544" s="632" t="s">
        <v>389</v>
      </c>
      <c r="X544" s="632" t="s">
        <v>5548</v>
      </c>
      <c r="Y544" s="632"/>
      <c r="Z544" s="633"/>
      <c r="AA544" s="633"/>
    </row>
    <row r="545" spans="1:27" ht="17.45" customHeight="1" x14ac:dyDescent="0.25">
      <c r="A545" s="633" t="s">
        <v>6585</v>
      </c>
      <c r="B545" s="632" t="s">
        <v>62</v>
      </c>
      <c r="C545" s="632" t="s">
        <v>1065</v>
      </c>
      <c r="D545" s="632" t="s">
        <v>6586</v>
      </c>
      <c r="E545" s="632" t="s">
        <v>6587</v>
      </c>
      <c r="F545" s="473" t="s">
        <v>26</v>
      </c>
      <c r="G545" s="473"/>
      <c r="H545" s="473"/>
      <c r="I545" s="473"/>
      <c r="J545" s="633" t="s">
        <v>11223</v>
      </c>
      <c r="K545" s="632" t="s">
        <v>8948</v>
      </c>
      <c r="L545" s="624">
        <v>43007</v>
      </c>
      <c r="M545" s="564" t="s">
        <v>6766</v>
      </c>
      <c r="N545" s="633" t="s">
        <v>47</v>
      </c>
      <c r="O545" s="625">
        <v>43008</v>
      </c>
      <c r="P545" s="626">
        <v>200000</v>
      </c>
      <c r="Q545" s="416">
        <f t="shared" si="10"/>
        <v>0.19999999999999998</v>
      </c>
      <c r="R545" s="627">
        <v>1</v>
      </c>
      <c r="S545" s="564" t="s">
        <v>8158</v>
      </c>
      <c r="T545" s="71" t="s">
        <v>103</v>
      </c>
      <c r="U545" s="633" t="s">
        <v>7</v>
      </c>
      <c r="V545" s="632" t="s">
        <v>388</v>
      </c>
      <c r="W545" s="632" t="s">
        <v>389</v>
      </c>
      <c r="X545" s="632" t="s">
        <v>6350</v>
      </c>
      <c r="Y545" s="632" t="s">
        <v>313</v>
      </c>
      <c r="Z545" s="633"/>
      <c r="AA545" s="633"/>
    </row>
    <row r="546" spans="1:27" ht="17.45" customHeight="1" x14ac:dyDescent="0.25">
      <c r="A546" s="633" t="s">
        <v>6580</v>
      </c>
      <c r="B546" s="632" t="s">
        <v>57</v>
      </c>
      <c r="C546" s="632" t="s">
        <v>147</v>
      </c>
      <c r="D546" s="632" t="s">
        <v>6581</v>
      </c>
      <c r="E546" s="632" t="s">
        <v>6582</v>
      </c>
      <c r="F546" s="473" t="s">
        <v>26</v>
      </c>
      <c r="G546" s="473"/>
      <c r="H546" s="473"/>
      <c r="I546" s="473"/>
      <c r="J546" s="633" t="s">
        <v>11223</v>
      </c>
      <c r="K546" s="632" t="s">
        <v>8948</v>
      </c>
      <c r="L546" s="624">
        <v>42993</v>
      </c>
      <c r="M546" s="564" t="s">
        <v>6762</v>
      </c>
      <c r="N546" s="633" t="s">
        <v>46</v>
      </c>
      <c r="O546" s="625">
        <v>42993</v>
      </c>
      <c r="P546" s="626">
        <v>200000</v>
      </c>
      <c r="Q546" s="416">
        <f t="shared" si="10"/>
        <v>0.19999999999999998</v>
      </c>
      <c r="R546" s="627">
        <v>1</v>
      </c>
      <c r="S546" s="564" t="s">
        <v>6513</v>
      </c>
      <c r="T546" s="71" t="s">
        <v>125</v>
      </c>
      <c r="U546" s="633" t="s">
        <v>7</v>
      </c>
      <c r="V546" s="632" t="s">
        <v>306</v>
      </c>
      <c r="W546" s="632" t="s">
        <v>6763</v>
      </c>
      <c r="X546" s="632" t="s">
        <v>6764</v>
      </c>
      <c r="Y546" s="632"/>
      <c r="Z546" s="633"/>
      <c r="AA546" s="633"/>
    </row>
    <row r="547" spans="1:27" ht="17.45" customHeight="1" x14ac:dyDescent="0.25">
      <c r="A547" s="633" t="s">
        <v>2063</v>
      </c>
      <c r="B547" s="632" t="s">
        <v>57</v>
      </c>
      <c r="C547" s="632" t="s">
        <v>1348</v>
      </c>
      <c r="D547" s="632" t="s">
        <v>2064</v>
      </c>
      <c r="E547" s="632" t="s">
        <v>2065</v>
      </c>
      <c r="F547" s="473" t="s">
        <v>26</v>
      </c>
      <c r="G547" s="473"/>
      <c r="H547" s="473"/>
      <c r="I547" s="473"/>
      <c r="J547" s="633" t="s">
        <v>11223</v>
      </c>
      <c r="K547" s="632" t="s">
        <v>8948</v>
      </c>
      <c r="L547" s="624">
        <v>43008</v>
      </c>
      <c r="M547" s="564" t="s">
        <v>2066</v>
      </c>
      <c r="N547" s="633" t="s">
        <v>46</v>
      </c>
      <c r="O547" s="625">
        <v>43008</v>
      </c>
      <c r="P547" s="626">
        <v>200000</v>
      </c>
      <c r="Q547" s="416">
        <f t="shared" si="10"/>
        <v>0.19999999999999998</v>
      </c>
      <c r="R547" s="627">
        <v>12</v>
      </c>
      <c r="S547" s="564" t="s">
        <v>226</v>
      </c>
      <c r="T547" s="71" t="s">
        <v>125</v>
      </c>
      <c r="U547" s="633" t="s">
        <v>7</v>
      </c>
      <c r="V547" s="632" t="s">
        <v>477</v>
      </c>
      <c r="W547" s="632"/>
      <c r="X547" s="632" t="s">
        <v>6249</v>
      </c>
      <c r="Y547" s="632"/>
      <c r="Z547" s="633"/>
      <c r="AA547" s="633"/>
    </row>
    <row r="548" spans="1:27" ht="17.45" customHeight="1" x14ac:dyDescent="0.25">
      <c r="A548" s="633" t="s">
        <v>8332</v>
      </c>
      <c r="B548" s="632" t="s">
        <v>56</v>
      </c>
      <c r="C548" s="632" t="s">
        <v>510</v>
      </c>
      <c r="D548" s="632" t="s">
        <v>6559</v>
      </c>
      <c r="E548" s="632" t="s">
        <v>8333</v>
      </c>
      <c r="F548" s="473" t="s">
        <v>28</v>
      </c>
      <c r="G548" s="473"/>
      <c r="H548" s="473"/>
      <c r="I548" s="473"/>
      <c r="J548" s="633" t="s">
        <v>11223</v>
      </c>
      <c r="K548" s="632" t="s">
        <v>8952</v>
      </c>
      <c r="L548" s="624">
        <v>43007</v>
      </c>
      <c r="M548" s="564" t="s">
        <v>8570</v>
      </c>
      <c r="N548" s="633" t="s">
        <v>46</v>
      </c>
      <c r="O548" s="625">
        <v>43007</v>
      </c>
      <c r="P548" s="626">
        <v>200000</v>
      </c>
      <c r="Q548" s="416">
        <f t="shared" si="10"/>
        <v>0.19999999999999998</v>
      </c>
      <c r="R548" s="627">
        <v>12</v>
      </c>
      <c r="S548" s="564" t="s">
        <v>8158</v>
      </c>
      <c r="T548" s="71" t="s">
        <v>103</v>
      </c>
      <c r="U548" s="633" t="s">
        <v>7</v>
      </c>
      <c r="V548" s="632" t="s">
        <v>477</v>
      </c>
      <c r="W548" s="632"/>
      <c r="X548" s="632" t="s">
        <v>10031</v>
      </c>
      <c r="Y548" s="632"/>
      <c r="Z548" s="633"/>
      <c r="AA548" s="633"/>
    </row>
    <row r="549" spans="1:27" ht="17.45" customHeight="1" x14ac:dyDescent="0.25">
      <c r="A549" s="633" t="s">
        <v>8762</v>
      </c>
      <c r="B549" s="632" t="s">
        <v>56</v>
      </c>
      <c r="C549" s="632" t="s">
        <v>109</v>
      </c>
      <c r="D549" s="632" t="s">
        <v>8763</v>
      </c>
      <c r="E549" s="632" t="s">
        <v>8764</v>
      </c>
      <c r="F549" s="473" t="s">
        <v>28</v>
      </c>
      <c r="G549" s="473"/>
      <c r="H549" s="473"/>
      <c r="I549" s="473"/>
      <c r="J549" s="633" t="s">
        <v>11224</v>
      </c>
      <c r="K549" s="632" t="s">
        <v>36</v>
      </c>
      <c r="L549" s="624">
        <v>43084</v>
      </c>
      <c r="M549" s="564" t="s">
        <v>8873</v>
      </c>
      <c r="N549" s="633" t="s">
        <v>46</v>
      </c>
      <c r="O549" s="625">
        <v>43084</v>
      </c>
      <c r="P549" s="626">
        <v>200000</v>
      </c>
      <c r="Q549" s="416">
        <f t="shared" si="10"/>
        <v>0.19999999999999998</v>
      </c>
      <c r="R549" s="627">
        <v>12</v>
      </c>
      <c r="S549" s="564" t="s">
        <v>8048</v>
      </c>
      <c r="T549" s="71" t="s">
        <v>125</v>
      </c>
      <c r="U549" s="633" t="s">
        <v>7</v>
      </c>
      <c r="V549" s="632" t="s">
        <v>477</v>
      </c>
      <c r="W549" s="632"/>
      <c r="X549" s="632" t="s">
        <v>8908</v>
      </c>
      <c r="Y549" s="632"/>
      <c r="Z549" s="633"/>
      <c r="AA549" s="633"/>
    </row>
    <row r="550" spans="1:27" ht="17.45" customHeight="1" x14ac:dyDescent="0.25">
      <c r="A550" s="633" t="s">
        <v>8086</v>
      </c>
      <c r="B550" s="632" t="s">
        <v>57</v>
      </c>
      <c r="C550" s="632" t="s">
        <v>182</v>
      </c>
      <c r="D550" s="632" t="s">
        <v>10519</v>
      </c>
      <c r="E550" s="632" t="s">
        <v>8087</v>
      </c>
      <c r="F550" s="473" t="s">
        <v>26</v>
      </c>
      <c r="G550" s="473"/>
      <c r="H550" s="473"/>
      <c r="I550" s="473"/>
      <c r="J550" s="633" t="s">
        <v>11223</v>
      </c>
      <c r="K550" s="632" t="s">
        <v>8948</v>
      </c>
      <c r="L550" s="624">
        <v>43007</v>
      </c>
      <c r="M550" s="564">
        <v>42860</v>
      </c>
      <c r="N550" s="633" t="s">
        <v>48</v>
      </c>
      <c r="O550" s="625">
        <v>43007</v>
      </c>
      <c r="P550" s="626">
        <v>200000</v>
      </c>
      <c r="Q550" s="416">
        <f t="shared" si="10"/>
        <v>0.19999999999999998</v>
      </c>
      <c r="R550" s="636">
        <v>3</v>
      </c>
      <c r="S550" s="564">
        <v>42947</v>
      </c>
      <c r="T550" s="71" t="s">
        <v>125</v>
      </c>
      <c r="U550" s="633" t="s">
        <v>7040</v>
      </c>
      <c r="V550" s="632" t="s">
        <v>162</v>
      </c>
      <c r="W550" s="632" t="s">
        <v>105</v>
      </c>
      <c r="X550" s="632" t="s">
        <v>9817</v>
      </c>
      <c r="Y550" s="632"/>
      <c r="Z550" s="633"/>
      <c r="AA550" s="633"/>
    </row>
    <row r="551" spans="1:27" ht="17.45" customHeight="1" x14ac:dyDescent="0.25">
      <c r="A551" s="633" t="s">
        <v>1887</v>
      </c>
      <c r="B551" s="632" t="s">
        <v>57</v>
      </c>
      <c r="C551" s="632" t="s">
        <v>98</v>
      </c>
      <c r="D551" s="632" t="s">
        <v>10474</v>
      </c>
      <c r="E551" s="632" t="s">
        <v>1889</v>
      </c>
      <c r="F551" s="473" t="s">
        <v>25</v>
      </c>
      <c r="G551" s="473" t="str">
        <f>VLOOKUP(A551,'Engaged Deals'!A:L,2,0)</f>
        <v>Yes</v>
      </c>
      <c r="H551" s="473" t="str">
        <f>VLOOKUP(A551,'Engaged Deals'!A:L,9,0)</f>
        <v>India</v>
      </c>
      <c r="I551" s="473" t="str">
        <f>VLOOKUP(A551,'Engaged Deals'!A:L,10,0)</f>
        <v>Was part of initial discussion. Fully taken care by T&amp;T Global Team, but there is a possibility to get re-engaged</v>
      </c>
      <c r="J551" s="633" t="s">
        <v>11223</v>
      </c>
      <c r="K551" s="632" t="s">
        <v>8951</v>
      </c>
      <c r="L551" s="624">
        <v>43000</v>
      </c>
      <c r="M551" s="564">
        <v>42767</v>
      </c>
      <c r="N551" s="633" t="s">
        <v>46</v>
      </c>
      <c r="O551" s="625">
        <v>43000</v>
      </c>
      <c r="P551" s="626">
        <v>200000</v>
      </c>
      <c r="Q551" s="416">
        <f t="shared" si="10"/>
        <v>0.19999999999999998</v>
      </c>
      <c r="R551" s="636">
        <v>12</v>
      </c>
      <c r="S551" s="564">
        <v>42768</v>
      </c>
      <c r="T551" s="71" t="s">
        <v>125</v>
      </c>
      <c r="U551" s="633" t="s">
        <v>7040</v>
      </c>
      <c r="V551" s="632" t="s">
        <v>162</v>
      </c>
      <c r="W551" s="632" t="s">
        <v>105</v>
      </c>
      <c r="X551" s="632" t="s">
        <v>9117</v>
      </c>
      <c r="Y551" s="632" t="s">
        <v>6864</v>
      </c>
      <c r="Z551" s="633"/>
      <c r="AA551" s="633"/>
    </row>
    <row r="552" spans="1:27" ht="17.45" customHeight="1" x14ac:dyDescent="0.25">
      <c r="A552" s="633" t="s">
        <v>1901</v>
      </c>
      <c r="B552" s="632" t="s">
        <v>57</v>
      </c>
      <c r="C552" s="632" t="s">
        <v>1348</v>
      </c>
      <c r="D552" s="632" t="s">
        <v>8970</v>
      </c>
      <c r="E552" s="632" t="s">
        <v>1903</v>
      </c>
      <c r="F552" s="473" t="s">
        <v>26</v>
      </c>
      <c r="G552" s="473" t="str">
        <f>VLOOKUP(A552,'Engaged Deals'!A:L,2,0)</f>
        <v>Yes</v>
      </c>
      <c r="H552" s="473" t="str">
        <f>VLOOKUP(A552,'Engaged Deals'!A:L,9,0)</f>
        <v>Netherland</v>
      </c>
      <c r="I552" s="473" t="str">
        <f>VLOOKUP(A552,'Engaged Deals'!A:L,10,0)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552" s="633" t="s">
        <v>11224</v>
      </c>
      <c r="K552" s="632" t="s">
        <v>8948</v>
      </c>
      <c r="L552" s="624">
        <v>43097</v>
      </c>
      <c r="M552" s="564">
        <v>42759</v>
      </c>
      <c r="N552" s="633" t="s">
        <v>47</v>
      </c>
      <c r="O552" s="625">
        <v>43097</v>
      </c>
      <c r="P552" s="626">
        <v>200000</v>
      </c>
      <c r="Q552" s="416">
        <f t="shared" si="10"/>
        <v>0.19999999999999998</v>
      </c>
      <c r="R552" s="636">
        <v>6</v>
      </c>
      <c r="S552" s="564">
        <v>42922</v>
      </c>
      <c r="T552" s="71" t="s">
        <v>103</v>
      </c>
      <c r="U552" s="633" t="s">
        <v>7040</v>
      </c>
      <c r="V552" s="632" t="s">
        <v>162</v>
      </c>
      <c r="W552" s="632" t="s">
        <v>105</v>
      </c>
      <c r="X552" s="632" t="s">
        <v>9815</v>
      </c>
      <c r="Y552" s="632" t="s">
        <v>6864</v>
      </c>
      <c r="Z552" s="633"/>
      <c r="AA552" s="633"/>
    </row>
    <row r="553" spans="1:27" ht="17.45" customHeight="1" x14ac:dyDescent="0.25">
      <c r="A553" s="633" t="s">
        <v>2026</v>
      </c>
      <c r="B553" s="632" t="s">
        <v>56</v>
      </c>
      <c r="C553" s="632" t="s">
        <v>510</v>
      </c>
      <c r="D553" s="632" t="s">
        <v>788</v>
      </c>
      <c r="E553" s="632" t="s">
        <v>1399</v>
      </c>
      <c r="F553" s="473" t="s">
        <v>27</v>
      </c>
      <c r="G553" s="473"/>
      <c r="H553" s="473"/>
      <c r="I553" s="473"/>
      <c r="J553" s="633" t="s">
        <v>11223</v>
      </c>
      <c r="K553" s="632" t="s">
        <v>8947</v>
      </c>
      <c r="L553" s="624">
        <v>42992</v>
      </c>
      <c r="M553" s="564" t="s">
        <v>2027</v>
      </c>
      <c r="N553" s="633" t="s">
        <v>46</v>
      </c>
      <c r="O553" s="625">
        <v>42992</v>
      </c>
      <c r="P553" s="626">
        <v>200000</v>
      </c>
      <c r="Q553" s="416">
        <f t="shared" si="10"/>
        <v>0.19999999999999998</v>
      </c>
      <c r="R553" s="627">
        <v>12</v>
      </c>
      <c r="S553" s="564" t="s">
        <v>812</v>
      </c>
      <c r="T553" s="71" t="s">
        <v>125</v>
      </c>
      <c r="U553" s="633" t="s">
        <v>7040</v>
      </c>
      <c r="V553" s="632" t="s">
        <v>134</v>
      </c>
      <c r="W553" s="632" t="s">
        <v>9226</v>
      </c>
      <c r="X553" s="632" t="s">
        <v>11910</v>
      </c>
      <c r="Y553" s="632"/>
      <c r="Z553" s="633"/>
      <c r="AA553" s="633"/>
    </row>
    <row r="554" spans="1:27" ht="17.45" customHeight="1" x14ac:dyDescent="0.25">
      <c r="A554" s="633" t="s">
        <v>1955</v>
      </c>
      <c r="B554" s="634" t="s">
        <v>57</v>
      </c>
      <c r="C554" s="634" t="s">
        <v>98</v>
      </c>
      <c r="D554" s="632" t="s">
        <v>1956</v>
      </c>
      <c r="E554" s="632" t="s">
        <v>1957</v>
      </c>
      <c r="F554" s="473" t="s">
        <v>24</v>
      </c>
      <c r="G554" s="473"/>
      <c r="H554" s="473"/>
      <c r="I554" s="473"/>
      <c r="J554" s="633" t="s">
        <v>11223</v>
      </c>
      <c r="K554" s="473" t="s">
        <v>8949</v>
      </c>
      <c r="L554" s="624">
        <v>43003</v>
      </c>
      <c r="M554" s="564" t="s">
        <v>1958</v>
      </c>
      <c r="N554" s="71" t="s">
        <v>46</v>
      </c>
      <c r="O554" s="624">
        <v>43003</v>
      </c>
      <c r="P554" s="635">
        <v>200000</v>
      </c>
      <c r="Q554" s="416">
        <f t="shared" si="10"/>
        <v>0.19999999999999998</v>
      </c>
      <c r="R554" s="627">
        <v>1</v>
      </c>
      <c r="S554" s="535" t="s">
        <v>5799</v>
      </c>
      <c r="T554" s="71" t="s">
        <v>125</v>
      </c>
      <c r="U554" s="566" t="s">
        <v>7040</v>
      </c>
      <c r="V554" s="541" t="s">
        <v>134</v>
      </c>
      <c r="W554" s="541" t="s">
        <v>9230</v>
      </c>
      <c r="X554" s="632" t="s">
        <v>106</v>
      </c>
      <c r="Y554" s="632"/>
      <c r="Z554" s="633"/>
      <c r="AA554" s="633"/>
    </row>
    <row r="555" spans="1:27" ht="17.45" customHeight="1" x14ac:dyDescent="0.25">
      <c r="A555" s="633" t="s">
        <v>8759</v>
      </c>
      <c r="B555" s="634" t="s">
        <v>57</v>
      </c>
      <c r="C555" s="634" t="s">
        <v>98</v>
      </c>
      <c r="D555" s="632" t="s">
        <v>8760</v>
      </c>
      <c r="E555" s="632" t="s">
        <v>8761</v>
      </c>
      <c r="F555" s="473" t="s">
        <v>25</v>
      </c>
      <c r="G555" s="473"/>
      <c r="H555" s="473"/>
      <c r="I555" s="473"/>
      <c r="J555" s="633" t="s">
        <v>11223</v>
      </c>
      <c r="K555" s="473" t="s">
        <v>8951</v>
      </c>
      <c r="L555" s="624">
        <v>43007</v>
      </c>
      <c r="M555" s="564" t="s">
        <v>8872</v>
      </c>
      <c r="N555" s="71" t="s">
        <v>47</v>
      </c>
      <c r="O555" s="624">
        <v>43007</v>
      </c>
      <c r="P555" s="635">
        <v>200000</v>
      </c>
      <c r="Q555" s="416">
        <f t="shared" si="10"/>
        <v>0.19999999999999998</v>
      </c>
      <c r="R555" s="627">
        <v>12</v>
      </c>
      <c r="S555" s="535" t="s">
        <v>14144</v>
      </c>
      <c r="T555" s="71" t="s">
        <v>103</v>
      </c>
      <c r="U555" s="566" t="s">
        <v>7040</v>
      </c>
      <c r="V555" s="541" t="s">
        <v>134</v>
      </c>
      <c r="W555" s="541" t="s">
        <v>961</v>
      </c>
      <c r="X555" s="632" t="s">
        <v>106</v>
      </c>
      <c r="Y555" s="632" t="s">
        <v>757</v>
      </c>
      <c r="Z555" s="633"/>
      <c r="AA555" s="633"/>
    </row>
    <row r="556" spans="1:27" ht="17.45" customHeight="1" x14ac:dyDescent="0.25">
      <c r="A556" s="633" t="s">
        <v>8305</v>
      </c>
      <c r="B556" s="634" t="s">
        <v>57</v>
      </c>
      <c r="C556" s="634" t="s">
        <v>775</v>
      </c>
      <c r="D556" s="632" t="s">
        <v>9882</v>
      </c>
      <c r="E556" s="632" t="s">
        <v>8306</v>
      </c>
      <c r="F556" s="473" t="s">
        <v>28</v>
      </c>
      <c r="G556" s="473"/>
      <c r="H556" s="473"/>
      <c r="I556" s="473"/>
      <c r="J556" s="633" t="s">
        <v>11224</v>
      </c>
      <c r="K556" s="473" t="s">
        <v>8952</v>
      </c>
      <c r="L556" s="624">
        <v>43035</v>
      </c>
      <c r="M556" s="564" t="s">
        <v>9692</v>
      </c>
      <c r="N556" s="71" t="s">
        <v>46</v>
      </c>
      <c r="O556" s="624">
        <v>43035</v>
      </c>
      <c r="P556" s="635">
        <v>200000</v>
      </c>
      <c r="Q556" s="416">
        <f t="shared" si="10"/>
        <v>0.19999999999999998</v>
      </c>
      <c r="R556" s="627">
        <v>3</v>
      </c>
      <c r="S556" s="535" t="s">
        <v>7881</v>
      </c>
      <c r="T556" s="71" t="s">
        <v>125</v>
      </c>
      <c r="U556" s="566" t="s">
        <v>7040</v>
      </c>
      <c r="V556" s="541" t="s">
        <v>104</v>
      </c>
      <c r="W556" s="541" t="s">
        <v>9711</v>
      </c>
      <c r="X556" s="632" t="s">
        <v>9712</v>
      </c>
      <c r="Y556" s="632" t="s">
        <v>1007</v>
      </c>
      <c r="Z556" s="633"/>
      <c r="AA556" s="633"/>
    </row>
    <row r="557" spans="1:27" ht="17.45" customHeight="1" x14ac:dyDescent="0.25">
      <c r="A557" s="633" t="s">
        <v>9337</v>
      </c>
      <c r="B557" s="634" t="s">
        <v>57</v>
      </c>
      <c r="C557" s="634" t="s">
        <v>1348</v>
      </c>
      <c r="D557" s="632" t="s">
        <v>9338</v>
      </c>
      <c r="E557" s="632" t="s">
        <v>9339</v>
      </c>
      <c r="F557" s="473" t="s">
        <v>25</v>
      </c>
      <c r="G557" s="473"/>
      <c r="H557" s="473"/>
      <c r="I557" s="473"/>
      <c r="J557" s="633" t="s">
        <v>11223</v>
      </c>
      <c r="K557" s="473" t="s">
        <v>35</v>
      </c>
      <c r="L557" s="624">
        <v>42991</v>
      </c>
      <c r="M557" s="564" t="s">
        <v>9397</v>
      </c>
      <c r="N557" s="71" t="s">
        <v>47</v>
      </c>
      <c r="O557" s="624">
        <v>42991</v>
      </c>
      <c r="P557" s="635">
        <v>200000</v>
      </c>
      <c r="Q557" s="416">
        <f t="shared" si="10"/>
        <v>0.19999999999999998</v>
      </c>
      <c r="R557" s="627">
        <v>12</v>
      </c>
      <c r="S557" s="535" t="s">
        <v>12338</v>
      </c>
      <c r="T557" s="71" t="s">
        <v>103</v>
      </c>
      <c r="U557" s="566" t="s">
        <v>7040</v>
      </c>
      <c r="V557" s="541" t="s">
        <v>104</v>
      </c>
      <c r="W557" s="541" t="s">
        <v>8627</v>
      </c>
      <c r="X557" s="632" t="s">
        <v>8898</v>
      </c>
      <c r="Y557" s="632" t="s">
        <v>2196</v>
      </c>
      <c r="Z557" s="633"/>
      <c r="AA557" s="633"/>
    </row>
    <row r="558" spans="1:27" ht="17.45" customHeight="1" x14ac:dyDescent="0.25">
      <c r="A558" s="633" t="s">
        <v>1981</v>
      </c>
      <c r="B558" s="634" t="s">
        <v>56</v>
      </c>
      <c r="C558" s="634" t="s">
        <v>117</v>
      </c>
      <c r="D558" s="632" t="s">
        <v>7225</v>
      </c>
      <c r="E558" s="632" t="s">
        <v>7226</v>
      </c>
      <c r="F558" s="473" t="s">
        <v>25</v>
      </c>
      <c r="G558" s="473" t="str">
        <f>VLOOKUP(A558,'Engaged Deals'!A:L,2,0)</f>
        <v>Yes</v>
      </c>
      <c r="H558" s="473" t="str">
        <f>VLOOKUP(A558,'Engaged Deals'!A:L,9,0)</f>
        <v>India</v>
      </c>
      <c r="I558" s="473" t="str">
        <f>VLOOKUP(A558,'Engaged Deals'!A:L,10,0)</f>
        <v>PoC on Reverse Logistics</v>
      </c>
      <c r="J558" s="633" t="s">
        <v>11224</v>
      </c>
      <c r="K558" s="473" t="s">
        <v>35</v>
      </c>
      <c r="L558" s="624">
        <v>43035</v>
      </c>
      <c r="M558" s="564" t="s">
        <v>1982</v>
      </c>
      <c r="N558" s="71" t="s">
        <v>47</v>
      </c>
      <c r="O558" s="624">
        <v>43035</v>
      </c>
      <c r="P558" s="635">
        <v>200000</v>
      </c>
      <c r="Q558" s="416">
        <f t="shared" si="10"/>
        <v>0.19999999999999998</v>
      </c>
      <c r="R558" s="627">
        <v>1</v>
      </c>
      <c r="S558" s="535" t="s">
        <v>8646</v>
      </c>
      <c r="T558" s="71" t="s">
        <v>292</v>
      </c>
      <c r="U558" s="566" t="s">
        <v>7040</v>
      </c>
      <c r="V558" s="541" t="s">
        <v>104</v>
      </c>
      <c r="W558" s="541" t="s">
        <v>344</v>
      </c>
      <c r="X558" s="632" t="s">
        <v>5798</v>
      </c>
      <c r="Y558" s="632" t="s">
        <v>8694</v>
      </c>
      <c r="Z558" s="633"/>
      <c r="AA558" s="633"/>
    </row>
    <row r="559" spans="1:27" ht="17.45" customHeight="1" x14ac:dyDescent="0.25">
      <c r="A559" s="633" t="s">
        <v>8767</v>
      </c>
      <c r="B559" s="634" t="s">
        <v>56</v>
      </c>
      <c r="C559" s="634" t="s">
        <v>109</v>
      </c>
      <c r="D559" s="632" t="s">
        <v>8768</v>
      </c>
      <c r="E559" s="632" t="s">
        <v>8769</v>
      </c>
      <c r="F559" s="473" t="s">
        <v>28</v>
      </c>
      <c r="G559" s="473"/>
      <c r="H559" s="473"/>
      <c r="I559" s="473"/>
      <c r="J559" s="633" t="s">
        <v>11224</v>
      </c>
      <c r="K559" s="473" t="s">
        <v>36</v>
      </c>
      <c r="L559" s="624">
        <v>43035</v>
      </c>
      <c r="M559" s="564" t="s">
        <v>8874</v>
      </c>
      <c r="N559" s="71" t="s">
        <v>46</v>
      </c>
      <c r="O559" s="624">
        <v>43035</v>
      </c>
      <c r="P559" s="635">
        <v>200000</v>
      </c>
      <c r="Q559" s="416">
        <f t="shared" si="10"/>
        <v>0.19999999999999998</v>
      </c>
      <c r="R559" s="627">
        <v>12</v>
      </c>
      <c r="S559" s="535" t="s">
        <v>10950</v>
      </c>
      <c r="T559" s="71" t="s">
        <v>103</v>
      </c>
      <c r="U559" s="566" t="s">
        <v>7040</v>
      </c>
      <c r="V559" s="541" t="s">
        <v>104</v>
      </c>
      <c r="W559" s="541" t="s">
        <v>344</v>
      </c>
      <c r="X559" s="632" t="s">
        <v>8909</v>
      </c>
      <c r="Y559" s="632" t="s">
        <v>8935</v>
      </c>
      <c r="Z559" s="633"/>
      <c r="AA559" s="633"/>
    </row>
    <row r="560" spans="1:27" ht="17.45" customHeight="1" x14ac:dyDescent="0.25">
      <c r="A560" s="633" t="s">
        <v>12103</v>
      </c>
      <c r="B560" s="634" t="s">
        <v>6912</v>
      </c>
      <c r="C560" s="634" t="s">
        <v>6912</v>
      </c>
      <c r="D560" s="632" t="s">
        <v>12584</v>
      </c>
      <c r="E560" s="632" t="s">
        <v>12104</v>
      </c>
      <c r="F560" s="473" t="s">
        <v>14262</v>
      </c>
      <c r="G560" s="473"/>
      <c r="H560" s="473"/>
      <c r="I560" s="473"/>
      <c r="J560" s="633" t="s">
        <v>11224</v>
      </c>
      <c r="K560" s="473" t="s">
        <v>8950</v>
      </c>
      <c r="L560" s="624">
        <v>43018</v>
      </c>
      <c r="M560" s="564" t="s">
        <v>12330</v>
      </c>
      <c r="N560" s="71" t="s">
        <v>46</v>
      </c>
      <c r="O560" s="624">
        <v>43018</v>
      </c>
      <c r="P560" s="635">
        <v>200000</v>
      </c>
      <c r="Q560" s="416">
        <f t="shared" si="10"/>
        <v>0.19999999999999998</v>
      </c>
      <c r="R560" s="627">
        <v>12</v>
      </c>
      <c r="S560" s="535" t="s">
        <v>12339</v>
      </c>
      <c r="T560" s="71" t="s">
        <v>103</v>
      </c>
      <c r="U560" s="566" t="s">
        <v>7040</v>
      </c>
      <c r="V560" s="541" t="s">
        <v>104</v>
      </c>
      <c r="W560" s="541" t="s">
        <v>8056</v>
      </c>
      <c r="X560" s="632" t="s">
        <v>12427</v>
      </c>
      <c r="Y560" s="632" t="s">
        <v>356</v>
      </c>
      <c r="Z560" s="633"/>
      <c r="AA560" s="633"/>
    </row>
    <row r="561" spans="1:27" ht="17.45" customHeight="1" x14ac:dyDescent="0.25">
      <c r="A561" s="633" t="s">
        <v>9327</v>
      </c>
      <c r="B561" s="634" t="s">
        <v>60</v>
      </c>
      <c r="C561" s="634" t="s">
        <v>805</v>
      </c>
      <c r="D561" s="632" t="s">
        <v>12833</v>
      </c>
      <c r="E561" s="632" t="s">
        <v>9328</v>
      </c>
      <c r="F561" s="473" t="s">
        <v>14262</v>
      </c>
      <c r="G561" s="473"/>
      <c r="H561" s="473"/>
      <c r="I561" s="473"/>
      <c r="J561" s="633" t="s">
        <v>11223</v>
      </c>
      <c r="K561" s="473" t="s">
        <v>8950</v>
      </c>
      <c r="L561" s="624">
        <v>42972</v>
      </c>
      <c r="M561" s="564" t="s">
        <v>13261</v>
      </c>
      <c r="N561" s="71" t="s">
        <v>47</v>
      </c>
      <c r="O561" s="624">
        <v>42972</v>
      </c>
      <c r="P561" s="635">
        <v>200000</v>
      </c>
      <c r="Q561" s="416">
        <f t="shared" si="10"/>
        <v>0.19999999999999998</v>
      </c>
      <c r="R561" s="627">
        <v>12</v>
      </c>
      <c r="S561" s="535" t="s">
        <v>11283</v>
      </c>
      <c r="T561" s="71" t="s">
        <v>125</v>
      </c>
      <c r="U561" s="566" t="s">
        <v>7040</v>
      </c>
      <c r="V561" s="541" t="s">
        <v>104</v>
      </c>
      <c r="W561" s="541" t="s">
        <v>105</v>
      </c>
      <c r="X561" s="632" t="s">
        <v>11361</v>
      </c>
      <c r="Y561" s="632" t="s">
        <v>128</v>
      </c>
      <c r="Z561" s="633"/>
      <c r="AA561" s="633"/>
    </row>
    <row r="562" spans="1:27" ht="17.45" customHeight="1" x14ac:dyDescent="0.25">
      <c r="A562" s="633" t="s">
        <v>2070</v>
      </c>
      <c r="B562" s="634" t="s">
        <v>57</v>
      </c>
      <c r="C562" s="634" t="s">
        <v>182</v>
      </c>
      <c r="D562" s="632" t="s">
        <v>12835</v>
      </c>
      <c r="E562" s="632" t="s">
        <v>8315</v>
      </c>
      <c r="F562" s="473" t="s">
        <v>25</v>
      </c>
      <c r="G562" s="473" t="str">
        <f>VLOOKUP(A562,'Engaged Deals'!A:L,2,0)</f>
        <v>Yes</v>
      </c>
      <c r="H562" s="473" t="str">
        <f>VLOOKUP(A562,'Engaged Deals'!A:L,9,0)</f>
        <v>India</v>
      </c>
      <c r="I562" s="473" t="str">
        <f>VLOOKUP(A562,'Engaged Deals'!A:L,10,0)</f>
        <v>Need Updates</v>
      </c>
      <c r="J562" s="633" t="s">
        <v>11223</v>
      </c>
      <c r="K562" s="473" t="s">
        <v>35</v>
      </c>
      <c r="L562" s="624">
        <v>43008</v>
      </c>
      <c r="M562" s="564" t="s">
        <v>2072</v>
      </c>
      <c r="N562" s="71" t="s">
        <v>47</v>
      </c>
      <c r="O562" s="624">
        <v>43008</v>
      </c>
      <c r="P562" s="635">
        <v>200000</v>
      </c>
      <c r="Q562" s="416">
        <f t="shared" si="10"/>
        <v>0.19999999999999998</v>
      </c>
      <c r="R562" s="627">
        <v>12</v>
      </c>
      <c r="S562" s="535" t="s">
        <v>11283</v>
      </c>
      <c r="T562" s="71" t="s">
        <v>125</v>
      </c>
      <c r="U562" s="566" t="s">
        <v>7040</v>
      </c>
      <c r="V562" s="541" t="s">
        <v>104</v>
      </c>
      <c r="W562" s="541" t="s">
        <v>105</v>
      </c>
      <c r="X562" s="632" t="s">
        <v>5938</v>
      </c>
      <c r="Y562" s="632" t="s">
        <v>667</v>
      </c>
      <c r="Z562" s="633"/>
      <c r="AA562" s="633"/>
    </row>
    <row r="563" spans="1:27" ht="17.45" customHeight="1" x14ac:dyDescent="0.25">
      <c r="A563" s="633" t="s">
        <v>7490</v>
      </c>
      <c r="B563" s="634" t="s">
        <v>57</v>
      </c>
      <c r="C563" s="634" t="s">
        <v>182</v>
      </c>
      <c r="D563" s="632" t="s">
        <v>7491</v>
      </c>
      <c r="E563" s="632" t="s">
        <v>7492</v>
      </c>
      <c r="F563" s="473" t="s">
        <v>27</v>
      </c>
      <c r="G563" s="473"/>
      <c r="H563" s="473"/>
      <c r="I563" s="473"/>
      <c r="J563" s="633" t="s">
        <v>11223</v>
      </c>
      <c r="K563" s="473" t="s">
        <v>8070</v>
      </c>
      <c r="L563" s="624">
        <v>42986</v>
      </c>
      <c r="M563" s="564" t="s">
        <v>7493</v>
      </c>
      <c r="N563" s="71" t="s">
        <v>48</v>
      </c>
      <c r="O563" s="624">
        <v>42986</v>
      </c>
      <c r="P563" s="635">
        <v>200000</v>
      </c>
      <c r="Q563" s="416">
        <f t="shared" si="10"/>
        <v>0.19999999999999998</v>
      </c>
      <c r="R563" s="627">
        <v>3</v>
      </c>
      <c r="S563" s="535" t="s">
        <v>14144</v>
      </c>
      <c r="T563" s="71" t="s">
        <v>292</v>
      </c>
      <c r="U563" s="566" t="s">
        <v>7040</v>
      </c>
      <c r="V563" s="541" t="s">
        <v>104</v>
      </c>
      <c r="W563" s="541" t="s">
        <v>105</v>
      </c>
      <c r="X563" s="632" t="s">
        <v>7494</v>
      </c>
      <c r="Y563" s="632" t="s">
        <v>186</v>
      </c>
      <c r="Z563" s="633"/>
      <c r="AA563" s="633"/>
    </row>
    <row r="564" spans="1:27" ht="17.45" customHeight="1" x14ac:dyDescent="0.25">
      <c r="A564" s="633" t="s">
        <v>9473</v>
      </c>
      <c r="B564" s="634" t="s">
        <v>57</v>
      </c>
      <c r="C564" s="634" t="s">
        <v>182</v>
      </c>
      <c r="D564" s="632" t="s">
        <v>4731</v>
      </c>
      <c r="E564" s="632" t="s">
        <v>9474</v>
      </c>
      <c r="F564" s="473" t="s">
        <v>27</v>
      </c>
      <c r="G564" s="473"/>
      <c r="H564" s="473"/>
      <c r="I564" s="473"/>
      <c r="J564" s="633" t="s">
        <v>11224</v>
      </c>
      <c r="K564" s="473" t="s">
        <v>8947</v>
      </c>
      <c r="L564" s="624">
        <v>43056</v>
      </c>
      <c r="M564" s="564" t="s">
        <v>13263</v>
      </c>
      <c r="N564" s="71" t="s">
        <v>48</v>
      </c>
      <c r="O564" s="624">
        <v>43056</v>
      </c>
      <c r="P564" s="635">
        <v>200000</v>
      </c>
      <c r="Q564" s="416">
        <f t="shared" si="10"/>
        <v>0.19999999999999998</v>
      </c>
      <c r="R564" s="627">
        <v>4</v>
      </c>
      <c r="S564" s="535" t="s">
        <v>12632</v>
      </c>
      <c r="T564" s="71" t="s">
        <v>103</v>
      </c>
      <c r="U564" s="566" t="s">
        <v>7040</v>
      </c>
      <c r="V564" s="541" t="s">
        <v>104</v>
      </c>
      <c r="W564" s="541" t="s">
        <v>105</v>
      </c>
      <c r="X564" s="632" t="s">
        <v>13659</v>
      </c>
      <c r="Y564" s="632" t="s">
        <v>186</v>
      </c>
      <c r="Z564" s="633"/>
      <c r="AA564" s="633"/>
    </row>
    <row r="565" spans="1:27" ht="17.45" customHeight="1" x14ac:dyDescent="0.25">
      <c r="A565" s="633" t="s">
        <v>2036</v>
      </c>
      <c r="B565" s="634" t="s">
        <v>57</v>
      </c>
      <c r="C565" s="634" t="s">
        <v>147</v>
      </c>
      <c r="D565" s="632" t="s">
        <v>2037</v>
      </c>
      <c r="E565" s="632" t="s">
        <v>1005</v>
      </c>
      <c r="F565" s="473" t="s">
        <v>25</v>
      </c>
      <c r="G565" s="473"/>
      <c r="H565" s="473"/>
      <c r="I565" s="473"/>
      <c r="J565" s="633" t="s">
        <v>11223</v>
      </c>
      <c r="K565" s="473" t="s">
        <v>35</v>
      </c>
      <c r="L565" s="624">
        <v>43000</v>
      </c>
      <c r="M565" s="564" t="s">
        <v>2038</v>
      </c>
      <c r="N565" s="71" t="s">
        <v>46</v>
      </c>
      <c r="O565" s="624">
        <v>43000</v>
      </c>
      <c r="P565" s="635">
        <v>200000</v>
      </c>
      <c r="Q565" s="416">
        <f t="shared" si="10"/>
        <v>0.19999999999999998</v>
      </c>
      <c r="R565" s="627">
        <v>12</v>
      </c>
      <c r="S565" s="535" t="s">
        <v>1597</v>
      </c>
      <c r="T565" s="71" t="s">
        <v>103</v>
      </c>
      <c r="U565" s="566" t="s">
        <v>7040</v>
      </c>
      <c r="V565" s="541" t="s">
        <v>104</v>
      </c>
      <c r="W565" s="541" t="s">
        <v>105</v>
      </c>
      <c r="X565" s="632" t="s">
        <v>6347</v>
      </c>
      <c r="Y565" s="632"/>
      <c r="Z565" s="633"/>
      <c r="AA565" s="633"/>
    </row>
    <row r="566" spans="1:27" ht="17.45" customHeight="1" x14ac:dyDescent="0.25">
      <c r="A566" s="633" t="s">
        <v>13951</v>
      </c>
      <c r="B566" s="634" t="s">
        <v>57</v>
      </c>
      <c r="C566" s="634" t="s">
        <v>98</v>
      </c>
      <c r="D566" s="632" t="s">
        <v>5188</v>
      </c>
      <c r="E566" s="632" t="s">
        <v>14018</v>
      </c>
      <c r="F566" s="473" t="s">
        <v>24</v>
      </c>
      <c r="G566" s="473"/>
      <c r="H566" s="473"/>
      <c r="I566" s="473"/>
      <c r="J566" s="633" t="s">
        <v>11224</v>
      </c>
      <c r="K566" s="473" t="s">
        <v>8949</v>
      </c>
      <c r="L566" s="624">
        <v>43097</v>
      </c>
      <c r="M566" s="564" t="s">
        <v>14108</v>
      </c>
      <c r="N566" s="71" t="s">
        <v>46</v>
      </c>
      <c r="O566" s="624">
        <v>43097</v>
      </c>
      <c r="P566" s="635">
        <v>200000</v>
      </c>
      <c r="Q566" s="416">
        <f t="shared" si="10"/>
        <v>0.19999999999999998</v>
      </c>
      <c r="R566" s="627">
        <v>3</v>
      </c>
      <c r="S566" s="535" t="s">
        <v>14144</v>
      </c>
      <c r="T566" s="71" t="s">
        <v>125</v>
      </c>
      <c r="U566" s="566" t="s">
        <v>7040</v>
      </c>
      <c r="V566" s="541" t="s">
        <v>104</v>
      </c>
      <c r="W566" s="541" t="s">
        <v>105</v>
      </c>
      <c r="X566" s="632" t="s">
        <v>106</v>
      </c>
      <c r="Y566" s="632" t="s">
        <v>757</v>
      </c>
      <c r="Z566" s="633"/>
      <c r="AA566" s="633"/>
    </row>
    <row r="567" spans="1:27" ht="17.45" customHeight="1" x14ac:dyDescent="0.25">
      <c r="A567" s="633" t="s">
        <v>8770</v>
      </c>
      <c r="B567" s="634" t="s">
        <v>57</v>
      </c>
      <c r="C567" s="634" t="s">
        <v>98</v>
      </c>
      <c r="D567" s="632" t="s">
        <v>12836</v>
      </c>
      <c r="E567" s="632" t="s">
        <v>528</v>
      </c>
      <c r="F567" s="473" t="s">
        <v>27</v>
      </c>
      <c r="G567" s="473"/>
      <c r="H567" s="473"/>
      <c r="I567" s="473"/>
      <c r="J567" s="633" t="s">
        <v>11224</v>
      </c>
      <c r="K567" s="473" t="s">
        <v>8947</v>
      </c>
      <c r="L567" s="624">
        <v>43091</v>
      </c>
      <c r="M567" s="564" t="s">
        <v>13264</v>
      </c>
      <c r="N567" s="71" t="s">
        <v>47</v>
      </c>
      <c r="O567" s="624">
        <v>43091</v>
      </c>
      <c r="P567" s="635">
        <v>200000</v>
      </c>
      <c r="Q567" s="416">
        <f t="shared" si="10"/>
        <v>0.19999999999999998</v>
      </c>
      <c r="R567" s="627">
        <v>12</v>
      </c>
      <c r="S567" s="535" t="s">
        <v>12339</v>
      </c>
      <c r="T567" s="71" t="s">
        <v>103</v>
      </c>
      <c r="U567" s="566" t="s">
        <v>7040</v>
      </c>
      <c r="V567" s="541" t="s">
        <v>104</v>
      </c>
      <c r="W567" s="541" t="s">
        <v>105</v>
      </c>
      <c r="X567" s="632" t="s">
        <v>106</v>
      </c>
      <c r="Y567" s="632" t="s">
        <v>186</v>
      </c>
      <c r="Z567" s="633"/>
      <c r="AA567" s="633"/>
    </row>
    <row r="568" spans="1:27" ht="17.45" customHeight="1" x14ac:dyDescent="0.25">
      <c r="A568" s="633" t="s">
        <v>8757</v>
      </c>
      <c r="B568" s="634" t="s">
        <v>57</v>
      </c>
      <c r="C568" s="634" t="s">
        <v>98</v>
      </c>
      <c r="D568" s="632" t="s">
        <v>12837</v>
      </c>
      <c r="E568" s="632" t="s">
        <v>8758</v>
      </c>
      <c r="F568" s="473" t="s">
        <v>27</v>
      </c>
      <c r="G568" s="473"/>
      <c r="H568" s="473"/>
      <c r="I568" s="473"/>
      <c r="J568" s="633" t="s">
        <v>11224</v>
      </c>
      <c r="K568" s="473" t="s">
        <v>8070</v>
      </c>
      <c r="L568" s="624">
        <v>43018</v>
      </c>
      <c r="M568" s="564" t="s">
        <v>13265</v>
      </c>
      <c r="N568" s="71" t="s">
        <v>47</v>
      </c>
      <c r="O568" s="624">
        <v>43018</v>
      </c>
      <c r="P568" s="635">
        <v>200000</v>
      </c>
      <c r="Q568" s="416">
        <f t="shared" si="10"/>
        <v>0.19999999999999998</v>
      </c>
      <c r="R568" s="627">
        <v>12</v>
      </c>
      <c r="S568" s="535" t="s">
        <v>12633</v>
      </c>
      <c r="T568" s="71" t="s">
        <v>125</v>
      </c>
      <c r="U568" s="566" t="s">
        <v>7040</v>
      </c>
      <c r="V568" s="541" t="s">
        <v>104</v>
      </c>
      <c r="W568" s="541" t="s">
        <v>105</v>
      </c>
      <c r="X568" s="632" t="s">
        <v>106</v>
      </c>
      <c r="Y568" s="632" t="s">
        <v>186</v>
      </c>
      <c r="Z568" s="633"/>
      <c r="AA568" s="633"/>
    </row>
    <row r="569" spans="1:27" ht="17.45" customHeight="1" x14ac:dyDescent="0.25">
      <c r="A569" s="633" t="s">
        <v>7726</v>
      </c>
      <c r="B569" s="634" t="s">
        <v>57</v>
      </c>
      <c r="C569" s="634" t="s">
        <v>775</v>
      </c>
      <c r="D569" s="632" t="s">
        <v>7727</v>
      </c>
      <c r="E569" s="632" t="s">
        <v>7728</v>
      </c>
      <c r="F569" s="473" t="s">
        <v>24</v>
      </c>
      <c r="G569" s="473"/>
      <c r="H569" s="473"/>
      <c r="I569" s="473"/>
      <c r="J569" s="633" t="s">
        <v>11224</v>
      </c>
      <c r="K569" s="473" t="s">
        <v>38</v>
      </c>
      <c r="L569" s="624">
        <v>43073</v>
      </c>
      <c r="M569" s="564" t="s">
        <v>7729</v>
      </c>
      <c r="N569" s="71" t="s">
        <v>46</v>
      </c>
      <c r="O569" s="624">
        <v>43073</v>
      </c>
      <c r="P569" s="635">
        <v>200000</v>
      </c>
      <c r="Q569" s="416">
        <f t="shared" si="10"/>
        <v>0.19999999999999998</v>
      </c>
      <c r="R569" s="627">
        <v>3</v>
      </c>
      <c r="S569" s="535" t="s">
        <v>7101</v>
      </c>
      <c r="T569" s="71" t="s">
        <v>103</v>
      </c>
      <c r="U569" s="566" t="s">
        <v>7040</v>
      </c>
      <c r="V569" s="541" t="s">
        <v>104</v>
      </c>
      <c r="W569" s="541" t="s">
        <v>105</v>
      </c>
      <c r="X569" s="632" t="s">
        <v>7730</v>
      </c>
      <c r="Y569" s="632" t="s">
        <v>13912</v>
      </c>
      <c r="Z569" s="633"/>
      <c r="AA569" s="633"/>
    </row>
    <row r="570" spans="1:27" ht="17.45" customHeight="1" x14ac:dyDescent="0.25">
      <c r="A570" s="633" t="s">
        <v>7535</v>
      </c>
      <c r="B570" s="634" t="s">
        <v>57</v>
      </c>
      <c r="C570" s="634" t="s">
        <v>775</v>
      </c>
      <c r="D570" s="632" t="s">
        <v>4436</v>
      </c>
      <c r="E570" s="632" t="s">
        <v>7536</v>
      </c>
      <c r="F570" s="473" t="s">
        <v>24</v>
      </c>
      <c r="G570" s="473"/>
      <c r="H570" s="473"/>
      <c r="I570" s="473"/>
      <c r="J570" s="633" t="s">
        <v>11224</v>
      </c>
      <c r="K570" s="473" t="s">
        <v>38</v>
      </c>
      <c r="L570" s="624">
        <v>43066</v>
      </c>
      <c r="M570" s="564" t="s">
        <v>7537</v>
      </c>
      <c r="N570" s="71" t="s">
        <v>46</v>
      </c>
      <c r="O570" s="624">
        <v>43066</v>
      </c>
      <c r="P570" s="635">
        <v>200000</v>
      </c>
      <c r="Q570" s="416">
        <f t="shared" si="10"/>
        <v>0.19999999999999998</v>
      </c>
      <c r="R570" s="627">
        <v>12</v>
      </c>
      <c r="S570" s="535" t="s">
        <v>7102</v>
      </c>
      <c r="T570" s="71" t="s">
        <v>125</v>
      </c>
      <c r="U570" s="566" t="s">
        <v>7040</v>
      </c>
      <c r="V570" s="541" t="s">
        <v>104</v>
      </c>
      <c r="W570" s="541" t="s">
        <v>105</v>
      </c>
      <c r="X570" s="632" t="s">
        <v>7538</v>
      </c>
      <c r="Y570" s="632" t="s">
        <v>3129</v>
      </c>
      <c r="Z570" s="633"/>
      <c r="AA570" s="633"/>
    </row>
    <row r="571" spans="1:27" ht="17.45" customHeight="1" x14ac:dyDescent="0.25">
      <c r="A571" s="633" t="s">
        <v>8305</v>
      </c>
      <c r="B571" s="634" t="s">
        <v>57</v>
      </c>
      <c r="C571" s="634" t="s">
        <v>775</v>
      </c>
      <c r="D571" s="632" t="s">
        <v>9882</v>
      </c>
      <c r="E571" s="632" t="s">
        <v>8306</v>
      </c>
      <c r="F571" s="473" t="s">
        <v>28</v>
      </c>
      <c r="G571" s="473"/>
      <c r="H571" s="473"/>
      <c r="I571" s="473"/>
      <c r="J571" s="633" t="s">
        <v>11224</v>
      </c>
      <c r="K571" s="473" t="s">
        <v>8952</v>
      </c>
      <c r="L571" s="624">
        <v>43035</v>
      </c>
      <c r="M571" s="564" t="s">
        <v>9692</v>
      </c>
      <c r="N571" s="71" t="s">
        <v>46</v>
      </c>
      <c r="O571" s="624">
        <v>43035</v>
      </c>
      <c r="P571" s="635">
        <v>200000</v>
      </c>
      <c r="Q571" s="416">
        <f t="shared" si="10"/>
        <v>0.19999999999999998</v>
      </c>
      <c r="R571" s="627">
        <v>3</v>
      </c>
      <c r="S571" s="535" t="s">
        <v>7881</v>
      </c>
      <c r="T571" s="71" t="s">
        <v>125</v>
      </c>
      <c r="U571" s="566" t="s">
        <v>7040</v>
      </c>
      <c r="V571" s="541" t="s">
        <v>104</v>
      </c>
      <c r="W571" s="541" t="s">
        <v>105</v>
      </c>
      <c r="X571" s="632" t="s">
        <v>9712</v>
      </c>
      <c r="Y571" s="632" t="s">
        <v>1007</v>
      </c>
      <c r="Z571" s="633"/>
      <c r="AA571" s="633"/>
    </row>
    <row r="572" spans="1:27" ht="17.45" customHeight="1" x14ac:dyDescent="0.25">
      <c r="A572" s="633" t="s">
        <v>9342</v>
      </c>
      <c r="B572" s="634" t="s">
        <v>57</v>
      </c>
      <c r="C572" s="634" t="s">
        <v>775</v>
      </c>
      <c r="D572" s="632" t="s">
        <v>12838</v>
      </c>
      <c r="E572" s="632" t="s">
        <v>9343</v>
      </c>
      <c r="F572" s="473" t="s">
        <v>26</v>
      </c>
      <c r="G572" s="473"/>
      <c r="H572" s="473"/>
      <c r="I572" s="473"/>
      <c r="J572" s="633" t="s">
        <v>11223</v>
      </c>
      <c r="K572" s="473" t="s">
        <v>8948</v>
      </c>
      <c r="L572" s="624">
        <v>42966</v>
      </c>
      <c r="M572" s="564" t="s">
        <v>13266</v>
      </c>
      <c r="N572" s="71" t="s">
        <v>47</v>
      </c>
      <c r="O572" s="624">
        <v>42966</v>
      </c>
      <c r="P572" s="635">
        <v>200000</v>
      </c>
      <c r="Q572" s="416">
        <f t="shared" si="10"/>
        <v>0.19999999999999998</v>
      </c>
      <c r="R572" s="627">
        <v>12</v>
      </c>
      <c r="S572" s="535" t="s">
        <v>13660</v>
      </c>
      <c r="T572" s="71" t="s">
        <v>125</v>
      </c>
      <c r="U572" s="566" t="s">
        <v>7040</v>
      </c>
      <c r="V572" s="541" t="s">
        <v>104</v>
      </c>
      <c r="W572" s="541" t="s">
        <v>105</v>
      </c>
      <c r="X572" s="632" t="s">
        <v>5498</v>
      </c>
      <c r="Y572" s="632" t="s">
        <v>221</v>
      </c>
      <c r="Z572" s="633"/>
      <c r="AA572" s="633"/>
    </row>
    <row r="573" spans="1:27" ht="17.45" customHeight="1" x14ac:dyDescent="0.25">
      <c r="A573" s="633" t="s">
        <v>6424</v>
      </c>
      <c r="B573" s="634" t="s">
        <v>57</v>
      </c>
      <c r="C573" s="634" t="s">
        <v>775</v>
      </c>
      <c r="D573" s="632" t="s">
        <v>6425</v>
      </c>
      <c r="E573" s="632" t="s">
        <v>316</v>
      </c>
      <c r="F573" s="473" t="s">
        <v>25</v>
      </c>
      <c r="G573" s="473"/>
      <c r="H573" s="473"/>
      <c r="I573" s="473"/>
      <c r="J573" s="633" t="s">
        <v>11224</v>
      </c>
      <c r="K573" s="473" t="s">
        <v>35</v>
      </c>
      <c r="L573" s="624">
        <v>43089</v>
      </c>
      <c r="M573" s="564" t="s">
        <v>6465</v>
      </c>
      <c r="N573" s="71" t="s">
        <v>47</v>
      </c>
      <c r="O573" s="624">
        <v>43089</v>
      </c>
      <c r="P573" s="635">
        <v>200000</v>
      </c>
      <c r="Q573" s="416">
        <f t="shared" si="10"/>
        <v>0.19999999999999998</v>
      </c>
      <c r="R573" s="627">
        <v>12</v>
      </c>
      <c r="S573" s="535" t="s">
        <v>14144</v>
      </c>
      <c r="T573" s="71" t="s">
        <v>125</v>
      </c>
      <c r="U573" s="566" t="s">
        <v>7040</v>
      </c>
      <c r="V573" s="541" t="s">
        <v>104</v>
      </c>
      <c r="W573" s="541" t="s">
        <v>105</v>
      </c>
      <c r="X573" s="632" t="s">
        <v>6466</v>
      </c>
      <c r="Y573" s="632" t="s">
        <v>13896</v>
      </c>
      <c r="Z573" s="633"/>
      <c r="AA573" s="633"/>
    </row>
    <row r="574" spans="1:27" ht="17.45" customHeight="1" x14ac:dyDescent="0.25">
      <c r="A574" s="633" t="s">
        <v>7716</v>
      </c>
      <c r="B574" s="634" t="s">
        <v>57</v>
      </c>
      <c r="C574" s="634" t="s">
        <v>775</v>
      </c>
      <c r="D574" s="632" t="s">
        <v>7717</v>
      </c>
      <c r="E574" s="632" t="s">
        <v>316</v>
      </c>
      <c r="F574" s="473" t="s">
        <v>27</v>
      </c>
      <c r="G574" s="473"/>
      <c r="H574" s="473"/>
      <c r="I574" s="473"/>
      <c r="J574" s="633" t="s">
        <v>11224</v>
      </c>
      <c r="K574" s="473" t="s">
        <v>8947</v>
      </c>
      <c r="L574" s="624">
        <v>43066</v>
      </c>
      <c r="M574" s="564" t="s">
        <v>7718</v>
      </c>
      <c r="N574" s="71" t="s">
        <v>47</v>
      </c>
      <c r="O574" s="624">
        <v>43066</v>
      </c>
      <c r="P574" s="635">
        <v>200000</v>
      </c>
      <c r="Q574" s="416">
        <f t="shared" si="10"/>
        <v>0.19999999999999998</v>
      </c>
      <c r="R574" s="627">
        <v>12</v>
      </c>
      <c r="S574" s="535" t="s">
        <v>12633</v>
      </c>
      <c r="T574" s="71" t="s">
        <v>125</v>
      </c>
      <c r="U574" s="566" t="s">
        <v>7040</v>
      </c>
      <c r="V574" s="541" t="s">
        <v>104</v>
      </c>
      <c r="W574" s="541" t="s">
        <v>105</v>
      </c>
      <c r="X574" s="632" t="s">
        <v>7719</v>
      </c>
      <c r="Y574" s="632" t="s">
        <v>221</v>
      </c>
      <c r="Z574" s="633"/>
      <c r="AA574" s="633"/>
    </row>
    <row r="575" spans="1:27" ht="17.45" customHeight="1" x14ac:dyDescent="0.25">
      <c r="A575" s="633" t="s">
        <v>2094</v>
      </c>
      <c r="B575" s="634" t="s">
        <v>59</v>
      </c>
      <c r="C575" s="634" t="s">
        <v>9574</v>
      </c>
      <c r="D575" s="632" t="s">
        <v>2095</v>
      </c>
      <c r="E575" s="632" t="s">
        <v>2096</v>
      </c>
      <c r="F575" s="473" t="s">
        <v>26</v>
      </c>
      <c r="G575" s="473"/>
      <c r="H575" s="473"/>
      <c r="I575" s="473"/>
      <c r="J575" s="633" t="s">
        <v>11223</v>
      </c>
      <c r="K575" s="473" t="s">
        <v>8948</v>
      </c>
      <c r="L575" s="624">
        <v>42998</v>
      </c>
      <c r="M575" s="564" t="s">
        <v>2097</v>
      </c>
      <c r="N575" s="71" t="s">
        <v>46</v>
      </c>
      <c r="O575" s="624">
        <v>42998</v>
      </c>
      <c r="P575" s="635">
        <v>200000</v>
      </c>
      <c r="Q575" s="416">
        <f t="shared" si="10"/>
        <v>0.19999999999999998</v>
      </c>
      <c r="R575" s="627">
        <v>12</v>
      </c>
      <c r="S575" s="535" t="s">
        <v>113</v>
      </c>
      <c r="T575" s="71" t="s">
        <v>103</v>
      </c>
      <c r="U575" s="566" t="s">
        <v>7040</v>
      </c>
      <c r="V575" s="541" t="s">
        <v>104</v>
      </c>
      <c r="W575" s="541" t="s">
        <v>105</v>
      </c>
      <c r="X575" s="632" t="s">
        <v>13662</v>
      </c>
      <c r="Y575" s="632" t="s">
        <v>2098</v>
      </c>
      <c r="Z575" s="633"/>
      <c r="AA575" s="633"/>
    </row>
    <row r="576" spans="1:27" ht="17.45" customHeight="1" x14ac:dyDescent="0.25">
      <c r="A576" s="633" t="s">
        <v>12491</v>
      </c>
      <c r="B576" s="634" t="s">
        <v>59</v>
      </c>
      <c r="C576" s="634" t="s">
        <v>9574</v>
      </c>
      <c r="D576" s="632" t="s">
        <v>12840</v>
      </c>
      <c r="E576" s="632" t="s">
        <v>12492</v>
      </c>
      <c r="F576" s="473" t="s">
        <v>27</v>
      </c>
      <c r="G576" s="473"/>
      <c r="H576" s="473"/>
      <c r="I576" s="473"/>
      <c r="J576" s="633" t="s">
        <v>11223</v>
      </c>
      <c r="K576" s="473" t="s">
        <v>8947</v>
      </c>
      <c r="L576" s="624">
        <v>43005</v>
      </c>
      <c r="M576" s="564" t="s">
        <v>12607</v>
      </c>
      <c r="N576" s="71" t="s">
        <v>47</v>
      </c>
      <c r="O576" s="624">
        <v>43005</v>
      </c>
      <c r="P576" s="635">
        <v>200000</v>
      </c>
      <c r="Q576" s="416">
        <f t="shared" si="10"/>
        <v>0.19999999999999998</v>
      </c>
      <c r="R576" s="627">
        <v>6</v>
      </c>
      <c r="S576" s="535" t="s">
        <v>14144</v>
      </c>
      <c r="T576" s="71" t="s">
        <v>103</v>
      </c>
      <c r="U576" s="566" t="s">
        <v>7040</v>
      </c>
      <c r="V576" s="541" t="s">
        <v>104</v>
      </c>
      <c r="W576" s="541" t="s">
        <v>105</v>
      </c>
      <c r="X576" s="632" t="s">
        <v>12668</v>
      </c>
      <c r="Y576" s="632" t="s">
        <v>14258</v>
      </c>
      <c r="Z576" s="633"/>
      <c r="AA576" s="633"/>
    </row>
    <row r="577" spans="1:27" ht="17.45" customHeight="1" x14ac:dyDescent="0.25">
      <c r="A577" s="633" t="s">
        <v>9350</v>
      </c>
      <c r="B577" s="634" t="s">
        <v>59</v>
      </c>
      <c r="C577" s="634" t="s">
        <v>9574</v>
      </c>
      <c r="D577" s="632" t="s">
        <v>12841</v>
      </c>
      <c r="E577" s="632" t="s">
        <v>10462</v>
      </c>
      <c r="F577" s="473" t="s">
        <v>26</v>
      </c>
      <c r="G577" s="473"/>
      <c r="H577" s="473"/>
      <c r="I577" s="473"/>
      <c r="J577" s="633" t="s">
        <v>11223</v>
      </c>
      <c r="K577" s="473" t="s">
        <v>8948</v>
      </c>
      <c r="L577" s="624">
        <v>43000</v>
      </c>
      <c r="M577" s="564" t="s">
        <v>13268</v>
      </c>
      <c r="N577" s="71" t="s">
        <v>47</v>
      </c>
      <c r="O577" s="624">
        <v>43000</v>
      </c>
      <c r="P577" s="635">
        <v>200000</v>
      </c>
      <c r="Q577" s="416">
        <f t="shared" si="10"/>
        <v>0.19999999999999998</v>
      </c>
      <c r="R577" s="627">
        <v>3</v>
      </c>
      <c r="S577" s="535" t="s">
        <v>12338</v>
      </c>
      <c r="T577" s="71" t="s">
        <v>103</v>
      </c>
      <c r="U577" s="566" t="s">
        <v>7040</v>
      </c>
      <c r="V577" s="541" t="s">
        <v>104</v>
      </c>
      <c r="W577" s="541" t="s">
        <v>105</v>
      </c>
      <c r="X577" s="632" t="s">
        <v>13663</v>
      </c>
      <c r="Y577" s="632" t="s">
        <v>9295</v>
      </c>
      <c r="Z577" s="633"/>
      <c r="AA577" s="633"/>
    </row>
    <row r="578" spans="1:27" ht="17.45" customHeight="1" x14ac:dyDescent="0.25">
      <c r="A578" s="633" t="s">
        <v>8309</v>
      </c>
      <c r="B578" s="634" t="s">
        <v>60</v>
      </c>
      <c r="C578" s="634" t="s">
        <v>6576</v>
      </c>
      <c r="D578" s="632" t="s">
        <v>12834</v>
      </c>
      <c r="E578" s="632" t="s">
        <v>316</v>
      </c>
      <c r="F578" s="473" t="s">
        <v>6576</v>
      </c>
      <c r="G578" s="473"/>
      <c r="H578" s="473"/>
      <c r="I578" s="473"/>
      <c r="J578" s="633" t="s">
        <v>11224</v>
      </c>
      <c r="K578" s="473" t="s">
        <v>8070</v>
      </c>
      <c r="L578" s="624">
        <v>43054</v>
      </c>
      <c r="M578" s="564" t="s">
        <v>13262</v>
      </c>
      <c r="N578" s="71" t="s">
        <v>46</v>
      </c>
      <c r="O578" s="624">
        <v>43054</v>
      </c>
      <c r="P578" s="635">
        <v>200000</v>
      </c>
      <c r="Q578" s="416">
        <f t="shared" si="10"/>
        <v>0.19999999999999998</v>
      </c>
      <c r="R578" s="627">
        <v>12</v>
      </c>
      <c r="S578" s="535" t="s">
        <v>8047</v>
      </c>
      <c r="T578" s="71" t="s">
        <v>125</v>
      </c>
      <c r="U578" s="566" t="s">
        <v>7040</v>
      </c>
      <c r="V578" s="541" t="s">
        <v>104</v>
      </c>
      <c r="W578" s="541" t="s">
        <v>105</v>
      </c>
      <c r="X578" s="632" t="s">
        <v>6029</v>
      </c>
      <c r="Y578" s="632"/>
      <c r="Z578" s="633"/>
      <c r="AA578" s="633"/>
    </row>
    <row r="579" spans="1:27" ht="17.45" customHeight="1" x14ac:dyDescent="0.25">
      <c r="A579" s="633" t="s">
        <v>2039</v>
      </c>
      <c r="B579" s="634" t="s">
        <v>60</v>
      </c>
      <c r="C579" s="634" t="s">
        <v>6576</v>
      </c>
      <c r="D579" s="632" t="s">
        <v>2040</v>
      </c>
      <c r="E579" s="632" t="s">
        <v>2041</v>
      </c>
      <c r="F579" s="473" t="s">
        <v>6576</v>
      </c>
      <c r="G579" s="473" t="str">
        <f>VLOOKUP(A579,'Engaged Deals'!A:L,2,0)</f>
        <v>Yes</v>
      </c>
      <c r="H579" s="473" t="str">
        <f>VLOOKUP(A579,'Engaged Deals'!A:L,9,0)</f>
        <v>India</v>
      </c>
      <c r="I579" s="473" t="str">
        <f>VLOOKUP(A579,'Engaged Deals'!A:L,10,0)</f>
        <v>Initial Stages, discussion being scheduled</v>
      </c>
      <c r="J579" s="633" t="s">
        <v>11223</v>
      </c>
      <c r="K579" s="473" t="s">
        <v>8953</v>
      </c>
      <c r="L579" s="624">
        <v>42962</v>
      </c>
      <c r="M579" s="564" t="s">
        <v>2042</v>
      </c>
      <c r="N579" s="71" t="s">
        <v>46</v>
      </c>
      <c r="O579" s="624">
        <v>42962</v>
      </c>
      <c r="P579" s="635">
        <v>200000</v>
      </c>
      <c r="Q579" s="416">
        <f t="shared" si="10"/>
        <v>0.19999999999999998</v>
      </c>
      <c r="R579" s="627">
        <v>12</v>
      </c>
      <c r="S579" s="535" t="s">
        <v>113</v>
      </c>
      <c r="T579" s="71" t="s">
        <v>125</v>
      </c>
      <c r="U579" s="566" t="s">
        <v>7040</v>
      </c>
      <c r="V579" s="541" t="s">
        <v>104</v>
      </c>
      <c r="W579" s="541" t="s">
        <v>105</v>
      </c>
      <c r="X579" s="632" t="s">
        <v>6348</v>
      </c>
      <c r="Y579" s="632" t="s">
        <v>1629</v>
      </c>
      <c r="Z579" s="633"/>
      <c r="AA579" s="633"/>
    </row>
    <row r="580" spans="1:27" ht="17.45" customHeight="1" x14ac:dyDescent="0.25">
      <c r="A580" s="633" t="s">
        <v>1764</v>
      </c>
      <c r="B580" s="634" t="s">
        <v>60</v>
      </c>
      <c r="C580" s="634" t="s">
        <v>6576</v>
      </c>
      <c r="D580" s="632" t="s">
        <v>1765</v>
      </c>
      <c r="E580" s="632" t="s">
        <v>1081</v>
      </c>
      <c r="F580" s="473" t="s">
        <v>6576</v>
      </c>
      <c r="G580" s="473"/>
      <c r="H580" s="473"/>
      <c r="I580" s="473"/>
      <c r="J580" s="633" t="s">
        <v>11224</v>
      </c>
      <c r="K580" s="473" t="s">
        <v>8952</v>
      </c>
      <c r="L580" s="624">
        <v>43026</v>
      </c>
      <c r="M580" s="564" t="s">
        <v>1766</v>
      </c>
      <c r="N580" s="71" t="s">
        <v>47</v>
      </c>
      <c r="O580" s="624">
        <v>43026</v>
      </c>
      <c r="P580" s="635">
        <v>200000</v>
      </c>
      <c r="Q580" s="416">
        <f t="shared" si="10"/>
        <v>0.19999999999999998</v>
      </c>
      <c r="R580" s="627">
        <v>12</v>
      </c>
      <c r="S580" s="535" t="s">
        <v>14144</v>
      </c>
      <c r="T580" s="71" t="s">
        <v>103</v>
      </c>
      <c r="U580" s="566" t="s">
        <v>7040</v>
      </c>
      <c r="V580" s="541" t="s">
        <v>104</v>
      </c>
      <c r="W580" s="541" t="s">
        <v>105</v>
      </c>
      <c r="X580" s="632" t="s">
        <v>6029</v>
      </c>
      <c r="Y580" s="632" t="s">
        <v>313</v>
      </c>
      <c r="Z580" s="633"/>
      <c r="AA580" s="633"/>
    </row>
    <row r="581" spans="1:27" ht="17.45" customHeight="1" x14ac:dyDescent="0.25">
      <c r="A581" s="633" t="s">
        <v>1891</v>
      </c>
      <c r="B581" s="634" t="s">
        <v>57</v>
      </c>
      <c r="C581" s="634" t="s">
        <v>1348</v>
      </c>
      <c r="D581" s="632" t="s">
        <v>1892</v>
      </c>
      <c r="E581" s="632" t="s">
        <v>1893</v>
      </c>
      <c r="F581" s="473" t="s">
        <v>24</v>
      </c>
      <c r="G581" s="473"/>
      <c r="H581" s="473"/>
      <c r="I581" s="473"/>
      <c r="J581" s="633" t="s">
        <v>11223</v>
      </c>
      <c r="K581" s="473" t="s">
        <v>38</v>
      </c>
      <c r="L581" s="624">
        <v>43007</v>
      </c>
      <c r="M581" s="564" t="s">
        <v>1894</v>
      </c>
      <c r="N581" s="71" t="s">
        <v>47</v>
      </c>
      <c r="O581" s="624">
        <v>43007</v>
      </c>
      <c r="P581" s="635">
        <v>200000</v>
      </c>
      <c r="Q581" s="416">
        <f t="shared" si="10"/>
        <v>0.19999999999999998</v>
      </c>
      <c r="R581" s="627">
        <v>6</v>
      </c>
      <c r="S581" s="535" t="s">
        <v>14164</v>
      </c>
      <c r="T581" s="71" t="s">
        <v>103</v>
      </c>
      <c r="U581" s="566" t="s">
        <v>7040</v>
      </c>
      <c r="V581" s="541" t="s">
        <v>104</v>
      </c>
      <c r="W581" s="541" t="s">
        <v>105</v>
      </c>
      <c r="X581" s="632" t="s">
        <v>5911</v>
      </c>
      <c r="Y581" s="632" t="s">
        <v>1895</v>
      </c>
      <c r="Z581" s="633"/>
      <c r="AA581" s="633"/>
    </row>
    <row r="582" spans="1:27" ht="17.45" customHeight="1" x14ac:dyDescent="0.25">
      <c r="A582" s="633" t="s">
        <v>1343</v>
      </c>
      <c r="B582" s="634" t="s">
        <v>60</v>
      </c>
      <c r="C582" s="634" t="s">
        <v>377</v>
      </c>
      <c r="D582" s="632" t="s">
        <v>1344</v>
      </c>
      <c r="E582" s="632" t="s">
        <v>1345</v>
      </c>
      <c r="F582" s="473" t="s">
        <v>26</v>
      </c>
      <c r="G582" s="473"/>
      <c r="H582" s="473"/>
      <c r="I582" s="473"/>
      <c r="J582" s="633" t="s">
        <v>11224</v>
      </c>
      <c r="K582" s="473" t="s">
        <v>8948</v>
      </c>
      <c r="L582" s="624">
        <v>43063</v>
      </c>
      <c r="M582" s="564" t="s">
        <v>1346</v>
      </c>
      <c r="N582" s="71" t="s">
        <v>46</v>
      </c>
      <c r="O582" s="624">
        <v>43063</v>
      </c>
      <c r="P582" s="635">
        <v>200000</v>
      </c>
      <c r="Q582" s="416">
        <f t="shared" si="10"/>
        <v>0.19999999999999998</v>
      </c>
      <c r="R582" s="627">
        <v>3</v>
      </c>
      <c r="S582" s="535" t="s">
        <v>13658</v>
      </c>
      <c r="T582" s="71" t="s">
        <v>125</v>
      </c>
      <c r="U582" s="566" t="s">
        <v>7040</v>
      </c>
      <c r="V582" s="541" t="s">
        <v>104</v>
      </c>
      <c r="W582" s="541" t="s">
        <v>105</v>
      </c>
      <c r="X582" s="632" t="s">
        <v>5801</v>
      </c>
      <c r="Y582" s="632" t="s">
        <v>667</v>
      </c>
      <c r="Z582" s="633"/>
      <c r="AA582" s="633"/>
    </row>
    <row r="583" spans="1:27" ht="17.45" customHeight="1" x14ac:dyDescent="0.25">
      <c r="A583" s="633" t="s">
        <v>8326</v>
      </c>
      <c r="B583" s="634" t="s">
        <v>60</v>
      </c>
      <c r="C583" s="634" t="s">
        <v>377</v>
      </c>
      <c r="D583" s="632" t="s">
        <v>8327</v>
      </c>
      <c r="E583" s="632" t="s">
        <v>8328</v>
      </c>
      <c r="F583" s="473" t="s">
        <v>25</v>
      </c>
      <c r="G583" s="473"/>
      <c r="H583" s="473"/>
      <c r="I583" s="473"/>
      <c r="J583" s="633" t="s">
        <v>11224</v>
      </c>
      <c r="K583" s="473" t="s">
        <v>35</v>
      </c>
      <c r="L583" s="624">
        <v>43091</v>
      </c>
      <c r="M583" s="564" t="s">
        <v>8568</v>
      </c>
      <c r="N583" s="71" t="s">
        <v>47</v>
      </c>
      <c r="O583" s="624">
        <v>43091</v>
      </c>
      <c r="P583" s="635">
        <v>200000</v>
      </c>
      <c r="Q583" s="416">
        <f t="shared" si="10"/>
        <v>0.19999999999999998</v>
      </c>
      <c r="R583" s="627">
        <v>2</v>
      </c>
      <c r="S583" s="535" t="s">
        <v>14144</v>
      </c>
      <c r="T583" s="71" t="s">
        <v>125</v>
      </c>
      <c r="U583" s="566" t="s">
        <v>7040</v>
      </c>
      <c r="V583" s="541" t="s">
        <v>104</v>
      </c>
      <c r="W583" s="541" t="s">
        <v>105</v>
      </c>
      <c r="X583" s="632" t="s">
        <v>8061</v>
      </c>
      <c r="Y583" s="632" t="s">
        <v>375</v>
      </c>
      <c r="Z583" s="633"/>
      <c r="AA583" s="633"/>
    </row>
    <row r="584" spans="1:27" ht="17.45" customHeight="1" x14ac:dyDescent="0.25">
      <c r="A584" s="633" t="s">
        <v>7116</v>
      </c>
      <c r="B584" s="634" t="s">
        <v>60</v>
      </c>
      <c r="C584" s="634" t="s">
        <v>377</v>
      </c>
      <c r="D584" s="632" t="s">
        <v>7117</v>
      </c>
      <c r="E584" s="632" t="s">
        <v>7118</v>
      </c>
      <c r="F584" s="473" t="s">
        <v>28</v>
      </c>
      <c r="G584" s="473"/>
      <c r="H584" s="473"/>
      <c r="I584" s="473"/>
      <c r="J584" s="633" t="s">
        <v>11223</v>
      </c>
      <c r="K584" s="473" t="s">
        <v>36</v>
      </c>
      <c r="L584" s="624">
        <v>42977</v>
      </c>
      <c r="M584" s="564" t="s">
        <v>7119</v>
      </c>
      <c r="N584" s="71" t="s">
        <v>47</v>
      </c>
      <c r="O584" s="624">
        <v>42977</v>
      </c>
      <c r="P584" s="635">
        <v>200000</v>
      </c>
      <c r="Q584" s="416">
        <f t="shared" si="10"/>
        <v>0.19999999999999998</v>
      </c>
      <c r="R584" s="627">
        <v>12</v>
      </c>
      <c r="S584" s="535" t="s">
        <v>14144</v>
      </c>
      <c r="T584" s="71" t="s">
        <v>125</v>
      </c>
      <c r="U584" s="566" t="s">
        <v>7040</v>
      </c>
      <c r="V584" s="541" t="s">
        <v>104</v>
      </c>
      <c r="W584" s="541" t="s">
        <v>105</v>
      </c>
      <c r="X584" s="632" t="s">
        <v>8061</v>
      </c>
      <c r="Y584" s="632" t="s">
        <v>313</v>
      </c>
      <c r="Z584" s="633"/>
      <c r="AA584" s="633"/>
    </row>
    <row r="585" spans="1:27" ht="17.45" customHeight="1" x14ac:dyDescent="0.25">
      <c r="A585" s="633" t="s">
        <v>10479</v>
      </c>
      <c r="B585" s="634" t="s">
        <v>6912</v>
      </c>
      <c r="C585" s="634" t="s">
        <v>6912</v>
      </c>
      <c r="D585" s="632" t="s">
        <v>12842</v>
      </c>
      <c r="E585" s="632" t="s">
        <v>10481</v>
      </c>
      <c r="F585" s="473" t="s">
        <v>27</v>
      </c>
      <c r="G585" s="473"/>
      <c r="H585" s="473"/>
      <c r="I585" s="473"/>
      <c r="J585" s="633" t="s">
        <v>11223</v>
      </c>
      <c r="K585" s="473" t="s">
        <v>8947</v>
      </c>
      <c r="L585" s="624">
        <v>43008</v>
      </c>
      <c r="M585" s="564" t="s">
        <v>13269</v>
      </c>
      <c r="N585" s="71" t="s">
        <v>46</v>
      </c>
      <c r="O585" s="624">
        <v>43008</v>
      </c>
      <c r="P585" s="635">
        <v>200000</v>
      </c>
      <c r="Q585" s="416">
        <f t="shared" ref="Q585:Q640" si="11">+P585*0.000001</f>
        <v>0.19999999999999998</v>
      </c>
      <c r="R585" s="627">
        <v>12</v>
      </c>
      <c r="S585" s="535" t="s">
        <v>13516</v>
      </c>
      <c r="T585" s="71" t="s">
        <v>103</v>
      </c>
      <c r="U585" s="566" t="s">
        <v>7040</v>
      </c>
      <c r="V585" s="541" t="s">
        <v>104</v>
      </c>
      <c r="W585" s="541" t="s">
        <v>105</v>
      </c>
      <c r="X585" s="632" t="s">
        <v>13664</v>
      </c>
      <c r="Y585" s="632" t="s">
        <v>3084</v>
      </c>
      <c r="Z585" s="633"/>
      <c r="AA585" s="633"/>
    </row>
    <row r="586" spans="1:27" ht="17.45" customHeight="1" x14ac:dyDescent="0.25">
      <c r="A586" s="633" t="s">
        <v>10477</v>
      </c>
      <c r="B586" s="634" t="s">
        <v>57</v>
      </c>
      <c r="C586" s="634" t="s">
        <v>1046</v>
      </c>
      <c r="D586" s="632" t="s">
        <v>12839</v>
      </c>
      <c r="E586" s="632" t="s">
        <v>10478</v>
      </c>
      <c r="F586" s="473" t="s">
        <v>28</v>
      </c>
      <c r="G586" s="473"/>
      <c r="H586" s="473"/>
      <c r="I586" s="473"/>
      <c r="J586" s="633" t="s">
        <v>11223</v>
      </c>
      <c r="K586" s="473" t="s">
        <v>8990</v>
      </c>
      <c r="L586" s="624">
        <v>43007</v>
      </c>
      <c r="M586" s="564" t="s">
        <v>13267</v>
      </c>
      <c r="N586" s="71" t="s">
        <v>46</v>
      </c>
      <c r="O586" s="624">
        <v>43069</v>
      </c>
      <c r="P586" s="635">
        <v>200000</v>
      </c>
      <c r="Q586" s="416">
        <f t="shared" si="11"/>
        <v>0.19999999999999998</v>
      </c>
      <c r="R586" s="627">
        <v>1</v>
      </c>
      <c r="S586" s="535" t="s">
        <v>11283</v>
      </c>
      <c r="T586" s="71" t="s">
        <v>103</v>
      </c>
      <c r="U586" s="566" t="s">
        <v>7040</v>
      </c>
      <c r="V586" s="541" t="s">
        <v>104</v>
      </c>
      <c r="W586" s="541" t="s">
        <v>105</v>
      </c>
      <c r="X586" s="632" t="s">
        <v>8683</v>
      </c>
      <c r="Y586" s="632"/>
      <c r="Z586" s="633"/>
      <c r="AA586" s="633"/>
    </row>
    <row r="587" spans="1:27" ht="17.45" customHeight="1" x14ac:dyDescent="0.25">
      <c r="A587" s="633" t="s">
        <v>6577</v>
      </c>
      <c r="B587" s="634" t="s">
        <v>57</v>
      </c>
      <c r="C587" s="634" t="s">
        <v>1046</v>
      </c>
      <c r="D587" s="632" t="s">
        <v>6578</v>
      </c>
      <c r="E587" s="632" t="s">
        <v>6579</v>
      </c>
      <c r="F587" s="473" t="s">
        <v>24</v>
      </c>
      <c r="G587" s="473"/>
      <c r="H587" s="473"/>
      <c r="I587" s="473"/>
      <c r="J587" s="633" t="s">
        <v>11223</v>
      </c>
      <c r="K587" s="473" t="s">
        <v>38</v>
      </c>
      <c r="L587" s="624">
        <v>42978</v>
      </c>
      <c r="M587" s="564" t="s">
        <v>6760</v>
      </c>
      <c r="N587" s="71" t="s">
        <v>47</v>
      </c>
      <c r="O587" s="624">
        <v>43146</v>
      </c>
      <c r="P587" s="635">
        <v>200000</v>
      </c>
      <c r="Q587" s="416">
        <f t="shared" si="11"/>
        <v>0.19999999999999998</v>
      </c>
      <c r="R587" s="627">
        <v>12</v>
      </c>
      <c r="S587" s="535" t="s">
        <v>12337</v>
      </c>
      <c r="T587" s="71" t="s">
        <v>125</v>
      </c>
      <c r="U587" s="566" t="s">
        <v>7040</v>
      </c>
      <c r="V587" s="541" t="s">
        <v>104</v>
      </c>
      <c r="W587" s="541" t="s">
        <v>105</v>
      </c>
      <c r="X587" s="632" t="s">
        <v>5985</v>
      </c>
      <c r="Y587" s="632" t="s">
        <v>6863</v>
      </c>
      <c r="Z587" s="633"/>
      <c r="AA587" s="633"/>
    </row>
    <row r="588" spans="1:27" ht="17.45" customHeight="1" x14ac:dyDescent="0.25">
      <c r="A588" s="633" t="s">
        <v>1457</v>
      </c>
      <c r="B588" s="634" t="s">
        <v>57</v>
      </c>
      <c r="C588" s="634" t="s">
        <v>391</v>
      </c>
      <c r="D588" s="632" t="s">
        <v>1458</v>
      </c>
      <c r="E588" s="632" t="s">
        <v>1459</v>
      </c>
      <c r="F588" s="473" t="s">
        <v>24</v>
      </c>
      <c r="G588" s="473"/>
      <c r="H588" s="473"/>
      <c r="I588" s="473"/>
      <c r="J588" s="633" t="s">
        <v>11224</v>
      </c>
      <c r="K588" s="473" t="s">
        <v>38</v>
      </c>
      <c r="L588" s="624">
        <v>43026</v>
      </c>
      <c r="M588" s="564" t="s">
        <v>1460</v>
      </c>
      <c r="N588" s="71" t="s">
        <v>47</v>
      </c>
      <c r="O588" s="624">
        <v>43026</v>
      </c>
      <c r="P588" s="635">
        <v>200000</v>
      </c>
      <c r="Q588" s="416">
        <f t="shared" si="11"/>
        <v>0.19999999999999998</v>
      </c>
      <c r="R588" s="627">
        <v>3</v>
      </c>
      <c r="S588" s="535" t="s">
        <v>12632</v>
      </c>
      <c r="T588" s="71" t="s">
        <v>466</v>
      </c>
      <c r="U588" s="566" t="s">
        <v>7040</v>
      </c>
      <c r="V588" s="541" t="s">
        <v>104</v>
      </c>
      <c r="W588" s="541" t="s">
        <v>105</v>
      </c>
      <c r="X588" s="632" t="s">
        <v>13661</v>
      </c>
      <c r="Y588" s="632" t="s">
        <v>3129</v>
      </c>
      <c r="Z588" s="633"/>
      <c r="AA588" s="633"/>
    </row>
    <row r="589" spans="1:27" ht="17.45" customHeight="1" x14ac:dyDescent="0.25">
      <c r="A589" s="633" t="s">
        <v>12486</v>
      </c>
      <c r="B589" s="634" t="s">
        <v>56</v>
      </c>
      <c r="C589" s="634" t="s">
        <v>235</v>
      </c>
      <c r="D589" s="632" t="s">
        <v>801</v>
      </c>
      <c r="E589" s="632" t="s">
        <v>12487</v>
      </c>
      <c r="F589" s="473" t="s">
        <v>24</v>
      </c>
      <c r="G589" s="473"/>
      <c r="H589" s="473"/>
      <c r="I589" s="473"/>
      <c r="J589" s="633" t="s">
        <v>11224</v>
      </c>
      <c r="K589" s="473" t="s">
        <v>8949</v>
      </c>
      <c r="L589" s="624">
        <v>43025</v>
      </c>
      <c r="M589" s="564" t="s">
        <v>12605</v>
      </c>
      <c r="N589" s="71" t="s">
        <v>46</v>
      </c>
      <c r="O589" s="624">
        <v>43035</v>
      </c>
      <c r="P589" s="635">
        <v>200000</v>
      </c>
      <c r="Q589" s="416">
        <f t="shared" si="11"/>
        <v>0.19999999999999998</v>
      </c>
      <c r="R589" s="627">
        <v>3</v>
      </c>
      <c r="S589" s="535" t="s">
        <v>12633</v>
      </c>
      <c r="T589" s="71" t="s">
        <v>125</v>
      </c>
      <c r="U589" s="566" t="s">
        <v>7040</v>
      </c>
      <c r="V589" s="541" t="s">
        <v>104</v>
      </c>
      <c r="W589" s="541" t="s">
        <v>105</v>
      </c>
      <c r="X589" s="632" t="s">
        <v>5791</v>
      </c>
      <c r="Y589" s="632" t="s">
        <v>221</v>
      </c>
      <c r="Z589" s="633"/>
      <c r="AA589" s="633"/>
    </row>
    <row r="590" spans="1:27" ht="17.45" customHeight="1" x14ac:dyDescent="0.25">
      <c r="A590" s="633" t="s">
        <v>10852</v>
      </c>
      <c r="B590" s="634" t="s">
        <v>56</v>
      </c>
      <c r="C590" s="634" t="s">
        <v>235</v>
      </c>
      <c r="D590" s="632" t="s">
        <v>10924</v>
      </c>
      <c r="E590" s="632" t="s">
        <v>10854</v>
      </c>
      <c r="F590" s="473" t="s">
        <v>14262</v>
      </c>
      <c r="G590" s="473"/>
      <c r="H590" s="473"/>
      <c r="I590" s="473"/>
      <c r="J590" s="633" t="s">
        <v>11224</v>
      </c>
      <c r="K590" s="473" t="s">
        <v>8950</v>
      </c>
      <c r="L590" s="624">
        <v>43098</v>
      </c>
      <c r="M590" s="564" t="s">
        <v>10944</v>
      </c>
      <c r="N590" s="71" t="s">
        <v>47</v>
      </c>
      <c r="O590" s="624">
        <v>43098</v>
      </c>
      <c r="P590" s="635">
        <v>200000</v>
      </c>
      <c r="Q590" s="416">
        <f t="shared" si="11"/>
        <v>0.19999999999999998</v>
      </c>
      <c r="R590" s="627">
        <v>12</v>
      </c>
      <c r="S590" s="535" t="s">
        <v>12338</v>
      </c>
      <c r="T590" s="71" t="s">
        <v>103</v>
      </c>
      <c r="U590" s="566" t="s">
        <v>7040</v>
      </c>
      <c r="V590" s="541" t="s">
        <v>104</v>
      </c>
      <c r="W590" s="541" t="s">
        <v>105</v>
      </c>
      <c r="X590" s="632" t="s">
        <v>7647</v>
      </c>
      <c r="Y590" s="632" t="s">
        <v>757</v>
      </c>
      <c r="Z590" s="633"/>
      <c r="AA590" s="633"/>
    </row>
    <row r="591" spans="1:27" ht="17.45" customHeight="1" x14ac:dyDescent="0.25">
      <c r="A591" s="633" t="s">
        <v>1977</v>
      </c>
      <c r="B591" s="634" t="s">
        <v>56</v>
      </c>
      <c r="C591" s="634" t="s">
        <v>117</v>
      </c>
      <c r="D591" s="632" t="s">
        <v>1271</v>
      </c>
      <c r="E591" s="632" t="s">
        <v>1978</v>
      </c>
      <c r="F591" s="473" t="s">
        <v>25</v>
      </c>
      <c r="G591" s="473"/>
      <c r="H591" s="473"/>
      <c r="I591" s="473"/>
      <c r="J591" s="633" t="s">
        <v>11223</v>
      </c>
      <c r="K591" s="473" t="s">
        <v>35</v>
      </c>
      <c r="L591" s="624">
        <v>43007</v>
      </c>
      <c r="M591" s="564" t="s">
        <v>1979</v>
      </c>
      <c r="N591" s="71" t="s">
        <v>47</v>
      </c>
      <c r="O591" s="624">
        <v>43007</v>
      </c>
      <c r="P591" s="635">
        <v>200000</v>
      </c>
      <c r="Q591" s="416">
        <f t="shared" si="11"/>
        <v>0.19999999999999998</v>
      </c>
      <c r="R591" s="627">
        <v>3</v>
      </c>
      <c r="S591" s="535" t="s">
        <v>12632</v>
      </c>
      <c r="T591" s="71" t="s">
        <v>103</v>
      </c>
      <c r="U591" s="566" t="s">
        <v>7040</v>
      </c>
      <c r="V591" s="541" t="s">
        <v>104</v>
      </c>
      <c r="W591" s="541" t="s">
        <v>105</v>
      </c>
      <c r="X591" s="632" t="s">
        <v>13665</v>
      </c>
      <c r="Y591" s="632" t="s">
        <v>13913</v>
      </c>
      <c r="Z591" s="633"/>
      <c r="AA591" s="633"/>
    </row>
    <row r="592" spans="1:27" ht="17.45" customHeight="1" x14ac:dyDescent="0.25">
      <c r="A592" s="633" t="s">
        <v>9053</v>
      </c>
      <c r="B592" s="634" t="s">
        <v>56</v>
      </c>
      <c r="C592" s="634" t="s">
        <v>161</v>
      </c>
      <c r="D592" s="632" t="s">
        <v>12843</v>
      </c>
      <c r="E592" s="632" t="s">
        <v>9054</v>
      </c>
      <c r="F592" s="473" t="s">
        <v>26</v>
      </c>
      <c r="G592" s="473"/>
      <c r="H592" s="473"/>
      <c r="I592" s="473"/>
      <c r="J592" s="633" t="s">
        <v>11223</v>
      </c>
      <c r="K592" s="473" t="s">
        <v>33</v>
      </c>
      <c r="L592" s="624">
        <v>42960</v>
      </c>
      <c r="M592" s="564" t="s">
        <v>13270</v>
      </c>
      <c r="N592" s="71" t="s">
        <v>46</v>
      </c>
      <c r="O592" s="624">
        <v>42960</v>
      </c>
      <c r="P592" s="635">
        <v>200000</v>
      </c>
      <c r="Q592" s="416">
        <f t="shared" si="11"/>
        <v>0.19999999999999998</v>
      </c>
      <c r="R592" s="627">
        <v>12</v>
      </c>
      <c r="S592" s="535" t="s">
        <v>8957</v>
      </c>
      <c r="T592" s="71" t="s">
        <v>103</v>
      </c>
      <c r="U592" s="566" t="s">
        <v>7040</v>
      </c>
      <c r="V592" s="541" t="s">
        <v>104</v>
      </c>
      <c r="W592" s="541" t="s">
        <v>105</v>
      </c>
      <c r="X592" s="632" t="s">
        <v>5826</v>
      </c>
      <c r="Y592" s="632"/>
      <c r="Z592" s="633"/>
      <c r="AA592" s="633"/>
    </row>
    <row r="593" spans="1:27" ht="17.45" customHeight="1" x14ac:dyDescent="0.25">
      <c r="A593" s="633" t="s">
        <v>7539</v>
      </c>
      <c r="B593" s="634" t="s">
        <v>56</v>
      </c>
      <c r="C593" s="634" t="s">
        <v>161</v>
      </c>
      <c r="D593" s="632" t="s">
        <v>4281</v>
      </c>
      <c r="E593" s="632" t="s">
        <v>7540</v>
      </c>
      <c r="F593" s="473" t="s">
        <v>26</v>
      </c>
      <c r="G593" s="473"/>
      <c r="H593" s="473"/>
      <c r="I593" s="473"/>
      <c r="J593" s="633" t="s">
        <v>11223</v>
      </c>
      <c r="K593" s="473" t="s">
        <v>8948</v>
      </c>
      <c r="L593" s="624">
        <v>42978</v>
      </c>
      <c r="M593" s="564" t="s">
        <v>7541</v>
      </c>
      <c r="N593" s="71" t="s">
        <v>46</v>
      </c>
      <c r="O593" s="624">
        <v>42993</v>
      </c>
      <c r="P593" s="635">
        <v>200000</v>
      </c>
      <c r="Q593" s="416">
        <f t="shared" si="11"/>
        <v>0.19999999999999998</v>
      </c>
      <c r="R593" s="627">
        <v>3</v>
      </c>
      <c r="S593" s="535" t="s">
        <v>7101</v>
      </c>
      <c r="T593" s="71" t="s">
        <v>125</v>
      </c>
      <c r="U593" s="566" t="s">
        <v>7040</v>
      </c>
      <c r="V593" s="541" t="s">
        <v>104</v>
      </c>
      <c r="W593" s="541" t="s">
        <v>105</v>
      </c>
      <c r="X593" s="632" t="s">
        <v>7542</v>
      </c>
      <c r="Y593" s="632" t="s">
        <v>221</v>
      </c>
      <c r="Z593" s="633"/>
      <c r="AA593" s="633"/>
    </row>
    <row r="594" spans="1:27" ht="17.45" customHeight="1" x14ac:dyDescent="0.25">
      <c r="A594" s="633" t="s">
        <v>866</v>
      </c>
      <c r="B594" s="634" t="s">
        <v>56</v>
      </c>
      <c r="C594" s="634" t="s">
        <v>161</v>
      </c>
      <c r="D594" s="632" t="s">
        <v>867</v>
      </c>
      <c r="E594" s="632" t="s">
        <v>582</v>
      </c>
      <c r="F594" s="473" t="s">
        <v>26</v>
      </c>
      <c r="G594" s="473"/>
      <c r="H594" s="473"/>
      <c r="I594" s="473"/>
      <c r="J594" s="633" t="s">
        <v>11223</v>
      </c>
      <c r="K594" s="473" t="s">
        <v>8948</v>
      </c>
      <c r="L594" s="624">
        <v>42993</v>
      </c>
      <c r="M594" s="564" t="s">
        <v>868</v>
      </c>
      <c r="N594" s="71" t="s">
        <v>47</v>
      </c>
      <c r="O594" s="624">
        <v>42993</v>
      </c>
      <c r="P594" s="635">
        <v>200000</v>
      </c>
      <c r="Q594" s="416">
        <f t="shared" si="11"/>
        <v>0.19999999999999998</v>
      </c>
      <c r="R594" s="627">
        <v>3</v>
      </c>
      <c r="S594" s="535" t="s">
        <v>12633</v>
      </c>
      <c r="T594" s="71" t="s">
        <v>103</v>
      </c>
      <c r="U594" s="566" t="s">
        <v>7040</v>
      </c>
      <c r="V594" s="541" t="s">
        <v>104</v>
      </c>
      <c r="W594" s="541" t="s">
        <v>105</v>
      </c>
      <c r="X594" s="632" t="s">
        <v>10336</v>
      </c>
      <c r="Y594" s="632" t="s">
        <v>3327</v>
      </c>
      <c r="Z594" s="633"/>
      <c r="AA594" s="633"/>
    </row>
    <row r="595" spans="1:27" ht="17.45" customHeight="1" x14ac:dyDescent="0.25">
      <c r="A595" s="633" t="s">
        <v>1864</v>
      </c>
      <c r="B595" s="634" t="s">
        <v>56</v>
      </c>
      <c r="C595" s="634" t="s">
        <v>161</v>
      </c>
      <c r="D595" s="632" t="s">
        <v>208</v>
      </c>
      <c r="E595" s="632" t="s">
        <v>1865</v>
      </c>
      <c r="F595" s="473" t="s">
        <v>26</v>
      </c>
      <c r="G595" s="473" t="str">
        <f>VLOOKUP(A595,'Engaged Deals'!A:L,2,0)</f>
        <v>Yes</v>
      </c>
      <c r="H595" s="473" t="str">
        <f>VLOOKUP(A595,'Engaged Deals'!A:L,9,0)</f>
        <v>US Garage &amp; IRL</v>
      </c>
      <c r="I595" s="473" t="str">
        <f>VLOOKUP(A595,'Engaged Deals'!A:L,10,0)</f>
        <v>US Garage is involved</v>
      </c>
      <c r="J595" s="633" t="s">
        <v>11223</v>
      </c>
      <c r="K595" s="473" t="s">
        <v>33</v>
      </c>
      <c r="L595" s="624">
        <v>42965</v>
      </c>
      <c r="M595" s="564" t="s">
        <v>1866</v>
      </c>
      <c r="N595" s="71" t="s">
        <v>47</v>
      </c>
      <c r="O595" s="624">
        <v>42965</v>
      </c>
      <c r="P595" s="635">
        <v>200000</v>
      </c>
      <c r="Q595" s="416">
        <f t="shared" si="11"/>
        <v>0.19999999999999998</v>
      </c>
      <c r="R595" s="627">
        <v>12</v>
      </c>
      <c r="S595" s="535" t="s">
        <v>13666</v>
      </c>
      <c r="T595" s="71" t="s">
        <v>292</v>
      </c>
      <c r="U595" s="566" t="s">
        <v>7040</v>
      </c>
      <c r="V595" s="541" t="s">
        <v>104</v>
      </c>
      <c r="W595" s="541" t="s">
        <v>105</v>
      </c>
      <c r="X595" s="632" t="s">
        <v>7103</v>
      </c>
      <c r="Y595" s="632" t="s">
        <v>212</v>
      </c>
      <c r="Z595" s="633"/>
      <c r="AA595" s="633"/>
    </row>
    <row r="596" spans="1:27" ht="17.45" customHeight="1" x14ac:dyDescent="0.25">
      <c r="A596" s="633" t="s">
        <v>9346</v>
      </c>
      <c r="B596" s="634" t="s">
        <v>56</v>
      </c>
      <c r="C596" s="634" t="s">
        <v>109</v>
      </c>
      <c r="D596" s="632" t="s">
        <v>11717</v>
      </c>
      <c r="E596" s="632" t="s">
        <v>829</v>
      </c>
      <c r="F596" s="473" t="s">
        <v>28</v>
      </c>
      <c r="G596" s="473"/>
      <c r="H596" s="473"/>
      <c r="I596" s="473"/>
      <c r="J596" s="633" t="s">
        <v>11223</v>
      </c>
      <c r="K596" s="473" t="s">
        <v>8952</v>
      </c>
      <c r="L596" s="624">
        <v>43008</v>
      </c>
      <c r="M596" s="564" t="s">
        <v>13271</v>
      </c>
      <c r="N596" s="71" t="s">
        <v>46</v>
      </c>
      <c r="O596" s="624">
        <v>43010</v>
      </c>
      <c r="P596" s="635">
        <v>200000</v>
      </c>
      <c r="Q596" s="416">
        <f t="shared" si="11"/>
        <v>0.19999999999999998</v>
      </c>
      <c r="R596" s="627">
        <v>4</v>
      </c>
      <c r="S596" s="535" t="s">
        <v>9261</v>
      </c>
      <c r="T596" s="71" t="s">
        <v>125</v>
      </c>
      <c r="U596" s="566" t="s">
        <v>7040</v>
      </c>
      <c r="V596" s="541" t="s">
        <v>104</v>
      </c>
      <c r="W596" s="541" t="s">
        <v>105</v>
      </c>
      <c r="X596" s="632" t="s">
        <v>13667</v>
      </c>
      <c r="Y596" s="632"/>
      <c r="Z596" s="633"/>
      <c r="AA596" s="633"/>
    </row>
    <row r="597" spans="1:27" ht="17.45" customHeight="1" x14ac:dyDescent="0.25">
      <c r="A597" s="633" t="s">
        <v>2116</v>
      </c>
      <c r="B597" s="634" t="s">
        <v>62</v>
      </c>
      <c r="C597" s="634" t="s">
        <v>985</v>
      </c>
      <c r="D597" s="632" t="s">
        <v>2117</v>
      </c>
      <c r="E597" s="632" t="s">
        <v>2118</v>
      </c>
      <c r="F597" s="473" t="s">
        <v>26</v>
      </c>
      <c r="G597" s="473"/>
      <c r="H597" s="473"/>
      <c r="I597" s="473"/>
      <c r="J597" s="633" t="s">
        <v>11224</v>
      </c>
      <c r="K597" s="473" t="s">
        <v>33</v>
      </c>
      <c r="L597" s="624">
        <v>43014</v>
      </c>
      <c r="M597" s="564" t="s">
        <v>2119</v>
      </c>
      <c r="N597" s="71" t="s">
        <v>47</v>
      </c>
      <c r="O597" s="624">
        <v>43014</v>
      </c>
      <c r="P597" s="635">
        <v>200000</v>
      </c>
      <c r="Q597" s="416">
        <f t="shared" si="11"/>
        <v>0.19999999999999998</v>
      </c>
      <c r="R597" s="627">
        <v>12</v>
      </c>
      <c r="S597" s="535" t="s">
        <v>12338</v>
      </c>
      <c r="T597" s="71" t="s">
        <v>103</v>
      </c>
      <c r="U597" s="566" t="s">
        <v>7040</v>
      </c>
      <c r="V597" s="541" t="s">
        <v>104</v>
      </c>
      <c r="W597" s="541" t="s">
        <v>598</v>
      </c>
      <c r="X597" s="632" t="s">
        <v>6330</v>
      </c>
      <c r="Y597" s="632" t="s">
        <v>313</v>
      </c>
      <c r="Z597" s="633"/>
      <c r="AA597" s="633"/>
    </row>
    <row r="598" spans="1:27" ht="17.45" customHeight="1" x14ac:dyDescent="0.25">
      <c r="A598" s="633" t="s">
        <v>10994</v>
      </c>
      <c r="B598" s="634" t="s">
        <v>57</v>
      </c>
      <c r="C598" s="634" t="s">
        <v>1348</v>
      </c>
      <c r="D598" s="632" t="s">
        <v>11067</v>
      </c>
      <c r="E598" s="632" t="s">
        <v>11149</v>
      </c>
      <c r="F598" s="473" t="s">
        <v>28</v>
      </c>
      <c r="G598" s="473"/>
      <c r="H598" s="473"/>
      <c r="I598" s="473"/>
      <c r="J598" s="633" t="s">
        <v>11224</v>
      </c>
      <c r="K598" s="473" t="s">
        <v>8990</v>
      </c>
      <c r="L598" s="624">
        <v>43053</v>
      </c>
      <c r="M598" s="564" t="s">
        <v>11242</v>
      </c>
      <c r="N598" s="71" t="s">
        <v>47</v>
      </c>
      <c r="O598" s="624">
        <v>43053</v>
      </c>
      <c r="P598" s="635">
        <v>200000</v>
      </c>
      <c r="Q598" s="416">
        <f t="shared" si="11"/>
        <v>0.19999999999999998</v>
      </c>
      <c r="R598" s="627">
        <v>12</v>
      </c>
      <c r="S598" s="535" t="s">
        <v>12632</v>
      </c>
      <c r="T598" s="71" t="s">
        <v>103</v>
      </c>
      <c r="U598" s="566" t="s">
        <v>7040</v>
      </c>
      <c r="V598" s="541" t="s">
        <v>134</v>
      </c>
      <c r="W598" s="541" t="s">
        <v>11339</v>
      </c>
      <c r="X598" s="632" t="s">
        <v>11364</v>
      </c>
      <c r="Y598" s="632" t="s">
        <v>1007</v>
      </c>
      <c r="Z598" s="633"/>
      <c r="AA598" s="633"/>
    </row>
    <row r="599" spans="1:27" ht="17.45" customHeight="1" x14ac:dyDescent="0.25">
      <c r="A599" s="633" t="s">
        <v>10995</v>
      </c>
      <c r="B599" s="634" t="s">
        <v>56</v>
      </c>
      <c r="C599" s="634" t="s">
        <v>117</v>
      </c>
      <c r="D599" s="632" t="s">
        <v>12844</v>
      </c>
      <c r="E599" s="632" t="s">
        <v>12100</v>
      </c>
      <c r="F599" s="473" t="s">
        <v>25</v>
      </c>
      <c r="G599" s="473"/>
      <c r="H599" s="473"/>
      <c r="I599" s="473"/>
      <c r="J599" s="633" t="s">
        <v>11224</v>
      </c>
      <c r="K599" s="473" t="s">
        <v>8951</v>
      </c>
      <c r="L599" s="624">
        <v>43019</v>
      </c>
      <c r="M599" s="564" t="s">
        <v>13272</v>
      </c>
      <c r="N599" s="71" t="s">
        <v>46</v>
      </c>
      <c r="O599" s="624">
        <v>43019</v>
      </c>
      <c r="P599" s="635">
        <v>200000</v>
      </c>
      <c r="Q599" s="416">
        <f t="shared" si="11"/>
        <v>0.19999999999999998</v>
      </c>
      <c r="R599" s="627">
        <v>12</v>
      </c>
      <c r="S599" s="535" t="s">
        <v>11284</v>
      </c>
      <c r="T599" s="71" t="s">
        <v>292</v>
      </c>
      <c r="U599" s="566" t="s">
        <v>7040</v>
      </c>
      <c r="V599" s="541" t="s">
        <v>104</v>
      </c>
      <c r="W599" s="541"/>
      <c r="X599" s="632" t="s">
        <v>9610</v>
      </c>
      <c r="Y599" s="632"/>
      <c r="Z599" s="633"/>
      <c r="AA599" s="633"/>
    </row>
    <row r="600" spans="1:27" ht="17.45" customHeight="1" x14ac:dyDescent="0.25">
      <c r="A600" s="633" t="s">
        <v>1951</v>
      </c>
      <c r="B600" s="634" t="s">
        <v>56</v>
      </c>
      <c r="C600" s="634" t="s">
        <v>117</v>
      </c>
      <c r="D600" s="632" t="s">
        <v>1952</v>
      </c>
      <c r="E600" s="632" t="s">
        <v>1953</v>
      </c>
      <c r="F600" s="473" t="s">
        <v>25</v>
      </c>
      <c r="G600" s="473"/>
      <c r="H600" s="473"/>
      <c r="I600" s="473"/>
      <c r="J600" s="633" t="s">
        <v>11223</v>
      </c>
      <c r="K600" s="473" t="s">
        <v>35</v>
      </c>
      <c r="L600" s="624">
        <v>42991</v>
      </c>
      <c r="M600" s="564" t="s">
        <v>1954</v>
      </c>
      <c r="N600" s="71" t="s">
        <v>46</v>
      </c>
      <c r="O600" s="624">
        <v>42991</v>
      </c>
      <c r="P600" s="635">
        <v>200000</v>
      </c>
      <c r="Q600" s="416">
        <f t="shared" si="11"/>
        <v>0.19999999999999998</v>
      </c>
      <c r="R600" s="627">
        <v>6</v>
      </c>
      <c r="S600" s="535" t="s">
        <v>5535</v>
      </c>
      <c r="T600" s="71" t="s">
        <v>125</v>
      </c>
      <c r="U600" s="566" t="s">
        <v>7040</v>
      </c>
      <c r="V600" s="541" t="s">
        <v>104</v>
      </c>
      <c r="W600" s="541"/>
      <c r="X600" s="632" t="s">
        <v>5926</v>
      </c>
      <c r="Y600" s="632"/>
      <c r="Z600" s="633"/>
      <c r="AA600" s="633"/>
    </row>
    <row r="601" spans="1:27" ht="17.45" customHeight="1" x14ac:dyDescent="0.25">
      <c r="A601" s="633" t="s">
        <v>5676</v>
      </c>
      <c r="B601" s="634" t="s">
        <v>60</v>
      </c>
      <c r="C601" s="634" t="s">
        <v>805</v>
      </c>
      <c r="D601" s="632" t="s">
        <v>5677</v>
      </c>
      <c r="E601" s="632" t="s">
        <v>5678</v>
      </c>
      <c r="F601" s="473" t="s">
        <v>26</v>
      </c>
      <c r="G601" s="473"/>
      <c r="H601" s="473"/>
      <c r="I601" s="473"/>
      <c r="J601" s="633" t="s">
        <v>11224</v>
      </c>
      <c r="K601" s="473" t="s">
        <v>33</v>
      </c>
      <c r="L601" s="624">
        <v>43063</v>
      </c>
      <c r="M601" s="564" t="s">
        <v>5518</v>
      </c>
      <c r="N601" s="71" t="s">
        <v>47</v>
      </c>
      <c r="O601" s="624">
        <v>43063</v>
      </c>
      <c r="P601" s="635">
        <v>200000</v>
      </c>
      <c r="Q601" s="416">
        <f t="shared" si="11"/>
        <v>0.19999999999999998</v>
      </c>
      <c r="R601" s="627">
        <v>12</v>
      </c>
      <c r="S601" s="535" t="s">
        <v>13516</v>
      </c>
      <c r="T601" s="71" t="s">
        <v>103</v>
      </c>
      <c r="U601" s="566" t="s">
        <v>9234</v>
      </c>
      <c r="V601" s="541" t="s">
        <v>184</v>
      </c>
      <c r="W601" s="541" t="s">
        <v>11333</v>
      </c>
      <c r="X601" s="632" t="s">
        <v>5929</v>
      </c>
      <c r="Y601" s="632" t="s">
        <v>1629</v>
      </c>
      <c r="Z601" s="633"/>
      <c r="AA601" s="633"/>
    </row>
    <row r="602" spans="1:27" ht="17.45" customHeight="1" x14ac:dyDescent="0.25">
      <c r="A602" s="633" t="s">
        <v>9340</v>
      </c>
      <c r="B602" s="634" t="s">
        <v>60</v>
      </c>
      <c r="C602" s="634" t="s">
        <v>805</v>
      </c>
      <c r="D602" s="632" t="s">
        <v>11065</v>
      </c>
      <c r="E602" s="632" t="s">
        <v>9341</v>
      </c>
      <c r="F602" s="473" t="s">
        <v>14262</v>
      </c>
      <c r="G602" s="473"/>
      <c r="H602" s="473"/>
      <c r="I602" s="473"/>
      <c r="J602" s="633" t="s">
        <v>11223</v>
      </c>
      <c r="K602" s="473" t="s">
        <v>8950</v>
      </c>
      <c r="L602" s="624">
        <v>42962</v>
      </c>
      <c r="M602" s="564" t="s">
        <v>11241</v>
      </c>
      <c r="N602" s="71" t="s">
        <v>47</v>
      </c>
      <c r="O602" s="624">
        <v>42962</v>
      </c>
      <c r="P602" s="635">
        <v>200000</v>
      </c>
      <c r="Q602" s="416">
        <f t="shared" si="11"/>
        <v>0.19999999999999998</v>
      </c>
      <c r="R602" s="627">
        <v>12</v>
      </c>
      <c r="S602" s="535" t="s">
        <v>13516</v>
      </c>
      <c r="T602" s="71" t="s">
        <v>125</v>
      </c>
      <c r="U602" s="566" t="s">
        <v>9234</v>
      </c>
      <c r="V602" s="541" t="s">
        <v>184</v>
      </c>
      <c r="W602" s="541" t="s">
        <v>11333</v>
      </c>
      <c r="X602" s="632" t="s">
        <v>11361</v>
      </c>
      <c r="Y602" s="632" t="s">
        <v>128</v>
      </c>
      <c r="Z602" s="633"/>
      <c r="AA602" s="633"/>
    </row>
    <row r="603" spans="1:27" ht="17.45" customHeight="1" x14ac:dyDescent="0.25">
      <c r="A603" s="633" t="s">
        <v>8322</v>
      </c>
      <c r="B603" s="634" t="s">
        <v>57</v>
      </c>
      <c r="C603" s="634" t="s">
        <v>1348</v>
      </c>
      <c r="D603" s="632" t="s">
        <v>9351</v>
      </c>
      <c r="E603" s="632" t="s">
        <v>8323</v>
      </c>
      <c r="F603" s="473" t="s">
        <v>27</v>
      </c>
      <c r="G603" s="473"/>
      <c r="H603" s="473"/>
      <c r="I603" s="473"/>
      <c r="J603" s="633" t="s">
        <v>11223</v>
      </c>
      <c r="K603" s="473" t="s">
        <v>8947</v>
      </c>
      <c r="L603" s="624">
        <v>42995</v>
      </c>
      <c r="M603" s="564" t="s">
        <v>9400</v>
      </c>
      <c r="N603" s="71" t="s">
        <v>46</v>
      </c>
      <c r="O603" s="624">
        <v>42995</v>
      </c>
      <c r="P603" s="635">
        <v>200000</v>
      </c>
      <c r="Q603" s="416">
        <f t="shared" si="11"/>
        <v>0.19999999999999998</v>
      </c>
      <c r="R603" s="627">
        <v>12</v>
      </c>
      <c r="S603" s="535" t="s">
        <v>7954</v>
      </c>
      <c r="T603" s="71" t="s">
        <v>125</v>
      </c>
      <c r="U603" s="566" t="s">
        <v>9234</v>
      </c>
      <c r="V603" s="541" t="s">
        <v>184</v>
      </c>
      <c r="W603" s="541" t="s">
        <v>11333</v>
      </c>
      <c r="X603" s="632" t="s">
        <v>9420</v>
      </c>
      <c r="Y603" s="632"/>
      <c r="Z603" s="633"/>
      <c r="AA603" s="633"/>
    </row>
    <row r="604" spans="1:27" ht="17.45" customHeight="1" x14ac:dyDescent="0.25">
      <c r="A604" s="633" t="s">
        <v>9475</v>
      </c>
      <c r="B604" s="634" t="s">
        <v>62</v>
      </c>
      <c r="C604" s="634" t="s">
        <v>1065</v>
      </c>
      <c r="D604" s="632" t="s">
        <v>11063</v>
      </c>
      <c r="E604" s="632" t="s">
        <v>316</v>
      </c>
      <c r="F604" s="473" t="s">
        <v>25</v>
      </c>
      <c r="G604" s="473"/>
      <c r="H604" s="473"/>
      <c r="I604" s="473"/>
      <c r="J604" s="633" t="s">
        <v>11224</v>
      </c>
      <c r="K604" s="473" t="s">
        <v>35</v>
      </c>
      <c r="L604" s="624">
        <v>43089</v>
      </c>
      <c r="M604" s="564" t="s">
        <v>11238</v>
      </c>
      <c r="N604" s="71" t="s">
        <v>47</v>
      </c>
      <c r="O604" s="624">
        <v>43089</v>
      </c>
      <c r="P604" s="635">
        <v>200000</v>
      </c>
      <c r="Q604" s="416">
        <f t="shared" si="11"/>
        <v>0.19999999999999998</v>
      </c>
      <c r="R604" s="627">
        <v>12</v>
      </c>
      <c r="S604" s="535" t="s">
        <v>12340</v>
      </c>
      <c r="T604" s="71" t="s">
        <v>103</v>
      </c>
      <c r="U604" s="566" t="s">
        <v>9234</v>
      </c>
      <c r="V604" s="541" t="s">
        <v>184</v>
      </c>
      <c r="W604" s="541" t="s">
        <v>11333</v>
      </c>
      <c r="X604" s="632" t="s">
        <v>5556</v>
      </c>
      <c r="Y604" s="632" t="s">
        <v>667</v>
      </c>
      <c r="Z604" s="633"/>
      <c r="AA604" s="633"/>
    </row>
    <row r="605" spans="1:27" ht="17.45" customHeight="1" x14ac:dyDescent="0.25">
      <c r="A605" s="633" t="s">
        <v>6426</v>
      </c>
      <c r="B605" s="634" t="s">
        <v>56</v>
      </c>
      <c r="C605" s="634" t="s">
        <v>117</v>
      </c>
      <c r="D605" s="632" t="s">
        <v>4861</v>
      </c>
      <c r="E605" s="632" t="s">
        <v>6427</v>
      </c>
      <c r="F605" s="473" t="s">
        <v>25</v>
      </c>
      <c r="G605" s="473"/>
      <c r="H605" s="473"/>
      <c r="I605" s="473"/>
      <c r="J605" s="633" t="s">
        <v>11224</v>
      </c>
      <c r="K605" s="473" t="s">
        <v>35</v>
      </c>
      <c r="L605" s="624">
        <v>43082</v>
      </c>
      <c r="M605" s="564" t="s">
        <v>6468</v>
      </c>
      <c r="N605" s="71" t="s">
        <v>46</v>
      </c>
      <c r="O605" s="624">
        <v>43082</v>
      </c>
      <c r="P605" s="635">
        <v>200000</v>
      </c>
      <c r="Q605" s="416">
        <f t="shared" si="11"/>
        <v>0.19999999999999998</v>
      </c>
      <c r="R605" s="627">
        <v>12</v>
      </c>
      <c r="S605" s="535" t="s">
        <v>12352</v>
      </c>
      <c r="T605" s="71" t="s">
        <v>103</v>
      </c>
      <c r="U605" s="566" t="s">
        <v>9234</v>
      </c>
      <c r="V605" s="541" t="s">
        <v>184</v>
      </c>
      <c r="W605" s="541" t="s">
        <v>11333</v>
      </c>
      <c r="X605" s="632" t="s">
        <v>12392</v>
      </c>
      <c r="Y605" s="632"/>
      <c r="Z605" s="633"/>
      <c r="AA605" s="633"/>
    </row>
    <row r="606" spans="1:27" ht="17.45" customHeight="1" x14ac:dyDescent="0.25">
      <c r="A606" s="633" t="s">
        <v>6890</v>
      </c>
      <c r="B606" s="634" t="s">
        <v>56</v>
      </c>
      <c r="C606" s="634" t="s">
        <v>117</v>
      </c>
      <c r="D606" s="632" t="s">
        <v>6891</v>
      </c>
      <c r="E606" s="632" t="s">
        <v>6892</v>
      </c>
      <c r="F606" s="473" t="s">
        <v>25</v>
      </c>
      <c r="G606" s="473"/>
      <c r="H606" s="473"/>
      <c r="I606" s="473"/>
      <c r="J606" s="633" t="s">
        <v>11223</v>
      </c>
      <c r="K606" s="473" t="s">
        <v>35</v>
      </c>
      <c r="L606" s="624">
        <v>43008</v>
      </c>
      <c r="M606" s="564" t="s">
        <v>6943</v>
      </c>
      <c r="N606" s="71" t="s">
        <v>47</v>
      </c>
      <c r="O606" s="624">
        <v>43008</v>
      </c>
      <c r="P606" s="635">
        <v>200000</v>
      </c>
      <c r="Q606" s="416">
        <f t="shared" si="11"/>
        <v>0.19999999999999998</v>
      </c>
      <c r="R606" s="627">
        <v>12</v>
      </c>
      <c r="S606" s="535" t="s">
        <v>12632</v>
      </c>
      <c r="T606" s="71" t="s">
        <v>103</v>
      </c>
      <c r="U606" s="566" t="s">
        <v>9234</v>
      </c>
      <c r="V606" s="541" t="s">
        <v>184</v>
      </c>
      <c r="W606" s="541" t="s">
        <v>11333</v>
      </c>
      <c r="X606" s="632" t="s">
        <v>6944</v>
      </c>
      <c r="Y606" s="632" t="s">
        <v>186</v>
      </c>
      <c r="Z606" s="633"/>
      <c r="AA606" s="633"/>
    </row>
    <row r="607" spans="1:27" ht="17.45" customHeight="1" x14ac:dyDescent="0.25">
      <c r="A607" s="633" t="s">
        <v>8334</v>
      </c>
      <c r="B607" s="634" t="s">
        <v>56</v>
      </c>
      <c r="C607" s="634" t="s">
        <v>161</v>
      </c>
      <c r="D607" s="632" t="s">
        <v>4113</v>
      </c>
      <c r="E607" s="632" t="s">
        <v>8335</v>
      </c>
      <c r="F607" s="473" t="s">
        <v>26</v>
      </c>
      <c r="G607" s="473"/>
      <c r="H607" s="473"/>
      <c r="I607" s="473"/>
      <c r="J607" s="633" t="s">
        <v>11223</v>
      </c>
      <c r="K607" s="473" t="s">
        <v>8948</v>
      </c>
      <c r="L607" s="624">
        <v>43007</v>
      </c>
      <c r="M607" s="564" t="s">
        <v>11239</v>
      </c>
      <c r="N607" s="71" t="s">
        <v>46</v>
      </c>
      <c r="O607" s="624">
        <v>43007</v>
      </c>
      <c r="P607" s="635">
        <v>200000</v>
      </c>
      <c r="Q607" s="416">
        <f t="shared" si="11"/>
        <v>0.19999999999999998</v>
      </c>
      <c r="R607" s="627">
        <v>12</v>
      </c>
      <c r="S607" s="535" t="s">
        <v>7880</v>
      </c>
      <c r="T607" s="71" t="s">
        <v>125</v>
      </c>
      <c r="U607" s="566" t="s">
        <v>9234</v>
      </c>
      <c r="V607" s="541" t="s">
        <v>184</v>
      </c>
      <c r="W607" s="541" t="s">
        <v>11333</v>
      </c>
      <c r="X607" s="632" t="s">
        <v>11359</v>
      </c>
      <c r="Y607" s="632" t="s">
        <v>9303</v>
      </c>
      <c r="Z607" s="633"/>
      <c r="AA607" s="633"/>
    </row>
    <row r="608" spans="1:27" ht="17.45" customHeight="1" x14ac:dyDescent="0.25">
      <c r="A608" s="633" t="s">
        <v>8318</v>
      </c>
      <c r="B608" s="634" t="s">
        <v>56</v>
      </c>
      <c r="C608" s="634" t="s">
        <v>161</v>
      </c>
      <c r="D608" s="632" t="s">
        <v>11064</v>
      </c>
      <c r="E608" s="632" t="s">
        <v>8319</v>
      </c>
      <c r="F608" s="473" t="s">
        <v>26</v>
      </c>
      <c r="G608" s="473"/>
      <c r="H608" s="473"/>
      <c r="I608" s="473"/>
      <c r="J608" s="633" t="s">
        <v>11223</v>
      </c>
      <c r="K608" s="473" t="s">
        <v>8948</v>
      </c>
      <c r="L608" s="624">
        <v>42955</v>
      </c>
      <c r="M608" s="564" t="s">
        <v>11240</v>
      </c>
      <c r="N608" s="71" t="s">
        <v>46</v>
      </c>
      <c r="O608" s="624">
        <v>43070</v>
      </c>
      <c r="P608" s="635">
        <v>200000</v>
      </c>
      <c r="Q608" s="416">
        <f t="shared" si="11"/>
        <v>0.19999999999999998</v>
      </c>
      <c r="R608" s="627">
        <v>12</v>
      </c>
      <c r="S608" s="535" t="s">
        <v>8159</v>
      </c>
      <c r="T608" s="71" t="s">
        <v>125</v>
      </c>
      <c r="U608" s="566" t="s">
        <v>9234</v>
      </c>
      <c r="V608" s="541" t="s">
        <v>184</v>
      </c>
      <c r="W608" s="541" t="s">
        <v>11333</v>
      </c>
      <c r="X608" s="632" t="s">
        <v>11360</v>
      </c>
      <c r="Y608" s="632" t="s">
        <v>6972</v>
      </c>
      <c r="Z608" s="633"/>
      <c r="AA608" s="633"/>
    </row>
    <row r="609" spans="1:27" ht="17.45" customHeight="1" x14ac:dyDescent="0.25">
      <c r="A609" s="633" t="s">
        <v>8771</v>
      </c>
      <c r="B609" s="634" t="s">
        <v>60</v>
      </c>
      <c r="C609" s="634" t="s">
        <v>377</v>
      </c>
      <c r="D609" s="632" t="s">
        <v>8772</v>
      </c>
      <c r="E609" s="632" t="s">
        <v>8773</v>
      </c>
      <c r="F609" s="473" t="s">
        <v>26</v>
      </c>
      <c r="G609" s="473"/>
      <c r="H609" s="473"/>
      <c r="I609" s="473"/>
      <c r="J609" s="633" t="s">
        <v>11223</v>
      </c>
      <c r="K609" s="473" t="s">
        <v>8948</v>
      </c>
      <c r="L609" s="624">
        <v>43008</v>
      </c>
      <c r="M609" s="564" t="s">
        <v>8875</v>
      </c>
      <c r="N609" s="71" t="s">
        <v>142</v>
      </c>
      <c r="O609" s="624">
        <v>43098</v>
      </c>
      <c r="P609" s="635">
        <v>200000</v>
      </c>
      <c r="Q609" s="416">
        <f t="shared" si="11"/>
        <v>0.19999999999999998</v>
      </c>
      <c r="R609" s="627">
        <v>12</v>
      </c>
      <c r="S609" s="535" t="s">
        <v>10032</v>
      </c>
      <c r="T609" s="71" t="s">
        <v>125</v>
      </c>
      <c r="U609" s="566" t="s">
        <v>9234</v>
      </c>
      <c r="V609" s="541" t="s">
        <v>184</v>
      </c>
      <c r="W609" s="541" t="s">
        <v>8910</v>
      </c>
      <c r="X609" s="632" t="s">
        <v>13668</v>
      </c>
      <c r="Y609" s="632" t="s">
        <v>221</v>
      </c>
      <c r="Z609" s="633"/>
      <c r="AA609" s="633"/>
    </row>
    <row r="610" spans="1:27" ht="17.45" customHeight="1" x14ac:dyDescent="0.25">
      <c r="A610" s="633" t="s">
        <v>1910</v>
      </c>
      <c r="B610" s="634" t="s">
        <v>60</v>
      </c>
      <c r="C610" s="634" t="s">
        <v>377</v>
      </c>
      <c r="D610" s="632" t="s">
        <v>378</v>
      </c>
      <c r="E610" s="632" t="s">
        <v>1911</v>
      </c>
      <c r="F610" s="473" t="s">
        <v>26</v>
      </c>
      <c r="G610" s="473"/>
      <c r="H610" s="473"/>
      <c r="I610" s="473"/>
      <c r="J610" s="633" t="s">
        <v>11223</v>
      </c>
      <c r="K610" s="473" t="s">
        <v>8948</v>
      </c>
      <c r="L610" s="624">
        <v>43007</v>
      </c>
      <c r="M610" s="564" t="s">
        <v>1912</v>
      </c>
      <c r="N610" s="71" t="s">
        <v>47</v>
      </c>
      <c r="O610" s="624">
        <v>43007</v>
      </c>
      <c r="P610" s="635">
        <v>200000</v>
      </c>
      <c r="Q610" s="416">
        <f t="shared" si="11"/>
        <v>0.19999999999999998</v>
      </c>
      <c r="R610" s="627">
        <v>12</v>
      </c>
      <c r="S610" s="535" t="s">
        <v>13516</v>
      </c>
      <c r="T610" s="71" t="s">
        <v>103</v>
      </c>
      <c r="U610" s="566" t="s">
        <v>10</v>
      </c>
      <c r="V610" s="541" t="s">
        <v>2819</v>
      </c>
      <c r="W610" s="541" t="s">
        <v>2820</v>
      </c>
      <c r="X610" s="632" t="s">
        <v>12669</v>
      </c>
      <c r="Y610" s="632" t="s">
        <v>221</v>
      </c>
      <c r="Z610" s="633"/>
      <c r="AA610" s="633"/>
    </row>
    <row r="611" spans="1:27" ht="17.45" customHeight="1" x14ac:dyDescent="0.25">
      <c r="A611" s="633" t="s">
        <v>1875</v>
      </c>
      <c r="B611" s="634" t="s">
        <v>57</v>
      </c>
      <c r="C611" s="634" t="s">
        <v>1046</v>
      </c>
      <c r="D611" s="632" t="s">
        <v>1876</v>
      </c>
      <c r="E611" s="632" t="s">
        <v>1877</v>
      </c>
      <c r="F611" s="473" t="s">
        <v>27</v>
      </c>
      <c r="G611" s="473"/>
      <c r="H611" s="473"/>
      <c r="I611" s="473"/>
      <c r="J611" s="633" t="s">
        <v>11223</v>
      </c>
      <c r="K611" s="473" t="s">
        <v>8947</v>
      </c>
      <c r="L611" s="624">
        <v>42999</v>
      </c>
      <c r="M611" s="564" t="s">
        <v>1878</v>
      </c>
      <c r="N611" s="71" t="s">
        <v>47</v>
      </c>
      <c r="O611" s="624">
        <v>42999</v>
      </c>
      <c r="P611" s="635">
        <v>200000</v>
      </c>
      <c r="Q611" s="416">
        <f t="shared" si="11"/>
        <v>0.19999999999999998</v>
      </c>
      <c r="R611" s="627">
        <v>1</v>
      </c>
      <c r="S611" s="535" t="s">
        <v>1879</v>
      </c>
      <c r="T611" s="71" t="s">
        <v>103</v>
      </c>
      <c r="U611" s="566" t="s">
        <v>14155</v>
      </c>
      <c r="V611" s="541" t="s">
        <v>11</v>
      </c>
      <c r="W611" s="541" t="s">
        <v>1387</v>
      </c>
      <c r="X611" s="632" t="s">
        <v>5906</v>
      </c>
      <c r="Y611" s="632" t="s">
        <v>186</v>
      </c>
      <c r="Z611" s="633"/>
      <c r="AA611" s="633"/>
    </row>
    <row r="612" spans="1:27" ht="17.45" customHeight="1" x14ac:dyDescent="0.25">
      <c r="A612" s="633" t="s">
        <v>12831</v>
      </c>
      <c r="B612" s="634" t="s">
        <v>57</v>
      </c>
      <c r="C612" s="634" t="s">
        <v>324</v>
      </c>
      <c r="D612" s="632" t="s">
        <v>12832</v>
      </c>
      <c r="E612" s="632" t="s">
        <v>359</v>
      </c>
      <c r="F612" s="473" t="s">
        <v>25</v>
      </c>
      <c r="G612" s="473"/>
      <c r="H612" s="473"/>
      <c r="I612" s="473"/>
      <c r="J612" s="633" t="s">
        <v>11224</v>
      </c>
      <c r="K612" s="473" t="s">
        <v>35</v>
      </c>
      <c r="L612" s="624">
        <v>43031</v>
      </c>
      <c r="M612" s="564" t="s">
        <v>13260</v>
      </c>
      <c r="N612" s="71" t="s">
        <v>46</v>
      </c>
      <c r="O612" s="624">
        <v>43031</v>
      </c>
      <c r="P612" s="635">
        <v>200000</v>
      </c>
      <c r="Q612" s="416">
        <f t="shared" si="11"/>
        <v>0.19999999999999998</v>
      </c>
      <c r="R612" s="627">
        <v>1</v>
      </c>
      <c r="S612" s="535" t="s">
        <v>13516</v>
      </c>
      <c r="T612" s="71" t="s">
        <v>125</v>
      </c>
      <c r="U612" s="566" t="s">
        <v>11285</v>
      </c>
      <c r="V612" s="541" t="s">
        <v>13537</v>
      </c>
      <c r="W612" s="541" t="s">
        <v>13656</v>
      </c>
      <c r="X612" s="632" t="s">
        <v>13657</v>
      </c>
      <c r="Y612" s="632" t="s">
        <v>356</v>
      </c>
      <c r="Z612" s="633"/>
      <c r="AA612" s="633"/>
    </row>
    <row r="613" spans="1:27" ht="17.45" customHeight="1" x14ac:dyDescent="0.25">
      <c r="A613" s="633" t="s">
        <v>998</v>
      </c>
      <c r="B613" s="634" t="s">
        <v>60</v>
      </c>
      <c r="C613" s="634" t="s">
        <v>4992</v>
      </c>
      <c r="D613" s="632" t="s">
        <v>571</v>
      </c>
      <c r="E613" s="632" t="s">
        <v>1000</v>
      </c>
      <c r="F613" s="473" t="s">
        <v>25</v>
      </c>
      <c r="G613" s="473"/>
      <c r="H613" s="473"/>
      <c r="I613" s="473"/>
      <c r="J613" s="633" t="s">
        <v>11224</v>
      </c>
      <c r="K613" s="473" t="s">
        <v>8951</v>
      </c>
      <c r="L613" s="624">
        <v>43056</v>
      </c>
      <c r="M613" s="564" t="s">
        <v>1001</v>
      </c>
      <c r="N613" s="71" t="s">
        <v>46</v>
      </c>
      <c r="O613" s="624">
        <v>43056</v>
      </c>
      <c r="P613" s="635">
        <v>200000</v>
      </c>
      <c r="Q613" s="416">
        <f t="shared" si="11"/>
        <v>0.19999999999999998</v>
      </c>
      <c r="R613" s="627">
        <v>1</v>
      </c>
      <c r="S613" s="535" t="s">
        <v>226</v>
      </c>
      <c r="T613" s="71" t="s">
        <v>103</v>
      </c>
      <c r="U613" s="566" t="s">
        <v>11285</v>
      </c>
      <c r="V613" s="541" t="s">
        <v>1089</v>
      </c>
      <c r="W613" s="541" t="s">
        <v>2103</v>
      </c>
      <c r="X613" s="632" t="s">
        <v>6446</v>
      </c>
      <c r="Y613" s="632" t="s">
        <v>1002</v>
      </c>
      <c r="Z613" s="633"/>
      <c r="AA613" s="633"/>
    </row>
    <row r="614" spans="1:27" ht="17.45" customHeight="1" x14ac:dyDescent="0.25">
      <c r="A614" s="633" t="s">
        <v>2031</v>
      </c>
      <c r="B614" s="634" t="s">
        <v>59</v>
      </c>
      <c r="C614" s="634" t="s">
        <v>9574</v>
      </c>
      <c r="D614" s="632" t="s">
        <v>2032</v>
      </c>
      <c r="E614" s="632" t="s">
        <v>2033</v>
      </c>
      <c r="F614" s="473" t="s">
        <v>27</v>
      </c>
      <c r="G614" s="473"/>
      <c r="H614" s="473"/>
      <c r="I614" s="473"/>
      <c r="J614" s="633" t="s">
        <v>11223</v>
      </c>
      <c r="K614" s="473" t="s">
        <v>8947</v>
      </c>
      <c r="L614" s="624">
        <v>43008</v>
      </c>
      <c r="M614" s="564" t="s">
        <v>2034</v>
      </c>
      <c r="N614" s="71" t="s">
        <v>46</v>
      </c>
      <c r="O614" s="624">
        <v>43008</v>
      </c>
      <c r="P614" s="635">
        <v>200000</v>
      </c>
      <c r="Q614" s="416">
        <f t="shared" si="11"/>
        <v>0.19999999999999998</v>
      </c>
      <c r="R614" s="627">
        <v>1</v>
      </c>
      <c r="S614" s="535" t="s">
        <v>2035</v>
      </c>
      <c r="T614" s="71" t="s">
        <v>103</v>
      </c>
      <c r="U614" s="566" t="s">
        <v>11285</v>
      </c>
      <c r="V614" s="541" t="s">
        <v>13537</v>
      </c>
      <c r="W614" s="541" t="s">
        <v>127</v>
      </c>
      <c r="X614" s="632" t="s">
        <v>7532</v>
      </c>
      <c r="Y614" s="632" t="s">
        <v>667</v>
      </c>
      <c r="Z614" s="633"/>
      <c r="AA614" s="633"/>
    </row>
    <row r="615" spans="1:27" ht="17.45" customHeight="1" x14ac:dyDescent="0.25">
      <c r="A615" s="633" t="s">
        <v>2099</v>
      </c>
      <c r="B615" s="634" t="s">
        <v>60</v>
      </c>
      <c r="C615" s="634" t="s">
        <v>805</v>
      </c>
      <c r="D615" s="632" t="s">
        <v>2100</v>
      </c>
      <c r="E615" s="632" t="s">
        <v>2101</v>
      </c>
      <c r="F615" s="473" t="s">
        <v>24</v>
      </c>
      <c r="G615" s="473"/>
      <c r="H615" s="473"/>
      <c r="I615" s="473"/>
      <c r="J615" s="633" t="s">
        <v>11223</v>
      </c>
      <c r="K615" s="473" t="s">
        <v>38</v>
      </c>
      <c r="L615" s="624">
        <v>43007</v>
      </c>
      <c r="M615" s="564" t="s">
        <v>2102</v>
      </c>
      <c r="N615" s="71" t="s">
        <v>46</v>
      </c>
      <c r="O615" s="624">
        <v>43007</v>
      </c>
      <c r="P615" s="635">
        <v>200000</v>
      </c>
      <c r="Q615" s="416">
        <f t="shared" si="11"/>
        <v>0.19999999999999998</v>
      </c>
      <c r="R615" s="627">
        <v>1</v>
      </c>
      <c r="S615" s="535" t="s">
        <v>9419</v>
      </c>
      <c r="T615" s="71" t="s">
        <v>103</v>
      </c>
      <c r="U615" s="566" t="s">
        <v>11285</v>
      </c>
      <c r="V615" s="541" t="s">
        <v>13537</v>
      </c>
      <c r="W615" s="541" t="s">
        <v>498</v>
      </c>
      <c r="X615" s="632" t="s">
        <v>6352</v>
      </c>
      <c r="Y615" s="632" t="s">
        <v>2078</v>
      </c>
      <c r="Z615" s="633"/>
      <c r="AA615" s="633"/>
    </row>
    <row r="616" spans="1:27" ht="17.45" customHeight="1" x14ac:dyDescent="0.25">
      <c r="A616" s="633" t="s">
        <v>5666</v>
      </c>
      <c r="B616" s="634" t="s">
        <v>60</v>
      </c>
      <c r="C616" s="634" t="s">
        <v>805</v>
      </c>
      <c r="D616" s="632" t="s">
        <v>5667</v>
      </c>
      <c r="E616" s="632" t="s">
        <v>5668</v>
      </c>
      <c r="F616" s="473" t="s">
        <v>26</v>
      </c>
      <c r="G616" s="473"/>
      <c r="H616" s="473"/>
      <c r="I616" s="473"/>
      <c r="J616" s="633" t="s">
        <v>11224</v>
      </c>
      <c r="K616" s="473" t="s">
        <v>8948</v>
      </c>
      <c r="L616" s="624">
        <v>43098</v>
      </c>
      <c r="M616" s="564" t="s">
        <v>5903</v>
      </c>
      <c r="N616" s="71" t="s">
        <v>47</v>
      </c>
      <c r="O616" s="624">
        <v>43098</v>
      </c>
      <c r="P616" s="635">
        <v>200000</v>
      </c>
      <c r="Q616" s="416">
        <f t="shared" si="11"/>
        <v>0.19999999999999998</v>
      </c>
      <c r="R616" s="627">
        <v>1</v>
      </c>
      <c r="S616" s="535" t="s">
        <v>14144</v>
      </c>
      <c r="T616" s="71" t="s">
        <v>103</v>
      </c>
      <c r="U616" s="566" t="s">
        <v>11285</v>
      </c>
      <c r="V616" s="541" t="s">
        <v>13537</v>
      </c>
      <c r="W616" s="541" t="s">
        <v>498</v>
      </c>
      <c r="X616" s="632" t="s">
        <v>5904</v>
      </c>
      <c r="Y616" s="632" t="s">
        <v>435</v>
      </c>
      <c r="Z616" s="633"/>
      <c r="AA616" s="633"/>
    </row>
    <row r="617" spans="1:27" ht="17.45" customHeight="1" x14ac:dyDescent="0.25">
      <c r="A617" s="633" t="s">
        <v>9347</v>
      </c>
      <c r="B617" s="634" t="s">
        <v>59</v>
      </c>
      <c r="C617" s="634" t="s">
        <v>9574</v>
      </c>
      <c r="D617" s="632" t="s">
        <v>9348</v>
      </c>
      <c r="E617" s="632" t="s">
        <v>9349</v>
      </c>
      <c r="F617" s="473" t="s">
        <v>26</v>
      </c>
      <c r="G617" s="473"/>
      <c r="H617" s="473"/>
      <c r="I617" s="473"/>
      <c r="J617" s="633" t="s">
        <v>11223</v>
      </c>
      <c r="K617" s="473" t="s">
        <v>8948</v>
      </c>
      <c r="L617" s="624">
        <v>43008</v>
      </c>
      <c r="M617" s="564" t="s">
        <v>9399</v>
      </c>
      <c r="N617" s="71" t="s">
        <v>47</v>
      </c>
      <c r="O617" s="624">
        <v>43008</v>
      </c>
      <c r="P617" s="635">
        <v>200000</v>
      </c>
      <c r="Q617" s="416">
        <f t="shared" si="11"/>
        <v>0.19999999999999998</v>
      </c>
      <c r="R617" s="627">
        <v>1</v>
      </c>
      <c r="S617" s="535" t="s">
        <v>13516</v>
      </c>
      <c r="T617" s="71" t="s">
        <v>103</v>
      </c>
      <c r="U617" s="566" t="s">
        <v>11285</v>
      </c>
      <c r="V617" s="541" t="s">
        <v>13537</v>
      </c>
      <c r="W617" s="541" t="s">
        <v>498</v>
      </c>
      <c r="X617" s="632" t="s">
        <v>11358</v>
      </c>
      <c r="Y617" s="632" t="s">
        <v>1192</v>
      </c>
      <c r="Z617" s="633"/>
      <c r="AA617" s="633"/>
    </row>
    <row r="618" spans="1:27" ht="17.45" customHeight="1" x14ac:dyDescent="0.25">
      <c r="A618" s="633" t="s">
        <v>1943</v>
      </c>
      <c r="B618" s="634" t="s">
        <v>59</v>
      </c>
      <c r="C618" s="634" t="s">
        <v>9574</v>
      </c>
      <c r="D618" s="632" t="s">
        <v>1789</v>
      </c>
      <c r="E618" s="632" t="s">
        <v>1944</v>
      </c>
      <c r="F618" s="473" t="s">
        <v>26</v>
      </c>
      <c r="G618" s="473"/>
      <c r="H618" s="473"/>
      <c r="I618" s="473"/>
      <c r="J618" s="633" t="s">
        <v>11224</v>
      </c>
      <c r="K618" s="473" t="s">
        <v>33</v>
      </c>
      <c r="L618" s="624">
        <v>43100</v>
      </c>
      <c r="M618" s="564" t="s">
        <v>1945</v>
      </c>
      <c r="N618" s="71" t="s">
        <v>48</v>
      </c>
      <c r="O618" s="624">
        <v>43100</v>
      </c>
      <c r="P618" s="635">
        <v>200000</v>
      </c>
      <c r="Q618" s="416">
        <f t="shared" si="11"/>
        <v>0.19999999999999998</v>
      </c>
      <c r="R618" s="627">
        <v>1</v>
      </c>
      <c r="S618" s="535" t="s">
        <v>12639</v>
      </c>
      <c r="T618" s="71" t="s">
        <v>292</v>
      </c>
      <c r="U618" s="566" t="s">
        <v>11285</v>
      </c>
      <c r="V618" s="541" t="s">
        <v>13537</v>
      </c>
      <c r="W618" s="541" t="s">
        <v>498</v>
      </c>
      <c r="X618" s="632" t="s">
        <v>8168</v>
      </c>
      <c r="Y618" s="632" t="s">
        <v>1947</v>
      </c>
      <c r="Z618" s="633"/>
      <c r="AA618" s="633"/>
    </row>
    <row r="619" spans="1:27" ht="17.45" customHeight="1" x14ac:dyDescent="0.25">
      <c r="A619" s="633" t="s">
        <v>1823</v>
      </c>
      <c r="B619" s="634" t="s">
        <v>59</v>
      </c>
      <c r="C619" s="634" t="s">
        <v>9574</v>
      </c>
      <c r="D619" s="632" t="s">
        <v>1824</v>
      </c>
      <c r="E619" s="632" t="s">
        <v>1825</v>
      </c>
      <c r="F619" s="473" t="s">
        <v>24</v>
      </c>
      <c r="G619" s="473"/>
      <c r="H619" s="473"/>
      <c r="I619" s="473"/>
      <c r="J619" s="633" t="s">
        <v>11223</v>
      </c>
      <c r="K619" s="473" t="s">
        <v>8949</v>
      </c>
      <c r="L619" s="624">
        <v>43007</v>
      </c>
      <c r="M619" s="564" t="s">
        <v>1826</v>
      </c>
      <c r="N619" s="71" t="s">
        <v>48</v>
      </c>
      <c r="O619" s="624">
        <v>43007</v>
      </c>
      <c r="P619" s="635">
        <v>200000</v>
      </c>
      <c r="Q619" s="416">
        <f t="shared" si="11"/>
        <v>0.19999999999999998</v>
      </c>
      <c r="R619" s="627">
        <v>1</v>
      </c>
      <c r="S619" s="535" t="s">
        <v>14144</v>
      </c>
      <c r="T619" s="71" t="s">
        <v>103</v>
      </c>
      <c r="U619" s="566" t="s">
        <v>11285</v>
      </c>
      <c r="V619" s="541" t="s">
        <v>13537</v>
      </c>
      <c r="W619" s="541" t="s">
        <v>498</v>
      </c>
      <c r="X619" s="632" t="s">
        <v>5508</v>
      </c>
      <c r="Y619" s="632" t="s">
        <v>1827</v>
      </c>
      <c r="Z619" s="633"/>
      <c r="AA619" s="633"/>
    </row>
    <row r="620" spans="1:27" ht="17.45" customHeight="1" x14ac:dyDescent="0.25">
      <c r="A620" s="633" t="s">
        <v>12105</v>
      </c>
      <c r="B620" s="634" t="s">
        <v>57</v>
      </c>
      <c r="C620" s="634" t="s">
        <v>98</v>
      </c>
      <c r="D620" s="632" t="s">
        <v>12106</v>
      </c>
      <c r="E620" s="632" t="s">
        <v>10308</v>
      </c>
      <c r="F620" s="473" t="s">
        <v>24</v>
      </c>
      <c r="G620" s="473"/>
      <c r="H620" s="473"/>
      <c r="I620" s="473"/>
      <c r="J620" s="633" t="s">
        <v>11224</v>
      </c>
      <c r="K620" s="473" t="s">
        <v>8949</v>
      </c>
      <c r="L620" s="624">
        <v>43082</v>
      </c>
      <c r="M620" s="564" t="s">
        <v>12299</v>
      </c>
      <c r="N620" s="71" t="s">
        <v>46</v>
      </c>
      <c r="O620" s="624">
        <v>43082</v>
      </c>
      <c r="P620" s="635">
        <v>200000</v>
      </c>
      <c r="Q620" s="416">
        <f t="shared" si="11"/>
        <v>0.19999999999999998</v>
      </c>
      <c r="R620" s="627">
        <v>1</v>
      </c>
      <c r="S620" s="535" t="s">
        <v>12338</v>
      </c>
      <c r="T620" s="71" t="s">
        <v>103</v>
      </c>
      <c r="U620" s="566" t="s">
        <v>11285</v>
      </c>
      <c r="V620" s="541" t="s">
        <v>13537</v>
      </c>
      <c r="W620" s="541" t="s">
        <v>13538</v>
      </c>
      <c r="X620" s="632" t="s">
        <v>106</v>
      </c>
      <c r="Y620" s="632" t="s">
        <v>356</v>
      </c>
      <c r="Z620" s="633"/>
      <c r="AA620" s="633"/>
    </row>
    <row r="621" spans="1:27" ht="17.45" customHeight="1" x14ac:dyDescent="0.25">
      <c r="A621" s="633" t="s">
        <v>7722</v>
      </c>
      <c r="B621" s="634" t="s">
        <v>56</v>
      </c>
      <c r="C621" s="634" t="s">
        <v>161</v>
      </c>
      <c r="D621" s="632" t="s">
        <v>7723</v>
      </c>
      <c r="E621" s="632" t="s">
        <v>853</v>
      </c>
      <c r="F621" s="473" t="s">
        <v>14262</v>
      </c>
      <c r="G621" s="473"/>
      <c r="H621" s="473"/>
      <c r="I621" s="473"/>
      <c r="J621" s="633" t="s">
        <v>11224</v>
      </c>
      <c r="K621" s="473" t="s">
        <v>8950</v>
      </c>
      <c r="L621" s="624">
        <v>43100</v>
      </c>
      <c r="M621" s="564" t="s">
        <v>7724</v>
      </c>
      <c r="N621" s="71" t="s">
        <v>46</v>
      </c>
      <c r="O621" s="624">
        <v>43100</v>
      </c>
      <c r="P621" s="635">
        <v>200000</v>
      </c>
      <c r="Q621" s="416">
        <f t="shared" si="11"/>
        <v>0.19999999999999998</v>
      </c>
      <c r="R621" s="627">
        <v>1</v>
      </c>
      <c r="S621" s="535" t="s">
        <v>7101</v>
      </c>
      <c r="T621" s="71" t="s">
        <v>125</v>
      </c>
      <c r="U621" s="566" t="s">
        <v>11285</v>
      </c>
      <c r="V621" s="541" t="s">
        <v>13537</v>
      </c>
      <c r="W621" s="541" t="s">
        <v>13538</v>
      </c>
      <c r="X621" s="632" t="s">
        <v>7725</v>
      </c>
      <c r="Y621" s="632"/>
      <c r="Z621" s="633"/>
      <c r="AA621" s="633"/>
    </row>
    <row r="622" spans="1:27" ht="17.45" customHeight="1" x14ac:dyDescent="0.25">
      <c r="A622" s="633" t="s">
        <v>12110</v>
      </c>
      <c r="B622" s="634" t="s">
        <v>59</v>
      </c>
      <c r="C622" s="634" t="s">
        <v>9574</v>
      </c>
      <c r="D622" s="632" t="s">
        <v>12111</v>
      </c>
      <c r="E622" s="632" t="s">
        <v>12112</v>
      </c>
      <c r="F622" s="473" t="s">
        <v>26</v>
      </c>
      <c r="G622" s="473"/>
      <c r="H622" s="473"/>
      <c r="I622" s="473"/>
      <c r="J622" s="633" t="s">
        <v>11224</v>
      </c>
      <c r="K622" s="473" t="s">
        <v>8948</v>
      </c>
      <c r="L622" s="624">
        <v>43098</v>
      </c>
      <c r="M622" s="564" t="s">
        <v>12301</v>
      </c>
      <c r="N622" s="71" t="s">
        <v>48</v>
      </c>
      <c r="O622" s="624">
        <v>43098</v>
      </c>
      <c r="P622" s="635">
        <v>200000</v>
      </c>
      <c r="Q622" s="416">
        <f t="shared" si="11"/>
        <v>0.19999999999999998</v>
      </c>
      <c r="R622" s="627">
        <v>1</v>
      </c>
      <c r="S622" s="535" t="s">
        <v>12632</v>
      </c>
      <c r="T622" s="71" t="s">
        <v>103</v>
      </c>
      <c r="U622" s="566" t="s">
        <v>11285</v>
      </c>
      <c r="V622" s="541" t="s">
        <v>860</v>
      </c>
      <c r="W622" s="541" t="s">
        <v>2124</v>
      </c>
      <c r="X622" s="632" t="s">
        <v>12394</v>
      </c>
      <c r="Y622" s="632" t="s">
        <v>313</v>
      </c>
      <c r="Z622" s="633"/>
      <c r="AA622" s="633"/>
    </row>
    <row r="623" spans="1:27" ht="17.45" customHeight="1" x14ac:dyDescent="0.25">
      <c r="A623" s="633" t="s">
        <v>998</v>
      </c>
      <c r="B623" s="634" t="s">
        <v>60</v>
      </c>
      <c r="C623" s="634" t="s">
        <v>4992</v>
      </c>
      <c r="D623" s="632" t="s">
        <v>571</v>
      </c>
      <c r="E623" s="632" t="s">
        <v>1000</v>
      </c>
      <c r="F623" s="473" t="s">
        <v>25</v>
      </c>
      <c r="G623" s="473"/>
      <c r="H623" s="473"/>
      <c r="I623" s="473"/>
      <c r="J623" s="633" t="s">
        <v>11224</v>
      </c>
      <c r="K623" s="473" t="s">
        <v>8951</v>
      </c>
      <c r="L623" s="624">
        <v>43056</v>
      </c>
      <c r="M623" s="564" t="s">
        <v>1001</v>
      </c>
      <c r="N623" s="71" t="s">
        <v>46</v>
      </c>
      <c r="O623" s="624">
        <v>43056</v>
      </c>
      <c r="P623" s="635">
        <v>200000</v>
      </c>
      <c r="Q623" s="416">
        <f t="shared" si="11"/>
        <v>0.19999999999999998</v>
      </c>
      <c r="R623" s="627">
        <v>1</v>
      </c>
      <c r="S623" s="535" t="s">
        <v>226</v>
      </c>
      <c r="T623" s="71" t="s">
        <v>103</v>
      </c>
      <c r="U623" s="566" t="s">
        <v>11285</v>
      </c>
      <c r="V623" s="541" t="s">
        <v>13537</v>
      </c>
      <c r="W623" s="541" t="s">
        <v>740</v>
      </c>
      <c r="X623" s="632" t="s">
        <v>6446</v>
      </c>
      <c r="Y623" s="632" t="s">
        <v>1002</v>
      </c>
      <c r="Z623" s="633"/>
      <c r="AA623" s="633"/>
    </row>
    <row r="624" spans="1:27" ht="17.45" customHeight="1" x14ac:dyDescent="0.25">
      <c r="A624" s="633" t="s">
        <v>6421</v>
      </c>
      <c r="B624" s="634" t="s">
        <v>62</v>
      </c>
      <c r="C624" s="634" t="s">
        <v>1065</v>
      </c>
      <c r="D624" s="632" t="s">
        <v>6422</v>
      </c>
      <c r="E624" s="632" t="s">
        <v>6423</v>
      </c>
      <c r="F624" s="473" t="s">
        <v>26</v>
      </c>
      <c r="G624" s="473"/>
      <c r="H624" s="473"/>
      <c r="I624" s="473"/>
      <c r="J624" s="633" t="s">
        <v>11224</v>
      </c>
      <c r="K624" s="473" t="s">
        <v>8948</v>
      </c>
      <c r="L624" s="624">
        <v>43040</v>
      </c>
      <c r="M624" s="564" t="s">
        <v>6464</v>
      </c>
      <c r="N624" s="71" t="s">
        <v>46</v>
      </c>
      <c r="O624" s="624">
        <v>43040</v>
      </c>
      <c r="P624" s="635">
        <v>200000</v>
      </c>
      <c r="Q624" s="416">
        <f t="shared" si="11"/>
        <v>0.19999999999999998</v>
      </c>
      <c r="R624" s="627">
        <v>1</v>
      </c>
      <c r="S624" s="535" t="s">
        <v>5535</v>
      </c>
      <c r="T624" s="71" t="s">
        <v>103</v>
      </c>
      <c r="U624" s="566" t="s">
        <v>11285</v>
      </c>
      <c r="V624" s="541" t="s">
        <v>13537</v>
      </c>
      <c r="W624" s="541"/>
      <c r="X624" s="632" t="s">
        <v>7060</v>
      </c>
      <c r="Y624" s="632" t="s">
        <v>8936</v>
      </c>
      <c r="Z624" s="633"/>
      <c r="AA624" s="633"/>
    </row>
    <row r="625" spans="1:27" ht="17.45" customHeight="1" x14ac:dyDescent="0.25">
      <c r="A625" s="633" t="s">
        <v>1970</v>
      </c>
      <c r="B625" s="634" t="s">
        <v>60</v>
      </c>
      <c r="C625" s="634" t="s">
        <v>6576</v>
      </c>
      <c r="D625" s="632" t="s">
        <v>12845</v>
      </c>
      <c r="E625" s="632" t="s">
        <v>1972</v>
      </c>
      <c r="F625" s="473" t="s">
        <v>6576</v>
      </c>
      <c r="G625" s="473"/>
      <c r="H625" s="473"/>
      <c r="I625" s="473"/>
      <c r="J625" s="633" t="s">
        <v>11223</v>
      </c>
      <c r="K625" s="473" t="s">
        <v>8948</v>
      </c>
      <c r="L625" s="624">
        <v>43008</v>
      </c>
      <c r="M625" s="564" t="s">
        <v>1973</v>
      </c>
      <c r="N625" s="71" t="s">
        <v>47</v>
      </c>
      <c r="O625" s="624">
        <v>43008</v>
      </c>
      <c r="P625" s="635">
        <v>200000</v>
      </c>
      <c r="Q625" s="416">
        <f t="shared" si="11"/>
        <v>0.19999999999999998</v>
      </c>
      <c r="R625" s="627">
        <v>1</v>
      </c>
      <c r="S625" s="535" t="s">
        <v>14144</v>
      </c>
      <c r="T625" s="71" t="s">
        <v>292</v>
      </c>
      <c r="U625" s="566" t="s">
        <v>12349</v>
      </c>
      <c r="V625" s="541" t="s">
        <v>911</v>
      </c>
      <c r="W625" s="541" t="s">
        <v>1974</v>
      </c>
      <c r="X625" s="632" t="s">
        <v>5514</v>
      </c>
      <c r="Y625" s="632" t="s">
        <v>757</v>
      </c>
      <c r="Z625" s="633"/>
      <c r="AA625" s="633"/>
    </row>
    <row r="626" spans="1:27" ht="17.45" customHeight="1" x14ac:dyDescent="0.25">
      <c r="A626" s="633" t="s">
        <v>2022</v>
      </c>
      <c r="B626" s="634" t="s">
        <v>60</v>
      </c>
      <c r="C626" s="634" t="s">
        <v>6576</v>
      </c>
      <c r="D626" s="632" t="s">
        <v>2023</v>
      </c>
      <c r="E626" s="632" t="s">
        <v>2024</v>
      </c>
      <c r="F626" s="473" t="s">
        <v>6576</v>
      </c>
      <c r="G626" s="473"/>
      <c r="H626" s="473"/>
      <c r="I626" s="473"/>
      <c r="J626" s="633" t="s">
        <v>11224</v>
      </c>
      <c r="K626" s="473" t="s">
        <v>8948</v>
      </c>
      <c r="L626" s="624">
        <v>43099</v>
      </c>
      <c r="M626" s="564" t="s">
        <v>2025</v>
      </c>
      <c r="N626" s="71" t="s">
        <v>47</v>
      </c>
      <c r="O626" s="624">
        <v>43099</v>
      </c>
      <c r="P626" s="635">
        <v>200000</v>
      </c>
      <c r="Q626" s="416">
        <f t="shared" si="11"/>
        <v>0.19999999999999998</v>
      </c>
      <c r="R626" s="627">
        <v>1</v>
      </c>
      <c r="S626" s="535" t="s">
        <v>12339</v>
      </c>
      <c r="T626" s="71" t="s">
        <v>292</v>
      </c>
      <c r="U626" s="566" t="s">
        <v>12349</v>
      </c>
      <c r="V626" s="541" t="s">
        <v>911</v>
      </c>
      <c r="W626" s="541" t="s">
        <v>1292</v>
      </c>
      <c r="X626" s="632" t="s">
        <v>5514</v>
      </c>
      <c r="Y626" s="632" t="s">
        <v>757</v>
      </c>
      <c r="Z626" s="633"/>
      <c r="AA626" s="633"/>
    </row>
    <row r="627" spans="1:27" ht="17.45" customHeight="1" x14ac:dyDescent="0.25">
      <c r="A627" s="633" t="s">
        <v>12495</v>
      </c>
      <c r="B627" s="634" t="s">
        <v>60</v>
      </c>
      <c r="C627" s="634" t="s">
        <v>805</v>
      </c>
      <c r="D627" s="632" t="s">
        <v>12846</v>
      </c>
      <c r="E627" s="632" t="s">
        <v>12496</v>
      </c>
      <c r="F627" s="473" t="s">
        <v>26</v>
      </c>
      <c r="G627" s="473"/>
      <c r="H627" s="473"/>
      <c r="I627" s="473"/>
      <c r="J627" s="633" t="s">
        <v>11224</v>
      </c>
      <c r="K627" s="473" t="s">
        <v>8948</v>
      </c>
      <c r="L627" s="624">
        <v>43035</v>
      </c>
      <c r="M627" s="564" t="s">
        <v>13273</v>
      </c>
      <c r="N627" s="71" t="s">
        <v>46</v>
      </c>
      <c r="O627" s="624">
        <v>43035</v>
      </c>
      <c r="P627" s="635">
        <v>200000</v>
      </c>
      <c r="Q627" s="416">
        <f t="shared" si="11"/>
        <v>0.19999999999999998</v>
      </c>
      <c r="R627" s="627">
        <v>12</v>
      </c>
      <c r="S627" s="535" t="s">
        <v>12632</v>
      </c>
      <c r="T627" s="71" t="s">
        <v>125</v>
      </c>
      <c r="U627" s="566" t="s">
        <v>18</v>
      </c>
      <c r="V627" s="541" t="s">
        <v>9273</v>
      </c>
      <c r="W627" s="541" t="s">
        <v>11334</v>
      </c>
      <c r="X627" s="632" t="s">
        <v>6140</v>
      </c>
      <c r="Y627" s="632"/>
      <c r="Z627" s="633"/>
      <c r="AA627" s="633"/>
    </row>
    <row r="628" spans="1:27" ht="17.45" customHeight="1" x14ac:dyDescent="0.25">
      <c r="A628" s="633" t="s">
        <v>11007</v>
      </c>
      <c r="B628" s="634" t="s">
        <v>6912</v>
      </c>
      <c r="C628" s="634" t="s">
        <v>6912</v>
      </c>
      <c r="D628" s="632" t="s">
        <v>12848</v>
      </c>
      <c r="E628" s="632" t="s">
        <v>11168</v>
      </c>
      <c r="F628" s="473" t="s">
        <v>26</v>
      </c>
      <c r="G628" s="473"/>
      <c r="H628" s="473"/>
      <c r="I628" s="473"/>
      <c r="J628" s="633" t="s">
        <v>11223</v>
      </c>
      <c r="K628" s="473" t="s">
        <v>8948</v>
      </c>
      <c r="L628" s="624">
        <v>42995</v>
      </c>
      <c r="M628" s="564" t="s">
        <v>13275</v>
      </c>
      <c r="N628" s="71" t="s">
        <v>47</v>
      </c>
      <c r="O628" s="624">
        <v>42995</v>
      </c>
      <c r="P628" s="635">
        <v>200000</v>
      </c>
      <c r="Q628" s="416">
        <f t="shared" si="11"/>
        <v>0.19999999999999998</v>
      </c>
      <c r="R628" s="627">
        <v>12</v>
      </c>
      <c r="S628" s="535" t="s">
        <v>14144</v>
      </c>
      <c r="T628" s="71" t="s">
        <v>125</v>
      </c>
      <c r="U628" s="566" t="s">
        <v>18</v>
      </c>
      <c r="V628" s="541" t="s">
        <v>9273</v>
      </c>
      <c r="W628" s="541" t="s">
        <v>11334</v>
      </c>
      <c r="X628" s="632" t="s">
        <v>13670</v>
      </c>
      <c r="Y628" s="632" t="s">
        <v>221</v>
      </c>
      <c r="Z628" s="633"/>
      <c r="AA628" s="633"/>
    </row>
    <row r="629" spans="1:27" ht="17.45" customHeight="1" x14ac:dyDescent="0.25">
      <c r="A629" s="633" t="s">
        <v>8313</v>
      </c>
      <c r="B629" s="634" t="s">
        <v>57</v>
      </c>
      <c r="C629" s="634" t="s">
        <v>391</v>
      </c>
      <c r="D629" s="632" t="s">
        <v>12847</v>
      </c>
      <c r="E629" s="632" t="s">
        <v>8314</v>
      </c>
      <c r="F629" s="473" t="s">
        <v>27</v>
      </c>
      <c r="G629" s="473"/>
      <c r="H629" s="473"/>
      <c r="I629" s="473"/>
      <c r="J629" s="633" t="s">
        <v>11223</v>
      </c>
      <c r="K629" s="473" t="s">
        <v>8947</v>
      </c>
      <c r="L629" s="624">
        <v>42940</v>
      </c>
      <c r="M629" s="564" t="s">
        <v>13274</v>
      </c>
      <c r="N629" s="71" t="s">
        <v>46</v>
      </c>
      <c r="O629" s="624">
        <v>42940</v>
      </c>
      <c r="P629" s="635">
        <v>200000</v>
      </c>
      <c r="Q629" s="416">
        <f t="shared" si="11"/>
        <v>0.19999999999999998</v>
      </c>
      <c r="R629" s="627">
        <v>12</v>
      </c>
      <c r="S629" s="535" t="s">
        <v>8047</v>
      </c>
      <c r="T629" s="71" t="s">
        <v>125</v>
      </c>
      <c r="U629" s="566" t="s">
        <v>18</v>
      </c>
      <c r="V629" s="541" t="s">
        <v>9273</v>
      </c>
      <c r="W629" s="541" t="s">
        <v>11334</v>
      </c>
      <c r="X629" s="632" t="s">
        <v>13669</v>
      </c>
      <c r="Y629" s="632"/>
      <c r="Z629" s="633"/>
      <c r="AA629" s="633"/>
    </row>
    <row r="630" spans="1:27" ht="17.45" customHeight="1" x14ac:dyDescent="0.25">
      <c r="A630" s="633" t="s">
        <v>8765</v>
      </c>
      <c r="B630" s="634" t="s">
        <v>57</v>
      </c>
      <c r="C630" s="634" t="s">
        <v>98</v>
      </c>
      <c r="D630" s="632" t="s">
        <v>1526</v>
      </c>
      <c r="E630" s="632" t="s">
        <v>8766</v>
      </c>
      <c r="F630" s="473" t="s">
        <v>26</v>
      </c>
      <c r="G630" s="473"/>
      <c r="H630" s="473"/>
      <c r="I630" s="473"/>
      <c r="J630" s="633" t="s">
        <v>11224</v>
      </c>
      <c r="K630" s="473" t="s">
        <v>8948</v>
      </c>
      <c r="L630" s="624">
        <v>43028</v>
      </c>
      <c r="M630" s="564" t="s">
        <v>13276</v>
      </c>
      <c r="N630" s="71" t="s">
        <v>46</v>
      </c>
      <c r="O630" s="624">
        <v>43028</v>
      </c>
      <c r="P630" s="635">
        <v>200000</v>
      </c>
      <c r="Q630" s="416">
        <f t="shared" si="11"/>
        <v>0.19999999999999998</v>
      </c>
      <c r="R630" s="627">
        <v>12</v>
      </c>
      <c r="S630" s="535" t="s">
        <v>8159</v>
      </c>
      <c r="T630" s="71" t="s">
        <v>103</v>
      </c>
      <c r="U630" s="566" t="s">
        <v>18</v>
      </c>
      <c r="V630" s="541" t="s">
        <v>9273</v>
      </c>
      <c r="W630" s="541" t="s">
        <v>11335</v>
      </c>
      <c r="X630" s="632" t="s">
        <v>106</v>
      </c>
      <c r="Y630" s="632" t="s">
        <v>313</v>
      </c>
      <c r="Z630" s="633"/>
      <c r="AA630" s="633"/>
    </row>
    <row r="631" spans="1:27" ht="17.45" customHeight="1" x14ac:dyDescent="0.25">
      <c r="A631" s="633" t="s">
        <v>6988</v>
      </c>
      <c r="B631" s="634" t="s">
        <v>56</v>
      </c>
      <c r="C631" s="634" t="s">
        <v>161</v>
      </c>
      <c r="D631" s="632" t="s">
        <v>294</v>
      </c>
      <c r="E631" s="632" t="s">
        <v>6989</v>
      </c>
      <c r="F631" s="473" t="s">
        <v>26</v>
      </c>
      <c r="G631" s="473" t="str">
        <f>VLOOKUP(A631,'Engaged Deals'!A:L,2,0)</f>
        <v>Yes</v>
      </c>
      <c r="H631" s="473" t="str">
        <f>VLOOKUP(A631,'Engaged Deals'!A:L,9,0)</f>
        <v>India</v>
      </c>
      <c r="I631" s="473" t="str">
        <f>VLOOKUP(A631,'Engaged Deals'!A:L,10,0)</f>
        <v>Engaged with Account team, understanding the Ethyrium work done as part of PoC</v>
      </c>
      <c r="J631" s="633" t="s">
        <v>11224</v>
      </c>
      <c r="K631" s="473" t="s">
        <v>8948</v>
      </c>
      <c r="L631" s="624">
        <v>43066</v>
      </c>
      <c r="M631" s="564" t="s">
        <v>7051</v>
      </c>
      <c r="N631" s="71" t="s">
        <v>47</v>
      </c>
      <c r="O631" s="624">
        <v>43066</v>
      </c>
      <c r="P631" s="635">
        <v>200000</v>
      </c>
      <c r="Q631" s="416">
        <f t="shared" si="11"/>
        <v>0.19999999999999998</v>
      </c>
      <c r="R631" s="627">
        <v>12</v>
      </c>
      <c r="S631" s="535" t="s">
        <v>12339</v>
      </c>
      <c r="T631" s="71" t="s">
        <v>125</v>
      </c>
      <c r="U631" s="566" t="s">
        <v>18</v>
      </c>
      <c r="V631" s="541" t="s">
        <v>9273</v>
      </c>
      <c r="W631" s="541" t="s">
        <v>11335</v>
      </c>
      <c r="X631" s="632" t="s">
        <v>14204</v>
      </c>
      <c r="Y631" s="632" t="s">
        <v>221</v>
      </c>
      <c r="Z631" s="633"/>
      <c r="AA631" s="633"/>
    </row>
    <row r="632" spans="1:27" ht="17.45" customHeight="1" x14ac:dyDescent="0.25">
      <c r="A632" s="633" t="s">
        <v>13952</v>
      </c>
      <c r="B632" s="634" t="s">
        <v>56</v>
      </c>
      <c r="C632" s="634" t="s">
        <v>117</v>
      </c>
      <c r="D632" s="632" t="s">
        <v>14019</v>
      </c>
      <c r="E632" s="632" t="s">
        <v>14020</v>
      </c>
      <c r="F632" s="473" t="s">
        <v>25</v>
      </c>
      <c r="G632" s="473"/>
      <c r="H632" s="473"/>
      <c r="I632" s="473"/>
      <c r="J632" s="633" t="s">
        <v>11223</v>
      </c>
      <c r="K632" s="473" t="s">
        <v>35</v>
      </c>
      <c r="L632" s="624">
        <v>43007</v>
      </c>
      <c r="M632" s="564">
        <v>42943</v>
      </c>
      <c r="N632" s="71" t="s">
        <v>46</v>
      </c>
      <c r="O632" s="624"/>
      <c r="P632" s="635">
        <v>200000</v>
      </c>
      <c r="Q632" s="416">
        <f t="shared" si="11"/>
        <v>0.19999999999999998</v>
      </c>
      <c r="R632" s="636">
        <v>12</v>
      </c>
      <c r="S632" s="535">
        <v>42943</v>
      </c>
      <c r="T632" s="71" t="s">
        <v>125</v>
      </c>
      <c r="U632" s="566" t="s">
        <v>18</v>
      </c>
      <c r="V632" s="541" t="s">
        <v>9273</v>
      </c>
      <c r="W632" s="541" t="s">
        <v>11808</v>
      </c>
      <c r="X632" s="632" t="s">
        <v>14214</v>
      </c>
      <c r="Y632" s="632" t="s">
        <v>6864</v>
      </c>
      <c r="Z632" s="633"/>
      <c r="AA632" s="633"/>
    </row>
    <row r="633" spans="1:27" ht="17.45" customHeight="1" x14ac:dyDescent="0.25">
      <c r="A633" s="633" t="s">
        <v>8316</v>
      </c>
      <c r="B633" s="634" t="s">
        <v>56</v>
      </c>
      <c r="C633" s="634" t="s">
        <v>161</v>
      </c>
      <c r="D633" s="632" t="s">
        <v>1258</v>
      </c>
      <c r="E633" s="632" t="s">
        <v>8317</v>
      </c>
      <c r="F633" s="473" t="s">
        <v>26</v>
      </c>
      <c r="G633" s="473"/>
      <c r="H633" s="473"/>
      <c r="I633" s="473"/>
      <c r="J633" s="633" t="s">
        <v>11223</v>
      </c>
      <c r="K633" s="473" t="s">
        <v>8948</v>
      </c>
      <c r="L633" s="624">
        <v>42953</v>
      </c>
      <c r="M633" s="564" t="s">
        <v>13277</v>
      </c>
      <c r="N633" s="71" t="s">
        <v>46</v>
      </c>
      <c r="O633" s="624">
        <v>42953</v>
      </c>
      <c r="P633" s="635">
        <v>200000</v>
      </c>
      <c r="Q633" s="416">
        <f t="shared" si="11"/>
        <v>0.19999999999999998</v>
      </c>
      <c r="R633" s="627">
        <v>12</v>
      </c>
      <c r="S633" s="535" t="s">
        <v>8159</v>
      </c>
      <c r="T633" s="71" t="s">
        <v>125</v>
      </c>
      <c r="U633" s="566" t="s">
        <v>18</v>
      </c>
      <c r="V633" s="541" t="s">
        <v>9273</v>
      </c>
      <c r="W633" s="541"/>
      <c r="X633" s="632" t="s">
        <v>13671</v>
      </c>
      <c r="Y633" s="632"/>
      <c r="Z633" s="633"/>
      <c r="AA633" s="633"/>
    </row>
    <row r="634" spans="1:27" ht="17.45" customHeight="1" x14ac:dyDescent="0.25">
      <c r="A634" s="633" t="s">
        <v>12101</v>
      </c>
      <c r="B634" s="634" t="s">
        <v>56</v>
      </c>
      <c r="C634" s="634" t="s">
        <v>109</v>
      </c>
      <c r="D634" s="632" t="s">
        <v>11717</v>
      </c>
      <c r="E634" s="632" t="s">
        <v>12102</v>
      </c>
      <c r="F634" s="473" t="s">
        <v>28</v>
      </c>
      <c r="G634" s="473"/>
      <c r="H634" s="473"/>
      <c r="I634" s="473"/>
      <c r="J634" s="633" t="s">
        <v>11223</v>
      </c>
      <c r="K634" s="473" t="s">
        <v>8952</v>
      </c>
      <c r="L634" s="624">
        <v>43007</v>
      </c>
      <c r="M634" s="564" t="s">
        <v>13278</v>
      </c>
      <c r="N634" s="71" t="s">
        <v>46</v>
      </c>
      <c r="O634" s="624">
        <v>43007</v>
      </c>
      <c r="P634" s="635">
        <v>200000</v>
      </c>
      <c r="Q634" s="416">
        <f t="shared" si="11"/>
        <v>0.19999999999999998</v>
      </c>
      <c r="R634" s="627">
        <v>12</v>
      </c>
      <c r="S634" s="535" t="s">
        <v>12339</v>
      </c>
      <c r="T634" s="71" t="s">
        <v>103</v>
      </c>
      <c r="U634" s="566" t="s">
        <v>18</v>
      </c>
      <c r="V634" s="541" t="s">
        <v>9273</v>
      </c>
      <c r="W634" s="541"/>
      <c r="X634" s="632" t="s">
        <v>13672</v>
      </c>
      <c r="Y634" s="632" t="s">
        <v>221</v>
      </c>
      <c r="Z634" s="633"/>
      <c r="AA634" s="633"/>
    </row>
    <row r="635" spans="1:27" ht="17.45" customHeight="1" x14ac:dyDescent="0.25">
      <c r="A635" s="633" t="s">
        <v>1754</v>
      </c>
      <c r="B635" s="634" t="s">
        <v>57</v>
      </c>
      <c r="C635" s="634" t="s">
        <v>182</v>
      </c>
      <c r="D635" s="632" t="s">
        <v>1755</v>
      </c>
      <c r="E635" s="632" t="s">
        <v>11148</v>
      </c>
      <c r="F635" s="473" t="s">
        <v>27</v>
      </c>
      <c r="G635" s="473"/>
      <c r="H635" s="473"/>
      <c r="I635" s="473"/>
      <c r="J635" s="633" t="s">
        <v>11223</v>
      </c>
      <c r="K635" s="473" t="s">
        <v>8947</v>
      </c>
      <c r="L635" s="624">
        <v>42978</v>
      </c>
      <c r="M635" s="564" t="s">
        <v>1757</v>
      </c>
      <c r="N635" s="71" t="s">
        <v>48</v>
      </c>
      <c r="O635" s="624">
        <v>43100</v>
      </c>
      <c r="P635" s="635">
        <v>199000</v>
      </c>
      <c r="Q635" s="416">
        <f t="shared" si="11"/>
        <v>0.19899999999999998</v>
      </c>
      <c r="R635" s="627">
        <v>6</v>
      </c>
      <c r="S635" s="535" t="s">
        <v>12632</v>
      </c>
      <c r="T635" s="71" t="s">
        <v>103</v>
      </c>
      <c r="U635" s="566" t="s">
        <v>7040</v>
      </c>
      <c r="V635" s="541" t="s">
        <v>104</v>
      </c>
      <c r="W635" s="541" t="s">
        <v>105</v>
      </c>
      <c r="X635" s="632" t="s">
        <v>5900</v>
      </c>
      <c r="Y635" s="632" t="s">
        <v>13914</v>
      </c>
      <c r="Z635" s="633"/>
      <c r="AA635" s="633"/>
    </row>
    <row r="636" spans="1:27" ht="17.45" customHeight="1" x14ac:dyDescent="0.25">
      <c r="A636" s="633" t="s">
        <v>8397</v>
      </c>
      <c r="B636" s="632" t="s">
        <v>56</v>
      </c>
      <c r="C636" s="632" t="s">
        <v>117</v>
      </c>
      <c r="D636" s="632" t="s">
        <v>1960</v>
      </c>
      <c r="E636" s="632" t="s">
        <v>8398</v>
      </c>
      <c r="F636" s="473" t="s">
        <v>28</v>
      </c>
      <c r="G636" s="473"/>
      <c r="H636" s="473"/>
      <c r="I636" s="473"/>
      <c r="J636" s="633" t="s">
        <v>11223</v>
      </c>
      <c r="K636" s="632" t="s">
        <v>8990</v>
      </c>
      <c r="L636" s="624">
        <v>43000</v>
      </c>
      <c r="M636" s="564" t="s">
        <v>8586</v>
      </c>
      <c r="N636" s="633" t="s">
        <v>47</v>
      </c>
      <c r="O636" s="625">
        <v>43000</v>
      </c>
      <c r="P636" s="626">
        <v>195000</v>
      </c>
      <c r="Q636" s="416">
        <f t="shared" si="11"/>
        <v>0.19499999999999998</v>
      </c>
      <c r="R636" s="627">
        <v>12</v>
      </c>
      <c r="S636" s="564" t="s">
        <v>12339</v>
      </c>
      <c r="T636" s="71" t="s">
        <v>103</v>
      </c>
      <c r="U636" s="633" t="s">
        <v>7</v>
      </c>
      <c r="V636" s="632" t="s">
        <v>477</v>
      </c>
      <c r="W636" s="632" t="s">
        <v>1138</v>
      </c>
      <c r="X636" s="632" t="s">
        <v>8659</v>
      </c>
      <c r="Y636" s="632" t="s">
        <v>757</v>
      </c>
      <c r="Z636" s="633"/>
      <c r="AA636" s="633"/>
    </row>
    <row r="637" spans="1:27" ht="17.45" customHeight="1" x14ac:dyDescent="0.25">
      <c r="A637" s="633" t="s">
        <v>2139</v>
      </c>
      <c r="B637" s="634" t="s">
        <v>59</v>
      </c>
      <c r="C637" s="634" t="s">
        <v>9574</v>
      </c>
      <c r="D637" s="632" t="s">
        <v>2140</v>
      </c>
      <c r="E637" s="632" t="s">
        <v>2141</v>
      </c>
      <c r="F637" s="473" t="s">
        <v>26</v>
      </c>
      <c r="G637" s="473"/>
      <c r="H637" s="473"/>
      <c r="I637" s="473"/>
      <c r="J637" s="633" t="s">
        <v>11224</v>
      </c>
      <c r="K637" s="473" t="s">
        <v>8948</v>
      </c>
      <c r="L637" s="624">
        <v>43069</v>
      </c>
      <c r="M637" s="564" t="s">
        <v>2142</v>
      </c>
      <c r="N637" s="71" t="s">
        <v>46</v>
      </c>
      <c r="O637" s="624">
        <v>43069</v>
      </c>
      <c r="P637" s="635">
        <v>194760</v>
      </c>
      <c r="Q637" s="416">
        <f t="shared" si="11"/>
        <v>0.19475999999999999</v>
      </c>
      <c r="R637" s="627">
        <v>12</v>
      </c>
      <c r="S637" s="535" t="s">
        <v>14146</v>
      </c>
      <c r="T637" s="71" t="s">
        <v>103</v>
      </c>
      <c r="U637" s="566" t="s">
        <v>7040</v>
      </c>
      <c r="V637" s="541" t="s">
        <v>134</v>
      </c>
      <c r="W637" s="541" t="s">
        <v>9279</v>
      </c>
      <c r="X637" s="632" t="s">
        <v>6353</v>
      </c>
      <c r="Y637" s="632" t="s">
        <v>9449</v>
      </c>
      <c r="Z637" s="633"/>
      <c r="AA637" s="633"/>
    </row>
    <row r="638" spans="1:27" ht="17.45" customHeight="1" x14ac:dyDescent="0.25">
      <c r="A638" s="633" t="s">
        <v>11519</v>
      </c>
      <c r="B638" s="632" t="s">
        <v>57</v>
      </c>
      <c r="C638" s="632" t="s">
        <v>324</v>
      </c>
      <c r="D638" s="632" t="s">
        <v>10490</v>
      </c>
      <c r="E638" s="632" t="s">
        <v>11520</v>
      </c>
      <c r="F638" s="473" t="s">
        <v>24</v>
      </c>
      <c r="G638" s="473"/>
      <c r="H638" s="473"/>
      <c r="I638" s="473"/>
      <c r="J638" s="633" t="s">
        <v>11224</v>
      </c>
      <c r="K638" s="632" t="s">
        <v>8949</v>
      </c>
      <c r="L638" s="624">
        <v>43084</v>
      </c>
      <c r="M638" s="564" t="s">
        <v>11765</v>
      </c>
      <c r="N638" s="633" t="s">
        <v>47</v>
      </c>
      <c r="O638" s="625">
        <v>43084</v>
      </c>
      <c r="P638" s="626">
        <v>193750</v>
      </c>
      <c r="Q638" s="416">
        <f t="shared" si="11"/>
        <v>0.19374999999999998</v>
      </c>
      <c r="R638" s="627">
        <v>12</v>
      </c>
      <c r="S638" s="564" t="s">
        <v>14144</v>
      </c>
      <c r="T638" s="71" t="s">
        <v>292</v>
      </c>
      <c r="U638" s="633" t="s">
        <v>7</v>
      </c>
      <c r="V638" s="632" t="s">
        <v>477</v>
      </c>
      <c r="W638" s="632" t="s">
        <v>1138</v>
      </c>
      <c r="X638" s="632" t="s">
        <v>10761</v>
      </c>
      <c r="Y638" s="632" t="s">
        <v>8688</v>
      </c>
      <c r="Z638" s="633"/>
      <c r="AA638" s="633"/>
    </row>
    <row r="639" spans="1:27" ht="17.45" customHeight="1" x14ac:dyDescent="0.25">
      <c r="A639" s="633" t="s">
        <v>11521</v>
      </c>
      <c r="B639" s="632" t="s">
        <v>57</v>
      </c>
      <c r="C639" s="632" t="s">
        <v>324</v>
      </c>
      <c r="D639" s="632" t="s">
        <v>10490</v>
      </c>
      <c r="E639" s="632" t="s">
        <v>11522</v>
      </c>
      <c r="F639" s="473" t="s">
        <v>24</v>
      </c>
      <c r="G639" s="473"/>
      <c r="H639" s="473"/>
      <c r="I639" s="473"/>
      <c r="J639" s="633" t="s">
        <v>11224</v>
      </c>
      <c r="K639" s="632" t="s">
        <v>8949</v>
      </c>
      <c r="L639" s="624">
        <v>43084</v>
      </c>
      <c r="M639" s="564" t="s">
        <v>11766</v>
      </c>
      <c r="N639" s="633" t="s">
        <v>47</v>
      </c>
      <c r="O639" s="625">
        <v>43084</v>
      </c>
      <c r="P639" s="626">
        <v>193750</v>
      </c>
      <c r="Q639" s="416">
        <f t="shared" si="11"/>
        <v>0.19374999999999998</v>
      </c>
      <c r="R639" s="627">
        <v>12</v>
      </c>
      <c r="S639" s="564" t="s">
        <v>14144</v>
      </c>
      <c r="T639" s="71" t="s">
        <v>292</v>
      </c>
      <c r="U639" s="633" t="s">
        <v>7</v>
      </c>
      <c r="V639" s="632" t="s">
        <v>477</v>
      </c>
      <c r="W639" s="632" t="s">
        <v>1138</v>
      </c>
      <c r="X639" s="632" t="s">
        <v>10761</v>
      </c>
      <c r="Y639" s="632" t="s">
        <v>8688</v>
      </c>
      <c r="Z639" s="633"/>
      <c r="AA639" s="633"/>
    </row>
    <row r="640" spans="1:27" ht="17.45" customHeight="1" x14ac:dyDescent="0.25">
      <c r="A640" s="633" t="s">
        <v>12113</v>
      </c>
      <c r="B640" s="634" t="s">
        <v>58</v>
      </c>
      <c r="C640" s="634" t="s">
        <v>58</v>
      </c>
      <c r="D640" s="632" t="s">
        <v>9783</v>
      </c>
      <c r="E640" s="632" t="s">
        <v>12114</v>
      </c>
      <c r="F640" s="473" t="s">
        <v>28</v>
      </c>
      <c r="G640" s="473"/>
      <c r="H640" s="473"/>
      <c r="I640" s="473"/>
      <c r="J640" s="633" t="s">
        <v>11224</v>
      </c>
      <c r="K640" s="473" t="s">
        <v>8952</v>
      </c>
      <c r="L640" s="624">
        <v>43098</v>
      </c>
      <c r="M640" s="564" t="s">
        <v>13279</v>
      </c>
      <c r="N640" s="71" t="s">
        <v>46</v>
      </c>
      <c r="O640" s="624">
        <v>43098</v>
      </c>
      <c r="P640" s="635">
        <v>192000</v>
      </c>
      <c r="Q640" s="416">
        <f t="shared" si="11"/>
        <v>0.192</v>
      </c>
      <c r="R640" s="627">
        <v>12</v>
      </c>
      <c r="S640" s="535" t="s">
        <v>12339</v>
      </c>
      <c r="T640" s="71" t="s">
        <v>125</v>
      </c>
      <c r="U640" s="566" t="s">
        <v>18</v>
      </c>
      <c r="V640" s="541" t="s">
        <v>9273</v>
      </c>
      <c r="W640" s="541"/>
      <c r="X640" s="632" t="s">
        <v>13673</v>
      </c>
      <c r="Y640" s="632" t="s">
        <v>8192</v>
      </c>
      <c r="Z640" s="633"/>
      <c r="AA640" s="633"/>
    </row>
    <row r="641" spans="1:27" ht="17.45" customHeight="1" x14ac:dyDescent="0.25">
      <c r="A641" s="622" t="s">
        <v>2181</v>
      </c>
      <c r="B641" s="519" t="s">
        <v>62</v>
      </c>
      <c r="C641" s="519" t="s">
        <v>429</v>
      </c>
      <c r="D641" s="519" t="s">
        <v>2182</v>
      </c>
      <c r="E641" s="519" t="s">
        <v>7879</v>
      </c>
      <c r="F641" s="473" t="s">
        <v>26</v>
      </c>
      <c r="G641" s="473"/>
      <c r="H641" s="473"/>
      <c r="I641" s="473"/>
      <c r="J641" s="622" t="s">
        <v>11226</v>
      </c>
      <c r="K641" s="519" t="s">
        <v>8948</v>
      </c>
      <c r="L641" s="521">
        <v>42825</v>
      </c>
      <c r="M641" s="522" t="s">
        <v>2184</v>
      </c>
      <c r="N641" s="622" t="s">
        <v>50</v>
      </c>
      <c r="O641" s="521">
        <v>42916</v>
      </c>
      <c r="P641" s="638">
        <v>191259</v>
      </c>
      <c r="Q641" s="524">
        <v>0.19125899999999998</v>
      </c>
      <c r="R641" s="525">
        <v>12</v>
      </c>
      <c r="S641" s="522" t="s">
        <v>9229</v>
      </c>
      <c r="T641" s="525" t="s">
        <v>578</v>
      </c>
      <c r="U641" s="622" t="s">
        <v>7</v>
      </c>
      <c r="V641" s="519" t="s">
        <v>477</v>
      </c>
      <c r="W641" s="519" t="s">
        <v>478</v>
      </c>
      <c r="X641" s="415" t="s">
        <v>5942</v>
      </c>
      <c r="Y641" s="415" t="s">
        <v>313</v>
      </c>
      <c r="Z641" s="633"/>
      <c r="AA641" s="633"/>
    </row>
    <row r="642" spans="1:27" ht="17.45" customHeight="1" x14ac:dyDescent="0.25">
      <c r="A642" s="633" t="s">
        <v>758</v>
      </c>
      <c r="B642" s="634" t="s">
        <v>60</v>
      </c>
      <c r="C642" s="634" t="s">
        <v>6576</v>
      </c>
      <c r="D642" s="632" t="s">
        <v>759</v>
      </c>
      <c r="E642" s="632" t="s">
        <v>760</v>
      </c>
      <c r="F642" s="473" t="s">
        <v>6576</v>
      </c>
      <c r="G642" s="473" t="str">
        <f>VLOOKUP(A642,'Engaged Deals'!A:L,2,0)</f>
        <v>Yes</v>
      </c>
      <c r="H642" s="473" t="str">
        <f>VLOOKUP(A642,'Engaged Deals'!A:L,9,0)</f>
        <v>India</v>
      </c>
      <c r="I642" s="473" t="str">
        <f>VLOOKUP(A642,'Engaged Deals'!A:L,10,0)</f>
        <v>Proposal in deal board, stuck due to IP issues, may not sign in Apr</v>
      </c>
      <c r="J642" s="633" t="s">
        <v>11223</v>
      </c>
      <c r="K642" s="473" t="s">
        <v>8990</v>
      </c>
      <c r="L642" s="624">
        <v>42958</v>
      </c>
      <c r="M642" s="564" t="s">
        <v>761</v>
      </c>
      <c r="N642" s="71" t="s">
        <v>49</v>
      </c>
      <c r="O642" s="624">
        <v>42958</v>
      </c>
      <c r="P642" s="635">
        <v>191111</v>
      </c>
      <c r="Q642" s="416">
        <f>+P642*0.000001</f>
        <v>0.191111</v>
      </c>
      <c r="R642" s="627">
        <v>12</v>
      </c>
      <c r="S642" s="535" t="s">
        <v>14165</v>
      </c>
      <c r="T642" s="71" t="s">
        <v>211</v>
      </c>
      <c r="U642" s="566" t="s">
        <v>7040</v>
      </c>
      <c r="V642" s="541" t="s">
        <v>104</v>
      </c>
      <c r="W642" s="541" t="s">
        <v>105</v>
      </c>
      <c r="X642" s="632" t="s">
        <v>5523</v>
      </c>
      <c r="Y642" s="632" t="s">
        <v>9314</v>
      </c>
      <c r="Z642" s="633"/>
      <c r="AA642" s="633"/>
    </row>
    <row r="643" spans="1:27" ht="17.45" customHeight="1" x14ac:dyDescent="0.25">
      <c r="A643" s="622" t="s">
        <v>2147</v>
      </c>
      <c r="B643" s="519" t="s">
        <v>58</v>
      </c>
      <c r="C643" s="519" t="s">
        <v>58</v>
      </c>
      <c r="D643" s="519" t="s">
        <v>2148</v>
      </c>
      <c r="E643" s="519" t="s">
        <v>2149</v>
      </c>
      <c r="F643" s="473" t="s">
        <v>24</v>
      </c>
      <c r="G643" s="473"/>
      <c r="H643" s="473"/>
      <c r="I643" s="473"/>
      <c r="J643" s="622" t="s">
        <v>11226</v>
      </c>
      <c r="K643" s="519" t="s">
        <v>8949</v>
      </c>
      <c r="L643" s="521">
        <v>42766</v>
      </c>
      <c r="M643" s="522" t="s">
        <v>2150</v>
      </c>
      <c r="N643" s="622" t="s">
        <v>50</v>
      </c>
      <c r="O643" s="521">
        <v>42766</v>
      </c>
      <c r="P643" s="638">
        <v>190476</v>
      </c>
      <c r="Q643" s="524">
        <v>0.19047599999999998</v>
      </c>
      <c r="R643" s="525">
        <v>2</v>
      </c>
      <c r="S643" s="522" t="s">
        <v>5530</v>
      </c>
      <c r="T643" s="525" t="s">
        <v>578</v>
      </c>
      <c r="U643" s="622" t="s">
        <v>7040</v>
      </c>
      <c r="V643" s="519" t="s">
        <v>134</v>
      </c>
      <c r="W643" s="519" t="s">
        <v>9230</v>
      </c>
      <c r="X643" s="415" t="s">
        <v>5509</v>
      </c>
      <c r="Y643" s="415" t="s">
        <v>6527</v>
      </c>
      <c r="Z643" s="633"/>
      <c r="AA643" s="633"/>
    </row>
    <row r="644" spans="1:27" ht="17.45" customHeight="1" x14ac:dyDescent="0.25">
      <c r="A644" s="633" t="s">
        <v>594</v>
      </c>
      <c r="B644" s="632" t="s">
        <v>58</v>
      </c>
      <c r="C644" s="632" t="s">
        <v>58</v>
      </c>
      <c r="D644" s="632" t="s">
        <v>595</v>
      </c>
      <c r="E644" s="632" t="s">
        <v>596</v>
      </c>
      <c r="F644" s="473" t="s">
        <v>26</v>
      </c>
      <c r="G644" s="473" t="str">
        <f>VLOOKUP(A644,'Engaged Deals'!A:L,2,0)</f>
        <v>Yes</v>
      </c>
      <c r="H644" s="473" t="str">
        <f>VLOOKUP(A644,'Engaged Deals'!A:L,9,0)</f>
        <v>India</v>
      </c>
      <c r="I644" s="473" t="str">
        <f>VLOOKUP(A644,'Engaged Deals'!A:L,10,0)</f>
        <v>Place Holder, will get involved once it picks up traction</v>
      </c>
      <c r="J644" s="633" t="s">
        <v>11224</v>
      </c>
      <c r="K644" s="632" t="s">
        <v>8948</v>
      </c>
      <c r="L644" s="624">
        <v>43084</v>
      </c>
      <c r="M644" s="564" t="s">
        <v>597</v>
      </c>
      <c r="N644" s="633" t="s">
        <v>46</v>
      </c>
      <c r="O644" s="625">
        <v>43084</v>
      </c>
      <c r="P644" s="626">
        <v>190476</v>
      </c>
      <c r="Q644" s="416">
        <f t="shared" ref="Q644:Q653" si="12">+P644*0.000001</f>
        <v>0.19047599999999998</v>
      </c>
      <c r="R644" s="627">
        <v>4</v>
      </c>
      <c r="S644" s="564" t="s">
        <v>102</v>
      </c>
      <c r="T644" s="71" t="s">
        <v>125</v>
      </c>
      <c r="U644" s="633" t="s">
        <v>7</v>
      </c>
      <c r="V644" s="632" t="s">
        <v>388</v>
      </c>
      <c r="W644" s="632" t="s">
        <v>389</v>
      </c>
      <c r="X644" s="632" t="s">
        <v>6443</v>
      </c>
      <c r="Y644" s="632"/>
      <c r="Z644" s="633"/>
      <c r="AA644" s="633"/>
    </row>
    <row r="645" spans="1:27" ht="17.45" customHeight="1" x14ac:dyDescent="0.25">
      <c r="A645" s="633" t="s">
        <v>9379</v>
      </c>
      <c r="B645" s="632" t="s">
        <v>58</v>
      </c>
      <c r="C645" s="632" t="s">
        <v>58</v>
      </c>
      <c r="D645" s="632" t="s">
        <v>10484</v>
      </c>
      <c r="E645" s="632" t="s">
        <v>11152</v>
      </c>
      <c r="F645" s="473" t="s">
        <v>26</v>
      </c>
      <c r="G645" s="473"/>
      <c r="H645" s="473"/>
      <c r="I645" s="473"/>
      <c r="J645" s="633" t="s">
        <v>11223</v>
      </c>
      <c r="K645" s="632" t="s">
        <v>8948</v>
      </c>
      <c r="L645" s="624">
        <v>43007</v>
      </c>
      <c r="M645" s="564">
        <v>42873</v>
      </c>
      <c r="N645" s="633" t="s">
        <v>48</v>
      </c>
      <c r="O645" s="625">
        <v>43007</v>
      </c>
      <c r="P645" s="626">
        <v>190476</v>
      </c>
      <c r="Q645" s="416">
        <f t="shared" si="12"/>
        <v>0.19047599999999998</v>
      </c>
      <c r="R645" s="636">
        <v>12</v>
      </c>
      <c r="S645" s="564">
        <v>42937</v>
      </c>
      <c r="T645" s="71" t="s">
        <v>292</v>
      </c>
      <c r="U645" s="633" t="s">
        <v>7040</v>
      </c>
      <c r="V645" s="632" t="s">
        <v>162</v>
      </c>
      <c r="W645" s="632" t="s">
        <v>105</v>
      </c>
      <c r="X645" s="632" t="s">
        <v>9798</v>
      </c>
      <c r="Y645" s="632" t="s">
        <v>12437</v>
      </c>
      <c r="Z645" s="633"/>
      <c r="AA645" s="633"/>
    </row>
    <row r="646" spans="1:27" ht="17.45" customHeight="1" x14ac:dyDescent="0.25">
      <c r="A646" s="633" t="s">
        <v>10592</v>
      </c>
      <c r="B646" s="632" t="s">
        <v>58</v>
      </c>
      <c r="C646" s="632" t="s">
        <v>58</v>
      </c>
      <c r="D646" s="632" t="s">
        <v>10593</v>
      </c>
      <c r="E646" s="632" t="s">
        <v>11528</v>
      </c>
      <c r="F646" s="473" t="s">
        <v>25</v>
      </c>
      <c r="G646" s="473"/>
      <c r="H646" s="473"/>
      <c r="I646" s="473"/>
      <c r="J646" s="633" t="s">
        <v>11223</v>
      </c>
      <c r="K646" s="632" t="s">
        <v>35</v>
      </c>
      <c r="L646" s="624">
        <v>42989</v>
      </c>
      <c r="M646" s="564">
        <v>42899</v>
      </c>
      <c r="N646" s="633" t="s">
        <v>46</v>
      </c>
      <c r="O646" s="625">
        <v>42989</v>
      </c>
      <c r="P646" s="626">
        <v>190476</v>
      </c>
      <c r="Q646" s="416">
        <f t="shared" si="12"/>
        <v>0.19047599999999998</v>
      </c>
      <c r="R646" s="636">
        <v>12</v>
      </c>
      <c r="S646" s="564">
        <v>42907</v>
      </c>
      <c r="T646" s="71" t="s">
        <v>103</v>
      </c>
      <c r="U646" s="633" t="s">
        <v>7040</v>
      </c>
      <c r="V646" s="632" t="s">
        <v>162</v>
      </c>
      <c r="W646" s="632" t="s">
        <v>7199</v>
      </c>
      <c r="X646" s="632" t="s">
        <v>10776</v>
      </c>
      <c r="Y646" s="632"/>
      <c r="Z646" s="633"/>
      <c r="AA646" s="633"/>
    </row>
    <row r="647" spans="1:27" ht="17.45" customHeight="1" x14ac:dyDescent="0.25">
      <c r="A647" s="633" t="s">
        <v>11526</v>
      </c>
      <c r="B647" s="634" t="s">
        <v>58</v>
      </c>
      <c r="C647" s="634" t="s">
        <v>58</v>
      </c>
      <c r="D647" s="632" t="s">
        <v>3496</v>
      </c>
      <c r="E647" s="632" t="s">
        <v>11736</v>
      </c>
      <c r="F647" s="473" t="s">
        <v>26</v>
      </c>
      <c r="G647" s="473"/>
      <c r="H647" s="473"/>
      <c r="I647" s="473"/>
      <c r="J647" s="633" t="s">
        <v>11223</v>
      </c>
      <c r="K647" s="473" t="s">
        <v>8948</v>
      </c>
      <c r="L647" s="624">
        <v>42958</v>
      </c>
      <c r="M647" s="564" t="s">
        <v>11796</v>
      </c>
      <c r="N647" s="71" t="s">
        <v>47</v>
      </c>
      <c r="O647" s="624">
        <v>42961</v>
      </c>
      <c r="P647" s="635">
        <v>190476</v>
      </c>
      <c r="Q647" s="416">
        <f t="shared" si="12"/>
        <v>0.19047599999999998</v>
      </c>
      <c r="R647" s="627">
        <v>3</v>
      </c>
      <c r="S647" s="535" t="s">
        <v>12340</v>
      </c>
      <c r="T647" s="71" t="s">
        <v>103</v>
      </c>
      <c r="U647" s="566" t="s">
        <v>7040</v>
      </c>
      <c r="V647" s="541" t="s">
        <v>104</v>
      </c>
      <c r="W647" s="541" t="s">
        <v>105</v>
      </c>
      <c r="X647" s="632" t="s">
        <v>5544</v>
      </c>
      <c r="Y647" s="632" t="s">
        <v>675</v>
      </c>
      <c r="Z647" s="633"/>
      <c r="AA647" s="633"/>
    </row>
    <row r="648" spans="1:27" ht="17.45" customHeight="1" x14ac:dyDescent="0.25">
      <c r="A648" s="633" t="s">
        <v>13953</v>
      </c>
      <c r="B648" s="634" t="s">
        <v>58</v>
      </c>
      <c r="C648" s="634" t="s">
        <v>58</v>
      </c>
      <c r="D648" s="632" t="s">
        <v>14021</v>
      </c>
      <c r="E648" s="632" t="s">
        <v>14022</v>
      </c>
      <c r="F648" s="473" t="s">
        <v>24</v>
      </c>
      <c r="G648" s="473"/>
      <c r="H648" s="473"/>
      <c r="I648" s="473"/>
      <c r="J648" s="633" t="s">
        <v>11223</v>
      </c>
      <c r="K648" s="473" t="s">
        <v>8949</v>
      </c>
      <c r="L648" s="624">
        <v>43007</v>
      </c>
      <c r="M648" s="564" t="s">
        <v>14109</v>
      </c>
      <c r="N648" s="71" t="s">
        <v>47</v>
      </c>
      <c r="O648" s="624">
        <v>43007</v>
      </c>
      <c r="P648" s="635">
        <v>190476</v>
      </c>
      <c r="Q648" s="416">
        <f t="shared" si="12"/>
        <v>0.19047599999999998</v>
      </c>
      <c r="R648" s="627">
        <v>3</v>
      </c>
      <c r="S648" s="535" t="s">
        <v>14109</v>
      </c>
      <c r="T648" s="71" t="s">
        <v>292</v>
      </c>
      <c r="U648" s="566" t="s">
        <v>7040</v>
      </c>
      <c r="V648" s="541" t="s">
        <v>104</v>
      </c>
      <c r="W648" s="541" t="s">
        <v>105</v>
      </c>
      <c r="X648" s="632" t="s">
        <v>14215</v>
      </c>
      <c r="Y648" s="632" t="s">
        <v>245</v>
      </c>
      <c r="Z648" s="633"/>
      <c r="AA648" s="633"/>
    </row>
    <row r="649" spans="1:27" ht="17.45" customHeight="1" x14ac:dyDescent="0.25">
      <c r="A649" s="633" t="s">
        <v>10388</v>
      </c>
      <c r="B649" s="634" t="s">
        <v>58</v>
      </c>
      <c r="C649" s="634" t="s">
        <v>58</v>
      </c>
      <c r="D649" s="632" t="s">
        <v>7892</v>
      </c>
      <c r="E649" s="632" t="s">
        <v>10389</v>
      </c>
      <c r="F649" s="473" t="s">
        <v>28</v>
      </c>
      <c r="G649" s="473"/>
      <c r="H649" s="473"/>
      <c r="I649" s="473"/>
      <c r="J649" s="633" t="s">
        <v>11223</v>
      </c>
      <c r="K649" s="473" t="s">
        <v>8990</v>
      </c>
      <c r="L649" s="624">
        <v>42978</v>
      </c>
      <c r="M649" s="564" t="s">
        <v>10710</v>
      </c>
      <c r="N649" s="71" t="s">
        <v>47</v>
      </c>
      <c r="O649" s="624">
        <v>42978</v>
      </c>
      <c r="P649" s="635">
        <v>190476</v>
      </c>
      <c r="Q649" s="416">
        <f t="shared" si="12"/>
        <v>0.19047599999999998</v>
      </c>
      <c r="R649" s="627">
        <v>5</v>
      </c>
      <c r="S649" s="535" t="s">
        <v>13516</v>
      </c>
      <c r="T649" s="71" t="s">
        <v>292</v>
      </c>
      <c r="U649" s="566" t="s">
        <v>7040</v>
      </c>
      <c r="V649" s="541" t="s">
        <v>104</v>
      </c>
      <c r="W649" s="541" t="s">
        <v>105</v>
      </c>
      <c r="X649" s="632" t="s">
        <v>5947</v>
      </c>
      <c r="Y649" s="632" t="s">
        <v>356</v>
      </c>
      <c r="Z649" s="633"/>
      <c r="AA649" s="633"/>
    </row>
    <row r="650" spans="1:27" ht="17.45" customHeight="1" x14ac:dyDescent="0.25">
      <c r="A650" s="633" t="s">
        <v>724</v>
      </c>
      <c r="B650" s="634" t="s">
        <v>58</v>
      </c>
      <c r="C650" s="634" t="s">
        <v>58</v>
      </c>
      <c r="D650" s="632" t="s">
        <v>725</v>
      </c>
      <c r="E650" s="632" t="s">
        <v>726</v>
      </c>
      <c r="F650" s="473" t="s">
        <v>28</v>
      </c>
      <c r="G650" s="473" t="str">
        <f>VLOOKUP(A650,'Engaged Deals'!A:L,2,0)</f>
        <v>Yes</v>
      </c>
      <c r="H650" s="473" t="str">
        <f>VLOOKUP(A650,'Engaged Deals'!A:L,9,0)</f>
        <v>Japan</v>
      </c>
      <c r="I650" s="473" t="str">
        <f>VLOOKUP(A650,'Engaged Deals'!A:L,10,0)</f>
        <v>This opp is related to top and broader Denso-IBM Innovation-as-a-Service partnership.  This opportunity is parked currently and will depend on success of other opportunity (OE-1HQHHUC is the opportunity that is in limelight &amp; high focus with customer)</v>
      </c>
      <c r="J650" s="633" t="s">
        <v>11223</v>
      </c>
      <c r="K650" s="473" t="s">
        <v>8952</v>
      </c>
      <c r="L650" s="624">
        <v>42968</v>
      </c>
      <c r="M650" s="564" t="s">
        <v>727</v>
      </c>
      <c r="N650" s="71" t="s">
        <v>47</v>
      </c>
      <c r="O650" s="624">
        <v>42968</v>
      </c>
      <c r="P650" s="635">
        <v>190476</v>
      </c>
      <c r="Q650" s="416">
        <f t="shared" si="12"/>
        <v>0.19047599999999998</v>
      </c>
      <c r="R650" s="627">
        <v>3</v>
      </c>
      <c r="S650" s="535" t="s">
        <v>12640</v>
      </c>
      <c r="T650" s="71" t="s">
        <v>103</v>
      </c>
      <c r="U650" s="566" t="s">
        <v>7040</v>
      </c>
      <c r="V650" s="541" t="s">
        <v>158</v>
      </c>
      <c r="W650" s="541" t="s">
        <v>5501</v>
      </c>
      <c r="X650" s="632" t="s">
        <v>5861</v>
      </c>
      <c r="Y650" s="632" t="s">
        <v>728</v>
      </c>
      <c r="Z650" s="633"/>
      <c r="AA650" s="633"/>
    </row>
    <row r="651" spans="1:27" ht="17.45" customHeight="1" x14ac:dyDescent="0.25">
      <c r="A651" s="633" t="s">
        <v>8776</v>
      </c>
      <c r="B651" s="634" t="s">
        <v>58</v>
      </c>
      <c r="C651" s="634" t="s">
        <v>58</v>
      </c>
      <c r="D651" s="632" t="s">
        <v>1440</v>
      </c>
      <c r="E651" s="632" t="s">
        <v>11150</v>
      </c>
      <c r="F651" s="473" t="s">
        <v>25</v>
      </c>
      <c r="G651" s="473"/>
      <c r="H651" s="473"/>
      <c r="I651" s="473"/>
      <c r="J651" s="633" t="s">
        <v>11224</v>
      </c>
      <c r="K651" s="473" t="s">
        <v>35</v>
      </c>
      <c r="L651" s="624">
        <v>43069</v>
      </c>
      <c r="M651" s="564" t="s">
        <v>11244</v>
      </c>
      <c r="N651" s="71" t="s">
        <v>46</v>
      </c>
      <c r="O651" s="624">
        <v>43069</v>
      </c>
      <c r="P651" s="635">
        <v>190476</v>
      </c>
      <c r="Q651" s="416">
        <f t="shared" si="12"/>
        <v>0.19047599999999998</v>
      </c>
      <c r="R651" s="627">
        <v>12</v>
      </c>
      <c r="S651" s="535" t="s">
        <v>11244</v>
      </c>
      <c r="T651" s="71" t="s">
        <v>125</v>
      </c>
      <c r="U651" s="566" t="s">
        <v>9234</v>
      </c>
      <c r="V651" s="541" t="s">
        <v>184</v>
      </c>
      <c r="W651" s="541" t="s">
        <v>11333</v>
      </c>
      <c r="X651" s="632" t="s">
        <v>5944</v>
      </c>
      <c r="Y651" s="632" t="s">
        <v>667</v>
      </c>
      <c r="Z651" s="633"/>
      <c r="AA651" s="633"/>
    </row>
    <row r="652" spans="1:27" ht="17.45" customHeight="1" x14ac:dyDescent="0.25">
      <c r="A652" s="633" t="s">
        <v>2168</v>
      </c>
      <c r="B652" s="634" t="s">
        <v>58</v>
      </c>
      <c r="C652" s="634" t="s">
        <v>58</v>
      </c>
      <c r="D652" s="632" t="s">
        <v>2169</v>
      </c>
      <c r="E652" s="632" t="s">
        <v>2170</v>
      </c>
      <c r="F652" s="473" t="s">
        <v>26</v>
      </c>
      <c r="G652" s="473"/>
      <c r="H652" s="473"/>
      <c r="I652" s="473"/>
      <c r="J652" s="633" t="s">
        <v>11224</v>
      </c>
      <c r="K652" s="473" t="s">
        <v>33</v>
      </c>
      <c r="L652" s="624">
        <v>43084</v>
      </c>
      <c r="M652" s="564" t="s">
        <v>2171</v>
      </c>
      <c r="N652" s="71" t="s">
        <v>47</v>
      </c>
      <c r="O652" s="624">
        <v>43084</v>
      </c>
      <c r="P652" s="635">
        <v>190476</v>
      </c>
      <c r="Q652" s="416">
        <f t="shared" si="12"/>
        <v>0.19047599999999998</v>
      </c>
      <c r="R652" s="627">
        <v>1</v>
      </c>
      <c r="S652" s="535" t="s">
        <v>12339</v>
      </c>
      <c r="T652" s="71" t="s">
        <v>125</v>
      </c>
      <c r="U652" s="566" t="s">
        <v>11285</v>
      </c>
      <c r="V652" s="541" t="s">
        <v>13537</v>
      </c>
      <c r="W652" s="541" t="s">
        <v>13574</v>
      </c>
      <c r="X652" s="632" t="s">
        <v>6472</v>
      </c>
      <c r="Y652" s="632" t="s">
        <v>356</v>
      </c>
      <c r="Z652" s="633"/>
      <c r="AA652" s="633"/>
    </row>
    <row r="653" spans="1:27" ht="17.45" customHeight="1" x14ac:dyDescent="0.25">
      <c r="A653" s="633" t="s">
        <v>13954</v>
      </c>
      <c r="B653" s="634" t="s">
        <v>58</v>
      </c>
      <c r="C653" s="634" t="s">
        <v>58</v>
      </c>
      <c r="D653" s="632" t="s">
        <v>14023</v>
      </c>
      <c r="E653" s="632" t="s">
        <v>14024</v>
      </c>
      <c r="F653" s="473" t="s">
        <v>26</v>
      </c>
      <c r="G653" s="473"/>
      <c r="H653" s="473"/>
      <c r="I653" s="473"/>
      <c r="J653" s="633" t="s">
        <v>11224</v>
      </c>
      <c r="K653" s="473" t="s">
        <v>8948</v>
      </c>
      <c r="L653" s="624">
        <v>43033</v>
      </c>
      <c r="M653" s="564">
        <v>42943</v>
      </c>
      <c r="N653" s="71" t="s">
        <v>46</v>
      </c>
      <c r="O653" s="624"/>
      <c r="P653" s="635">
        <v>190476</v>
      </c>
      <c r="Q653" s="416">
        <f t="shared" si="12"/>
        <v>0.19047599999999998</v>
      </c>
      <c r="R653" s="636">
        <v>12</v>
      </c>
      <c r="S653" s="535">
        <v>42943</v>
      </c>
      <c r="T653" s="71" t="s">
        <v>125</v>
      </c>
      <c r="U653" s="566" t="s">
        <v>18</v>
      </c>
      <c r="V653" s="541" t="s">
        <v>9273</v>
      </c>
      <c r="W653" s="541" t="s">
        <v>11808</v>
      </c>
      <c r="X653" s="632" t="s">
        <v>14216</v>
      </c>
      <c r="Y653" s="632" t="s">
        <v>7201</v>
      </c>
      <c r="Z653" s="633"/>
      <c r="AA653" s="633"/>
    </row>
    <row r="654" spans="1:27" ht="17.45" customHeight="1" x14ac:dyDescent="0.25">
      <c r="A654" s="622" t="s">
        <v>2173</v>
      </c>
      <c r="B654" s="519" t="s">
        <v>56</v>
      </c>
      <c r="C654" s="519" t="s">
        <v>161</v>
      </c>
      <c r="D654" s="519" t="s">
        <v>8942</v>
      </c>
      <c r="E654" s="519" t="s">
        <v>2174</v>
      </c>
      <c r="F654" s="473" t="s">
        <v>26</v>
      </c>
      <c r="G654" s="473"/>
      <c r="H654" s="473"/>
      <c r="I654" s="473"/>
      <c r="J654" s="622" t="s">
        <v>11226</v>
      </c>
      <c r="K654" s="519" t="s">
        <v>33</v>
      </c>
      <c r="L654" s="521">
        <v>42804</v>
      </c>
      <c r="M654" s="522">
        <v>42709</v>
      </c>
      <c r="N654" s="622" t="s">
        <v>50</v>
      </c>
      <c r="O654" s="521">
        <v>42804</v>
      </c>
      <c r="P654" s="638">
        <v>190400</v>
      </c>
      <c r="Q654" s="524">
        <v>0.19039999999999999</v>
      </c>
      <c r="R654" s="525">
        <v>12</v>
      </c>
      <c r="S654" s="522">
        <v>42813</v>
      </c>
      <c r="T654" s="525" t="s">
        <v>578</v>
      </c>
      <c r="U654" s="622" t="s">
        <v>7040</v>
      </c>
      <c r="V654" s="519" t="s">
        <v>162</v>
      </c>
      <c r="W654" s="519" t="s">
        <v>105</v>
      </c>
      <c r="X654" s="415" t="s">
        <v>9231</v>
      </c>
      <c r="Y654" s="415"/>
      <c r="Z654" s="633"/>
      <c r="AA654" s="633"/>
    </row>
    <row r="655" spans="1:27" ht="17.45" customHeight="1" x14ac:dyDescent="0.25">
      <c r="A655" s="633" t="s">
        <v>8322</v>
      </c>
      <c r="B655" s="632" t="s">
        <v>57</v>
      </c>
      <c r="C655" s="632" t="s">
        <v>1348</v>
      </c>
      <c r="D655" s="632" t="s">
        <v>9351</v>
      </c>
      <c r="E655" s="632" t="s">
        <v>8323</v>
      </c>
      <c r="F655" s="473" t="s">
        <v>27</v>
      </c>
      <c r="G655" s="473"/>
      <c r="H655" s="473"/>
      <c r="I655" s="473"/>
      <c r="J655" s="633" t="s">
        <v>11223</v>
      </c>
      <c r="K655" s="632" t="s">
        <v>8947</v>
      </c>
      <c r="L655" s="624">
        <v>42995</v>
      </c>
      <c r="M655" s="564" t="s">
        <v>9400</v>
      </c>
      <c r="N655" s="633" t="s">
        <v>46</v>
      </c>
      <c r="O655" s="625">
        <v>42995</v>
      </c>
      <c r="P655" s="626">
        <v>190000</v>
      </c>
      <c r="Q655" s="416">
        <f>+P655*0.000001</f>
        <v>0.19</v>
      </c>
      <c r="R655" s="627">
        <v>12</v>
      </c>
      <c r="S655" s="564" t="s">
        <v>13674</v>
      </c>
      <c r="T655" s="71" t="s">
        <v>125</v>
      </c>
      <c r="U655" s="633" t="s">
        <v>6</v>
      </c>
      <c r="V655" s="632" t="s">
        <v>7956</v>
      </c>
      <c r="W655" s="632"/>
      <c r="X655" s="632" t="s">
        <v>9420</v>
      </c>
      <c r="Y655" s="632"/>
      <c r="Z655" s="633"/>
      <c r="AA655" s="633"/>
    </row>
    <row r="656" spans="1:27" ht="17.45" customHeight="1" x14ac:dyDescent="0.25">
      <c r="A656" s="633" t="s">
        <v>2176</v>
      </c>
      <c r="B656" s="634" t="s">
        <v>57</v>
      </c>
      <c r="C656" s="634" t="s">
        <v>98</v>
      </c>
      <c r="D656" s="632" t="s">
        <v>2177</v>
      </c>
      <c r="E656" s="632" t="s">
        <v>2178</v>
      </c>
      <c r="F656" s="473" t="s">
        <v>26</v>
      </c>
      <c r="G656" s="473"/>
      <c r="H656" s="473"/>
      <c r="I656" s="473"/>
      <c r="J656" s="633" t="s">
        <v>11224</v>
      </c>
      <c r="K656" s="473" t="s">
        <v>33</v>
      </c>
      <c r="L656" s="624">
        <v>43061</v>
      </c>
      <c r="M656" s="564" t="s">
        <v>2179</v>
      </c>
      <c r="N656" s="71" t="s">
        <v>47</v>
      </c>
      <c r="O656" s="624">
        <v>43061</v>
      </c>
      <c r="P656" s="635">
        <v>190000</v>
      </c>
      <c r="Q656" s="416">
        <f>+P656*0.000001</f>
        <v>0.19</v>
      </c>
      <c r="R656" s="627">
        <v>12</v>
      </c>
      <c r="S656" s="535" t="s">
        <v>12632</v>
      </c>
      <c r="T656" s="71" t="s">
        <v>103</v>
      </c>
      <c r="U656" s="566" t="s">
        <v>7040</v>
      </c>
      <c r="V656" s="541" t="s">
        <v>104</v>
      </c>
      <c r="W656" s="541" t="s">
        <v>7995</v>
      </c>
      <c r="X656" s="632" t="s">
        <v>106</v>
      </c>
      <c r="Y656" s="632" t="s">
        <v>313</v>
      </c>
      <c r="Z656" s="633"/>
      <c r="AA656" s="633"/>
    </row>
    <row r="657" spans="1:27" ht="17.45" customHeight="1" x14ac:dyDescent="0.25">
      <c r="A657" s="633" t="s">
        <v>12060</v>
      </c>
      <c r="B657" s="634" t="s">
        <v>57</v>
      </c>
      <c r="C657" s="634" t="s">
        <v>324</v>
      </c>
      <c r="D657" s="632" t="s">
        <v>8000</v>
      </c>
      <c r="E657" s="632" t="s">
        <v>12061</v>
      </c>
      <c r="F657" s="473" t="s">
        <v>14262</v>
      </c>
      <c r="G657" s="473"/>
      <c r="H657" s="473"/>
      <c r="I657" s="473"/>
      <c r="J657" s="633" t="s">
        <v>11223</v>
      </c>
      <c r="K657" s="473" t="s">
        <v>8950</v>
      </c>
      <c r="L657" s="624">
        <v>42979</v>
      </c>
      <c r="M657" s="564" t="s">
        <v>12302</v>
      </c>
      <c r="N657" s="71" t="s">
        <v>47</v>
      </c>
      <c r="O657" s="624">
        <v>42979</v>
      </c>
      <c r="P657" s="635">
        <v>186000</v>
      </c>
      <c r="Q657" s="416">
        <f>+P657*0.000001</f>
        <v>0.186</v>
      </c>
      <c r="R657" s="627">
        <v>12</v>
      </c>
      <c r="S657" s="535" t="s">
        <v>12338</v>
      </c>
      <c r="T657" s="71" t="s">
        <v>103</v>
      </c>
      <c r="U657" s="566" t="s">
        <v>385</v>
      </c>
      <c r="V657" s="541" t="s">
        <v>385</v>
      </c>
      <c r="W657" s="541" t="s">
        <v>3622</v>
      </c>
      <c r="X657" s="632" t="s">
        <v>7344</v>
      </c>
      <c r="Y657" s="632" t="s">
        <v>667</v>
      </c>
      <c r="Z657" s="633"/>
      <c r="AA657" s="633"/>
    </row>
    <row r="658" spans="1:27" ht="17.45" customHeight="1" x14ac:dyDescent="0.25">
      <c r="A658" s="622" t="s">
        <v>2201</v>
      </c>
      <c r="B658" s="519" t="s">
        <v>60</v>
      </c>
      <c r="C658" s="519" t="s">
        <v>805</v>
      </c>
      <c r="D658" s="519" t="s">
        <v>2202</v>
      </c>
      <c r="E658" s="519" t="s">
        <v>2203</v>
      </c>
      <c r="F658" s="473" t="s">
        <v>14262</v>
      </c>
      <c r="G658" s="473"/>
      <c r="H658" s="473"/>
      <c r="I658" s="473"/>
      <c r="J658" s="622" t="s">
        <v>11226</v>
      </c>
      <c r="K658" s="519" t="s">
        <v>8950</v>
      </c>
      <c r="L658" s="521">
        <v>42769</v>
      </c>
      <c r="M658" s="522" t="s">
        <v>2204</v>
      </c>
      <c r="N658" s="622" t="s">
        <v>50</v>
      </c>
      <c r="O658" s="521">
        <v>42822</v>
      </c>
      <c r="P658" s="638">
        <v>185947</v>
      </c>
      <c r="Q658" s="524">
        <v>0.185947</v>
      </c>
      <c r="R658" s="525">
        <v>1</v>
      </c>
      <c r="S658" s="522" t="s">
        <v>7953</v>
      </c>
      <c r="T658" s="628" t="s">
        <v>578</v>
      </c>
      <c r="U658" s="622" t="s">
        <v>7</v>
      </c>
      <c r="V658" s="519" t="s">
        <v>388</v>
      </c>
      <c r="W658" s="519" t="s">
        <v>389</v>
      </c>
      <c r="X658" s="415" t="s">
        <v>5532</v>
      </c>
      <c r="Y658" s="415" t="s">
        <v>757</v>
      </c>
      <c r="Z658" s="633"/>
      <c r="AA658" s="633"/>
    </row>
    <row r="659" spans="1:27" ht="17.45" customHeight="1" x14ac:dyDescent="0.25">
      <c r="A659" s="633" t="s">
        <v>2197</v>
      </c>
      <c r="B659" s="632" t="s">
        <v>59</v>
      </c>
      <c r="C659" s="632" t="s">
        <v>9574</v>
      </c>
      <c r="D659" s="632" t="s">
        <v>2198</v>
      </c>
      <c r="E659" s="632" t="s">
        <v>1399</v>
      </c>
      <c r="F659" s="473" t="s">
        <v>24</v>
      </c>
      <c r="G659" s="473"/>
      <c r="H659" s="473"/>
      <c r="I659" s="473"/>
      <c r="J659" s="633" t="s">
        <v>11224</v>
      </c>
      <c r="K659" s="632" t="s">
        <v>38</v>
      </c>
      <c r="L659" s="624">
        <v>43095</v>
      </c>
      <c r="M659" s="564" t="s">
        <v>2199</v>
      </c>
      <c r="N659" s="633" t="s">
        <v>47</v>
      </c>
      <c r="O659" s="625">
        <v>43095</v>
      </c>
      <c r="P659" s="626">
        <v>183172</v>
      </c>
      <c r="Q659" s="416">
        <f>+P659*0.000001</f>
        <v>0.183172</v>
      </c>
      <c r="R659" s="627">
        <v>1</v>
      </c>
      <c r="S659" s="564" t="s">
        <v>12339</v>
      </c>
      <c r="T659" s="71" t="s">
        <v>103</v>
      </c>
      <c r="U659" s="633" t="s">
        <v>7</v>
      </c>
      <c r="V659" s="632" t="s">
        <v>306</v>
      </c>
      <c r="W659" s="632" t="s">
        <v>2200</v>
      </c>
      <c r="X659" s="632" t="s">
        <v>6474</v>
      </c>
      <c r="Y659" s="632" t="s">
        <v>667</v>
      </c>
      <c r="Z659" s="633"/>
      <c r="AA659" s="633"/>
    </row>
    <row r="660" spans="1:27" ht="17.45" customHeight="1" x14ac:dyDescent="0.25">
      <c r="A660" s="622" t="s">
        <v>2206</v>
      </c>
      <c r="B660" s="519" t="s">
        <v>58</v>
      </c>
      <c r="C660" s="519" t="s">
        <v>58</v>
      </c>
      <c r="D660" s="519" t="s">
        <v>1409</v>
      </c>
      <c r="E660" s="519" t="s">
        <v>2207</v>
      </c>
      <c r="F660" s="473" t="s">
        <v>24</v>
      </c>
      <c r="G660" s="473"/>
      <c r="H660" s="473"/>
      <c r="I660" s="473"/>
      <c r="J660" s="622" t="s">
        <v>11226</v>
      </c>
      <c r="K660" s="519" t="s">
        <v>8949</v>
      </c>
      <c r="L660" s="521">
        <v>42766</v>
      </c>
      <c r="M660" s="522" t="s">
        <v>2208</v>
      </c>
      <c r="N660" s="622" t="s">
        <v>50</v>
      </c>
      <c r="O660" s="521">
        <v>42766</v>
      </c>
      <c r="P660" s="638">
        <v>180952</v>
      </c>
      <c r="Q660" s="524">
        <v>0.180952</v>
      </c>
      <c r="R660" s="525">
        <v>2</v>
      </c>
      <c r="S660" s="522" t="s">
        <v>5500</v>
      </c>
      <c r="T660" s="525" t="s">
        <v>578</v>
      </c>
      <c r="U660" s="622" t="s">
        <v>7040</v>
      </c>
      <c r="V660" s="519" t="s">
        <v>158</v>
      </c>
      <c r="W660" s="519" t="s">
        <v>5501</v>
      </c>
      <c r="X660" s="415" t="s">
        <v>5509</v>
      </c>
      <c r="Y660" s="415" t="s">
        <v>6527</v>
      </c>
      <c r="Z660" s="633"/>
      <c r="AA660" s="633"/>
    </row>
    <row r="661" spans="1:27" ht="17.45" customHeight="1" x14ac:dyDescent="0.25">
      <c r="A661" s="633" t="s">
        <v>3960</v>
      </c>
      <c r="B661" s="632" t="s">
        <v>59</v>
      </c>
      <c r="C661" s="632" t="s">
        <v>9574</v>
      </c>
      <c r="D661" s="632" t="s">
        <v>2080</v>
      </c>
      <c r="E661" s="632" t="s">
        <v>3961</v>
      </c>
      <c r="F661" s="473" t="s">
        <v>26</v>
      </c>
      <c r="G661" s="473"/>
      <c r="H661" s="473"/>
      <c r="I661" s="473"/>
      <c r="J661" s="633" t="s">
        <v>11225</v>
      </c>
      <c r="K661" s="519" t="s">
        <v>8948</v>
      </c>
      <c r="L661" s="624">
        <v>42916</v>
      </c>
      <c r="M661" s="564" t="s">
        <v>3962</v>
      </c>
      <c r="N661" s="633" t="s">
        <v>50</v>
      </c>
      <c r="O661" s="625">
        <v>42916</v>
      </c>
      <c r="P661" s="626">
        <v>180000</v>
      </c>
      <c r="Q661" s="416">
        <f t="shared" ref="Q661:Q670" si="13">+P661*0.000001</f>
        <v>0.18</v>
      </c>
      <c r="R661" s="627">
        <v>12</v>
      </c>
      <c r="S661" s="564" t="s">
        <v>12340</v>
      </c>
      <c r="T661" s="633" t="s">
        <v>578</v>
      </c>
      <c r="U661" s="622" t="s">
        <v>7040</v>
      </c>
      <c r="V661" s="632" t="s">
        <v>134</v>
      </c>
      <c r="W661" s="632" t="s">
        <v>1119</v>
      </c>
      <c r="X661" s="632" t="s">
        <v>6069</v>
      </c>
      <c r="Y661" s="632" t="s">
        <v>221</v>
      </c>
      <c r="Z661" s="633"/>
      <c r="AA661" s="633"/>
    </row>
    <row r="662" spans="1:27" ht="17.45" customHeight="1" x14ac:dyDescent="0.25">
      <c r="A662" s="633" t="s">
        <v>2209</v>
      </c>
      <c r="B662" s="632" t="s">
        <v>57</v>
      </c>
      <c r="C662" s="632" t="s">
        <v>98</v>
      </c>
      <c r="D662" s="632" t="s">
        <v>2210</v>
      </c>
      <c r="E662" s="632" t="s">
        <v>2211</v>
      </c>
      <c r="F662" s="473" t="s">
        <v>26</v>
      </c>
      <c r="G662" s="473"/>
      <c r="H662" s="473"/>
      <c r="I662" s="473"/>
      <c r="J662" s="633" t="s">
        <v>11224</v>
      </c>
      <c r="K662" s="632" t="s">
        <v>33</v>
      </c>
      <c r="L662" s="624">
        <v>43032</v>
      </c>
      <c r="M662" s="564" t="s">
        <v>2212</v>
      </c>
      <c r="N662" s="633" t="s">
        <v>46</v>
      </c>
      <c r="O662" s="625">
        <v>43032</v>
      </c>
      <c r="P662" s="626">
        <v>180000</v>
      </c>
      <c r="Q662" s="416">
        <f t="shared" si="13"/>
        <v>0.18</v>
      </c>
      <c r="R662" s="627">
        <v>12</v>
      </c>
      <c r="S662" s="564" t="s">
        <v>2213</v>
      </c>
      <c r="T662" s="71" t="s">
        <v>103</v>
      </c>
      <c r="U662" s="633" t="s">
        <v>6</v>
      </c>
      <c r="V662" s="632" t="s">
        <v>1641</v>
      </c>
      <c r="W662" s="632"/>
      <c r="X662" s="632" t="s">
        <v>106</v>
      </c>
      <c r="Y662" s="632" t="s">
        <v>356</v>
      </c>
      <c r="Z662" s="633"/>
      <c r="AA662" s="633"/>
    </row>
    <row r="663" spans="1:27" ht="17.45" customHeight="1" x14ac:dyDescent="0.25">
      <c r="A663" s="633" t="s">
        <v>9352</v>
      </c>
      <c r="B663" s="632" t="s">
        <v>62</v>
      </c>
      <c r="C663" s="632" t="s">
        <v>1065</v>
      </c>
      <c r="D663" s="632" t="s">
        <v>9353</v>
      </c>
      <c r="E663" s="632" t="s">
        <v>528</v>
      </c>
      <c r="F663" s="473" t="s">
        <v>28</v>
      </c>
      <c r="G663" s="473"/>
      <c r="H663" s="473"/>
      <c r="I663" s="473"/>
      <c r="J663" s="633" t="s">
        <v>11223</v>
      </c>
      <c r="K663" s="632" t="s">
        <v>8990</v>
      </c>
      <c r="L663" s="624">
        <v>43007</v>
      </c>
      <c r="M663" s="564" t="s">
        <v>9401</v>
      </c>
      <c r="N663" s="633" t="s">
        <v>47</v>
      </c>
      <c r="O663" s="625">
        <v>43007</v>
      </c>
      <c r="P663" s="626">
        <v>180000</v>
      </c>
      <c r="Q663" s="416">
        <f t="shared" si="13"/>
        <v>0.18</v>
      </c>
      <c r="R663" s="627">
        <v>12</v>
      </c>
      <c r="S663" s="564" t="s">
        <v>12632</v>
      </c>
      <c r="T663" s="71" t="s">
        <v>103</v>
      </c>
      <c r="U663" s="633" t="s">
        <v>7</v>
      </c>
      <c r="V663" s="632" t="s">
        <v>477</v>
      </c>
      <c r="W663" s="632" t="s">
        <v>1138</v>
      </c>
      <c r="X663" s="632" t="s">
        <v>6050</v>
      </c>
      <c r="Y663" s="632" t="s">
        <v>667</v>
      </c>
      <c r="Z663" s="633"/>
      <c r="AA663" s="633"/>
    </row>
    <row r="664" spans="1:27" ht="17.45" customHeight="1" x14ac:dyDescent="0.25">
      <c r="A664" s="633" t="s">
        <v>9476</v>
      </c>
      <c r="B664" s="632" t="s">
        <v>62</v>
      </c>
      <c r="C664" s="632" t="s">
        <v>1065</v>
      </c>
      <c r="D664" s="632" t="s">
        <v>9477</v>
      </c>
      <c r="E664" s="632" t="s">
        <v>528</v>
      </c>
      <c r="F664" s="473" t="s">
        <v>14262</v>
      </c>
      <c r="G664" s="473"/>
      <c r="H664" s="473"/>
      <c r="I664" s="473"/>
      <c r="J664" s="633" t="s">
        <v>11224</v>
      </c>
      <c r="K664" s="632" t="s">
        <v>8950</v>
      </c>
      <c r="L664" s="624">
        <v>43039</v>
      </c>
      <c r="M664" s="564" t="s">
        <v>9514</v>
      </c>
      <c r="N664" s="633" t="s">
        <v>47</v>
      </c>
      <c r="O664" s="625">
        <v>43039</v>
      </c>
      <c r="P664" s="626">
        <v>180000</v>
      </c>
      <c r="Q664" s="416">
        <f t="shared" si="13"/>
        <v>0.18</v>
      </c>
      <c r="R664" s="627">
        <v>36</v>
      </c>
      <c r="S664" s="564" t="s">
        <v>12338</v>
      </c>
      <c r="T664" s="71" t="s">
        <v>103</v>
      </c>
      <c r="U664" s="633" t="s">
        <v>7</v>
      </c>
      <c r="V664" s="632" t="s">
        <v>477</v>
      </c>
      <c r="W664" s="632" t="s">
        <v>1138</v>
      </c>
      <c r="X664" s="632" t="s">
        <v>6050</v>
      </c>
      <c r="Y664" s="632" t="s">
        <v>667</v>
      </c>
      <c r="Z664" s="633"/>
      <c r="AA664" s="633"/>
    </row>
    <row r="665" spans="1:27" ht="17.45" customHeight="1" x14ac:dyDescent="0.25">
      <c r="A665" s="633" t="s">
        <v>13955</v>
      </c>
      <c r="B665" s="632" t="s">
        <v>56</v>
      </c>
      <c r="C665" s="632" t="s">
        <v>161</v>
      </c>
      <c r="D665" s="632" t="s">
        <v>9247</v>
      </c>
      <c r="E665" s="632" t="s">
        <v>14025</v>
      </c>
      <c r="F665" s="473" t="s">
        <v>26</v>
      </c>
      <c r="G665" s="473"/>
      <c r="H665" s="473"/>
      <c r="I665" s="473"/>
      <c r="J665" s="633" t="s">
        <v>11224</v>
      </c>
      <c r="K665" s="632" t="s">
        <v>8948</v>
      </c>
      <c r="L665" s="624">
        <v>43037</v>
      </c>
      <c r="M665" s="564" t="s">
        <v>14110</v>
      </c>
      <c r="N665" s="633" t="s">
        <v>47</v>
      </c>
      <c r="O665" s="625">
        <v>43037</v>
      </c>
      <c r="P665" s="626">
        <v>180000</v>
      </c>
      <c r="Q665" s="416">
        <f t="shared" si="13"/>
        <v>0.18</v>
      </c>
      <c r="R665" s="627">
        <v>12</v>
      </c>
      <c r="S665" s="564" t="s">
        <v>14144</v>
      </c>
      <c r="T665" s="71" t="s">
        <v>103</v>
      </c>
      <c r="U665" s="633" t="s">
        <v>7</v>
      </c>
      <c r="V665" s="632" t="s">
        <v>477</v>
      </c>
      <c r="W665" s="632" t="s">
        <v>1204</v>
      </c>
      <c r="X665" s="632" t="s">
        <v>9270</v>
      </c>
      <c r="Y665" s="632" t="s">
        <v>7943</v>
      </c>
      <c r="Z665" s="633"/>
      <c r="AA665" s="633"/>
    </row>
    <row r="666" spans="1:27" ht="17.45" customHeight="1" x14ac:dyDescent="0.25">
      <c r="A666" s="633" t="s">
        <v>8063</v>
      </c>
      <c r="B666" s="632" t="s">
        <v>56</v>
      </c>
      <c r="C666" s="632" t="s">
        <v>161</v>
      </c>
      <c r="D666" s="632" t="s">
        <v>9247</v>
      </c>
      <c r="E666" s="632" t="s">
        <v>14026</v>
      </c>
      <c r="F666" s="473" t="s">
        <v>26</v>
      </c>
      <c r="G666" s="473"/>
      <c r="H666" s="473"/>
      <c r="I666" s="473"/>
      <c r="J666" s="633" t="s">
        <v>11223</v>
      </c>
      <c r="K666" s="632" t="s">
        <v>8948</v>
      </c>
      <c r="L666" s="624">
        <v>42993</v>
      </c>
      <c r="M666" s="564" t="s">
        <v>9259</v>
      </c>
      <c r="N666" s="633" t="s">
        <v>48</v>
      </c>
      <c r="O666" s="625">
        <v>42993</v>
      </c>
      <c r="P666" s="626">
        <v>180000</v>
      </c>
      <c r="Q666" s="416">
        <f t="shared" si="13"/>
        <v>0.18</v>
      </c>
      <c r="R666" s="627">
        <v>12</v>
      </c>
      <c r="S666" s="564" t="s">
        <v>14144</v>
      </c>
      <c r="T666" s="71" t="s">
        <v>292</v>
      </c>
      <c r="U666" s="633" t="s">
        <v>7</v>
      </c>
      <c r="V666" s="632" t="s">
        <v>477</v>
      </c>
      <c r="W666" s="632" t="s">
        <v>1204</v>
      </c>
      <c r="X666" s="632" t="s">
        <v>9270</v>
      </c>
      <c r="Y666" s="632" t="s">
        <v>6865</v>
      </c>
      <c r="Z666" s="633"/>
      <c r="AA666" s="633"/>
    </row>
    <row r="667" spans="1:27" ht="17.45" customHeight="1" x14ac:dyDescent="0.25">
      <c r="A667" s="633" t="s">
        <v>8339</v>
      </c>
      <c r="B667" s="634" t="s">
        <v>57</v>
      </c>
      <c r="C667" s="634" t="s">
        <v>98</v>
      </c>
      <c r="D667" s="632" t="s">
        <v>12849</v>
      </c>
      <c r="E667" s="632" t="s">
        <v>8340</v>
      </c>
      <c r="F667" s="473" t="s">
        <v>25</v>
      </c>
      <c r="G667" s="473"/>
      <c r="H667" s="473"/>
      <c r="I667" s="473"/>
      <c r="J667" s="633" t="s">
        <v>11223</v>
      </c>
      <c r="K667" s="473" t="s">
        <v>35</v>
      </c>
      <c r="L667" s="624">
        <v>42979</v>
      </c>
      <c r="M667" s="564" t="s">
        <v>13280</v>
      </c>
      <c r="N667" s="71" t="s">
        <v>46</v>
      </c>
      <c r="O667" s="624">
        <v>42979</v>
      </c>
      <c r="P667" s="635">
        <v>180000</v>
      </c>
      <c r="Q667" s="416">
        <f t="shared" si="13"/>
        <v>0.18</v>
      </c>
      <c r="R667" s="627">
        <v>12</v>
      </c>
      <c r="S667" s="535" t="s">
        <v>14166</v>
      </c>
      <c r="T667" s="71" t="s">
        <v>125</v>
      </c>
      <c r="U667" s="566" t="s">
        <v>7040</v>
      </c>
      <c r="V667" s="541" t="s">
        <v>104</v>
      </c>
      <c r="W667" s="541" t="s">
        <v>105</v>
      </c>
      <c r="X667" s="632" t="s">
        <v>106</v>
      </c>
      <c r="Y667" s="632"/>
      <c r="Z667" s="633"/>
      <c r="AA667" s="633"/>
    </row>
    <row r="668" spans="1:27" ht="17.45" customHeight="1" x14ac:dyDescent="0.25">
      <c r="A668" s="633" t="s">
        <v>8341</v>
      </c>
      <c r="B668" s="634" t="s">
        <v>57</v>
      </c>
      <c r="C668" s="634" t="s">
        <v>98</v>
      </c>
      <c r="D668" s="632" t="s">
        <v>12849</v>
      </c>
      <c r="E668" s="632" t="s">
        <v>8342</v>
      </c>
      <c r="F668" s="473" t="s">
        <v>25</v>
      </c>
      <c r="G668" s="473"/>
      <c r="H668" s="473"/>
      <c r="I668" s="473"/>
      <c r="J668" s="633" t="s">
        <v>11223</v>
      </c>
      <c r="K668" s="473" t="s">
        <v>35</v>
      </c>
      <c r="L668" s="624">
        <v>42979</v>
      </c>
      <c r="M668" s="564" t="s">
        <v>13281</v>
      </c>
      <c r="N668" s="71" t="s">
        <v>46</v>
      </c>
      <c r="O668" s="624">
        <v>42979</v>
      </c>
      <c r="P668" s="635">
        <v>180000</v>
      </c>
      <c r="Q668" s="416">
        <f t="shared" si="13"/>
        <v>0.18</v>
      </c>
      <c r="R668" s="627">
        <v>12</v>
      </c>
      <c r="S668" s="535" t="s">
        <v>14167</v>
      </c>
      <c r="T668" s="71" t="s">
        <v>125</v>
      </c>
      <c r="U668" s="566" t="s">
        <v>7040</v>
      </c>
      <c r="V668" s="541" t="s">
        <v>104</v>
      </c>
      <c r="W668" s="541" t="s">
        <v>105</v>
      </c>
      <c r="X668" s="632" t="s">
        <v>106</v>
      </c>
      <c r="Y668" s="632"/>
      <c r="Z668" s="633"/>
      <c r="AA668" s="633"/>
    </row>
    <row r="669" spans="1:27" ht="17.45" customHeight="1" x14ac:dyDescent="0.25">
      <c r="A669" s="633" t="s">
        <v>13956</v>
      </c>
      <c r="B669" s="634" t="s">
        <v>56</v>
      </c>
      <c r="C669" s="634" t="s">
        <v>161</v>
      </c>
      <c r="D669" s="632" t="s">
        <v>3077</v>
      </c>
      <c r="E669" s="632" t="s">
        <v>14027</v>
      </c>
      <c r="F669" s="473" t="s">
        <v>26</v>
      </c>
      <c r="G669" s="473"/>
      <c r="H669" s="473"/>
      <c r="I669" s="473"/>
      <c r="J669" s="633" t="s">
        <v>11223</v>
      </c>
      <c r="K669" s="473" t="s">
        <v>33</v>
      </c>
      <c r="L669" s="624">
        <v>43007</v>
      </c>
      <c r="M669" s="564" t="s">
        <v>14111</v>
      </c>
      <c r="N669" s="71" t="s">
        <v>46</v>
      </c>
      <c r="O669" s="624">
        <v>43007</v>
      </c>
      <c r="P669" s="635">
        <v>180000</v>
      </c>
      <c r="Q669" s="416">
        <f t="shared" si="13"/>
        <v>0.18</v>
      </c>
      <c r="R669" s="627">
        <v>12</v>
      </c>
      <c r="S669" s="535" t="s">
        <v>14144</v>
      </c>
      <c r="T669" s="71" t="s">
        <v>125</v>
      </c>
      <c r="U669" s="566" t="s">
        <v>18</v>
      </c>
      <c r="V669" s="541" t="s">
        <v>9273</v>
      </c>
      <c r="W669" s="541"/>
      <c r="X669" s="632" t="s">
        <v>14217</v>
      </c>
      <c r="Y669" s="632" t="s">
        <v>356</v>
      </c>
      <c r="Z669" s="633"/>
      <c r="AA669" s="633"/>
    </row>
    <row r="670" spans="1:27" ht="17.45" customHeight="1" x14ac:dyDescent="0.25">
      <c r="A670" s="633" t="s">
        <v>7639</v>
      </c>
      <c r="B670" s="632" t="s">
        <v>60</v>
      </c>
      <c r="C670" s="632" t="s">
        <v>805</v>
      </c>
      <c r="D670" s="632" t="s">
        <v>7640</v>
      </c>
      <c r="E670" s="632" t="s">
        <v>12115</v>
      </c>
      <c r="F670" s="473" t="s">
        <v>27</v>
      </c>
      <c r="G670" s="473"/>
      <c r="H670" s="473"/>
      <c r="I670" s="473"/>
      <c r="J670" s="633" t="s">
        <v>11224</v>
      </c>
      <c r="K670" s="632" t="s">
        <v>8947</v>
      </c>
      <c r="L670" s="624">
        <v>43062</v>
      </c>
      <c r="M670" s="564" t="s">
        <v>7642</v>
      </c>
      <c r="N670" s="633" t="s">
        <v>46</v>
      </c>
      <c r="O670" s="625">
        <v>43062</v>
      </c>
      <c r="P670" s="626">
        <v>179265</v>
      </c>
      <c r="Q670" s="416">
        <f t="shared" si="13"/>
        <v>0.17926499999999998</v>
      </c>
      <c r="R670" s="627">
        <v>12</v>
      </c>
      <c r="S670" s="564" t="s">
        <v>12354</v>
      </c>
      <c r="T670" s="71" t="s">
        <v>103</v>
      </c>
      <c r="U670" s="633" t="s">
        <v>7</v>
      </c>
      <c r="V670" s="632" t="s">
        <v>388</v>
      </c>
      <c r="W670" s="632" t="s">
        <v>389</v>
      </c>
      <c r="X670" s="632" t="s">
        <v>5532</v>
      </c>
      <c r="Y670" s="632"/>
      <c r="Z670" s="633"/>
      <c r="AA670" s="633"/>
    </row>
    <row r="671" spans="1:27" ht="17.45" customHeight="1" x14ac:dyDescent="0.25">
      <c r="A671" s="622" t="s">
        <v>2173</v>
      </c>
      <c r="B671" s="519" t="s">
        <v>56</v>
      </c>
      <c r="C671" s="519" t="s">
        <v>161</v>
      </c>
      <c r="D671" s="519" t="s">
        <v>5480</v>
      </c>
      <c r="E671" s="519" t="s">
        <v>2174</v>
      </c>
      <c r="F671" s="473" t="s">
        <v>26</v>
      </c>
      <c r="G671" s="473"/>
      <c r="H671" s="473"/>
      <c r="I671" s="473"/>
      <c r="J671" s="622" t="s">
        <v>11226</v>
      </c>
      <c r="K671" s="519" t="s">
        <v>33</v>
      </c>
      <c r="L671" s="521">
        <v>42800</v>
      </c>
      <c r="M671" s="522" t="s">
        <v>2175</v>
      </c>
      <c r="N671" s="622" t="s">
        <v>50</v>
      </c>
      <c r="O671" s="521">
        <v>42804</v>
      </c>
      <c r="P671" s="638">
        <v>175400</v>
      </c>
      <c r="Q671" s="524">
        <v>0.1754</v>
      </c>
      <c r="R671" s="525">
        <v>3</v>
      </c>
      <c r="S671" s="522" t="s">
        <v>172</v>
      </c>
      <c r="T671" s="525" t="s">
        <v>578</v>
      </c>
      <c r="U671" s="622" t="s">
        <v>7</v>
      </c>
      <c r="V671" s="519" t="s">
        <v>1867</v>
      </c>
      <c r="W671" s="519" t="s">
        <v>1868</v>
      </c>
      <c r="X671" s="415" t="s">
        <v>7103</v>
      </c>
      <c r="Y671" s="415" t="s">
        <v>212</v>
      </c>
      <c r="Z671" s="633"/>
      <c r="AA671" s="633"/>
    </row>
    <row r="672" spans="1:27" ht="17.45" customHeight="1" x14ac:dyDescent="0.25">
      <c r="A672" s="622" t="s">
        <v>2219</v>
      </c>
      <c r="B672" s="519" t="s">
        <v>56</v>
      </c>
      <c r="C672" s="519" t="s">
        <v>161</v>
      </c>
      <c r="D672" s="519" t="s">
        <v>2220</v>
      </c>
      <c r="E672" s="519" t="s">
        <v>2221</v>
      </c>
      <c r="F672" s="473" t="s">
        <v>26</v>
      </c>
      <c r="G672" s="473"/>
      <c r="H672" s="473"/>
      <c r="I672" s="473"/>
      <c r="J672" s="622" t="s">
        <v>11226</v>
      </c>
      <c r="K672" s="519" t="s">
        <v>33</v>
      </c>
      <c r="L672" s="521">
        <v>42803</v>
      </c>
      <c r="M672" s="522" t="s">
        <v>2222</v>
      </c>
      <c r="N672" s="622" t="s">
        <v>50</v>
      </c>
      <c r="O672" s="521">
        <v>42807</v>
      </c>
      <c r="P672" s="638">
        <v>175000</v>
      </c>
      <c r="Q672" s="524">
        <v>0.17499999999999999</v>
      </c>
      <c r="R672" s="525">
        <v>12</v>
      </c>
      <c r="S672" s="522" t="s">
        <v>113</v>
      </c>
      <c r="T672" s="525" t="s">
        <v>578</v>
      </c>
      <c r="U672" s="622" t="s">
        <v>7</v>
      </c>
      <c r="V672" s="519" t="s">
        <v>477</v>
      </c>
      <c r="W672" s="519" t="s">
        <v>1204</v>
      </c>
      <c r="X672" s="415" t="s">
        <v>5533</v>
      </c>
      <c r="Y672" s="415" t="s">
        <v>757</v>
      </c>
      <c r="Z672" s="633"/>
      <c r="AA672" s="633"/>
    </row>
    <row r="673" spans="1:27" ht="17.45" customHeight="1" x14ac:dyDescent="0.25">
      <c r="A673" s="633" t="s">
        <v>8345</v>
      </c>
      <c r="B673" s="632" t="s">
        <v>56</v>
      </c>
      <c r="C673" s="632" t="s">
        <v>510</v>
      </c>
      <c r="D673" s="632" t="s">
        <v>8346</v>
      </c>
      <c r="E673" s="632" t="s">
        <v>8347</v>
      </c>
      <c r="F673" s="473" t="s">
        <v>27</v>
      </c>
      <c r="G673" s="473"/>
      <c r="H673" s="473"/>
      <c r="I673" s="473"/>
      <c r="J673" s="633" t="s">
        <v>11223</v>
      </c>
      <c r="K673" s="632" t="s">
        <v>8947</v>
      </c>
      <c r="L673" s="624">
        <v>43006</v>
      </c>
      <c r="M673" s="564" t="s">
        <v>8573</v>
      </c>
      <c r="N673" s="633" t="s">
        <v>47</v>
      </c>
      <c r="O673" s="625">
        <v>43006</v>
      </c>
      <c r="P673" s="626">
        <v>175000</v>
      </c>
      <c r="Q673" s="416">
        <f t="shared" ref="Q673:Q691" si="14">+P673*0.000001</f>
        <v>0.17499999999999999</v>
      </c>
      <c r="R673" s="627">
        <v>12</v>
      </c>
      <c r="S673" s="564" t="s">
        <v>12632</v>
      </c>
      <c r="T673" s="71" t="s">
        <v>125</v>
      </c>
      <c r="U673" s="633" t="s">
        <v>7</v>
      </c>
      <c r="V673" s="632" t="s">
        <v>477</v>
      </c>
      <c r="W673" s="632" t="s">
        <v>1204</v>
      </c>
      <c r="X673" s="632" t="s">
        <v>8649</v>
      </c>
      <c r="Y673" s="632" t="s">
        <v>313</v>
      </c>
      <c r="Z673" s="633"/>
      <c r="AA673" s="633"/>
    </row>
    <row r="674" spans="1:27" ht="17.45" customHeight="1" x14ac:dyDescent="0.25">
      <c r="A674" s="633" t="s">
        <v>2223</v>
      </c>
      <c r="B674" s="634" t="s">
        <v>56</v>
      </c>
      <c r="C674" s="634" t="s">
        <v>117</v>
      </c>
      <c r="D674" s="632" t="s">
        <v>2224</v>
      </c>
      <c r="E674" s="632" t="s">
        <v>2225</v>
      </c>
      <c r="F674" s="473" t="s">
        <v>25</v>
      </c>
      <c r="G674" s="473"/>
      <c r="H674" s="473"/>
      <c r="I674" s="473"/>
      <c r="J674" s="633" t="s">
        <v>11223</v>
      </c>
      <c r="K674" s="473" t="s">
        <v>8951</v>
      </c>
      <c r="L674" s="624">
        <v>42972</v>
      </c>
      <c r="M674" s="564" t="s">
        <v>2226</v>
      </c>
      <c r="N674" s="71" t="s">
        <v>46</v>
      </c>
      <c r="O674" s="624">
        <v>42972</v>
      </c>
      <c r="P674" s="635">
        <v>175000</v>
      </c>
      <c r="Q674" s="416">
        <f t="shared" si="14"/>
        <v>0.17499999999999999</v>
      </c>
      <c r="R674" s="627">
        <v>3</v>
      </c>
      <c r="S674" s="535" t="s">
        <v>13675</v>
      </c>
      <c r="T674" s="71" t="s">
        <v>103</v>
      </c>
      <c r="U674" s="566" t="s">
        <v>7040</v>
      </c>
      <c r="V674" s="541" t="s">
        <v>104</v>
      </c>
      <c r="W674" s="541" t="s">
        <v>105</v>
      </c>
      <c r="X674" s="632" t="s">
        <v>5949</v>
      </c>
      <c r="Y674" s="632" t="s">
        <v>186</v>
      </c>
      <c r="Z674" s="633"/>
      <c r="AA674" s="633"/>
    </row>
    <row r="675" spans="1:27" ht="17.45" customHeight="1" x14ac:dyDescent="0.25">
      <c r="A675" s="633" t="s">
        <v>6532</v>
      </c>
      <c r="B675" s="634" t="s">
        <v>56</v>
      </c>
      <c r="C675" s="634" t="s">
        <v>161</v>
      </c>
      <c r="D675" s="632" t="s">
        <v>6533</v>
      </c>
      <c r="E675" s="632" t="s">
        <v>12467</v>
      </c>
      <c r="F675" s="473" t="s">
        <v>26</v>
      </c>
      <c r="G675" s="473" t="str">
        <f>VLOOKUP(A675,'Engaged Deals'!A:L,2,0)</f>
        <v>Yes</v>
      </c>
      <c r="H675" s="473" t="str">
        <f>VLOOKUP(A675,'Engaged Deals'!A:L,9,0)</f>
        <v>India</v>
      </c>
      <c r="I675" s="473" t="str">
        <f>VLOOKUP(A675,'Engaged Deals'!A:L,10,0)</f>
        <v>Client Visit, Contract management use case being persued</v>
      </c>
      <c r="J675" s="633" t="s">
        <v>11223</v>
      </c>
      <c r="K675" s="473" t="s">
        <v>33</v>
      </c>
      <c r="L675" s="624">
        <v>42951</v>
      </c>
      <c r="M675" s="564" t="s">
        <v>6710</v>
      </c>
      <c r="N675" s="71" t="s">
        <v>47</v>
      </c>
      <c r="O675" s="624">
        <v>43017</v>
      </c>
      <c r="P675" s="635">
        <v>175000</v>
      </c>
      <c r="Q675" s="416">
        <f t="shared" si="14"/>
        <v>0.17499999999999999</v>
      </c>
      <c r="R675" s="627">
        <v>1</v>
      </c>
      <c r="S675" s="535" t="s">
        <v>13587</v>
      </c>
      <c r="T675" s="71" t="s">
        <v>292</v>
      </c>
      <c r="U675" s="566" t="s">
        <v>7040</v>
      </c>
      <c r="V675" s="541" t="s">
        <v>158</v>
      </c>
      <c r="W675" s="541" t="s">
        <v>5609</v>
      </c>
      <c r="X675" s="632" t="s">
        <v>6712</v>
      </c>
      <c r="Y675" s="632" t="s">
        <v>13900</v>
      </c>
      <c r="Z675" s="633"/>
      <c r="AA675" s="633"/>
    </row>
    <row r="676" spans="1:27" ht="17.45" customHeight="1" x14ac:dyDescent="0.25">
      <c r="A676" s="633" t="s">
        <v>1154</v>
      </c>
      <c r="B676" s="634" t="s">
        <v>56</v>
      </c>
      <c r="C676" s="634" t="s">
        <v>161</v>
      </c>
      <c r="D676" s="632" t="s">
        <v>1155</v>
      </c>
      <c r="E676" s="632" t="s">
        <v>1156</v>
      </c>
      <c r="F676" s="473" t="s">
        <v>26</v>
      </c>
      <c r="G676" s="473"/>
      <c r="H676" s="473"/>
      <c r="I676" s="473"/>
      <c r="J676" s="633" t="s">
        <v>11223</v>
      </c>
      <c r="K676" s="473" t="s">
        <v>33</v>
      </c>
      <c r="L676" s="624">
        <v>43007</v>
      </c>
      <c r="M676" s="564" t="s">
        <v>1157</v>
      </c>
      <c r="N676" s="71" t="s">
        <v>47</v>
      </c>
      <c r="O676" s="624">
        <v>43007</v>
      </c>
      <c r="P676" s="635">
        <v>175000</v>
      </c>
      <c r="Q676" s="416">
        <f t="shared" si="14"/>
        <v>0.17499999999999999</v>
      </c>
      <c r="R676" s="627">
        <v>36</v>
      </c>
      <c r="S676" s="535" t="s">
        <v>8048</v>
      </c>
      <c r="T676" s="71" t="s">
        <v>103</v>
      </c>
      <c r="U676" s="566" t="s">
        <v>9234</v>
      </c>
      <c r="V676" s="541" t="s">
        <v>184</v>
      </c>
      <c r="W676" s="541" t="s">
        <v>11333</v>
      </c>
      <c r="X676" s="632" t="s">
        <v>12395</v>
      </c>
      <c r="Y676" s="632" t="s">
        <v>313</v>
      </c>
      <c r="Z676" s="633"/>
      <c r="AA676" s="633"/>
    </row>
    <row r="677" spans="1:27" ht="17.45" customHeight="1" x14ac:dyDescent="0.25">
      <c r="A677" s="633" t="s">
        <v>2333</v>
      </c>
      <c r="B677" s="632" t="s">
        <v>58</v>
      </c>
      <c r="C677" s="632" t="s">
        <v>58</v>
      </c>
      <c r="D677" s="632" t="s">
        <v>2334</v>
      </c>
      <c r="E677" s="632" t="s">
        <v>2335</v>
      </c>
      <c r="F677" s="473" t="s">
        <v>28</v>
      </c>
      <c r="G677" s="473"/>
      <c r="H677" s="473"/>
      <c r="I677" s="473"/>
      <c r="J677" s="633" t="s">
        <v>11225</v>
      </c>
      <c r="K677" s="632" t="s">
        <v>8952</v>
      </c>
      <c r="L677" s="624">
        <v>42877</v>
      </c>
      <c r="M677" s="564" t="s">
        <v>2336</v>
      </c>
      <c r="N677" s="633" t="s">
        <v>4686</v>
      </c>
      <c r="O677" s="625">
        <v>42877</v>
      </c>
      <c r="P677" s="626">
        <v>173952</v>
      </c>
      <c r="Q677" s="416">
        <f t="shared" si="14"/>
        <v>0.173952</v>
      </c>
      <c r="R677" s="627">
        <v>3</v>
      </c>
      <c r="S677" s="564" t="s">
        <v>9261</v>
      </c>
      <c r="T677" s="633" t="s">
        <v>578</v>
      </c>
      <c r="U677" s="622" t="s">
        <v>7040</v>
      </c>
      <c r="V677" s="632" t="s">
        <v>134</v>
      </c>
      <c r="W677" s="632" t="s">
        <v>9230</v>
      </c>
      <c r="X677" s="632" t="s">
        <v>5960</v>
      </c>
      <c r="Y677" s="632" t="s">
        <v>7140</v>
      </c>
      <c r="Z677" s="633"/>
      <c r="AA677" s="633"/>
    </row>
    <row r="678" spans="1:27" ht="17.45" customHeight="1" x14ac:dyDescent="0.25">
      <c r="A678" s="633" t="s">
        <v>1772</v>
      </c>
      <c r="B678" s="632" t="s">
        <v>6912</v>
      </c>
      <c r="C678" s="632" t="s">
        <v>6912</v>
      </c>
      <c r="D678" s="632" t="s">
        <v>218</v>
      </c>
      <c r="E678" s="632" t="s">
        <v>1773</v>
      </c>
      <c r="F678" s="473" t="s">
        <v>26</v>
      </c>
      <c r="G678" s="473" t="str">
        <f>VLOOKUP(A678,'Engaged Deals'!A:L,2,0)</f>
        <v>Yes</v>
      </c>
      <c r="H678" s="473" t="str">
        <f>VLOOKUP(A678,'Engaged Deals'!A:L,9,0)</f>
        <v>India</v>
      </c>
      <c r="I678" s="473" t="str">
        <f>VLOOKUP(A678,'Engaged Deals'!A:L,10,0)</f>
        <v>Won, Staffing in Progress</v>
      </c>
      <c r="J678" s="633" t="s">
        <v>11225</v>
      </c>
      <c r="K678" s="632" t="s">
        <v>8948</v>
      </c>
      <c r="L678" s="624">
        <v>42870</v>
      </c>
      <c r="M678" s="564" t="s">
        <v>1774</v>
      </c>
      <c r="N678" s="633" t="s">
        <v>50</v>
      </c>
      <c r="O678" s="625">
        <v>42870</v>
      </c>
      <c r="P678" s="626">
        <v>173654</v>
      </c>
      <c r="Q678" s="416">
        <f t="shared" si="14"/>
        <v>0.173654</v>
      </c>
      <c r="R678" s="627">
        <v>4</v>
      </c>
      <c r="S678" s="564" t="s">
        <v>13676</v>
      </c>
      <c r="T678" s="633" t="s">
        <v>578</v>
      </c>
      <c r="U678" s="622" t="s">
        <v>7040</v>
      </c>
      <c r="V678" s="632" t="s">
        <v>158</v>
      </c>
      <c r="W678" s="632" t="s">
        <v>7994</v>
      </c>
      <c r="X678" s="632" t="s">
        <v>5899</v>
      </c>
      <c r="Y678" s="632" t="s">
        <v>221</v>
      </c>
      <c r="Z678" s="633"/>
      <c r="AA678" s="633"/>
    </row>
    <row r="679" spans="1:27" ht="17.45" customHeight="1" x14ac:dyDescent="0.25">
      <c r="A679" s="633" t="s">
        <v>9244</v>
      </c>
      <c r="B679" s="634" t="s">
        <v>56</v>
      </c>
      <c r="C679" s="634" t="s">
        <v>235</v>
      </c>
      <c r="D679" s="632" t="s">
        <v>9245</v>
      </c>
      <c r="E679" s="632" t="s">
        <v>11134</v>
      </c>
      <c r="F679" s="473" t="s">
        <v>24</v>
      </c>
      <c r="G679" s="473"/>
      <c r="H679" s="473"/>
      <c r="I679" s="473"/>
      <c r="J679" s="633" t="s">
        <v>11223</v>
      </c>
      <c r="K679" s="473" t="s">
        <v>8949</v>
      </c>
      <c r="L679" s="624">
        <v>43000</v>
      </c>
      <c r="M679" s="564" t="s">
        <v>9258</v>
      </c>
      <c r="N679" s="71" t="s">
        <v>47</v>
      </c>
      <c r="O679" s="624">
        <v>43000</v>
      </c>
      <c r="P679" s="635">
        <v>171000</v>
      </c>
      <c r="Q679" s="416">
        <f t="shared" si="14"/>
        <v>0.17099999999999999</v>
      </c>
      <c r="R679" s="627">
        <v>12</v>
      </c>
      <c r="S679" s="535" t="s">
        <v>13532</v>
      </c>
      <c r="T679" s="71" t="s">
        <v>103</v>
      </c>
      <c r="U679" s="566" t="s">
        <v>385</v>
      </c>
      <c r="V679" s="541" t="s">
        <v>385</v>
      </c>
      <c r="W679" s="541" t="s">
        <v>4244</v>
      </c>
      <c r="X679" s="632" t="s">
        <v>9264</v>
      </c>
      <c r="Y679" s="632" t="s">
        <v>9297</v>
      </c>
      <c r="Z679" s="633"/>
      <c r="AA679" s="633"/>
    </row>
    <row r="680" spans="1:27" ht="17.45" customHeight="1" x14ac:dyDescent="0.25">
      <c r="A680" s="633" t="s">
        <v>10489</v>
      </c>
      <c r="B680" s="632" t="s">
        <v>57</v>
      </c>
      <c r="C680" s="632" t="s">
        <v>324</v>
      </c>
      <c r="D680" s="632" t="s">
        <v>10490</v>
      </c>
      <c r="E680" s="632" t="s">
        <v>11530</v>
      </c>
      <c r="F680" s="473" t="s">
        <v>24</v>
      </c>
      <c r="G680" s="473"/>
      <c r="H680" s="473"/>
      <c r="I680" s="473"/>
      <c r="J680" s="633" t="s">
        <v>11223</v>
      </c>
      <c r="K680" s="632" t="s">
        <v>8949</v>
      </c>
      <c r="L680" s="624">
        <v>42993</v>
      </c>
      <c r="M680" s="564" t="s">
        <v>10717</v>
      </c>
      <c r="N680" s="633" t="s">
        <v>47</v>
      </c>
      <c r="O680" s="625">
        <v>42993</v>
      </c>
      <c r="P680" s="626">
        <v>170500</v>
      </c>
      <c r="Q680" s="416">
        <f t="shared" si="14"/>
        <v>0.17049999999999998</v>
      </c>
      <c r="R680" s="627">
        <v>12</v>
      </c>
      <c r="S680" s="564" t="s">
        <v>13677</v>
      </c>
      <c r="T680" s="71" t="s">
        <v>211</v>
      </c>
      <c r="U680" s="633" t="s">
        <v>7</v>
      </c>
      <c r="V680" s="632" t="s">
        <v>477</v>
      </c>
      <c r="W680" s="632" t="s">
        <v>1138</v>
      </c>
      <c r="X680" s="632" t="s">
        <v>10761</v>
      </c>
      <c r="Y680" s="632" t="s">
        <v>8688</v>
      </c>
      <c r="Z680" s="633"/>
      <c r="AA680" s="633"/>
    </row>
    <row r="681" spans="1:27" ht="17.45" customHeight="1" x14ac:dyDescent="0.25">
      <c r="A681" s="633" t="s">
        <v>314</v>
      </c>
      <c r="B681" s="632" t="s">
        <v>57</v>
      </c>
      <c r="C681" s="632" t="s">
        <v>182</v>
      </c>
      <c r="D681" s="632" t="s">
        <v>315</v>
      </c>
      <c r="E681" s="632" t="s">
        <v>316</v>
      </c>
      <c r="F681" s="473" t="s">
        <v>26</v>
      </c>
      <c r="G681" s="473" t="str">
        <f>VLOOKUP(A681,'Engaged Deals'!A:L,2,0)</f>
        <v>Yes</v>
      </c>
      <c r="H681" s="473" t="str">
        <f>VLOOKUP(A681,'Engaged Deals'!A:L,9,0)</f>
        <v>Benelux, DE,FR</v>
      </c>
      <c r="I681" s="473" t="str">
        <f>VLOOKUP(A681,'Engaged Deals'!A:L,10,0)</f>
        <v>Signing in progress</v>
      </c>
      <c r="J681" s="633" t="s">
        <v>11225</v>
      </c>
      <c r="K681" s="632" t="s">
        <v>8948</v>
      </c>
      <c r="L681" s="624">
        <v>42902</v>
      </c>
      <c r="M681" s="564" t="s">
        <v>317</v>
      </c>
      <c r="N681" s="633" t="s">
        <v>50</v>
      </c>
      <c r="O681" s="625">
        <v>42902</v>
      </c>
      <c r="P681" s="626">
        <v>170000</v>
      </c>
      <c r="Q681" s="416">
        <f t="shared" si="14"/>
        <v>0.16999999999999998</v>
      </c>
      <c r="R681" s="627">
        <v>12</v>
      </c>
      <c r="S681" s="564" t="s">
        <v>12338</v>
      </c>
      <c r="T681" s="633" t="s">
        <v>578</v>
      </c>
      <c r="U681" s="633" t="s">
        <v>7</v>
      </c>
      <c r="V681" s="632" t="s">
        <v>921</v>
      </c>
      <c r="W681" s="632" t="s">
        <v>1874</v>
      </c>
      <c r="X681" s="632" t="s">
        <v>5492</v>
      </c>
      <c r="Y681" s="632" t="s">
        <v>186</v>
      </c>
      <c r="Z681" s="633"/>
      <c r="AA681" s="633"/>
    </row>
    <row r="682" spans="1:27" ht="17.45" customHeight="1" x14ac:dyDescent="0.25">
      <c r="A682" s="633" t="s">
        <v>10486</v>
      </c>
      <c r="B682" s="634" t="s">
        <v>56</v>
      </c>
      <c r="C682" s="634" t="s">
        <v>124</v>
      </c>
      <c r="D682" s="632" t="s">
        <v>1802</v>
      </c>
      <c r="E682" s="632" t="s">
        <v>10487</v>
      </c>
      <c r="F682" s="473" t="s">
        <v>26</v>
      </c>
      <c r="G682" s="473"/>
      <c r="H682" s="473"/>
      <c r="I682" s="473"/>
      <c r="J682" s="633" t="s">
        <v>11223</v>
      </c>
      <c r="K682" s="473" t="s">
        <v>8948</v>
      </c>
      <c r="L682" s="624">
        <v>42988</v>
      </c>
      <c r="M682" s="564" t="s">
        <v>13282</v>
      </c>
      <c r="N682" s="71" t="s">
        <v>47</v>
      </c>
      <c r="O682" s="624">
        <v>42988</v>
      </c>
      <c r="P682" s="635">
        <v>166668</v>
      </c>
      <c r="Q682" s="416">
        <f t="shared" si="14"/>
        <v>0.16666799999999998</v>
      </c>
      <c r="R682" s="627">
        <v>12</v>
      </c>
      <c r="S682" s="535" t="s">
        <v>13516</v>
      </c>
      <c r="T682" s="71" t="s">
        <v>211</v>
      </c>
      <c r="U682" s="566" t="s">
        <v>7040</v>
      </c>
      <c r="V682" s="541" t="s">
        <v>104</v>
      </c>
      <c r="W682" s="541" t="s">
        <v>105</v>
      </c>
      <c r="X682" s="632" t="s">
        <v>5631</v>
      </c>
      <c r="Y682" s="632" t="s">
        <v>186</v>
      </c>
      <c r="Z682" s="633"/>
      <c r="AA682" s="633"/>
    </row>
    <row r="683" spans="1:27" ht="17.45" customHeight="1" x14ac:dyDescent="0.25">
      <c r="A683" s="633" t="s">
        <v>2801</v>
      </c>
      <c r="B683" s="634" t="s">
        <v>56</v>
      </c>
      <c r="C683" s="634" t="s">
        <v>124</v>
      </c>
      <c r="D683" s="632" t="s">
        <v>2802</v>
      </c>
      <c r="E683" s="632" t="s">
        <v>12116</v>
      </c>
      <c r="F683" s="473" t="s">
        <v>26</v>
      </c>
      <c r="G683" s="473"/>
      <c r="H683" s="473"/>
      <c r="I683" s="473"/>
      <c r="J683" s="633" t="s">
        <v>11223</v>
      </c>
      <c r="K683" s="473" t="s">
        <v>8948</v>
      </c>
      <c r="L683" s="624">
        <v>42965</v>
      </c>
      <c r="M683" s="564" t="s">
        <v>2803</v>
      </c>
      <c r="N683" s="71" t="s">
        <v>48</v>
      </c>
      <c r="O683" s="624">
        <v>42965</v>
      </c>
      <c r="P683" s="635">
        <v>166668</v>
      </c>
      <c r="Q683" s="416">
        <f t="shared" si="14"/>
        <v>0.16666799999999998</v>
      </c>
      <c r="R683" s="627">
        <v>12</v>
      </c>
      <c r="S683" s="535" t="s">
        <v>12339</v>
      </c>
      <c r="T683" s="71" t="s">
        <v>211</v>
      </c>
      <c r="U683" s="566" t="s">
        <v>7040</v>
      </c>
      <c r="V683" s="541" t="s">
        <v>104</v>
      </c>
      <c r="W683" s="541" t="s">
        <v>105</v>
      </c>
      <c r="X683" s="632" t="s">
        <v>13678</v>
      </c>
      <c r="Y683" s="632" t="s">
        <v>13915</v>
      </c>
      <c r="Z683" s="633"/>
      <c r="AA683" s="633"/>
    </row>
    <row r="684" spans="1:27" ht="17.45" customHeight="1" x14ac:dyDescent="0.25">
      <c r="A684" s="633" t="s">
        <v>2247</v>
      </c>
      <c r="B684" s="634" t="s">
        <v>56</v>
      </c>
      <c r="C684" s="634" t="s">
        <v>124</v>
      </c>
      <c r="D684" s="632" t="s">
        <v>2248</v>
      </c>
      <c r="E684" s="632" t="s">
        <v>2249</v>
      </c>
      <c r="F684" s="473" t="s">
        <v>25</v>
      </c>
      <c r="G684" s="473"/>
      <c r="H684" s="473"/>
      <c r="I684" s="473"/>
      <c r="J684" s="633" t="s">
        <v>11223</v>
      </c>
      <c r="K684" s="473" t="s">
        <v>35</v>
      </c>
      <c r="L684" s="624">
        <v>42974</v>
      </c>
      <c r="M684" s="564" t="s">
        <v>2250</v>
      </c>
      <c r="N684" s="71" t="s">
        <v>46</v>
      </c>
      <c r="O684" s="624">
        <v>42974</v>
      </c>
      <c r="P684" s="635">
        <v>166668</v>
      </c>
      <c r="Q684" s="416">
        <f t="shared" si="14"/>
        <v>0.16666799999999998</v>
      </c>
      <c r="R684" s="627">
        <v>3</v>
      </c>
      <c r="S684" s="535" t="s">
        <v>5608</v>
      </c>
      <c r="T684" s="71" t="s">
        <v>125</v>
      </c>
      <c r="U684" s="566" t="s">
        <v>7040</v>
      </c>
      <c r="V684" s="541" t="s">
        <v>158</v>
      </c>
      <c r="W684" s="541" t="s">
        <v>5609</v>
      </c>
      <c r="X684" s="632" t="s">
        <v>6356</v>
      </c>
      <c r="Y684" s="632" t="s">
        <v>8696</v>
      </c>
      <c r="Z684" s="633"/>
      <c r="AA684" s="633"/>
    </row>
    <row r="685" spans="1:27" ht="17.45" customHeight="1" x14ac:dyDescent="0.25">
      <c r="A685" s="633" t="s">
        <v>2239</v>
      </c>
      <c r="B685" s="634" t="s">
        <v>56</v>
      </c>
      <c r="C685" s="634" t="s">
        <v>124</v>
      </c>
      <c r="D685" s="632" t="s">
        <v>1247</v>
      </c>
      <c r="E685" s="632" t="s">
        <v>2240</v>
      </c>
      <c r="F685" s="473" t="s">
        <v>26</v>
      </c>
      <c r="G685" s="473"/>
      <c r="H685" s="473"/>
      <c r="I685" s="473"/>
      <c r="J685" s="633" t="s">
        <v>11224</v>
      </c>
      <c r="K685" s="473" t="s">
        <v>8948</v>
      </c>
      <c r="L685" s="624">
        <v>43014</v>
      </c>
      <c r="M685" s="564" t="s">
        <v>2241</v>
      </c>
      <c r="N685" s="71" t="s">
        <v>46</v>
      </c>
      <c r="O685" s="624">
        <v>43014</v>
      </c>
      <c r="P685" s="635">
        <v>166668</v>
      </c>
      <c r="Q685" s="416">
        <f t="shared" si="14"/>
        <v>0.16666799999999998</v>
      </c>
      <c r="R685" s="627">
        <v>4</v>
      </c>
      <c r="S685" s="535" t="s">
        <v>5898</v>
      </c>
      <c r="T685" s="71" t="s">
        <v>103</v>
      </c>
      <c r="U685" s="566" t="s">
        <v>7040</v>
      </c>
      <c r="V685" s="541" t="s">
        <v>158</v>
      </c>
      <c r="W685" s="541" t="s">
        <v>5919</v>
      </c>
      <c r="X685" s="632" t="s">
        <v>5573</v>
      </c>
      <c r="Y685" s="632" t="s">
        <v>221</v>
      </c>
      <c r="Z685" s="633"/>
      <c r="AA685" s="633"/>
    </row>
    <row r="686" spans="1:27" ht="17.45" customHeight="1" x14ac:dyDescent="0.25">
      <c r="A686" s="633" t="s">
        <v>9633</v>
      </c>
      <c r="B686" s="634" t="s">
        <v>56</v>
      </c>
      <c r="C686" s="634" t="s">
        <v>124</v>
      </c>
      <c r="D686" s="632" t="s">
        <v>9634</v>
      </c>
      <c r="E686" s="632" t="s">
        <v>9635</v>
      </c>
      <c r="F686" s="473" t="s">
        <v>27</v>
      </c>
      <c r="G686" s="473"/>
      <c r="H686" s="473"/>
      <c r="I686" s="473"/>
      <c r="J686" s="633" t="s">
        <v>11224</v>
      </c>
      <c r="K686" s="473" t="s">
        <v>8947</v>
      </c>
      <c r="L686" s="624">
        <v>43056</v>
      </c>
      <c r="M686" s="564" t="s">
        <v>9693</v>
      </c>
      <c r="N686" s="71" t="s">
        <v>46</v>
      </c>
      <c r="O686" s="624">
        <v>43056</v>
      </c>
      <c r="P686" s="635">
        <v>166668</v>
      </c>
      <c r="Q686" s="416">
        <f t="shared" si="14"/>
        <v>0.16666799999999998</v>
      </c>
      <c r="R686" s="627">
        <v>12</v>
      </c>
      <c r="S686" s="535" t="s">
        <v>9606</v>
      </c>
      <c r="T686" s="71" t="s">
        <v>125</v>
      </c>
      <c r="U686" s="566" t="s">
        <v>7040</v>
      </c>
      <c r="V686" s="541" t="s">
        <v>158</v>
      </c>
      <c r="W686" s="541"/>
      <c r="X686" s="632" t="s">
        <v>9714</v>
      </c>
      <c r="Y686" s="632" t="s">
        <v>667</v>
      </c>
      <c r="Z686" s="633"/>
      <c r="AA686" s="633"/>
    </row>
    <row r="687" spans="1:27" ht="17.45" customHeight="1" x14ac:dyDescent="0.25">
      <c r="A687" s="633" t="s">
        <v>2151</v>
      </c>
      <c r="B687" s="632" t="s">
        <v>58</v>
      </c>
      <c r="C687" s="632" t="s">
        <v>58</v>
      </c>
      <c r="D687" s="632" t="s">
        <v>2152</v>
      </c>
      <c r="E687" s="632" t="s">
        <v>11154</v>
      </c>
      <c r="F687" s="473" t="s">
        <v>25</v>
      </c>
      <c r="G687" s="473"/>
      <c r="H687" s="473"/>
      <c r="I687" s="473"/>
      <c r="J687" s="633" t="s">
        <v>11225</v>
      </c>
      <c r="K687" s="632" t="s">
        <v>35</v>
      </c>
      <c r="L687" s="624">
        <v>42916</v>
      </c>
      <c r="M687" s="564" t="s">
        <v>2154</v>
      </c>
      <c r="N687" s="633" t="s">
        <v>50</v>
      </c>
      <c r="O687" s="625">
        <v>42923</v>
      </c>
      <c r="P687" s="626">
        <v>166667</v>
      </c>
      <c r="Q687" s="416">
        <f t="shared" si="14"/>
        <v>0.16666699999999998</v>
      </c>
      <c r="R687" s="627">
        <v>3</v>
      </c>
      <c r="S687" s="564" t="s">
        <v>12339</v>
      </c>
      <c r="T687" s="633" t="s">
        <v>578</v>
      </c>
      <c r="U687" s="633" t="s">
        <v>7</v>
      </c>
      <c r="V687" s="632" t="s">
        <v>388</v>
      </c>
      <c r="W687" s="632" t="s">
        <v>389</v>
      </c>
      <c r="X687" s="632" t="s">
        <v>5948</v>
      </c>
      <c r="Y687" s="632" t="s">
        <v>221</v>
      </c>
      <c r="Z687" s="633"/>
      <c r="AA687" s="633"/>
    </row>
    <row r="688" spans="1:27" ht="17.45" customHeight="1" x14ac:dyDescent="0.25">
      <c r="A688" s="633" t="s">
        <v>12850</v>
      </c>
      <c r="B688" s="632" t="s">
        <v>56</v>
      </c>
      <c r="C688" s="632" t="s">
        <v>124</v>
      </c>
      <c r="D688" s="632" t="s">
        <v>12851</v>
      </c>
      <c r="E688" s="632" t="s">
        <v>12852</v>
      </c>
      <c r="F688" s="473" t="s">
        <v>27</v>
      </c>
      <c r="G688" s="473"/>
      <c r="H688" s="473"/>
      <c r="I688" s="473"/>
      <c r="J688" s="633" t="s">
        <v>11223</v>
      </c>
      <c r="K688" s="632" t="s">
        <v>8070</v>
      </c>
      <c r="L688" s="624">
        <v>42965</v>
      </c>
      <c r="M688" s="564">
        <v>42940</v>
      </c>
      <c r="N688" s="633" t="s">
        <v>48</v>
      </c>
      <c r="O688" s="625">
        <v>42965</v>
      </c>
      <c r="P688" s="626">
        <v>166666</v>
      </c>
      <c r="Q688" s="416">
        <f t="shared" si="14"/>
        <v>0.16666599999999998</v>
      </c>
      <c r="R688" s="636">
        <v>12</v>
      </c>
      <c r="S688" s="564">
        <v>42943</v>
      </c>
      <c r="T688" s="71" t="s">
        <v>103</v>
      </c>
      <c r="U688" s="633" t="s">
        <v>7040</v>
      </c>
      <c r="V688" s="632" t="s">
        <v>162</v>
      </c>
      <c r="W688" s="632" t="s">
        <v>105</v>
      </c>
      <c r="X688" s="632" t="s">
        <v>9828</v>
      </c>
      <c r="Y688" s="632" t="s">
        <v>6864</v>
      </c>
      <c r="Z688" s="633"/>
      <c r="AA688" s="633"/>
    </row>
    <row r="689" spans="1:27" ht="17.45" customHeight="1" x14ac:dyDescent="0.25">
      <c r="A689" s="633" t="s">
        <v>2257</v>
      </c>
      <c r="B689" s="632" t="s">
        <v>56</v>
      </c>
      <c r="C689" s="632" t="s">
        <v>235</v>
      </c>
      <c r="D689" s="632" t="s">
        <v>2258</v>
      </c>
      <c r="E689" s="632" t="s">
        <v>2259</v>
      </c>
      <c r="F689" s="473" t="s">
        <v>24</v>
      </c>
      <c r="G689" s="473"/>
      <c r="H689" s="473"/>
      <c r="I689" s="473"/>
      <c r="J689" s="633" t="s">
        <v>11223</v>
      </c>
      <c r="K689" s="632" t="s">
        <v>8949</v>
      </c>
      <c r="L689" s="624">
        <v>43007</v>
      </c>
      <c r="M689" s="564" t="s">
        <v>2260</v>
      </c>
      <c r="N689" s="633" t="s">
        <v>48</v>
      </c>
      <c r="O689" s="625">
        <v>43007</v>
      </c>
      <c r="P689" s="626">
        <v>165000</v>
      </c>
      <c r="Q689" s="416">
        <f t="shared" si="14"/>
        <v>0.16499999999999998</v>
      </c>
      <c r="R689" s="627">
        <v>12</v>
      </c>
      <c r="S689" s="564" t="s">
        <v>14168</v>
      </c>
      <c r="T689" s="71" t="s">
        <v>292</v>
      </c>
      <c r="U689" s="633" t="s">
        <v>7</v>
      </c>
      <c r="V689" s="632" t="s">
        <v>477</v>
      </c>
      <c r="W689" s="632" t="s">
        <v>478</v>
      </c>
      <c r="X689" s="632" t="s">
        <v>14218</v>
      </c>
      <c r="Y689" s="632" t="s">
        <v>757</v>
      </c>
      <c r="Z689" s="633"/>
      <c r="AA689" s="633"/>
    </row>
    <row r="690" spans="1:27" ht="17.45" customHeight="1" x14ac:dyDescent="0.25">
      <c r="A690" s="633" t="s">
        <v>12853</v>
      </c>
      <c r="B690" s="632" t="s">
        <v>60</v>
      </c>
      <c r="C690" s="632" t="s">
        <v>805</v>
      </c>
      <c r="D690" s="632" t="s">
        <v>12854</v>
      </c>
      <c r="E690" s="632" t="s">
        <v>12855</v>
      </c>
      <c r="F690" s="473" t="s">
        <v>14262</v>
      </c>
      <c r="G690" s="473"/>
      <c r="H690" s="473"/>
      <c r="I690" s="473"/>
      <c r="J690" s="633" t="s">
        <v>11223</v>
      </c>
      <c r="K690" s="632" t="s">
        <v>8950</v>
      </c>
      <c r="L690" s="624">
        <v>42940</v>
      </c>
      <c r="M690" s="564" t="s">
        <v>13283</v>
      </c>
      <c r="N690" s="633" t="s">
        <v>50</v>
      </c>
      <c r="O690" s="625">
        <v>42978</v>
      </c>
      <c r="P690" s="626">
        <v>162626</v>
      </c>
      <c r="Q690" s="416">
        <f t="shared" si="14"/>
        <v>0.16262599999999999</v>
      </c>
      <c r="R690" s="627">
        <v>6</v>
      </c>
      <c r="S690" s="564" t="s">
        <v>13516</v>
      </c>
      <c r="T690" s="71" t="s">
        <v>578</v>
      </c>
      <c r="U690" s="633" t="s">
        <v>7</v>
      </c>
      <c r="V690" s="632" t="s">
        <v>477</v>
      </c>
      <c r="W690" s="632" t="s">
        <v>4408</v>
      </c>
      <c r="X690" s="632" t="s">
        <v>5532</v>
      </c>
      <c r="Y690" s="632" t="s">
        <v>667</v>
      </c>
      <c r="Z690" s="633"/>
      <c r="AA690" s="633"/>
    </row>
    <row r="691" spans="1:27" ht="17.45" customHeight="1" x14ac:dyDescent="0.25">
      <c r="A691" s="633" t="s">
        <v>9888</v>
      </c>
      <c r="B691" s="634" t="s">
        <v>59</v>
      </c>
      <c r="C691" s="634" t="s">
        <v>9574</v>
      </c>
      <c r="D691" s="632" t="s">
        <v>5665</v>
      </c>
      <c r="E691" s="632" t="s">
        <v>316</v>
      </c>
      <c r="F691" s="473" t="s">
        <v>26</v>
      </c>
      <c r="G691" s="473"/>
      <c r="H691" s="473"/>
      <c r="I691" s="473"/>
      <c r="J691" s="633" t="s">
        <v>11224</v>
      </c>
      <c r="K691" s="473" t="s">
        <v>33</v>
      </c>
      <c r="L691" s="624">
        <v>43035</v>
      </c>
      <c r="M691" s="564" t="s">
        <v>13284</v>
      </c>
      <c r="N691" s="71" t="s">
        <v>46</v>
      </c>
      <c r="O691" s="624">
        <v>43035</v>
      </c>
      <c r="P691" s="635">
        <v>162300</v>
      </c>
      <c r="Q691" s="416">
        <f t="shared" si="14"/>
        <v>0.1623</v>
      </c>
      <c r="R691" s="627">
        <v>12</v>
      </c>
      <c r="S691" s="535" t="s">
        <v>14146</v>
      </c>
      <c r="T691" s="71" t="s">
        <v>103</v>
      </c>
      <c r="U691" s="566" t="s">
        <v>7040</v>
      </c>
      <c r="V691" s="541" t="s">
        <v>104</v>
      </c>
      <c r="W691" s="541" t="s">
        <v>105</v>
      </c>
      <c r="X691" s="632" t="s">
        <v>5894</v>
      </c>
      <c r="Y691" s="632" t="s">
        <v>221</v>
      </c>
      <c r="Z691" s="633"/>
      <c r="AA691" s="633"/>
    </row>
    <row r="692" spans="1:27" ht="17.45" customHeight="1" x14ac:dyDescent="0.25">
      <c r="A692" s="622" t="s">
        <v>2265</v>
      </c>
      <c r="B692" s="519" t="s">
        <v>59</v>
      </c>
      <c r="C692" s="519" t="s">
        <v>9574</v>
      </c>
      <c r="D692" s="519" t="s">
        <v>469</v>
      </c>
      <c r="E692" s="519" t="s">
        <v>2266</v>
      </c>
      <c r="F692" s="473" t="s">
        <v>26</v>
      </c>
      <c r="G692" s="473"/>
      <c r="H692" s="473"/>
      <c r="I692" s="473"/>
      <c r="J692" s="622" t="s">
        <v>11226</v>
      </c>
      <c r="K692" s="519" t="s">
        <v>8948</v>
      </c>
      <c r="L692" s="521">
        <v>42794</v>
      </c>
      <c r="M692" s="522" t="s">
        <v>2267</v>
      </c>
      <c r="N692" s="622" t="s">
        <v>50</v>
      </c>
      <c r="O692" s="521">
        <v>42794</v>
      </c>
      <c r="P692" s="638">
        <v>160000</v>
      </c>
      <c r="Q692" s="524">
        <v>0.16</v>
      </c>
      <c r="R692" s="525">
        <v>1</v>
      </c>
      <c r="S692" s="522" t="s">
        <v>226</v>
      </c>
      <c r="T692" s="525" t="s">
        <v>578</v>
      </c>
      <c r="U692" s="622" t="s">
        <v>7040</v>
      </c>
      <c r="V692" s="519" t="s">
        <v>134</v>
      </c>
      <c r="W692" s="519" t="s">
        <v>334</v>
      </c>
      <c r="X692" s="415" t="s">
        <v>5534</v>
      </c>
      <c r="Y692" s="415" t="s">
        <v>2268</v>
      </c>
      <c r="Z692" s="633"/>
      <c r="AA692" s="633"/>
    </row>
    <row r="693" spans="1:27" ht="17.45" customHeight="1" x14ac:dyDescent="0.25">
      <c r="A693" s="633" t="s">
        <v>3803</v>
      </c>
      <c r="B693" s="632" t="s">
        <v>6912</v>
      </c>
      <c r="C693" s="632" t="s">
        <v>6912</v>
      </c>
      <c r="D693" s="632" t="s">
        <v>218</v>
      </c>
      <c r="E693" s="632" t="s">
        <v>3804</v>
      </c>
      <c r="F693" s="473" t="s">
        <v>26</v>
      </c>
      <c r="G693" s="473"/>
      <c r="H693" s="473"/>
      <c r="I693" s="473"/>
      <c r="J693" s="633" t="s">
        <v>11225</v>
      </c>
      <c r="K693" s="632" t="s">
        <v>8948</v>
      </c>
      <c r="L693" s="624">
        <v>42916</v>
      </c>
      <c r="M693" s="564" t="s">
        <v>3805</v>
      </c>
      <c r="N693" s="633" t="s">
        <v>50</v>
      </c>
      <c r="O693" s="625">
        <v>42916</v>
      </c>
      <c r="P693" s="626">
        <v>160000</v>
      </c>
      <c r="Q693" s="416">
        <f t="shared" ref="Q693:Q756" si="15">+P693*0.000001</f>
        <v>0.16</v>
      </c>
      <c r="R693" s="627">
        <v>12</v>
      </c>
      <c r="S693" s="564" t="s">
        <v>12338</v>
      </c>
      <c r="T693" s="633" t="s">
        <v>578</v>
      </c>
      <c r="U693" s="633" t="s">
        <v>7</v>
      </c>
      <c r="V693" s="632" t="s">
        <v>477</v>
      </c>
      <c r="W693" s="632" t="s">
        <v>1138</v>
      </c>
      <c r="X693" s="632" t="s">
        <v>5583</v>
      </c>
      <c r="Y693" s="632" t="s">
        <v>1091</v>
      </c>
      <c r="Z693" s="633"/>
      <c r="AA693" s="633"/>
    </row>
    <row r="694" spans="1:27" ht="17.45" customHeight="1" x14ac:dyDescent="0.25">
      <c r="A694" s="633" t="s">
        <v>12497</v>
      </c>
      <c r="B694" s="632" t="s">
        <v>62</v>
      </c>
      <c r="C694" s="632" t="s">
        <v>1065</v>
      </c>
      <c r="D694" s="632" t="s">
        <v>12498</v>
      </c>
      <c r="E694" s="632" t="s">
        <v>12499</v>
      </c>
      <c r="F694" s="473" t="s">
        <v>26</v>
      </c>
      <c r="G694" s="473"/>
      <c r="H694" s="473"/>
      <c r="I694" s="473"/>
      <c r="J694" s="633" t="s">
        <v>11224</v>
      </c>
      <c r="K694" s="632" t="s">
        <v>33</v>
      </c>
      <c r="L694" s="624">
        <v>43023</v>
      </c>
      <c r="M694" s="564" t="s">
        <v>12609</v>
      </c>
      <c r="N694" s="633" t="s">
        <v>47</v>
      </c>
      <c r="O694" s="625">
        <v>43023</v>
      </c>
      <c r="P694" s="626">
        <v>160000</v>
      </c>
      <c r="Q694" s="416">
        <f t="shared" si="15"/>
        <v>0.16</v>
      </c>
      <c r="R694" s="627">
        <v>12</v>
      </c>
      <c r="S694" s="564" t="s">
        <v>14144</v>
      </c>
      <c r="T694" s="71" t="s">
        <v>292</v>
      </c>
      <c r="U694" s="633" t="s">
        <v>7</v>
      </c>
      <c r="V694" s="632" t="s">
        <v>477</v>
      </c>
      <c r="W694" s="632" t="s">
        <v>1138</v>
      </c>
      <c r="X694" s="632" t="s">
        <v>12670</v>
      </c>
      <c r="Y694" s="632" t="s">
        <v>757</v>
      </c>
      <c r="Z694" s="633"/>
      <c r="AA694" s="633"/>
    </row>
    <row r="695" spans="1:27" ht="17.45" customHeight="1" x14ac:dyDescent="0.25">
      <c r="A695" s="633" t="s">
        <v>2273</v>
      </c>
      <c r="B695" s="632" t="s">
        <v>57</v>
      </c>
      <c r="C695" s="632" t="s">
        <v>1348</v>
      </c>
      <c r="D695" s="632" t="s">
        <v>2274</v>
      </c>
      <c r="E695" s="632" t="s">
        <v>2275</v>
      </c>
      <c r="F695" s="473" t="s">
        <v>28</v>
      </c>
      <c r="G695" s="473"/>
      <c r="H695" s="473"/>
      <c r="I695" s="473"/>
      <c r="J695" s="633" t="s">
        <v>11224</v>
      </c>
      <c r="K695" s="632" t="s">
        <v>8953</v>
      </c>
      <c r="L695" s="624">
        <v>43039</v>
      </c>
      <c r="M695" s="564" t="s">
        <v>2276</v>
      </c>
      <c r="N695" s="633" t="s">
        <v>47</v>
      </c>
      <c r="O695" s="625">
        <v>43039</v>
      </c>
      <c r="P695" s="626">
        <v>160000</v>
      </c>
      <c r="Q695" s="416">
        <f t="shared" si="15"/>
        <v>0.16</v>
      </c>
      <c r="R695" s="627">
        <v>12</v>
      </c>
      <c r="S695" s="564" t="s">
        <v>12636</v>
      </c>
      <c r="T695" s="71" t="s">
        <v>103</v>
      </c>
      <c r="U695" s="633" t="s">
        <v>7</v>
      </c>
      <c r="V695" s="632" t="s">
        <v>477</v>
      </c>
      <c r="W695" s="632" t="s">
        <v>1204</v>
      </c>
      <c r="X695" s="632" t="s">
        <v>5954</v>
      </c>
      <c r="Y695" s="632" t="s">
        <v>1192</v>
      </c>
      <c r="Z695" s="633"/>
      <c r="AA695" s="633"/>
    </row>
    <row r="696" spans="1:27" ht="17.45" customHeight="1" x14ac:dyDescent="0.25">
      <c r="A696" s="633" t="s">
        <v>7408</v>
      </c>
      <c r="B696" s="632" t="s">
        <v>57</v>
      </c>
      <c r="C696" s="632" t="s">
        <v>182</v>
      </c>
      <c r="D696" s="632" t="s">
        <v>8099</v>
      </c>
      <c r="E696" s="632" t="s">
        <v>10271</v>
      </c>
      <c r="F696" s="473" t="s">
        <v>24</v>
      </c>
      <c r="G696" s="473"/>
      <c r="H696" s="473"/>
      <c r="I696" s="473"/>
      <c r="J696" s="633" t="s">
        <v>11223</v>
      </c>
      <c r="K696" s="632" t="s">
        <v>38</v>
      </c>
      <c r="L696" s="624">
        <v>42980</v>
      </c>
      <c r="M696" s="564">
        <v>42760</v>
      </c>
      <c r="N696" s="633" t="s">
        <v>49</v>
      </c>
      <c r="O696" s="625">
        <v>42944</v>
      </c>
      <c r="P696" s="626">
        <v>160000</v>
      </c>
      <c r="Q696" s="416">
        <f t="shared" si="15"/>
        <v>0.16</v>
      </c>
      <c r="R696" s="636">
        <v>9</v>
      </c>
      <c r="S696" s="564">
        <v>42944</v>
      </c>
      <c r="T696" s="71" t="s">
        <v>211</v>
      </c>
      <c r="U696" s="633" t="s">
        <v>7040</v>
      </c>
      <c r="V696" s="632" t="s">
        <v>162</v>
      </c>
      <c r="W696" s="632" t="s">
        <v>105</v>
      </c>
      <c r="X696" s="632" t="s">
        <v>7159</v>
      </c>
      <c r="Y696" s="632"/>
      <c r="Z696" s="633"/>
      <c r="AA696" s="633"/>
    </row>
    <row r="697" spans="1:27" ht="17.45" customHeight="1" x14ac:dyDescent="0.25">
      <c r="A697" s="633" t="s">
        <v>2269</v>
      </c>
      <c r="B697" s="634"/>
      <c r="C697" s="634"/>
      <c r="D697" s="632" t="s">
        <v>2270</v>
      </c>
      <c r="E697" s="632" t="s">
        <v>2271</v>
      </c>
      <c r="F697" s="473" t="s">
        <v>26</v>
      </c>
      <c r="G697" s="473"/>
      <c r="H697" s="473"/>
      <c r="I697" s="473"/>
      <c r="J697" s="633" t="s">
        <v>11224</v>
      </c>
      <c r="K697" s="473" t="s">
        <v>8948</v>
      </c>
      <c r="L697" s="624">
        <v>43056</v>
      </c>
      <c r="M697" s="564" t="s">
        <v>2272</v>
      </c>
      <c r="N697" s="71" t="s">
        <v>46</v>
      </c>
      <c r="O697" s="624">
        <v>43056</v>
      </c>
      <c r="P697" s="635">
        <v>160000</v>
      </c>
      <c r="Q697" s="416">
        <f t="shared" si="15"/>
        <v>0.16</v>
      </c>
      <c r="R697" s="627">
        <v>12</v>
      </c>
      <c r="S697" s="535" t="s">
        <v>445</v>
      </c>
      <c r="T697" s="71" t="s">
        <v>125</v>
      </c>
      <c r="U697" s="566" t="s">
        <v>7040</v>
      </c>
      <c r="V697" s="541" t="s">
        <v>104</v>
      </c>
      <c r="W697" s="541"/>
      <c r="X697" s="632" t="s">
        <v>5953</v>
      </c>
      <c r="Y697" s="632" t="s">
        <v>221</v>
      </c>
      <c r="Z697" s="633"/>
      <c r="AA697" s="633"/>
    </row>
    <row r="698" spans="1:27" ht="17.45" customHeight="1" x14ac:dyDescent="0.25">
      <c r="A698" s="633" t="s">
        <v>3205</v>
      </c>
      <c r="B698" s="634" t="s">
        <v>57</v>
      </c>
      <c r="C698" s="634" t="s">
        <v>98</v>
      </c>
      <c r="D698" s="632" t="s">
        <v>3206</v>
      </c>
      <c r="E698" s="632" t="s">
        <v>7239</v>
      </c>
      <c r="F698" s="473" t="s">
        <v>27</v>
      </c>
      <c r="G698" s="473"/>
      <c r="H698" s="473"/>
      <c r="I698" s="473"/>
      <c r="J698" s="633" t="s">
        <v>11224</v>
      </c>
      <c r="K698" s="473" t="s">
        <v>8070</v>
      </c>
      <c r="L698" s="624">
        <v>43069</v>
      </c>
      <c r="M698" s="564" t="s">
        <v>3207</v>
      </c>
      <c r="N698" s="71" t="s">
        <v>47</v>
      </c>
      <c r="O698" s="624">
        <v>43069</v>
      </c>
      <c r="P698" s="635">
        <v>160000</v>
      </c>
      <c r="Q698" s="416">
        <f t="shared" si="15"/>
        <v>0.16</v>
      </c>
      <c r="R698" s="627">
        <v>12</v>
      </c>
      <c r="S698" s="535" t="s">
        <v>12633</v>
      </c>
      <c r="T698" s="71" t="s">
        <v>292</v>
      </c>
      <c r="U698" s="566" t="s">
        <v>16</v>
      </c>
      <c r="V698" s="541" t="s">
        <v>16</v>
      </c>
      <c r="W698" s="541" t="s">
        <v>1775</v>
      </c>
      <c r="X698" s="632" t="s">
        <v>106</v>
      </c>
      <c r="Y698" s="632" t="s">
        <v>313</v>
      </c>
      <c r="Z698" s="633"/>
      <c r="AA698" s="633"/>
    </row>
    <row r="699" spans="1:27" ht="17.45" customHeight="1" x14ac:dyDescent="0.25">
      <c r="A699" s="633" t="s">
        <v>9066</v>
      </c>
      <c r="B699" s="634" t="s">
        <v>57</v>
      </c>
      <c r="C699" s="634" t="s">
        <v>147</v>
      </c>
      <c r="D699" s="632" t="s">
        <v>2977</v>
      </c>
      <c r="E699" s="632" t="s">
        <v>9067</v>
      </c>
      <c r="F699" s="473" t="s">
        <v>26</v>
      </c>
      <c r="G699" s="473"/>
      <c r="H699" s="473"/>
      <c r="I699" s="473"/>
      <c r="J699" s="633" t="s">
        <v>11223</v>
      </c>
      <c r="K699" s="473" t="s">
        <v>33</v>
      </c>
      <c r="L699" s="624">
        <v>42991</v>
      </c>
      <c r="M699" s="564" t="s">
        <v>13285</v>
      </c>
      <c r="N699" s="71" t="s">
        <v>47</v>
      </c>
      <c r="O699" s="624">
        <v>42991</v>
      </c>
      <c r="P699" s="635">
        <v>160000</v>
      </c>
      <c r="Q699" s="416">
        <f t="shared" si="15"/>
        <v>0.16</v>
      </c>
      <c r="R699" s="627">
        <v>12</v>
      </c>
      <c r="S699" s="535" t="s">
        <v>12338</v>
      </c>
      <c r="T699" s="71" t="s">
        <v>211</v>
      </c>
      <c r="U699" s="566" t="s">
        <v>18</v>
      </c>
      <c r="V699" s="541" t="s">
        <v>9273</v>
      </c>
      <c r="W699" s="541" t="s">
        <v>11334</v>
      </c>
      <c r="X699" s="632" t="s">
        <v>13679</v>
      </c>
      <c r="Y699" s="632" t="s">
        <v>6972</v>
      </c>
      <c r="Z699" s="633"/>
      <c r="AA699" s="633"/>
    </row>
    <row r="700" spans="1:27" ht="17.45" customHeight="1" x14ac:dyDescent="0.25">
      <c r="A700" s="633" t="s">
        <v>2296</v>
      </c>
      <c r="B700" s="632" t="s">
        <v>60</v>
      </c>
      <c r="C700" s="632" t="s">
        <v>6576</v>
      </c>
      <c r="D700" s="632" t="s">
        <v>2297</v>
      </c>
      <c r="E700" s="632" t="s">
        <v>2298</v>
      </c>
      <c r="F700" s="473" t="s">
        <v>6576</v>
      </c>
      <c r="G700" s="473"/>
      <c r="H700" s="473"/>
      <c r="I700" s="473"/>
      <c r="J700" s="633" t="s">
        <v>11224</v>
      </c>
      <c r="K700" s="632" t="s">
        <v>8949</v>
      </c>
      <c r="L700" s="624">
        <v>43066</v>
      </c>
      <c r="M700" s="564" t="s">
        <v>2299</v>
      </c>
      <c r="N700" s="633" t="s">
        <v>47</v>
      </c>
      <c r="O700" s="625">
        <v>43066</v>
      </c>
      <c r="P700" s="626">
        <v>155555</v>
      </c>
      <c r="Q700" s="416">
        <f t="shared" si="15"/>
        <v>0.155555</v>
      </c>
      <c r="R700" s="627">
        <v>1</v>
      </c>
      <c r="S700" s="564" t="s">
        <v>12338</v>
      </c>
      <c r="T700" s="71" t="s">
        <v>103</v>
      </c>
      <c r="U700" s="633" t="s">
        <v>7</v>
      </c>
      <c r="V700" s="632" t="s">
        <v>921</v>
      </c>
      <c r="W700" s="632" t="s">
        <v>1771</v>
      </c>
      <c r="X700" s="632" t="s">
        <v>6326</v>
      </c>
      <c r="Y700" s="632" t="s">
        <v>1629</v>
      </c>
      <c r="Z700" s="633"/>
      <c r="AA700" s="633"/>
    </row>
    <row r="701" spans="1:27" ht="17.45" customHeight="1" x14ac:dyDescent="0.25">
      <c r="A701" s="633" t="s">
        <v>6998</v>
      </c>
      <c r="B701" s="634" t="s">
        <v>6912</v>
      </c>
      <c r="C701" s="634" t="s">
        <v>6912</v>
      </c>
      <c r="D701" s="632" t="s">
        <v>6999</v>
      </c>
      <c r="E701" s="632" t="s">
        <v>7000</v>
      </c>
      <c r="F701" s="473" t="s">
        <v>27</v>
      </c>
      <c r="G701" s="473"/>
      <c r="H701" s="473"/>
      <c r="I701" s="473"/>
      <c r="J701" s="633" t="s">
        <v>11224</v>
      </c>
      <c r="K701" s="473" t="s">
        <v>8947</v>
      </c>
      <c r="L701" s="624">
        <v>43069</v>
      </c>
      <c r="M701" s="564" t="s">
        <v>7063</v>
      </c>
      <c r="N701" s="71" t="s">
        <v>46</v>
      </c>
      <c r="O701" s="624">
        <v>43069</v>
      </c>
      <c r="P701" s="635">
        <v>155129</v>
      </c>
      <c r="Q701" s="416">
        <f t="shared" si="15"/>
        <v>0.15512899999999999</v>
      </c>
      <c r="R701" s="627">
        <v>12</v>
      </c>
      <c r="S701" s="535" t="s">
        <v>13680</v>
      </c>
      <c r="T701" s="71" t="s">
        <v>103</v>
      </c>
      <c r="U701" s="566" t="s">
        <v>7040</v>
      </c>
      <c r="V701" s="541" t="s">
        <v>134</v>
      </c>
      <c r="W701" s="541" t="s">
        <v>518</v>
      </c>
      <c r="X701" s="632" t="s">
        <v>7064</v>
      </c>
      <c r="Y701" s="632" t="s">
        <v>186</v>
      </c>
      <c r="Z701" s="633"/>
      <c r="AA701" s="633"/>
    </row>
    <row r="702" spans="1:27" ht="17.45" customHeight="1" x14ac:dyDescent="0.25">
      <c r="A702" s="633" t="s">
        <v>3076</v>
      </c>
      <c r="B702" s="632" t="s">
        <v>56</v>
      </c>
      <c r="C702" s="632" t="s">
        <v>161</v>
      </c>
      <c r="D702" s="632" t="s">
        <v>3077</v>
      </c>
      <c r="E702" s="632" t="s">
        <v>3078</v>
      </c>
      <c r="F702" s="473" t="s">
        <v>26</v>
      </c>
      <c r="G702" s="473"/>
      <c r="H702" s="473"/>
      <c r="I702" s="473"/>
      <c r="J702" s="633" t="s">
        <v>11225</v>
      </c>
      <c r="K702" s="632" t="s">
        <v>33</v>
      </c>
      <c r="L702" s="624">
        <v>42893</v>
      </c>
      <c r="M702" s="564" t="s">
        <v>3079</v>
      </c>
      <c r="N702" s="633" t="s">
        <v>50</v>
      </c>
      <c r="O702" s="625">
        <v>42895</v>
      </c>
      <c r="P702" s="626">
        <v>155000</v>
      </c>
      <c r="Q702" s="416">
        <f t="shared" si="15"/>
        <v>0.155</v>
      </c>
      <c r="R702" s="627">
        <v>3</v>
      </c>
      <c r="S702" s="564" t="s">
        <v>10335</v>
      </c>
      <c r="T702" s="633" t="s">
        <v>578</v>
      </c>
      <c r="U702" s="633" t="s">
        <v>7</v>
      </c>
      <c r="V702" s="632" t="s">
        <v>477</v>
      </c>
      <c r="W702" s="632" t="s">
        <v>1204</v>
      </c>
      <c r="X702" s="632" t="s">
        <v>7935</v>
      </c>
      <c r="Y702" s="632" t="s">
        <v>9617</v>
      </c>
      <c r="Z702" s="633"/>
      <c r="AA702" s="633"/>
    </row>
    <row r="703" spans="1:27" ht="17.45" customHeight="1" x14ac:dyDescent="0.25">
      <c r="A703" s="633" t="s">
        <v>11535</v>
      </c>
      <c r="B703" s="632" t="s">
        <v>57</v>
      </c>
      <c r="C703" s="632" t="s">
        <v>324</v>
      </c>
      <c r="D703" s="632" t="s">
        <v>10490</v>
      </c>
      <c r="E703" s="632" t="s">
        <v>11536</v>
      </c>
      <c r="F703" s="473" t="s">
        <v>24</v>
      </c>
      <c r="G703" s="473"/>
      <c r="H703" s="473"/>
      <c r="I703" s="473"/>
      <c r="J703" s="633" t="s">
        <v>11224</v>
      </c>
      <c r="K703" s="632" t="s">
        <v>8949</v>
      </c>
      <c r="L703" s="624">
        <v>43084</v>
      </c>
      <c r="M703" s="564" t="s">
        <v>11767</v>
      </c>
      <c r="N703" s="633" t="s">
        <v>48</v>
      </c>
      <c r="O703" s="625">
        <v>43084</v>
      </c>
      <c r="P703" s="626">
        <v>155000</v>
      </c>
      <c r="Q703" s="416">
        <f t="shared" si="15"/>
        <v>0.155</v>
      </c>
      <c r="R703" s="627">
        <v>12</v>
      </c>
      <c r="S703" s="564" t="s">
        <v>13516</v>
      </c>
      <c r="T703" s="71" t="s">
        <v>211</v>
      </c>
      <c r="U703" s="633" t="s">
        <v>7</v>
      </c>
      <c r="V703" s="632" t="s">
        <v>477</v>
      </c>
      <c r="W703" s="632" t="s">
        <v>1138</v>
      </c>
      <c r="X703" s="632" t="s">
        <v>10761</v>
      </c>
      <c r="Y703" s="632" t="s">
        <v>8688</v>
      </c>
      <c r="Z703" s="633"/>
      <c r="AA703" s="633"/>
    </row>
    <row r="704" spans="1:27" ht="17.45" customHeight="1" x14ac:dyDescent="0.25">
      <c r="A704" s="633" t="s">
        <v>866</v>
      </c>
      <c r="B704" s="632" t="s">
        <v>56</v>
      </c>
      <c r="C704" s="632" t="s">
        <v>161</v>
      </c>
      <c r="D704" s="632" t="s">
        <v>867</v>
      </c>
      <c r="E704" s="632" t="s">
        <v>582</v>
      </c>
      <c r="F704" s="473" t="s">
        <v>26</v>
      </c>
      <c r="G704" s="473"/>
      <c r="H704" s="473"/>
      <c r="I704" s="473"/>
      <c r="J704" s="633" t="s">
        <v>11223</v>
      </c>
      <c r="K704" s="632" t="s">
        <v>8948</v>
      </c>
      <c r="L704" s="624">
        <v>42993</v>
      </c>
      <c r="M704" s="564" t="s">
        <v>868</v>
      </c>
      <c r="N704" s="633" t="s">
        <v>47</v>
      </c>
      <c r="O704" s="625">
        <v>42993</v>
      </c>
      <c r="P704" s="626">
        <v>155000</v>
      </c>
      <c r="Q704" s="416">
        <f t="shared" si="15"/>
        <v>0.155</v>
      </c>
      <c r="R704" s="627">
        <v>3</v>
      </c>
      <c r="S704" s="564" t="s">
        <v>10335</v>
      </c>
      <c r="T704" s="71" t="s">
        <v>103</v>
      </c>
      <c r="U704" s="633" t="s">
        <v>7</v>
      </c>
      <c r="V704" s="632" t="s">
        <v>477</v>
      </c>
      <c r="W704" s="632" t="s">
        <v>1204</v>
      </c>
      <c r="X704" s="632" t="s">
        <v>10336</v>
      </c>
      <c r="Y704" s="632" t="s">
        <v>3327</v>
      </c>
      <c r="Z704" s="633"/>
      <c r="AA704" s="633"/>
    </row>
    <row r="705" spans="1:27" ht="17.45" customHeight="1" x14ac:dyDescent="0.25">
      <c r="A705" s="633" t="s">
        <v>6588</v>
      </c>
      <c r="B705" s="632" t="s">
        <v>60</v>
      </c>
      <c r="C705" s="632" t="s">
        <v>4992</v>
      </c>
      <c r="D705" s="632" t="s">
        <v>10608</v>
      </c>
      <c r="E705" s="632" t="s">
        <v>6589</v>
      </c>
      <c r="F705" s="473" t="s">
        <v>27</v>
      </c>
      <c r="G705" s="473"/>
      <c r="H705" s="473"/>
      <c r="I705" s="473"/>
      <c r="J705" s="633" t="s">
        <v>11224</v>
      </c>
      <c r="K705" s="632" t="s">
        <v>8947</v>
      </c>
      <c r="L705" s="624">
        <v>43029</v>
      </c>
      <c r="M705" s="564">
        <v>42816</v>
      </c>
      <c r="N705" s="633" t="s">
        <v>47</v>
      </c>
      <c r="O705" s="625">
        <v>43029</v>
      </c>
      <c r="P705" s="626">
        <v>155000</v>
      </c>
      <c r="Q705" s="416">
        <f t="shared" si="15"/>
        <v>0.155</v>
      </c>
      <c r="R705" s="636">
        <v>12</v>
      </c>
      <c r="S705" s="564">
        <v>42922</v>
      </c>
      <c r="T705" s="71" t="s">
        <v>103</v>
      </c>
      <c r="U705" s="633" t="s">
        <v>7040</v>
      </c>
      <c r="V705" s="632" t="s">
        <v>162</v>
      </c>
      <c r="W705" s="632" t="s">
        <v>105</v>
      </c>
      <c r="X705" s="632" t="s">
        <v>6767</v>
      </c>
      <c r="Y705" s="632"/>
      <c r="Z705" s="633"/>
      <c r="AA705" s="633"/>
    </row>
    <row r="706" spans="1:27" ht="17.45" customHeight="1" x14ac:dyDescent="0.25">
      <c r="A706" s="633" t="s">
        <v>7552</v>
      </c>
      <c r="B706" s="632" t="s">
        <v>57</v>
      </c>
      <c r="C706" s="632" t="s">
        <v>324</v>
      </c>
      <c r="D706" s="632" t="s">
        <v>7553</v>
      </c>
      <c r="E706" s="632" t="s">
        <v>1015</v>
      </c>
      <c r="F706" s="473" t="s">
        <v>24</v>
      </c>
      <c r="G706" s="473"/>
      <c r="H706" s="473"/>
      <c r="I706" s="473"/>
      <c r="J706" s="633" t="s">
        <v>11223</v>
      </c>
      <c r="K706" s="632" t="s">
        <v>38</v>
      </c>
      <c r="L706" s="624">
        <v>42979</v>
      </c>
      <c r="M706" s="564" t="s">
        <v>7555</v>
      </c>
      <c r="N706" s="633" t="s">
        <v>48</v>
      </c>
      <c r="O706" s="625">
        <v>42979</v>
      </c>
      <c r="P706" s="626">
        <v>155000</v>
      </c>
      <c r="Q706" s="416">
        <f t="shared" si="15"/>
        <v>0.155</v>
      </c>
      <c r="R706" s="627">
        <v>12</v>
      </c>
      <c r="S706" s="564" t="s">
        <v>14146</v>
      </c>
      <c r="T706" s="71" t="s">
        <v>103</v>
      </c>
      <c r="U706" s="633" t="s">
        <v>7040</v>
      </c>
      <c r="V706" s="632" t="s">
        <v>134</v>
      </c>
      <c r="W706" s="632" t="s">
        <v>1119</v>
      </c>
      <c r="X706" s="632" t="s">
        <v>7556</v>
      </c>
      <c r="Y706" s="632" t="s">
        <v>308</v>
      </c>
      <c r="Z706" s="633"/>
      <c r="AA706" s="633"/>
    </row>
    <row r="707" spans="1:27" ht="17.45" customHeight="1" x14ac:dyDescent="0.25">
      <c r="A707" s="633" t="s">
        <v>9478</v>
      </c>
      <c r="B707" s="634" t="s">
        <v>60</v>
      </c>
      <c r="C707" s="634" t="s">
        <v>4992</v>
      </c>
      <c r="D707" s="632" t="s">
        <v>12856</v>
      </c>
      <c r="E707" s="632" t="s">
        <v>1081</v>
      </c>
      <c r="F707" s="473" t="s">
        <v>28</v>
      </c>
      <c r="G707" s="473"/>
      <c r="H707" s="473"/>
      <c r="I707" s="473"/>
      <c r="J707" s="633" t="s">
        <v>11224</v>
      </c>
      <c r="K707" s="473" t="s">
        <v>8990</v>
      </c>
      <c r="L707" s="624">
        <v>43035</v>
      </c>
      <c r="M707" s="564" t="s">
        <v>13286</v>
      </c>
      <c r="N707" s="71" t="s">
        <v>46</v>
      </c>
      <c r="O707" s="624">
        <v>43035</v>
      </c>
      <c r="P707" s="635">
        <v>155000</v>
      </c>
      <c r="Q707" s="416">
        <f t="shared" si="15"/>
        <v>0.155</v>
      </c>
      <c r="R707" s="627">
        <v>12</v>
      </c>
      <c r="S707" s="535" t="s">
        <v>13286</v>
      </c>
      <c r="T707" s="71" t="s">
        <v>125</v>
      </c>
      <c r="U707" s="566" t="s">
        <v>7040</v>
      </c>
      <c r="V707" s="541" t="s">
        <v>134</v>
      </c>
      <c r="W707" s="541" t="s">
        <v>518</v>
      </c>
      <c r="X707" s="632" t="s">
        <v>13681</v>
      </c>
      <c r="Y707" s="632" t="s">
        <v>8192</v>
      </c>
      <c r="Z707" s="633"/>
      <c r="AA707" s="633"/>
    </row>
    <row r="708" spans="1:27" ht="17.45" customHeight="1" x14ac:dyDescent="0.25">
      <c r="A708" s="633" t="s">
        <v>12117</v>
      </c>
      <c r="B708" s="634" t="s">
        <v>60</v>
      </c>
      <c r="C708" s="634" t="s">
        <v>4992</v>
      </c>
      <c r="D708" s="632" t="s">
        <v>12857</v>
      </c>
      <c r="E708" s="632" t="s">
        <v>8799</v>
      </c>
      <c r="F708" s="473" t="s">
        <v>27</v>
      </c>
      <c r="G708" s="473"/>
      <c r="H708" s="473"/>
      <c r="I708" s="473"/>
      <c r="J708" s="633" t="s">
        <v>11223</v>
      </c>
      <c r="K708" s="473" t="s">
        <v>8070</v>
      </c>
      <c r="L708" s="624">
        <v>43006</v>
      </c>
      <c r="M708" s="564" t="s">
        <v>13287</v>
      </c>
      <c r="N708" s="71" t="s">
        <v>47</v>
      </c>
      <c r="O708" s="624">
        <v>43006</v>
      </c>
      <c r="P708" s="635">
        <v>155000</v>
      </c>
      <c r="Q708" s="416">
        <f t="shared" si="15"/>
        <v>0.155</v>
      </c>
      <c r="R708" s="627">
        <v>12</v>
      </c>
      <c r="S708" s="535" t="s">
        <v>14144</v>
      </c>
      <c r="T708" s="71" t="s">
        <v>103</v>
      </c>
      <c r="U708" s="566" t="s">
        <v>7040</v>
      </c>
      <c r="V708" s="541" t="s">
        <v>104</v>
      </c>
      <c r="W708" s="541" t="s">
        <v>105</v>
      </c>
      <c r="X708" s="632" t="s">
        <v>13682</v>
      </c>
      <c r="Y708" s="632" t="s">
        <v>757</v>
      </c>
      <c r="Z708" s="633"/>
      <c r="AA708" s="633"/>
    </row>
    <row r="709" spans="1:27" ht="17.45" customHeight="1" x14ac:dyDescent="0.25">
      <c r="A709" s="633" t="s">
        <v>10997</v>
      </c>
      <c r="B709" s="634" t="s">
        <v>57</v>
      </c>
      <c r="C709" s="634" t="s">
        <v>324</v>
      </c>
      <c r="D709" s="632" t="s">
        <v>12858</v>
      </c>
      <c r="E709" s="632" t="s">
        <v>11155</v>
      </c>
      <c r="F709" s="473" t="s">
        <v>26</v>
      </c>
      <c r="G709" s="473"/>
      <c r="H709" s="473"/>
      <c r="I709" s="473"/>
      <c r="J709" s="633" t="s">
        <v>11224</v>
      </c>
      <c r="K709" s="473" t="s">
        <v>8948</v>
      </c>
      <c r="L709" s="624">
        <v>43026</v>
      </c>
      <c r="M709" s="564" t="s">
        <v>13288</v>
      </c>
      <c r="N709" s="71" t="s">
        <v>47</v>
      </c>
      <c r="O709" s="624">
        <v>43026</v>
      </c>
      <c r="P709" s="635">
        <v>155000</v>
      </c>
      <c r="Q709" s="416">
        <f t="shared" si="15"/>
        <v>0.155</v>
      </c>
      <c r="R709" s="627">
        <v>12</v>
      </c>
      <c r="S709" s="535" t="s">
        <v>12632</v>
      </c>
      <c r="T709" s="71" t="s">
        <v>125</v>
      </c>
      <c r="U709" s="566" t="s">
        <v>7040</v>
      </c>
      <c r="V709" s="541" t="s">
        <v>104</v>
      </c>
      <c r="W709" s="541" t="s">
        <v>105</v>
      </c>
      <c r="X709" s="632" t="s">
        <v>13683</v>
      </c>
      <c r="Y709" s="632" t="s">
        <v>221</v>
      </c>
      <c r="Z709" s="633"/>
      <c r="AA709" s="633"/>
    </row>
    <row r="710" spans="1:27" ht="17.45" customHeight="1" x14ac:dyDescent="0.25">
      <c r="A710" s="633" t="s">
        <v>9058</v>
      </c>
      <c r="B710" s="634" t="s">
        <v>57</v>
      </c>
      <c r="C710" s="634" t="s">
        <v>324</v>
      </c>
      <c r="D710" s="632" t="s">
        <v>12859</v>
      </c>
      <c r="E710" s="632" t="s">
        <v>316</v>
      </c>
      <c r="F710" s="473" t="s">
        <v>25</v>
      </c>
      <c r="G710" s="473"/>
      <c r="H710" s="473"/>
      <c r="I710" s="473"/>
      <c r="J710" s="633" t="s">
        <v>11223</v>
      </c>
      <c r="K710" s="473" t="s">
        <v>35</v>
      </c>
      <c r="L710" s="624">
        <v>43000</v>
      </c>
      <c r="M710" s="564" t="s">
        <v>13289</v>
      </c>
      <c r="N710" s="71" t="s">
        <v>47</v>
      </c>
      <c r="O710" s="624">
        <v>43000</v>
      </c>
      <c r="P710" s="635">
        <v>155000</v>
      </c>
      <c r="Q710" s="416">
        <f t="shared" si="15"/>
        <v>0.155</v>
      </c>
      <c r="R710" s="627">
        <v>12</v>
      </c>
      <c r="S710" s="535" t="s">
        <v>13684</v>
      </c>
      <c r="T710" s="71" t="s">
        <v>103</v>
      </c>
      <c r="U710" s="566" t="s">
        <v>7040</v>
      </c>
      <c r="V710" s="541" t="s">
        <v>104</v>
      </c>
      <c r="W710" s="541" t="s">
        <v>105</v>
      </c>
      <c r="X710" s="632" t="s">
        <v>6103</v>
      </c>
      <c r="Y710" s="632" t="s">
        <v>757</v>
      </c>
      <c r="Z710" s="633"/>
      <c r="AA710" s="633"/>
    </row>
    <row r="711" spans="1:27" ht="17.45" customHeight="1" x14ac:dyDescent="0.25">
      <c r="A711" s="633" t="s">
        <v>2312</v>
      </c>
      <c r="B711" s="634" t="s">
        <v>57</v>
      </c>
      <c r="C711" s="634" t="s">
        <v>324</v>
      </c>
      <c r="D711" s="632" t="s">
        <v>2313</v>
      </c>
      <c r="E711" s="632" t="s">
        <v>2314</v>
      </c>
      <c r="F711" s="473" t="s">
        <v>24</v>
      </c>
      <c r="G711" s="473"/>
      <c r="H711" s="473"/>
      <c r="I711" s="473"/>
      <c r="J711" s="633" t="s">
        <v>11223</v>
      </c>
      <c r="K711" s="473" t="s">
        <v>8949</v>
      </c>
      <c r="L711" s="624">
        <v>42971</v>
      </c>
      <c r="M711" s="564" t="s">
        <v>2315</v>
      </c>
      <c r="N711" s="71" t="s">
        <v>46</v>
      </c>
      <c r="O711" s="624">
        <v>42971</v>
      </c>
      <c r="P711" s="635">
        <v>155000</v>
      </c>
      <c r="Q711" s="416">
        <f t="shared" si="15"/>
        <v>0.155</v>
      </c>
      <c r="R711" s="627">
        <v>12</v>
      </c>
      <c r="S711" s="535" t="s">
        <v>183</v>
      </c>
      <c r="T711" s="71" t="s">
        <v>103</v>
      </c>
      <c r="U711" s="566" t="s">
        <v>9234</v>
      </c>
      <c r="V711" s="541" t="s">
        <v>184</v>
      </c>
      <c r="W711" s="541" t="s">
        <v>11333</v>
      </c>
      <c r="X711" s="632" t="s">
        <v>11919</v>
      </c>
      <c r="Y711" s="632"/>
      <c r="Z711" s="633"/>
      <c r="AA711" s="633"/>
    </row>
    <row r="712" spans="1:27" ht="17.45" customHeight="1" x14ac:dyDescent="0.25">
      <c r="A712" s="633" t="s">
        <v>9889</v>
      </c>
      <c r="B712" s="634" t="s">
        <v>57</v>
      </c>
      <c r="C712" s="634" t="s">
        <v>324</v>
      </c>
      <c r="D712" s="632" t="s">
        <v>5761</v>
      </c>
      <c r="E712" s="632" t="s">
        <v>9890</v>
      </c>
      <c r="F712" s="473" t="s">
        <v>24</v>
      </c>
      <c r="G712" s="473"/>
      <c r="H712" s="473"/>
      <c r="I712" s="473"/>
      <c r="J712" s="633" t="s">
        <v>11223</v>
      </c>
      <c r="K712" s="473" t="s">
        <v>8949</v>
      </c>
      <c r="L712" s="624">
        <v>42978</v>
      </c>
      <c r="M712" s="564" t="s">
        <v>13290</v>
      </c>
      <c r="N712" s="71" t="s">
        <v>46</v>
      </c>
      <c r="O712" s="624">
        <v>42978</v>
      </c>
      <c r="P712" s="635">
        <v>155000</v>
      </c>
      <c r="Q712" s="416">
        <f t="shared" si="15"/>
        <v>0.155</v>
      </c>
      <c r="R712" s="627">
        <v>12</v>
      </c>
      <c r="S712" s="535" t="s">
        <v>9808</v>
      </c>
      <c r="T712" s="71" t="s">
        <v>125</v>
      </c>
      <c r="U712" s="566" t="s">
        <v>18</v>
      </c>
      <c r="V712" s="541" t="s">
        <v>9273</v>
      </c>
      <c r="W712" s="541" t="s">
        <v>11334</v>
      </c>
      <c r="X712" s="632" t="s">
        <v>13685</v>
      </c>
      <c r="Y712" s="632" t="s">
        <v>186</v>
      </c>
      <c r="Z712" s="633"/>
      <c r="AA712" s="633"/>
    </row>
    <row r="713" spans="1:27" ht="17.45" customHeight="1" x14ac:dyDescent="0.25">
      <c r="A713" s="633" t="s">
        <v>12860</v>
      </c>
      <c r="B713" s="632" t="s">
        <v>62</v>
      </c>
      <c r="C713" s="632" t="s">
        <v>429</v>
      </c>
      <c r="D713" s="632" t="s">
        <v>12861</v>
      </c>
      <c r="E713" s="632" t="s">
        <v>11216</v>
      </c>
      <c r="F713" s="473" t="s">
        <v>24</v>
      </c>
      <c r="G713" s="473"/>
      <c r="H713" s="473"/>
      <c r="I713" s="473"/>
      <c r="J713" s="633" t="s">
        <v>11224</v>
      </c>
      <c r="K713" s="632" t="s">
        <v>38</v>
      </c>
      <c r="L713" s="624">
        <v>43027</v>
      </c>
      <c r="M713" s="564" t="s">
        <v>13291</v>
      </c>
      <c r="N713" s="633" t="s">
        <v>47</v>
      </c>
      <c r="O713" s="625">
        <v>43027</v>
      </c>
      <c r="P713" s="626">
        <v>151897</v>
      </c>
      <c r="Q713" s="416">
        <f t="shared" si="15"/>
        <v>0.151897</v>
      </c>
      <c r="R713" s="627">
        <v>12</v>
      </c>
      <c r="S713" s="564" t="s">
        <v>13516</v>
      </c>
      <c r="T713" s="71" t="s">
        <v>103</v>
      </c>
      <c r="U713" s="633" t="s">
        <v>7</v>
      </c>
      <c r="V713" s="632" t="s">
        <v>477</v>
      </c>
      <c r="W713" s="632" t="s">
        <v>1138</v>
      </c>
      <c r="X713" s="632" t="s">
        <v>13686</v>
      </c>
      <c r="Y713" s="632" t="s">
        <v>667</v>
      </c>
      <c r="Z713" s="633"/>
      <c r="AA713" s="633"/>
    </row>
    <row r="714" spans="1:27" ht="17.45" customHeight="1" x14ac:dyDescent="0.25">
      <c r="A714" s="633" t="s">
        <v>11532</v>
      </c>
      <c r="B714" s="634" t="s">
        <v>62</v>
      </c>
      <c r="C714" s="634" t="s">
        <v>429</v>
      </c>
      <c r="D714" s="632" t="s">
        <v>12862</v>
      </c>
      <c r="E714" s="632" t="s">
        <v>11534</v>
      </c>
      <c r="F714" s="473" t="s">
        <v>28</v>
      </c>
      <c r="G714" s="473"/>
      <c r="H714" s="473"/>
      <c r="I714" s="473"/>
      <c r="J714" s="633" t="s">
        <v>11224</v>
      </c>
      <c r="K714" s="473" t="s">
        <v>8990</v>
      </c>
      <c r="L714" s="624">
        <v>43091</v>
      </c>
      <c r="M714" s="564" t="s">
        <v>13292</v>
      </c>
      <c r="N714" s="71" t="s">
        <v>46</v>
      </c>
      <c r="O714" s="624">
        <v>43091</v>
      </c>
      <c r="P714" s="635">
        <v>151897</v>
      </c>
      <c r="Q714" s="416">
        <f t="shared" si="15"/>
        <v>0.151897</v>
      </c>
      <c r="R714" s="627">
        <v>12</v>
      </c>
      <c r="S714" s="535" t="s">
        <v>13687</v>
      </c>
      <c r="T714" s="71" t="s">
        <v>103</v>
      </c>
      <c r="U714" s="566" t="s">
        <v>7040</v>
      </c>
      <c r="V714" s="541" t="s">
        <v>104</v>
      </c>
      <c r="W714" s="541" t="s">
        <v>105</v>
      </c>
      <c r="X714" s="632" t="s">
        <v>13688</v>
      </c>
      <c r="Y714" s="632"/>
      <c r="Z714" s="633"/>
      <c r="AA714" s="633"/>
    </row>
    <row r="715" spans="1:27" ht="17.45" customHeight="1" x14ac:dyDescent="0.25">
      <c r="A715" s="633" t="s">
        <v>9056</v>
      </c>
      <c r="B715" s="634" t="s">
        <v>62</v>
      </c>
      <c r="C715" s="634" t="s">
        <v>429</v>
      </c>
      <c r="D715" s="632" t="s">
        <v>4469</v>
      </c>
      <c r="E715" s="632" t="s">
        <v>9057</v>
      </c>
      <c r="F715" s="473" t="s">
        <v>26</v>
      </c>
      <c r="G715" s="473"/>
      <c r="H715" s="473"/>
      <c r="I715" s="473"/>
      <c r="J715" s="633" t="s">
        <v>11224</v>
      </c>
      <c r="K715" s="473" t="s">
        <v>8948</v>
      </c>
      <c r="L715" s="624">
        <v>43038</v>
      </c>
      <c r="M715" s="564" t="s">
        <v>13293</v>
      </c>
      <c r="N715" s="71" t="s">
        <v>46</v>
      </c>
      <c r="O715" s="624">
        <v>43038</v>
      </c>
      <c r="P715" s="635">
        <v>151896</v>
      </c>
      <c r="Q715" s="416">
        <f t="shared" si="15"/>
        <v>0.151896</v>
      </c>
      <c r="R715" s="627">
        <v>12</v>
      </c>
      <c r="S715" s="535" t="s">
        <v>13676</v>
      </c>
      <c r="T715" s="71" t="s">
        <v>125</v>
      </c>
      <c r="U715" s="566" t="s">
        <v>7040</v>
      </c>
      <c r="V715" s="541" t="s">
        <v>104</v>
      </c>
      <c r="W715" s="541" t="s">
        <v>105</v>
      </c>
      <c r="X715" s="632" t="s">
        <v>13689</v>
      </c>
      <c r="Y715" s="632"/>
      <c r="Z715" s="633"/>
      <c r="AA715" s="633"/>
    </row>
    <row r="716" spans="1:27" ht="17.45" customHeight="1" x14ac:dyDescent="0.25">
      <c r="A716" s="633" t="s">
        <v>13957</v>
      </c>
      <c r="B716" s="632" t="s">
        <v>57</v>
      </c>
      <c r="C716" s="632" t="s">
        <v>182</v>
      </c>
      <c r="D716" s="632" t="s">
        <v>315</v>
      </c>
      <c r="E716" s="632" t="s">
        <v>14028</v>
      </c>
      <c r="F716" s="473" t="s">
        <v>26</v>
      </c>
      <c r="G716" s="473"/>
      <c r="H716" s="473"/>
      <c r="I716" s="473"/>
      <c r="J716" s="633" t="s">
        <v>11224</v>
      </c>
      <c r="K716" s="632" t="s">
        <v>8948</v>
      </c>
      <c r="L716" s="624">
        <v>43039</v>
      </c>
      <c r="M716" s="564" t="s">
        <v>14112</v>
      </c>
      <c r="N716" s="633" t="s">
        <v>47</v>
      </c>
      <c r="O716" s="625">
        <v>43039</v>
      </c>
      <c r="P716" s="626">
        <v>151000</v>
      </c>
      <c r="Q716" s="416">
        <f t="shared" si="15"/>
        <v>0.151</v>
      </c>
      <c r="R716" s="627">
        <v>1</v>
      </c>
      <c r="S716" s="564" t="s">
        <v>14144</v>
      </c>
      <c r="T716" s="71" t="s">
        <v>103</v>
      </c>
      <c r="U716" s="633" t="s">
        <v>7</v>
      </c>
      <c r="V716" s="632" t="s">
        <v>306</v>
      </c>
      <c r="W716" s="632" t="s">
        <v>14219</v>
      </c>
      <c r="X716" s="632" t="s">
        <v>5896</v>
      </c>
      <c r="Y716" s="632" t="s">
        <v>757</v>
      </c>
      <c r="Z716" s="633"/>
      <c r="AA716" s="633"/>
    </row>
    <row r="717" spans="1:27" ht="17.45" customHeight="1" x14ac:dyDescent="0.25">
      <c r="A717" s="633" t="s">
        <v>10136</v>
      </c>
      <c r="B717" s="634" t="s">
        <v>57</v>
      </c>
      <c r="C717" s="634" t="s">
        <v>98</v>
      </c>
      <c r="D717" s="632" t="s">
        <v>12863</v>
      </c>
      <c r="E717" s="632" t="s">
        <v>10137</v>
      </c>
      <c r="F717" s="473" t="s">
        <v>28</v>
      </c>
      <c r="G717" s="473"/>
      <c r="H717" s="473"/>
      <c r="I717" s="473"/>
      <c r="J717" s="633" t="s">
        <v>11224</v>
      </c>
      <c r="K717" s="473" t="s">
        <v>8953</v>
      </c>
      <c r="L717" s="624">
        <v>43069</v>
      </c>
      <c r="M717" s="564" t="s">
        <v>13294</v>
      </c>
      <c r="N717" s="71" t="s">
        <v>46</v>
      </c>
      <c r="O717" s="624">
        <v>43069</v>
      </c>
      <c r="P717" s="635">
        <v>151000</v>
      </c>
      <c r="Q717" s="416">
        <f t="shared" si="15"/>
        <v>0.151</v>
      </c>
      <c r="R717" s="627">
        <v>12</v>
      </c>
      <c r="S717" s="535" t="s">
        <v>13690</v>
      </c>
      <c r="T717" s="71" t="s">
        <v>125</v>
      </c>
      <c r="U717" s="566" t="s">
        <v>7040</v>
      </c>
      <c r="V717" s="541" t="s">
        <v>104</v>
      </c>
      <c r="W717" s="541" t="s">
        <v>105</v>
      </c>
      <c r="X717" s="632" t="s">
        <v>106</v>
      </c>
      <c r="Y717" s="632" t="s">
        <v>1007</v>
      </c>
      <c r="Z717" s="633"/>
      <c r="AA717" s="633"/>
    </row>
    <row r="718" spans="1:27" ht="17.45" customHeight="1" x14ac:dyDescent="0.25">
      <c r="A718" s="633" t="s">
        <v>8351</v>
      </c>
      <c r="B718" s="634" t="s">
        <v>57</v>
      </c>
      <c r="C718" s="634" t="s">
        <v>98</v>
      </c>
      <c r="D718" s="632" t="s">
        <v>12864</v>
      </c>
      <c r="E718" s="632" t="s">
        <v>316</v>
      </c>
      <c r="F718" s="473" t="s">
        <v>28</v>
      </c>
      <c r="G718" s="473"/>
      <c r="H718" s="473"/>
      <c r="I718" s="473"/>
      <c r="J718" s="633" t="s">
        <v>11223</v>
      </c>
      <c r="K718" s="473" t="s">
        <v>36</v>
      </c>
      <c r="L718" s="624">
        <v>42953</v>
      </c>
      <c r="M718" s="564" t="s">
        <v>13295</v>
      </c>
      <c r="N718" s="71" t="s">
        <v>46</v>
      </c>
      <c r="O718" s="624">
        <v>43008</v>
      </c>
      <c r="P718" s="635">
        <v>151000</v>
      </c>
      <c r="Q718" s="416">
        <f t="shared" si="15"/>
        <v>0.151</v>
      </c>
      <c r="R718" s="627">
        <v>12</v>
      </c>
      <c r="S718" s="535" t="s">
        <v>13691</v>
      </c>
      <c r="T718" s="71" t="s">
        <v>125</v>
      </c>
      <c r="U718" s="566" t="s">
        <v>7040</v>
      </c>
      <c r="V718" s="541" t="s">
        <v>104</v>
      </c>
      <c r="W718" s="541" t="s">
        <v>105</v>
      </c>
      <c r="X718" s="632" t="s">
        <v>106</v>
      </c>
      <c r="Y718" s="632" t="s">
        <v>13916</v>
      </c>
      <c r="Z718" s="633"/>
      <c r="AA718" s="633"/>
    </row>
    <row r="719" spans="1:27" ht="17.45" customHeight="1" x14ac:dyDescent="0.25">
      <c r="A719" s="633" t="s">
        <v>2337</v>
      </c>
      <c r="B719" s="634" t="s">
        <v>57</v>
      </c>
      <c r="C719" s="634" t="s">
        <v>98</v>
      </c>
      <c r="D719" s="632" t="s">
        <v>2338</v>
      </c>
      <c r="E719" s="632" t="s">
        <v>2339</v>
      </c>
      <c r="F719" s="473" t="s">
        <v>26</v>
      </c>
      <c r="G719" s="473"/>
      <c r="H719" s="473"/>
      <c r="I719" s="473"/>
      <c r="J719" s="633" t="s">
        <v>11223</v>
      </c>
      <c r="K719" s="473" t="s">
        <v>8948</v>
      </c>
      <c r="L719" s="624">
        <v>42998</v>
      </c>
      <c r="M719" s="564" t="s">
        <v>2340</v>
      </c>
      <c r="N719" s="71" t="s">
        <v>46</v>
      </c>
      <c r="O719" s="624">
        <v>42998</v>
      </c>
      <c r="P719" s="635">
        <v>151000</v>
      </c>
      <c r="Q719" s="416">
        <f t="shared" si="15"/>
        <v>0.151</v>
      </c>
      <c r="R719" s="627">
        <v>12</v>
      </c>
      <c r="S719" s="535" t="s">
        <v>13692</v>
      </c>
      <c r="T719" s="71" t="s">
        <v>125</v>
      </c>
      <c r="U719" s="566" t="s">
        <v>7040</v>
      </c>
      <c r="V719" s="541" t="s">
        <v>104</v>
      </c>
      <c r="W719" s="541"/>
      <c r="X719" s="632" t="s">
        <v>106</v>
      </c>
      <c r="Y719" s="632" t="s">
        <v>9238</v>
      </c>
      <c r="Z719" s="633"/>
      <c r="AA719" s="633"/>
    </row>
    <row r="720" spans="1:27" ht="17.45" customHeight="1" x14ac:dyDescent="0.25">
      <c r="A720" s="633" t="s">
        <v>12500</v>
      </c>
      <c r="B720" s="634" t="s">
        <v>59</v>
      </c>
      <c r="C720" s="634" t="s">
        <v>9574</v>
      </c>
      <c r="D720" s="632" t="s">
        <v>12865</v>
      </c>
      <c r="E720" s="632" t="s">
        <v>12501</v>
      </c>
      <c r="F720" s="473" t="s">
        <v>26</v>
      </c>
      <c r="G720" s="473"/>
      <c r="H720" s="473"/>
      <c r="I720" s="473"/>
      <c r="J720" s="633" t="s">
        <v>11223</v>
      </c>
      <c r="K720" s="473" t="s">
        <v>8948</v>
      </c>
      <c r="L720" s="624">
        <v>43006</v>
      </c>
      <c r="M720" s="564" t="s">
        <v>13296</v>
      </c>
      <c r="N720" s="71" t="s">
        <v>47</v>
      </c>
      <c r="O720" s="624">
        <v>43006</v>
      </c>
      <c r="P720" s="635">
        <v>150939</v>
      </c>
      <c r="Q720" s="416">
        <f t="shared" si="15"/>
        <v>0.15093899999999999</v>
      </c>
      <c r="R720" s="627">
        <v>12</v>
      </c>
      <c r="S720" s="535" t="s">
        <v>14144</v>
      </c>
      <c r="T720" s="71" t="s">
        <v>103</v>
      </c>
      <c r="U720" s="566" t="s">
        <v>7040</v>
      </c>
      <c r="V720" s="541" t="s">
        <v>104</v>
      </c>
      <c r="W720" s="541" t="s">
        <v>105</v>
      </c>
      <c r="X720" s="632" t="s">
        <v>13693</v>
      </c>
      <c r="Y720" s="632" t="s">
        <v>186</v>
      </c>
      <c r="Z720" s="633"/>
      <c r="AA720" s="633"/>
    </row>
    <row r="721" spans="1:27" ht="17.45" customHeight="1" x14ac:dyDescent="0.25">
      <c r="A721" s="633" t="s">
        <v>3960</v>
      </c>
      <c r="B721" s="632" t="s">
        <v>59</v>
      </c>
      <c r="C721" s="632" t="s">
        <v>9574</v>
      </c>
      <c r="D721" s="632" t="s">
        <v>2080</v>
      </c>
      <c r="E721" s="632" t="s">
        <v>3961</v>
      </c>
      <c r="F721" s="473" t="s">
        <v>26</v>
      </c>
      <c r="G721" s="473"/>
      <c r="H721" s="473"/>
      <c r="I721" s="473"/>
      <c r="J721" s="633" t="s">
        <v>11225</v>
      </c>
      <c r="K721" s="519" t="s">
        <v>8948</v>
      </c>
      <c r="L721" s="624">
        <v>42916</v>
      </c>
      <c r="M721" s="564" t="s">
        <v>3962</v>
      </c>
      <c r="N721" s="633" t="s">
        <v>50</v>
      </c>
      <c r="O721" s="625">
        <v>42916</v>
      </c>
      <c r="P721" s="626">
        <v>150000</v>
      </c>
      <c r="Q721" s="416">
        <f t="shared" si="15"/>
        <v>0.15</v>
      </c>
      <c r="R721" s="627">
        <v>12</v>
      </c>
      <c r="S721" s="564" t="s">
        <v>12341</v>
      </c>
      <c r="T721" s="633" t="s">
        <v>578</v>
      </c>
      <c r="U721" s="633" t="s">
        <v>7</v>
      </c>
      <c r="V721" s="632" t="s">
        <v>388</v>
      </c>
      <c r="W721" s="632" t="s">
        <v>389</v>
      </c>
      <c r="X721" s="632" t="s">
        <v>6069</v>
      </c>
      <c r="Y721" s="632" t="s">
        <v>221</v>
      </c>
      <c r="Z721" s="633"/>
      <c r="AA721" s="633"/>
    </row>
    <row r="722" spans="1:27" ht="17.45" customHeight="1" x14ac:dyDescent="0.25">
      <c r="A722" s="633" t="s">
        <v>2348</v>
      </c>
      <c r="B722" s="632" t="s">
        <v>57</v>
      </c>
      <c r="C722" s="632" t="s">
        <v>98</v>
      </c>
      <c r="D722" s="632" t="s">
        <v>99</v>
      </c>
      <c r="E722" s="632" t="s">
        <v>2349</v>
      </c>
      <c r="F722" s="473" t="s">
        <v>26</v>
      </c>
      <c r="G722" s="473"/>
      <c r="H722" s="473"/>
      <c r="I722" s="473"/>
      <c r="J722" s="633" t="s">
        <v>11225</v>
      </c>
      <c r="K722" s="632" t="s">
        <v>33</v>
      </c>
      <c r="L722" s="624">
        <v>42837</v>
      </c>
      <c r="M722" s="564" t="s">
        <v>2350</v>
      </c>
      <c r="N722" s="633" t="s">
        <v>50</v>
      </c>
      <c r="O722" s="625">
        <v>42837</v>
      </c>
      <c r="P722" s="626">
        <v>150000</v>
      </c>
      <c r="Q722" s="416">
        <f t="shared" si="15"/>
        <v>0.15</v>
      </c>
      <c r="R722" s="627">
        <v>12</v>
      </c>
      <c r="S722" s="564" t="s">
        <v>12357</v>
      </c>
      <c r="T722" s="633" t="s">
        <v>578</v>
      </c>
      <c r="U722" s="622" t="s">
        <v>7040</v>
      </c>
      <c r="V722" s="632" t="s">
        <v>158</v>
      </c>
      <c r="W722" s="632" t="s">
        <v>12400</v>
      </c>
      <c r="X722" s="632" t="s">
        <v>106</v>
      </c>
      <c r="Y722" s="632" t="s">
        <v>107</v>
      </c>
      <c r="Z722" s="633"/>
      <c r="AA722" s="633"/>
    </row>
    <row r="723" spans="1:27" ht="17.45" customHeight="1" x14ac:dyDescent="0.25">
      <c r="A723" s="633" t="s">
        <v>1905</v>
      </c>
      <c r="B723" s="632" t="s">
        <v>60</v>
      </c>
      <c r="C723" s="632" t="s">
        <v>377</v>
      </c>
      <c r="D723" s="632" t="s">
        <v>1906</v>
      </c>
      <c r="E723" s="632" t="s">
        <v>1907</v>
      </c>
      <c r="F723" s="473" t="s">
        <v>26</v>
      </c>
      <c r="G723" s="473"/>
      <c r="H723" s="473"/>
      <c r="I723" s="473"/>
      <c r="J723" s="633" t="s">
        <v>11223</v>
      </c>
      <c r="K723" s="632" t="s">
        <v>8948</v>
      </c>
      <c r="L723" s="624">
        <v>42951</v>
      </c>
      <c r="M723" s="564" t="s">
        <v>1908</v>
      </c>
      <c r="N723" s="633" t="s">
        <v>49</v>
      </c>
      <c r="O723" s="625">
        <v>43005</v>
      </c>
      <c r="P723" s="626">
        <v>150000</v>
      </c>
      <c r="Q723" s="416">
        <f t="shared" si="15"/>
        <v>0.15</v>
      </c>
      <c r="R723" s="627">
        <v>12</v>
      </c>
      <c r="S723" s="564" t="s">
        <v>13697</v>
      </c>
      <c r="T723" s="71" t="s">
        <v>211</v>
      </c>
      <c r="U723" s="633" t="s">
        <v>7</v>
      </c>
      <c r="V723" s="632" t="s">
        <v>1867</v>
      </c>
      <c r="W723" s="632" t="s">
        <v>2155</v>
      </c>
      <c r="X723" s="632" t="s">
        <v>5914</v>
      </c>
      <c r="Y723" s="632" t="s">
        <v>221</v>
      </c>
      <c r="Z723" s="633"/>
      <c r="AA723" s="633"/>
    </row>
    <row r="724" spans="1:27" ht="17.45" customHeight="1" x14ac:dyDescent="0.25">
      <c r="A724" s="633" t="s">
        <v>2377</v>
      </c>
      <c r="B724" s="632" t="s">
        <v>60</v>
      </c>
      <c r="C724" s="632" t="s">
        <v>805</v>
      </c>
      <c r="D724" s="632" t="s">
        <v>2378</v>
      </c>
      <c r="E724" s="632" t="s">
        <v>2379</v>
      </c>
      <c r="F724" s="473" t="s">
        <v>26</v>
      </c>
      <c r="G724" s="473"/>
      <c r="H724" s="473"/>
      <c r="I724" s="473"/>
      <c r="J724" s="633" t="s">
        <v>11224</v>
      </c>
      <c r="K724" s="632" t="s">
        <v>8948</v>
      </c>
      <c r="L724" s="624">
        <v>43097</v>
      </c>
      <c r="M724" s="564" t="s">
        <v>2380</v>
      </c>
      <c r="N724" s="633" t="s">
        <v>47</v>
      </c>
      <c r="O724" s="625">
        <v>43097</v>
      </c>
      <c r="P724" s="626">
        <v>150000</v>
      </c>
      <c r="Q724" s="416">
        <f t="shared" si="15"/>
        <v>0.15</v>
      </c>
      <c r="R724" s="627">
        <v>12</v>
      </c>
      <c r="S724" s="564" t="s">
        <v>13516</v>
      </c>
      <c r="T724" s="71" t="s">
        <v>103</v>
      </c>
      <c r="U724" s="633" t="s">
        <v>7</v>
      </c>
      <c r="V724" s="632" t="s">
        <v>477</v>
      </c>
      <c r="W724" s="632" t="s">
        <v>1302</v>
      </c>
      <c r="X724" s="632" t="s">
        <v>5966</v>
      </c>
      <c r="Y724" s="632" t="s">
        <v>667</v>
      </c>
      <c r="Z724" s="633"/>
      <c r="AA724" s="633"/>
    </row>
    <row r="725" spans="1:27" ht="17.45" customHeight="1" x14ac:dyDescent="0.25">
      <c r="A725" s="633" t="s">
        <v>3810</v>
      </c>
      <c r="B725" s="632" t="s">
        <v>59</v>
      </c>
      <c r="C725" s="632" t="s">
        <v>9574</v>
      </c>
      <c r="D725" s="632" t="s">
        <v>3811</v>
      </c>
      <c r="E725" s="632" t="s">
        <v>2358</v>
      </c>
      <c r="F725" s="473" t="s">
        <v>26</v>
      </c>
      <c r="G725" s="473"/>
      <c r="H725" s="473"/>
      <c r="I725" s="473"/>
      <c r="J725" s="633" t="s">
        <v>11223</v>
      </c>
      <c r="K725" s="632" t="s">
        <v>8948</v>
      </c>
      <c r="L725" s="624">
        <v>42921</v>
      </c>
      <c r="M725" s="564" t="s">
        <v>3812</v>
      </c>
      <c r="N725" s="633" t="s">
        <v>47</v>
      </c>
      <c r="O725" s="625">
        <v>42921</v>
      </c>
      <c r="P725" s="626">
        <v>150000</v>
      </c>
      <c r="Q725" s="416">
        <f t="shared" si="15"/>
        <v>0.15</v>
      </c>
      <c r="R725" s="627">
        <v>12</v>
      </c>
      <c r="S725" s="564" t="s">
        <v>11824</v>
      </c>
      <c r="T725" s="71" t="s">
        <v>103</v>
      </c>
      <c r="U725" s="633" t="s">
        <v>7</v>
      </c>
      <c r="V725" s="632" t="s">
        <v>477</v>
      </c>
      <c r="W725" s="632" t="s">
        <v>1302</v>
      </c>
      <c r="X725" s="632" t="s">
        <v>6167</v>
      </c>
      <c r="Y725" s="632" t="s">
        <v>221</v>
      </c>
      <c r="Z725" s="633"/>
      <c r="AA725" s="633"/>
    </row>
    <row r="726" spans="1:27" ht="17.45" customHeight="1" x14ac:dyDescent="0.25">
      <c r="A726" s="633" t="s">
        <v>10514</v>
      </c>
      <c r="B726" s="632" t="s">
        <v>56</v>
      </c>
      <c r="C726" s="632" t="s">
        <v>117</v>
      </c>
      <c r="D726" s="632" t="s">
        <v>10515</v>
      </c>
      <c r="E726" s="632" t="s">
        <v>10516</v>
      </c>
      <c r="F726" s="473" t="s">
        <v>25</v>
      </c>
      <c r="G726" s="473"/>
      <c r="H726" s="473"/>
      <c r="I726" s="473"/>
      <c r="J726" s="633" t="s">
        <v>11223</v>
      </c>
      <c r="K726" s="632" t="s">
        <v>35</v>
      </c>
      <c r="L726" s="624">
        <v>42989</v>
      </c>
      <c r="M726" s="564" t="s">
        <v>10718</v>
      </c>
      <c r="N726" s="633" t="s">
        <v>48</v>
      </c>
      <c r="O726" s="625">
        <v>42989</v>
      </c>
      <c r="P726" s="626">
        <v>150000</v>
      </c>
      <c r="Q726" s="416">
        <f t="shared" si="15"/>
        <v>0.15</v>
      </c>
      <c r="R726" s="627">
        <v>12</v>
      </c>
      <c r="S726" s="564" t="s">
        <v>10333</v>
      </c>
      <c r="T726" s="71" t="s">
        <v>292</v>
      </c>
      <c r="U726" s="633" t="s">
        <v>7</v>
      </c>
      <c r="V726" s="632" t="s">
        <v>477</v>
      </c>
      <c r="W726" s="632" t="s">
        <v>1302</v>
      </c>
      <c r="X726" s="632" t="s">
        <v>6110</v>
      </c>
      <c r="Y726" s="632" t="s">
        <v>356</v>
      </c>
      <c r="Z726" s="633"/>
      <c r="AA726" s="633"/>
    </row>
    <row r="727" spans="1:27" ht="17.45" customHeight="1" x14ac:dyDescent="0.25">
      <c r="A727" s="633" t="s">
        <v>2385</v>
      </c>
      <c r="B727" s="632" t="s">
        <v>62</v>
      </c>
      <c r="C727" s="632" t="s">
        <v>1065</v>
      </c>
      <c r="D727" s="632" t="s">
        <v>2386</v>
      </c>
      <c r="E727" s="632" t="s">
        <v>8008</v>
      </c>
      <c r="F727" s="473" t="s">
        <v>24</v>
      </c>
      <c r="G727" s="473"/>
      <c r="H727" s="473"/>
      <c r="I727" s="473"/>
      <c r="J727" s="633" t="s">
        <v>11223</v>
      </c>
      <c r="K727" s="632" t="s">
        <v>8949</v>
      </c>
      <c r="L727" s="624">
        <v>42972</v>
      </c>
      <c r="M727" s="564" t="s">
        <v>2388</v>
      </c>
      <c r="N727" s="633" t="s">
        <v>47</v>
      </c>
      <c r="O727" s="625">
        <v>42972</v>
      </c>
      <c r="P727" s="626">
        <v>150000</v>
      </c>
      <c r="Q727" s="416">
        <f t="shared" si="15"/>
        <v>0.15</v>
      </c>
      <c r="R727" s="627">
        <v>12</v>
      </c>
      <c r="S727" s="564" t="s">
        <v>9261</v>
      </c>
      <c r="T727" s="71" t="s">
        <v>103</v>
      </c>
      <c r="U727" s="633" t="s">
        <v>7</v>
      </c>
      <c r="V727" s="632" t="s">
        <v>477</v>
      </c>
      <c r="W727" s="632" t="s">
        <v>1138</v>
      </c>
      <c r="X727" s="632" t="s">
        <v>5526</v>
      </c>
      <c r="Y727" s="632" t="s">
        <v>2082</v>
      </c>
      <c r="Z727" s="633"/>
      <c r="AA727" s="633"/>
    </row>
    <row r="728" spans="1:27" ht="17.45" customHeight="1" x14ac:dyDescent="0.25">
      <c r="A728" s="633" t="s">
        <v>2560</v>
      </c>
      <c r="B728" s="632" t="s">
        <v>56</v>
      </c>
      <c r="C728" s="632" t="s">
        <v>510</v>
      </c>
      <c r="D728" s="632" t="s">
        <v>2561</v>
      </c>
      <c r="E728" s="632" t="s">
        <v>2562</v>
      </c>
      <c r="F728" s="473" t="s">
        <v>27</v>
      </c>
      <c r="G728" s="473"/>
      <c r="H728" s="473"/>
      <c r="I728" s="473"/>
      <c r="J728" s="633" t="s">
        <v>11223</v>
      </c>
      <c r="K728" s="632" t="s">
        <v>8947</v>
      </c>
      <c r="L728" s="624">
        <v>42944</v>
      </c>
      <c r="M728" s="564" t="s">
        <v>2563</v>
      </c>
      <c r="N728" s="633" t="s">
        <v>46</v>
      </c>
      <c r="O728" s="625">
        <v>42944</v>
      </c>
      <c r="P728" s="626">
        <v>150000</v>
      </c>
      <c r="Q728" s="416">
        <f t="shared" si="15"/>
        <v>0.15</v>
      </c>
      <c r="R728" s="627">
        <v>12</v>
      </c>
      <c r="S728" s="564" t="s">
        <v>2238</v>
      </c>
      <c r="T728" s="71" t="s">
        <v>125</v>
      </c>
      <c r="U728" s="633" t="s">
        <v>7</v>
      </c>
      <c r="V728" s="632" t="s">
        <v>477</v>
      </c>
      <c r="W728" s="632" t="s">
        <v>1138</v>
      </c>
      <c r="X728" s="632" t="s">
        <v>6149</v>
      </c>
      <c r="Y728" s="632"/>
      <c r="Z728" s="633"/>
      <c r="AA728" s="633"/>
    </row>
    <row r="729" spans="1:27" ht="17.45" customHeight="1" x14ac:dyDescent="0.25">
      <c r="A729" s="633" t="s">
        <v>2967</v>
      </c>
      <c r="B729" s="632" t="s">
        <v>56</v>
      </c>
      <c r="C729" s="632" t="s">
        <v>161</v>
      </c>
      <c r="D729" s="632" t="s">
        <v>903</v>
      </c>
      <c r="E729" s="632" t="s">
        <v>2968</v>
      </c>
      <c r="F729" s="473" t="s">
        <v>26</v>
      </c>
      <c r="G729" s="473"/>
      <c r="H729" s="473"/>
      <c r="I729" s="473"/>
      <c r="J729" s="633" t="s">
        <v>11223</v>
      </c>
      <c r="K729" s="632" t="s">
        <v>8948</v>
      </c>
      <c r="L729" s="624">
        <v>42993</v>
      </c>
      <c r="M729" s="564" t="s">
        <v>2969</v>
      </c>
      <c r="N729" s="633" t="s">
        <v>47</v>
      </c>
      <c r="O729" s="625">
        <v>42993</v>
      </c>
      <c r="P729" s="626">
        <v>150000</v>
      </c>
      <c r="Q729" s="416">
        <f t="shared" si="15"/>
        <v>0.15</v>
      </c>
      <c r="R729" s="627">
        <v>12</v>
      </c>
      <c r="S729" s="564" t="s">
        <v>9261</v>
      </c>
      <c r="T729" s="71" t="s">
        <v>103</v>
      </c>
      <c r="U729" s="633" t="s">
        <v>7</v>
      </c>
      <c r="V729" s="632" t="s">
        <v>477</v>
      </c>
      <c r="W729" s="632" t="s">
        <v>1138</v>
      </c>
      <c r="X729" s="632" t="s">
        <v>6026</v>
      </c>
      <c r="Y729" s="632" t="s">
        <v>356</v>
      </c>
      <c r="Z729" s="633"/>
      <c r="AA729" s="633"/>
    </row>
    <row r="730" spans="1:27" ht="17.45" customHeight="1" x14ac:dyDescent="0.25">
      <c r="A730" s="633" t="s">
        <v>6428</v>
      </c>
      <c r="B730" s="632" t="s">
        <v>56</v>
      </c>
      <c r="C730" s="632" t="s">
        <v>161</v>
      </c>
      <c r="D730" s="632" t="s">
        <v>358</v>
      </c>
      <c r="E730" s="632" t="s">
        <v>6429</v>
      </c>
      <c r="F730" s="473" t="s">
        <v>26</v>
      </c>
      <c r="G730" s="473"/>
      <c r="H730" s="473"/>
      <c r="I730" s="473"/>
      <c r="J730" s="633" t="s">
        <v>11224</v>
      </c>
      <c r="K730" s="632" t="s">
        <v>8948</v>
      </c>
      <c r="L730" s="624">
        <v>43013</v>
      </c>
      <c r="M730" s="564" t="s">
        <v>6475</v>
      </c>
      <c r="N730" s="633" t="s">
        <v>47</v>
      </c>
      <c r="O730" s="625">
        <v>43013</v>
      </c>
      <c r="P730" s="626">
        <v>150000</v>
      </c>
      <c r="Q730" s="416">
        <f t="shared" si="15"/>
        <v>0.15</v>
      </c>
      <c r="R730" s="627">
        <v>12</v>
      </c>
      <c r="S730" s="564" t="s">
        <v>12632</v>
      </c>
      <c r="T730" s="71" t="s">
        <v>125</v>
      </c>
      <c r="U730" s="633" t="s">
        <v>7</v>
      </c>
      <c r="V730" s="632" t="s">
        <v>477</v>
      </c>
      <c r="W730" s="632" t="s">
        <v>1138</v>
      </c>
      <c r="X730" s="632" t="s">
        <v>8912</v>
      </c>
      <c r="Y730" s="632" t="s">
        <v>667</v>
      </c>
      <c r="Z730" s="633"/>
      <c r="AA730" s="633"/>
    </row>
    <row r="731" spans="1:27" ht="17.45" customHeight="1" x14ac:dyDescent="0.25">
      <c r="A731" s="633" t="s">
        <v>2501</v>
      </c>
      <c r="B731" s="632" t="s">
        <v>56</v>
      </c>
      <c r="C731" s="632" t="s">
        <v>194</v>
      </c>
      <c r="D731" s="632" t="s">
        <v>2502</v>
      </c>
      <c r="E731" s="632" t="s">
        <v>2503</v>
      </c>
      <c r="F731" s="473" t="s">
        <v>27</v>
      </c>
      <c r="G731" s="473"/>
      <c r="H731" s="473"/>
      <c r="I731" s="473"/>
      <c r="J731" s="633" t="s">
        <v>11224</v>
      </c>
      <c r="K731" s="632" t="s">
        <v>8070</v>
      </c>
      <c r="L731" s="624">
        <v>43049</v>
      </c>
      <c r="M731" s="564" t="s">
        <v>2504</v>
      </c>
      <c r="N731" s="633" t="s">
        <v>47</v>
      </c>
      <c r="O731" s="625">
        <v>43049</v>
      </c>
      <c r="P731" s="626">
        <v>150000</v>
      </c>
      <c r="Q731" s="416">
        <f t="shared" si="15"/>
        <v>0.15</v>
      </c>
      <c r="R731" s="627">
        <v>12</v>
      </c>
      <c r="S731" s="564" t="s">
        <v>12338</v>
      </c>
      <c r="T731" s="71" t="s">
        <v>103</v>
      </c>
      <c r="U731" s="633" t="s">
        <v>7</v>
      </c>
      <c r="V731" s="632" t="s">
        <v>477</v>
      </c>
      <c r="W731" s="632" t="s">
        <v>2505</v>
      </c>
      <c r="X731" s="632" t="s">
        <v>5989</v>
      </c>
      <c r="Y731" s="632" t="s">
        <v>757</v>
      </c>
      <c r="Z731" s="633"/>
      <c r="AA731" s="633"/>
    </row>
    <row r="732" spans="1:27" ht="17.45" customHeight="1" x14ac:dyDescent="0.25">
      <c r="A732" s="633" t="s">
        <v>2446</v>
      </c>
      <c r="B732" s="632" t="s">
        <v>60</v>
      </c>
      <c r="C732" s="632" t="s">
        <v>377</v>
      </c>
      <c r="D732" s="632" t="s">
        <v>2447</v>
      </c>
      <c r="E732" s="632" t="s">
        <v>11158</v>
      </c>
      <c r="F732" s="473" t="s">
        <v>26</v>
      </c>
      <c r="G732" s="473"/>
      <c r="H732" s="473"/>
      <c r="I732" s="473"/>
      <c r="J732" s="633" t="s">
        <v>11224</v>
      </c>
      <c r="K732" s="632" t="s">
        <v>8948</v>
      </c>
      <c r="L732" s="624">
        <v>43068</v>
      </c>
      <c r="M732" s="564" t="s">
        <v>2448</v>
      </c>
      <c r="N732" s="633" t="s">
        <v>48</v>
      </c>
      <c r="O732" s="625">
        <v>43068</v>
      </c>
      <c r="P732" s="626">
        <v>150000</v>
      </c>
      <c r="Q732" s="416">
        <f t="shared" si="15"/>
        <v>0.15</v>
      </c>
      <c r="R732" s="627">
        <v>12</v>
      </c>
      <c r="S732" s="564" t="s">
        <v>14146</v>
      </c>
      <c r="T732" s="71" t="s">
        <v>292</v>
      </c>
      <c r="U732" s="633" t="s">
        <v>7</v>
      </c>
      <c r="V732" s="632" t="s">
        <v>477</v>
      </c>
      <c r="W732" s="632" t="s">
        <v>478</v>
      </c>
      <c r="X732" s="632" t="s">
        <v>5914</v>
      </c>
      <c r="Y732" s="632" t="s">
        <v>356</v>
      </c>
      <c r="Z732" s="633"/>
      <c r="AA732" s="633"/>
    </row>
    <row r="733" spans="1:27" ht="17.45" customHeight="1" x14ac:dyDescent="0.25">
      <c r="A733" s="633" t="s">
        <v>8345</v>
      </c>
      <c r="B733" s="632" t="s">
        <v>56</v>
      </c>
      <c r="C733" s="632" t="s">
        <v>510</v>
      </c>
      <c r="D733" s="632" t="s">
        <v>8346</v>
      </c>
      <c r="E733" s="632" t="s">
        <v>8347</v>
      </c>
      <c r="F733" s="473" t="s">
        <v>27</v>
      </c>
      <c r="G733" s="473"/>
      <c r="H733" s="473"/>
      <c r="I733" s="473"/>
      <c r="J733" s="633" t="s">
        <v>11223</v>
      </c>
      <c r="K733" s="632" t="s">
        <v>8947</v>
      </c>
      <c r="L733" s="624">
        <v>43006</v>
      </c>
      <c r="M733" s="564" t="s">
        <v>8573</v>
      </c>
      <c r="N733" s="633" t="s">
        <v>47</v>
      </c>
      <c r="O733" s="625">
        <v>43006</v>
      </c>
      <c r="P733" s="626">
        <v>150000</v>
      </c>
      <c r="Q733" s="416">
        <f t="shared" si="15"/>
        <v>0.15</v>
      </c>
      <c r="R733" s="627">
        <v>12</v>
      </c>
      <c r="S733" s="564" t="s">
        <v>12632</v>
      </c>
      <c r="T733" s="71" t="s">
        <v>125</v>
      </c>
      <c r="U733" s="633" t="s">
        <v>7</v>
      </c>
      <c r="V733" s="632" t="s">
        <v>477</v>
      </c>
      <c r="W733" s="632" t="s">
        <v>478</v>
      </c>
      <c r="X733" s="632" t="s">
        <v>8649</v>
      </c>
      <c r="Y733" s="632" t="s">
        <v>313</v>
      </c>
      <c r="Z733" s="633"/>
      <c r="AA733" s="633"/>
    </row>
    <row r="734" spans="1:27" ht="17.45" customHeight="1" x14ac:dyDescent="0.25">
      <c r="A734" s="633" t="s">
        <v>13958</v>
      </c>
      <c r="B734" s="632" t="s">
        <v>56</v>
      </c>
      <c r="C734" s="632" t="s">
        <v>161</v>
      </c>
      <c r="D734" s="632" t="s">
        <v>2899</v>
      </c>
      <c r="E734" s="632" t="s">
        <v>14029</v>
      </c>
      <c r="F734" s="473" t="s">
        <v>26</v>
      </c>
      <c r="G734" s="473"/>
      <c r="H734" s="473"/>
      <c r="I734" s="473"/>
      <c r="J734" s="633" t="s">
        <v>11224</v>
      </c>
      <c r="K734" s="632" t="s">
        <v>8948</v>
      </c>
      <c r="L734" s="624">
        <v>43069</v>
      </c>
      <c r="M734" s="564" t="s">
        <v>14113</v>
      </c>
      <c r="N734" s="633" t="s">
        <v>47</v>
      </c>
      <c r="O734" s="625">
        <v>43069</v>
      </c>
      <c r="P734" s="626">
        <v>150000</v>
      </c>
      <c r="Q734" s="416">
        <f t="shared" si="15"/>
        <v>0.15</v>
      </c>
      <c r="R734" s="627">
        <v>12</v>
      </c>
      <c r="S734" s="564" t="s">
        <v>8957</v>
      </c>
      <c r="T734" s="71" t="s">
        <v>125</v>
      </c>
      <c r="U734" s="633" t="s">
        <v>7</v>
      </c>
      <c r="V734" s="632" t="s">
        <v>477</v>
      </c>
      <c r="W734" s="632" t="s">
        <v>478</v>
      </c>
      <c r="X734" s="632" t="s">
        <v>6001</v>
      </c>
      <c r="Y734" s="632" t="s">
        <v>356</v>
      </c>
      <c r="Z734" s="633"/>
      <c r="AA734" s="633"/>
    </row>
    <row r="735" spans="1:27" ht="17.45" customHeight="1" x14ac:dyDescent="0.25">
      <c r="A735" s="633" t="s">
        <v>9934</v>
      </c>
      <c r="B735" s="632" t="s">
        <v>59</v>
      </c>
      <c r="C735" s="632" t="s">
        <v>9574</v>
      </c>
      <c r="D735" s="632" t="s">
        <v>9935</v>
      </c>
      <c r="E735" s="632" t="s">
        <v>2358</v>
      </c>
      <c r="F735" s="473" t="s">
        <v>26</v>
      </c>
      <c r="G735" s="473"/>
      <c r="H735" s="473"/>
      <c r="I735" s="473"/>
      <c r="J735" s="633" t="s">
        <v>11223</v>
      </c>
      <c r="K735" s="632" t="s">
        <v>8948</v>
      </c>
      <c r="L735" s="624">
        <v>43007</v>
      </c>
      <c r="M735" s="564" t="s">
        <v>9958</v>
      </c>
      <c r="N735" s="633" t="s">
        <v>47</v>
      </c>
      <c r="O735" s="625">
        <v>43007</v>
      </c>
      <c r="P735" s="626">
        <v>150000</v>
      </c>
      <c r="Q735" s="416">
        <f t="shared" si="15"/>
        <v>0.15</v>
      </c>
      <c r="R735" s="627">
        <v>12</v>
      </c>
      <c r="S735" s="564" t="s">
        <v>13516</v>
      </c>
      <c r="T735" s="71" t="s">
        <v>103</v>
      </c>
      <c r="U735" s="633" t="s">
        <v>7</v>
      </c>
      <c r="V735" s="632" t="s">
        <v>477</v>
      </c>
      <c r="W735" s="632" t="s">
        <v>3186</v>
      </c>
      <c r="X735" s="632" t="s">
        <v>10111</v>
      </c>
      <c r="Y735" s="632" t="s">
        <v>221</v>
      </c>
      <c r="Z735" s="633"/>
      <c r="AA735" s="633"/>
    </row>
    <row r="736" spans="1:27" ht="17.45" customHeight="1" x14ac:dyDescent="0.25">
      <c r="A736" s="633" t="s">
        <v>2536</v>
      </c>
      <c r="B736" s="632" t="s">
        <v>56</v>
      </c>
      <c r="C736" s="632" t="s">
        <v>194</v>
      </c>
      <c r="D736" s="632" t="s">
        <v>2537</v>
      </c>
      <c r="E736" s="632" t="s">
        <v>528</v>
      </c>
      <c r="F736" s="473" t="s">
        <v>26</v>
      </c>
      <c r="G736" s="473"/>
      <c r="H736" s="473"/>
      <c r="I736" s="473"/>
      <c r="J736" s="633" t="s">
        <v>11224</v>
      </c>
      <c r="K736" s="632" t="s">
        <v>33</v>
      </c>
      <c r="L736" s="624">
        <v>43097</v>
      </c>
      <c r="M736" s="564" t="s">
        <v>2538</v>
      </c>
      <c r="N736" s="633" t="s">
        <v>47</v>
      </c>
      <c r="O736" s="625">
        <v>43097</v>
      </c>
      <c r="P736" s="626">
        <v>150000</v>
      </c>
      <c r="Q736" s="416">
        <f t="shared" si="15"/>
        <v>0.15</v>
      </c>
      <c r="R736" s="627">
        <v>3</v>
      </c>
      <c r="S736" s="564" t="s">
        <v>12338</v>
      </c>
      <c r="T736" s="71" t="s">
        <v>292</v>
      </c>
      <c r="U736" s="633" t="s">
        <v>7</v>
      </c>
      <c r="V736" s="632" t="s">
        <v>477</v>
      </c>
      <c r="W736" s="632" t="s">
        <v>2539</v>
      </c>
      <c r="X736" s="632" t="s">
        <v>6362</v>
      </c>
      <c r="Y736" s="632" t="s">
        <v>7945</v>
      </c>
      <c r="Z736" s="633"/>
      <c r="AA736" s="633"/>
    </row>
    <row r="737" spans="1:27" ht="17.45" customHeight="1" x14ac:dyDescent="0.25">
      <c r="A737" s="633" t="s">
        <v>6595</v>
      </c>
      <c r="B737" s="632" t="s">
        <v>60</v>
      </c>
      <c r="C737" s="632" t="s">
        <v>805</v>
      </c>
      <c r="D737" s="632" t="s">
        <v>6596</v>
      </c>
      <c r="E737" s="632" t="s">
        <v>6597</v>
      </c>
      <c r="F737" s="473" t="s">
        <v>26</v>
      </c>
      <c r="G737" s="473"/>
      <c r="H737" s="473"/>
      <c r="I737" s="473"/>
      <c r="J737" s="633" t="s">
        <v>11223</v>
      </c>
      <c r="K737" s="632" t="s">
        <v>8948</v>
      </c>
      <c r="L737" s="624">
        <v>43006</v>
      </c>
      <c r="M737" s="564" t="s">
        <v>6771</v>
      </c>
      <c r="N737" s="633" t="s">
        <v>47</v>
      </c>
      <c r="O737" s="625">
        <v>43006</v>
      </c>
      <c r="P737" s="626">
        <v>150000</v>
      </c>
      <c r="Q737" s="416">
        <f t="shared" si="15"/>
        <v>0.15</v>
      </c>
      <c r="R737" s="627">
        <v>12</v>
      </c>
      <c r="S737" s="564" t="s">
        <v>9261</v>
      </c>
      <c r="T737" s="71" t="s">
        <v>125</v>
      </c>
      <c r="U737" s="633" t="s">
        <v>7</v>
      </c>
      <c r="V737" s="632" t="s">
        <v>477</v>
      </c>
      <c r="W737" s="632" t="s">
        <v>1204</v>
      </c>
      <c r="X737" s="632" t="s">
        <v>6772</v>
      </c>
      <c r="Y737" s="632" t="s">
        <v>356</v>
      </c>
      <c r="Z737" s="633"/>
      <c r="AA737" s="633"/>
    </row>
    <row r="738" spans="1:27" ht="17.45" customHeight="1" x14ac:dyDescent="0.25">
      <c r="A738" s="633" t="s">
        <v>8209</v>
      </c>
      <c r="B738" s="632" t="s">
        <v>56</v>
      </c>
      <c r="C738" s="632" t="s">
        <v>117</v>
      </c>
      <c r="D738" s="632" t="s">
        <v>8210</v>
      </c>
      <c r="E738" s="632" t="s">
        <v>8211</v>
      </c>
      <c r="F738" s="473" t="s">
        <v>25</v>
      </c>
      <c r="G738" s="473"/>
      <c r="H738" s="473"/>
      <c r="I738" s="473"/>
      <c r="J738" s="633" t="s">
        <v>11224</v>
      </c>
      <c r="K738" s="632" t="s">
        <v>8951</v>
      </c>
      <c r="L738" s="624">
        <v>43035</v>
      </c>
      <c r="M738" s="564" t="s">
        <v>8545</v>
      </c>
      <c r="N738" s="633" t="s">
        <v>47</v>
      </c>
      <c r="O738" s="625">
        <v>43035</v>
      </c>
      <c r="P738" s="626">
        <v>150000</v>
      </c>
      <c r="Q738" s="416">
        <f t="shared" si="15"/>
        <v>0.15</v>
      </c>
      <c r="R738" s="627">
        <v>2</v>
      </c>
      <c r="S738" s="564" t="s">
        <v>12339</v>
      </c>
      <c r="T738" s="71" t="s">
        <v>103</v>
      </c>
      <c r="U738" s="633" t="s">
        <v>7</v>
      </c>
      <c r="V738" s="632" t="s">
        <v>477</v>
      </c>
      <c r="W738" s="632" t="s">
        <v>1204</v>
      </c>
      <c r="X738" s="632" t="s">
        <v>8620</v>
      </c>
      <c r="Y738" s="632" t="s">
        <v>8688</v>
      </c>
      <c r="Z738" s="633"/>
      <c r="AA738" s="633"/>
    </row>
    <row r="739" spans="1:27" ht="17.45" customHeight="1" x14ac:dyDescent="0.25">
      <c r="A739" s="633" t="s">
        <v>4595</v>
      </c>
      <c r="B739" s="632" t="s">
        <v>56</v>
      </c>
      <c r="C739" s="632" t="s">
        <v>117</v>
      </c>
      <c r="D739" s="632" t="s">
        <v>2345</v>
      </c>
      <c r="E739" s="632" t="s">
        <v>316</v>
      </c>
      <c r="F739" s="473" t="s">
        <v>25</v>
      </c>
      <c r="G739" s="473"/>
      <c r="H739" s="473"/>
      <c r="I739" s="473"/>
      <c r="J739" s="633" t="s">
        <v>11223</v>
      </c>
      <c r="K739" s="632" t="s">
        <v>35</v>
      </c>
      <c r="L739" s="624">
        <v>42978</v>
      </c>
      <c r="M739" s="564" t="s">
        <v>4596</v>
      </c>
      <c r="N739" s="633" t="s">
        <v>47</v>
      </c>
      <c r="O739" s="625">
        <v>42978</v>
      </c>
      <c r="P739" s="626">
        <v>150000</v>
      </c>
      <c r="Q739" s="416">
        <f t="shared" si="15"/>
        <v>0.15</v>
      </c>
      <c r="R739" s="627">
        <v>12</v>
      </c>
      <c r="S739" s="564" t="s">
        <v>14144</v>
      </c>
      <c r="T739" s="71" t="s">
        <v>292</v>
      </c>
      <c r="U739" s="633" t="s">
        <v>7</v>
      </c>
      <c r="V739" s="632" t="s">
        <v>477</v>
      </c>
      <c r="W739" s="632" t="s">
        <v>1204</v>
      </c>
      <c r="X739" s="632" t="s">
        <v>6514</v>
      </c>
      <c r="Y739" s="632" t="s">
        <v>6528</v>
      </c>
      <c r="Z739" s="633"/>
      <c r="AA739" s="633"/>
    </row>
    <row r="740" spans="1:27" ht="17.45" customHeight="1" x14ac:dyDescent="0.25">
      <c r="A740" s="633" t="s">
        <v>5686</v>
      </c>
      <c r="B740" s="632" t="s">
        <v>60</v>
      </c>
      <c r="C740" s="632" t="s">
        <v>805</v>
      </c>
      <c r="D740" s="632" t="s">
        <v>6598</v>
      </c>
      <c r="E740" s="632" t="s">
        <v>1287</v>
      </c>
      <c r="F740" s="473" t="s">
        <v>28</v>
      </c>
      <c r="G740" s="473"/>
      <c r="H740" s="473"/>
      <c r="I740" s="473"/>
      <c r="J740" s="633" t="s">
        <v>11223</v>
      </c>
      <c r="K740" s="632" t="s">
        <v>8953</v>
      </c>
      <c r="L740" s="624">
        <v>43007</v>
      </c>
      <c r="M740" s="564" t="s">
        <v>5971</v>
      </c>
      <c r="N740" s="633" t="s">
        <v>47</v>
      </c>
      <c r="O740" s="625">
        <v>43007</v>
      </c>
      <c r="P740" s="626">
        <v>150000</v>
      </c>
      <c r="Q740" s="416">
        <f t="shared" si="15"/>
        <v>0.15</v>
      </c>
      <c r="R740" s="627">
        <v>12</v>
      </c>
      <c r="S740" s="564" t="s">
        <v>6513</v>
      </c>
      <c r="T740" s="71" t="s">
        <v>103</v>
      </c>
      <c r="U740" s="633" t="s">
        <v>7</v>
      </c>
      <c r="V740" s="632" t="s">
        <v>477</v>
      </c>
      <c r="W740" s="632" t="s">
        <v>1996</v>
      </c>
      <c r="X740" s="632" t="s">
        <v>5972</v>
      </c>
      <c r="Y740" s="632" t="s">
        <v>757</v>
      </c>
      <c r="Z740" s="633"/>
      <c r="AA740" s="633"/>
    </row>
    <row r="741" spans="1:27" ht="17.45" customHeight="1" x14ac:dyDescent="0.25">
      <c r="A741" s="633" t="s">
        <v>2424</v>
      </c>
      <c r="B741" s="632" t="s">
        <v>60</v>
      </c>
      <c r="C741" s="632" t="s">
        <v>4992</v>
      </c>
      <c r="D741" s="632" t="s">
        <v>2425</v>
      </c>
      <c r="E741" s="632" t="s">
        <v>2426</v>
      </c>
      <c r="F741" s="473" t="s">
        <v>26</v>
      </c>
      <c r="G741" s="473"/>
      <c r="H741" s="473"/>
      <c r="I741" s="473"/>
      <c r="J741" s="633" t="s">
        <v>11224</v>
      </c>
      <c r="K741" s="632" t="s">
        <v>33</v>
      </c>
      <c r="L741" s="624">
        <v>43083</v>
      </c>
      <c r="M741" s="564" t="s">
        <v>2427</v>
      </c>
      <c r="N741" s="633" t="s">
        <v>48</v>
      </c>
      <c r="O741" s="625">
        <v>43083</v>
      </c>
      <c r="P741" s="626">
        <v>150000</v>
      </c>
      <c r="Q741" s="416">
        <f t="shared" si="15"/>
        <v>0.15</v>
      </c>
      <c r="R741" s="627">
        <v>12</v>
      </c>
      <c r="S741" s="564" t="s">
        <v>12641</v>
      </c>
      <c r="T741" s="71" t="s">
        <v>103</v>
      </c>
      <c r="U741" s="633" t="s">
        <v>7</v>
      </c>
      <c r="V741" s="632" t="s">
        <v>477</v>
      </c>
      <c r="W741" s="632" t="s">
        <v>1996</v>
      </c>
      <c r="X741" s="632" t="s">
        <v>5974</v>
      </c>
      <c r="Y741" s="632" t="s">
        <v>757</v>
      </c>
      <c r="Z741" s="633"/>
      <c r="AA741" s="633"/>
    </row>
    <row r="742" spans="1:27" ht="17.45" customHeight="1" x14ac:dyDescent="0.25">
      <c r="A742" s="633" t="s">
        <v>11000</v>
      </c>
      <c r="B742" s="632" t="s">
        <v>56</v>
      </c>
      <c r="C742" s="632" t="s">
        <v>117</v>
      </c>
      <c r="D742" s="632" t="s">
        <v>12513</v>
      </c>
      <c r="E742" s="632" t="s">
        <v>11157</v>
      </c>
      <c r="F742" s="473" t="s">
        <v>25</v>
      </c>
      <c r="G742" s="473"/>
      <c r="H742" s="473"/>
      <c r="I742" s="473"/>
      <c r="J742" s="633" t="s">
        <v>11223</v>
      </c>
      <c r="K742" s="632" t="s">
        <v>35</v>
      </c>
      <c r="L742" s="624">
        <v>42992</v>
      </c>
      <c r="M742" s="564" t="s">
        <v>12612</v>
      </c>
      <c r="N742" s="633" t="s">
        <v>48</v>
      </c>
      <c r="O742" s="625">
        <v>42992</v>
      </c>
      <c r="P742" s="626">
        <v>150000</v>
      </c>
      <c r="Q742" s="416">
        <f t="shared" si="15"/>
        <v>0.15</v>
      </c>
      <c r="R742" s="627">
        <v>12</v>
      </c>
      <c r="S742" s="564" t="s">
        <v>13516</v>
      </c>
      <c r="T742" s="71" t="s">
        <v>292</v>
      </c>
      <c r="U742" s="633" t="s">
        <v>7</v>
      </c>
      <c r="V742" s="632" t="s">
        <v>477</v>
      </c>
      <c r="W742" s="632" t="s">
        <v>1996</v>
      </c>
      <c r="X742" s="632" t="s">
        <v>12671</v>
      </c>
      <c r="Y742" s="632" t="s">
        <v>186</v>
      </c>
      <c r="Z742" s="633"/>
      <c r="AA742" s="633"/>
    </row>
    <row r="743" spans="1:27" ht="17.45" customHeight="1" x14ac:dyDescent="0.25">
      <c r="A743" s="633" t="s">
        <v>9479</v>
      </c>
      <c r="B743" s="632" t="s">
        <v>56</v>
      </c>
      <c r="C743" s="632" t="s">
        <v>109</v>
      </c>
      <c r="D743" s="632" t="s">
        <v>954</v>
      </c>
      <c r="E743" s="632" t="s">
        <v>9480</v>
      </c>
      <c r="F743" s="473" t="s">
        <v>28</v>
      </c>
      <c r="G743" s="473"/>
      <c r="H743" s="473"/>
      <c r="I743" s="473"/>
      <c r="J743" s="633" t="s">
        <v>11224</v>
      </c>
      <c r="K743" s="632" t="s">
        <v>8952</v>
      </c>
      <c r="L743" s="624">
        <v>43014</v>
      </c>
      <c r="M743" s="564" t="s">
        <v>9515</v>
      </c>
      <c r="N743" s="633" t="s">
        <v>47</v>
      </c>
      <c r="O743" s="625">
        <v>43014</v>
      </c>
      <c r="P743" s="626">
        <v>150000</v>
      </c>
      <c r="Q743" s="416">
        <f t="shared" si="15"/>
        <v>0.15</v>
      </c>
      <c r="R743" s="627">
        <v>12</v>
      </c>
      <c r="S743" s="564" t="s">
        <v>12338</v>
      </c>
      <c r="T743" s="71" t="s">
        <v>103</v>
      </c>
      <c r="U743" s="633" t="s">
        <v>7</v>
      </c>
      <c r="V743" s="632" t="s">
        <v>477</v>
      </c>
      <c r="W743" s="632" t="s">
        <v>1996</v>
      </c>
      <c r="X743" s="632" t="s">
        <v>5907</v>
      </c>
      <c r="Y743" s="632" t="s">
        <v>667</v>
      </c>
      <c r="Z743" s="633"/>
      <c r="AA743" s="633"/>
    </row>
    <row r="744" spans="1:27" ht="17.45" customHeight="1" x14ac:dyDescent="0.25">
      <c r="A744" s="633" t="s">
        <v>2356</v>
      </c>
      <c r="B744" s="632" t="s">
        <v>6912</v>
      </c>
      <c r="C744" s="632" t="s">
        <v>6912</v>
      </c>
      <c r="D744" s="632" t="s">
        <v>2357</v>
      </c>
      <c r="E744" s="632" t="s">
        <v>2358</v>
      </c>
      <c r="F744" s="473" t="s">
        <v>27</v>
      </c>
      <c r="G744" s="473"/>
      <c r="H744" s="473"/>
      <c r="I744" s="473"/>
      <c r="J744" s="633" t="s">
        <v>11223</v>
      </c>
      <c r="K744" s="632" t="s">
        <v>8947</v>
      </c>
      <c r="L744" s="624">
        <v>43008</v>
      </c>
      <c r="M744" s="564" t="s">
        <v>2359</v>
      </c>
      <c r="N744" s="633" t="s">
        <v>47</v>
      </c>
      <c r="O744" s="625">
        <v>43008</v>
      </c>
      <c r="P744" s="626">
        <v>150000</v>
      </c>
      <c r="Q744" s="416">
        <f t="shared" si="15"/>
        <v>0.15</v>
      </c>
      <c r="R744" s="627">
        <v>12</v>
      </c>
      <c r="S744" s="564" t="s">
        <v>12338</v>
      </c>
      <c r="T744" s="71" t="s">
        <v>292</v>
      </c>
      <c r="U744" s="633" t="s">
        <v>7</v>
      </c>
      <c r="V744" s="632" t="s">
        <v>388</v>
      </c>
      <c r="W744" s="632" t="s">
        <v>389</v>
      </c>
      <c r="X744" s="632" t="s">
        <v>5536</v>
      </c>
      <c r="Y744" s="632" t="s">
        <v>667</v>
      </c>
      <c r="Z744" s="633"/>
      <c r="AA744" s="633"/>
    </row>
    <row r="745" spans="1:27" ht="17.45" customHeight="1" x14ac:dyDescent="0.25">
      <c r="A745" s="633" t="s">
        <v>2453</v>
      </c>
      <c r="B745" s="632" t="s">
        <v>56</v>
      </c>
      <c r="C745" s="632" t="s">
        <v>161</v>
      </c>
      <c r="D745" s="632" t="s">
        <v>2454</v>
      </c>
      <c r="E745" s="632" t="s">
        <v>2455</v>
      </c>
      <c r="F745" s="473" t="s">
        <v>26</v>
      </c>
      <c r="G745" s="473"/>
      <c r="H745" s="473"/>
      <c r="I745" s="473"/>
      <c r="J745" s="633" t="s">
        <v>11223</v>
      </c>
      <c r="K745" s="632" t="s">
        <v>33</v>
      </c>
      <c r="L745" s="624">
        <v>43007</v>
      </c>
      <c r="M745" s="564" t="s">
        <v>2456</v>
      </c>
      <c r="N745" s="633" t="s">
        <v>47</v>
      </c>
      <c r="O745" s="625">
        <v>43007</v>
      </c>
      <c r="P745" s="626">
        <v>150000</v>
      </c>
      <c r="Q745" s="416">
        <f t="shared" si="15"/>
        <v>0.15</v>
      </c>
      <c r="R745" s="627">
        <v>12</v>
      </c>
      <c r="S745" s="564" t="s">
        <v>12339</v>
      </c>
      <c r="T745" s="71" t="s">
        <v>103</v>
      </c>
      <c r="U745" s="633" t="s">
        <v>7</v>
      </c>
      <c r="V745" s="632" t="s">
        <v>388</v>
      </c>
      <c r="W745" s="632" t="s">
        <v>389</v>
      </c>
      <c r="X745" s="632" t="s">
        <v>5980</v>
      </c>
      <c r="Y745" s="632" t="s">
        <v>757</v>
      </c>
      <c r="Z745" s="633"/>
      <c r="AA745" s="633"/>
    </row>
    <row r="746" spans="1:27" ht="17.45" customHeight="1" x14ac:dyDescent="0.25">
      <c r="A746" s="633" t="s">
        <v>12866</v>
      </c>
      <c r="B746" s="632" t="s">
        <v>56</v>
      </c>
      <c r="C746" s="632" t="s">
        <v>117</v>
      </c>
      <c r="D746" s="632" t="s">
        <v>12867</v>
      </c>
      <c r="E746" s="632" t="s">
        <v>12868</v>
      </c>
      <c r="F746" s="473" t="s">
        <v>25</v>
      </c>
      <c r="G746" s="473"/>
      <c r="H746" s="473"/>
      <c r="I746" s="473"/>
      <c r="J746" s="633" t="s">
        <v>11224</v>
      </c>
      <c r="K746" s="632" t="s">
        <v>35</v>
      </c>
      <c r="L746" s="624">
        <v>43091</v>
      </c>
      <c r="M746" s="564" t="s">
        <v>13297</v>
      </c>
      <c r="N746" s="633" t="s">
        <v>47</v>
      </c>
      <c r="O746" s="625">
        <v>43091</v>
      </c>
      <c r="P746" s="626">
        <v>150000</v>
      </c>
      <c r="Q746" s="416">
        <f t="shared" si="15"/>
        <v>0.15</v>
      </c>
      <c r="R746" s="627">
        <v>12</v>
      </c>
      <c r="S746" s="564" t="s">
        <v>14144</v>
      </c>
      <c r="T746" s="71" t="s">
        <v>103</v>
      </c>
      <c r="U746" s="633" t="s">
        <v>7</v>
      </c>
      <c r="V746" s="632" t="s">
        <v>477</v>
      </c>
      <c r="W746" s="632" t="s">
        <v>10783</v>
      </c>
      <c r="X746" s="632" t="s">
        <v>13694</v>
      </c>
      <c r="Y746" s="632" t="s">
        <v>757</v>
      </c>
      <c r="Z746" s="633"/>
      <c r="AA746" s="633"/>
    </row>
    <row r="747" spans="1:27" ht="17.45" customHeight="1" x14ac:dyDescent="0.25">
      <c r="A747" s="633" t="s">
        <v>7732</v>
      </c>
      <c r="B747" s="632" t="s">
        <v>57</v>
      </c>
      <c r="C747" s="632" t="s">
        <v>1348</v>
      </c>
      <c r="D747" s="632" t="s">
        <v>9049</v>
      </c>
      <c r="E747" s="632" t="s">
        <v>12504</v>
      </c>
      <c r="F747" s="473" t="s">
        <v>24</v>
      </c>
      <c r="G747" s="473"/>
      <c r="H747" s="473"/>
      <c r="I747" s="473"/>
      <c r="J747" s="633" t="s">
        <v>11224</v>
      </c>
      <c r="K747" s="632" t="s">
        <v>8949</v>
      </c>
      <c r="L747" s="624">
        <v>43098</v>
      </c>
      <c r="M747" s="564" t="s">
        <v>7734</v>
      </c>
      <c r="N747" s="633" t="s">
        <v>46</v>
      </c>
      <c r="O747" s="625">
        <v>43098</v>
      </c>
      <c r="P747" s="626">
        <v>150000</v>
      </c>
      <c r="Q747" s="416">
        <f t="shared" si="15"/>
        <v>0.15</v>
      </c>
      <c r="R747" s="627">
        <v>12</v>
      </c>
      <c r="S747" s="564" t="s">
        <v>2088</v>
      </c>
      <c r="T747" s="71" t="s">
        <v>125</v>
      </c>
      <c r="U747" s="633" t="s">
        <v>7</v>
      </c>
      <c r="V747" s="632" t="s">
        <v>477</v>
      </c>
      <c r="W747" s="632"/>
      <c r="X747" s="632" t="s">
        <v>7735</v>
      </c>
      <c r="Y747" s="632" t="s">
        <v>667</v>
      </c>
      <c r="Z747" s="633"/>
      <c r="AA747" s="633"/>
    </row>
    <row r="748" spans="1:27" ht="17.45" customHeight="1" x14ac:dyDescent="0.25">
      <c r="A748" s="633" t="s">
        <v>7565</v>
      </c>
      <c r="B748" s="632" t="s">
        <v>56</v>
      </c>
      <c r="C748" s="632" t="s">
        <v>161</v>
      </c>
      <c r="D748" s="632" t="s">
        <v>7566</v>
      </c>
      <c r="E748" s="632" t="s">
        <v>12126</v>
      </c>
      <c r="F748" s="473" t="s">
        <v>26</v>
      </c>
      <c r="G748" s="473"/>
      <c r="H748" s="473"/>
      <c r="I748" s="473"/>
      <c r="J748" s="633" t="s">
        <v>11223</v>
      </c>
      <c r="K748" s="632" t="s">
        <v>8948</v>
      </c>
      <c r="L748" s="624">
        <v>42977</v>
      </c>
      <c r="M748" s="564" t="s">
        <v>7568</v>
      </c>
      <c r="N748" s="633" t="s">
        <v>46</v>
      </c>
      <c r="O748" s="625">
        <v>42977</v>
      </c>
      <c r="P748" s="626">
        <v>150000</v>
      </c>
      <c r="Q748" s="416">
        <f t="shared" si="15"/>
        <v>0.15</v>
      </c>
      <c r="R748" s="627">
        <v>12</v>
      </c>
      <c r="S748" s="564" t="s">
        <v>7102</v>
      </c>
      <c r="T748" s="71" t="s">
        <v>125</v>
      </c>
      <c r="U748" s="633" t="s">
        <v>7</v>
      </c>
      <c r="V748" s="632" t="s">
        <v>477</v>
      </c>
      <c r="W748" s="632"/>
      <c r="X748" s="632" t="s">
        <v>7569</v>
      </c>
      <c r="Y748" s="632" t="s">
        <v>7570</v>
      </c>
      <c r="Z748" s="633"/>
      <c r="AA748" s="633"/>
    </row>
    <row r="749" spans="1:27" ht="17.45" customHeight="1" x14ac:dyDescent="0.25">
      <c r="A749" s="633" t="s">
        <v>8084</v>
      </c>
      <c r="B749" s="632" t="s">
        <v>57</v>
      </c>
      <c r="C749" s="632" t="s">
        <v>98</v>
      </c>
      <c r="D749" s="632" t="s">
        <v>10272</v>
      </c>
      <c r="E749" s="632" t="s">
        <v>9243</v>
      </c>
      <c r="F749" s="473" t="s">
        <v>26</v>
      </c>
      <c r="G749" s="473"/>
      <c r="H749" s="473"/>
      <c r="I749" s="473"/>
      <c r="J749" s="633" t="s">
        <v>11223</v>
      </c>
      <c r="K749" s="632" t="s">
        <v>33</v>
      </c>
      <c r="L749" s="624">
        <v>42926</v>
      </c>
      <c r="M749" s="564">
        <v>42865</v>
      </c>
      <c r="N749" s="633" t="s">
        <v>50</v>
      </c>
      <c r="O749" s="625">
        <v>42926</v>
      </c>
      <c r="P749" s="626">
        <v>150000</v>
      </c>
      <c r="Q749" s="416">
        <f t="shared" si="15"/>
        <v>0.15</v>
      </c>
      <c r="R749" s="636">
        <v>6</v>
      </c>
      <c r="S749" s="564">
        <v>42936</v>
      </c>
      <c r="T749" s="71" t="s">
        <v>578</v>
      </c>
      <c r="U749" s="633" t="s">
        <v>7040</v>
      </c>
      <c r="V749" s="632" t="s">
        <v>162</v>
      </c>
      <c r="W749" s="632" t="s">
        <v>105</v>
      </c>
      <c r="X749" s="632" t="s">
        <v>9816</v>
      </c>
      <c r="Y749" s="632" t="s">
        <v>9294</v>
      </c>
      <c r="Z749" s="633"/>
      <c r="AA749" s="633"/>
    </row>
    <row r="750" spans="1:27" ht="17.45" customHeight="1" x14ac:dyDescent="0.25">
      <c r="A750" s="633" t="s">
        <v>13959</v>
      </c>
      <c r="B750" s="632" t="s">
        <v>59</v>
      </c>
      <c r="C750" s="632" t="s">
        <v>9574</v>
      </c>
      <c r="D750" s="632" t="s">
        <v>14030</v>
      </c>
      <c r="E750" s="632" t="s">
        <v>14031</v>
      </c>
      <c r="F750" s="473" t="s">
        <v>28</v>
      </c>
      <c r="G750" s="473"/>
      <c r="H750" s="473"/>
      <c r="I750" s="473"/>
      <c r="J750" s="633" t="s">
        <v>11224</v>
      </c>
      <c r="K750" s="632" t="s">
        <v>36</v>
      </c>
      <c r="L750" s="624">
        <v>43098</v>
      </c>
      <c r="M750" s="564">
        <v>42948</v>
      </c>
      <c r="N750" s="633" t="s">
        <v>47</v>
      </c>
      <c r="O750" s="625"/>
      <c r="P750" s="626">
        <v>150000</v>
      </c>
      <c r="Q750" s="416">
        <f t="shared" si="15"/>
        <v>0.15</v>
      </c>
      <c r="R750" s="636">
        <v>12</v>
      </c>
      <c r="S750" s="564">
        <v>42949</v>
      </c>
      <c r="T750" s="71" t="s">
        <v>103</v>
      </c>
      <c r="U750" s="633" t="s">
        <v>7040</v>
      </c>
      <c r="V750" s="632" t="s">
        <v>162</v>
      </c>
      <c r="W750" s="632" t="s">
        <v>105</v>
      </c>
      <c r="X750" s="632" t="s">
        <v>14220</v>
      </c>
      <c r="Y750" s="632"/>
      <c r="Z750" s="633"/>
      <c r="AA750" s="633"/>
    </row>
    <row r="751" spans="1:27" ht="17.45" customHeight="1" x14ac:dyDescent="0.25">
      <c r="A751" s="633" t="s">
        <v>6603</v>
      </c>
      <c r="B751" s="632" t="s">
        <v>56</v>
      </c>
      <c r="C751" s="632" t="s">
        <v>235</v>
      </c>
      <c r="D751" s="632" t="s">
        <v>11545</v>
      </c>
      <c r="E751" s="632" t="s">
        <v>6605</v>
      </c>
      <c r="F751" s="473" t="s">
        <v>24</v>
      </c>
      <c r="G751" s="473"/>
      <c r="H751" s="473"/>
      <c r="I751" s="473"/>
      <c r="J751" s="633" t="s">
        <v>11223</v>
      </c>
      <c r="K751" s="632" t="s">
        <v>8949</v>
      </c>
      <c r="L751" s="624">
        <v>42979</v>
      </c>
      <c r="M751" s="564">
        <v>42823</v>
      </c>
      <c r="N751" s="633" t="s">
        <v>46</v>
      </c>
      <c r="O751" s="625">
        <v>42979</v>
      </c>
      <c r="P751" s="626">
        <v>150000</v>
      </c>
      <c r="Q751" s="416">
        <f t="shared" si="15"/>
        <v>0.15</v>
      </c>
      <c r="R751" s="636">
        <v>2</v>
      </c>
      <c r="S751" s="564">
        <v>42891</v>
      </c>
      <c r="T751" s="71" t="s">
        <v>103</v>
      </c>
      <c r="U751" s="633" t="s">
        <v>7040</v>
      </c>
      <c r="V751" s="632" t="s">
        <v>162</v>
      </c>
      <c r="W751" s="632" t="s">
        <v>105</v>
      </c>
      <c r="X751" s="632" t="s">
        <v>9970</v>
      </c>
      <c r="Y751" s="632"/>
      <c r="Z751" s="633"/>
      <c r="AA751" s="633"/>
    </row>
    <row r="752" spans="1:27" ht="17.45" customHeight="1" x14ac:dyDescent="0.25">
      <c r="A752" s="633" t="s">
        <v>8250</v>
      </c>
      <c r="B752" s="632" t="s">
        <v>56</v>
      </c>
      <c r="C752" s="632" t="s">
        <v>235</v>
      </c>
      <c r="D752" s="632" t="s">
        <v>10508</v>
      </c>
      <c r="E752" s="632" t="s">
        <v>8251</v>
      </c>
      <c r="F752" s="473" t="s">
        <v>24</v>
      </c>
      <c r="G752" s="473"/>
      <c r="H752" s="473"/>
      <c r="I752" s="473"/>
      <c r="J752" s="633" t="s">
        <v>11223</v>
      </c>
      <c r="K752" s="632" t="s">
        <v>38</v>
      </c>
      <c r="L752" s="624">
        <v>42948</v>
      </c>
      <c r="M752" s="564">
        <v>42858</v>
      </c>
      <c r="N752" s="633" t="s">
        <v>47</v>
      </c>
      <c r="O752" s="625">
        <v>42948</v>
      </c>
      <c r="P752" s="626">
        <v>150000</v>
      </c>
      <c r="Q752" s="416">
        <f t="shared" si="15"/>
        <v>0.15</v>
      </c>
      <c r="R752" s="636">
        <v>12</v>
      </c>
      <c r="S752" s="564">
        <v>42887</v>
      </c>
      <c r="T752" s="71" t="s">
        <v>103</v>
      </c>
      <c r="U752" s="633" t="s">
        <v>7040</v>
      </c>
      <c r="V752" s="632" t="s">
        <v>162</v>
      </c>
      <c r="W752" s="632" t="s">
        <v>105</v>
      </c>
      <c r="X752" s="632" t="s">
        <v>7454</v>
      </c>
      <c r="Y752" s="632"/>
      <c r="Z752" s="633"/>
      <c r="AA752" s="633"/>
    </row>
    <row r="753" spans="1:27" ht="17.45" customHeight="1" x14ac:dyDescent="0.25">
      <c r="A753" s="633" t="s">
        <v>2477</v>
      </c>
      <c r="B753" s="632" t="s">
        <v>60</v>
      </c>
      <c r="C753" s="632" t="s">
        <v>805</v>
      </c>
      <c r="D753" s="632" t="s">
        <v>2478</v>
      </c>
      <c r="E753" s="632" t="s">
        <v>2479</v>
      </c>
      <c r="F753" s="473" t="s">
        <v>27</v>
      </c>
      <c r="G753" s="473"/>
      <c r="H753" s="473"/>
      <c r="I753" s="473"/>
      <c r="J753" s="633" t="s">
        <v>11224</v>
      </c>
      <c r="K753" s="632" t="s">
        <v>8070</v>
      </c>
      <c r="L753" s="624">
        <v>43058</v>
      </c>
      <c r="M753" s="564" t="s">
        <v>2480</v>
      </c>
      <c r="N753" s="633" t="s">
        <v>142</v>
      </c>
      <c r="O753" s="625">
        <v>43058</v>
      </c>
      <c r="P753" s="626">
        <v>150000</v>
      </c>
      <c r="Q753" s="416">
        <f t="shared" si="15"/>
        <v>0.15</v>
      </c>
      <c r="R753" s="627">
        <v>12</v>
      </c>
      <c r="S753" s="564" t="s">
        <v>445</v>
      </c>
      <c r="T753" s="71" t="s">
        <v>103</v>
      </c>
      <c r="U753" s="633" t="s">
        <v>7040</v>
      </c>
      <c r="V753" s="632" t="s">
        <v>134</v>
      </c>
      <c r="W753" s="632" t="s">
        <v>9226</v>
      </c>
      <c r="X753" s="632" t="s">
        <v>6408</v>
      </c>
      <c r="Y753" s="632" t="s">
        <v>186</v>
      </c>
      <c r="Z753" s="633"/>
      <c r="AA753" s="633"/>
    </row>
    <row r="754" spans="1:27" ht="17.45" customHeight="1" x14ac:dyDescent="0.25">
      <c r="A754" s="633" t="s">
        <v>8778</v>
      </c>
      <c r="B754" s="632" t="s">
        <v>59</v>
      </c>
      <c r="C754" s="632" t="s">
        <v>9574</v>
      </c>
      <c r="D754" s="632" t="s">
        <v>9591</v>
      </c>
      <c r="E754" s="632" t="s">
        <v>8779</v>
      </c>
      <c r="F754" s="473" t="s">
        <v>28</v>
      </c>
      <c r="G754" s="473"/>
      <c r="H754" s="473"/>
      <c r="I754" s="473"/>
      <c r="J754" s="633" t="s">
        <v>11224</v>
      </c>
      <c r="K754" s="632" t="s">
        <v>8990</v>
      </c>
      <c r="L754" s="624">
        <v>43067</v>
      </c>
      <c r="M754" s="564" t="s">
        <v>8877</v>
      </c>
      <c r="N754" s="633" t="s">
        <v>47</v>
      </c>
      <c r="O754" s="625">
        <v>43067</v>
      </c>
      <c r="P754" s="626">
        <v>150000</v>
      </c>
      <c r="Q754" s="416">
        <f t="shared" si="15"/>
        <v>0.15</v>
      </c>
      <c r="R754" s="627">
        <v>12</v>
      </c>
      <c r="S754" s="564" t="s">
        <v>12341</v>
      </c>
      <c r="T754" s="71" t="s">
        <v>103</v>
      </c>
      <c r="U754" s="633" t="s">
        <v>7040</v>
      </c>
      <c r="V754" s="632" t="s">
        <v>134</v>
      </c>
      <c r="W754" s="632" t="s">
        <v>9226</v>
      </c>
      <c r="X754" s="632" t="s">
        <v>8173</v>
      </c>
      <c r="Y754" s="632" t="s">
        <v>221</v>
      </c>
      <c r="Z754" s="633"/>
      <c r="AA754" s="633"/>
    </row>
    <row r="755" spans="1:27" ht="17.45" customHeight="1" x14ac:dyDescent="0.25">
      <c r="A755" s="633" t="s">
        <v>2540</v>
      </c>
      <c r="B755" s="632" t="s">
        <v>57</v>
      </c>
      <c r="C755" s="632" t="s">
        <v>324</v>
      </c>
      <c r="D755" s="632" t="s">
        <v>925</v>
      </c>
      <c r="E755" s="632" t="s">
        <v>2541</v>
      </c>
      <c r="F755" s="473" t="s">
        <v>26</v>
      </c>
      <c r="G755" s="473"/>
      <c r="H755" s="473"/>
      <c r="I755" s="473"/>
      <c r="J755" s="633" t="s">
        <v>11224</v>
      </c>
      <c r="K755" s="632" t="s">
        <v>8948</v>
      </c>
      <c r="L755" s="624">
        <v>43092</v>
      </c>
      <c r="M755" s="564" t="s">
        <v>2542</v>
      </c>
      <c r="N755" s="633" t="s">
        <v>48</v>
      </c>
      <c r="O755" s="625">
        <v>43092</v>
      </c>
      <c r="P755" s="626">
        <v>150000</v>
      </c>
      <c r="Q755" s="416">
        <f t="shared" si="15"/>
        <v>0.15</v>
      </c>
      <c r="R755" s="627">
        <v>12</v>
      </c>
      <c r="S755" s="564" t="s">
        <v>12339</v>
      </c>
      <c r="T755" s="71" t="s">
        <v>292</v>
      </c>
      <c r="U755" s="633" t="s">
        <v>7040</v>
      </c>
      <c r="V755" s="632" t="s">
        <v>134</v>
      </c>
      <c r="W755" s="632" t="s">
        <v>9226</v>
      </c>
      <c r="X755" s="632" t="s">
        <v>5812</v>
      </c>
      <c r="Y755" s="632" t="s">
        <v>8697</v>
      </c>
      <c r="Z755" s="633"/>
      <c r="AA755" s="633"/>
    </row>
    <row r="756" spans="1:27" ht="17.45" customHeight="1" x14ac:dyDescent="0.25">
      <c r="A756" s="633" t="s">
        <v>9166</v>
      </c>
      <c r="B756" s="634" t="s">
        <v>57</v>
      </c>
      <c r="C756" s="634" t="s">
        <v>147</v>
      </c>
      <c r="D756" s="632" t="s">
        <v>9483</v>
      </c>
      <c r="E756" s="632" t="s">
        <v>9167</v>
      </c>
      <c r="F756" s="473" t="s">
        <v>26</v>
      </c>
      <c r="G756" s="473"/>
      <c r="H756" s="473"/>
      <c r="I756" s="473"/>
      <c r="J756" s="633" t="s">
        <v>11224</v>
      </c>
      <c r="K756" s="473" t="s">
        <v>8948</v>
      </c>
      <c r="L756" s="624">
        <v>43098</v>
      </c>
      <c r="M756" s="564" t="s">
        <v>9517</v>
      </c>
      <c r="N756" s="71" t="s">
        <v>142</v>
      </c>
      <c r="O756" s="624">
        <v>43098</v>
      </c>
      <c r="P756" s="635">
        <v>150000</v>
      </c>
      <c r="Q756" s="416">
        <f t="shared" si="15"/>
        <v>0.15</v>
      </c>
      <c r="R756" s="627">
        <v>12</v>
      </c>
      <c r="S756" s="535" t="s">
        <v>13698</v>
      </c>
      <c r="T756" s="71" t="s">
        <v>125</v>
      </c>
      <c r="U756" s="566" t="s">
        <v>7040</v>
      </c>
      <c r="V756" s="541" t="s">
        <v>134</v>
      </c>
      <c r="W756" s="541" t="s">
        <v>518</v>
      </c>
      <c r="X756" s="632" t="s">
        <v>9538</v>
      </c>
      <c r="Y756" s="632" t="s">
        <v>9556</v>
      </c>
      <c r="Z756" s="633"/>
      <c r="AA756" s="633"/>
    </row>
    <row r="757" spans="1:27" ht="17.45" customHeight="1" x14ac:dyDescent="0.25">
      <c r="A757" s="633" t="s">
        <v>8787</v>
      </c>
      <c r="B757" s="634" t="s">
        <v>59</v>
      </c>
      <c r="C757" s="634" t="s">
        <v>9574</v>
      </c>
      <c r="D757" s="632" t="s">
        <v>12880</v>
      </c>
      <c r="E757" s="632" t="s">
        <v>1081</v>
      </c>
      <c r="F757" s="473" t="s">
        <v>26</v>
      </c>
      <c r="G757" s="473"/>
      <c r="H757" s="473"/>
      <c r="I757" s="473"/>
      <c r="J757" s="633" t="s">
        <v>11224</v>
      </c>
      <c r="K757" s="473" t="s">
        <v>8948</v>
      </c>
      <c r="L757" s="624">
        <v>43100</v>
      </c>
      <c r="M757" s="564" t="s">
        <v>13302</v>
      </c>
      <c r="N757" s="71" t="s">
        <v>47</v>
      </c>
      <c r="O757" s="624">
        <v>43100</v>
      </c>
      <c r="P757" s="635">
        <v>150000</v>
      </c>
      <c r="Q757" s="416">
        <f t="shared" ref="Q757:Q820" si="16">+P757*0.000001</f>
        <v>0.15</v>
      </c>
      <c r="R757" s="627">
        <v>12</v>
      </c>
      <c r="S757" s="535" t="s">
        <v>13516</v>
      </c>
      <c r="T757" s="71" t="s">
        <v>125</v>
      </c>
      <c r="U757" s="566" t="s">
        <v>7040</v>
      </c>
      <c r="V757" s="541" t="s">
        <v>134</v>
      </c>
      <c r="W757" s="541" t="s">
        <v>518</v>
      </c>
      <c r="X757" s="632" t="s">
        <v>13699</v>
      </c>
      <c r="Y757" s="632" t="s">
        <v>221</v>
      </c>
      <c r="Z757" s="633"/>
      <c r="AA757" s="633"/>
    </row>
    <row r="758" spans="1:27" ht="17.45" customHeight="1" x14ac:dyDescent="0.25">
      <c r="A758" s="633" t="s">
        <v>9358</v>
      </c>
      <c r="B758" s="634" t="s">
        <v>60</v>
      </c>
      <c r="C758" s="634" t="s">
        <v>6576</v>
      </c>
      <c r="D758" s="632" t="s">
        <v>12510</v>
      </c>
      <c r="E758" s="632" t="s">
        <v>8336</v>
      </c>
      <c r="F758" s="473" t="s">
        <v>6576</v>
      </c>
      <c r="G758" s="473"/>
      <c r="H758" s="473"/>
      <c r="I758" s="473"/>
      <c r="J758" s="633" t="s">
        <v>11224</v>
      </c>
      <c r="K758" s="473" t="s">
        <v>36</v>
      </c>
      <c r="L758" s="624">
        <v>43028</v>
      </c>
      <c r="M758" s="564" t="s">
        <v>12303</v>
      </c>
      <c r="N758" s="71" t="s">
        <v>47</v>
      </c>
      <c r="O758" s="624">
        <v>43040</v>
      </c>
      <c r="P758" s="635">
        <v>150000</v>
      </c>
      <c r="Q758" s="416">
        <f t="shared" si="16"/>
        <v>0.15</v>
      </c>
      <c r="R758" s="627">
        <v>12</v>
      </c>
      <c r="S758" s="535" t="s">
        <v>14144</v>
      </c>
      <c r="T758" s="71" t="s">
        <v>103</v>
      </c>
      <c r="U758" s="566" t="s">
        <v>7040</v>
      </c>
      <c r="V758" s="541" t="s">
        <v>104</v>
      </c>
      <c r="W758" s="541" t="s">
        <v>2583</v>
      </c>
      <c r="X758" s="632" t="s">
        <v>12397</v>
      </c>
      <c r="Y758" s="632" t="s">
        <v>6972</v>
      </c>
      <c r="Z758" s="633"/>
      <c r="AA758" s="633"/>
    </row>
    <row r="759" spans="1:27" ht="17.45" customHeight="1" x14ac:dyDescent="0.25">
      <c r="A759" s="633" t="s">
        <v>2492</v>
      </c>
      <c r="B759" s="634" t="s">
        <v>57</v>
      </c>
      <c r="C759" s="634" t="s">
        <v>98</v>
      </c>
      <c r="D759" s="632" t="s">
        <v>2493</v>
      </c>
      <c r="E759" s="632" t="s">
        <v>2494</v>
      </c>
      <c r="F759" s="473" t="s">
        <v>28</v>
      </c>
      <c r="G759" s="473"/>
      <c r="H759" s="473"/>
      <c r="I759" s="473"/>
      <c r="J759" s="633" t="s">
        <v>11224</v>
      </c>
      <c r="K759" s="473" t="s">
        <v>8990</v>
      </c>
      <c r="L759" s="624">
        <v>43067</v>
      </c>
      <c r="M759" s="564" t="s">
        <v>2495</v>
      </c>
      <c r="N759" s="71" t="s">
        <v>46</v>
      </c>
      <c r="O759" s="624">
        <v>43067</v>
      </c>
      <c r="P759" s="635">
        <v>150000</v>
      </c>
      <c r="Q759" s="416">
        <f t="shared" si="16"/>
        <v>0.15</v>
      </c>
      <c r="R759" s="627">
        <v>9</v>
      </c>
      <c r="S759" s="535" t="s">
        <v>718</v>
      </c>
      <c r="T759" s="71" t="s">
        <v>125</v>
      </c>
      <c r="U759" s="566" t="s">
        <v>7040</v>
      </c>
      <c r="V759" s="541" t="s">
        <v>104</v>
      </c>
      <c r="W759" s="541" t="s">
        <v>344</v>
      </c>
      <c r="X759" s="632" t="s">
        <v>106</v>
      </c>
      <c r="Y759" s="632"/>
      <c r="Z759" s="633"/>
      <c r="AA759" s="633"/>
    </row>
    <row r="760" spans="1:27" ht="17.45" customHeight="1" x14ac:dyDescent="0.25">
      <c r="A760" s="633" t="s">
        <v>12119</v>
      </c>
      <c r="B760" s="634" t="s">
        <v>56</v>
      </c>
      <c r="C760" s="634" t="s">
        <v>235</v>
      </c>
      <c r="D760" s="632" t="s">
        <v>12127</v>
      </c>
      <c r="E760" s="632" t="s">
        <v>12120</v>
      </c>
      <c r="F760" s="473" t="s">
        <v>14262</v>
      </c>
      <c r="G760" s="473"/>
      <c r="H760" s="473"/>
      <c r="I760" s="473"/>
      <c r="J760" s="633" t="s">
        <v>11224</v>
      </c>
      <c r="K760" s="473" t="s">
        <v>8950</v>
      </c>
      <c r="L760" s="624">
        <v>43098</v>
      </c>
      <c r="M760" s="564" t="s">
        <v>12304</v>
      </c>
      <c r="N760" s="71" t="s">
        <v>47</v>
      </c>
      <c r="O760" s="624">
        <v>43098</v>
      </c>
      <c r="P760" s="635">
        <v>150000</v>
      </c>
      <c r="Q760" s="416">
        <f t="shared" si="16"/>
        <v>0.15</v>
      </c>
      <c r="R760" s="627">
        <v>12</v>
      </c>
      <c r="S760" s="535" t="s">
        <v>12339</v>
      </c>
      <c r="T760" s="71" t="s">
        <v>103</v>
      </c>
      <c r="U760" s="566" t="s">
        <v>7040</v>
      </c>
      <c r="V760" s="541" t="s">
        <v>104</v>
      </c>
      <c r="W760" s="541" t="s">
        <v>114</v>
      </c>
      <c r="X760" s="632" t="s">
        <v>12398</v>
      </c>
      <c r="Y760" s="632" t="s">
        <v>1650</v>
      </c>
      <c r="Z760" s="633"/>
      <c r="AA760" s="633"/>
    </row>
    <row r="761" spans="1:27" ht="17.45" customHeight="1" x14ac:dyDescent="0.25">
      <c r="A761" s="633" t="s">
        <v>12121</v>
      </c>
      <c r="B761" s="634" t="s">
        <v>56</v>
      </c>
      <c r="C761" s="634" t="s">
        <v>235</v>
      </c>
      <c r="D761" s="632" t="s">
        <v>12128</v>
      </c>
      <c r="E761" s="632" t="s">
        <v>12122</v>
      </c>
      <c r="F761" s="473" t="s">
        <v>14262</v>
      </c>
      <c r="G761" s="473"/>
      <c r="H761" s="473"/>
      <c r="I761" s="473"/>
      <c r="J761" s="633" t="s">
        <v>11224</v>
      </c>
      <c r="K761" s="473" t="s">
        <v>8950</v>
      </c>
      <c r="L761" s="624">
        <v>43070</v>
      </c>
      <c r="M761" s="564" t="s">
        <v>12305</v>
      </c>
      <c r="N761" s="71" t="s">
        <v>47</v>
      </c>
      <c r="O761" s="624">
        <v>43070</v>
      </c>
      <c r="P761" s="635">
        <v>150000</v>
      </c>
      <c r="Q761" s="416">
        <f t="shared" si="16"/>
        <v>0.15</v>
      </c>
      <c r="R761" s="627">
        <v>12</v>
      </c>
      <c r="S761" s="535" t="s">
        <v>12339</v>
      </c>
      <c r="T761" s="71" t="s">
        <v>103</v>
      </c>
      <c r="U761" s="566" t="s">
        <v>7040</v>
      </c>
      <c r="V761" s="541" t="s">
        <v>104</v>
      </c>
      <c r="W761" s="541" t="s">
        <v>114</v>
      </c>
      <c r="X761" s="632" t="s">
        <v>12399</v>
      </c>
      <c r="Y761" s="632" t="s">
        <v>1650</v>
      </c>
      <c r="Z761" s="633"/>
      <c r="AA761" s="633"/>
    </row>
    <row r="762" spans="1:27" ht="17.45" customHeight="1" x14ac:dyDescent="0.25">
      <c r="A762" s="633" t="s">
        <v>12869</v>
      </c>
      <c r="B762" s="634" t="s">
        <v>56</v>
      </c>
      <c r="C762" s="634" t="s">
        <v>109</v>
      </c>
      <c r="D762" s="632" t="s">
        <v>12870</v>
      </c>
      <c r="E762" s="632" t="s">
        <v>12871</v>
      </c>
      <c r="F762" s="473" t="s">
        <v>28</v>
      </c>
      <c r="G762" s="473"/>
      <c r="H762" s="473"/>
      <c r="I762" s="473"/>
      <c r="J762" s="633" t="s">
        <v>11224</v>
      </c>
      <c r="K762" s="473" t="s">
        <v>8952</v>
      </c>
      <c r="L762" s="624">
        <v>43069</v>
      </c>
      <c r="M762" s="564" t="s">
        <v>13298</v>
      </c>
      <c r="N762" s="71" t="s">
        <v>47</v>
      </c>
      <c r="O762" s="624">
        <v>43069</v>
      </c>
      <c r="P762" s="635">
        <v>150000</v>
      </c>
      <c r="Q762" s="416">
        <f t="shared" si="16"/>
        <v>0.15</v>
      </c>
      <c r="R762" s="627">
        <v>12</v>
      </c>
      <c r="S762" s="535" t="s">
        <v>13516</v>
      </c>
      <c r="T762" s="71" t="s">
        <v>103</v>
      </c>
      <c r="U762" s="566" t="s">
        <v>7040</v>
      </c>
      <c r="V762" s="541" t="s">
        <v>104</v>
      </c>
      <c r="W762" s="541" t="s">
        <v>8056</v>
      </c>
      <c r="X762" s="632" t="s">
        <v>10089</v>
      </c>
      <c r="Y762" s="632" t="s">
        <v>667</v>
      </c>
      <c r="Z762" s="633"/>
      <c r="AA762" s="633"/>
    </row>
    <row r="763" spans="1:27" ht="17.45" customHeight="1" x14ac:dyDescent="0.25">
      <c r="A763" s="633" t="s">
        <v>5691</v>
      </c>
      <c r="B763" s="634" t="s">
        <v>57</v>
      </c>
      <c r="C763" s="634" t="s">
        <v>182</v>
      </c>
      <c r="D763" s="632" t="s">
        <v>12881</v>
      </c>
      <c r="E763" s="632" t="s">
        <v>5692</v>
      </c>
      <c r="F763" s="473" t="s">
        <v>28</v>
      </c>
      <c r="G763" s="473"/>
      <c r="H763" s="473"/>
      <c r="I763" s="473"/>
      <c r="J763" s="633" t="s">
        <v>11224</v>
      </c>
      <c r="K763" s="473" t="s">
        <v>8990</v>
      </c>
      <c r="L763" s="624">
        <v>43035</v>
      </c>
      <c r="M763" s="564" t="s">
        <v>5981</v>
      </c>
      <c r="N763" s="71" t="s">
        <v>46</v>
      </c>
      <c r="O763" s="624">
        <v>43035</v>
      </c>
      <c r="P763" s="635">
        <v>150000</v>
      </c>
      <c r="Q763" s="416">
        <f t="shared" si="16"/>
        <v>0.15</v>
      </c>
      <c r="R763" s="627">
        <v>3</v>
      </c>
      <c r="S763" s="535" t="s">
        <v>13700</v>
      </c>
      <c r="T763" s="71" t="s">
        <v>125</v>
      </c>
      <c r="U763" s="566" t="s">
        <v>7040</v>
      </c>
      <c r="V763" s="541" t="s">
        <v>104</v>
      </c>
      <c r="W763" s="541" t="s">
        <v>105</v>
      </c>
      <c r="X763" s="632" t="s">
        <v>5883</v>
      </c>
      <c r="Y763" s="632" t="s">
        <v>186</v>
      </c>
      <c r="Z763" s="633"/>
      <c r="AA763" s="633"/>
    </row>
    <row r="764" spans="1:27" ht="17.45" customHeight="1" x14ac:dyDescent="0.25">
      <c r="A764" s="633" t="s">
        <v>8352</v>
      </c>
      <c r="B764" s="634" t="s">
        <v>57</v>
      </c>
      <c r="C764" s="634" t="s">
        <v>182</v>
      </c>
      <c r="D764" s="632" t="s">
        <v>12882</v>
      </c>
      <c r="E764" s="632" t="s">
        <v>8353</v>
      </c>
      <c r="F764" s="473" t="s">
        <v>26</v>
      </c>
      <c r="G764" s="473"/>
      <c r="H764" s="473"/>
      <c r="I764" s="473"/>
      <c r="J764" s="633" t="s">
        <v>11224</v>
      </c>
      <c r="K764" s="473" t="s">
        <v>8948</v>
      </c>
      <c r="L764" s="624">
        <v>43069</v>
      </c>
      <c r="M764" s="564" t="s">
        <v>13303</v>
      </c>
      <c r="N764" s="71" t="s">
        <v>47</v>
      </c>
      <c r="O764" s="624">
        <v>43069</v>
      </c>
      <c r="P764" s="635">
        <v>150000</v>
      </c>
      <c r="Q764" s="416">
        <f t="shared" si="16"/>
        <v>0.15</v>
      </c>
      <c r="R764" s="627">
        <v>12</v>
      </c>
      <c r="S764" s="535" t="s">
        <v>13701</v>
      </c>
      <c r="T764" s="71" t="s">
        <v>103</v>
      </c>
      <c r="U764" s="566" t="s">
        <v>7040</v>
      </c>
      <c r="V764" s="541" t="s">
        <v>104</v>
      </c>
      <c r="W764" s="541" t="s">
        <v>105</v>
      </c>
      <c r="X764" s="632" t="s">
        <v>5769</v>
      </c>
      <c r="Y764" s="632" t="s">
        <v>186</v>
      </c>
      <c r="Z764" s="633"/>
      <c r="AA764" s="633"/>
    </row>
    <row r="765" spans="1:27" ht="17.45" customHeight="1" x14ac:dyDescent="0.25">
      <c r="A765" s="633" t="s">
        <v>8407</v>
      </c>
      <c r="B765" s="634" t="s">
        <v>57</v>
      </c>
      <c r="C765" s="634" t="s">
        <v>182</v>
      </c>
      <c r="D765" s="632" t="s">
        <v>12883</v>
      </c>
      <c r="E765" s="632" t="s">
        <v>582</v>
      </c>
      <c r="F765" s="473" t="s">
        <v>25</v>
      </c>
      <c r="G765" s="473"/>
      <c r="H765" s="473"/>
      <c r="I765" s="473"/>
      <c r="J765" s="633" t="s">
        <v>11223</v>
      </c>
      <c r="K765" s="473" t="s">
        <v>35</v>
      </c>
      <c r="L765" s="624">
        <v>42934</v>
      </c>
      <c r="M765" s="564" t="s">
        <v>13304</v>
      </c>
      <c r="N765" s="71" t="s">
        <v>48</v>
      </c>
      <c r="O765" s="624">
        <v>42934</v>
      </c>
      <c r="P765" s="635">
        <v>150000</v>
      </c>
      <c r="Q765" s="416">
        <f t="shared" si="16"/>
        <v>0.15</v>
      </c>
      <c r="R765" s="627">
        <v>3</v>
      </c>
      <c r="S765" s="535" t="s">
        <v>13702</v>
      </c>
      <c r="T765" s="71" t="s">
        <v>103</v>
      </c>
      <c r="U765" s="566" t="s">
        <v>7040</v>
      </c>
      <c r="V765" s="541" t="s">
        <v>104</v>
      </c>
      <c r="W765" s="541" t="s">
        <v>105</v>
      </c>
      <c r="X765" s="632" t="s">
        <v>10751</v>
      </c>
      <c r="Y765" s="632" t="s">
        <v>3696</v>
      </c>
      <c r="Z765" s="633"/>
      <c r="AA765" s="633"/>
    </row>
    <row r="766" spans="1:27" ht="17.45" customHeight="1" x14ac:dyDescent="0.25">
      <c r="A766" s="633" t="s">
        <v>2564</v>
      </c>
      <c r="B766" s="634" t="s">
        <v>57</v>
      </c>
      <c r="C766" s="634" t="s">
        <v>98</v>
      </c>
      <c r="D766" s="632" t="s">
        <v>2565</v>
      </c>
      <c r="E766" s="632" t="s">
        <v>2558</v>
      </c>
      <c r="F766" s="473" t="s">
        <v>28</v>
      </c>
      <c r="G766" s="473"/>
      <c r="H766" s="473"/>
      <c r="I766" s="473"/>
      <c r="J766" s="633" t="s">
        <v>11223</v>
      </c>
      <c r="K766" s="473" t="s">
        <v>8990</v>
      </c>
      <c r="L766" s="624">
        <v>42983</v>
      </c>
      <c r="M766" s="564" t="s">
        <v>2566</v>
      </c>
      <c r="N766" s="71" t="s">
        <v>46</v>
      </c>
      <c r="O766" s="624">
        <v>42983</v>
      </c>
      <c r="P766" s="635">
        <v>150000</v>
      </c>
      <c r="Q766" s="416">
        <f t="shared" si="16"/>
        <v>0.15</v>
      </c>
      <c r="R766" s="627">
        <v>12</v>
      </c>
      <c r="S766" s="535" t="s">
        <v>226</v>
      </c>
      <c r="T766" s="71" t="s">
        <v>103</v>
      </c>
      <c r="U766" s="566" t="s">
        <v>7040</v>
      </c>
      <c r="V766" s="541" t="s">
        <v>104</v>
      </c>
      <c r="W766" s="541" t="s">
        <v>105</v>
      </c>
      <c r="X766" s="632" t="s">
        <v>106</v>
      </c>
      <c r="Y766" s="632"/>
      <c r="Z766" s="633"/>
      <c r="AA766" s="633"/>
    </row>
    <row r="767" spans="1:27" ht="17.45" customHeight="1" x14ac:dyDescent="0.25">
      <c r="A767" s="633" t="s">
        <v>8755</v>
      </c>
      <c r="B767" s="634" t="s">
        <v>57</v>
      </c>
      <c r="C767" s="634" t="s">
        <v>98</v>
      </c>
      <c r="D767" s="632" t="s">
        <v>12821</v>
      </c>
      <c r="E767" s="632" t="s">
        <v>8756</v>
      </c>
      <c r="F767" s="473" t="s">
        <v>28</v>
      </c>
      <c r="G767" s="473"/>
      <c r="H767" s="473"/>
      <c r="I767" s="473"/>
      <c r="J767" s="633" t="s">
        <v>11224</v>
      </c>
      <c r="K767" s="473" t="s">
        <v>8952</v>
      </c>
      <c r="L767" s="624">
        <v>43100</v>
      </c>
      <c r="M767" s="564" t="s">
        <v>13252</v>
      </c>
      <c r="N767" s="71" t="s">
        <v>46</v>
      </c>
      <c r="O767" s="624">
        <v>43100</v>
      </c>
      <c r="P767" s="635">
        <v>150000</v>
      </c>
      <c r="Q767" s="416">
        <f t="shared" si="16"/>
        <v>0.15</v>
      </c>
      <c r="R767" s="627">
        <v>12</v>
      </c>
      <c r="S767" s="535" t="s">
        <v>7954</v>
      </c>
      <c r="T767" s="71" t="s">
        <v>125</v>
      </c>
      <c r="U767" s="566" t="s">
        <v>7040</v>
      </c>
      <c r="V767" s="541" t="s">
        <v>104</v>
      </c>
      <c r="W767" s="541" t="s">
        <v>105</v>
      </c>
      <c r="X767" s="632" t="s">
        <v>106</v>
      </c>
      <c r="Y767" s="632"/>
      <c r="Z767" s="633"/>
      <c r="AA767" s="633"/>
    </row>
    <row r="768" spans="1:27" ht="17.45" customHeight="1" x14ac:dyDescent="0.25">
      <c r="A768" s="633" t="s">
        <v>12872</v>
      </c>
      <c r="B768" s="634" t="s">
        <v>57</v>
      </c>
      <c r="C768" s="634" t="s">
        <v>98</v>
      </c>
      <c r="D768" s="632" t="s">
        <v>12873</v>
      </c>
      <c r="E768" s="632" t="s">
        <v>12874</v>
      </c>
      <c r="F768" s="473" t="s">
        <v>28</v>
      </c>
      <c r="G768" s="473"/>
      <c r="H768" s="473"/>
      <c r="I768" s="473"/>
      <c r="J768" s="633" t="s">
        <v>11223</v>
      </c>
      <c r="K768" s="473" t="s">
        <v>8953</v>
      </c>
      <c r="L768" s="624">
        <v>43007</v>
      </c>
      <c r="M768" s="564" t="s">
        <v>13299</v>
      </c>
      <c r="N768" s="71" t="s">
        <v>46</v>
      </c>
      <c r="O768" s="624">
        <v>43007</v>
      </c>
      <c r="P768" s="635">
        <v>150000</v>
      </c>
      <c r="Q768" s="416">
        <f t="shared" si="16"/>
        <v>0.15</v>
      </c>
      <c r="R768" s="627">
        <v>12</v>
      </c>
      <c r="S768" s="535" t="s">
        <v>13299</v>
      </c>
      <c r="T768" s="71" t="s">
        <v>103</v>
      </c>
      <c r="U768" s="566" t="s">
        <v>7040</v>
      </c>
      <c r="V768" s="541" t="s">
        <v>104</v>
      </c>
      <c r="W768" s="541" t="s">
        <v>105</v>
      </c>
      <c r="X768" s="632" t="s">
        <v>106</v>
      </c>
      <c r="Y768" s="632"/>
      <c r="Z768" s="633"/>
      <c r="AA768" s="633"/>
    </row>
    <row r="769" spans="1:27" ht="17.45" customHeight="1" x14ac:dyDescent="0.25">
      <c r="A769" s="633" t="s">
        <v>2556</v>
      </c>
      <c r="B769" s="634" t="s">
        <v>57</v>
      </c>
      <c r="C769" s="634" t="s">
        <v>98</v>
      </c>
      <c r="D769" s="632" t="s">
        <v>2557</v>
      </c>
      <c r="E769" s="632" t="s">
        <v>2558</v>
      </c>
      <c r="F769" s="473" t="s">
        <v>26</v>
      </c>
      <c r="G769" s="473"/>
      <c r="H769" s="473"/>
      <c r="I769" s="473"/>
      <c r="J769" s="633" t="s">
        <v>11224</v>
      </c>
      <c r="K769" s="473" t="s">
        <v>33</v>
      </c>
      <c r="L769" s="624">
        <v>43054</v>
      </c>
      <c r="M769" s="564" t="s">
        <v>2559</v>
      </c>
      <c r="N769" s="71" t="s">
        <v>46</v>
      </c>
      <c r="O769" s="624">
        <v>43054</v>
      </c>
      <c r="P769" s="635">
        <v>150000</v>
      </c>
      <c r="Q769" s="416">
        <f t="shared" si="16"/>
        <v>0.15</v>
      </c>
      <c r="R769" s="627">
        <v>12</v>
      </c>
      <c r="S769" s="535" t="s">
        <v>13703</v>
      </c>
      <c r="T769" s="71" t="s">
        <v>103</v>
      </c>
      <c r="U769" s="566" t="s">
        <v>7040</v>
      </c>
      <c r="V769" s="541" t="s">
        <v>104</v>
      </c>
      <c r="W769" s="541" t="s">
        <v>105</v>
      </c>
      <c r="X769" s="632" t="s">
        <v>106</v>
      </c>
      <c r="Y769" s="632"/>
      <c r="Z769" s="633"/>
      <c r="AA769" s="633"/>
    </row>
    <row r="770" spans="1:27" ht="17.45" customHeight="1" x14ac:dyDescent="0.25">
      <c r="A770" s="633" t="s">
        <v>9734</v>
      </c>
      <c r="B770" s="634" t="s">
        <v>57</v>
      </c>
      <c r="C770" s="634" t="s">
        <v>98</v>
      </c>
      <c r="D770" s="632" t="s">
        <v>12884</v>
      </c>
      <c r="E770" s="632" t="s">
        <v>316</v>
      </c>
      <c r="F770" s="473" t="s">
        <v>28</v>
      </c>
      <c r="G770" s="473"/>
      <c r="H770" s="473"/>
      <c r="I770" s="473"/>
      <c r="J770" s="633" t="s">
        <v>11224</v>
      </c>
      <c r="K770" s="473" t="s">
        <v>8953</v>
      </c>
      <c r="L770" s="624">
        <v>43059</v>
      </c>
      <c r="M770" s="564" t="s">
        <v>13305</v>
      </c>
      <c r="N770" s="71" t="s">
        <v>46</v>
      </c>
      <c r="O770" s="624">
        <v>43069</v>
      </c>
      <c r="P770" s="635">
        <v>150000</v>
      </c>
      <c r="Q770" s="416">
        <f t="shared" si="16"/>
        <v>0.15</v>
      </c>
      <c r="R770" s="627">
        <v>12</v>
      </c>
      <c r="S770" s="535" t="s">
        <v>13305</v>
      </c>
      <c r="T770" s="71" t="s">
        <v>103</v>
      </c>
      <c r="U770" s="566" t="s">
        <v>7040</v>
      </c>
      <c r="V770" s="541" t="s">
        <v>104</v>
      </c>
      <c r="W770" s="541" t="s">
        <v>105</v>
      </c>
      <c r="X770" s="632" t="s">
        <v>106</v>
      </c>
      <c r="Y770" s="632"/>
      <c r="Z770" s="633"/>
      <c r="AA770" s="633"/>
    </row>
    <row r="771" spans="1:27" ht="17.45" customHeight="1" x14ac:dyDescent="0.25">
      <c r="A771" s="633" t="s">
        <v>7561</v>
      </c>
      <c r="B771" s="634" t="s">
        <v>57</v>
      </c>
      <c r="C771" s="634" t="s">
        <v>98</v>
      </c>
      <c r="D771" s="632" t="s">
        <v>7562</v>
      </c>
      <c r="E771" s="632" t="s">
        <v>7563</v>
      </c>
      <c r="F771" s="473" t="s">
        <v>25</v>
      </c>
      <c r="G771" s="473"/>
      <c r="H771" s="473"/>
      <c r="I771" s="473"/>
      <c r="J771" s="633" t="s">
        <v>11224</v>
      </c>
      <c r="K771" s="473" t="s">
        <v>35</v>
      </c>
      <c r="L771" s="624">
        <v>43063</v>
      </c>
      <c r="M771" s="564" t="s">
        <v>7564</v>
      </c>
      <c r="N771" s="71" t="s">
        <v>46</v>
      </c>
      <c r="O771" s="624">
        <v>43063</v>
      </c>
      <c r="P771" s="635">
        <v>150000</v>
      </c>
      <c r="Q771" s="416">
        <f t="shared" si="16"/>
        <v>0.15</v>
      </c>
      <c r="R771" s="627">
        <v>12</v>
      </c>
      <c r="S771" s="535" t="s">
        <v>7102</v>
      </c>
      <c r="T771" s="71" t="s">
        <v>125</v>
      </c>
      <c r="U771" s="566" t="s">
        <v>7040</v>
      </c>
      <c r="V771" s="541" t="s">
        <v>104</v>
      </c>
      <c r="W771" s="541" t="s">
        <v>105</v>
      </c>
      <c r="X771" s="632" t="s">
        <v>106</v>
      </c>
      <c r="Y771" s="632" t="s">
        <v>9238</v>
      </c>
      <c r="Z771" s="633"/>
      <c r="AA771" s="633"/>
    </row>
    <row r="772" spans="1:27" ht="17.45" customHeight="1" x14ac:dyDescent="0.25">
      <c r="A772" s="633" t="s">
        <v>7557</v>
      </c>
      <c r="B772" s="634" t="s">
        <v>57</v>
      </c>
      <c r="C772" s="634" t="s">
        <v>98</v>
      </c>
      <c r="D772" s="632" t="s">
        <v>7558</v>
      </c>
      <c r="E772" s="632" t="s">
        <v>7559</v>
      </c>
      <c r="F772" s="473" t="s">
        <v>26</v>
      </c>
      <c r="G772" s="473"/>
      <c r="H772" s="473"/>
      <c r="I772" s="473"/>
      <c r="J772" s="633" t="s">
        <v>11224</v>
      </c>
      <c r="K772" s="473" t="s">
        <v>8948</v>
      </c>
      <c r="L772" s="624">
        <v>43063</v>
      </c>
      <c r="M772" s="564" t="s">
        <v>7560</v>
      </c>
      <c r="N772" s="71" t="s">
        <v>46</v>
      </c>
      <c r="O772" s="624">
        <v>43063</v>
      </c>
      <c r="P772" s="635">
        <v>150000</v>
      </c>
      <c r="Q772" s="416">
        <f t="shared" si="16"/>
        <v>0.15</v>
      </c>
      <c r="R772" s="627">
        <v>12</v>
      </c>
      <c r="S772" s="535" t="s">
        <v>13704</v>
      </c>
      <c r="T772" s="71" t="s">
        <v>125</v>
      </c>
      <c r="U772" s="566" t="s">
        <v>7040</v>
      </c>
      <c r="V772" s="541" t="s">
        <v>104</v>
      </c>
      <c r="W772" s="541" t="s">
        <v>105</v>
      </c>
      <c r="X772" s="632" t="s">
        <v>106</v>
      </c>
      <c r="Y772" s="632" t="s">
        <v>9238</v>
      </c>
      <c r="Z772" s="633"/>
      <c r="AA772" s="633"/>
    </row>
    <row r="773" spans="1:27" ht="17.45" customHeight="1" x14ac:dyDescent="0.25">
      <c r="A773" s="633" t="s">
        <v>6611</v>
      </c>
      <c r="B773" s="634" t="s">
        <v>57</v>
      </c>
      <c r="C773" s="634" t="s">
        <v>98</v>
      </c>
      <c r="D773" s="632" t="s">
        <v>12885</v>
      </c>
      <c r="E773" s="632" t="s">
        <v>8777</v>
      </c>
      <c r="F773" s="473" t="s">
        <v>27</v>
      </c>
      <c r="G773" s="473"/>
      <c r="H773" s="473"/>
      <c r="I773" s="473"/>
      <c r="J773" s="633" t="s">
        <v>11224</v>
      </c>
      <c r="K773" s="473" t="s">
        <v>8947</v>
      </c>
      <c r="L773" s="624">
        <v>43056</v>
      </c>
      <c r="M773" s="564" t="s">
        <v>6780</v>
      </c>
      <c r="N773" s="71" t="s">
        <v>47</v>
      </c>
      <c r="O773" s="624">
        <v>43056</v>
      </c>
      <c r="P773" s="635">
        <v>150000</v>
      </c>
      <c r="Q773" s="416">
        <f t="shared" si="16"/>
        <v>0.15</v>
      </c>
      <c r="R773" s="627">
        <v>12</v>
      </c>
      <c r="S773" s="535" t="s">
        <v>12338</v>
      </c>
      <c r="T773" s="71" t="s">
        <v>103</v>
      </c>
      <c r="U773" s="566" t="s">
        <v>7040</v>
      </c>
      <c r="V773" s="541" t="s">
        <v>104</v>
      </c>
      <c r="W773" s="541" t="s">
        <v>105</v>
      </c>
      <c r="X773" s="632" t="s">
        <v>106</v>
      </c>
      <c r="Y773" s="632" t="s">
        <v>667</v>
      </c>
      <c r="Z773" s="633"/>
      <c r="AA773" s="633"/>
    </row>
    <row r="774" spans="1:27" ht="17.45" customHeight="1" x14ac:dyDescent="0.25">
      <c r="A774" s="633" t="s">
        <v>9354</v>
      </c>
      <c r="B774" s="634" t="s">
        <v>57</v>
      </c>
      <c r="C774" s="634" t="s">
        <v>98</v>
      </c>
      <c r="D774" s="632" t="s">
        <v>9044</v>
      </c>
      <c r="E774" s="632" t="s">
        <v>9355</v>
      </c>
      <c r="F774" s="473" t="s">
        <v>26</v>
      </c>
      <c r="G774" s="473"/>
      <c r="H774" s="473"/>
      <c r="I774" s="473"/>
      <c r="J774" s="633" t="s">
        <v>11223</v>
      </c>
      <c r="K774" s="473" t="s">
        <v>8948</v>
      </c>
      <c r="L774" s="624">
        <v>42993</v>
      </c>
      <c r="M774" s="564" t="s">
        <v>13306</v>
      </c>
      <c r="N774" s="71" t="s">
        <v>47</v>
      </c>
      <c r="O774" s="624">
        <v>42993</v>
      </c>
      <c r="P774" s="635">
        <v>150000</v>
      </c>
      <c r="Q774" s="416">
        <f t="shared" si="16"/>
        <v>0.15</v>
      </c>
      <c r="R774" s="627">
        <v>12</v>
      </c>
      <c r="S774" s="535" t="s">
        <v>12632</v>
      </c>
      <c r="T774" s="71" t="s">
        <v>103</v>
      </c>
      <c r="U774" s="566" t="s">
        <v>7040</v>
      </c>
      <c r="V774" s="541" t="s">
        <v>104</v>
      </c>
      <c r="W774" s="541" t="s">
        <v>105</v>
      </c>
      <c r="X774" s="632" t="s">
        <v>106</v>
      </c>
      <c r="Y774" s="632" t="s">
        <v>9295</v>
      </c>
      <c r="Z774" s="633"/>
      <c r="AA774" s="633"/>
    </row>
    <row r="775" spans="1:27" ht="17.45" customHeight="1" x14ac:dyDescent="0.25">
      <c r="A775" s="633" t="s">
        <v>9640</v>
      </c>
      <c r="B775" s="634" t="s">
        <v>57</v>
      </c>
      <c r="C775" s="634" t="s">
        <v>98</v>
      </c>
      <c r="D775" s="632" t="s">
        <v>4646</v>
      </c>
      <c r="E775" s="632" t="s">
        <v>12886</v>
      </c>
      <c r="F775" s="473" t="s">
        <v>26</v>
      </c>
      <c r="G775" s="473"/>
      <c r="H775" s="473"/>
      <c r="I775" s="473"/>
      <c r="J775" s="633" t="s">
        <v>11223</v>
      </c>
      <c r="K775" s="473" t="s">
        <v>8948</v>
      </c>
      <c r="L775" s="624">
        <v>43008</v>
      </c>
      <c r="M775" s="564" t="s">
        <v>13307</v>
      </c>
      <c r="N775" s="71" t="s">
        <v>47</v>
      </c>
      <c r="O775" s="624">
        <v>43008</v>
      </c>
      <c r="P775" s="635">
        <v>150000</v>
      </c>
      <c r="Q775" s="416">
        <f t="shared" si="16"/>
        <v>0.15</v>
      </c>
      <c r="R775" s="627">
        <v>12</v>
      </c>
      <c r="S775" s="535" t="s">
        <v>11283</v>
      </c>
      <c r="T775" s="71" t="s">
        <v>103</v>
      </c>
      <c r="U775" s="566" t="s">
        <v>7040</v>
      </c>
      <c r="V775" s="541" t="s">
        <v>104</v>
      </c>
      <c r="W775" s="541" t="s">
        <v>105</v>
      </c>
      <c r="X775" s="632" t="s">
        <v>106</v>
      </c>
      <c r="Y775" s="632" t="s">
        <v>1297</v>
      </c>
      <c r="Z775" s="633"/>
      <c r="AA775" s="633"/>
    </row>
    <row r="776" spans="1:27" ht="17.45" customHeight="1" x14ac:dyDescent="0.25">
      <c r="A776" s="633" t="s">
        <v>11549</v>
      </c>
      <c r="B776" s="634" t="s">
        <v>57</v>
      </c>
      <c r="C776" s="634" t="s">
        <v>98</v>
      </c>
      <c r="D776" s="632" t="s">
        <v>12887</v>
      </c>
      <c r="E776" s="632" t="s">
        <v>11551</v>
      </c>
      <c r="F776" s="473" t="s">
        <v>14262</v>
      </c>
      <c r="G776" s="473"/>
      <c r="H776" s="473"/>
      <c r="I776" s="473"/>
      <c r="J776" s="633" t="s">
        <v>11224</v>
      </c>
      <c r="K776" s="473" t="s">
        <v>8950</v>
      </c>
      <c r="L776" s="624">
        <v>43039</v>
      </c>
      <c r="M776" s="564" t="s">
        <v>13308</v>
      </c>
      <c r="N776" s="71" t="s">
        <v>47</v>
      </c>
      <c r="O776" s="624">
        <v>43039</v>
      </c>
      <c r="P776" s="635">
        <v>150000</v>
      </c>
      <c r="Q776" s="416">
        <f t="shared" si="16"/>
        <v>0.15</v>
      </c>
      <c r="R776" s="627">
        <v>6</v>
      </c>
      <c r="S776" s="535" t="s">
        <v>13516</v>
      </c>
      <c r="T776" s="71" t="s">
        <v>103</v>
      </c>
      <c r="U776" s="566" t="s">
        <v>7040</v>
      </c>
      <c r="V776" s="541" t="s">
        <v>104</v>
      </c>
      <c r="W776" s="541" t="s">
        <v>105</v>
      </c>
      <c r="X776" s="632" t="s">
        <v>106</v>
      </c>
      <c r="Y776" s="632" t="s">
        <v>186</v>
      </c>
      <c r="Z776" s="633"/>
      <c r="AA776" s="633"/>
    </row>
    <row r="777" spans="1:27" ht="17.45" customHeight="1" x14ac:dyDescent="0.25">
      <c r="A777" s="633" t="s">
        <v>9251</v>
      </c>
      <c r="B777" s="634" t="s">
        <v>59</v>
      </c>
      <c r="C777" s="634" t="s">
        <v>9574</v>
      </c>
      <c r="D777" s="632" t="s">
        <v>12890</v>
      </c>
      <c r="E777" s="632" t="s">
        <v>9252</v>
      </c>
      <c r="F777" s="473" t="s">
        <v>14262</v>
      </c>
      <c r="G777" s="473"/>
      <c r="H777" s="473"/>
      <c r="I777" s="473"/>
      <c r="J777" s="633" t="s">
        <v>11223</v>
      </c>
      <c r="K777" s="473" t="s">
        <v>8950</v>
      </c>
      <c r="L777" s="624">
        <v>42978</v>
      </c>
      <c r="M777" s="564" t="s">
        <v>13311</v>
      </c>
      <c r="N777" s="71" t="s">
        <v>47</v>
      </c>
      <c r="O777" s="624">
        <v>42978</v>
      </c>
      <c r="P777" s="635">
        <v>150000</v>
      </c>
      <c r="Q777" s="416">
        <f t="shared" si="16"/>
        <v>0.15</v>
      </c>
      <c r="R777" s="627">
        <v>6</v>
      </c>
      <c r="S777" s="535" t="s">
        <v>14144</v>
      </c>
      <c r="T777" s="71" t="s">
        <v>211</v>
      </c>
      <c r="U777" s="566" t="s">
        <v>7040</v>
      </c>
      <c r="V777" s="541" t="s">
        <v>104</v>
      </c>
      <c r="W777" s="541" t="s">
        <v>105</v>
      </c>
      <c r="X777" s="632" t="s">
        <v>13706</v>
      </c>
      <c r="Y777" s="632" t="s">
        <v>186</v>
      </c>
      <c r="Z777" s="633"/>
      <c r="AA777" s="633"/>
    </row>
    <row r="778" spans="1:27" ht="17.45" customHeight="1" x14ac:dyDescent="0.25">
      <c r="A778" s="633" t="s">
        <v>8778</v>
      </c>
      <c r="B778" s="634" t="s">
        <v>59</v>
      </c>
      <c r="C778" s="634" t="s">
        <v>9574</v>
      </c>
      <c r="D778" s="632" t="s">
        <v>9591</v>
      </c>
      <c r="E778" s="632" t="s">
        <v>8779</v>
      </c>
      <c r="F778" s="473" t="s">
        <v>28</v>
      </c>
      <c r="G778" s="473"/>
      <c r="H778" s="473"/>
      <c r="I778" s="473"/>
      <c r="J778" s="633" t="s">
        <v>11224</v>
      </c>
      <c r="K778" s="473" t="s">
        <v>8990</v>
      </c>
      <c r="L778" s="624">
        <v>43067</v>
      </c>
      <c r="M778" s="564" t="s">
        <v>8877</v>
      </c>
      <c r="N778" s="71" t="s">
        <v>47</v>
      </c>
      <c r="O778" s="624">
        <v>43067</v>
      </c>
      <c r="P778" s="635">
        <v>150000</v>
      </c>
      <c r="Q778" s="416">
        <f t="shared" si="16"/>
        <v>0.15</v>
      </c>
      <c r="R778" s="627">
        <v>4</v>
      </c>
      <c r="S778" s="535" t="s">
        <v>12341</v>
      </c>
      <c r="T778" s="71" t="s">
        <v>103</v>
      </c>
      <c r="U778" s="566" t="s">
        <v>7040</v>
      </c>
      <c r="V778" s="541" t="s">
        <v>104</v>
      </c>
      <c r="W778" s="541" t="s">
        <v>105</v>
      </c>
      <c r="X778" s="632" t="s">
        <v>8173</v>
      </c>
      <c r="Y778" s="632" t="s">
        <v>221</v>
      </c>
      <c r="Z778" s="633"/>
      <c r="AA778" s="633"/>
    </row>
    <row r="779" spans="1:27" ht="17.45" customHeight="1" x14ac:dyDescent="0.25">
      <c r="A779" s="633" t="s">
        <v>2525</v>
      </c>
      <c r="B779" s="634" t="s">
        <v>60</v>
      </c>
      <c r="C779" s="634" t="s">
        <v>6576</v>
      </c>
      <c r="D779" s="632" t="s">
        <v>2526</v>
      </c>
      <c r="E779" s="632" t="s">
        <v>2527</v>
      </c>
      <c r="F779" s="473" t="s">
        <v>6576</v>
      </c>
      <c r="G779" s="473" t="str">
        <f>VLOOKUP(A779,'Engaged Deals'!A:L,2,0)</f>
        <v>Yes</v>
      </c>
      <c r="H779" s="473" t="str">
        <f>VLOOKUP(A779,'Engaged Deals'!A:L,9,0)</f>
        <v>India</v>
      </c>
      <c r="I779" s="473" t="str">
        <f>VLOOKUP(A779,'Engaged Deals'!A:L,10,0)</f>
        <v>In the process of submitting a proposal, Need more details</v>
      </c>
      <c r="J779" s="633" t="s">
        <v>11224</v>
      </c>
      <c r="K779" s="473" t="s">
        <v>8948</v>
      </c>
      <c r="L779" s="624">
        <v>43034</v>
      </c>
      <c r="M779" s="564" t="s">
        <v>2528</v>
      </c>
      <c r="N779" s="71" t="s">
        <v>47</v>
      </c>
      <c r="O779" s="624">
        <v>43034</v>
      </c>
      <c r="P779" s="635">
        <v>150000</v>
      </c>
      <c r="Q779" s="416">
        <f t="shared" si="16"/>
        <v>0.15</v>
      </c>
      <c r="R779" s="627">
        <v>12</v>
      </c>
      <c r="S779" s="535" t="s">
        <v>12632</v>
      </c>
      <c r="T779" s="71" t="s">
        <v>103</v>
      </c>
      <c r="U779" s="566" t="s">
        <v>7040</v>
      </c>
      <c r="V779" s="541" t="s">
        <v>104</v>
      </c>
      <c r="W779" s="541" t="s">
        <v>105</v>
      </c>
      <c r="X779" s="632" t="s">
        <v>5891</v>
      </c>
      <c r="Y779" s="632" t="s">
        <v>186</v>
      </c>
      <c r="Z779" s="633"/>
      <c r="AA779" s="633"/>
    </row>
    <row r="780" spans="1:27" ht="17.45" customHeight="1" x14ac:dyDescent="0.25">
      <c r="A780" s="633" t="s">
        <v>9358</v>
      </c>
      <c r="B780" s="634" t="s">
        <v>60</v>
      </c>
      <c r="C780" s="634" t="s">
        <v>6576</v>
      </c>
      <c r="D780" s="632" t="s">
        <v>12510</v>
      </c>
      <c r="E780" s="632" t="s">
        <v>8336</v>
      </c>
      <c r="F780" s="473" t="s">
        <v>6576</v>
      </c>
      <c r="G780" s="473"/>
      <c r="H780" s="473"/>
      <c r="I780" s="473"/>
      <c r="J780" s="633" t="s">
        <v>11224</v>
      </c>
      <c r="K780" s="473" t="s">
        <v>36</v>
      </c>
      <c r="L780" s="624">
        <v>43028</v>
      </c>
      <c r="M780" s="564" t="s">
        <v>12303</v>
      </c>
      <c r="N780" s="71" t="s">
        <v>47</v>
      </c>
      <c r="O780" s="624">
        <v>43028</v>
      </c>
      <c r="P780" s="635">
        <v>150000</v>
      </c>
      <c r="Q780" s="416">
        <f t="shared" si="16"/>
        <v>0.15</v>
      </c>
      <c r="R780" s="627">
        <v>12</v>
      </c>
      <c r="S780" s="535" t="s">
        <v>14144</v>
      </c>
      <c r="T780" s="71" t="s">
        <v>103</v>
      </c>
      <c r="U780" s="566" t="s">
        <v>7040</v>
      </c>
      <c r="V780" s="541" t="s">
        <v>104</v>
      </c>
      <c r="W780" s="541" t="s">
        <v>105</v>
      </c>
      <c r="X780" s="632" t="s">
        <v>12397</v>
      </c>
      <c r="Y780" s="632" t="s">
        <v>6972</v>
      </c>
      <c r="Z780" s="633"/>
      <c r="AA780" s="633"/>
    </row>
    <row r="781" spans="1:27" ht="17.45" customHeight="1" x14ac:dyDescent="0.25">
      <c r="A781" s="633" t="s">
        <v>9638</v>
      </c>
      <c r="B781" s="634" t="s">
        <v>57</v>
      </c>
      <c r="C781" s="634" t="s">
        <v>1348</v>
      </c>
      <c r="D781" s="632" t="s">
        <v>12888</v>
      </c>
      <c r="E781" s="632" t="s">
        <v>9639</v>
      </c>
      <c r="F781" s="473" t="s">
        <v>25</v>
      </c>
      <c r="G781" s="473"/>
      <c r="H781" s="473"/>
      <c r="I781" s="473"/>
      <c r="J781" s="633" t="s">
        <v>11223</v>
      </c>
      <c r="K781" s="473" t="s">
        <v>35</v>
      </c>
      <c r="L781" s="624">
        <v>42977</v>
      </c>
      <c r="M781" s="564" t="s">
        <v>13309</v>
      </c>
      <c r="N781" s="71" t="s">
        <v>47</v>
      </c>
      <c r="O781" s="624">
        <v>42977</v>
      </c>
      <c r="P781" s="635">
        <v>150000</v>
      </c>
      <c r="Q781" s="416">
        <f t="shared" si="16"/>
        <v>0.15</v>
      </c>
      <c r="R781" s="627">
        <v>3</v>
      </c>
      <c r="S781" s="535" t="s">
        <v>11283</v>
      </c>
      <c r="T781" s="71" t="s">
        <v>125</v>
      </c>
      <c r="U781" s="566" t="s">
        <v>7040</v>
      </c>
      <c r="V781" s="541" t="s">
        <v>104</v>
      </c>
      <c r="W781" s="541" t="s">
        <v>105</v>
      </c>
      <c r="X781" s="632" t="s">
        <v>12404</v>
      </c>
      <c r="Y781" s="632" t="s">
        <v>757</v>
      </c>
      <c r="Z781" s="633"/>
      <c r="AA781" s="633"/>
    </row>
    <row r="782" spans="1:27" ht="17.45" customHeight="1" x14ac:dyDescent="0.25">
      <c r="A782" s="633" t="s">
        <v>2489</v>
      </c>
      <c r="B782" s="634" t="s">
        <v>60</v>
      </c>
      <c r="C782" s="634" t="s">
        <v>377</v>
      </c>
      <c r="D782" s="632" t="s">
        <v>2395</v>
      </c>
      <c r="E782" s="632" t="s">
        <v>9363</v>
      </c>
      <c r="F782" s="473" t="s">
        <v>26</v>
      </c>
      <c r="G782" s="473"/>
      <c r="H782" s="473"/>
      <c r="I782" s="473"/>
      <c r="J782" s="633" t="s">
        <v>11223</v>
      </c>
      <c r="K782" s="473" t="s">
        <v>8948</v>
      </c>
      <c r="L782" s="624">
        <v>42972</v>
      </c>
      <c r="M782" s="564" t="s">
        <v>2491</v>
      </c>
      <c r="N782" s="71" t="s">
        <v>46</v>
      </c>
      <c r="O782" s="624">
        <v>42972</v>
      </c>
      <c r="P782" s="635">
        <v>150000</v>
      </c>
      <c r="Q782" s="416">
        <f t="shared" si="16"/>
        <v>0.15</v>
      </c>
      <c r="R782" s="627">
        <v>3</v>
      </c>
      <c r="S782" s="535" t="s">
        <v>9261</v>
      </c>
      <c r="T782" s="71" t="s">
        <v>103</v>
      </c>
      <c r="U782" s="566" t="s">
        <v>7040</v>
      </c>
      <c r="V782" s="541" t="s">
        <v>104</v>
      </c>
      <c r="W782" s="541" t="s">
        <v>105</v>
      </c>
      <c r="X782" s="632" t="s">
        <v>5987</v>
      </c>
      <c r="Y782" s="632" t="s">
        <v>667</v>
      </c>
      <c r="Z782" s="633"/>
      <c r="AA782" s="633"/>
    </row>
    <row r="783" spans="1:27" ht="17.45" customHeight="1" x14ac:dyDescent="0.25">
      <c r="A783" s="633" t="s">
        <v>10521</v>
      </c>
      <c r="B783" s="634" t="s">
        <v>6912</v>
      </c>
      <c r="C783" s="634" t="s">
        <v>6912</v>
      </c>
      <c r="D783" s="632" t="s">
        <v>12842</v>
      </c>
      <c r="E783" s="632" t="s">
        <v>10522</v>
      </c>
      <c r="F783" s="473" t="s">
        <v>27</v>
      </c>
      <c r="G783" s="473"/>
      <c r="H783" s="473"/>
      <c r="I783" s="473"/>
      <c r="J783" s="633" t="s">
        <v>11223</v>
      </c>
      <c r="K783" s="473" t="s">
        <v>8947</v>
      </c>
      <c r="L783" s="624">
        <v>42979</v>
      </c>
      <c r="M783" s="564" t="s">
        <v>13312</v>
      </c>
      <c r="N783" s="71" t="s">
        <v>47</v>
      </c>
      <c r="O783" s="624">
        <v>43008</v>
      </c>
      <c r="P783" s="635">
        <v>150000</v>
      </c>
      <c r="Q783" s="416">
        <f t="shared" si="16"/>
        <v>0.15</v>
      </c>
      <c r="R783" s="627">
        <v>12</v>
      </c>
      <c r="S783" s="535" t="s">
        <v>11804</v>
      </c>
      <c r="T783" s="71" t="s">
        <v>103</v>
      </c>
      <c r="U783" s="566" t="s">
        <v>7040</v>
      </c>
      <c r="V783" s="541" t="s">
        <v>104</v>
      </c>
      <c r="W783" s="541" t="s">
        <v>105</v>
      </c>
      <c r="X783" s="632" t="s">
        <v>13664</v>
      </c>
      <c r="Y783" s="632" t="s">
        <v>3084</v>
      </c>
      <c r="Z783" s="633"/>
      <c r="AA783" s="633"/>
    </row>
    <row r="784" spans="1:27" ht="17.45" customHeight="1" x14ac:dyDescent="0.25">
      <c r="A784" s="633" t="s">
        <v>12511</v>
      </c>
      <c r="B784" s="634" t="s">
        <v>57</v>
      </c>
      <c r="C784" s="634" t="s">
        <v>1046</v>
      </c>
      <c r="D784" s="632" t="s">
        <v>12889</v>
      </c>
      <c r="E784" s="632" t="s">
        <v>12512</v>
      </c>
      <c r="F784" s="473" t="s">
        <v>25</v>
      </c>
      <c r="G784" s="473"/>
      <c r="H784" s="473"/>
      <c r="I784" s="473"/>
      <c r="J784" s="633" t="s">
        <v>11224</v>
      </c>
      <c r="K784" s="473" t="s">
        <v>35</v>
      </c>
      <c r="L784" s="624">
        <v>43020</v>
      </c>
      <c r="M784" s="564" t="s">
        <v>13310</v>
      </c>
      <c r="N784" s="71" t="s">
        <v>142</v>
      </c>
      <c r="O784" s="624">
        <v>43069</v>
      </c>
      <c r="P784" s="635">
        <v>150000</v>
      </c>
      <c r="Q784" s="416">
        <f t="shared" si="16"/>
        <v>0.15</v>
      </c>
      <c r="R784" s="627">
        <v>3</v>
      </c>
      <c r="S784" s="535" t="s">
        <v>12632</v>
      </c>
      <c r="T784" s="71" t="s">
        <v>103</v>
      </c>
      <c r="U784" s="566" t="s">
        <v>7040</v>
      </c>
      <c r="V784" s="541" t="s">
        <v>104</v>
      </c>
      <c r="W784" s="541" t="s">
        <v>105</v>
      </c>
      <c r="X784" s="632" t="s">
        <v>8683</v>
      </c>
      <c r="Y784" s="632"/>
      <c r="Z784" s="633"/>
      <c r="AA784" s="633"/>
    </row>
    <row r="785" spans="1:27" ht="17.45" customHeight="1" x14ac:dyDescent="0.25">
      <c r="A785" s="633" t="s">
        <v>2481</v>
      </c>
      <c r="B785" s="634" t="s">
        <v>57</v>
      </c>
      <c r="C785" s="634" t="s">
        <v>1046</v>
      </c>
      <c r="D785" s="632" t="s">
        <v>2482</v>
      </c>
      <c r="E785" s="632" t="s">
        <v>2483</v>
      </c>
      <c r="F785" s="473" t="s">
        <v>24</v>
      </c>
      <c r="G785" s="473"/>
      <c r="H785" s="473"/>
      <c r="I785" s="473"/>
      <c r="J785" s="633" t="s">
        <v>11223</v>
      </c>
      <c r="K785" s="473" t="s">
        <v>38</v>
      </c>
      <c r="L785" s="624">
        <v>42921</v>
      </c>
      <c r="M785" s="564" t="s">
        <v>2484</v>
      </c>
      <c r="N785" s="71" t="s">
        <v>47</v>
      </c>
      <c r="O785" s="624">
        <v>42921</v>
      </c>
      <c r="P785" s="635">
        <v>150000</v>
      </c>
      <c r="Q785" s="416">
        <f t="shared" si="16"/>
        <v>0.15</v>
      </c>
      <c r="R785" s="627">
        <v>6</v>
      </c>
      <c r="S785" s="535" t="s">
        <v>9606</v>
      </c>
      <c r="T785" s="71" t="s">
        <v>103</v>
      </c>
      <c r="U785" s="566" t="s">
        <v>7040</v>
      </c>
      <c r="V785" s="541" t="s">
        <v>104</v>
      </c>
      <c r="W785" s="541" t="s">
        <v>105</v>
      </c>
      <c r="X785" s="632" t="s">
        <v>5985</v>
      </c>
      <c r="Y785" s="632" t="s">
        <v>13917</v>
      </c>
      <c r="Z785" s="633"/>
      <c r="AA785" s="633"/>
    </row>
    <row r="786" spans="1:27" ht="17.45" customHeight="1" x14ac:dyDescent="0.25">
      <c r="A786" s="633" t="s">
        <v>5687</v>
      </c>
      <c r="B786" s="634" t="s">
        <v>57</v>
      </c>
      <c r="C786" s="634" t="s">
        <v>324</v>
      </c>
      <c r="D786" s="632" t="s">
        <v>1318</v>
      </c>
      <c r="E786" s="632" t="s">
        <v>5688</v>
      </c>
      <c r="F786" s="473" t="s">
        <v>26</v>
      </c>
      <c r="G786" s="473" t="str">
        <f>VLOOKUP(A786,'Engaged Deals'!A:L,2,0)</f>
        <v>Yes</v>
      </c>
      <c r="H786" s="473" t="str">
        <f>VLOOKUP(A786,'Engaged Deals'!A:L,9,0)</f>
        <v>Gronigen</v>
      </c>
      <c r="I786" s="473" t="str">
        <f>VLOOKUP(A786,'Engaged Deals'!A:L,10,0)</f>
        <v>Initial POC developed using IRL,</v>
      </c>
      <c r="J786" s="633" t="s">
        <v>11224</v>
      </c>
      <c r="K786" s="473" t="s">
        <v>8948</v>
      </c>
      <c r="L786" s="624">
        <v>43035</v>
      </c>
      <c r="M786" s="564" t="s">
        <v>5975</v>
      </c>
      <c r="N786" s="71" t="s">
        <v>46</v>
      </c>
      <c r="O786" s="624">
        <v>43035</v>
      </c>
      <c r="P786" s="635">
        <v>150000</v>
      </c>
      <c r="Q786" s="416">
        <f t="shared" si="16"/>
        <v>0.15</v>
      </c>
      <c r="R786" s="627">
        <v>6</v>
      </c>
      <c r="S786" s="535" t="s">
        <v>9261</v>
      </c>
      <c r="T786" s="71" t="s">
        <v>125</v>
      </c>
      <c r="U786" s="566" t="s">
        <v>7040</v>
      </c>
      <c r="V786" s="541" t="s">
        <v>104</v>
      </c>
      <c r="W786" s="541" t="s">
        <v>105</v>
      </c>
      <c r="X786" s="632" t="s">
        <v>13705</v>
      </c>
      <c r="Y786" s="632" t="s">
        <v>186</v>
      </c>
      <c r="Z786" s="633"/>
      <c r="AA786" s="633"/>
    </row>
    <row r="787" spans="1:27" ht="17.45" customHeight="1" x14ac:dyDescent="0.25">
      <c r="A787" s="633" t="s">
        <v>2519</v>
      </c>
      <c r="B787" s="634" t="s">
        <v>57</v>
      </c>
      <c r="C787" s="634" t="s">
        <v>324</v>
      </c>
      <c r="D787" s="632" t="s">
        <v>2520</v>
      </c>
      <c r="E787" s="632" t="s">
        <v>2463</v>
      </c>
      <c r="F787" s="473" t="s">
        <v>28</v>
      </c>
      <c r="G787" s="473"/>
      <c r="H787" s="473"/>
      <c r="I787" s="473"/>
      <c r="J787" s="633" t="s">
        <v>11223</v>
      </c>
      <c r="K787" s="473" t="s">
        <v>8990</v>
      </c>
      <c r="L787" s="624">
        <v>43008</v>
      </c>
      <c r="M787" s="564" t="s">
        <v>2521</v>
      </c>
      <c r="N787" s="71" t="s">
        <v>48</v>
      </c>
      <c r="O787" s="624">
        <v>43008</v>
      </c>
      <c r="P787" s="635">
        <v>150000</v>
      </c>
      <c r="Q787" s="416">
        <f t="shared" si="16"/>
        <v>0.15</v>
      </c>
      <c r="R787" s="627">
        <v>12</v>
      </c>
      <c r="S787" s="535" t="s">
        <v>13516</v>
      </c>
      <c r="T787" s="71" t="s">
        <v>103</v>
      </c>
      <c r="U787" s="566" t="s">
        <v>7040</v>
      </c>
      <c r="V787" s="541" t="s">
        <v>104</v>
      </c>
      <c r="W787" s="541" t="s">
        <v>105</v>
      </c>
      <c r="X787" s="632" t="s">
        <v>5993</v>
      </c>
      <c r="Y787" s="632" t="s">
        <v>9238</v>
      </c>
      <c r="Z787" s="633"/>
      <c r="AA787" s="633"/>
    </row>
    <row r="788" spans="1:27" ht="17.45" customHeight="1" x14ac:dyDescent="0.25">
      <c r="A788" s="633" t="s">
        <v>8356</v>
      </c>
      <c r="B788" s="634" t="s">
        <v>56</v>
      </c>
      <c r="C788" s="634" t="s">
        <v>235</v>
      </c>
      <c r="D788" s="632" t="s">
        <v>12891</v>
      </c>
      <c r="E788" s="632" t="s">
        <v>8357</v>
      </c>
      <c r="F788" s="473" t="s">
        <v>26</v>
      </c>
      <c r="G788" s="473"/>
      <c r="H788" s="473"/>
      <c r="I788" s="473"/>
      <c r="J788" s="633" t="s">
        <v>11223</v>
      </c>
      <c r="K788" s="473" t="s">
        <v>8948</v>
      </c>
      <c r="L788" s="624">
        <v>42956</v>
      </c>
      <c r="M788" s="564" t="s">
        <v>13313</v>
      </c>
      <c r="N788" s="71" t="s">
        <v>46</v>
      </c>
      <c r="O788" s="624">
        <v>42956</v>
      </c>
      <c r="P788" s="635">
        <v>150000</v>
      </c>
      <c r="Q788" s="416">
        <f t="shared" si="16"/>
        <v>0.15</v>
      </c>
      <c r="R788" s="627">
        <v>12</v>
      </c>
      <c r="S788" s="535" t="s">
        <v>8957</v>
      </c>
      <c r="T788" s="71" t="s">
        <v>103</v>
      </c>
      <c r="U788" s="566" t="s">
        <v>7040</v>
      </c>
      <c r="V788" s="541" t="s">
        <v>104</v>
      </c>
      <c r="W788" s="541" t="s">
        <v>105</v>
      </c>
      <c r="X788" s="632" t="s">
        <v>13707</v>
      </c>
      <c r="Y788" s="632" t="s">
        <v>667</v>
      </c>
      <c r="Z788" s="633"/>
      <c r="AA788" s="633"/>
    </row>
    <row r="789" spans="1:27" ht="17.45" customHeight="1" x14ac:dyDescent="0.25">
      <c r="A789" s="633" t="s">
        <v>12119</v>
      </c>
      <c r="B789" s="634" t="s">
        <v>56</v>
      </c>
      <c r="C789" s="634" t="s">
        <v>235</v>
      </c>
      <c r="D789" s="632" t="s">
        <v>12127</v>
      </c>
      <c r="E789" s="632" t="s">
        <v>12120</v>
      </c>
      <c r="F789" s="473" t="s">
        <v>14262</v>
      </c>
      <c r="G789" s="473"/>
      <c r="H789" s="473"/>
      <c r="I789" s="473"/>
      <c r="J789" s="633" t="s">
        <v>11224</v>
      </c>
      <c r="K789" s="473" t="s">
        <v>8950</v>
      </c>
      <c r="L789" s="624">
        <v>43098</v>
      </c>
      <c r="M789" s="564" t="s">
        <v>12304</v>
      </c>
      <c r="N789" s="71" t="s">
        <v>47</v>
      </c>
      <c r="O789" s="624">
        <v>43098</v>
      </c>
      <c r="P789" s="635">
        <v>150000</v>
      </c>
      <c r="Q789" s="416">
        <f t="shared" si="16"/>
        <v>0.15</v>
      </c>
      <c r="R789" s="627">
        <v>12</v>
      </c>
      <c r="S789" s="535" t="s">
        <v>12339</v>
      </c>
      <c r="T789" s="71" t="s">
        <v>103</v>
      </c>
      <c r="U789" s="566" t="s">
        <v>7040</v>
      </c>
      <c r="V789" s="541" t="s">
        <v>104</v>
      </c>
      <c r="W789" s="541" t="s">
        <v>105</v>
      </c>
      <c r="X789" s="632" t="s">
        <v>12398</v>
      </c>
      <c r="Y789" s="632" t="s">
        <v>1650</v>
      </c>
      <c r="Z789" s="633"/>
      <c r="AA789" s="633"/>
    </row>
    <row r="790" spans="1:27" ht="17.45" customHeight="1" x14ac:dyDescent="0.25">
      <c r="A790" s="633" t="s">
        <v>12121</v>
      </c>
      <c r="B790" s="634" t="s">
        <v>56</v>
      </c>
      <c r="C790" s="634" t="s">
        <v>235</v>
      </c>
      <c r="D790" s="632" t="s">
        <v>12128</v>
      </c>
      <c r="E790" s="632" t="s">
        <v>12122</v>
      </c>
      <c r="F790" s="473" t="s">
        <v>14262</v>
      </c>
      <c r="G790" s="473"/>
      <c r="H790" s="473"/>
      <c r="I790" s="473"/>
      <c r="J790" s="633" t="s">
        <v>11224</v>
      </c>
      <c r="K790" s="473" t="s">
        <v>8950</v>
      </c>
      <c r="L790" s="624">
        <v>43070</v>
      </c>
      <c r="M790" s="564" t="s">
        <v>12305</v>
      </c>
      <c r="N790" s="71" t="s">
        <v>47</v>
      </c>
      <c r="O790" s="624">
        <v>43070</v>
      </c>
      <c r="P790" s="635">
        <v>150000</v>
      </c>
      <c r="Q790" s="416">
        <f t="shared" si="16"/>
        <v>0.15</v>
      </c>
      <c r="R790" s="627">
        <v>12</v>
      </c>
      <c r="S790" s="535" t="s">
        <v>12339</v>
      </c>
      <c r="T790" s="71" t="s">
        <v>103</v>
      </c>
      <c r="U790" s="566" t="s">
        <v>7040</v>
      </c>
      <c r="V790" s="541" t="s">
        <v>104</v>
      </c>
      <c r="W790" s="541" t="s">
        <v>105</v>
      </c>
      <c r="X790" s="632" t="s">
        <v>12399</v>
      </c>
      <c r="Y790" s="632" t="s">
        <v>1650</v>
      </c>
      <c r="Z790" s="633"/>
      <c r="AA790" s="633"/>
    </row>
    <row r="791" spans="1:27" ht="17.45" customHeight="1" x14ac:dyDescent="0.25">
      <c r="A791" s="633" t="s">
        <v>2461</v>
      </c>
      <c r="B791" s="634" t="s">
        <v>56</v>
      </c>
      <c r="C791" s="634" t="s">
        <v>117</v>
      </c>
      <c r="D791" s="632" t="s">
        <v>2462</v>
      </c>
      <c r="E791" s="632" t="s">
        <v>2463</v>
      </c>
      <c r="F791" s="473" t="s">
        <v>25</v>
      </c>
      <c r="G791" s="473"/>
      <c r="H791" s="473"/>
      <c r="I791" s="473"/>
      <c r="J791" s="633" t="s">
        <v>11223</v>
      </c>
      <c r="K791" s="473" t="s">
        <v>35</v>
      </c>
      <c r="L791" s="624">
        <v>42930</v>
      </c>
      <c r="M791" s="564" t="s">
        <v>2464</v>
      </c>
      <c r="N791" s="71" t="s">
        <v>46</v>
      </c>
      <c r="O791" s="624">
        <v>42930</v>
      </c>
      <c r="P791" s="635">
        <v>150000</v>
      </c>
      <c r="Q791" s="416">
        <f t="shared" si="16"/>
        <v>0.15</v>
      </c>
      <c r="R791" s="627">
        <v>2</v>
      </c>
      <c r="S791" s="535" t="s">
        <v>1597</v>
      </c>
      <c r="T791" s="71" t="s">
        <v>103</v>
      </c>
      <c r="U791" s="566" t="s">
        <v>7040</v>
      </c>
      <c r="V791" s="541" t="s">
        <v>104</v>
      </c>
      <c r="W791" s="541" t="s">
        <v>105</v>
      </c>
      <c r="X791" s="632" t="s">
        <v>5965</v>
      </c>
      <c r="Y791" s="632"/>
      <c r="Z791" s="633"/>
      <c r="AA791" s="633"/>
    </row>
    <row r="792" spans="1:27" ht="17.45" customHeight="1" x14ac:dyDescent="0.25">
      <c r="A792" s="633" t="s">
        <v>8354</v>
      </c>
      <c r="B792" s="634" t="s">
        <v>56</v>
      </c>
      <c r="C792" s="634" t="s">
        <v>161</v>
      </c>
      <c r="D792" s="632" t="s">
        <v>12892</v>
      </c>
      <c r="E792" s="632" t="s">
        <v>8355</v>
      </c>
      <c r="F792" s="473" t="s">
        <v>26</v>
      </c>
      <c r="G792" s="473"/>
      <c r="H792" s="473"/>
      <c r="I792" s="473"/>
      <c r="J792" s="633" t="s">
        <v>11224</v>
      </c>
      <c r="K792" s="473" t="s">
        <v>8948</v>
      </c>
      <c r="L792" s="624">
        <v>43040</v>
      </c>
      <c r="M792" s="564" t="s">
        <v>13314</v>
      </c>
      <c r="N792" s="71" t="s">
        <v>46</v>
      </c>
      <c r="O792" s="624">
        <v>43040</v>
      </c>
      <c r="P792" s="635">
        <v>150000</v>
      </c>
      <c r="Q792" s="416">
        <f t="shared" si="16"/>
        <v>0.15</v>
      </c>
      <c r="R792" s="627">
        <v>2</v>
      </c>
      <c r="S792" s="535" t="s">
        <v>13708</v>
      </c>
      <c r="T792" s="71" t="s">
        <v>103</v>
      </c>
      <c r="U792" s="566" t="s">
        <v>7040</v>
      </c>
      <c r="V792" s="541" t="s">
        <v>104</v>
      </c>
      <c r="W792" s="541" t="s">
        <v>105</v>
      </c>
      <c r="X792" s="632" t="s">
        <v>6775</v>
      </c>
      <c r="Y792" s="632" t="s">
        <v>221</v>
      </c>
      <c r="Z792" s="633"/>
      <c r="AA792" s="633"/>
    </row>
    <row r="793" spans="1:27" ht="17.45" customHeight="1" x14ac:dyDescent="0.25">
      <c r="A793" s="633" t="s">
        <v>12123</v>
      </c>
      <c r="B793" s="634" t="s">
        <v>56</v>
      </c>
      <c r="C793" s="634" t="s">
        <v>161</v>
      </c>
      <c r="D793" s="632" t="s">
        <v>12893</v>
      </c>
      <c r="E793" s="632" t="s">
        <v>12124</v>
      </c>
      <c r="F793" s="473" t="s">
        <v>26</v>
      </c>
      <c r="G793" s="473"/>
      <c r="H793" s="473"/>
      <c r="I793" s="473"/>
      <c r="J793" s="633" t="s">
        <v>11224</v>
      </c>
      <c r="K793" s="473" t="s">
        <v>33</v>
      </c>
      <c r="L793" s="624">
        <v>43016</v>
      </c>
      <c r="M793" s="564" t="s">
        <v>13315</v>
      </c>
      <c r="N793" s="71" t="s">
        <v>47</v>
      </c>
      <c r="O793" s="624">
        <v>43076</v>
      </c>
      <c r="P793" s="635">
        <v>150000</v>
      </c>
      <c r="Q793" s="416">
        <f t="shared" si="16"/>
        <v>0.15</v>
      </c>
      <c r="R793" s="627">
        <v>24</v>
      </c>
      <c r="S793" s="535" t="s">
        <v>13516</v>
      </c>
      <c r="T793" s="71" t="s">
        <v>103</v>
      </c>
      <c r="U793" s="566" t="s">
        <v>7040</v>
      </c>
      <c r="V793" s="541" t="s">
        <v>104</v>
      </c>
      <c r="W793" s="541" t="s">
        <v>105</v>
      </c>
      <c r="X793" s="632" t="s">
        <v>13709</v>
      </c>
      <c r="Y793" s="632" t="s">
        <v>313</v>
      </c>
      <c r="Z793" s="633"/>
      <c r="AA793" s="633"/>
    </row>
    <row r="794" spans="1:27" ht="17.45" customHeight="1" x14ac:dyDescent="0.25">
      <c r="A794" s="633" t="s">
        <v>9062</v>
      </c>
      <c r="B794" s="634" t="s">
        <v>56</v>
      </c>
      <c r="C794" s="634" t="s">
        <v>161</v>
      </c>
      <c r="D794" s="632" t="s">
        <v>495</v>
      </c>
      <c r="E794" s="632" t="s">
        <v>9362</v>
      </c>
      <c r="F794" s="473" t="s">
        <v>26</v>
      </c>
      <c r="G794" s="473"/>
      <c r="H794" s="473"/>
      <c r="I794" s="473"/>
      <c r="J794" s="633" t="s">
        <v>11223</v>
      </c>
      <c r="K794" s="473" t="s">
        <v>33</v>
      </c>
      <c r="L794" s="624">
        <v>42986</v>
      </c>
      <c r="M794" s="564" t="s">
        <v>13316</v>
      </c>
      <c r="N794" s="71" t="s">
        <v>48</v>
      </c>
      <c r="O794" s="624">
        <v>42986</v>
      </c>
      <c r="P794" s="635">
        <v>150000</v>
      </c>
      <c r="Q794" s="416">
        <f t="shared" si="16"/>
        <v>0.15</v>
      </c>
      <c r="R794" s="627">
        <v>3</v>
      </c>
      <c r="S794" s="535" t="s">
        <v>13516</v>
      </c>
      <c r="T794" s="71" t="s">
        <v>211</v>
      </c>
      <c r="U794" s="566" t="s">
        <v>7040</v>
      </c>
      <c r="V794" s="541" t="s">
        <v>104</v>
      </c>
      <c r="W794" s="541" t="s">
        <v>105</v>
      </c>
      <c r="X794" s="632" t="s">
        <v>13710</v>
      </c>
      <c r="Y794" s="632" t="s">
        <v>757</v>
      </c>
      <c r="Z794" s="633"/>
      <c r="AA794" s="633"/>
    </row>
    <row r="795" spans="1:27" ht="17.45" customHeight="1" x14ac:dyDescent="0.25">
      <c r="A795" s="633" t="s">
        <v>2437</v>
      </c>
      <c r="B795" s="634" t="s">
        <v>56</v>
      </c>
      <c r="C795" s="634" t="s">
        <v>109</v>
      </c>
      <c r="D795" s="632" t="s">
        <v>2438</v>
      </c>
      <c r="E795" s="632" t="s">
        <v>2439</v>
      </c>
      <c r="F795" s="473" t="s">
        <v>28</v>
      </c>
      <c r="G795" s="473"/>
      <c r="H795" s="473"/>
      <c r="I795" s="473"/>
      <c r="J795" s="633" t="s">
        <v>11223</v>
      </c>
      <c r="K795" s="473" t="s">
        <v>8953</v>
      </c>
      <c r="L795" s="624">
        <v>42996</v>
      </c>
      <c r="M795" s="564" t="s">
        <v>2440</v>
      </c>
      <c r="N795" s="71" t="s">
        <v>47</v>
      </c>
      <c r="O795" s="624">
        <v>42996</v>
      </c>
      <c r="P795" s="635">
        <v>150000</v>
      </c>
      <c r="Q795" s="416">
        <f t="shared" si="16"/>
        <v>0.15</v>
      </c>
      <c r="R795" s="627">
        <v>4</v>
      </c>
      <c r="S795" s="535" t="s">
        <v>7101</v>
      </c>
      <c r="T795" s="71" t="s">
        <v>103</v>
      </c>
      <c r="U795" s="566" t="s">
        <v>7040</v>
      </c>
      <c r="V795" s="541" t="s">
        <v>104</v>
      </c>
      <c r="W795" s="541" t="s">
        <v>105</v>
      </c>
      <c r="X795" s="632" t="s">
        <v>9716</v>
      </c>
      <c r="Y795" s="632" t="s">
        <v>186</v>
      </c>
      <c r="Z795" s="633"/>
      <c r="AA795" s="633"/>
    </row>
    <row r="796" spans="1:27" ht="17.45" customHeight="1" x14ac:dyDescent="0.25">
      <c r="A796" s="633" t="s">
        <v>11437</v>
      </c>
      <c r="B796" s="634" t="s">
        <v>56</v>
      </c>
      <c r="C796" s="634" t="s">
        <v>109</v>
      </c>
      <c r="D796" s="632" t="s">
        <v>155</v>
      </c>
      <c r="E796" s="632" t="s">
        <v>12118</v>
      </c>
      <c r="F796" s="473" t="s">
        <v>28</v>
      </c>
      <c r="G796" s="473"/>
      <c r="H796" s="473"/>
      <c r="I796" s="473"/>
      <c r="J796" s="633" t="s">
        <v>11223</v>
      </c>
      <c r="K796" s="473" t="s">
        <v>8953</v>
      </c>
      <c r="L796" s="624">
        <v>43007</v>
      </c>
      <c r="M796" s="564" t="s">
        <v>11760</v>
      </c>
      <c r="N796" s="71" t="s">
        <v>47</v>
      </c>
      <c r="O796" s="624">
        <v>43007</v>
      </c>
      <c r="P796" s="635">
        <v>150000</v>
      </c>
      <c r="Q796" s="416">
        <f t="shared" si="16"/>
        <v>0.15</v>
      </c>
      <c r="R796" s="627">
        <v>3</v>
      </c>
      <c r="S796" s="535" t="s">
        <v>12339</v>
      </c>
      <c r="T796" s="71" t="s">
        <v>211</v>
      </c>
      <c r="U796" s="566" t="s">
        <v>7040</v>
      </c>
      <c r="V796" s="541" t="s">
        <v>104</v>
      </c>
      <c r="W796" s="541" t="s">
        <v>105</v>
      </c>
      <c r="X796" s="632" t="s">
        <v>5825</v>
      </c>
      <c r="Y796" s="632" t="s">
        <v>308</v>
      </c>
      <c r="Z796" s="633"/>
      <c r="AA796" s="633"/>
    </row>
    <row r="797" spans="1:27" ht="17.45" customHeight="1" x14ac:dyDescent="0.25">
      <c r="A797" s="633" t="s">
        <v>5684</v>
      </c>
      <c r="B797" s="634" t="s">
        <v>57</v>
      </c>
      <c r="C797" s="634" t="s">
        <v>391</v>
      </c>
      <c r="D797" s="632" t="s">
        <v>5685</v>
      </c>
      <c r="E797" s="632" t="s">
        <v>625</v>
      </c>
      <c r="F797" s="473" t="s">
        <v>25</v>
      </c>
      <c r="G797" s="473"/>
      <c r="H797" s="473"/>
      <c r="I797" s="473"/>
      <c r="J797" s="633" t="s">
        <v>11224</v>
      </c>
      <c r="K797" s="473" t="s">
        <v>35</v>
      </c>
      <c r="L797" s="624">
        <v>43012</v>
      </c>
      <c r="M797" s="564" t="s">
        <v>5967</v>
      </c>
      <c r="N797" s="71" t="s">
        <v>47</v>
      </c>
      <c r="O797" s="624">
        <v>43012</v>
      </c>
      <c r="P797" s="635">
        <v>150000</v>
      </c>
      <c r="Q797" s="416">
        <f t="shared" si="16"/>
        <v>0.15</v>
      </c>
      <c r="R797" s="627">
        <v>2</v>
      </c>
      <c r="S797" s="535" t="s">
        <v>12632</v>
      </c>
      <c r="T797" s="71" t="s">
        <v>103</v>
      </c>
      <c r="U797" s="566" t="s">
        <v>7040</v>
      </c>
      <c r="V797" s="541" t="s">
        <v>104</v>
      </c>
      <c r="W797" s="541" t="s">
        <v>838</v>
      </c>
      <c r="X797" s="632" t="s">
        <v>5968</v>
      </c>
      <c r="Y797" s="632" t="s">
        <v>1057</v>
      </c>
      <c r="Z797" s="633"/>
      <c r="AA797" s="633"/>
    </row>
    <row r="798" spans="1:27" ht="17.45" customHeight="1" x14ac:dyDescent="0.25">
      <c r="A798" s="633" t="s">
        <v>9359</v>
      </c>
      <c r="B798" s="634" t="s">
        <v>57</v>
      </c>
      <c r="C798" s="634" t="s">
        <v>98</v>
      </c>
      <c r="D798" s="632" t="s">
        <v>9360</v>
      </c>
      <c r="E798" s="632" t="s">
        <v>9361</v>
      </c>
      <c r="F798" s="473" t="s">
        <v>26</v>
      </c>
      <c r="G798" s="473"/>
      <c r="H798" s="473"/>
      <c r="I798" s="473"/>
      <c r="J798" s="633" t="s">
        <v>11223</v>
      </c>
      <c r="K798" s="473" t="s">
        <v>8948</v>
      </c>
      <c r="L798" s="624">
        <v>43006</v>
      </c>
      <c r="M798" s="564" t="s">
        <v>9402</v>
      </c>
      <c r="N798" s="71" t="s">
        <v>46</v>
      </c>
      <c r="O798" s="624">
        <v>43006</v>
      </c>
      <c r="P798" s="635">
        <v>150000</v>
      </c>
      <c r="Q798" s="416">
        <f t="shared" si="16"/>
        <v>0.15</v>
      </c>
      <c r="R798" s="627">
        <v>12</v>
      </c>
      <c r="S798" s="535" t="s">
        <v>10762</v>
      </c>
      <c r="T798" s="71" t="s">
        <v>103</v>
      </c>
      <c r="U798" s="566" t="s">
        <v>7040</v>
      </c>
      <c r="V798" s="541" t="s">
        <v>104</v>
      </c>
      <c r="W798" s="541" t="s">
        <v>9423</v>
      </c>
      <c r="X798" s="632" t="s">
        <v>106</v>
      </c>
      <c r="Y798" s="632" t="s">
        <v>221</v>
      </c>
      <c r="Z798" s="633"/>
      <c r="AA798" s="633"/>
    </row>
    <row r="799" spans="1:27" ht="17.45" customHeight="1" x14ac:dyDescent="0.25">
      <c r="A799" s="633" t="s">
        <v>12507</v>
      </c>
      <c r="B799" s="634" t="s">
        <v>57</v>
      </c>
      <c r="C799" s="634" t="s">
        <v>98</v>
      </c>
      <c r="D799" s="632" t="s">
        <v>12508</v>
      </c>
      <c r="E799" s="632" t="s">
        <v>12509</v>
      </c>
      <c r="F799" s="473" t="s">
        <v>24</v>
      </c>
      <c r="G799" s="473"/>
      <c r="H799" s="473"/>
      <c r="I799" s="473"/>
      <c r="J799" s="633" t="s">
        <v>11224</v>
      </c>
      <c r="K799" s="473" t="s">
        <v>38</v>
      </c>
      <c r="L799" s="624">
        <v>43035</v>
      </c>
      <c r="M799" s="564" t="s">
        <v>12611</v>
      </c>
      <c r="N799" s="71" t="s">
        <v>47</v>
      </c>
      <c r="O799" s="624">
        <v>43035</v>
      </c>
      <c r="P799" s="635">
        <v>150000</v>
      </c>
      <c r="Q799" s="416">
        <f t="shared" si="16"/>
        <v>0.15</v>
      </c>
      <c r="R799" s="627">
        <v>12</v>
      </c>
      <c r="S799" s="535" t="s">
        <v>14144</v>
      </c>
      <c r="T799" s="71" t="s">
        <v>125</v>
      </c>
      <c r="U799" s="566" t="s">
        <v>7040</v>
      </c>
      <c r="V799" s="541" t="s">
        <v>158</v>
      </c>
      <c r="W799" s="541" t="s">
        <v>5501</v>
      </c>
      <c r="X799" s="632" t="s">
        <v>106</v>
      </c>
      <c r="Y799" s="632" t="s">
        <v>667</v>
      </c>
      <c r="Z799" s="633"/>
      <c r="AA799" s="633"/>
    </row>
    <row r="800" spans="1:27" ht="17.45" customHeight="1" x14ac:dyDescent="0.25">
      <c r="A800" s="633" t="s">
        <v>2545</v>
      </c>
      <c r="B800" s="634" t="s">
        <v>57</v>
      </c>
      <c r="C800" s="634" t="s">
        <v>391</v>
      </c>
      <c r="D800" s="632" t="s">
        <v>2546</v>
      </c>
      <c r="E800" s="632" t="s">
        <v>2547</v>
      </c>
      <c r="F800" s="473" t="s">
        <v>25</v>
      </c>
      <c r="G800" s="473" t="str">
        <f>VLOOKUP(A800,'Engaged Deals'!A:L,2,0)</f>
        <v>Yes</v>
      </c>
      <c r="H800" s="473" t="str">
        <f>VLOOKUP(A800,'Engaged Deals'!A:L,9,0)</f>
        <v>IN,PH,RO</v>
      </c>
      <c r="I800" s="473" t="str">
        <f>VLOOKUP(A800,'Engaged Deals'!A:L,10,0)</f>
        <v>Early discussions</v>
      </c>
      <c r="J800" s="633" t="s">
        <v>11223</v>
      </c>
      <c r="K800" s="473" t="s">
        <v>35</v>
      </c>
      <c r="L800" s="624">
        <v>43007</v>
      </c>
      <c r="M800" s="564" t="s">
        <v>2548</v>
      </c>
      <c r="N800" s="71" t="s">
        <v>46</v>
      </c>
      <c r="O800" s="624">
        <v>43007</v>
      </c>
      <c r="P800" s="635">
        <v>150000</v>
      </c>
      <c r="Q800" s="416">
        <f t="shared" si="16"/>
        <v>0.15</v>
      </c>
      <c r="R800" s="627">
        <v>12</v>
      </c>
      <c r="S800" s="535" t="s">
        <v>2549</v>
      </c>
      <c r="T800" s="71" t="s">
        <v>103</v>
      </c>
      <c r="U800" s="566" t="s">
        <v>7040</v>
      </c>
      <c r="V800" s="541" t="s">
        <v>104</v>
      </c>
      <c r="W800" s="541"/>
      <c r="X800" s="632" t="s">
        <v>5968</v>
      </c>
      <c r="Y800" s="632" t="s">
        <v>12438</v>
      </c>
      <c r="Z800" s="633"/>
      <c r="AA800" s="633"/>
    </row>
    <row r="801" spans="1:27" ht="17.45" customHeight="1" x14ac:dyDescent="0.25">
      <c r="A801" s="633" t="s">
        <v>8784</v>
      </c>
      <c r="B801" s="634" t="s">
        <v>57</v>
      </c>
      <c r="C801" s="634" t="s">
        <v>324</v>
      </c>
      <c r="D801" s="632" t="s">
        <v>12894</v>
      </c>
      <c r="E801" s="632" t="s">
        <v>105</v>
      </c>
      <c r="F801" s="473" t="s">
        <v>26</v>
      </c>
      <c r="G801" s="473"/>
      <c r="H801" s="473"/>
      <c r="I801" s="473"/>
      <c r="J801" s="633" t="s">
        <v>11224</v>
      </c>
      <c r="K801" s="473" t="s">
        <v>33</v>
      </c>
      <c r="L801" s="624">
        <v>43091</v>
      </c>
      <c r="M801" s="564" t="s">
        <v>13317</v>
      </c>
      <c r="N801" s="71" t="s">
        <v>46</v>
      </c>
      <c r="O801" s="624">
        <v>43091</v>
      </c>
      <c r="P801" s="635">
        <v>150000</v>
      </c>
      <c r="Q801" s="416">
        <f t="shared" si="16"/>
        <v>0.15</v>
      </c>
      <c r="R801" s="627">
        <v>12</v>
      </c>
      <c r="S801" s="535" t="s">
        <v>8048</v>
      </c>
      <c r="T801" s="71" t="s">
        <v>103</v>
      </c>
      <c r="U801" s="566" t="s">
        <v>7040</v>
      </c>
      <c r="V801" s="541" t="s">
        <v>104</v>
      </c>
      <c r="W801" s="541"/>
      <c r="X801" s="632" t="s">
        <v>13711</v>
      </c>
      <c r="Y801" s="632"/>
      <c r="Z801" s="633"/>
      <c r="AA801" s="633"/>
    </row>
    <row r="802" spans="1:27" ht="17.45" customHeight="1" x14ac:dyDescent="0.25">
      <c r="A802" s="633" t="s">
        <v>8780</v>
      </c>
      <c r="B802" s="634" t="s">
        <v>56</v>
      </c>
      <c r="C802" s="634" t="s">
        <v>510</v>
      </c>
      <c r="D802" s="632" t="s">
        <v>12895</v>
      </c>
      <c r="E802" s="632" t="s">
        <v>8781</v>
      </c>
      <c r="F802" s="473" t="s">
        <v>27</v>
      </c>
      <c r="G802" s="473"/>
      <c r="H802" s="473"/>
      <c r="I802" s="473"/>
      <c r="J802" s="633" t="s">
        <v>11224</v>
      </c>
      <c r="K802" s="473" t="s">
        <v>8947</v>
      </c>
      <c r="L802" s="624">
        <v>43069</v>
      </c>
      <c r="M802" s="564" t="s">
        <v>13318</v>
      </c>
      <c r="N802" s="71" t="s">
        <v>46</v>
      </c>
      <c r="O802" s="624">
        <v>43069</v>
      </c>
      <c r="P802" s="635">
        <v>150000</v>
      </c>
      <c r="Q802" s="416">
        <f t="shared" si="16"/>
        <v>0.15</v>
      </c>
      <c r="R802" s="627">
        <v>12</v>
      </c>
      <c r="S802" s="535" t="s">
        <v>7881</v>
      </c>
      <c r="T802" s="71" t="s">
        <v>125</v>
      </c>
      <c r="U802" s="566" t="s">
        <v>7040</v>
      </c>
      <c r="V802" s="541" t="s">
        <v>104</v>
      </c>
      <c r="W802" s="541"/>
      <c r="X802" s="632" t="s">
        <v>5996</v>
      </c>
      <c r="Y802" s="632"/>
      <c r="Z802" s="633"/>
      <c r="AA802" s="633"/>
    </row>
    <row r="803" spans="1:27" ht="17.45" customHeight="1" x14ac:dyDescent="0.25">
      <c r="A803" s="633" t="s">
        <v>12125</v>
      </c>
      <c r="B803" s="634" t="s">
        <v>56</v>
      </c>
      <c r="C803" s="634" t="s">
        <v>109</v>
      </c>
      <c r="D803" s="632" t="s">
        <v>12896</v>
      </c>
      <c r="E803" s="632" t="s">
        <v>7184</v>
      </c>
      <c r="F803" s="473" t="s">
        <v>28</v>
      </c>
      <c r="G803" s="473"/>
      <c r="H803" s="473"/>
      <c r="I803" s="473"/>
      <c r="J803" s="633" t="s">
        <v>11224</v>
      </c>
      <c r="K803" s="473" t="s">
        <v>8953</v>
      </c>
      <c r="L803" s="624">
        <v>43016</v>
      </c>
      <c r="M803" s="564" t="s">
        <v>12369</v>
      </c>
      <c r="N803" s="71" t="s">
        <v>46</v>
      </c>
      <c r="O803" s="624">
        <v>43016</v>
      </c>
      <c r="P803" s="635">
        <v>150000</v>
      </c>
      <c r="Q803" s="416">
        <f t="shared" si="16"/>
        <v>0.15</v>
      </c>
      <c r="R803" s="627">
        <v>12</v>
      </c>
      <c r="S803" s="535" t="s">
        <v>14169</v>
      </c>
      <c r="T803" s="71" t="s">
        <v>103</v>
      </c>
      <c r="U803" s="566" t="s">
        <v>7040</v>
      </c>
      <c r="V803" s="541" t="s">
        <v>104</v>
      </c>
      <c r="W803" s="541"/>
      <c r="X803" s="632" t="s">
        <v>13542</v>
      </c>
      <c r="Y803" s="632"/>
      <c r="Z803" s="633"/>
      <c r="AA803" s="633"/>
    </row>
    <row r="804" spans="1:27" ht="17.45" customHeight="1" x14ac:dyDescent="0.25">
      <c r="A804" s="633" t="s">
        <v>8279</v>
      </c>
      <c r="B804" s="634" t="s">
        <v>56</v>
      </c>
      <c r="C804" s="634" t="s">
        <v>194</v>
      </c>
      <c r="D804" s="632" t="s">
        <v>8280</v>
      </c>
      <c r="E804" s="632" t="s">
        <v>8281</v>
      </c>
      <c r="F804" s="473" t="s">
        <v>27</v>
      </c>
      <c r="G804" s="473"/>
      <c r="H804" s="473"/>
      <c r="I804" s="473"/>
      <c r="J804" s="633" t="s">
        <v>11224</v>
      </c>
      <c r="K804" s="473" t="s">
        <v>8947</v>
      </c>
      <c r="L804" s="624">
        <v>43084</v>
      </c>
      <c r="M804" s="564" t="s">
        <v>8556</v>
      </c>
      <c r="N804" s="71" t="s">
        <v>46</v>
      </c>
      <c r="O804" s="624">
        <v>43108</v>
      </c>
      <c r="P804" s="635">
        <v>150000</v>
      </c>
      <c r="Q804" s="416">
        <f t="shared" si="16"/>
        <v>0.15</v>
      </c>
      <c r="R804" s="627">
        <v>3</v>
      </c>
      <c r="S804" s="535" t="s">
        <v>12356</v>
      </c>
      <c r="T804" s="71" t="s">
        <v>103</v>
      </c>
      <c r="U804" s="566" t="s">
        <v>7040</v>
      </c>
      <c r="V804" s="541" t="s">
        <v>134</v>
      </c>
      <c r="W804" s="541"/>
      <c r="X804" s="632" t="s">
        <v>8636</v>
      </c>
      <c r="Y804" s="632" t="s">
        <v>8062</v>
      </c>
      <c r="Z804" s="633"/>
      <c r="AA804" s="633"/>
    </row>
    <row r="805" spans="1:27" ht="17.45" customHeight="1" x14ac:dyDescent="0.25">
      <c r="A805" s="633" t="s">
        <v>8782</v>
      </c>
      <c r="B805" s="634" t="s">
        <v>56</v>
      </c>
      <c r="C805" s="634" t="s">
        <v>235</v>
      </c>
      <c r="D805" s="632" t="s">
        <v>1659</v>
      </c>
      <c r="E805" s="632" t="s">
        <v>8783</v>
      </c>
      <c r="F805" s="473" t="s">
        <v>14262</v>
      </c>
      <c r="G805" s="473"/>
      <c r="H805" s="473"/>
      <c r="I805" s="473"/>
      <c r="J805" s="633" t="s">
        <v>11224</v>
      </c>
      <c r="K805" s="473" t="s">
        <v>8950</v>
      </c>
      <c r="L805" s="624">
        <v>43084</v>
      </c>
      <c r="M805" s="564" t="s">
        <v>11246</v>
      </c>
      <c r="N805" s="71" t="s">
        <v>46</v>
      </c>
      <c r="O805" s="624">
        <v>43115</v>
      </c>
      <c r="P805" s="635">
        <v>150000</v>
      </c>
      <c r="Q805" s="416">
        <f t="shared" si="16"/>
        <v>0.15</v>
      </c>
      <c r="R805" s="627">
        <v>12</v>
      </c>
      <c r="S805" s="535" t="s">
        <v>7954</v>
      </c>
      <c r="T805" s="71" t="s">
        <v>103</v>
      </c>
      <c r="U805" s="566" t="s">
        <v>9234</v>
      </c>
      <c r="V805" s="541" t="s">
        <v>184</v>
      </c>
      <c r="W805" s="541" t="s">
        <v>11333</v>
      </c>
      <c r="X805" s="632" t="s">
        <v>11369</v>
      </c>
      <c r="Y805" s="632" t="s">
        <v>356</v>
      </c>
      <c r="Z805" s="633"/>
      <c r="AA805" s="633"/>
    </row>
    <row r="806" spans="1:27" ht="17.45" customHeight="1" x14ac:dyDescent="0.25">
      <c r="A806" s="633" t="s">
        <v>2341</v>
      </c>
      <c r="B806" s="634" t="s">
        <v>56</v>
      </c>
      <c r="C806" s="634" t="s">
        <v>161</v>
      </c>
      <c r="D806" s="632" t="s">
        <v>2342</v>
      </c>
      <c r="E806" s="632" t="s">
        <v>2343</v>
      </c>
      <c r="F806" s="473" t="s">
        <v>26</v>
      </c>
      <c r="G806" s="473"/>
      <c r="H806" s="473"/>
      <c r="I806" s="473"/>
      <c r="J806" s="633" t="s">
        <v>11224</v>
      </c>
      <c r="K806" s="473" t="s">
        <v>33</v>
      </c>
      <c r="L806" s="624">
        <v>43069</v>
      </c>
      <c r="M806" s="564" t="s">
        <v>2344</v>
      </c>
      <c r="N806" s="71" t="s">
        <v>47</v>
      </c>
      <c r="O806" s="624">
        <v>43069</v>
      </c>
      <c r="P806" s="635">
        <v>150000</v>
      </c>
      <c r="Q806" s="416">
        <f t="shared" si="16"/>
        <v>0.15</v>
      </c>
      <c r="R806" s="627">
        <v>1</v>
      </c>
      <c r="S806" s="535" t="s">
        <v>12338</v>
      </c>
      <c r="T806" s="71" t="s">
        <v>103</v>
      </c>
      <c r="U806" s="566" t="s">
        <v>9234</v>
      </c>
      <c r="V806" s="541" t="s">
        <v>184</v>
      </c>
      <c r="W806" s="541" t="s">
        <v>11333</v>
      </c>
      <c r="X806" s="632" t="s">
        <v>5969</v>
      </c>
      <c r="Y806" s="632" t="s">
        <v>186</v>
      </c>
      <c r="Z806" s="633"/>
      <c r="AA806" s="633"/>
    </row>
    <row r="807" spans="1:27" ht="17.45" customHeight="1" x14ac:dyDescent="0.25">
      <c r="A807" s="633" t="s">
        <v>6272</v>
      </c>
      <c r="B807" s="634" t="s">
        <v>60</v>
      </c>
      <c r="C807" s="634" t="s">
        <v>805</v>
      </c>
      <c r="D807" s="632" t="s">
        <v>6273</v>
      </c>
      <c r="E807" s="632" t="s">
        <v>6274</v>
      </c>
      <c r="F807" s="473" t="s">
        <v>26</v>
      </c>
      <c r="G807" s="473"/>
      <c r="H807" s="473"/>
      <c r="I807" s="473"/>
      <c r="J807" s="633" t="s">
        <v>11223</v>
      </c>
      <c r="K807" s="473" t="s">
        <v>33</v>
      </c>
      <c r="L807" s="624">
        <v>42998</v>
      </c>
      <c r="M807" s="564" t="s">
        <v>6363</v>
      </c>
      <c r="N807" s="71" t="s">
        <v>46</v>
      </c>
      <c r="O807" s="624">
        <v>43089</v>
      </c>
      <c r="P807" s="635">
        <v>150000</v>
      </c>
      <c r="Q807" s="416">
        <f t="shared" si="16"/>
        <v>0.15</v>
      </c>
      <c r="R807" s="627">
        <v>1</v>
      </c>
      <c r="S807" s="535" t="s">
        <v>5535</v>
      </c>
      <c r="T807" s="71" t="s">
        <v>103</v>
      </c>
      <c r="U807" s="566" t="s">
        <v>11285</v>
      </c>
      <c r="V807" s="541" t="s">
        <v>13537</v>
      </c>
      <c r="W807" s="541" t="s">
        <v>498</v>
      </c>
      <c r="X807" s="632" t="s">
        <v>6364</v>
      </c>
      <c r="Y807" s="632" t="s">
        <v>313</v>
      </c>
      <c r="Z807" s="633"/>
      <c r="AA807" s="633"/>
    </row>
    <row r="808" spans="1:27" ht="17.45" customHeight="1" x14ac:dyDescent="0.25">
      <c r="A808" s="633" t="s">
        <v>7005</v>
      </c>
      <c r="B808" s="634" t="s">
        <v>60</v>
      </c>
      <c r="C808" s="634" t="s">
        <v>805</v>
      </c>
      <c r="D808" s="632" t="s">
        <v>2856</v>
      </c>
      <c r="E808" s="632" t="s">
        <v>7006</v>
      </c>
      <c r="F808" s="473" t="s">
        <v>26</v>
      </c>
      <c r="G808" s="473"/>
      <c r="H808" s="473"/>
      <c r="I808" s="473"/>
      <c r="J808" s="633" t="s">
        <v>11224</v>
      </c>
      <c r="K808" s="473" t="s">
        <v>8948</v>
      </c>
      <c r="L808" s="624">
        <v>43100</v>
      </c>
      <c r="M808" s="564" t="s">
        <v>7068</v>
      </c>
      <c r="N808" s="71" t="s">
        <v>46</v>
      </c>
      <c r="O808" s="624">
        <v>43100</v>
      </c>
      <c r="P808" s="635">
        <v>150000</v>
      </c>
      <c r="Q808" s="416">
        <f t="shared" si="16"/>
        <v>0.15</v>
      </c>
      <c r="R808" s="627">
        <v>1</v>
      </c>
      <c r="S808" s="535" t="s">
        <v>6513</v>
      </c>
      <c r="T808" s="71" t="s">
        <v>125</v>
      </c>
      <c r="U808" s="566" t="s">
        <v>11285</v>
      </c>
      <c r="V808" s="541" t="s">
        <v>13537</v>
      </c>
      <c r="W808" s="541" t="s">
        <v>498</v>
      </c>
      <c r="X808" s="632" t="s">
        <v>12396</v>
      </c>
      <c r="Y808" s="632"/>
      <c r="Z808" s="633"/>
      <c r="AA808" s="633"/>
    </row>
    <row r="809" spans="1:27" ht="17.45" customHeight="1" x14ac:dyDescent="0.25">
      <c r="A809" s="633" t="s">
        <v>2575</v>
      </c>
      <c r="B809" s="634" t="s">
        <v>60</v>
      </c>
      <c r="C809" s="634" t="s">
        <v>805</v>
      </c>
      <c r="D809" s="632" t="s">
        <v>2576</v>
      </c>
      <c r="E809" s="632" t="s">
        <v>2577</v>
      </c>
      <c r="F809" s="473" t="s">
        <v>26</v>
      </c>
      <c r="G809" s="473"/>
      <c r="H809" s="473"/>
      <c r="I809" s="473"/>
      <c r="J809" s="633" t="s">
        <v>11224</v>
      </c>
      <c r="K809" s="473" t="s">
        <v>8948</v>
      </c>
      <c r="L809" s="624">
        <v>43069</v>
      </c>
      <c r="M809" s="564" t="s">
        <v>2578</v>
      </c>
      <c r="N809" s="71" t="s">
        <v>46</v>
      </c>
      <c r="O809" s="624">
        <v>43069</v>
      </c>
      <c r="P809" s="635">
        <v>150000</v>
      </c>
      <c r="Q809" s="416">
        <f t="shared" si="16"/>
        <v>0.15</v>
      </c>
      <c r="R809" s="627">
        <v>1</v>
      </c>
      <c r="S809" s="535" t="s">
        <v>172</v>
      </c>
      <c r="T809" s="71" t="s">
        <v>103</v>
      </c>
      <c r="U809" s="566" t="s">
        <v>11285</v>
      </c>
      <c r="V809" s="541" t="s">
        <v>13537</v>
      </c>
      <c r="W809" s="541" t="s">
        <v>498</v>
      </c>
      <c r="X809" s="632" t="s">
        <v>6364</v>
      </c>
      <c r="Y809" s="632" t="s">
        <v>186</v>
      </c>
      <c r="Z809" s="633"/>
      <c r="AA809" s="633"/>
    </row>
    <row r="810" spans="1:27" ht="17.45" customHeight="1" x14ac:dyDescent="0.25">
      <c r="A810" s="633" t="s">
        <v>7736</v>
      </c>
      <c r="B810" s="634" t="s">
        <v>60</v>
      </c>
      <c r="C810" s="634" t="s">
        <v>805</v>
      </c>
      <c r="D810" s="632" t="s">
        <v>12897</v>
      </c>
      <c r="E810" s="632" t="s">
        <v>7738</v>
      </c>
      <c r="F810" s="473" t="s">
        <v>14262</v>
      </c>
      <c r="G810" s="473"/>
      <c r="H810" s="473"/>
      <c r="I810" s="473"/>
      <c r="J810" s="633" t="s">
        <v>11224</v>
      </c>
      <c r="K810" s="473" t="s">
        <v>8950</v>
      </c>
      <c r="L810" s="624">
        <v>43089</v>
      </c>
      <c r="M810" s="564" t="s">
        <v>7739</v>
      </c>
      <c r="N810" s="71" t="s">
        <v>47</v>
      </c>
      <c r="O810" s="624">
        <v>43089</v>
      </c>
      <c r="P810" s="635">
        <v>150000</v>
      </c>
      <c r="Q810" s="416">
        <f t="shared" si="16"/>
        <v>0.15</v>
      </c>
      <c r="R810" s="627">
        <v>1</v>
      </c>
      <c r="S810" s="535" t="s">
        <v>12632</v>
      </c>
      <c r="T810" s="71" t="s">
        <v>103</v>
      </c>
      <c r="U810" s="566" t="s">
        <v>11285</v>
      </c>
      <c r="V810" s="541" t="s">
        <v>13537</v>
      </c>
      <c r="W810" s="541" t="s">
        <v>498</v>
      </c>
      <c r="X810" s="632" t="s">
        <v>7740</v>
      </c>
      <c r="Y810" s="632" t="s">
        <v>313</v>
      </c>
      <c r="Z810" s="633"/>
      <c r="AA810" s="633"/>
    </row>
    <row r="811" spans="1:27" ht="17.45" customHeight="1" x14ac:dyDescent="0.25">
      <c r="A811" s="633" t="s">
        <v>8360</v>
      </c>
      <c r="B811" s="634" t="s">
        <v>59</v>
      </c>
      <c r="C811" s="634" t="s">
        <v>9574</v>
      </c>
      <c r="D811" s="632" t="s">
        <v>8361</v>
      </c>
      <c r="E811" s="632" t="s">
        <v>8362</v>
      </c>
      <c r="F811" s="473" t="s">
        <v>26</v>
      </c>
      <c r="G811" s="473"/>
      <c r="H811" s="473"/>
      <c r="I811" s="473"/>
      <c r="J811" s="633" t="s">
        <v>11224</v>
      </c>
      <c r="K811" s="473" t="s">
        <v>8948</v>
      </c>
      <c r="L811" s="624">
        <v>43069</v>
      </c>
      <c r="M811" s="564" t="s">
        <v>8575</v>
      </c>
      <c r="N811" s="71" t="s">
        <v>47</v>
      </c>
      <c r="O811" s="624">
        <v>43069</v>
      </c>
      <c r="P811" s="635">
        <v>150000</v>
      </c>
      <c r="Q811" s="416">
        <f t="shared" si="16"/>
        <v>0.15</v>
      </c>
      <c r="R811" s="627">
        <v>1</v>
      </c>
      <c r="S811" s="535" t="s">
        <v>14146</v>
      </c>
      <c r="T811" s="71" t="s">
        <v>103</v>
      </c>
      <c r="U811" s="566" t="s">
        <v>11285</v>
      </c>
      <c r="V811" s="541" t="s">
        <v>13537</v>
      </c>
      <c r="W811" s="541" t="s">
        <v>498</v>
      </c>
      <c r="X811" s="632" t="s">
        <v>8651</v>
      </c>
      <c r="Y811" s="632" t="s">
        <v>186</v>
      </c>
      <c r="Z811" s="633"/>
      <c r="AA811" s="633"/>
    </row>
    <row r="812" spans="1:27" ht="17.45" customHeight="1" x14ac:dyDescent="0.25">
      <c r="A812" s="633" t="s">
        <v>2415</v>
      </c>
      <c r="B812" s="634" t="s">
        <v>57</v>
      </c>
      <c r="C812" s="634" t="s">
        <v>147</v>
      </c>
      <c r="D812" s="632" t="s">
        <v>2416</v>
      </c>
      <c r="E812" s="632" t="s">
        <v>316</v>
      </c>
      <c r="F812" s="473" t="s">
        <v>26</v>
      </c>
      <c r="G812" s="473"/>
      <c r="H812" s="473"/>
      <c r="I812" s="473"/>
      <c r="J812" s="633" t="s">
        <v>11223</v>
      </c>
      <c r="K812" s="473" t="s">
        <v>8948</v>
      </c>
      <c r="L812" s="624">
        <v>43000</v>
      </c>
      <c r="M812" s="564" t="s">
        <v>2417</v>
      </c>
      <c r="N812" s="71" t="s">
        <v>48</v>
      </c>
      <c r="O812" s="624">
        <v>43000</v>
      </c>
      <c r="P812" s="635">
        <v>150000</v>
      </c>
      <c r="Q812" s="416">
        <f t="shared" si="16"/>
        <v>0.15</v>
      </c>
      <c r="R812" s="627">
        <v>1</v>
      </c>
      <c r="S812" s="535" t="s">
        <v>13516</v>
      </c>
      <c r="T812" s="71" t="s">
        <v>103</v>
      </c>
      <c r="U812" s="566" t="s">
        <v>11285</v>
      </c>
      <c r="V812" s="541" t="s">
        <v>860</v>
      </c>
      <c r="W812" s="541" t="s">
        <v>2418</v>
      </c>
      <c r="X812" s="632" t="s">
        <v>12672</v>
      </c>
      <c r="Y812" s="632" t="s">
        <v>186</v>
      </c>
      <c r="Z812" s="633"/>
      <c r="AA812" s="633"/>
    </row>
    <row r="813" spans="1:27" ht="17.45" customHeight="1" x14ac:dyDescent="0.25">
      <c r="A813" s="633" t="s">
        <v>10999</v>
      </c>
      <c r="B813" s="634" t="s">
        <v>60</v>
      </c>
      <c r="C813" s="634" t="s">
        <v>805</v>
      </c>
      <c r="D813" s="632" t="s">
        <v>12898</v>
      </c>
      <c r="E813" s="632" t="s">
        <v>316</v>
      </c>
      <c r="F813" s="473" t="s">
        <v>27</v>
      </c>
      <c r="G813" s="473"/>
      <c r="H813" s="473"/>
      <c r="I813" s="473"/>
      <c r="J813" s="633" t="s">
        <v>11223</v>
      </c>
      <c r="K813" s="473" t="s">
        <v>8070</v>
      </c>
      <c r="L813" s="624">
        <v>42995</v>
      </c>
      <c r="M813" s="564" t="s">
        <v>13319</v>
      </c>
      <c r="N813" s="71" t="s">
        <v>47</v>
      </c>
      <c r="O813" s="624">
        <v>43034</v>
      </c>
      <c r="P813" s="635">
        <v>150000</v>
      </c>
      <c r="Q813" s="416">
        <f t="shared" si="16"/>
        <v>0.15</v>
      </c>
      <c r="R813" s="627">
        <v>12</v>
      </c>
      <c r="S813" s="535" t="s">
        <v>14144</v>
      </c>
      <c r="T813" s="71" t="s">
        <v>103</v>
      </c>
      <c r="U813" s="566" t="s">
        <v>18</v>
      </c>
      <c r="V813" s="541" t="s">
        <v>9273</v>
      </c>
      <c r="W813" s="541" t="s">
        <v>11334</v>
      </c>
      <c r="X813" s="632" t="s">
        <v>6098</v>
      </c>
      <c r="Y813" s="632" t="s">
        <v>757</v>
      </c>
      <c r="Z813" s="633"/>
      <c r="AA813" s="633"/>
    </row>
    <row r="814" spans="1:27" ht="17.45" customHeight="1" x14ac:dyDescent="0.25">
      <c r="A814" s="633" t="s">
        <v>7003</v>
      </c>
      <c r="B814" s="634" t="s">
        <v>60</v>
      </c>
      <c r="C814" s="634" t="s">
        <v>805</v>
      </c>
      <c r="D814" s="632" t="s">
        <v>7004</v>
      </c>
      <c r="E814" s="632" t="s">
        <v>316</v>
      </c>
      <c r="F814" s="473" t="s">
        <v>26</v>
      </c>
      <c r="G814" s="473"/>
      <c r="H814" s="473"/>
      <c r="I814" s="473"/>
      <c r="J814" s="633" t="s">
        <v>11224</v>
      </c>
      <c r="K814" s="473" t="s">
        <v>33</v>
      </c>
      <c r="L814" s="624">
        <v>43100</v>
      </c>
      <c r="M814" s="564" t="s">
        <v>7066</v>
      </c>
      <c r="N814" s="71" t="s">
        <v>47</v>
      </c>
      <c r="O814" s="624">
        <v>43100</v>
      </c>
      <c r="P814" s="635">
        <v>150000</v>
      </c>
      <c r="Q814" s="416">
        <f t="shared" si="16"/>
        <v>0.15</v>
      </c>
      <c r="R814" s="627">
        <v>12</v>
      </c>
      <c r="S814" s="535" t="s">
        <v>12632</v>
      </c>
      <c r="T814" s="71" t="s">
        <v>292</v>
      </c>
      <c r="U814" s="566" t="s">
        <v>18</v>
      </c>
      <c r="V814" s="541" t="s">
        <v>9273</v>
      </c>
      <c r="W814" s="541" t="s">
        <v>11334</v>
      </c>
      <c r="X814" s="632" t="s">
        <v>5933</v>
      </c>
      <c r="Y814" s="632" t="s">
        <v>757</v>
      </c>
      <c r="Z814" s="633"/>
      <c r="AA814" s="633"/>
    </row>
    <row r="815" spans="1:27" ht="17.45" customHeight="1" x14ac:dyDescent="0.25">
      <c r="A815" s="633" t="s">
        <v>7001</v>
      </c>
      <c r="B815" s="634" t="s">
        <v>56</v>
      </c>
      <c r="C815" s="634" t="s">
        <v>161</v>
      </c>
      <c r="D815" s="632" t="s">
        <v>337</v>
      </c>
      <c r="E815" s="632" t="s">
        <v>7002</v>
      </c>
      <c r="F815" s="473" t="s">
        <v>26</v>
      </c>
      <c r="G815" s="473"/>
      <c r="H815" s="473"/>
      <c r="I815" s="473"/>
      <c r="J815" s="633" t="s">
        <v>11224</v>
      </c>
      <c r="K815" s="473" t="s">
        <v>8948</v>
      </c>
      <c r="L815" s="624">
        <v>43040</v>
      </c>
      <c r="M815" s="564" t="s">
        <v>7065</v>
      </c>
      <c r="N815" s="71" t="s">
        <v>47</v>
      </c>
      <c r="O815" s="624">
        <v>43040</v>
      </c>
      <c r="P815" s="635">
        <v>150000</v>
      </c>
      <c r="Q815" s="416">
        <f t="shared" si="16"/>
        <v>0.15</v>
      </c>
      <c r="R815" s="627">
        <v>12</v>
      </c>
      <c r="S815" s="535" t="s">
        <v>12338</v>
      </c>
      <c r="T815" s="71" t="s">
        <v>125</v>
      </c>
      <c r="U815" s="566" t="s">
        <v>18</v>
      </c>
      <c r="V815" s="541" t="s">
        <v>9273</v>
      </c>
      <c r="W815" s="541" t="s">
        <v>11335</v>
      </c>
      <c r="X815" s="632" t="s">
        <v>6750</v>
      </c>
      <c r="Y815" s="632" t="s">
        <v>435</v>
      </c>
      <c r="Z815" s="633"/>
      <c r="AA815" s="633"/>
    </row>
    <row r="816" spans="1:27" ht="17.45" customHeight="1" x14ac:dyDescent="0.25">
      <c r="A816" s="633" t="s">
        <v>12875</v>
      </c>
      <c r="B816" s="634" t="s">
        <v>57</v>
      </c>
      <c r="C816" s="634" t="s">
        <v>324</v>
      </c>
      <c r="D816" s="632" t="s">
        <v>3919</v>
      </c>
      <c r="E816" s="632" t="s">
        <v>12876</v>
      </c>
      <c r="F816" s="473" t="s">
        <v>28</v>
      </c>
      <c r="G816" s="473"/>
      <c r="H816" s="473"/>
      <c r="I816" s="473"/>
      <c r="J816" s="633" t="s">
        <v>11224</v>
      </c>
      <c r="K816" s="473" t="s">
        <v>8953</v>
      </c>
      <c r="L816" s="624">
        <v>43098</v>
      </c>
      <c r="M816" s="564" t="s">
        <v>13300</v>
      </c>
      <c r="N816" s="71" t="s">
        <v>46</v>
      </c>
      <c r="O816" s="624">
        <v>43098</v>
      </c>
      <c r="P816" s="635">
        <v>150000</v>
      </c>
      <c r="Q816" s="416">
        <f t="shared" si="16"/>
        <v>0.15</v>
      </c>
      <c r="R816" s="627">
        <v>12</v>
      </c>
      <c r="S816" s="535" t="s">
        <v>13516</v>
      </c>
      <c r="T816" s="71" t="s">
        <v>103</v>
      </c>
      <c r="U816" s="566" t="s">
        <v>18</v>
      </c>
      <c r="V816" s="541" t="s">
        <v>9273</v>
      </c>
      <c r="W816" s="541"/>
      <c r="X816" s="632" t="s">
        <v>13695</v>
      </c>
      <c r="Y816" s="632" t="s">
        <v>313</v>
      </c>
      <c r="Z816" s="633"/>
      <c r="AA816" s="633"/>
    </row>
    <row r="817" spans="1:27" ht="17.45" customHeight="1" x14ac:dyDescent="0.25">
      <c r="A817" s="633" t="s">
        <v>6592</v>
      </c>
      <c r="B817" s="634" t="s">
        <v>56</v>
      </c>
      <c r="C817" s="634" t="s">
        <v>117</v>
      </c>
      <c r="D817" s="632" t="s">
        <v>6593</v>
      </c>
      <c r="E817" s="632" t="s">
        <v>6594</v>
      </c>
      <c r="F817" s="473" t="s">
        <v>25</v>
      </c>
      <c r="G817" s="473"/>
      <c r="H817" s="473"/>
      <c r="I817" s="473"/>
      <c r="J817" s="633" t="s">
        <v>11223</v>
      </c>
      <c r="K817" s="473" t="s">
        <v>35</v>
      </c>
      <c r="L817" s="624">
        <v>42993</v>
      </c>
      <c r="M817" s="564" t="s">
        <v>6769</v>
      </c>
      <c r="N817" s="71" t="s">
        <v>46</v>
      </c>
      <c r="O817" s="624">
        <v>43008</v>
      </c>
      <c r="P817" s="635">
        <v>150000</v>
      </c>
      <c r="Q817" s="416">
        <f t="shared" si="16"/>
        <v>0.15</v>
      </c>
      <c r="R817" s="627">
        <v>12</v>
      </c>
      <c r="S817" s="535" t="s">
        <v>7101</v>
      </c>
      <c r="T817" s="71" t="s">
        <v>103</v>
      </c>
      <c r="U817" s="566" t="s">
        <v>18</v>
      </c>
      <c r="V817" s="541" t="s">
        <v>9273</v>
      </c>
      <c r="W817" s="541"/>
      <c r="X817" s="632" t="s">
        <v>6770</v>
      </c>
      <c r="Y817" s="632"/>
      <c r="Z817" s="633"/>
      <c r="AA817" s="633"/>
    </row>
    <row r="818" spans="1:27" ht="17.45" customHeight="1" x14ac:dyDescent="0.25">
      <c r="A818" s="633" t="s">
        <v>12505</v>
      </c>
      <c r="B818" s="634" t="s">
        <v>56</v>
      </c>
      <c r="C818" s="634" t="s">
        <v>161</v>
      </c>
      <c r="D818" s="632" t="s">
        <v>12899</v>
      </c>
      <c r="E818" s="632" t="s">
        <v>12506</v>
      </c>
      <c r="F818" s="473" t="s">
        <v>26</v>
      </c>
      <c r="G818" s="473"/>
      <c r="H818" s="473"/>
      <c r="I818" s="473"/>
      <c r="J818" s="633" t="s">
        <v>11224</v>
      </c>
      <c r="K818" s="473" t="s">
        <v>33</v>
      </c>
      <c r="L818" s="624">
        <v>43039</v>
      </c>
      <c r="M818" s="564" t="s">
        <v>13320</v>
      </c>
      <c r="N818" s="71" t="s">
        <v>46</v>
      </c>
      <c r="O818" s="624">
        <v>43039</v>
      </c>
      <c r="P818" s="635">
        <v>150000</v>
      </c>
      <c r="Q818" s="416">
        <f t="shared" si="16"/>
        <v>0.15</v>
      </c>
      <c r="R818" s="627">
        <v>12</v>
      </c>
      <c r="S818" s="535" t="s">
        <v>12632</v>
      </c>
      <c r="T818" s="71" t="s">
        <v>125</v>
      </c>
      <c r="U818" s="566" t="s">
        <v>18</v>
      </c>
      <c r="V818" s="541" t="s">
        <v>9273</v>
      </c>
      <c r="W818" s="541"/>
      <c r="X818" s="632" t="s">
        <v>13712</v>
      </c>
      <c r="Y818" s="632"/>
      <c r="Z818" s="633"/>
      <c r="AA818" s="633"/>
    </row>
    <row r="819" spans="1:27" ht="17.45" customHeight="1" x14ac:dyDescent="0.25">
      <c r="A819" s="633" t="s">
        <v>9060</v>
      </c>
      <c r="B819" s="634" t="s">
        <v>56</v>
      </c>
      <c r="C819" s="634" t="s">
        <v>109</v>
      </c>
      <c r="D819" s="632" t="s">
        <v>155</v>
      </c>
      <c r="E819" s="632" t="s">
        <v>9061</v>
      </c>
      <c r="F819" s="473" t="s">
        <v>28</v>
      </c>
      <c r="G819" s="473"/>
      <c r="H819" s="473"/>
      <c r="I819" s="473"/>
      <c r="J819" s="633" t="s">
        <v>11223</v>
      </c>
      <c r="K819" s="473" t="s">
        <v>8953</v>
      </c>
      <c r="L819" s="624">
        <v>42960</v>
      </c>
      <c r="M819" s="564" t="s">
        <v>13321</v>
      </c>
      <c r="N819" s="71" t="s">
        <v>46</v>
      </c>
      <c r="O819" s="624">
        <v>42960</v>
      </c>
      <c r="P819" s="635">
        <v>150000</v>
      </c>
      <c r="Q819" s="416">
        <f t="shared" si="16"/>
        <v>0.15</v>
      </c>
      <c r="R819" s="627">
        <v>12</v>
      </c>
      <c r="S819" s="535" t="s">
        <v>8993</v>
      </c>
      <c r="T819" s="71" t="s">
        <v>103</v>
      </c>
      <c r="U819" s="566" t="s">
        <v>18</v>
      </c>
      <c r="V819" s="541" t="s">
        <v>9273</v>
      </c>
      <c r="W819" s="541"/>
      <c r="X819" s="632" t="s">
        <v>5850</v>
      </c>
      <c r="Y819" s="632" t="s">
        <v>7266</v>
      </c>
      <c r="Z819" s="633"/>
      <c r="AA819" s="633"/>
    </row>
    <row r="820" spans="1:27" ht="17.45" customHeight="1" x14ac:dyDescent="0.25">
      <c r="A820" s="633" t="s">
        <v>12877</v>
      </c>
      <c r="B820" s="634" t="s">
        <v>56</v>
      </c>
      <c r="C820" s="634" t="s">
        <v>194</v>
      </c>
      <c r="D820" s="632" t="s">
        <v>12878</v>
      </c>
      <c r="E820" s="632" t="s">
        <v>12879</v>
      </c>
      <c r="F820" s="473" t="s">
        <v>27</v>
      </c>
      <c r="G820" s="473"/>
      <c r="H820" s="473"/>
      <c r="I820" s="473"/>
      <c r="J820" s="633" t="s">
        <v>11224</v>
      </c>
      <c r="K820" s="473" t="s">
        <v>8947</v>
      </c>
      <c r="L820" s="624">
        <v>43098</v>
      </c>
      <c r="M820" s="564" t="s">
        <v>13301</v>
      </c>
      <c r="N820" s="71" t="s">
        <v>46</v>
      </c>
      <c r="O820" s="624">
        <v>43098</v>
      </c>
      <c r="P820" s="635">
        <v>150000</v>
      </c>
      <c r="Q820" s="416">
        <f t="shared" si="16"/>
        <v>0.15</v>
      </c>
      <c r="R820" s="627">
        <v>12</v>
      </c>
      <c r="S820" s="535" t="s">
        <v>13516</v>
      </c>
      <c r="T820" s="71" t="s">
        <v>125</v>
      </c>
      <c r="U820" s="566" t="s">
        <v>18</v>
      </c>
      <c r="V820" s="541" t="s">
        <v>9273</v>
      </c>
      <c r="W820" s="541"/>
      <c r="X820" s="632" t="s">
        <v>13696</v>
      </c>
      <c r="Y820" s="632" t="s">
        <v>313</v>
      </c>
      <c r="Z820" s="633"/>
      <c r="AA820" s="633"/>
    </row>
    <row r="821" spans="1:27" ht="17.45" customHeight="1" x14ac:dyDescent="0.25">
      <c r="A821" s="633" t="s">
        <v>2364</v>
      </c>
      <c r="B821" s="634" t="s">
        <v>57</v>
      </c>
      <c r="C821" s="634" t="s">
        <v>182</v>
      </c>
      <c r="D821" s="632" t="s">
        <v>106</v>
      </c>
      <c r="E821" s="632" t="s">
        <v>106</v>
      </c>
      <c r="F821" s="473"/>
      <c r="G821" s="473"/>
      <c r="H821" s="473"/>
      <c r="I821" s="473"/>
      <c r="J821" s="633" t="s">
        <v>11224</v>
      </c>
      <c r="K821" s="473"/>
      <c r="L821" s="624">
        <v>43054</v>
      </c>
      <c r="M821" s="564" t="s">
        <v>2365</v>
      </c>
      <c r="N821" s="71" t="s">
        <v>46</v>
      </c>
      <c r="O821" s="624">
        <v>43054</v>
      </c>
      <c r="P821" s="635">
        <v>150000</v>
      </c>
      <c r="Q821" s="416">
        <f t="shared" ref="Q821:Q831" si="17">+P821*0.000001</f>
        <v>0.15</v>
      </c>
      <c r="R821" s="627">
        <v>12</v>
      </c>
      <c r="S821" s="535" t="s">
        <v>9612</v>
      </c>
      <c r="T821" s="71" t="s">
        <v>103</v>
      </c>
      <c r="U821" s="566" t="s">
        <v>15</v>
      </c>
      <c r="V821" s="541" t="s">
        <v>278</v>
      </c>
      <c r="W821" s="541" t="s">
        <v>11340</v>
      </c>
      <c r="X821" s="632" t="s">
        <v>5963</v>
      </c>
      <c r="Y821" s="632" t="s">
        <v>11411</v>
      </c>
      <c r="Z821" s="633"/>
      <c r="AA821" s="633"/>
    </row>
    <row r="822" spans="1:27" ht="17.45" customHeight="1" x14ac:dyDescent="0.25">
      <c r="A822" s="633" t="s">
        <v>9745</v>
      </c>
      <c r="B822" s="632" t="s">
        <v>62</v>
      </c>
      <c r="C822" s="632" t="s">
        <v>429</v>
      </c>
      <c r="D822" s="632" t="s">
        <v>9746</v>
      </c>
      <c r="E822" s="632" t="s">
        <v>9747</v>
      </c>
      <c r="F822" s="473" t="s">
        <v>24</v>
      </c>
      <c r="G822" s="473"/>
      <c r="H822" s="473"/>
      <c r="I822" s="473"/>
      <c r="J822" s="633" t="s">
        <v>11224</v>
      </c>
      <c r="K822" s="632" t="s">
        <v>38</v>
      </c>
      <c r="L822" s="624">
        <v>43039</v>
      </c>
      <c r="M822" s="564" t="s">
        <v>9758</v>
      </c>
      <c r="N822" s="633" t="s">
        <v>46</v>
      </c>
      <c r="O822" s="625">
        <v>43039</v>
      </c>
      <c r="P822" s="626">
        <v>149467</v>
      </c>
      <c r="Q822" s="416">
        <f t="shared" si="17"/>
        <v>0.14946699999999999</v>
      </c>
      <c r="R822" s="627">
        <v>12</v>
      </c>
      <c r="S822" s="564" t="s">
        <v>12355</v>
      </c>
      <c r="T822" s="71" t="s">
        <v>125</v>
      </c>
      <c r="U822" s="633" t="s">
        <v>7</v>
      </c>
      <c r="V822" s="632" t="s">
        <v>477</v>
      </c>
      <c r="W822" s="632"/>
      <c r="X822" s="632" t="s">
        <v>9767</v>
      </c>
      <c r="Y822" s="632"/>
      <c r="Z822" s="633"/>
      <c r="AA822" s="633"/>
    </row>
    <row r="823" spans="1:27" ht="17.45" customHeight="1" x14ac:dyDescent="0.25">
      <c r="A823" s="633" t="s">
        <v>7547</v>
      </c>
      <c r="B823" s="634" t="s">
        <v>62</v>
      </c>
      <c r="C823" s="634" t="s">
        <v>429</v>
      </c>
      <c r="D823" s="632" t="s">
        <v>7548</v>
      </c>
      <c r="E823" s="632" t="s">
        <v>316</v>
      </c>
      <c r="F823" s="473" t="s">
        <v>25</v>
      </c>
      <c r="G823" s="473"/>
      <c r="H823" s="473"/>
      <c r="I823" s="473"/>
      <c r="J823" s="633" t="s">
        <v>11224</v>
      </c>
      <c r="K823" s="473" t="s">
        <v>35</v>
      </c>
      <c r="L823" s="624">
        <v>43069</v>
      </c>
      <c r="M823" s="564" t="s">
        <v>7549</v>
      </c>
      <c r="N823" s="71" t="s">
        <v>48</v>
      </c>
      <c r="O823" s="624">
        <v>43069</v>
      </c>
      <c r="P823" s="635">
        <v>149466</v>
      </c>
      <c r="Q823" s="416">
        <f t="shared" si="17"/>
        <v>0.14946599999999999</v>
      </c>
      <c r="R823" s="627">
        <v>12</v>
      </c>
      <c r="S823" s="535" t="s">
        <v>13516</v>
      </c>
      <c r="T823" s="71" t="s">
        <v>125</v>
      </c>
      <c r="U823" s="566" t="s">
        <v>18</v>
      </c>
      <c r="V823" s="541" t="s">
        <v>9273</v>
      </c>
      <c r="W823" s="541" t="s">
        <v>11334</v>
      </c>
      <c r="X823" s="632" t="s">
        <v>13601</v>
      </c>
      <c r="Y823" s="632" t="s">
        <v>2706</v>
      </c>
      <c r="Z823" s="633"/>
      <c r="AA823" s="633"/>
    </row>
    <row r="824" spans="1:27" ht="17.45" customHeight="1" x14ac:dyDescent="0.25">
      <c r="A824" s="633" t="s">
        <v>2579</v>
      </c>
      <c r="B824" s="632" t="s">
        <v>60</v>
      </c>
      <c r="C824" s="632" t="s">
        <v>4992</v>
      </c>
      <c r="D824" s="632" t="s">
        <v>2580</v>
      </c>
      <c r="E824" s="632" t="s">
        <v>2581</v>
      </c>
      <c r="F824" s="473" t="s">
        <v>28</v>
      </c>
      <c r="G824" s="473"/>
      <c r="H824" s="473"/>
      <c r="I824" s="473"/>
      <c r="J824" s="633" t="s">
        <v>11224</v>
      </c>
      <c r="K824" s="632" t="s">
        <v>8990</v>
      </c>
      <c r="L824" s="624">
        <v>43091</v>
      </c>
      <c r="M824" s="564" t="s">
        <v>2582</v>
      </c>
      <c r="N824" s="633" t="s">
        <v>47</v>
      </c>
      <c r="O824" s="625">
        <v>43091</v>
      </c>
      <c r="P824" s="626">
        <v>148800</v>
      </c>
      <c r="Q824" s="416">
        <f t="shared" si="17"/>
        <v>0.14879999999999999</v>
      </c>
      <c r="R824" s="627">
        <v>12</v>
      </c>
      <c r="S824" s="564" t="s">
        <v>14144</v>
      </c>
      <c r="T824" s="71" t="s">
        <v>103</v>
      </c>
      <c r="U824" s="633" t="s">
        <v>7</v>
      </c>
      <c r="V824" s="632" t="s">
        <v>477</v>
      </c>
      <c r="W824" s="632" t="s">
        <v>1138</v>
      </c>
      <c r="X824" s="632" t="s">
        <v>5974</v>
      </c>
      <c r="Y824" s="632" t="s">
        <v>667</v>
      </c>
      <c r="Z824" s="633"/>
      <c r="AA824" s="633"/>
    </row>
    <row r="825" spans="1:27" ht="17.45" customHeight="1" x14ac:dyDescent="0.25">
      <c r="A825" s="633" t="s">
        <v>835</v>
      </c>
      <c r="B825" s="634" t="s">
        <v>59</v>
      </c>
      <c r="C825" s="634" t="s">
        <v>9574</v>
      </c>
      <c r="D825" s="632" t="s">
        <v>836</v>
      </c>
      <c r="E825" s="632" t="s">
        <v>711</v>
      </c>
      <c r="F825" s="473" t="s">
        <v>27</v>
      </c>
      <c r="G825" s="473"/>
      <c r="H825" s="473"/>
      <c r="I825" s="473"/>
      <c r="J825" s="633" t="s">
        <v>11224</v>
      </c>
      <c r="K825" s="473" t="s">
        <v>8070</v>
      </c>
      <c r="L825" s="624">
        <v>43084</v>
      </c>
      <c r="M825" s="564" t="s">
        <v>837</v>
      </c>
      <c r="N825" s="71" t="s">
        <v>48</v>
      </c>
      <c r="O825" s="624">
        <v>43084</v>
      </c>
      <c r="P825" s="635">
        <v>146876</v>
      </c>
      <c r="Q825" s="416">
        <f t="shared" si="17"/>
        <v>0.14687600000000001</v>
      </c>
      <c r="R825" s="627">
        <v>12</v>
      </c>
      <c r="S825" s="535" t="s">
        <v>13713</v>
      </c>
      <c r="T825" s="71" t="s">
        <v>292</v>
      </c>
      <c r="U825" s="566" t="s">
        <v>7040</v>
      </c>
      <c r="V825" s="541" t="s">
        <v>104</v>
      </c>
      <c r="W825" s="541" t="s">
        <v>9271</v>
      </c>
      <c r="X825" s="632" t="s">
        <v>6733</v>
      </c>
      <c r="Y825" s="632" t="s">
        <v>313</v>
      </c>
      <c r="Z825" s="633"/>
      <c r="AA825" s="633"/>
    </row>
    <row r="826" spans="1:27" ht="17.45" customHeight="1" x14ac:dyDescent="0.25">
      <c r="A826" s="633" t="s">
        <v>3623</v>
      </c>
      <c r="B826" s="634" t="s">
        <v>59</v>
      </c>
      <c r="C826" s="634" t="s">
        <v>9574</v>
      </c>
      <c r="D826" s="632" t="s">
        <v>3624</v>
      </c>
      <c r="E826" s="632" t="s">
        <v>3625</v>
      </c>
      <c r="F826" s="473" t="s">
        <v>26</v>
      </c>
      <c r="G826" s="473"/>
      <c r="H826" s="473"/>
      <c r="I826" s="473"/>
      <c r="J826" s="633" t="s">
        <v>11224</v>
      </c>
      <c r="K826" s="473" t="s">
        <v>8948</v>
      </c>
      <c r="L826" s="624">
        <v>43069</v>
      </c>
      <c r="M826" s="564" t="s">
        <v>3626</v>
      </c>
      <c r="N826" s="71" t="s">
        <v>46</v>
      </c>
      <c r="O826" s="624">
        <v>43069</v>
      </c>
      <c r="P826" s="635">
        <v>146876</v>
      </c>
      <c r="Q826" s="416">
        <f t="shared" si="17"/>
        <v>0.14687600000000001</v>
      </c>
      <c r="R826" s="627">
        <v>3</v>
      </c>
      <c r="S826" s="535" t="s">
        <v>13714</v>
      </c>
      <c r="T826" s="71" t="s">
        <v>103</v>
      </c>
      <c r="U826" s="566" t="s">
        <v>7040</v>
      </c>
      <c r="V826" s="541" t="s">
        <v>104</v>
      </c>
      <c r="W826" s="541" t="s">
        <v>105</v>
      </c>
      <c r="X826" s="632" t="s">
        <v>5901</v>
      </c>
      <c r="Y826" s="632" t="s">
        <v>186</v>
      </c>
      <c r="Z826" s="633"/>
      <c r="AA826" s="633"/>
    </row>
    <row r="827" spans="1:27" ht="17.45" customHeight="1" x14ac:dyDescent="0.25">
      <c r="A827" s="633" t="s">
        <v>2590</v>
      </c>
      <c r="B827" s="634" t="s">
        <v>59</v>
      </c>
      <c r="C827" s="634" t="s">
        <v>9574</v>
      </c>
      <c r="D827" s="632" t="s">
        <v>2591</v>
      </c>
      <c r="E827" s="632" t="s">
        <v>2125</v>
      </c>
      <c r="F827" s="473" t="s">
        <v>26</v>
      </c>
      <c r="G827" s="473"/>
      <c r="H827" s="473"/>
      <c r="I827" s="473"/>
      <c r="J827" s="633" t="s">
        <v>11223</v>
      </c>
      <c r="K827" s="473" t="s">
        <v>8948</v>
      </c>
      <c r="L827" s="624">
        <v>43008</v>
      </c>
      <c r="M827" s="564" t="s">
        <v>2592</v>
      </c>
      <c r="N827" s="71" t="s">
        <v>47</v>
      </c>
      <c r="O827" s="624">
        <v>43008</v>
      </c>
      <c r="P827" s="635">
        <v>146875</v>
      </c>
      <c r="Q827" s="416">
        <f t="shared" si="17"/>
        <v>0.14687500000000001</v>
      </c>
      <c r="R827" s="627">
        <v>12</v>
      </c>
      <c r="S827" s="535" t="s">
        <v>13676</v>
      </c>
      <c r="T827" s="71" t="s">
        <v>103</v>
      </c>
      <c r="U827" s="566" t="s">
        <v>9234</v>
      </c>
      <c r="V827" s="541" t="s">
        <v>327</v>
      </c>
      <c r="W827" s="541" t="s">
        <v>9425</v>
      </c>
      <c r="X827" s="632" t="s">
        <v>6366</v>
      </c>
      <c r="Y827" s="632" t="s">
        <v>667</v>
      </c>
      <c r="Z827" s="633"/>
      <c r="AA827" s="633"/>
    </row>
    <row r="828" spans="1:27" ht="17.45" customHeight="1" x14ac:dyDescent="0.25">
      <c r="A828" s="633" t="s">
        <v>2584</v>
      </c>
      <c r="B828" s="634" t="s">
        <v>59</v>
      </c>
      <c r="C828" s="634" t="s">
        <v>9574</v>
      </c>
      <c r="D828" s="632" t="s">
        <v>2585</v>
      </c>
      <c r="E828" s="632" t="s">
        <v>11159</v>
      </c>
      <c r="F828" s="473" t="s">
        <v>26</v>
      </c>
      <c r="G828" s="473"/>
      <c r="H828" s="473"/>
      <c r="I828" s="473"/>
      <c r="J828" s="633" t="s">
        <v>11223</v>
      </c>
      <c r="K828" s="473" t="s">
        <v>8948</v>
      </c>
      <c r="L828" s="624">
        <v>43004</v>
      </c>
      <c r="M828" s="564" t="s">
        <v>2587</v>
      </c>
      <c r="N828" s="71" t="s">
        <v>47</v>
      </c>
      <c r="O828" s="624">
        <v>43008</v>
      </c>
      <c r="P828" s="635">
        <v>146875</v>
      </c>
      <c r="Q828" s="416">
        <f t="shared" si="17"/>
        <v>0.14687500000000001</v>
      </c>
      <c r="R828" s="627">
        <v>12</v>
      </c>
      <c r="S828" s="535" t="s">
        <v>14144</v>
      </c>
      <c r="T828" s="71" t="s">
        <v>103</v>
      </c>
      <c r="U828" s="566" t="s">
        <v>9234</v>
      </c>
      <c r="V828" s="541" t="s">
        <v>327</v>
      </c>
      <c r="W828" s="541" t="s">
        <v>9424</v>
      </c>
      <c r="X828" s="632" t="s">
        <v>6060</v>
      </c>
      <c r="Y828" s="632" t="s">
        <v>2589</v>
      </c>
      <c r="Z828" s="633"/>
      <c r="AA828" s="633"/>
    </row>
    <row r="829" spans="1:27" ht="17.45" customHeight="1" x14ac:dyDescent="0.25">
      <c r="A829" s="633" t="s">
        <v>2139</v>
      </c>
      <c r="B829" s="634" t="s">
        <v>59</v>
      </c>
      <c r="C829" s="634" t="s">
        <v>9574</v>
      </c>
      <c r="D829" s="632" t="s">
        <v>2140</v>
      </c>
      <c r="E829" s="632" t="s">
        <v>2141</v>
      </c>
      <c r="F829" s="473" t="s">
        <v>26</v>
      </c>
      <c r="G829" s="473"/>
      <c r="H829" s="473"/>
      <c r="I829" s="473"/>
      <c r="J829" s="633" t="s">
        <v>11224</v>
      </c>
      <c r="K829" s="473" t="s">
        <v>8948</v>
      </c>
      <c r="L829" s="624">
        <v>43069</v>
      </c>
      <c r="M829" s="564" t="s">
        <v>2142</v>
      </c>
      <c r="N829" s="71" t="s">
        <v>46</v>
      </c>
      <c r="O829" s="624">
        <v>43069</v>
      </c>
      <c r="P829" s="635">
        <v>146070</v>
      </c>
      <c r="Q829" s="416">
        <f t="shared" si="17"/>
        <v>0.14607000000000001</v>
      </c>
      <c r="R829" s="627">
        <v>4</v>
      </c>
      <c r="S829" s="535" t="s">
        <v>14144</v>
      </c>
      <c r="T829" s="71" t="s">
        <v>125</v>
      </c>
      <c r="U829" s="566" t="s">
        <v>7040</v>
      </c>
      <c r="V829" s="541" t="s">
        <v>104</v>
      </c>
      <c r="W829" s="541" t="s">
        <v>2583</v>
      </c>
      <c r="X829" s="632" t="s">
        <v>6353</v>
      </c>
      <c r="Y829" s="632" t="s">
        <v>9449</v>
      </c>
      <c r="Z829" s="633"/>
      <c r="AA829" s="633"/>
    </row>
    <row r="830" spans="1:27" ht="17.45" customHeight="1" x14ac:dyDescent="0.25">
      <c r="A830" s="633" t="s">
        <v>7589</v>
      </c>
      <c r="B830" s="634" t="s">
        <v>62</v>
      </c>
      <c r="C830" s="634" t="s">
        <v>429</v>
      </c>
      <c r="D830" s="632" t="s">
        <v>7590</v>
      </c>
      <c r="E830" s="632" t="s">
        <v>316</v>
      </c>
      <c r="F830" s="473" t="s">
        <v>14262</v>
      </c>
      <c r="G830" s="473"/>
      <c r="H830" s="473"/>
      <c r="I830" s="473"/>
      <c r="J830" s="633" t="s">
        <v>11224</v>
      </c>
      <c r="K830" s="473" t="s">
        <v>8950</v>
      </c>
      <c r="L830" s="624">
        <v>43098</v>
      </c>
      <c r="M830" s="564" t="s">
        <v>7591</v>
      </c>
      <c r="N830" s="71" t="s">
        <v>46</v>
      </c>
      <c r="O830" s="624">
        <v>43098</v>
      </c>
      <c r="P830" s="635">
        <v>145821</v>
      </c>
      <c r="Q830" s="416">
        <f t="shared" si="17"/>
        <v>0.14582100000000001</v>
      </c>
      <c r="R830" s="627">
        <v>12</v>
      </c>
      <c r="S830" s="535" t="s">
        <v>13715</v>
      </c>
      <c r="T830" s="71" t="s">
        <v>125</v>
      </c>
      <c r="U830" s="566" t="s">
        <v>18</v>
      </c>
      <c r="V830" s="541" t="s">
        <v>9273</v>
      </c>
      <c r="W830" s="541"/>
      <c r="X830" s="632" t="s">
        <v>7592</v>
      </c>
      <c r="Y830" s="632"/>
      <c r="Z830" s="633"/>
      <c r="AA830" s="633"/>
    </row>
    <row r="831" spans="1:27" ht="17.45" customHeight="1" x14ac:dyDescent="0.25">
      <c r="A831" s="633" t="s">
        <v>12129</v>
      </c>
      <c r="B831" s="632" t="s">
        <v>59</v>
      </c>
      <c r="C831" s="632" t="s">
        <v>9574</v>
      </c>
      <c r="D831" s="632" t="s">
        <v>11524</v>
      </c>
      <c r="E831" s="632" t="s">
        <v>12130</v>
      </c>
      <c r="F831" s="473" t="s">
        <v>27</v>
      </c>
      <c r="G831" s="473"/>
      <c r="H831" s="473"/>
      <c r="I831" s="473"/>
      <c r="J831" s="633" t="s">
        <v>11223</v>
      </c>
      <c r="K831" s="632" t="s">
        <v>8947</v>
      </c>
      <c r="L831" s="624">
        <v>43007</v>
      </c>
      <c r="M831" s="564">
        <v>42605</v>
      </c>
      <c r="N831" s="633" t="s">
        <v>50</v>
      </c>
      <c r="O831" s="625">
        <v>43007</v>
      </c>
      <c r="P831" s="626">
        <v>145490</v>
      </c>
      <c r="Q831" s="416">
        <f t="shared" si="17"/>
        <v>0.14548999999999998</v>
      </c>
      <c r="R831" s="636">
        <v>12</v>
      </c>
      <c r="S831" s="564">
        <v>42949</v>
      </c>
      <c r="T831" s="71" t="s">
        <v>103</v>
      </c>
      <c r="U831" s="633" t="s">
        <v>7040</v>
      </c>
      <c r="V831" s="632" t="s">
        <v>162</v>
      </c>
      <c r="W831" s="632" t="s">
        <v>105</v>
      </c>
      <c r="X831" s="632" t="s">
        <v>11915</v>
      </c>
      <c r="Y831" s="632"/>
      <c r="Z831" s="633"/>
      <c r="AA831" s="633"/>
    </row>
    <row r="832" spans="1:27" ht="17.45" customHeight="1" x14ac:dyDescent="0.25">
      <c r="A832" s="622" t="s">
        <v>2595</v>
      </c>
      <c r="B832" s="519" t="s">
        <v>56</v>
      </c>
      <c r="C832" s="519" t="s">
        <v>161</v>
      </c>
      <c r="D832" s="519" t="s">
        <v>8943</v>
      </c>
      <c r="E832" s="519" t="s">
        <v>2596</v>
      </c>
      <c r="F832" s="473" t="s">
        <v>26</v>
      </c>
      <c r="G832" s="473"/>
      <c r="H832" s="473"/>
      <c r="I832" s="473"/>
      <c r="J832" s="622" t="s">
        <v>11226</v>
      </c>
      <c r="K832" s="519" t="s">
        <v>8948</v>
      </c>
      <c r="L832" s="521">
        <v>42804</v>
      </c>
      <c r="M832" s="522">
        <v>42789</v>
      </c>
      <c r="N832" s="622" t="s">
        <v>50</v>
      </c>
      <c r="O832" s="521">
        <v>42804</v>
      </c>
      <c r="P832" s="638">
        <v>144540</v>
      </c>
      <c r="Q832" s="524">
        <v>0.14454</v>
      </c>
      <c r="R832" s="525">
        <v>2</v>
      </c>
      <c r="S832" s="522">
        <v>42806</v>
      </c>
      <c r="T832" s="525" t="s">
        <v>578</v>
      </c>
      <c r="U832" s="622" t="s">
        <v>7040</v>
      </c>
      <c r="V832" s="519" t="s">
        <v>162</v>
      </c>
      <c r="W832" s="519" t="s">
        <v>105</v>
      </c>
      <c r="X832" s="415" t="s">
        <v>9232</v>
      </c>
      <c r="Y832" s="415" t="s">
        <v>7122</v>
      </c>
      <c r="Z832" s="633"/>
      <c r="AA832" s="633"/>
    </row>
    <row r="833" spans="1:27" ht="17.45" customHeight="1" x14ac:dyDescent="0.25">
      <c r="A833" s="633" t="s">
        <v>11001</v>
      </c>
      <c r="B833" s="632" t="s">
        <v>58</v>
      </c>
      <c r="C833" s="632" t="s">
        <v>58</v>
      </c>
      <c r="D833" s="632" t="s">
        <v>9783</v>
      </c>
      <c r="E833" s="632" t="s">
        <v>11160</v>
      </c>
      <c r="F833" s="473" t="s">
        <v>28</v>
      </c>
      <c r="G833" s="473"/>
      <c r="H833" s="473"/>
      <c r="I833" s="473"/>
      <c r="J833" s="633" t="s">
        <v>11224</v>
      </c>
      <c r="K833" s="632" t="s">
        <v>8952</v>
      </c>
      <c r="L833" s="624">
        <v>43039</v>
      </c>
      <c r="M833" s="564" t="s">
        <v>11247</v>
      </c>
      <c r="N833" s="633" t="s">
        <v>47</v>
      </c>
      <c r="O833" s="625">
        <v>43039</v>
      </c>
      <c r="P833" s="626">
        <v>142857</v>
      </c>
      <c r="Q833" s="416">
        <f t="shared" ref="Q833:Q853" si="18">+P833*0.000001</f>
        <v>0.14285699999999998</v>
      </c>
      <c r="R833" s="627">
        <v>4</v>
      </c>
      <c r="S833" s="564" t="s">
        <v>11804</v>
      </c>
      <c r="T833" s="71" t="s">
        <v>103</v>
      </c>
      <c r="U833" s="633" t="s">
        <v>7</v>
      </c>
      <c r="V833" s="632" t="s">
        <v>477</v>
      </c>
      <c r="W833" s="632" t="s">
        <v>1204</v>
      </c>
      <c r="X833" s="632" t="s">
        <v>9850</v>
      </c>
      <c r="Y833" s="632" t="s">
        <v>9862</v>
      </c>
      <c r="Z833" s="633"/>
      <c r="AA833" s="633"/>
    </row>
    <row r="834" spans="1:27" ht="17.45" customHeight="1" x14ac:dyDescent="0.25">
      <c r="A834" s="633" t="s">
        <v>2603</v>
      </c>
      <c r="B834" s="632" t="s">
        <v>58</v>
      </c>
      <c r="C834" s="632" t="s">
        <v>58</v>
      </c>
      <c r="D834" s="632" t="s">
        <v>2604</v>
      </c>
      <c r="E834" s="632" t="s">
        <v>2605</v>
      </c>
      <c r="F834" s="473" t="s">
        <v>26</v>
      </c>
      <c r="G834" s="473"/>
      <c r="H834" s="473"/>
      <c r="I834" s="473"/>
      <c r="J834" s="633" t="s">
        <v>11224</v>
      </c>
      <c r="K834" s="632" t="s">
        <v>8948</v>
      </c>
      <c r="L834" s="624">
        <v>43098</v>
      </c>
      <c r="M834" s="564" t="s">
        <v>2606</v>
      </c>
      <c r="N834" s="633" t="s">
        <v>48</v>
      </c>
      <c r="O834" s="625">
        <v>43098</v>
      </c>
      <c r="P834" s="626">
        <v>142857</v>
      </c>
      <c r="Q834" s="416">
        <f t="shared" si="18"/>
        <v>0.14285699999999998</v>
      </c>
      <c r="R834" s="627">
        <v>12</v>
      </c>
      <c r="S834" s="564" t="s">
        <v>11804</v>
      </c>
      <c r="T834" s="71" t="s">
        <v>125</v>
      </c>
      <c r="U834" s="633" t="s">
        <v>7</v>
      </c>
      <c r="V834" s="632" t="s">
        <v>388</v>
      </c>
      <c r="W834" s="632" t="s">
        <v>389</v>
      </c>
      <c r="X834" s="632" t="s">
        <v>6367</v>
      </c>
      <c r="Y834" s="632" t="s">
        <v>2607</v>
      </c>
      <c r="Z834" s="633"/>
      <c r="AA834" s="633"/>
    </row>
    <row r="835" spans="1:27" ht="17.45" customHeight="1" x14ac:dyDescent="0.25">
      <c r="A835" s="633" t="s">
        <v>8363</v>
      </c>
      <c r="B835" s="632" t="s">
        <v>58</v>
      </c>
      <c r="C835" s="632" t="s">
        <v>58</v>
      </c>
      <c r="D835" s="632" t="s">
        <v>8364</v>
      </c>
      <c r="E835" s="632" t="s">
        <v>11161</v>
      </c>
      <c r="F835" s="473" t="s">
        <v>26</v>
      </c>
      <c r="G835" s="473"/>
      <c r="H835" s="473"/>
      <c r="I835" s="473"/>
      <c r="J835" s="633" t="s">
        <v>11223</v>
      </c>
      <c r="K835" s="632" t="s">
        <v>8948</v>
      </c>
      <c r="L835" s="624">
        <v>43007</v>
      </c>
      <c r="M835" s="564" t="s">
        <v>8576</v>
      </c>
      <c r="N835" s="633" t="s">
        <v>142</v>
      </c>
      <c r="O835" s="625">
        <v>43007</v>
      </c>
      <c r="P835" s="626">
        <v>142857</v>
      </c>
      <c r="Q835" s="416">
        <f t="shared" si="18"/>
        <v>0.14285699999999998</v>
      </c>
      <c r="R835" s="627">
        <v>3</v>
      </c>
      <c r="S835" s="564" t="s">
        <v>2711</v>
      </c>
      <c r="T835" s="71" t="s">
        <v>125</v>
      </c>
      <c r="U835" s="633" t="s">
        <v>7</v>
      </c>
      <c r="V835" s="632" t="s">
        <v>477</v>
      </c>
      <c r="W835" s="632"/>
      <c r="X835" s="632" t="s">
        <v>8652</v>
      </c>
      <c r="Y835" s="632" t="s">
        <v>1091</v>
      </c>
      <c r="Z835" s="633"/>
      <c r="AA835" s="633"/>
    </row>
    <row r="836" spans="1:27" ht="17.45" customHeight="1" x14ac:dyDescent="0.25">
      <c r="A836" s="633" t="s">
        <v>6614</v>
      </c>
      <c r="B836" s="634" t="s">
        <v>58</v>
      </c>
      <c r="C836" s="634" t="s">
        <v>58</v>
      </c>
      <c r="D836" s="632" t="s">
        <v>6615</v>
      </c>
      <c r="E836" s="632" t="s">
        <v>1081</v>
      </c>
      <c r="F836" s="473" t="s">
        <v>25</v>
      </c>
      <c r="G836" s="473"/>
      <c r="H836" s="473"/>
      <c r="I836" s="473"/>
      <c r="J836" s="633" t="s">
        <v>11223</v>
      </c>
      <c r="K836" s="473" t="s">
        <v>35</v>
      </c>
      <c r="L836" s="624">
        <v>43007</v>
      </c>
      <c r="M836" s="564" t="s">
        <v>6782</v>
      </c>
      <c r="N836" s="71" t="s">
        <v>47</v>
      </c>
      <c r="O836" s="624">
        <v>43007</v>
      </c>
      <c r="P836" s="635">
        <v>142857</v>
      </c>
      <c r="Q836" s="416">
        <f t="shared" si="18"/>
        <v>0.14285699999999998</v>
      </c>
      <c r="R836" s="627">
        <v>12</v>
      </c>
      <c r="S836" s="535" t="s">
        <v>13717</v>
      </c>
      <c r="T836" s="71" t="s">
        <v>103</v>
      </c>
      <c r="U836" s="566" t="s">
        <v>7040</v>
      </c>
      <c r="V836" s="541" t="s">
        <v>104</v>
      </c>
      <c r="W836" s="541" t="s">
        <v>105</v>
      </c>
      <c r="X836" s="632" t="s">
        <v>6783</v>
      </c>
      <c r="Y836" s="632" t="s">
        <v>667</v>
      </c>
      <c r="Z836" s="633"/>
      <c r="AA836" s="633"/>
    </row>
    <row r="837" spans="1:27" ht="17.45" customHeight="1" x14ac:dyDescent="0.25">
      <c r="A837" s="633" t="s">
        <v>11001</v>
      </c>
      <c r="B837" s="634" t="s">
        <v>58</v>
      </c>
      <c r="C837" s="634" t="s">
        <v>58</v>
      </c>
      <c r="D837" s="632" t="s">
        <v>9783</v>
      </c>
      <c r="E837" s="632" t="s">
        <v>11160</v>
      </c>
      <c r="F837" s="473" t="s">
        <v>28</v>
      </c>
      <c r="G837" s="473"/>
      <c r="H837" s="473"/>
      <c r="I837" s="473"/>
      <c r="J837" s="633" t="s">
        <v>11224</v>
      </c>
      <c r="K837" s="473" t="s">
        <v>8952</v>
      </c>
      <c r="L837" s="624">
        <v>43039</v>
      </c>
      <c r="M837" s="564" t="s">
        <v>11247</v>
      </c>
      <c r="N837" s="71" t="s">
        <v>47</v>
      </c>
      <c r="O837" s="624">
        <v>43039</v>
      </c>
      <c r="P837" s="635">
        <v>142857</v>
      </c>
      <c r="Q837" s="416">
        <f t="shared" si="18"/>
        <v>0.14285699999999998</v>
      </c>
      <c r="R837" s="627">
        <v>4</v>
      </c>
      <c r="S837" s="535" t="s">
        <v>13718</v>
      </c>
      <c r="T837" s="71" t="s">
        <v>292</v>
      </c>
      <c r="U837" s="566" t="s">
        <v>7040</v>
      </c>
      <c r="V837" s="541" t="s">
        <v>104</v>
      </c>
      <c r="W837" s="541" t="s">
        <v>105</v>
      </c>
      <c r="X837" s="632" t="s">
        <v>9850</v>
      </c>
      <c r="Y837" s="632" t="s">
        <v>9862</v>
      </c>
      <c r="Z837" s="633"/>
      <c r="AA837" s="633"/>
    </row>
    <row r="838" spans="1:27" ht="17.45" customHeight="1" x14ac:dyDescent="0.25">
      <c r="A838" s="633" t="s">
        <v>12900</v>
      </c>
      <c r="B838" s="634" t="s">
        <v>58</v>
      </c>
      <c r="C838" s="634" t="s">
        <v>58</v>
      </c>
      <c r="D838" s="632" t="s">
        <v>12901</v>
      </c>
      <c r="E838" s="632" t="s">
        <v>12902</v>
      </c>
      <c r="F838" s="473" t="s">
        <v>28</v>
      </c>
      <c r="G838" s="473"/>
      <c r="H838" s="473"/>
      <c r="I838" s="473"/>
      <c r="J838" s="633" t="s">
        <v>11224</v>
      </c>
      <c r="K838" s="473" t="s">
        <v>36</v>
      </c>
      <c r="L838" s="624">
        <v>43091</v>
      </c>
      <c r="M838" s="564" t="s">
        <v>13322</v>
      </c>
      <c r="N838" s="71" t="s">
        <v>46</v>
      </c>
      <c r="O838" s="624">
        <v>43091</v>
      </c>
      <c r="P838" s="635">
        <v>142857</v>
      </c>
      <c r="Q838" s="416">
        <f t="shared" si="18"/>
        <v>0.14285699999999998</v>
      </c>
      <c r="R838" s="627">
        <v>2</v>
      </c>
      <c r="S838" s="535" t="s">
        <v>13516</v>
      </c>
      <c r="T838" s="71" t="s">
        <v>125</v>
      </c>
      <c r="U838" s="566" t="s">
        <v>7040</v>
      </c>
      <c r="V838" s="541" t="s">
        <v>158</v>
      </c>
      <c r="W838" s="541" t="s">
        <v>12400</v>
      </c>
      <c r="X838" s="632" t="s">
        <v>13716</v>
      </c>
      <c r="Y838" s="632"/>
      <c r="Z838" s="633"/>
      <c r="AA838" s="633"/>
    </row>
    <row r="839" spans="1:27" ht="17.45" customHeight="1" x14ac:dyDescent="0.25">
      <c r="A839" s="633" t="s">
        <v>2608</v>
      </c>
      <c r="B839" s="634" t="s">
        <v>58</v>
      </c>
      <c r="C839" s="634" t="s">
        <v>58</v>
      </c>
      <c r="D839" s="632" t="s">
        <v>2609</v>
      </c>
      <c r="E839" s="632" t="s">
        <v>2610</v>
      </c>
      <c r="F839" s="473" t="s">
        <v>26</v>
      </c>
      <c r="G839" s="473"/>
      <c r="H839" s="473"/>
      <c r="I839" s="473"/>
      <c r="J839" s="633" t="s">
        <v>11224</v>
      </c>
      <c r="K839" s="473" t="s">
        <v>33</v>
      </c>
      <c r="L839" s="624">
        <v>43098</v>
      </c>
      <c r="M839" s="564" t="s">
        <v>2611</v>
      </c>
      <c r="N839" s="71" t="s">
        <v>47</v>
      </c>
      <c r="O839" s="624">
        <v>43098</v>
      </c>
      <c r="P839" s="635">
        <v>142857</v>
      </c>
      <c r="Q839" s="416">
        <f t="shared" si="18"/>
        <v>0.14285699999999998</v>
      </c>
      <c r="R839" s="627">
        <v>1</v>
      </c>
      <c r="S839" s="535" t="s">
        <v>12339</v>
      </c>
      <c r="T839" s="71" t="s">
        <v>103</v>
      </c>
      <c r="U839" s="566" t="s">
        <v>11285</v>
      </c>
      <c r="V839" s="541" t="s">
        <v>13537</v>
      </c>
      <c r="W839" s="541" t="s">
        <v>13719</v>
      </c>
      <c r="X839" s="632" t="s">
        <v>6479</v>
      </c>
      <c r="Y839" s="632" t="s">
        <v>1806</v>
      </c>
      <c r="Z839" s="633"/>
      <c r="AA839" s="633"/>
    </row>
    <row r="840" spans="1:27" ht="17.45" customHeight="1" x14ac:dyDescent="0.25">
      <c r="A840" s="633" t="s">
        <v>7966</v>
      </c>
      <c r="B840" s="632" t="s">
        <v>57</v>
      </c>
      <c r="C840" s="632" t="s">
        <v>98</v>
      </c>
      <c r="D840" s="632" t="s">
        <v>7967</v>
      </c>
      <c r="E840" s="632" t="s">
        <v>7968</v>
      </c>
      <c r="F840" s="473" t="s">
        <v>25</v>
      </c>
      <c r="G840" s="473"/>
      <c r="H840" s="473"/>
      <c r="I840" s="473"/>
      <c r="J840" s="633" t="s">
        <v>11225</v>
      </c>
      <c r="K840" s="632" t="s">
        <v>8951</v>
      </c>
      <c r="L840" s="624">
        <v>42853</v>
      </c>
      <c r="M840" s="564" t="s">
        <v>7986</v>
      </c>
      <c r="N840" s="633" t="s">
        <v>50</v>
      </c>
      <c r="O840" s="625">
        <v>42856</v>
      </c>
      <c r="P840" s="626">
        <v>142400</v>
      </c>
      <c r="Q840" s="416">
        <f t="shared" si="18"/>
        <v>0.1424</v>
      </c>
      <c r="R840" s="627">
        <v>8</v>
      </c>
      <c r="S840" s="564" t="s">
        <v>12358</v>
      </c>
      <c r="T840" s="633" t="s">
        <v>578</v>
      </c>
      <c r="U840" s="622" t="s">
        <v>7040</v>
      </c>
      <c r="V840" s="632" t="s">
        <v>134</v>
      </c>
      <c r="W840" s="632" t="s">
        <v>961</v>
      </c>
      <c r="X840" s="632" t="s">
        <v>106</v>
      </c>
      <c r="Y840" s="632" t="s">
        <v>1168</v>
      </c>
      <c r="Z840" s="633"/>
      <c r="AA840" s="633"/>
    </row>
    <row r="841" spans="1:27" ht="17.45" customHeight="1" x14ac:dyDescent="0.25">
      <c r="A841" s="633" t="s">
        <v>1966</v>
      </c>
      <c r="B841" s="632" t="s">
        <v>60</v>
      </c>
      <c r="C841" s="632" t="s">
        <v>377</v>
      </c>
      <c r="D841" s="632" t="s">
        <v>1967</v>
      </c>
      <c r="E841" s="632" t="s">
        <v>7964</v>
      </c>
      <c r="F841" s="473" t="s">
        <v>26</v>
      </c>
      <c r="G841" s="473"/>
      <c r="H841" s="473"/>
      <c r="I841" s="473"/>
      <c r="J841" s="633" t="s">
        <v>11225</v>
      </c>
      <c r="K841" s="632" t="s">
        <v>8948</v>
      </c>
      <c r="L841" s="624">
        <v>42865</v>
      </c>
      <c r="M841" s="564" t="s">
        <v>1968</v>
      </c>
      <c r="N841" s="633" t="s">
        <v>4686</v>
      </c>
      <c r="O841" s="625">
        <v>42867</v>
      </c>
      <c r="P841" s="626">
        <v>140000</v>
      </c>
      <c r="Q841" s="416">
        <f t="shared" si="18"/>
        <v>0.13999999999999999</v>
      </c>
      <c r="R841" s="627">
        <v>12</v>
      </c>
      <c r="S841" s="564" t="s">
        <v>9261</v>
      </c>
      <c r="T841" s="633" t="s">
        <v>578</v>
      </c>
      <c r="U841" s="622" t="s">
        <v>7040</v>
      </c>
      <c r="V841" s="632" t="s">
        <v>104</v>
      </c>
      <c r="W841" s="632" t="s">
        <v>105</v>
      </c>
      <c r="X841" s="632" t="s">
        <v>13559</v>
      </c>
      <c r="Y841" s="632" t="s">
        <v>1969</v>
      </c>
      <c r="Z841" s="633"/>
      <c r="AA841" s="633"/>
    </row>
    <row r="842" spans="1:27" ht="17.45" customHeight="1" x14ac:dyDescent="0.25">
      <c r="A842" s="633" t="s">
        <v>4884</v>
      </c>
      <c r="B842" s="632" t="s">
        <v>56</v>
      </c>
      <c r="C842" s="632" t="s">
        <v>194</v>
      </c>
      <c r="D842" s="632" t="s">
        <v>4885</v>
      </c>
      <c r="E842" s="632" t="s">
        <v>4886</v>
      </c>
      <c r="F842" s="473" t="s">
        <v>26</v>
      </c>
      <c r="G842" s="473" t="str">
        <f>VLOOKUP(A842,'Engaged Deals'!A:L,2,0)</f>
        <v>Yes</v>
      </c>
      <c r="H842" s="473" t="str">
        <f>VLOOKUP(A842,'Engaged Deals'!A:L,9,0)</f>
        <v>India</v>
      </c>
      <c r="I842" s="473" t="str">
        <f>VLOOKUP(A842,'Engaged Deals'!A:L,10,0)</f>
        <v>Initial Discussions, Confirmed by Anuj the opportunity is a place holder as of now.</v>
      </c>
      <c r="J842" s="633" t="s">
        <v>11223</v>
      </c>
      <c r="K842" s="632" t="s">
        <v>33</v>
      </c>
      <c r="L842" s="624">
        <v>42972</v>
      </c>
      <c r="M842" s="564" t="s">
        <v>4887</v>
      </c>
      <c r="N842" s="633" t="s">
        <v>47</v>
      </c>
      <c r="O842" s="625">
        <v>42972</v>
      </c>
      <c r="P842" s="626">
        <v>139060</v>
      </c>
      <c r="Q842" s="416">
        <f t="shared" si="18"/>
        <v>0.13905999999999999</v>
      </c>
      <c r="R842" s="627">
        <v>4</v>
      </c>
      <c r="S842" s="564" t="s">
        <v>8158</v>
      </c>
      <c r="T842" s="71" t="s">
        <v>103</v>
      </c>
      <c r="U842" s="633" t="s">
        <v>7</v>
      </c>
      <c r="V842" s="632" t="s">
        <v>477</v>
      </c>
      <c r="W842" s="632" t="s">
        <v>1204</v>
      </c>
      <c r="X842" s="632" t="s">
        <v>9272</v>
      </c>
      <c r="Y842" s="632" t="s">
        <v>8191</v>
      </c>
      <c r="Z842" s="633"/>
      <c r="AA842" s="633"/>
    </row>
    <row r="843" spans="1:27" ht="17.45" customHeight="1" x14ac:dyDescent="0.25">
      <c r="A843" s="633" t="s">
        <v>3454</v>
      </c>
      <c r="B843" s="634" t="s">
        <v>57</v>
      </c>
      <c r="C843" s="634" t="s">
        <v>324</v>
      </c>
      <c r="D843" s="632" t="s">
        <v>3455</v>
      </c>
      <c r="E843" s="632" t="s">
        <v>3456</v>
      </c>
      <c r="F843" s="473" t="s">
        <v>27</v>
      </c>
      <c r="G843" s="473"/>
      <c r="H843" s="473"/>
      <c r="I843" s="473"/>
      <c r="J843" s="633" t="s">
        <v>11224</v>
      </c>
      <c r="K843" s="473" t="s">
        <v>8070</v>
      </c>
      <c r="L843" s="624">
        <v>43046</v>
      </c>
      <c r="M843" s="564" t="s">
        <v>3457</v>
      </c>
      <c r="N843" s="71" t="s">
        <v>49</v>
      </c>
      <c r="O843" s="624">
        <v>43046</v>
      </c>
      <c r="P843" s="635">
        <v>137950</v>
      </c>
      <c r="Q843" s="416">
        <f t="shared" si="18"/>
        <v>0.13794999999999999</v>
      </c>
      <c r="R843" s="627">
        <v>2</v>
      </c>
      <c r="S843" s="535" t="s">
        <v>13720</v>
      </c>
      <c r="T843" s="71" t="s">
        <v>211</v>
      </c>
      <c r="U843" s="566" t="s">
        <v>7040</v>
      </c>
      <c r="V843" s="541" t="s">
        <v>104</v>
      </c>
      <c r="W843" s="541" t="s">
        <v>105</v>
      </c>
      <c r="X843" s="632" t="s">
        <v>5540</v>
      </c>
      <c r="Y843" s="632" t="s">
        <v>13918</v>
      </c>
      <c r="Z843" s="633"/>
      <c r="AA843" s="633"/>
    </row>
    <row r="844" spans="1:27" ht="17.45" customHeight="1" x14ac:dyDescent="0.25">
      <c r="A844" s="633" t="s">
        <v>12191</v>
      </c>
      <c r="B844" s="634" t="s">
        <v>57</v>
      </c>
      <c r="C844" s="634" t="s">
        <v>775</v>
      </c>
      <c r="D844" s="632" t="s">
        <v>12903</v>
      </c>
      <c r="E844" s="632" t="s">
        <v>12192</v>
      </c>
      <c r="F844" s="473" t="s">
        <v>14262</v>
      </c>
      <c r="G844" s="473"/>
      <c r="H844" s="473"/>
      <c r="I844" s="473"/>
      <c r="J844" s="633" t="s">
        <v>11223</v>
      </c>
      <c r="K844" s="473" t="s">
        <v>8950</v>
      </c>
      <c r="L844" s="624">
        <v>42947</v>
      </c>
      <c r="M844" s="564" t="s">
        <v>13323</v>
      </c>
      <c r="N844" s="71" t="s">
        <v>49</v>
      </c>
      <c r="O844" s="624">
        <v>42993</v>
      </c>
      <c r="P844" s="635">
        <v>136000</v>
      </c>
      <c r="Q844" s="416">
        <f t="shared" si="18"/>
        <v>0.13599999999999998</v>
      </c>
      <c r="R844" s="627">
        <v>2</v>
      </c>
      <c r="S844" s="535" t="s">
        <v>13721</v>
      </c>
      <c r="T844" s="71" t="s">
        <v>125</v>
      </c>
      <c r="U844" s="566" t="s">
        <v>7040</v>
      </c>
      <c r="V844" s="541" t="s">
        <v>104</v>
      </c>
      <c r="W844" s="541" t="s">
        <v>105</v>
      </c>
      <c r="X844" s="632" t="s">
        <v>5920</v>
      </c>
      <c r="Y844" s="632" t="s">
        <v>9315</v>
      </c>
      <c r="Z844" s="633"/>
      <c r="AA844" s="633"/>
    </row>
    <row r="845" spans="1:27" ht="17.45" customHeight="1" x14ac:dyDescent="0.25">
      <c r="A845" s="633" t="s">
        <v>10526</v>
      </c>
      <c r="B845" s="634" t="s">
        <v>56</v>
      </c>
      <c r="C845" s="634" t="s">
        <v>124</v>
      </c>
      <c r="D845" s="632" t="s">
        <v>1802</v>
      </c>
      <c r="E845" s="632" t="s">
        <v>10527</v>
      </c>
      <c r="F845" s="473" t="s">
        <v>26</v>
      </c>
      <c r="G845" s="473"/>
      <c r="H845" s="473"/>
      <c r="I845" s="473"/>
      <c r="J845" s="633" t="s">
        <v>11224</v>
      </c>
      <c r="K845" s="473" t="s">
        <v>8948</v>
      </c>
      <c r="L845" s="624">
        <v>43039</v>
      </c>
      <c r="M845" s="564" t="s">
        <v>13324</v>
      </c>
      <c r="N845" s="71" t="s">
        <v>46</v>
      </c>
      <c r="O845" s="624">
        <v>43039</v>
      </c>
      <c r="P845" s="635">
        <v>133334</v>
      </c>
      <c r="Q845" s="416">
        <f t="shared" si="18"/>
        <v>0.13333399999999998</v>
      </c>
      <c r="R845" s="627">
        <v>12</v>
      </c>
      <c r="S845" s="535" t="s">
        <v>13722</v>
      </c>
      <c r="T845" s="71" t="s">
        <v>103</v>
      </c>
      <c r="U845" s="566" t="s">
        <v>7040</v>
      </c>
      <c r="V845" s="541" t="s">
        <v>104</v>
      </c>
      <c r="W845" s="541" t="s">
        <v>105</v>
      </c>
      <c r="X845" s="632" t="s">
        <v>5631</v>
      </c>
      <c r="Y845" s="632"/>
      <c r="Z845" s="633"/>
      <c r="AA845" s="633"/>
    </row>
    <row r="846" spans="1:27" ht="17.45" customHeight="1" x14ac:dyDescent="0.25">
      <c r="A846" s="633" t="s">
        <v>8790</v>
      </c>
      <c r="B846" s="634" t="s">
        <v>56</v>
      </c>
      <c r="C846" s="634" t="s">
        <v>124</v>
      </c>
      <c r="D846" s="632" t="s">
        <v>8490</v>
      </c>
      <c r="E846" s="632" t="s">
        <v>8791</v>
      </c>
      <c r="F846" s="473" t="s">
        <v>25</v>
      </c>
      <c r="G846" s="473"/>
      <c r="H846" s="473"/>
      <c r="I846" s="473"/>
      <c r="J846" s="633" t="s">
        <v>11224</v>
      </c>
      <c r="K846" s="473" t="s">
        <v>8951</v>
      </c>
      <c r="L846" s="624">
        <v>43084</v>
      </c>
      <c r="M846" s="564" t="s">
        <v>13325</v>
      </c>
      <c r="N846" s="71" t="s">
        <v>46</v>
      </c>
      <c r="O846" s="624">
        <v>43084</v>
      </c>
      <c r="P846" s="635">
        <v>133334</v>
      </c>
      <c r="Q846" s="416">
        <f t="shared" si="18"/>
        <v>0.13333399999999998</v>
      </c>
      <c r="R846" s="627">
        <v>12</v>
      </c>
      <c r="S846" s="535" t="s">
        <v>8159</v>
      </c>
      <c r="T846" s="71" t="s">
        <v>125</v>
      </c>
      <c r="U846" s="566" t="s">
        <v>7040</v>
      </c>
      <c r="V846" s="541" t="s">
        <v>104</v>
      </c>
      <c r="W846" s="541" t="s">
        <v>105</v>
      </c>
      <c r="X846" s="632" t="s">
        <v>8680</v>
      </c>
      <c r="Y846" s="632" t="s">
        <v>186</v>
      </c>
      <c r="Z846" s="633"/>
      <c r="AA846" s="633"/>
    </row>
    <row r="847" spans="1:27" ht="17.45" customHeight="1" x14ac:dyDescent="0.25">
      <c r="A847" s="633" t="s">
        <v>8788</v>
      </c>
      <c r="B847" s="634" t="s">
        <v>56</v>
      </c>
      <c r="C847" s="634" t="s">
        <v>124</v>
      </c>
      <c r="D847" s="632" t="s">
        <v>8490</v>
      </c>
      <c r="E847" s="632" t="s">
        <v>8789</v>
      </c>
      <c r="F847" s="473" t="s">
        <v>25</v>
      </c>
      <c r="G847" s="473"/>
      <c r="H847" s="473"/>
      <c r="I847" s="473"/>
      <c r="J847" s="633" t="s">
        <v>11224</v>
      </c>
      <c r="K847" s="473" t="s">
        <v>8951</v>
      </c>
      <c r="L847" s="624">
        <v>43084</v>
      </c>
      <c r="M847" s="564" t="s">
        <v>8879</v>
      </c>
      <c r="N847" s="71" t="s">
        <v>46</v>
      </c>
      <c r="O847" s="624">
        <v>43084</v>
      </c>
      <c r="P847" s="635">
        <v>133334</v>
      </c>
      <c r="Q847" s="416">
        <f t="shared" si="18"/>
        <v>0.13333399999999998</v>
      </c>
      <c r="R847" s="627">
        <v>12</v>
      </c>
      <c r="S847" s="535" t="s">
        <v>8159</v>
      </c>
      <c r="T847" s="71" t="s">
        <v>125</v>
      </c>
      <c r="U847" s="566" t="s">
        <v>15</v>
      </c>
      <c r="V847" s="541" t="s">
        <v>278</v>
      </c>
      <c r="W847" s="541" t="s">
        <v>8914</v>
      </c>
      <c r="X847" s="632" t="s">
        <v>8680</v>
      </c>
      <c r="Y847" s="632" t="s">
        <v>8689</v>
      </c>
      <c r="Z847" s="633"/>
      <c r="AA847" s="633"/>
    </row>
    <row r="848" spans="1:27" ht="17.45" customHeight="1" x14ac:dyDescent="0.25">
      <c r="A848" s="633" t="s">
        <v>9642</v>
      </c>
      <c r="B848" s="632" t="s">
        <v>56</v>
      </c>
      <c r="C848" s="632" t="s">
        <v>124</v>
      </c>
      <c r="D848" s="632" t="s">
        <v>10525</v>
      </c>
      <c r="E848" s="632" t="s">
        <v>9643</v>
      </c>
      <c r="F848" s="473" t="s">
        <v>26</v>
      </c>
      <c r="G848" s="473"/>
      <c r="H848" s="473"/>
      <c r="I848" s="473"/>
      <c r="J848" s="633" t="s">
        <v>11223</v>
      </c>
      <c r="K848" s="632" t="s">
        <v>8948</v>
      </c>
      <c r="L848" s="624">
        <v>42993</v>
      </c>
      <c r="M848" s="564">
        <v>42885</v>
      </c>
      <c r="N848" s="633" t="s">
        <v>46</v>
      </c>
      <c r="O848" s="625">
        <v>42993</v>
      </c>
      <c r="P848" s="626">
        <v>133333</v>
      </c>
      <c r="Q848" s="416">
        <f t="shared" si="18"/>
        <v>0.13333300000000001</v>
      </c>
      <c r="R848" s="636">
        <v>2</v>
      </c>
      <c r="S848" s="564">
        <v>42921</v>
      </c>
      <c r="T848" s="71" t="s">
        <v>125</v>
      </c>
      <c r="U848" s="633" t="s">
        <v>7040</v>
      </c>
      <c r="V848" s="632" t="s">
        <v>162</v>
      </c>
      <c r="W848" s="632" t="s">
        <v>105</v>
      </c>
      <c r="X848" s="632" t="s">
        <v>9835</v>
      </c>
      <c r="Y848" s="632"/>
      <c r="Z848" s="633"/>
      <c r="AA848" s="633"/>
    </row>
    <row r="849" spans="1:27" ht="17.45" customHeight="1" x14ac:dyDescent="0.25">
      <c r="A849" s="633" t="s">
        <v>8014</v>
      </c>
      <c r="B849" s="632" t="s">
        <v>56</v>
      </c>
      <c r="C849" s="632" t="s">
        <v>161</v>
      </c>
      <c r="D849" s="632" t="s">
        <v>894</v>
      </c>
      <c r="E849" s="632" t="s">
        <v>8015</v>
      </c>
      <c r="F849" s="473" t="s">
        <v>26</v>
      </c>
      <c r="G849" s="473"/>
      <c r="H849" s="473"/>
      <c r="I849" s="473"/>
      <c r="J849" s="633" t="s">
        <v>11225</v>
      </c>
      <c r="K849" s="632" t="s">
        <v>8948</v>
      </c>
      <c r="L849" s="624">
        <v>42853</v>
      </c>
      <c r="M849" s="564" t="s">
        <v>13326</v>
      </c>
      <c r="N849" s="633" t="s">
        <v>50</v>
      </c>
      <c r="O849" s="625">
        <v>42853</v>
      </c>
      <c r="P849" s="626">
        <v>131175</v>
      </c>
      <c r="Q849" s="416">
        <f t="shared" si="18"/>
        <v>0.13117499999999999</v>
      </c>
      <c r="R849" s="627">
        <v>12</v>
      </c>
      <c r="S849" s="564" t="s">
        <v>8161</v>
      </c>
      <c r="T849" s="633" t="s">
        <v>578</v>
      </c>
      <c r="U849" s="622" t="s">
        <v>7040</v>
      </c>
      <c r="V849" s="632" t="s">
        <v>104</v>
      </c>
      <c r="W849" s="632" t="s">
        <v>105</v>
      </c>
      <c r="X849" s="632" t="s">
        <v>5539</v>
      </c>
      <c r="Y849" s="632" t="s">
        <v>13907</v>
      </c>
      <c r="Z849" s="633"/>
      <c r="AA849" s="633"/>
    </row>
    <row r="850" spans="1:27" ht="17.45" customHeight="1" x14ac:dyDescent="0.25">
      <c r="A850" s="633" t="s">
        <v>2617</v>
      </c>
      <c r="B850" s="632" t="s">
        <v>56</v>
      </c>
      <c r="C850" s="632" t="s">
        <v>161</v>
      </c>
      <c r="D850" s="632" t="s">
        <v>2618</v>
      </c>
      <c r="E850" s="632" t="s">
        <v>2619</v>
      </c>
      <c r="F850" s="473" t="s">
        <v>26</v>
      </c>
      <c r="G850" s="473"/>
      <c r="H850" s="473"/>
      <c r="I850" s="473"/>
      <c r="J850" s="633" t="s">
        <v>11223</v>
      </c>
      <c r="K850" s="632" t="s">
        <v>33</v>
      </c>
      <c r="L850" s="624">
        <v>42957</v>
      </c>
      <c r="M850" s="564" t="s">
        <v>2620</v>
      </c>
      <c r="N850" s="633" t="s">
        <v>47</v>
      </c>
      <c r="O850" s="625">
        <v>42957</v>
      </c>
      <c r="P850" s="626">
        <v>130400</v>
      </c>
      <c r="Q850" s="416">
        <f t="shared" si="18"/>
        <v>0.13039999999999999</v>
      </c>
      <c r="R850" s="627">
        <v>1</v>
      </c>
      <c r="S850" s="564" t="s">
        <v>12632</v>
      </c>
      <c r="T850" s="71" t="s">
        <v>211</v>
      </c>
      <c r="U850" s="633" t="s">
        <v>7</v>
      </c>
      <c r="V850" s="632" t="s">
        <v>388</v>
      </c>
      <c r="W850" s="632" t="s">
        <v>389</v>
      </c>
      <c r="X850" s="632" t="s">
        <v>5542</v>
      </c>
      <c r="Y850" s="632" t="s">
        <v>356</v>
      </c>
      <c r="Z850" s="633"/>
      <c r="AA850" s="633"/>
    </row>
    <row r="851" spans="1:27" ht="17.45" customHeight="1" x14ac:dyDescent="0.25">
      <c r="A851" s="633" t="s">
        <v>9484</v>
      </c>
      <c r="B851" s="632" t="s">
        <v>57</v>
      </c>
      <c r="C851" s="632" t="s">
        <v>98</v>
      </c>
      <c r="D851" s="632" t="s">
        <v>8430</v>
      </c>
      <c r="E851" s="632" t="s">
        <v>9485</v>
      </c>
      <c r="F851" s="473" t="s">
        <v>25</v>
      </c>
      <c r="G851" s="473"/>
      <c r="H851" s="473"/>
      <c r="I851" s="473"/>
      <c r="J851" s="633" t="s">
        <v>11224</v>
      </c>
      <c r="K851" s="632" t="s">
        <v>35</v>
      </c>
      <c r="L851" s="624">
        <v>43097</v>
      </c>
      <c r="M851" s="564" t="s">
        <v>9518</v>
      </c>
      <c r="N851" s="633" t="s">
        <v>46</v>
      </c>
      <c r="O851" s="625">
        <v>43097</v>
      </c>
      <c r="P851" s="626">
        <v>130000</v>
      </c>
      <c r="Q851" s="416">
        <f t="shared" si="18"/>
        <v>0.13</v>
      </c>
      <c r="R851" s="627">
        <v>12</v>
      </c>
      <c r="S851" s="564" t="s">
        <v>9261</v>
      </c>
      <c r="T851" s="71" t="s">
        <v>103</v>
      </c>
      <c r="U851" s="633" t="s">
        <v>7</v>
      </c>
      <c r="V851" s="632" t="s">
        <v>477</v>
      </c>
      <c r="W851" s="632" t="s">
        <v>1138</v>
      </c>
      <c r="X851" s="632" t="s">
        <v>106</v>
      </c>
      <c r="Y851" s="632"/>
      <c r="Z851" s="633"/>
      <c r="AA851" s="633"/>
    </row>
    <row r="852" spans="1:27" ht="17.45" customHeight="1" x14ac:dyDescent="0.25">
      <c r="A852" s="633" t="s">
        <v>2626</v>
      </c>
      <c r="B852" s="634" t="s">
        <v>56</v>
      </c>
      <c r="C852" s="634" t="s">
        <v>161</v>
      </c>
      <c r="D852" s="632" t="s">
        <v>2627</v>
      </c>
      <c r="E852" s="632" t="s">
        <v>2628</v>
      </c>
      <c r="F852" s="473" t="s">
        <v>26</v>
      </c>
      <c r="G852" s="473"/>
      <c r="H852" s="473"/>
      <c r="I852" s="473"/>
      <c r="J852" s="633" t="s">
        <v>11224</v>
      </c>
      <c r="K852" s="473" t="s">
        <v>8948</v>
      </c>
      <c r="L852" s="624">
        <v>43100</v>
      </c>
      <c r="M852" s="564" t="s">
        <v>2629</v>
      </c>
      <c r="N852" s="71" t="s">
        <v>46</v>
      </c>
      <c r="O852" s="624">
        <v>43100</v>
      </c>
      <c r="P852" s="635">
        <v>130000</v>
      </c>
      <c r="Q852" s="416">
        <f t="shared" si="18"/>
        <v>0.13</v>
      </c>
      <c r="R852" s="627">
        <v>12</v>
      </c>
      <c r="S852" s="535" t="s">
        <v>6480</v>
      </c>
      <c r="T852" s="71" t="s">
        <v>125</v>
      </c>
      <c r="U852" s="566" t="s">
        <v>16</v>
      </c>
      <c r="V852" s="541" t="s">
        <v>16</v>
      </c>
      <c r="W852" s="541" t="s">
        <v>2630</v>
      </c>
      <c r="X852" s="632" t="s">
        <v>9763</v>
      </c>
      <c r="Y852" s="632"/>
      <c r="Z852" s="633"/>
      <c r="AA852" s="633"/>
    </row>
    <row r="853" spans="1:27" ht="17.45" customHeight="1" x14ac:dyDescent="0.25">
      <c r="A853" s="633" t="s">
        <v>12131</v>
      </c>
      <c r="B853" s="634" t="s">
        <v>59</v>
      </c>
      <c r="C853" s="634" t="s">
        <v>9574</v>
      </c>
      <c r="D853" s="632" t="s">
        <v>1789</v>
      </c>
      <c r="E853" s="632" t="s">
        <v>12132</v>
      </c>
      <c r="F853" s="473" t="s">
        <v>26</v>
      </c>
      <c r="G853" s="473"/>
      <c r="H853" s="473"/>
      <c r="I853" s="473"/>
      <c r="J853" s="633" t="s">
        <v>11224</v>
      </c>
      <c r="K853" s="473" t="s">
        <v>33</v>
      </c>
      <c r="L853" s="624">
        <v>43013</v>
      </c>
      <c r="M853" s="564" t="s">
        <v>12306</v>
      </c>
      <c r="N853" s="71" t="s">
        <v>47</v>
      </c>
      <c r="O853" s="624">
        <v>43105</v>
      </c>
      <c r="P853" s="635">
        <v>129840</v>
      </c>
      <c r="Q853" s="416">
        <f t="shared" si="18"/>
        <v>0.12983999999999998</v>
      </c>
      <c r="R853" s="627">
        <v>12</v>
      </c>
      <c r="S853" s="535" t="s">
        <v>13516</v>
      </c>
      <c r="T853" s="71" t="s">
        <v>103</v>
      </c>
      <c r="U853" s="566" t="s">
        <v>9234</v>
      </c>
      <c r="V853" s="541" t="s">
        <v>184</v>
      </c>
      <c r="W853" s="541" t="s">
        <v>12402</v>
      </c>
      <c r="X853" s="632" t="s">
        <v>12403</v>
      </c>
      <c r="Y853" s="632" t="s">
        <v>9238</v>
      </c>
      <c r="Z853" s="633"/>
      <c r="AA853" s="633"/>
    </row>
    <row r="854" spans="1:27" ht="17.45" customHeight="1" x14ac:dyDescent="0.25">
      <c r="A854" s="622" t="s">
        <v>3495</v>
      </c>
      <c r="B854" s="519" t="s">
        <v>58</v>
      </c>
      <c r="C854" s="519" t="s">
        <v>58</v>
      </c>
      <c r="D854" s="519" t="s">
        <v>8944</v>
      </c>
      <c r="E854" s="519" t="s">
        <v>3497</v>
      </c>
      <c r="F854" s="473" t="s">
        <v>26</v>
      </c>
      <c r="G854" s="473"/>
      <c r="H854" s="473"/>
      <c r="I854" s="473"/>
      <c r="J854" s="622" t="s">
        <v>11226</v>
      </c>
      <c r="K854" s="519" t="s">
        <v>8948</v>
      </c>
      <c r="L854" s="521">
        <v>42825</v>
      </c>
      <c r="M854" s="522">
        <v>42750</v>
      </c>
      <c r="N854" s="622" t="s">
        <v>50</v>
      </c>
      <c r="O854" s="521">
        <v>42828</v>
      </c>
      <c r="P854" s="638">
        <v>128000</v>
      </c>
      <c r="Q854" s="524">
        <v>0.128</v>
      </c>
      <c r="R854" s="525">
        <v>12</v>
      </c>
      <c r="S854" s="522">
        <v>42827</v>
      </c>
      <c r="T854" s="525" t="s">
        <v>578</v>
      </c>
      <c r="U854" s="622" t="s">
        <v>7040</v>
      </c>
      <c r="V854" s="519" t="s">
        <v>162</v>
      </c>
      <c r="W854" s="519" t="s">
        <v>105</v>
      </c>
      <c r="X854" s="415" t="s">
        <v>8954</v>
      </c>
      <c r="Y854" s="415" t="s">
        <v>9235</v>
      </c>
      <c r="Z854" s="633"/>
      <c r="AA854" s="633"/>
    </row>
    <row r="855" spans="1:27" ht="17.45" customHeight="1" x14ac:dyDescent="0.25">
      <c r="A855" s="633" t="s">
        <v>3657</v>
      </c>
      <c r="B855" s="634" t="s">
        <v>56</v>
      </c>
      <c r="C855" s="634" t="s">
        <v>109</v>
      </c>
      <c r="D855" s="632" t="s">
        <v>3658</v>
      </c>
      <c r="E855" s="632" t="s">
        <v>12904</v>
      </c>
      <c r="F855" s="473" t="s">
        <v>28</v>
      </c>
      <c r="G855" s="473" t="str">
        <f>VLOOKUP(A855,'Engaged Deals'!A:L,2,0)</f>
        <v>Yes</v>
      </c>
      <c r="H855" s="473" t="str">
        <f>VLOOKUP(A855,'Engaged Deals'!A:L,9,0)</f>
        <v>India</v>
      </c>
      <c r="I855" s="473" t="str">
        <f>VLOOKUP(A855,'Engaged Deals'!A:L,10,0)</f>
        <v>Initial discussion, need further details</v>
      </c>
      <c r="J855" s="633" t="s">
        <v>11223</v>
      </c>
      <c r="K855" s="473" t="s">
        <v>8952</v>
      </c>
      <c r="L855" s="624">
        <v>42997</v>
      </c>
      <c r="M855" s="564" t="s">
        <v>3660</v>
      </c>
      <c r="N855" s="71" t="s">
        <v>46</v>
      </c>
      <c r="O855" s="624">
        <v>42997</v>
      </c>
      <c r="P855" s="635">
        <v>126000</v>
      </c>
      <c r="Q855" s="416">
        <f>+P855*0.000001</f>
        <v>0.126</v>
      </c>
      <c r="R855" s="627">
        <v>12</v>
      </c>
      <c r="S855" s="535" t="s">
        <v>13723</v>
      </c>
      <c r="T855" s="71" t="s">
        <v>125</v>
      </c>
      <c r="U855" s="566" t="s">
        <v>18</v>
      </c>
      <c r="V855" s="541" t="s">
        <v>9273</v>
      </c>
      <c r="W855" s="541" t="s">
        <v>11335</v>
      </c>
      <c r="X855" s="632" t="s">
        <v>6117</v>
      </c>
      <c r="Y855" s="632" t="s">
        <v>667</v>
      </c>
      <c r="Z855" s="633"/>
      <c r="AA855" s="633"/>
    </row>
    <row r="856" spans="1:27" ht="17.45" customHeight="1" x14ac:dyDescent="0.25">
      <c r="A856" s="622" t="s">
        <v>2631</v>
      </c>
      <c r="B856" s="519" t="s">
        <v>57</v>
      </c>
      <c r="C856" s="519" t="s">
        <v>182</v>
      </c>
      <c r="D856" s="519" t="s">
        <v>229</v>
      </c>
      <c r="E856" s="519" t="s">
        <v>2632</v>
      </c>
      <c r="F856" s="473" t="s">
        <v>24</v>
      </c>
      <c r="G856" s="473"/>
      <c r="H856" s="473"/>
      <c r="I856" s="473"/>
      <c r="J856" s="622" t="s">
        <v>11226</v>
      </c>
      <c r="K856" s="519" t="s">
        <v>38</v>
      </c>
      <c r="L856" s="521">
        <v>42815</v>
      </c>
      <c r="M856" s="522" t="s">
        <v>2633</v>
      </c>
      <c r="N856" s="622" t="s">
        <v>50</v>
      </c>
      <c r="O856" s="521" t="s">
        <v>7105</v>
      </c>
      <c r="P856" s="638">
        <v>125555</v>
      </c>
      <c r="Q856" s="524">
        <v>0.125555</v>
      </c>
      <c r="R856" s="525">
        <v>3</v>
      </c>
      <c r="S856" s="522">
        <v>42824</v>
      </c>
      <c r="T856" s="525" t="s">
        <v>211</v>
      </c>
      <c r="U856" s="622" t="s">
        <v>7040</v>
      </c>
      <c r="V856" s="519" t="s">
        <v>104</v>
      </c>
      <c r="W856" s="519" t="s">
        <v>2634</v>
      </c>
      <c r="X856" s="415" t="s">
        <v>5507</v>
      </c>
      <c r="Y856" s="415" t="s">
        <v>1200</v>
      </c>
      <c r="Z856" s="633"/>
      <c r="AA856" s="633"/>
    </row>
    <row r="857" spans="1:27" ht="17.45" customHeight="1" x14ac:dyDescent="0.25">
      <c r="A857" s="633" t="s">
        <v>9364</v>
      </c>
      <c r="B857" s="632" t="s">
        <v>56</v>
      </c>
      <c r="C857" s="632" t="s">
        <v>117</v>
      </c>
      <c r="D857" s="632" t="s">
        <v>4861</v>
      </c>
      <c r="E857" s="632" t="s">
        <v>9365</v>
      </c>
      <c r="F857" s="473" t="s">
        <v>25</v>
      </c>
      <c r="G857" s="473"/>
      <c r="H857" s="473"/>
      <c r="I857" s="473"/>
      <c r="J857" s="633" t="s">
        <v>11224</v>
      </c>
      <c r="K857" s="632" t="s">
        <v>35</v>
      </c>
      <c r="L857" s="624">
        <v>43028</v>
      </c>
      <c r="M857" s="564" t="s">
        <v>9403</v>
      </c>
      <c r="N857" s="633" t="s">
        <v>46</v>
      </c>
      <c r="O857" s="625">
        <v>43028</v>
      </c>
      <c r="P857" s="626">
        <v>125000</v>
      </c>
      <c r="Q857" s="416">
        <f t="shared" ref="Q857:Q869" si="19">+P857*0.000001</f>
        <v>0.125</v>
      </c>
      <c r="R857" s="627">
        <v>12</v>
      </c>
      <c r="S857" s="564" t="s">
        <v>9261</v>
      </c>
      <c r="T857" s="71" t="s">
        <v>103</v>
      </c>
      <c r="U857" s="633" t="s">
        <v>7</v>
      </c>
      <c r="V857" s="632" t="s">
        <v>477</v>
      </c>
      <c r="W857" s="632" t="s">
        <v>1138</v>
      </c>
      <c r="X857" s="632" t="s">
        <v>7759</v>
      </c>
      <c r="Y857" s="632"/>
      <c r="Z857" s="633"/>
      <c r="AA857" s="633"/>
    </row>
    <row r="858" spans="1:27" ht="17.45" customHeight="1" x14ac:dyDescent="0.25">
      <c r="A858" s="633" t="s">
        <v>10138</v>
      </c>
      <c r="B858" s="632" t="s">
        <v>56</v>
      </c>
      <c r="C858" s="632" t="s">
        <v>117</v>
      </c>
      <c r="D858" s="632" t="s">
        <v>10139</v>
      </c>
      <c r="E858" s="632" t="s">
        <v>316</v>
      </c>
      <c r="F858" s="473" t="s">
        <v>25</v>
      </c>
      <c r="G858" s="473"/>
      <c r="H858" s="473"/>
      <c r="I858" s="473"/>
      <c r="J858" s="633" t="s">
        <v>11224</v>
      </c>
      <c r="K858" s="632" t="s">
        <v>8951</v>
      </c>
      <c r="L858" s="624">
        <v>43084</v>
      </c>
      <c r="M858" s="564" t="s">
        <v>10170</v>
      </c>
      <c r="N858" s="633" t="s">
        <v>47</v>
      </c>
      <c r="O858" s="625">
        <v>43084</v>
      </c>
      <c r="P858" s="626">
        <v>125000</v>
      </c>
      <c r="Q858" s="416">
        <f t="shared" si="19"/>
        <v>0.125</v>
      </c>
      <c r="R858" s="627">
        <v>12</v>
      </c>
      <c r="S858" s="564" t="s">
        <v>12338</v>
      </c>
      <c r="T858" s="71" t="s">
        <v>103</v>
      </c>
      <c r="U858" s="633" t="s">
        <v>7</v>
      </c>
      <c r="V858" s="632" t="s">
        <v>477</v>
      </c>
      <c r="W858" s="632" t="s">
        <v>478</v>
      </c>
      <c r="X858" s="632" t="s">
        <v>10953</v>
      </c>
      <c r="Y858" s="632" t="s">
        <v>757</v>
      </c>
      <c r="Z858" s="633"/>
      <c r="AA858" s="633"/>
    </row>
    <row r="859" spans="1:27" ht="17.45" customHeight="1" x14ac:dyDescent="0.25">
      <c r="A859" s="633" t="s">
        <v>11556</v>
      </c>
      <c r="B859" s="634" t="s">
        <v>60</v>
      </c>
      <c r="C859" s="634" t="s">
        <v>4992</v>
      </c>
      <c r="D859" s="632" t="s">
        <v>12905</v>
      </c>
      <c r="E859" s="632" t="s">
        <v>11558</v>
      </c>
      <c r="F859" s="473" t="s">
        <v>26</v>
      </c>
      <c r="G859" s="473"/>
      <c r="H859" s="473"/>
      <c r="I859" s="473"/>
      <c r="J859" s="633" t="s">
        <v>11224</v>
      </c>
      <c r="K859" s="473" t="s">
        <v>8948</v>
      </c>
      <c r="L859" s="624">
        <v>43035</v>
      </c>
      <c r="M859" s="564" t="s">
        <v>13327</v>
      </c>
      <c r="N859" s="71" t="s">
        <v>47</v>
      </c>
      <c r="O859" s="624">
        <v>43035</v>
      </c>
      <c r="P859" s="635">
        <v>125000</v>
      </c>
      <c r="Q859" s="416">
        <f t="shared" si="19"/>
        <v>0.125</v>
      </c>
      <c r="R859" s="627">
        <v>2</v>
      </c>
      <c r="S859" s="535" t="s">
        <v>12339</v>
      </c>
      <c r="T859" s="71" t="s">
        <v>103</v>
      </c>
      <c r="U859" s="566" t="s">
        <v>7040</v>
      </c>
      <c r="V859" s="541" t="s">
        <v>104</v>
      </c>
      <c r="W859" s="541" t="s">
        <v>105</v>
      </c>
      <c r="X859" s="632" t="s">
        <v>13652</v>
      </c>
      <c r="Y859" s="632" t="s">
        <v>221</v>
      </c>
      <c r="Z859" s="633"/>
      <c r="AA859" s="633"/>
    </row>
    <row r="860" spans="1:27" ht="17.45" customHeight="1" x14ac:dyDescent="0.25">
      <c r="A860" s="633" t="s">
        <v>2648</v>
      </c>
      <c r="B860" s="634" t="s">
        <v>56</v>
      </c>
      <c r="C860" s="634" t="s">
        <v>109</v>
      </c>
      <c r="D860" s="632" t="s">
        <v>2438</v>
      </c>
      <c r="E860" s="632" t="s">
        <v>316</v>
      </c>
      <c r="F860" s="473" t="s">
        <v>28</v>
      </c>
      <c r="G860" s="473"/>
      <c r="H860" s="473"/>
      <c r="I860" s="473"/>
      <c r="J860" s="633" t="s">
        <v>11223</v>
      </c>
      <c r="K860" s="473" t="s">
        <v>8953</v>
      </c>
      <c r="L860" s="624">
        <v>43006</v>
      </c>
      <c r="M860" s="564" t="s">
        <v>2649</v>
      </c>
      <c r="N860" s="71" t="s">
        <v>46</v>
      </c>
      <c r="O860" s="624">
        <v>43006</v>
      </c>
      <c r="P860" s="635">
        <v>125000</v>
      </c>
      <c r="Q860" s="416">
        <f t="shared" si="19"/>
        <v>0.125</v>
      </c>
      <c r="R860" s="627">
        <v>4</v>
      </c>
      <c r="S860" s="535" t="s">
        <v>172</v>
      </c>
      <c r="T860" s="71" t="s">
        <v>125</v>
      </c>
      <c r="U860" s="566" t="s">
        <v>7040</v>
      </c>
      <c r="V860" s="541" t="s">
        <v>104</v>
      </c>
      <c r="W860" s="541"/>
      <c r="X860" s="632" t="s">
        <v>5850</v>
      </c>
      <c r="Y860" s="632" t="s">
        <v>2650</v>
      </c>
      <c r="Z860" s="633"/>
      <c r="AA860" s="633"/>
    </row>
    <row r="861" spans="1:27" ht="17.45" customHeight="1" x14ac:dyDescent="0.25">
      <c r="A861" s="633" t="s">
        <v>2656</v>
      </c>
      <c r="B861" s="634" t="s">
        <v>56</v>
      </c>
      <c r="C861" s="634" t="s">
        <v>109</v>
      </c>
      <c r="D861" s="632" t="s">
        <v>2657</v>
      </c>
      <c r="E861" s="632" t="s">
        <v>1015</v>
      </c>
      <c r="F861" s="473" t="s">
        <v>28</v>
      </c>
      <c r="G861" s="473"/>
      <c r="H861" s="473"/>
      <c r="I861" s="473"/>
      <c r="J861" s="633" t="s">
        <v>11224</v>
      </c>
      <c r="K861" s="473" t="s">
        <v>8952</v>
      </c>
      <c r="L861" s="624">
        <v>43039</v>
      </c>
      <c r="M861" s="564" t="s">
        <v>2658</v>
      </c>
      <c r="N861" s="71" t="s">
        <v>46</v>
      </c>
      <c r="O861" s="624">
        <v>43039</v>
      </c>
      <c r="P861" s="635">
        <v>125000</v>
      </c>
      <c r="Q861" s="416">
        <f t="shared" si="19"/>
        <v>0.125</v>
      </c>
      <c r="R861" s="627">
        <v>1</v>
      </c>
      <c r="S861" s="535" t="s">
        <v>2659</v>
      </c>
      <c r="T861" s="71" t="s">
        <v>125</v>
      </c>
      <c r="U861" s="566" t="s">
        <v>11285</v>
      </c>
      <c r="V861" s="541" t="s">
        <v>13537</v>
      </c>
      <c r="W861" s="541"/>
      <c r="X861" s="632" t="s">
        <v>8915</v>
      </c>
      <c r="Y861" s="632" t="s">
        <v>186</v>
      </c>
      <c r="Z861" s="633"/>
      <c r="AA861" s="633"/>
    </row>
    <row r="862" spans="1:27" ht="17.45" customHeight="1" x14ac:dyDescent="0.25">
      <c r="A862" s="633" t="s">
        <v>12133</v>
      </c>
      <c r="B862" s="634" t="s">
        <v>56</v>
      </c>
      <c r="C862" s="634" t="s">
        <v>109</v>
      </c>
      <c r="D862" s="632" t="s">
        <v>12906</v>
      </c>
      <c r="E862" s="632" t="s">
        <v>582</v>
      </c>
      <c r="F862" s="473" t="s">
        <v>24</v>
      </c>
      <c r="G862" s="473"/>
      <c r="H862" s="473"/>
      <c r="I862" s="473"/>
      <c r="J862" s="633" t="s">
        <v>11224</v>
      </c>
      <c r="K862" s="473" t="s">
        <v>38</v>
      </c>
      <c r="L862" s="624">
        <v>43010</v>
      </c>
      <c r="M862" s="564" t="s">
        <v>13328</v>
      </c>
      <c r="N862" s="71" t="s">
        <v>47</v>
      </c>
      <c r="O862" s="624">
        <v>43010</v>
      </c>
      <c r="P862" s="635">
        <v>125000</v>
      </c>
      <c r="Q862" s="416">
        <f t="shared" si="19"/>
        <v>0.125</v>
      </c>
      <c r="R862" s="627">
        <v>2</v>
      </c>
      <c r="S862" s="535" t="s">
        <v>12339</v>
      </c>
      <c r="T862" s="71" t="s">
        <v>103</v>
      </c>
      <c r="U862" s="566" t="s">
        <v>18</v>
      </c>
      <c r="V862" s="541" t="s">
        <v>9273</v>
      </c>
      <c r="W862" s="541" t="s">
        <v>11334</v>
      </c>
      <c r="X862" s="632" t="s">
        <v>5850</v>
      </c>
      <c r="Y862" s="632" t="s">
        <v>13919</v>
      </c>
      <c r="Z862" s="633"/>
      <c r="AA862" s="633"/>
    </row>
    <row r="863" spans="1:27" ht="17.45" customHeight="1" x14ac:dyDescent="0.25">
      <c r="A863" s="633" t="s">
        <v>7741</v>
      </c>
      <c r="B863" s="634" t="s">
        <v>56</v>
      </c>
      <c r="C863" s="634" t="s">
        <v>161</v>
      </c>
      <c r="D863" s="632" t="s">
        <v>10869</v>
      </c>
      <c r="E863" s="632" t="s">
        <v>7743</v>
      </c>
      <c r="F863" s="473" t="s">
        <v>26</v>
      </c>
      <c r="G863" s="473"/>
      <c r="H863" s="473"/>
      <c r="I863" s="473"/>
      <c r="J863" s="633" t="s">
        <v>11224</v>
      </c>
      <c r="K863" s="473" t="s">
        <v>33</v>
      </c>
      <c r="L863" s="624">
        <v>43084</v>
      </c>
      <c r="M863" s="564">
        <v>42825</v>
      </c>
      <c r="N863" s="71" t="s">
        <v>46</v>
      </c>
      <c r="O863" s="624">
        <v>43084</v>
      </c>
      <c r="P863" s="635">
        <v>125000</v>
      </c>
      <c r="Q863" s="416">
        <f t="shared" si="19"/>
        <v>0.125</v>
      </c>
      <c r="R863" s="636">
        <v>12</v>
      </c>
      <c r="S863" s="535">
        <v>42831</v>
      </c>
      <c r="T863" s="71" t="s">
        <v>125</v>
      </c>
      <c r="U863" s="566" t="s">
        <v>18</v>
      </c>
      <c r="V863" s="541" t="s">
        <v>9273</v>
      </c>
      <c r="W863" s="541" t="s">
        <v>11808</v>
      </c>
      <c r="X863" s="632" t="s">
        <v>14221</v>
      </c>
      <c r="Y863" s="632" t="s">
        <v>7746</v>
      </c>
      <c r="Z863" s="633"/>
      <c r="AA863" s="633"/>
    </row>
    <row r="864" spans="1:27" ht="17.45" customHeight="1" x14ac:dyDescent="0.25">
      <c r="A864" s="633" t="s">
        <v>8367</v>
      </c>
      <c r="B864" s="634" t="s">
        <v>56</v>
      </c>
      <c r="C864" s="634" t="s">
        <v>109</v>
      </c>
      <c r="D864" s="632" t="s">
        <v>12907</v>
      </c>
      <c r="E864" s="632" t="s">
        <v>8368</v>
      </c>
      <c r="F864" s="473" t="s">
        <v>28</v>
      </c>
      <c r="G864" s="473"/>
      <c r="H864" s="473"/>
      <c r="I864" s="473"/>
      <c r="J864" s="633" t="s">
        <v>11223</v>
      </c>
      <c r="K864" s="473" t="s">
        <v>8953</v>
      </c>
      <c r="L864" s="624">
        <v>42950</v>
      </c>
      <c r="M864" s="564" t="s">
        <v>13329</v>
      </c>
      <c r="N864" s="71" t="s">
        <v>46</v>
      </c>
      <c r="O864" s="624">
        <v>42950</v>
      </c>
      <c r="P864" s="635">
        <v>125000</v>
      </c>
      <c r="Q864" s="416">
        <f t="shared" si="19"/>
        <v>0.125</v>
      </c>
      <c r="R864" s="627">
        <v>12</v>
      </c>
      <c r="S864" s="535" t="s">
        <v>8159</v>
      </c>
      <c r="T864" s="71" t="s">
        <v>103</v>
      </c>
      <c r="U864" s="566" t="s">
        <v>18</v>
      </c>
      <c r="V864" s="541" t="s">
        <v>9273</v>
      </c>
      <c r="W864" s="541"/>
      <c r="X864" s="632" t="s">
        <v>5850</v>
      </c>
      <c r="Y864" s="632" t="s">
        <v>1192</v>
      </c>
      <c r="Z864" s="633"/>
      <c r="AA864" s="633"/>
    </row>
    <row r="865" spans="1:27" ht="17.45" customHeight="1" x14ac:dyDescent="0.25">
      <c r="A865" s="633" t="s">
        <v>8365</v>
      </c>
      <c r="B865" s="634" t="s">
        <v>56</v>
      </c>
      <c r="C865" s="634" t="s">
        <v>109</v>
      </c>
      <c r="D865" s="632" t="s">
        <v>12908</v>
      </c>
      <c r="E865" s="632" t="s">
        <v>8366</v>
      </c>
      <c r="F865" s="473" t="s">
        <v>28</v>
      </c>
      <c r="G865" s="473"/>
      <c r="H865" s="473"/>
      <c r="I865" s="473"/>
      <c r="J865" s="633" t="s">
        <v>11223</v>
      </c>
      <c r="K865" s="473" t="s">
        <v>8953</v>
      </c>
      <c r="L865" s="624">
        <v>42922</v>
      </c>
      <c r="M865" s="564" t="s">
        <v>13330</v>
      </c>
      <c r="N865" s="71" t="s">
        <v>46</v>
      </c>
      <c r="O865" s="624">
        <v>42922</v>
      </c>
      <c r="P865" s="635">
        <v>125000</v>
      </c>
      <c r="Q865" s="416">
        <f t="shared" si="19"/>
        <v>0.125</v>
      </c>
      <c r="R865" s="627">
        <v>12</v>
      </c>
      <c r="S865" s="535" t="s">
        <v>7881</v>
      </c>
      <c r="T865" s="71" t="s">
        <v>103</v>
      </c>
      <c r="U865" s="566" t="s">
        <v>18</v>
      </c>
      <c r="V865" s="541" t="s">
        <v>9273</v>
      </c>
      <c r="W865" s="541"/>
      <c r="X865" s="632" t="s">
        <v>5850</v>
      </c>
      <c r="Y865" s="632" t="s">
        <v>1297</v>
      </c>
      <c r="Z865" s="633"/>
      <c r="AA865" s="633"/>
    </row>
    <row r="866" spans="1:27" ht="17.45" customHeight="1" x14ac:dyDescent="0.25">
      <c r="A866" s="633" t="s">
        <v>8369</v>
      </c>
      <c r="B866" s="632" t="s">
        <v>60</v>
      </c>
      <c r="C866" s="632" t="s">
        <v>4992</v>
      </c>
      <c r="D866" s="632" t="s">
        <v>10528</v>
      </c>
      <c r="E866" s="632" t="s">
        <v>8370</v>
      </c>
      <c r="F866" s="473" t="s">
        <v>14262</v>
      </c>
      <c r="G866" s="473"/>
      <c r="H866" s="473"/>
      <c r="I866" s="473"/>
      <c r="J866" s="633" t="s">
        <v>11223</v>
      </c>
      <c r="K866" s="632" t="s">
        <v>8950</v>
      </c>
      <c r="L866" s="624">
        <v>42993</v>
      </c>
      <c r="M866" s="564">
        <v>42704</v>
      </c>
      <c r="N866" s="633" t="s">
        <v>47</v>
      </c>
      <c r="O866" s="625">
        <v>42993</v>
      </c>
      <c r="P866" s="626">
        <v>124000</v>
      </c>
      <c r="Q866" s="416">
        <f t="shared" si="19"/>
        <v>0.124</v>
      </c>
      <c r="R866" s="636">
        <v>12</v>
      </c>
      <c r="S866" s="564">
        <v>42935</v>
      </c>
      <c r="T866" s="71" t="s">
        <v>103</v>
      </c>
      <c r="U866" s="633" t="s">
        <v>7040</v>
      </c>
      <c r="V866" s="632" t="s">
        <v>162</v>
      </c>
      <c r="W866" s="632" t="s">
        <v>105</v>
      </c>
      <c r="X866" s="632" t="s">
        <v>14222</v>
      </c>
      <c r="Y866" s="632" t="s">
        <v>9239</v>
      </c>
      <c r="Z866" s="633"/>
      <c r="AA866" s="633"/>
    </row>
    <row r="867" spans="1:27" ht="17.45" customHeight="1" x14ac:dyDescent="0.25">
      <c r="A867" s="633" t="s">
        <v>11002</v>
      </c>
      <c r="B867" s="634" t="s">
        <v>60</v>
      </c>
      <c r="C867" s="634" t="s">
        <v>4992</v>
      </c>
      <c r="D867" s="632" t="s">
        <v>12909</v>
      </c>
      <c r="E867" s="632" t="s">
        <v>11162</v>
      </c>
      <c r="F867" s="473" t="s">
        <v>25</v>
      </c>
      <c r="G867" s="473"/>
      <c r="H867" s="473"/>
      <c r="I867" s="473"/>
      <c r="J867" s="633" t="s">
        <v>11224</v>
      </c>
      <c r="K867" s="473" t="s">
        <v>8951</v>
      </c>
      <c r="L867" s="624">
        <v>43053</v>
      </c>
      <c r="M867" s="564" t="s">
        <v>13331</v>
      </c>
      <c r="N867" s="71" t="s">
        <v>46</v>
      </c>
      <c r="O867" s="624">
        <v>43053</v>
      </c>
      <c r="P867" s="635">
        <v>124000</v>
      </c>
      <c r="Q867" s="416">
        <f t="shared" si="19"/>
        <v>0.124</v>
      </c>
      <c r="R867" s="627">
        <v>6</v>
      </c>
      <c r="S867" s="535" t="s">
        <v>11283</v>
      </c>
      <c r="T867" s="71" t="s">
        <v>125</v>
      </c>
      <c r="U867" s="566" t="s">
        <v>7040</v>
      </c>
      <c r="V867" s="541" t="s">
        <v>104</v>
      </c>
      <c r="W867" s="541" t="s">
        <v>105</v>
      </c>
      <c r="X867" s="632" t="s">
        <v>13724</v>
      </c>
      <c r="Y867" s="632"/>
      <c r="Z867" s="633"/>
      <c r="AA867" s="633"/>
    </row>
    <row r="868" spans="1:27" ht="17.45" customHeight="1" x14ac:dyDescent="0.25">
      <c r="A868" s="633" t="s">
        <v>3462</v>
      </c>
      <c r="B868" s="634" t="s">
        <v>60</v>
      </c>
      <c r="C868" s="634" t="s">
        <v>4992</v>
      </c>
      <c r="D868" s="632" t="s">
        <v>2661</v>
      </c>
      <c r="E868" s="632" t="s">
        <v>14032</v>
      </c>
      <c r="F868" s="473" t="s">
        <v>25</v>
      </c>
      <c r="G868" s="473"/>
      <c r="H868" s="473"/>
      <c r="I868" s="473"/>
      <c r="J868" s="633" t="s">
        <v>11224</v>
      </c>
      <c r="K868" s="473" t="s">
        <v>35</v>
      </c>
      <c r="L868" s="624">
        <v>43021</v>
      </c>
      <c r="M868" s="564" t="s">
        <v>3464</v>
      </c>
      <c r="N868" s="71" t="s">
        <v>48</v>
      </c>
      <c r="O868" s="624">
        <v>43021</v>
      </c>
      <c r="P868" s="635">
        <v>124000</v>
      </c>
      <c r="Q868" s="416">
        <f t="shared" si="19"/>
        <v>0.124</v>
      </c>
      <c r="R868" s="627">
        <v>6</v>
      </c>
      <c r="S868" s="535" t="s">
        <v>14170</v>
      </c>
      <c r="T868" s="71" t="s">
        <v>103</v>
      </c>
      <c r="U868" s="566" t="s">
        <v>7040</v>
      </c>
      <c r="V868" s="541" t="s">
        <v>104</v>
      </c>
      <c r="W868" s="541" t="s">
        <v>105</v>
      </c>
      <c r="X868" s="632" t="s">
        <v>5997</v>
      </c>
      <c r="Y868" s="632" t="s">
        <v>186</v>
      </c>
      <c r="Z868" s="633"/>
      <c r="AA868" s="633"/>
    </row>
    <row r="869" spans="1:27" ht="17.45" customHeight="1" x14ac:dyDescent="0.25">
      <c r="A869" s="633" t="s">
        <v>2664</v>
      </c>
      <c r="B869" s="634" t="s">
        <v>60</v>
      </c>
      <c r="C869" s="634" t="s">
        <v>4992</v>
      </c>
      <c r="D869" s="632" t="s">
        <v>2665</v>
      </c>
      <c r="E869" s="632" t="s">
        <v>2666</v>
      </c>
      <c r="F869" s="473" t="s">
        <v>28</v>
      </c>
      <c r="G869" s="473"/>
      <c r="H869" s="473"/>
      <c r="I869" s="473"/>
      <c r="J869" s="633" t="s">
        <v>11224</v>
      </c>
      <c r="K869" s="473" t="s">
        <v>8990</v>
      </c>
      <c r="L869" s="624">
        <v>43035</v>
      </c>
      <c r="M869" s="564" t="s">
        <v>2667</v>
      </c>
      <c r="N869" s="71" t="s">
        <v>47</v>
      </c>
      <c r="O869" s="624">
        <v>43035</v>
      </c>
      <c r="P869" s="635">
        <v>124000</v>
      </c>
      <c r="Q869" s="416">
        <f t="shared" si="19"/>
        <v>0.124</v>
      </c>
      <c r="R869" s="627">
        <v>2</v>
      </c>
      <c r="S869" s="535" t="s">
        <v>12338</v>
      </c>
      <c r="T869" s="71" t="s">
        <v>103</v>
      </c>
      <c r="U869" s="566" t="s">
        <v>7040</v>
      </c>
      <c r="V869" s="541" t="s">
        <v>104</v>
      </c>
      <c r="W869" s="541" t="s">
        <v>2668</v>
      </c>
      <c r="X869" s="632" t="s">
        <v>5998</v>
      </c>
      <c r="Y869" s="632" t="s">
        <v>186</v>
      </c>
      <c r="Z869" s="633"/>
      <c r="AA869" s="633"/>
    </row>
    <row r="870" spans="1:27" ht="17.45" customHeight="1" x14ac:dyDescent="0.25">
      <c r="A870" s="622" t="s">
        <v>1461</v>
      </c>
      <c r="B870" s="519" t="s">
        <v>57</v>
      </c>
      <c r="C870" s="519" t="s">
        <v>182</v>
      </c>
      <c r="D870" s="519" t="s">
        <v>229</v>
      </c>
      <c r="E870" s="519" t="s">
        <v>1462</v>
      </c>
      <c r="F870" s="473" t="s">
        <v>24</v>
      </c>
      <c r="G870" s="473"/>
      <c r="H870" s="473"/>
      <c r="I870" s="473"/>
      <c r="J870" s="622" t="s">
        <v>11226</v>
      </c>
      <c r="K870" s="519" t="s">
        <v>38</v>
      </c>
      <c r="L870" s="521">
        <v>42818</v>
      </c>
      <c r="M870" s="522" t="s">
        <v>1463</v>
      </c>
      <c r="N870" s="622" t="s">
        <v>50</v>
      </c>
      <c r="O870" s="521">
        <v>42824</v>
      </c>
      <c r="P870" s="638">
        <v>123727</v>
      </c>
      <c r="Q870" s="524">
        <v>0.12372699999999999</v>
      </c>
      <c r="R870" s="525">
        <v>1</v>
      </c>
      <c r="S870" s="522" t="s">
        <v>6513</v>
      </c>
      <c r="T870" s="525" t="s">
        <v>578</v>
      </c>
      <c r="U870" s="622" t="s">
        <v>7040</v>
      </c>
      <c r="V870" s="519" t="s">
        <v>104</v>
      </c>
      <c r="W870" s="519" t="s">
        <v>344</v>
      </c>
      <c r="X870" s="415" t="s">
        <v>5507</v>
      </c>
      <c r="Y870" s="415" t="s">
        <v>9236</v>
      </c>
      <c r="Z870" s="633"/>
      <c r="AA870" s="633"/>
    </row>
    <row r="871" spans="1:27" ht="17.45" customHeight="1" x14ac:dyDescent="0.25">
      <c r="A871" s="633" t="s">
        <v>2151</v>
      </c>
      <c r="B871" s="632" t="s">
        <v>58</v>
      </c>
      <c r="C871" s="632" t="s">
        <v>58</v>
      </c>
      <c r="D871" s="632" t="s">
        <v>2152</v>
      </c>
      <c r="E871" s="632" t="s">
        <v>11154</v>
      </c>
      <c r="F871" s="473" t="s">
        <v>25</v>
      </c>
      <c r="G871" s="473"/>
      <c r="H871" s="473"/>
      <c r="I871" s="473"/>
      <c r="J871" s="633" t="s">
        <v>11225</v>
      </c>
      <c r="K871" s="632" t="s">
        <v>35</v>
      </c>
      <c r="L871" s="624">
        <v>42916</v>
      </c>
      <c r="M871" s="564" t="s">
        <v>2154</v>
      </c>
      <c r="N871" s="633" t="s">
        <v>50</v>
      </c>
      <c r="O871" s="625">
        <v>42923</v>
      </c>
      <c r="P871" s="626">
        <v>122857</v>
      </c>
      <c r="Q871" s="416">
        <f t="shared" ref="Q871:Q912" si="20">+P871*0.000001</f>
        <v>0.12285699999999999</v>
      </c>
      <c r="R871" s="627">
        <v>12</v>
      </c>
      <c r="S871" s="564" t="s">
        <v>12339</v>
      </c>
      <c r="T871" s="633" t="s">
        <v>578</v>
      </c>
      <c r="U871" s="622" t="s">
        <v>7040</v>
      </c>
      <c r="V871" s="632" t="s">
        <v>104</v>
      </c>
      <c r="W871" s="632" t="s">
        <v>105</v>
      </c>
      <c r="X871" s="632" t="s">
        <v>5948</v>
      </c>
      <c r="Y871" s="632" t="s">
        <v>221</v>
      </c>
      <c r="Z871" s="633"/>
      <c r="AA871" s="633"/>
    </row>
    <row r="872" spans="1:27" ht="17.45" customHeight="1" x14ac:dyDescent="0.25">
      <c r="A872" s="633" t="s">
        <v>10158</v>
      </c>
      <c r="B872" s="634" t="s">
        <v>62</v>
      </c>
      <c r="C872" s="634" t="s">
        <v>429</v>
      </c>
      <c r="D872" s="632" t="s">
        <v>11068</v>
      </c>
      <c r="E872" s="632" t="s">
        <v>10159</v>
      </c>
      <c r="F872" s="473" t="s">
        <v>26</v>
      </c>
      <c r="G872" s="473"/>
      <c r="H872" s="473"/>
      <c r="I872" s="473"/>
      <c r="J872" s="633" t="s">
        <v>11223</v>
      </c>
      <c r="K872" s="473" t="s">
        <v>8948</v>
      </c>
      <c r="L872" s="624">
        <v>42983</v>
      </c>
      <c r="M872" s="564" t="s">
        <v>11243</v>
      </c>
      <c r="N872" s="71" t="s">
        <v>47</v>
      </c>
      <c r="O872" s="624">
        <v>42983</v>
      </c>
      <c r="P872" s="635">
        <v>121688</v>
      </c>
      <c r="Q872" s="416">
        <f t="shared" si="20"/>
        <v>0.12168799999999999</v>
      </c>
      <c r="R872" s="627">
        <v>12</v>
      </c>
      <c r="S872" s="535" t="s">
        <v>14144</v>
      </c>
      <c r="T872" s="71" t="s">
        <v>125</v>
      </c>
      <c r="U872" s="566" t="s">
        <v>7040</v>
      </c>
      <c r="V872" s="541" t="s">
        <v>104</v>
      </c>
      <c r="W872" s="541" t="s">
        <v>105</v>
      </c>
      <c r="X872" s="632" t="s">
        <v>11365</v>
      </c>
      <c r="Y872" s="632" t="s">
        <v>221</v>
      </c>
      <c r="Z872" s="633"/>
      <c r="AA872" s="633"/>
    </row>
    <row r="873" spans="1:27" ht="17.45" customHeight="1" x14ac:dyDescent="0.25">
      <c r="A873" s="633" t="s">
        <v>2677</v>
      </c>
      <c r="B873" s="634" t="s">
        <v>59</v>
      </c>
      <c r="C873" s="634" t="s">
        <v>9574</v>
      </c>
      <c r="D873" s="632" t="s">
        <v>2678</v>
      </c>
      <c r="E873" s="632" t="s">
        <v>12910</v>
      </c>
      <c r="F873" s="473" t="s">
        <v>26</v>
      </c>
      <c r="G873" s="473"/>
      <c r="H873" s="473"/>
      <c r="I873" s="473"/>
      <c r="J873" s="633" t="s">
        <v>11224</v>
      </c>
      <c r="K873" s="473" t="s">
        <v>8948</v>
      </c>
      <c r="L873" s="624">
        <v>43054</v>
      </c>
      <c r="M873" s="564" t="s">
        <v>2679</v>
      </c>
      <c r="N873" s="71" t="s">
        <v>46</v>
      </c>
      <c r="O873" s="624">
        <v>43054</v>
      </c>
      <c r="P873" s="635">
        <v>121306</v>
      </c>
      <c r="Q873" s="416">
        <f t="shared" si="20"/>
        <v>0.121306</v>
      </c>
      <c r="R873" s="627">
        <v>12</v>
      </c>
      <c r="S873" s="535" t="s">
        <v>13725</v>
      </c>
      <c r="T873" s="71" t="s">
        <v>103</v>
      </c>
      <c r="U873" s="566" t="s">
        <v>7040</v>
      </c>
      <c r="V873" s="541" t="s">
        <v>104</v>
      </c>
      <c r="W873" s="541" t="s">
        <v>105</v>
      </c>
      <c r="X873" s="632" t="s">
        <v>6368</v>
      </c>
      <c r="Y873" s="632" t="s">
        <v>2680</v>
      </c>
      <c r="Z873" s="633"/>
      <c r="AA873" s="633"/>
    </row>
    <row r="874" spans="1:27" ht="17.45" customHeight="1" x14ac:dyDescent="0.25">
      <c r="A874" s="633" t="s">
        <v>8016</v>
      </c>
      <c r="B874" s="632" t="s">
        <v>56</v>
      </c>
      <c r="C874" s="632" t="s">
        <v>161</v>
      </c>
      <c r="D874" s="632" t="s">
        <v>11075</v>
      </c>
      <c r="E874" s="632" t="s">
        <v>7184</v>
      </c>
      <c r="F874" s="473" t="s">
        <v>26</v>
      </c>
      <c r="G874" s="473"/>
      <c r="H874" s="473"/>
      <c r="I874" s="473"/>
      <c r="J874" s="633" t="s">
        <v>11225</v>
      </c>
      <c r="K874" s="632" t="s">
        <v>33</v>
      </c>
      <c r="L874" s="624">
        <v>42916</v>
      </c>
      <c r="M874" s="564" t="s">
        <v>8040</v>
      </c>
      <c r="N874" s="633" t="s">
        <v>50</v>
      </c>
      <c r="O874" s="625">
        <v>42926</v>
      </c>
      <c r="P874" s="626">
        <v>120000</v>
      </c>
      <c r="Q874" s="416">
        <f t="shared" si="20"/>
        <v>0.12</v>
      </c>
      <c r="R874" s="627">
        <v>12</v>
      </c>
      <c r="S874" s="564" t="s">
        <v>12340</v>
      </c>
      <c r="T874" s="633" t="s">
        <v>578</v>
      </c>
      <c r="U874" s="633" t="s">
        <v>7</v>
      </c>
      <c r="V874" s="632" t="s">
        <v>477</v>
      </c>
      <c r="W874" s="632" t="s">
        <v>1204</v>
      </c>
      <c r="X874" s="632" t="s">
        <v>5533</v>
      </c>
      <c r="Y874" s="632" t="s">
        <v>757</v>
      </c>
      <c r="Z874" s="633"/>
      <c r="AA874" s="633"/>
    </row>
    <row r="875" spans="1:27" ht="17.45" customHeight="1" x14ac:dyDescent="0.25">
      <c r="A875" s="633" t="s">
        <v>5698</v>
      </c>
      <c r="B875" s="632" t="s">
        <v>60</v>
      </c>
      <c r="C875" s="632" t="s">
        <v>377</v>
      </c>
      <c r="D875" s="632" t="s">
        <v>5699</v>
      </c>
      <c r="E875" s="632" t="s">
        <v>6622</v>
      </c>
      <c r="F875" s="473" t="s">
        <v>24</v>
      </c>
      <c r="G875" s="473"/>
      <c r="H875" s="473"/>
      <c r="I875" s="473"/>
      <c r="J875" s="633" t="s">
        <v>11223</v>
      </c>
      <c r="K875" s="632" t="s">
        <v>38</v>
      </c>
      <c r="L875" s="624">
        <v>43005</v>
      </c>
      <c r="M875" s="564" t="s">
        <v>6016</v>
      </c>
      <c r="N875" s="633" t="s">
        <v>48</v>
      </c>
      <c r="O875" s="625">
        <v>43005</v>
      </c>
      <c r="P875" s="626">
        <v>120000</v>
      </c>
      <c r="Q875" s="416">
        <f t="shared" si="20"/>
        <v>0.12</v>
      </c>
      <c r="R875" s="627">
        <v>12</v>
      </c>
      <c r="S875" s="564" t="s">
        <v>12359</v>
      </c>
      <c r="T875" s="71" t="s">
        <v>292</v>
      </c>
      <c r="U875" s="633" t="s">
        <v>7</v>
      </c>
      <c r="V875" s="632" t="s">
        <v>1867</v>
      </c>
      <c r="W875" s="632" t="s">
        <v>6017</v>
      </c>
      <c r="X875" s="632" t="s">
        <v>6793</v>
      </c>
      <c r="Y875" s="632" t="s">
        <v>356</v>
      </c>
      <c r="Z875" s="633"/>
      <c r="AA875" s="633"/>
    </row>
    <row r="876" spans="1:27" ht="17.45" customHeight="1" x14ac:dyDescent="0.25">
      <c r="A876" s="633" t="s">
        <v>11003</v>
      </c>
      <c r="B876" s="632" t="s">
        <v>57</v>
      </c>
      <c r="C876" s="632" t="s">
        <v>182</v>
      </c>
      <c r="D876" s="632" t="s">
        <v>11074</v>
      </c>
      <c r="E876" s="632" t="s">
        <v>11163</v>
      </c>
      <c r="F876" s="473" t="s">
        <v>26</v>
      </c>
      <c r="G876" s="473"/>
      <c r="H876" s="473"/>
      <c r="I876" s="473"/>
      <c r="J876" s="633" t="s">
        <v>11223</v>
      </c>
      <c r="K876" s="632" t="s">
        <v>8948</v>
      </c>
      <c r="L876" s="624">
        <v>42997</v>
      </c>
      <c r="M876" s="564" t="s">
        <v>11248</v>
      </c>
      <c r="N876" s="633" t="s">
        <v>48</v>
      </c>
      <c r="O876" s="625">
        <v>42997</v>
      </c>
      <c r="P876" s="626">
        <v>120000</v>
      </c>
      <c r="Q876" s="416">
        <f t="shared" si="20"/>
        <v>0.12</v>
      </c>
      <c r="R876" s="627">
        <v>12</v>
      </c>
      <c r="S876" s="564" t="s">
        <v>11283</v>
      </c>
      <c r="T876" s="71" t="s">
        <v>211</v>
      </c>
      <c r="U876" s="633" t="s">
        <v>7</v>
      </c>
      <c r="V876" s="632" t="s">
        <v>477</v>
      </c>
      <c r="W876" s="632" t="s">
        <v>1138</v>
      </c>
      <c r="X876" s="632" t="s">
        <v>11371</v>
      </c>
      <c r="Y876" s="632" t="s">
        <v>356</v>
      </c>
      <c r="Z876" s="633"/>
      <c r="AA876" s="633"/>
    </row>
    <row r="877" spans="1:27" ht="17.45" customHeight="1" x14ac:dyDescent="0.25">
      <c r="A877" s="633" t="s">
        <v>2734</v>
      </c>
      <c r="B877" s="632" t="s">
        <v>62</v>
      </c>
      <c r="C877" s="632" t="s">
        <v>1065</v>
      </c>
      <c r="D877" s="632" t="s">
        <v>2735</v>
      </c>
      <c r="E877" s="632" t="s">
        <v>1781</v>
      </c>
      <c r="F877" s="473" t="s">
        <v>27</v>
      </c>
      <c r="G877" s="473"/>
      <c r="H877" s="473"/>
      <c r="I877" s="473"/>
      <c r="J877" s="633" t="s">
        <v>11224</v>
      </c>
      <c r="K877" s="632" t="s">
        <v>8947</v>
      </c>
      <c r="L877" s="624">
        <v>43099</v>
      </c>
      <c r="M877" s="564" t="s">
        <v>2736</v>
      </c>
      <c r="N877" s="633" t="s">
        <v>47</v>
      </c>
      <c r="O877" s="625">
        <v>43099</v>
      </c>
      <c r="P877" s="626">
        <v>120000</v>
      </c>
      <c r="Q877" s="416">
        <f t="shared" si="20"/>
        <v>0.12</v>
      </c>
      <c r="R877" s="627">
        <v>12</v>
      </c>
      <c r="S877" s="564" t="s">
        <v>12338</v>
      </c>
      <c r="T877" s="71" t="s">
        <v>103</v>
      </c>
      <c r="U877" s="633" t="s">
        <v>7</v>
      </c>
      <c r="V877" s="632" t="s">
        <v>477</v>
      </c>
      <c r="W877" s="632" t="s">
        <v>1138</v>
      </c>
      <c r="X877" s="632" t="s">
        <v>6461</v>
      </c>
      <c r="Y877" s="632" t="s">
        <v>313</v>
      </c>
      <c r="Z877" s="633"/>
      <c r="AA877" s="633"/>
    </row>
    <row r="878" spans="1:27" ht="17.45" customHeight="1" x14ac:dyDescent="0.25">
      <c r="A878" s="633" t="s">
        <v>2712</v>
      </c>
      <c r="B878" s="632" t="s">
        <v>56</v>
      </c>
      <c r="C878" s="632" t="s">
        <v>109</v>
      </c>
      <c r="D878" s="632" t="s">
        <v>2713</v>
      </c>
      <c r="E878" s="632" t="s">
        <v>2714</v>
      </c>
      <c r="F878" s="473" t="s">
        <v>28</v>
      </c>
      <c r="G878" s="473"/>
      <c r="H878" s="473"/>
      <c r="I878" s="473"/>
      <c r="J878" s="633" t="s">
        <v>11223</v>
      </c>
      <c r="K878" s="632" t="s">
        <v>36</v>
      </c>
      <c r="L878" s="624">
        <v>42937</v>
      </c>
      <c r="M878" s="564" t="s">
        <v>2715</v>
      </c>
      <c r="N878" s="633" t="s">
        <v>47</v>
      </c>
      <c r="O878" s="625">
        <v>42937</v>
      </c>
      <c r="P878" s="626">
        <v>120000</v>
      </c>
      <c r="Q878" s="416">
        <f t="shared" si="20"/>
        <v>0.12</v>
      </c>
      <c r="R878" s="627">
        <v>12</v>
      </c>
      <c r="S878" s="564" t="s">
        <v>7102</v>
      </c>
      <c r="T878" s="71" t="s">
        <v>125</v>
      </c>
      <c r="U878" s="633" t="s">
        <v>7</v>
      </c>
      <c r="V878" s="632" t="s">
        <v>477</v>
      </c>
      <c r="W878" s="632" t="s">
        <v>1138</v>
      </c>
      <c r="X878" s="632" t="s">
        <v>9715</v>
      </c>
      <c r="Y878" s="632" t="s">
        <v>356</v>
      </c>
      <c r="Z878" s="633"/>
      <c r="AA878" s="633"/>
    </row>
    <row r="879" spans="1:27" ht="17.45" customHeight="1" x14ac:dyDescent="0.25">
      <c r="A879" s="633" t="s">
        <v>2722</v>
      </c>
      <c r="B879" s="632" t="s">
        <v>56</v>
      </c>
      <c r="C879" s="632" t="s">
        <v>235</v>
      </c>
      <c r="D879" s="632" t="s">
        <v>2723</v>
      </c>
      <c r="E879" s="632" t="s">
        <v>2724</v>
      </c>
      <c r="F879" s="473" t="s">
        <v>24</v>
      </c>
      <c r="G879" s="473"/>
      <c r="H879" s="473"/>
      <c r="I879" s="473"/>
      <c r="J879" s="633" t="s">
        <v>11223</v>
      </c>
      <c r="K879" s="632" t="s">
        <v>8949</v>
      </c>
      <c r="L879" s="624">
        <v>43008</v>
      </c>
      <c r="M879" s="564" t="s">
        <v>2725</v>
      </c>
      <c r="N879" s="633" t="s">
        <v>47</v>
      </c>
      <c r="O879" s="625">
        <v>43008</v>
      </c>
      <c r="P879" s="626">
        <v>120000</v>
      </c>
      <c r="Q879" s="416">
        <f t="shared" si="20"/>
        <v>0.12</v>
      </c>
      <c r="R879" s="627">
        <v>12</v>
      </c>
      <c r="S879" s="564" t="s">
        <v>7102</v>
      </c>
      <c r="T879" s="71" t="s">
        <v>103</v>
      </c>
      <c r="U879" s="633" t="s">
        <v>7</v>
      </c>
      <c r="V879" s="632" t="s">
        <v>1795</v>
      </c>
      <c r="W879" s="632" t="s">
        <v>2726</v>
      </c>
      <c r="X879" s="632" t="s">
        <v>6373</v>
      </c>
      <c r="Y879" s="632" t="s">
        <v>7581</v>
      </c>
      <c r="Z879" s="633"/>
      <c r="AA879" s="633"/>
    </row>
    <row r="880" spans="1:27" ht="17.45" customHeight="1" x14ac:dyDescent="0.25">
      <c r="A880" s="633" t="s">
        <v>2731</v>
      </c>
      <c r="B880" s="632" t="s">
        <v>62</v>
      </c>
      <c r="C880" s="632" t="s">
        <v>429</v>
      </c>
      <c r="D880" s="632" t="s">
        <v>7755</v>
      </c>
      <c r="E880" s="632" t="s">
        <v>2732</v>
      </c>
      <c r="F880" s="473" t="s">
        <v>14262</v>
      </c>
      <c r="G880" s="473"/>
      <c r="H880" s="473"/>
      <c r="I880" s="473"/>
      <c r="J880" s="633" t="s">
        <v>11224</v>
      </c>
      <c r="K880" s="632" t="s">
        <v>8950</v>
      </c>
      <c r="L880" s="624">
        <v>43082</v>
      </c>
      <c r="M880" s="564" t="s">
        <v>2733</v>
      </c>
      <c r="N880" s="633" t="s">
        <v>46</v>
      </c>
      <c r="O880" s="625">
        <v>43082</v>
      </c>
      <c r="P880" s="626">
        <v>120000</v>
      </c>
      <c r="Q880" s="416">
        <f t="shared" si="20"/>
        <v>0.12</v>
      </c>
      <c r="R880" s="627">
        <v>12</v>
      </c>
      <c r="S880" s="564" t="s">
        <v>113</v>
      </c>
      <c r="T880" s="71" t="s">
        <v>125</v>
      </c>
      <c r="U880" s="633" t="s">
        <v>7</v>
      </c>
      <c r="V880" s="632" t="s">
        <v>477</v>
      </c>
      <c r="W880" s="632"/>
      <c r="X880" s="632" t="s">
        <v>6484</v>
      </c>
      <c r="Y880" s="632" t="s">
        <v>356</v>
      </c>
      <c r="Z880" s="633"/>
      <c r="AA880" s="633"/>
    </row>
    <row r="881" spans="1:27" ht="17.45" customHeight="1" x14ac:dyDescent="0.25">
      <c r="A881" s="633" t="s">
        <v>6616</v>
      </c>
      <c r="B881" s="632" t="s">
        <v>56</v>
      </c>
      <c r="C881" s="632" t="s">
        <v>235</v>
      </c>
      <c r="D881" s="632" t="s">
        <v>6617</v>
      </c>
      <c r="E881" s="632" t="s">
        <v>8792</v>
      </c>
      <c r="F881" s="473" t="s">
        <v>14262</v>
      </c>
      <c r="G881" s="473"/>
      <c r="H881" s="473"/>
      <c r="I881" s="473"/>
      <c r="J881" s="633" t="s">
        <v>11224</v>
      </c>
      <c r="K881" s="632" t="s">
        <v>8950</v>
      </c>
      <c r="L881" s="624">
        <v>43069</v>
      </c>
      <c r="M881" s="564" t="s">
        <v>6785</v>
      </c>
      <c r="N881" s="633" t="s">
        <v>142</v>
      </c>
      <c r="O881" s="625">
        <v>43069</v>
      </c>
      <c r="P881" s="626">
        <v>120000</v>
      </c>
      <c r="Q881" s="416">
        <f t="shared" si="20"/>
        <v>0.12</v>
      </c>
      <c r="R881" s="627">
        <v>12</v>
      </c>
      <c r="S881" s="564" t="s">
        <v>7102</v>
      </c>
      <c r="T881" s="71" t="s">
        <v>125</v>
      </c>
      <c r="U881" s="633" t="s">
        <v>7</v>
      </c>
      <c r="V881" s="632" t="s">
        <v>477</v>
      </c>
      <c r="W881" s="632"/>
      <c r="X881" s="632" t="s">
        <v>6786</v>
      </c>
      <c r="Y881" s="632" t="s">
        <v>6865</v>
      </c>
      <c r="Z881" s="633"/>
      <c r="AA881" s="633"/>
    </row>
    <row r="882" spans="1:27" ht="17.45" customHeight="1" x14ac:dyDescent="0.25">
      <c r="A882" s="633" t="s">
        <v>7009</v>
      </c>
      <c r="B882" s="632" t="s">
        <v>56</v>
      </c>
      <c r="C882" s="632" t="s">
        <v>235</v>
      </c>
      <c r="D882" s="632" t="s">
        <v>10871</v>
      </c>
      <c r="E882" s="632" t="s">
        <v>7010</v>
      </c>
      <c r="F882" s="473" t="s">
        <v>14262</v>
      </c>
      <c r="G882" s="473"/>
      <c r="H882" s="473"/>
      <c r="I882" s="473"/>
      <c r="J882" s="633" t="s">
        <v>11224</v>
      </c>
      <c r="K882" s="632" t="s">
        <v>8950</v>
      </c>
      <c r="L882" s="624">
        <v>43098</v>
      </c>
      <c r="M882" s="564">
        <v>42804</v>
      </c>
      <c r="N882" s="633" t="s">
        <v>46</v>
      </c>
      <c r="O882" s="625">
        <v>43098</v>
      </c>
      <c r="P882" s="626">
        <v>120000</v>
      </c>
      <c r="Q882" s="416">
        <f t="shared" si="20"/>
        <v>0.12</v>
      </c>
      <c r="R882" s="636">
        <v>12</v>
      </c>
      <c r="S882" s="564">
        <v>42824</v>
      </c>
      <c r="T882" s="71" t="s">
        <v>125</v>
      </c>
      <c r="U882" s="633" t="s">
        <v>7040</v>
      </c>
      <c r="V882" s="632" t="s">
        <v>162</v>
      </c>
      <c r="W882" s="632" t="s">
        <v>105</v>
      </c>
      <c r="X882" s="632" t="s">
        <v>7072</v>
      </c>
      <c r="Y882" s="632"/>
      <c r="Z882" s="633"/>
      <c r="AA882" s="633"/>
    </row>
    <row r="883" spans="1:27" ht="17.45" customHeight="1" x14ac:dyDescent="0.25">
      <c r="A883" s="633" t="s">
        <v>12480</v>
      </c>
      <c r="B883" s="632" t="s">
        <v>59</v>
      </c>
      <c r="C883" s="632" t="s">
        <v>9574</v>
      </c>
      <c r="D883" s="632" t="s">
        <v>12514</v>
      </c>
      <c r="E883" s="632" t="s">
        <v>12481</v>
      </c>
      <c r="F883" s="473" t="s">
        <v>26</v>
      </c>
      <c r="G883" s="473"/>
      <c r="H883" s="473"/>
      <c r="I883" s="473"/>
      <c r="J883" s="633" t="s">
        <v>11223</v>
      </c>
      <c r="K883" s="632" t="s">
        <v>33</v>
      </c>
      <c r="L883" s="624">
        <v>42968</v>
      </c>
      <c r="M883" s="564" t="s">
        <v>12613</v>
      </c>
      <c r="N883" s="633" t="s">
        <v>48</v>
      </c>
      <c r="O883" s="625">
        <v>42968</v>
      </c>
      <c r="P883" s="626">
        <v>120000</v>
      </c>
      <c r="Q883" s="416">
        <f t="shared" si="20"/>
        <v>0.12</v>
      </c>
      <c r="R883" s="627">
        <v>3</v>
      </c>
      <c r="S883" s="564" t="s">
        <v>13516</v>
      </c>
      <c r="T883" s="71" t="s">
        <v>211</v>
      </c>
      <c r="U883" s="633" t="s">
        <v>7040</v>
      </c>
      <c r="V883" s="632" t="s">
        <v>134</v>
      </c>
      <c r="W883" s="632" t="s">
        <v>1119</v>
      </c>
      <c r="X883" s="632" t="s">
        <v>14213</v>
      </c>
      <c r="Y883" s="632" t="s">
        <v>221</v>
      </c>
      <c r="Z883" s="633"/>
      <c r="AA883" s="633"/>
    </row>
    <row r="884" spans="1:27" ht="17.45" customHeight="1" x14ac:dyDescent="0.25">
      <c r="A884" s="633" t="s">
        <v>2681</v>
      </c>
      <c r="B884" s="634" t="s">
        <v>56</v>
      </c>
      <c r="C884" s="634" t="s">
        <v>194</v>
      </c>
      <c r="D884" s="632" t="s">
        <v>2682</v>
      </c>
      <c r="E884" s="632" t="s">
        <v>2683</v>
      </c>
      <c r="F884" s="473" t="s">
        <v>27</v>
      </c>
      <c r="G884" s="473"/>
      <c r="H884" s="473"/>
      <c r="I884" s="473"/>
      <c r="J884" s="633" t="s">
        <v>11224</v>
      </c>
      <c r="K884" s="473" t="s">
        <v>8070</v>
      </c>
      <c r="L884" s="624">
        <v>43091</v>
      </c>
      <c r="M884" s="564" t="s">
        <v>2684</v>
      </c>
      <c r="N884" s="71" t="s">
        <v>47</v>
      </c>
      <c r="O884" s="624">
        <v>43091</v>
      </c>
      <c r="P884" s="635">
        <v>120000</v>
      </c>
      <c r="Q884" s="416">
        <f t="shared" si="20"/>
        <v>0.12</v>
      </c>
      <c r="R884" s="627">
        <v>12</v>
      </c>
      <c r="S884" s="535" t="s">
        <v>12632</v>
      </c>
      <c r="T884" s="71" t="s">
        <v>103</v>
      </c>
      <c r="U884" s="566" t="s">
        <v>7040</v>
      </c>
      <c r="V884" s="541" t="s">
        <v>134</v>
      </c>
      <c r="W884" s="541" t="s">
        <v>9226</v>
      </c>
      <c r="X884" s="632" t="s">
        <v>6000</v>
      </c>
      <c r="Y884" s="632" t="s">
        <v>356</v>
      </c>
      <c r="Z884" s="633"/>
      <c r="AA884" s="633"/>
    </row>
    <row r="885" spans="1:27" ht="17.45" customHeight="1" x14ac:dyDescent="0.25">
      <c r="A885" s="633" t="s">
        <v>9253</v>
      </c>
      <c r="B885" s="634" t="s">
        <v>56</v>
      </c>
      <c r="C885" s="634" t="s">
        <v>235</v>
      </c>
      <c r="D885" s="632" t="s">
        <v>12914</v>
      </c>
      <c r="E885" s="632" t="s">
        <v>316</v>
      </c>
      <c r="F885" s="473" t="s">
        <v>14262</v>
      </c>
      <c r="G885" s="473"/>
      <c r="H885" s="473"/>
      <c r="I885" s="473"/>
      <c r="J885" s="633" t="s">
        <v>11224</v>
      </c>
      <c r="K885" s="473" t="s">
        <v>8950</v>
      </c>
      <c r="L885" s="624">
        <v>43091</v>
      </c>
      <c r="M885" s="564" t="s">
        <v>13333</v>
      </c>
      <c r="N885" s="71" t="s">
        <v>46</v>
      </c>
      <c r="O885" s="624">
        <v>43091</v>
      </c>
      <c r="P885" s="635">
        <v>120000</v>
      </c>
      <c r="Q885" s="416">
        <f t="shared" si="20"/>
        <v>0.12</v>
      </c>
      <c r="R885" s="627">
        <v>12</v>
      </c>
      <c r="S885" s="535" t="s">
        <v>9261</v>
      </c>
      <c r="T885" s="71" t="s">
        <v>125</v>
      </c>
      <c r="U885" s="566" t="s">
        <v>7040</v>
      </c>
      <c r="V885" s="541" t="s">
        <v>104</v>
      </c>
      <c r="W885" s="541" t="s">
        <v>8056</v>
      </c>
      <c r="X885" s="632" t="s">
        <v>13727</v>
      </c>
      <c r="Y885" s="632" t="s">
        <v>435</v>
      </c>
      <c r="Z885" s="633"/>
      <c r="AA885" s="633"/>
    </row>
    <row r="886" spans="1:27" ht="17.45" customHeight="1" x14ac:dyDescent="0.25">
      <c r="A886" s="633" t="s">
        <v>12515</v>
      </c>
      <c r="B886" s="634" t="s">
        <v>56</v>
      </c>
      <c r="C886" s="634" t="s">
        <v>117</v>
      </c>
      <c r="D886" s="632" t="s">
        <v>12915</v>
      </c>
      <c r="E886" s="632" t="s">
        <v>12516</v>
      </c>
      <c r="F886" s="473" t="s">
        <v>25</v>
      </c>
      <c r="G886" s="473"/>
      <c r="H886" s="473"/>
      <c r="I886" s="473"/>
      <c r="J886" s="633" t="s">
        <v>11224</v>
      </c>
      <c r="K886" s="473" t="s">
        <v>35</v>
      </c>
      <c r="L886" s="624">
        <v>43069</v>
      </c>
      <c r="M886" s="564" t="s">
        <v>13334</v>
      </c>
      <c r="N886" s="71" t="s">
        <v>47</v>
      </c>
      <c r="O886" s="624">
        <v>43069</v>
      </c>
      <c r="P886" s="635">
        <v>120000</v>
      </c>
      <c r="Q886" s="416">
        <f t="shared" si="20"/>
        <v>0.12</v>
      </c>
      <c r="R886" s="627">
        <v>12</v>
      </c>
      <c r="S886" s="535" t="s">
        <v>12632</v>
      </c>
      <c r="T886" s="71" t="s">
        <v>103</v>
      </c>
      <c r="U886" s="566" t="s">
        <v>7040</v>
      </c>
      <c r="V886" s="541" t="s">
        <v>104</v>
      </c>
      <c r="W886" s="541" t="s">
        <v>8056</v>
      </c>
      <c r="X886" s="632" t="s">
        <v>6944</v>
      </c>
      <c r="Y886" s="632" t="s">
        <v>186</v>
      </c>
      <c r="Z886" s="633"/>
      <c r="AA886" s="633"/>
    </row>
    <row r="887" spans="1:27" ht="17.45" customHeight="1" x14ac:dyDescent="0.25">
      <c r="A887" s="633" t="s">
        <v>7751</v>
      </c>
      <c r="B887" s="634" t="s">
        <v>57</v>
      </c>
      <c r="C887" s="634" t="s">
        <v>98</v>
      </c>
      <c r="D887" s="632" t="s">
        <v>7752</v>
      </c>
      <c r="E887" s="632" t="s">
        <v>7753</v>
      </c>
      <c r="F887" s="473" t="s">
        <v>27</v>
      </c>
      <c r="G887" s="473"/>
      <c r="H887" s="473"/>
      <c r="I887" s="473"/>
      <c r="J887" s="633" t="s">
        <v>11224</v>
      </c>
      <c r="K887" s="473" t="s">
        <v>8947</v>
      </c>
      <c r="L887" s="624">
        <v>43091</v>
      </c>
      <c r="M887" s="564" t="s">
        <v>7754</v>
      </c>
      <c r="N887" s="71" t="s">
        <v>46</v>
      </c>
      <c r="O887" s="624">
        <v>43091</v>
      </c>
      <c r="P887" s="635">
        <v>120000</v>
      </c>
      <c r="Q887" s="416">
        <f t="shared" si="20"/>
        <v>0.12</v>
      </c>
      <c r="R887" s="627">
        <v>12</v>
      </c>
      <c r="S887" s="535" t="s">
        <v>13728</v>
      </c>
      <c r="T887" s="71" t="s">
        <v>103</v>
      </c>
      <c r="U887" s="566" t="s">
        <v>7040</v>
      </c>
      <c r="V887" s="541" t="s">
        <v>104</v>
      </c>
      <c r="W887" s="541" t="s">
        <v>105</v>
      </c>
      <c r="X887" s="632" t="s">
        <v>106</v>
      </c>
      <c r="Y887" s="632" t="s">
        <v>313</v>
      </c>
      <c r="Z887" s="633"/>
      <c r="AA887" s="633"/>
    </row>
    <row r="888" spans="1:27" ht="17.45" customHeight="1" x14ac:dyDescent="0.25">
      <c r="A888" s="633" t="s">
        <v>12480</v>
      </c>
      <c r="B888" s="634" t="s">
        <v>59</v>
      </c>
      <c r="C888" s="634" t="s">
        <v>9574</v>
      </c>
      <c r="D888" s="632" t="s">
        <v>12514</v>
      </c>
      <c r="E888" s="632" t="s">
        <v>12481</v>
      </c>
      <c r="F888" s="473" t="s">
        <v>26</v>
      </c>
      <c r="G888" s="473"/>
      <c r="H888" s="473"/>
      <c r="I888" s="473"/>
      <c r="J888" s="633" t="s">
        <v>11223</v>
      </c>
      <c r="K888" s="473" t="s">
        <v>33</v>
      </c>
      <c r="L888" s="624">
        <v>42968</v>
      </c>
      <c r="M888" s="564" t="s">
        <v>12613</v>
      </c>
      <c r="N888" s="71" t="s">
        <v>48</v>
      </c>
      <c r="O888" s="624">
        <v>42968</v>
      </c>
      <c r="P888" s="635">
        <v>120000</v>
      </c>
      <c r="Q888" s="416">
        <f t="shared" si="20"/>
        <v>0.12</v>
      </c>
      <c r="R888" s="627">
        <v>12</v>
      </c>
      <c r="S888" s="535" t="s">
        <v>13516</v>
      </c>
      <c r="T888" s="71" t="s">
        <v>211</v>
      </c>
      <c r="U888" s="566" t="s">
        <v>7040</v>
      </c>
      <c r="V888" s="541" t="s">
        <v>104</v>
      </c>
      <c r="W888" s="541" t="s">
        <v>105</v>
      </c>
      <c r="X888" s="632" t="s">
        <v>14213</v>
      </c>
      <c r="Y888" s="632" t="s">
        <v>221</v>
      </c>
      <c r="Z888" s="633"/>
      <c r="AA888" s="633"/>
    </row>
    <row r="889" spans="1:27" ht="17.45" customHeight="1" x14ac:dyDescent="0.25">
      <c r="A889" s="633" t="s">
        <v>12911</v>
      </c>
      <c r="B889" s="634" t="s">
        <v>57</v>
      </c>
      <c r="C889" s="634" t="s">
        <v>1348</v>
      </c>
      <c r="D889" s="632" t="s">
        <v>12912</v>
      </c>
      <c r="E889" s="632" t="s">
        <v>12913</v>
      </c>
      <c r="F889" s="473" t="s">
        <v>24</v>
      </c>
      <c r="G889" s="473"/>
      <c r="H889" s="473"/>
      <c r="I889" s="473"/>
      <c r="J889" s="633" t="s">
        <v>11224</v>
      </c>
      <c r="K889" s="473" t="s">
        <v>8949</v>
      </c>
      <c r="L889" s="624">
        <v>43035</v>
      </c>
      <c r="M889" s="564" t="s">
        <v>13332</v>
      </c>
      <c r="N889" s="71" t="s">
        <v>47</v>
      </c>
      <c r="O889" s="624">
        <v>43035</v>
      </c>
      <c r="P889" s="635">
        <v>120000</v>
      </c>
      <c r="Q889" s="416">
        <f t="shared" si="20"/>
        <v>0.12</v>
      </c>
      <c r="R889" s="627">
        <v>3</v>
      </c>
      <c r="S889" s="535" t="s">
        <v>14144</v>
      </c>
      <c r="T889" s="71" t="s">
        <v>125</v>
      </c>
      <c r="U889" s="566" t="s">
        <v>7040</v>
      </c>
      <c r="V889" s="541" t="s">
        <v>104</v>
      </c>
      <c r="W889" s="541" t="s">
        <v>105</v>
      </c>
      <c r="X889" s="632" t="s">
        <v>13726</v>
      </c>
      <c r="Y889" s="632" t="s">
        <v>1192</v>
      </c>
      <c r="Z889" s="633"/>
      <c r="AA889" s="633"/>
    </row>
    <row r="890" spans="1:27" ht="17.45" customHeight="1" x14ac:dyDescent="0.25">
      <c r="A890" s="633" t="s">
        <v>9366</v>
      </c>
      <c r="B890" s="634" t="s">
        <v>57</v>
      </c>
      <c r="C890" s="634" t="s">
        <v>1348</v>
      </c>
      <c r="D890" s="632" t="s">
        <v>12916</v>
      </c>
      <c r="E890" s="632" t="s">
        <v>9367</v>
      </c>
      <c r="F890" s="473" t="s">
        <v>25</v>
      </c>
      <c r="G890" s="473"/>
      <c r="H890" s="473"/>
      <c r="I890" s="473"/>
      <c r="J890" s="633" t="s">
        <v>11223</v>
      </c>
      <c r="K890" s="473" t="s">
        <v>35</v>
      </c>
      <c r="L890" s="624">
        <v>43008</v>
      </c>
      <c r="M890" s="564" t="s">
        <v>13335</v>
      </c>
      <c r="N890" s="71" t="s">
        <v>47</v>
      </c>
      <c r="O890" s="624">
        <v>43008</v>
      </c>
      <c r="P890" s="635">
        <v>120000</v>
      </c>
      <c r="Q890" s="416">
        <f t="shared" si="20"/>
        <v>0.12</v>
      </c>
      <c r="R890" s="627">
        <v>6</v>
      </c>
      <c r="S890" s="535" t="s">
        <v>12338</v>
      </c>
      <c r="T890" s="71" t="s">
        <v>103</v>
      </c>
      <c r="U890" s="566" t="s">
        <v>7040</v>
      </c>
      <c r="V890" s="541" t="s">
        <v>104</v>
      </c>
      <c r="W890" s="541" t="s">
        <v>105</v>
      </c>
      <c r="X890" s="632" t="s">
        <v>5913</v>
      </c>
      <c r="Y890" s="632" t="s">
        <v>186</v>
      </c>
      <c r="Z890" s="633"/>
      <c r="AA890" s="633"/>
    </row>
    <row r="891" spans="1:27" ht="17.45" customHeight="1" x14ac:dyDescent="0.25">
      <c r="A891" s="633" t="s">
        <v>12136</v>
      </c>
      <c r="B891" s="634" t="s">
        <v>57</v>
      </c>
      <c r="C891" s="634" t="s">
        <v>1348</v>
      </c>
      <c r="D891" s="632" t="s">
        <v>12137</v>
      </c>
      <c r="E891" s="632" t="s">
        <v>12138</v>
      </c>
      <c r="F891" s="473" t="s">
        <v>25</v>
      </c>
      <c r="G891" s="473"/>
      <c r="H891" s="473"/>
      <c r="I891" s="473"/>
      <c r="J891" s="633" t="s">
        <v>11223</v>
      </c>
      <c r="K891" s="473" t="s">
        <v>35</v>
      </c>
      <c r="L891" s="624">
        <v>43004</v>
      </c>
      <c r="M891" s="564" t="s">
        <v>12307</v>
      </c>
      <c r="N891" s="71" t="s">
        <v>47</v>
      </c>
      <c r="O891" s="624">
        <v>43004</v>
      </c>
      <c r="P891" s="635">
        <v>120000</v>
      </c>
      <c r="Q891" s="416">
        <f t="shared" si="20"/>
        <v>0.12</v>
      </c>
      <c r="R891" s="627">
        <v>12</v>
      </c>
      <c r="S891" s="535" t="s">
        <v>12339</v>
      </c>
      <c r="T891" s="71" t="s">
        <v>103</v>
      </c>
      <c r="U891" s="566" t="s">
        <v>7040</v>
      </c>
      <c r="V891" s="541" t="s">
        <v>158</v>
      </c>
      <c r="W891" s="541" t="s">
        <v>7994</v>
      </c>
      <c r="X891" s="632" t="s">
        <v>12404</v>
      </c>
      <c r="Y891" s="632" t="s">
        <v>245</v>
      </c>
      <c r="Z891" s="633"/>
      <c r="AA891" s="633"/>
    </row>
    <row r="892" spans="1:27" ht="17.45" customHeight="1" x14ac:dyDescent="0.25">
      <c r="A892" s="633" t="s">
        <v>4888</v>
      </c>
      <c r="B892" s="634" t="s">
        <v>56</v>
      </c>
      <c r="C892" s="634" t="s">
        <v>235</v>
      </c>
      <c r="D892" s="632" t="s">
        <v>4889</v>
      </c>
      <c r="E892" s="632" t="s">
        <v>316</v>
      </c>
      <c r="F892" s="473" t="s">
        <v>27</v>
      </c>
      <c r="G892" s="473"/>
      <c r="H892" s="473"/>
      <c r="I892" s="473"/>
      <c r="J892" s="633" t="s">
        <v>11224</v>
      </c>
      <c r="K892" s="473" t="s">
        <v>8070</v>
      </c>
      <c r="L892" s="624">
        <v>43098</v>
      </c>
      <c r="M892" s="564" t="s">
        <v>4890</v>
      </c>
      <c r="N892" s="71" t="s">
        <v>46</v>
      </c>
      <c r="O892" s="624">
        <v>43098</v>
      </c>
      <c r="P892" s="635">
        <v>120000</v>
      </c>
      <c r="Q892" s="416">
        <f t="shared" si="20"/>
        <v>0.12</v>
      </c>
      <c r="R892" s="627">
        <v>12</v>
      </c>
      <c r="S892" s="535" t="s">
        <v>6513</v>
      </c>
      <c r="T892" s="71" t="s">
        <v>125</v>
      </c>
      <c r="U892" s="566" t="s">
        <v>7040</v>
      </c>
      <c r="V892" s="541" t="s">
        <v>104</v>
      </c>
      <c r="W892" s="541"/>
      <c r="X892" s="632" t="s">
        <v>6500</v>
      </c>
      <c r="Y892" s="632" t="s">
        <v>667</v>
      </c>
      <c r="Z892" s="633"/>
      <c r="AA892" s="633"/>
    </row>
    <row r="893" spans="1:27" ht="17.45" customHeight="1" x14ac:dyDescent="0.25">
      <c r="A893" s="633" t="s">
        <v>7007</v>
      </c>
      <c r="B893" s="634" t="s">
        <v>56</v>
      </c>
      <c r="C893" s="634" t="s">
        <v>235</v>
      </c>
      <c r="D893" s="632" t="s">
        <v>7008</v>
      </c>
      <c r="E893" s="632" t="s">
        <v>316</v>
      </c>
      <c r="F893" s="473" t="s">
        <v>14262</v>
      </c>
      <c r="G893" s="473"/>
      <c r="H893" s="473"/>
      <c r="I893" s="473"/>
      <c r="J893" s="633" t="s">
        <v>11224</v>
      </c>
      <c r="K893" s="473" t="s">
        <v>8950</v>
      </c>
      <c r="L893" s="624">
        <v>43098</v>
      </c>
      <c r="M893" s="564" t="s">
        <v>7070</v>
      </c>
      <c r="N893" s="71" t="s">
        <v>46</v>
      </c>
      <c r="O893" s="624">
        <v>43098</v>
      </c>
      <c r="P893" s="635">
        <v>120000</v>
      </c>
      <c r="Q893" s="416">
        <f t="shared" si="20"/>
        <v>0.12</v>
      </c>
      <c r="R893" s="627">
        <v>12</v>
      </c>
      <c r="S893" s="535" t="s">
        <v>6513</v>
      </c>
      <c r="T893" s="71" t="s">
        <v>125</v>
      </c>
      <c r="U893" s="566" t="s">
        <v>7040</v>
      </c>
      <c r="V893" s="541" t="s">
        <v>104</v>
      </c>
      <c r="W893" s="541"/>
      <c r="X893" s="632" t="s">
        <v>7071</v>
      </c>
      <c r="Y893" s="632" t="s">
        <v>667</v>
      </c>
      <c r="Z893" s="633"/>
      <c r="AA893" s="633"/>
    </row>
    <row r="894" spans="1:27" ht="17.45" customHeight="1" x14ac:dyDescent="0.25">
      <c r="A894" s="633" t="s">
        <v>2727</v>
      </c>
      <c r="B894" s="634" t="s">
        <v>56</v>
      </c>
      <c r="C894" s="634" t="s">
        <v>161</v>
      </c>
      <c r="D894" s="632" t="s">
        <v>2728</v>
      </c>
      <c r="E894" s="632" t="s">
        <v>2729</v>
      </c>
      <c r="F894" s="473" t="s">
        <v>26</v>
      </c>
      <c r="G894" s="473"/>
      <c r="H894" s="473"/>
      <c r="I894" s="473"/>
      <c r="J894" s="633" t="s">
        <v>11224</v>
      </c>
      <c r="K894" s="473" t="s">
        <v>8948</v>
      </c>
      <c r="L894" s="624">
        <v>43098</v>
      </c>
      <c r="M894" s="564" t="s">
        <v>2730</v>
      </c>
      <c r="N894" s="71" t="s">
        <v>46</v>
      </c>
      <c r="O894" s="624">
        <v>43098</v>
      </c>
      <c r="P894" s="635">
        <v>120000</v>
      </c>
      <c r="Q894" s="416">
        <f t="shared" si="20"/>
        <v>0.12</v>
      </c>
      <c r="R894" s="627">
        <v>12</v>
      </c>
      <c r="S894" s="535" t="s">
        <v>113</v>
      </c>
      <c r="T894" s="71" t="s">
        <v>125</v>
      </c>
      <c r="U894" s="566" t="s">
        <v>7040</v>
      </c>
      <c r="V894" s="541" t="s">
        <v>104</v>
      </c>
      <c r="W894" s="541"/>
      <c r="X894" s="632" t="s">
        <v>6135</v>
      </c>
      <c r="Y894" s="632" t="s">
        <v>313</v>
      </c>
      <c r="Z894" s="633"/>
      <c r="AA894" s="633"/>
    </row>
    <row r="895" spans="1:27" ht="17.45" customHeight="1" x14ac:dyDescent="0.25">
      <c r="A895" s="633" t="s">
        <v>7747</v>
      </c>
      <c r="B895" s="634" t="s">
        <v>56</v>
      </c>
      <c r="C895" s="634" t="s">
        <v>117</v>
      </c>
      <c r="D895" s="632" t="s">
        <v>7749</v>
      </c>
      <c r="E895" s="632" t="s">
        <v>2729</v>
      </c>
      <c r="F895" s="473" t="s">
        <v>25</v>
      </c>
      <c r="G895" s="473"/>
      <c r="H895" s="473"/>
      <c r="I895" s="473"/>
      <c r="J895" s="633" t="s">
        <v>11224</v>
      </c>
      <c r="K895" s="473" t="s">
        <v>8951</v>
      </c>
      <c r="L895" s="624">
        <v>43100</v>
      </c>
      <c r="M895" s="564" t="s">
        <v>7729</v>
      </c>
      <c r="N895" s="71" t="s">
        <v>47</v>
      </c>
      <c r="O895" s="624">
        <v>43128</v>
      </c>
      <c r="P895" s="635">
        <v>120000</v>
      </c>
      <c r="Q895" s="416">
        <f t="shared" si="20"/>
        <v>0.12</v>
      </c>
      <c r="R895" s="627">
        <v>12</v>
      </c>
      <c r="S895" s="535" t="s">
        <v>7102</v>
      </c>
      <c r="T895" s="71" t="s">
        <v>125</v>
      </c>
      <c r="U895" s="566" t="s">
        <v>18</v>
      </c>
      <c r="V895" s="541" t="s">
        <v>9273</v>
      </c>
      <c r="W895" s="541" t="s">
        <v>11334</v>
      </c>
      <c r="X895" s="632" t="s">
        <v>6754</v>
      </c>
      <c r="Y895" s="632" t="s">
        <v>8937</v>
      </c>
      <c r="Z895" s="633"/>
      <c r="AA895" s="633"/>
    </row>
    <row r="896" spans="1:27" ht="17.45" customHeight="1" x14ac:dyDescent="0.25">
      <c r="A896" s="633" t="s">
        <v>12517</v>
      </c>
      <c r="B896" s="634" t="s">
        <v>56</v>
      </c>
      <c r="C896" s="634" t="s">
        <v>161</v>
      </c>
      <c r="D896" s="632" t="s">
        <v>12518</v>
      </c>
      <c r="E896" s="632" t="s">
        <v>316</v>
      </c>
      <c r="F896" s="473" t="s">
        <v>26</v>
      </c>
      <c r="G896" s="473"/>
      <c r="H896" s="473"/>
      <c r="I896" s="473"/>
      <c r="J896" s="633" t="s">
        <v>11224</v>
      </c>
      <c r="K896" s="473" t="s">
        <v>8948</v>
      </c>
      <c r="L896" s="624">
        <v>43100</v>
      </c>
      <c r="M896" s="564" t="s">
        <v>12614</v>
      </c>
      <c r="N896" s="71" t="s">
        <v>47</v>
      </c>
      <c r="O896" s="624">
        <v>43100</v>
      </c>
      <c r="P896" s="635">
        <v>120000</v>
      </c>
      <c r="Q896" s="416">
        <f t="shared" si="20"/>
        <v>0.12</v>
      </c>
      <c r="R896" s="627">
        <v>12</v>
      </c>
      <c r="S896" s="535" t="s">
        <v>12632</v>
      </c>
      <c r="T896" s="71" t="s">
        <v>103</v>
      </c>
      <c r="U896" s="566" t="s">
        <v>18</v>
      </c>
      <c r="V896" s="541" t="s">
        <v>9273</v>
      </c>
      <c r="W896" s="541" t="s">
        <v>11334</v>
      </c>
      <c r="X896" s="632" t="s">
        <v>12389</v>
      </c>
      <c r="Y896" s="632" t="s">
        <v>221</v>
      </c>
      <c r="Z896" s="633"/>
      <c r="AA896" s="633"/>
    </row>
    <row r="897" spans="1:27" ht="17.45" customHeight="1" x14ac:dyDescent="0.25">
      <c r="A897" s="633" t="s">
        <v>7747</v>
      </c>
      <c r="B897" s="634" t="s">
        <v>56</v>
      </c>
      <c r="C897" s="634" t="s">
        <v>117</v>
      </c>
      <c r="D897" s="632" t="s">
        <v>7749</v>
      </c>
      <c r="E897" s="632" t="s">
        <v>2729</v>
      </c>
      <c r="F897" s="473" t="s">
        <v>25</v>
      </c>
      <c r="G897" s="473"/>
      <c r="H897" s="473"/>
      <c r="I897" s="473"/>
      <c r="J897" s="633" t="s">
        <v>11224</v>
      </c>
      <c r="K897" s="473" t="s">
        <v>8951</v>
      </c>
      <c r="L897" s="624">
        <v>43100</v>
      </c>
      <c r="M897" s="564" t="s">
        <v>7729</v>
      </c>
      <c r="N897" s="71" t="s">
        <v>47</v>
      </c>
      <c r="O897" s="624">
        <v>43128</v>
      </c>
      <c r="P897" s="635">
        <v>120000</v>
      </c>
      <c r="Q897" s="416">
        <f t="shared" si="20"/>
        <v>0.12</v>
      </c>
      <c r="R897" s="627">
        <v>12</v>
      </c>
      <c r="S897" s="535" t="s">
        <v>7101</v>
      </c>
      <c r="T897" s="71" t="s">
        <v>125</v>
      </c>
      <c r="U897" s="566" t="s">
        <v>18</v>
      </c>
      <c r="V897" s="541" t="s">
        <v>9273</v>
      </c>
      <c r="W897" s="541" t="s">
        <v>11335</v>
      </c>
      <c r="X897" s="632" t="s">
        <v>6754</v>
      </c>
      <c r="Y897" s="632" t="s">
        <v>8937</v>
      </c>
      <c r="Z897" s="633"/>
      <c r="AA897" s="633"/>
    </row>
    <row r="898" spans="1:27" ht="17.45" customHeight="1" x14ac:dyDescent="0.25">
      <c r="A898" s="633" t="s">
        <v>11559</v>
      </c>
      <c r="B898" s="634" t="s">
        <v>56</v>
      </c>
      <c r="C898" s="634" t="s">
        <v>161</v>
      </c>
      <c r="D898" s="632" t="s">
        <v>11560</v>
      </c>
      <c r="E898" s="632" t="s">
        <v>11561</v>
      </c>
      <c r="F898" s="473" t="s">
        <v>26</v>
      </c>
      <c r="G898" s="473"/>
      <c r="H898" s="473"/>
      <c r="I898" s="473"/>
      <c r="J898" s="633" t="s">
        <v>11224</v>
      </c>
      <c r="K898" s="473" t="s">
        <v>8948</v>
      </c>
      <c r="L898" s="624">
        <v>43100</v>
      </c>
      <c r="M898" s="564">
        <v>42908</v>
      </c>
      <c r="N898" s="71" t="s">
        <v>47</v>
      </c>
      <c r="O898" s="624">
        <v>43100</v>
      </c>
      <c r="P898" s="635">
        <v>120000</v>
      </c>
      <c r="Q898" s="416">
        <f t="shared" si="20"/>
        <v>0.12</v>
      </c>
      <c r="R898" s="636">
        <v>12</v>
      </c>
      <c r="S898" s="535">
        <v>42929</v>
      </c>
      <c r="T898" s="71" t="s">
        <v>103</v>
      </c>
      <c r="U898" s="566" t="s">
        <v>18</v>
      </c>
      <c r="V898" s="541" t="s">
        <v>9273</v>
      </c>
      <c r="W898" s="541" t="s">
        <v>11335</v>
      </c>
      <c r="X898" s="632" t="s">
        <v>10088</v>
      </c>
      <c r="Y898" s="632"/>
      <c r="Z898" s="633"/>
      <c r="AA898" s="633"/>
    </row>
    <row r="899" spans="1:27" ht="17.45" customHeight="1" x14ac:dyDescent="0.25">
      <c r="A899" s="633" t="s">
        <v>11559</v>
      </c>
      <c r="B899" s="634" t="s">
        <v>56</v>
      </c>
      <c r="C899" s="634" t="s">
        <v>161</v>
      </c>
      <c r="D899" s="632" t="s">
        <v>11560</v>
      </c>
      <c r="E899" s="632" t="s">
        <v>11561</v>
      </c>
      <c r="F899" s="473" t="s">
        <v>26</v>
      </c>
      <c r="G899" s="473"/>
      <c r="H899" s="473"/>
      <c r="I899" s="473"/>
      <c r="J899" s="633" t="s">
        <v>11224</v>
      </c>
      <c r="K899" s="473" t="s">
        <v>8948</v>
      </c>
      <c r="L899" s="624">
        <v>43100</v>
      </c>
      <c r="M899" s="564">
        <v>42908</v>
      </c>
      <c r="N899" s="71" t="s">
        <v>47</v>
      </c>
      <c r="O899" s="624">
        <v>43100</v>
      </c>
      <c r="P899" s="635">
        <v>120000</v>
      </c>
      <c r="Q899" s="416">
        <f t="shared" si="20"/>
        <v>0.12</v>
      </c>
      <c r="R899" s="636">
        <v>12</v>
      </c>
      <c r="S899" s="535">
        <v>42929</v>
      </c>
      <c r="T899" s="71" t="s">
        <v>103</v>
      </c>
      <c r="U899" s="566" t="s">
        <v>18</v>
      </c>
      <c r="V899" s="541" t="s">
        <v>9273</v>
      </c>
      <c r="W899" s="541" t="s">
        <v>11335</v>
      </c>
      <c r="X899" s="632" t="s">
        <v>10088</v>
      </c>
      <c r="Y899" s="632"/>
      <c r="Z899" s="633"/>
      <c r="AA899" s="633"/>
    </row>
    <row r="900" spans="1:27" ht="17.45" customHeight="1" x14ac:dyDescent="0.25">
      <c r="A900" s="633" t="s">
        <v>12517</v>
      </c>
      <c r="B900" s="634" t="s">
        <v>56</v>
      </c>
      <c r="C900" s="634" t="s">
        <v>161</v>
      </c>
      <c r="D900" s="632" t="s">
        <v>12518</v>
      </c>
      <c r="E900" s="632" t="s">
        <v>316</v>
      </c>
      <c r="F900" s="473" t="s">
        <v>26</v>
      </c>
      <c r="G900" s="473"/>
      <c r="H900" s="473"/>
      <c r="I900" s="473"/>
      <c r="J900" s="633" t="s">
        <v>11224</v>
      </c>
      <c r="K900" s="473" t="s">
        <v>8948</v>
      </c>
      <c r="L900" s="624">
        <v>43100</v>
      </c>
      <c r="M900" s="564" t="s">
        <v>12614</v>
      </c>
      <c r="N900" s="71" t="s">
        <v>47</v>
      </c>
      <c r="O900" s="624">
        <v>43100</v>
      </c>
      <c r="P900" s="635">
        <v>120000</v>
      </c>
      <c r="Q900" s="416">
        <f t="shared" si="20"/>
        <v>0.12</v>
      </c>
      <c r="R900" s="627">
        <v>12</v>
      </c>
      <c r="S900" s="535" t="s">
        <v>13516</v>
      </c>
      <c r="T900" s="71" t="s">
        <v>103</v>
      </c>
      <c r="U900" s="566" t="s">
        <v>18</v>
      </c>
      <c r="V900" s="541" t="s">
        <v>9273</v>
      </c>
      <c r="W900" s="541" t="s">
        <v>11335</v>
      </c>
      <c r="X900" s="632" t="s">
        <v>12389</v>
      </c>
      <c r="Y900" s="632" t="s">
        <v>221</v>
      </c>
      <c r="Z900" s="633"/>
      <c r="AA900" s="633"/>
    </row>
    <row r="901" spans="1:27" ht="17.45" customHeight="1" x14ac:dyDescent="0.25">
      <c r="A901" s="633" t="s">
        <v>8796</v>
      </c>
      <c r="B901" s="634" t="s">
        <v>56</v>
      </c>
      <c r="C901" s="634" t="s">
        <v>161</v>
      </c>
      <c r="D901" s="632" t="s">
        <v>12917</v>
      </c>
      <c r="E901" s="632" t="s">
        <v>316</v>
      </c>
      <c r="F901" s="473" t="s">
        <v>26</v>
      </c>
      <c r="G901" s="473"/>
      <c r="H901" s="473"/>
      <c r="I901" s="473"/>
      <c r="J901" s="633" t="s">
        <v>11224</v>
      </c>
      <c r="K901" s="473" t="s">
        <v>33</v>
      </c>
      <c r="L901" s="624">
        <v>43097</v>
      </c>
      <c r="M901" s="564" t="s">
        <v>13336</v>
      </c>
      <c r="N901" s="71" t="s">
        <v>46</v>
      </c>
      <c r="O901" s="624">
        <v>43097</v>
      </c>
      <c r="P901" s="635">
        <v>120000</v>
      </c>
      <c r="Q901" s="416">
        <f t="shared" si="20"/>
        <v>0.12</v>
      </c>
      <c r="R901" s="627">
        <v>12</v>
      </c>
      <c r="S901" s="535" t="s">
        <v>8047</v>
      </c>
      <c r="T901" s="71" t="s">
        <v>125</v>
      </c>
      <c r="U901" s="566" t="s">
        <v>18</v>
      </c>
      <c r="V901" s="541" t="s">
        <v>9273</v>
      </c>
      <c r="W901" s="541"/>
      <c r="X901" s="632" t="s">
        <v>13729</v>
      </c>
      <c r="Y901" s="632" t="s">
        <v>313</v>
      </c>
      <c r="Z901" s="633"/>
      <c r="AA901" s="633"/>
    </row>
    <row r="902" spans="1:27" ht="17.45" customHeight="1" x14ac:dyDescent="0.25">
      <c r="A902" s="633" t="s">
        <v>12134</v>
      </c>
      <c r="B902" s="634" t="s">
        <v>56</v>
      </c>
      <c r="C902" s="634" t="s">
        <v>161</v>
      </c>
      <c r="D902" s="632" t="s">
        <v>12918</v>
      </c>
      <c r="E902" s="632" t="s">
        <v>12135</v>
      </c>
      <c r="F902" s="473" t="s">
        <v>26</v>
      </c>
      <c r="G902" s="473"/>
      <c r="H902" s="473"/>
      <c r="I902" s="473"/>
      <c r="J902" s="633" t="s">
        <v>11224</v>
      </c>
      <c r="K902" s="473" t="s">
        <v>8948</v>
      </c>
      <c r="L902" s="624">
        <v>43069</v>
      </c>
      <c r="M902" s="564" t="s">
        <v>13337</v>
      </c>
      <c r="N902" s="71" t="s">
        <v>46</v>
      </c>
      <c r="O902" s="624">
        <v>43069</v>
      </c>
      <c r="P902" s="635">
        <v>120000</v>
      </c>
      <c r="Q902" s="416">
        <f t="shared" si="20"/>
        <v>0.12</v>
      </c>
      <c r="R902" s="627">
        <v>12</v>
      </c>
      <c r="S902" s="535" t="s">
        <v>12339</v>
      </c>
      <c r="T902" s="71" t="s">
        <v>125</v>
      </c>
      <c r="U902" s="566" t="s">
        <v>18</v>
      </c>
      <c r="V902" s="541" t="s">
        <v>9273</v>
      </c>
      <c r="W902" s="541"/>
      <c r="X902" s="632" t="s">
        <v>7569</v>
      </c>
      <c r="Y902" s="632"/>
      <c r="Z902" s="633"/>
      <c r="AA902" s="633"/>
    </row>
    <row r="903" spans="1:27" ht="17.45" customHeight="1" x14ac:dyDescent="0.25">
      <c r="A903" s="633" t="s">
        <v>2716</v>
      </c>
      <c r="B903" s="634" t="s">
        <v>57</v>
      </c>
      <c r="C903" s="634" t="s">
        <v>98</v>
      </c>
      <c r="D903" s="632" t="s">
        <v>1587</v>
      </c>
      <c r="E903" s="632" t="s">
        <v>2717</v>
      </c>
      <c r="F903" s="473" t="s">
        <v>26</v>
      </c>
      <c r="G903" s="473"/>
      <c r="H903" s="473"/>
      <c r="I903" s="473"/>
      <c r="J903" s="633" t="s">
        <v>11223</v>
      </c>
      <c r="K903" s="473" t="s">
        <v>8948</v>
      </c>
      <c r="L903" s="624">
        <v>42992</v>
      </c>
      <c r="M903" s="564" t="s">
        <v>2718</v>
      </c>
      <c r="N903" s="71" t="s">
        <v>46</v>
      </c>
      <c r="O903" s="624">
        <v>42992</v>
      </c>
      <c r="P903" s="635">
        <v>120000</v>
      </c>
      <c r="Q903" s="416">
        <f t="shared" si="20"/>
        <v>0.12</v>
      </c>
      <c r="R903" s="627">
        <v>12</v>
      </c>
      <c r="S903" s="535" t="s">
        <v>226</v>
      </c>
      <c r="T903" s="71" t="s">
        <v>125</v>
      </c>
      <c r="U903" s="566" t="s">
        <v>385</v>
      </c>
      <c r="V903" s="541" t="s">
        <v>385</v>
      </c>
      <c r="W903" s="541"/>
      <c r="X903" s="632" t="s">
        <v>106</v>
      </c>
      <c r="Y903" s="632" t="s">
        <v>370</v>
      </c>
      <c r="Z903" s="633"/>
      <c r="AA903" s="633"/>
    </row>
    <row r="904" spans="1:27" ht="17.45" customHeight="1" x14ac:dyDescent="0.25">
      <c r="A904" s="633" t="s">
        <v>763</v>
      </c>
      <c r="B904" s="634" t="s">
        <v>56</v>
      </c>
      <c r="C904" s="634" t="s">
        <v>194</v>
      </c>
      <c r="D904" s="632" t="s">
        <v>764</v>
      </c>
      <c r="E904" s="632" t="s">
        <v>12098</v>
      </c>
      <c r="F904" s="473" t="s">
        <v>27</v>
      </c>
      <c r="G904" s="473" t="str">
        <f>VLOOKUP(A904,'Engaged Deals'!A:L,2,0)</f>
        <v>Yes</v>
      </c>
      <c r="H904" s="473" t="str">
        <f>VLOOKUP(A904,'Engaged Deals'!A:L,9,0)</f>
        <v>India</v>
      </c>
      <c r="I904" s="473" t="str">
        <f>VLOOKUP(A904,'Engaged Deals'!A:L,10,0)</f>
        <v>Following up on next steps with the local team in the US. No response yet.</v>
      </c>
      <c r="J904" s="633" t="s">
        <v>11223</v>
      </c>
      <c r="K904" s="473" t="s">
        <v>8070</v>
      </c>
      <c r="L904" s="624">
        <v>42996</v>
      </c>
      <c r="M904" s="564" t="s">
        <v>766</v>
      </c>
      <c r="N904" s="71" t="s">
        <v>48</v>
      </c>
      <c r="O904" s="624">
        <v>42996</v>
      </c>
      <c r="P904" s="635">
        <v>118750</v>
      </c>
      <c r="Q904" s="416">
        <f t="shared" si="20"/>
        <v>0.11874999999999999</v>
      </c>
      <c r="R904" s="627">
        <v>2</v>
      </c>
      <c r="S904" s="535" t="s">
        <v>12339</v>
      </c>
      <c r="T904" s="71" t="s">
        <v>292</v>
      </c>
      <c r="U904" s="566" t="s">
        <v>7040</v>
      </c>
      <c r="V904" s="541" t="s">
        <v>104</v>
      </c>
      <c r="W904" s="541" t="s">
        <v>6789</v>
      </c>
      <c r="X904" s="632" t="s">
        <v>5496</v>
      </c>
      <c r="Y904" s="632" t="s">
        <v>768</v>
      </c>
      <c r="Z904" s="633"/>
      <c r="AA904" s="633"/>
    </row>
    <row r="905" spans="1:27" ht="17.45" customHeight="1" x14ac:dyDescent="0.25">
      <c r="A905" s="633" t="s">
        <v>763</v>
      </c>
      <c r="B905" s="634" t="s">
        <v>56</v>
      </c>
      <c r="C905" s="634" t="s">
        <v>194</v>
      </c>
      <c r="D905" s="632" t="s">
        <v>764</v>
      </c>
      <c r="E905" s="632" t="s">
        <v>12098</v>
      </c>
      <c r="F905" s="473" t="s">
        <v>27</v>
      </c>
      <c r="G905" s="473" t="str">
        <f>VLOOKUP(A905,'Engaged Deals'!A:L,2,0)</f>
        <v>Yes</v>
      </c>
      <c r="H905" s="473" t="str">
        <f>VLOOKUP(A905,'Engaged Deals'!A:L,9,0)</f>
        <v>India</v>
      </c>
      <c r="I905" s="473" t="str">
        <f>VLOOKUP(A905,'Engaged Deals'!A:L,10,0)</f>
        <v>Following up on next steps with the local team in the US. No response yet.</v>
      </c>
      <c r="J905" s="633" t="s">
        <v>11223</v>
      </c>
      <c r="K905" s="473" t="s">
        <v>8070</v>
      </c>
      <c r="L905" s="624">
        <v>42996</v>
      </c>
      <c r="M905" s="564" t="s">
        <v>766</v>
      </c>
      <c r="N905" s="71" t="s">
        <v>48</v>
      </c>
      <c r="O905" s="624">
        <v>42996</v>
      </c>
      <c r="P905" s="635">
        <v>118750</v>
      </c>
      <c r="Q905" s="416">
        <f t="shared" si="20"/>
        <v>0.11874999999999999</v>
      </c>
      <c r="R905" s="627">
        <v>2</v>
      </c>
      <c r="S905" s="535" t="s">
        <v>14144</v>
      </c>
      <c r="T905" s="71" t="s">
        <v>103</v>
      </c>
      <c r="U905" s="566" t="s">
        <v>19</v>
      </c>
      <c r="V905" s="541" t="s">
        <v>6791</v>
      </c>
      <c r="W905" s="541" t="s">
        <v>6792</v>
      </c>
      <c r="X905" s="632" t="s">
        <v>5496</v>
      </c>
      <c r="Y905" s="632" t="s">
        <v>768</v>
      </c>
      <c r="Z905" s="633"/>
      <c r="AA905" s="633"/>
    </row>
    <row r="906" spans="1:27" ht="17.45" customHeight="1" x14ac:dyDescent="0.25">
      <c r="A906" s="633" t="s">
        <v>8012</v>
      </c>
      <c r="B906" s="632" t="s">
        <v>57</v>
      </c>
      <c r="C906" s="632" t="s">
        <v>775</v>
      </c>
      <c r="D906" s="632" t="s">
        <v>9786</v>
      </c>
      <c r="E906" s="632" t="s">
        <v>8013</v>
      </c>
      <c r="F906" s="473" t="s">
        <v>24</v>
      </c>
      <c r="G906" s="473"/>
      <c r="H906" s="473"/>
      <c r="I906" s="473"/>
      <c r="J906" s="633" t="s">
        <v>11225</v>
      </c>
      <c r="K906" s="519" t="s">
        <v>8949</v>
      </c>
      <c r="L906" s="624">
        <v>42866</v>
      </c>
      <c r="M906" s="564" t="s">
        <v>8039</v>
      </c>
      <c r="N906" s="633" t="s">
        <v>50</v>
      </c>
      <c r="O906" s="625">
        <v>42866</v>
      </c>
      <c r="P906" s="626">
        <v>118000</v>
      </c>
      <c r="Q906" s="416">
        <f t="shared" si="20"/>
        <v>0.11799999999999999</v>
      </c>
      <c r="R906" s="627">
        <v>3</v>
      </c>
      <c r="S906" s="564" t="s">
        <v>12338</v>
      </c>
      <c r="T906" s="633" t="s">
        <v>578</v>
      </c>
      <c r="U906" s="622" t="s">
        <v>7040</v>
      </c>
      <c r="V906" s="632" t="s">
        <v>134</v>
      </c>
      <c r="W906" s="632" t="s">
        <v>518</v>
      </c>
      <c r="X906" s="632" t="s">
        <v>8053</v>
      </c>
      <c r="Y906" s="632" t="s">
        <v>186</v>
      </c>
      <c r="Z906" s="633"/>
      <c r="AA906" s="633"/>
    </row>
    <row r="907" spans="1:27" ht="17.45" customHeight="1" x14ac:dyDescent="0.25">
      <c r="A907" s="633" t="s">
        <v>3331</v>
      </c>
      <c r="B907" s="632" t="s">
        <v>62</v>
      </c>
      <c r="C907" s="632" t="s">
        <v>1065</v>
      </c>
      <c r="D907" s="632" t="s">
        <v>3332</v>
      </c>
      <c r="E907" s="632" t="s">
        <v>8024</v>
      </c>
      <c r="F907" s="473" t="s">
        <v>26</v>
      </c>
      <c r="G907" s="473"/>
      <c r="H907" s="473"/>
      <c r="I907" s="473"/>
      <c r="J907" s="633" t="s">
        <v>11224</v>
      </c>
      <c r="K907" s="632" t="s">
        <v>8948</v>
      </c>
      <c r="L907" s="624">
        <v>43056</v>
      </c>
      <c r="M907" s="564" t="s">
        <v>3333</v>
      </c>
      <c r="N907" s="633" t="s">
        <v>47</v>
      </c>
      <c r="O907" s="625">
        <v>43084</v>
      </c>
      <c r="P907" s="626">
        <v>115000</v>
      </c>
      <c r="Q907" s="416">
        <f t="shared" si="20"/>
        <v>0.11499999999999999</v>
      </c>
      <c r="R907" s="627">
        <v>12</v>
      </c>
      <c r="S907" s="564" t="s">
        <v>12340</v>
      </c>
      <c r="T907" s="71" t="s">
        <v>103</v>
      </c>
      <c r="U907" s="633" t="s">
        <v>7</v>
      </c>
      <c r="V907" s="632" t="s">
        <v>477</v>
      </c>
      <c r="W907" s="632" t="s">
        <v>1138</v>
      </c>
      <c r="X907" s="632" t="s">
        <v>6073</v>
      </c>
      <c r="Y907" s="632" t="s">
        <v>757</v>
      </c>
      <c r="Z907" s="633"/>
      <c r="AA907" s="633"/>
    </row>
    <row r="908" spans="1:27" ht="17.45" customHeight="1" x14ac:dyDescent="0.25">
      <c r="A908" s="633" t="s">
        <v>8371</v>
      </c>
      <c r="B908" s="632" t="s">
        <v>62</v>
      </c>
      <c r="C908" s="632" t="s">
        <v>1065</v>
      </c>
      <c r="D908" s="632" t="s">
        <v>8372</v>
      </c>
      <c r="E908" s="632" t="s">
        <v>8373</v>
      </c>
      <c r="F908" s="473" t="s">
        <v>26</v>
      </c>
      <c r="G908" s="473"/>
      <c r="H908" s="473"/>
      <c r="I908" s="473"/>
      <c r="J908" s="633" t="s">
        <v>11223</v>
      </c>
      <c r="K908" s="632" t="s">
        <v>8948</v>
      </c>
      <c r="L908" s="624">
        <v>42949</v>
      </c>
      <c r="M908" s="564" t="s">
        <v>8577</v>
      </c>
      <c r="N908" s="633" t="s">
        <v>47</v>
      </c>
      <c r="O908" s="625">
        <v>42949</v>
      </c>
      <c r="P908" s="626">
        <v>115000</v>
      </c>
      <c r="Q908" s="416">
        <f t="shared" si="20"/>
        <v>0.11499999999999999</v>
      </c>
      <c r="R908" s="627">
        <v>12</v>
      </c>
      <c r="S908" s="564" t="s">
        <v>11826</v>
      </c>
      <c r="T908" s="71" t="s">
        <v>103</v>
      </c>
      <c r="U908" s="633" t="s">
        <v>7</v>
      </c>
      <c r="V908" s="632" t="s">
        <v>477</v>
      </c>
      <c r="W908" s="632" t="s">
        <v>1138</v>
      </c>
      <c r="X908" s="632" t="s">
        <v>5537</v>
      </c>
      <c r="Y908" s="632" t="s">
        <v>313</v>
      </c>
      <c r="Z908" s="633"/>
      <c r="AA908" s="633"/>
    </row>
    <row r="909" spans="1:27" ht="17.45" customHeight="1" x14ac:dyDescent="0.25">
      <c r="A909" s="633" t="s">
        <v>8374</v>
      </c>
      <c r="B909" s="632" t="s">
        <v>62</v>
      </c>
      <c r="C909" s="632" t="s">
        <v>1065</v>
      </c>
      <c r="D909" s="632" t="s">
        <v>2352</v>
      </c>
      <c r="E909" s="632" t="s">
        <v>8375</v>
      </c>
      <c r="F909" s="473" t="s">
        <v>26</v>
      </c>
      <c r="G909" s="473"/>
      <c r="H909" s="473"/>
      <c r="I909" s="473"/>
      <c r="J909" s="633" t="s">
        <v>11224</v>
      </c>
      <c r="K909" s="632" t="s">
        <v>8948</v>
      </c>
      <c r="L909" s="624">
        <v>43091</v>
      </c>
      <c r="M909" s="564" t="s">
        <v>8578</v>
      </c>
      <c r="N909" s="633" t="s">
        <v>47</v>
      </c>
      <c r="O909" s="625">
        <v>43091</v>
      </c>
      <c r="P909" s="626">
        <v>115000</v>
      </c>
      <c r="Q909" s="416">
        <f t="shared" si="20"/>
        <v>0.11499999999999999</v>
      </c>
      <c r="R909" s="627">
        <v>12</v>
      </c>
      <c r="S909" s="564" t="s">
        <v>13516</v>
      </c>
      <c r="T909" s="71" t="s">
        <v>103</v>
      </c>
      <c r="U909" s="633" t="s">
        <v>7</v>
      </c>
      <c r="V909" s="632" t="s">
        <v>477</v>
      </c>
      <c r="W909" s="632" t="s">
        <v>1138</v>
      </c>
      <c r="X909" s="632" t="s">
        <v>5537</v>
      </c>
      <c r="Y909" s="632" t="s">
        <v>1091</v>
      </c>
      <c r="Z909" s="633"/>
      <c r="AA909" s="633"/>
    </row>
    <row r="910" spans="1:27" ht="17.45" customHeight="1" x14ac:dyDescent="0.25">
      <c r="A910" s="633" t="s">
        <v>12919</v>
      </c>
      <c r="B910" s="632" t="s">
        <v>56</v>
      </c>
      <c r="C910" s="632" t="s">
        <v>510</v>
      </c>
      <c r="D910" s="632" t="s">
        <v>12920</v>
      </c>
      <c r="E910" s="632" t="s">
        <v>12921</v>
      </c>
      <c r="F910" s="473" t="s">
        <v>27</v>
      </c>
      <c r="G910" s="473"/>
      <c r="H910" s="473"/>
      <c r="I910" s="473"/>
      <c r="J910" s="633" t="s">
        <v>11224</v>
      </c>
      <c r="K910" s="632" t="s">
        <v>8947</v>
      </c>
      <c r="L910" s="624">
        <v>43100</v>
      </c>
      <c r="M910" s="564" t="s">
        <v>13338</v>
      </c>
      <c r="N910" s="633" t="s">
        <v>46</v>
      </c>
      <c r="O910" s="625">
        <v>43100</v>
      </c>
      <c r="P910" s="626">
        <v>115000</v>
      </c>
      <c r="Q910" s="416">
        <f t="shared" si="20"/>
        <v>0.11499999999999999</v>
      </c>
      <c r="R910" s="627">
        <v>12</v>
      </c>
      <c r="S910" s="564" t="s">
        <v>13516</v>
      </c>
      <c r="T910" s="71" t="s">
        <v>103</v>
      </c>
      <c r="U910" s="633" t="s">
        <v>7</v>
      </c>
      <c r="V910" s="632" t="s">
        <v>477</v>
      </c>
      <c r="W910" s="632" t="s">
        <v>1996</v>
      </c>
      <c r="X910" s="632" t="s">
        <v>10764</v>
      </c>
      <c r="Y910" s="632"/>
      <c r="Z910" s="633"/>
      <c r="AA910" s="633"/>
    </row>
    <row r="911" spans="1:27" ht="17.45" customHeight="1" x14ac:dyDescent="0.25">
      <c r="A911" s="633" t="s">
        <v>10535</v>
      </c>
      <c r="B911" s="632" t="s">
        <v>56</v>
      </c>
      <c r="C911" s="632" t="s">
        <v>510</v>
      </c>
      <c r="D911" s="632" t="s">
        <v>2652</v>
      </c>
      <c r="E911" s="632" t="s">
        <v>2358</v>
      </c>
      <c r="F911" s="473" t="s">
        <v>27</v>
      </c>
      <c r="G911" s="473"/>
      <c r="H911" s="473"/>
      <c r="I911" s="473"/>
      <c r="J911" s="633" t="s">
        <v>11224</v>
      </c>
      <c r="K911" s="632" t="s">
        <v>8947</v>
      </c>
      <c r="L911" s="624">
        <v>43098</v>
      </c>
      <c r="M911" s="564" t="s">
        <v>10719</v>
      </c>
      <c r="N911" s="633" t="s">
        <v>47</v>
      </c>
      <c r="O911" s="625">
        <v>43098</v>
      </c>
      <c r="P911" s="626">
        <v>115000</v>
      </c>
      <c r="Q911" s="416">
        <f t="shared" si="20"/>
        <v>0.11499999999999999</v>
      </c>
      <c r="R911" s="627">
        <v>12</v>
      </c>
      <c r="S911" s="564" t="s">
        <v>13516</v>
      </c>
      <c r="T911" s="71" t="s">
        <v>103</v>
      </c>
      <c r="U911" s="633" t="s">
        <v>7</v>
      </c>
      <c r="V911" s="632" t="s">
        <v>477</v>
      </c>
      <c r="W911" s="632" t="s">
        <v>1996</v>
      </c>
      <c r="X911" s="632" t="s">
        <v>10764</v>
      </c>
      <c r="Y911" s="632" t="s">
        <v>1091</v>
      </c>
      <c r="Z911" s="633"/>
      <c r="AA911" s="633"/>
    </row>
    <row r="912" spans="1:27" ht="17.45" customHeight="1" x14ac:dyDescent="0.25">
      <c r="A912" s="633" t="s">
        <v>12922</v>
      </c>
      <c r="B912" s="632" t="s">
        <v>58</v>
      </c>
      <c r="C912" s="632" t="s">
        <v>58</v>
      </c>
      <c r="D912" s="632" t="s">
        <v>11111</v>
      </c>
      <c r="E912" s="632" t="s">
        <v>12923</v>
      </c>
      <c r="F912" s="473" t="s">
        <v>25</v>
      </c>
      <c r="G912" s="473"/>
      <c r="H912" s="473"/>
      <c r="I912" s="473"/>
      <c r="J912" s="633" t="s">
        <v>11223</v>
      </c>
      <c r="K912" s="632" t="s">
        <v>35</v>
      </c>
      <c r="L912" s="624">
        <v>43007</v>
      </c>
      <c r="M912" s="564">
        <v>42939</v>
      </c>
      <c r="N912" s="633" t="s">
        <v>47</v>
      </c>
      <c r="O912" s="625">
        <v>43007</v>
      </c>
      <c r="P912" s="626">
        <v>114285</v>
      </c>
      <c r="Q912" s="416">
        <f t="shared" si="20"/>
        <v>0.114285</v>
      </c>
      <c r="R912" s="636">
        <v>5</v>
      </c>
      <c r="S912" s="564">
        <v>42943</v>
      </c>
      <c r="T912" s="71" t="s">
        <v>103</v>
      </c>
      <c r="U912" s="633" t="s">
        <v>7040</v>
      </c>
      <c r="V912" s="632" t="s">
        <v>162</v>
      </c>
      <c r="W912" s="632" t="s">
        <v>105</v>
      </c>
      <c r="X912" s="632" t="s">
        <v>11400</v>
      </c>
      <c r="Y912" s="632" t="s">
        <v>6864</v>
      </c>
      <c r="Z912" s="633"/>
      <c r="AA912" s="633"/>
    </row>
    <row r="913" spans="1:27" ht="17.45" customHeight="1" x14ac:dyDescent="0.25">
      <c r="A913" s="622" t="s">
        <v>2741</v>
      </c>
      <c r="B913" s="519" t="s">
        <v>58</v>
      </c>
      <c r="C913" s="519" t="s">
        <v>58</v>
      </c>
      <c r="D913" s="519" t="s">
        <v>8945</v>
      </c>
      <c r="E913" s="519" t="s">
        <v>2742</v>
      </c>
      <c r="F913" s="473" t="s">
        <v>26</v>
      </c>
      <c r="G913" s="473" t="str">
        <f>VLOOKUP(A913,'Engaged Deals'!A:L,2,0)</f>
        <v>Yes</v>
      </c>
      <c r="H913" s="473" t="str">
        <f>VLOOKUP(A913,'Engaged Deals'!A:L,9,0)</f>
        <v>India</v>
      </c>
      <c r="I913" s="473" t="str">
        <f>VLOOKUP(A913,'Engaged Deals'!A:L,10,0)</f>
        <v>Delivery In progress</v>
      </c>
      <c r="J913" s="622" t="s">
        <v>11226</v>
      </c>
      <c r="K913" s="519" t="s">
        <v>8948</v>
      </c>
      <c r="L913" s="521">
        <v>42779</v>
      </c>
      <c r="M913" s="522">
        <v>42454</v>
      </c>
      <c r="N913" s="622" t="s">
        <v>50</v>
      </c>
      <c r="O913" s="521">
        <v>42779</v>
      </c>
      <c r="P913" s="638">
        <v>111428</v>
      </c>
      <c r="Q913" s="524">
        <v>0.111428</v>
      </c>
      <c r="R913" s="525">
        <v>4</v>
      </c>
      <c r="S913" s="522">
        <v>42835</v>
      </c>
      <c r="T913" s="525" t="s">
        <v>578</v>
      </c>
      <c r="U913" s="622" t="s">
        <v>7040</v>
      </c>
      <c r="V913" s="519" t="s">
        <v>162</v>
      </c>
      <c r="W913" s="519" t="s">
        <v>105</v>
      </c>
      <c r="X913" s="415" t="s">
        <v>9233</v>
      </c>
      <c r="Y913" s="415"/>
      <c r="Z913" s="633"/>
      <c r="AA913" s="633"/>
    </row>
    <row r="914" spans="1:27" ht="17.45" customHeight="1" x14ac:dyDescent="0.25">
      <c r="A914" s="633" t="s">
        <v>9644</v>
      </c>
      <c r="B914" s="632" t="s">
        <v>60</v>
      </c>
      <c r="C914" s="632" t="s">
        <v>6576</v>
      </c>
      <c r="D914" s="632" t="s">
        <v>9645</v>
      </c>
      <c r="E914" s="632" t="s">
        <v>9646</v>
      </c>
      <c r="F914" s="473" t="s">
        <v>6576</v>
      </c>
      <c r="G914" s="473"/>
      <c r="H914" s="473"/>
      <c r="I914" s="473"/>
      <c r="J914" s="633" t="s">
        <v>11223</v>
      </c>
      <c r="K914" s="632" t="s">
        <v>8950</v>
      </c>
      <c r="L914" s="624">
        <v>42976</v>
      </c>
      <c r="M914" s="564" t="s">
        <v>9694</v>
      </c>
      <c r="N914" s="633" t="s">
        <v>46</v>
      </c>
      <c r="O914" s="625">
        <v>42976</v>
      </c>
      <c r="P914" s="626">
        <v>111111</v>
      </c>
      <c r="Q914" s="416">
        <f t="shared" ref="Q914:Q977" si="21">+P914*0.000001</f>
        <v>0.111111</v>
      </c>
      <c r="R914" s="627">
        <v>12</v>
      </c>
      <c r="S914" s="564" t="s">
        <v>12340</v>
      </c>
      <c r="T914" s="71" t="s">
        <v>125</v>
      </c>
      <c r="U914" s="633" t="s">
        <v>7</v>
      </c>
      <c r="V914" s="632" t="s">
        <v>477</v>
      </c>
      <c r="W914" s="632" t="s">
        <v>1302</v>
      </c>
      <c r="X914" s="632" t="s">
        <v>11936</v>
      </c>
      <c r="Y914" s="632" t="s">
        <v>667</v>
      </c>
      <c r="Z914" s="633"/>
      <c r="AA914" s="633"/>
    </row>
    <row r="915" spans="1:27" ht="17.45" customHeight="1" x14ac:dyDescent="0.25">
      <c r="A915" s="633" t="s">
        <v>2744</v>
      </c>
      <c r="B915" s="632" t="s">
        <v>60</v>
      </c>
      <c r="C915" s="632" t="s">
        <v>6576</v>
      </c>
      <c r="D915" s="632" t="s">
        <v>10536</v>
      </c>
      <c r="E915" s="632" t="s">
        <v>2746</v>
      </c>
      <c r="F915" s="473" t="s">
        <v>6576</v>
      </c>
      <c r="G915" s="473" t="str">
        <f>VLOOKUP(A915,'Engaged Deals'!A:L,2,0)</f>
        <v>Yes</v>
      </c>
      <c r="H915" s="473" t="str">
        <f>VLOOKUP(A915,'Engaged Deals'!A:L,9,0)</f>
        <v>India</v>
      </c>
      <c r="I915" s="473" t="str">
        <f>VLOOKUP(A915,'Engaged Deals'!A:L,10,0)</f>
        <v>Proposal being developed , to develop a BC solution for OPD Claims</v>
      </c>
      <c r="J915" s="633" t="s">
        <v>11224</v>
      </c>
      <c r="K915" s="632" t="s">
        <v>33</v>
      </c>
      <c r="L915" s="624">
        <v>43099</v>
      </c>
      <c r="M915" s="564">
        <v>42708</v>
      </c>
      <c r="N915" s="633" t="s">
        <v>48</v>
      </c>
      <c r="O915" s="625">
        <v>43099</v>
      </c>
      <c r="P915" s="626">
        <v>111111</v>
      </c>
      <c r="Q915" s="416">
        <f t="shared" si="21"/>
        <v>0.111111</v>
      </c>
      <c r="R915" s="636">
        <v>3</v>
      </c>
      <c r="S915" s="564">
        <v>42943</v>
      </c>
      <c r="T915" s="71" t="s">
        <v>292</v>
      </c>
      <c r="U915" s="633" t="s">
        <v>7040</v>
      </c>
      <c r="V915" s="632" t="s">
        <v>162</v>
      </c>
      <c r="W915" s="632" t="s">
        <v>105</v>
      </c>
      <c r="X915" s="632" t="s">
        <v>10053</v>
      </c>
      <c r="Y915" s="632" t="s">
        <v>6864</v>
      </c>
      <c r="Z915" s="633"/>
      <c r="AA915" s="633"/>
    </row>
    <row r="916" spans="1:27" ht="17.45" customHeight="1" x14ac:dyDescent="0.25">
      <c r="A916" s="633" t="s">
        <v>11523</v>
      </c>
      <c r="B916" s="632" t="s">
        <v>59</v>
      </c>
      <c r="C916" s="632" t="s">
        <v>9574</v>
      </c>
      <c r="D916" s="632" t="s">
        <v>11524</v>
      </c>
      <c r="E916" s="632" t="s">
        <v>11525</v>
      </c>
      <c r="F916" s="473" t="s">
        <v>27</v>
      </c>
      <c r="G916" s="473"/>
      <c r="H916" s="473"/>
      <c r="I916" s="473"/>
      <c r="J916" s="633" t="s">
        <v>11223</v>
      </c>
      <c r="K916" s="632" t="s">
        <v>8947</v>
      </c>
      <c r="L916" s="624">
        <v>42946</v>
      </c>
      <c r="M916" s="564">
        <v>42571</v>
      </c>
      <c r="N916" s="633" t="s">
        <v>50</v>
      </c>
      <c r="O916" s="625">
        <v>42946</v>
      </c>
      <c r="P916" s="626">
        <v>110850</v>
      </c>
      <c r="Q916" s="416">
        <f t="shared" si="21"/>
        <v>0.11084999999999999</v>
      </c>
      <c r="R916" s="636">
        <v>12</v>
      </c>
      <c r="S916" s="564">
        <v>42940</v>
      </c>
      <c r="T916" s="71" t="s">
        <v>211</v>
      </c>
      <c r="U916" s="633" t="s">
        <v>7040</v>
      </c>
      <c r="V916" s="632" t="s">
        <v>162</v>
      </c>
      <c r="W916" s="632" t="s">
        <v>105</v>
      </c>
      <c r="X916" s="632" t="s">
        <v>11915</v>
      </c>
      <c r="Y916" s="632"/>
      <c r="Z916" s="633"/>
      <c r="AA916" s="633"/>
    </row>
    <row r="917" spans="1:27" ht="17.45" customHeight="1" x14ac:dyDescent="0.25">
      <c r="A917" s="622" t="s">
        <v>1083</v>
      </c>
      <c r="B917" s="519" t="s">
        <v>57</v>
      </c>
      <c r="C917" s="519" t="s">
        <v>182</v>
      </c>
      <c r="D917" s="519" t="s">
        <v>10249</v>
      </c>
      <c r="E917" s="519" t="s">
        <v>1084</v>
      </c>
      <c r="F917" s="473" t="s">
        <v>26</v>
      </c>
      <c r="G917" s="473" t="str">
        <f>VLOOKUP(A917,'Engaged Deals'!A:L,2,0)</f>
        <v>Yes</v>
      </c>
      <c r="H917" s="473" t="str">
        <f>VLOOKUP(A917,'Engaged Deals'!A:L,9,0)</f>
        <v>Gronigen</v>
      </c>
      <c r="I917" s="473" t="str">
        <f>VLOOKUP(A917,'Engaged Deals'!A:L,10,0)</f>
        <v>CIC Gronigen is being used in all dicussions for ABN, working to get the details</v>
      </c>
      <c r="J917" s="622" t="s">
        <v>11225</v>
      </c>
      <c r="K917" s="519" t="s">
        <v>8948</v>
      </c>
      <c r="L917" s="521">
        <v>42916</v>
      </c>
      <c r="M917" s="522">
        <v>42727</v>
      </c>
      <c r="N917" s="622" t="s">
        <v>50</v>
      </c>
      <c r="O917" s="637">
        <v>42916</v>
      </c>
      <c r="P917" s="638">
        <v>110000</v>
      </c>
      <c r="Q917" s="524">
        <f t="shared" si="21"/>
        <v>0.11</v>
      </c>
      <c r="R917" s="623">
        <v>12</v>
      </c>
      <c r="S917" s="522">
        <v>42922</v>
      </c>
      <c r="T917" s="622" t="s">
        <v>578</v>
      </c>
      <c r="U917" s="622" t="s">
        <v>7040</v>
      </c>
      <c r="V917" s="519" t="s">
        <v>162</v>
      </c>
      <c r="W917" s="519" t="s">
        <v>105</v>
      </c>
      <c r="X917" s="519" t="s">
        <v>7201</v>
      </c>
      <c r="Y917" s="519" t="s">
        <v>6530</v>
      </c>
      <c r="Z917" s="633"/>
      <c r="AA917" s="633"/>
    </row>
    <row r="918" spans="1:27" ht="17.45" customHeight="1" x14ac:dyDescent="0.25">
      <c r="A918" s="633" t="s">
        <v>11568</v>
      </c>
      <c r="B918" s="632" t="s">
        <v>56</v>
      </c>
      <c r="C918" s="632" t="s">
        <v>117</v>
      </c>
      <c r="D918" s="632" t="s">
        <v>1829</v>
      </c>
      <c r="E918" s="632" t="s">
        <v>11569</v>
      </c>
      <c r="F918" s="473" t="s">
        <v>25</v>
      </c>
      <c r="G918" s="473"/>
      <c r="H918" s="473"/>
      <c r="I918" s="473"/>
      <c r="J918" s="633" t="s">
        <v>11225</v>
      </c>
      <c r="K918" s="632" t="s">
        <v>35</v>
      </c>
      <c r="L918" s="624">
        <v>42916</v>
      </c>
      <c r="M918" s="564" t="s">
        <v>11768</v>
      </c>
      <c r="N918" s="633" t="s">
        <v>50</v>
      </c>
      <c r="O918" s="625">
        <v>42916</v>
      </c>
      <c r="P918" s="626">
        <v>110000</v>
      </c>
      <c r="Q918" s="416">
        <f t="shared" si="21"/>
        <v>0.11</v>
      </c>
      <c r="R918" s="627">
        <v>12</v>
      </c>
      <c r="S918" s="564" t="s">
        <v>11829</v>
      </c>
      <c r="T918" s="633" t="s">
        <v>125</v>
      </c>
      <c r="U918" s="622" t="s">
        <v>7040</v>
      </c>
      <c r="V918" s="632" t="s">
        <v>104</v>
      </c>
      <c r="W918" s="632" t="s">
        <v>105</v>
      </c>
      <c r="X918" s="632" t="s">
        <v>11937</v>
      </c>
      <c r="Y918" s="632" t="s">
        <v>12027</v>
      </c>
      <c r="Z918" s="633"/>
      <c r="AA918" s="633"/>
    </row>
    <row r="919" spans="1:27" ht="17.45" customHeight="1" x14ac:dyDescent="0.25">
      <c r="A919" s="633" t="s">
        <v>9647</v>
      </c>
      <c r="B919" s="634" t="s">
        <v>57</v>
      </c>
      <c r="C919" s="634" t="s">
        <v>98</v>
      </c>
      <c r="D919" s="632" t="s">
        <v>12924</v>
      </c>
      <c r="E919" s="632" t="s">
        <v>9648</v>
      </c>
      <c r="F919" s="473" t="s">
        <v>28</v>
      </c>
      <c r="G919" s="473"/>
      <c r="H919" s="473"/>
      <c r="I919" s="473"/>
      <c r="J919" s="633" t="s">
        <v>11223</v>
      </c>
      <c r="K919" s="473" t="s">
        <v>8953</v>
      </c>
      <c r="L919" s="624">
        <v>42993</v>
      </c>
      <c r="M919" s="564" t="s">
        <v>13339</v>
      </c>
      <c r="N919" s="71" t="s">
        <v>46</v>
      </c>
      <c r="O919" s="624">
        <v>42993</v>
      </c>
      <c r="P919" s="635">
        <v>110000</v>
      </c>
      <c r="Q919" s="416">
        <f t="shared" si="21"/>
        <v>0.11</v>
      </c>
      <c r="R919" s="627">
        <v>12</v>
      </c>
      <c r="S919" s="535" t="s">
        <v>13730</v>
      </c>
      <c r="T919" s="71" t="s">
        <v>103</v>
      </c>
      <c r="U919" s="566" t="s">
        <v>7040</v>
      </c>
      <c r="V919" s="541" t="s">
        <v>104</v>
      </c>
      <c r="W919" s="541" t="s">
        <v>105</v>
      </c>
      <c r="X919" s="632" t="s">
        <v>106</v>
      </c>
      <c r="Y919" s="632" t="s">
        <v>186</v>
      </c>
      <c r="Z919" s="633"/>
      <c r="AA919" s="633"/>
    </row>
    <row r="920" spans="1:27" ht="17.45" customHeight="1" x14ac:dyDescent="0.25">
      <c r="A920" s="633" t="s">
        <v>7157</v>
      </c>
      <c r="B920" s="632" t="s">
        <v>57</v>
      </c>
      <c r="C920" s="632" t="s">
        <v>182</v>
      </c>
      <c r="D920" s="632" t="s">
        <v>10252</v>
      </c>
      <c r="E920" s="632" t="s">
        <v>14033</v>
      </c>
      <c r="F920" s="473" t="s">
        <v>24</v>
      </c>
      <c r="G920" s="473"/>
      <c r="H920" s="473"/>
      <c r="I920" s="473"/>
      <c r="J920" s="633" t="s">
        <v>11223</v>
      </c>
      <c r="K920" s="632" t="s">
        <v>38</v>
      </c>
      <c r="L920" s="624">
        <v>42951</v>
      </c>
      <c r="M920" s="564">
        <v>42501</v>
      </c>
      <c r="N920" s="633" t="s">
        <v>50</v>
      </c>
      <c r="O920" s="625">
        <v>42951</v>
      </c>
      <c r="P920" s="626">
        <v>108000</v>
      </c>
      <c r="Q920" s="416">
        <f t="shared" si="21"/>
        <v>0.108</v>
      </c>
      <c r="R920" s="636">
        <v>9</v>
      </c>
      <c r="S920" s="564">
        <v>42943</v>
      </c>
      <c r="T920" s="71" t="s">
        <v>578</v>
      </c>
      <c r="U920" s="633" t="s">
        <v>7040</v>
      </c>
      <c r="V920" s="632" t="s">
        <v>162</v>
      </c>
      <c r="W920" s="632" t="s">
        <v>105</v>
      </c>
      <c r="X920" s="632" t="s">
        <v>7159</v>
      </c>
      <c r="Y920" s="632" t="s">
        <v>7160</v>
      </c>
      <c r="Z920" s="633"/>
      <c r="AA920" s="633"/>
    </row>
    <row r="921" spans="1:27" ht="17.45" customHeight="1" x14ac:dyDescent="0.25">
      <c r="A921" s="633" t="s">
        <v>2792</v>
      </c>
      <c r="B921" s="632" t="s">
        <v>56</v>
      </c>
      <c r="C921" s="632" t="s">
        <v>109</v>
      </c>
      <c r="D921" s="632" t="s">
        <v>2793</v>
      </c>
      <c r="E921" s="632" t="s">
        <v>9064</v>
      </c>
      <c r="F921" s="473" t="s">
        <v>28</v>
      </c>
      <c r="G921" s="473"/>
      <c r="H921" s="473"/>
      <c r="I921" s="473"/>
      <c r="J921" s="633" t="s">
        <v>11224</v>
      </c>
      <c r="K921" s="632" t="s">
        <v>36</v>
      </c>
      <c r="L921" s="624">
        <v>43028</v>
      </c>
      <c r="M921" s="564" t="s">
        <v>2795</v>
      </c>
      <c r="N921" s="633" t="s">
        <v>47</v>
      </c>
      <c r="O921" s="625">
        <v>43028</v>
      </c>
      <c r="P921" s="626">
        <v>105000</v>
      </c>
      <c r="Q921" s="416">
        <f t="shared" si="21"/>
        <v>0.105</v>
      </c>
      <c r="R921" s="627">
        <v>2</v>
      </c>
      <c r="S921" s="564" t="s">
        <v>12339</v>
      </c>
      <c r="T921" s="71" t="s">
        <v>103</v>
      </c>
      <c r="U921" s="633" t="s">
        <v>7</v>
      </c>
      <c r="V921" s="632" t="s">
        <v>388</v>
      </c>
      <c r="W921" s="632" t="s">
        <v>389</v>
      </c>
      <c r="X921" s="632" t="s">
        <v>9610</v>
      </c>
      <c r="Y921" s="632" t="s">
        <v>356</v>
      </c>
      <c r="Z921" s="633"/>
      <c r="AA921" s="633"/>
    </row>
    <row r="922" spans="1:27" ht="17.45" customHeight="1" x14ac:dyDescent="0.25">
      <c r="A922" s="633" t="s">
        <v>9244</v>
      </c>
      <c r="B922" s="632" t="s">
        <v>56</v>
      </c>
      <c r="C922" s="632" t="s">
        <v>235</v>
      </c>
      <c r="D922" s="632" t="s">
        <v>9245</v>
      </c>
      <c r="E922" s="632" t="s">
        <v>11134</v>
      </c>
      <c r="F922" s="473" t="s">
        <v>24</v>
      </c>
      <c r="G922" s="473"/>
      <c r="H922" s="473"/>
      <c r="I922" s="473"/>
      <c r="J922" s="633" t="s">
        <v>11223</v>
      </c>
      <c r="K922" s="632" t="s">
        <v>8949</v>
      </c>
      <c r="L922" s="624">
        <v>43000</v>
      </c>
      <c r="M922" s="564" t="s">
        <v>9258</v>
      </c>
      <c r="N922" s="633" t="s">
        <v>47</v>
      </c>
      <c r="O922" s="625">
        <v>43000</v>
      </c>
      <c r="P922" s="626">
        <v>102000</v>
      </c>
      <c r="Q922" s="416">
        <f t="shared" si="21"/>
        <v>0.10199999999999999</v>
      </c>
      <c r="R922" s="627">
        <v>12</v>
      </c>
      <c r="S922" s="564" t="s">
        <v>13516</v>
      </c>
      <c r="T922" s="71" t="s">
        <v>103</v>
      </c>
      <c r="U922" s="633" t="s">
        <v>7</v>
      </c>
      <c r="V922" s="632" t="s">
        <v>477</v>
      </c>
      <c r="W922" s="632" t="s">
        <v>10783</v>
      </c>
      <c r="X922" s="632" t="s">
        <v>9264</v>
      </c>
      <c r="Y922" s="632" t="s">
        <v>9297</v>
      </c>
      <c r="Z922" s="633"/>
      <c r="AA922" s="633"/>
    </row>
    <row r="923" spans="1:27" ht="17.45" customHeight="1" x14ac:dyDescent="0.25">
      <c r="A923" s="633" t="s">
        <v>12519</v>
      </c>
      <c r="B923" s="634" t="s">
        <v>57</v>
      </c>
      <c r="C923" s="634" t="s">
        <v>98</v>
      </c>
      <c r="D923" s="632" t="s">
        <v>12925</v>
      </c>
      <c r="E923" s="632" t="s">
        <v>12520</v>
      </c>
      <c r="F923" s="473" t="s">
        <v>28</v>
      </c>
      <c r="G923" s="473"/>
      <c r="H923" s="473"/>
      <c r="I923" s="473"/>
      <c r="J923" s="633" t="s">
        <v>11224</v>
      </c>
      <c r="K923" s="473" t="s">
        <v>8952</v>
      </c>
      <c r="L923" s="624">
        <v>43035</v>
      </c>
      <c r="M923" s="564" t="s">
        <v>13340</v>
      </c>
      <c r="N923" s="71" t="s">
        <v>46</v>
      </c>
      <c r="O923" s="624">
        <v>43035</v>
      </c>
      <c r="P923" s="635">
        <v>101000</v>
      </c>
      <c r="Q923" s="416">
        <f t="shared" si="21"/>
        <v>0.10099999999999999</v>
      </c>
      <c r="R923" s="627">
        <v>12</v>
      </c>
      <c r="S923" s="535" t="s">
        <v>12632</v>
      </c>
      <c r="T923" s="71" t="s">
        <v>125</v>
      </c>
      <c r="U923" s="566" t="s">
        <v>7040</v>
      </c>
      <c r="V923" s="541" t="s">
        <v>104</v>
      </c>
      <c r="W923" s="541" t="s">
        <v>105</v>
      </c>
      <c r="X923" s="632" t="s">
        <v>106</v>
      </c>
      <c r="Y923" s="632"/>
      <c r="Z923" s="633"/>
      <c r="AA923" s="633"/>
    </row>
    <row r="924" spans="1:27" ht="17.45" customHeight="1" x14ac:dyDescent="0.25">
      <c r="A924" s="633" t="s">
        <v>12521</v>
      </c>
      <c r="B924" s="634" t="s">
        <v>57</v>
      </c>
      <c r="C924" s="634" t="s">
        <v>98</v>
      </c>
      <c r="D924" s="632" t="s">
        <v>12925</v>
      </c>
      <c r="E924" s="632" t="s">
        <v>12522</v>
      </c>
      <c r="F924" s="473" t="s">
        <v>28</v>
      </c>
      <c r="G924" s="473"/>
      <c r="H924" s="473"/>
      <c r="I924" s="473"/>
      <c r="J924" s="633" t="s">
        <v>11224</v>
      </c>
      <c r="K924" s="473" t="s">
        <v>8952</v>
      </c>
      <c r="L924" s="624">
        <v>43035</v>
      </c>
      <c r="M924" s="564" t="s">
        <v>13341</v>
      </c>
      <c r="N924" s="71" t="s">
        <v>46</v>
      </c>
      <c r="O924" s="624">
        <v>43035</v>
      </c>
      <c r="P924" s="635">
        <v>101000</v>
      </c>
      <c r="Q924" s="416">
        <f t="shared" si="21"/>
        <v>0.10099999999999999</v>
      </c>
      <c r="R924" s="627">
        <v>12</v>
      </c>
      <c r="S924" s="535" t="s">
        <v>12632</v>
      </c>
      <c r="T924" s="71" t="s">
        <v>125</v>
      </c>
      <c r="U924" s="566" t="s">
        <v>18</v>
      </c>
      <c r="V924" s="541" t="s">
        <v>9273</v>
      </c>
      <c r="W924" s="541"/>
      <c r="X924" s="632" t="s">
        <v>106</v>
      </c>
      <c r="Y924" s="632"/>
      <c r="Z924" s="633"/>
      <c r="AA924" s="633"/>
    </row>
    <row r="925" spans="1:27" ht="17.45" customHeight="1" x14ac:dyDescent="0.25">
      <c r="A925" s="633" t="s">
        <v>13948</v>
      </c>
      <c r="B925" s="632" t="s">
        <v>56</v>
      </c>
      <c r="C925" s="632" t="s">
        <v>194</v>
      </c>
      <c r="D925" s="632" t="s">
        <v>14012</v>
      </c>
      <c r="E925" s="632" t="s">
        <v>14013</v>
      </c>
      <c r="F925" s="473" t="s">
        <v>27</v>
      </c>
      <c r="G925" s="473"/>
      <c r="H925" s="473"/>
      <c r="I925" s="473"/>
      <c r="J925" s="633" t="s">
        <v>11224</v>
      </c>
      <c r="K925" s="632" t="s">
        <v>8070</v>
      </c>
      <c r="L925" s="624">
        <v>43030</v>
      </c>
      <c r="M925" s="564" t="s">
        <v>14105</v>
      </c>
      <c r="N925" s="633" t="s">
        <v>47</v>
      </c>
      <c r="O925" s="625">
        <v>43030</v>
      </c>
      <c r="P925" s="626">
        <v>100777</v>
      </c>
      <c r="Q925" s="416">
        <f t="shared" si="21"/>
        <v>0.10077699999999999</v>
      </c>
      <c r="R925" s="627">
        <v>1</v>
      </c>
      <c r="S925" s="564" t="s">
        <v>14144</v>
      </c>
      <c r="T925" s="71" t="s">
        <v>103</v>
      </c>
      <c r="U925" s="633" t="s">
        <v>7</v>
      </c>
      <c r="V925" s="632" t="s">
        <v>921</v>
      </c>
      <c r="W925" s="632" t="s">
        <v>1771</v>
      </c>
      <c r="X925" s="632" t="s">
        <v>14211</v>
      </c>
      <c r="Y925" s="632" t="s">
        <v>667</v>
      </c>
      <c r="Z925" s="633"/>
      <c r="AA925" s="633"/>
    </row>
    <row r="926" spans="1:27" ht="17.45" customHeight="1" x14ac:dyDescent="0.25">
      <c r="A926" s="633" t="s">
        <v>10140</v>
      </c>
      <c r="B926" s="634" t="s">
        <v>56</v>
      </c>
      <c r="C926" s="634" t="s">
        <v>117</v>
      </c>
      <c r="D926" s="632" t="s">
        <v>10141</v>
      </c>
      <c r="E926" s="632" t="s">
        <v>10142</v>
      </c>
      <c r="F926" s="473" t="s">
        <v>25</v>
      </c>
      <c r="G926" s="473"/>
      <c r="H926" s="473"/>
      <c r="I926" s="473"/>
      <c r="J926" s="633" t="s">
        <v>11224</v>
      </c>
      <c r="K926" s="473" t="s">
        <v>35</v>
      </c>
      <c r="L926" s="624">
        <v>43091</v>
      </c>
      <c r="M926" s="564" t="s">
        <v>10171</v>
      </c>
      <c r="N926" s="71" t="s">
        <v>47</v>
      </c>
      <c r="O926" s="624">
        <v>43145</v>
      </c>
      <c r="P926" s="635">
        <v>100777</v>
      </c>
      <c r="Q926" s="416">
        <f t="shared" si="21"/>
        <v>0.10077699999999999</v>
      </c>
      <c r="R926" s="627">
        <v>12</v>
      </c>
      <c r="S926" s="535" t="s">
        <v>10954</v>
      </c>
      <c r="T926" s="71" t="s">
        <v>103</v>
      </c>
      <c r="U926" s="566" t="s">
        <v>15</v>
      </c>
      <c r="V926" s="541" t="s">
        <v>278</v>
      </c>
      <c r="W926" s="541" t="s">
        <v>9992</v>
      </c>
      <c r="X926" s="632" t="s">
        <v>10955</v>
      </c>
      <c r="Y926" s="632" t="s">
        <v>10239</v>
      </c>
      <c r="Z926" s="633"/>
      <c r="AA926" s="633"/>
    </row>
    <row r="927" spans="1:27" ht="17.45" customHeight="1" x14ac:dyDescent="0.25">
      <c r="A927" s="633" t="s">
        <v>2156</v>
      </c>
      <c r="B927" s="632" t="s">
        <v>58</v>
      </c>
      <c r="C927" s="632" t="s">
        <v>58</v>
      </c>
      <c r="D927" s="632" t="s">
        <v>725</v>
      </c>
      <c r="E927" s="632" t="s">
        <v>12170</v>
      </c>
      <c r="F927" s="473" t="s">
        <v>28</v>
      </c>
      <c r="G927" s="473" t="str">
        <f>VLOOKUP(A927,'Engaged Deals'!A:L,2,0)</f>
        <v>Yes</v>
      </c>
      <c r="H927" s="473" t="str">
        <f>VLOOKUP(A927,'Engaged Deals'!A:L,9,0)</f>
        <v>Japan</v>
      </c>
      <c r="I927" s="473" t="str">
        <f>VLOOKUP(A927,'Engaged Deals'!A:L,10,0)</f>
        <v>This opp is related to top and broader Denso-IBM Innovation-as-a-Service partnership.  This opportunity is parked currently and will depend on success of other opportunity (OE-1HQHHUC is the opportunity that is in limelight &amp; high focus with customer)</v>
      </c>
      <c r="J927" s="633" t="s">
        <v>11225</v>
      </c>
      <c r="K927" s="632" t="s">
        <v>8952</v>
      </c>
      <c r="L927" s="624">
        <v>42915</v>
      </c>
      <c r="M927" s="564" t="s">
        <v>2158</v>
      </c>
      <c r="N927" s="633" t="s">
        <v>50</v>
      </c>
      <c r="O927" s="625">
        <v>42944</v>
      </c>
      <c r="P927" s="626">
        <v>100000</v>
      </c>
      <c r="Q927" s="416">
        <f t="shared" si="21"/>
        <v>9.9999999999999992E-2</v>
      </c>
      <c r="R927" s="627">
        <v>2</v>
      </c>
      <c r="S927" s="564" t="s">
        <v>12339</v>
      </c>
      <c r="T927" s="633" t="s">
        <v>578</v>
      </c>
      <c r="U927" s="633" t="s">
        <v>7</v>
      </c>
      <c r="V927" s="632" t="s">
        <v>388</v>
      </c>
      <c r="W927" s="632" t="s">
        <v>10339</v>
      </c>
      <c r="X927" s="632" t="s">
        <v>5861</v>
      </c>
      <c r="Y927" s="632" t="s">
        <v>9307</v>
      </c>
      <c r="Z927" s="633"/>
      <c r="AA927" s="633"/>
    </row>
    <row r="928" spans="1:27" ht="17.45" customHeight="1" x14ac:dyDescent="0.25">
      <c r="A928" s="633" t="s">
        <v>2896</v>
      </c>
      <c r="B928" s="632" t="s">
        <v>60</v>
      </c>
      <c r="C928" s="632" t="s">
        <v>805</v>
      </c>
      <c r="D928" s="632" t="s">
        <v>806</v>
      </c>
      <c r="E928" s="632" t="s">
        <v>6621</v>
      </c>
      <c r="F928" s="473" t="s">
        <v>26</v>
      </c>
      <c r="G928" s="473" t="str">
        <f>VLOOKUP(A928,'Engaged Deals'!A:L,2,0)</f>
        <v>Yes</v>
      </c>
      <c r="H928" s="473" t="str">
        <f>VLOOKUP(A928,'Engaged Deals'!A:L,9,0)</f>
        <v>India</v>
      </c>
      <c r="I928" s="473" t="str">
        <f>VLOOKUP(A928,'Engaged Deals'!A:L,10,0)</f>
        <v>Will get involved</v>
      </c>
      <c r="J928" s="633" t="s">
        <v>11225</v>
      </c>
      <c r="K928" s="632" t="s">
        <v>8948</v>
      </c>
      <c r="L928" s="624">
        <v>42853</v>
      </c>
      <c r="M928" s="564" t="s">
        <v>2897</v>
      </c>
      <c r="N928" s="633" t="s">
        <v>50</v>
      </c>
      <c r="O928" s="625">
        <v>42886</v>
      </c>
      <c r="P928" s="626">
        <v>100000</v>
      </c>
      <c r="Q928" s="416">
        <f t="shared" si="21"/>
        <v>9.9999999999999992E-2</v>
      </c>
      <c r="R928" s="627">
        <v>12</v>
      </c>
      <c r="S928" s="564" t="s">
        <v>8161</v>
      </c>
      <c r="T928" s="71" t="s">
        <v>578</v>
      </c>
      <c r="U928" s="622" t="s">
        <v>7040</v>
      </c>
      <c r="V928" s="632" t="s">
        <v>134</v>
      </c>
      <c r="W928" s="632" t="s">
        <v>9274</v>
      </c>
      <c r="X928" s="632" t="s">
        <v>5572</v>
      </c>
      <c r="Y928" s="632" t="s">
        <v>9238</v>
      </c>
      <c r="Z928" s="633"/>
      <c r="AA928" s="633"/>
    </row>
    <row r="929" spans="1:27" ht="17.45" customHeight="1" x14ac:dyDescent="0.25">
      <c r="A929" s="633" t="s">
        <v>3246</v>
      </c>
      <c r="B929" s="632" t="s">
        <v>57</v>
      </c>
      <c r="C929" s="632" t="s">
        <v>98</v>
      </c>
      <c r="D929" s="632" t="s">
        <v>3247</v>
      </c>
      <c r="E929" s="632" t="s">
        <v>3248</v>
      </c>
      <c r="F929" s="473" t="s">
        <v>27</v>
      </c>
      <c r="G929" s="473"/>
      <c r="H929" s="473"/>
      <c r="I929" s="473"/>
      <c r="J929" s="633" t="s">
        <v>11224</v>
      </c>
      <c r="K929" s="632" t="s">
        <v>8947</v>
      </c>
      <c r="L929" s="624">
        <v>43084</v>
      </c>
      <c r="M929" s="564" t="s">
        <v>3249</v>
      </c>
      <c r="N929" s="633" t="s">
        <v>47</v>
      </c>
      <c r="O929" s="625">
        <v>43084</v>
      </c>
      <c r="P929" s="626">
        <v>100000</v>
      </c>
      <c r="Q929" s="416">
        <f t="shared" si="21"/>
        <v>9.9999999999999992E-2</v>
      </c>
      <c r="R929" s="627">
        <v>1</v>
      </c>
      <c r="S929" s="564" t="s">
        <v>12360</v>
      </c>
      <c r="T929" s="71" t="s">
        <v>103</v>
      </c>
      <c r="U929" s="633" t="s">
        <v>6</v>
      </c>
      <c r="V929" s="632" t="s">
        <v>7956</v>
      </c>
      <c r="W929" s="632" t="s">
        <v>10769</v>
      </c>
      <c r="X929" s="632" t="s">
        <v>106</v>
      </c>
      <c r="Y929" s="632" t="s">
        <v>667</v>
      </c>
      <c r="Z929" s="633"/>
      <c r="AA929" s="633"/>
    </row>
    <row r="930" spans="1:27" ht="17.45" customHeight="1" x14ac:dyDescent="0.25">
      <c r="A930" s="633" t="s">
        <v>8376</v>
      </c>
      <c r="B930" s="632" t="s">
        <v>60</v>
      </c>
      <c r="C930" s="632" t="s">
        <v>6576</v>
      </c>
      <c r="D930" s="632" t="s">
        <v>8377</v>
      </c>
      <c r="E930" s="632" t="s">
        <v>8378</v>
      </c>
      <c r="F930" s="473" t="s">
        <v>6576</v>
      </c>
      <c r="G930" s="473"/>
      <c r="H930" s="473"/>
      <c r="I930" s="473"/>
      <c r="J930" s="633" t="s">
        <v>11224</v>
      </c>
      <c r="K930" s="632" t="s">
        <v>8947</v>
      </c>
      <c r="L930" s="624">
        <v>43097</v>
      </c>
      <c r="M930" s="564" t="s">
        <v>8579</v>
      </c>
      <c r="N930" s="633" t="s">
        <v>46</v>
      </c>
      <c r="O930" s="625">
        <v>43097</v>
      </c>
      <c r="P930" s="626">
        <v>100000</v>
      </c>
      <c r="Q930" s="416">
        <f t="shared" si="21"/>
        <v>9.9999999999999992E-2</v>
      </c>
      <c r="R930" s="627">
        <v>1</v>
      </c>
      <c r="S930" s="564" t="s">
        <v>7992</v>
      </c>
      <c r="T930" s="71" t="s">
        <v>125</v>
      </c>
      <c r="U930" s="633" t="s">
        <v>6</v>
      </c>
      <c r="V930" s="632" t="s">
        <v>7956</v>
      </c>
      <c r="W930" s="632"/>
      <c r="X930" s="632" t="s">
        <v>6806</v>
      </c>
      <c r="Y930" s="632" t="s">
        <v>1312</v>
      </c>
      <c r="Z930" s="633"/>
      <c r="AA930" s="633"/>
    </row>
    <row r="931" spans="1:27" ht="17.45" customHeight="1" x14ac:dyDescent="0.25">
      <c r="A931" s="633" t="s">
        <v>3162</v>
      </c>
      <c r="B931" s="632" t="s">
        <v>60</v>
      </c>
      <c r="C931" s="632" t="s">
        <v>805</v>
      </c>
      <c r="D931" s="632" t="s">
        <v>3163</v>
      </c>
      <c r="E931" s="632" t="s">
        <v>3164</v>
      </c>
      <c r="F931" s="473" t="s">
        <v>24</v>
      </c>
      <c r="G931" s="473"/>
      <c r="H931" s="473"/>
      <c r="I931" s="473"/>
      <c r="J931" s="633" t="s">
        <v>11224</v>
      </c>
      <c r="K931" s="632" t="s">
        <v>8949</v>
      </c>
      <c r="L931" s="624">
        <v>43091</v>
      </c>
      <c r="M931" s="564" t="s">
        <v>3165</v>
      </c>
      <c r="N931" s="633" t="s">
        <v>47</v>
      </c>
      <c r="O931" s="625">
        <v>43091</v>
      </c>
      <c r="P931" s="626">
        <v>100000</v>
      </c>
      <c r="Q931" s="416">
        <f t="shared" si="21"/>
        <v>9.9999999999999992E-2</v>
      </c>
      <c r="R931" s="627">
        <v>12</v>
      </c>
      <c r="S931" s="564" t="s">
        <v>13516</v>
      </c>
      <c r="T931" s="71" t="s">
        <v>125</v>
      </c>
      <c r="U931" s="633" t="s">
        <v>7</v>
      </c>
      <c r="V931" s="632" t="s">
        <v>1867</v>
      </c>
      <c r="W931" s="632" t="s">
        <v>3166</v>
      </c>
      <c r="X931" s="632" t="s">
        <v>6065</v>
      </c>
      <c r="Y931" s="632" t="s">
        <v>667</v>
      </c>
      <c r="Z931" s="633"/>
      <c r="AA931" s="633"/>
    </row>
    <row r="932" spans="1:27" ht="17.45" customHeight="1" x14ac:dyDescent="0.25">
      <c r="A932" s="633" t="s">
        <v>10581</v>
      </c>
      <c r="B932" s="632" t="s">
        <v>60</v>
      </c>
      <c r="C932" s="632" t="s">
        <v>377</v>
      </c>
      <c r="D932" s="632" t="s">
        <v>1967</v>
      </c>
      <c r="E932" s="632" t="s">
        <v>10582</v>
      </c>
      <c r="F932" s="473" t="s">
        <v>28</v>
      </c>
      <c r="G932" s="473"/>
      <c r="H932" s="473"/>
      <c r="I932" s="473"/>
      <c r="J932" s="633" t="s">
        <v>11224</v>
      </c>
      <c r="K932" s="632" t="s">
        <v>36</v>
      </c>
      <c r="L932" s="624">
        <v>43098</v>
      </c>
      <c r="M932" s="564" t="s">
        <v>10727</v>
      </c>
      <c r="N932" s="633" t="s">
        <v>47</v>
      </c>
      <c r="O932" s="625">
        <v>43098</v>
      </c>
      <c r="P932" s="626">
        <v>100000</v>
      </c>
      <c r="Q932" s="416">
        <f t="shared" si="21"/>
        <v>9.9999999999999992E-2</v>
      </c>
      <c r="R932" s="627">
        <v>12</v>
      </c>
      <c r="S932" s="564" t="s">
        <v>13516</v>
      </c>
      <c r="T932" s="71" t="s">
        <v>103</v>
      </c>
      <c r="U932" s="633" t="s">
        <v>7</v>
      </c>
      <c r="V932" s="632" t="s">
        <v>1867</v>
      </c>
      <c r="W932" s="632" t="s">
        <v>6017</v>
      </c>
      <c r="X932" s="632" t="s">
        <v>10772</v>
      </c>
      <c r="Y932" s="632" t="s">
        <v>356</v>
      </c>
      <c r="Z932" s="633"/>
      <c r="AA932" s="633"/>
    </row>
    <row r="933" spans="1:27" ht="17.45" customHeight="1" x14ac:dyDescent="0.25">
      <c r="A933" s="633" t="s">
        <v>3029</v>
      </c>
      <c r="B933" s="632" t="s">
        <v>56</v>
      </c>
      <c r="C933" s="632" t="s">
        <v>161</v>
      </c>
      <c r="D933" s="632" t="s">
        <v>3030</v>
      </c>
      <c r="E933" s="632" t="s">
        <v>3031</v>
      </c>
      <c r="F933" s="473" t="s">
        <v>26</v>
      </c>
      <c r="G933" s="473"/>
      <c r="H933" s="473"/>
      <c r="I933" s="473"/>
      <c r="J933" s="633" t="s">
        <v>11223</v>
      </c>
      <c r="K933" s="632" t="s">
        <v>8948</v>
      </c>
      <c r="L933" s="624">
        <v>42944</v>
      </c>
      <c r="M933" s="564" t="s">
        <v>3032</v>
      </c>
      <c r="N933" s="633" t="s">
        <v>47</v>
      </c>
      <c r="O933" s="625">
        <v>42944</v>
      </c>
      <c r="P933" s="626">
        <v>100000</v>
      </c>
      <c r="Q933" s="416">
        <f t="shared" si="21"/>
        <v>9.9999999999999992E-2</v>
      </c>
      <c r="R933" s="627">
        <v>1</v>
      </c>
      <c r="S933" s="564" t="s">
        <v>10333</v>
      </c>
      <c r="T933" s="71" t="s">
        <v>103</v>
      </c>
      <c r="U933" s="633" t="s">
        <v>7</v>
      </c>
      <c r="V933" s="632" t="s">
        <v>1867</v>
      </c>
      <c r="W933" s="632" t="s">
        <v>2155</v>
      </c>
      <c r="X933" s="632" t="s">
        <v>5892</v>
      </c>
      <c r="Y933" s="632" t="s">
        <v>356</v>
      </c>
      <c r="Z933" s="633"/>
      <c r="AA933" s="633"/>
    </row>
    <row r="934" spans="1:27" ht="17.45" customHeight="1" x14ac:dyDescent="0.25">
      <c r="A934" s="633" t="s">
        <v>2954</v>
      </c>
      <c r="B934" s="632" t="s">
        <v>60</v>
      </c>
      <c r="C934" s="632" t="s">
        <v>6576</v>
      </c>
      <c r="D934" s="632" t="s">
        <v>2955</v>
      </c>
      <c r="E934" s="632" t="s">
        <v>8094</v>
      </c>
      <c r="F934" s="473" t="s">
        <v>6576</v>
      </c>
      <c r="G934" s="473" t="str">
        <f>VLOOKUP(A934,'Engaged Deals'!A:L,2,0)</f>
        <v>Yes</v>
      </c>
      <c r="H934" s="473" t="str">
        <f>VLOOKUP(A934,'Engaged Deals'!A:L,9,0)</f>
        <v>India</v>
      </c>
      <c r="I934" s="473" t="str">
        <f>VLOOKUP(A934,'Engaged Deals'!A:L,10,0)</f>
        <v>Involved in initial dicussions, need to finalize use case</v>
      </c>
      <c r="J934" s="633" t="s">
        <v>11223</v>
      </c>
      <c r="K934" s="632" t="s">
        <v>8949</v>
      </c>
      <c r="L934" s="624">
        <v>42998</v>
      </c>
      <c r="M934" s="564" t="s">
        <v>2957</v>
      </c>
      <c r="N934" s="633" t="s">
        <v>46</v>
      </c>
      <c r="O934" s="625">
        <v>42998</v>
      </c>
      <c r="P934" s="626">
        <v>100000</v>
      </c>
      <c r="Q934" s="416">
        <f t="shared" si="21"/>
        <v>9.9999999999999992E-2</v>
      </c>
      <c r="R934" s="627">
        <v>12</v>
      </c>
      <c r="S934" s="564" t="s">
        <v>172</v>
      </c>
      <c r="T934" s="71" t="s">
        <v>103</v>
      </c>
      <c r="U934" s="633" t="s">
        <v>7</v>
      </c>
      <c r="V934" s="632" t="s">
        <v>1867</v>
      </c>
      <c r="W934" s="632" t="s">
        <v>2958</v>
      </c>
      <c r="X934" s="632" t="s">
        <v>6024</v>
      </c>
      <c r="Y934" s="632"/>
      <c r="Z934" s="633"/>
      <c r="AA934" s="633"/>
    </row>
    <row r="935" spans="1:27" ht="17.45" customHeight="1" x14ac:dyDescent="0.25">
      <c r="A935" s="633" t="s">
        <v>3120</v>
      </c>
      <c r="B935" s="632" t="s">
        <v>60</v>
      </c>
      <c r="C935" s="632" t="s">
        <v>805</v>
      </c>
      <c r="D935" s="632" t="s">
        <v>3121</v>
      </c>
      <c r="E935" s="632" t="s">
        <v>316</v>
      </c>
      <c r="F935" s="473" t="s">
        <v>25</v>
      </c>
      <c r="G935" s="473"/>
      <c r="H935" s="473"/>
      <c r="I935" s="473"/>
      <c r="J935" s="633" t="s">
        <v>11224</v>
      </c>
      <c r="K935" s="632" t="s">
        <v>35</v>
      </c>
      <c r="L935" s="624">
        <v>43095</v>
      </c>
      <c r="M935" s="564" t="s">
        <v>3122</v>
      </c>
      <c r="N935" s="633" t="s">
        <v>46</v>
      </c>
      <c r="O935" s="625">
        <v>43095</v>
      </c>
      <c r="P935" s="626">
        <v>100000</v>
      </c>
      <c r="Q935" s="416">
        <f t="shared" si="21"/>
        <v>9.9999999999999992E-2</v>
      </c>
      <c r="R935" s="627">
        <v>1</v>
      </c>
      <c r="S935" s="564" t="s">
        <v>3123</v>
      </c>
      <c r="T935" s="71" t="s">
        <v>103</v>
      </c>
      <c r="U935" s="633" t="s">
        <v>7</v>
      </c>
      <c r="V935" s="632" t="s">
        <v>921</v>
      </c>
      <c r="W935" s="632" t="s">
        <v>1771</v>
      </c>
      <c r="X935" s="632" t="s">
        <v>6044</v>
      </c>
      <c r="Y935" s="632" t="s">
        <v>757</v>
      </c>
      <c r="Z935" s="633"/>
      <c r="AA935" s="633"/>
    </row>
    <row r="936" spans="1:27" ht="17.45" customHeight="1" x14ac:dyDescent="0.25">
      <c r="A936" s="633" t="s">
        <v>11599</v>
      </c>
      <c r="B936" s="632" t="s">
        <v>57</v>
      </c>
      <c r="C936" s="632" t="s">
        <v>324</v>
      </c>
      <c r="D936" s="632" t="s">
        <v>11600</v>
      </c>
      <c r="E936" s="632" t="s">
        <v>11601</v>
      </c>
      <c r="F936" s="473" t="s">
        <v>25</v>
      </c>
      <c r="G936" s="473"/>
      <c r="H936" s="473"/>
      <c r="I936" s="473"/>
      <c r="J936" s="633" t="s">
        <v>11224</v>
      </c>
      <c r="K936" s="632" t="s">
        <v>8951</v>
      </c>
      <c r="L936" s="624">
        <v>43054</v>
      </c>
      <c r="M936" s="564" t="s">
        <v>11775</v>
      </c>
      <c r="N936" s="633" t="s">
        <v>46</v>
      </c>
      <c r="O936" s="625">
        <v>43099</v>
      </c>
      <c r="P936" s="626">
        <v>100000</v>
      </c>
      <c r="Q936" s="416">
        <f t="shared" si="21"/>
        <v>9.9999999999999992E-2</v>
      </c>
      <c r="R936" s="627">
        <v>1</v>
      </c>
      <c r="S936" s="564" t="s">
        <v>11832</v>
      </c>
      <c r="T936" s="71" t="s">
        <v>103</v>
      </c>
      <c r="U936" s="633" t="s">
        <v>7</v>
      </c>
      <c r="V936" s="632" t="s">
        <v>306</v>
      </c>
      <c r="W936" s="632" t="s">
        <v>11833</v>
      </c>
      <c r="X936" s="632" t="s">
        <v>11948</v>
      </c>
      <c r="Y936" s="632" t="s">
        <v>12028</v>
      </c>
      <c r="Z936" s="633"/>
      <c r="AA936" s="633"/>
    </row>
    <row r="937" spans="1:27" ht="17.45" customHeight="1" x14ac:dyDescent="0.25">
      <c r="A937" s="633" t="s">
        <v>2862</v>
      </c>
      <c r="B937" s="632" t="s">
        <v>56</v>
      </c>
      <c r="C937" s="632" t="s">
        <v>117</v>
      </c>
      <c r="D937" s="632" t="s">
        <v>2863</v>
      </c>
      <c r="E937" s="632" t="s">
        <v>2864</v>
      </c>
      <c r="F937" s="473" t="s">
        <v>25</v>
      </c>
      <c r="G937" s="473"/>
      <c r="H937" s="473"/>
      <c r="I937" s="473"/>
      <c r="J937" s="633" t="s">
        <v>11223</v>
      </c>
      <c r="K937" s="632" t="s">
        <v>8951</v>
      </c>
      <c r="L937" s="624">
        <v>42986</v>
      </c>
      <c r="M937" s="564" t="s">
        <v>2865</v>
      </c>
      <c r="N937" s="633" t="s">
        <v>46</v>
      </c>
      <c r="O937" s="625">
        <v>42986</v>
      </c>
      <c r="P937" s="626">
        <v>100000</v>
      </c>
      <c r="Q937" s="416">
        <f t="shared" si="21"/>
        <v>9.9999999999999992E-2</v>
      </c>
      <c r="R937" s="627">
        <v>1</v>
      </c>
      <c r="S937" s="564" t="s">
        <v>5557</v>
      </c>
      <c r="T937" s="71" t="s">
        <v>292</v>
      </c>
      <c r="U937" s="633" t="s">
        <v>7</v>
      </c>
      <c r="V937" s="632" t="s">
        <v>306</v>
      </c>
      <c r="W937" s="632" t="s">
        <v>1473</v>
      </c>
      <c r="X937" s="632" t="s">
        <v>5558</v>
      </c>
      <c r="Y937" s="632" t="s">
        <v>356</v>
      </c>
      <c r="Z937" s="633"/>
      <c r="AA937" s="633"/>
    </row>
    <row r="938" spans="1:27" ht="17.45" customHeight="1" x14ac:dyDescent="0.25">
      <c r="A938" s="633" t="s">
        <v>10566</v>
      </c>
      <c r="B938" s="632" t="s">
        <v>56</v>
      </c>
      <c r="C938" s="632" t="s">
        <v>117</v>
      </c>
      <c r="D938" s="632" t="s">
        <v>10567</v>
      </c>
      <c r="E938" s="632" t="s">
        <v>10568</v>
      </c>
      <c r="F938" s="473" t="s">
        <v>25</v>
      </c>
      <c r="G938" s="473"/>
      <c r="H938" s="473"/>
      <c r="I938" s="473"/>
      <c r="J938" s="633" t="s">
        <v>11223</v>
      </c>
      <c r="K938" s="632" t="s">
        <v>35</v>
      </c>
      <c r="L938" s="624">
        <v>43003</v>
      </c>
      <c r="M938" s="564" t="s">
        <v>10724</v>
      </c>
      <c r="N938" s="633" t="s">
        <v>48</v>
      </c>
      <c r="O938" s="625">
        <v>43003</v>
      </c>
      <c r="P938" s="626">
        <v>100000</v>
      </c>
      <c r="Q938" s="416">
        <f t="shared" si="21"/>
        <v>9.9999999999999992E-2</v>
      </c>
      <c r="R938" s="627">
        <v>12</v>
      </c>
      <c r="S938" s="564" t="s">
        <v>10333</v>
      </c>
      <c r="T938" s="71" t="s">
        <v>292</v>
      </c>
      <c r="U938" s="633" t="s">
        <v>7</v>
      </c>
      <c r="V938" s="632" t="s">
        <v>477</v>
      </c>
      <c r="W938" s="632" t="s">
        <v>1302</v>
      </c>
      <c r="X938" s="632" t="s">
        <v>6110</v>
      </c>
      <c r="Y938" s="632" t="s">
        <v>356</v>
      </c>
      <c r="Z938" s="633"/>
      <c r="AA938" s="633"/>
    </row>
    <row r="939" spans="1:27" ht="17.45" customHeight="1" x14ac:dyDescent="0.25">
      <c r="A939" s="633" t="s">
        <v>10573</v>
      </c>
      <c r="B939" s="632" t="s">
        <v>60</v>
      </c>
      <c r="C939" s="632" t="s">
        <v>377</v>
      </c>
      <c r="D939" s="632" t="s">
        <v>10574</v>
      </c>
      <c r="E939" s="632" t="s">
        <v>10575</v>
      </c>
      <c r="F939" s="473" t="s">
        <v>26</v>
      </c>
      <c r="G939" s="473"/>
      <c r="H939" s="473"/>
      <c r="I939" s="473"/>
      <c r="J939" s="633" t="s">
        <v>11223</v>
      </c>
      <c r="K939" s="632" t="s">
        <v>8948</v>
      </c>
      <c r="L939" s="624">
        <v>43007</v>
      </c>
      <c r="M939" s="564" t="s">
        <v>10725</v>
      </c>
      <c r="N939" s="633" t="s">
        <v>47</v>
      </c>
      <c r="O939" s="625">
        <v>43007</v>
      </c>
      <c r="P939" s="626">
        <v>100000</v>
      </c>
      <c r="Q939" s="416">
        <f t="shared" si="21"/>
        <v>9.9999999999999992E-2</v>
      </c>
      <c r="R939" s="627">
        <v>12</v>
      </c>
      <c r="S939" s="564" t="s">
        <v>11804</v>
      </c>
      <c r="T939" s="71" t="s">
        <v>103</v>
      </c>
      <c r="U939" s="633" t="s">
        <v>7</v>
      </c>
      <c r="V939" s="632" t="s">
        <v>477</v>
      </c>
      <c r="W939" s="632" t="s">
        <v>1138</v>
      </c>
      <c r="X939" s="632" t="s">
        <v>10772</v>
      </c>
      <c r="Y939" s="632" t="s">
        <v>5624</v>
      </c>
      <c r="Z939" s="633"/>
      <c r="AA939" s="633"/>
    </row>
    <row r="940" spans="1:27" ht="17.45" customHeight="1" x14ac:dyDescent="0.25">
      <c r="A940" s="633" t="s">
        <v>2446</v>
      </c>
      <c r="B940" s="632" t="s">
        <v>60</v>
      </c>
      <c r="C940" s="632" t="s">
        <v>377</v>
      </c>
      <c r="D940" s="632" t="s">
        <v>2447</v>
      </c>
      <c r="E940" s="632" t="s">
        <v>11158</v>
      </c>
      <c r="F940" s="473" t="s">
        <v>26</v>
      </c>
      <c r="G940" s="473"/>
      <c r="H940" s="473"/>
      <c r="I940" s="473"/>
      <c r="J940" s="633" t="s">
        <v>11224</v>
      </c>
      <c r="K940" s="632" t="s">
        <v>8948</v>
      </c>
      <c r="L940" s="624">
        <v>43068</v>
      </c>
      <c r="M940" s="564" t="s">
        <v>2448</v>
      </c>
      <c r="N940" s="633" t="s">
        <v>48</v>
      </c>
      <c r="O940" s="625">
        <v>43068</v>
      </c>
      <c r="P940" s="626">
        <v>100000</v>
      </c>
      <c r="Q940" s="416">
        <f t="shared" si="21"/>
        <v>9.9999999999999992E-2</v>
      </c>
      <c r="R940" s="627">
        <v>12</v>
      </c>
      <c r="S940" s="564" t="s">
        <v>14146</v>
      </c>
      <c r="T940" s="71" t="s">
        <v>292</v>
      </c>
      <c r="U940" s="633" t="s">
        <v>7</v>
      </c>
      <c r="V940" s="632" t="s">
        <v>477</v>
      </c>
      <c r="W940" s="632" t="s">
        <v>1138</v>
      </c>
      <c r="X940" s="632" t="s">
        <v>5914</v>
      </c>
      <c r="Y940" s="632" t="s">
        <v>356</v>
      </c>
      <c r="Z940" s="633"/>
      <c r="AA940" s="633"/>
    </row>
    <row r="941" spans="1:27" ht="17.45" customHeight="1" x14ac:dyDescent="0.25">
      <c r="A941" s="633" t="s">
        <v>4400</v>
      </c>
      <c r="B941" s="632" t="s">
        <v>57</v>
      </c>
      <c r="C941" s="632" t="s">
        <v>1046</v>
      </c>
      <c r="D941" s="632" t="s">
        <v>4401</v>
      </c>
      <c r="E941" s="632" t="s">
        <v>4402</v>
      </c>
      <c r="F941" s="473" t="s">
        <v>27</v>
      </c>
      <c r="G941" s="473"/>
      <c r="H941" s="473"/>
      <c r="I941" s="473"/>
      <c r="J941" s="633" t="s">
        <v>11224</v>
      </c>
      <c r="K941" s="632" t="s">
        <v>8947</v>
      </c>
      <c r="L941" s="624">
        <v>43084</v>
      </c>
      <c r="M941" s="564" t="s">
        <v>4403</v>
      </c>
      <c r="N941" s="633" t="s">
        <v>46</v>
      </c>
      <c r="O941" s="625">
        <v>43084</v>
      </c>
      <c r="P941" s="626">
        <v>100000</v>
      </c>
      <c r="Q941" s="416">
        <f t="shared" si="21"/>
        <v>9.9999999999999992E-2</v>
      </c>
      <c r="R941" s="627">
        <v>12</v>
      </c>
      <c r="S941" s="564" t="s">
        <v>10215</v>
      </c>
      <c r="T941" s="71" t="s">
        <v>125</v>
      </c>
      <c r="U941" s="633" t="s">
        <v>7</v>
      </c>
      <c r="V941" s="632" t="s">
        <v>477</v>
      </c>
      <c r="W941" s="632" t="s">
        <v>1138</v>
      </c>
      <c r="X941" s="632" t="s">
        <v>6212</v>
      </c>
      <c r="Y941" s="632" t="s">
        <v>667</v>
      </c>
      <c r="Z941" s="633"/>
      <c r="AA941" s="633"/>
    </row>
    <row r="942" spans="1:27" ht="17.45" customHeight="1" x14ac:dyDescent="0.25">
      <c r="A942" s="633" t="s">
        <v>7301</v>
      </c>
      <c r="B942" s="632" t="s">
        <v>57</v>
      </c>
      <c r="C942" s="632" t="s">
        <v>1046</v>
      </c>
      <c r="D942" s="632" t="s">
        <v>7302</v>
      </c>
      <c r="E942" s="632" t="s">
        <v>7303</v>
      </c>
      <c r="F942" s="473" t="s">
        <v>26</v>
      </c>
      <c r="G942" s="473"/>
      <c r="H942" s="473"/>
      <c r="I942" s="473"/>
      <c r="J942" s="633" t="s">
        <v>11223</v>
      </c>
      <c r="K942" s="632" t="s">
        <v>33</v>
      </c>
      <c r="L942" s="624">
        <v>43003</v>
      </c>
      <c r="M942" s="564" t="s">
        <v>7304</v>
      </c>
      <c r="N942" s="633" t="s">
        <v>47</v>
      </c>
      <c r="O942" s="625">
        <v>43003</v>
      </c>
      <c r="P942" s="626">
        <v>100000</v>
      </c>
      <c r="Q942" s="416">
        <f t="shared" si="21"/>
        <v>9.9999999999999992E-2</v>
      </c>
      <c r="R942" s="627">
        <v>12</v>
      </c>
      <c r="S942" s="564" t="s">
        <v>9808</v>
      </c>
      <c r="T942" s="71" t="s">
        <v>103</v>
      </c>
      <c r="U942" s="633" t="s">
        <v>7</v>
      </c>
      <c r="V942" s="632" t="s">
        <v>477</v>
      </c>
      <c r="W942" s="632" t="s">
        <v>1138</v>
      </c>
      <c r="X942" s="632" t="s">
        <v>6137</v>
      </c>
      <c r="Y942" s="632" t="s">
        <v>356</v>
      </c>
      <c r="Z942" s="633"/>
      <c r="AA942" s="633"/>
    </row>
    <row r="943" spans="1:27" ht="17.45" customHeight="1" x14ac:dyDescent="0.25">
      <c r="A943" s="633" t="s">
        <v>11602</v>
      </c>
      <c r="B943" s="632" t="s">
        <v>62</v>
      </c>
      <c r="C943" s="632" t="s">
        <v>1065</v>
      </c>
      <c r="D943" s="632" t="s">
        <v>11603</v>
      </c>
      <c r="E943" s="632" t="s">
        <v>11604</v>
      </c>
      <c r="F943" s="473" t="s">
        <v>25</v>
      </c>
      <c r="G943" s="473"/>
      <c r="H943" s="473"/>
      <c r="I943" s="473"/>
      <c r="J943" s="633" t="s">
        <v>11223</v>
      </c>
      <c r="K943" s="632" t="s">
        <v>35</v>
      </c>
      <c r="L943" s="624">
        <v>43003</v>
      </c>
      <c r="M943" s="564" t="s">
        <v>11776</v>
      </c>
      <c r="N943" s="633" t="s">
        <v>46</v>
      </c>
      <c r="O943" s="625">
        <v>43003</v>
      </c>
      <c r="P943" s="626">
        <v>100000</v>
      </c>
      <c r="Q943" s="416">
        <f t="shared" si="21"/>
        <v>9.9999999999999992E-2</v>
      </c>
      <c r="R943" s="627">
        <v>12</v>
      </c>
      <c r="S943" s="564" t="s">
        <v>12340</v>
      </c>
      <c r="T943" s="71" t="s">
        <v>103</v>
      </c>
      <c r="U943" s="633" t="s">
        <v>7</v>
      </c>
      <c r="V943" s="632" t="s">
        <v>477</v>
      </c>
      <c r="W943" s="632" t="s">
        <v>1138</v>
      </c>
      <c r="X943" s="632" t="s">
        <v>10774</v>
      </c>
      <c r="Y943" s="632" t="s">
        <v>313</v>
      </c>
      <c r="Z943" s="633"/>
      <c r="AA943" s="633"/>
    </row>
    <row r="944" spans="1:27" ht="17.45" customHeight="1" x14ac:dyDescent="0.25">
      <c r="A944" s="633" t="s">
        <v>2870</v>
      </c>
      <c r="B944" s="632" t="s">
        <v>62</v>
      </c>
      <c r="C944" s="632" t="s">
        <v>1065</v>
      </c>
      <c r="D944" s="632" t="s">
        <v>2871</v>
      </c>
      <c r="E944" s="632" t="s">
        <v>316</v>
      </c>
      <c r="F944" s="473" t="s">
        <v>14262</v>
      </c>
      <c r="G944" s="473"/>
      <c r="H944" s="473"/>
      <c r="I944" s="473"/>
      <c r="J944" s="633" t="s">
        <v>11223</v>
      </c>
      <c r="K944" s="632" t="s">
        <v>8950</v>
      </c>
      <c r="L944" s="624">
        <v>43007</v>
      </c>
      <c r="M944" s="564" t="s">
        <v>2872</v>
      </c>
      <c r="N944" s="633" t="s">
        <v>47</v>
      </c>
      <c r="O944" s="625">
        <v>43007</v>
      </c>
      <c r="P944" s="626">
        <v>100000</v>
      </c>
      <c r="Q944" s="416">
        <f t="shared" si="21"/>
        <v>9.9999999999999992E-2</v>
      </c>
      <c r="R944" s="627">
        <v>1</v>
      </c>
      <c r="S944" s="564" t="s">
        <v>11804</v>
      </c>
      <c r="T944" s="71" t="s">
        <v>103</v>
      </c>
      <c r="U944" s="633" t="s">
        <v>7</v>
      </c>
      <c r="V944" s="632" t="s">
        <v>477</v>
      </c>
      <c r="W944" s="632" t="s">
        <v>1138</v>
      </c>
      <c r="X944" s="632" t="s">
        <v>12675</v>
      </c>
      <c r="Y944" s="632" t="s">
        <v>313</v>
      </c>
      <c r="Z944" s="633"/>
      <c r="AA944" s="633"/>
    </row>
    <row r="945" spans="1:27" ht="17.45" customHeight="1" x14ac:dyDescent="0.25">
      <c r="A945" s="633" t="s">
        <v>3051</v>
      </c>
      <c r="B945" s="632" t="s">
        <v>62</v>
      </c>
      <c r="C945" s="632" t="s">
        <v>1065</v>
      </c>
      <c r="D945" s="632" t="s">
        <v>3052</v>
      </c>
      <c r="E945" s="632" t="s">
        <v>8009</v>
      </c>
      <c r="F945" s="473" t="s">
        <v>28</v>
      </c>
      <c r="G945" s="473"/>
      <c r="H945" s="473"/>
      <c r="I945" s="473"/>
      <c r="J945" s="633" t="s">
        <v>11224</v>
      </c>
      <c r="K945" s="632" t="s">
        <v>8990</v>
      </c>
      <c r="L945" s="624">
        <v>43082</v>
      </c>
      <c r="M945" s="564" t="s">
        <v>3053</v>
      </c>
      <c r="N945" s="633" t="s">
        <v>47</v>
      </c>
      <c r="O945" s="625">
        <v>43082</v>
      </c>
      <c r="P945" s="626">
        <v>100000</v>
      </c>
      <c r="Q945" s="416">
        <f t="shared" si="21"/>
        <v>9.9999999999999992E-2</v>
      </c>
      <c r="R945" s="627">
        <v>12</v>
      </c>
      <c r="S945" s="564" t="s">
        <v>12338</v>
      </c>
      <c r="T945" s="71" t="s">
        <v>103</v>
      </c>
      <c r="U945" s="633" t="s">
        <v>7</v>
      </c>
      <c r="V945" s="632" t="s">
        <v>477</v>
      </c>
      <c r="W945" s="632" t="s">
        <v>1138</v>
      </c>
      <c r="X945" s="632" t="s">
        <v>6050</v>
      </c>
      <c r="Y945" s="632" t="s">
        <v>667</v>
      </c>
      <c r="Z945" s="633"/>
      <c r="AA945" s="633"/>
    </row>
    <row r="946" spans="1:27" ht="17.45" customHeight="1" x14ac:dyDescent="0.25">
      <c r="A946" s="633" t="s">
        <v>3352</v>
      </c>
      <c r="B946" s="632" t="s">
        <v>62</v>
      </c>
      <c r="C946" s="632" t="s">
        <v>1065</v>
      </c>
      <c r="D946" s="632" t="s">
        <v>3353</v>
      </c>
      <c r="E946" s="632" t="s">
        <v>1781</v>
      </c>
      <c r="F946" s="473" t="s">
        <v>27</v>
      </c>
      <c r="G946" s="473"/>
      <c r="H946" s="473"/>
      <c r="I946" s="473"/>
      <c r="J946" s="633" t="s">
        <v>11224</v>
      </c>
      <c r="K946" s="632" t="s">
        <v>8947</v>
      </c>
      <c r="L946" s="624">
        <v>43099</v>
      </c>
      <c r="M946" s="564" t="s">
        <v>3354</v>
      </c>
      <c r="N946" s="633" t="s">
        <v>47</v>
      </c>
      <c r="O946" s="625">
        <v>43099</v>
      </c>
      <c r="P946" s="626">
        <v>100000</v>
      </c>
      <c r="Q946" s="416">
        <f t="shared" si="21"/>
        <v>9.9999999999999992E-2</v>
      </c>
      <c r="R946" s="627">
        <v>1</v>
      </c>
      <c r="S946" s="564" t="s">
        <v>12338</v>
      </c>
      <c r="T946" s="71" t="s">
        <v>103</v>
      </c>
      <c r="U946" s="633" t="s">
        <v>7</v>
      </c>
      <c r="V946" s="632" t="s">
        <v>477</v>
      </c>
      <c r="W946" s="632" t="s">
        <v>1138</v>
      </c>
      <c r="X946" s="632" t="s">
        <v>5526</v>
      </c>
      <c r="Y946" s="632" t="s">
        <v>313</v>
      </c>
      <c r="Z946" s="633"/>
      <c r="AA946" s="633"/>
    </row>
    <row r="947" spans="1:27" ht="17.45" customHeight="1" x14ac:dyDescent="0.25">
      <c r="A947" s="633" t="s">
        <v>10583</v>
      </c>
      <c r="B947" s="632" t="s">
        <v>62</v>
      </c>
      <c r="C947" s="632" t="s">
        <v>1065</v>
      </c>
      <c r="D947" s="632" t="s">
        <v>10584</v>
      </c>
      <c r="E947" s="632" t="s">
        <v>10585</v>
      </c>
      <c r="F947" s="473" t="s">
        <v>25</v>
      </c>
      <c r="G947" s="473"/>
      <c r="H947" s="473"/>
      <c r="I947" s="473"/>
      <c r="J947" s="633" t="s">
        <v>11224</v>
      </c>
      <c r="K947" s="632" t="s">
        <v>8951</v>
      </c>
      <c r="L947" s="624">
        <v>43098</v>
      </c>
      <c r="M947" s="564" t="s">
        <v>10728</v>
      </c>
      <c r="N947" s="633" t="s">
        <v>47</v>
      </c>
      <c r="O947" s="625">
        <v>43098</v>
      </c>
      <c r="P947" s="626">
        <v>100000</v>
      </c>
      <c r="Q947" s="416">
        <f t="shared" si="21"/>
        <v>9.9999999999999992E-2</v>
      </c>
      <c r="R947" s="627">
        <v>12</v>
      </c>
      <c r="S947" s="564" t="s">
        <v>12350</v>
      </c>
      <c r="T947" s="71" t="s">
        <v>103</v>
      </c>
      <c r="U947" s="633" t="s">
        <v>7</v>
      </c>
      <c r="V947" s="632" t="s">
        <v>477</v>
      </c>
      <c r="W947" s="632" t="s">
        <v>1138</v>
      </c>
      <c r="X947" s="632" t="s">
        <v>10774</v>
      </c>
      <c r="Y947" s="632" t="s">
        <v>313</v>
      </c>
      <c r="Z947" s="633"/>
      <c r="AA947" s="633"/>
    </row>
    <row r="948" spans="1:27" ht="17.45" customHeight="1" x14ac:dyDescent="0.25">
      <c r="A948" s="633" t="s">
        <v>2859</v>
      </c>
      <c r="B948" s="632" t="s">
        <v>62</v>
      </c>
      <c r="C948" s="632" t="s">
        <v>1065</v>
      </c>
      <c r="D948" s="632" t="s">
        <v>2860</v>
      </c>
      <c r="E948" s="632" t="s">
        <v>8024</v>
      </c>
      <c r="F948" s="473" t="s">
        <v>27</v>
      </c>
      <c r="G948" s="473"/>
      <c r="H948" s="473"/>
      <c r="I948" s="473"/>
      <c r="J948" s="633" t="s">
        <v>11223</v>
      </c>
      <c r="K948" s="632" t="s">
        <v>8070</v>
      </c>
      <c r="L948" s="624">
        <v>43007</v>
      </c>
      <c r="M948" s="564" t="s">
        <v>2861</v>
      </c>
      <c r="N948" s="633" t="s">
        <v>48</v>
      </c>
      <c r="O948" s="625">
        <v>43007</v>
      </c>
      <c r="P948" s="626">
        <v>100000</v>
      </c>
      <c r="Q948" s="416">
        <f t="shared" si="21"/>
        <v>9.9999999999999992E-2</v>
      </c>
      <c r="R948" s="627">
        <v>1</v>
      </c>
      <c r="S948" s="564" t="s">
        <v>11834</v>
      </c>
      <c r="T948" s="71" t="s">
        <v>292</v>
      </c>
      <c r="U948" s="633" t="s">
        <v>7</v>
      </c>
      <c r="V948" s="632" t="s">
        <v>477</v>
      </c>
      <c r="W948" s="632" t="s">
        <v>1138</v>
      </c>
      <c r="X948" s="632" t="s">
        <v>5556</v>
      </c>
      <c r="Y948" s="632" t="s">
        <v>313</v>
      </c>
      <c r="Z948" s="633"/>
      <c r="AA948" s="633"/>
    </row>
    <row r="949" spans="1:27" ht="17.45" customHeight="1" x14ac:dyDescent="0.25">
      <c r="A949" s="633" t="s">
        <v>2059</v>
      </c>
      <c r="B949" s="632" t="s">
        <v>56</v>
      </c>
      <c r="C949" s="632" t="s">
        <v>117</v>
      </c>
      <c r="D949" s="632" t="s">
        <v>2060</v>
      </c>
      <c r="E949" s="632" t="s">
        <v>2061</v>
      </c>
      <c r="F949" s="473" t="s">
        <v>25</v>
      </c>
      <c r="G949" s="473"/>
      <c r="H949" s="473"/>
      <c r="I949" s="473"/>
      <c r="J949" s="633" t="s">
        <v>11223</v>
      </c>
      <c r="K949" s="632" t="s">
        <v>35</v>
      </c>
      <c r="L949" s="624">
        <v>43007</v>
      </c>
      <c r="M949" s="564" t="s">
        <v>2062</v>
      </c>
      <c r="N949" s="633" t="s">
        <v>47</v>
      </c>
      <c r="O949" s="625">
        <v>43008</v>
      </c>
      <c r="P949" s="626">
        <v>100000</v>
      </c>
      <c r="Q949" s="416">
        <f t="shared" si="21"/>
        <v>9.9999999999999992E-2</v>
      </c>
      <c r="R949" s="627">
        <v>12</v>
      </c>
      <c r="S949" s="564" t="s">
        <v>12361</v>
      </c>
      <c r="T949" s="71" t="s">
        <v>125</v>
      </c>
      <c r="U949" s="633" t="s">
        <v>7</v>
      </c>
      <c r="V949" s="632" t="s">
        <v>477</v>
      </c>
      <c r="W949" s="632" t="s">
        <v>1138</v>
      </c>
      <c r="X949" s="632" t="s">
        <v>6942</v>
      </c>
      <c r="Y949" s="632" t="s">
        <v>757</v>
      </c>
      <c r="Z949" s="633"/>
      <c r="AA949" s="633"/>
    </row>
    <row r="950" spans="1:27" ht="17.45" customHeight="1" x14ac:dyDescent="0.25">
      <c r="A950" s="633" t="s">
        <v>8017</v>
      </c>
      <c r="B950" s="632" t="s">
        <v>56</v>
      </c>
      <c r="C950" s="632" t="s">
        <v>510</v>
      </c>
      <c r="D950" s="632" t="s">
        <v>6559</v>
      </c>
      <c r="E950" s="632" t="s">
        <v>12944</v>
      </c>
      <c r="F950" s="473" t="s">
        <v>28</v>
      </c>
      <c r="G950" s="473"/>
      <c r="H950" s="473"/>
      <c r="I950" s="473"/>
      <c r="J950" s="633" t="s">
        <v>11224</v>
      </c>
      <c r="K950" s="632" t="s">
        <v>8952</v>
      </c>
      <c r="L950" s="624">
        <v>43069</v>
      </c>
      <c r="M950" s="564" t="s">
        <v>10721</v>
      </c>
      <c r="N950" s="633" t="s">
        <v>47</v>
      </c>
      <c r="O950" s="625">
        <v>43069</v>
      </c>
      <c r="P950" s="626">
        <v>100000</v>
      </c>
      <c r="Q950" s="416">
        <f t="shared" si="21"/>
        <v>9.9999999999999992E-2</v>
      </c>
      <c r="R950" s="627">
        <v>12</v>
      </c>
      <c r="S950" s="564" t="s">
        <v>14144</v>
      </c>
      <c r="T950" s="71" t="s">
        <v>103</v>
      </c>
      <c r="U950" s="633" t="s">
        <v>7</v>
      </c>
      <c r="V950" s="632" t="s">
        <v>477</v>
      </c>
      <c r="W950" s="632" t="s">
        <v>1138</v>
      </c>
      <c r="X950" s="632" t="s">
        <v>6732</v>
      </c>
      <c r="Y950" s="632" t="s">
        <v>356</v>
      </c>
      <c r="Z950" s="633"/>
      <c r="AA950" s="633"/>
    </row>
    <row r="951" spans="1:27" ht="17.45" customHeight="1" x14ac:dyDescent="0.25">
      <c r="A951" s="633" t="s">
        <v>8813</v>
      </c>
      <c r="B951" s="632" t="s">
        <v>56</v>
      </c>
      <c r="C951" s="632" t="s">
        <v>161</v>
      </c>
      <c r="D951" s="632" t="s">
        <v>8814</v>
      </c>
      <c r="E951" s="632" t="s">
        <v>8815</v>
      </c>
      <c r="F951" s="473" t="s">
        <v>26</v>
      </c>
      <c r="G951" s="473"/>
      <c r="H951" s="473"/>
      <c r="I951" s="473"/>
      <c r="J951" s="633" t="s">
        <v>11224</v>
      </c>
      <c r="K951" s="632" t="s">
        <v>8948</v>
      </c>
      <c r="L951" s="624">
        <v>43100</v>
      </c>
      <c r="M951" s="564" t="s">
        <v>8884</v>
      </c>
      <c r="N951" s="633" t="s">
        <v>46</v>
      </c>
      <c r="O951" s="625">
        <v>43100</v>
      </c>
      <c r="P951" s="626">
        <v>100000</v>
      </c>
      <c r="Q951" s="416">
        <f t="shared" si="21"/>
        <v>9.9999999999999992E-2</v>
      </c>
      <c r="R951" s="627">
        <v>12</v>
      </c>
      <c r="S951" s="564" t="s">
        <v>8884</v>
      </c>
      <c r="T951" s="71" t="s">
        <v>125</v>
      </c>
      <c r="U951" s="633" t="s">
        <v>7</v>
      </c>
      <c r="V951" s="632" t="s">
        <v>477</v>
      </c>
      <c r="W951" s="632" t="s">
        <v>1138</v>
      </c>
      <c r="X951" s="632" t="s">
        <v>6471</v>
      </c>
      <c r="Y951" s="632" t="s">
        <v>435</v>
      </c>
      <c r="Z951" s="633"/>
      <c r="AA951" s="633"/>
    </row>
    <row r="952" spans="1:27" ht="17.45" customHeight="1" x14ac:dyDescent="0.25">
      <c r="A952" s="633" t="s">
        <v>2719</v>
      </c>
      <c r="B952" s="632" t="s">
        <v>56</v>
      </c>
      <c r="C952" s="632" t="s">
        <v>109</v>
      </c>
      <c r="D952" s="632" t="s">
        <v>2713</v>
      </c>
      <c r="E952" s="632" t="s">
        <v>2720</v>
      </c>
      <c r="F952" s="473" t="s">
        <v>28</v>
      </c>
      <c r="G952" s="473"/>
      <c r="H952" s="473"/>
      <c r="I952" s="473"/>
      <c r="J952" s="633" t="s">
        <v>11223</v>
      </c>
      <c r="K952" s="632" t="s">
        <v>36</v>
      </c>
      <c r="L952" s="624">
        <v>42993</v>
      </c>
      <c r="M952" s="564" t="s">
        <v>2721</v>
      </c>
      <c r="N952" s="633" t="s">
        <v>47</v>
      </c>
      <c r="O952" s="625">
        <v>42993</v>
      </c>
      <c r="P952" s="626">
        <v>100000</v>
      </c>
      <c r="Q952" s="416">
        <f t="shared" si="21"/>
        <v>9.9999999999999992E-2</v>
      </c>
      <c r="R952" s="627">
        <v>12</v>
      </c>
      <c r="S952" s="564" t="s">
        <v>8657</v>
      </c>
      <c r="T952" s="71" t="s">
        <v>103</v>
      </c>
      <c r="U952" s="633" t="s">
        <v>7</v>
      </c>
      <c r="V952" s="632" t="s">
        <v>477</v>
      </c>
      <c r="W952" s="632" t="s">
        <v>1138</v>
      </c>
      <c r="X952" s="632" t="s">
        <v>6372</v>
      </c>
      <c r="Y952" s="632" t="s">
        <v>313</v>
      </c>
      <c r="Z952" s="633"/>
      <c r="AA952" s="633"/>
    </row>
    <row r="953" spans="1:27" ht="17.45" customHeight="1" x14ac:dyDescent="0.25">
      <c r="A953" s="633" t="s">
        <v>3268</v>
      </c>
      <c r="B953" s="632" t="s">
        <v>56</v>
      </c>
      <c r="C953" s="632" t="s">
        <v>194</v>
      </c>
      <c r="D953" s="632" t="s">
        <v>3269</v>
      </c>
      <c r="E953" s="632" t="s">
        <v>2358</v>
      </c>
      <c r="F953" s="473" t="s">
        <v>27</v>
      </c>
      <c r="G953" s="473"/>
      <c r="H953" s="473"/>
      <c r="I953" s="473"/>
      <c r="J953" s="633" t="s">
        <v>11224</v>
      </c>
      <c r="K953" s="632" t="s">
        <v>8070</v>
      </c>
      <c r="L953" s="624">
        <v>43098</v>
      </c>
      <c r="M953" s="564" t="s">
        <v>3270</v>
      </c>
      <c r="N953" s="633" t="s">
        <v>47</v>
      </c>
      <c r="O953" s="625">
        <v>43098</v>
      </c>
      <c r="P953" s="626">
        <v>100000</v>
      </c>
      <c r="Q953" s="416">
        <f t="shared" si="21"/>
        <v>9.9999999999999992E-2</v>
      </c>
      <c r="R953" s="627">
        <v>12</v>
      </c>
      <c r="S953" s="564" t="s">
        <v>12338</v>
      </c>
      <c r="T953" s="71" t="s">
        <v>103</v>
      </c>
      <c r="U953" s="633" t="s">
        <v>7</v>
      </c>
      <c r="V953" s="632" t="s">
        <v>477</v>
      </c>
      <c r="W953" s="632" t="s">
        <v>1138</v>
      </c>
      <c r="X953" s="632" t="s">
        <v>6380</v>
      </c>
      <c r="Y953" s="632" t="s">
        <v>356</v>
      </c>
      <c r="Z953" s="633"/>
      <c r="AA953" s="633"/>
    </row>
    <row r="954" spans="1:27" ht="17.45" customHeight="1" x14ac:dyDescent="0.25">
      <c r="A954" s="633" t="s">
        <v>4546</v>
      </c>
      <c r="B954" s="632" t="s">
        <v>62</v>
      </c>
      <c r="C954" s="632" t="s">
        <v>429</v>
      </c>
      <c r="D954" s="632" t="s">
        <v>4547</v>
      </c>
      <c r="E954" s="632" t="s">
        <v>4538</v>
      </c>
      <c r="F954" s="473" t="s">
        <v>14262</v>
      </c>
      <c r="G954" s="473"/>
      <c r="H954" s="473"/>
      <c r="I954" s="473"/>
      <c r="J954" s="633" t="s">
        <v>11223</v>
      </c>
      <c r="K954" s="632" t="s">
        <v>8950</v>
      </c>
      <c r="L954" s="624">
        <v>43100</v>
      </c>
      <c r="M954" s="564" t="s">
        <v>4548</v>
      </c>
      <c r="N954" s="633" t="s">
        <v>47</v>
      </c>
      <c r="O954" s="625">
        <v>43100</v>
      </c>
      <c r="P954" s="626">
        <v>100000</v>
      </c>
      <c r="Q954" s="416">
        <f t="shared" si="21"/>
        <v>9.9999999999999992E-2</v>
      </c>
      <c r="R954" s="627">
        <v>12</v>
      </c>
      <c r="S954" s="564" t="s">
        <v>4549</v>
      </c>
      <c r="T954" s="71" t="s">
        <v>125</v>
      </c>
      <c r="U954" s="633" t="s">
        <v>7</v>
      </c>
      <c r="V954" s="632" t="s">
        <v>477</v>
      </c>
      <c r="W954" s="632" t="s">
        <v>4541</v>
      </c>
      <c r="X954" s="632" t="s">
        <v>6233</v>
      </c>
      <c r="Y954" s="632" t="s">
        <v>1174</v>
      </c>
      <c r="Z954" s="633"/>
      <c r="AA954" s="633"/>
    </row>
    <row r="955" spans="1:27" ht="17.45" customHeight="1" x14ac:dyDescent="0.25">
      <c r="A955" s="633" t="s">
        <v>3198</v>
      </c>
      <c r="B955" s="632" t="s">
        <v>57</v>
      </c>
      <c r="C955" s="632" t="s">
        <v>98</v>
      </c>
      <c r="D955" s="632" t="s">
        <v>969</v>
      </c>
      <c r="E955" s="632" t="s">
        <v>3199</v>
      </c>
      <c r="F955" s="473" t="s">
        <v>27</v>
      </c>
      <c r="G955" s="473"/>
      <c r="H955" s="473"/>
      <c r="I955" s="473"/>
      <c r="J955" s="633" t="s">
        <v>11224</v>
      </c>
      <c r="K955" s="632" t="s">
        <v>8947</v>
      </c>
      <c r="L955" s="624">
        <v>43019</v>
      </c>
      <c r="M955" s="564" t="s">
        <v>3200</v>
      </c>
      <c r="N955" s="633" t="s">
        <v>46</v>
      </c>
      <c r="O955" s="625">
        <v>43019</v>
      </c>
      <c r="P955" s="626">
        <v>100000</v>
      </c>
      <c r="Q955" s="416">
        <f t="shared" si="21"/>
        <v>9.9999999999999992E-2</v>
      </c>
      <c r="R955" s="627">
        <v>12</v>
      </c>
      <c r="S955" s="564" t="s">
        <v>476</v>
      </c>
      <c r="T955" s="71" t="s">
        <v>103</v>
      </c>
      <c r="U955" s="633" t="s">
        <v>7</v>
      </c>
      <c r="V955" s="632" t="s">
        <v>477</v>
      </c>
      <c r="W955" s="632" t="s">
        <v>478</v>
      </c>
      <c r="X955" s="632" t="s">
        <v>106</v>
      </c>
      <c r="Y955" s="632"/>
      <c r="Z955" s="633"/>
      <c r="AA955" s="633"/>
    </row>
    <row r="956" spans="1:27" ht="17.45" customHeight="1" x14ac:dyDescent="0.25">
      <c r="A956" s="633" t="s">
        <v>3324</v>
      </c>
      <c r="B956" s="632" t="s">
        <v>57</v>
      </c>
      <c r="C956" s="632" t="s">
        <v>1348</v>
      </c>
      <c r="D956" s="632" t="s">
        <v>3325</v>
      </c>
      <c r="E956" s="632" t="s">
        <v>1015</v>
      </c>
      <c r="F956" s="473" t="s">
        <v>26</v>
      </c>
      <c r="G956" s="473"/>
      <c r="H956" s="473"/>
      <c r="I956" s="473"/>
      <c r="J956" s="633" t="s">
        <v>11223</v>
      </c>
      <c r="K956" s="632" t="s">
        <v>8948</v>
      </c>
      <c r="L956" s="624">
        <v>43008</v>
      </c>
      <c r="M956" s="564" t="s">
        <v>3326</v>
      </c>
      <c r="N956" s="633" t="s">
        <v>47</v>
      </c>
      <c r="O956" s="625">
        <v>43008</v>
      </c>
      <c r="P956" s="626">
        <v>100000</v>
      </c>
      <c r="Q956" s="416">
        <f t="shared" si="21"/>
        <v>9.9999999999999992E-2</v>
      </c>
      <c r="R956" s="627">
        <v>12</v>
      </c>
      <c r="S956" s="564" t="s">
        <v>8159</v>
      </c>
      <c r="T956" s="71" t="s">
        <v>103</v>
      </c>
      <c r="U956" s="633" t="s">
        <v>7</v>
      </c>
      <c r="V956" s="632" t="s">
        <v>477</v>
      </c>
      <c r="W956" s="632" t="s">
        <v>478</v>
      </c>
      <c r="X956" s="632" t="s">
        <v>5913</v>
      </c>
      <c r="Y956" s="632" t="s">
        <v>3327</v>
      </c>
      <c r="Z956" s="633"/>
      <c r="AA956" s="633"/>
    </row>
    <row r="957" spans="1:27" ht="17.45" customHeight="1" x14ac:dyDescent="0.25">
      <c r="A957" s="633" t="s">
        <v>9370</v>
      </c>
      <c r="B957" s="632" t="s">
        <v>56</v>
      </c>
      <c r="C957" s="632" t="s">
        <v>117</v>
      </c>
      <c r="D957" s="632" t="s">
        <v>9371</v>
      </c>
      <c r="E957" s="632" t="s">
        <v>9372</v>
      </c>
      <c r="F957" s="473" t="s">
        <v>25</v>
      </c>
      <c r="G957" s="473"/>
      <c r="H957" s="473"/>
      <c r="I957" s="473"/>
      <c r="J957" s="633" t="s">
        <v>11223</v>
      </c>
      <c r="K957" s="632" t="s">
        <v>8951</v>
      </c>
      <c r="L957" s="624">
        <v>42968</v>
      </c>
      <c r="M957" s="564" t="s">
        <v>9405</v>
      </c>
      <c r="N957" s="633" t="s">
        <v>47</v>
      </c>
      <c r="O957" s="625">
        <v>42993</v>
      </c>
      <c r="P957" s="626">
        <v>100000</v>
      </c>
      <c r="Q957" s="416">
        <f t="shared" si="21"/>
        <v>9.9999999999999992E-2</v>
      </c>
      <c r="R957" s="627">
        <v>12</v>
      </c>
      <c r="S957" s="564" t="s">
        <v>12340</v>
      </c>
      <c r="T957" s="71" t="s">
        <v>103</v>
      </c>
      <c r="U957" s="633" t="s">
        <v>7</v>
      </c>
      <c r="V957" s="632" t="s">
        <v>477</v>
      </c>
      <c r="W957" s="632" t="s">
        <v>1246</v>
      </c>
      <c r="X957" s="632" t="s">
        <v>7759</v>
      </c>
      <c r="Y957" s="632" t="s">
        <v>186</v>
      </c>
      <c r="Z957" s="633"/>
      <c r="AA957" s="633"/>
    </row>
    <row r="958" spans="1:27" ht="17.45" customHeight="1" x14ac:dyDescent="0.25">
      <c r="A958" s="633" t="s">
        <v>2889</v>
      </c>
      <c r="B958" s="632" t="s">
        <v>60</v>
      </c>
      <c r="C958" s="632" t="s">
        <v>805</v>
      </c>
      <c r="D958" s="632" t="s">
        <v>2890</v>
      </c>
      <c r="E958" s="632" t="s">
        <v>2891</v>
      </c>
      <c r="F958" s="473" t="s">
        <v>26</v>
      </c>
      <c r="G958" s="473"/>
      <c r="H958" s="473"/>
      <c r="I958" s="473"/>
      <c r="J958" s="633" t="s">
        <v>11223</v>
      </c>
      <c r="K958" s="632" t="s">
        <v>8948</v>
      </c>
      <c r="L958" s="624">
        <v>43008</v>
      </c>
      <c r="M958" s="564" t="s">
        <v>2892</v>
      </c>
      <c r="N958" s="633" t="s">
        <v>46</v>
      </c>
      <c r="O958" s="625">
        <v>43008</v>
      </c>
      <c r="P958" s="626">
        <v>100000</v>
      </c>
      <c r="Q958" s="416">
        <f t="shared" si="21"/>
        <v>9.9999999999999992E-2</v>
      </c>
      <c r="R958" s="627">
        <v>12</v>
      </c>
      <c r="S958" s="564" t="s">
        <v>7881</v>
      </c>
      <c r="T958" s="71" t="s">
        <v>125</v>
      </c>
      <c r="U958" s="633" t="s">
        <v>7</v>
      </c>
      <c r="V958" s="632" t="s">
        <v>477</v>
      </c>
      <c r="W958" s="632" t="s">
        <v>2539</v>
      </c>
      <c r="X958" s="632" t="s">
        <v>5966</v>
      </c>
      <c r="Y958" s="632" t="s">
        <v>667</v>
      </c>
      <c r="Z958" s="633"/>
      <c r="AA958" s="633"/>
    </row>
    <row r="959" spans="1:27" ht="17.45" customHeight="1" x14ac:dyDescent="0.25">
      <c r="A959" s="633" t="s">
        <v>2836</v>
      </c>
      <c r="B959" s="632" t="s">
        <v>60</v>
      </c>
      <c r="C959" s="632" t="s">
        <v>805</v>
      </c>
      <c r="D959" s="632" t="s">
        <v>2837</v>
      </c>
      <c r="E959" s="632" t="s">
        <v>2838</v>
      </c>
      <c r="F959" s="473" t="s">
        <v>26</v>
      </c>
      <c r="G959" s="473"/>
      <c r="H959" s="473"/>
      <c r="I959" s="473"/>
      <c r="J959" s="633" t="s">
        <v>11223</v>
      </c>
      <c r="K959" s="632" t="s">
        <v>8948</v>
      </c>
      <c r="L959" s="624">
        <v>43007</v>
      </c>
      <c r="M959" s="564" t="s">
        <v>2839</v>
      </c>
      <c r="N959" s="633" t="s">
        <v>46</v>
      </c>
      <c r="O959" s="625">
        <v>43007</v>
      </c>
      <c r="P959" s="626">
        <v>100000</v>
      </c>
      <c r="Q959" s="416">
        <f t="shared" si="21"/>
        <v>9.9999999999999992E-2</v>
      </c>
      <c r="R959" s="627">
        <v>12</v>
      </c>
      <c r="S959" s="564" t="s">
        <v>7881</v>
      </c>
      <c r="T959" s="71" t="s">
        <v>125</v>
      </c>
      <c r="U959" s="633" t="s">
        <v>7</v>
      </c>
      <c r="V959" s="632" t="s">
        <v>477</v>
      </c>
      <c r="W959" s="632" t="s">
        <v>2539</v>
      </c>
      <c r="X959" s="632" t="s">
        <v>5966</v>
      </c>
      <c r="Y959" s="632" t="s">
        <v>667</v>
      </c>
      <c r="Z959" s="633"/>
      <c r="AA959" s="633"/>
    </row>
    <row r="960" spans="1:27" ht="17.45" customHeight="1" x14ac:dyDescent="0.25">
      <c r="A960" s="633" t="s">
        <v>12164</v>
      </c>
      <c r="B960" s="632" t="s">
        <v>56</v>
      </c>
      <c r="C960" s="632" t="s">
        <v>117</v>
      </c>
      <c r="D960" s="632" t="s">
        <v>174</v>
      </c>
      <c r="E960" s="632" t="s">
        <v>8985</v>
      </c>
      <c r="F960" s="473" t="s">
        <v>25</v>
      </c>
      <c r="G960" s="473"/>
      <c r="H960" s="473"/>
      <c r="I960" s="473"/>
      <c r="J960" s="633" t="s">
        <v>11223</v>
      </c>
      <c r="K960" s="632" t="s">
        <v>8951</v>
      </c>
      <c r="L960" s="624">
        <v>42993</v>
      </c>
      <c r="M960" s="564" t="s">
        <v>12309</v>
      </c>
      <c r="N960" s="633" t="s">
        <v>47</v>
      </c>
      <c r="O960" s="625">
        <v>43003</v>
      </c>
      <c r="P960" s="626">
        <v>100000</v>
      </c>
      <c r="Q960" s="416">
        <f t="shared" si="21"/>
        <v>9.9999999999999992E-2</v>
      </c>
      <c r="R960" s="627">
        <v>2</v>
      </c>
      <c r="S960" s="564" t="s">
        <v>12338</v>
      </c>
      <c r="T960" s="71" t="s">
        <v>125</v>
      </c>
      <c r="U960" s="633" t="s">
        <v>7</v>
      </c>
      <c r="V960" s="632" t="s">
        <v>477</v>
      </c>
      <c r="W960" s="632" t="s">
        <v>2539</v>
      </c>
      <c r="X960" s="632" t="s">
        <v>12407</v>
      </c>
      <c r="Y960" s="632" t="s">
        <v>12439</v>
      </c>
      <c r="Z960" s="633"/>
      <c r="AA960" s="633"/>
    </row>
    <row r="961" spans="1:27" ht="17.45" customHeight="1" x14ac:dyDescent="0.25">
      <c r="A961" s="633" t="s">
        <v>11580</v>
      </c>
      <c r="B961" s="632" t="s">
        <v>56</v>
      </c>
      <c r="C961" s="632" t="s">
        <v>510</v>
      </c>
      <c r="D961" s="632" t="s">
        <v>11052</v>
      </c>
      <c r="E961" s="632" t="s">
        <v>11581</v>
      </c>
      <c r="F961" s="473" t="s">
        <v>14262</v>
      </c>
      <c r="G961" s="473"/>
      <c r="H961" s="473"/>
      <c r="I961" s="473"/>
      <c r="J961" s="633" t="s">
        <v>11223</v>
      </c>
      <c r="K961" s="632" t="s">
        <v>8950</v>
      </c>
      <c r="L961" s="624">
        <v>43000</v>
      </c>
      <c r="M961" s="564" t="s">
        <v>11771</v>
      </c>
      <c r="N961" s="633" t="s">
        <v>47</v>
      </c>
      <c r="O961" s="625">
        <v>43000</v>
      </c>
      <c r="P961" s="626">
        <v>100000</v>
      </c>
      <c r="Q961" s="416">
        <f t="shared" si="21"/>
        <v>9.9999999999999992E-2</v>
      </c>
      <c r="R961" s="627">
        <v>12</v>
      </c>
      <c r="S961" s="564" t="s">
        <v>13516</v>
      </c>
      <c r="T961" s="71" t="s">
        <v>211</v>
      </c>
      <c r="U961" s="633" t="s">
        <v>7</v>
      </c>
      <c r="V961" s="632" t="s">
        <v>477</v>
      </c>
      <c r="W961" s="632" t="s">
        <v>2539</v>
      </c>
      <c r="X961" s="632" t="s">
        <v>11943</v>
      </c>
      <c r="Y961" s="632" t="s">
        <v>356</v>
      </c>
      <c r="Z961" s="633"/>
      <c r="AA961" s="633"/>
    </row>
    <row r="962" spans="1:27" ht="17.45" customHeight="1" x14ac:dyDescent="0.25">
      <c r="A962" s="633" t="s">
        <v>9651</v>
      </c>
      <c r="B962" s="632" t="s">
        <v>60</v>
      </c>
      <c r="C962" s="632" t="s">
        <v>805</v>
      </c>
      <c r="D962" s="632" t="s">
        <v>9652</v>
      </c>
      <c r="E962" s="632" t="s">
        <v>316</v>
      </c>
      <c r="F962" s="473" t="s">
        <v>25</v>
      </c>
      <c r="G962" s="473"/>
      <c r="H962" s="473"/>
      <c r="I962" s="473"/>
      <c r="J962" s="633" t="s">
        <v>11223</v>
      </c>
      <c r="K962" s="632" t="s">
        <v>8951</v>
      </c>
      <c r="L962" s="624">
        <v>42975</v>
      </c>
      <c r="M962" s="564" t="s">
        <v>9695</v>
      </c>
      <c r="N962" s="633" t="s">
        <v>47</v>
      </c>
      <c r="O962" s="625">
        <v>42975</v>
      </c>
      <c r="P962" s="626">
        <v>100000</v>
      </c>
      <c r="Q962" s="416">
        <f t="shared" si="21"/>
        <v>9.9999999999999992E-2</v>
      </c>
      <c r="R962" s="627">
        <v>12</v>
      </c>
      <c r="S962" s="564" t="s">
        <v>12632</v>
      </c>
      <c r="T962" s="71" t="s">
        <v>103</v>
      </c>
      <c r="U962" s="633" t="s">
        <v>7</v>
      </c>
      <c r="V962" s="632" t="s">
        <v>477</v>
      </c>
      <c r="W962" s="632" t="s">
        <v>1204</v>
      </c>
      <c r="X962" s="632" t="s">
        <v>6098</v>
      </c>
      <c r="Y962" s="632" t="s">
        <v>757</v>
      </c>
      <c r="Z962" s="633"/>
      <c r="AA962" s="633"/>
    </row>
    <row r="963" spans="1:27" ht="17.45" customHeight="1" x14ac:dyDescent="0.25">
      <c r="A963" s="633" t="s">
        <v>7972</v>
      </c>
      <c r="B963" s="632" t="s">
        <v>57</v>
      </c>
      <c r="C963" s="632" t="s">
        <v>775</v>
      </c>
      <c r="D963" s="632" t="s">
        <v>7973</v>
      </c>
      <c r="E963" s="632" t="s">
        <v>12160</v>
      </c>
      <c r="F963" s="473" t="s">
        <v>27</v>
      </c>
      <c r="G963" s="473"/>
      <c r="H963" s="473"/>
      <c r="I963" s="473"/>
      <c r="J963" s="633" t="s">
        <v>11224</v>
      </c>
      <c r="K963" s="632" t="s">
        <v>8947</v>
      </c>
      <c r="L963" s="624">
        <v>43069</v>
      </c>
      <c r="M963" s="564" t="s">
        <v>7988</v>
      </c>
      <c r="N963" s="633" t="s">
        <v>49</v>
      </c>
      <c r="O963" s="625">
        <v>43069</v>
      </c>
      <c r="P963" s="626">
        <v>100000</v>
      </c>
      <c r="Q963" s="416">
        <f t="shared" si="21"/>
        <v>9.9999999999999992E-2</v>
      </c>
      <c r="R963" s="627">
        <v>12</v>
      </c>
      <c r="S963" s="564" t="s">
        <v>13516</v>
      </c>
      <c r="T963" s="71" t="s">
        <v>125</v>
      </c>
      <c r="U963" s="633" t="s">
        <v>7</v>
      </c>
      <c r="V963" s="632" t="s">
        <v>477</v>
      </c>
      <c r="W963" s="632" t="s">
        <v>1204</v>
      </c>
      <c r="X963" s="632" t="s">
        <v>6206</v>
      </c>
      <c r="Y963" s="632" t="s">
        <v>186</v>
      </c>
      <c r="Z963" s="633"/>
      <c r="AA963" s="633"/>
    </row>
    <row r="964" spans="1:27" ht="17.45" customHeight="1" x14ac:dyDescent="0.25">
      <c r="A964" s="633" t="s">
        <v>3358</v>
      </c>
      <c r="B964" s="632" t="s">
        <v>56</v>
      </c>
      <c r="C964" s="632" t="s">
        <v>161</v>
      </c>
      <c r="D964" s="632" t="s">
        <v>3077</v>
      </c>
      <c r="E964" s="632" t="s">
        <v>3359</v>
      </c>
      <c r="F964" s="473" t="s">
        <v>26</v>
      </c>
      <c r="G964" s="473"/>
      <c r="H964" s="473"/>
      <c r="I964" s="473"/>
      <c r="J964" s="633" t="s">
        <v>11224</v>
      </c>
      <c r="K964" s="632" t="s">
        <v>33</v>
      </c>
      <c r="L964" s="624">
        <v>43049</v>
      </c>
      <c r="M964" s="564" t="s">
        <v>3360</v>
      </c>
      <c r="N964" s="633" t="s">
        <v>47</v>
      </c>
      <c r="O964" s="625">
        <v>43049</v>
      </c>
      <c r="P964" s="626">
        <v>100000</v>
      </c>
      <c r="Q964" s="416">
        <f t="shared" si="21"/>
        <v>9.9999999999999992E-2</v>
      </c>
      <c r="R964" s="627">
        <v>3</v>
      </c>
      <c r="S964" s="564" t="s">
        <v>14144</v>
      </c>
      <c r="T964" s="71" t="s">
        <v>125</v>
      </c>
      <c r="U964" s="633" t="s">
        <v>7</v>
      </c>
      <c r="V964" s="632" t="s">
        <v>477</v>
      </c>
      <c r="W964" s="632" t="s">
        <v>1204</v>
      </c>
      <c r="X964" s="632" t="s">
        <v>7935</v>
      </c>
      <c r="Y964" s="632" t="s">
        <v>9295</v>
      </c>
      <c r="Z964" s="633"/>
      <c r="AA964" s="633"/>
    </row>
    <row r="965" spans="1:27" ht="17.45" customHeight="1" x14ac:dyDescent="0.25">
      <c r="A965" s="633" t="s">
        <v>10555</v>
      </c>
      <c r="B965" s="632" t="s">
        <v>56</v>
      </c>
      <c r="C965" s="632" t="s">
        <v>194</v>
      </c>
      <c r="D965" s="632" t="s">
        <v>8466</v>
      </c>
      <c r="E965" s="632" t="s">
        <v>10556</v>
      </c>
      <c r="F965" s="473" t="s">
        <v>27</v>
      </c>
      <c r="G965" s="473"/>
      <c r="H965" s="473"/>
      <c r="I965" s="473"/>
      <c r="J965" s="633" t="s">
        <v>11223</v>
      </c>
      <c r="K965" s="632" t="s">
        <v>8070</v>
      </c>
      <c r="L965" s="624">
        <v>42988</v>
      </c>
      <c r="M965" s="564" t="s">
        <v>10723</v>
      </c>
      <c r="N965" s="633" t="s">
        <v>47</v>
      </c>
      <c r="O965" s="625">
        <v>42988</v>
      </c>
      <c r="P965" s="626">
        <v>100000</v>
      </c>
      <c r="Q965" s="416">
        <f t="shared" si="21"/>
        <v>9.9999999999999992E-2</v>
      </c>
      <c r="R965" s="627">
        <v>12</v>
      </c>
      <c r="S965" s="564" t="s">
        <v>11283</v>
      </c>
      <c r="T965" s="71" t="s">
        <v>103</v>
      </c>
      <c r="U965" s="633" t="s">
        <v>7</v>
      </c>
      <c r="V965" s="632" t="s">
        <v>477</v>
      </c>
      <c r="W965" s="632" t="s">
        <v>1204</v>
      </c>
      <c r="X965" s="632" t="s">
        <v>8673</v>
      </c>
      <c r="Y965" s="632" t="s">
        <v>6865</v>
      </c>
      <c r="Z965" s="633"/>
      <c r="AA965" s="633"/>
    </row>
    <row r="966" spans="1:27" ht="17.45" customHeight="1" x14ac:dyDescent="0.25">
      <c r="A966" s="633" t="s">
        <v>12926</v>
      </c>
      <c r="B966" s="632" t="s">
        <v>60</v>
      </c>
      <c r="C966" s="632" t="s">
        <v>805</v>
      </c>
      <c r="D966" s="632" t="s">
        <v>12927</v>
      </c>
      <c r="E966" s="632" t="s">
        <v>12928</v>
      </c>
      <c r="F966" s="473" t="s">
        <v>26</v>
      </c>
      <c r="G966" s="473"/>
      <c r="H966" s="473"/>
      <c r="I966" s="473"/>
      <c r="J966" s="633" t="s">
        <v>11224</v>
      </c>
      <c r="K966" s="632" t="s">
        <v>8948</v>
      </c>
      <c r="L966" s="624">
        <v>43039</v>
      </c>
      <c r="M966" s="564" t="s">
        <v>13342</v>
      </c>
      <c r="N966" s="633" t="s">
        <v>47</v>
      </c>
      <c r="O966" s="625">
        <v>43039</v>
      </c>
      <c r="P966" s="626">
        <v>100000</v>
      </c>
      <c r="Q966" s="416">
        <f t="shared" si="21"/>
        <v>9.9999999999999992E-2</v>
      </c>
      <c r="R966" s="627">
        <v>12</v>
      </c>
      <c r="S966" s="564" t="s">
        <v>13516</v>
      </c>
      <c r="T966" s="71" t="s">
        <v>103</v>
      </c>
      <c r="U966" s="633" t="s">
        <v>7</v>
      </c>
      <c r="V966" s="632" t="s">
        <v>477</v>
      </c>
      <c r="W966" s="632" t="s">
        <v>1996</v>
      </c>
      <c r="X966" s="632" t="s">
        <v>13731</v>
      </c>
      <c r="Y966" s="632" t="s">
        <v>667</v>
      </c>
      <c r="Z966" s="633"/>
      <c r="AA966" s="633"/>
    </row>
    <row r="967" spans="1:27" ht="17.45" customHeight="1" x14ac:dyDescent="0.25">
      <c r="A967" s="633" t="s">
        <v>6279</v>
      </c>
      <c r="B967" s="632" t="s">
        <v>57</v>
      </c>
      <c r="C967" s="632" t="s">
        <v>147</v>
      </c>
      <c r="D967" s="632" t="s">
        <v>6280</v>
      </c>
      <c r="E967" s="632" t="s">
        <v>12945</v>
      </c>
      <c r="F967" s="473" t="s">
        <v>26</v>
      </c>
      <c r="G967" s="473"/>
      <c r="H967" s="473"/>
      <c r="I967" s="473"/>
      <c r="J967" s="633" t="s">
        <v>11224</v>
      </c>
      <c r="K967" s="632" t="s">
        <v>8948</v>
      </c>
      <c r="L967" s="624">
        <v>43035</v>
      </c>
      <c r="M967" s="564" t="s">
        <v>6376</v>
      </c>
      <c r="N967" s="633" t="s">
        <v>47</v>
      </c>
      <c r="O967" s="625">
        <v>43035</v>
      </c>
      <c r="P967" s="626">
        <v>100000</v>
      </c>
      <c r="Q967" s="416">
        <f t="shared" si="21"/>
        <v>9.9999999999999992E-2</v>
      </c>
      <c r="R967" s="627">
        <v>12</v>
      </c>
      <c r="S967" s="564" t="s">
        <v>13516</v>
      </c>
      <c r="T967" s="71" t="s">
        <v>103</v>
      </c>
      <c r="U967" s="633" t="s">
        <v>7</v>
      </c>
      <c r="V967" s="632" t="s">
        <v>477</v>
      </c>
      <c r="W967" s="632" t="s">
        <v>1996</v>
      </c>
      <c r="X967" s="632" t="s">
        <v>6377</v>
      </c>
      <c r="Y967" s="632" t="s">
        <v>757</v>
      </c>
      <c r="Z967" s="633"/>
      <c r="AA967" s="633"/>
    </row>
    <row r="968" spans="1:27" ht="17.45" customHeight="1" x14ac:dyDescent="0.25">
      <c r="A968" s="633" t="s">
        <v>11622</v>
      </c>
      <c r="B968" s="632" t="s">
        <v>57</v>
      </c>
      <c r="C968" s="632" t="s">
        <v>98</v>
      </c>
      <c r="D968" s="632" t="s">
        <v>11623</v>
      </c>
      <c r="E968" s="632" t="s">
        <v>11624</v>
      </c>
      <c r="F968" s="473" t="s">
        <v>28</v>
      </c>
      <c r="G968" s="473"/>
      <c r="H968" s="473"/>
      <c r="I968" s="473"/>
      <c r="J968" s="633" t="s">
        <v>11224</v>
      </c>
      <c r="K968" s="632" t="s">
        <v>8952</v>
      </c>
      <c r="L968" s="624">
        <v>43054</v>
      </c>
      <c r="M968" s="564" t="s">
        <v>11778</v>
      </c>
      <c r="N968" s="633" t="s">
        <v>47</v>
      </c>
      <c r="O968" s="625">
        <v>43054</v>
      </c>
      <c r="P968" s="626">
        <v>100000</v>
      </c>
      <c r="Q968" s="416">
        <f t="shared" si="21"/>
        <v>9.9999999999999992E-2</v>
      </c>
      <c r="R968" s="627">
        <v>12</v>
      </c>
      <c r="S968" s="564" t="s">
        <v>12339</v>
      </c>
      <c r="T968" s="71" t="s">
        <v>103</v>
      </c>
      <c r="U968" s="633" t="s">
        <v>7</v>
      </c>
      <c r="V968" s="632" t="s">
        <v>477</v>
      </c>
      <c r="W968" s="632" t="s">
        <v>1996</v>
      </c>
      <c r="X968" s="632" t="s">
        <v>106</v>
      </c>
      <c r="Y968" s="632" t="s">
        <v>6865</v>
      </c>
      <c r="Z968" s="633"/>
      <c r="AA968" s="633"/>
    </row>
    <row r="969" spans="1:27" ht="17.45" customHeight="1" x14ac:dyDescent="0.25">
      <c r="A969" s="633" t="s">
        <v>3302</v>
      </c>
      <c r="B969" s="632" t="s">
        <v>57</v>
      </c>
      <c r="C969" s="632" t="s">
        <v>775</v>
      </c>
      <c r="D969" s="632" t="s">
        <v>12748</v>
      </c>
      <c r="E969" s="632" t="s">
        <v>7277</v>
      </c>
      <c r="F969" s="473" t="s">
        <v>28</v>
      </c>
      <c r="G969" s="473"/>
      <c r="H969" s="473"/>
      <c r="I969" s="473"/>
      <c r="J969" s="633" t="s">
        <v>11224</v>
      </c>
      <c r="K969" s="632" t="s">
        <v>8952</v>
      </c>
      <c r="L969" s="624">
        <v>43034</v>
      </c>
      <c r="M969" s="564" t="s">
        <v>3303</v>
      </c>
      <c r="N969" s="633" t="s">
        <v>46</v>
      </c>
      <c r="O969" s="625">
        <v>43034</v>
      </c>
      <c r="P969" s="626">
        <v>100000</v>
      </c>
      <c r="Q969" s="416">
        <f t="shared" si="21"/>
        <v>9.9999999999999992E-2</v>
      </c>
      <c r="R969" s="627">
        <v>12</v>
      </c>
      <c r="S969" s="564" t="s">
        <v>3304</v>
      </c>
      <c r="T969" s="71" t="s">
        <v>103</v>
      </c>
      <c r="U969" s="633" t="s">
        <v>7</v>
      </c>
      <c r="V969" s="632" t="s">
        <v>477</v>
      </c>
      <c r="W969" s="632" t="s">
        <v>1996</v>
      </c>
      <c r="X969" s="632" t="s">
        <v>14207</v>
      </c>
      <c r="Y969" s="632" t="s">
        <v>186</v>
      </c>
      <c r="Z969" s="633"/>
      <c r="AA969" s="633"/>
    </row>
    <row r="970" spans="1:27" ht="17.45" customHeight="1" x14ac:dyDescent="0.25">
      <c r="A970" s="633" t="s">
        <v>7970</v>
      </c>
      <c r="B970" s="632" t="s">
        <v>56</v>
      </c>
      <c r="C970" s="632" t="s">
        <v>235</v>
      </c>
      <c r="D970" s="632" t="s">
        <v>7245</v>
      </c>
      <c r="E970" s="632" t="s">
        <v>7971</v>
      </c>
      <c r="F970" s="473" t="s">
        <v>24</v>
      </c>
      <c r="G970" s="473"/>
      <c r="H970" s="473"/>
      <c r="I970" s="473"/>
      <c r="J970" s="633" t="s">
        <v>11223</v>
      </c>
      <c r="K970" s="632" t="s">
        <v>8949</v>
      </c>
      <c r="L970" s="624">
        <v>43007</v>
      </c>
      <c r="M970" s="564" t="s">
        <v>7987</v>
      </c>
      <c r="N970" s="633" t="s">
        <v>46</v>
      </c>
      <c r="O970" s="625">
        <v>43007</v>
      </c>
      <c r="P970" s="626">
        <v>100000</v>
      </c>
      <c r="Q970" s="416">
        <f t="shared" si="21"/>
        <v>9.9999999999999992E-2</v>
      </c>
      <c r="R970" s="627">
        <v>12</v>
      </c>
      <c r="S970" s="564" t="s">
        <v>10067</v>
      </c>
      <c r="T970" s="71" t="s">
        <v>103</v>
      </c>
      <c r="U970" s="633" t="s">
        <v>7</v>
      </c>
      <c r="V970" s="632" t="s">
        <v>477</v>
      </c>
      <c r="W970" s="632" t="s">
        <v>1996</v>
      </c>
      <c r="X970" s="632" t="s">
        <v>10068</v>
      </c>
      <c r="Y970" s="632"/>
      <c r="Z970" s="633"/>
      <c r="AA970" s="633"/>
    </row>
    <row r="971" spans="1:27" ht="17.45" customHeight="1" x14ac:dyDescent="0.25">
      <c r="A971" s="633" t="s">
        <v>9894</v>
      </c>
      <c r="B971" s="632" t="s">
        <v>56</v>
      </c>
      <c r="C971" s="632" t="s">
        <v>117</v>
      </c>
      <c r="D971" s="632" t="s">
        <v>9895</v>
      </c>
      <c r="E971" s="632" t="s">
        <v>2343</v>
      </c>
      <c r="F971" s="473" t="s">
        <v>25</v>
      </c>
      <c r="G971" s="473"/>
      <c r="H971" s="473"/>
      <c r="I971" s="473"/>
      <c r="J971" s="633" t="s">
        <v>11224</v>
      </c>
      <c r="K971" s="632" t="s">
        <v>8951</v>
      </c>
      <c r="L971" s="624">
        <v>43063</v>
      </c>
      <c r="M971" s="564" t="s">
        <v>9947</v>
      </c>
      <c r="N971" s="633" t="s">
        <v>46</v>
      </c>
      <c r="O971" s="625">
        <v>43063</v>
      </c>
      <c r="P971" s="626">
        <v>100000</v>
      </c>
      <c r="Q971" s="416">
        <f t="shared" si="21"/>
        <v>9.9999999999999992E-2</v>
      </c>
      <c r="R971" s="627">
        <v>12</v>
      </c>
      <c r="S971" s="564" t="s">
        <v>9789</v>
      </c>
      <c r="T971" s="71" t="s">
        <v>125</v>
      </c>
      <c r="U971" s="633" t="s">
        <v>7</v>
      </c>
      <c r="V971" s="632" t="s">
        <v>477</v>
      </c>
      <c r="W971" s="632" t="s">
        <v>1996</v>
      </c>
      <c r="X971" s="632" t="s">
        <v>8620</v>
      </c>
      <c r="Y971" s="632" t="s">
        <v>8688</v>
      </c>
      <c r="Z971" s="633"/>
      <c r="AA971" s="633"/>
    </row>
    <row r="972" spans="1:27" ht="17.45" customHeight="1" x14ac:dyDescent="0.25">
      <c r="A972" s="633" t="s">
        <v>6270</v>
      </c>
      <c r="B972" s="632" t="s">
        <v>57</v>
      </c>
      <c r="C972" s="632" t="s">
        <v>98</v>
      </c>
      <c r="D972" s="632" t="s">
        <v>3206</v>
      </c>
      <c r="E972" s="632" t="s">
        <v>12946</v>
      </c>
      <c r="F972" s="473" t="s">
        <v>28</v>
      </c>
      <c r="G972" s="473"/>
      <c r="H972" s="473"/>
      <c r="I972" s="473"/>
      <c r="J972" s="633" t="s">
        <v>11224</v>
      </c>
      <c r="K972" s="632" t="s">
        <v>8953</v>
      </c>
      <c r="L972" s="624">
        <v>43035</v>
      </c>
      <c r="M972" s="564" t="s">
        <v>6360</v>
      </c>
      <c r="N972" s="633" t="s">
        <v>47</v>
      </c>
      <c r="O972" s="625">
        <v>43035</v>
      </c>
      <c r="P972" s="626">
        <v>100000</v>
      </c>
      <c r="Q972" s="416">
        <f t="shared" si="21"/>
        <v>9.9999999999999992E-2</v>
      </c>
      <c r="R972" s="627">
        <v>12</v>
      </c>
      <c r="S972" s="564" t="s">
        <v>13516</v>
      </c>
      <c r="T972" s="71" t="s">
        <v>103</v>
      </c>
      <c r="U972" s="633" t="s">
        <v>7</v>
      </c>
      <c r="V972" s="632" t="s">
        <v>477</v>
      </c>
      <c r="W972" s="632" t="s">
        <v>9140</v>
      </c>
      <c r="X972" s="632" t="s">
        <v>106</v>
      </c>
      <c r="Y972" s="632" t="s">
        <v>308</v>
      </c>
      <c r="Z972" s="633"/>
      <c r="AA972" s="633"/>
    </row>
    <row r="973" spans="1:27" ht="17.45" customHeight="1" x14ac:dyDescent="0.25">
      <c r="A973" s="633" t="s">
        <v>8392</v>
      </c>
      <c r="B973" s="632" t="s">
        <v>57</v>
      </c>
      <c r="C973" s="632" t="s">
        <v>98</v>
      </c>
      <c r="D973" s="632" t="s">
        <v>4646</v>
      </c>
      <c r="E973" s="632" t="s">
        <v>8393</v>
      </c>
      <c r="F973" s="473" t="s">
        <v>26</v>
      </c>
      <c r="G973" s="473"/>
      <c r="H973" s="473"/>
      <c r="I973" s="473"/>
      <c r="J973" s="633" t="s">
        <v>11223</v>
      </c>
      <c r="K973" s="632" t="s">
        <v>8948</v>
      </c>
      <c r="L973" s="624">
        <v>43008</v>
      </c>
      <c r="M973" s="564" t="s">
        <v>8584</v>
      </c>
      <c r="N973" s="633" t="s">
        <v>47</v>
      </c>
      <c r="O973" s="625">
        <v>43070</v>
      </c>
      <c r="P973" s="626">
        <v>100000</v>
      </c>
      <c r="Q973" s="416">
        <f t="shared" si="21"/>
        <v>9.9999999999999992E-2</v>
      </c>
      <c r="R973" s="627">
        <v>12</v>
      </c>
      <c r="S973" s="564" t="s">
        <v>8993</v>
      </c>
      <c r="T973" s="71" t="s">
        <v>292</v>
      </c>
      <c r="U973" s="633" t="s">
        <v>7</v>
      </c>
      <c r="V973" s="632" t="s">
        <v>477</v>
      </c>
      <c r="W973" s="632" t="s">
        <v>7445</v>
      </c>
      <c r="X973" s="632" t="s">
        <v>106</v>
      </c>
      <c r="Y973" s="632" t="s">
        <v>313</v>
      </c>
      <c r="Z973" s="633"/>
      <c r="AA973" s="633"/>
    </row>
    <row r="974" spans="1:27" ht="17.45" customHeight="1" x14ac:dyDescent="0.25">
      <c r="A974" s="633" t="s">
        <v>10881</v>
      </c>
      <c r="B974" s="632" t="s">
        <v>6912</v>
      </c>
      <c r="C974" s="632" t="s">
        <v>6912</v>
      </c>
      <c r="D974" s="632" t="s">
        <v>10882</v>
      </c>
      <c r="E974" s="632" t="s">
        <v>316</v>
      </c>
      <c r="F974" s="473" t="s">
        <v>26</v>
      </c>
      <c r="G974" s="473"/>
      <c r="H974" s="473"/>
      <c r="I974" s="473"/>
      <c r="J974" s="633" t="s">
        <v>11224</v>
      </c>
      <c r="K974" s="632" t="s">
        <v>8948</v>
      </c>
      <c r="L974" s="624">
        <v>43084</v>
      </c>
      <c r="M974" s="564" t="s">
        <v>10938</v>
      </c>
      <c r="N974" s="633" t="s">
        <v>46</v>
      </c>
      <c r="O974" s="625">
        <v>43084</v>
      </c>
      <c r="P974" s="626">
        <v>100000</v>
      </c>
      <c r="Q974" s="416">
        <f t="shared" si="21"/>
        <v>9.9999999999999992E-2</v>
      </c>
      <c r="R974" s="627">
        <v>12</v>
      </c>
      <c r="S974" s="564" t="s">
        <v>10335</v>
      </c>
      <c r="T974" s="71" t="s">
        <v>125</v>
      </c>
      <c r="U974" s="633" t="s">
        <v>7</v>
      </c>
      <c r="V974" s="632" t="s">
        <v>477</v>
      </c>
      <c r="W974" s="632" t="s">
        <v>8650</v>
      </c>
      <c r="X974" s="632" t="s">
        <v>10956</v>
      </c>
      <c r="Y974" s="632" t="s">
        <v>356</v>
      </c>
      <c r="Z974" s="633"/>
      <c r="AA974" s="633"/>
    </row>
    <row r="975" spans="1:27" ht="17.45" customHeight="1" x14ac:dyDescent="0.25">
      <c r="A975" s="633" t="s">
        <v>8021</v>
      </c>
      <c r="B975" s="632" t="s">
        <v>57</v>
      </c>
      <c r="C975" s="632" t="s">
        <v>98</v>
      </c>
      <c r="D975" s="632" t="s">
        <v>4171</v>
      </c>
      <c r="E975" s="632" t="s">
        <v>8022</v>
      </c>
      <c r="F975" s="473" t="s">
        <v>28</v>
      </c>
      <c r="G975" s="473"/>
      <c r="H975" s="473"/>
      <c r="I975" s="473"/>
      <c r="J975" s="633" t="s">
        <v>11223</v>
      </c>
      <c r="K975" s="632" t="s">
        <v>8952</v>
      </c>
      <c r="L975" s="624">
        <v>43008</v>
      </c>
      <c r="M975" s="564" t="s">
        <v>8042</v>
      </c>
      <c r="N975" s="633" t="s">
        <v>47</v>
      </c>
      <c r="O975" s="625">
        <v>43008</v>
      </c>
      <c r="P975" s="626">
        <v>100000</v>
      </c>
      <c r="Q975" s="416">
        <f t="shared" si="21"/>
        <v>9.9999999999999992E-2</v>
      </c>
      <c r="R975" s="627">
        <v>12</v>
      </c>
      <c r="S975" s="564" t="s">
        <v>11804</v>
      </c>
      <c r="T975" s="71" t="s">
        <v>103</v>
      </c>
      <c r="U975" s="633" t="s">
        <v>7</v>
      </c>
      <c r="V975" s="632" t="s">
        <v>388</v>
      </c>
      <c r="W975" s="632" t="s">
        <v>8054</v>
      </c>
      <c r="X975" s="632" t="s">
        <v>106</v>
      </c>
      <c r="Y975" s="632" t="s">
        <v>667</v>
      </c>
      <c r="Z975" s="633"/>
      <c r="AA975" s="633"/>
    </row>
    <row r="976" spans="1:27" ht="17.45" customHeight="1" x14ac:dyDescent="0.25">
      <c r="A976" s="633" t="s">
        <v>12161</v>
      </c>
      <c r="B976" s="632" t="s">
        <v>57</v>
      </c>
      <c r="C976" s="632" t="s">
        <v>775</v>
      </c>
      <c r="D976" s="632" t="s">
        <v>12162</v>
      </c>
      <c r="E976" s="632" t="s">
        <v>12163</v>
      </c>
      <c r="F976" s="473" t="s">
        <v>27</v>
      </c>
      <c r="G976" s="473"/>
      <c r="H976" s="473"/>
      <c r="I976" s="473"/>
      <c r="J976" s="633" t="s">
        <v>11224</v>
      </c>
      <c r="K976" s="632" t="s">
        <v>8070</v>
      </c>
      <c r="L976" s="624">
        <v>43069</v>
      </c>
      <c r="M976" s="564" t="s">
        <v>12308</v>
      </c>
      <c r="N976" s="633" t="s">
        <v>142</v>
      </c>
      <c r="O976" s="625">
        <v>43069</v>
      </c>
      <c r="P976" s="626">
        <v>100000</v>
      </c>
      <c r="Q976" s="416">
        <f t="shared" si="21"/>
        <v>9.9999999999999992E-2</v>
      </c>
      <c r="R976" s="627">
        <v>1</v>
      </c>
      <c r="S976" s="564" t="s">
        <v>12338</v>
      </c>
      <c r="T976" s="71" t="s">
        <v>125</v>
      </c>
      <c r="U976" s="633" t="s">
        <v>7</v>
      </c>
      <c r="V976" s="632" t="s">
        <v>1795</v>
      </c>
      <c r="W976" s="632" t="s">
        <v>12405</v>
      </c>
      <c r="X976" s="632" t="s">
        <v>12406</v>
      </c>
      <c r="Y976" s="632"/>
      <c r="Z976" s="633"/>
      <c r="AA976" s="633"/>
    </row>
    <row r="977" spans="1:27" ht="17.45" customHeight="1" x14ac:dyDescent="0.25">
      <c r="A977" s="633" t="s">
        <v>11573</v>
      </c>
      <c r="B977" s="632" t="s">
        <v>56</v>
      </c>
      <c r="C977" s="632" t="s">
        <v>194</v>
      </c>
      <c r="D977" s="632" t="s">
        <v>11574</v>
      </c>
      <c r="E977" s="632" t="s">
        <v>11575</v>
      </c>
      <c r="F977" s="473" t="s">
        <v>24</v>
      </c>
      <c r="G977" s="473"/>
      <c r="H977" s="473"/>
      <c r="I977" s="473"/>
      <c r="J977" s="633" t="s">
        <v>11223</v>
      </c>
      <c r="K977" s="632" t="s">
        <v>38</v>
      </c>
      <c r="L977" s="624">
        <v>42979</v>
      </c>
      <c r="M977" s="564" t="s">
        <v>11770</v>
      </c>
      <c r="N977" s="633" t="s">
        <v>46</v>
      </c>
      <c r="O977" s="625">
        <v>42979</v>
      </c>
      <c r="P977" s="626">
        <v>100000</v>
      </c>
      <c r="Q977" s="416">
        <f t="shared" si="21"/>
        <v>9.9999999999999992E-2</v>
      </c>
      <c r="R977" s="627">
        <v>1</v>
      </c>
      <c r="S977" s="564" t="s">
        <v>11804</v>
      </c>
      <c r="T977" s="71" t="s">
        <v>103</v>
      </c>
      <c r="U977" s="633" t="s">
        <v>7</v>
      </c>
      <c r="V977" s="632" t="s">
        <v>306</v>
      </c>
      <c r="W977" s="632" t="s">
        <v>11830</v>
      </c>
      <c r="X977" s="632" t="s">
        <v>11939</v>
      </c>
      <c r="Y977" s="632" t="s">
        <v>107</v>
      </c>
      <c r="Z977" s="633"/>
      <c r="AA977" s="633"/>
    </row>
    <row r="978" spans="1:27" ht="17.45" customHeight="1" x14ac:dyDescent="0.25">
      <c r="A978" s="633" t="s">
        <v>8091</v>
      </c>
      <c r="B978" s="632" t="s">
        <v>60</v>
      </c>
      <c r="C978" s="632" t="s">
        <v>805</v>
      </c>
      <c r="D978" s="632" t="s">
        <v>5717</v>
      </c>
      <c r="E978" s="632" t="s">
        <v>8020</v>
      </c>
      <c r="F978" s="473" t="s">
        <v>28</v>
      </c>
      <c r="G978" s="473"/>
      <c r="H978" s="473"/>
      <c r="I978" s="473"/>
      <c r="J978" s="633" t="s">
        <v>11223</v>
      </c>
      <c r="K978" s="632" t="s">
        <v>8953</v>
      </c>
      <c r="L978" s="624">
        <v>43000</v>
      </c>
      <c r="M978" s="564" t="s">
        <v>8041</v>
      </c>
      <c r="N978" s="633" t="s">
        <v>46</v>
      </c>
      <c r="O978" s="625">
        <v>43000</v>
      </c>
      <c r="P978" s="626">
        <v>100000</v>
      </c>
      <c r="Q978" s="416">
        <f t="shared" ref="Q978:Q1041" si="22">+P978*0.000001</f>
        <v>9.9999999999999992E-2</v>
      </c>
      <c r="R978" s="627">
        <v>3</v>
      </c>
      <c r="S978" s="564" t="s">
        <v>12362</v>
      </c>
      <c r="T978" s="71" t="s">
        <v>103</v>
      </c>
      <c r="U978" s="633" t="s">
        <v>7</v>
      </c>
      <c r="V978" s="632" t="s">
        <v>388</v>
      </c>
      <c r="W978" s="632" t="s">
        <v>389</v>
      </c>
      <c r="X978" s="632" t="s">
        <v>5548</v>
      </c>
      <c r="Y978" s="632"/>
      <c r="Z978" s="633"/>
      <c r="AA978" s="633"/>
    </row>
    <row r="979" spans="1:27" ht="17.45" customHeight="1" x14ac:dyDescent="0.25">
      <c r="A979" s="633" t="s">
        <v>9738</v>
      </c>
      <c r="B979" s="632" t="s">
        <v>59</v>
      </c>
      <c r="C979" s="632" t="s">
        <v>9574</v>
      </c>
      <c r="D979" s="632" t="s">
        <v>1299</v>
      </c>
      <c r="E979" s="632" t="s">
        <v>9739</v>
      </c>
      <c r="F979" s="473" t="s">
        <v>28</v>
      </c>
      <c r="G979" s="473"/>
      <c r="H979" s="473"/>
      <c r="I979" s="473"/>
      <c r="J979" s="633" t="s">
        <v>11224</v>
      </c>
      <c r="K979" s="632" t="s">
        <v>8990</v>
      </c>
      <c r="L979" s="624">
        <v>43098</v>
      </c>
      <c r="M979" s="564" t="s">
        <v>9756</v>
      </c>
      <c r="N979" s="633" t="s">
        <v>47</v>
      </c>
      <c r="O979" s="625">
        <v>43098</v>
      </c>
      <c r="P979" s="626">
        <v>100000</v>
      </c>
      <c r="Q979" s="416">
        <f t="shared" si="22"/>
        <v>9.9999999999999992E-2</v>
      </c>
      <c r="R979" s="627">
        <v>12</v>
      </c>
      <c r="S979" s="564" t="s">
        <v>12632</v>
      </c>
      <c r="T979" s="71" t="s">
        <v>103</v>
      </c>
      <c r="U979" s="633" t="s">
        <v>7</v>
      </c>
      <c r="V979" s="632" t="s">
        <v>388</v>
      </c>
      <c r="W979" s="632" t="s">
        <v>389</v>
      </c>
      <c r="X979" s="632" t="s">
        <v>6167</v>
      </c>
      <c r="Y979" s="632" t="s">
        <v>221</v>
      </c>
      <c r="Z979" s="633"/>
      <c r="AA979" s="633"/>
    </row>
    <row r="980" spans="1:27" ht="17.45" customHeight="1" x14ac:dyDescent="0.25">
      <c r="A980" s="633" t="s">
        <v>12942</v>
      </c>
      <c r="B980" s="632" t="s">
        <v>6912</v>
      </c>
      <c r="C980" s="632" t="s">
        <v>6912</v>
      </c>
      <c r="D980" s="632" t="s">
        <v>12848</v>
      </c>
      <c r="E980" s="632" t="s">
        <v>12943</v>
      </c>
      <c r="F980" s="473" t="s">
        <v>26</v>
      </c>
      <c r="G980" s="473"/>
      <c r="H980" s="473"/>
      <c r="I980" s="473"/>
      <c r="J980" s="633" t="s">
        <v>11224</v>
      </c>
      <c r="K980" s="632" t="s">
        <v>8948</v>
      </c>
      <c r="L980" s="624">
        <v>43032</v>
      </c>
      <c r="M980" s="564" t="s">
        <v>13348</v>
      </c>
      <c r="N980" s="633" t="s">
        <v>47</v>
      </c>
      <c r="O980" s="625">
        <v>43032</v>
      </c>
      <c r="P980" s="626">
        <v>100000</v>
      </c>
      <c r="Q980" s="416">
        <f t="shared" si="22"/>
        <v>9.9999999999999992E-2</v>
      </c>
      <c r="R980" s="627">
        <v>12</v>
      </c>
      <c r="S980" s="564" t="s">
        <v>14171</v>
      </c>
      <c r="T980" s="71" t="s">
        <v>103</v>
      </c>
      <c r="U980" s="633" t="s">
        <v>7</v>
      </c>
      <c r="V980" s="632" t="s">
        <v>388</v>
      </c>
      <c r="W980" s="632" t="s">
        <v>389</v>
      </c>
      <c r="X980" s="632" t="s">
        <v>13732</v>
      </c>
      <c r="Y980" s="632" t="s">
        <v>757</v>
      </c>
      <c r="Z980" s="633"/>
      <c r="AA980" s="633"/>
    </row>
    <row r="981" spans="1:27" ht="17.45" customHeight="1" x14ac:dyDescent="0.25">
      <c r="A981" s="633" t="s">
        <v>3373</v>
      </c>
      <c r="B981" s="632" t="s">
        <v>56</v>
      </c>
      <c r="C981" s="632" t="s">
        <v>161</v>
      </c>
      <c r="D981" s="632" t="s">
        <v>3374</v>
      </c>
      <c r="E981" s="632" t="s">
        <v>3375</v>
      </c>
      <c r="F981" s="473" t="s">
        <v>26</v>
      </c>
      <c r="G981" s="473"/>
      <c r="H981" s="473"/>
      <c r="I981" s="473"/>
      <c r="J981" s="633" t="s">
        <v>11224</v>
      </c>
      <c r="K981" s="632" t="s">
        <v>8948</v>
      </c>
      <c r="L981" s="624">
        <v>43068</v>
      </c>
      <c r="M981" s="564" t="s">
        <v>3376</v>
      </c>
      <c r="N981" s="633" t="s">
        <v>47</v>
      </c>
      <c r="O981" s="625">
        <v>43068</v>
      </c>
      <c r="P981" s="626">
        <v>100000</v>
      </c>
      <c r="Q981" s="416">
        <f t="shared" si="22"/>
        <v>9.9999999999999992E-2</v>
      </c>
      <c r="R981" s="627">
        <v>12</v>
      </c>
      <c r="S981" s="564" t="s">
        <v>12340</v>
      </c>
      <c r="T981" s="71" t="s">
        <v>103</v>
      </c>
      <c r="U981" s="633" t="s">
        <v>7</v>
      </c>
      <c r="V981" s="632" t="s">
        <v>388</v>
      </c>
      <c r="W981" s="632" t="s">
        <v>389</v>
      </c>
      <c r="X981" s="632" t="s">
        <v>5587</v>
      </c>
      <c r="Y981" s="632" t="s">
        <v>356</v>
      </c>
      <c r="Z981" s="633"/>
      <c r="AA981" s="633"/>
    </row>
    <row r="982" spans="1:27" ht="17.45" customHeight="1" x14ac:dyDescent="0.25">
      <c r="A982" s="633" t="s">
        <v>3278</v>
      </c>
      <c r="B982" s="632" t="s">
        <v>56</v>
      </c>
      <c r="C982" s="632" t="s">
        <v>161</v>
      </c>
      <c r="D982" s="632" t="s">
        <v>3279</v>
      </c>
      <c r="E982" s="632" t="s">
        <v>3280</v>
      </c>
      <c r="F982" s="473" t="s">
        <v>26</v>
      </c>
      <c r="G982" s="473"/>
      <c r="H982" s="473"/>
      <c r="I982" s="473"/>
      <c r="J982" s="633" t="s">
        <v>11223</v>
      </c>
      <c r="K982" s="632" t="s">
        <v>8948</v>
      </c>
      <c r="L982" s="624">
        <v>43008</v>
      </c>
      <c r="M982" s="564" t="s">
        <v>3281</v>
      </c>
      <c r="N982" s="633" t="s">
        <v>47</v>
      </c>
      <c r="O982" s="625">
        <v>43008</v>
      </c>
      <c r="P982" s="626">
        <v>100000</v>
      </c>
      <c r="Q982" s="416">
        <f t="shared" si="22"/>
        <v>9.9999999999999992E-2</v>
      </c>
      <c r="R982" s="627">
        <v>1</v>
      </c>
      <c r="S982" s="564" t="s">
        <v>12338</v>
      </c>
      <c r="T982" s="71" t="s">
        <v>103</v>
      </c>
      <c r="U982" s="633" t="s">
        <v>7</v>
      </c>
      <c r="V982" s="632" t="s">
        <v>388</v>
      </c>
      <c r="W982" s="632" t="s">
        <v>389</v>
      </c>
      <c r="X982" s="632" t="s">
        <v>6383</v>
      </c>
      <c r="Y982" s="632" t="s">
        <v>356</v>
      </c>
      <c r="Z982" s="633"/>
      <c r="AA982" s="633"/>
    </row>
    <row r="983" spans="1:27" ht="17.45" customHeight="1" x14ac:dyDescent="0.25">
      <c r="A983" s="633" t="s">
        <v>7656</v>
      </c>
      <c r="B983" s="632" t="s">
        <v>56</v>
      </c>
      <c r="C983" s="632" t="s">
        <v>194</v>
      </c>
      <c r="D983" s="632" t="s">
        <v>7657</v>
      </c>
      <c r="E983" s="632" t="s">
        <v>7658</v>
      </c>
      <c r="F983" s="473" t="s">
        <v>27</v>
      </c>
      <c r="G983" s="473"/>
      <c r="H983" s="473"/>
      <c r="I983" s="473"/>
      <c r="J983" s="633" t="s">
        <v>11224</v>
      </c>
      <c r="K983" s="632" t="s">
        <v>8070</v>
      </c>
      <c r="L983" s="624">
        <v>43035</v>
      </c>
      <c r="M983" s="564" t="s">
        <v>7659</v>
      </c>
      <c r="N983" s="633" t="s">
        <v>48</v>
      </c>
      <c r="O983" s="625">
        <v>43035</v>
      </c>
      <c r="P983" s="626">
        <v>100000</v>
      </c>
      <c r="Q983" s="416">
        <f t="shared" si="22"/>
        <v>9.9999999999999992E-2</v>
      </c>
      <c r="R983" s="627">
        <v>12</v>
      </c>
      <c r="S983" s="564" t="s">
        <v>13516</v>
      </c>
      <c r="T983" s="71" t="s">
        <v>292</v>
      </c>
      <c r="U983" s="633" t="s">
        <v>7</v>
      </c>
      <c r="V983" s="632" t="s">
        <v>388</v>
      </c>
      <c r="W983" s="632" t="s">
        <v>389</v>
      </c>
      <c r="X983" s="632" t="s">
        <v>7660</v>
      </c>
      <c r="Y983" s="632" t="s">
        <v>2625</v>
      </c>
      <c r="Z983" s="633"/>
      <c r="AA983" s="633"/>
    </row>
    <row r="984" spans="1:27" ht="17.45" customHeight="1" x14ac:dyDescent="0.25">
      <c r="A984" s="633" t="s">
        <v>1339</v>
      </c>
      <c r="B984" s="632" t="s">
        <v>57</v>
      </c>
      <c r="C984" s="632" t="s">
        <v>775</v>
      </c>
      <c r="D984" s="632" t="s">
        <v>1340</v>
      </c>
      <c r="E984" s="632" t="s">
        <v>528</v>
      </c>
      <c r="F984" s="473" t="s">
        <v>26</v>
      </c>
      <c r="G984" s="473"/>
      <c r="H984" s="473"/>
      <c r="I984" s="473"/>
      <c r="J984" s="633" t="s">
        <v>11224</v>
      </c>
      <c r="K984" s="632" t="s">
        <v>33</v>
      </c>
      <c r="L984" s="624">
        <v>43100</v>
      </c>
      <c r="M984" s="564" t="s">
        <v>1341</v>
      </c>
      <c r="N984" s="633" t="s">
        <v>47</v>
      </c>
      <c r="O984" s="625">
        <v>43100</v>
      </c>
      <c r="P984" s="626">
        <v>100000</v>
      </c>
      <c r="Q984" s="416">
        <f t="shared" si="22"/>
        <v>9.9999999999999992E-2</v>
      </c>
      <c r="R984" s="627">
        <v>1</v>
      </c>
      <c r="S984" s="564" t="s">
        <v>12632</v>
      </c>
      <c r="T984" s="71" t="s">
        <v>103</v>
      </c>
      <c r="U984" s="633" t="s">
        <v>7</v>
      </c>
      <c r="V984" s="632" t="s">
        <v>306</v>
      </c>
      <c r="W984" s="632" t="s">
        <v>3277</v>
      </c>
      <c r="X984" s="632" t="s">
        <v>11903</v>
      </c>
      <c r="Y984" s="632" t="s">
        <v>1342</v>
      </c>
      <c r="Z984" s="633"/>
      <c r="AA984" s="633"/>
    </row>
    <row r="985" spans="1:27" ht="17.45" customHeight="1" x14ac:dyDescent="0.25">
      <c r="A985" s="633" t="s">
        <v>11000</v>
      </c>
      <c r="B985" s="632" t="s">
        <v>56</v>
      </c>
      <c r="C985" s="632" t="s">
        <v>117</v>
      </c>
      <c r="D985" s="632" t="s">
        <v>12513</v>
      </c>
      <c r="E985" s="632" t="s">
        <v>11157</v>
      </c>
      <c r="F985" s="473" t="s">
        <v>25</v>
      </c>
      <c r="G985" s="473"/>
      <c r="H985" s="473"/>
      <c r="I985" s="473"/>
      <c r="J985" s="633" t="s">
        <v>11223</v>
      </c>
      <c r="K985" s="632" t="s">
        <v>35</v>
      </c>
      <c r="L985" s="624">
        <v>42992</v>
      </c>
      <c r="M985" s="564" t="s">
        <v>12612</v>
      </c>
      <c r="N985" s="633" t="s">
        <v>48</v>
      </c>
      <c r="O985" s="625">
        <v>42992</v>
      </c>
      <c r="P985" s="626">
        <v>100000</v>
      </c>
      <c r="Q985" s="416">
        <f t="shared" si="22"/>
        <v>9.9999999999999992E-2</v>
      </c>
      <c r="R985" s="627">
        <v>12</v>
      </c>
      <c r="S985" s="564" t="s">
        <v>13516</v>
      </c>
      <c r="T985" s="71" t="s">
        <v>125</v>
      </c>
      <c r="U985" s="633" t="s">
        <v>7</v>
      </c>
      <c r="V985" s="632" t="s">
        <v>477</v>
      </c>
      <c r="W985" s="632" t="s">
        <v>10783</v>
      </c>
      <c r="X985" s="632" t="s">
        <v>12671</v>
      </c>
      <c r="Y985" s="632" t="s">
        <v>186</v>
      </c>
      <c r="Z985" s="633"/>
      <c r="AA985" s="633"/>
    </row>
    <row r="986" spans="1:27" ht="17.45" customHeight="1" x14ac:dyDescent="0.25">
      <c r="A986" s="633" t="s">
        <v>7606</v>
      </c>
      <c r="B986" s="632" t="s">
        <v>60</v>
      </c>
      <c r="C986" s="632" t="s">
        <v>805</v>
      </c>
      <c r="D986" s="632" t="s">
        <v>7607</v>
      </c>
      <c r="E986" s="632" t="s">
        <v>1313</v>
      </c>
      <c r="F986" s="473" t="s">
        <v>25</v>
      </c>
      <c r="G986" s="473"/>
      <c r="H986" s="473"/>
      <c r="I986" s="473"/>
      <c r="J986" s="633" t="s">
        <v>11223</v>
      </c>
      <c r="K986" s="632" t="s">
        <v>8951</v>
      </c>
      <c r="L986" s="624">
        <v>42993</v>
      </c>
      <c r="M986" s="564" t="s">
        <v>7608</v>
      </c>
      <c r="N986" s="633" t="s">
        <v>46</v>
      </c>
      <c r="O986" s="625">
        <v>42993</v>
      </c>
      <c r="P986" s="626">
        <v>100000</v>
      </c>
      <c r="Q986" s="416">
        <f t="shared" si="22"/>
        <v>9.9999999999999992E-2</v>
      </c>
      <c r="R986" s="627">
        <v>12</v>
      </c>
      <c r="S986" s="564" t="s">
        <v>7101</v>
      </c>
      <c r="T986" s="71" t="s">
        <v>103</v>
      </c>
      <c r="U986" s="633" t="s">
        <v>7</v>
      </c>
      <c r="V986" s="632" t="s">
        <v>477</v>
      </c>
      <c r="W986" s="632"/>
      <c r="X986" s="632" t="s">
        <v>6823</v>
      </c>
      <c r="Y986" s="632" t="s">
        <v>667</v>
      </c>
      <c r="Z986" s="633"/>
      <c r="AA986" s="633"/>
    </row>
    <row r="987" spans="1:27" ht="17.45" customHeight="1" x14ac:dyDescent="0.25">
      <c r="A987" s="633" t="s">
        <v>8383</v>
      </c>
      <c r="B987" s="632" t="s">
        <v>57</v>
      </c>
      <c r="C987" s="632" t="s">
        <v>98</v>
      </c>
      <c r="D987" s="632" t="s">
        <v>4020</v>
      </c>
      <c r="E987" s="632" t="s">
        <v>8384</v>
      </c>
      <c r="F987" s="473" t="s">
        <v>26</v>
      </c>
      <c r="G987" s="473"/>
      <c r="H987" s="473"/>
      <c r="I987" s="473"/>
      <c r="J987" s="633" t="s">
        <v>11223</v>
      </c>
      <c r="K987" s="632" t="s">
        <v>33</v>
      </c>
      <c r="L987" s="624">
        <v>42949</v>
      </c>
      <c r="M987" s="564" t="s">
        <v>8581</v>
      </c>
      <c r="N987" s="633" t="s">
        <v>46</v>
      </c>
      <c r="O987" s="625">
        <v>42949</v>
      </c>
      <c r="P987" s="626">
        <v>100000</v>
      </c>
      <c r="Q987" s="416">
        <f t="shared" si="22"/>
        <v>9.9999999999999992E-2</v>
      </c>
      <c r="R987" s="627">
        <v>12</v>
      </c>
      <c r="S987" s="564" t="s">
        <v>8159</v>
      </c>
      <c r="T987" s="71" t="s">
        <v>103</v>
      </c>
      <c r="U987" s="633" t="s">
        <v>7</v>
      </c>
      <c r="V987" s="632" t="s">
        <v>477</v>
      </c>
      <c r="W987" s="632"/>
      <c r="X987" s="632" t="s">
        <v>106</v>
      </c>
      <c r="Y987" s="632" t="s">
        <v>8698</v>
      </c>
      <c r="Z987" s="633"/>
      <c r="AA987" s="633"/>
    </row>
    <row r="988" spans="1:27" ht="17.45" customHeight="1" x14ac:dyDescent="0.25">
      <c r="A988" s="633" t="s">
        <v>11432</v>
      </c>
      <c r="B988" s="632" t="s">
        <v>57</v>
      </c>
      <c r="C988" s="632" t="s">
        <v>775</v>
      </c>
      <c r="D988" s="632" t="s">
        <v>11433</v>
      </c>
      <c r="E988" s="632" t="s">
        <v>11434</v>
      </c>
      <c r="F988" s="473" t="s">
        <v>25</v>
      </c>
      <c r="G988" s="473"/>
      <c r="H988" s="473"/>
      <c r="I988" s="473"/>
      <c r="J988" s="633" t="s">
        <v>11224</v>
      </c>
      <c r="K988" s="632" t="s">
        <v>8951</v>
      </c>
      <c r="L988" s="624">
        <v>43098</v>
      </c>
      <c r="M988" s="564" t="s">
        <v>11759</v>
      </c>
      <c r="N988" s="633" t="s">
        <v>46</v>
      </c>
      <c r="O988" s="625">
        <v>43098</v>
      </c>
      <c r="P988" s="626">
        <v>100000</v>
      </c>
      <c r="Q988" s="416">
        <f t="shared" si="22"/>
        <v>9.9999999999999992E-2</v>
      </c>
      <c r="R988" s="627">
        <v>1</v>
      </c>
      <c r="S988" s="564" t="s">
        <v>11804</v>
      </c>
      <c r="T988" s="71" t="s">
        <v>103</v>
      </c>
      <c r="U988" s="633" t="s">
        <v>7</v>
      </c>
      <c r="V988" s="632" t="s">
        <v>1795</v>
      </c>
      <c r="W988" s="632"/>
      <c r="X988" s="632" t="s">
        <v>8920</v>
      </c>
      <c r="Y988" s="632" t="s">
        <v>12021</v>
      </c>
      <c r="Z988" s="633"/>
      <c r="AA988" s="633"/>
    </row>
    <row r="989" spans="1:27" ht="17.45" customHeight="1" x14ac:dyDescent="0.25">
      <c r="A989" s="633" t="s">
        <v>10553</v>
      </c>
      <c r="B989" s="632" t="s">
        <v>59</v>
      </c>
      <c r="C989" s="632" t="s">
        <v>9574</v>
      </c>
      <c r="D989" s="632" t="s">
        <v>11619</v>
      </c>
      <c r="E989" s="632" t="s">
        <v>10554</v>
      </c>
      <c r="F989" s="473" t="s">
        <v>26</v>
      </c>
      <c r="G989" s="473"/>
      <c r="H989" s="473"/>
      <c r="I989" s="473"/>
      <c r="J989" s="633" t="s">
        <v>11223</v>
      </c>
      <c r="K989" s="632" t="s">
        <v>33</v>
      </c>
      <c r="L989" s="624">
        <v>42985</v>
      </c>
      <c r="M989" s="564" t="s">
        <v>10722</v>
      </c>
      <c r="N989" s="633" t="s">
        <v>46</v>
      </c>
      <c r="O989" s="625">
        <v>42985</v>
      </c>
      <c r="P989" s="626">
        <v>100000</v>
      </c>
      <c r="Q989" s="416">
        <f t="shared" si="22"/>
        <v>9.9999999999999992E-2</v>
      </c>
      <c r="R989" s="627">
        <v>8</v>
      </c>
      <c r="S989" s="564" t="s">
        <v>10333</v>
      </c>
      <c r="T989" s="71" t="s">
        <v>103</v>
      </c>
      <c r="U989" s="633" t="s">
        <v>7</v>
      </c>
      <c r="V989" s="632" t="s">
        <v>477</v>
      </c>
      <c r="W989" s="632"/>
      <c r="X989" s="632" t="s">
        <v>5589</v>
      </c>
      <c r="Y989" s="632" t="s">
        <v>186</v>
      </c>
      <c r="Z989" s="633"/>
      <c r="AA989" s="633"/>
    </row>
    <row r="990" spans="1:27" ht="17.45" customHeight="1" x14ac:dyDescent="0.25">
      <c r="A990" s="633" t="s">
        <v>8844</v>
      </c>
      <c r="B990" s="632" t="s">
        <v>57</v>
      </c>
      <c r="C990" s="632" t="s">
        <v>1046</v>
      </c>
      <c r="D990" s="632" t="s">
        <v>8845</v>
      </c>
      <c r="E990" s="632" t="s">
        <v>8846</v>
      </c>
      <c r="F990" s="473" t="s">
        <v>27</v>
      </c>
      <c r="G990" s="473"/>
      <c r="H990" s="473"/>
      <c r="I990" s="473"/>
      <c r="J990" s="633" t="s">
        <v>11224</v>
      </c>
      <c r="K990" s="632" t="s">
        <v>8947</v>
      </c>
      <c r="L990" s="624">
        <v>43069</v>
      </c>
      <c r="M990" s="564" t="s">
        <v>8893</v>
      </c>
      <c r="N990" s="633" t="s">
        <v>46</v>
      </c>
      <c r="O990" s="625">
        <v>43069</v>
      </c>
      <c r="P990" s="626">
        <v>100000</v>
      </c>
      <c r="Q990" s="416">
        <f t="shared" si="22"/>
        <v>9.9999999999999992E-2</v>
      </c>
      <c r="R990" s="627">
        <v>12</v>
      </c>
      <c r="S990" s="564" t="s">
        <v>10212</v>
      </c>
      <c r="T990" s="71" t="s">
        <v>125</v>
      </c>
      <c r="U990" s="633" t="s">
        <v>7</v>
      </c>
      <c r="V990" s="632" t="s">
        <v>477</v>
      </c>
      <c r="W990" s="632"/>
      <c r="X990" s="632" t="s">
        <v>6212</v>
      </c>
      <c r="Y990" s="632" t="s">
        <v>667</v>
      </c>
      <c r="Z990" s="633"/>
      <c r="AA990" s="633"/>
    </row>
    <row r="991" spans="1:27" ht="17.45" customHeight="1" x14ac:dyDescent="0.25">
      <c r="A991" s="633" t="s">
        <v>8385</v>
      </c>
      <c r="B991" s="632" t="s">
        <v>57</v>
      </c>
      <c r="C991" s="632" t="s">
        <v>324</v>
      </c>
      <c r="D991" s="632" t="s">
        <v>8386</v>
      </c>
      <c r="E991" s="632" t="s">
        <v>8387</v>
      </c>
      <c r="F991" s="473" t="s">
        <v>28</v>
      </c>
      <c r="G991" s="473"/>
      <c r="H991" s="473"/>
      <c r="I991" s="473"/>
      <c r="J991" s="633" t="s">
        <v>11223</v>
      </c>
      <c r="K991" s="632" t="s">
        <v>8990</v>
      </c>
      <c r="L991" s="624">
        <v>42955</v>
      </c>
      <c r="M991" s="564" t="s">
        <v>8582</v>
      </c>
      <c r="N991" s="633" t="s">
        <v>46</v>
      </c>
      <c r="O991" s="625">
        <v>42955</v>
      </c>
      <c r="P991" s="626">
        <v>100000</v>
      </c>
      <c r="Q991" s="416">
        <f t="shared" si="22"/>
        <v>9.9999999999999992E-2</v>
      </c>
      <c r="R991" s="627">
        <v>12</v>
      </c>
      <c r="S991" s="564" t="s">
        <v>8159</v>
      </c>
      <c r="T991" s="71" t="s">
        <v>125</v>
      </c>
      <c r="U991" s="633" t="s">
        <v>7</v>
      </c>
      <c r="V991" s="632" t="s">
        <v>477</v>
      </c>
      <c r="W991" s="632"/>
      <c r="X991" s="632" t="s">
        <v>5993</v>
      </c>
      <c r="Y991" s="632" t="s">
        <v>186</v>
      </c>
      <c r="Z991" s="633"/>
      <c r="AA991" s="633"/>
    </row>
    <row r="992" spans="1:27" ht="17.45" customHeight="1" x14ac:dyDescent="0.25">
      <c r="A992" s="633" t="s">
        <v>3361</v>
      </c>
      <c r="B992" s="632" t="s">
        <v>57</v>
      </c>
      <c r="C992" s="632" t="s">
        <v>324</v>
      </c>
      <c r="D992" s="632" t="s">
        <v>7761</v>
      </c>
      <c r="E992" s="632" t="s">
        <v>414</v>
      </c>
      <c r="F992" s="473" t="s">
        <v>25</v>
      </c>
      <c r="G992" s="473"/>
      <c r="H992" s="473"/>
      <c r="I992" s="473"/>
      <c r="J992" s="633" t="s">
        <v>11224</v>
      </c>
      <c r="K992" s="632" t="s">
        <v>35</v>
      </c>
      <c r="L992" s="624">
        <v>43084</v>
      </c>
      <c r="M992" s="564" t="s">
        <v>3363</v>
      </c>
      <c r="N992" s="633" t="s">
        <v>46</v>
      </c>
      <c r="O992" s="625">
        <v>43084</v>
      </c>
      <c r="P992" s="626">
        <v>100000</v>
      </c>
      <c r="Q992" s="416">
        <f t="shared" si="22"/>
        <v>9.9999999999999992E-2</v>
      </c>
      <c r="R992" s="627">
        <v>12</v>
      </c>
      <c r="S992" s="564" t="s">
        <v>7762</v>
      </c>
      <c r="T992" s="71" t="s">
        <v>125</v>
      </c>
      <c r="U992" s="633" t="s">
        <v>7</v>
      </c>
      <c r="V992" s="632" t="s">
        <v>477</v>
      </c>
      <c r="W992" s="632"/>
      <c r="X992" s="632" t="s">
        <v>6485</v>
      </c>
      <c r="Y992" s="632"/>
      <c r="Z992" s="633"/>
      <c r="AA992" s="633"/>
    </row>
    <row r="993" spans="1:27" ht="17.45" customHeight="1" x14ac:dyDescent="0.25">
      <c r="A993" s="633" t="s">
        <v>11010</v>
      </c>
      <c r="B993" s="632" t="s">
        <v>56</v>
      </c>
      <c r="C993" s="632" t="s">
        <v>235</v>
      </c>
      <c r="D993" s="632" t="s">
        <v>2723</v>
      </c>
      <c r="E993" s="632" t="s">
        <v>11173</v>
      </c>
      <c r="F993" s="473" t="s">
        <v>24</v>
      </c>
      <c r="G993" s="473"/>
      <c r="H993" s="473"/>
      <c r="I993" s="473"/>
      <c r="J993" s="633" t="s">
        <v>11224</v>
      </c>
      <c r="K993" s="632" t="s">
        <v>8949</v>
      </c>
      <c r="L993" s="624">
        <v>43035</v>
      </c>
      <c r="M993" s="564" t="s">
        <v>11253</v>
      </c>
      <c r="N993" s="633" t="s">
        <v>46</v>
      </c>
      <c r="O993" s="625">
        <v>43035</v>
      </c>
      <c r="P993" s="626">
        <v>100000</v>
      </c>
      <c r="Q993" s="416">
        <f t="shared" si="22"/>
        <v>9.9999999999999992E-2</v>
      </c>
      <c r="R993" s="627">
        <v>12</v>
      </c>
      <c r="S993" s="564" t="s">
        <v>11283</v>
      </c>
      <c r="T993" s="71" t="s">
        <v>125</v>
      </c>
      <c r="U993" s="633" t="s">
        <v>7</v>
      </c>
      <c r="V993" s="632" t="s">
        <v>477</v>
      </c>
      <c r="W993" s="632"/>
      <c r="X993" s="632" t="s">
        <v>11378</v>
      </c>
      <c r="Y993" s="632" t="s">
        <v>313</v>
      </c>
      <c r="Z993" s="633"/>
      <c r="AA993" s="633"/>
    </row>
    <row r="994" spans="1:27" ht="17.45" customHeight="1" x14ac:dyDescent="0.25">
      <c r="A994" s="633" t="s">
        <v>9368</v>
      </c>
      <c r="B994" s="632" t="s">
        <v>56</v>
      </c>
      <c r="C994" s="632" t="s">
        <v>117</v>
      </c>
      <c r="D994" s="632" t="s">
        <v>9369</v>
      </c>
      <c r="E994" s="632" t="s">
        <v>316</v>
      </c>
      <c r="F994" s="473" t="s">
        <v>25</v>
      </c>
      <c r="G994" s="473"/>
      <c r="H994" s="473"/>
      <c r="I994" s="473"/>
      <c r="J994" s="633" t="s">
        <v>11223</v>
      </c>
      <c r="K994" s="632" t="s">
        <v>8951</v>
      </c>
      <c r="L994" s="624">
        <v>42968</v>
      </c>
      <c r="M994" s="564" t="s">
        <v>9404</v>
      </c>
      <c r="N994" s="633" t="s">
        <v>142</v>
      </c>
      <c r="O994" s="625">
        <v>42968</v>
      </c>
      <c r="P994" s="626">
        <v>100000</v>
      </c>
      <c r="Q994" s="416">
        <f t="shared" si="22"/>
        <v>9.9999999999999992E-2</v>
      </c>
      <c r="R994" s="627">
        <v>12</v>
      </c>
      <c r="S994" s="564" t="s">
        <v>9261</v>
      </c>
      <c r="T994" s="71" t="s">
        <v>125</v>
      </c>
      <c r="U994" s="633" t="s">
        <v>7</v>
      </c>
      <c r="V994" s="632" t="s">
        <v>477</v>
      </c>
      <c r="W994" s="632"/>
      <c r="X994" s="632" t="s">
        <v>13733</v>
      </c>
      <c r="Y994" s="632"/>
      <c r="Z994" s="633"/>
      <c r="AA994" s="633"/>
    </row>
    <row r="995" spans="1:27" ht="17.45" customHeight="1" x14ac:dyDescent="0.25">
      <c r="A995" s="633" t="s">
        <v>3102</v>
      </c>
      <c r="B995" s="632" t="s">
        <v>56</v>
      </c>
      <c r="C995" s="632" t="s">
        <v>109</v>
      </c>
      <c r="D995" s="632" t="s">
        <v>2713</v>
      </c>
      <c r="E995" s="632" t="s">
        <v>8019</v>
      </c>
      <c r="F995" s="473" t="s">
        <v>28</v>
      </c>
      <c r="G995" s="473"/>
      <c r="H995" s="473"/>
      <c r="I995" s="473"/>
      <c r="J995" s="633" t="s">
        <v>11224</v>
      </c>
      <c r="K995" s="632" t="s">
        <v>36</v>
      </c>
      <c r="L995" s="624">
        <v>43028</v>
      </c>
      <c r="M995" s="564" t="s">
        <v>3104</v>
      </c>
      <c r="N995" s="633" t="s">
        <v>46</v>
      </c>
      <c r="O995" s="625">
        <v>43028</v>
      </c>
      <c r="P995" s="626">
        <v>100000</v>
      </c>
      <c r="Q995" s="416">
        <f t="shared" si="22"/>
        <v>9.9999999999999992E-2</v>
      </c>
      <c r="R995" s="627">
        <v>12</v>
      </c>
      <c r="S995" s="564" t="s">
        <v>172</v>
      </c>
      <c r="T995" s="71" t="s">
        <v>125</v>
      </c>
      <c r="U995" s="633" t="s">
        <v>7</v>
      </c>
      <c r="V995" s="632" t="s">
        <v>477</v>
      </c>
      <c r="W995" s="632"/>
      <c r="X995" s="632" t="s">
        <v>6042</v>
      </c>
      <c r="Y995" s="632"/>
      <c r="Z995" s="633"/>
      <c r="AA995" s="633"/>
    </row>
    <row r="996" spans="1:27" ht="17.45" customHeight="1" x14ac:dyDescent="0.25">
      <c r="A996" s="633" t="s">
        <v>8389</v>
      </c>
      <c r="B996" s="632" t="s">
        <v>56</v>
      </c>
      <c r="C996" s="632" t="s">
        <v>109</v>
      </c>
      <c r="D996" s="632" t="s">
        <v>2713</v>
      </c>
      <c r="E996" s="632" t="s">
        <v>3103</v>
      </c>
      <c r="F996" s="473" t="s">
        <v>28</v>
      </c>
      <c r="G996" s="473"/>
      <c r="H996" s="473"/>
      <c r="I996" s="473"/>
      <c r="J996" s="633" t="s">
        <v>11223</v>
      </c>
      <c r="K996" s="632" t="s">
        <v>36</v>
      </c>
      <c r="L996" s="624">
        <v>42977</v>
      </c>
      <c r="M996" s="564" t="s">
        <v>8583</v>
      </c>
      <c r="N996" s="633" t="s">
        <v>46</v>
      </c>
      <c r="O996" s="625">
        <v>42979</v>
      </c>
      <c r="P996" s="626">
        <v>100000</v>
      </c>
      <c r="Q996" s="416">
        <f t="shared" si="22"/>
        <v>9.9999999999999992E-2</v>
      </c>
      <c r="R996" s="627">
        <v>12</v>
      </c>
      <c r="S996" s="564" t="s">
        <v>9128</v>
      </c>
      <c r="T996" s="71" t="s">
        <v>125</v>
      </c>
      <c r="U996" s="633" t="s">
        <v>7</v>
      </c>
      <c r="V996" s="632" t="s">
        <v>477</v>
      </c>
      <c r="W996" s="632"/>
      <c r="X996" s="632" t="s">
        <v>6042</v>
      </c>
      <c r="Y996" s="632"/>
      <c r="Z996" s="633"/>
      <c r="AA996" s="633"/>
    </row>
    <row r="997" spans="1:27" ht="17.45" customHeight="1" x14ac:dyDescent="0.25">
      <c r="A997" s="633" t="s">
        <v>3355</v>
      </c>
      <c r="B997" s="632" t="s">
        <v>56</v>
      </c>
      <c r="C997" s="632" t="s">
        <v>109</v>
      </c>
      <c r="D997" s="632" t="s">
        <v>3356</v>
      </c>
      <c r="E997" s="632" t="s">
        <v>7760</v>
      </c>
      <c r="F997" s="473" t="s">
        <v>28</v>
      </c>
      <c r="G997" s="473"/>
      <c r="H997" s="473"/>
      <c r="I997" s="473"/>
      <c r="J997" s="633" t="s">
        <v>11224</v>
      </c>
      <c r="K997" s="632" t="s">
        <v>8990</v>
      </c>
      <c r="L997" s="624">
        <v>43098</v>
      </c>
      <c r="M997" s="564" t="s">
        <v>3357</v>
      </c>
      <c r="N997" s="633" t="s">
        <v>46</v>
      </c>
      <c r="O997" s="625">
        <v>43098</v>
      </c>
      <c r="P997" s="626">
        <v>100000</v>
      </c>
      <c r="Q997" s="416">
        <f t="shared" si="22"/>
        <v>9.9999999999999992E-2</v>
      </c>
      <c r="R997" s="627">
        <v>12</v>
      </c>
      <c r="S997" s="564" t="s">
        <v>812</v>
      </c>
      <c r="T997" s="71" t="s">
        <v>125</v>
      </c>
      <c r="U997" s="633" t="s">
        <v>7</v>
      </c>
      <c r="V997" s="632" t="s">
        <v>388</v>
      </c>
      <c r="W997" s="632"/>
      <c r="X997" s="632" t="s">
        <v>9607</v>
      </c>
      <c r="Y997" s="632" t="s">
        <v>356</v>
      </c>
      <c r="Z997" s="633"/>
      <c r="AA997" s="633"/>
    </row>
    <row r="998" spans="1:27" ht="17.45" customHeight="1" x14ac:dyDescent="0.25">
      <c r="A998" s="633" t="s">
        <v>12525</v>
      </c>
      <c r="B998" s="632" t="s">
        <v>56</v>
      </c>
      <c r="C998" s="632" t="s">
        <v>235</v>
      </c>
      <c r="D998" s="632" t="s">
        <v>12526</v>
      </c>
      <c r="E998" s="632" t="s">
        <v>12527</v>
      </c>
      <c r="F998" s="473" t="s">
        <v>24</v>
      </c>
      <c r="G998" s="473"/>
      <c r="H998" s="473"/>
      <c r="I998" s="473"/>
      <c r="J998" s="633" t="s">
        <v>11224</v>
      </c>
      <c r="K998" s="632" t="s">
        <v>8949</v>
      </c>
      <c r="L998" s="624">
        <v>43100</v>
      </c>
      <c r="M998" s="564">
        <v>42927</v>
      </c>
      <c r="N998" s="633" t="s">
        <v>47</v>
      </c>
      <c r="O998" s="625">
        <v>43100</v>
      </c>
      <c r="P998" s="626">
        <v>100000</v>
      </c>
      <c r="Q998" s="416">
        <f t="shared" si="22"/>
        <v>9.9999999999999992E-2</v>
      </c>
      <c r="R998" s="636">
        <v>12</v>
      </c>
      <c r="S998" s="564">
        <v>42936</v>
      </c>
      <c r="T998" s="71" t="s">
        <v>103</v>
      </c>
      <c r="U998" s="633" t="s">
        <v>7040</v>
      </c>
      <c r="V998" s="632" t="s">
        <v>162</v>
      </c>
      <c r="W998" s="632" t="s">
        <v>8056</v>
      </c>
      <c r="X998" s="632" t="s">
        <v>14223</v>
      </c>
      <c r="Y998" s="632"/>
      <c r="Z998" s="633"/>
      <c r="AA998" s="633"/>
    </row>
    <row r="999" spans="1:27" ht="17.45" customHeight="1" x14ac:dyDescent="0.25">
      <c r="A999" s="633" t="s">
        <v>9623</v>
      </c>
      <c r="B999" s="632" t="s">
        <v>57</v>
      </c>
      <c r="C999" s="632" t="s">
        <v>182</v>
      </c>
      <c r="D999" s="632" t="s">
        <v>10249</v>
      </c>
      <c r="E999" s="632" t="s">
        <v>12947</v>
      </c>
      <c r="F999" s="473" t="s">
        <v>26</v>
      </c>
      <c r="G999" s="473"/>
      <c r="H999" s="473"/>
      <c r="I999" s="473"/>
      <c r="J999" s="633" t="s">
        <v>11223</v>
      </c>
      <c r="K999" s="632" t="s">
        <v>8948</v>
      </c>
      <c r="L999" s="624">
        <v>42972</v>
      </c>
      <c r="M999" s="564">
        <v>42884</v>
      </c>
      <c r="N999" s="633" t="s">
        <v>48</v>
      </c>
      <c r="O999" s="625">
        <v>42944</v>
      </c>
      <c r="P999" s="626">
        <v>100000</v>
      </c>
      <c r="Q999" s="416">
        <f t="shared" si="22"/>
        <v>9.9999999999999992E-2</v>
      </c>
      <c r="R999" s="636">
        <v>12</v>
      </c>
      <c r="S999" s="564">
        <v>42949</v>
      </c>
      <c r="T999" s="71" t="s">
        <v>211</v>
      </c>
      <c r="U999" s="633" t="s">
        <v>7040</v>
      </c>
      <c r="V999" s="632" t="s">
        <v>162</v>
      </c>
      <c r="W999" s="632" t="s">
        <v>105</v>
      </c>
      <c r="X999" s="632" t="s">
        <v>5503</v>
      </c>
      <c r="Y999" s="632" t="s">
        <v>6530</v>
      </c>
      <c r="Z999" s="633"/>
      <c r="AA999" s="633"/>
    </row>
    <row r="1000" spans="1:27" ht="17.45" customHeight="1" x14ac:dyDescent="0.25">
      <c r="A1000" s="633" t="s">
        <v>1620</v>
      </c>
      <c r="B1000" s="632" t="s">
        <v>57</v>
      </c>
      <c r="C1000" s="632" t="s">
        <v>775</v>
      </c>
      <c r="D1000" s="632" t="s">
        <v>10285</v>
      </c>
      <c r="E1000" s="632" t="s">
        <v>1622</v>
      </c>
      <c r="F1000" s="473" t="s">
        <v>25</v>
      </c>
      <c r="G1000" s="473"/>
      <c r="H1000" s="473"/>
      <c r="I1000" s="473"/>
      <c r="J1000" s="633" t="s">
        <v>11223</v>
      </c>
      <c r="K1000" s="632" t="s">
        <v>35</v>
      </c>
      <c r="L1000" s="624">
        <v>43007</v>
      </c>
      <c r="M1000" s="564">
        <v>42772</v>
      </c>
      <c r="N1000" s="633" t="s">
        <v>47</v>
      </c>
      <c r="O1000" s="625">
        <v>43007</v>
      </c>
      <c r="P1000" s="626">
        <v>100000</v>
      </c>
      <c r="Q1000" s="416">
        <f t="shared" si="22"/>
        <v>9.9999999999999992E-2</v>
      </c>
      <c r="R1000" s="636">
        <v>12</v>
      </c>
      <c r="S1000" s="564">
        <v>42936</v>
      </c>
      <c r="T1000" s="71" t="s">
        <v>125</v>
      </c>
      <c r="U1000" s="633" t="s">
        <v>7040</v>
      </c>
      <c r="V1000" s="632" t="s">
        <v>162</v>
      </c>
      <c r="W1000" s="632" t="s">
        <v>105</v>
      </c>
      <c r="X1000" s="632" t="s">
        <v>10337</v>
      </c>
      <c r="Y1000" s="632" t="s">
        <v>6864</v>
      </c>
      <c r="Z1000" s="633"/>
      <c r="AA1000" s="633"/>
    </row>
    <row r="1001" spans="1:27" ht="17.45" customHeight="1" x14ac:dyDescent="0.25">
      <c r="A1001" s="633" t="s">
        <v>7292</v>
      </c>
      <c r="B1001" s="632" t="s">
        <v>57</v>
      </c>
      <c r="C1001" s="632" t="s">
        <v>775</v>
      </c>
      <c r="D1001" s="632" t="s">
        <v>8973</v>
      </c>
      <c r="E1001" s="632" t="s">
        <v>7294</v>
      </c>
      <c r="F1001" s="473" t="s">
        <v>26</v>
      </c>
      <c r="G1001" s="473" t="str">
        <f>VLOOKUP(A1001,'Engaged Deals'!A:L,2,0)</f>
        <v>Yes</v>
      </c>
      <c r="H1001" s="473" t="str">
        <f>VLOOKUP(A1001,'Engaged Deals'!A:L,9,0)</f>
        <v>India</v>
      </c>
      <c r="I1001" s="473" t="str">
        <f>VLOOKUP(A1001,'Engaged Deals'!A:L,10,0)</f>
        <v>CIB Internal Clearing using Blockchain being explored, Initial discussions with client, a potential need to land resources in PARIS</v>
      </c>
      <c r="J1001" s="633" t="s">
        <v>11223</v>
      </c>
      <c r="K1001" s="632" t="s">
        <v>8948</v>
      </c>
      <c r="L1001" s="624">
        <v>42978</v>
      </c>
      <c r="M1001" s="564">
        <v>42830</v>
      </c>
      <c r="N1001" s="633" t="s">
        <v>47</v>
      </c>
      <c r="O1001" s="625">
        <v>42978</v>
      </c>
      <c r="P1001" s="626">
        <v>100000</v>
      </c>
      <c r="Q1001" s="416">
        <f t="shared" si="22"/>
        <v>9.9999999999999992E-2</v>
      </c>
      <c r="R1001" s="636">
        <v>12</v>
      </c>
      <c r="S1001" s="564">
        <v>42916</v>
      </c>
      <c r="T1001" s="71" t="s">
        <v>125</v>
      </c>
      <c r="U1001" s="633" t="s">
        <v>7040</v>
      </c>
      <c r="V1001" s="632" t="s">
        <v>162</v>
      </c>
      <c r="W1001" s="632" t="s">
        <v>105</v>
      </c>
      <c r="X1001" s="632" t="s">
        <v>9829</v>
      </c>
      <c r="Y1001" s="632"/>
      <c r="Z1001" s="633"/>
      <c r="AA1001" s="633"/>
    </row>
    <row r="1002" spans="1:27" ht="17.45" customHeight="1" x14ac:dyDescent="0.25">
      <c r="A1002" s="633" t="s">
        <v>8095</v>
      </c>
      <c r="B1002" s="632" t="s">
        <v>59</v>
      </c>
      <c r="C1002" s="632" t="s">
        <v>9574</v>
      </c>
      <c r="D1002" s="632" t="s">
        <v>10550</v>
      </c>
      <c r="E1002" s="632" t="s">
        <v>11170</v>
      </c>
      <c r="F1002" s="473" t="s">
        <v>26</v>
      </c>
      <c r="G1002" s="473"/>
      <c r="H1002" s="473"/>
      <c r="I1002" s="473"/>
      <c r="J1002" s="633" t="s">
        <v>11224</v>
      </c>
      <c r="K1002" s="632" t="s">
        <v>8948</v>
      </c>
      <c r="L1002" s="624">
        <v>42977</v>
      </c>
      <c r="M1002" s="564">
        <v>42859</v>
      </c>
      <c r="N1002" s="633" t="s">
        <v>47</v>
      </c>
      <c r="O1002" s="625">
        <v>43098</v>
      </c>
      <c r="P1002" s="626">
        <v>100000</v>
      </c>
      <c r="Q1002" s="416">
        <f t="shared" si="22"/>
        <v>9.9999999999999992E-2</v>
      </c>
      <c r="R1002" s="636">
        <v>4</v>
      </c>
      <c r="S1002" s="564">
        <v>42949</v>
      </c>
      <c r="T1002" s="71" t="s">
        <v>103</v>
      </c>
      <c r="U1002" s="633" t="s">
        <v>7040</v>
      </c>
      <c r="V1002" s="632" t="s">
        <v>162</v>
      </c>
      <c r="W1002" s="632" t="s">
        <v>105</v>
      </c>
      <c r="X1002" s="632" t="s">
        <v>8172</v>
      </c>
      <c r="Y1002" s="632"/>
      <c r="Z1002" s="633"/>
      <c r="AA1002" s="633"/>
    </row>
    <row r="1003" spans="1:27" ht="17.45" customHeight="1" x14ac:dyDescent="0.25">
      <c r="A1003" s="633" t="s">
        <v>8388</v>
      </c>
      <c r="B1003" s="632" t="s">
        <v>59</v>
      </c>
      <c r="C1003" s="632" t="s">
        <v>9574</v>
      </c>
      <c r="D1003" s="632" t="s">
        <v>10546</v>
      </c>
      <c r="E1003" s="632" t="s">
        <v>7615</v>
      </c>
      <c r="F1003" s="473" t="s">
        <v>25</v>
      </c>
      <c r="G1003" s="473"/>
      <c r="H1003" s="473"/>
      <c r="I1003" s="473"/>
      <c r="J1003" s="633" t="s">
        <v>11223</v>
      </c>
      <c r="K1003" s="632" t="s">
        <v>35</v>
      </c>
      <c r="L1003" s="624">
        <v>42955</v>
      </c>
      <c r="M1003" s="564">
        <v>42865</v>
      </c>
      <c r="N1003" s="633" t="s">
        <v>48</v>
      </c>
      <c r="O1003" s="625">
        <v>42955</v>
      </c>
      <c r="P1003" s="626">
        <v>100000</v>
      </c>
      <c r="Q1003" s="416">
        <f t="shared" si="22"/>
        <v>9.9999999999999992E-2</v>
      </c>
      <c r="R1003" s="636">
        <v>12</v>
      </c>
      <c r="S1003" s="564">
        <v>42907</v>
      </c>
      <c r="T1003" s="71" t="s">
        <v>103</v>
      </c>
      <c r="U1003" s="633" t="s">
        <v>7040</v>
      </c>
      <c r="V1003" s="632" t="s">
        <v>162</v>
      </c>
      <c r="W1003" s="632" t="s">
        <v>105</v>
      </c>
      <c r="X1003" s="632" t="s">
        <v>10059</v>
      </c>
      <c r="Y1003" s="632"/>
      <c r="Z1003" s="633"/>
      <c r="AA1003" s="633"/>
    </row>
    <row r="1004" spans="1:27" ht="17.45" customHeight="1" x14ac:dyDescent="0.25">
      <c r="A1004" s="633" t="s">
        <v>12157</v>
      </c>
      <c r="B1004" s="632" t="s">
        <v>60</v>
      </c>
      <c r="C1004" s="632" t="s">
        <v>377</v>
      </c>
      <c r="D1004" s="632" t="s">
        <v>12158</v>
      </c>
      <c r="E1004" s="632" t="s">
        <v>12159</v>
      </c>
      <c r="F1004" s="473" t="s">
        <v>26</v>
      </c>
      <c r="G1004" s="473"/>
      <c r="H1004" s="473"/>
      <c r="I1004" s="473"/>
      <c r="J1004" s="633" t="s">
        <v>11224</v>
      </c>
      <c r="K1004" s="632" t="s">
        <v>8948</v>
      </c>
      <c r="L1004" s="624">
        <v>43018</v>
      </c>
      <c r="M1004" s="564">
        <v>42928</v>
      </c>
      <c r="N1004" s="633" t="s">
        <v>46</v>
      </c>
      <c r="O1004" s="625"/>
      <c r="P1004" s="626">
        <v>100000</v>
      </c>
      <c r="Q1004" s="416">
        <f t="shared" si="22"/>
        <v>9.9999999999999992E-2</v>
      </c>
      <c r="R1004" s="636">
        <v>3</v>
      </c>
      <c r="S1004" s="564">
        <v>42929</v>
      </c>
      <c r="T1004" s="71" t="s">
        <v>125</v>
      </c>
      <c r="U1004" s="633" t="s">
        <v>7040</v>
      </c>
      <c r="V1004" s="632" t="s">
        <v>162</v>
      </c>
      <c r="W1004" s="632" t="s">
        <v>105</v>
      </c>
      <c r="X1004" s="632" t="s">
        <v>10768</v>
      </c>
      <c r="Y1004" s="632" t="s">
        <v>7201</v>
      </c>
      <c r="Z1004" s="633"/>
      <c r="AA1004" s="633"/>
    </row>
    <row r="1005" spans="1:27" ht="17.45" customHeight="1" x14ac:dyDescent="0.25">
      <c r="A1005" s="633" t="s">
        <v>12141</v>
      </c>
      <c r="B1005" s="632" t="s">
        <v>56</v>
      </c>
      <c r="C1005" s="632" t="s">
        <v>109</v>
      </c>
      <c r="D1005" s="632" t="s">
        <v>12142</v>
      </c>
      <c r="E1005" s="632" t="s">
        <v>12143</v>
      </c>
      <c r="F1005" s="473" t="s">
        <v>28</v>
      </c>
      <c r="G1005" s="473"/>
      <c r="H1005" s="473"/>
      <c r="I1005" s="473"/>
      <c r="J1005" s="633" t="s">
        <v>11224</v>
      </c>
      <c r="K1005" s="632" t="s">
        <v>8990</v>
      </c>
      <c r="L1005" s="624">
        <v>43068</v>
      </c>
      <c r="M1005" s="564">
        <v>42767</v>
      </c>
      <c r="N1005" s="633" t="s">
        <v>47</v>
      </c>
      <c r="O1005" s="625">
        <v>43068</v>
      </c>
      <c r="P1005" s="626">
        <v>100000</v>
      </c>
      <c r="Q1005" s="416">
        <f t="shared" si="22"/>
        <v>9.9999999999999992E-2</v>
      </c>
      <c r="R1005" s="636">
        <v>12</v>
      </c>
      <c r="S1005" s="564">
        <v>42922</v>
      </c>
      <c r="T1005" s="71" t="s">
        <v>103</v>
      </c>
      <c r="U1005" s="633" t="s">
        <v>7040</v>
      </c>
      <c r="V1005" s="632" t="s">
        <v>162</v>
      </c>
      <c r="W1005" s="632" t="s">
        <v>105</v>
      </c>
      <c r="X1005" s="632" t="s">
        <v>14224</v>
      </c>
      <c r="Y1005" s="632" t="s">
        <v>7097</v>
      </c>
      <c r="Z1005" s="633"/>
      <c r="AA1005" s="633"/>
    </row>
    <row r="1006" spans="1:27" ht="17.45" customHeight="1" x14ac:dyDescent="0.25">
      <c r="A1006" s="633" t="s">
        <v>9892</v>
      </c>
      <c r="B1006" s="632" t="s">
        <v>62</v>
      </c>
      <c r="C1006" s="632" t="s">
        <v>1065</v>
      </c>
      <c r="D1006" s="632" t="s">
        <v>10549</v>
      </c>
      <c r="E1006" s="632" t="s">
        <v>9893</v>
      </c>
      <c r="F1006" s="473" t="s">
        <v>27</v>
      </c>
      <c r="G1006" s="473"/>
      <c r="H1006" s="473"/>
      <c r="I1006" s="473"/>
      <c r="J1006" s="633" t="s">
        <v>11223</v>
      </c>
      <c r="K1006" s="632" t="s">
        <v>8947</v>
      </c>
      <c r="L1006" s="624">
        <v>42974</v>
      </c>
      <c r="M1006" s="564">
        <v>42884</v>
      </c>
      <c r="N1006" s="633" t="s">
        <v>46</v>
      </c>
      <c r="O1006" s="625">
        <v>43005</v>
      </c>
      <c r="P1006" s="626">
        <v>100000</v>
      </c>
      <c r="Q1006" s="416">
        <f t="shared" si="22"/>
        <v>9.9999999999999992E-2</v>
      </c>
      <c r="R1006" s="636">
        <v>12</v>
      </c>
      <c r="S1006" s="564">
        <v>42887</v>
      </c>
      <c r="T1006" s="71" t="s">
        <v>125</v>
      </c>
      <c r="U1006" s="633" t="s">
        <v>7040</v>
      </c>
      <c r="V1006" s="632" t="s">
        <v>162</v>
      </c>
      <c r="W1006" s="632" t="s">
        <v>7199</v>
      </c>
      <c r="X1006" s="632" t="s">
        <v>10061</v>
      </c>
      <c r="Y1006" s="632" t="s">
        <v>6864</v>
      </c>
      <c r="Z1006" s="633"/>
      <c r="AA1006" s="633"/>
    </row>
    <row r="1007" spans="1:27" ht="17.45" customHeight="1" x14ac:dyDescent="0.25">
      <c r="A1007" s="633" t="s">
        <v>1298</v>
      </c>
      <c r="B1007" s="632" t="s">
        <v>59</v>
      </c>
      <c r="C1007" s="632" t="s">
        <v>9574</v>
      </c>
      <c r="D1007" s="632" t="s">
        <v>9591</v>
      </c>
      <c r="E1007" s="632" t="s">
        <v>8096</v>
      </c>
      <c r="F1007" s="473" t="s">
        <v>28</v>
      </c>
      <c r="G1007" s="473"/>
      <c r="H1007" s="473"/>
      <c r="I1007" s="473"/>
      <c r="J1007" s="633" t="s">
        <v>11223</v>
      </c>
      <c r="K1007" s="632" t="s">
        <v>8990</v>
      </c>
      <c r="L1007" s="624">
        <v>42993</v>
      </c>
      <c r="M1007" s="564" t="s">
        <v>1301</v>
      </c>
      <c r="N1007" s="633" t="s">
        <v>48</v>
      </c>
      <c r="O1007" s="625">
        <v>42993</v>
      </c>
      <c r="P1007" s="626">
        <v>100000</v>
      </c>
      <c r="Q1007" s="416">
        <f t="shared" si="22"/>
        <v>9.9999999999999992E-2</v>
      </c>
      <c r="R1007" s="627">
        <v>12</v>
      </c>
      <c r="S1007" s="564" t="s">
        <v>13516</v>
      </c>
      <c r="T1007" s="71" t="s">
        <v>292</v>
      </c>
      <c r="U1007" s="633" t="s">
        <v>7040</v>
      </c>
      <c r="V1007" s="632" t="s">
        <v>134</v>
      </c>
      <c r="W1007" s="632" t="s">
        <v>1119</v>
      </c>
      <c r="X1007" s="632" t="s">
        <v>8173</v>
      </c>
      <c r="Y1007" s="632" t="s">
        <v>221</v>
      </c>
      <c r="Z1007" s="633"/>
      <c r="AA1007" s="633"/>
    </row>
    <row r="1008" spans="1:27" ht="17.45" customHeight="1" x14ac:dyDescent="0.25">
      <c r="A1008" s="633" t="s">
        <v>3264</v>
      </c>
      <c r="B1008" s="632" t="s">
        <v>60</v>
      </c>
      <c r="C1008" s="632" t="s">
        <v>4992</v>
      </c>
      <c r="D1008" s="632" t="s">
        <v>3265</v>
      </c>
      <c r="E1008" s="632" t="s">
        <v>528</v>
      </c>
      <c r="F1008" s="473" t="s">
        <v>26</v>
      </c>
      <c r="G1008" s="473"/>
      <c r="H1008" s="473"/>
      <c r="I1008" s="473"/>
      <c r="J1008" s="633" t="s">
        <v>11223</v>
      </c>
      <c r="K1008" s="632" t="s">
        <v>8948</v>
      </c>
      <c r="L1008" s="624">
        <v>42991</v>
      </c>
      <c r="M1008" s="564" t="s">
        <v>3266</v>
      </c>
      <c r="N1008" s="633" t="s">
        <v>46</v>
      </c>
      <c r="O1008" s="625">
        <v>42991</v>
      </c>
      <c r="P1008" s="626">
        <v>100000</v>
      </c>
      <c r="Q1008" s="416">
        <f t="shared" si="22"/>
        <v>9.9999999999999992E-2</v>
      </c>
      <c r="R1008" s="627">
        <v>12</v>
      </c>
      <c r="S1008" s="564" t="s">
        <v>5563</v>
      </c>
      <c r="T1008" s="71" t="s">
        <v>103</v>
      </c>
      <c r="U1008" s="633" t="s">
        <v>7040</v>
      </c>
      <c r="V1008" s="632" t="s">
        <v>134</v>
      </c>
      <c r="W1008" s="632" t="s">
        <v>9226</v>
      </c>
      <c r="X1008" s="632" t="s">
        <v>5970</v>
      </c>
      <c r="Y1008" s="632"/>
      <c r="Z1008" s="633"/>
      <c r="AA1008" s="633"/>
    </row>
    <row r="1009" spans="1:27" ht="17.45" customHeight="1" x14ac:dyDescent="0.25">
      <c r="A1009" s="633" t="s">
        <v>3238</v>
      </c>
      <c r="B1009" s="632" t="s">
        <v>57</v>
      </c>
      <c r="C1009" s="632" t="s">
        <v>391</v>
      </c>
      <c r="D1009" s="632" t="s">
        <v>3239</v>
      </c>
      <c r="E1009" s="632" t="s">
        <v>414</v>
      </c>
      <c r="F1009" s="473" t="s">
        <v>26</v>
      </c>
      <c r="G1009" s="473"/>
      <c r="H1009" s="473"/>
      <c r="I1009" s="473"/>
      <c r="J1009" s="633" t="s">
        <v>11224</v>
      </c>
      <c r="K1009" s="632" t="s">
        <v>8948</v>
      </c>
      <c r="L1009" s="624">
        <v>43099</v>
      </c>
      <c r="M1009" s="564" t="s">
        <v>3240</v>
      </c>
      <c r="N1009" s="633" t="s">
        <v>47</v>
      </c>
      <c r="O1009" s="625">
        <v>43099</v>
      </c>
      <c r="P1009" s="626">
        <v>100000</v>
      </c>
      <c r="Q1009" s="416">
        <f t="shared" si="22"/>
        <v>9.9999999999999992E-2</v>
      </c>
      <c r="R1009" s="627">
        <v>12</v>
      </c>
      <c r="S1009" s="564" t="s">
        <v>14144</v>
      </c>
      <c r="T1009" s="71" t="s">
        <v>103</v>
      </c>
      <c r="U1009" s="633" t="s">
        <v>7040</v>
      </c>
      <c r="V1009" s="632" t="s">
        <v>134</v>
      </c>
      <c r="W1009" s="632" t="s">
        <v>9226</v>
      </c>
      <c r="X1009" s="632" t="s">
        <v>6076</v>
      </c>
      <c r="Y1009" s="632" t="s">
        <v>667</v>
      </c>
      <c r="Z1009" s="633"/>
      <c r="AA1009" s="633"/>
    </row>
    <row r="1010" spans="1:27" ht="17.45" customHeight="1" x14ac:dyDescent="0.25">
      <c r="A1010" s="633" t="s">
        <v>6433</v>
      </c>
      <c r="B1010" s="632" t="s">
        <v>56</v>
      </c>
      <c r="C1010" s="632" t="s">
        <v>161</v>
      </c>
      <c r="D1010" s="632" t="s">
        <v>6434</v>
      </c>
      <c r="E1010" s="632" t="s">
        <v>6435</v>
      </c>
      <c r="F1010" s="473" t="s">
        <v>26</v>
      </c>
      <c r="G1010" s="473"/>
      <c r="H1010" s="473"/>
      <c r="I1010" s="473"/>
      <c r="J1010" s="633" t="s">
        <v>11224</v>
      </c>
      <c r="K1010" s="632" t="s">
        <v>8948</v>
      </c>
      <c r="L1010" s="624">
        <v>43069</v>
      </c>
      <c r="M1010" s="564" t="s">
        <v>6488</v>
      </c>
      <c r="N1010" s="633" t="s">
        <v>47</v>
      </c>
      <c r="O1010" s="625">
        <v>43069</v>
      </c>
      <c r="P1010" s="626">
        <v>100000</v>
      </c>
      <c r="Q1010" s="416">
        <f t="shared" si="22"/>
        <v>9.9999999999999992E-2</v>
      </c>
      <c r="R1010" s="627">
        <v>12</v>
      </c>
      <c r="S1010" s="564" t="s">
        <v>14146</v>
      </c>
      <c r="T1010" s="71" t="s">
        <v>125</v>
      </c>
      <c r="U1010" s="633" t="s">
        <v>7040</v>
      </c>
      <c r="V1010" s="632" t="s">
        <v>134</v>
      </c>
      <c r="W1010" s="632" t="s">
        <v>9226</v>
      </c>
      <c r="X1010" s="632" t="s">
        <v>7076</v>
      </c>
      <c r="Y1010" s="632" t="s">
        <v>757</v>
      </c>
      <c r="Z1010" s="633"/>
      <c r="AA1010" s="633"/>
    </row>
    <row r="1011" spans="1:27" ht="17.45" customHeight="1" x14ac:dyDescent="0.25">
      <c r="A1011" s="633" t="s">
        <v>6910</v>
      </c>
      <c r="B1011" s="634" t="s">
        <v>60</v>
      </c>
      <c r="C1011" s="634" t="s">
        <v>805</v>
      </c>
      <c r="D1011" s="632" t="s">
        <v>806</v>
      </c>
      <c r="E1011" s="632" t="s">
        <v>6911</v>
      </c>
      <c r="F1011" s="473" t="s">
        <v>26</v>
      </c>
      <c r="G1011" s="473" t="str">
        <f>VLOOKUP(A1011,'Engaged Deals'!A:L,2,0)</f>
        <v>Yes</v>
      </c>
      <c r="H1011" s="473">
        <f>VLOOKUP(A1011,'Engaged Deals'!A:L,9,0)</f>
        <v>0</v>
      </c>
      <c r="I1011" s="473" t="str">
        <f>VLOOKUP(A1011,'Engaged Deals'!A:L,10,0)</f>
        <v>Future phases, basaed on my current engagement</v>
      </c>
      <c r="J1011" s="633" t="s">
        <v>11224</v>
      </c>
      <c r="K1011" s="473" t="s">
        <v>8948</v>
      </c>
      <c r="L1011" s="624">
        <v>43098</v>
      </c>
      <c r="M1011" s="564" t="s">
        <v>6956</v>
      </c>
      <c r="N1011" s="71" t="s">
        <v>47</v>
      </c>
      <c r="O1011" s="624">
        <v>43098</v>
      </c>
      <c r="P1011" s="635">
        <v>100000</v>
      </c>
      <c r="Q1011" s="416">
        <f t="shared" si="22"/>
        <v>9.9999999999999992E-2</v>
      </c>
      <c r="R1011" s="627">
        <v>12</v>
      </c>
      <c r="S1011" s="535" t="s">
        <v>12632</v>
      </c>
      <c r="T1011" s="71" t="s">
        <v>103</v>
      </c>
      <c r="U1011" s="566" t="s">
        <v>7040</v>
      </c>
      <c r="V1011" s="541" t="s">
        <v>134</v>
      </c>
      <c r="W1011" s="541" t="s">
        <v>9274</v>
      </c>
      <c r="X1011" s="632" t="s">
        <v>5572</v>
      </c>
      <c r="Y1011" s="632" t="s">
        <v>9238</v>
      </c>
      <c r="Z1011" s="633"/>
      <c r="AA1011" s="633"/>
    </row>
    <row r="1012" spans="1:27" ht="17.45" customHeight="1" x14ac:dyDescent="0.25">
      <c r="A1012" s="633" t="s">
        <v>3345</v>
      </c>
      <c r="B1012" s="634" t="s">
        <v>56</v>
      </c>
      <c r="C1012" s="634" t="s">
        <v>194</v>
      </c>
      <c r="D1012" s="632" t="s">
        <v>3346</v>
      </c>
      <c r="E1012" s="632" t="s">
        <v>3347</v>
      </c>
      <c r="F1012" s="473" t="s">
        <v>27</v>
      </c>
      <c r="G1012" s="473"/>
      <c r="H1012" s="473"/>
      <c r="I1012" s="473"/>
      <c r="J1012" s="633" t="s">
        <v>11224</v>
      </c>
      <c r="K1012" s="473" t="s">
        <v>8947</v>
      </c>
      <c r="L1012" s="624">
        <v>43039</v>
      </c>
      <c r="M1012" s="564" t="s">
        <v>3348</v>
      </c>
      <c r="N1012" s="71" t="s">
        <v>47</v>
      </c>
      <c r="O1012" s="624">
        <v>43039</v>
      </c>
      <c r="P1012" s="635">
        <v>100000</v>
      </c>
      <c r="Q1012" s="416">
        <f t="shared" si="22"/>
        <v>9.9999999999999992E-2</v>
      </c>
      <c r="R1012" s="627">
        <v>12</v>
      </c>
      <c r="S1012" s="535" t="s">
        <v>12338</v>
      </c>
      <c r="T1012" s="71" t="s">
        <v>125</v>
      </c>
      <c r="U1012" s="566" t="s">
        <v>7040</v>
      </c>
      <c r="V1012" s="541" t="s">
        <v>134</v>
      </c>
      <c r="W1012" s="541" t="s">
        <v>6390</v>
      </c>
      <c r="X1012" s="632" t="s">
        <v>6071</v>
      </c>
      <c r="Y1012" s="632" t="s">
        <v>9238</v>
      </c>
      <c r="Z1012" s="633"/>
      <c r="AA1012" s="633"/>
    </row>
    <row r="1013" spans="1:27" ht="17.45" customHeight="1" x14ac:dyDescent="0.25">
      <c r="A1013" s="633" t="s">
        <v>9649</v>
      </c>
      <c r="B1013" s="634" t="s">
        <v>57</v>
      </c>
      <c r="C1013" s="634" t="s">
        <v>182</v>
      </c>
      <c r="D1013" s="632" t="s">
        <v>12948</v>
      </c>
      <c r="E1013" s="632" t="s">
        <v>9650</v>
      </c>
      <c r="F1013" s="473" t="s">
        <v>27</v>
      </c>
      <c r="G1013" s="473"/>
      <c r="H1013" s="473"/>
      <c r="I1013" s="473"/>
      <c r="J1013" s="633" t="s">
        <v>11223</v>
      </c>
      <c r="K1013" s="473" t="s">
        <v>8947</v>
      </c>
      <c r="L1013" s="624">
        <v>42982</v>
      </c>
      <c r="M1013" s="564" t="s">
        <v>13349</v>
      </c>
      <c r="N1013" s="71" t="s">
        <v>48</v>
      </c>
      <c r="O1013" s="624">
        <v>43006</v>
      </c>
      <c r="P1013" s="635">
        <v>100000</v>
      </c>
      <c r="Q1013" s="416">
        <f t="shared" si="22"/>
        <v>9.9999999999999992E-2</v>
      </c>
      <c r="R1013" s="627">
        <v>6</v>
      </c>
      <c r="S1013" s="535" t="s">
        <v>14144</v>
      </c>
      <c r="T1013" s="71" t="s">
        <v>103</v>
      </c>
      <c r="U1013" s="566" t="s">
        <v>7040</v>
      </c>
      <c r="V1013" s="541" t="s">
        <v>134</v>
      </c>
      <c r="W1013" s="541" t="s">
        <v>518</v>
      </c>
      <c r="X1013" s="632" t="s">
        <v>7255</v>
      </c>
      <c r="Y1013" s="632" t="s">
        <v>888</v>
      </c>
      <c r="Z1013" s="633"/>
      <c r="AA1013" s="633"/>
    </row>
    <row r="1014" spans="1:27" ht="17.45" customHeight="1" x14ac:dyDescent="0.25">
      <c r="A1014" s="633" t="s">
        <v>12517</v>
      </c>
      <c r="B1014" s="634" t="s">
        <v>56</v>
      </c>
      <c r="C1014" s="634" t="s">
        <v>161</v>
      </c>
      <c r="D1014" s="632" t="s">
        <v>12518</v>
      </c>
      <c r="E1014" s="632" t="s">
        <v>316</v>
      </c>
      <c r="F1014" s="473" t="s">
        <v>26</v>
      </c>
      <c r="G1014" s="473"/>
      <c r="H1014" s="473"/>
      <c r="I1014" s="473"/>
      <c r="J1014" s="633" t="s">
        <v>11224</v>
      </c>
      <c r="K1014" s="473" t="s">
        <v>8948</v>
      </c>
      <c r="L1014" s="624">
        <v>43100</v>
      </c>
      <c r="M1014" s="564" t="s">
        <v>12614</v>
      </c>
      <c r="N1014" s="71" t="s">
        <v>47</v>
      </c>
      <c r="O1014" s="624">
        <v>43100</v>
      </c>
      <c r="P1014" s="635">
        <v>100000</v>
      </c>
      <c r="Q1014" s="416">
        <f t="shared" si="22"/>
        <v>9.9999999999999992E-2</v>
      </c>
      <c r="R1014" s="627">
        <v>12</v>
      </c>
      <c r="S1014" s="535" t="s">
        <v>13516</v>
      </c>
      <c r="T1014" s="71" t="s">
        <v>103</v>
      </c>
      <c r="U1014" s="566" t="s">
        <v>7040</v>
      </c>
      <c r="V1014" s="541" t="s">
        <v>134</v>
      </c>
      <c r="W1014" s="541" t="s">
        <v>518</v>
      </c>
      <c r="X1014" s="632" t="s">
        <v>12389</v>
      </c>
      <c r="Y1014" s="632" t="s">
        <v>221</v>
      </c>
      <c r="Z1014" s="633"/>
      <c r="AA1014" s="633"/>
    </row>
    <row r="1015" spans="1:27" ht="17.45" customHeight="1" x14ac:dyDescent="0.25">
      <c r="A1015" s="633" t="s">
        <v>3315</v>
      </c>
      <c r="B1015" s="634" t="s">
        <v>56</v>
      </c>
      <c r="C1015" s="634" t="s">
        <v>194</v>
      </c>
      <c r="D1015" s="632" t="s">
        <v>3316</v>
      </c>
      <c r="E1015" s="632" t="s">
        <v>316</v>
      </c>
      <c r="F1015" s="473" t="s">
        <v>27</v>
      </c>
      <c r="G1015" s="473"/>
      <c r="H1015" s="473"/>
      <c r="I1015" s="473"/>
      <c r="J1015" s="633" t="s">
        <v>11224</v>
      </c>
      <c r="K1015" s="473" t="s">
        <v>8947</v>
      </c>
      <c r="L1015" s="624">
        <v>43098</v>
      </c>
      <c r="M1015" s="564" t="s">
        <v>3317</v>
      </c>
      <c r="N1015" s="71" t="s">
        <v>46</v>
      </c>
      <c r="O1015" s="624">
        <v>43098</v>
      </c>
      <c r="P1015" s="635">
        <v>100000</v>
      </c>
      <c r="Q1015" s="416">
        <f t="shared" si="22"/>
        <v>9.9999999999999992E-2</v>
      </c>
      <c r="R1015" s="627">
        <v>12</v>
      </c>
      <c r="S1015" s="535" t="s">
        <v>226</v>
      </c>
      <c r="T1015" s="71" t="s">
        <v>125</v>
      </c>
      <c r="U1015" s="566" t="s">
        <v>7040</v>
      </c>
      <c r="V1015" s="541" t="s">
        <v>134</v>
      </c>
      <c r="W1015" s="541" t="s">
        <v>518</v>
      </c>
      <c r="X1015" s="632" t="s">
        <v>6386</v>
      </c>
      <c r="Y1015" s="632"/>
      <c r="Z1015" s="633"/>
      <c r="AA1015" s="633"/>
    </row>
    <row r="1016" spans="1:27" ht="17.45" customHeight="1" x14ac:dyDescent="0.25">
      <c r="A1016" s="633" t="s">
        <v>3213</v>
      </c>
      <c r="B1016" s="634" t="s">
        <v>56</v>
      </c>
      <c r="C1016" s="634" t="s">
        <v>194</v>
      </c>
      <c r="D1016" s="632" t="s">
        <v>3214</v>
      </c>
      <c r="E1016" s="632" t="s">
        <v>3215</v>
      </c>
      <c r="F1016" s="473" t="s">
        <v>27</v>
      </c>
      <c r="G1016" s="473"/>
      <c r="H1016" s="473"/>
      <c r="I1016" s="473"/>
      <c r="J1016" s="633" t="s">
        <v>11223</v>
      </c>
      <c r="K1016" s="473" t="s">
        <v>8947</v>
      </c>
      <c r="L1016" s="624">
        <v>43000</v>
      </c>
      <c r="M1016" s="564" t="s">
        <v>3216</v>
      </c>
      <c r="N1016" s="71" t="s">
        <v>48</v>
      </c>
      <c r="O1016" s="624">
        <v>43000</v>
      </c>
      <c r="P1016" s="635">
        <v>100000</v>
      </c>
      <c r="Q1016" s="416">
        <f t="shared" si="22"/>
        <v>9.9999999999999992E-2</v>
      </c>
      <c r="R1016" s="627">
        <v>1</v>
      </c>
      <c r="S1016" s="535" t="s">
        <v>7102</v>
      </c>
      <c r="T1016" s="71" t="s">
        <v>103</v>
      </c>
      <c r="U1016" s="566" t="s">
        <v>7040</v>
      </c>
      <c r="V1016" s="541" t="s">
        <v>134</v>
      </c>
      <c r="W1016" s="541" t="s">
        <v>518</v>
      </c>
      <c r="X1016" s="632" t="s">
        <v>6071</v>
      </c>
      <c r="Y1016" s="632" t="s">
        <v>186</v>
      </c>
      <c r="Z1016" s="633"/>
      <c r="AA1016" s="633"/>
    </row>
    <row r="1017" spans="1:27" ht="17.45" customHeight="1" x14ac:dyDescent="0.25">
      <c r="A1017" s="633" t="s">
        <v>8804</v>
      </c>
      <c r="B1017" s="634" t="s">
        <v>56</v>
      </c>
      <c r="C1017" s="634" t="s">
        <v>194</v>
      </c>
      <c r="D1017" s="632" t="s">
        <v>12949</v>
      </c>
      <c r="E1017" s="632" t="s">
        <v>904</v>
      </c>
      <c r="F1017" s="473" t="s">
        <v>27</v>
      </c>
      <c r="G1017" s="473"/>
      <c r="H1017" s="473"/>
      <c r="I1017" s="473"/>
      <c r="J1017" s="633" t="s">
        <v>11224</v>
      </c>
      <c r="K1017" s="473" t="s">
        <v>8070</v>
      </c>
      <c r="L1017" s="624">
        <v>43087</v>
      </c>
      <c r="M1017" s="564" t="s">
        <v>13350</v>
      </c>
      <c r="N1017" s="71" t="s">
        <v>48</v>
      </c>
      <c r="O1017" s="624">
        <v>43087</v>
      </c>
      <c r="P1017" s="635">
        <v>100000</v>
      </c>
      <c r="Q1017" s="416">
        <f t="shared" si="22"/>
        <v>9.9999999999999992E-2</v>
      </c>
      <c r="R1017" s="627">
        <v>12</v>
      </c>
      <c r="S1017" s="535" t="s">
        <v>12338</v>
      </c>
      <c r="T1017" s="71" t="s">
        <v>292</v>
      </c>
      <c r="U1017" s="566" t="s">
        <v>7040</v>
      </c>
      <c r="V1017" s="541" t="s">
        <v>134</v>
      </c>
      <c r="W1017" s="541" t="s">
        <v>518</v>
      </c>
      <c r="X1017" s="632" t="s">
        <v>13624</v>
      </c>
      <c r="Y1017" s="632" t="s">
        <v>435</v>
      </c>
      <c r="Z1017" s="633"/>
      <c r="AA1017" s="633"/>
    </row>
    <row r="1018" spans="1:27" ht="17.45" customHeight="1" x14ac:dyDescent="0.25">
      <c r="A1018" s="633" t="s">
        <v>8797</v>
      </c>
      <c r="B1018" s="634" t="s">
        <v>57</v>
      </c>
      <c r="C1018" s="634" t="s">
        <v>98</v>
      </c>
      <c r="D1018" s="632" t="s">
        <v>8798</v>
      </c>
      <c r="E1018" s="632" t="s">
        <v>8799</v>
      </c>
      <c r="F1018" s="473" t="s">
        <v>26</v>
      </c>
      <c r="G1018" s="473"/>
      <c r="H1018" s="473"/>
      <c r="I1018" s="473"/>
      <c r="J1018" s="633" t="s">
        <v>11224</v>
      </c>
      <c r="K1018" s="473" t="s">
        <v>33</v>
      </c>
      <c r="L1018" s="624">
        <v>43028</v>
      </c>
      <c r="M1018" s="564" t="s">
        <v>8881</v>
      </c>
      <c r="N1018" s="71" t="s">
        <v>47</v>
      </c>
      <c r="O1018" s="624">
        <v>43028</v>
      </c>
      <c r="P1018" s="635">
        <v>100000</v>
      </c>
      <c r="Q1018" s="416">
        <f t="shared" si="22"/>
        <v>9.9999999999999992E-2</v>
      </c>
      <c r="R1018" s="627">
        <v>12</v>
      </c>
      <c r="S1018" s="535" t="s">
        <v>13516</v>
      </c>
      <c r="T1018" s="71" t="s">
        <v>125</v>
      </c>
      <c r="U1018" s="566" t="s">
        <v>7040</v>
      </c>
      <c r="V1018" s="541" t="s">
        <v>134</v>
      </c>
      <c r="W1018" s="541" t="s">
        <v>11342</v>
      </c>
      <c r="X1018" s="632" t="s">
        <v>106</v>
      </c>
      <c r="Y1018" s="632" t="s">
        <v>667</v>
      </c>
      <c r="Z1018" s="633"/>
      <c r="AA1018" s="633"/>
    </row>
    <row r="1019" spans="1:27" ht="17.45" customHeight="1" x14ac:dyDescent="0.25">
      <c r="A1019" s="633" t="s">
        <v>12165</v>
      </c>
      <c r="B1019" s="634" t="s">
        <v>6912</v>
      </c>
      <c r="C1019" s="634" t="s">
        <v>6912</v>
      </c>
      <c r="D1019" s="632" t="s">
        <v>12166</v>
      </c>
      <c r="E1019" s="632" t="s">
        <v>12167</v>
      </c>
      <c r="F1019" s="473" t="s">
        <v>27</v>
      </c>
      <c r="G1019" s="473"/>
      <c r="H1019" s="473"/>
      <c r="I1019" s="473"/>
      <c r="J1019" s="633" t="s">
        <v>11224</v>
      </c>
      <c r="K1019" s="473" t="s">
        <v>8947</v>
      </c>
      <c r="L1019" s="624">
        <v>43018</v>
      </c>
      <c r="M1019" s="564" t="s">
        <v>12310</v>
      </c>
      <c r="N1019" s="71" t="s">
        <v>46</v>
      </c>
      <c r="O1019" s="624">
        <v>43018</v>
      </c>
      <c r="P1019" s="635">
        <v>100000</v>
      </c>
      <c r="Q1019" s="416">
        <f t="shared" si="22"/>
        <v>9.9999999999999992E-2</v>
      </c>
      <c r="R1019" s="627">
        <v>3</v>
      </c>
      <c r="S1019" s="535" t="s">
        <v>12339</v>
      </c>
      <c r="T1019" s="71" t="s">
        <v>125</v>
      </c>
      <c r="U1019" s="566" t="s">
        <v>7040</v>
      </c>
      <c r="V1019" s="541" t="s">
        <v>134</v>
      </c>
      <c r="W1019" s="541" t="s">
        <v>9276</v>
      </c>
      <c r="X1019" s="632" t="s">
        <v>12408</v>
      </c>
      <c r="Y1019" s="632" t="s">
        <v>186</v>
      </c>
      <c r="Z1019" s="633"/>
      <c r="AA1019" s="633"/>
    </row>
    <row r="1020" spans="1:27" ht="17.45" customHeight="1" x14ac:dyDescent="0.25">
      <c r="A1020" s="633" t="s">
        <v>8808</v>
      </c>
      <c r="B1020" s="634" t="s">
        <v>56</v>
      </c>
      <c r="C1020" s="634" t="s">
        <v>109</v>
      </c>
      <c r="D1020" s="632" t="s">
        <v>8809</v>
      </c>
      <c r="E1020" s="632" t="s">
        <v>8810</v>
      </c>
      <c r="F1020" s="473" t="s">
        <v>28</v>
      </c>
      <c r="G1020" s="473"/>
      <c r="H1020" s="473"/>
      <c r="I1020" s="473"/>
      <c r="J1020" s="633" t="s">
        <v>11224</v>
      </c>
      <c r="K1020" s="473" t="s">
        <v>8953</v>
      </c>
      <c r="L1020" s="624">
        <v>43098</v>
      </c>
      <c r="M1020" s="564" t="s">
        <v>8883</v>
      </c>
      <c r="N1020" s="71" t="s">
        <v>46</v>
      </c>
      <c r="O1020" s="624">
        <v>43098</v>
      </c>
      <c r="P1020" s="635">
        <v>100000</v>
      </c>
      <c r="Q1020" s="416">
        <f t="shared" si="22"/>
        <v>9.9999999999999992E-2</v>
      </c>
      <c r="R1020" s="627">
        <v>12</v>
      </c>
      <c r="S1020" s="535" t="s">
        <v>8048</v>
      </c>
      <c r="T1020" s="71" t="s">
        <v>125</v>
      </c>
      <c r="U1020" s="566" t="s">
        <v>7040</v>
      </c>
      <c r="V1020" s="541" t="s">
        <v>134</v>
      </c>
      <c r="W1020" s="541" t="s">
        <v>1332</v>
      </c>
      <c r="X1020" s="632" t="s">
        <v>8919</v>
      </c>
      <c r="Y1020" s="632"/>
      <c r="Z1020" s="633"/>
      <c r="AA1020" s="633"/>
    </row>
    <row r="1021" spans="1:27" ht="17.45" customHeight="1" x14ac:dyDescent="0.25">
      <c r="A1021" s="633" t="s">
        <v>3318</v>
      </c>
      <c r="B1021" s="634" t="s">
        <v>56</v>
      </c>
      <c r="C1021" s="634" t="s">
        <v>194</v>
      </c>
      <c r="D1021" s="632" t="s">
        <v>3287</v>
      </c>
      <c r="E1021" s="632" t="s">
        <v>3319</v>
      </c>
      <c r="F1021" s="473" t="s">
        <v>27</v>
      </c>
      <c r="G1021" s="473"/>
      <c r="H1021" s="473"/>
      <c r="I1021" s="473"/>
      <c r="J1021" s="633" t="s">
        <v>11224</v>
      </c>
      <c r="K1021" s="473" t="s">
        <v>8947</v>
      </c>
      <c r="L1021" s="624">
        <v>43020</v>
      </c>
      <c r="M1021" s="564" t="s">
        <v>3320</v>
      </c>
      <c r="N1021" s="71" t="s">
        <v>46</v>
      </c>
      <c r="O1021" s="624">
        <v>43020</v>
      </c>
      <c r="P1021" s="635">
        <v>100000</v>
      </c>
      <c r="Q1021" s="416">
        <f t="shared" si="22"/>
        <v>9.9999999999999992E-2</v>
      </c>
      <c r="R1021" s="627">
        <v>12</v>
      </c>
      <c r="S1021" s="535" t="s">
        <v>3290</v>
      </c>
      <c r="T1021" s="71" t="s">
        <v>125</v>
      </c>
      <c r="U1021" s="566" t="s">
        <v>7040</v>
      </c>
      <c r="V1021" s="541" t="s">
        <v>134</v>
      </c>
      <c r="W1021" s="541" t="s">
        <v>3291</v>
      </c>
      <c r="X1021" s="632" t="s">
        <v>6071</v>
      </c>
      <c r="Y1021" s="632" t="s">
        <v>9238</v>
      </c>
      <c r="Z1021" s="633"/>
      <c r="AA1021" s="633"/>
    </row>
    <row r="1022" spans="1:27" ht="17.45" customHeight="1" x14ac:dyDescent="0.25">
      <c r="A1022" s="633" t="s">
        <v>3286</v>
      </c>
      <c r="B1022" s="634" t="s">
        <v>56</v>
      </c>
      <c r="C1022" s="634" t="s">
        <v>194</v>
      </c>
      <c r="D1022" s="632" t="s">
        <v>3287</v>
      </c>
      <c r="E1022" s="632" t="s">
        <v>3288</v>
      </c>
      <c r="F1022" s="473" t="s">
        <v>27</v>
      </c>
      <c r="G1022" s="473"/>
      <c r="H1022" s="473"/>
      <c r="I1022" s="473"/>
      <c r="J1022" s="633" t="s">
        <v>11224</v>
      </c>
      <c r="K1022" s="473" t="s">
        <v>8947</v>
      </c>
      <c r="L1022" s="624">
        <v>43039</v>
      </c>
      <c r="M1022" s="564" t="s">
        <v>3289</v>
      </c>
      <c r="N1022" s="71" t="s">
        <v>46</v>
      </c>
      <c r="O1022" s="624">
        <v>43039</v>
      </c>
      <c r="P1022" s="635">
        <v>100000</v>
      </c>
      <c r="Q1022" s="416">
        <f t="shared" si="22"/>
        <v>9.9999999999999992E-2</v>
      </c>
      <c r="R1022" s="627">
        <v>12</v>
      </c>
      <c r="S1022" s="535" t="s">
        <v>3290</v>
      </c>
      <c r="T1022" s="71" t="s">
        <v>125</v>
      </c>
      <c r="U1022" s="566" t="s">
        <v>7040</v>
      </c>
      <c r="V1022" s="541" t="s">
        <v>134</v>
      </c>
      <c r="W1022" s="541" t="s">
        <v>3291</v>
      </c>
      <c r="X1022" s="632" t="s">
        <v>6071</v>
      </c>
      <c r="Y1022" s="632" t="s">
        <v>9238</v>
      </c>
      <c r="Z1022" s="633"/>
      <c r="AA1022" s="633"/>
    </row>
    <row r="1023" spans="1:27" ht="17.45" customHeight="1" x14ac:dyDescent="0.25">
      <c r="A1023" s="633" t="s">
        <v>6904</v>
      </c>
      <c r="B1023" s="634" t="s">
        <v>56</v>
      </c>
      <c r="C1023" s="634" t="s">
        <v>510</v>
      </c>
      <c r="D1023" s="632" t="s">
        <v>6905</v>
      </c>
      <c r="E1023" s="632" t="s">
        <v>6906</v>
      </c>
      <c r="F1023" s="473" t="s">
        <v>27</v>
      </c>
      <c r="G1023" s="473"/>
      <c r="H1023" s="473"/>
      <c r="I1023" s="473"/>
      <c r="J1023" s="633" t="s">
        <v>11224</v>
      </c>
      <c r="K1023" s="473" t="s">
        <v>8947</v>
      </c>
      <c r="L1023" s="624">
        <v>43100</v>
      </c>
      <c r="M1023" s="564" t="s">
        <v>6952</v>
      </c>
      <c r="N1023" s="71" t="s">
        <v>48</v>
      </c>
      <c r="O1023" s="624">
        <v>43100</v>
      </c>
      <c r="P1023" s="635">
        <v>100000</v>
      </c>
      <c r="Q1023" s="416">
        <f t="shared" si="22"/>
        <v>9.9999999999999992E-2</v>
      </c>
      <c r="R1023" s="627">
        <v>12</v>
      </c>
      <c r="S1023" s="535" t="s">
        <v>14144</v>
      </c>
      <c r="T1023" s="71" t="s">
        <v>103</v>
      </c>
      <c r="U1023" s="566" t="s">
        <v>7040</v>
      </c>
      <c r="V1023" s="541" t="s">
        <v>104</v>
      </c>
      <c r="W1023" s="541" t="s">
        <v>5555</v>
      </c>
      <c r="X1023" s="632" t="s">
        <v>6953</v>
      </c>
      <c r="Y1023" s="632" t="s">
        <v>757</v>
      </c>
      <c r="Z1023" s="633"/>
      <c r="AA1023" s="633"/>
    </row>
    <row r="1024" spans="1:27" ht="17.45" customHeight="1" x14ac:dyDescent="0.25">
      <c r="A1024" s="633" t="s">
        <v>2976</v>
      </c>
      <c r="B1024" s="634" t="s">
        <v>57</v>
      </c>
      <c r="C1024" s="634" t="s">
        <v>147</v>
      </c>
      <c r="D1024" s="632" t="s">
        <v>2977</v>
      </c>
      <c r="E1024" s="632" t="s">
        <v>2978</v>
      </c>
      <c r="F1024" s="473" t="s">
        <v>26</v>
      </c>
      <c r="G1024" s="473"/>
      <c r="H1024" s="473"/>
      <c r="I1024" s="473"/>
      <c r="J1024" s="633" t="s">
        <v>11224</v>
      </c>
      <c r="K1024" s="473" t="s">
        <v>33</v>
      </c>
      <c r="L1024" s="624">
        <v>43038</v>
      </c>
      <c r="M1024" s="564" t="s">
        <v>2979</v>
      </c>
      <c r="N1024" s="71" t="s">
        <v>47</v>
      </c>
      <c r="O1024" s="624">
        <v>43038</v>
      </c>
      <c r="P1024" s="635">
        <v>100000</v>
      </c>
      <c r="Q1024" s="416">
        <f t="shared" si="22"/>
        <v>9.9999999999999992E-2</v>
      </c>
      <c r="R1024" s="627">
        <v>3</v>
      </c>
      <c r="S1024" s="535" t="s">
        <v>12632</v>
      </c>
      <c r="T1024" s="71" t="s">
        <v>125</v>
      </c>
      <c r="U1024" s="566" t="s">
        <v>7040</v>
      </c>
      <c r="V1024" s="541" t="s">
        <v>104</v>
      </c>
      <c r="W1024" s="541" t="s">
        <v>5594</v>
      </c>
      <c r="X1024" s="632" t="s">
        <v>6028</v>
      </c>
      <c r="Y1024" s="632" t="s">
        <v>667</v>
      </c>
      <c r="Z1024" s="633"/>
      <c r="AA1024" s="633"/>
    </row>
    <row r="1025" spans="1:27" ht="17.45" customHeight="1" x14ac:dyDescent="0.25">
      <c r="A1025" s="633" t="s">
        <v>4227</v>
      </c>
      <c r="B1025" s="634" t="s">
        <v>56</v>
      </c>
      <c r="C1025" s="634" t="s">
        <v>117</v>
      </c>
      <c r="D1025" s="632" t="s">
        <v>898</v>
      </c>
      <c r="E1025" s="632" t="s">
        <v>11594</v>
      </c>
      <c r="F1025" s="473" t="s">
        <v>25</v>
      </c>
      <c r="G1025" s="473"/>
      <c r="H1025" s="473"/>
      <c r="I1025" s="473"/>
      <c r="J1025" s="633" t="s">
        <v>11223</v>
      </c>
      <c r="K1025" s="473" t="s">
        <v>35</v>
      </c>
      <c r="L1025" s="624">
        <v>42978</v>
      </c>
      <c r="M1025" s="564" t="s">
        <v>4229</v>
      </c>
      <c r="N1025" s="71" t="s">
        <v>48</v>
      </c>
      <c r="O1025" s="624">
        <v>42978</v>
      </c>
      <c r="P1025" s="635">
        <v>100000</v>
      </c>
      <c r="Q1025" s="416">
        <f t="shared" si="22"/>
        <v>9.9999999999999992E-2</v>
      </c>
      <c r="R1025" s="627">
        <v>2</v>
      </c>
      <c r="S1025" s="535" t="s">
        <v>14144</v>
      </c>
      <c r="T1025" s="71" t="s">
        <v>211</v>
      </c>
      <c r="U1025" s="566" t="s">
        <v>7040</v>
      </c>
      <c r="V1025" s="541" t="s">
        <v>104</v>
      </c>
      <c r="W1025" s="541" t="s">
        <v>513</v>
      </c>
      <c r="X1025" s="632" t="s">
        <v>11945</v>
      </c>
      <c r="Y1025" s="632" t="s">
        <v>9313</v>
      </c>
      <c r="Z1025" s="633"/>
      <c r="AA1025" s="633"/>
    </row>
    <row r="1026" spans="1:27" ht="17.45" customHeight="1" x14ac:dyDescent="0.25">
      <c r="A1026" s="633" t="s">
        <v>769</v>
      </c>
      <c r="B1026" s="634" t="s">
        <v>57</v>
      </c>
      <c r="C1026" s="634" t="s">
        <v>182</v>
      </c>
      <c r="D1026" s="632" t="s">
        <v>770</v>
      </c>
      <c r="E1026" s="632" t="s">
        <v>12168</v>
      </c>
      <c r="F1026" s="473" t="s">
        <v>28</v>
      </c>
      <c r="G1026" s="473"/>
      <c r="H1026" s="473"/>
      <c r="I1026" s="473"/>
      <c r="J1026" s="633" t="s">
        <v>11223</v>
      </c>
      <c r="K1026" s="473" t="s">
        <v>8953</v>
      </c>
      <c r="L1026" s="624">
        <v>43000</v>
      </c>
      <c r="M1026" s="564" t="s">
        <v>772</v>
      </c>
      <c r="N1026" s="71" t="s">
        <v>48</v>
      </c>
      <c r="O1026" s="624">
        <v>43000</v>
      </c>
      <c r="P1026" s="635">
        <v>100000</v>
      </c>
      <c r="Q1026" s="416">
        <f t="shared" si="22"/>
        <v>9.9999999999999992E-2</v>
      </c>
      <c r="R1026" s="627">
        <v>1</v>
      </c>
      <c r="S1026" s="535" t="s">
        <v>14144</v>
      </c>
      <c r="T1026" s="71" t="s">
        <v>103</v>
      </c>
      <c r="U1026" s="566" t="s">
        <v>7040</v>
      </c>
      <c r="V1026" s="541" t="s">
        <v>104</v>
      </c>
      <c r="W1026" s="541" t="s">
        <v>344</v>
      </c>
      <c r="X1026" s="632" t="s">
        <v>5794</v>
      </c>
      <c r="Y1026" s="632" t="s">
        <v>773</v>
      </c>
      <c r="Z1026" s="633"/>
      <c r="AA1026" s="633"/>
    </row>
    <row r="1027" spans="1:27" ht="17.45" customHeight="1" x14ac:dyDescent="0.25">
      <c r="A1027" s="633" t="s">
        <v>3208</v>
      </c>
      <c r="B1027" s="634" t="s">
        <v>57</v>
      </c>
      <c r="C1027" s="634" t="s">
        <v>98</v>
      </c>
      <c r="D1027" s="632" t="s">
        <v>12169</v>
      </c>
      <c r="E1027" s="632" t="s">
        <v>3210</v>
      </c>
      <c r="F1027" s="473" t="s">
        <v>25</v>
      </c>
      <c r="G1027" s="473"/>
      <c r="H1027" s="473"/>
      <c r="I1027" s="473"/>
      <c r="J1027" s="633" t="s">
        <v>11224</v>
      </c>
      <c r="K1027" s="473" t="s">
        <v>8951</v>
      </c>
      <c r="L1027" s="624">
        <v>43070</v>
      </c>
      <c r="M1027" s="564" t="s">
        <v>3211</v>
      </c>
      <c r="N1027" s="71" t="s">
        <v>47</v>
      </c>
      <c r="O1027" s="624">
        <v>43070</v>
      </c>
      <c r="P1027" s="635">
        <v>100000</v>
      </c>
      <c r="Q1027" s="416">
        <f t="shared" si="22"/>
        <v>9.9999999999999992E-2</v>
      </c>
      <c r="R1027" s="627">
        <v>12</v>
      </c>
      <c r="S1027" s="535" t="s">
        <v>11283</v>
      </c>
      <c r="T1027" s="71" t="s">
        <v>103</v>
      </c>
      <c r="U1027" s="566" t="s">
        <v>7040</v>
      </c>
      <c r="V1027" s="541" t="s">
        <v>104</v>
      </c>
      <c r="W1027" s="541" t="s">
        <v>344</v>
      </c>
      <c r="X1027" s="632" t="s">
        <v>106</v>
      </c>
      <c r="Y1027" s="632" t="s">
        <v>454</v>
      </c>
      <c r="Z1027" s="633"/>
      <c r="AA1027" s="633"/>
    </row>
    <row r="1028" spans="1:27" ht="17.45" customHeight="1" x14ac:dyDescent="0.25">
      <c r="A1028" s="633" t="s">
        <v>10887</v>
      </c>
      <c r="B1028" s="634" t="s">
        <v>56</v>
      </c>
      <c r="C1028" s="634" t="s">
        <v>117</v>
      </c>
      <c r="D1028" s="632" t="s">
        <v>10888</v>
      </c>
      <c r="E1028" s="632" t="s">
        <v>8522</v>
      </c>
      <c r="F1028" s="473" t="s">
        <v>25</v>
      </c>
      <c r="G1028" s="473"/>
      <c r="H1028" s="473"/>
      <c r="I1028" s="473"/>
      <c r="J1028" s="633" t="s">
        <v>11224</v>
      </c>
      <c r="K1028" s="473" t="s">
        <v>35</v>
      </c>
      <c r="L1028" s="624">
        <v>43098</v>
      </c>
      <c r="M1028" s="564" t="s">
        <v>10939</v>
      </c>
      <c r="N1028" s="71" t="s">
        <v>47</v>
      </c>
      <c r="O1028" s="624">
        <v>43098</v>
      </c>
      <c r="P1028" s="635">
        <v>100000</v>
      </c>
      <c r="Q1028" s="416">
        <f t="shared" si="22"/>
        <v>9.9999999999999992E-2</v>
      </c>
      <c r="R1028" s="627">
        <v>12</v>
      </c>
      <c r="S1028" s="535" t="s">
        <v>13516</v>
      </c>
      <c r="T1028" s="71" t="s">
        <v>103</v>
      </c>
      <c r="U1028" s="566" t="s">
        <v>7040</v>
      </c>
      <c r="V1028" s="541" t="s">
        <v>104</v>
      </c>
      <c r="W1028" s="541" t="s">
        <v>114</v>
      </c>
      <c r="X1028" s="632" t="s">
        <v>7647</v>
      </c>
      <c r="Y1028" s="632" t="s">
        <v>1650</v>
      </c>
      <c r="Z1028" s="633"/>
      <c r="AA1028" s="633"/>
    </row>
    <row r="1029" spans="1:27" ht="17.45" customHeight="1" x14ac:dyDescent="0.25">
      <c r="A1029" s="633" t="s">
        <v>12929</v>
      </c>
      <c r="B1029" s="634" t="s">
        <v>57</v>
      </c>
      <c r="C1029" s="634" t="s">
        <v>775</v>
      </c>
      <c r="D1029" s="632" t="s">
        <v>12930</v>
      </c>
      <c r="E1029" s="632" t="s">
        <v>316</v>
      </c>
      <c r="F1029" s="473" t="s">
        <v>26</v>
      </c>
      <c r="G1029" s="473"/>
      <c r="H1029" s="473"/>
      <c r="I1029" s="473"/>
      <c r="J1029" s="633" t="s">
        <v>11224</v>
      </c>
      <c r="K1029" s="473" t="s">
        <v>33</v>
      </c>
      <c r="L1029" s="624">
        <v>43096</v>
      </c>
      <c r="M1029" s="564" t="s">
        <v>13343</v>
      </c>
      <c r="N1029" s="71" t="s">
        <v>48</v>
      </c>
      <c r="O1029" s="624">
        <v>43096</v>
      </c>
      <c r="P1029" s="635">
        <v>100000</v>
      </c>
      <c r="Q1029" s="416">
        <f t="shared" si="22"/>
        <v>9.9999999999999992E-2</v>
      </c>
      <c r="R1029" s="627">
        <v>12</v>
      </c>
      <c r="S1029" s="535" t="s">
        <v>13516</v>
      </c>
      <c r="T1029" s="71" t="s">
        <v>103</v>
      </c>
      <c r="U1029" s="566" t="s">
        <v>7040</v>
      </c>
      <c r="V1029" s="541" t="s">
        <v>104</v>
      </c>
      <c r="W1029" s="541" t="s">
        <v>8056</v>
      </c>
      <c r="X1029" s="632" t="s">
        <v>5549</v>
      </c>
      <c r="Y1029" s="632" t="s">
        <v>186</v>
      </c>
      <c r="Z1029" s="633"/>
      <c r="AA1029" s="633"/>
    </row>
    <row r="1030" spans="1:27" ht="17.45" customHeight="1" x14ac:dyDescent="0.25">
      <c r="A1030" s="633" t="s">
        <v>10887</v>
      </c>
      <c r="B1030" s="634" t="s">
        <v>56</v>
      </c>
      <c r="C1030" s="634" t="s">
        <v>117</v>
      </c>
      <c r="D1030" s="632" t="s">
        <v>10888</v>
      </c>
      <c r="E1030" s="632" t="s">
        <v>8522</v>
      </c>
      <c r="F1030" s="473" t="s">
        <v>25</v>
      </c>
      <c r="G1030" s="473"/>
      <c r="H1030" s="473"/>
      <c r="I1030" s="473"/>
      <c r="J1030" s="633" t="s">
        <v>11224</v>
      </c>
      <c r="K1030" s="473" t="s">
        <v>35</v>
      </c>
      <c r="L1030" s="624">
        <v>43098</v>
      </c>
      <c r="M1030" s="564" t="s">
        <v>10939</v>
      </c>
      <c r="N1030" s="71" t="s">
        <v>47</v>
      </c>
      <c r="O1030" s="624">
        <v>43098</v>
      </c>
      <c r="P1030" s="635">
        <v>100000</v>
      </c>
      <c r="Q1030" s="416">
        <f t="shared" si="22"/>
        <v>9.9999999999999992E-2</v>
      </c>
      <c r="R1030" s="627">
        <v>12</v>
      </c>
      <c r="S1030" s="535" t="s">
        <v>13516</v>
      </c>
      <c r="T1030" s="71" t="s">
        <v>103</v>
      </c>
      <c r="U1030" s="566" t="s">
        <v>7040</v>
      </c>
      <c r="V1030" s="541" t="s">
        <v>104</v>
      </c>
      <c r="W1030" s="541" t="s">
        <v>8056</v>
      </c>
      <c r="X1030" s="632" t="s">
        <v>7647</v>
      </c>
      <c r="Y1030" s="632" t="s">
        <v>1650</v>
      </c>
      <c r="Z1030" s="633"/>
      <c r="AA1030" s="633"/>
    </row>
    <row r="1031" spans="1:27" ht="17.45" customHeight="1" x14ac:dyDescent="0.25">
      <c r="A1031" s="633" t="s">
        <v>8811</v>
      </c>
      <c r="B1031" s="634" t="s">
        <v>60</v>
      </c>
      <c r="C1031" s="634" t="s">
        <v>805</v>
      </c>
      <c r="D1031" s="632" t="s">
        <v>12950</v>
      </c>
      <c r="E1031" s="632" t="s">
        <v>8812</v>
      </c>
      <c r="F1031" s="473" t="s">
        <v>24</v>
      </c>
      <c r="G1031" s="473"/>
      <c r="H1031" s="473"/>
      <c r="I1031" s="473"/>
      <c r="J1031" s="633" t="s">
        <v>11224</v>
      </c>
      <c r="K1031" s="473" t="s">
        <v>8949</v>
      </c>
      <c r="L1031" s="624">
        <v>43099</v>
      </c>
      <c r="M1031" s="564" t="s">
        <v>13351</v>
      </c>
      <c r="N1031" s="71" t="s">
        <v>46</v>
      </c>
      <c r="O1031" s="624">
        <v>43099</v>
      </c>
      <c r="P1031" s="635">
        <v>100000</v>
      </c>
      <c r="Q1031" s="416">
        <f t="shared" si="22"/>
        <v>9.9999999999999992E-2</v>
      </c>
      <c r="R1031" s="627">
        <v>12</v>
      </c>
      <c r="S1031" s="535" t="s">
        <v>8047</v>
      </c>
      <c r="T1031" s="71" t="s">
        <v>103</v>
      </c>
      <c r="U1031" s="566" t="s">
        <v>7040</v>
      </c>
      <c r="V1031" s="541" t="s">
        <v>104</v>
      </c>
      <c r="W1031" s="541" t="s">
        <v>105</v>
      </c>
      <c r="X1031" s="632" t="s">
        <v>13734</v>
      </c>
      <c r="Y1031" s="632" t="s">
        <v>221</v>
      </c>
      <c r="Z1031" s="633"/>
      <c r="AA1031" s="633"/>
    </row>
    <row r="1032" spans="1:27" ht="17.45" customHeight="1" x14ac:dyDescent="0.25">
      <c r="A1032" s="633" t="s">
        <v>12931</v>
      </c>
      <c r="B1032" s="634" t="s">
        <v>57</v>
      </c>
      <c r="C1032" s="634" t="s">
        <v>182</v>
      </c>
      <c r="D1032" s="632" t="s">
        <v>12932</v>
      </c>
      <c r="E1032" s="632" t="s">
        <v>12933</v>
      </c>
      <c r="F1032" s="473" t="s">
        <v>27</v>
      </c>
      <c r="G1032" s="473"/>
      <c r="H1032" s="473"/>
      <c r="I1032" s="473"/>
      <c r="J1032" s="633" t="s">
        <v>11224</v>
      </c>
      <c r="K1032" s="473" t="s">
        <v>8947</v>
      </c>
      <c r="L1032" s="624">
        <v>43031</v>
      </c>
      <c r="M1032" s="564" t="s">
        <v>13344</v>
      </c>
      <c r="N1032" s="71" t="s">
        <v>46</v>
      </c>
      <c r="O1032" s="624">
        <v>43031</v>
      </c>
      <c r="P1032" s="635">
        <v>100000</v>
      </c>
      <c r="Q1032" s="416">
        <f t="shared" si="22"/>
        <v>9.9999999999999992E-2</v>
      </c>
      <c r="R1032" s="627">
        <v>12</v>
      </c>
      <c r="S1032" s="535" t="s">
        <v>13516</v>
      </c>
      <c r="T1032" s="71" t="s">
        <v>125</v>
      </c>
      <c r="U1032" s="566" t="s">
        <v>7040</v>
      </c>
      <c r="V1032" s="541" t="s">
        <v>104</v>
      </c>
      <c r="W1032" s="541" t="s">
        <v>105</v>
      </c>
      <c r="X1032" s="632" t="s">
        <v>5900</v>
      </c>
      <c r="Y1032" s="632"/>
      <c r="Z1032" s="633"/>
      <c r="AA1032" s="633"/>
    </row>
    <row r="1033" spans="1:27" ht="17.45" customHeight="1" x14ac:dyDescent="0.25">
      <c r="A1033" s="633" t="s">
        <v>3180</v>
      </c>
      <c r="B1033" s="634" t="s">
        <v>57</v>
      </c>
      <c r="C1033" s="634" t="s">
        <v>182</v>
      </c>
      <c r="D1033" s="632" t="s">
        <v>451</v>
      </c>
      <c r="E1033" s="632" t="s">
        <v>12524</v>
      </c>
      <c r="F1033" s="473" t="s">
        <v>25</v>
      </c>
      <c r="G1033" s="473"/>
      <c r="H1033" s="473"/>
      <c r="I1033" s="473"/>
      <c r="J1033" s="633" t="s">
        <v>11223</v>
      </c>
      <c r="K1033" s="473" t="s">
        <v>8951</v>
      </c>
      <c r="L1033" s="624">
        <v>42998</v>
      </c>
      <c r="M1033" s="564" t="s">
        <v>3182</v>
      </c>
      <c r="N1033" s="71" t="s">
        <v>47</v>
      </c>
      <c r="O1033" s="624">
        <v>42998</v>
      </c>
      <c r="P1033" s="635">
        <v>100000</v>
      </c>
      <c r="Q1033" s="416">
        <f t="shared" si="22"/>
        <v>9.9999999999999992E-2</v>
      </c>
      <c r="R1033" s="627">
        <v>3</v>
      </c>
      <c r="S1033" s="535" t="s">
        <v>13736</v>
      </c>
      <c r="T1033" s="71" t="s">
        <v>103</v>
      </c>
      <c r="U1033" s="566" t="s">
        <v>7040</v>
      </c>
      <c r="V1033" s="541" t="s">
        <v>104</v>
      </c>
      <c r="W1033" s="541" t="s">
        <v>105</v>
      </c>
      <c r="X1033" s="632" t="s">
        <v>6067</v>
      </c>
      <c r="Y1033" s="632" t="s">
        <v>3696</v>
      </c>
      <c r="Z1033" s="633"/>
      <c r="AA1033" s="633"/>
    </row>
    <row r="1034" spans="1:27" ht="17.45" customHeight="1" x14ac:dyDescent="0.25">
      <c r="A1034" s="633" t="s">
        <v>12540</v>
      </c>
      <c r="B1034" s="634" t="s">
        <v>57</v>
      </c>
      <c r="C1034" s="634" t="s">
        <v>182</v>
      </c>
      <c r="D1034" s="632" t="s">
        <v>12954</v>
      </c>
      <c r="E1034" s="632" t="s">
        <v>12541</v>
      </c>
      <c r="F1034" s="473" t="s">
        <v>24</v>
      </c>
      <c r="G1034" s="473"/>
      <c r="H1034" s="473"/>
      <c r="I1034" s="473"/>
      <c r="J1034" s="633" t="s">
        <v>11223</v>
      </c>
      <c r="K1034" s="473" t="s">
        <v>38</v>
      </c>
      <c r="L1034" s="624">
        <v>43000</v>
      </c>
      <c r="M1034" s="564" t="s">
        <v>13356</v>
      </c>
      <c r="N1034" s="71" t="s">
        <v>47</v>
      </c>
      <c r="O1034" s="624">
        <v>43000</v>
      </c>
      <c r="P1034" s="635">
        <v>100000</v>
      </c>
      <c r="Q1034" s="416">
        <f t="shared" si="22"/>
        <v>9.9999999999999992E-2</v>
      </c>
      <c r="R1034" s="627">
        <v>3</v>
      </c>
      <c r="S1034" s="535" t="s">
        <v>14172</v>
      </c>
      <c r="T1034" s="71" t="s">
        <v>292</v>
      </c>
      <c r="U1034" s="566" t="s">
        <v>7040</v>
      </c>
      <c r="V1034" s="541" t="s">
        <v>104</v>
      </c>
      <c r="W1034" s="541" t="s">
        <v>105</v>
      </c>
      <c r="X1034" s="632" t="s">
        <v>5507</v>
      </c>
      <c r="Y1034" s="632" t="s">
        <v>667</v>
      </c>
      <c r="Z1034" s="633"/>
      <c r="AA1034" s="633"/>
    </row>
    <row r="1035" spans="1:27" ht="17.45" customHeight="1" x14ac:dyDescent="0.25">
      <c r="A1035" s="633" t="s">
        <v>10579</v>
      </c>
      <c r="B1035" s="634" t="s">
        <v>57</v>
      </c>
      <c r="C1035" s="634" t="s">
        <v>182</v>
      </c>
      <c r="D1035" s="632" t="s">
        <v>12955</v>
      </c>
      <c r="E1035" s="632" t="s">
        <v>10580</v>
      </c>
      <c r="F1035" s="473" t="s">
        <v>27</v>
      </c>
      <c r="G1035" s="473"/>
      <c r="H1035" s="473"/>
      <c r="I1035" s="473"/>
      <c r="J1035" s="633" t="s">
        <v>11224</v>
      </c>
      <c r="K1035" s="473" t="s">
        <v>8947</v>
      </c>
      <c r="L1035" s="624">
        <v>43091</v>
      </c>
      <c r="M1035" s="564" t="s">
        <v>13357</v>
      </c>
      <c r="N1035" s="71" t="s">
        <v>48</v>
      </c>
      <c r="O1035" s="624">
        <v>43091</v>
      </c>
      <c r="P1035" s="635">
        <v>100000</v>
      </c>
      <c r="Q1035" s="416">
        <f t="shared" si="22"/>
        <v>9.9999999999999992E-2</v>
      </c>
      <c r="R1035" s="627">
        <v>12</v>
      </c>
      <c r="S1035" s="535" t="s">
        <v>13737</v>
      </c>
      <c r="T1035" s="71" t="s">
        <v>103</v>
      </c>
      <c r="U1035" s="566" t="s">
        <v>7040</v>
      </c>
      <c r="V1035" s="541" t="s">
        <v>104</v>
      </c>
      <c r="W1035" s="541" t="s">
        <v>105</v>
      </c>
      <c r="X1035" s="632" t="s">
        <v>13738</v>
      </c>
      <c r="Y1035" s="632" t="s">
        <v>1428</v>
      </c>
      <c r="Z1035" s="633"/>
      <c r="AA1035" s="633"/>
    </row>
    <row r="1036" spans="1:27" ht="17.45" customHeight="1" x14ac:dyDescent="0.25">
      <c r="A1036" s="633" t="s">
        <v>3021</v>
      </c>
      <c r="B1036" s="634" t="s">
        <v>57</v>
      </c>
      <c r="C1036" s="634" t="s">
        <v>182</v>
      </c>
      <c r="D1036" s="632" t="s">
        <v>1115</v>
      </c>
      <c r="E1036" s="632" t="s">
        <v>3022</v>
      </c>
      <c r="F1036" s="473" t="s">
        <v>24</v>
      </c>
      <c r="G1036" s="473"/>
      <c r="H1036" s="473"/>
      <c r="I1036" s="473"/>
      <c r="J1036" s="633" t="s">
        <v>11224</v>
      </c>
      <c r="K1036" s="473" t="s">
        <v>38</v>
      </c>
      <c r="L1036" s="624">
        <v>43010</v>
      </c>
      <c r="M1036" s="564" t="s">
        <v>3023</v>
      </c>
      <c r="N1036" s="71" t="s">
        <v>48</v>
      </c>
      <c r="O1036" s="624">
        <v>43010</v>
      </c>
      <c r="P1036" s="635">
        <v>100000</v>
      </c>
      <c r="Q1036" s="416">
        <f t="shared" si="22"/>
        <v>9.9999999999999992E-2</v>
      </c>
      <c r="R1036" s="627">
        <v>3</v>
      </c>
      <c r="S1036" s="535" t="s">
        <v>12632</v>
      </c>
      <c r="T1036" s="71" t="s">
        <v>292</v>
      </c>
      <c r="U1036" s="566" t="s">
        <v>7040</v>
      </c>
      <c r="V1036" s="541" t="s">
        <v>104</v>
      </c>
      <c r="W1036" s="541" t="s">
        <v>105</v>
      </c>
      <c r="X1036" s="632" t="s">
        <v>5507</v>
      </c>
      <c r="Y1036" s="632" t="s">
        <v>186</v>
      </c>
      <c r="Z1036" s="633"/>
      <c r="AA1036" s="633"/>
    </row>
    <row r="1037" spans="1:27" ht="17.45" customHeight="1" x14ac:dyDescent="0.25">
      <c r="A1037" s="633" t="s">
        <v>13960</v>
      </c>
      <c r="B1037" s="634" t="s">
        <v>57</v>
      </c>
      <c r="C1037" s="634" t="s">
        <v>147</v>
      </c>
      <c r="D1037" s="632" t="s">
        <v>14034</v>
      </c>
      <c r="E1037" s="632" t="s">
        <v>14035</v>
      </c>
      <c r="F1037" s="473" t="s">
        <v>27</v>
      </c>
      <c r="G1037" s="473"/>
      <c r="H1037" s="473"/>
      <c r="I1037" s="473"/>
      <c r="J1037" s="633" t="s">
        <v>11224</v>
      </c>
      <c r="K1037" s="473" t="s">
        <v>8947</v>
      </c>
      <c r="L1037" s="624">
        <v>43038</v>
      </c>
      <c r="M1037" s="564" t="s">
        <v>14114</v>
      </c>
      <c r="N1037" s="71" t="s">
        <v>46</v>
      </c>
      <c r="O1037" s="624">
        <v>43038</v>
      </c>
      <c r="P1037" s="635">
        <v>100000</v>
      </c>
      <c r="Q1037" s="416">
        <f t="shared" si="22"/>
        <v>9.9999999999999992E-2</v>
      </c>
      <c r="R1037" s="627">
        <v>12</v>
      </c>
      <c r="S1037" s="535" t="s">
        <v>14146</v>
      </c>
      <c r="T1037" s="71" t="s">
        <v>125</v>
      </c>
      <c r="U1037" s="566" t="s">
        <v>7040</v>
      </c>
      <c r="V1037" s="541" t="s">
        <v>104</v>
      </c>
      <c r="W1037" s="541" t="s">
        <v>105</v>
      </c>
      <c r="X1037" s="632" t="s">
        <v>14225</v>
      </c>
      <c r="Y1037" s="632" t="s">
        <v>667</v>
      </c>
      <c r="Z1037" s="633"/>
      <c r="AA1037" s="633"/>
    </row>
    <row r="1038" spans="1:27" ht="17.45" customHeight="1" x14ac:dyDescent="0.25">
      <c r="A1038" s="633" t="s">
        <v>9736</v>
      </c>
      <c r="B1038" s="634" t="s">
        <v>57</v>
      </c>
      <c r="C1038" s="634" t="s">
        <v>98</v>
      </c>
      <c r="D1038" s="632" t="s">
        <v>5732</v>
      </c>
      <c r="E1038" s="632" t="s">
        <v>9737</v>
      </c>
      <c r="F1038" s="473" t="s">
        <v>26</v>
      </c>
      <c r="G1038" s="473"/>
      <c r="H1038" s="473"/>
      <c r="I1038" s="473"/>
      <c r="J1038" s="633" t="s">
        <v>11224</v>
      </c>
      <c r="K1038" s="473" t="s">
        <v>8948</v>
      </c>
      <c r="L1038" s="624">
        <v>43090</v>
      </c>
      <c r="M1038" s="564" t="s">
        <v>13358</v>
      </c>
      <c r="N1038" s="71" t="s">
        <v>46</v>
      </c>
      <c r="O1038" s="624">
        <v>43090</v>
      </c>
      <c r="P1038" s="635">
        <v>100000</v>
      </c>
      <c r="Q1038" s="416">
        <f t="shared" si="22"/>
        <v>9.9999999999999992E-2</v>
      </c>
      <c r="R1038" s="627">
        <v>3</v>
      </c>
      <c r="S1038" s="535" t="s">
        <v>9606</v>
      </c>
      <c r="T1038" s="71" t="s">
        <v>103</v>
      </c>
      <c r="U1038" s="566" t="s">
        <v>7040</v>
      </c>
      <c r="V1038" s="541" t="s">
        <v>104</v>
      </c>
      <c r="W1038" s="541" t="s">
        <v>105</v>
      </c>
      <c r="X1038" s="632" t="s">
        <v>106</v>
      </c>
      <c r="Y1038" s="632"/>
      <c r="Z1038" s="633"/>
      <c r="AA1038" s="633"/>
    </row>
    <row r="1039" spans="1:27" ht="17.45" customHeight="1" x14ac:dyDescent="0.25">
      <c r="A1039" s="633" t="s">
        <v>12153</v>
      </c>
      <c r="B1039" s="634" t="s">
        <v>57</v>
      </c>
      <c r="C1039" s="634" t="s">
        <v>98</v>
      </c>
      <c r="D1039" s="632" t="s">
        <v>12956</v>
      </c>
      <c r="E1039" s="632" t="s">
        <v>12154</v>
      </c>
      <c r="F1039" s="473" t="s">
        <v>24</v>
      </c>
      <c r="G1039" s="473"/>
      <c r="H1039" s="473"/>
      <c r="I1039" s="473"/>
      <c r="J1039" s="633" t="s">
        <v>11224</v>
      </c>
      <c r="K1039" s="473" t="s">
        <v>38</v>
      </c>
      <c r="L1039" s="624">
        <v>43069</v>
      </c>
      <c r="M1039" s="564" t="s">
        <v>13359</v>
      </c>
      <c r="N1039" s="71" t="s">
        <v>46</v>
      </c>
      <c r="O1039" s="624">
        <v>43069</v>
      </c>
      <c r="P1039" s="635">
        <v>100000</v>
      </c>
      <c r="Q1039" s="416">
        <f t="shared" si="22"/>
        <v>9.9999999999999992E-2</v>
      </c>
      <c r="R1039" s="627">
        <v>3</v>
      </c>
      <c r="S1039" s="535" t="s">
        <v>12339</v>
      </c>
      <c r="T1039" s="71" t="s">
        <v>103</v>
      </c>
      <c r="U1039" s="566" t="s">
        <v>7040</v>
      </c>
      <c r="V1039" s="541" t="s">
        <v>104</v>
      </c>
      <c r="W1039" s="541" t="s">
        <v>105</v>
      </c>
      <c r="X1039" s="632" t="s">
        <v>106</v>
      </c>
      <c r="Y1039" s="632" t="s">
        <v>186</v>
      </c>
      <c r="Z1039" s="633"/>
      <c r="AA1039" s="633"/>
    </row>
    <row r="1040" spans="1:27" ht="17.45" customHeight="1" x14ac:dyDescent="0.25">
      <c r="A1040" s="633" t="s">
        <v>10143</v>
      </c>
      <c r="B1040" s="634" t="s">
        <v>57</v>
      </c>
      <c r="C1040" s="634" t="s">
        <v>98</v>
      </c>
      <c r="D1040" s="632" t="s">
        <v>9360</v>
      </c>
      <c r="E1040" s="632" t="s">
        <v>10144</v>
      </c>
      <c r="F1040" s="473" t="s">
        <v>26</v>
      </c>
      <c r="G1040" s="473"/>
      <c r="H1040" s="473"/>
      <c r="I1040" s="473"/>
      <c r="J1040" s="633" t="s">
        <v>11223</v>
      </c>
      <c r="K1040" s="473" t="s">
        <v>8948</v>
      </c>
      <c r="L1040" s="624">
        <v>42983</v>
      </c>
      <c r="M1040" s="564" t="s">
        <v>13360</v>
      </c>
      <c r="N1040" s="71" t="s">
        <v>46</v>
      </c>
      <c r="O1040" s="624">
        <v>43034</v>
      </c>
      <c r="P1040" s="635">
        <v>100000</v>
      </c>
      <c r="Q1040" s="416">
        <f t="shared" si="22"/>
        <v>9.9999999999999992E-2</v>
      </c>
      <c r="R1040" s="627">
        <v>12</v>
      </c>
      <c r="S1040" s="535" t="s">
        <v>9789</v>
      </c>
      <c r="T1040" s="71" t="s">
        <v>103</v>
      </c>
      <c r="U1040" s="566" t="s">
        <v>7040</v>
      </c>
      <c r="V1040" s="541" t="s">
        <v>104</v>
      </c>
      <c r="W1040" s="541" t="s">
        <v>105</v>
      </c>
      <c r="X1040" s="632" t="s">
        <v>106</v>
      </c>
      <c r="Y1040" s="632" t="s">
        <v>221</v>
      </c>
      <c r="Z1040" s="633"/>
      <c r="AA1040" s="633"/>
    </row>
    <row r="1041" spans="1:27" ht="17.45" customHeight="1" x14ac:dyDescent="0.25">
      <c r="A1041" s="633" t="s">
        <v>7011</v>
      </c>
      <c r="B1041" s="634" t="s">
        <v>57</v>
      </c>
      <c r="C1041" s="634" t="s">
        <v>98</v>
      </c>
      <c r="D1041" s="632" t="s">
        <v>7012</v>
      </c>
      <c r="E1041" s="632" t="s">
        <v>7013</v>
      </c>
      <c r="F1041" s="473" t="s">
        <v>27</v>
      </c>
      <c r="G1041" s="473"/>
      <c r="H1041" s="473"/>
      <c r="I1041" s="473"/>
      <c r="J1041" s="633" t="s">
        <v>11224</v>
      </c>
      <c r="K1041" s="473" t="s">
        <v>8070</v>
      </c>
      <c r="L1041" s="624">
        <v>43070</v>
      </c>
      <c r="M1041" s="564" t="s">
        <v>7073</v>
      </c>
      <c r="N1041" s="71" t="s">
        <v>46</v>
      </c>
      <c r="O1041" s="624">
        <v>43070</v>
      </c>
      <c r="P1041" s="635">
        <v>100000</v>
      </c>
      <c r="Q1041" s="416">
        <f t="shared" si="22"/>
        <v>9.9999999999999992E-2</v>
      </c>
      <c r="R1041" s="627">
        <v>12</v>
      </c>
      <c r="S1041" s="535" t="s">
        <v>6513</v>
      </c>
      <c r="T1041" s="71" t="s">
        <v>103</v>
      </c>
      <c r="U1041" s="566" t="s">
        <v>7040</v>
      </c>
      <c r="V1041" s="541" t="s">
        <v>104</v>
      </c>
      <c r="W1041" s="541" t="s">
        <v>105</v>
      </c>
      <c r="X1041" s="632" t="s">
        <v>106</v>
      </c>
      <c r="Y1041" s="632" t="s">
        <v>1667</v>
      </c>
      <c r="Z1041" s="633"/>
      <c r="AA1041" s="633"/>
    </row>
    <row r="1042" spans="1:27" ht="17.45" customHeight="1" x14ac:dyDescent="0.25">
      <c r="A1042" s="633" t="s">
        <v>1125</v>
      </c>
      <c r="B1042" s="634" t="s">
        <v>57</v>
      </c>
      <c r="C1042" s="634" t="s">
        <v>98</v>
      </c>
      <c r="D1042" s="632" t="s">
        <v>981</v>
      </c>
      <c r="E1042" s="632" t="s">
        <v>1126</v>
      </c>
      <c r="F1042" s="473" t="s">
        <v>24</v>
      </c>
      <c r="G1042" s="473"/>
      <c r="H1042" s="473"/>
      <c r="I1042" s="473"/>
      <c r="J1042" s="633" t="s">
        <v>11224</v>
      </c>
      <c r="K1042" s="473" t="s">
        <v>8949</v>
      </c>
      <c r="L1042" s="624">
        <v>43087</v>
      </c>
      <c r="M1042" s="564" t="s">
        <v>1127</v>
      </c>
      <c r="N1042" s="71" t="s">
        <v>47</v>
      </c>
      <c r="O1042" s="624">
        <v>43087</v>
      </c>
      <c r="P1042" s="635">
        <v>100000</v>
      </c>
      <c r="Q1042" s="416">
        <f t="shared" ref="Q1042:Q1105" si="23">+P1042*0.000001</f>
        <v>9.9999999999999992E-2</v>
      </c>
      <c r="R1042" s="627">
        <v>12</v>
      </c>
      <c r="S1042" s="535" t="s">
        <v>14146</v>
      </c>
      <c r="T1042" s="71" t="s">
        <v>103</v>
      </c>
      <c r="U1042" s="566" t="s">
        <v>7040</v>
      </c>
      <c r="V1042" s="541" t="s">
        <v>104</v>
      </c>
      <c r="W1042" s="541" t="s">
        <v>105</v>
      </c>
      <c r="X1042" s="632" t="s">
        <v>106</v>
      </c>
      <c r="Y1042" s="632" t="s">
        <v>9551</v>
      </c>
      <c r="Z1042" s="633"/>
      <c r="AA1042" s="633"/>
    </row>
    <row r="1043" spans="1:27" ht="17.45" customHeight="1" x14ac:dyDescent="0.25">
      <c r="A1043" s="633" t="s">
        <v>8381</v>
      </c>
      <c r="B1043" s="634" t="s">
        <v>57</v>
      </c>
      <c r="C1043" s="634" t="s">
        <v>98</v>
      </c>
      <c r="D1043" s="632" t="s">
        <v>12957</v>
      </c>
      <c r="E1043" s="632" t="s">
        <v>8382</v>
      </c>
      <c r="F1043" s="473" t="s">
        <v>26</v>
      </c>
      <c r="G1043" s="473"/>
      <c r="H1043" s="473"/>
      <c r="I1043" s="473"/>
      <c r="J1043" s="633" t="s">
        <v>11223</v>
      </c>
      <c r="K1043" s="473" t="s">
        <v>8948</v>
      </c>
      <c r="L1043" s="624">
        <v>42992</v>
      </c>
      <c r="M1043" s="564" t="s">
        <v>13361</v>
      </c>
      <c r="N1043" s="71" t="s">
        <v>47</v>
      </c>
      <c r="O1043" s="624">
        <v>42992</v>
      </c>
      <c r="P1043" s="635">
        <v>100000</v>
      </c>
      <c r="Q1043" s="416">
        <f t="shared" si="23"/>
        <v>9.9999999999999992E-2</v>
      </c>
      <c r="R1043" s="627">
        <v>12</v>
      </c>
      <c r="S1043" s="535" t="s">
        <v>12339</v>
      </c>
      <c r="T1043" s="71" t="s">
        <v>103</v>
      </c>
      <c r="U1043" s="566" t="s">
        <v>7040</v>
      </c>
      <c r="V1043" s="541" t="s">
        <v>104</v>
      </c>
      <c r="W1043" s="541" t="s">
        <v>105</v>
      </c>
      <c r="X1043" s="632" t="s">
        <v>106</v>
      </c>
      <c r="Y1043" s="632" t="s">
        <v>221</v>
      </c>
      <c r="Z1043" s="633"/>
      <c r="AA1043" s="633"/>
    </row>
    <row r="1044" spans="1:27" ht="17.45" customHeight="1" x14ac:dyDescent="0.25">
      <c r="A1044" s="633" t="s">
        <v>2935</v>
      </c>
      <c r="B1044" s="634" t="s">
        <v>57</v>
      </c>
      <c r="C1044" s="634" t="s">
        <v>98</v>
      </c>
      <c r="D1044" s="632" t="s">
        <v>2936</v>
      </c>
      <c r="E1044" s="632" t="s">
        <v>2937</v>
      </c>
      <c r="F1044" s="473" t="s">
        <v>14262</v>
      </c>
      <c r="G1044" s="473"/>
      <c r="H1044" s="473"/>
      <c r="I1044" s="473"/>
      <c r="J1044" s="633" t="s">
        <v>11224</v>
      </c>
      <c r="K1044" s="473" t="s">
        <v>8950</v>
      </c>
      <c r="L1044" s="624">
        <v>43045</v>
      </c>
      <c r="M1044" s="564" t="s">
        <v>2938</v>
      </c>
      <c r="N1044" s="71" t="s">
        <v>47</v>
      </c>
      <c r="O1044" s="624">
        <v>43045</v>
      </c>
      <c r="P1044" s="635">
        <v>100000</v>
      </c>
      <c r="Q1044" s="416">
        <f t="shared" si="23"/>
        <v>9.9999999999999992E-2</v>
      </c>
      <c r="R1044" s="627">
        <v>12</v>
      </c>
      <c r="S1044" s="535" t="s">
        <v>12338</v>
      </c>
      <c r="T1044" s="71" t="s">
        <v>103</v>
      </c>
      <c r="U1044" s="566" t="s">
        <v>7040</v>
      </c>
      <c r="V1044" s="541" t="s">
        <v>104</v>
      </c>
      <c r="W1044" s="541" t="s">
        <v>105</v>
      </c>
      <c r="X1044" s="632" t="s">
        <v>106</v>
      </c>
      <c r="Y1044" s="632" t="s">
        <v>667</v>
      </c>
      <c r="Z1044" s="633"/>
      <c r="AA1044" s="633"/>
    </row>
    <row r="1045" spans="1:27" ht="17.45" customHeight="1" x14ac:dyDescent="0.25">
      <c r="A1045" s="633" t="s">
        <v>8122</v>
      </c>
      <c r="B1045" s="634" t="s">
        <v>57</v>
      </c>
      <c r="C1045" s="634" t="s">
        <v>98</v>
      </c>
      <c r="D1045" s="632" t="s">
        <v>14036</v>
      </c>
      <c r="E1045" s="632" t="s">
        <v>6651</v>
      </c>
      <c r="F1045" s="473" t="s">
        <v>25</v>
      </c>
      <c r="G1045" s="473"/>
      <c r="H1045" s="473"/>
      <c r="I1045" s="473"/>
      <c r="J1045" s="633" t="s">
        <v>11223</v>
      </c>
      <c r="K1045" s="473" t="s">
        <v>8951</v>
      </c>
      <c r="L1045" s="624">
        <v>43004</v>
      </c>
      <c r="M1045" s="564" t="s">
        <v>13362</v>
      </c>
      <c r="N1045" s="71" t="s">
        <v>48</v>
      </c>
      <c r="O1045" s="624">
        <v>43004</v>
      </c>
      <c r="P1045" s="635">
        <v>100000</v>
      </c>
      <c r="Q1045" s="416">
        <f t="shared" si="23"/>
        <v>9.9999999999999992E-2</v>
      </c>
      <c r="R1045" s="627">
        <v>3</v>
      </c>
      <c r="S1045" s="535" t="s">
        <v>13739</v>
      </c>
      <c r="T1045" s="71" t="s">
        <v>103</v>
      </c>
      <c r="U1045" s="566" t="s">
        <v>7040</v>
      </c>
      <c r="V1045" s="541" t="s">
        <v>104</v>
      </c>
      <c r="W1045" s="541" t="s">
        <v>105</v>
      </c>
      <c r="X1045" s="632" t="s">
        <v>106</v>
      </c>
      <c r="Y1045" s="632" t="s">
        <v>454</v>
      </c>
      <c r="Z1045" s="633"/>
      <c r="AA1045" s="633"/>
    </row>
    <row r="1046" spans="1:27" ht="17.45" customHeight="1" x14ac:dyDescent="0.25">
      <c r="A1046" s="633" t="s">
        <v>8824</v>
      </c>
      <c r="B1046" s="634" t="s">
        <v>57</v>
      </c>
      <c r="C1046" s="634" t="s">
        <v>775</v>
      </c>
      <c r="D1046" s="632" t="s">
        <v>12958</v>
      </c>
      <c r="E1046" s="632" t="s">
        <v>8825</v>
      </c>
      <c r="F1046" s="473" t="s">
        <v>25</v>
      </c>
      <c r="G1046" s="473"/>
      <c r="H1046" s="473"/>
      <c r="I1046" s="473"/>
      <c r="J1046" s="633" t="s">
        <v>11224</v>
      </c>
      <c r="K1046" s="473" t="s">
        <v>35</v>
      </c>
      <c r="L1046" s="624">
        <v>43097</v>
      </c>
      <c r="M1046" s="564" t="s">
        <v>13363</v>
      </c>
      <c r="N1046" s="71" t="s">
        <v>47</v>
      </c>
      <c r="O1046" s="624">
        <v>43097</v>
      </c>
      <c r="P1046" s="635">
        <v>100000</v>
      </c>
      <c r="Q1046" s="416">
        <f t="shared" si="23"/>
        <v>9.9999999999999992E-2</v>
      </c>
      <c r="R1046" s="627">
        <v>12</v>
      </c>
      <c r="S1046" s="535" t="s">
        <v>14144</v>
      </c>
      <c r="T1046" s="71" t="s">
        <v>103</v>
      </c>
      <c r="U1046" s="566" t="s">
        <v>7040</v>
      </c>
      <c r="V1046" s="541" t="s">
        <v>104</v>
      </c>
      <c r="W1046" s="541" t="s">
        <v>105</v>
      </c>
      <c r="X1046" s="632" t="s">
        <v>13740</v>
      </c>
      <c r="Y1046" s="632" t="s">
        <v>308</v>
      </c>
      <c r="Z1046" s="633"/>
      <c r="AA1046" s="633"/>
    </row>
    <row r="1047" spans="1:27" ht="17.45" customHeight="1" x14ac:dyDescent="0.25">
      <c r="A1047" s="633" t="s">
        <v>4235</v>
      </c>
      <c r="B1047" s="634" t="s">
        <v>57</v>
      </c>
      <c r="C1047" s="634" t="s">
        <v>775</v>
      </c>
      <c r="D1047" s="632" t="s">
        <v>106</v>
      </c>
      <c r="E1047" s="632" t="s">
        <v>11620</v>
      </c>
      <c r="F1047" s="473" t="s">
        <v>24</v>
      </c>
      <c r="G1047" s="473"/>
      <c r="H1047" s="473"/>
      <c r="I1047" s="473"/>
      <c r="J1047" s="633" t="s">
        <v>11223</v>
      </c>
      <c r="K1047" s="473" t="s">
        <v>38</v>
      </c>
      <c r="L1047" s="624">
        <v>43007</v>
      </c>
      <c r="M1047" s="564" t="s">
        <v>4236</v>
      </c>
      <c r="N1047" s="71" t="s">
        <v>47</v>
      </c>
      <c r="O1047" s="624">
        <v>43007</v>
      </c>
      <c r="P1047" s="635">
        <v>100000</v>
      </c>
      <c r="Q1047" s="416">
        <f t="shared" si="23"/>
        <v>9.9999999999999992E-2</v>
      </c>
      <c r="R1047" s="627">
        <v>12</v>
      </c>
      <c r="S1047" s="535" t="s">
        <v>11804</v>
      </c>
      <c r="T1047" s="71" t="s">
        <v>292</v>
      </c>
      <c r="U1047" s="566" t="s">
        <v>7040</v>
      </c>
      <c r="V1047" s="541" t="s">
        <v>104</v>
      </c>
      <c r="W1047" s="541" t="s">
        <v>105</v>
      </c>
      <c r="X1047" s="632" t="s">
        <v>5792</v>
      </c>
      <c r="Y1047" s="632" t="s">
        <v>186</v>
      </c>
      <c r="Z1047" s="633"/>
      <c r="AA1047" s="633"/>
    </row>
    <row r="1048" spans="1:27" ht="17.45" customHeight="1" x14ac:dyDescent="0.25">
      <c r="A1048" s="633" t="s">
        <v>12929</v>
      </c>
      <c r="B1048" s="634" t="s">
        <v>57</v>
      </c>
      <c r="C1048" s="634" t="s">
        <v>775</v>
      </c>
      <c r="D1048" s="632" t="s">
        <v>12930</v>
      </c>
      <c r="E1048" s="632" t="s">
        <v>316</v>
      </c>
      <c r="F1048" s="473" t="s">
        <v>26</v>
      </c>
      <c r="G1048" s="473"/>
      <c r="H1048" s="473"/>
      <c r="I1048" s="473"/>
      <c r="J1048" s="633" t="s">
        <v>11224</v>
      </c>
      <c r="K1048" s="473" t="s">
        <v>33</v>
      </c>
      <c r="L1048" s="624">
        <v>43096</v>
      </c>
      <c r="M1048" s="564" t="s">
        <v>13343</v>
      </c>
      <c r="N1048" s="71" t="s">
        <v>48</v>
      </c>
      <c r="O1048" s="624">
        <v>43096</v>
      </c>
      <c r="P1048" s="635">
        <v>100000</v>
      </c>
      <c r="Q1048" s="416">
        <f t="shared" si="23"/>
        <v>9.9999999999999992E-2</v>
      </c>
      <c r="R1048" s="627">
        <v>12</v>
      </c>
      <c r="S1048" s="535" t="s">
        <v>13516</v>
      </c>
      <c r="T1048" s="71" t="s">
        <v>103</v>
      </c>
      <c r="U1048" s="566" t="s">
        <v>7040</v>
      </c>
      <c r="V1048" s="541" t="s">
        <v>104</v>
      </c>
      <c r="W1048" s="541" t="s">
        <v>105</v>
      </c>
      <c r="X1048" s="632" t="s">
        <v>5549</v>
      </c>
      <c r="Y1048" s="632" t="s">
        <v>186</v>
      </c>
      <c r="Z1048" s="633"/>
      <c r="AA1048" s="633"/>
    </row>
    <row r="1049" spans="1:27" ht="17.45" customHeight="1" x14ac:dyDescent="0.25">
      <c r="A1049" s="633" t="s">
        <v>3338</v>
      </c>
      <c r="B1049" s="634" t="s">
        <v>59</v>
      </c>
      <c r="C1049" s="634" t="s">
        <v>9574</v>
      </c>
      <c r="D1049" s="632" t="s">
        <v>3339</v>
      </c>
      <c r="E1049" s="632" t="s">
        <v>3340</v>
      </c>
      <c r="F1049" s="473" t="s">
        <v>26</v>
      </c>
      <c r="G1049" s="473"/>
      <c r="H1049" s="473"/>
      <c r="I1049" s="473"/>
      <c r="J1049" s="633" t="s">
        <v>11223</v>
      </c>
      <c r="K1049" s="473" t="s">
        <v>33</v>
      </c>
      <c r="L1049" s="624">
        <v>43007</v>
      </c>
      <c r="M1049" s="564" t="s">
        <v>3341</v>
      </c>
      <c r="N1049" s="71" t="s">
        <v>46</v>
      </c>
      <c r="O1049" s="624">
        <v>43007</v>
      </c>
      <c r="P1049" s="635">
        <v>100000</v>
      </c>
      <c r="Q1049" s="416">
        <f t="shared" si="23"/>
        <v>9.9999999999999992E-2</v>
      </c>
      <c r="R1049" s="627">
        <v>12</v>
      </c>
      <c r="S1049" s="535" t="s">
        <v>172</v>
      </c>
      <c r="T1049" s="71" t="s">
        <v>125</v>
      </c>
      <c r="U1049" s="566" t="s">
        <v>7040</v>
      </c>
      <c r="V1049" s="541" t="s">
        <v>104</v>
      </c>
      <c r="W1049" s="541" t="s">
        <v>105</v>
      </c>
      <c r="X1049" s="632" t="s">
        <v>6389</v>
      </c>
      <c r="Y1049" s="632" t="s">
        <v>9295</v>
      </c>
      <c r="Z1049" s="633"/>
      <c r="AA1049" s="633"/>
    </row>
    <row r="1050" spans="1:27" ht="17.45" customHeight="1" x14ac:dyDescent="0.25">
      <c r="A1050" s="633" t="s">
        <v>3105</v>
      </c>
      <c r="B1050" s="634" t="s">
        <v>59</v>
      </c>
      <c r="C1050" s="634" t="s">
        <v>9574</v>
      </c>
      <c r="D1050" s="632" t="s">
        <v>3106</v>
      </c>
      <c r="E1050" s="632" t="s">
        <v>1015</v>
      </c>
      <c r="F1050" s="473" t="s">
        <v>26</v>
      </c>
      <c r="G1050" s="473"/>
      <c r="H1050" s="473"/>
      <c r="I1050" s="473"/>
      <c r="J1050" s="633" t="s">
        <v>11224</v>
      </c>
      <c r="K1050" s="473" t="s">
        <v>8948</v>
      </c>
      <c r="L1050" s="624">
        <v>43068</v>
      </c>
      <c r="M1050" s="564" t="s">
        <v>3107</v>
      </c>
      <c r="N1050" s="71" t="s">
        <v>47</v>
      </c>
      <c r="O1050" s="624">
        <v>43068</v>
      </c>
      <c r="P1050" s="635">
        <v>100000</v>
      </c>
      <c r="Q1050" s="416">
        <f t="shared" si="23"/>
        <v>9.9999999999999992E-2</v>
      </c>
      <c r="R1050" s="627">
        <v>12</v>
      </c>
      <c r="S1050" s="535" t="s">
        <v>13516</v>
      </c>
      <c r="T1050" s="71" t="s">
        <v>103</v>
      </c>
      <c r="U1050" s="566" t="s">
        <v>7040</v>
      </c>
      <c r="V1050" s="541" t="s">
        <v>104</v>
      </c>
      <c r="W1050" s="541" t="s">
        <v>105</v>
      </c>
      <c r="X1050" s="632" t="s">
        <v>6483</v>
      </c>
      <c r="Y1050" s="632" t="s">
        <v>221</v>
      </c>
      <c r="Z1050" s="633"/>
      <c r="AA1050" s="633"/>
    </row>
    <row r="1051" spans="1:27" ht="17.45" customHeight="1" x14ac:dyDescent="0.25">
      <c r="A1051" s="633" t="s">
        <v>1298</v>
      </c>
      <c r="B1051" s="634" t="s">
        <v>59</v>
      </c>
      <c r="C1051" s="634" t="s">
        <v>9574</v>
      </c>
      <c r="D1051" s="632" t="s">
        <v>9591</v>
      </c>
      <c r="E1051" s="632" t="s">
        <v>8096</v>
      </c>
      <c r="F1051" s="473" t="s">
        <v>28</v>
      </c>
      <c r="G1051" s="473"/>
      <c r="H1051" s="473"/>
      <c r="I1051" s="473"/>
      <c r="J1051" s="633" t="s">
        <v>11223</v>
      </c>
      <c r="K1051" s="473" t="s">
        <v>8990</v>
      </c>
      <c r="L1051" s="624">
        <v>42993</v>
      </c>
      <c r="M1051" s="564" t="s">
        <v>1301</v>
      </c>
      <c r="N1051" s="71" t="s">
        <v>48</v>
      </c>
      <c r="O1051" s="624">
        <v>42993</v>
      </c>
      <c r="P1051" s="635">
        <v>100000</v>
      </c>
      <c r="Q1051" s="416">
        <f t="shared" si="23"/>
        <v>9.9999999999999992E-2</v>
      </c>
      <c r="R1051" s="627">
        <v>12</v>
      </c>
      <c r="S1051" s="535" t="s">
        <v>13516</v>
      </c>
      <c r="T1051" s="71" t="s">
        <v>292</v>
      </c>
      <c r="U1051" s="566" t="s">
        <v>7040</v>
      </c>
      <c r="V1051" s="541" t="s">
        <v>104</v>
      </c>
      <c r="W1051" s="541" t="s">
        <v>105</v>
      </c>
      <c r="X1051" s="632" t="s">
        <v>8173</v>
      </c>
      <c r="Y1051" s="632" t="s">
        <v>221</v>
      </c>
      <c r="Z1051" s="633"/>
      <c r="AA1051" s="633"/>
    </row>
    <row r="1052" spans="1:27" ht="17.45" customHeight="1" x14ac:dyDescent="0.25">
      <c r="A1052" s="633" t="s">
        <v>3066</v>
      </c>
      <c r="B1052" s="634" t="s">
        <v>60</v>
      </c>
      <c r="C1052" s="634" t="s">
        <v>6576</v>
      </c>
      <c r="D1052" s="632" t="s">
        <v>3067</v>
      </c>
      <c r="E1052" s="632" t="s">
        <v>3068</v>
      </c>
      <c r="F1052" s="473" t="s">
        <v>6576</v>
      </c>
      <c r="G1052" s="473"/>
      <c r="H1052" s="473"/>
      <c r="I1052" s="473"/>
      <c r="J1052" s="633" t="s">
        <v>11224</v>
      </c>
      <c r="K1052" s="473" t="s">
        <v>8948</v>
      </c>
      <c r="L1052" s="624">
        <v>43054</v>
      </c>
      <c r="M1052" s="564" t="s">
        <v>3069</v>
      </c>
      <c r="N1052" s="71" t="s">
        <v>46</v>
      </c>
      <c r="O1052" s="624">
        <v>43054</v>
      </c>
      <c r="P1052" s="635">
        <v>100000</v>
      </c>
      <c r="Q1052" s="416">
        <f t="shared" si="23"/>
        <v>9.9999999999999992E-2</v>
      </c>
      <c r="R1052" s="627">
        <v>12</v>
      </c>
      <c r="S1052" s="535" t="s">
        <v>1597</v>
      </c>
      <c r="T1052" s="71" t="s">
        <v>125</v>
      </c>
      <c r="U1052" s="566" t="s">
        <v>7040</v>
      </c>
      <c r="V1052" s="541" t="s">
        <v>104</v>
      </c>
      <c r="W1052" s="541" t="s">
        <v>105</v>
      </c>
      <c r="X1052" s="632" t="s">
        <v>5891</v>
      </c>
      <c r="Y1052" s="632" t="s">
        <v>186</v>
      </c>
      <c r="Z1052" s="633"/>
      <c r="AA1052" s="633"/>
    </row>
    <row r="1053" spans="1:27" ht="17.45" customHeight="1" x14ac:dyDescent="0.25">
      <c r="A1053" s="633" t="s">
        <v>13961</v>
      </c>
      <c r="B1053" s="634" t="s">
        <v>60</v>
      </c>
      <c r="C1053" s="634" t="s">
        <v>6576</v>
      </c>
      <c r="D1053" s="632" t="s">
        <v>14037</v>
      </c>
      <c r="E1053" s="632" t="s">
        <v>14038</v>
      </c>
      <c r="F1053" s="473" t="s">
        <v>6576</v>
      </c>
      <c r="G1053" s="473"/>
      <c r="H1053" s="473"/>
      <c r="I1053" s="473"/>
      <c r="J1053" s="633" t="s">
        <v>11224</v>
      </c>
      <c r="K1053" s="473" t="s">
        <v>8990</v>
      </c>
      <c r="L1053" s="624">
        <v>43039</v>
      </c>
      <c r="M1053" s="564" t="s">
        <v>14115</v>
      </c>
      <c r="N1053" s="71" t="s">
        <v>46</v>
      </c>
      <c r="O1053" s="624">
        <v>43039</v>
      </c>
      <c r="P1053" s="635">
        <v>100000</v>
      </c>
      <c r="Q1053" s="416">
        <f t="shared" si="23"/>
        <v>9.9999999999999992E-2</v>
      </c>
      <c r="R1053" s="627">
        <v>12</v>
      </c>
      <c r="S1053" s="535" t="s">
        <v>14144</v>
      </c>
      <c r="T1053" s="71" t="s">
        <v>103</v>
      </c>
      <c r="U1053" s="566" t="s">
        <v>7040</v>
      </c>
      <c r="V1053" s="541" t="s">
        <v>104</v>
      </c>
      <c r="W1053" s="541" t="s">
        <v>105</v>
      </c>
      <c r="X1053" s="632" t="s">
        <v>14226</v>
      </c>
      <c r="Y1053" s="632" t="s">
        <v>313</v>
      </c>
      <c r="Z1053" s="633"/>
      <c r="AA1053" s="633"/>
    </row>
    <row r="1054" spans="1:27" ht="17.45" customHeight="1" x14ac:dyDescent="0.25">
      <c r="A1054" s="633" t="s">
        <v>12156</v>
      </c>
      <c r="B1054" s="634" t="s">
        <v>60</v>
      </c>
      <c r="C1054" s="634" t="s">
        <v>6576</v>
      </c>
      <c r="D1054" s="632" t="s">
        <v>12951</v>
      </c>
      <c r="E1054" s="632" t="s">
        <v>316</v>
      </c>
      <c r="F1054" s="473" t="s">
        <v>6576</v>
      </c>
      <c r="G1054" s="473"/>
      <c r="H1054" s="473"/>
      <c r="I1054" s="473"/>
      <c r="J1054" s="633" t="s">
        <v>11224</v>
      </c>
      <c r="K1054" s="473" t="s">
        <v>38</v>
      </c>
      <c r="L1054" s="624">
        <v>43017</v>
      </c>
      <c r="M1054" s="564" t="s">
        <v>13352</v>
      </c>
      <c r="N1054" s="71" t="s">
        <v>47</v>
      </c>
      <c r="O1054" s="624">
        <v>43091</v>
      </c>
      <c r="P1054" s="635">
        <v>100000</v>
      </c>
      <c r="Q1054" s="416">
        <f t="shared" si="23"/>
        <v>9.9999999999999992E-2</v>
      </c>
      <c r="R1054" s="627">
        <v>12</v>
      </c>
      <c r="S1054" s="535" t="s">
        <v>14144</v>
      </c>
      <c r="T1054" s="71" t="s">
        <v>103</v>
      </c>
      <c r="U1054" s="566" t="s">
        <v>7040</v>
      </c>
      <c r="V1054" s="541" t="s">
        <v>104</v>
      </c>
      <c r="W1054" s="541" t="s">
        <v>105</v>
      </c>
      <c r="X1054" s="632" t="s">
        <v>6024</v>
      </c>
      <c r="Y1054" s="632" t="s">
        <v>667</v>
      </c>
      <c r="Z1054" s="633"/>
      <c r="AA1054" s="633"/>
    </row>
    <row r="1055" spans="1:27" ht="17.45" customHeight="1" x14ac:dyDescent="0.25">
      <c r="A1055" s="633" t="s">
        <v>7202</v>
      </c>
      <c r="B1055" s="634" t="s">
        <v>60</v>
      </c>
      <c r="C1055" s="634" t="s">
        <v>6576</v>
      </c>
      <c r="D1055" s="632" t="s">
        <v>1765</v>
      </c>
      <c r="E1055" s="632" t="s">
        <v>7203</v>
      </c>
      <c r="F1055" s="473" t="s">
        <v>6576</v>
      </c>
      <c r="G1055" s="473"/>
      <c r="H1055" s="473"/>
      <c r="I1055" s="473"/>
      <c r="J1055" s="633" t="s">
        <v>11224</v>
      </c>
      <c r="K1055" s="473" t="s">
        <v>8952</v>
      </c>
      <c r="L1055" s="624">
        <v>43033</v>
      </c>
      <c r="M1055" s="564" t="s">
        <v>13353</v>
      </c>
      <c r="N1055" s="71" t="s">
        <v>47</v>
      </c>
      <c r="O1055" s="624">
        <v>43033</v>
      </c>
      <c r="P1055" s="635">
        <v>100000</v>
      </c>
      <c r="Q1055" s="416">
        <f t="shared" si="23"/>
        <v>9.9999999999999992E-2</v>
      </c>
      <c r="R1055" s="627">
        <v>12</v>
      </c>
      <c r="S1055" s="535" t="s">
        <v>12632</v>
      </c>
      <c r="T1055" s="71" t="s">
        <v>103</v>
      </c>
      <c r="U1055" s="566" t="s">
        <v>7040</v>
      </c>
      <c r="V1055" s="541" t="s">
        <v>104</v>
      </c>
      <c r="W1055" s="541" t="s">
        <v>105</v>
      </c>
      <c r="X1055" s="632" t="s">
        <v>6029</v>
      </c>
      <c r="Y1055" s="632" t="s">
        <v>186</v>
      </c>
      <c r="Z1055" s="633"/>
      <c r="AA1055" s="633"/>
    </row>
    <row r="1056" spans="1:27" ht="17.45" customHeight="1" x14ac:dyDescent="0.25">
      <c r="A1056" s="633" t="s">
        <v>3061</v>
      </c>
      <c r="B1056" s="634" t="s">
        <v>60</v>
      </c>
      <c r="C1056" s="634" t="s">
        <v>6576</v>
      </c>
      <c r="D1056" s="632" t="s">
        <v>3062</v>
      </c>
      <c r="E1056" s="632" t="s">
        <v>3063</v>
      </c>
      <c r="F1056" s="473" t="s">
        <v>6576</v>
      </c>
      <c r="G1056" s="473" t="str">
        <f>VLOOKUP(A1056,'Engaged Deals'!A:L,2,0)</f>
        <v>Yes</v>
      </c>
      <c r="H1056" s="473" t="str">
        <f>VLOOKUP(A1056,'Engaged Deals'!A:L,9,0)</f>
        <v>India</v>
      </c>
      <c r="I1056" s="473" t="str">
        <f>VLOOKUP(A1056,'Engaged Deals'!A:L,10,0)</f>
        <v>Have developed a PoC around Loyalty Points,  no further traction.</v>
      </c>
      <c r="J1056" s="633" t="s">
        <v>11224</v>
      </c>
      <c r="K1056" s="473" t="s">
        <v>8951</v>
      </c>
      <c r="L1056" s="624">
        <v>43039</v>
      </c>
      <c r="M1056" s="564" t="s">
        <v>3064</v>
      </c>
      <c r="N1056" s="71" t="s">
        <v>47</v>
      </c>
      <c r="O1056" s="624">
        <v>43039</v>
      </c>
      <c r="P1056" s="635">
        <v>100000</v>
      </c>
      <c r="Q1056" s="416">
        <f t="shared" si="23"/>
        <v>9.9999999999999992E-2</v>
      </c>
      <c r="R1056" s="627">
        <v>12</v>
      </c>
      <c r="S1056" s="535" t="s">
        <v>12338</v>
      </c>
      <c r="T1056" s="71" t="s">
        <v>292</v>
      </c>
      <c r="U1056" s="566" t="s">
        <v>7040</v>
      </c>
      <c r="V1056" s="541" t="s">
        <v>104</v>
      </c>
      <c r="W1056" s="541" t="s">
        <v>105</v>
      </c>
      <c r="X1056" s="632" t="s">
        <v>6036</v>
      </c>
      <c r="Y1056" s="632" t="s">
        <v>3065</v>
      </c>
      <c r="Z1056" s="633"/>
      <c r="AA1056" s="633"/>
    </row>
    <row r="1057" spans="1:27" ht="17.45" customHeight="1" x14ac:dyDescent="0.25">
      <c r="A1057" s="633" t="s">
        <v>1347</v>
      </c>
      <c r="B1057" s="634" t="s">
        <v>57</v>
      </c>
      <c r="C1057" s="634" t="s">
        <v>1348</v>
      </c>
      <c r="D1057" s="632" t="s">
        <v>12959</v>
      </c>
      <c r="E1057" s="632" t="s">
        <v>1081</v>
      </c>
      <c r="F1057" s="473" t="s">
        <v>28</v>
      </c>
      <c r="G1057" s="473"/>
      <c r="H1057" s="473"/>
      <c r="I1057" s="473"/>
      <c r="J1057" s="633" t="s">
        <v>11224</v>
      </c>
      <c r="K1057" s="473" t="s">
        <v>8952</v>
      </c>
      <c r="L1057" s="624">
        <v>43084</v>
      </c>
      <c r="M1057" s="564" t="s">
        <v>1350</v>
      </c>
      <c r="N1057" s="71" t="s">
        <v>46</v>
      </c>
      <c r="O1057" s="624">
        <v>43084</v>
      </c>
      <c r="P1057" s="635">
        <v>100000</v>
      </c>
      <c r="Q1057" s="416">
        <f t="shared" si="23"/>
        <v>9.9999999999999992E-2</v>
      </c>
      <c r="R1057" s="627">
        <v>6</v>
      </c>
      <c r="S1057" s="535" t="s">
        <v>13741</v>
      </c>
      <c r="T1057" s="71" t="s">
        <v>125</v>
      </c>
      <c r="U1057" s="566" t="s">
        <v>7040</v>
      </c>
      <c r="V1057" s="541" t="s">
        <v>104</v>
      </c>
      <c r="W1057" s="541" t="s">
        <v>105</v>
      </c>
      <c r="X1057" s="632" t="s">
        <v>6332</v>
      </c>
      <c r="Y1057" s="632" t="s">
        <v>186</v>
      </c>
      <c r="Z1057" s="633"/>
      <c r="AA1057" s="633"/>
    </row>
    <row r="1058" spans="1:27" ht="17.45" customHeight="1" x14ac:dyDescent="0.25">
      <c r="A1058" s="633" t="s">
        <v>7977</v>
      </c>
      <c r="B1058" s="634" t="s">
        <v>60</v>
      </c>
      <c r="C1058" s="634" t="s">
        <v>377</v>
      </c>
      <c r="D1058" s="632" t="s">
        <v>12952</v>
      </c>
      <c r="E1058" s="632" t="s">
        <v>7978</v>
      </c>
      <c r="F1058" s="473" t="s">
        <v>27</v>
      </c>
      <c r="G1058" s="473"/>
      <c r="H1058" s="473"/>
      <c r="I1058" s="473"/>
      <c r="J1058" s="633" t="s">
        <v>11224</v>
      </c>
      <c r="K1058" s="473" t="s">
        <v>8947</v>
      </c>
      <c r="L1058" s="624">
        <v>43035</v>
      </c>
      <c r="M1058" s="564" t="s">
        <v>13354</v>
      </c>
      <c r="N1058" s="71" t="s">
        <v>47</v>
      </c>
      <c r="O1058" s="624">
        <v>43035</v>
      </c>
      <c r="P1058" s="635">
        <v>100000</v>
      </c>
      <c r="Q1058" s="416">
        <f t="shared" si="23"/>
        <v>9.9999999999999992E-2</v>
      </c>
      <c r="R1058" s="627">
        <v>2</v>
      </c>
      <c r="S1058" s="535" t="s">
        <v>12338</v>
      </c>
      <c r="T1058" s="71" t="s">
        <v>103</v>
      </c>
      <c r="U1058" s="566" t="s">
        <v>7040</v>
      </c>
      <c r="V1058" s="541" t="s">
        <v>104</v>
      </c>
      <c r="W1058" s="541" t="s">
        <v>105</v>
      </c>
      <c r="X1058" s="632" t="s">
        <v>7367</v>
      </c>
      <c r="Y1058" s="632" t="s">
        <v>6972</v>
      </c>
      <c r="Z1058" s="633"/>
      <c r="AA1058" s="633"/>
    </row>
    <row r="1059" spans="1:27" ht="17.45" customHeight="1" x14ac:dyDescent="0.25">
      <c r="A1059" s="633" t="s">
        <v>8800</v>
      </c>
      <c r="B1059" s="634" t="s">
        <v>60</v>
      </c>
      <c r="C1059" s="634" t="s">
        <v>377</v>
      </c>
      <c r="D1059" s="632" t="s">
        <v>12953</v>
      </c>
      <c r="E1059" s="632" t="s">
        <v>8801</v>
      </c>
      <c r="F1059" s="473" t="s">
        <v>26</v>
      </c>
      <c r="G1059" s="473"/>
      <c r="H1059" s="473"/>
      <c r="I1059" s="473"/>
      <c r="J1059" s="633" t="s">
        <v>11224</v>
      </c>
      <c r="K1059" s="473" t="s">
        <v>8948</v>
      </c>
      <c r="L1059" s="624">
        <v>43056</v>
      </c>
      <c r="M1059" s="564" t="s">
        <v>13355</v>
      </c>
      <c r="N1059" s="71" t="s">
        <v>47</v>
      </c>
      <c r="O1059" s="624">
        <v>43056</v>
      </c>
      <c r="P1059" s="635">
        <v>100000</v>
      </c>
      <c r="Q1059" s="416">
        <f t="shared" si="23"/>
        <v>9.9999999999999992E-2</v>
      </c>
      <c r="R1059" s="627">
        <v>3</v>
      </c>
      <c r="S1059" s="535" t="s">
        <v>12338</v>
      </c>
      <c r="T1059" s="71" t="s">
        <v>103</v>
      </c>
      <c r="U1059" s="566" t="s">
        <v>7040</v>
      </c>
      <c r="V1059" s="541" t="s">
        <v>104</v>
      </c>
      <c r="W1059" s="541" t="s">
        <v>105</v>
      </c>
      <c r="X1059" s="632" t="s">
        <v>13735</v>
      </c>
      <c r="Y1059" s="632" t="s">
        <v>9295</v>
      </c>
      <c r="Z1059" s="633"/>
      <c r="AA1059" s="633"/>
    </row>
    <row r="1060" spans="1:27" ht="17.45" customHeight="1" x14ac:dyDescent="0.25">
      <c r="A1060" s="633" t="s">
        <v>2911</v>
      </c>
      <c r="B1060" s="634" t="s">
        <v>60</v>
      </c>
      <c r="C1060" s="634" t="s">
        <v>377</v>
      </c>
      <c r="D1060" s="632" t="s">
        <v>2912</v>
      </c>
      <c r="E1060" s="632" t="s">
        <v>2913</v>
      </c>
      <c r="F1060" s="473" t="s">
        <v>26</v>
      </c>
      <c r="G1060" s="473"/>
      <c r="H1060" s="473"/>
      <c r="I1060" s="473"/>
      <c r="J1060" s="633" t="s">
        <v>11223</v>
      </c>
      <c r="K1060" s="473" t="s">
        <v>8948</v>
      </c>
      <c r="L1060" s="624">
        <v>43000</v>
      </c>
      <c r="M1060" s="564" t="s">
        <v>2914</v>
      </c>
      <c r="N1060" s="71" t="s">
        <v>47</v>
      </c>
      <c r="O1060" s="624">
        <v>43000</v>
      </c>
      <c r="P1060" s="635">
        <v>100000</v>
      </c>
      <c r="Q1060" s="416">
        <f t="shared" si="23"/>
        <v>9.9999999999999992E-2</v>
      </c>
      <c r="R1060" s="627">
        <v>3</v>
      </c>
      <c r="S1060" s="535" t="s">
        <v>11804</v>
      </c>
      <c r="T1060" s="71" t="s">
        <v>103</v>
      </c>
      <c r="U1060" s="566" t="s">
        <v>7040</v>
      </c>
      <c r="V1060" s="541" t="s">
        <v>104</v>
      </c>
      <c r="W1060" s="541" t="s">
        <v>105</v>
      </c>
      <c r="X1060" s="632" t="s">
        <v>6015</v>
      </c>
      <c r="Y1060" s="632" t="s">
        <v>9238</v>
      </c>
      <c r="Z1060" s="633"/>
      <c r="AA1060" s="633"/>
    </row>
    <row r="1061" spans="1:27" ht="17.45" customHeight="1" x14ac:dyDescent="0.25">
      <c r="A1061" s="633" t="s">
        <v>8802</v>
      </c>
      <c r="B1061" s="634" t="s">
        <v>6912</v>
      </c>
      <c r="C1061" s="634" t="s">
        <v>6912</v>
      </c>
      <c r="D1061" s="632" t="s">
        <v>12965</v>
      </c>
      <c r="E1061" s="632" t="s">
        <v>8803</v>
      </c>
      <c r="F1061" s="473" t="s">
        <v>27</v>
      </c>
      <c r="G1061" s="473"/>
      <c r="H1061" s="473"/>
      <c r="I1061" s="473"/>
      <c r="J1061" s="633" t="s">
        <v>11224</v>
      </c>
      <c r="K1061" s="473" t="s">
        <v>8947</v>
      </c>
      <c r="L1061" s="624">
        <v>43069</v>
      </c>
      <c r="M1061" s="564" t="s">
        <v>13368</v>
      </c>
      <c r="N1061" s="71" t="s">
        <v>46</v>
      </c>
      <c r="O1061" s="624">
        <v>43069</v>
      </c>
      <c r="P1061" s="635">
        <v>100000</v>
      </c>
      <c r="Q1061" s="416">
        <f t="shared" si="23"/>
        <v>9.9999999999999992E-2</v>
      </c>
      <c r="R1061" s="627">
        <v>3</v>
      </c>
      <c r="S1061" s="535" t="s">
        <v>13744</v>
      </c>
      <c r="T1061" s="71" t="s">
        <v>125</v>
      </c>
      <c r="U1061" s="566" t="s">
        <v>7040</v>
      </c>
      <c r="V1061" s="541" t="s">
        <v>104</v>
      </c>
      <c r="W1061" s="541" t="s">
        <v>105</v>
      </c>
      <c r="X1061" s="632" t="s">
        <v>13745</v>
      </c>
      <c r="Y1061" s="632" t="s">
        <v>746</v>
      </c>
      <c r="Z1061" s="633"/>
      <c r="AA1061" s="633"/>
    </row>
    <row r="1062" spans="1:27" ht="17.45" customHeight="1" x14ac:dyDescent="0.25">
      <c r="A1062" s="633" t="s">
        <v>9487</v>
      </c>
      <c r="B1062" s="634" t="s">
        <v>57</v>
      </c>
      <c r="C1062" s="634" t="s">
        <v>1046</v>
      </c>
      <c r="D1062" s="632" t="s">
        <v>12960</v>
      </c>
      <c r="E1062" s="632" t="s">
        <v>582</v>
      </c>
      <c r="F1062" s="473" t="s">
        <v>25</v>
      </c>
      <c r="G1062" s="473"/>
      <c r="H1062" s="473"/>
      <c r="I1062" s="473"/>
      <c r="J1062" s="633" t="s">
        <v>11224</v>
      </c>
      <c r="K1062" s="473" t="s">
        <v>35</v>
      </c>
      <c r="L1062" s="624">
        <v>43073</v>
      </c>
      <c r="M1062" s="564" t="s">
        <v>13364</v>
      </c>
      <c r="N1062" s="71" t="s">
        <v>46</v>
      </c>
      <c r="O1062" s="624">
        <v>43073</v>
      </c>
      <c r="P1062" s="635">
        <v>100000</v>
      </c>
      <c r="Q1062" s="416">
        <f t="shared" si="23"/>
        <v>9.9999999999999992E-2</v>
      </c>
      <c r="R1062" s="627">
        <v>12</v>
      </c>
      <c r="S1062" s="535" t="s">
        <v>9261</v>
      </c>
      <c r="T1062" s="71" t="s">
        <v>125</v>
      </c>
      <c r="U1062" s="566" t="s">
        <v>7040</v>
      </c>
      <c r="V1062" s="541" t="s">
        <v>104</v>
      </c>
      <c r="W1062" s="541" t="s">
        <v>105</v>
      </c>
      <c r="X1062" s="632" t="s">
        <v>13742</v>
      </c>
      <c r="Y1062" s="632" t="s">
        <v>8688</v>
      </c>
      <c r="Z1062" s="633"/>
      <c r="AA1062" s="633"/>
    </row>
    <row r="1063" spans="1:27" ht="17.45" customHeight="1" x14ac:dyDescent="0.25">
      <c r="A1063" s="633" t="s">
        <v>9655</v>
      </c>
      <c r="B1063" s="634" t="s">
        <v>62</v>
      </c>
      <c r="C1063" s="634" t="s">
        <v>1065</v>
      </c>
      <c r="D1063" s="632" t="s">
        <v>12964</v>
      </c>
      <c r="E1063" s="632" t="s">
        <v>316</v>
      </c>
      <c r="F1063" s="473" t="s">
        <v>25</v>
      </c>
      <c r="G1063" s="473"/>
      <c r="H1063" s="473"/>
      <c r="I1063" s="473"/>
      <c r="J1063" s="633" t="s">
        <v>11223</v>
      </c>
      <c r="K1063" s="473" t="s">
        <v>35</v>
      </c>
      <c r="L1063" s="624">
        <v>43008</v>
      </c>
      <c r="M1063" s="564" t="s">
        <v>13367</v>
      </c>
      <c r="N1063" s="71" t="s">
        <v>48</v>
      </c>
      <c r="O1063" s="624">
        <v>43008</v>
      </c>
      <c r="P1063" s="635">
        <v>100000</v>
      </c>
      <c r="Q1063" s="416">
        <f t="shared" si="23"/>
        <v>9.9999999999999992E-2</v>
      </c>
      <c r="R1063" s="627">
        <v>12</v>
      </c>
      <c r="S1063" s="535" t="s">
        <v>13516</v>
      </c>
      <c r="T1063" s="71" t="s">
        <v>125</v>
      </c>
      <c r="U1063" s="566" t="s">
        <v>7040</v>
      </c>
      <c r="V1063" s="541" t="s">
        <v>104</v>
      </c>
      <c r="W1063" s="541" t="s">
        <v>105</v>
      </c>
      <c r="X1063" s="632" t="s">
        <v>5556</v>
      </c>
      <c r="Y1063" s="632" t="s">
        <v>313</v>
      </c>
      <c r="Z1063" s="633"/>
      <c r="AA1063" s="633"/>
    </row>
    <row r="1064" spans="1:27" ht="17.45" customHeight="1" x14ac:dyDescent="0.25">
      <c r="A1064" s="633" t="s">
        <v>12155</v>
      </c>
      <c r="B1064" s="634" t="s">
        <v>57</v>
      </c>
      <c r="C1064" s="634" t="s">
        <v>324</v>
      </c>
      <c r="D1064" s="632" t="s">
        <v>12961</v>
      </c>
      <c r="E1064" s="632" t="s">
        <v>12962</v>
      </c>
      <c r="F1064" s="473" t="s">
        <v>28</v>
      </c>
      <c r="G1064" s="473"/>
      <c r="H1064" s="473"/>
      <c r="I1064" s="473"/>
      <c r="J1064" s="633" t="s">
        <v>11224</v>
      </c>
      <c r="K1064" s="473" t="s">
        <v>8952</v>
      </c>
      <c r="L1064" s="624">
        <v>43098</v>
      </c>
      <c r="M1064" s="564" t="s">
        <v>13365</v>
      </c>
      <c r="N1064" s="71" t="s">
        <v>46</v>
      </c>
      <c r="O1064" s="624">
        <v>43098</v>
      </c>
      <c r="P1064" s="635">
        <v>100000</v>
      </c>
      <c r="Q1064" s="416">
        <f t="shared" si="23"/>
        <v>9.9999999999999992E-2</v>
      </c>
      <c r="R1064" s="627">
        <v>12</v>
      </c>
      <c r="S1064" s="535" t="s">
        <v>12339</v>
      </c>
      <c r="T1064" s="71" t="s">
        <v>125</v>
      </c>
      <c r="U1064" s="566" t="s">
        <v>7040</v>
      </c>
      <c r="V1064" s="541" t="s">
        <v>104</v>
      </c>
      <c r="W1064" s="541" t="s">
        <v>105</v>
      </c>
      <c r="X1064" s="632" t="s">
        <v>13743</v>
      </c>
      <c r="Y1064" s="632"/>
      <c r="Z1064" s="633"/>
      <c r="AA1064" s="633"/>
    </row>
    <row r="1065" spans="1:27" ht="17.45" customHeight="1" x14ac:dyDescent="0.25">
      <c r="A1065" s="633" t="s">
        <v>11008</v>
      </c>
      <c r="B1065" s="634" t="s">
        <v>57</v>
      </c>
      <c r="C1065" s="634" t="s">
        <v>324</v>
      </c>
      <c r="D1065" s="632" t="s">
        <v>12961</v>
      </c>
      <c r="E1065" s="632" t="s">
        <v>12963</v>
      </c>
      <c r="F1065" s="473" t="s">
        <v>28</v>
      </c>
      <c r="G1065" s="473"/>
      <c r="H1065" s="473"/>
      <c r="I1065" s="473"/>
      <c r="J1065" s="633" t="s">
        <v>11224</v>
      </c>
      <c r="K1065" s="473" t="s">
        <v>8952</v>
      </c>
      <c r="L1065" s="624">
        <v>43098</v>
      </c>
      <c r="M1065" s="564" t="s">
        <v>13366</v>
      </c>
      <c r="N1065" s="71" t="s">
        <v>46</v>
      </c>
      <c r="O1065" s="624">
        <v>43098</v>
      </c>
      <c r="P1065" s="635">
        <v>100000</v>
      </c>
      <c r="Q1065" s="416">
        <f t="shared" si="23"/>
        <v>9.9999999999999992E-2</v>
      </c>
      <c r="R1065" s="627">
        <v>12</v>
      </c>
      <c r="S1065" s="535" t="s">
        <v>11283</v>
      </c>
      <c r="T1065" s="71" t="s">
        <v>103</v>
      </c>
      <c r="U1065" s="566" t="s">
        <v>7040</v>
      </c>
      <c r="V1065" s="541" t="s">
        <v>104</v>
      </c>
      <c r="W1065" s="541" t="s">
        <v>105</v>
      </c>
      <c r="X1065" s="632" t="s">
        <v>13743</v>
      </c>
      <c r="Y1065" s="632"/>
      <c r="Z1065" s="633"/>
      <c r="AA1065" s="633"/>
    </row>
    <row r="1066" spans="1:27" ht="17.45" customHeight="1" x14ac:dyDescent="0.25">
      <c r="A1066" s="633" t="s">
        <v>9488</v>
      </c>
      <c r="B1066" s="634" t="s">
        <v>57</v>
      </c>
      <c r="C1066" s="634" t="s">
        <v>324</v>
      </c>
      <c r="D1066" s="632" t="s">
        <v>11722</v>
      </c>
      <c r="E1066" s="632" t="s">
        <v>316</v>
      </c>
      <c r="F1066" s="473" t="s">
        <v>14262</v>
      </c>
      <c r="G1066" s="473"/>
      <c r="H1066" s="473"/>
      <c r="I1066" s="473"/>
      <c r="J1066" s="633" t="s">
        <v>11224</v>
      </c>
      <c r="K1066" s="473" t="s">
        <v>8950</v>
      </c>
      <c r="L1066" s="624">
        <v>43099</v>
      </c>
      <c r="M1066" s="564" t="s">
        <v>9525</v>
      </c>
      <c r="N1066" s="71" t="s">
        <v>47</v>
      </c>
      <c r="O1066" s="624">
        <v>43099</v>
      </c>
      <c r="P1066" s="635">
        <v>100000</v>
      </c>
      <c r="Q1066" s="416">
        <f t="shared" si="23"/>
        <v>9.9999999999999992E-2</v>
      </c>
      <c r="R1066" s="627">
        <v>12</v>
      </c>
      <c r="S1066" s="535" t="s">
        <v>14144</v>
      </c>
      <c r="T1066" s="71" t="s">
        <v>103</v>
      </c>
      <c r="U1066" s="566" t="s">
        <v>7040</v>
      </c>
      <c r="V1066" s="541" t="s">
        <v>104</v>
      </c>
      <c r="W1066" s="541" t="s">
        <v>105</v>
      </c>
      <c r="X1066" s="632" t="s">
        <v>6231</v>
      </c>
      <c r="Y1066" s="632" t="s">
        <v>356</v>
      </c>
      <c r="Z1066" s="633"/>
      <c r="AA1066" s="633"/>
    </row>
    <row r="1067" spans="1:27" ht="17.45" customHeight="1" x14ac:dyDescent="0.25">
      <c r="A1067" s="633" t="s">
        <v>12934</v>
      </c>
      <c r="B1067" s="634" t="s">
        <v>56</v>
      </c>
      <c r="C1067" s="634" t="s">
        <v>235</v>
      </c>
      <c r="D1067" s="632" t="s">
        <v>12935</v>
      </c>
      <c r="E1067" s="632" t="s">
        <v>2358</v>
      </c>
      <c r="F1067" s="473" t="s">
        <v>24</v>
      </c>
      <c r="G1067" s="473"/>
      <c r="H1067" s="473"/>
      <c r="I1067" s="473"/>
      <c r="J1067" s="633" t="s">
        <v>11223</v>
      </c>
      <c r="K1067" s="473" t="s">
        <v>8949</v>
      </c>
      <c r="L1067" s="624">
        <v>42978</v>
      </c>
      <c r="M1067" s="564" t="s">
        <v>13345</v>
      </c>
      <c r="N1067" s="71" t="s">
        <v>47</v>
      </c>
      <c r="O1067" s="624">
        <v>42978</v>
      </c>
      <c r="P1067" s="635">
        <v>100000</v>
      </c>
      <c r="Q1067" s="416">
        <f t="shared" si="23"/>
        <v>9.9999999999999992E-2</v>
      </c>
      <c r="R1067" s="627">
        <v>1</v>
      </c>
      <c r="S1067" s="535" t="s">
        <v>14144</v>
      </c>
      <c r="T1067" s="71" t="s">
        <v>125</v>
      </c>
      <c r="U1067" s="566" t="s">
        <v>7040</v>
      </c>
      <c r="V1067" s="541" t="s">
        <v>104</v>
      </c>
      <c r="W1067" s="541" t="s">
        <v>105</v>
      </c>
      <c r="X1067" s="632" t="s">
        <v>10068</v>
      </c>
      <c r="Y1067" s="632" t="s">
        <v>186</v>
      </c>
      <c r="Z1067" s="633"/>
      <c r="AA1067" s="633"/>
    </row>
    <row r="1068" spans="1:27" ht="17.45" customHeight="1" x14ac:dyDescent="0.25">
      <c r="A1068" s="633" t="s">
        <v>9896</v>
      </c>
      <c r="B1068" s="634" t="s">
        <v>56</v>
      </c>
      <c r="C1068" s="634" t="s">
        <v>117</v>
      </c>
      <c r="D1068" s="632" t="s">
        <v>12966</v>
      </c>
      <c r="E1068" s="632" t="s">
        <v>12967</v>
      </c>
      <c r="F1068" s="473" t="s">
        <v>25</v>
      </c>
      <c r="G1068" s="473"/>
      <c r="H1068" s="473"/>
      <c r="I1068" s="473"/>
      <c r="J1068" s="633" t="s">
        <v>11223</v>
      </c>
      <c r="K1068" s="473" t="s">
        <v>8951</v>
      </c>
      <c r="L1068" s="624">
        <v>43008</v>
      </c>
      <c r="M1068" s="564" t="s">
        <v>13369</v>
      </c>
      <c r="N1068" s="71" t="s">
        <v>46</v>
      </c>
      <c r="O1068" s="624">
        <v>43008</v>
      </c>
      <c r="P1068" s="635">
        <v>100000</v>
      </c>
      <c r="Q1068" s="416">
        <f t="shared" si="23"/>
        <v>9.9999999999999992E-2</v>
      </c>
      <c r="R1068" s="627">
        <v>12</v>
      </c>
      <c r="S1068" s="535" t="s">
        <v>9808</v>
      </c>
      <c r="T1068" s="71" t="s">
        <v>103</v>
      </c>
      <c r="U1068" s="566" t="s">
        <v>7040</v>
      </c>
      <c r="V1068" s="541" t="s">
        <v>104</v>
      </c>
      <c r="W1068" s="541" t="s">
        <v>105</v>
      </c>
      <c r="X1068" s="632" t="s">
        <v>13746</v>
      </c>
      <c r="Y1068" s="632"/>
      <c r="Z1068" s="633"/>
      <c r="AA1068" s="633"/>
    </row>
    <row r="1069" spans="1:27" ht="17.45" customHeight="1" x14ac:dyDescent="0.25">
      <c r="A1069" s="633" t="s">
        <v>9653</v>
      </c>
      <c r="B1069" s="634" t="s">
        <v>56</v>
      </c>
      <c r="C1069" s="634" t="s">
        <v>117</v>
      </c>
      <c r="D1069" s="632" t="s">
        <v>12968</v>
      </c>
      <c r="E1069" s="632" t="s">
        <v>12969</v>
      </c>
      <c r="F1069" s="473" t="s">
        <v>25</v>
      </c>
      <c r="G1069" s="473"/>
      <c r="H1069" s="473"/>
      <c r="I1069" s="473"/>
      <c r="J1069" s="633" t="s">
        <v>11223</v>
      </c>
      <c r="K1069" s="473" t="s">
        <v>8951</v>
      </c>
      <c r="L1069" s="624">
        <v>43008</v>
      </c>
      <c r="M1069" s="564" t="s">
        <v>13370</v>
      </c>
      <c r="N1069" s="71" t="s">
        <v>46</v>
      </c>
      <c r="O1069" s="624">
        <v>43008</v>
      </c>
      <c r="P1069" s="635">
        <v>100000</v>
      </c>
      <c r="Q1069" s="416">
        <f t="shared" si="23"/>
        <v>9.9999999999999992E-2</v>
      </c>
      <c r="R1069" s="627">
        <v>12</v>
      </c>
      <c r="S1069" s="535" t="s">
        <v>9606</v>
      </c>
      <c r="T1069" s="71" t="s">
        <v>103</v>
      </c>
      <c r="U1069" s="566" t="s">
        <v>7040</v>
      </c>
      <c r="V1069" s="541" t="s">
        <v>104</v>
      </c>
      <c r="W1069" s="541" t="s">
        <v>105</v>
      </c>
      <c r="X1069" s="632" t="s">
        <v>13746</v>
      </c>
      <c r="Y1069" s="632"/>
      <c r="Z1069" s="633"/>
      <c r="AA1069" s="633"/>
    </row>
    <row r="1070" spans="1:27" ht="17.45" customHeight="1" x14ac:dyDescent="0.25">
      <c r="A1070" s="633" t="s">
        <v>12528</v>
      </c>
      <c r="B1070" s="634" t="s">
        <v>56</v>
      </c>
      <c r="C1070" s="634" t="s">
        <v>117</v>
      </c>
      <c r="D1070" s="632" t="s">
        <v>12970</v>
      </c>
      <c r="E1070" s="632" t="s">
        <v>12529</v>
      </c>
      <c r="F1070" s="473" t="s">
        <v>28</v>
      </c>
      <c r="G1070" s="473"/>
      <c r="H1070" s="473"/>
      <c r="I1070" s="473"/>
      <c r="J1070" s="633" t="s">
        <v>11224</v>
      </c>
      <c r="K1070" s="473" t="s">
        <v>8990</v>
      </c>
      <c r="L1070" s="624">
        <v>43024</v>
      </c>
      <c r="M1070" s="564" t="s">
        <v>13371</v>
      </c>
      <c r="N1070" s="71" t="s">
        <v>46</v>
      </c>
      <c r="O1070" s="624">
        <v>43098</v>
      </c>
      <c r="P1070" s="635">
        <v>100000</v>
      </c>
      <c r="Q1070" s="416">
        <f t="shared" si="23"/>
        <v>9.9999999999999992E-2</v>
      </c>
      <c r="R1070" s="627">
        <v>12</v>
      </c>
      <c r="S1070" s="535" t="s">
        <v>12632</v>
      </c>
      <c r="T1070" s="71" t="s">
        <v>103</v>
      </c>
      <c r="U1070" s="566" t="s">
        <v>7040</v>
      </c>
      <c r="V1070" s="541" t="s">
        <v>104</v>
      </c>
      <c r="W1070" s="541" t="s">
        <v>105</v>
      </c>
      <c r="X1070" s="632" t="s">
        <v>13747</v>
      </c>
      <c r="Y1070" s="632" t="s">
        <v>313</v>
      </c>
      <c r="Z1070" s="633"/>
      <c r="AA1070" s="633"/>
    </row>
    <row r="1071" spans="1:27" ht="17.45" customHeight="1" x14ac:dyDescent="0.25">
      <c r="A1071" s="633" t="s">
        <v>3244</v>
      </c>
      <c r="B1071" s="634" t="s">
        <v>56</v>
      </c>
      <c r="C1071" s="634" t="s">
        <v>117</v>
      </c>
      <c r="D1071" s="632" t="s">
        <v>1960</v>
      </c>
      <c r="E1071" s="632" t="s">
        <v>1015</v>
      </c>
      <c r="F1071" s="473" t="s">
        <v>25</v>
      </c>
      <c r="G1071" s="473"/>
      <c r="H1071" s="473"/>
      <c r="I1071" s="473"/>
      <c r="J1071" s="633" t="s">
        <v>11223</v>
      </c>
      <c r="K1071" s="473" t="s">
        <v>35</v>
      </c>
      <c r="L1071" s="624">
        <v>42972</v>
      </c>
      <c r="M1071" s="564" t="s">
        <v>3245</v>
      </c>
      <c r="N1071" s="71" t="s">
        <v>47</v>
      </c>
      <c r="O1071" s="624">
        <v>42972</v>
      </c>
      <c r="P1071" s="635">
        <v>100000</v>
      </c>
      <c r="Q1071" s="416">
        <f t="shared" si="23"/>
        <v>9.9999999999999992E-2</v>
      </c>
      <c r="R1071" s="627">
        <v>12</v>
      </c>
      <c r="S1071" s="535" t="s">
        <v>12339</v>
      </c>
      <c r="T1071" s="71" t="s">
        <v>292</v>
      </c>
      <c r="U1071" s="566" t="s">
        <v>7040</v>
      </c>
      <c r="V1071" s="541" t="s">
        <v>104</v>
      </c>
      <c r="W1071" s="541" t="s">
        <v>105</v>
      </c>
      <c r="X1071" s="632" t="s">
        <v>5776</v>
      </c>
      <c r="Y1071" s="632" t="s">
        <v>313</v>
      </c>
      <c r="Z1071" s="633"/>
      <c r="AA1071" s="633"/>
    </row>
    <row r="1072" spans="1:27" ht="17.45" customHeight="1" x14ac:dyDescent="0.25">
      <c r="A1072" s="633" t="s">
        <v>12537</v>
      </c>
      <c r="B1072" s="634" t="s">
        <v>56</v>
      </c>
      <c r="C1072" s="634" t="s">
        <v>510</v>
      </c>
      <c r="D1072" s="632" t="s">
        <v>12538</v>
      </c>
      <c r="E1072" s="632" t="s">
        <v>12539</v>
      </c>
      <c r="F1072" s="473" t="s">
        <v>27</v>
      </c>
      <c r="G1072" s="473"/>
      <c r="H1072" s="473"/>
      <c r="I1072" s="473"/>
      <c r="J1072" s="633" t="s">
        <v>11223</v>
      </c>
      <c r="K1072" s="473" t="s">
        <v>8947</v>
      </c>
      <c r="L1072" s="624">
        <v>43007</v>
      </c>
      <c r="M1072" s="564" t="s">
        <v>12617</v>
      </c>
      <c r="N1072" s="71" t="s">
        <v>46</v>
      </c>
      <c r="O1072" s="624">
        <v>43007</v>
      </c>
      <c r="P1072" s="635">
        <v>100000</v>
      </c>
      <c r="Q1072" s="416">
        <f t="shared" si="23"/>
        <v>9.9999999999999992E-2</v>
      </c>
      <c r="R1072" s="627">
        <v>1</v>
      </c>
      <c r="S1072" s="535" t="s">
        <v>13516</v>
      </c>
      <c r="T1072" s="71" t="s">
        <v>125</v>
      </c>
      <c r="U1072" s="566" t="s">
        <v>7040</v>
      </c>
      <c r="V1072" s="541" t="s">
        <v>104</v>
      </c>
      <c r="W1072" s="541" t="s">
        <v>105</v>
      </c>
      <c r="X1072" s="632" t="s">
        <v>12674</v>
      </c>
      <c r="Y1072" s="632" t="s">
        <v>12687</v>
      </c>
      <c r="Z1072" s="633"/>
      <c r="AA1072" s="633"/>
    </row>
    <row r="1073" spans="1:27" ht="17.45" customHeight="1" x14ac:dyDescent="0.25">
      <c r="A1073" s="633" t="s">
        <v>6623</v>
      </c>
      <c r="B1073" s="634" t="s">
        <v>56</v>
      </c>
      <c r="C1073" s="634" t="s">
        <v>161</v>
      </c>
      <c r="D1073" s="632" t="s">
        <v>6624</v>
      </c>
      <c r="E1073" s="632" t="s">
        <v>6625</v>
      </c>
      <c r="F1073" s="473" t="s">
        <v>25</v>
      </c>
      <c r="G1073" s="473"/>
      <c r="H1073" s="473"/>
      <c r="I1073" s="473"/>
      <c r="J1073" s="633" t="s">
        <v>11223</v>
      </c>
      <c r="K1073" s="473" t="s">
        <v>35</v>
      </c>
      <c r="L1073" s="624">
        <v>43007</v>
      </c>
      <c r="M1073" s="564" t="s">
        <v>6794</v>
      </c>
      <c r="N1073" s="71" t="s">
        <v>46</v>
      </c>
      <c r="O1073" s="624">
        <v>43007</v>
      </c>
      <c r="P1073" s="635">
        <v>100000</v>
      </c>
      <c r="Q1073" s="416">
        <f t="shared" si="23"/>
        <v>9.9999999999999992E-2</v>
      </c>
      <c r="R1073" s="627">
        <v>12</v>
      </c>
      <c r="S1073" s="535" t="s">
        <v>13748</v>
      </c>
      <c r="T1073" s="71" t="s">
        <v>103</v>
      </c>
      <c r="U1073" s="566" t="s">
        <v>7040</v>
      </c>
      <c r="V1073" s="541" t="s">
        <v>104</v>
      </c>
      <c r="W1073" s="541" t="s">
        <v>105</v>
      </c>
      <c r="X1073" s="632" t="s">
        <v>7542</v>
      </c>
      <c r="Y1073" s="632" t="s">
        <v>757</v>
      </c>
      <c r="Z1073" s="633"/>
      <c r="AA1073" s="633"/>
    </row>
    <row r="1074" spans="1:27" ht="17.45" customHeight="1" x14ac:dyDescent="0.25">
      <c r="A1074" s="633" t="s">
        <v>3358</v>
      </c>
      <c r="B1074" s="634" t="s">
        <v>56</v>
      </c>
      <c r="C1074" s="634" t="s">
        <v>161</v>
      </c>
      <c r="D1074" s="632" t="s">
        <v>3077</v>
      </c>
      <c r="E1074" s="632" t="s">
        <v>3359</v>
      </c>
      <c r="F1074" s="473" t="s">
        <v>26</v>
      </c>
      <c r="G1074" s="473"/>
      <c r="H1074" s="473"/>
      <c r="I1074" s="473"/>
      <c r="J1074" s="633" t="s">
        <v>11224</v>
      </c>
      <c r="K1074" s="473" t="s">
        <v>33</v>
      </c>
      <c r="L1074" s="624">
        <v>43049</v>
      </c>
      <c r="M1074" s="564" t="s">
        <v>3360</v>
      </c>
      <c r="N1074" s="71" t="s">
        <v>47</v>
      </c>
      <c r="O1074" s="624">
        <v>43049</v>
      </c>
      <c r="P1074" s="635">
        <v>100000</v>
      </c>
      <c r="Q1074" s="416">
        <f t="shared" si="23"/>
        <v>9.9999999999999992E-2</v>
      </c>
      <c r="R1074" s="627">
        <v>3</v>
      </c>
      <c r="S1074" s="535" t="s">
        <v>12339</v>
      </c>
      <c r="T1074" s="71" t="s">
        <v>125</v>
      </c>
      <c r="U1074" s="566" t="s">
        <v>7040</v>
      </c>
      <c r="V1074" s="541" t="s">
        <v>104</v>
      </c>
      <c r="W1074" s="541" t="s">
        <v>105</v>
      </c>
      <c r="X1074" s="632" t="s">
        <v>7935</v>
      </c>
      <c r="Y1074" s="632" t="s">
        <v>9295</v>
      </c>
      <c r="Z1074" s="633"/>
      <c r="AA1074" s="633"/>
    </row>
    <row r="1075" spans="1:27" ht="17.45" customHeight="1" x14ac:dyDescent="0.25">
      <c r="A1075" s="633" t="s">
        <v>1595</v>
      </c>
      <c r="B1075" s="634" t="s">
        <v>56</v>
      </c>
      <c r="C1075" s="634" t="s">
        <v>109</v>
      </c>
      <c r="D1075" s="632" t="s">
        <v>8036</v>
      </c>
      <c r="E1075" s="632" t="s">
        <v>316</v>
      </c>
      <c r="F1075" s="473" t="s">
        <v>28</v>
      </c>
      <c r="G1075" s="473"/>
      <c r="H1075" s="473"/>
      <c r="I1075" s="473"/>
      <c r="J1075" s="633" t="s">
        <v>11223</v>
      </c>
      <c r="K1075" s="473" t="s">
        <v>36</v>
      </c>
      <c r="L1075" s="624">
        <v>42972</v>
      </c>
      <c r="M1075" s="564" t="s">
        <v>1596</v>
      </c>
      <c r="N1075" s="71" t="s">
        <v>47</v>
      </c>
      <c r="O1075" s="624">
        <v>42972</v>
      </c>
      <c r="P1075" s="635">
        <v>100000</v>
      </c>
      <c r="Q1075" s="416">
        <f t="shared" si="23"/>
        <v>9.9999999999999992E-2</v>
      </c>
      <c r="R1075" s="627">
        <v>12</v>
      </c>
      <c r="S1075" s="535" t="s">
        <v>13749</v>
      </c>
      <c r="T1075" s="71" t="s">
        <v>103</v>
      </c>
      <c r="U1075" s="566" t="s">
        <v>7040</v>
      </c>
      <c r="V1075" s="541" t="s">
        <v>104</v>
      </c>
      <c r="W1075" s="541" t="s">
        <v>105</v>
      </c>
      <c r="X1075" s="632" t="s">
        <v>7936</v>
      </c>
      <c r="Y1075" s="632" t="s">
        <v>186</v>
      </c>
      <c r="Z1075" s="633"/>
      <c r="AA1075" s="633"/>
    </row>
    <row r="1076" spans="1:27" ht="17.45" customHeight="1" x14ac:dyDescent="0.25">
      <c r="A1076" s="633" t="s">
        <v>8279</v>
      </c>
      <c r="B1076" s="634" t="s">
        <v>56</v>
      </c>
      <c r="C1076" s="634" t="s">
        <v>194</v>
      </c>
      <c r="D1076" s="632" t="s">
        <v>8280</v>
      </c>
      <c r="E1076" s="632" t="s">
        <v>8281</v>
      </c>
      <c r="F1076" s="473" t="s">
        <v>27</v>
      </c>
      <c r="G1076" s="473"/>
      <c r="H1076" s="473"/>
      <c r="I1076" s="473"/>
      <c r="J1076" s="633" t="s">
        <v>11224</v>
      </c>
      <c r="K1076" s="473" t="s">
        <v>8947</v>
      </c>
      <c r="L1076" s="624">
        <v>43084</v>
      </c>
      <c r="M1076" s="564" t="s">
        <v>8556</v>
      </c>
      <c r="N1076" s="71" t="s">
        <v>46</v>
      </c>
      <c r="O1076" s="624">
        <v>43108</v>
      </c>
      <c r="P1076" s="635">
        <v>100000</v>
      </c>
      <c r="Q1076" s="416">
        <f t="shared" si="23"/>
        <v>9.9999999999999992E-2</v>
      </c>
      <c r="R1076" s="627">
        <v>2</v>
      </c>
      <c r="S1076" s="535" t="s">
        <v>13750</v>
      </c>
      <c r="T1076" s="71" t="s">
        <v>103</v>
      </c>
      <c r="U1076" s="566" t="s">
        <v>7040</v>
      </c>
      <c r="V1076" s="541" t="s">
        <v>104</v>
      </c>
      <c r="W1076" s="541" t="s">
        <v>105</v>
      </c>
      <c r="X1076" s="632" t="s">
        <v>8636</v>
      </c>
      <c r="Y1076" s="632" t="s">
        <v>8062</v>
      </c>
      <c r="Z1076" s="633"/>
      <c r="AA1076" s="633"/>
    </row>
    <row r="1077" spans="1:27" ht="17.45" customHeight="1" x14ac:dyDescent="0.25">
      <c r="A1077" s="633" t="s">
        <v>9486</v>
      </c>
      <c r="B1077" s="634" t="s">
        <v>56</v>
      </c>
      <c r="C1077" s="634" t="s">
        <v>194</v>
      </c>
      <c r="D1077" s="632" t="s">
        <v>12971</v>
      </c>
      <c r="E1077" s="632" t="s">
        <v>528</v>
      </c>
      <c r="F1077" s="473" t="s">
        <v>27</v>
      </c>
      <c r="G1077" s="473"/>
      <c r="H1077" s="473"/>
      <c r="I1077" s="473"/>
      <c r="J1077" s="633" t="s">
        <v>11224</v>
      </c>
      <c r="K1077" s="473" t="s">
        <v>8947</v>
      </c>
      <c r="L1077" s="624">
        <v>43035</v>
      </c>
      <c r="M1077" s="564" t="s">
        <v>13372</v>
      </c>
      <c r="N1077" s="71" t="s">
        <v>46</v>
      </c>
      <c r="O1077" s="624">
        <v>43035</v>
      </c>
      <c r="P1077" s="635">
        <v>100000</v>
      </c>
      <c r="Q1077" s="416">
        <f t="shared" si="23"/>
        <v>9.9999999999999992E-2</v>
      </c>
      <c r="R1077" s="627">
        <v>12</v>
      </c>
      <c r="S1077" s="535" t="s">
        <v>9267</v>
      </c>
      <c r="T1077" s="71" t="s">
        <v>125</v>
      </c>
      <c r="U1077" s="566" t="s">
        <v>7040</v>
      </c>
      <c r="V1077" s="541" t="s">
        <v>104</v>
      </c>
      <c r="W1077" s="541" t="s">
        <v>105</v>
      </c>
      <c r="X1077" s="632" t="s">
        <v>13751</v>
      </c>
      <c r="Y1077" s="632"/>
      <c r="Z1077" s="633"/>
      <c r="AA1077" s="633"/>
    </row>
    <row r="1078" spans="1:27" ht="17.45" customHeight="1" x14ac:dyDescent="0.25">
      <c r="A1078" s="633" t="s">
        <v>2987</v>
      </c>
      <c r="B1078" s="634" t="s">
        <v>57</v>
      </c>
      <c r="C1078" s="634" t="s">
        <v>182</v>
      </c>
      <c r="D1078" s="632" t="s">
        <v>2874</v>
      </c>
      <c r="E1078" s="632" t="s">
        <v>12547</v>
      </c>
      <c r="F1078" s="473" t="s">
        <v>26</v>
      </c>
      <c r="G1078" s="473" t="str">
        <f>VLOOKUP(A1078,'Engaged Deals'!A:L,2,0)</f>
        <v>Yes</v>
      </c>
      <c r="H1078" s="473" t="str">
        <f>VLOOKUP(A1078,'Engaged Deals'!A:L,9,0)</f>
        <v>Gronigen</v>
      </c>
      <c r="I1078" s="473" t="str">
        <f>VLOOKUP(A1078,'Engaged Deals'!A:L,10,0)</f>
        <v>Need further details</v>
      </c>
      <c r="J1078" s="633" t="s">
        <v>11224</v>
      </c>
      <c r="K1078" s="473" t="s">
        <v>8948</v>
      </c>
      <c r="L1078" s="624">
        <v>43024</v>
      </c>
      <c r="M1078" s="564" t="s">
        <v>2989</v>
      </c>
      <c r="N1078" s="71" t="s">
        <v>48</v>
      </c>
      <c r="O1078" s="624">
        <v>43024</v>
      </c>
      <c r="P1078" s="635">
        <v>100000</v>
      </c>
      <c r="Q1078" s="416">
        <f t="shared" si="23"/>
        <v>9.9999999999999992E-2</v>
      </c>
      <c r="R1078" s="627">
        <v>12</v>
      </c>
      <c r="S1078" s="535" t="s">
        <v>13516</v>
      </c>
      <c r="T1078" s="71" t="s">
        <v>103</v>
      </c>
      <c r="U1078" s="566" t="s">
        <v>7040</v>
      </c>
      <c r="V1078" s="541" t="s">
        <v>104</v>
      </c>
      <c r="W1078" s="541" t="s">
        <v>1321</v>
      </c>
      <c r="X1078" s="632" t="s">
        <v>5559</v>
      </c>
      <c r="Y1078" s="632" t="s">
        <v>186</v>
      </c>
      <c r="Z1078" s="633"/>
      <c r="AA1078" s="633"/>
    </row>
    <row r="1079" spans="1:27" ht="17.45" customHeight="1" x14ac:dyDescent="0.25">
      <c r="A1079" s="633" t="s">
        <v>10551</v>
      </c>
      <c r="B1079" s="634" t="s">
        <v>56</v>
      </c>
      <c r="C1079" s="634" t="s">
        <v>117</v>
      </c>
      <c r="D1079" s="632" t="s">
        <v>372</v>
      </c>
      <c r="E1079" s="632" t="s">
        <v>316</v>
      </c>
      <c r="F1079" s="473" t="s">
        <v>26</v>
      </c>
      <c r="G1079" s="473"/>
      <c r="H1079" s="473"/>
      <c r="I1079" s="473"/>
      <c r="J1079" s="633" t="s">
        <v>11223</v>
      </c>
      <c r="K1079" s="473" t="s">
        <v>8948</v>
      </c>
      <c r="L1079" s="624">
        <v>42977</v>
      </c>
      <c r="M1079" s="564" t="s">
        <v>10720</v>
      </c>
      <c r="N1079" s="71" t="s">
        <v>46</v>
      </c>
      <c r="O1079" s="624">
        <v>43099</v>
      </c>
      <c r="P1079" s="635">
        <v>100000</v>
      </c>
      <c r="Q1079" s="416">
        <f t="shared" si="23"/>
        <v>9.9999999999999992E-2</v>
      </c>
      <c r="R1079" s="627">
        <v>12</v>
      </c>
      <c r="S1079" s="535" t="s">
        <v>12642</v>
      </c>
      <c r="T1079" s="71" t="s">
        <v>466</v>
      </c>
      <c r="U1079" s="566" t="s">
        <v>7040</v>
      </c>
      <c r="V1079" s="541" t="s">
        <v>104</v>
      </c>
      <c r="W1079" s="541" t="s">
        <v>10766</v>
      </c>
      <c r="X1079" s="632" t="s">
        <v>10767</v>
      </c>
      <c r="Y1079" s="632" t="s">
        <v>221</v>
      </c>
      <c r="Z1079" s="633"/>
      <c r="AA1079" s="633"/>
    </row>
    <row r="1080" spans="1:27" ht="17.45" customHeight="1" x14ac:dyDescent="0.25">
      <c r="A1080" s="633" t="s">
        <v>13962</v>
      </c>
      <c r="B1080" s="634" t="s">
        <v>57</v>
      </c>
      <c r="C1080" s="634" t="s">
        <v>182</v>
      </c>
      <c r="D1080" s="632" t="s">
        <v>770</v>
      </c>
      <c r="E1080" s="632" t="s">
        <v>14039</v>
      </c>
      <c r="F1080" s="473" t="s">
        <v>28</v>
      </c>
      <c r="G1080" s="473"/>
      <c r="H1080" s="473"/>
      <c r="I1080" s="473"/>
      <c r="J1080" s="633" t="s">
        <v>11224</v>
      </c>
      <c r="K1080" s="473" t="s">
        <v>8953</v>
      </c>
      <c r="L1080" s="624">
        <v>43039</v>
      </c>
      <c r="M1080" s="564" t="s">
        <v>14116</v>
      </c>
      <c r="N1080" s="71" t="s">
        <v>47</v>
      </c>
      <c r="O1080" s="624">
        <v>43039</v>
      </c>
      <c r="P1080" s="635">
        <v>100000</v>
      </c>
      <c r="Q1080" s="416">
        <f t="shared" si="23"/>
        <v>9.9999999999999992E-2</v>
      </c>
      <c r="R1080" s="627">
        <v>12</v>
      </c>
      <c r="S1080" s="535" t="s">
        <v>14144</v>
      </c>
      <c r="T1080" s="71" t="s">
        <v>103</v>
      </c>
      <c r="U1080" s="566" t="s">
        <v>7040</v>
      </c>
      <c r="V1080" s="541" t="s">
        <v>158</v>
      </c>
      <c r="W1080" s="541" t="s">
        <v>5919</v>
      </c>
      <c r="X1080" s="632" t="s">
        <v>14227</v>
      </c>
      <c r="Y1080" s="632" t="s">
        <v>186</v>
      </c>
      <c r="Z1080" s="633"/>
      <c r="AA1080" s="633"/>
    </row>
    <row r="1081" spans="1:27" ht="17.45" customHeight="1" x14ac:dyDescent="0.25">
      <c r="A1081" s="633" t="s">
        <v>6631</v>
      </c>
      <c r="B1081" s="634" t="s">
        <v>60</v>
      </c>
      <c r="C1081" s="634" t="s">
        <v>6576</v>
      </c>
      <c r="D1081" s="632" t="s">
        <v>6632</v>
      </c>
      <c r="E1081" s="632" t="s">
        <v>6633</v>
      </c>
      <c r="F1081" s="473" t="s">
        <v>6576</v>
      </c>
      <c r="G1081" s="473" t="str">
        <f>VLOOKUP(A1081,'Engaged Deals'!A:L,2,0)</f>
        <v>Yes</v>
      </c>
      <c r="H1081" s="473" t="str">
        <f>VLOOKUP(A1081,'Engaged Deals'!A:L,9,0)</f>
        <v>India</v>
      </c>
      <c r="I1081" s="473" t="str">
        <f>VLOOKUP(A1081,'Engaged Deals'!A:L,10,0)</f>
        <v>Inttial discussions, Will get involved</v>
      </c>
      <c r="J1081" s="633" t="s">
        <v>11223</v>
      </c>
      <c r="K1081" s="473" t="s">
        <v>8947</v>
      </c>
      <c r="L1081" s="624">
        <v>43007</v>
      </c>
      <c r="M1081" s="564" t="s">
        <v>6804</v>
      </c>
      <c r="N1081" s="71" t="s">
        <v>46</v>
      </c>
      <c r="O1081" s="624">
        <v>43007</v>
      </c>
      <c r="P1081" s="635">
        <v>100000</v>
      </c>
      <c r="Q1081" s="416">
        <f t="shared" si="23"/>
        <v>9.9999999999999992E-2</v>
      </c>
      <c r="R1081" s="627">
        <v>12</v>
      </c>
      <c r="S1081" s="535" t="s">
        <v>6805</v>
      </c>
      <c r="T1081" s="71" t="s">
        <v>125</v>
      </c>
      <c r="U1081" s="566" t="s">
        <v>7040</v>
      </c>
      <c r="V1081" s="541" t="s">
        <v>134</v>
      </c>
      <c r="W1081" s="541" t="s">
        <v>1237</v>
      </c>
      <c r="X1081" s="632" t="s">
        <v>6806</v>
      </c>
      <c r="Y1081" s="632"/>
      <c r="Z1081" s="633"/>
      <c r="AA1081" s="633"/>
    </row>
    <row r="1082" spans="1:27" ht="17.45" customHeight="1" x14ac:dyDescent="0.25">
      <c r="A1082" s="633" t="s">
        <v>3369</v>
      </c>
      <c r="B1082" s="634" t="s">
        <v>60</v>
      </c>
      <c r="C1082" s="634" t="s">
        <v>4992</v>
      </c>
      <c r="D1082" s="632" t="s">
        <v>3370</v>
      </c>
      <c r="E1082" s="632" t="s">
        <v>3371</v>
      </c>
      <c r="F1082" s="473" t="s">
        <v>27</v>
      </c>
      <c r="G1082" s="473"/>
      <c r="H1082" s="473"/>
      <c r="I1082" s="473"/>
      <c r="J1082" s="633" t="s">
        <v>11224</v>
      </c>
      <c r="K1082" s="473" t="s">
        <v>8070</v>
      </c>
      <c r="L1082" s="624">
        <v>43070</v>
      </c>
      <c r="M1082" s="564" t="s">
        <v>3372</v>
      </c>
      <c r="N1082" s="71" t="s">
        <v>142</v>
      </c>
      <c r="O1082" s="624">
        <v>43070</v>
      </c>
      <c r="P1082" s="635">
        <v>100000</v>
      </c>
      <c r="Q1082" s="416">
        <f t="shared" si="23"/>
        <v>9.9999999999999992E-2</v>
      </c>
      <c r="R1082" s="627">
        <v>12</v>
      </c>
      <c r="S1082" s="535" t="s">
        <v>14173</v>
      </c>
      <c r="T1082" s="71" t="s">
        <v>125</v>
      </c>
      <c r="U1082" s="566" t="s">
        <v>7040</v>
      </c>
      <c r="V1082" s="541" t="s">
        <v>104</v>
      </c>
      <c r="W1082" s="541"/>
      <c r="X1082" s="632" t="s">
        <v>14228</v>
      </c>
      <c r="Y1082" s="632" t="s">
        <v>186</v>
      </c>
      <c r="Z1082" s="633"/>
      <c r="AA1082" s="633"/>
    </row>
    <row r="1083" spans="1:27" ht="17.45" customHeight="1" x14ac:dyDescent="0.25">
      <c r="A1083" s="633" t="s">
        <v>11009</v>
      </c>
      <c r="B1083" s="634" t="s">
        <v>62</v>
      </c>
      <c r="C1083" s="634" t="s">
        <v>429</v>
      </c>
      <c r="D1083" s="632" t="s">
        <v>11083</v>
      </c>
      <c r="E1083" s="632" t="s">
        <v>11171</v>
      </c>
      <c r="F1083" s="473" t="s">
        <v>28</v>
      </c>
      <c r="G1083" s="473"/>
      <c r="H1083" s="473"/>
      <c r="I1083" s="473"/>
      <c r="J1083" s="633" t="s">
        <v>11223</v>
      </c>
      <c r="K1083" s="473" t="s">
        <v>8990</v>
      </c>
      <c r="L1083" s="624">
        <v>42998</v>
      </c>
      <c r="M1083" s="564" t="s">
        <v>13376</v>
      </c>
      <c r="N1083" s="71" t="s">
        <v>46</v>
      </c>
      <c r="O1083" s="624">
        <v>42998</v>
      </c>
      <c r="P1083" s="635">
        <v>100000</v>
      </c>
      <c r="Q1083" s="416">
        <f t="shared" si="23"/>
        <v>9.9999999999999992E-2</v>
      </c>
      <c r="R1083" s="627">
        <v>6</v>
      </c>
      <c r="S1083" s="535" t="s">
        <v>11804</v>
      </c>
      <c r="T1083" s="71" t="s">
        <v>103</v>
      </c>
      <c r="U1083" s="566" t="s">
        <v>7040</v>
      </c>
      <c r="V1083" s="541" t="s">
        <v>104</v>
      </c>
      <c r="W1083" s="541"/>
      <c r="X1083" s="632" t="s">
        <v>13757</v>
      </c>
      <c r="Y1083" s="632"/>
      <c r="Z1083" s="633"/>
      <c r="AA1083" s="633"/>
    </row>
    <row r="1084" spans="1:27" ht="17.45" customHeight="1" x14ac:dyDescent="0.25">
      <c r="A1084" s="633" t="s">
        <v>12145</v>
      </c>
      <c r="B1084" s="634" t="s">
        <v>57</v>
      </c>
      <c r="C1084" s="634" t="s">
        <v>98</v>
      </c>
      <c r="D1084" s="632" t="s">
        <v>1275</v>
      </c>
      <c r="E1084" s="632" t="s">
        <v>12146</v>
      </c>
      <c r="F1084" s="473" t="s">
        <v>26</v>
      </c>
      <c r="G1084" s="473"/>
      <c r="H1084" s="473"/>
      <c r="I1084" s="473"/>
      <c r="J1084" s="633" t="s">
        <v>11223</v>
      </c>
      <c r="K1084" s="473" t="s">
        <v>8948</v>
      </c>
      <c r="L1084" s="624">
        <v>43006</v>
      </c>
      <c r="M1084" s="564" t="s">
        <v>13374</v>
      </c>
      <c r="N1084" s="71" t="s">
        <v>46</v>
      </c>
      <c r="O1084" s="624">
        <v>43006</v>
      </c>
      <c r="P1084" s="635">
        <v>100000</v>
      </c>
      <c r="Q1084" s="416">
        <f t="shared" si="23"/>
        <v>9.9999999999999992E-2</v>
      </c>
      <c r="R1084" s="627">
        <v>12</v>
      </c>
      <c r="S1084" s="535" t="s">
        <v>13754</v>
      </c>
      <c r="T1084" s="71" t="s">
        <v>103</v>
      </c>
      <c r="U1084" s="566" t="s">
        <v>7040</v>
      </c>
      <c r="V1084" s="541" t="s">
        <v>104</v>
      </c>
      <c r="W1084" s="541"/>
      <c r="X1084" s="632" t="s">
        <v>106</v>
      </c>
      <c r="Y1084" s="632"/>
      <c r="Z1084" s="633"/>
      <c r="AA1084" s="633"/>
    </row>
    <row r="1085" spans="1:27" ht="17.45" customHeight="1" x14ac:dyDescent="0.25">
      <c r="A1085" s="633" t="s">
        <v>12533</v>
      </c>
      <c r="B1085" s="634" t="s">
        <v>57</v>
      </c>
      <c r="C1085" s="634" t="s">
        <v>98</v>
      </c>
      <c r="D1085" s="632" t="s">
        <v>12973</v>
      </c>
      <c r="E1085" s="632" t="s">
        <v>12534</v>
      </c>
      <c r="F1085" s="473" t="s">
        <v>27</v>
      </c>
      <c r="G1085" s="473"/>
      <c r="H1085" s="473"/>
      <c r="I1085" s="473"/>
      <c r="J1085" s="633" t="s">
        <v>11224</v>
      </c>
      <c r="K1085" s="473" t="s">
        <v>8947</v>
      </c>
      <c r="L1085" s="624">
        <v>43019</v>
      </c>
      <c r="M1085" s="564" t="s">
        <v>13375</v>
      </c>
      <c r="N1085" s="71" t="s">
        <v>46</v>
      </c>
      <c r="O1085" s="624">
        <v>43019</v>
      </c>
      <c r="P1085" s="635">
        <v>100000</v>
      </c>
      <c r="Q1085" s="416">
        <f t="shared" si="23"/>
        <v>9.9999999999999992E-2</v>
      </c>
      <c r="R1085" s="627">
        <v>12</v>
      </c>
      <c r="S1085" s="535" t="s">
        <v>12632</v>
      </c>
      <c r="T1085" s="71" t="s">
        <v>125</v>
      </c>
      <c r="U1085" s="566" t="s">
        <v>7040</v>
      </c>
      <c r="V1085" s="541" t="s">
        <v>104</v>
      </c>
      <c r="W1085" s="541"/>
      <c r="X1085" s="632" t="s">
        <v>106</v>
      </c>
      <c r="Y1085" s="632" t="s">
        <v>13921</v>
      </c>
      <c r="Z1085" s="633"/>
      <c r="AA1085" s="633"/>
    </row>
    <row r="1086" spans="1:27" ht="17.45" customHeight="1" x14ac:dyDescent="0.25">
      <c r="A1086" s="633" t="s">
        <v>3043</v>
      </c>
      <c r="B1086" s="634" t="s">
        <v>60</v>
      </c>
      <c r="C1086" s="634" t="s">
        <v>6576</v>
      </c>
      <c r="D1086" s="632" t="s">
        <v>3044</v>
      </c>
      <c r="E1086" s="632" t="s">
        <v>3045</v>
      </c>
      <c r="F1086" s="473" t="s">
        <v>6576</v>
      </c>
      <c r="G1086" s="473"/>
      <c r="H1086" s="473"/>
      <c r="I1086" s="473"/>
      <c r="J1086" s="633" t="s">
        <v>11223</v>
      </c>
      <c r="K1086" s="473" t="s">
        <v>36</v>
      </c>
      <c r="L1086" s="624">
        <v>42988</v>
      </c>
      <c r="M1086" s="564" t="s">
        <v>3046</v>
      </c>
      <c r="N1086" s="71" t="s">
        <v>142</v>
      </c>
      <c r="O1086" s="624">
        <v>42988</v>
      </c>
      <c r="P1086" s="635">
        <v>100000</v>
      </c>
      <c r="Q1086" s="416">
        <f t="shared" si="23"/>
        <v>9.9999999999999992E-2</v>
      </c>
      <c r="R1086" s="627">
        <v>12</v>
      </c>
      <c r="S1086" s="535" t="s">
        <v>113</v>
      </c>
      <c r="T1086" s="71" t="s">
        <v>125</v>
      </c>
      <c r="U1086" s="566" t="s">
        <v>7040</v>
      </c>
      <c r="V1086" s="541" t="s">
        <v>104</v>
      </c>
      <c r="W1086" s="541"/>
      <c r="X1086" s="632" t="s">
        <v>6058</v>
      </c>
      <c r="Y1086" s="632"/>
      <c r="Z1086" s="633"/>
      <c r="AA1086" s="633"/>
    </row>
    <row r="1087" spans="1:27" ht="17.45" customHeight="1" x14ac:dyDescent="0.25">
      <c r="A1087" s="633" t="s">
        <v>11613</v>
      </c>
      <c r="B1087" s="634" t="s">
        <v>60</v>
      </c>
      <c r="C1087" s="634" t="s">
        <v>6576</v>
      </c>
      <c r="D1087" s="632" t="s">
        <v>12972</v>
      </c>
      <c r="E1087" s="632" t="s">
        <v>316</v>
      </c>
      <c r="F1087" s="473" t="s">
        <v>6576</v>
      </c>
      <c r="G1087" s="473"/>
      <c r="H1087" s="473"/>
      <c r="I1087" s="473"/>
      <c r="J1087" s="633" t="s">
        <v>11223</v>
      </c>
      <c r="K1087" s="473" t="s">
        <v>8948</v>
      </c>
      <c r="L1087" s="624">
        <v>43008</v>
      </c>
      <c r="M1087" s="564" t="s">
        <v>13373</v>
      </c>
      <c r="N1087" s="71" t="s">
        <v>46</v>
      </c>
      <c r="O1087" s="624">
        <v>43008</v>
      </c>
      <c r="P1087" s="635">
        <v>100000</v>
      </c>
      <c r="Q1087" s="416">
        <f t="shared" si="23"/>
        <v>9.9999999999999992E-2</v>
      </c>
      <c r="R1087" s="627">
        <v>12</v>
      </c>
      <c r="S1087" s="535" t="s">
        <v>11804</v>
      </c>
      <c r="T1087" s="71" t="s">
        <v>125</v>
      </c>
      <c r="U1087" s="566" t="s">
        <v>7040</v>
      </c>
      <c r="V1087" s="541" t="s">
        <v>104</v>
      </c>
      <c r="W1087" s="541"/>
      <c r="X1087" s="632" t="s">
        <v>13752</v>
      </c>
      <c r="Y1087" s="632"/>
      <c r="Z1087" s="633"/>
      <c r="AA1087" s="633"/>
    </row>
    <row r="1088" spans="1:27" ht="17.45" customHeight="1" x14ac:dyDescent="0.25">
      <c r="A1088" s="633" t="s">
        <v>3009</v>
      </c>
      <c r="B1088" s="634" t="s">
        <v>60</v>
      </c>
      <c r="C1088" s="634" t="s">
        <v>6576</v>
      </c>
      <c r="D1088" s="632" t="s">
        <v>3010</v>
      </c>
      <c r="E1088" s="632" t="s">
        <v>3011</v>
      </c>
      <c r="F1088" s="473" t="s">
        <v>6576</v>
      </c>
      <c r="G1088" s="473"/>
      <c r="H1088" s="473"/>
      <c r="I1088" s="473"/>
      <c r="J1088" s="633" t="s">
        <v>11223</v>
      </c>
      <c r="K1088" s="473" t="s">
        <v>8948</v>
      </c>
      <c r="L1088" s="624">
        <v>42982</v>
      </c>
      <c r="M1088" s="564" t="s">
        <v>3012</v>
      </c>
      <c r="N1088" s="71" t="s">
        <v>46</v>
      </c>
      <c r="O1088" s="624">
        <v>42982</v>
      </c>
      <c r="P1088" s="635">
        <v>100000</v>
      </c>
      <c r="Q1088" s="416">
        <f t="shared" si="23"/>
        <v>9.9999999999999992E-2</v>
      </c>
      <c r="R1088" s="627">
        <v>2</v>
      </c>
      <c r="S1088" s="535" t="s">
        <v>13753</v>
      </c>
      <c r="T1088" s="71" t="s">
        <v>103</v>
      </c>
      <c r="U1088" s="566" t="s">
        <v>7040</v>
      </c>
      <c r="V1088" s="541" t="s">
        <v>104</v>
      </c>
      <c r="W1088" s="541"/>
      <c r="X1088" s="632" t="s">
        <v>6031</v>
      </c>
      <c r="Y1088" s="632" t="s">
        <v>13920</v>
      </c>
      <c r="Z1088" s="633"/>
      <c r="AA1088" s="633"/>
    </row>
    <row r="1089" spans="1:27" ht="17.45" customHeight="1" x14ac:dyDescent="0.25">
      <c r="A1089" s="633" t="s">
        <v>3153</v>
      </c>
      <c r="B1089" s="634" t="s">
        <v>57</v>
      </c>
      <c r="C1089" s="634" t="s">
        <v>1348</v>
      </c>
      <c r="D1089" s="632" t="s">
        <v>3154</v>
      </c>
      <c r="E1089" s="632" t="s">
        <v>3155</v>
      </c>
      <c r="F1089" s="473" t="s">
        <v>26</v>
      </c>
      <c r="G1089" s="473"/>
      <c r="H1089" s="473"/>
      <c r="I1089" s="473"/>
      <c r="J1089" s="633" t="s">
        <v>11224</v>
      </c>
      <c r="K1089" s="473" t="s">
        <v>8948</v>
      </c>
      <c r="L1089" s="624">
        <v>43097</v>
      </c>
      <c r="M1089" s="564" t="s">
        <v>3156</v>
      </c>
      <c r="N1089" s="71" t="s">
        <v>46</v>
      </c>
      <c r="O1089" s="624">
        <v>43097</v>
      </c>
      <c r="P1089" s="635">
        <v>100000</v>
      </c>
      <c r="Q1089" s="416">
        <f t="shared" si="23"/>
        <v>9.9999999999999992E-2</v>
      </c>
      <c r="R1089" s="627">
        <v>12</v>
      </c>
      <c r="S1089" s="535" t="s">
        <v>13755</v>
      </c>
      <c r="T1089" s="71" t="s">
        <v>103</v>
      </c>
      <c r="U1089" s="566" t="s">
        <v>7040</v>
      </c>
      <c r="V1089" s="541" t="s">
        <v>104</v>
      </c>
      <c r="W1089" s="541"/>
      <c r="X1089" s="632" t="s">
        <v>5913</v>
      </c>
      <c r="Y1089" s="632" t="s">
        <v>1091</v>
      </c>
      <c r="Z1089" s="633"/>
      <c r="AA1089" s="633"/>
    </row>
    <row r="1090" spans="1:27" ht="17.45" customHeight="1" x14ac:dyDescent="0.25">
      <c r="A1090" s="633" t="s">
        <v>7969</v>
      </c>
      <c r="B1090" s="634" t="s">
        <v>6912</v>
      </c>
      <c r="C1090" s="634" t="s">
        <v>6912</v>
      </c>
      <c r="D1090" s="632" t="s">
        <v>12974</v>
      </c>
      <c r="E1090" s="632" t="s">
        <v>743</v>
      </c>
      <c r="F1090" s="473" t="s">
        <v>26</v>
      </c>
      <c r="G1090" s="473"/>
      <c r="H1090" s="473"/>
      <c r="I1090" s="473"/>
      <c r="J1090" s="633" t="s">
        <v>11224</v>
      </c>
      <c r="K1090" s="473" t="s">
        <v>8948</v>
      </c>
      <c r="L1090" s="624">
        <v>43081</v>
      </c>
      <c r="M1090" s="564" t="s">
        <v>13377</v>
      </c>
      <c r="N1090" s="71" t="s">
        <v>46</v>
      </c>
      <c r="O1090" s="624">
        <v>43081</v>
      </c>
      <c r="P1090" s="635">
        <v>100000</v>
      </c>
      <c r="Q1090" s="416">
        <f t="shared" si="23"/>
        <v>9.9999999999999992E-2</v>
      </c>
      <c r="R1090" s="627">
        <v>12</v>
      </c>
      <c r="S1090" s="535" t="s">
        <v>7954</v>
      </c>
      <c r="T1090" s="71" t="s">
        <v>103</v>
      </c>
      <c r="U1090" s="566" t="s">
        <v>7040</v>
      </c>
      <c r="V1090" s="541" t="s">
        <v>104</v>
      </c>
      <c r="W1090" s="541"/>
      <c r="X1090" s="632" t="s">
        <v>13758</v>
      </c>
      <c r="Y1090" s="632" t="s">
        <v>746</v>
      </c>
      <c r="Z1090" s="633"/>
      <c r="AA1090" s="633"/>
    </row>
    <row r="1091" spans="1:27" ht="17.45" customHeight="1" x14ac:dyDescent="0.25">
      <c r="A1091" s="633" t="s">
        <v>7699</v>
      </c>
      <c r="B1091" s="634" t="s">
        <v>57</v>
      </c>
      <c r="C1091" s="634" t="s">
        <v>1046</v>
      </c>
      <c r="D1091" s="632" t="s">
        <v>1121</v>
      </c>
      <c r="E1091" s="632" t="s">
        <v>7700</v>
      </c>
      <c r="F1091" s="473" t="s">
        <v>27</v>
      </c>
      <c r="G1091" s="473"/>
      <c r="H1091" s="473"/>
      <c r="I1091" s="473"/>
      <c r="J1091" s="633" t="s">
        <v>11224</v>
      </c>
      <c r="K1091" s="473" t="s">
        <v>8947</v>
      </c>
      <c r="L1091" s="624">
        <v>43063</v>
      </c>
      <c r="M1091" s="564" t="s">
        <v>7701</v>
      </c>
      <c r="N1091" s="71" t="s">
        <v>46</v>
      </c>
      <c r="O1091" s="624">
        <v>43063</v>
      </c>
      <c r="P1091" s="635">
        <v>100000</v>
      </c>
      <c r="Q1091" s="416">
        <f t="shared" si="23"/>
        <v>9.9999999999999992E-2</v>
      </c>
      <c r="R1091" s="627">
        <v>12</v>
      </c>
      <c r="S1091" s="535" t="s">
        <v>13756</v>
      </c>
      <c r="T1091" s="71" t="s">
        <v>103</v>
      </c>
      <c r="U1091" s="566" t="s">
        <v>7040</v>
      </c>
      <c r="V1091" s="541" t="s">
        <v>104</v>
      </c>
      <c r="W1091" s="541"/>
      <c r="X1091" s="632" t="s">
        <v>7703</v>
      </c>
      <c r="Y1091" s="632" t="s">
        <v>1606</v>
      </c>
      <c r="Z1091" s="633"/>
      <c r="AA1091" s="633"/>
    </row>
    <row r="1092" spans="1:27" ht="17.45" customHeight="1" x14ac:dyDescent="0.25">
      <c r="A1092" s="633" t="s">
        <v>12535</v>
      </c>
      <c r="B1092" s="634" t="s">
        <v>57</v>
      </c>
      <c r="C1092" s="634" t="s">
        <v>391</v>
      </c>
      <c r="D1092" s="632" t="s">
        <v>3370</v>
      </c>
      <c r="E1092" s="632" t="s">
        <v>12536</v>
      </c>
      <c r="F1092" s="473" t="s">
        <v>27</v>
      </c>
      <c r="G1092" s="473"/>
      <c r="H1092" s="473"/>
      <c r="I1092" s="473"/>
      <c r="J1092" s="633" t="s">
        <v>11224</v>
      </c>
      <c r="K1092" s="473" t="s">
        <v>8947</v>
      </c>
      <c r="L1092" s="624">
        <v>43023</v>
      </c>
      <c r="M1092" s="564" t="s">
        <v>12616</v>
      </c>
      <c r="N1092" s="71" t="s">
        <v>46</v>
      </c>
      <c r="O1092" s="624">
        <v>43084</v>
      </c>
      <c r="P1092" s="635">
        <v>100000</v>
      </c>
      <c r="Q1092" s="416">
        <f t="shared" si="23"/>
        <v>9.9999999999999992E-2</v>
      </c>
      <c r="R1092" s="627">
        <v>4</v>
      </c>
      <c r="S1092" s="535" t="s">
        <v>12632</v>
      </c>
      <c r="T1092" s="71" t="s">
        <v>125</v>
      </c>
      <c r="U1092" s="566" t="s">
        <v>7040</v>
      </c>
      <c r="V1092" s="541" t="s">
        <v>158</v>
      </c>
      <c r="W1092" s="541"/>
      <c r="X1092" s="632" t="s">
        <v>12673</v>
      </c>
      <c r="Y1092" s="632"/>
      <c r="Z1092" s="633"/>
      <c r="AA1092" s="633"/>
    </row>
    <row r="1093" spans="1:27" ht="17.45" customHeight="1" x14ac:dyDescent="0.25">
      <c r="A1093" s="633" t="s">
        <v>8390</v>
      </c>
      <c r="B1093" s="634" t="s">
        <v>56</v>
      </c>
      <c r="C1093" s="634" t="s">
        <v>235</v>
      </c>
      <c r="D1093" s="632" t="s">
        <v>12975</v>
      </c>
      <c r="E1093" s="632" t="s">
        <v>12144</v>
      </c>
      <c r="F1093" s="473" t="s">
        <v>14262</v>
      </c>
      <c r="G1093" s="473"/>
      <c r="H1093" s="473"/>
      <c r="I1093" s="473"/>
      <c r="J1093" s="633" t="s">
        <v>11223</v>
      </c>
      <c r="K1093" s="473" t="s">
        <v>8950</v>
      </c>
      <c r="L1093" s="624">
        <v>43008</v>
      </c>
      <c r="M1093" s="564" t="s">
        <v>13378</v>
      </c>
      <c r="N1093" s="71" t="s">
        <v>46</v>
      </c>
      <c r="O1093" s="624">
        <v>43008</v>
      </c>
      <c r="P1093" s="635">
        <v>100000</v>
      </c>
      <c r="Q1093" s="416">
        <f t="shared" si="23"/>
        <v>9.9999999999999992E-2</v>
      </c>
      <c r="R1093" s="627">
        <v>12</v>
      </c>
      <c r="S1093" s="535" t="s">
        <v>7881</v>
      </c>
      <c r="T1093" s="71" t="s">
        <v>125</v>
      </c>
      <c r="U1093" s="566" t="s">
        <v>7040</v>
      </c>
      <c r="V1093" s="541" t="s">
        <v>104</v>
      </c>
      <c r="W1093" s="541"/>
      <c r="X1093" s="632" t="s">
        <v>13759</v>
      </c>
      <c r="Y1093" s="632"/>
      <c r="Z1093" s="633"/>
      <c r="AA1093" s="633"/>
    </row>
    <row r="1094" spans="1:27" ht="17.45" customHeight="1" x14ac:dyDescent="0.25">
      <c r="A1094" s="633" t="s">
        <v>7757</v>
      </c>
      <c r="B1094" s="634" t="s">
        <v>56</v>
      </c>
      <c r="C1094" s="634" t="s">
        <v>117</v>
      </c>
      <c r="D1094" s="632" t="s">
        <v>4861</v>
      </c>
      <c r="E1094" s="632" t="s">
        <v>6427</v>
      </c>
      <c r="F1094" s="473" t="s">
        <v>25</v>
      </c>
      <c r="G1094" s="473"/>
      <c r="H1094" s="473"/>
      <c r="I1094" s="473"/>
      <c r="J1094" s="633" t="s">
        <v>11224</v>
      </c>
      <c r="K1094" s="473" t="s">
        <v>35</v>
      </c>
      <c r="L1094" s="624">
        <v>43098</v>
      </c>
      <c r="M1094" s="564" t="s">
        <v>7758</v>
      </c>
      <c r="N1094" s="71" t="s">
        <v>142</v>
      </c>
      <c r="O1094" s="624">
        <v>43098</v>
      </c>
      <c r="P1094" s="635">
        <v>100000</v>
      </c>
      <c r="Q1094" s="416">
        <f t="shared" si="23"/>
        <v>9.9999999999999992E-2</v>
      </c>
      <c r="R1094" s="627">
        <v>12</v>
      </c>
      <c r="S1094" s="535" t="s">
        <v>7102</v>
      </c>
      <c r="T1094" s="71" t="s">
        <v>125</v>
      </c>
      <c r="U1094" s="566" t="s">
        <v>7040</v>
      </c>
      <c r="V1094" s="541" t="s">
        <v>104</v>
      </c>
      <c r="W1094" s="541"/>
      <c r="X1094" s="632" t="s">
        <v>7759</v>
      </c>
      <c r="Y1094" s="632"/>
      <c r="Z1094" s="633"/>
      <c r="AA1094" s="633"/>
    </row>
    <row r="1095" spans="1:27" ht="17.45" customHeight="1" x14ac:dyDescent="0.25">
      <c r="A1095" s="633" t="s">
        <v>9735</v>
      </c>
      <c r="B1095" s="634" t="s">
        <v>56</v>
      </c>
      <c r="C1095" s="634" t="s">
        <v>510</v>
      </c>
      <c r="D1095" s="632" t="s">
        <v>2561</v>
      </c>
      <c r="E1095" s="632" t="s">
        <v>12976</v>
      </c>
      <c r="F1095" s="473" t="s">
        <v>27</v>
      </c>
      <c r="G1095" s="473"/>
      <c r="H1095" s="473"/>
      <c r="I1095" s="473"/>
      <c r="J1095" s="633" t="s">
        <v>11224</v>
      </c>
      <c r="K1095" s="473" t="s">
        <v>8947</v>
      </c>
      <c r="L1095" s="624">
        <v>43069</v>
      </c>
      <c r="M1095" s="564" t="s">
        <v>13379</v>
      </c>
      <c r="N1095" s="71" t="s">
        <v>46</v>
      </c>
      <c r="O1095" s="624">
        <v>43069</v>
      </c>
      <c r="P1095" s="635">
        <v>100000</v>
      </c>
      <c r="Q1095" s="416">
        <f t="shared" si="23"/>
        <v>9.9999999999999992E-2</v>
      </c>
      <c r="R1095" s="627">
        <v>12</v>
      </c>
      <c r="S1095" s="535" t="s">
        <v>9606</v>
      </c>
      <c r="T1095" s="71" t="s">
        <v>125</v>
      </c>
      <c r="U1095" s="566" t="s">
        <v>7040</v>
      </c>
      <c r="V1095" s="541" t="s">
        <v>104</v>
      </c>
      <c r="W1095" s="541"/>
      <c r="X1095" s="632" t="s">
        <v>6149</v>
      </c>
      <c r="Y1095" s="632"/>
      <c r="Z1095" s="633"/>
      <c r="AA1095" s="633"/>
    </row>
    <row r="1096" spans="1:27" ht="17.45" customHeight="1" x14ac:dyDescent="0.25">
      <c r="A1096" s="633" t="s">
        <v>3257</v>
      </c>
      <c r="B1096" s="634" t="s">
        <v>56</v>
      </c>
      <c r="C1096" s="634" t="s">
        <v>109</v>
      </c>
      <c r="D1096" s="632" t="s">
        <v>106</v>
      </c>
      <c r="E1096" s="632" t="s">
        <v>106</v>
      </c>
      <c r="F1096" s="473"/>
      <c r="G1096" s="473"/>
      <c r="H1096" s="473"/>
      <c r="I1096" s="473"/>
      <c r="J1096" s="633" t="s">
        <v>11223</v>
      </c>
      <c r="K1096" s="473"/>
      <c r="L1096" s="624">
        <v>42993</v>
      </c>
      <c r="M1096" s="564" t="s">
        <v>3258</v>
      </c>
      <c r="N1096" s="71" t="s">
        <v>142</v>
      </c>
      <c r="O1096" s="624">
        <v>42993</v>
      </c>
      <c r="P1096" s="635">
        <v>100000</v>
      </c>
      <c r="Q1096" s="416">
        <f t="shared" si="23"/>
        <v>9.9999999999999992E-2</v>
      </c>
      <c r="R1096" s="627">
        <v>12</v>
      </c>
      <c r="S1096" s="535" t="s">
        <v>3259</v>
      </c>
      <c r="T1096" s="71" t="s">
        <v>125</v>
      </c>
      <c r="U1096" s="566" t="s">
        <v>7040</v>
      </c>
      <c r="V1096" s="541" t="s">
        <v>104</v>
      </c>
      <c r="W1096" s="541"/>
      <c r="X1096" s="632" t="s">
        <v>9716</v>
      </c>
      <c r="Y1096" s="632" t="s">
        <v>186</v>
      </c>
      <c r="Z1096" s="633"/>
      <c r="AA1096" s="633"/>
    </row>
    <row r="1097" spans="1:27" ht="17.45" customHeight="1" x14ac:dyDescent="0.25">
      <c r="A1097" s="633" t="s">
        <v>7747</v>
      </c>
      <c r="B1097" s="634" t="s">
        <v>56</v>
      </c>
      <c r="C1097" s="634" t="s">
        <v>117</v>
      </c>
      <c r="D1097" s="632" t="s">
        <v>7749</v>
      </c>
      <c r="E1097" s="632" t="s">
        <v>2729</v>
      </c>
      <c r="F1097" s="473" t="s">
        <v>25</v>
      </c>
      <c r="G1097" s="473"/>
      <c r="H1097" s="473"/>
      <c r="I1097" s="473"/>
      <c r="J1097" s="633" t="s">
        <v>11224</v>
      </c>
      <c r="K1097" s="473" t="s">
        <v>8951</v>
      </c>
      <c r="L1097" s="624">
        <v>43100</v>
      </c>
      <c r="M1097" s="564" t="s">
        <v>7729</v>
      </c>
      <c r="N1097" s="71" t="s">
        <v>47</v>
      </c>
      <c r="O1097" s="624">
        <v>43128</v>
      </c>
      <c r="P1097" s="635">
        <v>100000</v>
      </c>
      <c r="Q1097" s="416">
        <f t="shared" si="23"/>
        <v>9.9999999999999992E-2</v>
      </c>
      <c r="R1097" s="627">
        <v>12</v>
      </c>
      <c r="S1097" s="535" t="s">
        <v>7102</v>
      </c>
      <c r="T1097" s="71" t="s">
        <v>125</v>
      </c>
      <c r="U1097" s="566" t="s">
        <v>9234</v>
      </c>
      <c r="V1097" s="541" t="s">
        <v>184</v>
      </c>
      <c r="W1097" s="541" t="s">
        <v>7603</v>
      </c>
      <c r="X1097" s="632" t="s">
        <v>6754</v>
      </c>
      <c r="Y1097" s="632" t="s">
        <v>8937</v>
      </c>
      <c r="Z1097" s="633"/>
      <c r="AA1097" s="633"/>
    </row>
    <row r="1098" spans="1:27" ht="17.45" customHeight="1" x14ac:dyDescent="0.25">
      <c r="A1098" s="633" t="s">
        <v>12517</v>
      </c>
      <c r="B1098" s="634" t="s">
        <v>56</v>
      </c>
      <c r="C1098" s="634" t="s">
        <v>161</v>
      </c>
      <c r="D1098" s="632" t="s">
        <v>12518</v>
      </c>
      <c r="E1098" s="632" t="s">
        <v>316</v>
      </c>
      <c r="F1098" s="473" t="s">
        <v>26</v>
      </c>
      <c r="G1098" s="473"/>
      <c r="H1098" s="473"/>
      <c r="I1098" s="473"/>
      <c r="J1098" s="633" t="s">
        <v>11224</v>
      </c>
      <c r="K1098" s="473" t="s">
        <v>8948</v>
      </c>
      <c r="L1098" s="624">
        <v>43100</v>
      </c>
      <c r="M1098" s="564" t="s">
        <v>12614</v>
      </c>
      <c r="N1098" s="71" t="s">
        <v>47</v>
      </c>
      <c r="O1098" s="624">
        <v>43100</v>
      </c>
      <c r="P1098" s="635">
        <v>100000</v>
      </c>
      <c r="Q1098" s="416">
        <f t="shared" si="23"/>
        <v>9.9999999999999992E-2</v>
      </c>
      <c r="R1098" s="627">
        <v>12</v>
      </c>
      <c r="S1098" s="535" t="s">
        <v>14144</v>
      </c>
      <c r="T1098" s="71" t="s">
        <v>103</v>
      </c>
      <c r="U1098" s="566" t="s">
        <v>9234</v>
      </c>
      <c r="V1098" s="541" t="s">
        <v>184</v>
      </c>
      <c r="W1098" s="541" t="s">
        <v>7603</v>
      </c>
      <c r="X1098" s="632" t="s">
        <v>12389</v>
      </c>
      <c r="Y1098" s="632" t="s">
        <v>221</v>
      </c>
      <c r="Z1098" s="633"/>
      <c r="AA1098" s="633"/>
    </row>
    <row r="1099" spans="1:27" ht="17.45" customHeight="1" x14ac:dyDescent="0.25">
      <c r="A1099" s="633" t="s">
        <v>6265</v>
      </c>
      <c r="B1099" s="634" t="s">
        <v>56</v>
      </c>
      <c r="C1099" s="634" t="s">
        <v>109</v>
      </c>
      <c r="D1099" s="632" t="s">
        <v>6266</v>
      </c>
      <c r="E1099" s="632" t="s">
        <v>6267</v>
      </c>
      <c r="F1099" s="473" t="s">
        <v>27</v>
      </c>
      <c r="G1099" s="473"/>
      <c r="H1099" s="473"/>
      <c r="I1099" s="473"/>
      <c r="J1099" s="633" t="s">
        <v>11223</v>
      </c>
      <c r="K1099" s="473" t="s">
        <v>8070</v>
      </c>
      <c r="L1099" s="624">
        <v>43007</v>
      </c>
      <c r="M1099" s="564" t="s">
        <v>6349</v>
      </c>
      <c r="N1099" s="71" t="s">
        <v>47</v>
      </c>
      <c r="O1099" s="624">
        <v>43007</v>
      </c>
      <c r="P1099" s="635">
        <v>100000</v>
      </c>
      <c r="Q1099" s="416">
        <f t="shared" si="23"/>
        <v>9.9999999999999992E-2</v>
      </c>
      <c r="R1099" s="627">
        <v>12</v>
      </c>
      <c r="S1099" s="535" t="s">
        <v>12339</v>
      </c>
      <c r="T1099" s="71" t="s">
        <v>103</v>
      </c>
      <c r="U1099" s="566" t="s">
        <v>9234</v>
      </c>
      <c r="V1099" s="541" t="s">
        <v>184</v>
      </c>
      <c r="W1099" s="541" t="s">
        <v>4439</v>
      </c>
      <c r="X1099" s="632" t="s">
        <v>7602</v>
      </c>
      <c r="Y1099" s="632" t="s">
        <v>313</v>
      </c>
      <c r="Z1099" s="633"/>
      <c r="AA1099" s="633"/>
    </row>
    <row r="1100" spans="1:27" ht="17.45" customHeight="1" x14ac:dyDescent="0.25">
      <c r="A1100" s="633" t="s">
        <v>4504</v>
      </c>
      <c r="B1100" s="634" t="s">
        <v>57</v>
      </c>
      <c r="C1100" s="634" t="s">
        <v>1046</v>
      </c>
      <c r="D1100" s="632" t="s">
        <v>4505</v>
      </c>
      <c r="E1100" s="632" t="s">
        <v>316</v>
      </c>
      <c r="F1100" s="473" t="s">
        <v>25</v>
      </c>
      <c r="G1100" s="473"/>
      <c r="H1100" s="473"/>
      <c r="I1100" s="473"/>
      <c r="J1100" s="633" t="s">
        <v>11224</v>
      </c>
      <c r="K1100" s="473" t="s">
        <v>35</v>
      </c>
      <c r="L1100" s="624">
        <v>43035</v>
      </c>
      <c r="M1100" s="564" t="s">
        <v>2072</v>
      </c>
      <c r="N1100" s="71" t="s">
        <v>46</v>
      </c>
      <c r="O1100" s="624">
        <v>43035</v>
      </c>
      <c r="P1100" s="635">
        <v>100000</v>
      </c>
      <c r="Q1100" s="416">
        <f t="shared" si="23"/>
        <v>9.9999999999999992E-2</v>
      </c>
      <c r="R1100" s="627">
        <v>12</v>
      </c>
      <c r="S1100" s="535" t="s">
        <v>11837</v>
      </c>
      <c r="T1100" s="71" t="s">
        <v>103</v>
      </c>
      <c r="U1100" s="566" t="s">
        <v>9234</v>
      </c>
      <c r="V1100" s="541" t="s">
        <v>184</v>
      </c>
      <c r="W1100" s="541" t="s">
        <v>11333</v>
      </c>
      <c r="X1100" s="632" t="s">
        <v>6227</v>
      </c>
      <c r="Y1100" s="632" t="s">
        <v>186</v>
      </c>
      <c r="Z1100" s="633"/>
      <c r="AA1100" s="633"/>
    </row>
    <row r="1101" spans="1:27" ht="17.45" customHeight="1" x14ac:dyDescent="0.25">
      <c r="A1101" s="633" t="s">
        <v>3295</v>
      </c>
      <c r="B1101" s="634" t="s">
        <v>62</v>
      </c>
      <c r="C1101" s="634" t="s">
        <v>1065</v>
      </c>
      <c r="D1101" s="632" t="s">
        <v>3296</v>
      </c>
      <c r="E1101" s="632" t="s">
        <v>316</v>
      </c>
      <c r="F1101" s="473" t="s">
        <v>27</v>
      </c>
      <c r="G1101" s="473"/>
      <c r="H1101" s="473"/>
      <c r="I1101" s="473"/>
      <c r="J1101" s="633" t="s">
        <v>11223</v>
      </c>
      <c r="K1101" s="473" t="s">
        <v>8070</v>
      </c>
      <c r="L1101" s="624">
        <v>42947</v>
      </c>
      <c r="M1101" s="564" t="s">
        <v>3297</v>
      </c>
      <c r="N1101" s="71" t="s">
        <v>47</v>
      </c>
      <c r="O1101" s="624">
        <v>42947</v>
      </c>
      <c r="P1101" s="635">
        <v>100000</v>
      </c>
      <c r="Q1101" s="416">
        <f t="shared" si="23"/>
        <v>9.9999999999999992E-2</v>
      </c>
      <c r="R1101" s="627">
        <v>12</v>
      </c>
      <c r="S1101" s="535" t="s">
        <v>12632</v>
      </c>
      <c r="T1101" s="71" t="s">
        <v>292</v>
      </c>
      <c r="U1101" s="566" t="s">
        <v>9234</v>
      </c>
      <c r="V1101" s="541" t="s">
        <v>184</v>
      </c>
      <c r="W1101" s="541" t="s">
        <v>11333</v>
      </c>
      <c r="X1101" s="632" t="s">
        <v>5556</v>
      </c>
      <c r="Y1101" s="632" t="s">
        <v>1629</v>
      </c>
      <c r="Z1101" s="633"/>
      <c r="AA1101" s="633"/>
    </row>
    <row r="1102" spans="1:27" ht="17.45" customHeight="1" x14ac:dyDescent="0.25">
      <c r="A1102" s="633" t="s">
        <v>10557</v>
      </c>
      <c r="B1102" s="634" t="s">
        <v>62</v>
      </c>
      <c r="C1102" s="634" t="s">
        <v>1065</v>
      </c>
      <c r="D1102" s="632" t="s">
        <v>11080</v>
      </c>
      <c r="E1102" s="632" t="s">
        <v>10558</v>
      </c>
      <c r="F1102" s="473" t="s">
        <v>27</v>
      </c>
      <c r="G1102" s="473"/>
      <c r="H1102" s="473"/>
      <c r="I1102" s="473"/>
      <c r="J1102" s="633" t="s">
        <v>11223</v>
      </c>
      <c r="K1102" s="473" t="s">
        <v>8070</v>
      </c>
      <c r="L1102" s="624">
        <v>42989</v>
      </c>
      <c r="M1102" s="564" t="s">
        <v>11250</v>
      </c>
      <c r="N1102" s="71" t="s">
        <v>47</v>
      </c>
      <c r="O1102" s="624">
        <v>42989</v>
      </c>
      <c r="P1102" s="635">
        <v>100000</v>
      </c>
      <c r="Q1102" s="416">
        <f t="shared" si="23"/>
        <v>9.9999999999999992E-2</v>
      </c>
      <c r="R1102" s="627">
        <v>12</v>
      </c>
      <c r="S1102" s="535" t="s">
        <v>12338</v>
      </c>
      <c r="T1102" s="71" t="s">
        <v>103</v>
      </c>
      <c r="U1102" s="566" t="s">
        <v>9234</v>
      </c>
      <c r="V1102" s="541" t="s">
        <v>184</v>
      </c>
      <c r="W1102" s="541" t="s">
        <v>11333</v>
      </c>
      <c r="X1102" s="632" t="s">
        <v>5556</v>
      </c>
      <c r="Y1102" s="632" t="s">
        <v>667</v>
      </c>
      <c r="Z1102" s="633"/>
      <c r="AA1102" s="633"/>
    </row>
    <row r="1103" spans="1:27" ht="17.45" customHeight="1" x14ac:dyDescent="0.25">
      <c r="A1103" s="633" t="s">
        <v>10543</v>
      </c>
      <c r="B1103" s="634" t="s">
        <v>62</v>
      </c>
      <c r="C1103" s="634" t="s">
        <v>1065</v>
      </c>
      <c r="D1103" s="632" t="s">
        <v>11081</v>
      </c>
      <c r="E1103" s="632" t="s">
        <v>10544</v>
      </c>
      <c r="F1103" s="473" t="s">
        <v>26</v>
      </c>
      <c r="G1103" s="473"/>
      <c r="H1103" s="473"/>
      <c r="I1103" s="473"/>
      <c r="J1103" s="633" t="s">
        <v>11223</v>
      </c>
      <c r="K1103" s="473" t="s">
        <v>8948</v>
      </c>
      <c r="L1103" s="624">
        <v>42993</v>
      </c>
      <c r="M1103" s="564" t="s">
        <v>11251</v>
      </c>
      <c r="N1103" s="71" t="s">
        <v>47</v>
      </c>
      <c r="O1103" s="624">
        <v>42993</v>
      </c>
      <c r="P1103" s="635">
        <v>100000</v>
      </c>
      <c r="Q1103" s="416">
        <f t="shared" si="23"/>
        <v>9.9999999999999992E-2</v>
      </c>
      <c r="R1103" s="627">
        <v>12</v>
      </c>
      <c r="S1103" s="535" t="s">
        <v>12340</v>
      </c>
      <c r="T1103" s="71" t="s">
        <v>103</v>
      </c>
      <c r="U1103" s="566" t="s">
        <v>9234</v>
      </c>
      <c r="V1103" s="541" t="s">
        <v>184</v>
      </c>
      <c r="W1103" s="541" t="s">
        <v>11333</v>
      </c>
      <c r="X1103" s="632" t="s">
        <v>11375</v>
      </c>
      <c r="Y1103" s="632" t="s">
        <v>757</v>
      </c>
      <c r="Z1103" s="633"/>
      <c r="AA1103" s="633"/>
    </row>
    <row r="1104" spans="1:27" ht="17.45" customHeight="1" x14ac:dyDescent="0.25">
      <c r="A1104" s="633" t="s">
        <v>10564</v>
      </c>
      <c r="B1104" s="634" t="s">
        <v>56</v>
      </c>
      <c r="C1104" s="634" t="s">
        <v>161</v>
      </c>
      <c r="D1104" s="632" t="s">
        <v>1542</v>
      </c>
      <c r="E1104" s="632" t="s">
        <v>10565</v>
      </c>
      <c r="F1104" s="473" t="s">
        <v>26</v>
      </c>
      <c r="G1104" s="473"/>
      <c r="H1104" s="473"/>
      <c r="I1104" s="473"/>
      <c r="J1104" s="633" t="s">
        <v>11223</v>
      </c>
      <c r="K1104" s="473" t="s">
        <v>8948</v>
      </c>
      <c r="L1104" s="624">
        <v>43003</v>
      </c>
      <c r="M1104" s="564" t="s">
        <v>11252</v>
      </c>
      <c r="N1104" s="71" t="s">
        <v>47</v>
      </c>
      <c r="O1104" s="624">
        <v>43003</v>
      </c>
      <c r="P1104" s="635">
        <v>100000</v>
      </c>
      <c r="Q1104" s="416">
        <f t="shared" si="23"/>
        <v>9.9999999999999992E-2</v>
      </c>
      <c r="R1104" s="627">
        <v>12</v>
      </c>
      <c r="S1104" s="535" t="s">
        <v>13760</v>
      </c>
      <c r="T1104" s="71" t="s">
        <v>103</v>
      </c>
      <c r="U1104" s="566" t="s">
        <v>9234</v>
      </c>
      <c r="V1104" s="541" t="s">
        <v>184</v>
      </c>
      <c r="W1104" s="541" t="s">
        <v>11333</v>
      </c>
      <c r="X1104" s="632" t="s">
        <v>11376</v>
      </c>
      <c r="Y1104" s="632" t="s">
        <v>757</v>
      </c>
      <c r="Z1104" s="633"/>
      <c r="AA1104" s="633"/>
    </row>
    <row r="1105" spans="1:27" ht="17.45" customHeight="1" x14ac:dyDescent="0.25">
      <c r="A1105" s="633" t="s">
        <v>9489</v>
      </c>
      <c r="B1105" s="634" t="s">
        <v>56</v>
      </c>
      <c r="C1105" s="634" t="s">
        <v>161</v>
      </c>
      <c r="D1105" s="632" t="s">
        <v>11079</v>
      </c>
      <c r="E1105" s="632" t="s">
        <v>316</v>
      </c>
      <c r="F1105" s="473" t="s">
        <v>26</v>
      </c>
      <c r="G1105" s="473"/>
      <c r="H1105" s="473"/>
      <c r="I1105" s="473"/>
      <c r="J1105" s="633" t="s">
        <v>11224</v>
      </c>
      <c r="K1105" s="473" t="s">
        <v>8948</v>
      </c>
      <c r="L1105" s="624">
        <v>43100</v>
      </c>
      <c r="M1105" s="564" t="s">
        <v>11249</v>
      </c>
      <c r="N1105" s="71" t="s">
        <v>47</v>
      </c>
      <c r="O1105" s="624">
        <v>43100</v>
      </c>
      <c r="P1105" s="635">
        <v>100000</v>
      </c>
      <c r="Q1105" s="416">
        <f t="shared" si="23"/>
        <v>9.9999999999999992E-2</v>
      </c>
      <c r="R1105" s="627">
        <v>12</v>
      </c>
      <c r="S1105" s="535" t="s">
        <v>13516</v>
      </c>
      <c r="T1105" s="71" t="s">
        <v>125</v>
      </c>
      <c r="U1105" s="566" t="s">
        <v>9234</v>
      </c>
      <c r="V1105" s="541" t="s">
        <v>184</v>
      </c>
      <c r="W1105" s="541" t="s">
        <v>11333</v>
      </c>
      <c r="X1105" s="632" t="s">
        <v>11374</v>
      </c>
      <c r="Y1105" s="632" t="s">
        <v>221</v>
      </c>
      <c r="Z1105" s="633"/>
      <c r="AA1105" s="633"/>
    </row>
    <row r="1106" spans="1:27" ht="17.45" customHeight="1" x14ac:dyDescent="0.25">
      <c r="A1106" s="633" t="s">
        <v>2907</v>
      </c>
      <c r="B1106" s="634" t="s">
        <v>56</v>
      </c>
      <c r="C1106" s="634" t="s">
        <v>194</v>
      </c>
      <c r="D1106" s="632" t="s">
        <v>2908</v>
      </c>
      <c r="E1106" s="632" t="s">
        <v>2909</v>
      </c>
      <c r="F1106" s="473" t="s">
        <v>27</v>
      </c>
      <c r="G1106" s="473"/>
      <c r="H1106" s="473"/>
      <c r="I1106" s="473"/>
      <c r="J1106" s="633" t="s">
        <v>11223</v>
      </c>
      <c r="K1106" s="473" t="s">
        <v>8070</v>
      </c>
      <c r="L1106" s="624">
        <v>42972</v>
      </c>
      <c r="M1106" s="564" t="s">
        <v>2910</v>
      </c>
      <c r="N1106" s="71" t="s">
        <v>47</v>
      </c>
      <c r="O1106" s="624">
        <v>42972</v>
      </c>
      <c r="P1106" s="635">
        <v>100000</v>
      </c>
      <c r="Q1106" s="416">
        <f t="shared" ref="Q1106:Q1169" si="24">+P1106*0.000001</f>
        <v>9.9999999999999992E-2</v>
      </c>
      <c r="R1106" s="627">
        <v>12</v>
      </c>
      <c r="S1106" s="535" t="s">
        <v>10333</v>
      </c>
      <c r="T1106" s="71" t="s">
        <v>103</v>
      </c>
      <c r="U1106" s="566" t="s">
        <v>9234</v>
      </c>
      <c r="V1106" s="541" t="s">
        <v>184</v>
      </c>
      <c r="W1106" s="541" t="s">
        <v>11333</v>
      </c>
      <c r="X1106" s="632" t="s">
        <v>6014</v>
      </c>
      <c r="Y1106" s="632" t="s">
        <v>1192</v>
      </c>
      <c r="Z1106" s="633"/>
      <c r="AA1106" s="633"/>
    </row>
    <row r="1107" spans="1:27" ht="17.45" customHeight="1" x14ac:dyDescent="0.25">
      <c r="A1107" s="633" t="s">
        <v>3365</v>
      </c>
      <c r="B1107" s="634" t="s">
        <v>56</v>
      </c>
      <c r="C1107" s="634" t="s">
        <v>161</v>
      </c>
      <c r="D1107" s="632" t="s">
        <v>3366</v>
      </c>
      <c r="E1107" s="632" t="s">
        <v>3367</v>
      </c>
      <c r="F1107" s="473" t="s">
        <v>26</v>
      </c>
      <c r="G1107" s="473"/>
      <c r="H1107" s="473"/>
      <c r="I1107" s="473"/>
      <c r="J1107" s="633" t="s">
        <v>11224</v>
      </c>
      <c r="K1107" s="473" t="s">
        <v>33</v>
      </c>
      <c r="L1107" s="624">
        <v>43084</v>
      </c>
      <c r="M1107" s="564" t="s">
        <v>3368</v>
      </c>
      <c r="N1107" s="71" t="s">
        <v>46</v>
      </c>
      <c r="O1107" s="624">
        <v>43084</v>
      </c>
      <c r="P1107" s="635">
        <v>100000</v>
      </c>
      <c r="Q1107" s="416">
        <f t="shared" si="24"/>
        <v>9.9999999999999992E-2</v>
      </c>
      <c r="R1107" s="627">
        <v>1</v>
      </c>
      <c r="S1107" s="535" t="s">
        <v>113</v>
      </c>
      <c r="T1107" s="71" t="s">
        <v>125</v>
      </c>
      <c r="U1107" s="566" t="s">
        <v>10</v>
      </c>
      <c r="V1107" s="541" t="s">
        <v>2819</v>
      </c>
      <c r="W1107" s="541" t="s">
        <v>2820</v>
      </c>
      <c r="X1107" s="632" t="s">
        <v>9844</v>
      </c>
      <c r="Y1107" s="632" t="s">
        <v>186</v>
      </c>
      <c r="Z1107" s="633"/>
      <c r="AA1107" s="633"/>
    </row>
    <row r="1108" spans="1:27" ht="17.45" customHeight="1" x14ac:dyDescent="0.25">
      <c r="A1108" s="633" t="s">
        <v>8092</v>
      </c>
      <c r="B1108" s="634" t="s">
        <v>57</v>
      </c>
      <c r="C1108" s="634" t="s">
        <v>98</v>
      </c>
      <c r="D1108" s="632" t="s">
        <v>2822</v>
      </c>
      <c r="E1108" s="632" t="s">
        <v>8093</v>
      </c>
      <c r="F1108" s="473" t="s">
        <v>26</v>
      </c>
      <c r="G1108" s="473"/>
      <c r="H1108" s="473"/>
      <c r="I1108" s="473"/>
      <c r="J1108" s="633" t="s">
        <v>11223</v>
      </c>
      <c r="K1108" s="473" t="s">
        <v>8948</v>
      </c>
      <c r="L1108" s="624">
        <v>42947</v>
      </c>
      <c r="M1108" s="564" t="s">
        <v>8143</v>
      </c>
      <c r="N1108" s="71" t="s">
        <v>47</v>
      </c>
      <c r="O1108" s="624">
        <v>42947</v>
      </c>
      <c r="P1108" s="635">
        <v>100000</v>
      </c>
      <c r="Q1108" s="416">
        <f t="shared" si="24"/>
        <v>9.9999999999999992E-2</v>
      </c>
      <c r="R1108" s="627">
        <v>6</v>
      </c>
      <c r="S1108" s="535" t="s">
        <v>8143</v>
      </c>
      <c r="T1108" s="71" t="s">
        <v>103</v>
      </c>
      <c r="U1108" s="566" t="s">
        <v>14155</v>
      </c>
      <c r="V1108" s="541" t="s">
        <v>11</v>
      </c>
      <c r="W1108" s="541" t="s">
        <v>3074</v>
      </c>
      <c r="X1108" s="632" t="s">
        <v>106</v>
      </c>
      <c r="Y1108" s="632" t="s">
        <v>2825</v>
      </c>
      <c r="Z1108" s="633"/>
      <c r="AA1108" s="633"/>
    </row>
    <row r="1109" spans="1:27" ht="17.45" customHeight="1" x14ac:dyDescent="0.25">
      <c r="A1109" s="633" t="s">
        <v>3139</v>
      </c>
      <c r="B1109" s="634" t="s">
        <v>57</v>
      </c>
      <c r="C1109" s="634" t="s">
        <v>1046</v>
      </c>
      <c r="D1109" s="632" t="s">
        <v>1070</v>
      </c>
      <c r="E1109" s="632" t="s">
        <v>3140</v>
      </c>
      <c r="F1109" s="473" t="s">
        <v>27</v>
      </c>
      <c r="G1109" s="473"/>
      <c r="H1109" s="473"/>
      <c r="I1109" s="473"/>
      <c r="J1109" s="633" t="s">
        <v>11224</v>
      </c>
      <c r="K1109" s="473" t="s">
        <v>8947</v>
      </c>
      <c r="L1109" s="624">
        <v>43053</v>
      </c>
      <c r="M1109" s="564" t="s">
        <v>3141</v>
      </c>
      <c r="N1109" s="71" t="s">
        <v>46</v>
      </c>
      <c r="O1109" s="624">
        <v>43053</v>
      </c>
      <c r="P1109" s="635">
        <v>100000</v>
      </c>
      <c r="Q1109" s="416">
        <f t="shared" si="24"/>
        <v>9.9999999999999992E-2</v>
      </c>
      <c r="R1109" s="627">
        <v>1</v>
      </c>
      <c r="S1109" s="535" t="s">
        <v>3142</v>
      </c>
      <c r="T1109" s="71" t="s">
        <v>103</v>
      </c>
      <c r="U1109" s="566" t="s">
        <v>14155</v>
      </c>
      <c r="V1109" s="541" t="s">
        <v>11</v>
      </c>
      <c r="W1109" s="541" t="s">
        <v>1387</v>
      </c>
      <c r="X1109" s="632" t="s">
        <v>5906</v>
      </c>
      <c r="Y1109" s="632" t="s">
        <v>186</v>
      </c>
      <c r="Z1109" s="633"/>
      <c r="AA1109" s="633"/>
    </row>
    <row r="1110" spans="1:27" ht="17.45" customHeight="1" x14ac:dyDescent="0.25">
      <c r="A1110" s="633" t="s">
        <v>3093</v>
      </c>
      <c r="B1110" s="634" t="s">
        <v>60</v>
      </c>
      <c r="C1110" s="634" t="s">
        <v>805</v>
      </c>
      <c r="D1110" s="632" t="s">
        <v>3094</v>
      </c>
      <c r="E1110" s="632" t="s">
        <v>3095</v>
      </c>
      <c r="F1110" s="473" t="s">
        <v>14262</v>
      </c>
      <c r="G1110" s="473"/>
      <c r="H1110" s="473"/>
      <c r="I1110" s="473"/>
      <c r="J1110" s="633" t="s">
        <v>11224</v>
      </c>
      <c r="K1110" s="473" t="s">
        <v>8950</v>
      </c>
      <c r="L1110" s="624">
        <v>43069</v>
      </c>
      <c r="M1110" s="564" t="s">
        <v>3096</v>
      </c>
      <c r="N1110" s="71" t="s">
        <v>47</v>
      </c>
      <c r="O1110" s="624">
        <v>43069</v>
      </c>
      <c r="P1110" s="635">
        <v>100000</v>
      </c>
      <c r="Q1110" s="416">
        <f t="shared" si="24"/>
        <v>9.9999999999999992E-2</v>
      </c>
      <c r="R1110" s="627">
        <v>1</v>
      </c>
      <c r="S1110" s="535" t="s">
        <v>12338</v>
      </c>
      <c r="T1110" s="71" t="s">
        <v>103</v>
      </c>
      <c r="U1110" s="566" t="s">
        <v>11285</v>
      </c>
      <c r="V1110" s="541" t="s">
        <v>13537</v>
      </c>
      <c r="W1110" s="541" t="s">
        <v>127</v>
      </c>
      <c r="X1110" s="632" t="s">
        <v>8171</v>
      </c>
      <c r="Y1110" s="632" t="s">
        <v>12029</v>
      </c>
      <c r="Z1110" s="633"/>
      <c r="AA1110" s="633"/>
    </row>
    <row r="1111" spans="1:27" ht="17.45" customHeight="1" x14ac:dyDescent="0.25">
      <c r="A1111" s="633" t="s">
        <v>3130</v>
      </c>
      <c r="B1111" s="634" t="s">
        <v>60</v>
      </c>
      <c r="C1111" s="634" t="s">
        <v>805</v>
      </c>
      <c r="D1111" s="632" t="s">
        <v>2429</v>
      </c>
      <c r="E1111" s="632" t="s">
        <v>528</v>
      </c>
      <c r="F1111" s="473" t="s">
        <v>27</v>
      </c>
      <c r="G1111" s="473"/>
      <c r="H1111" s="473"/>
      <c r="I1111" s="473"/>
      <c r="J1111" s="633" t="s">
        <v>11224</v>
      </c>
      <c r="K1111" s="473" t="s">
        <v>8947</v>
      </c>
      <c r="L1111" s="624">
        <v>43090</v>
      </c>
      <c r="M1111" s="564" t="s">
        <v>3131</v>
      </c>
      <c r="N1111" s="71" t="s">
        <v>46</v>
      </c>
      <c r="O1111" s="624">
        <v>43090</v>
      </c>
      <c r="P1111" s="635">
        <v>100000</v>
      </c>
      <c r="Q1111" s="416">
        <f t="shared" si="24"/>
        <v>9.9999999999999992E-2</v>
      </c>
      <c r="R1111" s="627">
        <v>1</v>
      </c>
      <c r="S1111" s="535" t="s">
        <v>9764</v>
      </c>
      <c r="T1111" s="71" t="s">
        <v>125</v>
      </c>
      <c r="U1111" s="566" t="s">
        <v>11285</v>
      </c>
      <c r="V1111" s="541" t="s">
        <v>13537</v>
      </c>
      <c r="W1111" s="541" t="s">
        <v>498</v>
      </c>
      <c r="X1111" s="632" t="s">
        <v>6046</v>
      </c>
      <c r="Y1111" s="632"/>
      <c r="Z1111" s="633"/>
      <c r="AA1111" s="633"/>
    </row>
    <row r="1112" spans="1:27" ht="17.45" customHeight="1" x14ac:dyDescent="0.25">
      <c r="A1112" s="633" t="s">
        <v>3380</v>
      </c>
      <c r="B1112" s="634" t="s">
        <v>56</v>
      </c>
      <c r="C1112" s="634" t="s">
        <v>124</v>
      </c>
      <c r="D1112" s="632" t="s">
        <v>3381</v>
      </c>
      <c r="E1112" s="632" t="s">
        <v>3382</v>
      </c>
      <c r="F1112" s="473" t="s">
        <v>26</v>
      </c>
      <c r="G1112" s="473"/>
      <c r="H1112" s="473"/>
      <c r="I1112" s="473"/>
      <c r="J1112" s="633" t="s">
        <v>11224</v>
      </c>
      <c r="K1112" s="473" t="s">
        <v>8948</v>
      </c>
      <c r="L1112" s="624">
        <v>43100</v>
      </c>
      <c r="M1112" s="564" t="s">
        <v>3383</v>
      </c>
      <c r="N1112" s="71" t="s">
        <v>47</v>
      </c>
      <c r="O1112" s="624">
        <v>43100</v>
      </c>
      <c r="P1112" s="635">
        <v>100000</v>
      </c>
      <c r="Q1112" s="416">
        <f t="shared" si="24"/>
        <v>9.9999999999999992E-2</v>
      </c>
      <c r="R1112" s="627">
        <v>1</v>
      </c>
      <c r="S1112" s="535" t="s">
        <v>12338</v>
      </c>
      <c r="T1112" s="71" t="s">
        <v>103</v>
      </c>
      <c r="U1112" s="566" t="s">
        <v>11285</v>
      </c>
      <c r="V1112" s="541" t="s">
        <v>13537</v>
      </c>
      <c r="W1112" s="541" t="s">
        <v>13544</v>
      </c>
      <c r="X1112" s="632" t="s">
        <v>6489</v>
      </c>
      <c r="Y1112" s="632" t="s">
        <v>435</v>
      </c>
      <c r="Z1112" s="633"/>
      <c r="AA1112" s="633"/>
    </row>
    <row r="1113" spans="1:27" ht="17.45" customHeight="1" x14ac:dyDescent="0.25">
      <c r="A1113" s="633" t="s">
        <v>2980</v>
      </c>
      <c r="B1113" s="634" t="s">
        <v>60</v>
      </c>
      <c r="C1113" s="634" t="s">
        <v>6576</v>
      </c>
      <c r="D1113" s="632" t="s">
        <v>2981</v>
      </c>
      <c r="E1113" s="632" t="s">
        <v>2982</v>
      </c>
      <c r="F1113" s="473" t="s">
        <v>6576</v>
      </c>
      <c r="G1113" s="473" t="str">
        <f>VLOOKUP(A1113,'Engaged Deals'!A:L,2,0)</f>
        <v>Yes</v>
      </c>
      <c r="H1113" s="473" t="str">
        <f>VLOOKUP(A1113,'Engaged Deals'!A:L,9,0)</f>
        <v>India</v>
      </c>
      <c r="I1113" s="473" t="str">
        <f>VLOOKUP(A1113,'Engaged Deals'!A:L,10,0)</f>
        <v>Initial POC done, proposal being developed for a production engagement</v>
      </c>
      <c r="J1113" s="633" t="s">
        <v>11223</v>
      </c>
      <c r="K1113" s="473" t="s">
        <v>33</v>
      </c>
      <c r="L1113" s="624">
        <v>43008</v>
      </c>
      <c r="M1113" s="564" t="s">
        <v>2983</v>
      </c>
      <c r="N1113" s="71" t="s">
        <v>47</v>
      </c>
      <c r="O1113" s="624">
        <v>43008</v>
      </c>
      <c r="P1113" s="635">
        <v>100000</v>
      </c>
      <c r="Q1113" s="416">
        <f t="shared" si="24"/>
        <v>9.9999999999999992E-2</v>
      </c>
      <c r="R1113" s="627">
        <v>1</v>
      </c>
      <c r="S1113" s="535" t="s">
        <v>13516</v>
      </c>
      <c r="T1113" s="71" t="s">
        <v>292</v>
      </c>
      <c r="U1113" s="566" t="s">
        <v>12349</v>
      </c>
      <c r="V1113" s="541" t="s">
        <v>911</v>
      </c>
      <c r="W1113" s="541" t="s">
        <v>1292</v>
      </c>
      <c r="X1113" s="632" t="s">
        <v>5514</v>
      </c>
      <c r="Y1113" s="632" t="s">
        <v>757</v>
      </c>
      <c r="Z1113" s="633"/>
      <c r="AA1113" s="633"/>
    </row>
    <row r="1114" spans="1:27" ht="17.45" customHeight="1" x14ac:dyDescent="0.25">
      <c r="A1114" s="633" t="s">
        <v>11605</v>
      </c>
      <c r="B1114" s="634" t="s">
        <v>57</v>
      </c>
      <c r="C1114" s="634" t="s">
        <v>391</v>
      </c>
      <c r="D1114" s="632" t="s">
        <v>11606</v>
      </c>
      <c r="E1114" s="632" t="s">
        <v>1081</v>
      </c>
      <c r="F1114" s="473" t="s">
        <v>25</v>
      </c>
      <c r="G1114" s="473"/>
      <c r="H1114" s="473"/>
      <c r="I1114" s="473"/>
      <c r="J1114" s="633" t="s">
        <v>11223</v>
      </c>
      <c r="K1114" s="473" t="s">
        <v>8951</v>
      </c>
      <c r="L1114" s="624">
        <v>43003</v>
      </c>
      <c r="M1114" s="564" t="s">
        <v>11777</v>
      </c>
      <c r="N1114" s="71" t="s">
        <v>47</v>
      </c>
      <c r="O1114" s="624">
        <v>43003</v>
      </c>
      <c r="P1114" s="635">
        <v>100000</v>
      </c>
      <c r="Q1114" s="416">
        <f t="shared" si="24"/>
        <v>9.9999999999999992E-2</v>
      </c>
      <c r="R1114" s="627">
        <v>1</v>
      </c>
      <c r="S1114" s="535" t="s">
        <v>13516</v>
      </c>
      <c r="T1114" s="71" t="s">
        <v>125</v>
      </c>
      <c r="U1114" s="566" t="s">
        <v>12349</v>
      </c>
      <c r="V1114" s="541" t="s">
        <v>911</v>
      </c>
      <c r="W1114" s="541" t="s">
        <v>11836</v>
      </c>
      <c r="X1114" s="632" t="s">
        <v>5566</v>
      </c>
      <c r="Y1114" s="632" t="s">
        <v>313</v>
      </c>
      <c r="Z1114" s="633"/>
      <c r="AA1114" s="633"/>
    </row>
    <row r="1115" spans="1:27" ht="17.45" customHeight="1" x14ac:dyDescent="0.25">
      <c r="A1115" s="633" t="s">
        <v>8805</v>
      </c>
      <c r="B1115" s="634" t="s">
        <v>57</v>
      </c>
      <c r="C1115" s="634" t="s">
        <v>324</v>
      </c>
      <c r="D1115" s="632" t="s">
        <v>8806</v>
      </c>
      <c r="E1115" s="632" t="s">
        <v>8807</v>
      </c>
      <c r="F1115" s="473" t="s">
        <v>25</v>
      </c>
      <c r="G1115" s="473"/>
      <c r="H1115" s="473"/>
      <c r="I1115" s="473"/>
      <c r="J1115" s="633" t="s">
        <v>11224</v>
      </c>
      <c r="K1115" s="473" t="s">
        <v>35</v>
      </c>
      <c r="L1115" s="624">
        <v>43097</v>
      </c>
      <c r="M1115" s="564" t="s">
        <v>8882</v>
      </c>
      <c r="N1115" s="71" t="s">
        <v>47</v>
      </c>
      <c r="O1115" s="624">
        <v>43097</v>
      </c>
      <c r="P1115" s="635">
        <v>100000</v>
      </c>
      <c r="Q1115" s="416">
        <f t="shared" si="24"/>
        <v>9.9999999999999992E-2</v>
      </c>
      <c r="R1115" s="627">
        <v>12</v>
      </c>
      <c r="S1115" s="535" t="s">
        <v>14144</v>
      </c>
      <c r="T1115" s="71" t="s">
        <v>103</v>
      </c>
      <c r="U1115" s="566" t="s">
        <v>5560</v>
      </c>
      <c r="V1115" s="541" t="s">
        <v>2882</v>
      </c>
      <c r="W1115" s="541" t="s">
        <v>8917</v>
      </c>
      <c r="X1115" s="632" t="s">
        <v>8918</v>
      </c>
      <c r="Y1115" s="632" t="s">
        <v>5624</v>
      </c>
      <c r="Z1115" s="633"/>
      <c r="AA1115" s="633"/>
    </row>
    <row r="1116" spans="1:27" ht="17.45" customHeight="1" x14ac:dyDescent="0.25">
      <c r="A1116" s="633" t="s">
        <v>3017</v>
      </c>
      <c r="B1116" s="634" t="s">
        <v>56</v>
      </c>
      <c r="C1116" s="634" t="s">
        <v>510</v>
      </c>
      <c r="D1116" s="632" t="s">
        <v>3018</v>
      </c>
      <c r="E1116" s="632" t="s">
        <v>3019</v>
      </c>
      <c r="F1116" s="473" t="s">
        <v>27</v>
      </c>
      <c r="G1116" s="473"/>
      <c r="H1116" s="473"/>
      <c r="I1116" s="473"/>
      <c r="J1116" s="633" t="s">
        <v>11224</v>
      </c>
      <c r="K1116" s="473" t="s">
        <v>8947</v>
      </c>
      <c r="L1116" s="624">
        <v>43018</v>
      </c>
      <c r="M1116" s="564" t="s">
        <v>3020</v>
      </c>
      <c r="N1116" s="71" t="s">
        <v>47</v>
      </c>
      <c r="O1116" s="624">
        <v>43018</v>
      </c>
      <c r="P1116" s="635">
        <v>100000</v>
      </c>
      <c r="Q1116" s="416">
        <f t="shared" si="24"/>
        <v>9.9999999999999992E-2</v>
      </c>
      <c r="R1116" s="627">
        <v>12</v>
      </c>
      <c r="S1116" s="535" t="s">
        <v>12632</v>
      </c>
      <c r="T1116" s="71" t="s">
        <v>103</v>
      </c>
      <c r="U1116" s="566" t="s">
        <v>16</v>
      </c>
      <c r="V1116" s="541" t="s">
        <v>16</v>
      </c>
      <c r="W1116" s="541" t="s">
        <v>1775</v>
      </c>
      <c r="X1116" s="632" t="s">
        <v>8654</v>
      </c>
      <c r="Y1116" s="632" t="s">
        <v>757</v>
      </c>
      <c r="Z1116" s="633"/>
      <c r="AA1116" s="633"/>
    </row>
    <row r="1117" spans="1:27" ht="17.45" customHeight="1" x14ac:dyDescent="0.25">
      <c r="A1117" s="633" t="s">
        <v>12542</v>
      </c>
      <c r="B1117" s="634" t="s">
        <v>60</v>
      </c>
      <c r="C1117" s="634" t="s">
        <v>805</v>
      </c>
      <c r="D1117" s="632" t="s">
        <v>12543</v>
      </c>
      <c r="E1117" s="632" t="s">
        <v>12544</v>
      </c>
      <c r="F1117" s="473" t="s">
        <v>14262</v>
      </c>
      <c r="G1117" s="473"/>
      <c r="H1117" s="473"/>
      <c r="I1117" s="473"/>
      <c r="J1117" s="633" t="s">
        <v>11224</v>
      </c>
      <c r="K1117" s="473" t="s">
        <v>8950</v>
      </c>
      <c r="L1117" s="624">
        <v>43025</v>
      </c>
      <c r="M1117" s="564">
        <v>42934</v>
      </c>
      <c r="N1117" s="71" t="s">
        <v>47</v>
      </c>
      <c r="O1117" s="624">
        <v>43025</v>
      </c>
      <c r="P1117" s="635">
        <v>100000</v>
      </c>
      <c r="Q1117" s="416">
        <f t="shared" si="24"/>
        <v>9.9999999999999992E-2</v>
      </c>
      <c r="R1117" s="636">
        <v>12</v>
      </c>
      <c r="S1117" s="535">
        <v>42936</v>
      </c>
      <c r="T1117" s="71" t="s">
        <v>125</v>
      </c>
      <c r="U1117" s="566" t="s">
        <v>18</v>
      </c>
      <c r="V1117" s="541" t="s">
        <v>9273</v>
      </c>
      <c r="W1117" s="541" t="s">
        <v>11334</v>
      </c>
      <c r="X1117" s="632" t="s">
        <v>9849</v>
      </c>
      <c r="Y1117" s="632" t="s">
        <v>9239</v>
      </c>
      <c r="Z1117" s="633"/>
      <c r="AA1117" s="633"/>
    </row>
    <row r="1118" spans="1:27" ht="17.45" customHeight="1" x14ac:dyDescent="0.25">
      <c r="A1118" s="633" t="s">
        <v>8116</v>
      </c>
      <c r="B1118" s="634" t="s">
        <v>60</v>
      </c>
      <c r="C1118" s="634" t="s">
        <v>805</v>
      </c>
      <c r="D1118" s="632" t="s">
        <v>12548</v>
      </c>
      <c r="E1118" s="632" t="s">
        <v>12544</v>
      </c>
      <c r="F1118" s="473" t="s">
        <v>26</v>
      </c>
      <c r="G1118" s="473"/>
      <c r="H1118" s="473"/>
      <c r="I1118" s="473"/>
      <c r="J1118" s="633" t="s">
        <v>11224</v>
      </c>
      <c r="K1118" s="473" t="s">
        <v>8948</v>
      </c>
      <c r="L1118" s="624">
        <v>43013</v>
      </c>
      <c r="M1118" s="564">
        <v>42866</v>
      </c>
      <c r="N1118" s="71" t="s">
        <v>48</v>
      </c>
      <c r="O1118" s="624">
        <v>43013</v>
      </c>
      <c r="P1118" s="635">
        <v>100000</v>
      </c>
      <c r="Q1118" s="416">
        <f t="shared" si="24"/>
        <v>9.9999999999999992E-2</v>
      </c>
      <c r="R1118" s="636">
        <v>12</v>
      </c>
      <c r="S1118" s="535">
        <v>42936</v>
      </c>
      <c r="T1118" s="71" t="s">
        <v>125</v>
      </c>
      <c r="U1118" s="566" t="s">
        <v>18</v>
      </c>
      <c r="V1118" s="541" t="s">
        <v>9273</v>
      </c>
      <c r="W1118" s="541" t="s">
        <v>11334</v>
      </c>
      <c r="X1118" s="632" t="s">
        <v>9849</v>
      </c>
      <c r="Y1118" s="632" t="s">
        <v>9239</v>
      </c>
      <c r="Z1118" s="633"/>
      <c r="AA1118" s="633"/>
    </row>
    <row r="1119" spans="1:27" ht="17.45" customHeight="1" x14ac:dyDescent="0.25">
      <c r="A1119" s="633" t="s">
        <v>9168</v>
      </c>
      <c r="B1119" s="634" t="s">
        <v>57</v>
      </c>
      <c r="C1119" s="634" t="s">
        <v>147</v>
      </c>
      <c r="D1119" s="632" t="s">
        <v>12977</v>
      </c>
      <c r="E1119" s="632" t="s">
        <v>9169</v>
      </c>
      <c r="F1119" s="473" t="s">
        <v>26</v>
      </c>
      <c r="G1119" s="473"/>
      <c r="H1119" s="473"/>
      <c r="I1119" s="473"/>
      <c r="J1119" s="633" t="s">
        <v>11224</v>
      </c>
      <c r="K1119" s="473" t="s">
        <v>8948</v>
      </c>
      <c r="L1119" s="624">
        <v>43028</v>
      </c>
      <c r="M1119" s="564" t="s">
        <v>13380</v>
      </c>
      <c r="N1119" s="71" t="s">
        <v>47</v>
      </c>
      <c r="O1119" s="624">
        <v>43028</v>
      </c>
      <c r="P1119" s="635">
        <v>100000</v>
      </c>
      <c r="Q1119" s="416">
        <f t="shared" si="24"/>
        <v>9.9999999999999992E-2</v>
      </c>
      <c r="R1119" s="627">
        <v>12</v>
      </c>
      <c r="S1119" s="535" t="s">
        <v>13516</v>
      </c>
      <c r="T1119" s="71" t="s">
        <v>292</v>
      </c>
      <c r="U1119" s="566" t="s">
        <v>18</v>
      </c>
      <c r="V1119" s="541" t="s">
        <v>9273</v>
      </c>
      <c r="W1119" s="541" t="s">
        <v>11334</v>
      </c>
      <c r="X1119" s="632" t="s">
        <v>13679</v>
      </c>
      <c r="Y1119" s="632" t="s">
        <v>6865</v>
      </c>
      <c r="Z1119" s="633"/>
      <c r="AA1119" s="633"/>
    </row>
    <row r="1120" spans="1:27" ht="17.45" customHeight="1" x14ac:dyDescent="0.25">
      <c r="A1120" s="633" t="s">
        <v>11005</v>
      </c>
      <c r="B1120" s="634" t="s">
        <v>6912</v>
      </c>
      <c r="C1120" s="634" t="s">
        <v>6912</v>
      </c>
      <c r="D1120" s="632" t="s">
        <v>2130</v>
      </c>
      <c r="E1120" s="632" t="s">
        <v>11166</v>
      </c>
      <c r="F1120" s="473" t="s">
        <v>26</v>
      </c>
      <c r="G1120" s="473"/>
      <c r="H1120" s="473"/>
      <c r="I1120" s="473"/>
      <c r="J1120" s="633" t="s">
        <v>11224</v>
      </c>
      <c r="K1120" s="473" t="s">
        <v>8948</v>
      </c>
      <c r="L1120" s="624">
        <v>43089</v>
      </c>
      <c r="M1120" s="564" t="s">
        <v>13381</v>
      </c>
      <c r="N1120" s="71" t="s">
        <v>47</v>
      </c>
      <c r="O1120" s="624">
        <v>43089</v>
      </c>
      <c r="P1120" s="635">
        <v>100000</v>
      </c>
      <c r="Q1120" s="416">
        <f t="shared" si="24"/>
        <v>9.9999999999999992E-2</v>
      </c>
      <c r="R1120" s="627">
        <v>12</v>
      </c>
      <c r="S1120" s="535" t="s">
        <v>12338</v>
      </c>
      <c r="T1120" s="71" t="s">
        <v>125</v>
      </c>
      <c r="U1120" s="566" t="s">
        <v>18</v>
      </c>
      <c r="V1120" s="541" t="s">
        <v>9273</v>
      </c>
      <c r="W1120" s="541" t="s">
        <v>11334</v>
      </c>
      <c r="X1120" s="632" t="s">
        <v>13670</v>
      </c>
      <c r="Y1120" s="632" t="s">
        <v>221</v>
      </c>
      <c r="Z1120" s="633"/>
      <c r="AA1120" s="633"/>
    </row>
    <row r="1121" spans="1:27" ht="17.45" customHeight="1" x14ac:dyDescent="0.25">
      <c r="A1121" s="633" t="s">
        <v>6608</v>
      </c>
      <c r="B1121" s="634" t="s">
        <v>62</v>
      </c>
      <c r="C1121" s="634" t="s">
        <v>1065</v>
      </c>
      <c r="D1121" s="632" t="s">
        <v>10873</v>
      </c>
      <c r="E1121" s="632" t="s">
        <v>6610</v>
      </c>
      <c r="F1121" s="473" t="s">
        <v>26</v>
      </c>
      <c r="G1121" s="473"/>
      <c r="H1121" s="473"/>
      <c r="I1121" s="473"/>
      <c r="J1121" s="633" t="s">
        <v>11223</v>
      </c>
      <c r="K1121" s="473" t="s">
        <v>33</v>
      </c>
      <c r="L1121" s="624">
        <v>42935</v>
      </c>
      <c r="M1121" s="564">
        <v>42817</v>
      </c>
      <c r="N1121" s="71" t="s">
        <v>47</v>
      </c>
      <c r="O1121" s="624">
        <v>43035</v>
      </c>
      <c r="P1121" s="635">
        <v>100000</v>
      </c>
      <c r="Q1121" s="416">
        <f t="shared" si="24"/>
        <v>9.9999999999999992E-2</v>
      </c>
      <c r="R1121" s="636">
        <v>12</v>
      </c>
      <c r="S1121" s="535">
        <v>42940</v>
      </c>
      <c r="T1121" s="71" t="s">
        <v>292</v>
      </c>
      <c r="U1121" s="566" t="s">
        <v>18</v>
      </c>
      <c r="V1121" s="541" t="s">
        <v>9273</v>
      </c>
      <c r="W1121" s="541" t="s">
        <v>11334</v>
      </c>
      <c r="X1121" s="632" t="s">
        <v>7454</v>
      </c>
      <c r="Y1121" s="632"/>
      <c r="Z1121" s="633"/>
      <c r="AA1121" s="633"/>
    </row>
    <row r="1122" spans="1:27" ht="17.45" customHeight="1" x14ac:dyDescent="0.25">
      <c r="A1122" s="633" t="s">
        <v>9377</v>
      </c>
      <c r="B1122" s="634" t="s">
        <v>56</v>
      </c>
      <c r="C1122" s="634" t="s">
        <v>235</v>
      </c>
      <c r="D1122" s="632" t="s">
        <v>10586</v>
      </c>
      <c r="E1122" s="632" t="s">
        <v>9378</v>
      </c>
      <c r="F1122" s="473" t="s">
        <v>14262</v>
      </c>
      <c r="G1122" s="473"/>
      <c r="H1122" s="473"/>
      <c r="I1122" s="473"/>
      <c r="J1122" s="633" t="s">
        <v>11223</v>
      </c>
      <c r="K1122" s="473" t="s">
        <v>8950</v>
      </c>
      <c r="L1122" s="624">
        <v>43008</v>
      </c>
      <c r="M1122" s="564">
        <v>42877</v>
      </c>
      <c r="N1122" s="71" t="s">
        <v>47</v>
      </c>
      <c r="O1122" s="624">
        <v>43008</v>
      </c>
      <c r="P1122" s="635">
        <v>100000</v>
      </c>
      <c r="Q1122" s="416">
        <f t="shared" si="24"/>
        <v>9.9999999999999992E-2</v>
      </c>
      <c r="R1122" s="636">
        <v>12</v>
      </c>
      <c r="S1122" s="535">
        <v>42943</v>
      </c>
      <c r="T1122" s="71" t="s">
        <v>103</v>
      </c>
      <c r="U1122" s="566" t="s">
        <v>18</v>
      </c>
      <c r="V1122" s="541" t="s">
        <v>9273</v>
      </c>
      <c r="W1122" s="541" t="s">
        <v>11334</v>
      </c>
      <c r="X1122" s="632" t="s">
        <v>10088</v>
      </c>
      <c r="Y1122" s="632"/>
      <c r="Z1122" s="633"/>
      <c r="AA1122" s="633"/>
    </row>
    <row r="1123" spans="1:27" ht="17.45" customHeight="1" x14ac:dyDescent="0.25">
      <c r="A1123" s="633" t="s">
        <v>10281</v>
      </c>
      <c r="B1123" s="634" t="s">
        <v>56</v>
      </c>
      <c r="C1123" s="634" t="s">
        <v>235</v>
      </c>
      <c r="D1123" s="632" t="s">
        <v>10282</v>
      </c>
      <c r="E1123" s="632" t="s">
        <v>10283</v>
      </c>
      <c r="F1123" s="473" t="s">
        <v>14262</v>
      </c>
      <c r="G1123" s="473"/>
      <c r="H1123" s="473"/>
      <c r="I1123" s="473"/>
      <c r="J1123" s="633" t="s">
        <v>11223</v>
      </c>
      <c r="K1123" s="473" t="s">
        <v>8950</v>
      </c>
      <c r="L1123" s="624">
        <v>42944</v>
      </c>
      <c r="M1123" s="564">
        <v>42899</v>
      </c>
      <c r="N1123" s="71" t="s">
        <v>47</v>
      </c>
      <c r="O1123" s="624">
        <v>42944</v>
      </c>
      <c r="P1123" s="635">
        <v>100000</v>
      </c>
      <c r="Q1123" s="416">
        <f t="shared" si="24"/>
        <v>9.9999999999999992E-2</v>
      </c>
      <c r="R1123" s="636">
        <v>12</v>
      </c>
      <c r="S1123" s="535">
        <v>42908</v>
      </c>
      <c r="T1123" s="71" t="s">
        <v>103</v>
      </c>
      <c r="U1123" s="566" t="s">
        <v>18</v>
      </c>
      <c r="V1123" s="541" t="s">
        <v>9273</v>
      </c>
      <c r="W1123" s="541" t="s">
        <v>11334</v>
      </c>
      <c r="X1123" s="632" t="s">
        <v>10088</v>
      </c>
      <c r="Y1123" s="632" t="s">
        <v>9239</v>
      </c>
      <c r="Z1123" s="633"/>
      <c r="AA1123" s="633"/>
    </row>
    <row r="1124" spans="1:27" ht="17.45" customHeight="1" x14ac:dyDescent="0.25">
      <c r="A1124" s="633" t="s">
        <v>6628</v>
      </c>
      <c r="B1124" s="634" t="s">
        <v>56</v>
      </c>
      <c r="C1124" s="634" t="s">
        <v>161</v>
      </c>
      <c r="D1124" s="632" t="s">
        <v>6629</v>
      </c>
      <c r="E1124" s="632" t="s">
        <v>6630</v>
      </c>
      <c r="F1124" s="473" t="s">
        <v>26</v>
      </c>
      <c r="G1124" s="473"/>
      <c r="H1124" s="473"/>
      <c r="I1124" s="473"/>
      <c r="J1124" s="633" t="s">
        <v>11223</v>
      </c>
      <c r="K1124" s="473" t="s">
        <v>8948</v>
      </c>
      <c r="L1124" s="624">
        <v>43000</v>
      </c>
      <c r="M1124" s="564" t="s">
        <v>6799</v>
      </c>
      <c r="N1124" s="71" t="s">
        <v>47</v>
      </c>
      <c r="O1124" s="624">
        <v>43000</v>
      </c>
      <c r="P1124" s="635">
        <v>100000</v>
      </c>
      <c r="Q1124" s="416">
        <f t="shared" si="24"/>
        <v>9.9999999999999992E-2</v>
      </c>
      <c r="R1124" s="627">
        <v>12</v>
      </c>
      <c r="S1124" s="535" t="s">
        <v>12339</v>
      </c>
      <c r="T1124" s="71" t="s">
        <v>103</v>
      </c>
      <c r="U1124" s="566" t="s">
        <v>18</v>
      </c>
      <c r="V1124" s="541" t="s">
        <v>9273</v>
      </c>
      <c r="W1124" s="541" t="s">
        <v>11334</v>
      </c>
      <c r="X1124" s="632" t="s">
        <v>13575</v>
      </c>
      <c r="Y1124" s="632" t="s">
        <v>13922</v>
      </c>
      <c r="Z1124" s="633"/>
      <c r="AA1124" s="633"/>
    </row>
    <row r="1125" spans="1:27" ht="17.45" customHeight="1" x14ac:dyDescent="0.25">
      <c r="A1125" s="633" t="s">
        <v>12151</v>
      </c>
      <c r="B1125" s="634" t="s">
        <v>60</v>
      </c>
      <c r="C1125" s="634" t="s">
        <v>377</v>
      </c>
      <c r="D1125" s="632" t="s">
        <v>12978</v>
      </c>
      <c r="E1125" s="632" t="s">
        <v>12152</v>
      </c>
      <c r="F1125" s="473" t="s">
        <v>26</v>
      </c>
      <c r="G1125" s="473"/>
      <c r="H1125" s="473"/>
      <c r="I1125" s="473"/>
      <c r="J1125" s="633" t="s">
        <v>11224</v>
      </c>
      <c r="K1125" s="473" t="s">
        <v>8948</v>
      </c>
      <c r="L1125" s="624">
        <v>43063</v>
      </c>
      <c r="M1125" s="564" t="s">
        <v>13382</v>
      </c>
      <c r="N1125" s="71" t="s">
        <v>47</v>
      </c>
      <c r="O1125" s="624">
        <v>43063</v>
      </c>
      <c r="P1125" s="635">
        <v>100000</v>
      </c>
      <c r="Q1125" s="416">
        <f t="shared" si="24"/>
        <v>9.9999999999999992E-2</v>
      </c>
      <c r="R1125" s="627">
        <v>12</v>
      </c>
      <c r="S1125" s="535" t="s">
        <v>12338</v>
      </c>
      <c r="T1125" s="71" t="s">
        <v>103</v>
      </c>
      <c r="U1125" s="566" t="s">
        <v>18</v>
      </c>
      <c r="V1125" s="541" t="s">
        <v>9273</v>
      </c>
      <c r="W1125" s="541" t="s">
        <v>11335</v>
      </c>
      <c r="X1125" s="632" t="s">
        <v>13735</v>
      </c>
      <c r="Y1125" s="632" t="s">
        <v>221</v>
      </c>
      <c r="Z1125" s="633"/>
      <c r="AA1125" s="633"/>
    </row>
    <row r="1126" spans="1:27" ht="17.45" customHeight="1" x14ac:dyDescent="0.25">
      <c r="A1126" s="633" t="s">
        <v>8800</v>
      </c>
      <c r="B1126" s="634" t="s">
        <v>60</v>
      </c>
      <c r="C1126" s="634" t="s">
        <v>377</v>
      </c>
      <c r="D1126" s="632" t="s">
        <v>12953</v>
      </c>
      <c r="E1126" s="632" t="s">
        <v>8801</v>
      </c>
      <c r="F1126" s="473" t="s">
        <v>26</v>
      </c>
      <c r="G1126" s="473"/>
      <c r="H1126" s="473"/>
      <c r="I1126" s="473"/>
      <c r="J1126" s="633" t="s">
        <v>11224</v>
      </c>
      <c r="K1126" s="473" t="s">
        <v>8948</v>
      </c>
      <c r="L1126" s="624">
        <v>43056</v>
      </c>
      <c r="M1126" s="564" t="s">
        <v>13355</v>
      </c>
      <c r="N1126" s="71" t="s">
        <v>47</v>
      </c>
      <c r="O1126" s="624">
        <v>43056</v>
      </c>
      <c r="P1126" s="635">
        <v>100000</v>
      </c>
      <c r="Q1126" s="416">
        <f t="shared" si="24"/>
        <v>9.9999999999999992E-2</v>
      </c>
      <c r="R1126" s="627">
        <v>12</v>
      </c>
      <c r="S1126" s="535" t="s">
        <v>12338</v>
      </c>
      <c r="T1126" s="71" t="s">
        <v>103</v>
      </c>
      <c r="U1126" s="566" t="s">
        <v>18</v>
      </c>
      <c r="V1126" s="541" t="s">
        <v>9273</v>
      </c>
      <c r="W1126" s="541" t="s">
        <v>11335</v>
      </c>
      <c r="X1126" s="632" t="s">
        <v>13735</v>
      </c>
      <c r="Y1126" s="632" t="s">
        <v>9295</v>
      </c>
      <c r="Z1126" s="633"/>
      <c r="AA1126" s="633"/>
    </row>
    <row r="1127" spans="1:27" ht="17.45" customHeight="1" x14ac:dyDescent="0.25">
      <c r="A1127" s="633" t="s">
        <v>12545</v>
      </c>
      <c r="B1127" s="634" t="s">
        <v>60</v>
      </c>
      <c r="C1127" s="634" t="s">
        <v>805</v>
      </c>
      <c r="D1127" s="632" t="s">
        <v>12546</v>
      </c>
      <c r="E1127" s="632" t="s">
        <v>12544</v>
      </c>
      <c r="F1127" s="473" t="s">
        <v>14262</v>
      </c>
      <c r="G1127" s="473"/>
      <c r="H1127" s="473"/>
      <c r="I1127" s="473"/>
      <c r="J1127" s="633" t="s">
        <v>11224</v>
      </c>
      <c r="K1127" s="473" t="s">
        <v>8950</v>
      </c>
      <c r="L1127" s="624">
        <v>43025</v>
      </c>
      <c r="M1127" s="564">
        <v>42934</v>
      </c>
      <c r="N1127" s="71" t="s">
        <v>46</v>
      </c>
      <c r="O1127" s="624"/>
      <c r="P1127" s="635">
        <v>100000</v>
      </c>
      <c r="Q1127" s="416">
        <f t="shared" si="24"/>
        <v>9.9999999999999992E-2</v>
      </c>
      <c r="R1127" s="636">
        <v>12</v>
      </c>
      <c r="S1127" s="535">
        <v>42936</v>
      </c>
      <c r="T1127" s="71" t="s">
        <v>125</v>
      </c>
      <c r="U1127" s="566" t="s">
        <v>18</v>
      </c>
      <c r="V1127" s="541" t="s">
        <v>9273</v>
      </c>
      <c r="W1127" s="541" t="s">
        <v>11808</v>
      </c>
      <c r="X1127" s="632" t="s">
        <v>9849</v>
      </c>
      <c r="Y1127" s="632" t="s">
        <v>9239</v>
      </c>
      <c r="Z1127" s="633"/>
      <c r="AA1127" s="633"/>
    </row>
    <row r="1128" spans="1:27" ht="17.45" customHeight="1" x14ac:dyDescent="0.25">
      <c r="A1128" s="633" t="s">
        <v>12147</v>
      </c>
      <c r="B1128" s="634" t="s">
        <v>57</v>
      </c>
      <c r="C1128" s="634" t="s">
        <v>98</v>
      </c>
      <c r="D1128" s="632" t="s">
        <v>12148</v>
      </c>
      <c r="E1128" s="632" t="s">
        <v>12149</v>
      </c>
      <c r="F1128" s="473" t="s">
        <v>26</v>
      </c>
      <c r="G1128" s="473"/>
      <c r="H1128" s="473"/>
      <c r="I1128" s="473"/>
      <c r="J1128" s="633" t="s">
        <v>11223</v>
      </c>
      <c r="K1128" s="473" t="s">
        <v>33</v>
      </c>
      <c r="L1128" s="624">
        <v>42979</v>
      </c>
      <c r="M1128" s="564">
        <v>42919</v>
      </c>
      <c r="N1128" s="71" t="s">
        <v>46</v>
      </c>
      <c r="O1128" s="624">
        <v>42979</v>
      </c>
      <c r="P1128" s="635">
        <v>100000</v>
      </c>
      <c r="Q1128" s="416">
        <f t="shared" si="24"/>
        <v>9.9999999999999992E-2</v>
      </c>
      <c r="R1128" s="636">
        <v>12</v>
      </c>
      <c r="S1128" s="535">
        <v>42922</v>
      </c>
      <c r="T1128" s="71" t="s">
        <v>125</v>
      </c>
      <c r="U1128" s="566" t="s">
        <v>18</v>
      </c>
      <c r="V1128" s="541" t="s">
        <v>9273</v>
      </c>
      <c r="W1128" s="541" t="s">
        <v>11808</v>
      </c>
      <c r="X1128" s="632" t="s">
        <v>9830</v>
      </c>
      <c r="Y1128" s="632"/>
      <c r="Z1128" s="633"/>
      <c r="AA1128" s="633"/>
    </row>
    <row r="1129" spans="1:27" ht="17.45" customHeight="1" x14ac:dyDescent="0.25">
      <c r="A1129" s="633" t="s">
        <v>7285</v>
      </c>
      <c r="B1129" s="634" t="s">
        <v>57</v>
      </c>
      <c r="C1129" s="634" t="s">
        <v>1348</v>
      </c>
      <c r="D1129" s="632" t="s">
        <v>10309</v>
      </c>
      <c r="E1129" s="632" t="s">
        <v>2729</v>
      </c>
      <c r="F1129" s="473" t="s">
        <v>26</v>
      </c>
      <c r="G1129" s="473"/>
      <c r="H1129" s="473"/>
      <c r="I1129" s="473"/>
      <c r="J1129" s="633" t="s">
        <v>11224</v>
      </c>
      <c r="K1129" s="473" t="s">
        <v>8948</v>
      </c>
      <c r="L1129" s="624">
        <v>43100</v>
      </c>
      <c r="M1129" s="564">
        <v>42825</v>
      </c>
      <c r="N1129" s="71" t="s">
        <v>46</v>
      </c>
      <c r="O1129" s="624">
        <v>43100</v>
      </c>
      <c r="P1129" s="635">
        <v>100000</v>
      </c>
      <c r="Q1129" s="416">
        <f t="shared" si="24"/>
        <v>9.9999999999999992E-2</v>
      </c>
      <c r="R1129" s="636">
        <v>12</v>
      </c>
      <c r="S1129" s="535">
        <v>42831</v>
      </c>
      <c r="T1129" s="71" t="s">
        <v>125</v>
      </c>
      <c r="U1129" s="566" t="s">
        <v>18</v>
      </c>
      <c r="V1129" s="541" t="s">
        <v>9273</v>
      </c>
      <c r="W1129" s="541" t="s">
        <v>11808</v>
      </c>
      <c r="X1129" s="632" t="s">
        <v>11952</v>
      </c>
      <c r="Y1129" s="632" t="s">
        <v>9291</v>
      </c>
      <c r="Z1129" s="633"/>
      <c r="AA1129" s="633"/>
    </row>
    <row r="1130" spans="1:27" ht="17.45" customHeight="1" x14ac:dyDescent="0.25">
      <c r="A1130" s="633" t="s">
        <v>11626</v>
      </c>
      <c r="B1130" s="634" t="s">
        <v>57</v>
      </c>
      <c r="C1130" s="634" t="s">
        <v>182</v>
      </c>
      <c r="D1130" s="632" t="s">
        <v>11627</v>
      </c>
      <c r="E1130" s="632" t="s">
        <v>11628</v>
      </c>
      <c r="F1130" s="473" t="s">
        <v>27</v>
      </c>
      <c r="G1130" s="473"/>
      <c r="H1130" s="473"/>
      <c r="I1130" s="473"/>
      <c r="J1130" s="633" t="s">
        <v>11224</v>
      </c>
      <c r="K1130" s="473" t="s">
        <v>8947</v>
      </c>
      <c r="L1130" s="624">
        <v>43091</v>
      </c>
      <c r="M1130" s="564" t="s">
        <v>11779</v>
      </c>
      <c r="N1130" s="71" t="s">
        <v>46</v>
      </c>
      <c r="O1130" s="624">
        <v>43091</v>
      </c>
      <c r="P1130" s="635">
        <v>100000</v>
      </c>
      <c r="Q1130" s="416">
        <f t="shared" si="24"/>
        <v>9.9999999999999992E-2</v>
      </c>
      <c r="R1130" s="627">
        <v>12</v>
      </c>
      <c r="S1130" s="535" t="s">
        <v>12338</v>
      </c>
      <c r="T1130" s="71" t="s">
        <v>103</v>
      </c>
      <c r="U1130" s="566" t="s">
        <v>18</v>
      </c>
      <c r="V1130" s="541" t="s">
        <v>9273</v>
      </c>
      <c r="W1130" s="541"/>
      <c r="X1130" s="632" t="s">
        <v>11959</v>
      </c>
      <c r="Y1130" s="632" t="s">
        <v>313</v>
      </c>
      <c r="Z1130" s="633"/>
      <c r="AA1130" s="633"/>
    </row>
    <row r="1131" spans="1:27" ht="17.45" customHeight="1" x14ac:dyDescent="0.25">
      <c r="A1131" s="633" t="s">
        <v>12936</v>
      </c>
      <c r="B1131" s="634" t="s">
        <v>57</v>
      </c>
      <c r="C1131" s="634" t="s">
        <v>98</v>
      </c>
      <c r="D1131" s="632" t="s">
        <v>12937</v>
      </c>
      <c r="E1131" s="632" t="s">
        <v>12938</v>
      </c>
      <c r="F1131" s="473" t="s">
        <v>25</v>
      </c>
      <c r="G1131" s="473"/>
      <c r="H1131" s="473"/>
      <c r="I1131" s="473"/>
      <c r="J1131" s="633" t="s">
        <v>11224</v>
      </c>
      <c r="K1131" s="473" t="s">
        <v>35</v>
      </c>
      <c r="L1131" s="624">
        <v>43032</v>
      </c>
      <c r="M1131" s="564" t="s">
        <v>13346</v>
      </c>
      <c r="N1131" s="71" t="s">
        <v>46</v>
      </c>
      <c r="O1131" s="624">
        <v>43032</v>
      </c>
      <c r="P1131" s="635">
        <v>100000</v>
      </c>
      <c r="Q1131" s="416">
        <f t="shared" si="24"/>
        <v>9.9999999999999992E-2</v>
      </c>
      <c r="R1131" s="627">
        <v>12</v>
      </c>
      <c r="S1131" s="535" t="s">
        <v>13516</v>
      </c>
      <c r="T1131" s="71" t="s">
        <v>125</v>
      </c>
      <c r="U1131" s="566" t="s">
        <v>18</v>
      </c>
      <c r="V1131" s="541" t="s">
        <v>9273</v>
      </c>
      <c r="W1131" s="541"/>
      <c r="X1131" s="632" t="s">
        <v>106</v>
      </c>
      <c r="Y1131" s="632"/>
      <c r="Z1131" s="633"/>
      <c r="AA1131" s="633"/>
    </row>
    <row r="1132" spans="1:27" ht="17.45" customHeight="1" x14ac:dyDescent="0.25">
      <c r="A1132" s="633" t="s">
        <v>13963</v>
      </c>
      <c r="B1132" s="634" t="s">
        <v>57</v>
      </c>
      <c r="C1132" s="634" t="s">
        <v>98</v>
      </c>
      <c r="D1132" s="632" t="s">
        <v>14040</v>
      </c>
      <c r="E1132" s="632" t="s">
        <v>14041</v>
      </c>
      <c r="F1132" s="473" t="s">
        <v>26</v>
      </c>
      <c r="G1132" s="473"/>
      <c r="H1132" s="473"/>
      <c r="I1132" s="473"/>
      <c r="J1132" s="633" t="s">
        <v>11224</v>
      </c>
      <c r="K1132" s="473" t="s">
        <v>8948</v>
      </c>
      <c r="L1132" s="624">
        <v>43098</v>
      </c>
      <c r="M1132" s="564" t="s">
        <v>14117</v>
      </c>
      <c r="N1132" s="71" t="s">
        <v>46</v>
      </c>
      <c r="O1132" s="624">
        <v>43098</v>
      </c>
      <c r="P1132" s="635">
        <v>100000</v>
      </c>
      <c r="Q1132" s="416">
        <f t="shared" si="24"/>
        <v>9.9999999999999992E-2</v>
      </c>
      <c r="R1132" s="627">
        <v>12</v>
      </c>
      <c r="S1132" s="535" t="s">
        <v>14117</v>
      </c>
      <c r="T1132" s="71" t="s">
        <v>125</v>
      </c>
      <c r="U1132" s="566" t="s">
        <v>18</v>
      </c>
      <c r="V1132" s="541" t="s">
        <v>9273</v>
      </c>
      <c r="W1132" s="541"/>
      <c r="X1132" s="632" t="s">
        <v>106</v>
      </c>
      <c r="Y1132" s="632"/>
      <c r="Z1132" s="633"/>
      <c r="AA1132" s="633"/>
    </row>
    <row r="1133" spans="1:27" ht="17.45" customHeight="1" x14ac:dyDescent="0.25">
      <c r="A1133" s="633" t="s">
        <v>12939</v>
      </c>
      <c r="B1133" s="634" t="s">
        <v>57</v>
      </c>
      <c r="C1133" s="634" t="s">
        <v>98</v>
      </c>
      <c r="D1133" s="632" t="s">
        <v>12940</v>
      </c>
      <c r="E1133" s="632" t="s">
        <v>12941</v>
      </c>
      <c r="F1133" s="473" t="s">
        <v>25</v>
      </c>
      <c r="G1133" s="473"/>
      <c r="H1133" s="473"/>
      <c r="I1133" s="473"/>
      <c r="J1133" s="633" t="s">
        <v>11224</v>
      </c>
      <c r="K1133" s="473" t="s">
        <v>35</v>
      </c>
      <c r="L1133" s="624">
        <v>43031</v>
      </c>
      <c r="M1133" s="564" t="s">
        <v>13347</v>
      </c>
      <c r="N1133" s="71" t="s">
        <v>46</v>
      </c>
      <c r="O1133" s="624">
        <v>43031</v>
      </c>
      <c r="P1133" s="635">
        <v>100000</v>
      </c>
      <c r="Q1133" s="416">
        <f t="shared" si="24"/>
        <v>9.9999999999999992E-2</v>
      </c>
      <c r="R1133" s="627">
        <v>24</v>
      </c>
      <c r="S1133" s="535" t="s">
        <v>13516</v>
      </c>
      <c r="T1133" s="71" t="s">
        <v>125</v>
      </c>
      <c r="U1133" s="566" t="s">
        <v>18</v>
      </c>
      <c r="V1133" s="541" t="s">
        <v>9273</v>
      </c>
      <c r="W1133" s="541"/>
      <c r="X1133" s="632" t="s">
        <v>106</v>
      </c>
      <c r="Y1133" s="632"/>
      <c r="Z1133" s="633"/>
      <c r="AA1133" s="633"/>
    </row>
    <row r="1134" spans="1:27" ht="17.45" customHeight="1" x14ac:dyDescent="0.25">
      <c r="A1134" s="633" t="s">
        <v>12150</v>
      </c>
      <c r="B1134" s="634" t="s">
        <v>62</v>
      </c>
      <c r="C1134" s="634" t="s">
        <v>985</v>
      </c>
      <c r="D1134" s="632" t="s">
        <v>12695</v>
      </c>
      <c r="E1134" s="632" t="s">
        <v>582</v>
      </c>
      <c r="F1134" s="473" t="s">
        <v>26</v>
      </c>
      <c r="G1134" s="473"/>
      <c r="H1134" s="473"/>
      <c r="I1134" s="473"/>
      <c r="J1134" s="633" t="s">
        <v>11224</v>
      </c>
      <c r="K1134" s="473" t="s">
        <v>8948</v>
      </c>
      <c r="L1134" s="624">
        <v>43038</v>
      </c>
      <c r="M1134" s="564" t="s">
        <v>13383</v>
      </c>
      <c r="N1134" s="71" t="s">
        <v>46</v>
      </c>
      <c r="O1134" s="624">
        <v>43038</v>
      </c>
      <c r="P1134" s="635">
        <v>100000</v>
      </c>
      <c r="Q1134" s="416">
        <f t="shared" si="24"/>
        <v>9.9999999999999992E-2</v>
      </c>
      <c r="R1134" s="627">
        <v>12</v>
      </c>
      <c r="S1134" s="535" t="s">
        <v>12338</v>
      </c>
      <c r="T1134" s="71" t="s">
        <v>103</v>
      </c>
      <c r="U1134" s="566" t="s">
        <v>18</v>
      </c>
      <c r="V1134" s="541" t="s">
        <v>9273</v>
      </c>
      <c r="W1134" s="541"/>
      <c r="X1134" s="632" t="s">
        <v>13762</v>
      </c>
      <c r="Y1134" s="632"/>
      <c r="Z1134" s="633"/>
      <c r="AA1134" s="633"/>
    </row>
    <row r="1135" spans="1:27" ht="17.45" customHeight="1" x14ac:dyDescent="0.25">
      <c r="A1135" s="633" t="s">
        <v>11004</v>
      </c>
      <c r="B1135" s="634" t="s">
        <v>6912</v>
      </c>
      <c r="C1135" s="634" t="s">
        <v>6912</v>
      </c>
      <c r="D1135" s="632" t="s">
        <v>12979</v>
      </c>
      <c r="E1135" s="632" t="s">
        <v>2358</v>
      </c>
      <c r="F1135" s="473" t="s">
        <v>25</v>
      </c>
      <c r="G1135" s="473"/>
      <c r="H1135" s="473"/>
      <c r="I1135" s="473"/>
      <c r="J1135" s="633" t="s">
        <v>11224</v>
      </c>
      <c r="K1135" s="473" t="s">
        <v>8951</v>
      </c>
      <c r="L1135" s="624">
        <v>43100</v>
      </c>
      <c r="M1135" s="564" t="s">
        <v>13384</v>
      </c>
      <c r="N1135" s="71" t="s">
        <v>142</v>
      </c>
      <c r="O1135" s="624">
        <v>43100</v>
      </c>
      <c r="P1135" s="635">
        <v>100000</v>
      </c>
      <c r="Q1135" s="416">
        <f t="shared" si="24"/>
        <v>9.9999999999999992E-2</v>
      </c>
      <c r="R1135" s="627">
        <v>12</v>
      </c>
      <c r="S1135" s="535" t="s">
        <v>11283</v>
      </c>
      <c r="T1135" s="71" t="s">
        <v>125</v>
      </c>
      <c r="U1135" s="566" t="s">
        <v>18</v>
      </c>
      <c r="V1135" s="541" t="s">
        <v>9273</v>
      </c>
      <c r="W1135" s="541"/>
      <c r="X1135" s="632" t="s">
        <v>13763</v>
      </c>
      <c r="Y1135" s="632"/>
      <c r="Z1135" s="633"/>
      <c r="AA1135" s="633"/>
    </row>
    <row r="1136" spans="1:27" ht="17.45" customHeight="1" x14ac:dyDescent="0.25">
      <c r="A1136" s="633" t="s">
        <v>11595</v>
      </c>
      <c r="B1136" s="634" t="s">
        <v>56</v>
      </c>
      <c r="C1136" s="634" t="s">
        <v>117</v>
      </c>
      <c r="D1136" s="632" t="s">
        <v>12980</v>
      </c>
      <c r="E1136" s="632" t="s">
        <v>11597</v>
      </c>
      <c r="F1136" s="473" t="s">
        <v>25</v>
      </c>
      <c r="G1136" s="473"/>
      <c r="H1136" s="473"/>
      <c r="I1136" s="473"/>
      <c r="J1136" s="633" t="s">
        <v>11224</v>
      </c>
      <c r="K1136" s="473" t="s">
        <v>35</v>
      </c>
      <c r="L1136" s="624">
        <v>43035</v>
      </c>
      <c r="M1136" s="564" t="s">
        <v>13385</v>
      </c>
      <c r="N1136" s="71" t="s">
        <v>46</v>
      </c>
      <c r="O1136" s="624">
        <v>43035</v>
      </c>
      <c r="P1136" s="635">
        <v>100000</v>
      </c>
      <c r="Q1136" s="416">
        <f t="shared" si="24"/>
        <v>9.9999999999999992E-2</v>
      </c>
      <c r="R1136" s="627">
        <v>12</v>
      </c>
      <c r="S1136" s="535" t="s">
        <v>11804</v>
      </c>
      <c r="T1136" s="71" t="s">
        <v>125</v>
      </c>
      <c r="U1136" s="566" t="s">
        <v>18</v>
      </c>
      <c r="V1136" s="541" t="s">
        <v>9273</v>
      </c>
      <c r="W1136" s="541"/>
      <c r="X1136" s="632" t="s">
        <v>13764</v>
      </c>
      <c r="Y1136" s="632"/>
      <c r="Z1136" s="633"/>
      <c r="AA1136" s="633"/>
    </row>
    <row r="1137" spans="1:27" ht="17.45" customHeight="1" x14ac:dyDescent="0.25">
      <c r="A1137" s="633" t="s">
        <v>12523</v>
      </c>
      <c r="B1137" s="634" t="s">
        <v>56</v>
      </c>
      <c r="C1137" s="634" t="s">
        <v>117</v>
      </c>
      <c r="D1137" s="632" t="s">
        <v>12981</v>
      </c>
      <c r="E1137" s="632" t="s">
        <v>12982</v>
      </c>
      <c r="F1137" s="473" t="s">
        <v>25</v>
      </c>
      <c r="G1137" s="473"/>
      <c r="H1137" s="473"/>
      <c r="I1137" s="473"/>
      <c r="J1137" s="633" t="s">
        <v>11224</v>
      </c>
      <c r="K1137" s="473" t="s">
        <v>8951</v>
      </c>
      <c r="L1137" s="624">
        <v>43025</v>
      </c>
      <c r="M1137" s="564" t="s">
        <v>13386</v>
      </c>
      <c r="N1137" s="71" t="s">
        <v>46</v>
      </c>
      <c r="O1137" s="624">
        <v>43025</v>
      </c>
      <c r="P1137" s="635">
        <v>100000</v>
      </c>
      <c r="Q1137" s="416">
        <f t="shared" si="24"/>
        <v>9.9999999999999992E-2</v>
      </c>
      <c r="R1137" s="627">
        <v>12</v>
      </c>
      <c r="S1137" s="535" t="s">
        <v>12632</v>
      </c>
      <c r="T1137" s="71" t="s">
        <v>103</v>
      </c>
      <c r="U1137" s="566" t="s">
        <v>18</v>
      </c>
      <c r="V1137" s="541" t="s">
        <v>9273</v>
      </c>
      <c r="W1137" s="541"/>
      <c r="X1137" s="632" t="s">
        <v>13746</v>
      </c>
      <c r="Y1137" s="632"/>
      <c r="Z1137" s="633"/>
      <c r="AA1137" s="633"/>
    </row>
    <row r="1138" spans="1:27" ht="17.45" customHeight="1" x14ac:dyDescent="0.25">
      <c r="A1138" s="633" t="s">
        <v>13964</v>
      </c>
      <c r="B1138" s="634" t="s">
        <v>56</v>
      </c>
      <c r="C1138" s="634" t="s">
        <v>109</v>
      </c>
      <c r="D1138" s="632" t="s">
        <v>11717</v>
      </c>
      <c r="E1138" s="632" t="s">
        <v>14042</v>
      </c>
      <c r="F1138" s="473" t="s">
        <v>28</v>
      </c>
      <c r="G1138" s="473"/>
      <c r="H1138" s="473"/>
      <c r="I1138" s="473"/>
      <c r="J1138" s="633" t="s">
        <v>11224</v>
      </c>
      <c r="K1138" s="473" t="s">
        <v>8952</v>
      </c>
      <c r="L1138" s="624">
        <v>43084</v>
      </c>
      <c r="M1138" s="564" t="s">
        <v>14118</v>
      </c>
      <c r="N1138" s="71" t="s">
        <v>46</v>
      </c>
      <c r="O1138" s="624">
        <v>43084</v>
      </c>
      <c r="P1138" s="635">
        <v>100000</v>
      </c>
      <c r="Q1138" s="416">
        <f t="shared" si="24"/>
        <v>9.9999999999999992E-2</v>
      </c>
      <c r="R1138" s="627">
        <v>12</v>
      </c>
      <c r="S1138" s="535" t="s">
        <v>14144</v>
      </c>
      <c r="T1138" s="71" t="s">
        <v>125</v>
      </c>
      <c r="U1138" s="566" t="s">
        <v>18</v>
      </c>
      <c r="V1138" s="541" t="s">
        <v>9273</v>
      </c>
      <c r="W1138" s="541"/>
      <c r="X1138" s="632" t="s">
        <v>13672</v>
      </c>
      <c r="Y1138" s="632"/>
      <c r="Z1138" s="633"/>
      <c r="AA1138" s="633"/>
    </row>
    <row r="1139" spans="1:27" ht="17.45" customHeight="1" x14ac:dyDescent="0.25">
      <c r="A1139" s="633" t="s">
        <v>12530</v>
      </c>
      <c r="B1139" s="634" t="s">
        <v>56</v>
      </c>
      <c r="C1139" s="634" t="s">
        <v>109</v>
      </c>
      <c r="D1139" s="632" t="s">
        <v>12531</v>
      </c>
      <c r="E1139" s="632" t="s">
        <v>12532</v>
      </c>
      <c r="F1139" s="473" t="s">
        <v>27</v>
      </c>
      <c r="G1139" s="473"/>
      <c r="H1139" s="473"/>
      <c r="I1139" s="473"/>
      <c r="J1139" s="633" t="s">
        <v>11224</v>
      </c>
      <c r="K1139" s="473" t="s">
        <v>8070</v>
      </c>
      <c r="L1139" s="624">
        <v>43100</v>
      </c>
      <c r="M1139" s="564" t="s">
        <v>12615</v>
      </c>
      <c r="N1139" s="71" t="s">
        <v>46</v>
      </c>
      <c r="O1139" s="624">
        <v>43100</v>
      </c>
      <c r="P1139" s="635">
        <v>100000</v>
      </c>
      <c r="Q1139" s="416">
        <f t="shared" si="24"/>
        <v>9.9999999999999992E-2</v>
      </c>
      <c r="R1139" s="627">
        <v>12</v>
      </c>
      <c r="S1139" s="535" t="s">
        <v>13516</v>
      </c>
      <c r="T1139" s="71" t="s">
        <v>125</v>
      </c>
      <c r="U1139" s="566" t="s">
        <v>18</v>
      </c>
      <c r="V1139" s="541" t="s">
        <v>9273</v>
      </c>
      <c r="W1139" s="541"/>
      <c r="X1139" s="632" t="s">
        <v>13765</v>
      </c>
      <c r="Y1139" s="632"/>
      <c r="Z1139" s="633"/>
      <c r="AA1139" s="633"/>
    </row>
    <row r="1140" spans="1:27" ht="17.45" customHeight="1" x14ac:dyDescent="0.25">
      <c r="A1140" s="633" t="s">
        <v>6896</v>
      </c>
      <c r="B1140" s="634" t="s">
        <v>56</v>
      </c>
      <c r="C1140" s="634" t="s">
        <v>194</v>
      </c>
      <c r="D1140" s="632" t="s">
        <v>6897</v>
      </c>
      <c r="E1140" s="632" t="s">
        <v>6898</v>
      </c>
      <c r="F1140" s="473" t="s">
        <v>27</v>
      </c>
      <c r="G1140" s="473"/>
      <c r="H1140" s="473"/>
      <c r="I1140" s="473"/>
      <c r="J1140" s="633" t="s">
        <v>11223</v>
      </c>
      <c r="K1140" s="473" t="s">
        <v>8070</v>
      </c>
      <c r="L1140" s="624">
        <v>43008</v>
      </c>
      <c r="M1140" s="564" t="s">
        <v>6946</v>
      </c>
      <c r="N1140" s="71" t="s">
        <v>142</v>
      </c>
      <c r="O1140" s="624">
        <v>43008</v>
      </c>
      <c r="P1140" s="635">
        <v>100000</v>
      </c>
      <c r="Q1140" s="416">
        <f t="shared" si="24"/>
        <v>9.9999999999999992E-2</v>
      </c>
      <c r="R1140" s="627">
        <v>12</v>
      </c>
      <c r="S1140" s="535" t="s">
        <v>6513</v>
      </c>
      <c r="T1140" s="71" t="s">
        <v>125</v>
      </c>
      <c r="U1140" s="566" t="s">
        <v>18</v>
      </c>
      <c r="V1140" s="541" t="s">
        <v>9273</v>
      </c>
      <c r="W1140" s="541"/>
      <c r="X1140" s="632" t="s">
        <v>13766</v>
      </c>
      <c r="Y1140" s="632"/>
      <c r="Z1140" s="633"/>
      <c r="AA1140" s="633"/>
    </row>
    <row r="1141" spans="1:27" ht="17.45" customHeight="1" x14ac:dyDescent="0.25">
      <c r="A1141" s="633" t="s">
        <v>7899</v>
      </c>
      <c r="B1141" s="634" t="s">
        <v>60</v>
      </c>
      <c r="C1141" s="634" t="s">
        <v>377</v>
      </c>
      <c r="D1141" s="632" t="s">
        <v>7117</v>
      </c>
      <c r="E1141" s="632" t="s">
        <v>11165</v>
      </c>
      <c r="F1141" s="473" t="s">
        <v>28</v>
      </c>
      <c r="G1141" s="473"/>
      <c r="H1141" s="473"/>
      <c r="I1141" s="473"/>
      <c r="J1141" s="633" t="s">
        <v>11223</v>
      </c>
      <c r="K1141" s="473" t="s">
        <v>36</v>
      </c>
      <c r="L1141" s="624">
        <v>42999</v>
      </c>
      <c r="M1141" s="564" t="s">
        <v>7926</v>
      </c>
      <c r="N1141" s="71" t="s">
        <v>142</v>
      </c>
      <c r="O1141" s="624">
        <v>42999</v>
      </c>
      <c r="P1141" s="635">
        <v>100000</v>
      </c>
      <c r="Q1141" s="416">
        <f t="shared" si="24"/>
        <v>9.9999999999999992E-2</v>
      </c>
      <c r="R1141" s="627">
        <v>1</v>
      </c>
      <c r="S1141" s="535" t="s">
        <v>7881</v>
      </c>
      <c r="T1141" s="71" t="s">
        <v>103</v>
      </c>
      <c r="U1141" s="566" t="s">
        <v>15</v>
      </c>
      <c r="V1141" s="541" t="s">
        <v>278</v>
      </c>
      <c r="W1141" s="541"/>
      <c r="X1141" s="632" t="s">
        <v>7120</v>
      </c>
      <c r="Y1141" s="632" t="s">
        <v>7944</v>
      </c>
      <c r="Z1141" s="633"/>
      <c r="AA1141" s="633"/>
    </row>
    <row r="1142" spans="1:27" ht="17.45" customHeight="1" x14ac:dyDescent="0.25">
      <c r="A1142" s="633" t="s">
        <v>10576</v>
      </c>
      <c r="B1142" s="634" t="s">
        <v>60</v>
      </c>
      <c r="C1142" s="634" t="s">
        <v>377</v>
      </c>
      <c r="D1142" s="632" t="s">
        <v>10577</v>
      </c>
      <c r="E1142" s="632" t="s">
        <v>10578</v>
      </c>
      <c r="F1142" s="473" t="s">
        <v>26</v>
      </c>
      <c r="G1142" s="473"/>
      <c r="H1142" s="473"/>
      <c r="I1142" s="473"/>
      <c r="J1142" s="633" t="s">
        <v>11223</v>
      </c>
      <c r="K1142" s="473" t="s">
        <v>8948</v>
      </c>
      <c r="L1142" s="624">
        <v>43007</v>
      </c>
      <c r="M1142" s="564" t="s">
        <v>10726</v>
      </c>
      <c r="N1142" s="71" t="s">
        <v>47</v>
      </c>
      <c r="O1142" s="624">
        <v>43007</v>
      </c>
      <c r="P1142" s="635">
        <v>100000</v>
      </c>
      <c r="Q1142" s="416">
        <f t="shared" si="24"/>
        <v>9.9999999999999992E-2</v>
      </c>
      <c r="R1142" s="627">
        <v>24</v>
      </c>
      <c r="S1142" s="535" t="s">
        <v>10335</v>
      </c>
      <c r="T1142" s="71" t="s">
        <v>125</v>
      </c>
      <c r="U1142" s="566" t="s">
        <v>385</v>
      </c>
      <c r="V1142" s="541" t="s">
        <v>385</v>
      </c>
      <c r="W1142" s="541" t="s">
        <v>3622</v>
      </c>
      <c r="X1142" s="632" t="s">
        <v>10773</v>
      </c>
      <c r="Y1142" s="632" t="s">
        <v>667</v>
      </c>
      <c r="Z1142" s="633"/>
      <c r="AA1142" s="633"/>
    </row>
    <row r="1143" spans="1:27" ht="17.45" customHeight="1" x14ac:dyDescent="0.25">
      <c r="A1143" s="633" t="s">
        <v>9069</v>
      </c>
      <c r="B1143" s="634" t="s">
        <v>59</v>
      </c>
      <c r="C1143" s="634" t="s">
        <v>9574</v>
      </c>
      <c r="D1143" s="632" t="s">
        <v>12983</v>
      </c>
      <c r="E1143" s="632" t="s">
        <v>9070</v>
      </c>
      <c r="F1143" s="473" t="s">
        <v>26</v>
      </c>
      <c r="G1143" s="473"/>
      <c r="H1143" s="473"/>
      <c r="I1143" s="473"/>
      <c r="J1143" s="633" t="s">
        <v>11223</v>
      </c>
      <c r="K1143" s="473" t="s">
        <v>8948</v>
      </c>
      <c r="L1143" s="624">
        <v>42978</v>
      </c>
      <c r="M1143" s="564" t="s">
        <v>13387</v>
      </c>
      <c r="N1143" s="71" t="s">
        <v>47</v>
      </c>
      <c r="O1143" s="624">
        <v>42978</v>
      </c>
      <c r="P1143" s="635">
        <v>99977</v>
      </c>
      <c r="Q1143" s="416">
        <f t="shared" si="24"/>
        <v>9.9976999999999996E-2</v>
      </c>
      <c r="R1143" s="627">
        <v>12</v>
      </c>
      <c r="S1143" s="535" t="s">
        <v>14146</v>
      </c>
      <c r="T1143" s="71" t="s">
        <v>103</v>
      </c>
      <c r="U1143" s="566" t="s">
        <v>7040</v>
      </c>
      <c r="V1143" s="541" t="s">
        <v>104</v>
      </c>
      <c r="W1143" s="541" t="s">
        <v>105</v>
      </c>
      <c r="X1143" s="632" t="s">
        <v>13767</v>
      </c>
      <c r="Y1143" s="632" t="s">
        <v>221</v>
      </c>
      <c r="Z1143" s="633"/>
      <c r="AA1143" s="633"/>
    </row>
    <row r="1144" spans="1:27" ht="17.45" customHeight="1" x14ac:dyDescent="0.25">
      <c r="A1144" s="633" t="s">
        <v>10291</v>
      </c>
      <c r="B1144" s="632" t="s">
        <v>57</v>
      </c>
      <c r="C1144" s="632" t="s">
        <v>182</v>
      </c>
      <c r="D1144" s="632" t="s">
        <v>315</v>
      </c>
      <c r="E1144" s="632" t="s">
        <v>10292</v>
      </c>
      <c r="F1144" s="473" t="s">
        <v>26</v>
      </c>
      <c r="G1144" s="473"/>
      <c r="H1144" s="473"/>
      <c r="I1144" s="473"/>
      <c r="J1144" s="633" t="s">
        <v>11223</v>
      </c>
      <c r="K1144" s="632" t="s">
        <v>8948</v>
      </c>
      <c r="L1144" s="624">
        <v>42925</v>
      </c>
      <c r="M1144" s="564" t="s">
        <v>10331</v>
      </c>
      <c r="N1144" s="633" t="s">
        <v>50</v>
      </c>
      <c r="O1144" s="625">
        <v>42925</v>
      </c>
      <c r="P1144" s="626">
        <v>99115</v>
      </c>
      <c r="Q1144" s="416">
        <f t="shared" si="24"/>
        <v>9.9114999999999995E-2</v>
      </c>
      <c r="R1144" s="627">
        <v>12</v>
      </c>
      <c r="S1144" s="564" t="s">
        <v>13768</v>
      </c>
      <c r="T1144" s="71" t="s">
        <v>578</v>
      </c>
      <c r="U1144" s="633" t="s">
        <v>7</v>
      </c>
      <c r="V1144" s="632" t="s">
        <v>388</v>
      </c>
      <c r="W1144" s="632" t="s">
        <v>10339</v>
      </c>
      <c r="X1144" s="632" t="s">
        <v>10340</v>
      </c>
      <c r="Y1144" s="632" t="s">
        <v>757</v>
      </c>
      <c r="Z1144" s="633"/>
      <c r="AA1144" s="633"/>
    </row>
    <row r="1145" spans="1:27" ht="17.45" customHeight="1" x14ac:dyDescent="0.25">
      <c r="A1145" s="633" t="s">
        <v>12984</v>
      </c>
      <c r="B1145" s="632" t="s">
        <v>56</v>
      </c>
      <c r="C1145" s="632" t="s">
        <v>117</v>
      </c>
      <c r="D1145" s="632" t="s">
        <v>12772</v>
      </c>
      <c r="E1145" s="632" t="s">
        <v>12985</v>
      </c>
      <c r="F1145" s="473" t="s">
        <v>25</v>
      </c>
      <c r="G1145" s="473"/>
      <c r="H1145" s="473"/>
      <c r="I1145" s="473"/>
      <c r="J1145" s="633" t="s">
        <v>11223</v>
      </c>
      <c r="K1145" s="632" t="s">
        <v>35</v>
      </c>
      <c r="L1145" s="624">
        <v>42951</v>
      </c>
      <c r="M1145" s="564" t="s">
        <v>13388</v>
      </c>
      <c r="N1145" s="633" t="s">
        <v>48</v>
      </c>
      <c r="O1145" s="625">
        <v>42951</v>
      </c>
      <c r="P1145" s="626">
        <v>98324</v>
      </c>
      <c r="Q1145" s="416">
        <f t="shared" si="24"/>
        <v>9.8323999999999995E-2</v>
      </c>
      <c r="R1145" s="627">
        <v>1</v>
      </c>
      <c r="S1145" s="564" t="s">
        <v>13516</v>
      </c>
      <c r="T1145" s="71" t="s">
        <v>211</v>
      </c>
      <c r="U1145" s="633" t="s">
        <v>7</v>
      </c>
      <c r="V1145" s="632" t="s">
        <v>477</v>
      </c>
      <c r="W1145" s="632" t="s">
        <v>1996</v>
      </c>
      <c r="X1145" s="632" t="s">
        <v>9610</v>
      </c>
      <c r="Y1145" s="632" t="s">
        <v>356</v>
      </c>
      <c r="Z1145" s="633"/>
      <c r="AA1145" s="633"/>
    </row>
    <row r="1146" spans="1:27" ht="17.45" customHeight="1" x14ac:dyDescent="0.25">
      <c r="A1146" s="633" t="s">
        <v>6899</v>
      </c>
      <c r="B1146" s="634" t="s">
        <v>57</v>
      </c>
      <c r="C1146" s="634" t="s">
        <v>1046</v>
      </c>
      <c r="D1146" s="632" t="s">
        <v>6900</v>
      </c>
      <c r="E1146" s="632" t="s">
        <v>6901</v>
      </c>
      <c r="F1146" s="473" t="s">
        <v>25</v>
      </c>
      <c r="G1146" s="473"/>
      <c r="H1146" s="473"/>
      <c r="I1146" s="473"/>
      <c r="J1146" s="633" t="s">
        <v>11223</v>
      </c>
      <c r="K1146" s="473" t="s">
        <v>8951</v>
      </c>
      <c r="L1146" s="624">
        <v>42982</v>
      </c>
      <c r="M1146" s="564" t="s">
        <v>6948</v>
      </c>
      <c r="N1146" s="71" t="s">
        <v>46</v>
      </c>
      <c r="O1146" s="624">
        <v>42982</v>
      </c>
      <c r="P1146" s="635">
        <v>98146</v>
      </c>
      <c r="Q1146" s="416">
        <f t="shared" si="24"/>
        <v>9.8145999999999997E-2</v>
      </c>
      <c r="R1146" s="627">
        <v>2</v>
      </c>
      <c r="S1146" s="535" t="s">
        <v>13769</v>
      </c>
      <c r="T1146" s="71" t="s">
        <v>125</v>
      </c>
      <c r="U1146" s="566" t="s">
        <v>7040</v>
      </c>
      <c r="V1146" s="541" t="s">
        <v>104</v>
      </c>
      <c r="W1146" s="541"/>
      <c r="X1146" s="632" t="s">
        <v>6949</v>
      </c>
      <c r="Y1146" s="632" t="s">
        <v>313</v>
      </c>
      <c r="Z1146" s="633"/>
      <c r="AA1146" s="633"/>
    </row>
    <row r="1147" spans="1:27" ht="17.45" customHeight="1" x14ac:dyDescent="0.25">
      <c r="A1147" s="633" t="s">
        <v>7571</v>
      </c>
      <c r="B1147" s="632" t="s">
        <v>57</v>
      </c>
      <c r="C1147" s="632" t="s">
        <v>182</v>
      </c>
      <c r="D1147" s="632" t="s">
        <v>7572</v>
      </c>
      <c r="E1147" s="632" t="s">
        <v>12549</v>
      </c>
      <c r="F1147" s="473" t="s">
        <v>26</v>
      </c>
      <c r="G1147" s="473"/>
      <c r="H1147" s="473"/>
      <c r="I1147" s="473"/>
      <c r="J1147" s="633" t="s">
        <v>11225</v>
      </c>
      <c r="K1147" s="519" t="s">
        <v>8948</v>
      </c>
      <c r="L1147" s="624">
        <v>42916</v>
      </c>
      <c r="M1147" s="564" t="s">
        <v>7574</v>
      </c>
      <c r="N1147" s="633" t="s">
        <v>50</v>
      </c>
      <c r="O1147" s="625">
        <v>42920</v>
      </c>
      <c r="P1147" s="626">
        <v>98000</v>
      </c>
      <c r="Q1147" s="416">
        <f t="shared" si="24"/>
        <v>9.799999999999999E-2</v>
      </c>
      <c r="R1147" s="627">
        <v>12</v>
      </c>
      <c r="S1147" s="564" t="s">
        <v>13770</v>
      </c>
      <c r="T1147" s="633" t="s">
        <v>578</v>
      </c>
      <c r="U1147" s="622" t="s">
        <v>7040</v>
      </c>
      <c r="V1147" s="632" t="s">
        <v>104</v>
      </c>
      <c r="W1147" s="632" t="s">
        <v>105</v>
      </c>
      <c r="X1147" s="632" t="s">
        <v>5883</v>
      </c>
      <c r="Y1147" s="632" t="s">
        <v>667</v>
      </c>
      <c r="Z1147" s="633"/>
      <c r="AA1147" s="633"/>
    </row>
    <row r="1148" spans="1:27" ht="17.45" customHeight="1" x14ac:dyDescent="0.25">
      <c r="A1148" s="622" t="s">
        <v>7318</v>
      </c>
      <c r="B1148" s="519" t="s">
        <v>57</v>
      </c>
      <c r="C1148" s="519" t="s">
        <v>182</v>
      </c>
      <c r="D1148" s="519" t="s">
        <v>8099</v>
      </c>
      <c r="E1148" s="519" t="s">
        <v>7320</v>
      </c>
      <c r="F1148" s="473" t="s">
        <v>24</v>
      </c>
      <c r="G1148" s="473"/>
      <c r="H1148" s="473"/>
      <c r="I1148" s="473"/>
      <c r="J1148" s="622" t="s">
        <v>11225</v>
      </c>
      <c r="K1148" s="519" t="s">
        <v>38</v>
      </c>
      <c r="L1148" s="521">
        <v>42879</v>
      </c>
      <c r="M1148" s="522">
        <v>42809</v>
      </c>
      <c r="N1148" s="622" t="s">
        <v>50</v>
      </c>
      <c r="O1148" s="637">
        <v>42879</v>
      </c>
      <c r="P1148" s="638">
        <v>97600</v>
      </c>
      <c r="Q1148" s="524">
        <f t="shared" si="24"/>
        <v>9.7599999999999992E-2</v>
      </c>
      <c r="R1148" s="623">
        <v>9</v>
      </c>
      <c r="S1148" s="522">
        <v>42880</v>
      </c>
      <c r="T1148" s="622" t="s">
        <v>578</v>
      </c>
      <c r="U1148" s="622" t="s">
        <v>7040</v>
      </c>
      <c r="V1148" s="519" t="s">
        <v>162</v>
      </c>
      <c r="W1148" s="519" t="s">
        <v>105</v>
      </c>
      <c r="X1148" s="519" t="s">
        <v>13630</v>
      </c>
      <c r="Y1148" s="519"/>
      <c r="Z1148" s="633"/>
      <c r="AA1148" s="633"/>
    </row>
    <row r="1149" spans="1:27" ht="17.45" customHeight="1" x14ac:dyDescent="0.25">
      <c r="A1149" s="633" t="s">
        <v>1223</v>
      </c>
      <c r="B1149" s="634" t="s">
        <v>59</v>
      </c>
      <c r="C1149" s="634" t="s">
        <v>9574</v>
      </c>
      <c r="D1149" s="632" t="s">
        <v>1224</v>
      </c>
      <c r="E1149" s="632" t="s">
        <v>1225</v>
      </c>
      <c r="F1149" s="473" t="s">
        <v>25</v>
      </c>
      <c r="G1149" s="473"/>
      <c r="H1149" s="473"/>
      <c r="I1149" s="473"/>
      <c r="J1149" s="633" t="s">
        <v>11223</v>
      </c>
      <c r="K1149" s="473" t="s">
        <v>8951</v>
      </c>
      <c r="L1149" s="624">
        <v>43007</v>
      </c>
      <c r="M1149" s="564" t="s">
        <v>1226</v>
      </c>
      <c r="N1149" s="71" t="s">
        <v>47</v>
      </c>
      <c r="O1149" s="624">
        <v>43007</v>
      </c>
      <c r="P1149" s="635">
        <v>97380</v>
      </c>
      <c r="Q1149" s="416">
        <f t="shared" si="24"/>
        <v>9.7379999999999994E-2</v>
      </c>
      <c r="R1149" s="627">
        <v>12</v>
      </c>
      <c r="S1149" s="535" t="s">
        <v>12643</v>
      </c>
      <c r="T1149" s="71" t="s">
        <v>103</v>
      </c>
      <c r="U1149" s="566" t="s">
        <v>7040</v>
      </c>
      <c r="V1149" s="541" t="s">
        <v>104</v>
      </c>
      <c r="W1149" s="541" t="s">
        <v>105</v>
      </c>
      <c r="X1149" s="632" t="s">
        <v>5831</v>
      </c>
      <c r="Y1149" s="632" t="s">
        <v>8688</v>
      </c>
      <c r="Z1149" s="633"/>
      <c r="AA1149" s="633"/>
    </row>
    <row r="1150" spans="1:27" ht="17.45" customHeight="1" x14ac:dyDescent="0.25">
      <c r="A1150" s="633" t="s">
        <v>11695</v>
      </c>
      <c r="B1150" s="632" t="s">
        <v>59</v>
      </c>
      <c r="C1150" s="632" t="s">
        <v>9574</v>
      </c>
      <c r="D1150" s="632" t="s">
        <v>11524</v>
      </c>
      <c r="E1150" s="632" t="s">
        <v>11696</v>
      </c>
      <c r="F1150" s="473" t="s">
        <v>27</v>
      </c>
      <c r="G1150" s="473"/>
      <c r="H1150" s="473"/>
      <c r="I1150" s="473"/>
      <c r="J1150" s="633" t="s">
        <v>11223</v>
      </c>
      <c r="K1150" s="632" t="s">
        <v>8947</v>
      </c>
      <c r="L1150" s="624">
        <v>42978</v>
      </c>
      <c r="M1150" s="564">
        <v>42606</v>
      </c>
      <c r="N1150" s="633" t="s">
        <v>50</v>
      </c>
      <c r="O1150" s="625">
        <v>42978</v>
      </c>
      <c r="P1150" s="626">
        <v>96993</v>
      </c>
      <c r="Q1150" s="416">
        <f t="shared" si="24"/>
        <v>9.6992999999999996E-2</v>
      </c>
      <c r="R1150" s="636">
        <v>12</v>
      </c>
      <c r="S1150" s="564">
        <v>42938</v>
      </c>
      <c r="T1150" s="71" t="s">
        <v>211</v>
      </c>
      <c r="U1150" s="633" t="s">
        <v>7040</v>
      </c>
      <c r="V1150" s="632" t="s">
        <v>162</v>
      </c>
      <c r="W1150" s="632" t="s">
        <v>105</v>
      </c>
      <c r="X1150" s="632" t="s">
        <v>11915</v>
      </c>
      <c r="Y1150" s="632"/>
      <c r="Z1150" s="633"/>
      <c r="AA1150" s="633"/>
    </row>
    <row r="1151" spans="1:27" ht="17.45" customHeight="1" x14ac:dyDescent="0.25">
      <c r="A1151" s="633" t="s">
        <v>3398</v>
      </c>
      <c r="B1151" s="632" t="s">
        <v>58</v>
      </c>
      <c r="C1151" s="632" t="s">
        <v>58</v>
      </c>
      <c r="D1151" s="632" t="s">
        <v>3399</v>
      </c>
      <c r="E1151" s="632" t="s">
        <v>3400</v>
      </c>
      <c r="F1151" s="473" t="s">
        <v>26</v>
      </c>
      <c r="G1151" s="473"/>
      <c r="H1151" s="473"/>
      <c r="I1151" s="473"/>
      <c r="J1151" s="633" t="s">
        <v>11223</v>
      </c>
      <c r="K1151" s="632" t="s">
        <v>8948</v>
      </c>
      <c r="L1151" s="624">
        <v>42989</v>
      </c>
      <c r="M1151" s="564" t="s">
        <v>3401</v>
      </c>
      <c r="N1151" s="633" t="s">
        <v>47</v>
      </c>
      <c r="O1151" s="625">
        <v>42989</v>
      </c>
      <c r="P1151" s="626">
        <v>95238</v>
      </c>
      <c r="Q1151" s="416">
        <f t="shared" si="24"/>
        <v>9.5237999999999989E-2</v>
      </c>
      <c r="R1151" s="627">
        <v>6</v>
      </c>
      <c r="S1151" s="564" t="s">
        <v>14144</v>
      </c>
      <c r="T1151" s="71" t="s">
        <v>103</v>
      </c>
      <c r="U1151" s="633" t="s">
        <v>7</v>
      </c>
      <c r="V1151" s="632" t="s">
        <v>477</v>
      </c>
      <c r="W1151" s="632" t="s">
        <v>3186</v>
      </c>
      <c r="X1151" s="632" t="s">
        <v>5577</v>
      </c>
      <c r="Y1151" s="632" t="s">
        <v>1032</v>
      </c>
      <c r="Z1151" s="633"/>
      <c r="AA1151" s="633"/>
    </row>
    <row r="1152" spans="1:27" ht="17.45" customHeight="1" x14ac:dyDescent="0.25">
      <c r="A1152" s="633" t="s">
        <v>11012</v>
      </c>
      <c r="B1152" s="632" t="s">
        <v>58</v>
      </c>
      <c r="C1152" s="632" t="s">
        <v>58</v>
      </c>
      <c r="D1152" s="632" t="s">
        <v>11085</v>
      </c>
      <c r="E1152" s="632" t="s">
        <v>11177</v>
      </c>
      <c r="F1152" s="473" t="s">
        <v>26</v>
      </c>
      <c r="G1152" s="473"/>
      <c r="H1152" s="473"/>
      <c r="I1152" s="473"/>
      <c r="J1152" s="633" t="s">
        <v>11223</v>
      </c>
      <c r="K1152" s="632" t="s">
        <v>8948</v>
      </c>
      <c r="L1152" s="624">
        <v>42992</v>
      </c>
      <c r="M1152" s="564" t="s">
        <v>11255</v>
      </c>
      <c r="N1152" s="633" t="s">
        <v>46</v>
      </c>
      <c r="O1152" s="625">
        <v>43098</v>
      </c>
      <c r="P1152" s="626">
        <v>95238</v>
      </c>
      <c r="Q1152" s="416">
        <f t="shared" si="24"/>
        <v>9.5237999999999989E-2</v>
      </c>
      <c r="R1152" s="627">
        <v>3</v>
      </c>
      <c r="S1152" s="564" t="s">
        <v>11283</v>
      </c>
      <c r="T1152" s="71" t="s">
        <v>103</v>
      </c>
      <c r="U1152" s="633" t="s">
        <v>7</v>
      </c>
      <c r="V1152" s="632" t="s">
        <v>477</v>
      </c>
      <c r="W1152" s="632" t="s">
        <v>2539</v>
      </c>
      <c r="X1152" s="632" t="s">
        <v>6082</v>
      </c>
      <c r="Y1152" s="632" t="s">
        <v>221</v>
      </c>
      <c r="Z1152" s="633"/>
      <c r="AA1152" s="633"/>
    </row>
    <row r="1153" spans="1:27" ht="17.45" customHeight="1" x14ac:dyDescent="0.25">
      <c r="A1153" s="633" t="s">
        <v>11013</v>
      </c>
      <c r="B1153" s="632" t="s">
        <v>58</v>
      </c>
      <c r="C1153" s="632" t="s">
        <v>58</v>
      </c>
      <c r="D1153" s="632" t="s">
        <v>11086</v>
      </c>
      <c r="E1153" s="632" t="s">
        <v>11153</v>
      </c>
      <c r="F1153" s="473" t="s">
        <v>14262</v>
      </c>
      <c r="G1153" s="473"/>
      <c r="H1153" s="473"/>
      <c r="I1153" s="473"/>
      <c r="J1153" s="633" t="s">
        <v>11223</v>
      </c>
      <c r="K1153" s="632" t="s">
        <v>8950</v>
      </c>
      <c r="L1153" s="624">
        <v>42957</v>
      </c>
      <c r="M1153" s="564" t="s">
        <v>11256</v>
      </c>
      <c r="N1153" s="633" t="s">
        <v>49</v>
      </c>
      <c r="O1153" s="625">
        <v>42957</v>
      </c>
      <c r="P1153" s="626">
        <v>95238</v>
      </c>
      <c r="Q1153" s="416">
        <f t="shared" si="24"/>
        <v>9.5237999999999989E-2</v>
      </c>
      <c r="R1153" s="627">
        <v>2</v>
      </c>
      <c r="S1153" s="564" t="s">
        <v>14144</v>
      </c>
      <c r="T1153" s="71" t="s">
        <v>211</v>
      </c>
      <c r="U1153" s="633" t="s">
        <v>7</v>
      </c>
      <c r="V1153" s="632" t="s">
        <v>477</v>
      </c>
      <c r="W1153" s="632" t="s">
        <v>11343</v>
      </c>
      <c r="X1153" s="632" t="s">
        <v>11379</v>
      </c>
      <c r="Y1153" s="632" t="s">
        <v>667</v>
      </c>
      <c r="Z1153" s="633"/>
      <c r="AA1153" s="633"/>
    </row>
    <row r="1154" spans="1:27" ht="17.45" customHeight="1" x14ac:dyDescent="0.25">
      <c r="A1154" s="633" t="s">
        <v>11640</v>
      </c>
      <c r="B1154" s="632" t="s">
        <v>58</v>
      </c>
      <c r="C1154" s="632" t="s">
        <v>58</v>
      </c>
      <c r="D1154" s="632" t="s">
        <v>11641</v>
      </c>
      <c r="E1154" s="632" t="s">
        <v>11642</v>
      </c>
      <c r="F1154" s="473" t="s">
        <v>24</v>
      </c>
      <c r="G1154" s="473"/>
      <c r="H1154" s="473"/>
      <c r="I1154" s="473"/>
      <c r="J1154" s="633" t="s">
        <v>11223</v>
      </c>
      <c r="K1154" s="632" t="s">
        <v>8949</v>
      </c>
      <c r="L1154" s="624">
        <v>43007</v>
      </c>
      <c r="M1154" s="564" t="s">
        <v>11781</v>
      </c>
      <c r="N1154" s="633" t="s">
        <v>47</v>
      </c>
      <c r="O1154" s="625">
        <v>43007</v>
      </c>
      <c r="P1154" s="626">
        <v>95238</v>
      </c>
      <c r="Q1154" s="416">
        <f t="shared" si="24"/>
        <v>9.5237999999999989E-2</v>
      </c>
      <c r="R1154" s="627">
        <v>2</v>
      </c>
      <c r="S1154" s="564" t="s">
        <v>14146</v>
      </c>
      <c r="T1154" s="71" t="s">
        <v>292</v>
      </c>
      <c r="U1154" s="633" t="s">
        <v>7</v>
      </c>
      <c r="V1154" s="632" t="s">
        <v>477</v>
      </c>
      <c r="W1154" s="632" t="s">
        <v>1204</v>
      </c>
      <c r="X1154" s="632" t="s">
        <v>11965</v>
      </c>
      <c r="Y1154" s="632" t="s">
        <v>12030</v>
      </c>
      <c r="Z1154" s="633"/>
      <c r="AA1154" s="633"/>
    </row>
    <row r="1155" spans="1:27" ht="17.45" customHeight="1" x14ac:dyDescent="0.25">
      <c r="A1155" s="633" t="s">
        <v>3417</v>
      </c>
      <c r="B1155" s="632" t="s">
        <v>58</v>
      </c>
      <c r="C1155" s="632" t="s">
        <v>58</v>
      </c>
      <c r="D1155" s="632" t="s">
        <v>3418</v>
      </c>
      <c r="E1155" s="632" t="s">
        <v>1015</v>
      </c>
      <c r="F1155" s="473" t="s">
        <v>26</v>
      </c>
      <c r="G1155" s="473"/>
      <c r="H1155" s="473"/>
      <c r="I1155" s="473"/>
      <c r="J1155" s="633" t="s">
        <v>11224</v>
      </c>
      <c r="K1155" s="632" t="s">
        <v>8948</v>
      </c>
      <c r="L1155" s="624">
        <v>43098</v>
      </c>
      <c r="M1155" s="564" t="s">
        <v>3419</v>
      </c>
      <c r="N1155" s="633" t="s">
        <v>46</v>
      </c>
      <c r="O1155" s="625">
        <v>43098</v>
      </c>
      <c r="P1155" s="626">
        <v>95238</v>
      </c>
      <c r="Q1155" s="416">
        <f t="shared" si="24"/>
        <v>9.5237999999999989E-2</v>
      </c>
      <c r="R1155" s="627">
        <v>3</v>
      </c>
      <c r="S1155" s="564" t="s">
        <v>7102</v>
      </c>
      <c r="T1155" s="71" t="s">
        <v>103</v>
      </c>
      <c r="U1155" s="633" t="s">
        <v>7</v>
      </c>
      <c r="V1155" s="632" t="s">
        <v>477</v>
      </c>
      <c r="W1155" s="632" t="s">
        <v>1996</v>
      </c>
      <c r="X1155" s="632" t="s">
        <v>6088</v>
      </c>
      <c r="Y1155" s="632" t="s">
        <v>1629</v>
      </c>
      <c r="Z1155" s="633"/>
      <c r="AA1155" s="633"/>
    </row>
    <row r="1156" spans="1:27" ht="17.45" customHeight="1" x14ac:dyDescent="0.25">
      <c r="A1156" s="633" t="s">
        <v>6982</v>
      </c>
      <c r="B1156" s="632" t="s">
        <v>58</v>
      </c>
      <c r="C1156" s="632" t="s">
        <v>58</v>
      </c>
      <c r="D1156" s="632" t="s">
        <v>3496</v>
      </c>
      <c r="E1156" s="632" t="s">
        <v>6983</v>
      </c>
      <c r="F1156" s="473" t="s">
        <v>26</v>
      </c>
      <c r="G1156" s="473"/>
      <c r="H1156" s="473"/>
      <c r="I1156" s="473"/>
      <c r="J1156" s="633" t="s">
        <v>11224</v>
      </c>
      <c r="K1156" s="632" t="s">
        <v>8948</v>
      </c>
      <c r="L1156" s="624">
        <v>43049</v>
      </c>
      <c r="M1156" s="564" t="s">
        <v>7044</v>
      </c>
      <c r="N1156" s="633" t="s">
        <v>46</v>
      </c>
      <c r="O1156" s="625">
        <v>43049</v>
      </c>
      <c r="P1156" s="626">
        <v>95238</v>
      </c>
      <c r="Q1156" s="416">
        <f t="shared" si="24"/>
        <v>9.5237999999999989E-2</v>
      </c>
      <c r="R1156" s="627">
        <v>36</v>
      </c>
      <c r="S1156" s="564" t="s">
        <v>7078</v>
      </c>
      <c r="T1156" s="71" t="s">
        <v>125</v>
      </c>
      <c r="U1156" s="633" t="s">
        <v>7</v>
      </c>
      <c r="V1156" s="632" t="s">
        <v>1867</v>
      </c>
      <c r="W1156" s="632"/>
      <c r="X1156" s="632" t="s">
        <v>5544</v>
      </c>
      <c r="Y1156" s="632" t="s">
        <v>7095</v>
      </c>
      <c r="Z1156" s="633"/>
      <c r="AA1156" s="633"/>
    </row>
    <row r="1157" spans="1:27" ht="17.45" customHeight="1" x14ac:dyDescent="0.25">
      <c r="A1157" s="633" t="s">
        <v>10897</v>
      </c>
      <c r="B1157" s="632" t="s">
        <v>58</v>
      </c>
      <c r="C1157" s="632" t="s">
        <v>58</v>
      </c>
      <c r="D1157" s="632" t="s">
        <v>10898</v>
      </c>
      <c r="E1157" s="632" t="s">
        <v>10899</v>
      </c>
      <c r="F1157" s="473" t="s">
        <v>28</v>
      </c>
      <c r="G1157" s="473"/>
      <c r="H1157" s="473"/>
      <c r="I1157" s="473"/>
      <c r="J1157" s="633" t="s">
        <v>11224</v>
      </c>
      <c r="K1157" s="632" t="s">
        <v>8952</v>
      </c>
      <c r="L1157" s="624">
        <v>43098</v>
      </c>
      <c r="M1157" s="564" t="s">
        <v>10941</v>
      </c>
      <c r="N1157" s="633" t="s">
        <v>46</v>
      </c>
      <c r="O1157" s="625">
        <v>43098</v>
      </c>
      <c r="P1157" s="626">
        <v>95238</v>
      </c>
      <c r="Q1157" s="416">
        <f t="shared" si="24"/>
        <v>9.5237999999999989E-2</v>
      </c>
      <c r="R1157" s="627">
        <v>12</v>
      </c>
      <c r="S1157" s="564" t="s">
        <v>10333</v>
      </c>
      <c r="T1157" s="71" t="s">
        <v>125</v>
      </c>
      <c r="U1157" s="633" t="s">
        <v>7</v>
      </c>
      <c r="V1157" s="632" t="s">
        <v>477</v>
      </c>
      <c r="W1157" s="632"/>
      <c r="X1157" s="632" t="s">
        <v>10957</v>
      </c>
      <c r="Y1157" s="632" t="s">
        <v>356</v>
      </c>
      <c r="Z1157" s="633"/>
      <c r="AA1157" s="633"/>
    </row>
    <row r="1158" spans="1:27" ht="17.45" customHeight="1" x14ac:dyDescent="0.25">
      <c r="A1158" s="633" t="s">
        <v>8816</v>
      </c>
      <c r="B1158" s="632" t="s">
        <v>58</v>
      </c>
      <c r="C1158" s="632" t="s">
        <v>58</v>
      </c>
      <c r="D1158" s="632" t="s">
        <v>10894</v>
      </c>
      <c r="E1158" s="632" t="s">
        <v>11175</v>
      </c>
      <c r="F1158" s="473" t="s">
        <v>26</v>
      </c>
      <c r="G1158" s="473"/>
      <c r="H1158" s="473"/>
      <c r="I1158" s="473"/>
      <c r="J1158" s="633" t="s">
        <v>11224</v>
      </c>
      <c r="K1158" s="632" t="s">
        <v>8948</v>
      </c>
      <c r="L1158" s="624">
        <v>43039</v>
      </c>
      <c r="M1158" s="564">
        <v>42838</v>
      </c>
      <c r="N1158" s="633" t="s">
        <v>46</v>
      </c>
      <c r="O1158" s="625">
        <v>43039</v>
      </c>
      <c r="P1158" s="626">
        <v>95238</v>
      </c>
      <c r="Q1158" s="416">
        <f t="shared" si="24"/>
        <v>9.5237999999999989E-2</v>
      </c>
      <c r="R1158" s="636">
        <v>3</v>
      </c>
      <c r="S1158" s="564">
        <v>42845</v>
      </c>
      <c r="T1158" s="71" t="s">
        <v>125</v>
      </c>
      <c r="U1158" s="633" t="s">
        <v>7040</v>
      </c>
      <c r="V1158" s="632" t="s">
        <v>162</v>
      </c>
      <c r="W1158" s="632" t="s">
        <v>105</v>
      </c>
      <c r="X1158" s="632" t="s">
        <v>9210</v>
      </c>
      <c r="Y1158" s="632" t="s">
        <v>6864</v>
      </c>
      <c r="Z1158" s="633"/>
      <c r="AA1158" s="633"/>
    </row>
    <row r="1159" spans="1:27" ht="17.45" customHeight="1" x14ac:dyDescent="0.25">
      <c r="A1159" s="633" t="s">
        <v>13965</v>
      </c>
      <c r="B1159" s="632" t="s">
        <v>58</v>
      </c>
      <c r="C1159" s="632" t="s">
        <v>58</v>
      </c>
      <c r="D1159" s="632" t="s">
        <v>11051</v>
      </c>
      <c r="E1159" s="632" t="s">
        <v>14043</v>
      </c>
      <c r="F1159" s="473" t="s">
        <v>26</v>
      </c>
      <c r="G1159" s="473"/>
      <c r="H1159" s="473"/>
      <c r="I1159" s="473"/>
      <c r="J1159" s="633" t="s">
        <v>11224</v>
      </c>
      <c r="K1159" s="632" t="s">
        <v>8948</v>
      </c>
      <c r="L1159" s="624">
        <v>43033</v>
      </c>
      <c r="M1159" s="564">
        <v>42943</v>
      </c>
      <c r="N1159" s="633" t="s">
        <v>47</v>
      </c>
      <c r="O1159" s="625"/>
      <c r="P1159" s="626">
        <v>95238</v>
      </c>
      <c r="Q1159" s="416">
        <f t="shared" si="24"/>
        <v>9.5237999999999989E-2</v>
      </c>
      <c r="R1159" s="636">
        <v>6</v>
      </c>
      <c r="S1159" s="564">
        <v>42943</v>
      </c>
      <c r="T1159" s="71" t="s">
        <v>103</v>
      </c>
      <c r="U1159" s="633" t="s">
        <v>7040</v>
      </c>
      <c r="V1159" s="632" t="s">
        <v>162</v>
      </c>
      <c r="W1159" s="632" t="s">
        <v>105</v>
      </c>
      <c r="X1159" s="632" t="s">
        <v>8996</v>
      </c>
      <c r="Y1159" s="632" t="s">
        <v>9296</v>
      </c>
      <c r="Z1159" s="633"/>
      <c r="AA1159" s="633"/>
    </row>
    <row r="1160" spans="1:27" ht="17.45" customHeight="1" x14ac:dyDescent="0.25">
      <c r="A1160" s="633" t="s">
        <v>3410</v>
      </c>
      <c r="B1160" s="632" t="s">
        <v>58</v>
      </c>
      <c r="C1160" s="632" t="s">
        <v>58</v>
      </c>
      <c r="D1160" s="632" t="s">
        <v>3411</v>
      </c>
      <c r="E1160" s="632" t="s">
        <v>3412</v>
      </c>
      <c r="F1160" s="473" t="s">
        <v>27</v>
      </c>
      <c r="G1160" s="473"/>
      <c r="H1160" s="473"/>
      <c r="I1160" s="473"/>
      <c r="J1160" s="633" t="s">
        <v>11223</v>
      </c>
      <c r="K1160" s="632" t="s">
        <v>8947</v>
      </c>
      <c r="L1160" s="624">
        <v>42978</v>
      </c>
      <c r="M1160" s="564" t="s">
        <v>3413</v>
      </c>
      <c r="N1160" s="633" t="s">
        <v>46</v>
      </c>
      <c r="O1160" s="625">
        <v>42978</v>
      </c>
      <c r="P1160" s="626">
        <v>95238</v>
      </c>
      <c r="Q1160" s="416">
        <f t="shared" si="24"/>
        <v>9.5237999999999989E-2</v>
      </c>
      <c r="R1160" s="627">
        <v>3</v>
      </c>
      <c r="S1160" s="564" t="s">
        <v>5563</v>
      </c>
      <c r="T1160" s="71" t="s">
        <v>292</v>
      </c>
      <c r="U1160" s="633" t="s">
        <v>7040</v>
      </c>
      <c r="V1160" s="632" t="s">
        <v>134</v>
      </c>
      <c r="W1160" s="632" t="s">
        <v>9226</v>
      </c>
      <c r="X1160" s="632" t="s">
        <v>6086</v>
      </c>
      <c r="Y1160" s="632" t="s">
        <v>9303</v>
      </c>
      <c r="Z1160" s="633"/>
      <c r="AA1160" s="633"/>
    </row>
    <row r="1161" spans="1:27" ht="17.45" customHeight="1" x14ac:dyDescent="0.25">
      <c r="A1161" s="633" t="s">
        <v>2603</v>
      </c>
      <c r="B1161" s="634" t="s">
        <v>58</v>
      </c>
      <c r="C1161" s="634" t="s">
        <v>58</v>
      </c>
      <c r="D1161" s="632" t="s">
        <v>2604</v>
      </c>
      <c r="E1161" s="632" t="s">
        <v>2605</v>
      </c>
      <c r="F1161" s="473" t="s">
        <v>26</v>
      </c>
      <c r="G1161" s="473"/>
      <c r="H1161" s="473"/>
      <c r="I1161" s="473"/>
      <c r="J1161" s="633" t="s">
        <v>11224</v>
      </c>
      <c r="K1161" s="473" t="s">
        <v>8948</v>
      </c>
      <c r="L1161" s="624">
        <v>43098</v>
      </c>
      <c r="M1161" s="564" t="s">
        <v>2606</v>
      </c>
      <c r="N1161" s="71" t="s">
        <v>48</v>
      </c>
      <c r="O1161" s="624">
        <v>43098</v>
      </c>
      <c r="P1161" s="635">
        <v>95238</v>
      </c>
      <c r="Q1161" s="416">
        <f t="shared" si="24"/>
        <v>9.5237999999999989E-2</v>
      </c>
      <c r="R1161" s="627">
        <v>3</v>
      </c>
      <c r="S1161" s="535" t="s">
        <v>11804</v>
      </c>
      <c r="T1161" s="71" t="s">
        <v>125</v>
      </c>
      <c r="U1161" s="566" t="s">
        <v>7040</v>
      </c>
      <c r="V1161" s="541" t="s">
        <v>134</v>
      </c>
      <c r="W1161" s="541" t="s">
        <v>9230</v>
      </c>
      <c r="X1161" s="632" t="s">
        <v>6367</v>
      </c>
      <c r="Y1161" s="632" t="s">
        <v>2607</v>
      </c>
      <c r="Z1161" s="633"/>
      <c r="AA1161" s="633"/>
    </row>
    <row r="1162" spans="1:27" ht="17.45" customHeight="1" x14ac:dyDescent="0.25">
      <c r="A1162" s="633" t="s">
        <v>3438</v>
      </c>
      <c r="B1162" s="634" t="s">
        <v>58</v>
      </c>
      <c r="C1162" s="634" t="s">
        <v>58</v>
      </c>
      <c r="D1162" s="632" t="s">
        <v>3439</v>
      </c>
      <c r="E1162" s="632" t="s">
        <v>3440</v>
      </c>
      <c r="F1162" s="473" t="s">
        <v>14262</v>
      </c>
      <c r="G1162" s="473"/>
      <c r="H1162" s="473"/>
      <c r="I1162" s="473"/>
      <c r="J1162" s="633" t="s">
        <v>11224</v>
      </c>
      <c r="K1162" s="473" t="s">
        <v>8950</v>
      </c>
      <c r="L1162" s="624">
        <v>43094</v>
      </c>
      <c r="M1162" s="564" t="s">
        <v>3441</v>
      </c>
      <c r="N1162" s="71" t="s">
        <v>47</v>
      </c>
      <c r="O1162" s="624">
        <v>43094</v>
      </c>
      <c r="P1162" s="635">
        <v>95238</v>
      </c>
      <c r="Q1162" s="416">
        <f t="shared" si="24"/>
        <v>9.5237999999999989E-2</v>
      </c>
      <c r="R1162" s="627">
        <v>12</v>
      </c>
      <c r="S1162" s="535" t="s">
        <v>12341</v>
      </c>
      <c r="T1162" s="71" t="s">
        <v>103</v>
      </c>
      <c r="U1162" s="566" t="s">
        <v>7040</v>
      </c>
      <c r="V1162" s="541" t="s">
        <v>134</v>
      </c>
      <c r="W1162" s="541" t="s">
        <v>518</v>
      </c>
      <c r="X1162" s="632" t="s">
        <v>6490</v>
      </c>
      <c r="Y1162" s="632" t="s">
        <v>667</v>
      </c>
      <c r="Z1162" s="633"/>
      <c r="AA1162" s="633"/>
    </row>
    <row r="1163" spans="1:27" ht="17.45" customHeight="1" x14ac:dyDescent="0.25">
      <c r="A1163" s="633" t="s">
        <v>12986</v>
      </c>
      <c r="B1163" s="634" t="s">
        <v>58</v>
      </c>
      <c r="C1163" s="634" t="s">
        <v>58</v>
      </c>
      <c r="D1163" s="632" t="s">
        <v>12987</v>
      </c>
      <c r="E1163" s="632" t="s">
        <v>12988</v>
      </c>
      <c r="F1163" s="473" t="s">
        <v>28</v>
      </c>
      <c r="G1163" s="473"/>
      <c r="H1163" s="473"/>
      <c r="I1163" s="473"/>
      <c r="J1163" s="633" t="s">
        <v>11224</v>
      </c>
      <c r="K1163" s="473" t="s">
        <v>8952</v>
      </c>
      <c r="L1163" s="624">
        <v>43098</v>
      </c>
      <c r="M1163" s="564" t="s">
        <v>13389</v>
      </c>
      <c r="N1163" s="71" t="s">
        <v>142</v>
      </c>
      <c r="O1163" s="624">
        <v>43098</v>
      </c>
      <c r="P1163" s="635">
        <v>95238</v>
      </c>
      <c r="Q1163" s="416">
        <f t="shared" si="24"/>
        <v>9.5237999999999989E-2</v>
      </c>
      <c r="R1163" s="627">
        <v>6</v>
      </c>
      <c r="S1163" s="535" t="s">
        <v>14146</v>
      </c>
      <c r="T1163" s="71" t="s">
        <v>103</v>
      </c>
      <c r="U1163" s="566" t="s">
        <v>7040</v>
      </c>
      <c r="V1163" s="541" t="s">
        <v>104</v>
      </c>
      <c r="W1163" s="541" t="s">
        <v>105</v>
      </c>
      <c r="X1163" s="632" t="s">
        <v>13580</v>
      </c>
      <c r="Y1163" s="632" t="s">
        <v>186</v>
      </c>
      <c r="Z1163" s="633"/>
      <c r="AA1163" s="633"/>
    </row>
    <row r="1164" spans="1:27" ht="17.45" customHeight="1" x14ac:dyDescent="0.25">
      <c r="A1164" s="633" t="s">
        <v>3434</v>
      </c>
      <c r="B1164" s="634" t="s">
        <v>58</v>
      </c>
      <c r="C1164" s="634" t="s">
        <v>58</v>
      </c>
      <c r="D1164" s="632" t="s">
        <v>3435</v>
      </c>
      <c r="E1164" s="632" t="s">
        <v>3436</v>
      </c>
      <c r="F1164" s="473" t="s">
        <v>26</v>
      </c>
      <c r="G1164" s="473"/>
      <c r="H1164" s="473"/>
      <c r="I1164" s="473"/>
      <c r="J1164" s="633" t="s">
        <v>11224</v>
      </c>
      <c r="K1164" s="473" t="s">
        <v>8948</v>
      </c>
      <c r="L1164" s="624">
        <v>43084</v>
      </c>
      <c r="M1164" s="564" t="s">
        <v>3437</v>
      </c>
      <c r="N1164" s="71" t="s">
        <v>46</v>
      </c>
      <c r="O1164" s="624">
        <v>43084</v>
      </c>
      <c r="P1164" s="635">
        <v>95238</v>
      </c>
      <c r="Q1164" s="416">
        <f t="shared" si="24"/>
        <v>9.5237999999999989E-2</v>
      </c>
      <c r="R1164" s="627">
        <v>3</v>
      </c>
      <c r="S1164" s="535" t="s">
        <v>7077</v>
      </c>
      <c r="T1164" s="71" t="s">
        <v>125</v>
      </c>
      <c r="U1164" s="566" t="s">
        <v>7040</v>
      </c>
      <c r="V1164" s="541" t="s">
        <v>104</v>
      </c>
      <c r="W1164" s="541" t="s">
        <v>105</v>
      </c>
      <c r="X1164" s="632" t="s">
        <v>5613</v>
      </c>
      <c r="Y1164" s="632" t="s">
        <v>1192</v>
      </c>
      <c r="Z1164" s="633"/>
      <c r="AA1164" s="633"/>
    </row>
    <row r="1165" spans="1:27" ht="17.45" customHeight="1" x14ac:dyDescent="0.25">
      <c r="A1165" s="633" t="s">
        <v>11632</v>
      </c>
      <c r="B1165" s="634" t="s">
        <v>58</v>
      </c>
      <c r="C1165" s="634" t="s">
        <v>58</v>
      </c>
      <c r="D1165" s="632" t="s">
        <v>12989</v>
      </c>
      <c r="E1165" s="632" t="s">
        <v>11634</v>
      </c>
      <c r="F1165" s="473" t="s">
        <v>28</v>
      </c>
      <c r="G1165" s="473"/>
      <c r="H1165" s="473"/>
      <c r="I1165" s="473"/>
      <c r="J1165" s="633" t="s">
        <v>11223</v>
      </c>
      <c r="K1165" s="473" t="s">
        <v>8952</v>
      </c>
      <c r="L1165" s="624">
        <v>43004</v>
      </c>
      <c r="M1165" s="564" t="s">
        <v>13390</v>
      </c>
      <c r="N1165" s="71" t="s">
        <v>47</v>
      </c>
      <c r="O1165" s="624">
        <v>43004</v>
      </c>
      <c r="P1165" s="635">
        <v>95238</v>
      </c>
      <c r="Q1165" s="416">
        <f t="shared" si="24"/>
        <v>9.5237999999999989E-2</v>
      </c>
      <c r="R1165" s="627">
        <v>12</v>
      </c>
      <c r="S1165" s="535" t="s">
        <v>12339</v>
      </c>
      <c r="T1165" s="71" t="s">
        <v>103</v>
      </c>
      <c r="U1165" s="566" t="s">
        <v>7040</v>
      </c>
      <c r="V1165" s="541" t="s">
        <v>104</v>
      </c>
      <c r="W1165" s="541" t="s">
        <v>105</v>
      </c>
      <c r="X1165" s="632" t="s">
        <v>13771</v>
      </c>
      <c r="Y1165" s="632" t="s">
        <v>9864</v>
      </c>
      <c r="Z1165" s="633"/>
      <c r="AA1165" s="633"/>
    </row>
    <row r="1166" spans="1:27" ht="17.45" customHeight="1" x14ac:dyDescent="0.25">
      <c r="A1166" s="633" t="s">
        <v>1021</v>
      </c>
      <c r="B1166" s="634" t="s">
        <v>58</v>
      </c>
      <c r="C1166" s="634" t="s">
        <v>58</v>
      </c>
      <c r="D1166" s="632" t="s">
        <v>1022</v>
      </c>
      <c r="E1166" s="632" t="s">
        <v>11129</v>
      </c>
      <c r="F1166" s="473" t="s">
        <v>26</v>
      </c>
      <c r="G1166" s="473"/>
      <c r="H1166" s="473"/>
      <c r="I1166" s="473"/>
      <c r="J1166" s="633" t="s">
        <v>11223</v>
      </c>
      <c r="K1166" s="473" t="s">
        <v>8948</v>
      </c>
      <c r="L1166" s="624">
        <v>42978</v>
      </c>
      <c r="M1166" s="564" t="s">
        <v>1024</v>
      </c>
      <c r="N1166" s="71" t="s">
        <v>47</v>
      </c>
      <c r="O1166" s="624">
        <v>42979</v>
      </c>
      <c r="P1166" s="635">
        <v>95238</v>
      </c>
      <c r="Q1166" s="416">
        <f t="shared" si="24"/>
        <v>9.5237999999999989E-2</v>
      </c>
      <c r="R1166" s="627">
        <v>3</v>
      </c>
      <c r="S1166" s="535" t="s">
        <v>12338</v>
      </c>
      <c r="T1166" s="71" t="s">
        <v>103</v>
      </c>
      <c r="U1166" s="566" t="s">
        <v>7040</v>
      </c>
      <c r="V1166" s="541" t="s">
        <v>104</v>
      </c>
      <c r="W1166" s="541" t="s">
        <v>105</v>
      </c>
      <c r="X1166" s="632" t="s">
        <v>5814</v>
      </c>
      <c r="Y1166" s="632" t="s">
        <v>1027</v>
      </c>
      <c r="Z1166" s="633"/>
      <c r="AA1166" s="633"/>
    </row>
    <row r="1167" spans="1:27" ht="17.45" customHeight="1" x14ac:dyDescent="0.25">
      <c r="A1167" s="633" t="s">
        <v>1408</v>
      </c>
      <c r="B1167" s="634" t="s">
        <v>58</v>
      </c>
      <c r="C1167" s="634" t="s">
        <v>58</v>
      </c>
      <c r="D1167" s="632" t="s">
        <v>1409</v>
      </c>
      <c r="E1167" s="632" t="s">
        <v>1410</v>
      </c>
      <c r="F1167" s="473" t="s">
        <v>24</v>
      </c>
      <c r="G1167" s="473"/>
      <c r="H1167" s="473"/>
      <c r="I1167" s="473"/>
      <c r="J1167" s="633" t="s">
        <v>11223</v>
      </c>
      <c r="K1167" s="473" t="s">
        <v>8949</v>
      </c>
      <c r="L1167" s="624">
        <v>43007</v>
      </c>
      <c r="M1167" s="564" t="s">
        <v>1411</v>
      </c>
      <c r="N1167" s="71" t="s">
        <v>47</v>
      </c>
      <c r="O1167" s="624">
        <v>43007</v>
      </c>
      <c r="P1167" s="635">
        <v>95238</v>
      </c>
      <c r="Q1167" s="416">
        <f t="shared" si="24"/>
        <v>9.5237999999999989E-2</v>
      </c>
      <c r="R1167" s="627">
        <v>6</v>
      </c>
      <c r="S1167" s="535" t="s">
        <v>12340</v>
      </c>
      <c r="T1167" s="71" t="s">
        <v>103</v>
      </c>
      <c r="U1167" s="566" t="s">
        <v>7040</v>
      </c>
      <c r="V1167" s="541" t="s">
        <v>104</v>
      </c>
      <c r="W1167" s="541" t="s">
        <v>105</v>
      </c>
      <c r="X1167" s="632" t="s">
        <v>5509</v>
      </c>
      <c r="Y1167" s="632" t="s">
        <v>1412</v>
      </c>
      <c r="Z1167" s="633"/>
      <c r="AA1167" s="633"/>
    </row>
    <row r="1168" spans="1:27" ht="17.45" customHeight="1" x14ac:dyDescent="0.25">
      <c r="A1168" s="633" t="s">
        <v>12550</v>
      </c>
      <c r="B1168" s="634" t="s">
        <v>58</v>
      </c>
      <c r="C1168" s="634" t="s">
        <v>58</v>
      </c>
      <c r="D1168" s="632" t="s">
        <v>12551</v>
      </c>
      <c r="E1168" s="632" t="s">
        <v>12552</v>
      </c>
      <c r="F1168" s="473" t="s">
        <v>26</v>
      </c>
      <c r="G1168" s="473"/>
      <c r="H1168" s="473"/>
      <c r="I1168" s="473"/>
      <c r="J1168" s="633" t="s">
        <v>11223</v>
      </c>
      <c r="K1168" s="473" t="s">
        <v>8948</v>
      </c>
      <c r="L1168" s="624">
        <v>42977</v>
      </c>
      <c r="M1168" s="564" t="s">
        <v>12618</v>
      </c>
      <c r="N1168" s="71" t="s">
        <v>47</v>
      </c>
      <c r="O1168" s="624">
        <v>42977</v>
      </c>
      <c r="P1168" s="635">
        <v>95238</v>
      </c>
      <c r="Q1168" s="416">
        <f t="shared" si="24"/>
        <v>9.5237999999999989E-2</v>
      </c>
      <c r="R1168" s="627">
        <v>2</v>
      </c>
      <c r="S1168" s="535" t="s">
        <v>14144</v>
      </c>
      <c r="T1168" s="71" t="s">
        <v>103</v>
      </c>
      <c r="U1168" s="566" t="s">
        <v>7040</v>
      </c>
      <c r="V1168" s="541" t="s">
        <v>104</v>
      </c>
      <c r="W1168" s="541" t="s">
        <v>105</v>
      </c>
      <c r="X1168" s="632" t="s">
        <v>6783</v>
      </c>
      <c r="Y1168" s="632" t="s">
        <v>667</v>
      </c>
      <c r="Z1168" s="633"/>
      <c r="AA1168" s="633"/>
    </row>
    <row r="1169" spans="1:27" ht="17.45" customHeight="1" x14ac:dyDescent="0.25">
      <c r="A1169" s="633" t="s">
        <v>11635</v>
      </c>
      <c r="B1169" s="634" t="s">
        <v>58</v>
      </c>
      <c r="C1169" s="634" t="s">
        <v>58</v>
      </c>
      <c r="D1169" s="632" t="s">
        <v>12990</v>
      </c>
      <c r="E1169" s="632" t="s">
        <v>11637</v>
      </c>
      <c r="F1169" s="473" t="s">
        <v>28</v>
      </c>
      <c r="G1169" s="473"/>
      <c r="H1169" s="473"/>
      <c r="I1169" s="473"/>
      <c r="J1169" s="633" t="s">
        <v>11223</v>
      </c>
      <c r="K1169" s="473" t="s">
        <v>8952</v>
      </c>
      <c r="L1169" s="624">
        <v>43004</v>
      </c>
      <c r="M1169" s="564" t="s">
        <v>13391</v>
      </c>
      <c r="N1169" s="71" t="s">
        <v>47</v>
      </c>
      <c r="O1169" s="624">
        <v>43004</v>
      </c>
      <c r="P1169" s="635">
        <v>95238</v>
      </c>
      <c r="Q1169" s="416">
        <f t="shared" si="24"/>
        <v>9.5237999999999989E-2</v>
      </c>
      <c r="R1169" s="627">
        <v>12</v>
      </c>
      <c r="S1169" s="535" t="s">
        <v>11804</v>
      </c>
      <c r="T1169" s="71" t="s">
        <v>103</v>
      </c>
      <c r="U1169" s="566" t="s">
        <v>7040</v>
      </c>
      <c r="V1169" s="541" t="s">
        <v>104</v>
      </c>
      <c r="W1169" s="541" t="s">
        <v>105</v>
      </c>
      <c r="X1169" s="632" t="s">
        <v>13771</v>
      </c>
      <c r="Y1169" s="632" t="s">
        <v>9864</v>
      </c>
      <c r="Z1169" s="633"/>
      <c r="AA1169" s="633"/>
    </row>
    <row r="1170" spans="1:27" ht="17.45" customHeight="1" x14ac:dyDescent="0.25">
      <c r="A1170" s="633" t="s">
        <v>3420</v>
      </c>
      <c r="B1170" s="634" t="s">
        <v>58</v>
      </c>
      <c r="C1170" s="634" t="s">
        <v>58</v>
      </c>
      <c r="D1170" s="632" t="s">
        <v>3421</v>
      </c>
      <c r="E1170" s="632" t="s">
        <v>3422</v>
      </c>
      <c r="F1170" s="473" t="s">
        <v>26</v>
      </c>
      <c r="G1170" s="473"/>
      <c r="H1170" s="473"/>
      <c r="I1170" s="473"/>
      <c r="J1170" s="633" t="s">
        <v>11223</v>
      </c>
      <c r="K1170" s="473" t="s">
        <v>8948</v>
      </c>
      <c r="L1170" s="624">
        <v>43007</v>
      </c>
      <c r="M1170" s="564" t="s">
        <v>3423</v>
      </c>
      <c r="N1170" s="71" t="s">
        <v>48</v>
      </c>
      <c r="O1170" s="624">
        <v>43007</v>
      </c>
      <c r="P1170" s="635">
        <v>95238</v>
      </c>
      <c r="Q1170" s="416">
        <f t="shared" ref="Q1170:Q1174" si="25">+P1170*0.000001</f>
        <v>9.5237999999999989E-2</v>
      </c>
      <c r="R1170" s="627">
        <v>1</v>
      </c>
      <c r="S1170" s="535" t="s">
        <v>14174</v>
      </c>
      <c r="T1170" s="71" t="s">
        <v>103</v>
      </c>
      <c r="U1170" s="566" t="s">
        <v>7040</v>
      </c>
      <c r="V1170" s="541" t="s">
        <v>104</v>
      </c>
      <c r="W1170" s="541" t="s">
        <v>1026</v>
      </c>
      <c r="X1170" s="632" t="s">
        <v>6089</v>
      </c>
      <c r="Y1170" s="632" t="s">
        <v>1091</v>
      </c>
      <c r="Z1170" s="633"/>
      <c r="AA1170" s="633"/>
    </row>
    <row r="1171" spans="1:27" ht="17.45" customHeight="1" x14ac:dyDescent="0.25">
      <c r="A1171" s="633" t="s">
        <v>8097</v>
      </c>
      <c r="B1171" s="634" t="s">
        <v>58</v>
      </c>
      <c r="C1171" s="634" t="s">
        <v>58</v>
      </c>
      <c r="D1171" s="632" t="s">
        <v>725</v>
      </c>
      <c r="E1171" s="632" t="s">
        <v>8098</v>
      </c>
      <c r="F1171" s="473" t="s">
        <v>28</v>
      </c>
      <c r="G1171" s="473"/>
      <c r="H1171" s="473"/>
      <c r="I1171" s="473"/>
      <c r="J1171" s="633" t="s">
        <v>11223</v>
      </c>
      <c r="K1171" s="473" t="s">
        <v>8952</v>
      </c>
      <c r="L1171" s="624">
        <v>42986</v>
      </c>
      <c r="M1171" s="564" t="s">
        <v>8144</v>
      </c>
      <c r="N1171" s="71" t="s">
        <v>46</v>
      </c>
      <c r="O1171" s="624">
        <v>42986</v>
      </c>
      <c r="P1171" s="635">
        <v>95238</v>
      </c>
      <c r="Q1171" s="416">
        <f t="shared" si="25"/>
        <v>9.5237999999999989E-2</v>
      </c>
      <c r="R1171" s="627">
        <v>2</v>
      </c>
      <c r="S1171" s="535" t="s">
        <v>8144</v>
      </c>
      <c r="T1171" s="71" t="s">
        <v>103</v>
      </c>
      <c r="U1171" s="566" t="s">
        <v>7040</v>
      </c>
      <c r="V1171" s="541" t="s">
        <v>158</v>
      </c>
      <c r="W1171" s="541" t="s">
        <v>8174</v>
      </c>
      <c r="X1171" s="632" t="s">
        <v>5861</v>
      </c>
      <c r="Y1171" s="632" t="s">
        <v>728</v>
      </c>
      <c r="Z1171" s="633"/>
      <c r="AA1171" s="633"/>
    </row>
    <row r="1172" spans="1:27" ht="17.45" customHeight="1" x14ac:dyDescent="0.25">
      <c r="A1172" s="633" t="s">
        <v>11638</v>
      </c>
      <c r="B1172" s="634" t="s">
        <v>58</v>
      </c>
      <c r="C1172" s="634" t="s">
        <v>58</v>
      </c>
      <c r="D1172" s="632" t="s">
        <v>11639</v>
      </c>
      <c r="E1172" s="632" t="s">
        <v>316</v>
      </c>
      <c r="F1172" s="473" t="s">
        <v>26</v>
      </c>
      <c r="G1172" s="473"/>
      <c r="H1172" s="473"/>
      <c r="I1172" s="473"/>
      <c r="J1172" s="633" t="s">
        <v>11223</v>
      </c>
      <c r="K1172" s="473" t="s">
        <v>33</v>
      </c>
      <c r="L1172" s="624">
        <v>43008</v>
      </c>
      <c r="M1172" s="564" t="s">
        <v>11780</v>
      </c>
      <c r="N1172" s="71" t="s">
        <v>46</v>
      </c>
      <c r="O1172" s="624">
        <v>43009</v>
      </c>
      <c r="P1172" s="635">
        <v>95238</v>
      </c>
      <c r="Q1172" s="416">
        <f t="shared" si="25"/>
        <v>9.5237999999999989E-2</v>
      </c>
      <c r="R1172" s="627">
        <v>1</v>
      </c>
      <c r="S1172" s="535" t="s">
        <v>12338</v>
      </c>
      <c r="T1172" s="71" t="s">
        <v>103</v>
      </c>
      <c r="U1172" s="566" t="s">
        <v>7040</v>
      </c>
      <c r="V1172" s="541" t="s">
        <v>134</v>
      </c>
      <c r="W1172" s="541"/>
      <c r="X1172" s="632" t="s">
        <v>11964</v>
      </c>
      <c r="Y1172" s="632"/>
      <c r="Z1172" s="633"/>
      <c r="AA1172" s="633"/>
    </row>
    <row r="1173" spans="1:27" ht="17.45" customHeight="1" x14ac:dyDescent="0.25">
      <c r="A1173" s="633" t="s">
        <v>3395</v>
      </c>
      <c r="B1173" s="634" t="s">
        <v>58</v>
      </c>
      <c r="C1173" s="634" t="s">
        <v>58</v>
      </c>
      <c r="D1173" s="632" t="s">
        <v>3396</v>
      </c>
      <c r="E1173" s="632" t="s">
        <v>2244</v>
      </c>
      <c r="F1173" s="473" t="s">
        <v>26</v>
      </c>
      <c r="G1173" s="473"/>
      <c r="H1173" s="473"/>
      <c r="I1173" s="473"/>
      <c r="J1173" s="633" t="s">
        <v>11223</v>
      </c>
      <c r="K1173" s="473" t="s">
        <v>8948</v>
      </c>
      <c r="L1173" s="624">
        <v>42978</v>
      </c>
      <c r="M1173" s="564" t="s">
        <v>3397</v>
      </c>
      <c r="N1173" s="71" t="s">
        <v>46</v>
      </c>
      <c r="O1173" s="624">
        <v>42978</v>
      </c>
      <c r="P1173" s="635">
        <v>95238</v>
      </c>
      <c r="Q1173" s="416">
        <f t="shared" si="25"/>
        <v>9.5237999999999989E-2</v>
      </c>
      <c r="R1173" s="627">
        <v>6</v>
      </c>
      <c r="S1173" s="535" t="s">
        <v>6081</v>
      </c>
      <c r="T1173" s="71" t="s">
        <v>103</v>
      </c>
      <c r="U1173" s="566" t="s">
        <v>7040</v>
      </c>
      <c r="V1173" s="541" t="s">
        <v>134</v>
      </c>
      <c r="W1173" s="541"/>
      <c r="X1173" s="632" t="s">
        <v>6082</v>
      </c>
      <c r="Y1173" s="632" t="s">
        <v>3394</v>
      </c>
      <c r="Z1173" s="633"/>
      <c r="AA1173" s="633"/>
    </row>
    <row r="1174" spans="1:27" ht="17.45" customHeight="1" x14ac:dyDescent="0.25">
      <c r="A1174" s="633" t="s">
        <v>3424</v>
      </c>
      <c r="B1174" s="634" t="s">
        <v>58</v>
      </c>
      <c r="C1174" s="634" t="s">
        <v>58</v>
      </c>
      <c r="D1174" s="632" t="s">
        <v>3425</v>
      </c>
      <c r="E1174" s="632" t="s">
        <v>3400</v>
      </c>
      <c r="F1174" s="473" t="s">
        <v>26</v>
      </c>
      <c r="G1174" s="473"/>
      <c r="H1174" s="473"/>
      <c r="I1174" s="473"/>
      <c r="J1174" s="633" t="s">
        <v>11223</v>
      </c>
      <c r="K1174" s="473" t="s">
        <v>8948</v>
      </c>
      <c r="L1174" s="624">
        <v>42989</v>
      </c>
      <c r="M1174" s="564" t="s">
        <v>3426</v>
      </c>
      <c r="N1174" s="71" t="s">
        <v>47</v>
      </c>
      <c r="O1174" s="624">
        <v>42989</v>
      </c>
      <c r="P1174" s="635">
        <v>95238</v>
      </c>
      <c r="Q1174" s="416">
        <f t="shared" si="25"/>
        <v>9.5237999999999989E-2</v>
      </c>
      <c r="R1174" s="627">
        <v>1</v>
      </c>
      <c r="S1174" s="535" t="s">
        <v>11840</v>
      </c>
      <c r="T1174" s="71" t="s">
        <v>103</v>
      </c>
      <c r="U1174" s="566" t="s">
        <v>18</v>
      </c>
      <c r="V1174" s="541" t="s">
        <v>488</v>
      </c>
      <c r="W1174" s="541" t="s">
        <v>3402</v>
      </c>
      <c r="X1174" s="632" t="s">
        <v>5577</v>
      </c>
      <c r="Y1174" s="632" t="s">
        <v>3427</v>
      </c>
      <c r="Z1174" s="633"/>
      <c r="AA1174" s="633"/>
    </row>
    <row r="1175" spans="1:27" ht="17.45" customHeight="1" x14ac:dyDescent="0.25">
      <c r="A1175" s="622" t="s">
        <v>3442</v>
      </c>
      <c r="B1175" s="519" t="s">
        <v>57</v>
      </c>
      <c r="C1175" s="519" t="s">
        <v>98</v>
      </c>
      <c r="D1175" s="519" t="s">
        <v>832</v>
      </c>
      <c r="E1175" s="519" t="s">
        <v>3443</v>
      </c>
      <c r="F1175" s="473" t="s">
        <v>25</v>
      </c>
      <c r="G1175" s="473"/>
      <c r="H1175" s="473"/>
      <c r="I1175" s="473"/>
      <c r="J1175" s="622" t="s">
        <v>11226</v>
      </c>
      <c r="K1175" s="519" t="s">
        <v>8951</v>
      </c>
      <c r="L1175" s="521">
        <v>42776</v>
      </c>
      <c r="M1175" s="522" t="s">
        <v>3444</v>
      </c>
      <c r="N1175" s="622" t="s">
        <v>50</v>
      </c>
      <c r="O1175" s="521">
        <v>42813</v>
      </c>
      <c r="P1175" s="638">
        <v>95000</v>
      </c>
      <c r="Q1175" s="524">
        <v>9.5000000000000001E-2</v>
      </c>
      <c r="R1175" s="525">
        <v>3</v>
      </c>
      <c r="S1175" s="522" t="s">
        <v>5563</v>
      </c>
      <c r="T1175" s="525" t="s">
        <v>578</v>
      </c>
      <c r="U1175" s="622" t="s">
        <v>7040</v>
      </c>
      <c r="V1175" s="519" t="s">
        <v>134</v>
      </c>
      <c r="W1175" s="519" t="s">
        <v>9226</v>
      </c>
      <c r="X1175" s="415" t="s">
        <v>106</v>
      </c>
      <c r="Y1175" s="415" t="s">
        <v>186</v>
      </c>
      <c r="Z1175" s="633"/>
      <c r="AA1175" s="633"/>
    </row>
    <row r="1176" spans="1:27" ht="17.45" customHeight="1" x14ac:dyDescent="0.25">
      <c r="A1176" s="633" t="s">
        <v>8394</v>
      </c>
      <c r="B1176" s="632" t="s">
        <v>56</v>
      </c>
      <c r="C1176" s="632" t="s">
        <v>117</v>
      </c>
      <c r="D1176" s="632" t="s">
        <v>8395</v>
      </c>
      <c r="E1176" s="632" t="s">
        <v>8396</v>
      </c>
      <c r="F1176" s="473" t="s">
        <v>25</v>
      </c>
      <c r="G1176" s="473"/>
      <c r="H1176" s="473"/>
      <c r="I1176" s="473"/>
      <c r="J1176" s="633" t="s">
        <v>11224</v>
      </c>
      <c r="K1176" s="632" t="s">
        <v>35</v>
      </c>
      <c r="L1176" s="624">
        <v>43035</v>
      </c>
      <c r="M1176" s="564" t="s">
        <v>8585</v>
      </c>
      <c r="N1176" s="633" t="s">
        <v>47</v>
      </c>
      <c r="O1176" s="625">
        <v>43035</v>
      </c>
      <c r="P1176" s="626">
        <v>95000</v>
      </c>
      <c r="Q1176" s="416">
        <f t="shared" ref="Q1176:Q1195" si="26">+P1176*0.000001</f>
        <v>9.5000000000000001E-2</v>
      </c>
      <c r="R1176" s="627">
        <v>12</v>
      </c>
      <c r="S1176" s="564" t="s">
        <v>10333</v>
      </c>
      <c r="T1176" s="71" t="s">
        <v>103</v>
      </c>
      <c r="U1176" s="633" t="s">
        <v>7</v>
      </c>
      <c r="V1176" s="632" t="s">
        <v>477</v>
      </c>
      <c r="W1176" s="632" t="s">
        <v>1138</v>
      </c>
      <c r="X1176" s="632" t="s">
        <v>8659</v>
      </c>
      <c r="Y1176" s="632" t="s">
        <v>757</v>
      </c>
      <c r="Z1176" s="633"/>
      <c r="AA1176" s="633"/>
    </row>
    <row r="1177" spans="1:27" ht="17.45" customHeight="1" x14ac:dyDescent="0.25">
      <c r="A1177" s="633" t="s">
        <v>7893</v>
      </c>
      <c r="B1177" s="632" t="s">
        <v>56</v>
      </c>
      <c r="C1177" s="632" t="s">
        <v>117</v>
      </c>
      <c r="D1177" s="632" t="s">
        <v>1493</v>
      </c>
      <c r="E1177" s="632" t="s">
        <v>7894</v>
      </c>
      <c r="F1177" s="473" t="s">
        <v>25</v>
      </c>
      <c r="G1177" s="473" t="str">
        <f>VLOOKUP(A1177,'Engaged Deals'!A:L,2,0)</f>
        <v>No</v>
      </c>
      <c r="H1177" s="473" t="str">
        <f>VLOOKUP(A1177,'Engaged Deals'!A:L,9,0)</f>
        <v>TBD</v>
      </c>
      <c r="I1177" s="473" t="str">
        <f>VLOOKUP(A1177,'Engaged Deals'!A:L,10,0)</f>
        <v>Exploring options for pilot project along with Walmart, instead of a PoC. The deal is on Hold as discussions are in progress</v>
      </c>
      <c r="J1177" s="633" t="s">
        <v>11224</v>
      </c>
      <c r="K1177" s="632" t="s">
        <v>35</v>
      </c>
      <c r="L1177" s="624">
        <v>43097</v>
      </c>
      <c r="M1177" s="564" t="s">
        <v>7924</v>
      </c>
      <c r="N1177" s="633" t="s">
        <v>48</v>
      </c>
      <c r="O1177" s="625">
        <v>43097</v>
      </c>
      <c r="P1177" s="626">
        <v>95000</v>
      </c>
      <c r="Q1177" s="416">
        <f t="shared" si="26"/>
        <v>9.5000000000000001E-2</v>
      </c>
      <c r="R1177" s="627">
        <v>12</v>
      </c>
      <c r="S1177" s="564" t="s">
        <v>10777</v>
      </c>
      <c r="T1177" s="71" t="s">
        <v>292</v>
      </c>
      <c r="U1177" s="633" t="s">
        <v>7</v>
      </c>
      <c r="V1177" s="632" t="s">
        <v>477</v>
      </c>
      <c r="W1177" s="632" t="s">
        <v>1204</v>
      </c>
      <c r="X1177" s="632" t="s">
        <v>5770</v>
      </c>
      <c r="Y1177" s="632" t="s">
        <v>356</v>
      </c>
      <c r="Z1177" s="633"/>
      <c r="AA1177" s="633"/>
    </row>
    <row r="1178" spans="1:27" ht="17.45" customHeight="1" x14ac:dyDescent="0.25">
      <c r="A1178" s="633" t="s">
        <v>11643</v>
      </c>
      <c r="B1178" s="634" t="s">
        <v>57</v>
      </c>
      <c r="C1178" s="634" t="s">
        <v>182</v>
      </c>
      <c r="D1178" s="632" t="s">
        <v>12991</v>
      </c>
      <c r="E1178" s="632" t="s">
        <v>316</v>
      </c>
      <c r="F1178" s="473" t="s">
        <v>25</v>
      </c>
      <c r="G1178" s="473"/>
      <c r="H1178" s="473"/>
      <c r="I1178" s="473"/>
      <c r="J1178" s="633" t="s">
        <v>11223</v>
      </c>
      <c r="K1178" s="473" t="s">
        <v>8951</v>
      </c>
      <c r="L1178" s="624">
        <v>42999</v>
      </c>
      <c r="M1178" s="564" t="s">
        <v>13392</v>
      </c>
      <c r="N1178" s="71" t="s">
        <v>47</v>
      </c>
      <c r="O1178" s="624">
        <v>42999</v>
      </c>
      <c r="P1178" s="635">
        <v>95000</v>
      </c>
      <c r="Q1178" s="416">
        <f t="shared" si="26"/>
        <v>9.5000000000000001E-2</v>
      </c>
      <c r="R1178" s="627">
        <v>12</v>
      </c>
      <c r="S1178" s="535" t="s">
        <v>12338</v>
      </c>
      <c r="T1178" s="71" t="s">
        <v>103</v>
      </c>
      <c r="U1178" s="566" t="s">
        <v>7040</v>
      </c>
      <c r="V1178" s="541" t="s">
        <v>104</v>
      </c>
      <c r="W1178" s="541" t="s">
        <v>105</v>
      </c>
      <c r="X1178" s="632" t="s">
        <v>13772</v>
      </c>
      <c r="Y1178" s="632" t="s">
        <v>313</v>
      </c>
      <c r="Z1178" s="633"/>
      <c r="AA1178" s="633"/>
    </row>
    <row r="1179" spans="1:27" ht="17.45" customHeight="1" x14ac:dyDescent="0.25">
      <c r="A1179" s="633" t="s">
        <v>12177</v>
      </c>
      <c r="B1179" s="632" t="s">
        <v>60</v>
      </c>
      <c r="C1179" s="632" t="s">
        <v>6576</v>
      </c>
      <c r="D1179" s="632" t="s">
        <v>2253</v>
      </c>
      <c r="E1179" s="632" t="s">
        <v>12178</v>
      </c>
      <c r="F1179" s="473" t="s">
        <v>6576</v>
      </c>
      <c r="G1179" s="473"/>
      <c r="H1179" s="473"/>
      <c r="I1179" s="473"/>
      <c r="J1179" s="633" t="s">
        <v>11223</v>
      </c>
      <c r="K1179" s="632" t="s">
        <v>8948</v>
      </c>
      <c r="L1179" s="624">
        <v>42977</v>
      </c>
      <c r="M1179" s="564" t="s">
        <v>12313</v>
      </c>
      <c r="N1179" s="633" t="s">
        <v>47</v>
      </c>
      <c r="O1179" s="625">
        <v>42993</v>
      </c>
      <c r="P1179" s="626">
        <v>94444</v>
      </c>
      <c r="Q1179" s="416">
        <f t="shared" si="26"/>
        <v>9.4444E-2</v>
      </c>
      <c r="R1179" s="627">
        <v>12</v>
      </c>
      <c r="S1179" s="564" t="s">
        <v>12632</v>
      </c>
      <c r="T1179" s="71" t="s">
        <v>103</v>
      </c>
      <c r="U1179" s="633" t="s">
        <v>7</v>
      </c>
      <c r="V1179" s="632" t="s">
        <v>1867</v>
      </c>
      <c r="W1179" s="632" t="s">
        <v>2218</v>
      </c>
      <c r="X1179" s="632" t="s">
        <v>12412</v>
      </c>
      <c r="Y1179" s="632" t="s">
        <v>8192</v>
      </c>
      <c r="Z1179" s="633"/>
      <c r="AA1179" s="633"/>
    </row>
    <row r="1180" spans="1:27" ht="17.45" customHeight="1" x14ac:dyDescent="0.25">
      <c r="A1180" s="633" t="s">
        <v>12174</v>
      </c>
      <c r="B1180" s="632" t="s">
        <v>60</v>
      </c>
      <c r="C1180" s="632" t="s">
        <v>4992</v>
      </c>
      <c r="D1180" s="632" t="s">
        <v>12175</v>
      </c>
      <c r="E1180" s="632" t="s">
        <v>12176</v>
      </c>
      <c r="F1180" s="473" t="s">
        <v>27</v>
      </c>
      <c r="G1180" s="473"/>
      <c r="H1180" s="473"/>
      <c r="I1180" s="473"/>
      <c r="J1180" s="633" t="s">
        <v>11223</v>
      </c>
      <c r="K1180" s="632" t="s">
        <v>8947</v>
      </c>
      <c r="L1180" s="624">
        <v>42978</v>
      </c>
      <c r="M1180" s="564" t="s">
        <v>12312</v>
      </c>
      <c r="N1180" s="633" t="s">
        <v>47</v>
      </c>
      <c r="O1180" s="625">
        <v>42978</v>
      </c>
      <c r="P1180" s="626">
        <v>93000</v>
      </c>
      <c r="Q1180" s="416">
        <f t="shared" si="26"/>
        <v>9.2999999999999999E-2</v>
      </c>
      <c r="R1180" s="627">
        <v>12</v>
      </c>
      <c r="S1180" s="564" t="s">
        <v>14144</v>
      </c>
      <c r="T1180" s="71" t="s">
        <v>103</v>
      </c>
      <c r="U1180" s="633" t="s">
        <v>6</v>
      </c>
      <c r="V1180" s="632" t="s">
        <v>7956</v>
      </c>
      <c r="W1180" s="632" t="s">
        <v>12410</v>
      </c>
      <c r="X1180" s="632" t="s">
        <v>12411</v>
      </c>
      <c r="Y1180" s="632" t="s">
        <v>12440</v>
      </c>
      <c r="Z1180" s="633"/>
      <c r="AA1180" s="633"/>
    </row>
    <row r="1181" spans="1:27" ht="17.45" customHeight="1" x14ac:dyDescent="0.25">
      <c r="A1181" s="633" t="s">
        <v>3681</v>
      </c>
      <c r="B1181" s="634" t="s">
        <v>60</v>
      </c>
      <c r="C1181" s="634" t="s">
        <v>4992</v>
      </c>
      <c r="D1181" s="632" t="s">
        <v>3682</v>
      </c>
      <c r="E1181" s="632" t="s">
        <v>10150</v>
      </c>
      <c r="F1181" s="473" t="s">
        <v>25</v>
      </c>
      <c r="G1181" s="473"/>
      <c r="H1181" s="473"/>
      <c r="I1181" s="473"/>
      <c r="J1181" s="633" t="s">
        <v>11224</v>
      </c>
      <c r="K1181" s="473" t="s">
        <v>35</v>
      </c>
      <c r="L1181" s="624">
        <v>43014</v>
      </c>
      <c r="M1181" s="564" t="s">
        <v>3684</v>
      </c>
      <c r="N1181" s="71" t="s">
        <v>48</v>
      </c>
      <c r="O1181" s="624">
        <v>43014</v>
      </c>
      <c r="P1181" s="635">
        <v>93000</v>
      </c>
      <c r="Q1181" s="416">
        <f t="shared" si="26"/>
        <v>9.2999999999999999E-2</v>
      </c>
      <c r="R1181" s="627">
        <v>4</v>
      </c>
      <c r="S1181" s="535" t="s">
        <v>12338</v>
      </c>
      <c r="T1181" s="71" t="s">
        <v>103</v>
      </c>
      <c r="U1181" s="566" t="s">
        <v>7040</v>
      </c>
      <c r="V1181" s="541" t="s">
        <v>104</v>
      </c>
      <c r="W1181" s="541" t="s">
        <v>105</v>
      </c>
      <c r="X1181" s="632" t="s">
        <v>5997</v>
      </c>
      <c r="Y1181" s="632" t="s">
        <v>186</v>
      </c>
      <c r="Z1181" s="633"/>
      <c r="AA1181" s="633"/>
    </row>
    <row r="1182" spans="1:27" ht="17.45" customHeight="1" x14ac:dyDescent="0.25">
      <c r="A1182" s="633" t="s">
        <v>700</v>
      </c>
      <c r="B1182" s="634" t="s">
        <v>57</v>
      </c>
      <c r="C1182" s="634" t="s">
        <v>324</v>
      </c>
      <c r="D1182" s="632" t="s">
        <v>701</v>
      </c>
      <c r="E1182" s="632" t="s">
        <v>702</v>
      </c>
      <c r="F1182" s="473" t="s">
        <v>14262</v>
      </c>
      <c r="G1182" s="473"/>
      <c r="H1182" s="473"/>
      <c r="I1182" s="473"/>
      <c r="J1182" s="633" t="s">
        <v>11223</v>
      </c>
      <c r="K1182" s="473" t="s">
        <v>8950</v>
      </c>
      <c r="L1182" s="624">
        <v>43007</v>
      </c>
      <c r="M1182" s="564" t="s">
        <v>703</v>
      </c>
      <c r="N1182" s="71" t="s">
        <v>47</v>
      </c>
      <c r="O1182" s="624">
        <v>43035</v>
      </c>
      <c r="P1182" s="635">
        <v>93000</v>
      </c>
      <c r="Q1182" s="416">
        <f t="shared" si="26"/>
        <v>9.2999999999999999E-2</v>
      </c>
      <c r="R1182" s="627">
        <v>1</v>
      </c>
      <c r="S1182" s="535" t="s">
        <v>12340</v>
      </c>
      <c r="T1182" s="71" t="s">
        <v>103</v>
      </c>
      <c r="U1182" s="566" t="s">
        <v>11285</v>
      </c>
      <c r="V1182" s="541" t="s">
        <v>13537</v>
      </c>
      <c r="W1182" s="541" t="s">
        <v>498</v>
      </c>
      <c r="X1182" s="632" t="s">
        <v>11967</v>
      </c>
      <c r="Y1182" s="632" t="s">
        <v>128</v>
      </c>
      <c r="Z1182" s="633"/>
      <c r="AA1182" s="633"/>
    </row>
    <row r="1183" spans="1:27" ht="17.45" customHeight="1" x14ac:dyDescent="0.25">
      <c r="A1183" s="633" t="s">
        <v>12171</v>
      </c>
      <c r="B1183" s="632" t="s">
        <v>62</v>
      </c>
      <c r="C1183" s="632" t="s">
        <v>429</v>
      </c>
      <c r="D1183" s="632" t="s">
        <v>12172</v>
      </c>
      <c r="E1183" s="632" t="s">
        <v>12173</v>
      </c>
      <c r="F1183" s="473" t="s">
        <v>27</v>
      </c>
      <c r="G1183" s="473"/>
      <c r="H1183" s="473"/>
      <c r="I1183" s="473"/>
      <c r="J1183" s="633" t="s">
        <v>11224</v>
      </c>
      <c r="K1183" s="632" t="s">
        <v>8947</v>
      </c>
      <c r="L1183" s="624">
        <v>43069</v>
      </c>
      <c r="M1183" s="564" t="s">
        <v>12311</v>
      </c>
      <c r="N1183" s="633" t="s">
        <v>47</v>
      </c>
      <c r="O1183" s="625">
        <v>43069</v>
      </c>
      <c r="P1183" s="626">
        <v>91136</v>
      </c>
      <c r="Q1183" s="416">
        <f t="shared" si="26"/>
        <v>9.1135999999999995E-2</v>
      </c>
      <c r="R1183" s="627">
        <v>12</v>
      </c>
      <c r="S1183" s="564" t="s">
        <v>14175</v>
      </c>
      <c r="T1183" s="71" t="s">
        <v>103</v>
      </c>
      <c r="U1183" s="633" t="s">
        <v>7</v>
      </c>
      <c r="V1183" s="632" t="s">
        <v>477</v>
      </c>
      <c r="W1183" s="632" t="s">
        <v>478</v>
      </c>
      <c r="X1183" s="632" t="s">
        <v>12409</v>
      </c>
      <c r="Y1183" s="632" t="s">
        <v>221</v>
      </c>
      <c r="Z1183" s="633"/>
      <c r="AA1183" s="633"/>
    </row>
    <row r="1184" spans="1:27" ht="17.45" customHeight="1" x14ac:dyDescent="0.25">
      <c r="A1184" s="633" t="s">
        <v>3450</v>
      </c>
      <c r="B1184" s="634" t="s">
        <v>62</v>
      </c>
      <c r="C1184" s="634" t="s">
        <v>429</v>
      </c>
      <c r="D1184" s="632" t="s">
        <v>3451</v>
      </c>
      <c r="E1184" s="632" t="s">
        <v>3452</v>
      </c>
      <c r="F1184" s="473" t="s">
        <v>26</v>
      </c>
      <c r="G1184" s="473"/>
      <c r="H1184" s="473"/>
      <c r="I1184" s="473"/>
      <c r="J1184" s="633" t="s">
        <v>11224</v>
      </c>
      <c r="K1184" s="473" t="s">
        <v>8948</v>
      </c>
      <c r="L1184" s="624">
        <v>43063</v>
      </c>
      <c r="M1184" s="564" t="s">
        <v>3453</v>
      </c>
      <c r="N1184" s="71" t="s">
        <v>46</v>
      </c>
      <c r="O1184" s="624">
        <v>43063</v>
      </c>
      <c r="P1184" s="635">
        <v>91134</v>
      </c>
      <c r="Q1184" s="416">
        <f t="shared" si="26"/>
        <v>9.1133999999999993E-2</v>
      </c>
      <c r="R1184" s="627">
        <v>1</v>
      </c>
      <c r="S1184" s="535" t="s">
        <v>14176</v>
      </c>
      <c r="T1184" s="71" t="s">
        <v>292</v>
      </c>
      <c r="U1184" s="566" t="s">
        <v>7040</v>
      </c>
      <c r="V1184" s="541" t="s">
        <v>158</v>
      </c>
      <c r="W1184" s="541" t="s">
        <v>5919</v>
      </c>
      <c r="X1184" s="632" t="s">
        <v>5574</v>
      </c>
      <c r="Y1184" s="632" t="s">
        <v>9558</v>
      </c>
      <c r="Z1184" s="633"/>
      <c r="AA1184" s="633"/>
    </row>
    <row r="1185" spans="1:27" ht="17.45" customHeight="1" x14ac:dyDescent="0.25">
      <c r="A1185" s="633" t="s">
        <v>5708</v>
      </c>
      <c r="B1185" s="632" t="s">
        <v>58</v>
      </c>
      <c r="C1185" s="632" t="s">
        <v>58</v>
      </c>
      <c r="D1185" s="632" t="s">
        <v>7467</v>
      </c>
      <c r="E1185" s="632" t="s">
        <v>5710</v>
      </c>
      <c r="F1185" s="473" t="s">
        <v>26</v>
      </c>
      <c r="G1185" s="473" t="str">
        <f>VLOOKUP(A1185,'Engaged Deals'!A:L,2,0)</f>
        <v>Yes</v>
      </c>
      <c r="H1185" s="473" t="str">
        <f>VLOOKUP(A1185,'Engaged Deals'!A:L,9,0)</f>
        <v>Japan</v>
      </c>
      <c r="I1185" s="473" t="str">
        <f>VLOOKUP(A1185,'Engaged Deals'!A:L,10,0)</f>
        <v>Trade Finance , Involved in PoC</v>
      </c>
      <c r="J1185" s="633" t="s">
        <v>11225</v>
      </c>
      <c r="K1185" s="632" t="s">
        <v>8948</v>
      </c>
      <c r="L1185" s="624">
        <v>42846</v>
      </c>
      <c r="M1185" s="564" t="s">
        <v>6083</v>
      </c>
      <c r="N1185" s="633" t="s">
        <v>50</v>
      </c>
      <c r="O1185" s="625">
        <v>42849</v>
      </c>
      <c r="P1185" s="626">
        <v>90476</v>
      </c>
      <c r="Q1185" s="416">
        <f t="shared" si="26"/>
        <v>9.0476000000000001E-2</v>
      </c>
      <c r="R1185" s="627">
        <v>3</v>
      </c>
      <c r="S1185" s="564" t="s">
        <v>8048</v>
      </c>
      <c r="T1185" s="633" t="s">
        <v>578</v>
      </c>
      <c r="U1185" s="622" t="s">
        <v>7040</v>
      </c>
      <c r="V1185" s="632" t="s">
        <v>104</v>
      </c>
      <c r="W1185" s="632" t="s">
        <v>105</v>
      </c>
      <c r="X1185" s="632" t="s">
        <v>13773</v>
      </c>
      <c r="Y1185" s="632" t="s">
        <v>13899</v>
      </c>
      <c r="Z1185" s="633"/>
      <c r="AA1185" s="633"/>
    </row>
    <row r="1186" spans="1:27" ht="17.45" customHeight="1" x14ac:dyDescent="0.25">
      <c r="A1186" s="633" t="s">
        <v>1421</v>
      </c>
      <c r="B1186" s="632" t="s">
        <v>58</v>
      </c>
      <c r="C1186" s="632" t="s">
        <v>58</v>
      </c>
      <c r="D1186" s="632" t="s">
        <v>725</v>
      </c>
      <c r="E1186" s="632" t="s">
        <v>1422</v>
      </c>
      <c r="F1186" s="473" t="s">
        <v>28</v>
      </c>
      <c r="G1186" s="473" t="str">
        <f>VLOOKUP(A1186,'Engaged Deals'!A:L,2,0)</f>
        <v>Yes</v>
      </c>
      <c r="H1186" s="473" t="str">
        <f>VLOOKUP(A1186,'Engaged Deals'!A:L,9,0)</f>
        <v>Japan</v>
      </c>
      <c r="I1186" s="473" t="str">
        <f>VLOOKUP(A1186,'Engaged Deals'!A:L,10,0)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186" s="633" t="s">
        <v>11225</v>
      </c>
      <c r="K1186" s="632" t="s">
        <v>8952</v>
      </c>
      <c r="L1186" s="624">
        <v>42907</v>
      </c>
      <c r="M1186" s="564" t="s">
        <v>1423</v>
      </c>
      <c r="N1186" s="633" t="s">
        <v>50</v>
      </c>
      <c r="O1186" s="625">
        <v>42916</v>
      </c>
      <c r="P1186" s="626">
        <v>90476</v>
      </c>
      <c r="Q1186" s="416">
        <f t="shared" si="26"/>
        <v>9.0476000000000001E-2</v>
      </c>
      <c r="R1186" s="627">
        <v>3</v>
      </c>
      <c r="S1186" s="564" t="s">
        <v>11804</v>
      </c>
      <c r="T1186" s="633" t="s">
        <v>578</v>
      </c>
      <c r="U1186" s="622" t="s">
        <v>7040</v>
      </c>
      <c r="V1186" s="632" t="s">
        <v>158</v>
      </c>
      <c r="W1186" s="632" t="s">
        <v>5501</v>
      </c>
      <c r="X1186" s="632" t="s">
        <v>5861</v>
      </c>
      <c r="Y1186" s="632" t="s">
        <v>9307</v>
      </c>
      <c r="Z1186" s="633"/>
      <c r="AA1186" s="633"/>
    </row>
    <row r="1187" spans="1:27" ht="17.45" customHeight="1" x14ac:dyDescent="0.25">
      <c r="A1187" s="633" t="s">
        <v>556</v>
      </c>
      <c r="B1187" s="634" t="s">
        <v>58</v>
      </c>
      <c r="C1187" s="634" t="s">
        <v>58</v>
      </c>
      <c r="D1187" s="632" t="s">
        <v>557</v>
      </c>
      <c r="E1187" s="632" t="s">
        <v>558</v>
      </c>
      <c r="F1187" s="473" t="s">
        <v>26</v>
      </c>
      <c r="G1187" s="473" t="str">
        <f>VLOOKUP(A1187,'Engaged Deals'!A:L,2,0)</f>
        <v>Yes</v>
      </c>
      <c r="H1187" s="473" t="str">
        <f>VLOOKUP(A1187,'Engaged Deals'!A:L,9,0)</f>
        <v>India</v>
      </c>
      <c r="I1187" s="473" t="str">
        <f>VLOOKUP(A1187,'Engaged Deals'!A:L,10,0)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87" s="633" t="s">
        <v>11223</v>
      </c>
      <c r="K1187" s="473" t="s">
        <v>8948</v>
      </c>
      <c r="L1187" s="624">
        <v>42943</v>
      </c>
      <c r="M1187" s="564" t="s">
        <v>559</v>
      </c>
      <c r="N1187" s="71" t="s">
        <v>50</v>
      </c>
      <c r="O1187" s="624">
        <v>42943</v>
      </c>
      <c r="P1187" s="635">
        <v>90476</v>
      </c>
      <c r="Q1187" s="416">
        <f t="shared" si="26"/>
        <v>9.0476000000000001E-2</v>
      </c>
      <c r="R1187" s="627">
        <v>3</v>
      </c>
      <c r="S1187" s="535" t="s">
        <v>14146</v>
      </c>
      <c r="T1187" s="71" t="s">
        <v>578</v>
      </c>
      <c r="U1187" s="566" t="s">
        <v>7040</v>
      </c>
      <c r="V1187" s="541" t="s">
        <v>104</v>
      </c>
      <c r="W1187" s="541" t="s">
        <v>2668</v>
      </c>
      <c r="X1187" s="632" t="s">
        <v>5545</v>
      </c>
      <c r="Y1187" s="632" t="s">
        <v>9238</v>
      </c>
      <c r="Z1187" s="633"/>
      <c r="AA1187" s="633"/>
    </row>
    <row r="1188" spans="1:27" ht="17.45" customHeight="1" x14ac:dyDescent="0.25">
      <c r="A1188" s="633" t="s">
        <v>11647</v>
      </c>
      <c r="B1188" s="632" t="s">
        <v>60</v>
      </c>
      <c r="C1188" s="632" t="s">
        <v>4992</v>
      </c>
      <c r="D1188" s="632" t="s">
        <v>11648</v>
      </c>
      <c r="E1188" s="632" t="s">
        <v>11649</v>
      </c>
      <c r="F1188" s="473" t="s">
        <v>25</v>
      </c>
      <c r="G1188" s="473"/>
      <c r="H1188" s="473"/>
      <c r="I1188" s="473"/>
      <c r="J1188" s="633" t="s">
        <v>11225</v>
      </c>
      <c r="K1188" s="632" t="s">
        <v>35</v>
      </c>
      <c r="L1188" s="624">
        <v>42916</v>
      </c>
      <c r="M1188" s="564" t="s">
        <v>11782</v>
      </c>
      <c r="N1188" s="633" t="s">
        <v>50</v>
      </c>
      <c r="O1188" s="625">
        <v>42916</v>
      </c>
      <c r="P1188" s="626">
        <v>90000</v>
      </c>
      <c r="Q1188" s="416">
        <f t="shared" si="26"/>
        <v>0.09</v>
      </c>
      <c r="R1188" s="627">
        <v>12</v>
      </c>
      <c r="S1188" s="564" t="s">
        <v>12340</v>
      </c>
      <c r="T1188" s="633" t="s">
        <v>578</v>
      </c>
      <c r="U1188" s="633" t="s">
        <v>7</v>
      </c>
      <c r="V1188" s="632" t="s">
        <v>477</v>
      </c>
      <c r="W1188" s="632" t="s">
        <v>1138</v>
      </c>
      <c r="X1188" s="632" t="s">
        <v>5956</v>
      </c>
      <c r="Y1188" s="632" t="s">
        <v>356</v>
      </c>
      <c r="Z1188" s="633"/>
      <c r="AA1188" s="633"/>
    </row>
    <row r="1189" spans="1:27" ht="17.45" customHeight="1" x14ac:dyDescent="0.25">
      <c r="A1189" s="633" t="s">
        <v>2907</v>
      </c>
      <c r="B1189" s="632" t="s">
        <v>56</v>
      </c>
      <c r="C1189" s="632" t="s">
        <v>194</v>
      </c>
      <c r="D1189" s="632" t="s">
        <v>2908</v>
      </c>
      <c r="E1189" s="632" t="s">
        <v>2909</v>
      </c>
      <c r="F1189" s="473" t="s">
        <v>27</v>
      </c>
      <c r="G1189" s="473"/>
      <c r="H1189" s="473"/>
      <c r="I1189" s="473"/>
      <c r="J1189" s="633" t="s">
        <v>11223</v>
      </c>
      <c r="K1189" s="632" t="s">
        <v>8070</v>
      </c>
      <c r="L1189" s="624">
        <v>42972</v>
      </c>
      <c r="M1189" s="564" t="s">
        <v>2910</v>
      </c>
      <c r="N1189" s="633" t="s">
        <v>47</v>
      </c>
      <c r="O1189" s="625">
        <v>42972</v>
      </c>
      <c r="P1189" s="626">
        <v>90000</v>
      </c>
      <c r="Q1189" s="416">
        <f t="shared" si="26"/>
        <v>0.09</v>
      </c>
      <c r="R1189" s="627">
        <v>12</v>
      </c>
      <c r="S1189" s="564" t="s">
        <v>12644</v>
      </c>
      <c r="T1189" s="71" t="s">
        <v>103</v>
      </c>
      <c r="U1189" s="633" t="s">
        <v>7</v>
      </c>
      <c r="V1189" s="632" t="s">
        <v>477</v>
      </c>
      <c r="W1189" s="632" t="s">
        <v>478</v>
      </c>
      <c r="X1189" s="632" t="s">
        <v>6014</v>
      </c>
      <c r="Y1189" s="632" t="s">
        <v>1192</v>
      </c>
      <c r="Z1189" s="633"/>
      <c r="AA1189" s="633"/>
    </row>
    <row r="1190" spans="1:27" ht="17.45" customHeight="1" x14ac:dyDescent="0.25">
      <c r="A1190" s="633" t="s">
        <v>2931</v>
      </c>
      <c r="B1190" s="632" t="s">
        <v>60</v>
      </c>
      <c r="C1190" s="632" t="s">
        <v>805</v>
      </c>
      <c r="D1190" s="632" t="s">
        <v>2932</v>
      </c>
      <c r="E1190" s="632" t="s">
        <v>2933</v>
      </c>
      <c r="F1190" s="473" t="s">
        <v>27</v>
      </c>
      <c r="G1190" s="473"/>
      <c r="H1190" s="473"/>
      <c r="I1190" s="473"/>
      <c r="J1190" s="633" t="s">
        <v>11224</v>
      </c>
      <c r="K1190" s="632" t="s">
        <v>8947</v>
      </c>
      <c r="L1190" s="624">
        <v>43028</v>
      </c>
      <c r="M1190" s="564" t="s">
        <v>2934</v>
      </c>
      <c r="N1190" s="633" t="s">
        <v>47</v>
      </c>
      <c r="O1190" s="625">
        <v>43028</v>
      </c>
      <c r="P1190" s="626">
        <v>90000</v>
      </c>
      <c r="Q1190" s="416">
        <f t="shared" si="26"/>
        <v>0.09</v>
      </c>
      <c r="R1190" s="627">
        <v>12</v>
      </c>
      <c r="S1190" s="564" t="s">
        <v>14144</v>
      </c>
      <c r="T1190" s="71" t="s">
        <v>292</v>
      </c>
      <c r="U1190" s="633" t="s">
        <v>7</v>
      </c>
      <c r="V1190" s="632" t="s">
        <v>477</v>
      </c>
      <c r="W1190" s="632" t="s">
        <v>1204</v>
      </c>
      <c r="X1190" s="632" t="s">
        <v>6021</v>
      </c>
      <c r="Y1190" s="632" t="s">
        <v>1057</v>
      </c>
      <c r="Z1190" s="633"/>
      <c r="AA1190" s="633"/>
    </row>
    <row r="1191" spans="1:27" ht="17.45" customHeight="1" x14ac:dyDescent="0.25">
      <c r="A1191" s="633" t="s">
        <v>12737</v>
      </c>
      <c r="B1191" s="632" t="s">
        <v>59</v>
      </c>
      <c r="C1191" s="632" t="s">
        <v>9574</v>
      </c>
      <c r="D1191" s="632" t="s">
        <v>12738</v>
      </c>
      <c r="E1191" s="632" t="s">
        <v>12739</v>
      </c>
      <c r="F1191" s="473" t="s">
        <v>14262</v>
      </c>
      <c r="G1191" s="473"/>
      <c r="H1191" s="473"/>
      <c r="I1191" s="473"/>
      <c r="J1191" s="633" t="s">
        <v>11224</v>
      </c>
      <c r="K1191" s="632" t="s">
        <v>8950</v>
      </c>
      <c r="L1191" s="624">
        <v>43010</v>
      </c>
      <c r="M1191" s="564">
        <v>42920</v>
      </c>
      <c r="N1191" s="633" t="s">
        <v>47</v>
      </c>
      <c r="O1191" s="625">
        <v>43010</v>
      </c>
      <c r="P1191" s="626">
        <v>90000</v>
      </c>
      <c r="Q1191" s="416">
        <f t="shared" si="26"/>
        <v>0.09</v>
      </c>
      <c r="R1191" s="636">
        <v>12</v>
      </c>
      <c r="S1191" s="564">
        <v>42949</v>
      </c>
      <c r="T1191" s="71" t="s">
        <v>103</v>
      </c>
      <c r="U1191" s="633" t="s">
        <v>7040</v>
      </c>
      <c r="V1191" s="632" t="s">
        <v>162</v>
      </c>
      <c r="W1191" s="632" t="s">
        <v>105</v>
      </c>
      <c r="X1191" s="632" t="s">
        <v>14229</v>
      </c>
      <c r="Y1191" s="632" t="s">
        <v>9306</v>
      </c>
      <c r="Z1191" s="633"/>
      <c r="AA1191" s="633"/>
    </row>
    <row r="1192" spans="1:27" ht="17.45" customHeight="1" x14ac:dyDescent="0.25">
      <c r="A1192" s="633" t="s">
        <v>7321</v>
      </c>
      <c r="B1192" s="632" t="s">
        <v>62</v>
      </c>
      <c r="C1192" s="632" t="s">
        <v>985</v>
      </c>
      <c r="D1192" s="632" t="s">
        <v>11645</v>
      </c>
      <c r="E1192" s="632" t="s">
        <v>7323</v>
      </c>
      <c r="F1192" s="473" t="s">
        <v>26</v>
      </c>
      <c r="G1192" s="473"/>
      <c r="H1192" s="473"/>
      <c r="I1192" s="473"/>
      <c r="J1192" s="633" t="s">
        <v>11224</v>
      </c>
      <c r="K1192" s="632" t="s">
        <v>8948</v>
      </c>
      <c r="L1192" s="624">
        <v>43038</v>
      </c>
      <c r="M1192" s="564">
        <v>42829</v>
      </c>
      <c r="N1192" s="633" t="s">
        <v>46</v>
      </c>
      <c r="O1192" s="625">
        <v>43038</v>
      </c>
      <c r="P1192" s="626">
        <v>90000</v>
      </c>
      <c r="Q1192" s="416">
        <f t="shared" si="26"/>
        <v>0.09</v>
      </c>
      <c r="R1192" s="636">
        <v>12</v>
      </c>
      <c r="S1192" s="564">
        <v>42831</v>
      </c>
      <c r="T1192" s="71" t="s">
        <v>103</v>
      </c>
      <c r="U1192" s="633" t="s">
        <v>7040</v>
      </c>
      <c r="V1192" s="632" t="s">
        <v>162</v>
      </c>
      <c r="W1192" s="632" t="s">
        <v>7199</v>
      </c>
      <c r="X1192" s="632" t="s">
        <v>11968</v>
      </c>
      <c r="Y1192" s="632" t="s">
        <v>6859</v>
      </c>
      <c r="Z1192" s="633"/>
      <c r="AA1192" s="633"/>
    </row>
    <row r="1193" spans="1:27" ht="17.45" customHeight="1" x14ac:dyDescent="0.25">
      <c r="A1193" s="633" t="s">
        <v>3465</v>
      </c>
      <c r="B1193" s="634" t="s">
        <v>57</v>
      </c>
      <c r="C1193" s="634" t="s">
        <v>98</v>
      </c>
      <c r="D1193" s="632" t="s">
        <v>3466</v>
      </c>
      <c r="E1193" s="632" t="s">
        <v>3467</v>
      </c>
      <c r="F1193" s="473" t="s">
        <v>14262</v>
      </c>
      <c r="G1193" s="473"/>
      <c r="H1193" s="473"/>
      <c r="I1193" s="473"/>
      <c r="J1193" s="633" t="s">
        <v>11223</v>
      </c>
      <c r="K1193" s="473" t="s">
        <v>8950</v>
      </c>
      <c r="L1193" s="624">
        <v>43007</v>
      </c>
      <c r="M1193" s="564" t="s">
        <v>3468</v>
      </c>
      <c r="N1193" s="71" t="s">
        <v>48</v>
      </c>
      <c r="O1193" s="624">
        <v>43007</v>
      </c>
      <c r="P1193" s="635">
        <v>90000</v>
      </c>
      <c r="Q1193" s="416">
        <f t="shared" si="26"/>
        <v>0.09</v>
      </c>
      <c r="R1193" s="627">
        <v>1</v>
      </c>
      <c r="S1193" s="535" t="s">
        <v>11804</v>
      </c>
      <c r="T1193" s="71" t="s">
        <v>466</v>
      </c>
      <c r="U1193" s="566" t="s">
        <v>12349</v>
      </c>
      <c r="V1193" s="541" t="s">
        <v>911</v>
      </c>
      <c r="W1193" s="541" t="s">
        <v>1292</v>
      </c>
      <c r="X1193" s="632" t="s">
        <v>106</v>
      </c>
      <c r="Y1193" s="632" t="s">
        <v>435</v>
      </c>
      <c r="Z1193" s="633"/>
      <c r="AA1193" s="633"/>
    </row>
    <row r="1194" spans="1:27" ht="17.45" customHeight="1" x14ac:dyDescent="0.25">
      <c r="A1194" s="633" t="s">
        <v>12179</v>
      </c>
      <c r="B1194" s="632" t="s">
        <v>60</v>
      </c>
      <c r="C1194" s="632" t="s">
        <v>6576</v>
      </c>
      <c r="D1194" s="632" t="s">
        <v>2253</v>
      </c>
      <c r="E1194" s="632" t="s">
        <v>2732</v>
      </c>
      <c r="F1194" s="473" t="s">
        <v>6576</v>
      </c>
      <c r="G1194" s="473"/>
      <c r="H1194" s="473"/>
      <c r="I1194" s="473"/>
      <c r="J1194" s="633" t="s">
        <v>11223</v>
      </c>
      <c r="K1194" s="632" t="s">
        <v>8948</v>
      </c>
      <c r="L1194" s="624">
        <v>42977</v>
      </c>
      <c r="M1194" s="564" t="s">
        <v>12314</v>
      </c>
      <c r="N1194" s="633" t="s">
        <v>47</v>
      </c>
      <c r="O1194" s="625">
        <v>43019</v>
      </c>
      <c r="P1194" s="626">
        <v>88889</v>
      </c>
      <c r="Q1194" s="416">
        <f t="shared" si="26"/>
        <v>8.8888999999999996E-2</v>
      </c>
      <c r="R1194" s="627">
        <v>12</v>
      </c>
      <c r="S1194" s="564" t="s">
        <v>12632</v>
      </c>
      <c r="T1194" s="71" t="s">
        <v>103</v>
      </c>
      <c r="U1194" s="633" t="s">
        <v>7</v>
      </c>
      <c r="V1194" s="632" t="s">
        <v>477</v>
      </c>
      <c r="W1194" s="632" t="s">
        <v>1302</v>
      </c>
      <c r="X1194" s="632" t="s">
        <v>12412</v>
      </c>
      <c r="Y1194" s="632" t="s">
        <v>1091</v>
      </c>
      <c r="Z1194" s="633"/>
      <c r="AA1194" s="633"/>
    </row>
    <row r="1195" spans="1:27" ht="17.45" customHeight="1" x14ac:dyDescent="0.25">
      <c r="A1195" s="633" t="s">
        <v>3947</v>
      </c>
      <c r="B1195" s="632" t="s">
        <v>60</v>
      </c>
      <c r="C1195" s="632" t="s">
        <v>6576</v>
      </c>
      <c r="D1195" s="632" t="s">
        <v>3650</v>
      </c>
      <c r="E1195" s="632" t="s">
        <v>9656</v>
      </c>
      <c r="F1195" s="473" t="s">
        <v>6576</v>
      </c>
      <c r="G1195" s="473"/>
      <c r="H1195" s="473"/>
      <c r="I1195" s="473"/>
      <c r="J1195" s="633" t="s">
        <v>11223</v>
      </c>
      <c r="K1195" s="632" t="s">
        <v>8948</v>
      </c>
      <c r="L1195" s="624">
        <v>43008</v>
      </c>
      <c r="M1195" s="564" t="s">
        <v>3949</v>
      </c>
      <c r="N1195" s="633" t="s">
        <v>47</v>
      </c>
      <c r="O1195" s="625">
        <v>43008</v>
      </c>
      <c r="P1195" s="626">
        <v>88889</v>
      </c>
      <c r="Q1195" s="416">
        <f t="shared" si="26"/>
        <v>8.8888999999999996E-2</v>
      </c>
      <c r="R1195" s="627">
        <v>12</v>
      </c>
      <c r="S1195" s="564" t="s">
        <v>9606</v>
      </c>
      <c r="T1195" s="71" t="s">
        <v>103</v>
      </c>
      <c r="U1195" s="633" t="s">
        <v>7</v>
      </c>
      <c r="V1195" s="632" t="s">
        <v>477</v>
      </c>
      <c r="W1195" s="632" t="s">
        <v>1138</v>
      </c>
      <c r="X1195" s="632" t="s">
        <v>6158</v>
      </c>
      <c r="Y1195" s="632" t="s">
        <v>9731</v>
      </c>
      <c r="Z1195" s="633"/>
      <c r="AA1195" s="633"/>
    </row>
    <row r="1196" spans="1:27" ht="17.45" customHeight="1" x14ac:dyDescent="0.25">
      <c r="A1196" s="622" t="s">
        <v>3490</v>
      </c>
      <c r="B1196" s="519" t="s">
        <v>57</v>
      </c>
      <c r="C1196" s="519" t="s">
        <v>1046</v>
      </c>
      <c r="D1196" s="519" t="s">
        <v>3491</v>
      </c>
      <c r="E1196" s="519" t="s">
        <v>3492</v>
      </c>
      <c r="F1196" s="473" t="s">
        <v>14262</v>
      </c>
      <c r="G1196" s="473"/>
      <c r="H1196" s="473"/>
      <c r="I1196" s="473"/>
      <c r="J1196" s="622" t="s">
        <v>11226</v>
      </c>
      <c r="K1196" s="519" t="s">
        <v>8950</v>
      </c>
      <c r="L1196" s="521">
        <v>42789</v>
      </c>
      <c r="M1196" s="522" t="s">
        <v>3493</v>
      </c>
      <c r="N1196" s="622" t="s">
        <v>50</v>
      </c>
      <c r="O1196" s="521">
        <v>42789</v>
      </c>
      <c r="P1196" s="638">
        <v>88740</v>
      </c>
      <c r="Q1196" s="524">
        <v>8.8739999999999999E-2</v>
      </c>
      <c r="R1196" s="525">
        <v>1</v>
      </c>
      <c r="S1196" s="522" t="s">
        <v>7955</v>
      </c>
      <c r="T1196" s="525" t="s">
        <v>578</v>
      </c>
      <c r="U1196" s="622" t="s">
        <v>15</v>
      </c>
      <c r="V1196" s="519" t="s">
        <v>152</v>
      </c>
      <c r="W1196" s="519" t="s">
        <v>3494</v>
      </c>
      <c r="X1196" s="415" t="s">
        <v>5564</v>
      </c>
      <c r="Y1196" s="415" t="s">
        <v>667</v>
      </c>
      <c r="Z1196" s="633"/>
      <c r="AA1196" s="633"/>
    </row>
    <row r="1197" spans="1:27" ht="17.45" customHeight="1" x14ac:dyDescent="0.25">
      <c r="A1197" s="633" t="s">
        <v>8072</v>
      </c>
      <c r="B1197" s="632" t="s">
        <v>57</v>
      </c>
      <c r="C1197" s="632" t="s">
        <v>182</v>
      </c>
      <c r="D1197" s="632" t="s">
        <v>315</v>
      </c>
      <c r="E1197" s="632" t="s">
        <v>8073</v>
      </c>
      <c r="F1197" s="473" t="s">
        <v>26</v>
      </c>
      <c r="G1197" s="473"/>
      <c r="H1197" s="473"/>
      <c r="I1197" s="473"/>
      <c r="J1197" s="633" t="s">
        <v>11225</v>
      </c>
      <c r="K1197" s="632" t="s">
        <v>8948</v>
      </c>
      <c r="L1197" s="624">
        <v>42916</v>
      </c>
      <c r="M1197" s="564" t="s">
        <v>8138</v>
      </c>
      <c r="N1197" s="633" t="s">
        <v>50</v>
      </c>
      <c r="O1197" s="625">
        <v>42947</v>
      </c>
      <c r="P1197" s="626">
        <v>87500</v>
      </c>
      <c r="Q1197" s="416">
        <f>+P1197*0.000001</f>
        <v>8.7499999999999994E-2</v>
      </c>
      <c r="R1197" s="627">
        <v>8</v>
      </c>
      <c r="S1197" s="564" t="s">
        <v>13516</v>
      </c>
      <c r="T1197" s="633" t="s">
        <v>578</v>
      </c>
      <c r="U1197" s="633" t="s">
        <v>7</v>
      </c>
      <c r="V1197" s="632" t="s">
        <v>388</v>
      </c>
      <c r="W1197" s="632" t="s">
        <v>10339</v>
      </c>
      <c r="X1197" s="632" t="s">
        <v>10340</v>
      </c>
      <c r="Y1197" s="632" t="s">
        <v>186</v>
      </c>
      <c r="Z1197" s="633"/>
      <c r="AA1197" s="633"/>
    </row>
    <row r="1198" spans="1:27" ht="17.45" customHeight="1" x14ac:dyDescent="0.25">
      <c r="A1198" s="633" t="s">
        <v>8072</v>
      </c>
      <c r="B1198" s="632" t="s">
        <v>57</v>
      </c>
      <c r="C1198" s="632" t="s">
        <v>182</v>
      </c>
      <c r="D1198" s="632" t="s">
        <v>315</v>
      </c>
      <c r="E1198" s="632" t="s">
        <v>8073</v>
      </c>
      <c r="F1198" s="473" t="s">
        <v>26</v>
      </c>
      <c r="G1198" s="473"/>
      <c r="H1198" s="473"/>
      <c r="I1198" s="473"/>
      <c r="J1198" s="633" t="s">
        <v>11225</v>
      </c>
      <c r="K1198" s="632" t="s">
        <v>8948</v>
      </c>
      <c r="L1198" s="624">
        <v>42916</v>
      </c>
      <c r="M1198" s="564" t="s">
        <v>8138</v>
      </c>
      <c r="N1198" s="633" t="s">
        <v>50</v>
      </c>
      <c r="O1198" s="625">
        <v>42947</v>
      </c>
      <c r="P1198" s="626">
        <v>87500</v>
      </c>
      <c r="Q1198" s="416">
        <v>8.7499999999999994E-2</v>
      </c>
      <c r="R1198" s="627">
        <v>8</v>
      </c>
      <c r="S1198" s="564" t="s">
        <v>13516</v>
      </c>
      <c r="T1198" s="627" t="s">
        <v>578</v>
      </c>
      <c r="U1198" s="633" t="s">
        <v>7</v>
      </c>
      <c r="V1198" s="632" t="s">
        <v>10339</v>
      </c>
      <c r="W1198" s="632" t="s">
        <v>10340</v>
      </c>
      <c r="X1198" s="632" t="s">
        <v>13774</v>
      </c>
      <c r="Y1198" s="632"/>
      <c r="Z1198" s="633"/>
      <c r="AA1198" s="633"/>
    </row>
    <row r="1199" spans="1:27" ht="17.45" customHeight="1" x14ac:dyDescent="0.25">
      <c r="A1199" s="633" t="s">
        <v>314</v>
      </c>
      <c r="B1199" s="632" t="s">
        <v>57</v>
      </c>
      <c r="C1199" s="632" t="s">
        <v>182</v>
      </c>
      <c r="D1199" s="632" t="s">
        <v>315</v>
      </c>
      <c r="E1199" s="632" t="s">
        <v>316</v>
      </c>
      <c r="F1199" s="473" t="s">
        <v>26</v>
      </c>
      <c r="G1199" s="473" t="str">
        <f>VLOOKUP(A1199,'Engaged Deals'!A:L,2,0)</f>
        <v>Yes</v>
      </c>
      <c r="H1199" s="473" t="str">
        <f>VLOOKUP(A1199,'Engaged Deals'!A:L,9,0)</f>
        <v>Benelux, DE,FR</v>
      </c>
      <c r="I1199" s="473" t="str">
        <f>VLOOKUP(A1199,'Engaged Deals'!A:L,10,0)</f>
        <v>Signing in progress</v>
      </c>
      <c r="J1199" s="633" t="s">
        <v>11225</v>
      </c>
      <c r="K1199" s="632" t="s">
        <v>8948</v>
      </c>
      <c r="L1199" s="624">
        <v>42902</v>
      </c>
      <c r="M1199" s="564" t="s">
        <v>317</v>
      </c>
      <c r="N1199" s="633" t="s">
        <v>50</v>
      </c>
      <c r="O1199" s="625">
        <v>42902</v>
      </c>
      <c r="P1199" s="626">
        <v>87000</v>
      </c>
      <c r="Q1199" s="416">
        <f>+P1199*0.000001</f>
        <v>8.6999999999999994E-2</v>
      </c>
      <c r="R1199" s="627">
        <v>36</v>
      </c>
      <c r="S1199" s="564" t="s">
        <v>12340</v>
      </c>
      <c r="T1199" s="633" t="s">
        <v>578</v>
      </c>
      <c r="U1199" s="633" t="s">
        <v>7</v>
      </c>
      <c r="V1199" s="632" t="s">
        <v>1867</v>
      </c>
      <c r="W1199" s="632" t="s">
        <v>10341</v>
      </c>
      <c r="X1199" s="632" t="s">
        <v>5492</v>
      </c>
      <c r="Y1199" s="632" t="s">
        <v>186</v>
      </c>
      <c r="Z1199" s="633"/>
      <c r="AA1199" s="633"/>
    </row>
    <row r="1200" spans="1:27" ht="17.45" customHeight="1" x14ac:dyDescent="0.25">
      <c r="A1200" s="633" t="s">
        <v>8399</v>
      </c>
      <c r="B1200" s="632"/>
      <c r="C1200" s="632"/>
      <c r="D1200" s="632" t="s">
        <v>8400</v>
      </c>
      <c r="E1200" s="632" t="s">
        <v>8401</v>
      </c>
      <c r="F1200" s="473" t="s">
        <v>27</v>
      </c>
      <c r="G1200" s="473"/>
      <c r="H1200" s="473"/>
      <c r="I1200" s="473"/>
      <c r="J1200" s="633" t="s">
        <v>11223</v>
      </c>
      <c r="K1200" s="632" t="s">
        <v>8947</v>
      </c>
      <c r="L1200" s="624">
        <v>42997</v>
      </c>
      <c r="M1200" s="564" t="s">
        <v>8587</v>
      </c>
      <c r="N1200" s="633" t="s">
        <v>47</v>
      </c>
      <c r="O1200" s="625">
        <v>42997</v>
      </c>
      <c r="P1200" s="626">
        <v>86000</v>
      </c>
      <c r="Q1200" s="416">
        <f>+P1200*0.000001</f>
        <v>8.5999999999999993E-2</v>
      </c>
      <c r="R1200" s="627">
        <v>12</v>
      </c>
      <c r="S1200" s="564" t="s">
        <v>14177</v>
      </c>
      <c r="T1200" s="71" t="s">
        <v>103</v>
      </c>
      <c r="U1200" s="633" t="s">
        <v>7</v>
      </c>
      <c r="V1200" s="632" t="s">
        <v>388</v>
      </c>
      <c r="W1200" s="632" t="s">
        <v>389</v>
      </c>
      <c r="X1200" s="632" t="s">
        <v>106</v>
      </c>
      <c r="Y1200" s="632" t="s">
        <v>356</v>
      </c>
      <c r="Z1200" s="633"/>
      <c r="AA1200" s="633"/>
    </row>
    <row r="1201" spans="1:27" ht="17.45" customHeight="1" x14ac:dyDescent="0.25">
      <c r="A1201" s="633" t="s">
        <v>10312</v>
      </c>
      <c r="B1201" s="632" t="s">
        <v>58</v>
      </c>
      <c r="C1201" s="632" t="s">
        <v>58</v>
      </c>
      <c r="D1201" s="632" t="s">
        <v>10313</v>
      </c>
      <c r="E1201" s="632" t="s">
        <v>11199</v>
      </c>
      <c r="F1201" s="473" t="s">
        <v>26</v>
      </c>
      <c r="G1201" s="473"/>
      <c r="H1201" s="473"/>
      <c r="I1201" s="473"/>
      <c r="J1201" s="633" t="s">
        <v>11223</v>
      </c>
      <c r="K1201" s="632" t="s">
        <v>33</v>
      </c>
      <c r="L1201" s="624">
        <v>42947</v>
      </c>
      <c r="M1201" s="564" t="s">
        <v>10332</v>
      </c>
      <c r="N1201" s="633" t="s">
        <v>47</v>
      </c>
      <c r="O1201" s="625">
        <v>42947</v>
      </c>
      <c r="P1201" s="626">
        <v>85714</v>
      </c>
      <c r="Q1201" s="416">
        <f>+P1201*0.000001</f>
        <v>8.5713999999999999E-2</v>
      </c>
      <c r="R1201" s="627">
        <v>3</v>
      </c>
      <c r="S1201" s="564" t="s">
        <v>14144</v>
      </c>
      <c r="T1201" s="71" t="s">
        <v>103</v>
      </c>
      <c r="U1201" s="633" t="s">
        <v>7</v>
      </c>
      <c r="V1201" s="632" t="s">
        <v>477</v>
      </c>
      <c r="W1201" s="632" t="s">
        <v>1204</v>
      </c>
      <c r="X1201" s="632" t="s">
        <v>10343</v>
      </c>
      <c r="Y1201" s="632" t="s">
        <v>12441</v>
      </c>
      <c r="Z1201" s="633"/>
      <c r="AA1201" s="633"/>
    </row>
    <row r="1202" spans="1:27" ht="17.45" customHeight="1" x14ac:dyDescent="0.25">
      <c r="A1202" s="622" t="s">
        <v>3499</v>
      </c>
      <c r="B1202" s="519" t="s">
        <v>57</v>
      </c>
      <c r="C1202" s="519" t="s">
        <v>324</v>
      </c>
      <c r="D1202" s="519" t="s">
        <v>1725</v>
      </c>
      <c r="E1202" s="519" t="s">
        <v>3500</v>
      </c>
      <c r="F1202" s="473" t="s">
        <v>26</v>
      </c>
      <c r="G1202" s="473"/>
      <c r="H1202" s="473"/>
      <c r="I1202" s="473"/>
      <c r="J1202" s="622" t="s">
        <v>11226</v>
      </c>
      <c r="K1202" s="519" t="s">
        <v>8948</v>
      </c>
      <c r="L1202" s="521">
        <v>42800</v>
      </c>
      <c r="M1202" s="522" t="s">
        <v>3501</v>
      </c>
      <c r="N1202" s="622" t="s">
        <v>50</v>
      </c>
      <c r="O1202" s="521">
        <v>42814</v>
      </c>
      <c r="P1202" s="638">
        <v>85250</v>
      </c>
      <c r="Q1202" s="524">
        <v>8.5249999999999992E-2</v>
      </c>
      <c r="R1202" s="525">
        <v>6</v>
      </c>
      <c r="S1202" s="522" t="s">
        <v>172</v>
      </c>
      <c r="T1202" s="525" t="s">
        <v>578</v>
      </c>
      <c r="U1202" s="622" t="s">
        <v>7</v>
      </c>
      <c r="V1202" s="519" t="s">
        <v>388</v>
      </c>
      <c r="W1202" s="519" t="s">
        <v>389</v>
      </c>
      <c r="X1202" s="415" t="s">
        <v>5565</v>
      </c>
      <c r="Y1202" s="415" t="s">
        <v>356</v>
      </c>
      <c r="Z1202" s="633"/>
      <c r="AA1202" s="633"/>
    </row>
    <row r="1203" spans="1:27" ht="17.45" customHeight="1" x14ac:dyDescent="0.25">
      <c r="A1203" s="633" t="s">
        <v>2804</v>
      </c>
      <c r="B1203" s="632" t="s">
        <v>60</v>
      </c>
      <c r="C1203" s="632" t="s">
        <v>805</v>
      </c>
      <c r="D1203" s="632" t="s">
        <v>2805</v>
      </c>
      <c r="E1203" s="632" t="s">
        <v>2806</v>
      </c>
      <c r="F1203" s="473" t="s">
        <v>26</v>
      </c>
      <c r="G1203" s="473"/>
      <c r="H1203" s="473"/>
      <c r="I1203" s="473"/>
      <c r="J1203" s="633" t="s">
        <v>11225</v>
      </c>
      <c r="K1203" s="632" t="s">
        <v>8948</v>
      </c>
      <c r="L1203" s="624">
        <v>42879</v>
      </c>
      <c r="M1203" s="564" t="s">
        <v>2807</v>
      </c>
      <c r="N1203" s="633" t="s">
        <v>50</v>
      </c>
      <c r="O1203" s="625">
        <v>42886</v>
      </c>
      <c r="P1203" s="626">
        <v>85000</v>
      </c>
      <c r="Q1203" s="416">
        <f t="shared" ref="Q1203:Q1211" si="27">+P1203*0.000001</f>
        <v>8.4999999999999992E-2</v>
      </c>
      <c r="R1203" s="627">
        <v>2</v>
      </c>
      <c r="S1203" s="564" t="s">
        <v>9261</v>
      </c>
      <c r="T1203" s="71" t="s">
        <v>578</v>
      </c>
      <c r="U1203" s="633" t="s">
        <v>7</v>
      </c>
      <c r="V1203" s="632" t="s">
        <v>388</v>
      </c>
      <c r="W1203" s="632" t="s">
        <v>389</v>
      </c>
      <c r="X1203" s="632" t="s">
        <v>5548</v>
      </c>
      <c r="Y1203" s="632" t="s">
        <v>186</v>
      </c>
      <c r="Z1203" s="633"/>
      <c r="AA1203" s="633"/>
    </row>
    <row r="1204" spans="1:27" ht="17.45" customHeight="1" x14ac:dyDescent="0.25">
      <c r="A1204" s="633" t="s">
        <v>8371</v>
      </c>
      <c r="B1204" s="632" t="s">
        <v>62</v>
      </c>
      <c r="C1204" s="632" t="s">
        <v>1065</v>
      </c>
      <c r="D1204" s="632" t="s">
        <v>8372</v>
      </c>
      <c r="E1204" s="632" t="s">
        <v>8373</v>
      </c>
      <c r="F1204" s="473" t="s">
        <v>26</v>
      </c>
      <c r="G1204" s="473"/>
      <c r="H1204" s="473"/>
      <c r="I1204" s="473"/>
      <c r="J1204" s="633" t="s">
        <v>11223</v>
      </c>
      <c r="K1204" s="632" t="s">
        <v>8948</v>
      </c>
      <c r="L1204" s="624">
        <v>42949</v>
      </c>
      <c r="M1204" s="564" t="s">
        <v>8577</v>
      </c>
      <c r="N1204" s="633" t="s">
        <v>47</v>
      </c>
      <c r="O1204" s="625">
        <v>42949</v>
      </c>
      <c r="P1204" s="626">
        <v>85000</v>
      </c>
      <c r="Q1204" s="416">
        <f t="shared" si="27"/>
        <v>8.4999999999999992E-2</v>
      </c>
      <c r="R1204" s="627">
        <v>12</v>
      </c>
      <c r="S1204" s="564" t="s">
        <v>10333</v>
      </c>
      <c r="T1204" s="71" t="s">
        <v>103</v>
      </c>
      <c r="U1204" s="633" t="s">
        <v>7</v>
      </c>
      <c r="V1204" s="632" t="s">
        <v>477</v>
      </c>
      <c r="W1204" s="632" t="s">
        <v>2539</v>
      </c>
      <c r="X1204" s="632" t="s">
        <v>5537</v>
      </c>
      <c r="Y1204" s="632" t="s">
        <v>313</v>
      </c>
      <c r="Z1204" s="633"/>
      <c r="AA1204" s="633"/>
    </row>
    <row r="1205" spans="1:27" ht="17.45" customHeight="1" x14ac:dyDescent="0.25">
      <c r="A1205" s="633" t="s">
        <v>9170</v>
      </c>
      <c r="B1205" s="632" t="s">
        <v>62</v>
      </c>
      <c r="C1205" s="632" t="s">
        <v>1065</v>
      </c>
      <c r="D1205" s="632" t="s">
        <v>9171</v>
      </c>
      <c r="E1205" s="632" t="s">
        <v>9172</v>
      </c>
      <c r="F1205" s="473" t="s">
        <v>26</v>
      </c>
      <c r="G1205" s="473"/>
      <c r="H1205" s="473"/>
      <c r="I1205" s="473"/>
      <c r="J1205" s="633" t="s">
        <v>11224</v>
      </c>
      <c r="K1205" s="632" t="s">
        <v>8948</v>
      </c>
      <c r="L1205" s="624">
        <v>43045</v>
      </c>
      <c r="M1205" s="564" t="s">
        <v>9196</v>
      </c>
      <c r="N1205" s="633" t="s">
        <v>46</v>
      </c>
      <c r="O1205" s="625">
        <v>43045</v>
      </c>
      <c r="P1205" s="626">
        <v>85000</v>
      </c>
      <c r="Q1205" s="416">
        <f t="shared" si="27"/>
        <v>8.4999999999999992E-2</v>
      </c>
      <c r="R1205" s="627">
        <v>2</v>
      </c>
      <c r="S1205" s="564" t="s">
        <v>8957</v>
      </c>
      <c r="T1205" s="71" t="s">
        <v>125</v>
      </c>
      <c r="U1205" s="633" t="s">
        <v>7</v>
      </c>
      <c r="V1205" s="632" t="s">
        <v>477</v>
      </c>
      <c r="W1205" s="632" t="s">
        <v>1204</v>
      </c>
      <c r="X1205" s="632" t="s">
        <v>9212</v>
      </c>
      <c r="Y1205" s="632"/>
      <c r="Z1205" s="633"/>
      <c r="AA1205" s="633"/>
    </row>
    <row r="1206" spans="1:27" ht="17.45" customHeight="1" x14ac:dyDescent="0.25">
      <c r="A1206" s="633" t="s">
        <v>1797</v>
      </c>
      <c r="B1206" s="632" t="s">
        <v>56</v>
      </c>
      <c r="C1206" s="632" t="s">
        <v>124</v>
      </c>
      <c r="D1206" s="632" t="s">
        <v>1798</v>
      </c>
      <c r="E1206" s="632" t="s">
        <v>1799</v>
      </c>
      <c r="F1206" s="473" t="s">
        <v>26</v>
      </c>
      <c r="G1206" s="473" t="str">
        <f>VLOOKUP(A1206,'Engaged Deals'!A:L,2,0)</f>
        <v>Yes</v>
      </c>
      <c r="H1206" s="473" t="str">
        <f>VLOOKUP(A1206,'Engaged Deals'!A:L,9,0)</f>
        <v>Halifax</v>
      </c>
      <c r="I1206" s="473" t="str">
        <f>VLOOKUP(A1206,'Engaged Deals'!A:L,10,0)</f>
        <v>Inter Branch reconciliation, Being worked on by Halifax</v>
      </c>
      <c r="J1206" s="633" t="s">
        <v>11225</v>
      </c>
      <c r="K1206" s="632" t="s">
        <v>8948</v>
      </c>
      <c r="L1206" s="624">
        <v>42916</v>
      </c>
      <c r="M1206" s="564" t="s">
        <v>1800</v>
      </c>
      <c r="N1206" s="633" t="s">
        <v>50</v>
      </c>
      <c r="O1206" s="625">
        <v>42916</v>
      </c>
      <c r="P1206" s="626">
        <v>83334</v>
      </c>
      <c r="Q1206" s="416">
        <f t="shared" si="27"/>
        <v>8.3333999999999991E-2</v>
      </c>
      <c r="R1206" s="627">
        <v>4</v>
      </c>
      <c r="S1206" s="564" t="s">
        <v>12340</v>
      </c>
      <c r="T1206" s="633" t="s">
        <v>578</v>
      </c>
      <c r="U1206" s="622" t="s">
        <v>7040</v>
      </c>
      <c r="V1206" s="632" t="s">
        <v>104</v>
      </c>
      <c r="W1206" s="632" t="s">
        <v>105</v>
      </c>
      <c r="X1206" s="632" t="s">
        <v>5525</v>
      </c>
      <c r="Y1206" s="632" t="s">
        <v>9556</v>
      </c>
      <c r="Z1206" s="633"/>
      <c r="AA1206" s="633"/>
    </row>
    <row r="1207" spans="1:27" ht="17.45" customHeight="1" x14ac:dyDescent="0.25">
      <c r="A1207" s="633" t="s">
        <v>12992</v>
      </c>
      <c r="B1207" s="634" t="s">
        <v>56</v>
      </c>
      <c r="C1207" s="634" t="s">
        <v>124</v>
      </c>
      <c r="D1207" s="632" t="s">
        <v>4143</v>
      </c>
      <c r="E1207" s="632" t="s">
        <v>10487</v>
      </c>
      <c r="F1207" s="473" t="s">
        <v>26</v>
      </c>
      <c r="G1207" s="473"/>
      <c r="H1207" s="473"/>
      <c r="I1207" s="473"/>
      <c r="J1207" s="633" t="s">
        <v>11223</v>
      </c>
      <c r="K1207" s="473" t="s">
        <v>8948</v>
      </c>
      <c r="L1207" s="624">
        <v>42988</v>
      </c>
      <c r="M1207" s="564" t="s">
        <v>13393</v>
      </c>
      <c r="N1207" s="71" t="s">
        <v>46</v>
      </c>
      <c r="O1207" s="624">
        <v>42988</v>
      </c>
      <c r="P1207" s="635">
        <v>83334</v>
      </c>
      <c r="Q1207" s="416">
        <f t="shared" si="27"/>
        <v>8.3333999999999991E-2</v>
      </c>
      <c r="R1207" s="627">
        <v>3</v>
      </c>
      <c r="S1207" s="535" t="s">
        <v>13516</v>
      </c>
      <c r="T1207" s="71" t="s">
        <v>125</v>
      </c>
      <c r="U1207" s="566" t="s">
        <v>7040</v>
      </c>
      <c r="V1207" s="541" t="s">
        <v>104</v>
      </c>
      <c r="W1207" s="541" t="s">
        <v>105</v>
      </c>
      <c r="X1207" s="632" t="s">
        <v>5631</v>
      </c>
      <c r="Y1207" s="632"/>
      <c r="Z1207" s="633"/>
      <c r="AA1207" s="633"/>
    </row>
    <row r="1208" spans="1:27" ht="17.45" customHeight="1" x14ac:dyDescent="0.25">
      <c r="A1208" s="633" t="s">
        <v>12993</v>
      </c>
      <c r="B1208" s="634" t="s">
        <v>56</v>
      </c>
      <c r="C1208" s="634" t="s">
        <v>124</v>
      </c>
      <c r="D1208" s="632" t="s">
        <v>4257</v>
      </c>
      <c r="E1208" s="632" t="s">
        <v>10487</v>
      </c>
      <c r="F1208" s="473" t="s">
        <v>26</v>
      </c>
      <c r="G1208" s="473"/>
      <c r="H1208" s="473"/>
      <c r="I1208" s="473"/>
      <c r="J1208" s="633" t="s">
        <v>11223</v>
      </c>
      <c r="K1208" s="473" t="s">
        <v>8948</v>
      </c>
      <c r="L1208" s="624">
        <v>42979</v>
      </c>
      <c r="M1208" s="564" t="s">
        <v>13347</v>
      </c>
      <c r="N1208" s="71" t="s">
        <v>46</v>
      </c>
      <c r="O1208" s="624">
        <v>42979</v>
      </c>
      <c r="P1208" s="635">
        <v>83334</v>
      </c>
      <c r="Q1208" s="416">
        <f t="shared" si="27"/>
        <v>8.3333999999999991E-2</v>
      </c>
      <c r="R1208" s="627">
        <v>3</v>
      </c>
      <c r="S1208" s="535" t="s">
        <v>13516</v>
      </c>
      <c r="T1208" s="71" t="s">
        <v>125</v>
      </c>
      <c r="U1208" s="566" t="s">
        <v>7040</v>
      </c>
      <c r="V1208" s="541" t="s">
        <v>104</v>
      </c>
      <c r="W1208" s="541" t="s">
        <v>105</v>
      </c>
      <c r="X1208" s="632" t="s">
        <v>5631</v>
      </c>
      <c r="Y1208" s="632"/>
      <c r="Z1208" s="633"/>
      <c r="AA1208" s="633"/>
    </row>
    <row r="1209" spans="1:27" ht="17.45" customHeight="1" x14ac:dyDescent="0.25">
      <c r="A1209" s="633" t="s">
        <v>12994</v>
      </c>
      <c r="B1209" s="634" t="s">
        <v>56</v>
      </c>
      <c r="C1209" s="634" t="s">
        <v>124</v>
      </c>
      <c r="D1209" s="632" t="s">
        <v>1798</v>
      </c>
      <c r="E1209" s="632" t="s">
        <v>10487</v>
      </c>
      <c r="F1209" s="473" t="s">
        <v>26</v>
      </c>
      <c r="G1209" s="473"/>
      <c r="H1209" s="473"/>
      <c r="I1209" s="473"/>
      <c r="J1209" s="633" t="s">
        <v>11223</v>
      </c>
      <c r="K1209" s="473" t="s">
        <v>8948</v>
      </c>
      <c r="L1209" s="624">
        <v>42979</v>
      </c>
      <c r="M1209" s="564" t="s">
        <v>13394</v>
      </c>
      <c r="N1209" s="71" t="s">
        <v>46</v>
      </c>
      <c r="O1209" s="624">
        <v>42979</v>
      </c>
      <c r="P1209" s="635">
        <v>83334</v>
      </c>
      <c r="Q1209" s="416">
        <f t="shared" si="27"/>
        <v>8.3333999999999991E-2</v>
      </c>
      <c r="R1209" s="627">
        <v>3</v>
      </c>
      <c r="S1209" s="535" t="s">
        <v>13516</v>
      </c>
      <c r="T1209" s="71" t="s">
        <v>125</v>
      </c>
      <c r="U1209" s="566" t="s">
        <v>7040</v>
      </c>
      <c r="V1209" s="541" t="s">
        <v>104</v>
      </c>
      <c r="W1209" s="541" t="s">
        <v>105</v>
      </c>
      <c r="X1209" s="632" t="s">
        <v>5631</v>
      </c>
      <c r="Y1209" s="632"/>
      <c r="Z1209" s="633"/>
      <c r="AA1209" s="633"/>
    </row>
    <row r="1210" spans="1:27" ht="17.45" customHeight="1" x14ac:dyDescent="0.25">
      <c r="A1210" s="633" t="s">
        <v>1807</v>
      </c>
      <c r="B1210" s="632" t="s">
        <v>56</v>
      </c>
      <c r="C1210" s="632" t="s">
        <v>124</v>
      </c>
      <c r="D1210" s="632" t="s">
        <v>1802</v>
      </c>
      <c r="E1210" s="632" t="s">
        <v>1808</v>
      </c>
      <c r="F1210" s="473" t="s">
        <v>26</v>
      </c>
      <c r="G1210" s="473"/>
      <c r="H1210" s="473"/>
      <c r="I1210" s="473"/>
      <c r="J1210" s="633" t="s">
        <v>11225</v>
      </c>
      <c r="K1210" s="632" t="s">
        <v>8948</v>
      </c>
      <c r="L1210" s="624">
        <v>42907</v>
      </c>
      <c r="M1210" s="564" t="s">
        <v>1809</v>
      </c>
      <c r="N1210" s="633" t="s">
        <v>50</v>
      </c>
      <c r="O1210" s="625">
        <v>42909</v>
      </c>
      <c r="P1210" s="626">
        <v>82338</v>
      </c>
      <c r="Q1210" s="416">
        <f t="shared" si="27"/>
        <v>8.2337999999999995E-2</v>
      </c>
      <c r="R1210" s="627">
        <v>12</v>
      </c>
      <c r="S1210" s="564" t="s">
        <v>11804</v>
      </c>
      <c r="T1210" s="633" t="s">
        <v>578</v>
      </c>
      <c r="U1210" s="622" t="s">
        <v>7040</v>
      </c>
      <c r="V1210" s="632" t="s">
        <v>104</v>
      </c>
      <c r="W1210" s="632" t="s">
        <v>105</v>
      </c>
      <c r="X1210" s="632" t="s">
        <v>6516</v>
      </c>
      <c r="Y1210" s="632" t="s">
        <v>12436</v>
      </c>
      <c r="Z1210" s="633"/>
      <c r="AA1210" s="633"/>
    </row>
    <row r="1211" spans="1:27" ht="17.45" customHeight="1" x14ac:dyDescent="0.25">
      <c r="A1211" s="633" t="s">
        <v>12180</v>
      </c>
      <c r="B1211" s="634" t="s">
        <v>59</v>
      </c>
      <c r="C1211" s="634" t="s">
        <v>9574</v>
      </c>
      <c r="D1211" s="632" t="s">
        <v>1687</v>
      </c>
      <c r="E1211" s="632" t="s">
        <v>12181</v>
      </c>
      <c r="F1211" s="473" t="s">
        <v>26</v>
      </c>
      <c r="G1211" s="473"/>
      <c r="H1211" s="473"/>
      <c r="I1211" s="473"/>
      <c r="J1211" s="633" t="s">
        <v>11223</v>
      </c>
      <c r="K1211" s="473" t="s">
        <v>8948</v>
      </c>
      <c r="L1211" s="624">
        <v>43007</v>
      </c>
      <c r="M1211" s="564" t="s">
        <v>13395</v>
      </c>
      <c r="N1211" s="71" t="s">
        <v>47</v>
      </c>
      <c r="O1211" s="624">
        <v>43007</v>
      </c>
      <c r="P1211" s="635">
        <v>81150</v>
      </c>
      <c r="Q1211" s="416">
        <f t="shared" si="27"/>
        <v>8.115E-2</v>
      </c>
      <c r="R1211" s="627">
        <v>12</v>
      </c>
      <c r="S1211" s="535" t="s">
        <v>14146</v>
      </c>
      <c r="T1211" s="71" t="s">
        <v>292</v>
      </c>
      <c r="U1211" s="566" t="s">
        <v>7040</v>
      </c>
      <c r="V1211" s="541" t="s">
        <v>104</v>
      </c>
      <c r="W1211" s="541" t="s">
        <v>105</v>
      </c>
      <c r="X1211" s="632" t="s">
        <v>6353</v>
      </c>
      <c r="Y1211" s="632" t="s">
        <v>221</v>
      </c>
      <c r="Z1211" s="633"/>
      <c r="AA1211" s="633"/>
    </row>
    <row r="1212" spans="1:27" ht="17.45" customHeight="1" x14ac:dyDescent="0.25">
      <c r="A1212" s="622" t="s">
        <v>3636</v>
      </c>
      <c r="B1212" s="519" t="s">
        <v>58</v>
      </c>
      <c r="C1212" s="519" t="s">
        <v>58</v>
      </c>
      <c r="D1212" s="519" t="s">
        <v>3637</v>
      </c>
      <c r="E1212" s="519" t="s">
        <v>6501</v>
      </c>
      <c r="F1212" s="473" t="s">
        <v>26</v>
      </c>
      <c r="G1212" s="473"/>
      <c r="H1212" s="473"/>
      <c r="I1212" s="473"/>
      <c r="J1212" s="622" t="s">
        <v>11226</v>
      </c>
      <c r="K1212" s="519" t="s">
        <v>8948</v>
      </c>
      <c r="L1212" s="521">
        <v>42825</v>
      </c>
      <c r="M1212" s="522" t="s">
        <v>3638</v>
      </c>
      <c r="N1212" s="622" t="s">
        <v>50</v>
      </c>
      <c r="O1212" s="521">
        <v>42826</v>
      </c>
      <c r="P1212" s="638">
        <v>80000</v>
      </c>
      <c r="Q1212" s="524">
        <v>0.08</v>
      </c>
      <c r="R1212" s="525">
        <v>3</v>
      </c>
      <c r="S1212" s="522" t="s">
        <v>7101</v>
      </c>
      <c r="T1212" s="525" t="s">
        <v>578</v>
      </c>
      <c r="U1212" s="622" t="s">
        <v>7040</v>
      </c>
      <c r="V1212" s="519" t="s">
        <v>134</v>
      </c>
      <c r="W1212" s="519" t="s">
        <v>3639</v>
      </c>
      <c r="X1212" s="415" t="s">
        <v>5567</v>
      </c>
      <c r="Y1212" s="415" t="s">
        <v>9237</v>
      </c>
      <c r="Z1212" s="633"/>
      <c r="AA1212" s="633"/>
    </row>
    <row r="1213" spans="1:27" ht="17.45" customHeight="1" x14ac:dyDescent="0.25">
      <c r="A1213" s="633" t="s">
        <v>11647</v>
      </c>
      <c r="B1213" s="632" t="s">
        <v>60</v>
      </c>
      <c r="C1213" s="632" t="s">
        <v>4992</v>
      </c>
      <c r="D1213" s="632" t="s">
        <v>11648</v>
      </c>
      <c r="E1213" s="632" t="s">
        <v>11649</v>
      </c>
      <c r="F1213" s="473" t="s">
        <v>25</v>
      </c>
      <c r="G1213" s="473"/>
      <c r="H1213" s="473"/>
      <c r="I1213" s="473"/>
      <c r="J1213" s="633" t="s">
        <v>11225</v>
      </c>
      <c r="K1213" s="632" t="s">
        <v>35</v>
      </c>
      <c r="L1213" s="624">
        <v>42916</v>
      </c>
      <c r="M1213" s="564" t="s">
        <v>11782</v>
      </c>
      <c r="N1213" s="633" t="s">
        <v>50</v>
      </c>
      <c r="O1213" s="625">
        <v>42916</v>
      </c>
      <c r="P1213" s="626">
        <v>80000</v>
      </c>
      <c r="Q1213" s="416">
        <f t="shared" ref="Q1213:Q1241" si="28">+P1213*0.000001</f>
        <v>0.08</v>
      </c>
      <c r="R1213" s="627">
        <v>12</v>
      </c>
      <c r="S1213" s="564" t="s">
        <v>12338</v>
      </c>
      <c r="T1213" s="633" t="s">
        <v>578</v>
      </c>
      <c r="U1213" s="633" t="s">
        <v>7</v>
      </c>
      <c r="V1213" s="632" t="s">
        <v>477</v>
      </c>
      <c r="W1213" s="632" t="s">
        <v>1996</v>
      </c>
      <c r="X1213" s="632" t="s">
        <v>5956</v>
      </c>
      <c r="Y1213" s="632" t="s">
        <v>356</v>
      </c>
      <c r="Z1213" s="633"/>
      <c r="AA1213" s="633"/>
    </row>
    <row r="1214" spans="1:27" ht="17.45" customHeight="1" x14ac:dyDescent="0.25">
      <c r="A1214" s="633" t="s">
        <v>6573</v>
      </c>
      <c r="B1214" s="632" t="s">
        <v>60</v>
      </c>
      <c r="C1214" s="632" t="s">
        <v>805</v>
      </c>
      <c r="D1214" s="632" t="s">
        <v>6574</v>
      </c>
      <c r="E1214" s="632" t="s">
        <v>6575</v>
      </c>
      <c r="F1214" s="473" t="s">
        <v>25</v>
      </c>
      <c r="G1214" s="473"/>
      <c r="H1214" s="473"/>
      <c r="I1214" s="473"/>
      <c r="J1214" s="633" t="s">
        <v>11223</v>
      </c>
      <c r="K1214" s="632" t="s">
        <v>35</v>
      </c>
      <c r="L1214" s="624">
        <v>43007</v>
      </c>
      <c r="M1214" s="564" t="s">
        <v>6755</v>
      </c>
      <c r="N1214" s="633" t="s">
        <v>47</v>
      </c>
      <c r="O1214" s="625">
        <v>43007</v>
      </c>
      <c r="P1214" s="626">
        <v>80000</v>
      </c>
      <c r="Q1214" s="416">
        <f t="shared" si="28"/>
        <v>0.08</v>
      </c>
      <c r="R1214" s="627">
        <v>36</v>
      </c>
      <c r="S1214" s="564" t="s">
        <v>14144</v>
      </c>
      <c r="T1214" s="71" t="s">
        <v>103</v>
      </c>
      <c r="U1214" s="633" t="s">
        <v>7</v>
      </c>
      <c r="V1214" s="632" t="s">
        <v>477</v>
      </c>
      <c r="W1214" s="632" t="s">
        <v>1138</v>
      </c>
      <c r="X1214" s="632" t="s">
        <v>6756</v>
      </c>
      <c r="Y1214" s="632" t="s">
        <v>2376</v>
      </c>
      <c r="Z1214" s="633"/>
      <c r="AA1214" s="633"/>
    </row>
    <row r="1215" spans="1:27" ht="17.45" customHeight="1" x14ac:dyDescent="0.25">
      <c r="A1215" s="633" t="s">
        <v>7422</v>
      </c>
      <c r="B1215" s="632" t="s">
        <v>60</v>
      </c>
      <c r="C1215" s="632" t="s">
        <v>805</v>
      </c>
      <c r="D1215" s="632" t="s">
        <v>7423</v>
      </c>
      <c r="E1215" s="632" t="s">
        <v>7424</v>
      </c>
      <c r="F1215" s="473" t="s">
        <v>27</v>
      </c>
      <c r="G1215" s="473"/>
      <c r="H1215" s="473"/>
      <c r="I1215" s="473"/>
      <c r="J1215" s="633" t="s">
        <v>11223</v>
      </c>
      <c r="K1215" s="632" t="s">
        <v>8947</v>
      </c>
      <c r="L1215" s="624">
        <v>42998</v>
      </c>
      <c r="M1215" s="564" t="s">
        <v>7425</v>
      </c>
      <c r="N1215" s="633" t="s">
        <v>47</v>
      </c>
      <c r="O1215" s="625">
        <v>42998</v>
      </c>
      <c r="P1215" s="626">
        <v>80000</v>
      </c>
      <c r="Q1215" s="416">
        <f t="shared" si="28"/>
        <v>0.08</v>
      </c>
      <c r="R1215" s="627">
        <v>12</v>
      </c>
      <c r="S1215" s="564" t="s">
        <v>10335</v>
      </c>
      <c r="T1215" s="71" t="s">
        <v>103</v>
      </c>
      <c r="U1215" s="633" t="s">
        <v>7</v>
      </c>
      <c r="V1215" s="632" t="s">
        <v>477</v>
      </c>
      <c r="W1215" s="632" t="s">
        <v>1204</v>
      </c>
      <c r="X1215" s="632" t="s">
        <v>6021</v>
      </c>
      <c r="Y1215" s="632" t="s">
        <v>667</v>
      </c>
      <c r="Z1215" s="633"/>
      <c r="AA1215" s="633"/>
    </row>
    <row r="1216" spans="1:27" ht="17.45" customHeight="1" x14ac:dyDescent="0.25">
      <c r="A1216" s="633" t="s">
        <v>11663</v>
      </c>
      <c r="B1216" s="632" t="s">
        <v>60</v>
      </c>
      <c r="C1216" s="632" t="s">
        <v>805</v>
      </c>
      <c r="D1216" s="632" t="s">
        <v>11664</v>
      </c>
      <c r="E1216" s="632" t="s">
        <v>11665</v>
      </c>
      <c r="F1216" s="473" t="s">
        <v>26</v>
      </c>
      <c r="G1216" s="473"/>
      <c r="H1216" s="473"/>
      <c r="I1216" s="473"/>
      <c r="J1216" s="633" t="s">
        <v>11223</v>
      </c>
      <c r="K1216" s="632" t="s">
        <v>8948</v>
      </c>
      <c r="L1216" s="624">
        <v>43005</v>
      </c>
      <c r="M1216" s="564" t="s">
        <v>11786</v>
      </c>
      <c r="N1216" s="633" t="s">
        <v>48</v>
      </c>
      <c r="O1216" s="625">
        <v>43005</v>
      </c>
      <c r="P1216" s="626">
        <v>80000</v>
      </c>
      <c r="Q1216" s="416">
        <f t="shared" si="28"/>
        <v>0.08</v>
      </c>
      <c r="R1216" s="627">
        <v>12</v>
      </c>
      <c r="S1216" s="564" t="s">
        <v>14178</v>
      </c>
      <c r="T1216" s="71" t="s">
        <v>211</v>
      </c>
      <c r="U1216" s="633" t="s">
        <v>7</v>
      </c>
      <c r="V1216" s="632" t="s">
        <v>477</v>
      </c>
      <c r="W1216" s="632" t="s">
        <v>1204</v>
      </c>
      <c r="X1216" s="632" t="s">
        <v>6761</v>
      </c>
      <c r="Y1216" s="632" t="s">
        <v>356</v>
      </c>
      <c r="Z1216" s="633"/>
      <c r="AA1216" s="633"/>
    </row>
    <row r="1217" spans="1:27" ht="17.45" customHeight="1" x14ac:dyDescent="0.25">
      <c r="A1217" s="633" t="s">
        <v>3522</v>
      </c>
      <c r="B1217" s="632" t="s">
        <v>56</v>
      </c>
      <c r="C1217" s="632" t="s">
        <v>194</v>
      </c>
      <c r="D1217" s="632" t="s">
        <v>214</v>
      </c>
      <c r="E1217" s="632" t="s">
        <v>3514</v>
      </c>
      <c r="F1217" s="473" t="s">
        <v>27</v>
      </c>
      <c r="G1217" s="473"/>
      <c r="H1217" s="473"/>
      <c r="I1217" s="473"/>
      <c r="J1217" s="633" t="s">
        <v>11224</v>
      </c>
      <c r="K1217" s="632" t="s">
        <v>8070</v>
      </c>
      <c r="L1217" s="624">
        <v>43049</v>
      </c>
      <c r="M1217" s="564" t="s">
        <v>3523</v>
      </c>
      <c r="N1217" s="633" t="s">
        <v>47</v>
      </c>
      <c r="O1217" s="625">
        <v>43049</v>
      </c>
      <c r="P1217" s="626">
        <v>80000</v>
      </c>
      <c r="Q1217" s="416">
        <f t="shared" si="28"/>
        <v>0.08</v>
      </c>
      <c r="R1217" s="627">
        <v>12</v>
      </c>
      <c r="S1217" s="564" t="s">
        <v>12338</v>
      </c>
      <c r="T1217" s="71" t="s">
        <v>103</v>
      </c>
      <c r="U1217" s="633" t="s">
        <v>7</v>
      </c>
      <c r="V1217" s="632" t="s">
        <v>477</v>
      </c>
      <c r="W1217" s="632" t="s">
        <v>1204</v>
      </c>
      <c r="X1217" s="632" t="s">
        <v>5989</v>
      </c>
      <c r="Y1217" s="632" t="s">
        <v>757</v>
      </c>
      <c r="Z1217" s="633"/>
      <c r="AA1217" s="633"/>
    </row>
    <row r="1218" spans="1:27" ht="17.45" customHeight="1" x14ac:dyDescent="0.25">
      <c r="A1218" s="633" t="s">
        <v>3513</v>
      </c>
      <c r="B1218" s="632" t="s">
        <v>56</v>
      </c>
      <c r="C1218" s="632" t="s">
        <v>194</v>
      </c>
      <c r="D1218" s="632" t="s">
        <v>1556</v>
      </c>
      <c r="E1218" s="632" t="s">
        <v>3514</v>
      </c>
      <c r="F1218" s="473" t="s">
        <v>27</v>
      </c>
      <c r="G1218" s="473"/>
      <c r="H1218" s="473"/>
      <c r="I1218" s="473"/>
      <c r="J1218" s="633" t="s">
        <v>11224</v>
      </c>
      <c r="K1218" s="632" t="s">
        <v>8947</v>
      </c>
      <c r="L1218" s="624">
        <v>43049</v>
      </c>
      <c r="M1218" s="564" t="s">
        <v>3515</v>
      </c>
      <c r="N1218" s="633" t="s">
        <v>47</v>
      </c>
      <c r="O1218" s="625">
        <v>43049</v>
      </c>
      <c r="P1218" s="626">
        <v>80000</v>
      </c>
      <c r="Q1218" s="416">
        <f t="shared" si="28"/>
        <v>0.08</v>
      </c>
      <c r="R1218" s="627">
        <v>12</v>
      </c>
      <c r="S1218" s="564" t="s">
        <v>12338</v>
      </c>
      <c r="T1218" s="71" t="s">
        <v>103</v>
      </c>
      <c r="U1218" s="633" t="s">
        <v>7</v>
      </c>
      <c r="V1218" s="632" t="s">
        <v>477</v>
      </c>
      <c r="W1218" s="632" t="s">
        <v>1204</v>
      </c>
      <c r="X1218" s="632" t="s">
        <v>5989</v>
      </c>
      <c r="Y1218" s="632" t="s">
        <v>757</v>
      </c>
      <c r="Z1218" s="633"/>
      <c r="AA1218" s="633"/>
    </row>
    <row r="1219" spans="1:27" ht="17.45" customHeight="1" x14ac:dyDescent="0.25">
      <c r="A1219" s="633" t="s">
        <v>3536</v>
      </c>
      <c r="B1219" s="632" t="s">
        <v>56</v>
      </c>
      <c r="C1219" s="632" t="s">
        <v>194</v>
      </c>
      <c r="D1219" s="632" t="s">
        <v>3537</v>
      </c>
      <c r="E1219" s="632" t="s">
        <v>3514</v>
      </c>
      <c r="F1219" s="473" t="s">
        <v>27</v>
      </c>
      <c r="G1219" s="473"/>
      <c r="H1219" s="473"/>
      <c r="I1219" s="473"/>
      <c r="J1219" s="633" t="s">
        <v>11223</v>
      </c>
      <c r="K1219" s="632" t="s">
        <v>8070</v>
      </c>
      <c r="L1219" s="624">
        <v>43000</v>
      </c>
      <c r="M1219" s="564" t="s">
        <v>3538</v>
      </c>
      <c r="N1219" s="633" t="s">
        <v>48</v>
      </c>
      <c r="O1219" s="625">
        <v>43000</v>
      </c>
      <c r="P1219" s="626">
        <v>80000</v>
      </c>
      <c r="Q1219" s="416">
        <f t="shared" si="28"/>
        <v>0.08</v>
      </c>
      <c r="R1219" s="627">
        <v>12</v>
      </c>
      <c r="S1219" s="564" t="s">
        <v>12632</v>
      </c>
      <c r="T1219" s="71" t="s">
        <v>103</v>
      </c>
      <c r="U1219" s="633" t="s">
        <v>7</v>
      </c>
      <c r="V1219" s="632" t="s">
        <v>477</v>
      </c>
      <c r="W1219" s="632" t="s">
        <v>1204</v>
      </c>
      <c r="X1219" s="632" t="s">
        <v>5989</v>
      </c>
      <c r="Y1219" s="632" t="s">
        <v>757</v>
      </c>
      <c r="Z1219" s="633"/>
      <c r="AA1219" s="633"/>
    </row>
    <row r="1220" spans="1:27" ht="17.45" customHeight="1" x14ac:dyDescent="0.25">
      <c r="A1220" s="633" t="s">
        <v>8817</v>
      </c>
      <c r="B1220" s="632" t="s">
        <v>57</v>
      </c>
      <c r="C1220" s="632" t="s">
        <v>775</v>
      </c>
      <c r="D1220" s="632" t="s">
        <v>7946</v>
      </c>
      <c r="E1220" s="632" t="s">
        <v>8454</v>
      </c>
      <c r="F1220" s="473" t="s">
        <v>24</v>
      </c>
      <c r="G1220" s="473"/>
      <c r="H1220" s="473"/>
      <c r="I1220" s="473"/>
      <c r="J1220" s="633" t="s">
        <v>11224</v>
      </c>
      <c r="K1220" s="632" t="s">
        <v>8949</v>
      </c>
      <c r="L1220" s="624">
        <v>43056</v>
      </c>
      <c r="M1220" s="564" t="s">
        <v>8885</v>
      </c>
      <c r="N1220" s="633" t="s">
        <v>46</v>
      </c>
      <c r="O1220" s="625">
        <v>43056</v>
      </c>
      <c r="P1220" s="626">
        <v>80000</v>
      </c>
      <c r="Q1220" s="416">
        <f t="shared" si="28"/>
        <v>0.08</v>
      </c>
      <c r="R1220" s="627">
        <v>12</v>
      </c>
      <c r="S1220" s="564" t="s">
        <v>7881</v>
      </c>
      <c r="T1220" s="71" t="s">
        <v>103</v>
      </c>
      <c r="U1220" s="633" t="s">
        <v>7</v>
      </c>
      <c r="V1220" s="632" t="s">
        <v>477</v>
      </c>
      <c r="W1220" s="632"/>
      <c r="X1220" s="632" t="s">
        <v>8920</v>
      </c>
      <c r="Y1220" s="632" t="s">
        <v>8938</v>
      </c>
      <c r="Z1220" s="633"/>
      <c r="AA1220" s="633"/>
    </row>
    <row r="1221" spans="1:27" ht="17.45" customHeight="1" x14ac:dyDescent="0.25">
      <c r="A1221" s="633" t="s">
        <v>6640</v>
      </c>
      <c r="B1221" s="632" t="s">
        <v>57</v>
      </c>
      <c r="C1221" s="632" t="s">
        <v>1348</v>
      </c>
      <c r="D1221" s="632" t="s">
        <v>10289</v>
      </c>
      <c r="E1221" s="632" t="s">
        <v>6642</v>
      </c>
      <c r="F1221" s="473" t="s">
        <v>25</v>
      </c>
      <c r="G1221" s="473"/>
      <c r="H1221" s="473"/>
      <c r="I1221" s="473"/>
      <c r="J1221" s="633" t="s">
        <v>11223</v>
      </c>
      <c r="K1221" s="632" t="s">
        <v>35</v>
      </c>
      <c r="L1221" s="624">
        <v>43007</v>
      </c>
      <c r="M1221" s="564">
        <v>42808</v>
      </c>
      <c r="N1221" s="633" t="s">
        <v>46</v>
      </c>
      <c r="O1221" s="625">
        <v>43007</v>
      </c>
      <c r="P1221" s="626">
        <v>80000</v>
      </c>
      <c r="Q1221" s="416">
        <f t="shared" si="28"/>
        <v>0.08</v>
      </c>
      <c r="R1221" s="636">
        <v>12</v>
      </c>
      <c r="S1221" s="564">
        <v>42867</v>
      </c>
      <c r="T1221" s="71" t="s">
        <v>125</v>
      </c>
      <c r="U1221" s="633" t="s">
        <v>7040</v>
      </c>
      <c r="V1221" s="632" t="s">
        <v>162</v>
      </c>
      <c r="W1221" s="632" t="s">
        <v>105</v>
      </c>
      <c r="X1221" s="632" t="s">
        <v>6811</v>
      </c>
      <c r="Y1221" s="632"/>
      <c r="Z1221" s="633"/>
      <c r="AA1221" s="633"/>
    </row>
    <row r="1222" spans="1:27" ht="17.45" customHeight="1" x14ac:dyDescent="0.25">
      <c r="A1222" s="633" t="s">
        <v>3506</v>
      </c>
      <c r="B1222" s="634" t="s">
        <v>57</v>
      </c>
      <c r="C1222" s="634" t="s">
        <v>182</v>
      </c>
      <c r="D1222" s="632" t="s">
        <v>1170</v>
      </c>
      <c r="E1222" s="632" t="s">
        <v>3507</v>
      </c>
      <c r="F1222" s="473" t="s">
        <v>24</v>
      </c>
      <c r="G1222" s="473"/>
      <c r="H1222" s="473"/>
      <c r="I1222" s="473"/>
      <c r="J1222" s="633" t="s">
        <v>11223</v>
      </c>
      <c r="K1222" s="473" t="s">
        <v>38</v>
      </c>
      <c r="L1222" s="624">
        <v>43007</v>
      </c>
      <c r="M1222" s="564" t="s">
        <v>3508</v>
      </c>
      <c r="N1222" s="71" t="s">
        <v>48</v>
      </c>
      <c r="O1222" s="624">
        <v>43100</v>
      </c>
      <c r="P1222" s="635">
        <v>80000</v>
      </c>
      <c r="Q1222" s="416">
        <f t="shared" si="28"/>
        <v>0.08</v>
      </c>
      <c r="R1222" s="627">
        <v>1</v>
      </c>
      <c r="S1222" s="535" t="s">
        <v>14144</v>
      </c>
      <c r="T1222" s="71" t="s">
        <v>103</v>
      </c>
      <c r="U1222" s="566" t="s">
        <v>7040</v>
      </c>
      <c r="V1222" s="541" t="s">
        <v>134</v>
      </c>
      <c r="W1222" s="541" t="s">
        <v>5568</v>
      </c>
      <c r="X1222" s="632" t="s">
        <v>5507</v>
      </c>
      <c r="Y1222" s="632" t="s">
        <v>667</v>
      </c>
      <c r="Z1222" s="633"/>
      <c r="AA1222" s="633"/>
    </row>
    <row r="1223" spans="1:27" ht="17.45" customHeight="1" x14ac:dyDescent="0.25">
      <c r="A1223" s="633" t="s">
        <v>3539</v>
      </c>
      <c r="B1223" s="634" t="s">
        <v>57</v>
      </c>
      <c r="C1223" s="634" t="s">
        <v>98</v>
      </c>
      <c r="D1223" s="632" t="s">
        <v>1845</v>
      </c>
      <c r="E1223" s="632" t="s">
        <v>528</v>
      </c>
      <c r="F1223" s="473" t="s">
        <v>25</v>
      </c>
      <c r="G1223" s="473"/>
      <c r="H1223" s="473"/>
      <c r="I1223" s="473"/>
      <c r="J1223" s="633" t="s">
        <v>11224</v>
      </c>
      <c r="K1223" s="473" t="s">
        <v>8951</v>
      </c>
      <c r="L1223" s="624">
        <v>43035</v>
      </c>
      <c r="M1223" s="564" t="s">
        <v>3540</v>
      </c>
      <c r="N1223" s="71" t="s">
        <v>46</v>
      </c>
      <c r="O1223" s="624">
        <v>43035</v>
      </c>
      <c r="P1223" s="635">
        <v>80000</v>
      </c>
      <c r="Q1223" s="416">
        <f t="shared" si="28"/>
        <v>0.08</v>
      </c>
      <c r="R1223" s="627">
        <v>1</v>
      </c>
      <c r="S1223" s="535" t="s">
        <v>440</v>
      </c>
      <c r="T1223" s="71" t="s">
        <v>125</v>
      </c>
      <c r="U1223" s="566" t="s">
        <v>7040</v>
      </c>
      <c r="V1223" s="541" t="s">
        <v>134</v>
      </c>
      <c r="W1223" s="541" t="s">
        <v>552</v>
      </c>
      <c r="X1223" s="632" t="s">
        <v>106</v>
      </c>
      <c r="Y1223" s="632"/>
      <c r="Z1223" s="633"/>
      <c r="AA1223" s="633"/>
    </row>
    <row r="1224" spans="1:27" ht="17.45" customHeight="1" x14ac:dyDescent="0.25">
      <c r="A1224" s="633" t="s">
        <v>3524</v>
      </c>
      <c r="B1224" s="634" t="s">
        <v>57</v>
      </c>
      <c r="C1224" s="634" t="s">
        <v>98</v>
      </c>
      <c r="D1224" s="632" t="s">
        <v>3525</v>
      </c>
      <c r="E1224" s="632" t="s">
        <v>528</v>
      </c>
      <c r="F1224" s="473" t="s">
        <v>25</v>
      </c>
      <c r="G1224" s="473"/>
      <c r="H1224" s="473"/>
      <c r="I1224" s="473"/>
      <c r="J1224" s="633" t="s">
        <v>11223</v>
      </c>
      <c r="K1224" s="473" t="s">
        <v>8951</v>
      </c>
      <c r="L1224" s="624">
        <v>42978</v>
      </c>
      <c r="M1224" s="564" t="s">
        <v>3526</v>
      </c>
      <c r="N1224" s="71" t="s">
        <v>46</v>
      </c>
      <c r="O1224" s="624">
        <v>42978</v>
      </c>
      <c r="P1224" s="635">
        <v>80000</v>
      </c>
      <c r="Q1224" s="416">
        <f t="shared" si="28"/>
        <v>0.08</v>
      </c>
      <c r="R1224" s="627">
        <v>1</v>
      </c>
      <c r="S1224" s="535" t="s">
        <v>13775</v>
      </c>
      <c r="T1224" s="71" t="s">
        <v>125</v>
      </c>
      <c r="U1224" s="566" t="s">
        <v>7040</v>
      </c>
      <c r="V1224" s="541" t="s">
        <v>134</v>
      </c>
      <c r="W1224" s="541" t="s">
        <v>552</v>
      </c>
      <c r="X1224" s="632" t="s">
        <v>106</v>
      </c>
      <c r="Y1224" s="632"/>
      <c r="Z1224" s="633"/>
      <c r="AA1224" s="633"/>
    </row>
    <row r="1225" spans="1:27" ht="17.45" customHeight="1" x14ac:dyDescent="0.25">
      <c r="A1225" s="633" t="s">
        <v>3205</v>
      </c>
      <c r="B1225" s="634" t="s">
        <v>57</v>
      </c>
      <c r="C1225" s="634" t="s">
        <v>98</v>
      </c>
      <c r="D1225" s="632" t="s">
        <v>3206</v>
      </c>
      <c r="E1225" s="632" t="s">
        <v>7239</v>
      </c>
      <c r="F1225" s="473" t="s">
        <v>27</v>
      </c>
      <c r="G1225" s="473"/>
      <c r="H1225" s="473"/>
      <c r="I1225" s="473"/>
      <c r="J1225" s="633" t="s">
        <v>11224</v>
      </c>
      <c r="K1225" s="473" t="s">
        <v>8070</v>
      </c>
      <c r="L1225" s="624">
        <v>43069</v>
      </c>
      <c r="M1225" s="564" t="s">
        <v>3207</v>
      </c>
      <c r="N1225" s="71" t="s">
        <v>47</v>
      </c>
      <c r="O1225" s="624">
        <v>43069</v>
      </c>
      <c r="P1225" s="635">
        <v>80000</v>
      </c>
      <c r="Q1225" s="416">
        <f t="shared" si="28"/>
        <v>0.08</v>
      </c>
      <c r="R1225" s="627">
        <v>12</v>
      </c>
      <c r="S1225" s="535" t="s">
        <v>12338</v>
      </c>
      <c r="T1225" s="71" t="s">
        <v>103</v>
      </c>
      <c r="U1225" s="566" t="s">
        <v>7040</v>
      </c>
      <c r="V1225" s="541" t="s">
        <v>104</v>
      </c>
      <c r="W1225" s="541" t="s">
        <v>344</v>
      </c>
      <c r="X1225" s="632" t="s">
        <v>106</v>
      </c>
      <c r="Y1225" s="632" t="s">
        <v>313</v>
      </c>
      <c r="Z1225" s="633"/>
      <c r="AA1225" s="633"/>
    </row>
    <row r="1226" spans="1:27" ht="17.45" customHeight="1" x14ac:dyDescent="0.25">
      <c r="A1226" s="633" t="s">
        <v>8402</v>
      </c>
      <c r="B1226" s="634" t="s">
        <v>60</v>
      </c>
      <c r="C1226" s="634" t="s">
        <v>805</v>
      </c>
      <c r="D1226" s="632" t="s">
        <v>12995</v>
      </c>
      <c r="E1226" s="632" t="s">
        <v>316</v>
      </c>
      <c r="F1226" s="473" t="s">
        <v>26</v>
      </c>
      <c r="G1226" s="473"/>
      <c r="H1226" s="473"/>
      <c r="I1226" s="473"/>
      <c r="J1226" s="633" t="s">
        <v>11224</v>
      </c>
      <c r="K1226" s="473" t="s">
        <v>8948</v>
      </c>
      <c r="L1226" s="624">
        <v>43098</v>
      </c>
      <c r="M1226" s="564" t="s">
        <v>13396</v>
      </c>
      <c r="N1226" s="71" t="s">
        <v>46</v>
      </c>
      <c r="O1226" s="624">
        <v>43098</v>
      </c>
      <c r="P1226" s="635">
        <v>80000</v>
      </c>
      <c r="Q1226" s="416">
        <f t="shared" si="28"/>
        <v>0.08</v>
      </c>
      <c r="R1226" s="627">
        <v>12</v>
      </c>
      <c r="S1226" s="535" t="s">
        <v>8047</v>
      </c>
      <c r="T1226" s="71" t="s">
        <v>125</v>
      </c>
      <c r="U1226" s="566" t="s">
        <v>7040</v>
      </c>
      <c r="V1226" s="541" t="s">
        <v>104</v>
      </c>
      <c r="W1226" s="541" t="s">
        <v>105</v>
      </c>
      <c r="X1226" s="632" t="s">
        <v>13776</v>
      </c>
      <c r="Y1226" s="632" t="s">
        <v>9295</v>
      </c>
      <c r="Z1226" s="633"/>
      <c r="AA1226" s="633"/>
    </row>
    <row r="1227" spans="1:27" ht="17.45" customHeight="1" x14ac:dyDescent="0.25">
      <c r="A1227" s="633" t="s">
        <v>8403</v>
      </c>
      <c r="B1227" s="634" t="s">
        <v>60</v>
      </c>
      <c r="C1227" s="634" t="s">
        <v>805</v>
      </c>
      <c r="D1227" s="632" t="s">
        <v>12996</v>
      </c>
      <c r="E1227" s="632" t="s">
        <v>316</v>
      </c>
      <c r="F1227" s="473" t="s">
        <v>26</v>
      </c>
      <c r="G1227" s="473"/>
      <c r="H1227" s="473"/>
      <c r="I1227" s="473"/>
      <c r="J1227" s="633" t="s">
        <v>11224</v>
      </c>
      <c r="K1227" s="473" t="s">
        <v>8948</v>
      </c>
      <c r="L1227" s="624">
        <v>43098</v>
      </c>
      <c r="M1227" s="564" t="s">
        <v>13397</v>
      </c>
      <c r="N1227" s="71" t="s">
        <v>46</v>
      </c>
      <c r="O1227" s="624">
        <v>43098</v>
      </c>
      <c r="P1227" s="635">
        <v>80000</v>
      </c>
      <c r="Q1227" s="416">
        <f t="shared" si="28"/>
        <v>0.08</v>
      </c>
      <c r="R1227" s="627">
        <v>12</v>
      </c>
      <c r="S1227" s="535" t="s">
        <v>8048</v>
      </c>
      <c r="T1227" s="71" t="s">
        <v>125</v>
      </c>
      <c r="U1227" s="566" t="s">
        <v>7040</v>
      </c>
      <c r="V1227" s="541" t="s">
        <v>104</v>
      </c>
      <c r="W1227" s="541" t="s">
        <v>105</v>
      </c>
      <c r="X1227" s="632" t="s">
        <v>13776</v>
      </c>
      <c r="Y1227" s="632" t="s">
        <v>9295</v>
      </c>
      <c r="Z1227" s="633"/>
      <c r="AA1227" s="633"/>
    </row>
    <row r="1228" spans="1:27" ht="17.45" customHeight="1" x14ac:dyDescent="0.25">
      <c r="A1228" s="633" t="s">
        <v>8404</v>
      </c>
      <c r="B1228" s="634" t="s">
        <v>60</v>
      </c>
      <c r="C1228" s="634" t="s">
        <v>805</v>
      </c>
      <c r="D1228" s="632" t="s">
        <v>12997</v>
      </c>
      <c r="E1228" s="632" t="s">
        <v>316</v>
      </c>
      <c r="F1228" s="473" t="s">
        <v>26</v>
      </c>
      <c r="G1228" s="473"/>
      <c r="H1228" s="473"/>
      <c r="I1228" s="473"/>
      <c r="J1228" s="633" t="s">
        <v>11224</v>
      </c>
      <c r="K1228" s="473" t="s">
        <v>8948</v>
      </c>
      <c r="L1228" s="624">
        <v>43098</v>
      </c>
      <c r="M1228" s="564" t="s">
        <v>13398</v>
      </c>
      <c r="N1228" s="71" t="s">
        <v>47</v>
      </c>
      <c r="O1228" s="624">
        <v>43098</v>
      </c>
      <c r="P1228" s="635">
        <v>80000</v>
      </c>
      <c r="Q1228" s="416">
        <f t="shared" si="28"/>
        <v>0.08</v>
      </c>
      <c r="R1228" s="627">
        <v>12</v>
      </c>
      <c r="S1228" s="535" t="s">
        <v>8159</v>
      </c>
      <c r="T1228" s="71" t="s">
        <v>125</v>
      </c>
      <c r="U1228" s="566" t="s">
        <v>7040</v>
      </c>
      <c r="V1228" s="541" t="s">
        <v>104</v>
      </c>
      <c r="W1228" s="541" t="s">
        <v>105</v>
      </c>
      <c r="X1228" s="632" t="s">
        <v>13776</v>
      </c>
      <c r="Y1228" s="632" t="s">
        <v>9295</v>
      </c>
      <c r="Z1228" s="633"/>
      <c r="AA1228" s="633"/>
    </row>
    <row r="1229" spans="1:27" ht="17.45" customHeight="1" x14ac:dyDescent="0.25">
      <c r="A1229" s="633" t="s">
        <v>7297</v>
      </c>
      <c r="B1229" s="634" t="s">
        <v>57</v>
      </c>
      <c r="C1229" s="634" t="s">
        <v>182</v>
      </c>
      <c r="D1229" s="632" t="s">
        <v>7298</v>
      </c>
      <c r="E1229" s="632" t="s">
        <v>7299</v>
      </c>
      <c r="F1229" s="473" t="s">
        <v>27</v>
      </c>
      <c r="G1229" s="473"/>
      <c r="H1229" s="473"/>
      <c r="I1229" s="473"/>
      <c r="J1229" s="633" t="s">
        <v>11224</v>
      </c>
      <c r="K1229" s="473" t="s">
        <v>8947</v>
      </c>
      <c r="L1229" s="624">
        <v>43017</v>
      </c>
      <c r="M1229" s="564" t="s">
        <v>7300</v>
      </c>
      <c r="N1229" s="71" t="s">
        <v>48</v>
      </c>
      <c r="O1229" s="624">
        <v>43017</v>
      </c>
      <c r="P1229" s="635">
        <v>80000</v>
      </c>
      <c r="Q1229" s="416">
        <f t="shared" si="28"/>
        <v>0.08</v>
      </c>
      <c r="R1229" s="627">
        <v>6</v>
      </c>
      <c r="S1229" s="535" t="s">
        <v>12339</v>
      </c>
      <c r="T1229" s="71" t="s">
        <v>103</v>
      </c>
      <c r="U1229" s="566" t="s">
        <v>7040</v>
      </c>
      <c r="V1229" s="541" t="s">
        <v>104</v>
      </c>
      <c r="W1229" s="541" t="s">
        <v>105</v>
      </c>
      <c r="X1229" s="632" t="s">
        <v>7255</v>
      </c>
      <c r="Y1229" s="632" t="s">
        <v>186</v>
      </c>
      <c r="Z1229" s="633"/>
      <c r="AA1229" s="633"/>
    </row>
    <row r="1230" spans="1:27" ht="17.45" customHeight="1" x14ac:dyDescent="0.25">
      <c r="A1230" s="633" t="s">
        <v>7478</v>
      </c>
      <c r="B1230" s="634" t="s">
        <v>57</v>
      </c>
      <c r="C1230" s="634" t="s">
        <v>182</v>
      </c>
      <c r="D1230" s="632" t="s">
        <v>7298</v>
      </c>
      <c r="E1230" s="632" t="s">
        <v>7479</v>
      </c>
      <c r="F1230" s="473" t="s">
        <v>27</v>
      </c>
      <c r="G1230" s="473"/>
      <c r="H1230" s="473"/>
      <c r="I1230" s="473"/>
      <c r="J1230" s="633" t="s">
        <v>11223</v>
      </c>
      <c r="K1230" s="473" t="s">
        <v>8947</v>
      </c>
      <c r="L1230" s="624">
        <v>42993</v>
      </c>
      <c r="M1230" s="564" t="s">
        <v>7480</v>
      </c>
      <c r="N1230" s="71" t="s">
        <v>49</v>
      </c>
      <c r="O1230" s="624">
        <v>42993</v>
      </c>
      <c r="P1230" s="635">
        <v>80000</v>
      </c>
      <c r="Q1230" s="416">
        <f t="shared" si="28"/>
        <v>0.08</v>
      </c>
      <c r="R1230" s="627">
        <v>6</v>
      </c>
      <c r="S1230" s="535" t="s">
        <v>10333</v>
      </c>
      <c r="T1230" s="71" t="s">
        <v>292</v>
      </c>
      <c r="U1230" s="566" t="s">
        <v>7040</v>
      </c>
      <c r="V1230" s="541" t="s">
        <v>104</v>
      </c>
      <c r="W1230" s="541" t="s">
        <v>105</v>
      </c>
      <c r="X1230" s="632" t="s">
        <v>7255</v>
      </c>
      <c r="Y1230" s="632" t="s">
        <v>186</v>
      </c>
      <c r="Z1230" s="633"/>
      <c r="AA1230" s="633"/>
    </row>
    <row r="1231" spans="1:27" ht="17.45" customHeight="1" x14ac:dyDescent="0.25">
      <c r="A1231" s="633" t="s">
        <v>2415</v>
      </c>
      <c r="B1231" s="634" t="s">
        <v>57</v>
      </c>
      <c r="C1231" s="634" t="s">
        <v>147</v>
      </c>
      <c r="D1231" s="632" t="s">
        <v>2416</v>
      </c>
      <c r="E1231" s="632" t="s">
        <v>316</v>
      </c>
      <c r="F1231" s="473" t="s">
        <v>26</v>
      </c>
      <c r="G1231" s="473"/>
      <c r="H1231" s="473"/>
      <c r="I1231" s="473"/>
      <c r="J1231" s="633" t="s">
        <v>11223</v>
      </c>
      <c r="K1231" s="473" t="s">
        <v>8948</v>
      </c>
      <c r="L1231" s="624">
        <v>43000</v>
      </c>
      <c r="M1231" s="564" t="s">
        <v>2417</v>
      </c>
      <c r="N1231" s="71" t="s">
        <v>48</v>
      </c>
      <c r="O1231" s="624">
        <v>43000</v>
      </c>
      <c r="P1231" s="635">
        <v>80000</v>
      </c>
      <c r="Q1231" s="416">
        <f t="shared" si="28"/>
        <v>0.08</v>
      </c>
      <c r="R1231" s="627">
        <v>12</v>
      </c>
      <c r="S1231" s="535" t="s">
        <v>13516</v>
      </c>
      <c r="T1231" s="71" t="s">
        <v>103</v>
      </c>
      <c r="U1231" s="566" t="s">
        <v>7040</v>
      </c>
      <c r="V1231" s="541" t="s">
        <v>104</v>
      </c>
      <c r="W1231" s="541" t="s">
        <v>105</v>
      </c>
      <c r="X1231" s="632" t="s">
        <v>12672</v>
      </c>
      <c r="Y1231" s="632" t="s">
        <v>186</v>
      </c>
      <c r="Z1231" s="633"/>
      <c r="AA1231" s="633"/>
    </row>
    <row r="1232" spans="1:27" ht="17.45" customHeight="1" x14ac:dyDescent="0.25">
      <c r="A1232" s="633" t="s">
        <v>12182</v>
      </c>
      <c r="B1232" s="634" t="s">
        <v>57</v>
      </c>
      <c r="C1232" s="634" t="s">
        <v>98</v>
      </c>
      <c r="D1232" s="632" t="s">
        <v>12998</v>
      </c>
      <c r="E1232" s="632" t="s">
        <v>12183</v>
      </c>
      <c r="F1232" s="473" t="s">
        <v>28</v>
      </c>
      <c r="G1232" s="473"/>
      <c r="H1232" s="473"/>
      <c r="I1232" s="473"/>
      <c r="J1232" s="633" t="s">
        <v>11224</v>
      </c>
      <c r="K1232" s="473" t="s">
        <v>36</v>
      </c>
      <c r="L1232" s="624">
        <v>43069</v>
      </c>
      <c r="M1232" s="564" t="s">
        <v>13399</v>
      </c>
      <c r="N1232" s="71" t="s">
        <v>46</v>
      </c>
      <c r="O1232" s="624">
        <v>43069</v>
      </c>
      <c r="P1232" s="635">
        <v>80000</v>
      </c>
      <c r="Q1232" s="416">
        <f t="shared" si="28"/>
        <v>0.08</v>
      </c>
      <c r="R1232" s="627">
        <v>12</v>
      </c>
      <c r="S1232" s="535" t="s">
        <v>12340</v>
      </c>
      <c r="T1232" s="71" t="s">
        <v>103</v>
      </c>
      <c r="U1232" s="566" t="s">
        <v>7040</v>
      </c>
      <c r="V1232" s="541" t="s">
        <v>104</v>
      </c>
      <c r="W1232" s="541" t="s">
        <v>105</v>
      </c>
      <c r="X1232" s="632" t="s">
        <v>106</v>
      </c>
      <c r="Y1232" s="632" t="s">
        <v>221</v>
      </c>
      <c r="Z1232" s="633"/>
      <c r="AA1232" s="633"/>
    </row>
    <row r="1233" spans="1:27" ht="17.45" customHeight="1" x14ac:dyDescent="0.25">
      <c r="A1233" s="633" t="s">
        <v>3541</v>
      </c>
      <c r="B1233" s="634" t="s">
        <v>57</v>
      </c>
      <c r="C1233" s="634" t="s">
        <v>98</v>
      </c>
      <c r="D1233" s="632" t="s">
        <v>3542</v>
      </c>
      <c r="E1233" s="632" t="s">
        <v>3543</v>
      </c>
      <c r="F1233" s="473" t="s">
        <v>28</v>
      </c>
      <c r="G1233" s="473"/>
      <c r="H1233" s="473"/>
      <c r="I1233" s="473"/>
      <c r="J1233" s="633" t="s">
        <v>11223</v>
      </c>
      <c r="K1233" s="473" t="s">
        <v>8990</v>
      </c>
      <c r="L1233" s="624">
        <v>43008</v>
      </c>
      <c r="M1233" s="564" t="s">
        <v>3544</v>
      </c>
      <c r="N1233" s="71" t="s">
        <v>46</v>
      </c>
      <c r="O1233" s="624">
        <v>43008</v>
      </c>
      <c r="P1233" s="635">
        <v>80000</v>
      </c>
      <c r="Q1233" s="416">
        <f t="shared" si="28"/>
        <v>0.08</v>
      </c>
      <c r="R1233" s="627">
        <v>12</v>
      </c>
      <c r="S1233" s="535" t="s">
        <v>445</v>
      </c>
      <c r="T1233" s="71" t="s">
        <v>103</v>
      </c>
      <c r="U1233" s="566" t="s">
        <v>7040</v>
      </c>
      <c r="V1233" s="541" t="s">
        <v>104</v>
      </c>
      <c r="W1233" s="541" t="s">
        <v>105</v>
      </c>
      <c r="X1233" s="632" t="s">
        <v>106</v>
      </c>
      <c r="Y1233" s="632" t="s">
        <v>186</v>
      </c>
      <c r="Z1233" s="633"/>
      <c r="AA1233" s="633"/>
    </row>
    <row r="1234" spans="1:27" ht="17.45" customHeight="1" x14ac:dyDescent="0.25">
      <c r="A1234" s="633" t="s">
        <v>9740</v>
      </c>
      <c r="B1234" s="634" t="s">
        <v>57</v>
      </c>
      <c r="C1234" s="634" t="s">
        <v>98</v>
      </c>
      <c r="D1234" s="632" t="s">
        <v>12999</v>
      </c>
      <c r="E1234" s="632" t="s">
        <v>9741</v>
      </c>
      <c r="F1234" s="473" t="s">
        <v>24</v>
      </c>
      <c r="G1234" s="473"/>
      <c r="H1234" s="473"/>
      <c r="I1234" s="473"/>
      <c r="J1234" s="633" t="s">
        <v>11224</v>
      </c>
      <c r="K1234" s="473" t="s">
        <v>8949</v>
      </c>
      <c r="L1234" s="624">
        <v>43055</v>
      </c>
      <c r="M1234" s="564" t="s">
        <v>13400</v>
      </c>
      <c r="N1234" s="71" t="s">
        <v>47</v>
      </c>
      <c r="O1234" s="624">
        <v>43055</v>
      </c>
      <c r="P1234" s="635">
        <v>80000</v>
      </c>
      <c r="Q1234" s="416">
        <f t="shared" si="28"/>
        <v>0.08</v>
      </c>
      <c r="R1234" s="627">
        <v>6</v>
      </c>
      <c r="S1234" s="535" t="s">
        <v>13516</v>
      </c>
      <c r="T1234" s="71" t="s">
        <v>103</v>
      </c>
      <c r="U1234" s="566" t="s">
        <v>7040</v>
      </c>
      <c r="V1234" s="541" t="s">
        <v>104</v>
      </c>
      <c r="W1234" s="541" t="s">
        <v>105</v>
      </c>
      <c r="X1234" s="632" t="s">
        <v>106</v>
      </c>
      <c r="Y1234" s="632" t="s">
        <v>186</v>
      </c>
      <c r="Z1234" s="633"/>
      <c r="AA1234" s="633"/>
    </row>
    <row r="1235" spans="1:27" ht="17.45" customHeight="1" x14ac:dyDescent="0.25">
      <c r="A1235" s="633" t="s">
        <v>8227</v>
      </c>
      <c r="B1235" s="634" t="s">
        <v>57</v>
      </c>
      <c r="C1235" s="634" t="s">
        <v>98</v>
      </c>
      <c r="D1235" s="632" t="s">
        <v>12740</v>
      </c>
      <c r="E1235" s="632" t="s">
        <v>8228</v>
      </c>
      <c r="F1235" s="473" t="s">
        <v>27</v>
      </c>
      <c r="G1235" s="473"/>
      <c r="H1235" s="473"/>
      <c r="I1235" s="473"/>
      <c r="J1235" s="633" t="s">
        <v>11223</v>
      </c>
      <c r="K1235" s="473" t="s">
        <v>8947</v>
      </c>
      <c r="L1235" s="624">
        <v>43008</v>
      </c>
      <c r="M1235" s="564" t="s">
        <v>13401</v>
      </c>
      <c r="N1235" s="71" t="s">
        <v>48</v>
      </c>
      <c r="O1235" s="624">
        <v>43008</v>
      </c>
      <c r="P1235" s="635">
        <v>80000</v>
      </c>
      <c r="Q1235" s="416">
        <f t="shared" si="28"/>
        <v>0.08</v>
      </c>
      <c r="R1235" s="627">
        <v>6</v>
      </c>
      <c r="S1235" s="535" t="s">
        <v>12339</v>
      </c>
      <c r="T1235" s="71" t="s">
        <v>103</v>
      </c>
      <c r="U1235" s="566" t="s">
        <v>7040</v>
      </c>
      <c r="V1235" s="541" t="s">
        <v>104</v>
      </c>
      <c r="W1235" s="541" t="s">
        <v>105</v>
      </c>
      <c r="X1235" s="632" t="s">
        <v>106</v>
      </c>
      <c r="Y1235" s="632" t="s">
        <v>888</v>
      </c>
      <c r="Z1235" s="633"/>
      <c r="AA1235" s="633"/>
    </row>
    <row r="1236" spans="1:27" ht="17.45" customHeight="1" x14ac:dyDescent="0.25">
      <c r="A1236" s="633" t="s">
        <v>2939</v>
      </c>
      <c r="B1236" s="634" t="s">
        <v>57</v>
      </c>
      <c r="C1236" s="634" t="s">
        <v>98</v>
      </c>
      <c r="D1236" s="632" t="s">
        <v>2940</v>
      </c>
      <c r="E1236" s="632" t="s">
        <v>10599</v>
      </c>
      <c r="F1236" s="473" t="s">
        <v>25</v>
      </c>
      <c r="G1236" s="473" t="str">
        <f>VLOOKUP(A1236,'Engaged Deals'!A:L,2,0)</f>
        <v>Yes</v>
      </c>
      <c r="H1236" s="473" t="str">
        <f>VLOOKUP(A1236,'Engaged Deals'!A:L,9,0)</f>
        <v>India</v>
      </c>
      <c r="I1236" s="473" t="str">
        <f>VLOOKUP(A1236,'Engaged Deals'!A:L,10,0)</f>
        <v>Workshop with client planned on 22/3. This will be delivered from CIC</v>
      </c>
      <c r="J1236" s="633" t="s">
        <v>11224</v>
      </c>
      <c r="K1236" s="473" t="s">
        <v>35</v>
      </c>
      <c r="L1236" s="624">
        <v>43091</v>
      </c>
      <c r="M1236" s="564" t="s">
        <v>2941</v>
      </c>
      <c r="N1236" s="71" t="s">
        <v>48</v>
      </c>
      <c r="O1236" s="624">
        <v>43091</v>
      </c>
      <c r="P1236" s="635">
        <v>80000</v>
      </c>
      <c r="Q1236" s="416">
        <f t="shared" si="28"/>
        <v>0.08</v>
      </c>
      <c r="R1236" s="627">
        <v>4</v>
      </c>
      <c r="S1236" s="535" t="s">
        <v>13516</v>
      </c>
      <c r="T1236" s="71" t="s">
        <v>103</v>
      </c>
      <c r="U1236" s="566" t="s">
        <v>7040</v>
      </c>
      <c r="V1236" s="541" t="s">
        <v>104</v>
      </c>
      <c r="W1236" s="541" t="s">
        <v>2668</v>
      </c>
      <c r="X1236" s="632" t="s">
        <v>106</v>
      </c>
      <c r="Y1236" s="632" t="s">
        <v>186</v>
      </c>
      <c r="Z1236" s="633"/>
      <c r="AA1236" s="633"/>
    </row>
    <row r="1237" spans="1:27" ht="17.45" customHeight="1" x14ac:dyDescent="0.25">
      <c r="A1237" s="633" t="s">
        <v>8240</v>
      </c>
      <c r="B1237" s="634" t="s">
        <v>56</v>
      </c>
      <c r="C1237" s="634" t="s">
        <v>510</v>
      </c>
      <c r="D1237" s="632" t="s">
        <v>8241</v>
      </c>
      <c r="E1237" s="632" t="s">
        <v>8242</v>
      </c>
      <c r="F1237" s="473" t="s">
        <v>27</v>
      </c>
      <c r="G1237" s="473"/>
      <c r="H1237" s="473"/>
      <c r="I1237" s="473"/>
      <c r="J1237" s="633" t="s">
        <v>11223</v>
      </c>
      <c r="K1237" s="473" t="s">
        <v>8947</v>
      </c>
      <c r="L1237" s="624">
        <v>42978</v>
      </c>
      <c r="M1237" s="564" t="s">
        <v>8550</v>
      </c>
      <c r="N1237" s="71" t="s">
        <v>46</v>
      </c>
      <c r="O1237" s="624">
        <v>43009</v>
      </c>
      <c r="P1237" s="635">
        <v>80000</v>
      </c>
      <c r="Q1237" s="416">
        <f t="shared" si="28"/>
        <v>0.08</v>
      </c>
      <c r="R1237" s="627">
        <v>12</v>
      </c>
      <c r="S1237" s="535" t="s">
        <v>13516</v>
      </c>
      <c r="T1237" s="71" t="s">
        <v>125</v>
      </c>
      <c r="U1237" s="566" t="s">
        <v>7040</v>
      </c>
      <c r="V1237" s="541" t="s">
        <v>158</v>
      </c>
      <c r="W1237" s="541" t="s">
        <v>7994</v>
      </c>
      <c r="X1237" s="632" t="s">
        <v>8628</v>
      </c>
      <c r="Y1237" s="632" t="s">
        <v>8690</v>
      </c>
      <c r="Z1237" s="633"/>
      <c r="AA1237" s="633"/>
    </row>
    <row r="1238" spans="1:27" ht="17.45" customHeight="1" x14ac:dyDescent="0.25">
      <c r="A1238" s="633" t="s">
        <v>3549</v>
      </c>
      <c r="B1238" s="634" t="s">
        <v>59</v>
      </c>
      <c r="C1238" s="634" t="s">
        <v>9574</v>
      </c>
      <c r="D1238" s="632" t="s">
        <v>3550</v>
      </c>
      <c r="E1238" s="632" t="s">
        <v>3551</v>
      </c>
      <c r="F1238" s="473" t="s">
        <v>26</v>
      </c>
      <c r="G1238" s="473"/>
      <c r="H1238" s="473"/>
      <c r="I1238" s="473"/>
      <c r="J1238" s="633" t="s">
        <v>11224</v>
      </c>
      <c r="K1238" s="473" t="s">
        <v>8948</v>
      </c>
      <c r="L1238" s="624">
        <v>43091</v>
      </c>
      <c r="M1238" s="564" t="s">
        <v>3552</v>
      </c>
      <c r="N1238" s="71" t="s">
        <v>47</v>
      </c>
      <c r="O1238" s="624">
        <v>43091</v>
      </c>
      <c r="P1238" s="635">
        <v>80000</v>
      </c>
      <c r="Q1238" s="416">
        <f t="shared" si="28"/>
        <v>0.08</v>
      </c>
      <c r="R1238" s="627">
        <v>12</v>
      </c>
      <c r="S1238" s="535" t="s">
        <v>12339</v>
      </c>
      <c r="T1238" s="71" t="s">
        <v>292</v>
      </c>
      <c r="U1238" s="566" t="s">
        <v>9234</v>
      </c>
      <c r="V1238" s="541" t="s">
        <v>184</v>
      </c>
      <c r="W1238" s="541" t="s">
        <v>11333</v>
      </c>
      <c r="X1238" s="632" t="s">
        <v>6491</v>
      </c>
      <c r="Y1238" s="632" t="s">
        <v>356</v>
      </c>
      <c r="Z1238" s="633"/>
      <c r="AA1238" s="633"/>
    </row>
    <row r="1239" spans="1:27" ht="17.45" customHeight="1" x14ac:dyDescent="0.25">
      <c r="A1239" s="633" t="s">
        <v>11650</v>
      </c>
      <c r="B1239" s="634" t="s">
        <v>57</v>
      </c>
      <c r="C1239" s="634" t="s">
        <v>775</v>
      </c>
      <c r="D1239" s="632" t="s">
        <v>13000</v>
      </c>
      <c r="E1239" s="632" t="s">
        <v>1399</v>
      </c>
      <c r="F1239" s="473" t="s">
        <v>25</v>
      </c>
      <c r="G1239" s="473"/>
      <c r="H1239" s="473"/>
      <c r="I1239" s="473"/>
      <c r="J1239" s="633" t="s">
        <v>11224</v>
      </c>
      <c r="K1239" s="473" t="s">
        <v>35</v>
      </c>
      <c r="L1239" s="624">
        <v>43098</v>
      </c>
      <c r="M1239" s="564" t="s">
        <v>13402</v>
      </c>
      <c r="N1239" s="71" t="s">
        <v>47</v>
      </c>
      <c r="O1239" s="624">
        <v>43098</v>
      </c>
      <c r="P1239" s="635">
        <v>80000</v>
      </c>
      <c r="Q1239" s="416">
        <f t="shared" si="28"/>
        <v>0.08</v>
      </c>
      <c r="R1239" s="627">
        <v>12</v>
      </c>
      <c r="S1239" s="535" t="s">
        <v>14144</v>
      </c>
      <c r="T1239" s="71" t="s">
        <v>103</v>
      </c>
      <c r="U1239" s="566" t="s">
        <v>18</v>
      </c>
      <c r="V1239" s="541" t="s">
        <v>9273</v>
      </c>
      <c r="W1239" s="541" t="s">
        <v>11335</v>
      </c>
      <c r="X1239" s="632" t="s">
        <v>6206</v>
      </c>
      <c r="Y1239" s="632" t="s">
        <v>667</v>
      </c>
      <c r="Z1239" s="633"/>
      <c r="AA1239" s="633"/>
    </row>
    <row r="1240" spans="1:27" ht="17.45" customHeight="1" x14ac:dyDescent="0.25">
      <c r="A1240" s="633" t="s">
        <v>10148</v>
      </c>
      <c r="B1240" s="634" t="s">
        <v>6912</v>
      </c>
      <c r="C1240" s="634" t="s">
        <v>6912</v>
      </c>
      <c r="D1240" s="632" t="s">
        <v>13001</v>
      </c>
      <c r="E1240" s="632" t="s">
        <v>10149</v>
      </c>
      <c r="F1240" s="473" t="s">
        <v>24</v>
      </c>
      <c r="G1240" s="473"/>
      <c r="H1240" s="473"/>
      <c r="I1240" s="473"/>
      <c r="J1240" s="633" t="s">
        <v>11224</v>
      </c>
      <c r="K1240" s="473" t="s">
        <v>8949</v>
      </c>
      <c r="L1240" s="624">
        <v>43063</v>
      </c>
      <c r="M1240" s="564" t="s">
        <v>13403</v>
      </c>
      <c r="N1240" s="71" t="s">
        <v>46</v>
      </c>
      <c r="O1240" s="624">
        <v>43063</v>
      </c>
      <c r="P1240" s="635">
        <v>77564</v>
      </c>
      <c r="Q1240" s="416">
        <f t="shared" si="28"/>
        <v>7.7563999999999994E-2</v>
      </c>
      <c r="R1240" s="627">
        <v>12</v>
      </c>
      <c r="S1240" s="535" t="s">
        <v>13523</v>
      </c>
      <c r="T1240" s="71" t="s">
        <v>125</v>
      </c>
      <c r="U1240" s="566" t="s">
        <v>7040</v>
      </c>
      <c r="V1240" s="541" t="s">
        <v>104</v>
      </c>
      <c r="W1240" s="541" t="s">
        <v>105</v>
      </c>
      <c r="X1240" s="632" t="s">
        <v>13777</v>
      </c>
      <c r="Y1240" s="632"/>
      <c r="Z1240" s="633"/>
      <c r="AA1240" s="633"/>
    </row>
    <row r="1241" spans="1:27" ht="17.45" customHeight="1" x14ac:dyDescent="0.25">
      <c r="A1241" s="633" t="s">
        <v>3561</v>
      </c>
      <c r="B1241" s="634" t="s">
        <v>57</v>
      </c>
      <c r="C1241" s="634" t="s">
        <v>324</v>
      </c>
      <c r="D1241" s="632" t="s">
        <v>3562</v>
      </c>
      <c r="E1241" s="632" t="s">
        <v>582</v>
      </c>
      <c r="F1241" s="473" t="s">
        <v>25</v>
      </c>
      <c r="G1241" s="473"/>
      <c r="H1241" s="473"/>
      <c r="I1241" s="473"/>
      <c r="J1241" s="633" t="s">
        <v>11224</v>
      </c>
      <c r="K1241" s="473" t="s">
        <v>35</v>
      </c>
      <c r="L1241" s="624">
        <v>43035</v>
      </c>
      <c r="M1241" s="564" t="s">
        <v>3563</v>
      </c>
      <c r="N1241" s="71" t="s">
        <v>46</v>
      </c>
      <c r="O1241" s="624">
        <v>43035</v>
      </c>
      <c r="P1241" s="635">
        <v>77500</v>
      </c>
      <c r="Q1241" s="416">
        <f t="shared" si="28"/>
        <v>7.7499999999999999E-2</v>
      </c>
      <c r="R1241" s="627">
        <v>12</v>
      </c>
      <c r="S1241" s="535" t="s">
        <v>13778</v>
      </c>
      <c r="T1241" s="71" t="s">
        <v>125</v>
      </c>
      <c r="U1241" s="566" t="s">
        <v>7040</v>
      </c>
      <c r="V1241" s="541" t="s">
        <v>104</v>
      </c>
      <c r="W1241" s="541" t="s">
        <v>105</v>
      </c>
      <c r="X1241" s="632" t="s">
        <v>6103</v>
      </c>
      <c r="Y1241" s="632" t="s">
        <v>757</v>
      </c>
      <c r="Z1241" s="633"/>
      <c r="AA1241" s="633"/>
    </row>
    <row r="1242" spans="1:27" ht="17.45" customHeight="1" x14ac:dyDescent="0.25">
      <c r="A1242" s="622" t="s">
        <v>3566</v>
      </c>
      <c r="B1242" s="519" t="s">
        <v>57</v>
      </c>
      <c r="C1242" s="519" t="s">
        <v>1348</v>
      </c>
      <c r="D1242" s="519" t="s">
        <v>1357</v>
      </c>
      <c r="E1242" s="519" t="s">
        <v>3567</v>
      </c>
      <c r="F1242" s="473" t="s">
        <v>26</v>
      </c>
      <c r="G1242" s="473"/>
      <c r="H1242" s="473"/>
      <c r="I1242" s="473"/>
      <c r="J1242" s="622" t="s">
        <v>11226</v>
      </c>
      <c r="K1242" s="519" t="s">
        <v>8948</v>
      </c>
      <c r="L1242" s="521">
        <v>42769</v>
      </c>
      <c r="M1242" s="522" t="s">
        <v>3568</v>
      </c>
      <c r="N1242" s="622" t="s">
        <v>50</v>
      </c>
      <c r="O1242" s="521">
        <v>42824</v>
      </c>
      <c r="P1242" s="638">
        <v>77000</v>
      </c>
      <c r="Q1242" s="524">
        <v>7.6999999999999999E-2</v>
      </c>
      <c r="R1242" s="525">
        <v>12</v>
      </c>
      <c r="S1242" s="522" t="s">
        <v>102</v>
      </c>
      <c r="T1242" s="525" t="s">
        <v>578</v>
      </c>
      <c r="U1242" s="622" t="s">
        <v>9234</v>
      </c>
      <c r="V1242" s="519" t="s">
        <v>184</v>
      </c>
      <c r="W1242" s="519" t="s">
        <v>1360</v>
      </c>
      <c r="X1242" s="415" t="s">
        <v>5569</v>
      </c>
      <c r="Y1242" s="415" t="s">
        <v>186</v>
      </c>
      <c r="Z1242" s="633"/>
      <c r="AA1242" s="633"/>
    </row>
    <row r="1243" spans="1:27" ht="17.45" customHeight="1" x14ac:dyDescent="0.25">
      <c r="A1243" s="622" t="s">
        <v>3403</v>
      </c>
      <c r="B1243" s="519" t="s">
        <v>58</v>
      </c>
      <c r="C1243" s="519" t="s">
        <v>58</v>
      </c>
      <c r="D1243" s="519" t="s">
        <v>8069</v>
      </c>
      <c r="E1243" s="519" t="s">
        <v>11181</v>
      </c>
      <c r="F1243" s="473" t="s">
        <v>25</v>
      </c>
      <c r="G1243" s="473"/>
      <c r="H1243" s="473"/>
      <c r="I1243" s="473"/>
      <c r="J1243" s="622" t="s">
        <v>11225</v>
      </c>
      <c r="K1243" s="519" t="s">
        <v>35</v>
      </c>
      <c r="L1243" s="521">
        <v>42870</v>
      </c>
      <c r="M1243" s="522">
        <v>42718</v>
      </c>
      <c r="N1243" s="622" t="s">
        <v>50</v>
      </c>
      <c r="O1243" s="637">
        <v>42870</v>
      </c>
      <c r="P1243" s="638">
        <v>76190</v>
      </c>
      <c r="Q1243" s="524">
        <f t="shared" ref="Q1243:Q1267" si="29">+P1243*0.000001</f>
        <v>7.6189999999999994E-2</v>
      </c>
      <c r="R1243" s="623">
        <v>3</v>
      </c>
      <c r="S1243" s="522">
        <v>42873</v>
      </c>
      <c r="T1243" s="622" t="s">
        <v>578</v>
      </c>
      <c r="U1243" s="622" t="s">
        <v>7040</v>
      </c>
      <c r="V1243" s="519" t="s">
        <v>162</v>
      </c>
      <c r="W1243" s="519" t="s">
        <v>105</v>
      </c>
      <c r="X1243" s="519" t="s">
        <v>9233</v>
      </c>
      <c r="Y1243" s="519"/>
      <c r="Z1243" s="633"/>
      <c r="AA1243" s="633"/>
    </row>
    <row r="1244" spans="1:27" ht="17.45" customHeight="1" x14ac:dyDescent="0.25">
      <c r="A1244" s="633" t="s">
        <v>594</v>
      </c>
      <c r="B1244" s="632" t="s">
        <v>58</v>
      </c>
      <c r="C1244" s="632" t="s">
        <v>58</v>
      </c>
      <c r="D1244" s="632" t="s">
        <v>595</v>
      </c>
      <c r="E1244" s="632" t="s">
        <v>596</v>
      </c>
      <c r="F1244" s="473" t="s">
        <v>26</v>
      </c>
      <c r="G1244" s="473" t="str">
        <f>VLOOKUP(A1244,'Engaged Deals'!A:L,2,0)</f>
        <v>Yes</v>
      </c>
      <c r="H1244" s="473" t="str">
        <f>VLOOKUP(A1244,'Engaged Deals'!A:L,9,0)</f>
        <v>India</v>
      </c>
      <c r="I1244" s="473" t="str">
        <f>VLOOKUP(A1244,'Engaged Deals'!A:L,10,0)</f>
        <v>Place Holder, will get involved once it picks up traction</v>
      </c>
      <c r="J1244" s="633" t="s">
        <v>11224</v>
      </c>
      <c r="K1244" s="632" t="s">
        <v>8948</v>
      </c>
      <c r="L1244" s="624">
        <v>43084</v>
      </c>
      <c r="M1244" s="564" t="s">
        <v>597</v>
      </c>
      <c r="N1244" s="633" t="s">
        <v>46</v>
      </c>
      <c r="O1244" s="625">
        <v>43084</v>
      </c>
      <c r="P1244" s="626">
        <v>76190</v>
      </c>
      <c r="Q1244" s="416">
        <f t="shared" si="29"/>
        <v>7.6189999999999994E-2</v>
      </c>
      <c r="R1244" s="627">
        <v>12</v>
      </c>
      <c r="S1244" s="564" t="s">
        <v>1137</v>
      </c>
      <c r="T1244" s="71" t="s">
        <v>125</v>
      </c>
      <c r="U1244" s="633" t="s">
        <v>7</v>
      </c>
      <c r="V1244" s="632" t="s">
        <v>477</v>
      </c>
      <c r="W1244" s="632" t="s">
        <v>1138</v>
      </c>
      <c r="X1244" s="632" t="s">
        <v>6443</v>
      </c>
      <c r="Y1244" s="632"/>
      <c r="Z1244" s="633"/>
      <c r="AA1244" s="633"/>
    </row>
    <row r="1245" spans="1:27" ht="17.45" customHeight="1" x14ac:dyDescent="0.25">
      <c r="A1245" s="633" t="s">
        <v>9897</v>
      </c>
      <c r="B1245" s="634" t="s">
        <v>58</v>
      </c>
      <c r="C1245" s="634" t="s">
        <v>58</v>
      </c>
      <c r="D1245" s="632" t="s">
        <v>13002</v>
      </c>
      <c r="E1245" s="632" t="s">
        <v>11180</v>
      </c>
      <c r="F1245" s="473" t="s">
        <v>14262</v>
      </c>
      <c r="G1245" s="473"/>
      <c r="H1245" s="473"/>
      <c r="I1245" s="473"/>
      <c r="J1245" s="633" t="s">
        <v>11223</v>
      </c>
      <c r="K1245" s="473" t="s">
        <v>8950</v>
      </c>
      <c r="L1245" s="624">
        <v>42977</v>
      </c>
      <c r="M1245" s="564" t="s">
        <v>13404</v>
      </c>
      <c r="N1245" s="71" t="s">
        <v>47</v>
      </c>
      <c r="O1245" s="624">
        <v>42977</v>
      </c>
      <c r="P1245" s="635">
        <v>76190</v>
      </c>
      <c r="Q1245" s="416">
        <f t="shared" si="29"/>
        <v>7.6189999999999994E-2</v>
      </c>
      <c r="R1245" s="627">
        <v>1</v>
      </c>
      <c r="S1245" s="535" t="s">
        <v>12338</v>
      </c>
      <c r="T1245" s="71" t="s">
        <v>125</v>
      </c>
      <c r="U1245" s="566" t="s">
        <v>7040</v>
      </c>
      <c r="V1245" s="541" t="s">
        <v>104</v>
      </c>
      <c r="W1245" s="541" t="s">
        <v>105</v>
      </c>
      <c r="X1245" s="632" t="s">
        <v>13779</v>
      </c>
      <c r="Y1245" s="632" t="s">
        <v>1192</v>
      </c>
      <c r="Z1245" s="633"/>
      <c r="AA1245" s="633"/>
    </row>
    <row r="1246" spans="1:27" ht="17.45" customHeight="1" x14ac:dyDescent="0.25">
      <c r="A1246" s="633" t="s">
        <v>11014</v>
      </c>
      <c r="B1246" s="634" t="s">
        <v>62</v>
      </c>
      <c r="C1246" s="634" t="s">
        <v>429</v>
      </c>
      <c r="D1246" s="632" t="s">
        <v>11087</v>
      </c>
      <c r="E1246" s="632" t="s">
        <v>11179</v>
      </c>
      <c r="F1246" s="473" t="s">
        <v>26</v>
      </c>
      <c r="G1246" s="473"/>
      <c r="H1246" s="473"/>
      <c r="I1246" s="473"/>
      <c r="J1246" s="633" t="s">
        <v>11223</v>
      </c>
      <c r="K1246" s="473" t="s">
        <v>8948</v>
      </c>
      <c r="L1246" s="624">
        <v>42972</v>
      </c>
      <c r="M1246" s="564" t="s">
        <v>11257</v>
      </c>
      <c r="N1246" s="71" t="s">
        <v>46</v>
      </c>
      <c r="O1246" s="624">
        <v>42972</v>
      </c>
      <c r="P1246" s="635">
        <v>75948</v>
      </c>
      <c r="Q1246" s="416">
        <f t="shared" si="29"/>
        <v>7.5948000000000002E-2</v>
      </c>
      <c r="R1246" s="627">
        <v>12</v>
      </c>
      <c r="S1246" s="535" t="s">
        <v>13780</v>
      </c>
      <c r="T1246" s="71" t="s">
        <v>125</v>
      </c>
      <c r="U1246" s="566" t="s">
        <v>9234</v>
      </c>
      <c r="V1246" s="541" t="s">
        <v>184</v>
      </c>
      <c r="W1246" s="541"/>
      <c r="X1246" s="632" t="s">
        <v>13781</v>
      </c>
      <c r="Y1246" s="632"/>
      <c r="Z1246" s="633"/>
      <c r="AA1246" s="633"/>
    </row>
    <row r="1247" spans="1:27" ht="17.45" customHeight="1" x14ac:dyDescent="0.25">
      <c r="A1247" s="633" t="s">
        <v>12184</v>
      </c>
      <c r="B1247" s="634" t="s">
        <v>62</v>
      </c>
      <c r="C1247" s="634" t="s">
        <v>429</v>
      </c>
      <c r="D1247" s="632" t="s">
        <v>13003</v>
      </c>
      <c r="E1247" s="632" t="s">
        <v>12185</v>
      </c>
      <c r="F1247" s="473" t="s">
        <v>25</v>
      </c>
      <c r="G1247" s="473"/>
      <c r="H1247" s="473"/>
      <c r="I1247" s="473"/>
      <c r="J1247" s="633" t="s">
        <v>11223</v>
      </c>
      <c r="K1247" s="473" t="s">
        <v>35</v>
      </c>
      <c r="L1247" s="624">
        <v>43008</v>
      </c>
      <c r="M1247" s="564" t="s">
        <v>13405</v>
      </c>
      <c r="N1247" s="71" t="s">
        <v>47</v>
      </c>
      <c r="O1247" s="624">
        <v>43008</v>
      </c>
      <c r="P1247" s="635">
        <v>75948</v>
      </c>
      <c r="Q1247" s="416">
        <f t="shared" si="29"/>
        <v>7.5948000000000002E-2</v>
      </c>
      <c r="R1247" s="627">
        <v>12</v>
      </c>
      <c r="S1247" s="535" t="s">
        <v>13782</v>
      </c>
      <c r="T1247" s="71" t="s">
        <v>103</v>
      </c>
      <c r="U1247" s="566" t="s">
        <v>18</v>
      </c>
      <c r="V1247" s="541" t="s">
        <v>9273</v>
      </c>
      <c r="W1247" s="541" t="s">
        <v>11335</v>
      </c>
      <c r="X1247" s="632" t="s">
        <v>14230</v>
      </c>
      <c r="Y1247" s="632" t="s">
        <v>667</v>
      </c>
      <c r="Z1247" s="633"/>
      <c r="AA1247" s="633"/>
    </row>
    <row r="1248" spans="1:27" ht="17.45" customHeight="1" x14ac:dyDescent="0.25">
      <c r="A1248" s="633" t="s">
        <v>479</v>
      </c>
      <c r="B1248" s="632" t="s">
        <v>56</v>
      </c>
      <c r="C1248" s="632" t="s">
        <v>117</v>
      </c>
      <c r="D1248" s="632" t="s">
        <v>12189</v>
      </c>
      <c r="E1248" s="632" t="s">
        <v>481</v>
      </c>
      <c r="F1248" s="473" t="s">
        <v>25</v>
      </c>
      <c r="G1248" s="473"/>
      <c r="H1248" s="473"/>
      <c r="I1248" s="473"/>
      <c r="J1248" s="633" t="s">
        <v>11225</v>
      </c>
      <c r="K1248" s="519" t="s">
        <v>35</v>
      </c>
      <c r="L1248" s="624">
        <v>42895</v>
      </c>
      <c r="M1248" s="564" t="s">
        <v>482</v>
      </c>
      <c r="N1248" s="633" t="s">
        <v>50</v>
      </c>
      <c r="O1248" s="625">
        <v>42979</v>
      </c>
      <c r="P1248" s="626">
        <v>75000</v>
      </c>
      <c r="Q1248" s="416">
        <f t="shared" si="29"/>
        <v>7.4999999999999997E-2</v>
      </c>
      <c r="R1248" s="627">
        <v>24</v>
      </c>
      <c r="S1248" s="564" t="s">
        <v>12339</v>
      </c>
      <c r="T1248" s="633" t="s">
        <v>578</v>
      </c>
      <c r="U1248" s="633" t="s">
        <v>7</v>
      </c>
      <c r="V1248" s="632" t="s">
        <v>477</v>
      </c>
      <c r="W1248" s="632" t="s">
        <v>1138</v>
      </c>
      <c r="X1248" s="632" t="s">
        <v>5776</v>
      </c>
      <c r="Y1248" s="632" t="s">
        <v>313</v>
      </c>
      <c r="Z1248" s="633"/>
      <c r="AA1248" s="633"/>
    </row>
    <row r="1249" spans="1:27" ht="17.45" customHeight="1" x14ac:dyDescent="0.25">
      <c r="A1249" s="633" t="s">
        <v>479</v>
      </c>
      <c r="B1249" s="632" t="s">
        <v>56</v>
      </c>
      <c r="C1249" s="632" t="s">
        <v>117</v>
      </c>
      <c r="D1249" s="632" t="s">
        <v>12189</v>
      </c>
      <c r="E1249" s="632" t="s">
        <v>481</v>
      </c>
      <c r="F1249" s="473" t="s">
        <v>25</v>
      </c>
      <c r="G1249" s="473"/>
      <c r="H1249" s="473"/>
      <c r="I1249" s="473"/>
      <c r="J1249" s="633" t="s">
        <v>11225</v>
      </c>
      <c r="K1249" s="519" t="s">
        <v>35</v>
      </c>
      <c r="L1249" s="624">
        <v>42895</v>
      </c>
      <c r="M1249" s="564" t="s">
        <v>482</v>
      </c>
      <c r="N1249" s="633" t="s">
        <v>50</v>
      </c>
      <c r="O1249" s="625">
        <v>42979</v>
      </c>
      <c r="P1249" s="626">
        <v>75000</v>
      </c>
      <c r="Q1249" s="416">
        <f t="shared" si="29"/>
        <v>7.4999999999999997E-2</v>
      </c>
      <c r="R1249" s="627">
        <v>6</v>
      </c>
      <c r="S1249" s="564" t="s">
        <v>12339</v>
      </c>
      <c r="T1249" s="633" t="s">
        <v>578</v>
      </c>
      <c r="U1249" s="622" t="s">
        <v>7040</v>
      </c>
      <c r="V1249" s="632" t="s">
        <v>104</v>
      </c>
      <c r="W1249" s="632" t="s">
        <v>105</v>
      </c>
      <c r="X1249" s="632" t="s">
        <v>5776</v>
      </c>
      <c r="Y1249" s="632" t="s">
        <v>313</v>
      </c>
      <c r="Z1249" s="633"/>
      <c r="AA1249" s="633"/>
    </row>
    <row r="1250" spans="1:27" ht="17.45" customHeight="1" x14ac:dyDescent="0.25">
      <c r="A1250" s="633" t="s">
        <v>12186</v>
      </c>
      <c r="B1250" s="632" t="s">
        <v>60</v>
      </c>
      <c r="C1250" s="632" t="s">
        <v>4992</v>
      </c>
      <c r="D1250" s="632" t="s">
        <v>12187</v>
      </c>
      <c r="E1250" s="632" t="s">
        <v>12188</v>
      </c>
      <c r="F1250" s="473" t="s">
        <v>26</v>
      </c>
      <c r="G1250" s="473"/>
      <c r="H1250" s="473"/>
      <c r="I1250" s="473"/>
      <c r="J1250" s="633" t="s">
        <v>11224</v>
      </c>
      <c r="K1250" s="632" t="s">
        <v>8948</v>
      </c>
      <c r="L1250" s="624">
        <v>43084</v>
      </c>
      <c r="M1250" s="564" t="s">
        <v>12315</v>
      </c>
      <c r="N1250" s="633" t="s">
        <v>46</v>
      </c>
      <c r="O1250" s="625">
        <v>43084</v>
      </c>
      <c r="P1250" s="626">
        <v>75000</v>
      </c>
      <c r="Q1250" s="416">
        <f t="shared" si="29"/>
        <v>7.4999999999999997E-2</v>
      </c>
      <c r="R1250" s="627">
        <v>12</v>
      </c>
      <c r="S1250" s="564" t="s">
        <v>12339</v>
      </c>
      <c r="T1250" s="71" t="s">
        <v>125</v>
      </c>
      <c r="U1250" s="633" t="s">
        <v>7</v>
      </c>
      <c r="V1250" s="632" t="s">
        <v>477</v>
      </c>
      <c r="W1250" s="632" t="s">
        <v>1138</v>
      </c>
      <c r="X1250" s="632" t="s">
        <v>5956</v>
      </c>
      <c r="Y1250" s="632"/>
      <c r="Z1250" s="633"/>
      <c r="AA1250" s="633"/>
    </row>
    <row r="1251" spans="1:27" ht="17.45" customHeight="1" x14ac:dyDescent="0.25">
      <c r="A1251" s="633" t="s">
        <v>3597</v>
      </c>
      <c r="B1251" s="632" t="s">
        <v>56</v>
      </c>
      <c r="C1251" s="632" t="s">
        <v>124</v>
      </c>
      <c r="D1251" s="632" t="s">
        <v>3598</v>
      </c>
      <c r="E1251" s="632" t="s">
        <v>3599</v>
      </c>
      <c r="F1251" s="473" t="s">
        <v>26</v>
      </c>
      <c r="G1251" s="473"/>
      <c r="H1251" s="473"/>
      <c r="I1251" s="473"/>
      <c r="J1251" s="633" t="s">
        <v>11224</v>
      </c>
      <c r="K1251" s="632" t="s">
        <v>8948</v>
      </c>
      <c r="L1251" s="624">
        <v>43028</v>
      </c>
      <c r="M1251" s="564" t="s">
        <v>3600</v>
      </c>
      <c r="N1251" s="633" t="s">
        <v>48</v>
      </c>
      <c r="O1251" s="625">
        <v>43028</v>
      </c>
      <c r="P1251" s="626">
        <v>75000</v>
      </c>
      <c r="Q1251" s="416">
        <f t="shared" si="29"/>
        <v>7.4999999999999997E-2</v>
      </c>
      <c r="R1251" s="627">
        <v>1</v>
      </c>
      <c r="S1251" s="564" t="s">
        <v>3601</v>
      </c>
      <c r="T1251" s="71" t="s">
        <v>103</v>
      </c>
      <c r="U1251" s="633" t="s">
        <v>7</v>
      </c>
      <c r="V1251" s="632" t="s">
        <v>477</v>
      </c>
      <c r="W1251" s="632" t="s">
        <v>1138</v>
      </c>
      <c r="X1251" s="632" t="s">
        <v>6106</v>
      </c>
      <c r="Y1251" s="632" t="s">
        <v>667</v>
      </c>
      <c r="Z1251" s="633"/>
      <c r="AA1251" s="633"/>
    </row>
    <row r="1252" spans="1:27" ht="17.45" customHeight="1" x14ac:dyDescent="0.25">
      <c r="A1252" s="633" t="s">
        <v>11653</v>
      </c>
      <c r="B1252" s="632" t="s">
        <v>56</v>
      </c>
      <c r="C1252" s="632" t="s">
        <v>117</v>
      </c>
      <c r="D1252" s="632" t="s">
        <v>11654</v>
      </c>
      <c r="E1252" s="632" t="s">
        <v>14044</v>
      </c>
      <c r="F1252" s="473" t="s">
        <v>25</v>
      </c>
      <c r="G1252" s="473"/>
      <c r="H1252" s="473"/>
      <c r="I1252" s="473"/>
      <c r="J1252" s="633" t="s">
        <v>11223</v>
      </c>
      <c r="K1252" s="632" t="s">
        <v>8951</v>
      </c>
      <c r="L1252" s="624">
        <v>43000</v>
      </c>
      <c r="M1252" s="564" t="s">
        <v>11783</v>
      </c>
      <c r="N1252" s="633" t="s">
        <v>48</v>
      </c>
      <c r="O1252" s="625">
        <v>43000</v>
      </c>
      <c r="P1252" s="626">
        <v>75000</v>
      </c>
      <c r="Q1252" s="416">
        <f t="shared" si="29"/>
        <v>7.4999999999999997E-2</v>
      </c>
      <c r="R1252" s="627">
        <v>12</v>
      </c>
      <c r="S1252" s="564" t="s">
        <v>11844</v>
      </c>
      <c r="T1252" s="71" t="s">
        <v>292</v>
      </c>
      <c r="U1252" s="633" t="s">
        <v>7</v>
      </c>
      <c r="V1252" s="632" t="s">
        <v>477</v>
      </c>
      <c r="W1252" s="632" t="s">
        <v>1138</v>
      </c>
      <c r="X1252" s="632" t="s">
        <v>6110</v>
      </c>
      <c r="Y1252" s="632" t="s">
        <v>356</v>
      </c>
      <c r="Z1252" s="633"/>
      <c r="AA1252" s="633"/>
    </row>
    <row r="1253" spans="1:27" ht="17.45" customHeight="1" x14ac:dyDescent="0.25">
      <c r="A1253" s="633" t="s">
        <v>11657</v>
      </c>
      <c r="B1253" s="632" t="s">
        <v>57</v>
      </c>
      <c r="C1253" s="632" t="s">
        <v>775</v>
      </c>
      <c r="D1253" s="632" t="s">
        <v>11658</v>
      </c>
      <c r="E1253" s="632" t="s">
        <v>11659</v>
      </c>
      <c r="F1253" s="473" t="s">
        <v>25</v>
      </c>
      <c r="G1253" s="473"/>
      <c r="H1253" s="473"/>
      <c r="I1253" s="473"/>
      <c r="J1253" s="633" t="s">
        <v>11223</v>
      </c>
      <c r="K1253" s="632" t="s">
        <v>8951</v>
      </c>
      <c r="L1253" s="624">
        <v>43008</v>
      </c>
      <c r="M1253" s="564" t="s">
        <v>11784</v>
      </c>
      <c r="N1253" s="633" t="s">
        <v>50</v>
      </c>
      <c r="O1253" s="625">
        <v>43008</v>
      </c>
      <c r="P1253" s="626">
        <v>75000</v>
      </c>
      <c r="Q1253" s="416">
        <f t="shared" si="29"/>
        <v>7.4999999999999997E-2</v>
      </c>
      <c r="R1253" s="627">
        <v>12</v>
      </c>
      <c r="S1253" s="564" t="s">
        <v>13516</v>
      </c>
      <c r="T1253" s="71" t="s">
        <v>578</v>
      </c>
      <c r="U1253" s="633" t="s">
        <v>7</v>
      </c>
      <c r="V1253" s="632" t="s">
        <v>477</v>
      </c>
      <c r="W1253" s="632" t="s">
        <v>1204</v>
      </c>
      <c r="X1253" s="632" t="s">
        <v>8185</v>
      </c>
      <c r="Y1253" s="632" t="s">
        <v>757</v>
      </c>
      <c r="Z1253" s="633"/>
      <c r="AA1253" s="633"/>
    </row>
    <row r="1254" spans="1:27" ht="17.45" customHeight="1" x14ac:dyDescent="0.25">
      <c r="A1254" s="633" t="s">
        <v>3615</v>
      </c>
      <c r="B1254" s="632" t="s">
        <v>56</v>
      </c>
      <c r="C1254" s="632" t="s">
        <v>109</v>
      </c>
      <c r="D1254" s="632" t="s">
        <v>2713</v>
      </c>
      <c r="E1254" s="632" t="s">
        <v>3616</v>
      </c>
      <c r="F1254" s="473" t="s">
        <v>28</v>
      </c>
      <c r="G1254" s="473"/>
      <c r="H1254" s="473"/>
      <c r="I1254" s="473"/>
      <c r="J1254" s="633" t="s">
        <v>11223</v>
      </c>
      <c r="K1254" s="632" t="s">
        <v>36</v>
      </c>
      <c r="L1254" s="624">
        <v>42993</v>
      </c>
      <c r="M1254" s="564" t="s">
        <v>3617</v>
      </c>
      <c r="N1254" s="633" t="s">
        <v>46</v>
      </c>
      <c r="O1254" s="625">
        <v>42993</v>
      </c>
      <c r="P1254" s="626">
        <v>75000</v>
      </c>
      <c r="Q1254" s="416">
        <f t="shared" si="29"/>
        <v>7.4999999999999997E-2</v>
      </c>
      <c r="R1254" s="627">
        <v>3</v>
      </c>
      <c r="S1254" s="564" t="s">
        <v>812</v>
      </c>
      <c r="T1254" s="71" t="s">
        <v>125</v>
      </c>
      <c r="U1254" s="633" t="s">
        <v>7</v>
      </c>
      <c r="V1254" s="632" t="s">
        <v>388</v>
      </c>
      <c r="W1254" s="632" t="s">
        <v>389</v>
      </c>
      <c r="X1254" s="632" t="s">
        <v>6372</v>
      </c>
      <c r="Y1254" s="632"/>
      <c r="Z1254" s="633"/>
      <c r="AA1254" s="633"/>
    </row>
    <row r="1255" spans="1:27" ht="17.45" customHeight="1" x14ac:dyDescent="0.25">
      <c r="A1255" s="633" t="s">
        <v>3612</v>
      </c>
      <c r="B1255" s="632" t="s">
        <v>56</v>
      </c>
      <c r="C1255" s="632" t="s">
        <v>117</v>
      </c>
      <c r="D1255" s="632" t="s">
        <v>179</v>
      </c>
      <c r="E1255" s="632" t="s">
        <v>3613</v>
      </c>
      <c r="F1255" s="473" t="s">
        <v>25</v>
      </c>
      <c r="G1255" s="473"/>
      <c r="H1255" s="473"/>
      <c r="I1255" s="473"/>
      <c r="J1255" s="633" t="s">
        <v>11223</v>
      </c>
      <c r="K1255" s="632" t="s">
        <v>35</v>
      </c>
      <c r="L1255" s="624">
        <v>42978</v>
      </c>
      <c r="M1255" s="564" t="s">
        <v>3614</v>
      </c>
      <c r="N1255" s="633" t="s">
        <v>46</v>
      </c>
      <c r="O1255" s="625">
        <v>42978</v>
      </c>
      <c r="P1255" s="626">
        <v>75000</v>
      </c>
      <c r="Q1255" s="416">
        <f t="shared" si="29"/>
        <v>7.4999999999999997E-2</v>
      </c>
      <c r="R1255" s="627">
        <v>12</v>
      </c>
      <c r="S1255" s="564" t="s">
        <v>445</v>
      </c>
      <c r="T1255" s="71" t="s">
        <v>103</v>
      </c>
      <c r="U1255" s="633" t="s">
        <v>7</v>
      </c>
      <c r="V1255" s="632" t="s">
        <v>477</v>
      </c>
      <c r="W1255" s="632"/>
      <c r="X1255" s="632" t="s">
        <v>6110</v>
      </c>
      <c r="Y1255" s="632"/>
      <c r="Z1255" s="633"/>
      <c r="AA1255" s="633"/>
    </row>
    <row r="1256" spans="1:27" ht="17.45" customHeight="1" x14ac:dyDescent="0.25">
      <c r="A1256" s="633" t="s">
        <v>9356</v>
      </c>
      <c r="B1256" s="634" t="s">
        <v>57</v>
      </c>
      <c r="C1256" s="634" t="s">
        <v>391</v>
      </c>
      <c r="D1256" s="632" t="s">
        <v>11072</v>
      </c>
      <c r="E1256" s="632" t="s">
        <v>9357</v>
      </c>
      <c r="F1256" s="473" t="s">
        <v>24</v>
      </c>
      <c r="G1256" s="473"/>
      <c r="H1256" s="473"/>
      <c r="I1256" s="473"/>
      <c r="J1256" s="633" t="s">
        <v>11224</v>
      </c>
      <c r="K1256" s="473" t="s">
        <v>8949</v>
      </c>
      <c r="L1256" s="624">
        <v>43069</v>
      </c>
      <c r="M1256" s="564" t="s">
        <v>11258</v>
      </c>
      <c r="N1256" s="71" t="s">
        <v>47</v>
      </c>
      <c r="O1256" s="624">
        <v>43069</v>
      </c>
      <c r="P1256" s="635">
        <v>75000</v>
      </c>
      <c r="Q1256" s="416">
        <f t="shared" si="29"/>
        <v>7.4999999999999997E-2</v>
      </c>
      <c r="R1256" s="627">
        <v>12</v>
      </c>
      <c r="S1256" s="535" t="s">
        <v>14144</v>
      </c>
      <c r="T1256" s="71" t="s">
        <v>103</v>
      </c>
      <c r="U1256" s="566" t="s">
        <v>7040</v>
      </c>
      <c r="V1256" s="541" t="s">
        <v>104</v>
      </c>
      <c r="W1256" s="541" t="s">
        <v>344</v>
      </c>
      <c r="X1256" s="632" t="s">
        <v>11381</v>
      </c>
      <c r="Y1256" s="632" t="s">
        <v>622</v>
      </c>
      <c r="Z1256" s="633"/>
      <c r="AA1256" s="633"/>
    </row>
    <row r="1257" spans="1:27" ht="17.45" customHeight="1" x14ac:dyDescent="0.25">
      <c r="A1257" s="633" t="s">
        <v>9898</v>
      </c>
      <c r="B1257" s="634" t="s">
        <v>60</v>
      </c>
      <c r="C1257" s="634" t="s">
        <v>805</v>
      </c>
      <c r="D1257" s="632" t="s">
        <v>13005</v>
      </c>
      <c r="E1257" s="632" t="s">
        <v>13006</v>
      </c>
      <c r="F1257" s="473" t="s">
        <v>26</v>
      </c>
      <c r="G1257" s="473"/>
      <c r="H1257" s="473"/>
      <c r="I1257" s="473"/>
      <c r="J1257" s="633" t="s">
        <v>11223</v>
      </c>
      <c r="K1257" s="473" t="s">
        <v>8948</v>
      </c>
      <c r="L1257" s="624">
        <v>42978</v>
      </c>
      <c r="M1257" s="564" t="s">
        <v>13407</v>
      </c>
      <c r="N1257" s="71" t="s">
        <v>121</v>
      </c>
      <c r="O1257" s="624">
        <v>42978</v>
      </c>
      <c r="P1257" s="635">
        <v>75000</v>
      </c>
      <c r="Q1257" s="416">
        <f t="shared" si="29"/>
        <v>7.4999999999999997E-2</v>
      </c>
      <c r="R1257" s="627">
        <v>12</v>
      </c>
      <c r="S1257" s="535" t="s">
        <v>9789</v>
      </c>
      <c r="T1257" s="71" t="s">
        <v>125</v>
      </c>
      <c r="U1257" s="566" t="s">
        <v>7040</v>
      </c>
      <c r="V1257" s="541" t="s">
        <v>104</v>
      </c>
      <c r="W1257" s="541" t="s">
        <v>105</v>
      </c>
      <c r="X1257" s="632" t="s">
        <v>13783</v>
      </c>
      <c r="Y1257" s="632" t="s">
        <v>667</v>
      </c>
      <c r="Z1257" s="633"/>
      <c r="AA1257" s="633"/>
    </row>
    <row r="1258" spans="1:27" ht="17.45" customHeight="1" x14ac:dyDescent="0.25">
      <c r="A1258" s="633" t="s">
        <v>9356</v>
      </c>
      <c r="B1258" s="634" t="s">
        <v>57</v>
      </c>
      <c r="C1258" s="634" t="s">
        <v>391</v>
      </c>
      <c r="D1258" s="632" t="s">
        <v>11072</v>
      </c>
      <c r="E1258" s="632" t="s">
        <v>9357</v>
      </c>
      <c r="F1258" s="473" t="s">
        <v>24</v>
      </c>
      <c r="G1258" s="473"/>
      <c r="H1258" s="473"/>
      <c r="I1258" s="473"/>
      <c r="J1258" s="633" t="s">
        <v>11224</v>
      </c>
      <c r="K1258" s="473" t="s">
        <v>8949</v>
      </c>
      <c r="L1258" s="624">
        <v>43069</v>
      </c>
      <c r="M1258" s="564" t="s">
        <v>11258</v>
      </c>
      <c r="N1258" s="71" t="s">
        <v>47</v>
      </c>
      <c r="O1258" s="624">
        <v>43069</v>
      </c>
      <c r="P1258" s="635">
        <v>75000</v>
      </c>
      <c r="Q1258" s="416">
        <f t="shared" si="29"/>
        <v>7.4999999999999997E-2</v>
      </c>
      <c r="R1258" s="627">
        <v>4</v>
      </c>
      <c r="S1258" s="535" t="s">
        <v>14144</v>
      </c>
      <c r="T1258" s="71" t="s">
        <v>103</v>
      </c>
      <c r="U1258" s="566" t="s">
        <v>7040</v>
      </c>
      <c r="V1258" s="541" t="s">
        <v>104</v>
      </c>
      <c r="W1258" s="541" t="s">
        <v>105</v>
      </c>
      <c r="X1258" s="632" t="s">
        <v>11381</v>
      </c>
      <c r="Y1258" s="632" t="s">
        <v>622</v>
      </c>
      <c r="Z1258" s="633"/>
      <c r="AA1258" s="633"/>
    </row>
    <row r="1259" spans="1:27" ht="17.45" customHeight="1" x14ac:dyDescent="0.25">
      <c r="A1259" s="633" t="s">
        <v>3569</v>
      </c>
      <c r="B1259" s="634" t="s">
        <v>56</v>
      </c>
      <c r="C1259" s="634" t="s">
        <v>117</v>
      </c>
      <c r="D1259" s="632" t="s">
        <v>2863</v>
      </c>
      <c r="E1259" s="632" t="s">
        <v>3570</v>
      </c>
      <c r="F1259" s="473" t="s">
        <v>25</v>
      </c>
      <c r="G1259" s="473"/>
      <c r="H1259" s="473"/>
      <c r="I1259" s="473"/>
      <c r="J1259" s="633" t="s">
        <v>11223</v>
      </c>
      <c r="K1259" s="473" t="s">
        <v>8951</v>
      </c>
      <c r="L1259" s="624">
        <v>43000</v>
      </c>
      <c r="M1259" s="564" t="s">
        <v>3571</v>
      </c>
      <c r="N1259" s="71" t="s">
        <v>47</v>
      </c>
      <c r="O1259" s="624">
        <v>43000</v>
      </c>
      <c r="P1259" s="635">
        <v>75000</v>
      </c>
      <c r="Q1259" s="416">
        <f t="shared" si="29"/>
        <v>7.4999999999999997E-2</v>
      </c>
      <c r="R1259" s="627">
        <v>12</v>
      </c>
      <c r="S1259" s="535" t="s">
        <v>11312</v>
      </c>
      <c r="T1259" s="71" t="s">
        <v>292</v>
      </c>
      <c r="U1259" s="566" t="s">
        <v>9234</v>
      </c>
      <c r="V1259" s="541" t="s">
        <v>184</v>
      </c>
      <c r="W1259" s="541" t="s">
        <v>11333</v>
      </c>
      <c r="X1259" s="632" t="s">
        <v>5558</v>
      </c>
      <c r="Y1259" s="632" t="s">
        <v>356</v>
      </c>
      <c r="Z1259" s="633"/>
      <c r="AA1259" s="633"/>
    </row>
    <row r="1260" spans="1:27" ht="17.45" customHeight="1" x14ac:dyDescent="0.25">
      <c r="A1260" s="633" t="s">
        <v>3606</v>
      </c>
      <c r="B1260" s="634" t="s">
        <v>56</v>
      </c>
      <c r="C1260" s="634" t="s">
        <v>194</v>
      </c>
      <c r="D1260" s="632" t="s">
        <v>3607</v>
      </c>
      <c r="E1260" s="632" t="s">
        <v>316</v>
      </c>
      <c r="F1260" s="473" t="s">
        <v>27</v>
      </c>
      <c r="G1260" s="473"/>
      <c r="H1260" s="473"/>
      <c r="I1260" s="473"/>
      <c r="J1260" s="633" t="s">
        <v>11224</v>
      </c>
      <c r="K1260" s="473" t="s">
        <v>8947</v>
      </c>
      <c r="L1260" s="624">
        <v>43090</v>
      </c>
      <c r="M1260" s="564" t="s">
        <v>3608</v>
      </c>
      <c r="N1260" s="71" t="s">
        <v>46</v>
      </c>
      <c r="O1260" s="624">
        <v>43090</v>
      </c>
      <c r="P1260" s="635">
        <v>75000</v>
      </c>
      <c r="Q1260" s="416">
        <f t="shared" si="29"/>
        <v>7.4999999999999997E-2</v>
      </c>
      <c r="R1260" s="627">
        <v>12</v>
      </c>
      <c r="S1260" s="535" t="s">
        <v>305</v>
      </c>
      <c r="T1260" s="71" t="s">
        <v>103</v>
      </c>
      <c r="U1260" s="566" t="s">
        <v>9234</v>
      </c>
      <c r="V1260" s="541" t="s">
        <v>184</v>
      </c>
      <c r="W1260" s="541" t="s">
        <v>11333</v>
      </c>
      <c r="X1260" s="632" t="s">
        <v>6108</v>
      </c>
      <c r="Y1260" s="632"/>
      <c r="Z1260" s="633"/>
      <c r="AA1260" s="633"/>
    </row>
    <row r="1261" spans="1:27" ht="17.45" customHeight="1" x14ac:dyDescent="0.25">
      <c r="A1261" s="633" t="s">
        <v>11015</v>
      </c>
      <c r="B1261" s="634" t="s">
        <v>57</v>
      </c>
      <c r="C1261" s="634" t="s">
        <v>98</v>
      </c>
      <c r="D1261" s="632" t="s">
        <v>13007</v>
      </c>
      <c r="E1261" s="632" t="s">
        <v>11182</v>
      </c>
      <c r="F1261" s="473" t="s">
        <v>26</v>
      </c>
      <c r="G1261" s="473"/>
      <c r="H1261" s="473"/>
      <c r="I1261" s="473"/>
      <c r="J1261" s="633" t="s">
        <v>11224</v>
      </c>
      <c r="K1261" s="473" t="s">
        <v>33</v>
      </c>
      <c r="L1261" s="624">
        <v>43084</v>
      </c>
      <c r="M1261" s="564" t="s">
        <v>13408</v>
      </c>
      <c r="N1261" s="71" t="s">
        <v>46</v>
      </c>
      <c r="O1261" s="624">
        <v>43084</v>
      </c>
      <c r="P1261" s="635">
        <v>75000</v>
      </c>
      <c r="Q1261" s="416">
        <f t="shared" si="29"/>
        <v>7.4999999999999997E-2</v>
      </c>
      <c r="R1261" s="627">
        <v>12</v>
      </c>
      <c r="S1261" s="535" t="s">
        <v>11283</v>
      </c>
      <c r="T1261" s="71" t="s">
        <v>103</v>
      </c>
      <c r="U1261" s="566" t="s">
        <v>18</v>
      </c>
      <c r="V1261" s="541" t="s">
        <v>9273</v>
      </c>
      <c r="W1261" s="541"/>
      <c r="X1261" s="632" t="s">
        <v>106</v>
      </c>
      <c r="Y1261" s="632" t="s">
        <v>313</v>
      </c>
      <c r="Z1261" s="633"/>
      <c r="AA1261" s="633"/>
    </row>
    <row r="1262" spans="1:27" ht="17.45" customHeight="1" x14ac:dyDescent="0.25">
      <c r="A1262" s="633" t="s">
        <v>13004</v>
      </c>
      <c r="B1262" s="634" t="s">
        <v>57</v>
      </c>
      <c r="C1262" s="634" t="s">
        <v>324</v>
      </c>
      <c r="D1262" s="632" t="s">
        <v>3919</v>
      </c>
      <c r="E1262" s="632" t="s">
        <v>12876</v>
      </c>
      <c r="F1262" s="473" t="s">
        <v>28</v>
      </c>
      <c r="G1262" s="473"/>
      <c r="H1262" s="473"/>
      <c r="I1262" s="473"/>
      <c r="J1262" s="633" t="s">
        <v>11224</v>
      </c>
      <c r="K1262" s="473" t="s">
        <v>8953</v>
      </c>
      <c r="L1262" s="624">
        <v>43098</v>
      </c>
      <c r="M1262" s="564" t="s">
        <v>13406</v>
      </c>
      <c r="N1262" s="71" t="s">
        <v>46</v>
      </c>
      <c r="O1262" s="624">
        <v>43098</v>
      </c>
      <c r="P1262" s="635">
        <v>75000</v>
      </c>
      <c r="Q1262" s="416">
        <f t="shared" si="29"/>
        <v>7.4999999999999997E-2</v>
      </c>
      <c r="R1262" s="627">
        <v>12</v>
      </c>
      <c r="S1262" s="535" t="s">
        <v>13516</v>
      </c>
      <c r="T1262" s="71" t="s">
        <v>103</v>
      </c>
      <c r="U1262" s="566" t="s">
        <v>18</v>
      </c>
      <c r="V1262" s="541" t="s">
        <v>9273</v>
      </c>
      <c r="W1262" s="541"/>
      <c r="X1262" s="632" t="s">
        <v>13695</v>
      </c>
      <c r="Y1262" s="632" t="s">
        <v>313</v>
      </c>
      <c r="Z1262" s="633"/>
      <c r="AA1262" s="633"/>
    </row>
    <row r="1263" spans="1:27" ht="17.45" customHeight="1" x14ac:dyDescent="0.25">
      <c r="A1263" s="633" t="s">
        <v>3586</v>
      </c>
      <c r="B1263" s="634" t="s">
        <v>56</v>
      </c>
      <c r="C1263" s="634" t="s">
        <v>235</v>
      </c>
      <c r="D1263" s="632" t="s">
        <v>3587</v>
      </c>
      <c r="E1263" s="632" t="s">
        <v>3588</v>
      </c>
      <c r="F1263" s="473" t="s">
        <v>14262</v>
      </c>
      <c r="G1263" s="473"/>
      <c r="H1263" s="473"/>
      <c r="I1263" s="473"/>
      <c r="J1263" s="633" t="s">
        <v>11223</v>
      </c>
      <c r="K1263" s="473" t="s">
        <v>8950</v>
      </c>
      <c r="L1263" s="624">
        <v>42996</v>
      </c>
      <c r="M1263" s="564" t="s">
        <v>3589</v>
      </c>
      <c r="N1263" s="71" t="s">
        <v>46</v>
      </c>
      <c r="O1263" s="624">
        <v>42996</v>
      </c>
      <c r="P1263" s="635">
        <v>75000</v>
      </c>
      <c r="Q1263" s="416">
        <f t="shared" si="29"/>
        <v>7.4999999999999997E-2</v>
      </c>
      <c r="R1263" s="627">
        <v>1</v>
      </c>
      <c r="S1263" s="535" t="s">
        <v>3590</v>
      </c>
      <c r="T1263" s="71" t="s">
        <v>125</v>
      </c>
      <c r="U1263" s="566" t="s">
        <v>18</v>
      </c>
      <c r="V1263" s="541" t="s">
        <v>488</v>
      </c>
      <c r="W1263" s="541"/>
      <c r="X1263" s="632" t="s">
        <v>6104</v>
      </c>
      <c r="Y1263" s="632"/>
      <c r="Z1263" s="633"/>
      <c r="AA1263" s="633"/>
    </row>
    <row r="1264" spans="1:27" ht="17.45" customHeight="1" x14ac:dyDescent="0.25">
      <c r="A1264" s="633" t="s">
        <v>4550</v>
      </c>
      <c r="B1264" s="632" t="s">
        <v>60</v>
      </c>
      <c r="C1264" s="632" t="s">
        <v>4992</v>
      </c>
      <c r="D1264" s="632" t="s">
        <v>4551</v>
      </c>
      <c r="E1264" s="632" t="s">
        <v>4552</v>
      </c>
      <c r="F1264" s="473" t="s">
        <v>27</v>
      </c>
      <c r="G1264" s="473"/>
      <c r="H1264" s="473"/>
      <c r="I1264" s="473"/>
      <c r="J1264" s="633" t="s">
        <v>11224</v>
      </c>
      <c r="K1264" s="632" t="s">
        <v>8947</v>
      </c>
      <c r="L1264" s="624">
        <v>43091</v>
      </c>
      <c r="M1264" s="564" t="s">
        <v>4553</v>
      </c>
      <c r="N1264" s="633" t="s">
        <v>47</v>
      </c>
      <c r="O1264" s="625">
        <v>43091</v>
      </c>
      <c r="P1264" s="626">
        <v>74400</v>
      </c>
      <c r="Q1264" s="416">
        <f t="shared" si="29"/>
        <v>7.4399999999999994E-2</v>
      </c>
      <c r="R1264" s="627">
        <v>1</v>
      </c>
      <c r="S1264" s="564" t="s">
        <v>12339</v>
      </c>
      <c r="T1264" s="71" t="s">
        <v>103</v>
      </c>
      <c r="U1264" s="633" t="s">
        <v>7</v>
      </c>
      <c r="V1264" s="632" t="s">
        <v>921</v>
      </c>
      <c r="W1264" s="632" t="s">
        <v>4554</v>
      </c>
      <c r="X1264" s="632" t="s">
        <v>6235</v>
      </c>
      <c r="Y1264" s="632" t="s">
        <v>757</v>
      </c>
      <c r="Z1264" s="633"/>
      <c r="AA1264" s="633"/>
    </row>
    <row r="1265" spans="1:27" ht="17.45" customHeight="1" x14ac:dyDescent="0.25">
      <c r="A1265" s="633" t="s">
        <v>10147</v>
      </c>
      <c r="B1265" s="634" t="s">
        <v>60</v>
      </c>
      <c r="C1265" s="634" t="s">
        <v>4992</v>
      </c>
      <c r="D1265" s="632" t="s">
        <v>106</v>
      </c>
      <c r="E1265" s="632" t="s">
        <v>106</v>
      </c>
      <c r="F1265" s="473" t="s">
        <v>28</v>
      </c>
      <c r="G1265" s="473"/>
      <c r="H1265" s="473"/>
      <c r="I1265" s="473"/>
      <c r="J1265" s="633" t="s">
        <v>11224</v>
      </c>
      <c r="K1265" s="473" t="s">
        <v>8990</v>
      </c>
      <c r="L1265" s="624">
        <v>43020</v>
      </c>
      <c r="M1265" s="564" t="s">
        <v>10173</v>
      </c>
      <c r="N1265" s="71" t="s">
        <v>47</v>
      </c>
      <c r="O1265" s="624">
        <v>43020</v>
      </c>
      <c r="P1265" s="635">
        <v>74400</v>
      </c>
      <c r="Q1265" s="416">
        <f t="shared" si="29"/>
        <v>7.4399999999999994E-2</v>
      </c>
      <c r="R1265" s="627">
        <v>12</v>
      </c>
      <c r="S1265" s="535" t="s">
        <v>12341</v>
      </c>
      <c r="T1265" s="71" t="s">
        <v>103</v>
      </c>
      <c r="U1265" s="566" t="s">
        <v>7040</v>
      </c>
      <c r="V1265" s="541" t="s">
        <v>158</v>
      </c>
      <c r="W1265" s="541" t="s">
        <v>5501</v>
      </c>
      <c r="X1265" s="632" t="s">
        <v>10225</v>
      </c>
      <c r="Y1265" s="632" t="s">
        <v>952</v>
      </c>
      <c r="Z1265" s="633"/>
      <c r="AA1265" s="633"/>
    </row>
    <row r="1266" spans="1:27" ht="17.45" customHeight="1" x14ac:dyDescent="0.25">
      <c r="A1266" s="633" t="s">
        <v>10904</v>
      </c>
      <c r="B1266" s="632" t="s">
        <v>56</v>
      </c>
      <c r="C1266" s="632" t="s">
        <v>161</v>
      </c>
      <c r="D1266" s="632" t="s">
        <v>10905</v>
      </c>
      <c r="E1266" s="632" t="s">
        <v>10906</v>
      </c>
      <c r="F1266" s="473" t="s">
        <v>26</v>
      </c>
      <c r="G1266" s="473"/>
      <c r="H1266" s="473"/>
      <c r="I1266" s="473"/>
      <c r="J1266" s="633" t="s">
        <v>11224</v>
      </c>
      <c r="K1266" s="632" t="s">
        <v>8948</v>
      </c>
      <c r="L1266" s="624">
        <v>43084</v>
      </c>
      <c r="M1266" s="564" t="s">
        <v>10942</v>
      </c>
      <c r="N1266" s="633" t="s">
        <v>48</v>
      </c>
      <c r="O1266" s="625">
        <v>43084</v>
      </c>
      <c r="P1266" s="626">
        <v>72000</v>
      </c>
      <c r="Q1266" s="416">
        <f t="shared" si="29"/>
        <v>7.1999999999999995E-2</v>
      </c>
      <c r="R1266" s="627">
        <v>12</v>
      </c>
      <c r="S1266" s="564" t="s">
        <v>12338</v>
      </c>
      <c r="T1266" s="71" t="s">
        <v>103</v>
      </c>
      <c r="U1266" s="633" t="s">
        <v>7</v>
      </c>
      <c r="V1266" s="632" t="s">
        <v>477</v>
      </c>
      <c r="W1266" s="632" t="s">
        <v>1138</v>
      </c>
      <c r="X1266" s="632" t="s">
        <v>10959</v>
      </c>
      <c r="Y1266" s="632" t="s">
        <v>667</v>
      </c>
      <c r="Z1266" s="633"/>
      <c r="AA1266" s="633"/>
    </row>
    <row r="1267" spans="1:27" ht="17.45" customHeight="1" x14ac:dyDescent="0.25">
      <c r="A1267" s="633" t="s">
        <v>1158</v>
      </c>
      <c r="B1267" s="634" t="s">
        <v>62</v>
      </c>
      <c r="C1267" s="634" t="s">
        <v>429</v>
      </c>
      <c r="D1267" s="632" t="s">
        <v>1159</v>
      </c>
      <c r="E1267" s="632" t="s">
        <v>1160</v>
      </c>
      <c r="F1267" s="473" t="s">
        <v>28</v>
      </c>
      <c r="G1267" s="473"/>
      <c r="H1267" s="473"/>
      <c r="I1267" s="473"/>
      <c r="J1267" s="633" t="s">
        <v>11223</v>
      </c>
      <c r="K1267" s="473" t="s">
        <v>8953</v>
      </c>
      <c r="L1267" s="624">
        <v>43008</v>
      </c>
      <c r="M1267" s="564" t="s">
        <v>1161</v>
      </c>
      <c r="N1267" s="71" t="s">
        <v>47</v>
      </c>
      <c r="O1267" s="624">
        <v>43008</v>
      </c>
      <c r="P1267" s="635">
        <v>71931</v>
      </c>
      <c r="Q1267" s="416">
        <f t="shared" si="29"/>
        <v>7.1930999999999995E-2</v>
      </c>
      <c r="R1267" s="627">
        <v>12</v>
      </c>
      <c r="S1267" s="535" t="s">
        <v>11294</v>
      </c>
      <c r="T1267" s="71" t="s">
        <v>103</v>
      </c>
      <c r="U1267" s="566" t="s">
        <v>9234</v>
      </c>
      <c r="V1267" s="541" t="s">
        <v>184</v>
      </c>
      <c r="W1267" s="541" t="s">
        <v>2639</v>
      </c>
      <c r="X1267" s="632" t="s">
        <v>8632</v>
      </c>
      <c r="Y1267" s="632" t="s">
        <v>1163</v>
      </c>
      <c r="Z1267" s="633"/>
      <c r="AA1267" s="633"/>
    </row>
    <row r="1268" spans="1:27" ht="17.45" customHeight="1" x14ac:dyDescent="0.25">
      <c r="A1268" s="622" t="s">
        <v>3627</v>
      </c>
      <c r="B1268" s="519" t="s">
        <v>60</v>
      </c>
      <c r="C1268" s="519" t="s">
        <v>805</v>
      </c>
      <c r="D1268" s="519" t="s">
        <v>806</v>
      </c>
      <c r="E1268" s="519" t="s">
        <v>3628</v>
      </c>
      <c r="F1268" s="473" t="s">
        <v>26</v>
      </c>
      <c r="G1268" s="473" t="str">
        <f>VLOOKUP(A1268,'Engaged Deals'!A:L,2,0)</f>
        <v>Yes</v>
      </c>
      <c r="H1268" s="473" t="str">
        <f>VLOOKUP(A1268,'Engaged Deals'!A:L,9,0)</f>
        <v>India</v>
      </c>
      <c r="I1268" s="473" t="str">
        <f>VLOOKUP(A1268,'Engaged Deals'!A:L,10,0)</f>
        <v>Won and completed</v>
      </c>
      <c r="J1268" s="622" t="s">
        <v>11226</v>
      </c>
      <c r="K1268" s="519" t="s">
        <v>8948</v>
      </c>
      <c r="L1268" s="521">
        <v>42783</v>
      </c>
      <c r="M1268" s="522" t="s">
        <v>3629</v>
      </c>
      <c r="N1268" s="622" t="s">
        <v>50</v>
      </c>
      <c r="O1268" s="521">
        <v>42783</v>
      </c>
      <c r="P1268" s="638">
        <v>70000</v>
      </c>
      <c r="Q1268" s="524">
        <v>6.9999999999999993E-2</v>
      </c>
      <c r="R1268" s="525">
        <v>6</v>
      </c>
      <c r="S1268" s="522" t="s">
        <v>226</v>
      </c>
      <c r="T1268" s="628" t="s">
        <v>578</v>
      </c>
      <c r="U1268" s="622" t="s">
        <v>7040</v>
      </c>
      <c r="V1268" s="519" t="s">
        <v>134</v>
      </c>
      <c r="W1268" s="519" t="s">
        <v>3630</v>
      </c>
      <c r="X1268" s="415" t="s">
        <v>5572</v>
      </c>
      <c r="Y1268" s="415" t="s">
        <v>9238</v>
      </c>
      <c r="Z1268" s="633"/>
      <c r="AA1268" s="633"/>
    </row>
    <row r="1269" spans="1:27" ht="17.45" customHeight="1" x14ac:dyDescent="0.25">
      <c r="A1269" s="633" t="s">
        <v>8102</v>
      </c>
      <c r="B1269" s="632" t="s">
        <v>60</v>
      </c>
      <c r="C1269" s="632" t="s">
        <v>6576</v>
      </c>
      <c r="D1269" s="632" t="s">
        <v>8103</v>
      </c>
      <c r="E1269" s="632" t="s">
        <v>8104</v>
      </c>
      <c r="F1269" s="473" t="s">
        <v>6576</v>
      </c>
      <c r="G1269" s="473" t="str">
        <f>VLOOKUP(A1269,'Engaged Deals'!A:L,2,0)</f>
        <v>Yes</v>
      </c>
      <c r="H1269" s="473" t="str">
        <f>VLOOKUP(A1269,'Engaged Deals'!A:L,9,0)</f>
        <v>India</v>
      </c>
      <c r="I1269" s="473" t="str">
        <f>VLOOKUP(A1269,'Engaged Deals'!A:L,10,0)</f>
        <v xml:space="preserve"> Leveraging Blockchain in the context of Goods &amp; Services Tax Compliance.</v>
      </c>
      <c r="J1269" s="633" t="s">
        <v>11224</v>
      </c>
      <c r="K1269" s="632" t="s">
        <v>8952</v>
      </c>
      <c r="L1269" s="624">
        <v>43034</v>
      </c>
      <c r="M1269" s="564" t="s">
        <v>8145</v>
      </c>
      <c r="N1269" s="633" t="s">
        <v>47</v>
      </c>
      <c r="O1269" s="625">
        <v>43034</v>
      </c>
      <c r="P1269" s="626">
        <v>70000</v>
      </c>
      <c r="Q1269" s="416">
        <f t="shared" ref="Q1269:Q1289" si="30">+P1269*0.000001</f>
        <v>6.9999999999999993E-2</v>
      </c>
      <c r="R1269" s="627">
        <v>12</v>
      </c>
      <c r="S1269" s="564" t="s">
        <v>12338</v>
      </c>
      <c r="T1269" s="71" t="s">
        <v>103</v>
      </c>
      <c r="U1269" s="633" t="s">
        <v>7</v>
      </c>
      <c r="V1269" s="632" t="s">
        <v>1867</v>
      </c>
      <c r="W1269" s="632" t="s">
        <v>2218</v>
      </c>
      <c r="X1269" s="632" t="s">
        <v>12676</v>
      </c>
      <c r="Y1269" s="632" t="s">
        <v>8192</v>
      </c>
      <c r="Z1269" s="633"/>
      <c r="AA1269" s="633"/>
    </row>
    <row r="1270" spans="1:27" ht="17.45" customHeight="1" x14ac:dyDescent="0.25">
      <c r="A1270" s="633" t="s">
        <v>7627</v>
      </c>
      <c r="B1270" s="632" t="s">
        <v>57</v>
      </c>
      <c r="C1270" s="632" t="s">
        <v>1046</v>
      </c>
      <c r="D1270" s="632" t="s">
        <v>7628</v>
      </c>
      <c r="E1270" s="632" t="s">
        <v>7629</v>
      </c>
      <c r="F1270" s="473" t="s">
        <v>27</v>
      </c>
      <c r="G1270" s="473"/>
      <c r="H1270" s="473"/>
      <c r="I1270" s="473"/>
      <c r="J1270" s="633" t="s">
        <v>11223</v>
      </c>
      <c r="K1270" s="632" t="s">
        <v>8947</v>
      </c>
      <c r="L1270" s="624">
        <v>42971</v>
      </c>
      <c r="M1270" s="564" t="s">
        <v>7630</v>
      </c>
      <c r="N1270" s="633" t="s">
        <v>47</v>
      </c>
      <c r="O1270" s="625">
        <v>42971</v>
      </c>
      <c r="P1270" s="626">
        <v>70000</v>
      </c>
      <c r="Q1270" s="416">
        <f t="shared" si="30"/>
        <v>6.9999999999999993E-2</v>
      </c>
      <c r="R1270" s="627">
        <v>1</v>
      </c>
      <c r="S1270" s="564" t="s">
        <v>7954</v>
      </c>
      <c r="T1270" s="71" t="s">
        <v>125</v>
      </c>
      <c r="U1270" s="633" t="s">
        <v>7</v>
      </c>
      <c r="V1270" s="632" t="s">
        <v>921</v>
      </c>
      <c r="W1270" s="632" t="s">
        <v>1771</v>
      </c>
      <c r="X1270" s="632" t="s">
        <v>7631</v>
      </c>
      <c r="Y1270" s="632" t="s">
        <v>667</v>
      </c>
      <c r="Z1270" s="633"/>
      <c r="AA1270" s="633"/>
    </row>
    <row r="1271" spans="1:27" ht="17.45" customHeight="1" x14ac:dyDescent="0.25">
      <c r="A1271" s="633" t="s">
        <v>7627</v>
      </c>
      <c r="B1271" s="632" t="s">
        <v>57</v>
      </c>
      <c r="C1271" s="632" t="s">
        <v>1046</v>
      </c>
      <c r="D1271" s="632" t="s">
        <v>7628</v>
      </c>
      <c r="E1271" s="632" t="s">
        <v>7629</v>
      </c>
      <c r="F1271" s="473" t="s">
        <v>27</v>
      </c>
      <c r="G1271" s="473"/>
      <c r="H1271" s="473"/>
      <c r="I1271" s="473"/>
      <c r="J1271" s="633" t="s">
        <v>11223</v>
      </c>
      <c r="K1271" s="632" t="s">
        <v>8947</v>
      </c>
      <c r="L1271" s="624">
        <v>42971</v>
      </c>
      <c r="M1271" s="564" t="s">
        <v>7630</v>
      </c>
      <c r="N1271" s="633" t="s">
        <v>47</v>
      </c>
      <c r="O1271" s="625">
        <v>42971</v>
      </c>
      <c r="P1271" s="626">
        <v>70000</v>
      </c>
      <c r="Q1271" s="416">
        <f t="shared" si="30"/>
        <v>6.9999999999999993E-2</v>
      </c>
      <c r="R1271" s="627">
        <v>12</v>
      </c>
      <c r="S1271" s="564" t="s">
        <v>7954</v>
      </c>
      <c r="T1271" s="71" t="s">
        <v>125</v>
      </c>
      <c r="U1271" s="633" t="s">
        <v>7</v>
      </c>
      <c r="V1271" s="632" t="s">
        <v>477</v>
      </c>
      <c r="W1271" s="632" t="s">
        <v>1138</v>
      </c>
      <c r="X1271" s="632" t="s">
        <v>7631</v>
      </c>
      <c r="Y1271" s="632" t="s">
        <v>667</v>
      </c>
      <c r="Z1271" s="633"/>
      <c r="AA1271" s="633"/>
    </row>
    <row r="1272" spans="1:27" ht="17.45" customHeight="1" x14ac:dyDescent="0.25">
      <c r="A1272" s="633" t="s">
        <v>6585</v>
      </c>
      <c r="B1272" s="632" t="s">
        <v>62</v>
      </c>
      <c r="C1272" s="632" t="s">
        <v>1065</v>
      </c>
      <c r="D1272" s="632" t="s">
        <v>6586</v>
      </c>
      <c r="E1272" s="632" t="s">
        <v>6587</v>
      </c>
      <c r="F1272" s="473" t="s">
        <v>26</v>
      </c>
      <c r="G1272" s="473"/>
      <c r="H1272" s="473"/>
      <c r="I1272" s="473"/>
      <c r="J1272" s="633" t="s">
        <v>11223</v>
      </c>
      <c r="K1272" s="632" t="s">
        <v>8948</v>
      </c>
      <c r="L1272" s="624">
        <v>43007</v>
      </c>
      <c r="M1272" s="564" t="s">
        <v>6766</v>
      </c>
      <c r="N1272" s="633" t="s">
        <v>47</v>
      </c>
      <c r="O1272" s="625">
        <v>43008</v>
      </c>
      <c r="P1272" s="626">
        <v>70000</v>
      </c>
      <c r="Q1272" s="416">
        <f t="shared" si="30"/>
        <v>6.9999999999999993E-2</v>
      </c>
      <c r="R1272" s="627">
        <v>1</v>
      </c>
      <c r="S1272" s="564" t="s">
        <v>8161</v>
      </c>
      <c r="T1272" s="71" t="s">
        <v>103</v>
      </c>
      <c r="U1272" s="633" t="s">
        <v>7</v>
      </c>
      <c r="V1272" s="632" t="s">
        <v>477</v>
      </c>
      <c r="W1272" s="632" t="s">
        <v>1138</v>
      </c>
      <c r="X1272" s="632" t="s">
        <v>6350</v>
      </c>
      <c r="Y1272" s="632" t="s">
        <v>313</v>
      </c>
      <c r="Z1272" s="633"/>
      <c r="AA1272" s="633"/>
    </row>
    <row r="1273" spans="1:27" ht="17.45" customHeight="1" x14ac:dyDescent="0.25">
      <c r="A1273" s="633" t="s">
        <v>6669</v>
      </c>
      <c r="B1273" s="632" t="s">
        <v>62</v>
      </c>
      <c r="C1273" s="632" t="s">
        <v>1065</v>
      </c>
      <c r="D1273" s="632" t="s">
        <v>7902</v>
      </c>
      <c r="E1273" s="632" t="s">
        <v>8027</v>
      </c>
      <c r="F1273" s="473" t="s">
        <v>27</v>
      </c>
      <c r="G1273" s="473"/>
      <c r="H1273" s="473"/>
      <c r="I1273" s="473"/>
      <c r="J1273" s="633" t="s">
        <v>11223</v>
      </c>
      <c r="K1273" s="632" t="s">
        <v>8070</v>
      </c>
      <c r="L1273" s="624">
        <v>42972</v>
      </c>
      <c r="M1273" s="564" t="s">
        <v>7460</v>
      </c>
      <c r="N1273" s="633" t="s">
        <v>47</v>
      </c>
      <c r="O1273" s="625">
        <v>42972</v>
      </c>
      <c r="P1273" s="626">
        <v>70000</v>
      </c>
      <c r="Q1273" s="416">
        <f t="shared" si="30"/>
        <v>6.9999999999999993E-2</v>
      </c>
      <c r="R1273" s="627">
        <v>12</v>
      </c>
      <c r="S1273" s="564" t="s">
        <v>12632</v>
      </c>
      <c r="T1273" s="71" t="s">
        <v>103</v>
      </c>
      <c r="U1273" s="633" t="s">
        <v>7</v>
      </c>
      <c r="V1273" s="632" t="s">
        <v>477</v>
      </c>
      <c r="W1273" s="632" t="s">
        <v>1138</v>
      </c>
      <c r="X1273" s="632" t="s">
        <v>12675</v>
      </c>
      <c r="Y1273" s="632" t="s">
        <v>356</v>
      </c>
      <c r="Z1273" s="633"/>
      <c r="AA1273" s="633"/>
    </row>
    <row r="1274" spans="1:27" ht="17.45" customHeight="1" x14ac:dyDescent="0.25">
      <c r="A1274" s="633" t="s">
        <v>8343</v>
      </c>
      <c r="B1274" s="632" t="s">
        <v>62</v>
      </c>
      <c r="C1274" s="632" t="s">
        <v>1065</v>
      </c>
      <c r="D1274" s="632" t="s">
        <v>3335</v>
      </c>
      <c r="E1274" s="632" t="s">
        <v>8344</v>
      </c>
      <c r="F1274" s="473" t="s">
        <v>26</v>
      </c>
      <c r="G1274" s="473"/>
      <c r="H1274" s="473"/>
      <c r="I1274" s="473"/>
      <c r="J1274" s="633" t="s">
        <v>11223</v>
      </c>
      <c r="K1274" s="632" t="s">
        <v>8948</v>
      </c>
      <c r="L1274" s="624">
        <v>43007</v>
      </c>
      <c r="M1274" s="564" t="s">
        <v>8572</v>
      </c>
      <c r="N1274" s="633" t="s">
        <v>47</v>
      </c>
      <c r="O1274" s="625">
        <v>43007</v>
      </c>
      <c r="P1274" s="626">
        <v>70000</v>
      </c>
      <c r="Q1274" s="416">
        <f t="shared" si="30"/>
        <v>6.9999999999999993E-2</v>
      </c>
      <c r="R1274" s="627">
        <v>12</v>
      </c>
      <c r="S1274" s="564" t="s">
        <v>12632</v>
      </c>
      <c r="T1274" s="71" t="s">
        <v>292</v>
      </c>
      <c r="U1274" s="633" t="s">
        <v>7</v>
      </c>
      <c r="V1274" s="632" t="s">
        <v>477</v>
      </c>
      <c r="W1274" s="632" t="s">
        <v>3186</v>
      </c>
      <c r="X1274" s="632" t="s">
        <v>8648</v>
      </c>
      <c r="Y1274" s="632" t="s">
        <v>221</v>
      </c>
      <c r="Z1274" s="633"/>
      <c r="AA1274" s="633"/>
    </row>
    <row r="1275" spans="1:27" ht="17.45" customHeight="1" x14ac:dyDescent="0.25">
      <c r="A1275" s="633" t="s">
        <v>11661</v>
      </c>
      <c r="B1275" s="632" t="s">
        <v>60</v>
      </c>
      <c r="C1275" s="632" t="s">
        <v>805</v>
      </c>
      <c r="D1275" s="632" t="s">
        <v>5707</v>
      </c>
      <c r="E1275" s="632" t="s">
        <v>11662</v>
      </c>
      <c r="F1275" s="473" t="s">
        <v>28</v>
      </c>
      <c r="G1275" s="473"/>
      <c r="H1275" s="473"/>
      <c r="I1275" s="473"/>
      <c r="J1275" s="633" t="s">
        <v>11224</v>
      </c>
      <c r="K1275" s="632" t="s">
        <v>8990</v>
      </c>
      <c r="L1275" s="624">
        <v>43054</v>
      </c>
      <c r="M1275" s="564" t="s">
        <v>11785</v>
      </c>
      <c r="N1275" s="633" t="s">
        <v>46</v>
      </c>
      <c r="O1275" s="625">
        <v>43054</v>
      </c>
      <c r="P1275" s="626">
        <v>70000</v>
      </c>
      <c r="Q1275" s="416">
        <f t="shared" si="30"/>
        <v>6.9999999999999993E-2</v>
      </c>
      <c r="R1275" s="627">
        <v>12</v>
      </c>
      <c r="S1275" s="564" t="s">
        <v>12632</v>
      </c>
      <c r="T1275" s="71" t="s">
        <v>125</v>
      </c>
      <c r="U1275" s="633" t="s">
        <v>7</v>
      </c>
      <c r="V1275" s="632" t="s">
        <v>477</v>
      </c>
      <c r="W1275" s="632" t="s">
        <v>1204</v>
      </c>
      <c r="X1275" s="632" t="s">
        <v>6761</v>
      </c>
      <c r="Y1275" s="632" t="s">
        <v>356</v>
      </c>
      <c r="Z1275" s="633"/>
      <c r="AA1275" s="633"/>
    </row>
    <row r="1276" spans="1:27" ht="17.45" customHeight="1" x14ac:dyDescent="0.25">
      <c r="A1276" s="633" t="s">
        <v>2084</v>
      </c>
      <c r="B1276" s="632" t="s">
        <v>62</v>
      </c>
      <c r="C1276" s="632" t="s">
        <v>1065</v>
      </c>
      <c r="D1276" s="632" t="s">
        <v>2085</v>
      </c>
      <c r="E1276" s="632" t="s">
        <v>2086</v>
      </c>
      <c r="F1276" s="473" t="s">
        <v>27</v>
      </c>
      <c r="G1276" s="473"/>
      <c r="H1276" s="473"/>
      <c r="I1276" s="473"/>
      <c r="J1276" s="633" t="s">
        <v>11223</v>
      </c>
      <c r="K1276" s="632" t="s">
        <v>8947</v>
      </c>
      <c r="L1276" s="624">
        <v>43008</v>
      </c>
      <c r="M1276" s="564" t="s">
        <v>2087</v>
      </c>
      <c r="N1276" s="633" t="s">
        <v>47</v>
      </c>
      <c r="O1276" s="625">
        <v>43008</v>
      </c>
      <c r="P1276" s="626">
        <v>70000</v>
      </c>
      <c r="Q1276" s="416">
        <f t="shared" si="30"/>
        <v>6.9999999999999993E-2</v>
      </c>
      <c r="R1276" s="627">
        <v>12</v>
      </c>
      <c r="S1276" s="564" t="s">
        <v>11314</v>
      </c>
      <c r="T1276" s="71" t="s">
        <v>103</v>
      </c>
      <c r="U1276" s="633" t="s">
        <v>7</v>
      </c>
      <c r="V1276" s="632" t="s">
        <v>388</v>
      </c>
      <c r="W1276" s="632" t="s">
        <v>389</v>
      </c>
      <c r="X1276" s="632" t="s">
        <v>6350</v>
      </c>
      <c r="Y1276" s="632" t="s">
        <v>757</v>
      </c>
      <c r="Z1276" s="633"/>
      <c r="AA1276" s="633"/>
    </row>
    <row r="1277" spans="1:27" ht="17.45" customHeight="1" x14ac:dyDescent="0.25">
      <c r="A1277" s="633" t="s">
        <v>7627</v>
      </c>
      <c r="B1277" s="634" t="s">
        <v>57</v>
      </c>
      <c r="C1277" s="634" t="s">
        <v>1046</v>
      </c>
      <c r="D1277" s="632" t="s">
        <v>7628</v>
      </c>
      <c r="E1277" s="632" t="s">
        <v>7629</v>
      </c>
      <c r="F1277" s="473" t="s">
        <v>27</v>
      </c>
      <c r="G1277" s="473"/>
      <c r="H1277" s="473"/>
      <c r="I1277" s="473"/>
      <c r="J1277" s="633" t="s">
        <v>11223</v>
      </c>
      <c r="K1277" s="473" t="s">
        <v>8947</v>
      </c>
      <c r="L1277" s="624">
        <v>42971</v>
      </c>
      <c r="M1277" s="564" t="s">
        <v>7630</v>
      </c>
      <c r="N1277" s="71" t="s">
        <v>47</v>
      </c>
      <c r="O1277" s="624">
        <v>42971</v>
      </c>
      <c r="P1277" s="635">
        <v>70000</v>
      </c>
      <c r="Q1277" s="416">
        <f t="shared" si="30"/>
        <v>6.9999999999999993E-2</v>
      </c>
      <c r="R1277" s="627">
        <v>12</v>
      </c>
      <c r="S1277" s="535" t="s">
        <v>13785</v>
      </c>
      <c r="T1277" s="71" t="s">
        <v>125</v>
      </c>
      <c r="U1277" s="566" t="s">
        <v>7040</v>
      </c>
      <c r="V1277" s="541" t="s">
        <v>104</v>
      </c>
      <c r="W1277" s="541" t="s">
        <v>105</v>
      </c>
      <c r="X1277" s="632" t="s">
        <v>7631</v>
      </c>
      <c r="Y1277" s="632" t="s">
        <v>667</v>
      </c>
      <c r="Z1277" s="633"/>
      <c r="AA1277" s="633"/>
    </row>
    <row r="1278" spans="1:27" ht="17.45" customHeight="1" x14ac:dyDescent="0.25">
      <c r="A1278" s="633" t="s">
        <v>13008</v>
      </c>
      <c r="B1278" s="634" t="s">
        <v>62</v>
      </c>
      <c r="C1278" s="634" t="s">
        <v>1065</v>
      </c>
      <c r="D1278" s="632" t="s">
        <v>13009</v>
      </c>
      <c r="E1278" s="632" t="s">
        <v>6587</v>
      </c>
      <c r="F1278" s="473" t="s">
        <v>27</v>
      </c>
      <c r="G1278" s="473"/>
      <c r="H1278" s="473"/>
      <c r="I1278" s="473"/>
      <c r="J1278" s="633" t="s">
        <v>11224</v>
      </c>
      <c r="K1278" s="473" t="s">
        <v>8947</v>
      </c>
      <c r="L1278" s="624">
        <v>43099</v>
      </c>
      <c r="M1278" s="564" t="s">
        <v>13409</v>
      </c>
      <c r="N1278" s="71" t="s">
        <v>47</v>
      </c>
      <c r="O1278" s="624">
        <v>43099</v>
      </c>
      <c r="P1278" s="635">
        <v>70000</v>
      </c>
      <c r="Q1278" s="416">
        <f t="shared" si="30"/>
        <v>6.9999999999999993E-2</v>
      </c>
      <c r="R1278" s="627">
        <v>12</v>
      </c>
      <c r="S1278" s="535" t="s">
        <v>14146</v>
      </c>
      <c r="T1278" s="71" t="s">
        <v>103</v>
      </c>
      <c r="U1278" s="566" t="s">
        <v>18</v>
      </c>
      <c r="V1278" s="541" t="s">
        <v>9273</v>
      </c>
      <c r="W1278" s="541" t="s">
        <v>7683</v>
      </c>
      <c r="X1278" s="632" t="s">
        <v>13784</v>
      </c>
      <c r="Y1278" s="632" t="s">
        <v>757</v>
      </c>
      <c r="Z1278" s="633"/>
      <c r="AA1278" s="633"/>
    </row>
    <row r="1279" spans="1:27" ht="17.45" customHeight="1" x14ac:dyDescent="0.25">
      <c r="A1279" s="633" t="s">
        <v>9901</v>
      </c>
      <c r="B1279" s="634" t="s">
        <v>57</v>
      </c>
      <c r="C1279" s="634" t="s">
        <v>775</v>
      </c>
      <c r="D1279" s="632" t="s">
        <v>7293</v>
      </c>
      <c r="E1279" s="632" t="s">
        <v>9902</v>
      </c>
      <c r="F1279" s="473" t="s">
        <v>26</v>
      </c>
      <c r="G1279" s="473"/>
      <c r="H1279" s="473"/>
      <c r="I1279" s="473"/>
      <c r="J1279" s="633" t="s">
        <v>11223</v>
      </c>
      <c r="K1279" s="473" t="s">
        <v>8948</v>
      </c>
      <c r="L1279" s="624">
        <v>42978</v>
      </c>
      <c r="M1279" s="564" t="s">
        <v>9948</v>
      </c>
      <c r="N1279" s="71" t="s">
        <v>48</v>
      </c>
      <c r="O1279" s="624">
        <v>42978</v>
      </c>
      <c r="P1279" s="635">
        <v>69000</v>
      </c>
      <c r="Q1279" s="416">
        <f t="shared" si="30"/>
        <v>6.8999999999999992E-2</v>
      </c>
      <c r="R1279" s="627">
        <v>3</v>
      </c>
      <c r="S1279" s="535" t="s">
        <v>12363</v>
      </c>
      <c r="T1279" s="71" t="s">
        <v>125</v>
      </c>
      <c r="U1279" s="566" t="s">
        <v>7040</v>
      </c>
      <c r="V1279" s="541" t="s">
        <v>134</v>
      </c>
      <c r="W1279" s="541" t="s">
        <v>756</v>
      </c>
      <c r="X1279" s="632" t="s">
        <v>10075</v>
      </c>
      <c r="Y1279" s="632" t="s">
        <v>565</v>
      </c>
      <c r="Z1279" s="633"/>
      <c r="AA1279" s="633"/>
    </row>
    <row r="1280" spans="1:27" ht="17.45" customHeight="1" x14ac:dyDescent="0.25">
      <c r="A1280" s="633" t="s">
        <v>7632</v>
      </c>
      <c r="B1280" s="634" t="s">
        <v>57</v>
      </c>
      <c r="C1280" s="634" t="s">
        <v>182</v>
      </c>
      <c r="D1280" s="632" t="s">
        <v>7491</v>
      </c>
      <c r="E1280" s="632" t="s">
        <v>13010</v>
      </c>
      <c r="F1280" s="473" t="s">
        <v>27</v>
      </c>
      <c r="G1280" s="473"/>
      <c r="H1280" s="473"/>
      <c r="I1280" s="473"/>
      <c r="J1280" s="633" t="s">
        <v>11223</v>
      </c>
      <c r="K1280" s="473" t="s">
        <v>8070</v>
      </c>
      <c r="L1280" s="624">
        <v>42978</v>
      </c>
      <c r="M1280" s="564" t="s">
        <v>7634</v>
      </c>
      <c r="N1280" s="71" t="s">
        <v>48</v>
      </c>
      <c r="O1280" s="624">
        <v>42978</v>
      </c>
      <c r="P1280" s="635">
        <v>69000</v>
      </c>
      <c r="Q1280" s="416">
        <f t="shared" si="30"/>
        <v>6.8999999999999992E-2</v>
      </c>
      <c r="R1280" s="627">
        <v>3</v>
      </c>
      <c r="S1280" s="535" t="s">
        <v>12632</v>
      </c>
      <c r="T1280" s="71" t="s">
        <v>103</v>
      </c>
      <c r="U1280" s="566" t="s">
        <v>7040</v>
      </c>
      <c r="V1280" s="541" t="s">
        <v>104</v>
      </c>
      <c r="W1280" s="541" t="s">
        <v>105</v>
      </c>
      <c r="X1280" s="632" t="s">
        <v>7494</v>
      </c>
      <c r="Y1280" s="632" t="s">
        <v>186</v>
      </c>
      <c r="Z1280" s="633"/>
      <c r="AA1280" s="633"/>
    </row>
    <row r="1281" spans="1:27" ht="17.45" customHeight="1" x14ac:dyDescent="0.25">
      <c r="A1281" s="633" t="s">
        <v>8793</v>
      </c>
      <c r="B1281" s="634" t="s">
        <v>62</v>
      </c>
      <c r="C1281" s="634" t="s">
        <v>1065</v>
      </c>
      <c r="D1281" s="632" t="s">
        <v>8794</v>
      </c>
      <c r="E1281" s="632" t="s">
        <v>8795</v>
      </c>
      <c r="F1281" s="473" t="s">
        <v>26</v>
      </c>
      <c r="G1281" s="473"/>
      <c r="H1281" s="473"/>
      <c r="I1281" s="473"/>
      <c r="J1281" s="633" t="s">
        <v>11224</v>
      </c>
      <c r="K1281" s="473" t="s">
        <v>8948</v>
      </c>
      <c r="L1281" s="624">
        <v>43087</v>
      </c>
      <c r="M1281" s="564" t="s">
        <v>8880</v>
      </c>
      <c r="N1281" s="71" t="s">
        <v>46</v>
      </c>
      <c r="O1281" s="624">
        <v>43087</v>
      </c>
      <c r="P1281" s="635">
        <v>68400</v>
      </c>
      <c r="Q1281" s="416">
        <f t="shared" si="30"/>
        <v>6.8400000000000002E-2</v>
      </c>
      <c r="R1281" s="627">
        <v>12</v>
      </c>
      <c r="S1281" s="535" t="s">
        <v>12339</v>
      </c>
      <c r="T1281" s="71" t="s">
        <v>103</v>
      </c>
      <c r="U1281" s="566" t="s">
        <v>385</v>
      </c>
      <c r="V1281" s="541" t="s">
        <v>385</v>
      </c>
      <c r="W1281" s="541" t="s">
        <v>4244</v>
      </c>
      <c r="X1281" s="632" t="s">
        <v>8916</v>
      </c>
      <c r="Y1281" s="632" t="s">
        <v>667</v>
      </c>
      <c r="Z1281" s="633"/>
      <c r="AA1281" s="633"/>
    </row>
    <row r="1282" spans="1:27" ht="17.45" customHeight="1" x14ac:dyDescent="0.25">
      <c r="A1282" s="633" t="s">
        <v>3649</v>
      </c>
      <c r="B1282" s="632" t="s">
        <v>60</v>
      </c>
      <c r="C1282" s="632" t="s">
        <v>6576</v>
      </c>
      <c r="D1282" s="632" t="s">
        <v>3650</v>
      </c>
      <c r="E1282" s="632" t="s">
        <v>3651</v>
      </c>
      <c r="F1282" s="473" t="s">
        <v>6576</v>
      </c>
      <c r="G1282" s="473"/>
      <c r="H1282" s="473"/>
      <c r="I1282" s="473"/>
      <c r="J1282" s="633" t="s">
        <v>11223</v>
      </c>
      <c r="K1282" s="632" t="s">
        <v>8948</v>
      </c>
      <c r="L1282" s="624">
        <v>42978</v>
      </c>
      <c r="M1282" s="564" t="s">
        <v>3652</v>
      </c>
      <c r="N1282" s="633" t="s">
        <v>46</v>
      </c>
      <c r="O1282" s="625">
        <v>42978</v>
      </c>
      <c r="P1282" s="626">
        <v>67000</v>
      </c>
      <c r="Q1282" s="416">
        <f t="shared" si="30"/>
        <v>6.699999999999999E-2</v>
      </c>
      <c r="R1282" s="627">
        <v>12</v>
      </c>
      <c r="S1282" s="564" t="s">
        <v>9718</v>
      </c>
      <c r="T1282" s="71" t="s">
        <v>125</v>
      </c>
      <c r="U1282" s="633" t="s">
        <v>7</v>
      </c>
      <c r="V1282" s="632" t="s">
        <v>477</v>
      </c>
      <c r="W1282" s="632" t="s">
        <v>1138</v>
      </c>
      <c r="X1282" s="632" t="s">
        <v>6116</v>
      </c>
      <c r="Y1282" s="632" t="s">
        <v>186</v>
      </c>
      <c r="Z1282" s="633"/>
      <c r="AA1282" s="633"/>
    </row>
    <row r="1283" spans="1:27" ht="17.45" customHeight="1" x14ac:dyDescent="0.25">
      <c r="A1283" s="633" t="s">
        <v>3633</v>
      </c>
      <c r="B1283" s="632" t="s">
        <v>56</v>
      </c>
      <c r="C1283" s="632" t="s">
        <v>124</v>
      </c>
      <c r="D1283" s="632" t="s">
        <v>1247</v>
      </c>
      <c r="E1283" s="632" t="s">
        <v>2463</v>
      </c>
      <c r="F1283" s="473" t="s">
        <v>26</v>
      </c>
      <c r="G1283" s="473"/>
      <c r="H1283" s="473"/>
      <c r="I1283" s="473"/>
      <c r="J1283" s="633" t="s">
        <v>11225</v>
      </c>
      <c r="K1283" s="632" t="s">
        <v>8948</v>
      </c>
      <c r="L1283" s="624">
        <v>42842</v>
      </c>
      <c r="M1283" s="564" t="s">
        <v>3634</v>
      </c>
      <c r="N1283" s="633" t="s">
        <v>50</v>
      </c>
      <c r="O1283" s="625">
        <v>42842</v>
      </c>
      <c r="P1283" s="626">
        <v>66667</v>
      </c>
      <c r="Q1283" s="416">
        <f t="shared" si="30"/>
        <v>6.666699999999999E-2</v>
      </c>
      <c r="R1283" s="627">
        <v>2</v>
      </c>
      <c r="S1283" s="564" t="s">
        <v>8158</v>
      </c>
      <c r="T1283" s="633" t="s">
        <v>578</v>
      </c>
      <c r="U1283" s="622" t="s">
        <v>7040</v>
      </c>
      <c r="V1283" s="632" t="s">
        <v>104</v>
      </c>
      <c r="W1283" s="632" t="s">
        <v>105</v>
      </c>
      <c r="X1283" s="632" t="s">
        <v>5573</v>
      </c>
      <c r="Y1283" s="632" t="s">
        <v>13923</v>
      </c>
      <c r="Z1283" s="633"/>
      <c r="AA1283" s="633"/>
    </row>
    <row r="1284" spans="1:27" ht="17.45" customHeight="1" x14ac:dyDescent="0.25">
      <c r="A1284" s="633" t="s">
        <v>2756</v>
      </c>
      <c r="B1284" s="634" t="s">
        <v>60</v>
      </c>
      <c r="C1284" s="634" t="s">
        <v>6576</v>
      </c>
      <c r="D1284" s="632" t="s">
        <v>2757</v>
      </c>
      <c r="E1284" s="632" t="s">
        <v>2758</v>
      </c>
      <c r="F1284" s="473" t="s">
        <v>6576</v>
      </c>
      <c r="G1284" s="473" t="str">
        <f>VLOOKUP(A1284,'Engaged Deals'!A:L,2,0)</f>
        <v>Yes</v>
      </c>
      <c r="H1284" s="473" t="str">
        <f>VLOOKUP(A1284,'Engaged Deals'!A:L,9,0)</f>
        <v>India</v>
      </c>
      <c r="I1284" s="473" t="str">
        <f>VLOOKUP(A1284,'Engaged Deals'!A:L,10,0)</f>
        <v>Involved in discussions and workshops to finalize the use case. Potential to start in late Q2</v>
      </c>
      <c r="J1284" s="633" t="s">
        <v>11224</v>
      </c>
      <c r="K1284" s="473" t="s">
        <v>8948</v>
      </c>
      <c r="L1284" s="624">
        <v>43063</v>
      </c>
      <c r="M1284" s="564" t="s">
        <v>2759</v>
      </c>
      <c r="N1284" s="71" t="s">
        <v>47</v>
      </c>
      <c r="O1284" s="624">
        <v>43063</v>
      </c>
      <c r="P1284" s="635">
        <v>66667</v>
      </c>
      <c r="Q1284" s="416">
        <f t="shared" si="30"/>
        <v>6.666699999999999E-2</v>
      </c>
      <c r="R1284" s="627">
        <v>1</v>
      </c>
      <c r="S1284" s="535" t="s">
        <v>14146</v>
      </c>
      <c r="T1284" s="71" t="s">
        <v>103</v>
      </c>
      <c r="U1284" s="566" t="s">
        <v>7040</v>
      </c>
      <c r="V1284" s="541" t="s">
        <v>104</v>
      </c>
      <c r="W1284" s="541" t="s">
        <v>1761</v>
      </c>
      <c r="X1284" s="632" t="s">
        <v>5523</v>
      </c>
      <c r="Y1284" s="632" t="s">
        <v>9238</v>
      </c>
      <c r="Z1284" s="633"/>
      <c r="AA1284" s="633"/>
    </row>
    <row r="1285" spans="1:27" ht="17.45" customHeight="1" x14ac:dyDescent="0.25">
      <c r="A1285" s="633" t="s">
        <v>10907</v>
      </c>
      <c r="B1285" s="634" t="s">
        <v>56</v>
      </c>
      <c r="C1285" s="634" t="s">
        <v>124</v>
      </c>
      <c r="D1285" s="632" t="s">
        <v>1247</v>
      </c>
      <c r="E1285" s="632" t="s">
        <v>10908</v>
      </c>
      <c r="F1285" s="473" t="s">
        <v>26</v>
      </c>
      <c r="G1285" s="473"/>
      <c r="H1285" s="473"/>
      <c r="I1285" s="473"/>
      <c r="J1285" s="633" t="s">
        <v>11224</v>
      </c>
      <c r="K1285" s="473" t="s">
        <v>8948</v>
      </c>
      <c r="L1285" s="624">
        <v>43039</v>
      </c>
      <c r="M1285" s="564" t="s">
        <v>13410</v>
      </c>
      <c r="N1285" s="71" t="s">
        <v>46</v>
      </c>
      <c r="O1285" s="624">
        <v>43039</v>
      </c>
      <c r="P1285" s="635">
        <v>66667</v>
      </c>
      <c r="Q1285" s="416">
        <f t="shared" si="30"/>
        <v>6.666699999999999E-2</v>
      </c>
      <c r="R1285" s="627">
        <v>12</v>
      </c>
      <c r="S1285" s="535" t="s">
        <v>10333</v>
      </c>
      <c r="T1285" s="71" t="s">
        <v>103</v>
      </c>
      <c r="U1285" s="566" t="s">
        <v>7040</v>
      </c>
      <c r="V1285" s="541" t="s">
        <v>104</v>
      </c>
      <c r="W1285" s="541" t="s">
        <v>105</v>
      </c>
      <c r="X1285" s="632" t="s">
        <v>5631</v>
      </c>
      <c r="Y1285" s="632"/>
      <c r="Z1285" s="633"/>
      <c r="AA1285" s="633"/>
    </row>
    <row r="1286" spans="1:27" ht="17.45" customHeight="1" x14ac:dyDescent="0.25">
      <c r="A1286" s="633" t="s">
        <v>12190</v>
      </c>
      <c r="B1286" s="634" t="s">
        <v>56</v>
      </c>
      <c r="C1286" s="634" t="s">
        <v>124</v>
      </c>
      <c r="D1286" s="632" t="s">
        <v>13011</v>
      </c>
      <c r="E1286" s="632" t="s">
        <v>1015</v>
      </c>
      <c r="F1286" s="473" t="s">
        <v>25</v>
      </c>
      <c r="G1286" s="473"/>
      <c r="H1286" s="473"/>
      <c r="I1286" s="473"/>
      <c r="J1286" s="633" t="s">
        <v>11223</v>
      </c>
      <c r="K1286" s="473" t="s">
        <v>35</v>
      </c>
      <c r="L1286" s="624">
        <v>43000</v>
      </c>
      <c r="M1286" s="564" t="s">
        <v>13412</v>
      </c>
      <c r="N1286" s="71" t="s">
        <v>46</v>
      </c>
      <c r="O1286" s="624">
        <v>43000</v>
      </c>
      <c r="P1286" s="635">
        <v>66667</v>
      </c>
      <c r="Q1286" s="416">
        <f t="shared" si="30"/>
        <v>6.666699999999999E-2</v>
      </c>
      <c r="R1286" s="627">
        <v>12</v>
      </c>
      <c r="S1286" s="535" t="s">
        <v>12339</v>
      </c>
      <c r="T1286" s="71" t="s">
        <v>103</v>
      </c>
      <c r="U1286" s="566" t="s">
        <v>18</v>
      </c>
      <c r="V1286" s="541" t="s">
        <v>9273</v>
      </c>
      <c r="W1286" s="541"/>
      <c r="X1286" s="632" t="s">
        <v>13787</v>
      </c>
      <c r="Y1286" s="632"/>
      <c r="Z1286" s="633"/>
      <c r="AA1286" s="633"/>
    </row>
    <row r="1287" spans="1:27" ht="17.45" customHeight="1" x14ac:dyDescent="0.25">
      <c r="A1287" s="633" t="s">
        <v>9173</v>
      </c>
      <c r="B1287" s="634" t="s">
        <v>56</v>
      </c>
      <c r="C1287" s="634" t="s">
        <v>161</v>
      </c>
      <c r="D1287" s="632" t="s">
        <v>13012</v>
      </c>
      <c r="E1287" s="632" t="s">
        <v>9174</v>
      </c>
      <c r="F1287" s="473" t="s">
        <v>26</v>
      </c>
      <c r="G1287" s="473"/>
      <c r="H1287" s="473"/>
      <c r="I1287" s="473"/>
      <c r="J1287" s="633" t="s">
        <v>11224</v>
      </c>
      <c r="K1287" s="473" t="s">
        <v>33</v>
      </c>
      <c r="L1287" s="624">
        <v>43100</v>
      </c>
      <c r="M1287" s="564" t="s">
        <v>13413</v>
      </c>
      <c r="N1287" s="71" t="s">
        <v>142</v>
      </c>
      <c r="O1287" s="624">
        <v>43101</v>
      </c>
      <c r="P1287" s="635">
        <v>65000</v>
      </c>
      <c r="Q1287" s="416">
        <f t="shared" si="30"/>
        <v>6.5000000000000002E-2</v>
      </c>
      <c r="R1287" s="627">
        <v>12</v>
      </c>
      <c r="S1287" s="535" t="s">
        <v>8957</v>
      </c>
      <c r="T1287" s="71" t="s">
        <v>125</v>
      </c>
      <c r="U1287" s="566" t="s">
        <v>18</v>
      </c>
      <c r="V1287" s="541" t="s">
        <v>9273</v>
      </c>
      <c r="W1287" s="541"/>
      <c r="X1287" s="632" t="s">
        <v>13788</v>
      </c>
      <c r="Y1287" s="632"/>
      <c r="Z1287" s="633"/>
      <c r="AA1287" s="633"/>
    </row>
    <row r="1288" spans="1:27" ht="17.45" customHeight="1" x14ac:dyDescent="0.25">
      <c r="A1288" s="633" t="s">
        <v>9903</v>
      </c>
      <c r="B1288" s="634" t="s">
        <v>59</v>
      </c>
      <c r="C1288" s="634" t="s">
        <v>9574</v>
      </c>
      <c r="D1288" s="632" t="s">
        <v>13013</v>
      </c>
      <c r="E1288" s="632" t="s">
        <v>1825</v>
      </c>
      <c r="F1288" s="473" t="s">
        <v>26</v>
      </c>
      <c r="G1288" s="473"/>
      <c r="H1288" s="473"/>
      <c r="I1288" s="473"/>
      <c r="J1288" s="633" t="s">
        <v>11223</v>
      </c>
      <c r="K1288" s="473" t="s">
        <v>8948</v>
      </c>
      <c r="L1288" s="624">
        <v>43008</v>
      </c>
      <c r="M1288" s="564" t="s">
        <v>13414</v>
      </c>
      <c r="N1288" s="71" t="s">
        <v>46</v>
      </c>
      <c r="O1288" s="624">
        <v>43008</v>
      </c>
      <c r="P1288" s="635">
        <v>64920</v>
      </c>
      <c r="Q1288" s="416">
        <f t="shared" si="30"/>
        <v>6.4919999999999992E-2</v>
      </c>
      <c r="R1288" s="627">
        <v>6</v>
      </c>
      <c r="S1288" s="535" t="s">
        <v>9808</v>
      </c>
      <c r="T1288" s="71" t="s">
        <v>292</v>
      </c>
      <c r="U1288" s="566" t="s">
        <v>7040</v>
      </c>
      <c r="V1288" s="541" t="s">
        <v>104</v>
      </c>
      <c r="W1288" s="541" t="s">
        <v>105</v>
      </c>
      <c r="X1288" s="632" t="s">
        <v>5894</v>
      </c>
      <c r="Y1288" s="632" t="s">
        <v>221</v>
      </c>
      <c r="Z1288" s="633"/>
      <c r="AA1288" s="633"/>
    </row>
    <row r="1289" spans="1:27" ht="17.45" customHeight="1" x14ac:dyDescent="0.25">
      <c r="A1289" s="633" t="s">
        <v>12193</v>
      </c>
      <c r="B1289" s="634" t="s">
        <v>59</v>
      </c>
      <c r="C1289" s="634" t="s">
        <v>9574</v>
      </c>
      <c r="D1289" s="632" t="s">
        <v>1789</v>
      </c>
      <c r="E1289" s="632" t="s">
        <v>12194</v>
      </c>
      <c r="F1289" s="473" t="s">
        <v>26</v>
      </c>
      <c r="G1289" s="473"/>
      <c r="H1289" s="473"/>
      <c r="I1289" s="473"/>
      <c r="J1289" s="633" t="s">
        <v>11224</v>
      </c>
      <c r="K1289" s="473" t="s">
        <v>33</v>
      </c>
      <c r="L1289" s="624">
        <v>43069</v>
      </c>
      <c r="M1289" s="564" t="s">
        <v>13415</v>
      </c>
      <c r="N1289" s="71" t="s">
        <v>47</v>
      </c>
      <c r="O1289" s="624">
        <v>43069</v>
      </c>
      <c r="P1289" s="635">
        <v>64920</v>
      </c>
      <c r="Q1289" s="416">
        <f t="shared" si="30"/>
        <v>6.4919999999999992E-2</v>
      </c>
      <c r="R1289" s="627">
        <v>3</v>
      </c>
      <c r="S1289" s="535" t="s">
        <v>12339</v>
      </c>
      <c r="T1289" s="71" t="s">
        <v>125</v>
      </c>
      <c r="U1289" s="566" t="s">
        <v>7040</v>
      </c>
      <c r="V1289" s="541" t="s">
        <v>104</v>
      </c>
      <c r="W1289" s="541" t="s">
        <v>105</v>
      </c>
      <c r="X1289" s="632" t="s">
        <v>5524</v>
      </c>
      <c r="Y1289" s="632" t="s">
        <v>221</v>
      </c>
      <c r="Z1289" s="633"/>
      <c r="AA1289" s="633"/>
    </row>
    <row r="1290" spans="1:27" ht="17.45" customHeight="1" x14ac:dyDescent="0.25">
      <c r="A1290" s="622" t="s">
        <v>3673</v>
      </c>
      <c r="B1290" s="519" t="s">
        <v>56</v>
      </c>
      <c r="C1290" s="519" t="s">
        <v>161</v>
      </c>
      <c r="D1290" s="519" t="s">
        <v>8943</v>
      </c>
      <c r="E1290" s="519" t="s">
        <v>3674</v>
      </c>
      <c r="F1290" s="473" t="s">
        <v>26</v>
      </c>
      <c r="G1290" s="473" t="str">
        <f>VLOOKUP(A1290,'Engaged Deals'!A:L,2,0)</f>
        <v>Yes</v>
      </c>
      <c r="H1290" s="473" t="str">
        <f>VLOOKUP(A1290,'Engaged Deals'!A:L,9,0)</f>
        <v>Gronigen</v>
      </c>
      <c r="I1290" s="473" t="str">
        <f>VLOOKUP(A1290,'Engaged Deals'!A:L,10,0)</f>
        <v>Won Deal ,Groningen involved , need further details :</v>
      </c>
      <c r="J1290" s="622" t="s">
        <v>11226</v>
      </c>
      <c r="K1290" s="519" t="s">
        <v>8948</v>
      </c>
      <c r="L1290" s="521">
        <v>42769</v>
      </c>
      <c r="M1290" s="522">
        <v>42751</v>
      </c>
      <c r="N1290" s="622" t="s">
        <v>50</v>
      </c>
      <c r="O1290" s="521">
        <v>42769</v>
      </c>
      <c r="P1290" s="638">
        <v>62020</v>
      </c>
      <c r="Q1290" s="524">
        <v>6.2019999999999999E-2</v>
      </c>
      <c r="R1290" s="525">
        <v>12</v>
      </c>
      <c r="S1290" s="522">
        <v>42769</v>
      </c>
      <c r="T1290" s="525" t="s">
        <v>578</v>
      </c>
      <c r="U1290" s="622" t="s">
        <v>7040</v>
      </c>
      <c r="V1290" s="519" t="s">
        <v>162</v>
      </c>
      <c r="W1290" s="519" t="s">
        <v>105</v>
      </c>
      <c r="X1290" s="415" t="s">
        <v>9232</v>
      </c>
      <c r="Y1290" s="415" t="s">
        <v>9239</v>
      </c>
      <c r="Z1290" s="633"/>
      <c r="AA1290" s="633"/>
    </row>
    <row r="1291" spans="1:27" ht="17.45" customHeight="1" x14ac:dyDescent="0.25">
      <c r="A1291" s="633" t="s">
        <v>3183</v>
      </c>
      <c r="B1291" s="632" t="s">
        <v>57</v>
      </c>
      <c r="C1291" s="632" t="s">
        <v>1046</v>
      </c>
      <c r="D1291" s="632" t="s">
        <v>1876</v>
      </c>
      <c r="E1291" s="632" t="s">
        <v>3184</v>
      </c>
      <c r="F1291" s="473" t="s">
        <v>27</v>
      </c>
      <c r="G1291" s="473"/>
      <c r="H1291" s="473"/>
      <c r="I1291" s="473"/>
      <c r="J1291" s="633" t="s">
        <v>11225</v>
      </c>
      <c r="K1291" s="519" t="s">
        <v>8947</v>
      </c>
      <c r="L1291" s="624">
        <v>42916</v>
      </c>
      <c r="M1291" s="564" t="s">
        <v>3185</v>
      </c>
      <c r="N1291" s="633" t="s">
        <v>4686</v>
      </c>
      <c r="O1291" s="625">
        <v>42916</v>
      </c>
      <c r="P1291" s="626">
        <v>62000</v>
      </c>
      <c r="Q1291" s="416">
        <f>+P1291*0.000001</f>
        <v>6.2E-2</v>
      </c>
      <c r="R1291" s="627">
        <v>12</v>
      </c>
      <c r="S1291" s="564" t="s">
        <v>12338</v>
      </c>
      <c r="T1291" s="633" t="s">
        <v>578</v>
      </c>
      <c r="U1291" s="633" t="s">
        <v>7</v>
      </c>
      <c r="V1291" s="632" t="s">
        <v>477</v>
      </c>
      <c r="W1291" s="632" t="s">
        <v>2539</v>
      </c>
      <c r="X1291" s="632" t="s">
        <v>9280</v>
      </c>
      <c r="Y1291" s="632" t="s">
        <v>3084</v>
      </c>
      <c r="Z1291" s="633"/>
      <c r="AA1291" s="633"/>
    </row>
    <row r="1292" spans="1:27" ht="17.45" customHeight="1" x14ac:dyDescent="0.25">
      <c r="A1292" s="622" t="s">
        <v>7333</v>
      </c>
      <c r="B1292" s="519" t="s">
        <v>57</v>
      </c>
      <c r="C1292" s="519" t="s">
        <v>182</v>
      </c>
      <c r="D1292" s="519" t="s">
        <v>8099</v>
      </c>
      <c r="E1292" s="519" t="s">
        <v>7334</v>
      </c>
      <c r="F1292" s="473" t="s">
        <v>24</v>
      </c>
      <c r="G1292" s="473"/>
      <c r="H1292" s="473"/>
      <c r="I1292" s="473"/>
      <c r="J1292" s="622" t="s">
        <v>11225</v>
      </c>
      <c r="K1292" s="519" t="s">
        <v>38</v>
      </c>
      <c r="L1292" s="521">
        <v>42886</v>
      </c>
      <c r="M1292" s="522">
        <v>42809</v>
      </c>
      <c r="N1292" s="622" t="s">
        <v>50</v>
      </c>
      <c r="O1292" s="637">
        <v>42886</v>
      </c>
      <c r="P1292" s="638">
        <v>62000</v>
      </c>
      <c r="Q1292" s="524">
        <f>+P1292*0.000001</f>
        <v>6.2E-2</v>
      </c>
      <c r="R1292" s="623">
        <v>9</v>
      </c>
      <c r="S1292" s="522">
        <v>42887</v>
      </c>
      <c r="T1292" s="622" t="s">
        <v>578</v>
      </c>
      <c r="U1292" s="622" t="s">
        <v>7040</v>
      </c>
      <c r="V1292" s="519" t="s">
        <v>162</v>
      </c>
      <c r="W1292" s="519" t="s">
        <v>105</v>
      </c>
      <c r="X1292" s="519" t="s">
        <v>13630</v>
      </c>
      <c r="Y1292" s="519"/>
      <c r="Z1292" s="633"/>
      <c r="AA1292" s="633"/>
    </row>
    <row r="1293" spans="1:27" ht="17.45" customHeight="1" x14ac:dyDescent="0.25">
      <c r="A1293" s="622" t="s">
        <v>7335</v>
      </c>
      <c r="B1293" s="519" t="s">
        <v>57</v>
      </c>
      <c r="C1293" s="519" t="s">
        <v>182</v>
      </c>
      <c r="D1293" s="519" t="s">
        <v>8099</v>
      </c>
      <c r="E1293" s="519" t="s">
        <v>7336</v>
      </c>
      <c r="F1293" s="473" t="s">
        <v>24</v>
      </c>
      <c r="G1293" s="473"/>
      <c r="H1293" s="473"/>
      <c r="I1293" s="473"/>
      <c r="J1293" s="622" t="s">
        <v>11225</v>
      </c>
      <c r="K1293" s="519" t="s">
        <v>38</v>
      </c>
      <c r="L1293" s="521">
        <v>42879</v>
      </c>
      <c r="M1293" s="522">
        <v>42809</v>
      </c>
      <c r="N1293" s="622" t="s">
        <v>50</v>
      </c>
      <c r="O1293" s="637">
        <v>42879</v>
      </c>
      <c r="P1293" s="638">
        <v>62000</v>
      </c>
      <c r="Q1293" s="524">
        <f>+P1293*0.000001</f>
        <v>6.2E-2</v>
      </c>
      <c r="R1293" s="623">
        <v>9</v>
      </c>
      <c r="S1293" s="522">
        <v>42916</v>
      </c>
      <c r="T1293" s="622" t="s">
        <v>578</v>
      </c>
      <c r="U1293" s="622" t="s">
        <v>7040</v>
      </c>
      <c r="V1293" s="519" t="s">
        <v>162</v>
      </c>
      <c r="W1293" s="519" t="s">
        <v>105</v>
      </c>
      <c r="X1293" s="519" t="s">
        <v>13630</v>
      </c>
      <c r="Y1293" s="519"/>
      <c r="Z1293" s="633"/>
      <c r="AA1293" s="633"/>
    </row>
    <row r="1294" spans="1:27" ht="17.45" customHeight="1" x14ac:dyDescent="0.25">
      <c r="A1294" s="633" t="s">
        <v>3676</v>
      </c>
      <c r="B1294" s="634" t="s">
        <v>57</v>
      </c>
      <c r="C1294" s="634" t="s">
        <v>324</v>
      </c>
      <c r="D1294" s="632" t="s">
        <v>3677</v>
      </c>
      <c r="E1294" s="632" t="s">
        <v>3678</v>
      </c>
      <c r="F1294" s="473" t="s">
        <v>26</v>
      </c>
      <c r="G1294" s="473"/>
      <c r="H1294" s="473"/>
      <c r="I1294" s="473"/>
      <c r="J1294" s="633" t="s">
        <v>11223</v>
      </c>
      <c r="K1294" s="473" t="s">
        <v>8948</v>
      </c>
      <c r="L1294" s="624">
        <v>43008</v>
      </c>
      <c r="M1294" s="564" t="s">
        <v>3679</v>
      </c>
      <c r="N1294" s="71" t="s">
        <v>142</v>
      </c>
      <c r="O1294" s="624">
        <v>43008</v>
      </c>
      <c r="P1294" s="635">
        <v>62000</v>
      </c>
      <c r="Q1294" s="416">
        <f>+P1294*0.000001</f>
        <v>6.2E-2</v>
      </c>
      <c r="R1294" s="627">
        <v>1</v>
      </c>
      <c r="S1294" s="535" t="s">
        <v>826</v>
      </c>
      <c r="T1294" s="71" t="s">
        <v>125</v>
      </c>
      <c r="U1294" s="566" t="s">
        <v>11285</v>
      </c>
      <c r="V1294" s="541" t="s">
        <v>1089</v>
      </c>
      <c r="W1294" s="541" t="s">
        <v>3680</v>
      </c>
      <c r="X1294" s="632" t="s">
        <v>6393</v>
      </c>
      <c r="Y1294" s="632" t="s">
        <v>356</v>
      </c>
      <c r="Z1294" s="633"/>
      <c r="AA1294" s="633"/>
    </row>
    <row r="1295" spans="1:27" ht="17.45" customHeight="1" x14ac:dyDescent="0.25">
      <c r="A1295" s="633" t="s">
        <v>9071</v>
      </c>
      <c r="B1295" s="634" t="s">
        <v>60</v>
      </c>
      <c r="C1295" s="634" t="s">
        <v>4992</v>
      </c>
      <c r="D1295" s="632" t="s">
        <v>9072</v>
      </c>
      <c r="E1295" s="632" t="s">
        <v>9073</v>
      </c>
      <c r="F1295" s="473" t="s">
        <v>27</v>
      </c>
      <c r="G1295" s="473"/>
      <c r="H1295" s="473"/>
      <c r="I1295" s="473"/>
      <c r="J1295" s="633" t="s">
        <v>11224</v>
      </c>
      <c r="K1295" s="473" t="s">
        <v>8947</v>
      </c>
      <c r="L1295" s="624">
        <v>43028</v>
      </c>
      <c r="M1295" s="564" t="s">
        <v>9100</v>
      </c>
      <c r="N1295" s="71" t="s">
        <v>46</v>
      </c>
      <c r="O1295" s="624">
        <v>43028</v>
      </c>
      <c r="P1295" s="635">
        <v>62000</v>
      </c>
      <c r="Q1295" s="416">
        <f>+P1295*0.000001</f>
        <v>6.2E-2</v>
      </c>
      <c r="R1295" s="627">
        <v>12</v>
      </c>
      <c r="S1295" s="535" t="s">
        <v>12646</v>
      </c>
      <c r="T1295" s="71" t="s">
        <v>125</v>
      </c>
      <c r="U1295" s="566" t="s">
        <v>15</v>
      </c>
      <c r="V1295" s="541" t="s">
        <v>4503</v>
      </c>
      <c r="W1295" s="541" t="s">
        <v>9133</v>
      </c>
      <c r="X1295" s="632" t="s">
        <v>12677</v>
      </c>
      <c r="Y1295" s="632"/>
      <c r="Z1295" s="633"/>
      <c r="AA1295" s="633"/>
    </row>
    <row r="1296" spans="1:27" ht="17.45" customHeight="1" x14ac:dyDescent="0.25">
      <c r="A1296" s="622" t="s">
        <v>3685</v>
      </c>
      <c r="B1296" s="519" t="s">
        <v>58</v>
      </c>
      <c r="C1296" s="519" t="s">
        <v>58</v>
      </c>
      <c r="D1296" s="519" t="s">
        <v>1029</v>
      </c>
      <c r="E1296" s="519" t="s">
        <v>3400</v>
      </c>
      <c r="F1296" s="473" t="s">
        <v>26</v>
      </c>
      <c r="G1296" s="473"/>
      <c r="H1296" s="473"/>
      <c r="I1296" s="473"/>
      <c r="J1296" s="622" t="s">
        <v>11226</v>
      </c>
      <c r="K1296" s="519" t="s">
        <v>8948</v>
      </c>
      <c r="L1296" s="521">
        <v>42766</v>
      </c>
      <c r="M1296" s="522" t="s">
        <v>3686</v>
      </c>
      <c r="N1296" s="622" t="s">
        <v>50</v>
      </c>
      <c r="O1296" s="521">
        <v>42767</v>
      </c>
      <c r="P1296" s="638">
        <v>61905</v>
      </c>
      <c r="Q1296" s="524">
        <v>6.1904999999999995E-2</v>
      </c>
      <c r="R1296" s="525">
        <v>2</v>
      </c>
      <c r="S1296" s="522" t="s">
        <v>3379</v>
      </c>
      <c r="T1296" s="525" t="s">
        <v>578</v>
      </c>
      <c r="U1296" s="622" t="s">
        <v>7</v>
      </c>
      <c r="V1296" s="519" t="s">
        <v>1867</v>
      </c>
      <c r="W1296" s="519" t="s">
        <v>2155</v>
      </c>
      <c r="X1296" s="415" t="s">
        <v>5577</v>
      </c>
      <c r="Y1296" s="415" t="s">
        <v>9240</v>
      </c>
      <c r="Z1296" s="633"/>
      <c r="AA1296" s="633"/>
    </row>
    <row r="1297" spans="1:27" ht="17.45" customHeight="1" x14ac:dyDescent="0.25">
      <c r="A1297" s="633" t="s">
        <v>1013</v>
      </c>
      <c r="B1297" s="634" t="s">
        <v>60</v>
      </c>
      <c r="C1297" s="634" t="s">
        <v>4992</v>
      </c>
      <c r="D1297" s="632" t="s">
        <v>1014</v>
      </c>
      <c r="E1297" s="632" t="s">
        <v>1015</v>
      </c>
      <c r="F1297" s="473" t="s">
        <v>27</v>
      </c>
      <c r="G1297" s="473"/>
      <c r="H1297" s="473"/>
      <c r="I1297" s="473"/>
      <c r="J1297" s="633" t="s">
        <v>11224</v>
      </c>
      <c r="K1297" s="473" t="s">
        <v>8947</v>
      </c>
      <c r="L1297" s="624">
        <v>43021</v>
      </c>
      <c r="M1297" s="564" t="s">
        <v>1016</v>
      </c>
      <c r="N1297" s="71" t="s">
        <v>48</v>
      </c>
      <c r="O1297" s="624">
        <v>43021</v>
      </c>
      <c r="P1297" s="635">
        <v>61380</v>
      </c>
      <c r="Q1297" s="416">
        <f t="shared" ref="Q1297:Q1328" si="31">+P1297*0.000001</f>
        <v>6.1379999999999997E-2</v>
      </c>
      <c r="R1297" s="627">
        <v>12</v>
      </c>
      <c r="S1297" s="535" t="s">
        <v>12632</v>
      </c>
      <c r="T1297" s="71" t="s">
        <v>103</v>
      </c>
      <c r="U1297" s="566" t="s">
        <v>7040</v>
      </c>
      <c r="V1297" s="541" t="s">
        <v>134</v>
      </c>
      <c r="W1297" s="541" t="s">
        <v>518</v>
      </c>
      <c r="X1297" s="632" t="s">
        <v>6186</v>
      </c>
      <c r="Y1297" s="632" t="s">
        <v>746</v>
      </c>
      <c r="Z1297" s="633"/>
      <c r="AA1297" s="633"/>
    </row>
    <row r="1298" spans="1:27" ht="17.45" customHeight="1" x14ac:dyDescent="0.25">
      <c r="A1298" s="633" t="s">
        <v>9926</v>
      </c>
      <c r="B1298" s="632" t="s">
        <v>62</v>
      </c>
      <c r="C1298" s="632" t="s">
        <v>429</v>
      </c>
      <c r="D1298" s="632" t="s">
        <v>9927</v>
      </c>
      <c r="E1298" s="632" t="s">
        <v>316</v>
      </c>
      <c r="F1298" s="473" t="s">
        <v>25</v>
      </c>
      <c r="G1298" s="473"/>
      <c r="H1298" s="473"/>
      <c r="I1298" s="473"/>
      <c r="J1298" s="633" t="s">
        <v>11223</v>
      </c>
      <c r="K1298" s="632" t="s">
        <v>8951</v>
      </c>
      <c r="L1298" s="624">
        <v>42982</v>
      </c>
      <c r="M1298" s="564" t="s">
        <v>9955</v>
      </c>
      <c r="N1298" s="633" t="s">
        <v>47</v>
      </c>
      <c r="O1298" s="625">
        <v>42982</v>
      </c>
      <c r="P1298" s="626">
        <v>60759</v>
      </c>
      <c r="Q1298" s="416">
        <f t="shared" si="31"/>
        <v>6.0759000000000001E-2</v>
      </c>
      <c r="R1298" s="627">
        <v>12</v>
      </c>
      <c r="S1298" s="564" t="s">
        <v>12645</v>
      </c>
      <c r="T1298" s="71" t="s">
        <v>103</v>
      </c>
      <c r="U1298" s="633" t="s">
        <v>7</v>
      </c>
      <c r="V1298" s="632" t="s">
        <v>477</v>
      </c>
      <c r="W1298" s="632" t="s">
        <v>1204</v>
      </c>
      <c r="X1298" s="632" t="s">
        <v>10094</v>
      </c>
      <c r="Y1298" s="632" t="s">
        <v>3696</v>
      </c>
      <c r="Z1298" s="633"/>
      <c r="AA1298" s="633"/>
    </row>
    <row r="1299" spans="1:27" ht="17.45" customHeight="1" x14ac:dyDescent="0.25">
      <c r="A1299" s="633" t="s">
        <v>11532</v>
      </c>
      <c r="B1299" s="634" t="s">
        <v>62</v>
      </c>
      <c r="C1299" s="634" t="s">
        <v>429</v>
      </c>
      <c r="D1299" s="632" t="s">
        <v>12862</v>
      </c>
      <c r="E1299" s="632" t="s">
        <v>11534</v>
      </c>
      <c r="F1299" s="473" t="s">
        <v>28</v>
      </c>
      <c r="G1299" s="473"/>
      <c r="H1299" s="473"/>
      <c r="I1299" s="473"/>
      <c r="J1299" s="633" t="s">
        <v>11224</v>
      </c>
      <c r="K1299" s="473" t="s">
        <v>8990</v>
      </c>
      <c r="L1299" s="624">
        <v>43091</v>
      </c>
      <c r="M1299" s="564" t="s">
        <v>13292</v>
      </c>
      <c r="N1299" s="71" t="s">
        <v>46</v>
      </c>
      <c r="O1299" s="624">
        <v>43091</v>
      </c>
      <c r="P1299" s="635">
        <v>60759</v>
      </c>
      <c r="Q1299" s="416">
        <f t="shared" si="31"/>
        <v>6.0759000000000001E-2</v>
      </c>
      <c r="R1299" s="627">
        <v>12</v>
      </c>
      <c r="S1299" s="535" t="s">
        <v>11804</v>
      </c>
      <c r="T1299" s="71" t="s">
        <v>103</v>
      </c>
      <c r="U1299" s="566" t="s">
        <v>18</v>
      </c>
      <c r="V1299" s="541" t="s">
        <v>9273</v>
      </c>
      <c r="W1299" s="541"/>
      <c r="X1299" s="632" t="s">
        <v>13688</v>
      </c>
      <c r="Y1299" s="632"/>
      <c r="Z1299" s="633"/>
      <c r="AA1299" s="633"/>
    </row>
    <row r="1300" spans="1:27" ht="17.45" customHeight="1" x14ac:dyDescent="0.25">
      <c r="A1300" s="633" t="s">
        <v>11016</v>
      </c>
      <c r="B1300" s="632" t="s">
        <v>62</v>
      </c>
      <c r="C1300" s="632" t="s">
        <v>429</v>
      </c>
      <c r="D1300" s="632" t="s">
        <v>10679</v>
      </c>
      <c r="E1300" s="632" t="s">
        <v>11183</v>
      </c>
      <c r="F1300" s="473" t="s">
        <v>26</v>
      </c>
      <c r="G1300" s="473"/>
      <c r="H1300" s="473"/>
      <c r="I1300" s="473"/>
      <c r="J1300" s="633" t="s">
        <v>11224</v>
      </c>
      <c r="K1300" s="632" t="s">
        <v>8948</v>
      </c>
      <c r="L1300" s="624">
        <v>43098</v>
      </c>
      <c r="M1300" s="564" t="s">
        <v>11260</v>
      </c>
      <c r="N1300" s="633" t="s">
        <v>46</v>
      </c>
      <c r="O1300" s="625">
        <v>43098</v>
      </c>
      <c r="P1300" s="626">
        <v>60758</v>
      </c>
      <c r="Q1300" s="416">
        <f t="shared" si="31"/>
        <v>6.0758E-2</v>
      </c>
      <c r="R1300" s="627">
        <v>12</v>
      </c>
      <c r="S1300" s="564" t="s">
        <v>11284</v>
      </c>
      <c r="T1300" s="71" t="s">
        <v>125</v>
      </c>
      <c r="U1300" s="633" t="s">
        <v>7</v>
      </c>
      <c r="V1300" s="632" t="s">
        <v>477</v>
      </c>
      <c r="W1300" s="632"/>
      <c r="X1300" s="632" t="s">
        <v>10785</v>
      </c>
      <c r="Y1300" s="632"/>
      <c r="Z1300" s="633"/>
      <c r="AA1300" s="633"/>
    </row>
    <row r="1301" spans="1:27" ht="17.45" customHeight="1" x14ac:dyDescent="0.25">
      <c r="A1301" s="633" t="s">
        <v>11017</v>
      </c>
      <c r="B1301" s="632" t="s">
        <v>62</v>
      </c>
      <c r="C1301" s="632" t="s">
        <v>429</v>
      </c>
      <c r="D1301" s="632" t="s">
        <v>10679</v>
      </c>
      <c r="E1301" s="632" t="s">
        <v>11184</v>
      </c>
      <c r="F1301" s="473" t="s">
        <v>26</v>
      </c>
      <c r="G1301" s="473"/>
      <c r="H1301" s="473"/>
      <c r="I1301" s="473"/>
      <c r="J1301" s="633" t="s">
        <v>11224</v>
      </c>
      <c r="K1301" s="632" t="s">
        <v>8948</v>
      </c>
      <c r="L1301" s="624">
        <v>43098</v>
      </c>
      <c r="M1301" s="564" t="s">
        <v>11261</v>
      </c>
      <c r="N1301" s="633" t="s">
        <v>46</v>
      </c>
      <c r="O1301" s="625">
        <v>43098</v>
      </c>
      <c r="P1301" s="626">
        <v>60758</v>
      </c>
      <c r="Q1301" s="416">
        <f t="shared" si="31"/>
        <v>6.0758E-2</v>
      </c>
      <c r="R1301" s="627">
        <v>12</v>
      </c>
      <c r="S1301" s="564" t="s">
        <v>11283</v>
      </c>
      <c r="T1301" s="71" t="s">
        <v>125</v>
      </c>
      <c r="U1301" s="633" t="s">
        <v>7</v>
      </c>
      <c r="V1301" s="632" t="s">
        <v>477</v>
      </c>
      <c r="W1301" s="632"/>
      <c r="X1301" s="632" t="s">
        <v>10785</v>
      </c>
      <c r="Y1301" s="632"/>
      <c r="Z1301" s="633"/>
      <c r="AA1301" s="633"/>
    </row>
    <row r="1302" spans="1:27" ht="17.45" customHeight="1" x14ac:dyDescent="0.25">
      <c r="A1302" s="633" t="s">
        <v>10909</v>
      </c>
      <c r="B1302" s="634" t="s">
        <v>62</v>
      </c>
      <c r="C1302" s="634" t="s">
        <v>429</v>
      </c>
      <c r="D1302" s="632" t="s">
        <v>11083</v>
      </c>
      <c r="E1302" s="632" t="s">
        <v>10910</v>
      </c>
      <c r="F1302" s="473" t="s">
        <v>28</v>
      </c>
      <c r="G1302" s="473"/>
      <c r="H1302" s="473"/>
      <c r="I1302" s="473"/>
      <c r="J1302" s="633" t="s">
        <v>11224</v>
      </c>
      <c r="K1302" s="473" t="s">
        <v>8990</v>
      </c>
      <c r="L1302" s="624">
        <v>43014</v>
      </c>
      <c r="M1302" s="564" t="s">
        <v>11259</v>
      </c>
      <c r="N1302" s="71" t="s">
        <v>46</v>
      </c>
      <c r="O1302" s="624">
        <v>43014</v>
      </c>
      <c r="P1302" s="635">
        <v>60758</v>
      </c>
      <c r="Q1302" s="416">
        <f t="shared" si="31"/>
        <v>6.0758E-2</v>
      </c>
      <c r="R1302" s="627">
        <v>12</v>
      </c>
      <c r="S1302" s="535" t="s">
        <v>11315</v>
      </c>
      <c r="T1302" s="71" t="s">
        <v>125</v>
      </c>
      <c r="U1302" s="566" t="s">
        <v>9234</v>
      </c>
      <c r="V1302" s="541" t="s">
        <v>184</v>
      </c>
      <c r="W1302" s="541" t="s">
        <v>11333</v>
      </c>
      <c r="X1302" s="632" t="s">
        <v>11382</v>
      </c>
      <c r="Y1302" s="632"/>
      <c r="Z1302" s="633"/>
      <c r="AA1302" s="633"/>
    </row>
    <row r="1303" spans="1:27" ht="17.45" customHeight="1" x14ac:dyDescent="0.25">
      <c r="A1303" s="633" t="s">
        <v>9500</v>
      </c>
      <c r="B1303" s="632" t="s">
        <v>58</v>
      </c>
      <c r="C1303" s="632" t="s">
        <v>58</v>
      </c>
      <c r="D1303" s="632" t="s">
        <v>1022</v>
      </c>
      <c r="E1303" s="632" t="s">
        <v>11186</v>
      </c>
      <c r="F1303" s="473" t="s">
        <v>26</v>
      </c>
      <c r="G1303" s="473"/>
      <c r="H1303" s="473"/>
      <c r="I1303" s="473"/>
      <c r="J1303" s="633" t="s">
        <v>11225</v>
      </c>
      <c r="K1303" s="632" t="s">
        <v>8948</v>
      </c>
      <c r="L1303" s="624">
        <v>42916</v>
      </c>
      <c r="M1303" s="564" t="s">
        <v>13417</v>
      </c>
      <c r="N1303" s="633" t="s">
        <v>50</v>
      </c>
      <c r="O1303" s="625">
        <v>42917</v>
      </c>
      <c r="P1303" s="626">
        <v>60000</v>
      </c>
      <c r="Q1303" s="416">
        <f t="shared" si="31"/>
        <v>0.06</v>
      </c>
      <c r="R1303" s="627">
        <v>3</v>
      </c>
      <c r="S1303" s="564" t="s">
        <v>12338</v>
      </c>
      <c r="T1303" s="633" t="s">
        <v>578</v>
      </c>
      <c r="U1303" s="622" t="s">
        <v>7040</v>
      </c>
      <c r="V1303" s="632" t="s">
        <v>104</v>
      </c>
      <c r="W1303" s="632" t="s">
        <v>105</v>
      </c>
      <c r="X1303" s="632" t="s">
        <v>5814</v>
      </c>
      <c r="Y1303" s="632" t="s">
        <v>1027</v>
      </c>
      <c r="Z1303" s="633"/>
      <c r="AA1303" s="633"/>
    </row>
    <row r="1304" spans="1:27" ht="17.45" customHeight="1" x14ac:dyDescent="0.25">
      <c r="A1304" s="633" t="s">
        <v>2849</v>
      </c>
      <c r="B1304" s="632" t="s">
        <v>59</v>
      </c>
      <c r="C1304" s="632" t="s">
        <v>9574</v>
      </c>
      <c r="D1304" s="632" t="s">
        <v>2850</v>
      </c>
      <c r="E1304" s="632" t="s">
        <v>2851</v>
      </c>
      <c r="F1304" s="473" t="s">
        <v>26</v>
      </c>
      <c r="G1304" s="473"/>
      <c r="H1304" s="473"/>
      <c r="I1304" s="473"/>
      <c r="J1304" s="633" t="s">
        <v>11225</v>
      </c>
      <c r="K1304" s="632" t="s">
        <v>33</v>
      </c>
      <c r="L1304" s="624">
        <v>42916</v>
      </c>
      <c r="M1304" s="564" t="s">
        <v>2852</v>
      </c>
      <c r="N1304" s="633" t="s">
        <v>50</v>
      </c>
      <c r="O1304" s="625">
        <v>42916</v>
      </c>
      <c r="P1304" s="626">
        <v>60000</v>
      </c>
      <c r="Q1304" s="416">
        <f t="shared" si="31"/>
        <v>0.06</v>
      </c>
      <c r="R1304" s="627">
        <v>1</v>
      </c>
      <c r="S1304" s="564" t="s">
        <v>8957</v>
      </c>
      <c r="T1304" s="633" t="s">
        <v>578</v>
      </c>
      <c r="U1304" s="633" t="s">
        <v>11285</v>
      </c>
      <c r="V1304" s="632" t="s">
        <v>13537</v>
      </c>
      <c r="W1304" s="632" t="s">
        <v>13791</v>
      </c>
      <c r="X1304" s="632" t="s">
        <v>6068</v>
      </c>
      <c r="Y1304" s="632" t="s">
        <v>2854</v>
      </c>
      <c r="Z1304" s="633"/>
      <c r="AA1304" s="633"/>
    </row>
    <row r="1305" spans="1:27" ht="17.45" customHeight="1" x14ac:dyDescent="0.25">
      <c r="A1305" s="633" t="s">
        <v>3657</v>
      </c>
      <c r="B1305" s="632" t="s">
        <v>56</v>
      </c>
      <c r="C1305" s="632" t="s">
        <v>109</v>
      </c>
      <c r="D1305" s="632" t="s">
        <v>3658</v>
      </c>
      <c r="E1305" s="632" t="s">
        <v>12904</v>
      </c>
      <c r="F1305" s="473" t="s">
        <v>28</v>
      </c>
      <c r="G1305" s="473" t="str">
        <f>VLOOKUP(A1305,'Engaged Deals'!A:L,2,0)</f>
        <v>Yes</v>
      </c>
      <c r="H1305" s="473" t="str">
        <f>VLOOKUP(A1305,'Engaged Deals'!A:L,9,0)</f>
        <v>India</v>
      </c>
      <c r="I1305" s="473" t="str">
        <f>VLOOKUP(A1305,'Engaged Deals'!A:L,10,0)</f>
        <v>Initial discussion, need further details</v>
      </c>
      <c r="J1305" s="633" t="s">
        <v>11223</v>
      </c>
      <c r="K1305" s="632" t="s">
        <v>8952</v>
      </c>
      <c r="L1305" s="624">
        <v>42997</v>
      </c>
      <c r="M1305" s="564" t="s">
        <v>3660</v>
      </c>
      <c r="N1305" s="633" t="s">
        <v>46</v>
      </c>
      <c r="O1305" s="625">
        <v>42997</v>
      </c>
      <c r="P1305" s="626">
        <v>60000</v>
      </c>
      <c r="Q1305" s="416">
        <f t="shared" si="31"/>
        <v>0.06</v>
      </c>
      <c r="R1305" s="627">
        <v>12</v>
      </c>
      <c r="S1305" s="564" t="s">
        <v>660</v>
      </c>
      <c r="T1305" s="71" t="s">
        <v>292</v>
      </c>
      <c r="U1305" s="633" t="s">
        <v>7</v>
      </c>
      <c r="V1305" s="632" t="s">
        <v>477</v>
      </c>
      <c r="W1305" s="632" t="s">
        <v>478</v>
      </c>
      <c r="X1305" s="632" t="s">
        <v>6117</v>
      </c>
      <c r="Y1305" s="632" t="s">
        <v>667</v>
      </c>
      <c r="Z1305" s="633"/>
      <c r="AA1305" s="633"/>
    </row>
    <row r="1306" spans="1:27" ht="17.45" customHeight="1" x14ac:dyDescent="0.25">
      <c r="A1306" s="633" t="s">
        <v>10609</v>
      </c>
      <c r="B1306" s="632" t="s">
        <v>60</v>
      </c>
      <c r="C1306" s="632" t="s">
        <v>805</v>
      </c>
      <c r="D1306" s="632" t="s">
        <v>10610</v>
      </c>
      <c r="E1306" s="632" t="s">
        <v>316</v>
      </c>
      <c r="F1306" s="473" t="s">
        <v>26</v>
      </c>
      <c r="G1306" s="473"/>
      <c r="H1306" s="473"/>
      <c r="I1306" s="473"/>
      <c r="J1306" s="633" t="s">
        <v>11224</v>
      </c>
      <c r="K1306" s="632" t="s">
        <v>33</v>
      </c>
      <c r="L1306" s="624">
        <v>43068</v>
      </c>
      <c r="M1306" s="564" t="s">
        <v>10729</v>
      </c>
      <c r="N1306" s="633" t="s">
        <v>47</v>
      </c>
      <c r="O1306" s="625">
        <v>43068</v>
      </c>
      <c r="P1306" s="626">
        <v>60000</v>
      </c>
      <c r="Q1306" s="416">
        <f t="shared" si="31"/>
        <v>0.06</v>
      </c>
      <c r="R1306" s="627">
        <v>1</v>
      </c>
      <c r="S1306" s="564" t="s">
        <v>10335</v>
      </c>
      <c r="T1306" s="71" t="s">
        <v>125</v>
      </c>
      <c r="U1306" s="633" t="s">
        <v>7</v>
      </c>
      <c r="V1306" s="632" t="s">
        <v>477</v>
      </c>
      <c r="W1306" s="632" t="s">
        <v>1204</v>
      </c>
      <c r="X1306" s="632" t="s">
        <v>6098</v>
      </c>
      <c r="Y1306" s="632" t="s">
        <v>757</v>
      </c>
      <c r="Z1306" s="633"/>
      <c r="AA1306" s="633"/>
    </row>
    <row r="1307" spans="1:27" ht="17.45" customHeight="1" x14ac:dyDescent="0.25">
      <c r="A1307" s="633" t="s">
        <v>9586</v>
      </c>
      <c r="B1307" s="632" t="s">
        <v>60</v>
      </c>
      <c r="C1307" s="632" t="s">
        <v>805</v>
      </c>
      <c r="D1307" s="632" t="s">
        <v>9587</v>
      </c>
      <c r="E1307" s="632" t="s">
        <v>12195</v>
      </c>
      <c r="F1307" s="473" t="s">
        <v>26</v>
      </c>
      <c r="G1307" s="473"/>
      <c r="H1307" s="473"/>
      <c r="I1307" s="473"/>
      <c r="J1307" s="633" t="s">
        <v>11223</v>
      </c>
      <c r="K1307" s="632" t="s">
        <v>33</v>
      </c>
      <c r="L1307" s="624">
        <v>43007</v>
      </c>
      <c r="M1307" s="564" t="s">
        <v>9602</v>
      </c>
      <c r="N1307" s="633" t="s">
        <v>48</v>
      </c>
      <c r="O1307" s="625">
        <v>43007</v>
      </c>
      <c r="P1307" s="626">
        <v>60000</v>
      </c>
      <c r="Q1307" s="416">
        <f t="shared" si="31"/>
        <v>0.06</v>
      </c>
      <c r="R1307" s="627">
        <v>12</v>
      </c>
      <c r="S1307" s="564" t="s">
        <v>12339</v>
      </c>
      <c r="T1307" s="71" t="s">
        <v>211</v>
      </c>
      <c r="U1307" s="633" t="s">
        <v>7</v>
      </c>
      <c r="V1307" s="632" t="s">
        <v>477</v>
      </c>
      <c r="W1307" s="632" t="s">
        <v>1996</v>
      </c>
      <c r="X1307" s="632" t="s">
        <v>5532</v>
      </c>
      <c r="Y1307" s="632" t="s">
        <v>667</v>
      </c>
      <c r="Z1307" s="633"/>
      <c r="AA1307" s="633"/>
    </row>
    <row r="1308" spans="1:27" ht="17.45" customHeight="1" x14ac:dyDescent="0.25">
      <c r="A1308" s="633" t="s">
        <v>12202</v>
      </c>
      <c r="B1308" s="632" t="s">
        <v>60</v>
      </c>
      <c r="C1308" s="632" t="s">
        <v>805</v>
      </c>
      <c r="D1308" s="632" t="s">
        <v>12203</v>
      </c>
      <c r="E1308" s="632" t="s">
        <v>12204</v>
      </c>
      <c r="F1308" s="473" t="s">
        <v>26</v>
      </c>
      <c r="G1308" s="473"/>
      <c r="H1308" s="473"/>
      <c r="I1308" s="473"/>
      <c r="J1308" s="633" t="s">
        <v>11223</v>
      </c>
      <c r="K1308" s="632" t="s">
        <v>33</v>
      </c>
      <c r="L1308" s="624">
        <v>43007</v>
      </c>
      <c r="M1308" s="564" t="s">
        <v>12318</v>
      </c>
      <c r="N1308" s="633" t="s">
        <v>48</v>
      </c>
      <c r="O1308" s="625">
        <v>43007</v>
      </c>
      <c r="P1308" s="626">
        <v>60000</v>
      </c>
      <c r="Q1308" s="416">
        <f t="shared" si="31"/>
        <v>0.06</v>
      </c>
      <c r="R1308" s="627">
        <v>6</v>
      </c>
      <c r="S1308" s="564" t="s">
        <v>14144</v>
      </c>
      <c r="T1308" s="71" t="s">
        <v>211</v>
      </c>
      <c r="U1308" s="633" t="s">
        <v>7</v>
      </c>
      <c r="V1308" s="632" t="s">
        <v>477</v>
      </c>
      <c r="W1308" s="632" t="s">
        <v>1996</v>
      </c>
      <c r="X1308" s="632" t="s">
        <v>5532</v>
      </c>
      <c r="Y1308" s="632" t="s">
        <v>667</v>
      </c>
      <c r="Z1308" s="633"/>
      <c r="AA1308" s="633"/>
    </row>
    <row r="1309" spans="1:27" ht="17.45" customHeight="1" x14ac:dyDescent="0.25">
      <c r="A1309" s="633" t="s">
        <v>12196</v>
      </c>
      <c r="B1309" s="632" t="s">
        <v>60</v>
      </c>
      <c r="C1309" s="632" t="s">
        <v>805</v>
      </c>
      <c r="D1309" s="632" t="s">
        <v>12197</v>
      </c>
      <c r="E1309" s="632" t="s">
        <v>12198</v>
      </c>
      <c r="F1309" s="473" t="s">
        <v>26</v>
      </c>
      <c r="G1309" s="473"/>
      <c r="H1309" s="473"/>
      <c r="I1309" s="473"/>
      <c r="J1309" s="633" t="s">
        <v>11223</v>
      </c>
      <c r="K1309" s="632" t="s">
        <v>33</v>
      </c>
      <c r="L1309" s="624">
        <v>43007</v>
      </c>
      <c r="M1309" s="564" t="s">
        <v>12316</v>
      </c>
      <c r="N1309" s="633" t="s">
        <v>48</v>
      </c>
      <c r="O1309" s="625">
        <v>43007</v>
      </c>
      <c r="P1309" s="626">
        <v>60000</v>
      </c>
      <c r="Q1309" s="416">
        <f t="shared" si="31"/>
        <v>0.06</v>
      </c>
      <c r="R1309" s="627">
        <v>6</v>
      </c>
      <c r="S1309" s="564" t="s">
        <v>12339</v>
      </c>
      <c r="T1309" s="71" t="s">
        <v>211</v>
      </c>
      <c r="U1309" s="633" t="s">
        <v>7</v>
      </c>
      <c r="V1309" s="632" t="s">
        <v>477</v>
      </c>
      <c r="W1309" s="632" t="s">
        <v>1996</v>
      </c>
      <c r="X1309" s="632" t="s">
        <v>5532</v>
      </c>
      <c r="Y1309" s="632" t="s">
        <v>667</v>
      </c>
      <c r="Z1309" s="633"/>
      <c r="AA1309" s="633"/>
    </row>
    <row r="1310" spans="1:27" ht="17.45" customHeight="1" x14ac:dyDescent="0.25">
      <c r="A1310" s="633" t="s">
        <v>12199</v>
      </c>
      <c r="B1310" s="632" t="s">
        <v>60</v>
      </c>
      <c r="C1310" s="632" t="s">
        <v>805</v>
      </c>
      <c r="D1310" s="632" t="s">
        <v>12200</v>
      </c>
      <c r="E1310" s="632" t="s">
        <v>12201</v>
      </c>
      <c r="F1310" s="473" t="s">
        <v>26</v>
      </c>
      <c r="G1310" s="473"/>
      <c r="H1310" s="473"/>
      <c r="I1310" s="473"/>
      <c r="J1310" s="633" t="s">
        <v>11223</v>
      </c>
      <c r="K1310" s="632" t="s">
        <v>33</v>
      </c>
      <c r="L1310" s="624">
        <v>43007</v>
      </c>
      <c r="M1310" s="564" t="s">
        <v>12317</v>
      </c>
      <c r="N1310" s="633" t="s">
        <v>48</v>
      </c>
      <c r="O1310" s="625">
        <v>43007</v>
      </c>
      <c r="P1310" s="626">
        <v>60000</v>
      </c>
      <c r="Q1310" s="416">
        <f t="shared" si="31"/>
        <v>0.06</v>
      </c>
      <c r="R1310" s="627">
        <v>6</v>
      </c>
      <c r="S1310" s="564" t="s">
        <v>12339</v>
      </c>
      <c r="T1310" s="71" t="s">
        <v>211</v>
      </c>
      <c r="U1310" s="633" t="s">
        <v>7</v>
      </c>
      <c r="V1310" s="632" t="s">
        <v>477</v>
      </c>
      <c r="W1310" s="632" t="s">
        <v>1996</v>
      </c>
      <c r="X1310" s="632" t="s">
        <v>5532</v>
      </c>
      <c r="Y1310" s="632" t="s">
        <v>667</v>
      </c>
      <c r="Z1310" s="633"/>
      <c r="AA1310" s="633"/>
    </row>
    <row r="1311" spans="1:27" ht="17.45" customHeight="1" x14ac:dyDescent="0.25">
      <c r="A1311" s="633" t="s">
        <v>3688</v>
      </c>
      <c r="B1311" s="632" t="s">
        <v>57</v>
      </c>
      <c r="C1311" s="632" t="s">
        <v>391</v>
      </c>
      <c r="D1311" s="632" t="s">
        <v>3689</v>
      </c>
      <c r="E1311" s="632" t="s">
        <v>3690</v>
      </c>
      <c r="F1311" s="473" t="s">
        <v>26</v>
      </c>
      <c r="G1311" s="473"/>
      <c r="H1311" s="473"/>
      <c r="I1311" s="473"/>
      <c r="J1311" s="633" t="s">
        <v>11223</v>
      </c>
      <c r="K1311" s="632" t="s">
        <v>8948</v>
      </c>
      <c r="L1311" s="624">
        <v>43007</v>
      </c>
      <c r="M1311" s="564" t="s">
        <v>3691</v>
      </c>
      <c r="N1311" s="633" t="s">
        <v>47</v>
      </c>
      <c r="O1311" s="625">
        <v>43007</v>
      </c>
      <c r="P1311" s="626">
        <v>60000</v>
      </c>
      <c r="Q1311" s="416">
        <f t="shared" si="31"/>
        <v>0.06</v>
      </c>
      <c r="R1311" s="627">
        <v>12</v>
      </c>
      <c r="S1311" s="564" t="s">
        <v>14144</v>
      </c>
      <c r="T1311" s="71" t="s">
        <v>125</v>
      </c>
      <c r="U1311" s="633" t="s">
        <v>7</v>
      </c>
      <c r="V1311" s="632" t="s">
        <v>388</v>
      </c>
      <c r="W1311" s="632" t="s">
        <v>389</v>
      </c>
      <c r="X1311" s="632" t="s">
        <v>5566</v>
      </c>
      <c r="Y1311" s="632" t="s">
        <v>667</v>
      </c>
      <c r="Z1311" s="633"/>
      <c r="AA1311" s="633"/>
    </row>
    <row r="1312" spans="1:27" ht="17.45" customHeight="1" x14ac:dyDescent="0.25">
      <c r="A1312" s="633" t="s">
        <v>9906</v>
      </c>
      <c r="B1312" s="632" t="s">
        <v>56</v>
      </c>
      <c r="C1312" s="632" t="s">
        <v>109</v>
      </c>
      <c r="D1312" s="632" t="s">
        <v>9907</v>
      </c>
      <c r="E1312" s="632" t="s">
        <v>9908</v>
      </c>
      <c r="F1312" s="473" t="s">
        <v>28</v>
      </c>
      <c r="G1312" s="473"/>
      <c r="H1312" s="473"/>
      <c r="I1312" s="473"/>
      <c r="J1312" s="633" t="s">
        <v>11223</v>
      </c>
      <c r="K1312" s="632" t="s">
        <v>8953</v>
      </c>
      <c r="L1312" s="624">
        <v>43007</v>
      </c>
      <c r="M1312" s="564" t="s">
        <v>9949</v>
      </c>
      <c r="N1312" s="633" t="s">
        <v>47</v>
      </c>
      <c r="O1312" s="625">
        <v>43007</v>
      </c>
      <c r="P1312" s="626">
        <v>60000</v>
      </c>
      <c r="Q1312" s="416">
        <f t="shared" si="31"/>
        <v>0.06</v>
      </c>
      <c r="R1312" s="627">
        <v>12</v>
      </c>
      <c r="S1312" s="564" t="s">
        <v>12632</v>
      </c>
      <c r="T1312" s="71" t="s">
        <v>125</v>
      </c>
      <c r="U1312" s="633" t="s">
        <v>7</v>
      </c>
      <c r="V1312" s="632" t="s">
        <v>388</v>
      </c>
      <c r="W1312" s="632" t="s">
        <v>389</v>
      </c>
      <c r="X1312" s="632" t="s">
        <v>5907</v>
      </c>
      <c r="Y1312" s="632" t="s">
        <v>667</v>
      </c>
      <c r="Z1312" s="633"/>
      <c r="AA1312" s="633"/>
    </row>
    <row r="1313" spans="1:27" ht="17.45" customHeight="1" x14ac:dyDescent="0.25">
      <c r="A1313" s="633" t="s">
        <v>10151</v>
      </c>
      <c r="B1313" s="632" t="s">
        <v>56</v>
      </c>
      <c r="C1313" s="632" t="s">
        <v>109</v>
      </c>
      <c r="D1313" s="632" t="s">
        <v>9907</v>
      </c>
      <c r="E1313" s="632" t="s">
        <v>10152</v>
      </c>
      <c r="F1313" s="473" t="s">
        <v>28</v>
      </c>
      <c r="G1313" s="473"/>
      <c r="H1313" s="473"/>
      <c r="I1313" s="473"/>
      <c r="J1313" s="633" t="s">
        <v>11224</v>
      </c>
      <c r="K1313" s="632" t="s">
        <v>8953</v>
      </c>
      <c r="L1313" s="624">
        <v>43084</v>
      </c>
      <c r="M1313" s="564" t="s">
        <v>10174</v>
      </c>
      <c r="N1313" s="633" t="s">
        <v>47</v>
      </c>
      <c r="O1313" s="625">
        <v>43084</v>
      </c>
      <c r="P1313" s="626">
        <v>60000</v>
      </c>
      <c r="Q1313" s="416">
        <f t="shared" si="31"/>
        <v>0.06</v>
      </c>
      <c r="R1313" s="627">
        <v>12</v>
      </c>
      <c r="S1313" s="564" t="s">
        <v>13789</v>
      </c>
      <c r="T1313" s="71" t="s">
        <v>103</v>
      </c>
      <c r="U1313" s="633" t="s">
        <v>7</v>
      </c>
      <c r="V1313" s="632" t="s">
        <v>388</v>
      </c>
      <c r="W1313" s="632" t="s">
        <v>389</v>
      </c>
      <c r="X1313" s="632" t="s">
        <v>5907</v>
      </c>
      <c r="Y1313" s="632" t="s">
        <v>667</v>
      </c>
      <c r="Z1313" s="633"/>
      <c r="AA1313" s="633"/>
    </row>
    <row r="1314" spans="1:27" ht="17.45" customHeight="1" x14ac:dyDescent="0.25">
      <c r="A1314" s="633" t="s">
        <v>7772</v>
      </c>
      <c r="B1314" s="632" t="s">
        <v>60</v>
      </c>
      <c r="C1314" s="632" t="s">
        <v>805</v>
      </c>
      <c r="D1314" s="632" t="s">
        <v>7197</v>
      </c>
      <c r="E1314" s="632" t="s">
        <v>7773</v>
      </c>
      <c r="F1314" s="473" t="s">
        <v>25</v>
      </c>
      <c r="G1314" s="473"/>
      <c r="H1314" s="473"/>
      <c r="I1314" s="473"/>
      <c r="J1314" s="633" t="s">
        <v>11224</v>
      </c>
      <c r="K1314" s="632" t="s">
        <v>35</v>
      </c>
      <c r="L1314" s="624">
        <v>43039</v>
      </c>
      <c r="M1314" s="564" t="s">
        <v>7774</v>
      </c>
      <c r="N1314" s="633" t="s">
        <v>46</v>
      </c>
      <c r="O1314" s="625">
        <v>43039</v>
      </c>
      <c r="P1314" s="626">
        <v>60000</v>
      </c>
      <c r="Q1314" s="416">
        <f t="shared" si="31"/>
        <v>0.06</v>
      </c>
      <c r="R1314" s="627">
        <v>12</v>
      </c>
      <c r="S1314" s="564" t="s">
        <v>7101</v>
      </c>
      <c r="T1314" s="71" t="s">
        <v>125</v>
      </c>
      <c r="U1314" s="633" t="s">
        <v>7</v>
      </c>
      <c r="V1314" s="632" t="s">
        <v>477</v>
      </c>
      <c r="W1314" s="632"/>
      <c r="X1314" s="632" t="s">
        <v>6021</v>
      </c>
      <c r="Y1314" s="632"/>
      <c r="Z1314" s="633"/>
      <c r="AA1314" s="633"/>
    </row>
    <row r="1315" spans="1:27" ht="17.45" customHeight="1" x14ac:dyDescent="0.25">
      <c r="A1315" s="633" t="s">
        <v>7635</v>
      </c>
      <c r="B1315" s="632" t="s">
        <v>60</v>
      </c>
      <c r="C1315" s="632" t="s">
        <v>805</v>
      </c>
      <c r="D1315" s="632" t="s">
        <v>7607</v>
      </c>
      <c r="E1315" s="632" t="s">
        <v>7636</v>
      </c>
      <c r="F1315" s="473" t="s">
        <v>25</v>
      </c>
      <c r="G1315" s="473"/>
      <c r="H1315" s="473"/>
      <c r="I1315" s="473"/>
      <c r="J1315" s="633" t="s">
        <v>11223</v>
      </c>
      <c r="K1315" s="632" t="s">
        <v>8951</v>
      </c>
      <c r="L1315" s="624">
        <v>43008</v>
      </c>
      <c r="M1315" s="564" t="s">
        <v>7637</v>
      </c>
      <c r="N1315" s="633" t="s">
        <v>46</v>
      </c>
      <c r="O1315" s="625">
        <v>43008</v>
      </c>
      <c r="P1315" s="626">
        <v>60000</v>
      </c>
      <c r="Q1315" s="416">
        <f t="shared" si="31"/>
        <v>0.06</v>
      </c>
      <c r="R1315" s="627">
        <v>12</v>
      </c>
      <c r="S1315" s="564" t="s">
        <v>8660</v>
      </c>
      <c r="T1315" s="71" t="s">
        <v>103</v>
      </c>
      <c r="U1315" s="633" t="s">
        <v>7</v>
      </c>
      <c r="V1315" s="632" t="s">
        <v>477</v>
      </c>
      <c r="W1315" s="632"/>
      <c r="X1315" s="632" t="s">
        <v>8661</v>
      </c>
      <c r="Y1315" s="632"/>
      <c r="Z1315" s="633"/>
      <c r="AA1315" s="633"/>
    </row>
    <row r="1316" spans="1:27" ht="17.45" customHeight="1" x14ac:dyDescent="0.25">
      <c r="A1316" s="633" t="s">
        <v>3718</v>
      </c>
      <c r="B1316" s="632" t="s">
        <v>57</v>
      </c>
      <c r="C1316" s="632" t="s">
        <v>1348</v>
      </c>
      <c r="D1316" s="632" t="s">
        <v>3719</v>
      </c>
      <c r="E1316" s="632" t="s">
        <v>3720</v>
      </c>
      <c r="F1316" s="473" t="s">
        <v>26</v>
      </c>
      <c r="G1316" s="473"/>
      <c r="H1316" s="473"/>
      <c r="I1316" s="473"/>
      <c r="J1316" s="633" t="s">
        <v>11224</v>
      </c>
      <c r="K1316" s="632" t="s">
        <v>33</v>
      </c>
      <c r="L1316" s="624">
        <v>43009</v>
      </c>
      <c r="M1316" s="564" t="s">
        <v>3721</v>
      </c>
      <c r="N1316" s="633" t="s">
        <v>46</v>
      </c>
      <c r="O1316" s="625">
        <v>43009</v>
      </c>
      <c r="P1316" s="626">
        <v>60000</v>
      </c>
      <c r="Q1316" s="416">
        <f t="shared" si="31"/>
        <v>0.06</v>
      </c>
      <c r="R1316" s="627">
        <v>1</v>
      </c>
      <c r="S1316" s="564" t="s">
        <v>3722</v>
      </c>
      <c r="T1316" s="71" t="s">
        <v>125</v>
      </c>
      <c r="U1316" s="633" t="s">
        <v>7</v>
      </c>
      <c r="V1316" s="632" t="s">
        <v>921</v>
      </c>
      <c r="W1316" s="632"/>
      <c r="X1316" s="632" t="s">
        <v>5913</v>
      </c>
      <c r="Y1316" s="632" t="s">
        <v>8939</v>
      </c>
      <c r="Z1316" s="633"/>
      <c r="AA1316" s="633"/>
    </row>
    <row r="1317" spans="1:27" ht="17.45" customHeight="1" x14ac:dyDescent="0.25">
      <c r="A1317" s="633" t="s">
        <v>11018</v>
      </c>
      <c r="B1317" s="632" t="s">
        <v>57</v>
      </c>
      <c r="C1317" s="632" t="s">
        <v>775</v>
      </c>
      <c r="D1317" s="632" t="s">
        <v>11088</v>
      </c>
      <c r="E1317" s="632" t="s">
        <v>11185</v>
      </c>
      <c r="F1317" s="473" t="s">
        <v>25</v>
      </c>
      <c r="G1317" s="473"/>
      <c r="H1317" s="473"/>
      <c r="I1317" s="473"/>
      <c r="J1317" s="633" t="s">
        <v>11223</v>
      </c>
      <c r="K1317" s="632" t="s">
        <v>35</v>
      </c>
      <c r="L1317" s="624">
        <v>43007</v>
      </c>
      <c r="M1317" s="564">
        <v>42906</v>
      </c>
      <c r="N1317" s="633" t="s">
        <v>47</v>
      </c>
      <c r="O1317" s="625">
        <v>43007</v>
      </c>
      <c r="P1317" s="626">
        <v>60000</v>
      </c>
      <c r="Q1317" s="416">
        <f t="shared" si="31"/>
        <v>0.06</v>
      </c>
      <c r="R1317" s="636">
        <v>6</v>
      </c>
      <c r="S1317" s="564">
        <v>42929</v>
      </c>
      <c r="T1317" s="71" t="s">
        <v>125</v>
      </c>
      <c r="U1317" s="633" t="s">
        <v>7040</v>
      </c>
      <c r="V1317" s="632" t="s">
        <v>162</v>
      </c>
      <c r="W1317" s="632" t="s">
        <v>105</v>
      </c>
      <c r="X1317" s="632" t="s">
        <v>11383</v>
      </c>
      <c r="Y1317" s="632" t="s">
        <v>6859</v>
      </c>
      <c r="Z1317" s="633"/>
      <c r="AA1317" s="633"/>
    </row>
    <row r="1318" spans="1:27" ht="17.45" customHeight="1" x14ac:dyDescent="0.25">
      <c r="A1318" s="633" t="s">
        <v>12553</v>
      </c>
      <c r="B1318" s="634" t="s">
        <v>57</v>
      </c>
      <c r="C1318" s="634" t="s">
        <v>98</v>
      </c>
      <c r="D1318" s="632" t="s">
        <v>12728</v>
      </c>
      <c r="E1318" s="632" t="s">
        <v>12554</v>
      </c>
      <c r="F1318" s="473" t="s">
        <v>27</v>
      </c>
      <c r="G1318" s="473"/>
      <c r="H1318" s="473"/>
      <c r="I1318" s="473"/>
      <c r="J1318" s="633" t="s">
        <v>11223</v>
      </c>
      <c r="K1318" s="473" t="s">
        <v>8947</v>
      </c>
      <c r="L1318" s="624">
        <v>42969</v>
      </c>
      <c r="M1318" s="564" t="s">
        <v>13416</v>
      </c>
      <c r="N1318" s="71" t="s">
        <v>46</v>
      </c>
      <c r="O1318" s="624">
        <v>42969</v>
      </c>
      <c r="P1318" s="635">
        <v>60000</v>
      </c>
      <c r="Q1318" s="416">
        <f t="shared" si="31"/>
        <v>0.06</v>
      </c>
      <c r="R1318" s="627">
        <v>12</v>
      </c>
      <c r="S1318" s="535" t="s">
        <v>12632</v>
      </c>
      <c r="T1318" s="71" t="s">
        <v>125</v>
      </c>
      <c r="U1318" s="566" t="s">
        <v>7040</v>
      </c>
      <c r="V1318" s="541" t="s">
        <v>134</v>
      </c>
      <c r="W1318" s="541" t="s">
        <v>518</v>
      </c>
      <c r="X1318" s="632" t="s">
        <v>106</v>
      </c>
      <c r="Y1318" s="632"/>
      <c r="Z1318" s="633"/>
      <c r="AA1318" s="633"/>
    </row>
    <row r="1319" spans="1:27" ht="17.45" customHeight="1" x14ac:dyDescent="0.25">
      <c r="A1319" s="633" t="s">
        <v>3700</v>
      </c>
      <c r="B1319" s="634" t="s">
        <v>57</v>
      </c>
      <c r="C1319" s="634" t="s">
        <v>147</v>
      </c>
      <c r="D1319" s="632" t="s">
        <v>3701</v>
      </c>
      <c r="E1319" s="632" t="s">
        <v>582</v>
      </c>
      <c r="F1319" s="473" t="s">
        <v>26</v>
      </c>
      <c r="G1319" s="473"/>
      <c r="H1319" s="473"/>
      <c r="I1319" s="473"/>
      <c r="J1319" s="633" t="s">
        <v>11223</v>
      </c>
      <c r="K1319" s="473" t="s">
        <v>8948</v>
      </c>
      <c r="L1319" s="624">
        <v>43000</v>
      </c>
      <c r="M1319" s="564" t="s">
        <v>3702</v>
      </c>
      <c r="N1319" s="71" t="s">
        <v>46</v>
      </c>
      <c r="O1319" s="624">
        <v>43000</v>
      </c>
      <c r="P1319" s="635">
        <v>60000</v>
      </c>
      <c r="Q1319" s="416">
        <f t="shared" si="31"/>
        <v>0.06</v>
      </c>
      <c r="R1319" s="627">
        <v>3</v>
      </c>
      <c r="S1319" s="535" t="s">
        <v>13790</v>
      </c>
      <c r="T1319" s="71" t="s">
        <v>125</v>
      </c>
      <c r="U1319" s="566" t="s">
        <v>7040</v>
      </c>
      <c r="V1319" s="541" t="s">
        <v>104</v>
      </c>
      <c r="W1319" s="541" t="s">
        <v>105</v>
      </c>
      <c r="X1319" s="632" t="s">
        <v>6121</v>
      </c>
      <c r="Y1319" s="632"/>
      <c r="Z1319" s="633"/>
      <c r="AA1319" s="633"/>
    </row>
    <row r="1320" spans="1:27" ht="17.45" customHeight="1" x14ac:dyDescent="0.25">
      <c r="A1320" s="633" t="s">
        <v>9640</v>
      </c>
      <c r="B1320" s="634" t="s">
        <v>57</v>
      </c>
      <c r="C1320" s="634" t="s">
        <v>98</v>
      </c>
      <c r="D1320" s="632" t="s">
        <v>4646</v>
      </c>
      <c r="E1320" s="632" t="s">
        <v>12886</v>
      </c>
      <c r="F1320" s="473" t="s">
        <v>26</v>
      </c>
      <c r="G1320" s="473"/>
      <c r="H1320" s="473"/>
      <c r="I1320" s="473"/>
      <c r="J1320" s="633" t="s">
        <v>11223</v>
      </c>
      <c r="K1320" s="473" t="s">
        <v>8948</v>
      </c>
      <c r="L1320" s="624">
        <v>43008</v>
      </c>
      <c r="M1320" s="564" t="s">
        <v>13307</v>
      </c>
      <c r="N1320" s="71" t="s">
        <v>47</v>
      </c>
      <c r="O1320" s="624">
        <v>43008</v>
      </c>
      <c r="P1320" s="635">
        <v>60000</v>
      </c>
      <c r="Q1320" s="416">
        <f t="shared" si="31"/>
        <v>0.06</v>
      </c>
      <c r="R1320" s="627">
        <v>12</v>
      </c>
      <c r="S1320" s="535" t="s">
        <v>14144</v>
      </c>
      <c r="T1320" s="71" t="s">
        <v>103</v>
      </c>
      <c r="U1320" s="566" t="s">
        <v>18</v>
      </c>
      <c r="V1320" s="541" t="s">
        <v>9273</v>
      </c>
      <c r="W1320" s="541" t="s">
        <v>11334</v>
      </c>
      <c r="X1320" s="632" t="s">
        <v>106</v>
      </c>
      <c r="Y1320" s="632" t="s">
        <v>1297</v>
      </c>
      <c r="Z1320" s="633"/>
      <c r="AA1320" s="633"/>
    </row>
    <row r="1321" spans="1:27" ht="17.45" customHeight="1" x14ac:dyDescent="0.25">
      <c r="A1321" s="633" t="s">
        <v>6652</v>
      </c>
      <c r="B1321" s="634" t="s">
        <v>56</v>
      </c>
      <c r="C1321" s="634" t="s">
        <v>510</v>
      </c>
      <c r="D1321" s="632" t="s">
        <v>6559</v>
      </c>
      <c r="E1321" s="632" t="s">
        <v>6653</v>
      </c>
      <c r="F1321" s="473" t="s">
        <v>28</v>
      </c>
      <c r="G1321" s="473"/>
      <c r="H1321" s="473"/>
      <c r="I1321" s="473"/>
      <c r="J1321" s="633" t="s">
        <v>11223</v>
      </c>
      <c r="K1321" s="473" t="s">
        <v>8952</v>
      </c>
      <c r="L1321" s="624">
        <v>43007</v>
      </c>
      <c r="M1321" s="564" t="s">
        <v>6818</v>
      </c>
      <c r="N1321" s="71" t="s">
        <v>47</v>
      </c>
      <c r="O1321" s="624">
        <v>43007</v>
      </c>
      <c r="P1321" s="635">
        <v>60000</v>
      </c>
      <c r="Q1321" s="416">
        <f t="shared" si="31"/>
        <v>0.06</v>
      </c>
      <c r="R1321" s="627">
        <v>12</v>
      </c>
      <c r="S1321" s="535" t="s">
        <v>11284</v>
      </c>
      <c r="T1321" s="71" t="s">
        <v>103</v>
      </c>
      <c r="U1321" s="566" t="s">
        <v>18</v>
      </c>
      <c r="V1321" s="541" t="s">
        <v>9273</v>
      </c>
      <c r="W1321" s="541" t="s">
        <v>11334</v>
      </c>
      <c r="X1321" s="632" t="s">
        <v>6732</v>
      </c>
      <c r="Y1321" s="632" t="s">
        <v>356</v>
      </c>
      <c r="Z1321" s="633"/>
      <c r="AA1321" s="633"/>
    </row>
    <row r="1322" spans="1:27" ht="17.45" customHeight="1" x14ac:dyDescent="0.25">
      <c r="A1322" s="633" t="s">
        <v>10611</v>
      </c>
      <c r="B1322" s="634" t="s">
        <v>56</v>
      </c>
      <c r="C1322" s="634" t="s">
        <v>109</v>
      </c>
      <c r="D1322" s="632" t="s">
        <v>10382</v>
      </c>
      <c r="E1322" s="632" t="s">
        <v>10612</v>
      </c>
      <c r="F1322" s="473" t="s">
        <v>28</v>
      </c>
      <c r="G1322" s="473"/>
      <c r="H1322" s="473"/>
      <c r="I1322" s="473"/>
      <c r="J1322" s="633" t="s">
        <v>11224</v>
      </c>
      <c r="K1322" s="473" t="s">
        <v>8953</v>
      </c>
      <c r="L1322" s="624">
        <v>43069</v>
      </c>
      <c r="M1322" s="564">
        <v>42894</v>
      </c>
      <c r="N1322" s="71" t="s">
        <v>47</v>
      </c>
      <c r="O1322" s="624">
        <v>43069</v>
      </c>
      <c r="P1322" s="635">
        <v>60000</v>
      </c>
      <c r="Q1322" s="416">
        <f t="shared" si="31"/>
        <v>0.06</v>
      </c>
      <c r="R1322" s="636">
        <v>12</v>
      </c>
      <c r="S1322" s="535">
        <v>42901</v>
      </c>
      <c r="T1322" s="71" t="s">
        <v>125</v>
      </c>
      <c r="U1322" s="566" t="s">
        <v>18</v>
      </c>
      <c r="V1322" s="541" t="s">
        <v>9273</v>
      </c>
      <c r="W1322" s="541" t="s">
        <v>11334</v>
      </c>
      <c r="X1322" s="632" t="s">
        <v>10778</v>
      </c>
      <c r="Y1322" s="632" t="s">
        <v>10793</v>
      </c>
      <c r="Z1322" s="633"/>
      <c r="AA1322" s="633"/>
    </row>
    <row r="1323" spans="1:27" ht="17.45" customHeight="1" x14ac:dyDescent="0.25">
      <c r="A1323" s="633" t="s">
        <v>7747</v>
      </c>
      <c r="B1323" s="634" t="s">
        <v>56</v>
      </c>
      <c r="C1323" s="634" t="s">
        <v>117</v>
      </c>
      <c r="D1323" s="632" t="s">
        <v>7749</v>
      </c>
      <c r="E1323" s="632" t="s">
        <v>2729</v>
      </c>
      <c r="F1323" s="473" t="s">
        <v>25</v>
      </c>
      <c r="G1323" s="473"/>
      <c r="H1323" s="473"/>
      <c r="I1323" s="473"/>
      <c r="J1323" s="633" t="s">
        <v>11224</v>
      </c>
      <c r="K1323" s="473" t="s">
        <v>8951</v>
      </c>
      <c r="L1323" s="624">
        <v>43100</v>
      </c>
      <c r="M1323" s="564" t="s">
        <v>7729</v>
      </c>
      <c r="N1323" s="71" t="s">
        <v>47</v>
      </c>
      <c r="O1323" s="624">
        <v>43128</v>
      </c>
      <c r="P1323" s="635">
        <v>60000</v>
      </c>
      <c r="Q1323" s="416">
        <f t="shared" si="31"/>
        <v>0.06</v>
      </c>
      <c r="R1323" s="627">
        <v>12</v>
      </c>
      <c r="S1323" s="535" t="s">
        <v>11316</v>
      </c>
      <c r="T1323" s="71" t="s">
        <v>125</v>
      </c>
      <c r="U1323" s="566" t="s">
        <v>18</v>
      </c>
      <c r="V1323" s="541" t="s">
        <v>9273</v>
      </c>
      <c r="W1323" s="541" t="s">
        <v>11335</v>
      </c>
      <c r="X1323" s="632" t="s">
        <v>6754</v>
      </c>
      <c r="Y1323" s="632" t="s">
        <v>8937</v>
      </c>
      <c r="Z1323" s="633"/>
      <c r="AA1323" s="633"/>
    </row>
    <row r="1324" spans="1:27" ht="17.45" customHeight="1" x14ac:dyDescent="0.25">
      <c r="A1324" s="633" t="s">
        <v>11559</v>
      </c>
      <c r="B1324" s="634" t="s">
        <v>56</v>
      </c>
      <c r="C1324" s="634" t="s">
        <v>161</v>
      </c>
      <c r="D1324" s="632" t="s">
        <v>11560</v>
      </c>
      <c r="E1324" s="632" t="s">
        <v>11561</v>
      </c>
      <c r="F1324" s="473" t="s">
        <v>26</v>
      </c>
      <c r="G1324" s="473"/>
      <c r="H1324" s="473"/>
      <c r="I1324" s="473"/>
      <c r="J1324" s="633" t="s">
        <v>11224</v>
      </c>
      <c r="K1324" s="473" t="s">
        <v>8948</v>
      </c>
      <c r="L1324" s="624">
        <v>43100</v>
      </c>
      <c r="M1324" s="564">
        <v>42908</v>
      </c>
      <c r="N1324" s="71" t="s">
        <v>47</v>
      </c>
      <c r="O1324" s="624">
        <v>43100</v>
      </c>
      <c r="P1324" s="635">
        <v>60000</v>
      </c>
      <c r="Q1324" s="416">
        <f t="shared" si="31"/>
        <v>0.06</v>
      </c>
      <c r="R1324" s="636">
        <v>12</v>
      </c>
      <c r="S1324" s="535">
        <v>42929</v>
      </c>
      <c r="T1324" s="71" t="s">
        <v>103</v>
      </c>
      <c r="U1324" s="566" t="s">
        <v>18</v>
      </c>
      <c r="V1324" s="541" t="s">
        <v>9273</v>
      </c>
      <c r="W1324" s="541" t="s">
        <v>11335</v>
      </c>
      <c r="X1324" s="632" t="s">
        <v>10088</v>
      </c>
      <c r="Y1324" s="632"/>
      <c r="Z1324" s="633"/>
      <c r="AA1324" s="633"/>
    </row>
    <row r="1325" spans="1:27" ht="17.45" customHeight="1" x14ac:dyDescent="0.25">
      <c r="A1325" s="633" t="s">
        <v>12205</v>
      </c>
      <c r="B1325" s="632" t="s">
        <v>60</v>
      </c>
      <c r="C1325" s="632" t="s">
        <v>805</v>
      </c>
      <c r="D1325" s="632" t="s">
        <v>2202</v>
      </c>
      <c r="E1325" s="632" t="s">
        <v>12206</v>
      </c>
      <c r="F1325" s="473" t="s">
        <v>14262</v>
      </c>
      <c r="G1325" s="473"/>
      <c r="H1325" s="473"/>
      <c r="I1325" s="473"/>
      <c r="J1325" s="633" t="s">
        <v>11223</v>
      </c>
      <c r="K1325" s="632" t="s">
        <v>8950</v>
      </c>
      <c r="L1325" s="624">
        <v>42989</v>
      </c>
      <c r="M1325" s="564" t="s">
        <v>12319</v>
      </c>
      <c r="N1325" s="633" t="s">
        <v>47</v>
      </c>
      <c r="O1325" s="625">
        <v>42996</v>
      </c>
      <c r="P1325" s="626">
        <v>57822</v>
      </c>
      <c r="Q1325" s="416">
        <f t="shared" si="31"/>
        <v>5.7821999999999998E-2</v>
      </c>
      <c r="R1325" s="627">
        <v>6</v>
      </c>
      <c r="S1325" s="564" t="s">
        <v>13782</v>
      </c>
      <c r="T1325" s="71" t="s">
        <v>103</v>
      </c>
      <c r="U1325" s="633" t="s">
        <v>7</v>
      </c>
      <c r="V1325" s="632" t="s">
        <v>477</v>
      </c>
      <c r="W1325" s="632" t="s">
        <v>1996</v>
      </c>
      <c r="X1325" s="632" t="s">
        <v>5532</v>
      </c>
      <c r="Y1325" s="632" t="s">
        <v>757</v>
      </c>
      <c r="Z1325" s="633"/>
      <c r="AA1325" s="633"/>
    </row>
    <row r="1326" spans="1:27" ht="17.45" customHeight="1" x14ac:dyDescent="0.25">
      <c r="A1326" s="633" t="s">
        <v>13966</v>
      </c>
      <c r="B1326" s="632" t="s">
        <v>58</v>
      </c>
      <c r="C1326" s="632" t="s">
        <v>58</v>
      </c>
      <c r="D1326" s="632" t="s">
        <v>14045</v>
      </c>
      <c r="E1326" s="632" t="s">
        <v>14046</v>
      </c>
      <c r="F1326" s="473" t="s">
        <v>28</v>
      </c>
      <c r="G1326" s="473"/>
      <c r="H1326" s="473"/>
      <c r="I1326" s="473"/>
      <c r="J1326" s="633" t="s">
        <v>11224</v>
      </c>
      <c r="K1326" s="632" t="s">
        <v>8952</v>
      </c>
      <c r="L1326" s="624">
        <v>43028</v>
      </c>
      <c r="M1326" s="564" t="s">
        <v>14119</v>
      </c>
      <c r="N1326" s="633" t="s">
        <v>47</v>
      </c>
      <c r="O1326" s="625">
        <v>43028</v>
      </c>
      <c r="P1326" s="626">
        <v>57143</v>
      </c>
      <c r="Q1326" s="416">
        <f t="shared" si="31"/>
        <v>5.7142999999999999E-2</v>
      </c>
      <c r="R1326" s="627">
        <v>12</v>
      </c>
      <c r="S1326" s="564" t="s">
        <v>14144</v>
      </c>
      <c r="T1326" s="71" t="s">
        <v>103</v>
      </c>
      <c r="U1326" s="633" t="s">
        <v>7</v>
      </c>
      <c r="V1326" s="632" t="s">
        <v>477</v>
      </c>
      <c r="W1326" s="632" t="s">
        <v>1204</v>
      </c>
      <c r="X1326" s="632" t="s">
        <v>14231</v>
      </c>
      <c r="Y1326" s="632" t="s">
        <v>14259</v>
      </c>
      <c r="Z1326" s="633"/>
      <c r="AA1326" s="633"/>
    </row>
    <row r="1327" spans="1:27" ht="17.45" customHeight="1" x14ac:dyDescent="0.25">
      <c r="A1327" s="633" t="s">
        <v>11667</v>
      </c>
      <c r="B1327" s="634" t="s">
        <v>58</v>
      </c>
      <c r="C1327" s="634" t="s">
        <v>58</v>
      </c>
      <c r="D1327" s="632" t="s">
        <v>13014</v>
      </c>
      <c r="E1327" s="632" t="s">
        <v>582</v>
      </c>
      <c r="F1327" s="473" t="s">
        <v>28</v>
      </c>
      <c r="G1327" s="473"/>
      <c r="H1327" s="473"/>
      <c r="I1327" s="473"/>
      <c r="J1327" s="633" t="s">
        <v>11224</v>
      </c>
      <c r="K1327" s="473" t="s">
        <v>36</v>
      </c>
      <c r="L1327" s="624">
        <v>43091</v>
      </c>
      <c r="M1327" s="564" t="s">
        <v>13418</v>
      </c>
      <c r="N1327" s="71" t="s">
        <v>47</v>
      </c>
      <c r="O1327" s="624">
        <v>43091</v>
      </c>
      <c r="P1327" s="635">
        <v>57143</v>
      </c>
      <c r="Q1327" s="416">
        <f t="shared" si="31"/>
        <v>5.7142999999999999E-2</v>
      </c>
      <c r="R1327" s="627">
        <v>2</v>
      </c>
      <c r="S1327" s="535" t="s">
        <v>12341</v>
      </c>
      <c r="T1327" s="71" t="s">
        <v>125</v>
      </c>
      <c r="U1327" s="566" t="s">
        <v>7040</v>
      </c>
      <c r="V1327" s="541" t="s">
        <v>104</v>
      </c>
      <c r="W1327" s="541" t="s">
        <v>105</v>
      </c>
      <c r="X1327" s="632" t="s">
        <v>13792</v>
      </c>
      <c r="Y1327" s="632" t="s">
        <v>427</v>
      </c>
      <c r="Z1327" s="633"/>
      <c r="AA1327" s="633"/>
    </row>
    <row r="1328" spans="1:27" ht="17.45" customHeight="1" x14ac:dyDescent="0.25">
      <c r="A1328" s="633" t="s">
        <v>2160</v>
      </c>
      <c r="B1328" s="634" t="s">
        <v>58</v>
      </c>
      <c r="C1328" s="634" t="s">
        <v>58</v>
      </c>
      <c r="D1328" s="632" t="s">
        <v>562</v>
      </c>
      <c r="E1328" s="632" t="s">
        <v>12555</v>
      </c>
      <c r="F1328" s="473" t="s">
        <v>26</v>
      </c>
      <c r="G1328" s="473"/>
      <c r="H1328" s="473"/>
      <c r="I1328" s="473"/>
      <c r="J1328" s="633" t="s">
        <v>11223</v>
      </c>
      <c r="K1328" s="473" t="s">
        <v>8948</v>
      </c>
      <c r="L1328" s="624">
        <v>43000</v>
      </c>
      <c r="M1328" s="564" t="s">
        <v>2162</v>
      </c>
      <c r="N1328" s="71" t="s">
        <v>47</v>
      </c>
      <c r="O1328" s="624">
        <v>43009</v>
      </c>
      <c r="P1328" s="635">
        <v>57143</v>
      </c>
      <c r="Q1328" s="416">
        <f t="shared" si="31"/>
        <v>5.7142999999999999E-2</v>
      </c>
      <c r="R1328" s="627">
        <v>12</v>
      </c>
      <c r="S1328" s="535" t="s">
        <v>12647</v>
      </c>
      <c r="T1328" s="71" t="s">
        <v>103</v>
      </c>
      <c r="U1328" s="566" t="s">
        <v>9234</v>
      </c>
      <c r="V1328" s="541" t="s">
        <v>327</v>
      </c>
      <c r="W1328" s="541" t="s">
        <v>9269</v>
      </c>
      <c r="X1328" s="632" t="s">
        <v>6404</v>
      </c>
      <c r="Y1328" s="632" t="s">
        <v>757</v>
      </c>
      <c r="Z1328" s="633"/>
      <c r="AA1328" s="633"/>
    </row>
    <row r="1329" spans="1:27" ht="17.45" customHeight="1" x14ac:dyDescent="0.25">
      <c r="A1329" s="622" t="s">
        <v>3727</v>
      </c>
      <c r="B1329" s="519" t="s">
        <v>58</v>
      </c>
      <c r="C1329" s="519" t="s">
        <v>58</v>
      </c>
      <c r="D1329" s="519" t="s">
        <v>8069</v>
      </c>
      <c r="E1329" s="519" t="s">
        <v>6502</v>
      </c>
      <c r="F1329" s="473" t="s">
        <v>25</v>
      </c>
      <c r="G1329" s="473"/>
      <c r="H1329" s="473"/>
      <c r="I1329" s="473"/>
      <c r="J1329" s="622" t="s">
        <v>11226</v>
      </c>
      <c r="K1329" s="519" t="s">
        <v>35</v>
      </c>
      <c r="L1329" s="521">
        <v>42818</v>
      </c>
      <c r="M1329" s="522">
        <v>42704</v>
      </c>
      <c r="N1329" s="622" t="s">
        <v>50</v>
      </c>
      <c r="O1329" s="521">
        <v>42818</v>
      </c>
      <c r="P1329" s="638">
        <v>57142</v>
      </c>
      <c r="Q1329" s="524">
        <v>5.7141999999999998E-2</v>
      </c>
      <c r="R1329" s="525">
        <v>1</v>
      </c>
      <c r="S1329" s="522">
        <v>42886</v>
      </c>
      <c r="T1329" s="525" t="s">
        <v>578</v>
      </c>
      <c r="U1329" s="622" t="s">
        <v>7040</v>
      </c>
      <c r="V1329" s="519" t="s">
        <v>162</v>
      </c>
      <c r="W1329" s="519" t="s">
        <v>105</v>
      </c>
      <c r="X1329" s="415" t="s">
        <v>9233</v>
      </c>
      <c r="Y1329" s="415" t="s">
        <v>9241</v>
      </c>
      <c r="Z1329" s="633"/>
      <c r="AA1329" s="633"/>
    </row>
    <row r="1330" spans="1:27" ht="17.45" customHeight="1" x14ac:dyDescent="0.25">
      <c r="A1330" s="633" t="s">
        <v>11585</v>
      </c>
      <c r="B1330" s="634" t="s">
        <v>56</v>
      </c>
      <c r="C1330" s="634" t="s">
        <v>510</v>
      </c>
      <c r="D1330" s="632" t="s">
        <v>12210</v>
      </c>
      <c r="E1330" s="632" t="s">
        <v>11587</v>
      </c>
      <c r="F1330" s="473" t="s">
        <v>27</v>
      </c>
      <c r="G1330" s="473"/>
      <c r="H1330" s="473"/>
      <c r="I1330" s="473"/>
      <c r="J1330" s="633" t="s">
        <v>11224</v>
      </c>
      <c r="K1330" s="473" t="s">
        <v>8947</v>
      </c>
      <c r="L1330" s="624">
        <v>43098</v>
      </c>
      <c r="M1330" s="564" t="s">
        <v>11773</v>
      </c>
      <c r="N1330" s="71" t="s">
        <v>142</v>
      </c>
      <c r="O1330" s="624">
        <v>43098</v>
      </c>
      <c r="P1330" s="635">
        <v>57000</v>
      </c>
      <c r="Q1330" s="416">
        <f t="shared" ref="Q1330:Q1393" si="32">+P1330*0.000001</f>
        <v>5.6999999999999995E-2</v>
      </c>
      <c r="R1330" s="627">
        <v>12</v>
      </c>
      <c r="S1330" s="535" t="s">
        <v>12339</v>
      </c>
      <c r="T1330" s="71" t="s">
        <v>125</v>
      </c>
      <c r="U1330" s="566" t="s">
        <v>385</v>
      </c>
      <c r="V1330" s="541" t="s">
        <v>385</v>
      </c>
      <c r="W1330" s="541" t="s">
        <v>4244</v>
      </c>
      <c r="X1330" s="632" t="s">
        <v>10220</v>
      </c>
      <c r="Y1330" s="632"/>
      <c r="Z1330" s="633"/>
      <c r="AA1330" s="633"/>
    </row>
    <row r="1331" spans="1:27" ht="17.45" customHeight="1" x14ac:dyDescent="0.25">
      <c r="A1331" s="633" t="s">
        <v>11589</v>
      </c>
      <c r="B1331" s="634" t="s">
        <v>56</v>
      </c>
      <c r="C1331" s="634" t="s">
        <v>510</v>
      </c>
      <c r="D1331" s="632" t="s">
        <v>12211</v>
      </c>
      <c r="E1331" s="632" t="s">
        <v>11591</v>
      </c>
      <c r="F1331" s="473" t="s">
        <v>27</v>
      </c>
      <c r="G1331" s="473"/>
      <c r="H1331" s="473"/>
      <c r="I1331" s="473"/>
      <c r="J1331" s="633" t="s">
        <v>11224</v>
      </c>
      <c r="K1331" s="473" t="s">
        <v>8947</v>
      </c>
      <c r="L1331" s="624">
        <v>43098</v>
      </c>
      <c r="M1331" s="564" t="s">
        <v>11774</v>
      </c>
      <c r="N1331" s="71" t="s">
        <v>142</v>
      </c>
      <c r="O1331" s="624">
        <v>43098</v>
      </c>
      <c r="P1331" s="635">
        <v>57000</v>
      </c>
      <c r="Q1331" s="416">
        <f t="shared" si="32"/>
        <v>5.6999999999999995E-2</v>
      </c>
      <c r="R1331" s="627">
        <v>12</v>
      </c>
      <c r="S1331" s="535" t="s">
        <v>12339</v>
      </c>
      <c r="T1331" s="71" t="s">
        <v>125</v>
      </c>
      <c r="U1331" s="566" t="s">
        <v>385</v>
      </c>
      <c r="V1331" s="541" t="s">
        <v>385</v>
      </c>
      <c r="W1331" s="541" t="s">
        <v>4244</v>
      </c>
      <c r="X1331" s="632" t="s">
        <v>10220</v>
      </c>
      <c r="Y1331" s="632"/>
      <c r="Z1331" s="633"/>
      <c r="AA1331" s="633"/>
    </row>
    <row r="1332" spans="1:27" ht="17.45" customHeight="1" x14ac:dyDescent="0.25">
      <c r="A1332" s="633" t="s">
        <v>11570</v>
      </c>
      <c r="B1332" s="634" t="s">
        <v>56</v>
      </c>
      <c r="C1332" s="634" t="s">
        <v>510</v>
      </c>
      <c r="D1332" s="632" t="s">
        <v>12208</v>
      </c>
      <c r="E1332" s="632" t="s">
        <v>12209</v>
      </c>
      <c r="F1332" s="473" t="s">
        <v>27</v>
      </c>
      <c r="G1332" s="473"/>
      <c r="H1332" s="473"/>
      <c r="I1332" s="473"/>
      <c r="J1332" s="633" t="s">
        <v>11224</v>
      </c>
      <c r="K1332" s="473" t="s">
        <v>8070</v>
      </c>
      <c r="L1332" s="624">
        <v>43098</v>
      </c>
      <c r="M1332" s="564" t="s">
        <v>11769</v>
      </c>
      <c r="N1332" s="71" t="s">
        <v>46</v>
      </c>
      <c r="O1332" s="624">
        <v>43098</v>
      </c>
      <c r="P1332" s="635">
        <v>57000</v>
      </c>
      <c r="Q1332" s="416">
        <f t="shared" si="32"/>
        <v>5.6999999999999995E-2</v>
      </c>
      <c r="R1332" s="627">
        <v>12</v>
      </c>
      <c r="S1332" s="535" t="s">
        <v>12339</v>
      </c>
      <c r="T1332" s="71" t="s">
        <v>125</v>
      </c>
      <c r="U1332" s="566" t="s">
        <v>385</v>
      </c>
      <c r="V1332" s="541" t="s">
        <v>385</v>
      </c>
      <c r="W1332" s="541" t="s">
        <v>4244</v>
      </c>
      <c r="X1332" s="632" t="s">
        <v>10220</v>
      </c>
      <c r="Y1332" s="632"/>
      <c r="Z1332" s="633"/>
      <c r="AA1332" s="633"/>
    </row>
    <row r="1333" spans="1:27" ht="17.45" customHeight="1" x14ac:dyDescent="0.25">
      <c r="A1333" s="633" t="s">
        <v>10145</v>
      </c>
      <c r="B1333" s="634" t="s">
        <v>56</v>
      </c>
      <c r="C1333" s="634" t="s">
        <v>510</v>
      </c>
      <c r="D1333" s="632" t="s">
        <v>12207</v>
      </c>
      <c r="E1333" s="632" t="s">
        <v>11582</v>
      </c>
      <c r="F1333" s="473" t="s">
        <v>27</v>
      </c>
      <c r="G1333" s="473"/>
      <c r="H1333" s="473"/>
      <c r="I1333" s="473"/>
      <c r="J1333" s="633" t="s">
        <v>11224</v>
      </c>
      <c r="K1333" s="473" t="s">
        <v>8947</v>
      </c>
      <c r="L1333" s="624">
        <v>43098</v>
      </c>
      <c r="M1333" s="564" t="s">
        <v>10172</v>
      </c>
      <c r="N1333" s="71" t="s">
        <v>46</v>
      </c>
      <c r="O1333" s="624">
        <v>43098</v>
      </c>
      <c r="P1333" s="635">
        <v>57000</v>
      </c>
      <c r="Q1333" s="416">
        <f t="shared" si="32"/>
        <v>5.6999999999999995E-2</v>
      </c>
      <c r="R1333" s="627">
        <v>12</v>
      </c>
      <c r="S1333" s="535" t="s">
        <v>12339</v>
      </c>
      <c r="T1333" s="71" t="s">
        <v>125</v>
      </c>
      <c r="U1333" s="566" t="s">
        <v>385</v>
      </c>
      <c r="V1333" s="541" t="s">
        <v>385</v>
      </c>
      <c r="W1333" s="541" t="s">
        <v>4244</v>
      </c>
      <c r="X1333" s="632" t="s">
        <v>10220</v>
      </c>
      <c r="Y1333" s="632"/>
      <c r="Z1333" s="633"/>
      <c r="AA1333" s="633"/>
    </row>
    <row r="1334" spans="1:27" ht="17.45" customHeight="1" x14ac:dyDescent="0.25">
      <c r="A1334" s="633" t="s">
        <v>13015</v>
      </c>
      <c r="B1334" s="634" t="s">
        <v>56</v>
      </c>
      <c r="C1334" s="634" t="s">
        <v>510</v>
      </c>
      <c r="D1334" s="632" t="s">
        <v>13016</v>
      </c>
      <c r="E1334" s="632" t="s">
        <v>13017</v>
      </c>
      <c r="F1334" s="473" t="s">
        <v>27</v>
      </c>
      <c r="G1334" s="473"/>
      <c r="H1334" s="473"/>
      <c r="I1334" s="473"/>
      <c r="J1334" s="633" t="s">
        <v>11224</v>
      </c>
      <c r="K1334" s="473" t="s">
        <v>8947</v>
      </c>
      <c r="L1334" s="624">
        <v>43027</v>
      </c>
      <c r="M1334" s="564" t="s">
        <v>13419</v>
      </c>
      <c r="N1334" s="71" t="s">
        <v>46</v>
      </c>
      <c r="O1334" s="624">
        <v>43027</v>
      </c>
      <c r="P1334" s="635">
        <v>57000</v>
      </c>
      <c r="Q1334" s="416">
        <f t="shared" si="32"/>
        <v>5.6999999999999995E-2</v>
      </c>
      <c r="R1334" s="627">
        <v>12</v>
      </c>
      <c r="S1334" s="535" t="s">
        <v>13516</v>
      </c>
      <c r="T1334" s="71" t="s">
        <v>125</v>
      </c>
      <c r="U1334" s="566" t="s">
        <v>385</v>
      </c>
      <c r="V1334" s="541" t="s">
        <v>385</v>
      </c>
      <c r="W1334" s="541" t="s">
        <v>4244</v>
      </c>
      <c r="X1334" s="632" t="s">
        <v>13793</v>
      </c>
      <c r="Y1334" s="632"/>
      <c r="Z1334" s="633"/>
      <c r="AA1334" s="633"/>
    </row>
    <row r="1335" spans="1:27" ht="17.45" customHeight="1" x14ac:dyDescent="0.25">
      <c r="A1335" s="633" t="s">
        <v>11583</v>
      </c>
      <c r="B1335" s="634" t="s">
        <v>56</v>
      </c>
      <c r="C1335" s="634" t="s">
        <v>510</v>
      </c>
      <c r="D1335" s="632" t="s">
        <v>10146</v>
      </c>
      <c r="E1335" s="632" t="s">
        <v>11584</v>
      </c>
      <c r="F1335" s="473" t="s">
        <v>27</v>
      </c>
      <c r="G1335" s="473"/>
      <c r="H1335" s="473"/>
      <c r="I1335" s="473"/>
      <c r="J1335" s="633" t="s">
        <v>11224</v>
      </c>
      <c r="K1335" s="473" t="s">
        <v>8947</v>
      </c>
      <c r="L1335" s="624">
        <v>43098</v>
      </c>
      <c r="M1335" s="564" t="s">
        <v>11772</v>
      </c>
      <c r="N1335" s="71" t="s">
        <v>46</v>
      </c>
      <c r="O1335" s="624">
        <v>43098</v>
      </c>
      <c r="P1335" s="635">
        <v>57000</v>
      </c>
      <c r="Q1335" s="416">
        <f t="shared" si="32"/>
        <v>5.6999999999999995E-2</v>
      </c>
      <c r="R1335" s="627">
        <v>12</v>
      </c>
      <c r="S1335" s="535" t="s">
        <v>12339</v>
      </c>
      <c r="T1335" s="71" t="s">
        <v>125</v>
      </c>
      <c r="U1335" s="566" t="s">
        <v>385</v>
      </c>
      <c r="V1335" s="541" t="s">
        <v>385</v>
      </c>
      <c r="W1335" s="541" t="s">
        <v>4244</v>
      </c>
      <c r="X1335" s="632" t="s">
        <v>10220</v>
      </c>
      <c r="Y1335" s="632"/>
      <c r="Z1335" s="633"/>
      <c r="AA1335" s="633"/>
    </row>
    <row r="1336" spans="1:27" ht="17.45" customHeight="1" x14ac:dyDescent="0.25">
      <c r="A1336" s="633" t="s">
        <v>10890</v>
      </c>
      <c r="B1336" s="634" t="s">
        <v>56</v>
      </c>
      <c r="C1336" s="634" t="s">
        <v>510</v>
      </c>
      <c r="D1336" s="632" t="s">
        <v>10891</v>
      </c>
      <c r="E1336" s="632" t="s">
        <v>11588</v>
      </c>
      <c r="F1336" s="473" t="s">
        <v>14262</v>
      </c>
      <c r="G1336" s="473"/>
      <c r="H1336" s="473"/>
      <c r="I1336" s="473"/>
      <c r="J1336" s="633" t="s">
        <v>11223</v>
      </c>
      <c r="K1336" s="473" t="s">
        <v>8950</v>
      </c>
      <c r="L1336" s="624">
        <v>43007</v>
      </c>
      <c r="M1336" s="564" t="s">
        <v>10940</v>
      </c>
      <c r="N1336" s="71" t="s">
        <v>46</v>
      </c>
      <c r="O1336" s="624">
        <v>43007</v>
      </c>
      <c r="P1336" s="635">
        <v>57000</v>
      </c>
      <c r="Q1336" s="416">
        <f t="shared" si="32"/>
        <v>5.6999999999999995E-2</v>
      </c>
      <c r="R1336" s="627">
        <v>12</v>
      </c>
      <c r="S1336" s="535" t="s">
        <v>13794</v>
      </c>
      <c r="T1336" s="71" t="s">
        <v>103</v>
      </c>
      <c r="U1336" s="566" t="s">
        <v>385</v>
      </c>
      <c r="V1336" s="541" t="s">
        <v>385</v>
      </c>
      <c r="W1336" s="541" t="s">
        <v>4244</v>
      </c>
      <c r="X1336" s="632" t="s">
        <v>10220</v>
      </c>
      <c r="Y1336" s="632"/>
      <c r="Z1336" s="633"/>
      <c r="AA1336" s="633"/>
    </row>
    <row r="1337" spans="1:27" ht="17.45" customHeight="1" x14ac:dyDescent="0.25">
      <c r="A1337" s="633" t="s">
        <v>12556</v>
      </c>
      <c r="B1337" s="634" t="s">
        <v>60</v>
      </c>
      <c r="C1337" s="634" t="s">
        <v>4992</v>
      </c>
      <c r="D1337" s="632" t="s">
        <v>12557</v>
      </c>
      <c r="E1337" s="632" t="s">
        <v>12558</v>
      </c>
      <c r="F1337" s="473" t="s">
        <v>14262</v>
      </c>
      <c r="G1337" s="473"/>
      <c r="H1337" s="473"/>
      <c r="I1337" s="473"/>
      <c r="J1337" s="633" t="s">
        <v>11224</v>
      </c>
      <c r="K1337" s="473" t="s">
        <v>8950</v>
      </c>
      <c r="L1337" s="624">
        <v>43053</v>
      </c>
      <c r="M1337" s="564" t="s">
        <v>12619</v>
      </c>
      <c r="N1337" s="71" t="s">
        <v>46</v>
      </c>
      <c r="O1337" s="624">
        <v>43053</v>
      </c>
      <c r="P1337" s="635">
        <v>56204</v>
      </c>
      <c r="Q1337" s="416">
        <f t="shared" si="32"/>
        <v>5.6203999999999997E-2</v>
      </c>
      <c r="R1337" s="627">
        <v>2</v>
      </c>
      <c r="S1337" s="535" t="s">
        <v>14179</v>
      </c>
      <c r="T1337" s="71" t="s">
        <v>125</v>
      </c>
      <c r="U1337" s="566" t="s">
        <v>7040</v>
      </c>
      <c r="V1337" s="541" t="s">
        <v>104</v>
      </c>
      <c r="W1337" s="541" t="s">
        <v>105</v>
      </c>
      <c r="X1337" s="632" t="s">
        <v>12678</v>
      </c>
      <c r="Y1337" s="632" t="s">
        <v>186</v>
      </c>
      <c r="Z1337" s="633"/>
      <c r="AA1337" s="633"/>
    </row>
    <row r="1338" spans="1:27" ht="17.45" customHeight="1" x14ac:dyDescent="0.25">
      <c r="A1338" s="633" t="s">
        <v>3733</v>
      </c>
      <c r="B1338" s="632" t="s">
        <v>60</v>
      </c>
      <c r="C1338" s="632" t="s">
        <v>6576</v>
      </c>
      <c r="D1338" s="632" t="s">
        <v>3734</v>
      </c>
      <c r="E1338" s="632" t="s">
        <v>2732</v>
      </c>
      <c r="F1338" s="473" t="s">
        <v>6576</v>
      </c>
      <c r="G1338" s="473"/>
      <c r="H1338" s="473"/>
      <c r="I1338" s="473"/>
      <c r="J1338" s="633" t="s">
        <v>11224</v>
      </c>
      <c r="K1338" s="632" t="s">
        <v>8948</v>
      </c>
      <c r="L1338" s="624">
        <v>43014</v>
      </c>
      <c r="M1338" s="564" t="s">
        <v>3735</v>
      </c>
      <c r="N1338" s="633" t="s">
        <v>46</v>
      </c>
      <c r="O1338" s="625">
        <v>43014</v>
      </c>
      <c r="P1338" s="626">
        <v>55556</v>
      </c>
      <c r="Q1338" s="416">
        <f t="shared" si="32"/>
        <v>5.5555999999999994E-2</v>
      </c>
      <c r="R1338" s="627">
        <v>12</v>
      </c>
      <c r="S1338" s="564" t="s">
        <v>783</v>
      </c>
      <c r="T1338" s="71" t="s">
        <v>103</v>
      </c>
      <c r="U1338" s="633" t="s">
        <v>7</v>
      </c>
      <c r="V1338" s="632" t="s">
        <v>477</v>
      </c>
      <c r="W1338" s="632"/>
      <c r="X1338" s="632" t="s">
        <v>6124</v>
      </c>
      <c r="Y1338" s="632" t="s">
        <v>1091</v>
      </c>
      <c r="Z1338" s="633"/>
      <c r="AA1338" s="633"/>
    </row>
    <row r="1339" spans="1:27" ht="17.45" customHeight="1" x14ac:dyDescent="0.25">
      <c r="A1339" s="633" t="s">
        <v>13018</v>
      </c>
      <c r="B1339" s="632" t="s">
        <v>60</v>
      </c>
      <c r="C1339" s="632" t="s">
        <v>6576</v>
      </c>
      <c r="D1339" s="632" t="s">
        <v>13019</v>
      </c>
      <c r="E1339" s="632" t="s">
        <v>13020</v>
      </c>
      <c r="F1339" s="473" t="s">
        <v>6576</v>
      </c>
      <c r="G1339" s="473"/>
      <c r="H1339" s="473"/>
      <c r="I1339" s="473"/>
      <c r="J1339" s="633" t="s">
        <v>11224</v>
      </c>
      <c r="K1339" s="632" t="s">
        <v>35</v>
      </c>
      <c r="L1339" s="624">
        <v>43019</v>
      </c>
      <c r="M1339" s="564" t="s">
        <v>13420</v>
      </c>
      <c r="N1339" s="633" t="s">
        <v>46</v>
      </c>
      <c r="O1339" s="625">
        <v>43019</v>
      </c>
      <c r="P1339" s="626">
        <v>55556</v>
      </c>
      <c r="Q1339" s="416">
        <f t="shared" si="32"/>
        <v>5.5555999999999994E-2</v>
      </c>
      <c r="R1339" s="627">
        <v>2</v>
      </c>
      <c r="S1339" s="564" t="s">
        <v>13420</v>
      </c>
      <c r="T1339" s="71" t="s">
        <v>125</v>
      </c>
      <c r="U1339" s="633" t="s">
        <v>7040</v>
      </c>
      <c r="V1339" s="632" t="s">
        <v>134</v>
      </c>
      <c r="W1339" s="632" t="s">
        <v>465</v>
      </c>
      <c r="X1339" s="632" t="s">
        <v>13795</v>
      </c>
      <c r="Y1339" s="632" t="s">
        <v>2196</v>
      </c>
      <c r="Z1339" s="633"/>
      <c r="AA1339" s="633"/>
    </row>
    <row r="1340" spans="1:27" ht="17.45" customHeight="1" x14ac:dyDescent="0.25">
      <c r="A1340" s="633" t="s">
        <v>12212</v>
      </c>
      <c r="B1340" s="634" t="s">
        <v>57</v>
      </c>
      <c r="C1340" s="634" t="s">
        <v>391</v>
      </c>
      <c r="D1340" s="632" t="s">
        <v>14047</v>
      </c>
      <c r="E1340" s="632" t="s">
        <v>12225</v>
      </c>
      <c r="F1340" s="473" t="s">
        <v>24</v>
      </c>
      <c r="G1340" s="473"/>
      <c r="H1340" s="473"/>
      <c r="I1340" s="473"/>
      <c r="J1340" s="633" t="s">
        <v>11224</v>
      </c>
      <c r="K1340" s="473" t="s">
        <v>38</v>
      </c>
      <c r="L1340" s="624">
        <v>43100</v>
      </c>
      <c r="M1340" s="564" t="s">
        <v>12321</v>
      </c>
      <c r="N1340" s="71" t="s">
        <v>47</v>
      </c>
      <c r="O1340" s="624">
        <v>43100</v>
      </c>
      <c r="P1340" s="635">
        <v>55000</v>
      </c>
      <c r="Q1340" s="416">
        <f t="shared" si="32"/>
        <v>5.5E-2</v>
      </c>
      <c r="R1340" s="627">
        <v>12</v>
      </c>
      <c r="S1340" s="535" t="s">
        <v>14144</v>
      </c>
      <c r="T1340" s="71" t="s">
        <v>103</v>
      </c>
      <c r="U1340" s="566" t="s">
        <v>7040</v>
      </c>
      <c r="V1340" s="541" t="s">
        <v>134</v>
      </c>
      <c r="W1340" s="541" t="s">
        <v>518</v>
      </c>
      <c r="X1340" s="632" t="s">
        <v>12418</v>
      </c>
      <c r="Y1340" s="632" t="s">
        <v>667</v>
      </c>
      <c r="Z1340" s="633"/>
      <c r="AA1340" s="633"/>
    </row>
    <row r="1341" spans="1:27" ht="17.45" customHeight="1" x14ac:dyDescent="0.25">
      <c r="A1341" s="633" t="s">
        <v>2465</v>
      </c>
      <c r="B1341" s="634" t="s">
        <v>6912</v>
      </c>
      <c r="C1341" s="634" t="s">
        <v>6912</v>
      </c>
      <c r="D1341" s="632" t="s">
        <v>2466</v>
      </c>
      <c r="E1341" s="632" t="s">
        <v>2467</v>
      </c>
      <c r="F1341" s="473" t="s">
        <v>27</v>
      </c>
      <c r="G1341" s="473"/>
      <c r="H1341" s="473"/>
      <c r="I1341" s="473"/>
      <c r="J1341" s="633" t="s">
        <v>11223</v>
      </c>
      <c r="K1341" s="473" t="s">
        <v>8947</v>
      </c>
      <c r="L1341" s="624">
        <v>43008</v>
      </c>
      <c r="M1341" s="564" t="s">
        <v>2468</v>
      </c>
      <c r="N1341" s="71" t="s">
        <v>48</v>
      </c>
      <c r="O1341" s="624">
        <v>43008</v>
      </c>
      <c r="P1341" s="635">
        <v>55000</v>
      </c>
      <c r="Q1341" s="416">
        <f t="shared" si="32"/>
        <v>5.5E-2</v>
      </c>
      <c r="R1341" s="627">
        <v>1</v>
      </c>
      <c r="S1341" s="535" t="s">
        <v>10333</v>
      </c>
      <c r="T1341" s="71" t="s">
        <v>103</v>
      </c>
      <c r="U1341" s="566" t="s">
        <v>7040</v>
      </c>
      <c r="V1341" s="541" t="s">
        <v>104</v>
      </c>
      <c r="W1341" s="541" t="s">
        <v>105</v>
      </c>
      <c r="X1341" s="632" t="s">
        <v>5982</v>
      </c>
      <c r="Y1341" s="632" t="s">
        <v>221</v>
      </c>
      <c r="Z1341" s="633"/>
      <c r="AA1341" s="633"/>
    </row>
    <row r="1342" spans="1:27" ht="17.45" customHeight="1" x14ac:dyDescent="0.25">
      <c r="A1342" s="633" t="s">
        <v>13967</v>
      </c>
      <c r="B1342" s="634" t="s">
        <v>57</v>
      </c>
      <c r="C1342" s="634" t="s">
        <v>98</v>
      </c>
      <c r="D1342" s="632" t="s">
        <v>14048</v>
      </c>
      <c r="E1342" s="632" t="s">
        <v>14049</v>
      </c>
      <c r="F1342" s="473" t="s">
        <v>28</v>
      </c>
      <c r="G1342" s="473"/>
      <c r="H1342" s="473"/>
      <c r="I1342" s="473"/>
      <c r="J1342" s="633" t="s">
        <v>11224</v>
      </c>
      <c r="K1342" s="473" t="s">
        <v>8990</v>
      </c>
      <c r="L1342" s="624">
        <v>43038</v>
      </c>
      <c r="M1342" s="564" t="s">
        <v>14120</v>
      </c>
      <c r="N1342" s="71" t="s">
        <v>47</v>
      </c>
      <c r="O1342" s="624">
        <v>43038</v>
      </c>
      <c r="P1342" s="635">
        <v>55000</v>
      </c>
      <c r="Q1342" s="416">
        <f t="shared" si="32"/>
        <v>5.5E-2</v>
      </c>
      <c r="R1342" s="627">
        <v>12</v>
      </c>
      <c r="S1342" s="535" t="s">
        <v>14144</v>
      </c>
      <c r="T1342" s="71" t="s">
        <v>103</v>
      </c>
      <c r="U1342" s="566" t="s">
        <v>5560</v>
      </c>
      <c r="V1342" s="541" t="s">
        <v>2882</v>
      </c>
      <c r="W1342" s="541" t="s">
        <v>14232</v>
      </c>
      <c r="X1342" s="632" t="s">
        <v>106</v>
      </c>
      <c r="Y1342" s="632" t="s">
        <v>667</v>
      </c>
      <c r="Z1342" s="633"/>
      <c r="AA1342" s="633"/>
    </row>
    <row r="1343" spans="1:27" ht="17.45" customHeight="1" x14ac:dyDescent="0.25">
      <c r="A1343" s="633" t="s">
        <v>13968</v>
      </c>
      <c r="B1343" s="634" t="s">
        <v>57</v>
      </c>
      <c r="C1343" s="634" t="s">
        <v>98</v>
      </c>
      <c r="D1343" s="632" t="s">
        <v>8760</v>
      </c>
      <c r="E1343" s="632" t="s">
        <v>14050</v>
      </c>
      <c r="F1343" s="473" t="s">
        <v>25</v>
      </c>
      <c r="G1343" s="473"/>
      <c r="H1343" s="473"/>
      <c r="I1343" s="473"/>
      <c r="J1343" s="633" t="s">
        <v>11224</v>
      </c>
      <c r="K1343" s="473" t="s">
        <v>8951</v>
      </c>
      <c r="L1343" s="624">
        <v>43038</v>
      </c>
      <c r="M1343" s="564" t="s">
        <v>14121</v>
      </c>
      <c r="N1343" s="71" t="s">
        <v>47</v>
      </c>
      <c r="O1343" s="624">
        <v>43038</v>
      </c>
      <c r="P1343" s="635">
        <v>55000</v>
      </c>
      <c r="Q1343" s="416">
        <f t="shared" si="32"/>
        <v>5.5E-2</v>
      </c>
      <c r="R1343" s="627">
        <v>12</v>
      </c>
      <c r="S1343" s="535" t="s">
        <v>14144</v>
      </c>
      <c r="T1343" s="71" t="s">
        <v>103</v>
      </c>
      <c r="U1343" s="566" t="s">
        <v>18</v>
      </c>
      <c r="V1343" s="541" t="s">
        <v>9273</v>
      </c>
      <c r="W1343" s="541" t="s">
        <v>11334</v>
      </c>
      <c r="X1343" s="632" t="s">
        <v>106</v>
      </c>
      <c r="Y1343" s="632" t="s">
        <v>667</v>
      </c>
      <c r="Z1343" s="633"/>
      <c r="AA1343" s="633"/>
    </row>
    <row r="1344" spans="1:27" ht="17.45" customHeight="1" x14ac:dyDescent="0.25">
      <c r="A1344" s="633" t="s">
        <v>13969</v>
      </c>
      <c r="B1344" s="634" t="s">
        <v>56</v>
      </c>
      <c r="C1344" s="634" t="s">
        <v>109</v>
      </c>
      <c r="D1344" s="632" t="s">
        <v>14051</v>
      </c>
      <c r="E1344" s="632" t="s">
        <v>582</v>
      </c>
      <c r="F1344" s="473" t="s">
        <v>28</v>
      </c>
      <c r="G1344" s="473"/>
      <c r="H1344" s="473"/>
      <c r="I1344" s="473"/>
      <c r="J1344" s="633" t="s">
        <v>11224</v>
      </c>
      <c r="K1344" s="473" t="s">
        <v>36</v>
      </c>
      <c r="L1344" s="624">
        <v>43038</v>
      </c>
      <c r="M1344" s="564" t="s">
        <v>14122</v>
      </c>
      <c r="N1344" s="71" t="s">
        <v>48</v>
      </c>
      <c r="O1344" s="624">
        <v>43038</v>
      </c>
      <c r="P1344" s="635">
        <v>54600</v>
      </c>
      <c r="Q1344" s="416">
        <f t="shared" si="32"/>
        <v>5.4599999999999996E-2</v>
      </c>
      <c r="R1344" s="627">
        <v>3</v>
      </c>
      <c r="S1344" s="535" t="s">
        <v>14144</v>
      </c>
      <c r="T1344" s="71" t="s">
        <v>211</v>
      </c>
      <c r="U1344" s="566" t="s">
        <v>7040</v>
      </c>
      <c r="V1344" s="541" t="s">
        <v>134</v>
      </c>
      <c r="W1344" s="541" t="s">
        <v>9230</v>
      </c>
      <c r="X1344" s="632" t="s">
        <v>14233</v>
      </c>
      <c r="Y1344" s="632" t="s">
        <v>14260</v>
      </c>
      <c r="Z1344" s="633"/>
      <c r="AA1344" s="633"/>
    </row>
    <row r="1345" spans="1:27" ht="17.45" customHeight="1" x14ac:dyDescent="0.25">
      <c r="A1345" s="633" t="s">
        <v>3117</v>
      </c>
      <c r="B1345" s="632" t="s">
        <v>57</v>
      </c>
      <c r="C1345" s="632" t="s">
        <v>324</v>
      </c>
      <c r="D1345" s="632" t="s">
        <v>3118</v>
      </c>
      <c r="E1345" s="632" t="s">
        <v>316</v>
      </c>
      <c r="F1345" s="473" t="s">
        <v>27</v>
      </c>
      <c r="G1345" s="473" t="str">
        <f>VLOOKUP(A1345,'Engaged Deals'!A:L,2,0)</f>
        <v>Yes</v>
      </c>
      <c r="H1345" s="473" t="str">
        <f>VLOOKUP(A1345,'Engaged Deals'!A:L,9,0)</f>
        <v>India</v>
      </c>
      <c r="I1345" s="473" t="str">
        <f>VLOOKUP(A1345,'Engaged Deals'!A:L,10,0)</f>
        <v>Working with Lavanya raghuram &amp; Andrew Thurlow, CIC India is standing up an Architect &amp; Developer to help with the PoC over 4 Weeks,KYC asset to be leveraged as per Ramesh G</v>
      </c>
      <c r="J1345" s="633" t="s">
        <v>11225</v>
      </c>
      <c r="K1345" s="632" t="s">
        <v>8947</v>
      </c>
      <c r="L1345" s="624">
        <v>42916</v>
      </c>
      <c r="M1345" s="564" t="s">
        <v>3119</v>
      </c>
      <c r="N1345" s="633" t="s">
        <v>50</v>
      </c>
      <c r="O1345" s="625">
        <v>42916</v>
      </c>
      <c r="P1345" s="626">
        <v>50918</v>
      </c>
      <c r="Q1345" s="416">
        <f t="shared" si="32"/>
        <v>5.0917999999999998E-2</v>
      </c>
      <c r="R1345" s="627">
        <v>1</v>
      </c>
      <c r="S1345" s="564" t="s">
        <v>12338</v>
      </c>
      <c r="T1345" s="633" t="s">
        <v>578</v>
      </c>
      <c r="U1345" s="622" t="s">
        <v>7040</v>
      </c>
      <c r="V1345" s="632" t="s">
        <v>104</v>
      </c>
      <c r="W1345" s="632" t="s">
        <v>105</v>
      </c>
      <c r="X1345" s="632" t="s">
        <v>6043</v>
      </c>
      <c r="Y1345" s="632" t="s">
        <v>888</v>
      </c>
      <c r="Z1345" s="633"/>
      <c r="AA1345" s="633"/>
    </row>
    <row r="1346" spans="1:27" ht="17.45" customHeight="1" x14ac:dyDescent="0.25">
      <c r="A1346" s="633" t="s">
        <v>3785</v>
      </c>
      <c r="B1346" s="632" t="s">
        <v>59</v>
      </c>
      <c r="C1346" s="632" t="s">
        <v>9574</v>
      </c>
      <c r="D1346" s="632" t="s">
        <v>3786</v>
      </c>
      <c r="E1346" s="632" t="s">
        <v>3787</v>
      </c>
      <c r="F1346" s="473" t="s">
        <v>26</v>
      </c>
      <c r="G1346" s="473"/>
      <c r="H1346" s="473"/>
      <c r="I1346" s="473"/>
      <c r="J1346" s="633" t="s">
        <v>11225</v>
      </c>
      <c r="K1346" s="632" t="s">
        <v>33</v>
      </c>
      <c r="L1346" s="624">
        <v>42853</v>
      </c>
      <c r="M1346" s="564" t="s">
        <v>3788</v>
      </c>
      <c r="N1346" s="633" t="s">
        <v>50</v>
      </c>
      <c r="O1346" s="625">
        <v>42853</v>
      </c>
      <c r="P1346" s="626">
        <v>50000</v>
      </c>
      <c r="Q1346" s="416">
        <f t="shared" si="32"/>
        <v>4.9999999999999996E-2</v>
      </c>
      <c r="R1346" s="627">
        <v>3</v>
      </c>
      <c r="S1346" s="564" t="s">
        <v>9261</v>
      </c>
      <c r="T1346" s="633" t="s">
        <v>578</v>
      </c>
      <c r="U1346" s="633" t="s">
        <v>7</v>
      </c>
      <c r="V1346" s="632" t="s">
        <v>388</v>
      </c>
      <c r="W1346" s="632" t="s">
        <v>389</v>
      </c>
      <c r="X1346" s="632" t="s">
        <v>5589</v>
      </c>
      <c r="Y1346" s="632" t="s">
        <v>221</v>
      </c>
      <c r="Z1346" s="633"/>
      <c r="AA1346" s="633"/>
    </row>
    <row r="1347" spans="1:27" ht="17.45" customHeight="1" x14ac:dyDescent="0.25">
      <c r="A1347" s="633" t="s">
        <v>9177</v>
      </c>
      <c r="B1347" s="632" t="s">
        <v>57</v>
      </c>
      <c r="C1347" s="632" t="s">
        <v>391</v>
      </c>
      <c r="D1347" s="632" t="s">
        <v>1458</v>
      </c>
      <c r="E1347" s="632" t="s">
        <v>9178</v>
      </c>
      <c r="F1347" s="473" t="s">
        <v>28</v>
      </c>
      <c r="G1347" s="473"/>
      <c r="H1347" s="473"/>
      <c r="I1347" s="473"/>
      <c r="J1347" s="633" t="s">
        <v>11224</v>
      </c>
      <c r="K1347" s="632" t="s">
        <v>8953</v>
      </c>
      <c r="L1347" s="624">
        <v>43098</v>
      </c>
      <c r="M1347" s="564" t="s">
        <v>9197</v>
      </c>
      <c r="N1347" s="633" t="s">
        <v>46</v>
      </c>
      <c r="O1347" s="625">
        <v>43098</v>
      </c>
      <c r="P1347" s="626">
        <v>50000</v>
      </c>
      <c r="Q1347" s="416">
        <f t="shared" si="32"/>
        <v>4.9999999999999996E-2</v>
      </c>
      <c r="R1347" s="627">
        <v>1</v>
      </c>
      <c r="S1347" s="564" t="s">
        <v>13796</v>
      </c>
      <c r="T1347" s="71" t="s">
        <v>125</v>
      </c>
      <c r="U1347" s="633" t="s">
        <v>6</v>
      </c>
      <c r="V1347" s="632" t="s">
        <v>7956</v>
      </c>
      <c r="W1347" s="632" t="s">
        <v>9215</v>
      </c>
      <c r="X1347" s="632" t="s">
        <v>9216</v>
      </c>
      <c r="Y1347" s="632" t="s">
        <v>3129</v>
      </c>
      <c r="Z1347" s="633"/>
      <c r="AA1347" s="633"/>
    </row>
    <row r="1348" spans="1:27" ht="17.45" customHeight="1" x14ac:dyDescent="0.25">
      <c r="A1348" s="633" t="s">
        <v>9180</v>
      </c>
      <c r="B1348" s="632" t="s">
        <v>57</v>
      </c>
      <c r="C1348" s="632" t="s">
        <v>391</v>
      </c>
      <c r="D1348" s="632" t="s">
        <v>3939</v>
      </c>
      <c r="E1348" s="632" t="s">
        <v>9181</v>
      </c>
      <c r="F1348" s="473" t="s">
        <v>24</v>
      </c>
      <c r="G1348" s="473"/>
      <c r="H1348" s="473"/>
      <c r="I1348" s="473"/>
      <c r="J1348" s="633" t="s">
        <v>11224</v>
      </c>
      <c r="K1348" s="632" t="s">
        <v>38</v>
      </c>
      <c r="L1348" s="624">
        <v>43098</v>
      </c>
      <c r="M1348" s="564" t="s">
        <v>9198</v>
      </c>
      <c r="N1348" s="633" t="s">
        <v>46</v>
      </c>
      <c r="O1348" s="625">
        <v>43098</v>
      </c>
      <c r="P1348" s="626">
        <v>50000</v>
      </c>
      <c r="Q1348" s="416">
        <f t="shared" si="32"/>
        <v>4.9999999999999996E-2</v>
      </c>
      <c r="R1348" s="627">
        <v>1</v>
      </c>
      <c r="S1348" s="564" t="s">
        <v>13796</v>
      </c>
      <c r="T1348" s="71" t="s">
        <v>125</v>
      </c>
      <c r="U1348" s="633" t="s">
        <v>6</v>
      </c>
      <c r="V1348" s="632" t="s">
        <v>7956</v>
      </c>
      <c r="W1348" s="632" t="s">
        <v>9215</v>
      </c>
      <c r="X1348" s="632" t="s">
        <v>9216</v>
      </c>
      <c r="Y1348" s="632" t="s">
        <v>3129</v>
      </c>
      <c r="Z1348" s="633"/>
      <c r="AA1348" s="633"/>
    </row>
    <row r="1349" spans="1:27" ht="17.45" customHeight="1" x14ac:dyDescent="0.25">
      <c r="A1349" s="633" t="s">
        <v>9177</v>
      </c>
      <c r="B1349" s="632" t="s">
        <v>57</v>
      </c>
      <c r="C1349" s="632" t="s">
        <v>391</v>
      </c>
      <c r="D1349" s="632" t="s">
        <v>1458</v>
      </c>
      <c r="E1349" s="632" t="s">
        <v>9178</v>
      </c>
      <c r="F1349" s="473" t="s">
        <v>28</v>
      </c>
      <c r="G1349" s="473"/>
      <c r="H1349" s="473"/>
      <c r="I1349" s="473"/>
      <c r="J1349" s="633" t="s">
        <v>11224</v>
      </c>
      <c r="K1349" s="632" t="s">
        <v>8953</v>
      </c>
      <c r="L1349" s="624">
        <v>43098</v>
      </c>
      <c r="M1349" s="564" t="s">
        <v>9197</v>
      </c>
      <c r="N1349" s="633" t="s">
        <v>46</v>
      </c>
      <c r="O1349" s="625">
        <v>43098</v>
      </c>
      <c r="P1349" s="626">
        <v>50000</v>
      </c>
      <c r="Q1349" s="416">
        <f t="shared" si="32"/>
        <v>4.9999999999999996E-2</v>
      </c>
      <c r="R1349" s="627">
        <v>12</v>
      </c>
      <c r="S1349" s="564" t="s">
        <v>11319</v>
      </c>
      <c r="T1349" s="71" t="s">
        <v>125</v>
      </c>
      <c r="U1349" s="633" t="s">
        <v>6</v>
      </c>
      <c r="V1349" s="632" t="s">
        <v>1641</v>
      </c>
      <c r="W1349" s="632" t="s">
        <v>1642</v>
      </c>
      <c r="X1349" s="632" t="s">
        <v>9216</v>
      </c>
      <c r="Y1349" s="632" t="s">
        <v>3129</v>
      </c>
      <c r="Z1349" s="633"/>
      <c r="AA1349" s="633"/>
    </row>
    <row r="1350" spans="1:27" ht="17.45" customHeight="1" x14ac:dyDescent="0.25">
      <c r="A1350" s="633" t="s">
        <v>9180</v>
      </c>
      <c r="B1350" s="632" t="s">
        <v>57</v>
      </c>
      <c r="C1350" s="632" t="s">
        <v>391</v>
      </c>
      <c r="D1350" s="632" t="s">
        <v>3939</v>
      </c>
      <c r="E1350" s="632" t="s">
        <v>9181</v>
      </c>
      <c r="F1350" s="473" t="s">
        <v>24</v>
      </c>
      <c r="G1350" s="473"/>
      <c r="H1350" s="473"/>
      <c r="I1350" s="473"/>
      <c r="J1350" s="633" t="s">
        <v>11224</v>
      </c>
      <c r="K1350" s="632" t="s">
        <v>38</v>
      </c>
      <c r="L1350" s="624">
        <v>43098</v>
      </c>
      <c r="M1350" s="564" t="s">
        <v>9198</v>
      </c>
      <c r="N1350" s="633" t="s">
        <v>46</v>
      </c>
      <c r="O1350" s="625">
        <v>43098</v>
      </c>
      <c r="P1350" s="626">
        <v>50000</v>
      </c>
      <c r="Q1350" s="416">
        <f t="shared" si="32"/>
        <v>4.9999999999999996E-2</v>
      </c>
      <c r="R1350" s="627">
        <v>12</v>
      </c>
      <c r="S1350" s="564" t="s">
        <v>11319</v>
      </c>
      <c r="T1350" s="71" t="s">
        <v>125</v>
      </c>
      <c r="U1350" s="633" t="s">
        <v>6</v>
      </c>
      <c r="V1350" s="632" t="s">
        <v>1641</v>
      </c>
      <c r="W1350" s="632" t="s">
        <v>1642</v>
      </c>
      <c r="X1350" s="632" t="s">
        <v>9216</v>
      </c>
      <c r="Y1350" s="632" t="s">
        <v>3129</v>
      </c>
      <c r="Z1350" s="633"/>
      <c r="AA1350" s="633"/>
    </row>
    <row r="1351" spans="1:27" ht="17.45" customHeight="1" x14ac:dyDescent="0.25">
      <c r="A1351" s="633" t="s">
        <v>12495</v>
      </c>
      <c r="B1351" s="632" t="s">
        <v>60</v>
      </c>
      <c r="C1351" s="632" t="s">
        <v>805</v>
      </c>
      <c r="D1351" s="632" t="s">
        <v>12846</v>
      </c>
      <c r="E1351" s="632" t="s">
        <v>12496</v>
      </c>
      <c r="F1351" s="473" t="s">
        <v>26</v>
      </c>
      <c r="G1351" s="473"/>
      <c r="H1351" s="473"/>
      <c r="I1351" s="473"/>
      <c r="J1351" s="633" t="s">
        <v>11224</v>
      </c>
      <c r="K1351" s="632" t="s">
        <v>8948</v>
      </c>
      <c r="L1351" s="624">
        <v>43035</v>
      </c>
      <c r="M1351" s="564" t="s">
        <v>13273</v>
      </c>
      <c r="N1351" s="633" t="s">
        <v>46</v>
      </c>
      <c r="O1351" s="625">
        <v>43035</v>
      </c>
      <c r="P1351" s="626">
        <v>50000</v>
      </c>
      <c r="Q1351" s="416">
        <f t="shared" si="32"/>
        <v>4.9999999999999996E-2</v>
      </c>
      <c r="R1351" s="627">
        <v>12</v>
      </c>
      <c r="S1351" s="564" t="s">
        <v>14180</v>
      </c>
      <c r="T1351" s="71" t="s">
        <v>103</v>
      </c>
      <c r="U1351" s="633" t="s">
        <v>7</v>
      </c>
      <c r="V1351" s="632" t="s">
        <v>1867</v>
      </c>
      <c r="W1351" s="632" t="s">
        <v>12662</v>
      </c>
      <c r="X1351" s="632" t="s">
        <v>6140</v>
      </c>
      <c r="Y1351" s="632"/>
      <c r="Z1351" s="633"/>
      <c r="AA1351" s="633"/>
    </row>
    <row r="1352" spans="1:27" ht="17.45" customHeight="1" x14ac:dyDescent="0.25">
      <c r="A1352" s="633" t="s">
        <v>11442</v>
      </c>
      <c r="B1352" s="632" t="s">
        <v>59</v>
      </c>
      <c r="C1352" s="632" t="s">
        <v>9574</v>
      </c>
      <c r="D1352" s="632" t="s">
        <v>11679</v>
      </c>
      <c r="E1352" s="632" t="s">
        <v>11444</v>
      </c>
      <c r="F1352" s="473" t="s">
        <v>26</v>
      </c>
      <c r="G1352" s="473"/>
      <c r="H1352" s="473"/>
      <c r="I1352" s="473"/>
      <c r="J1352" s="633" t="s">
        <v>11223</v>
      </c>
      <c r="K1352" s="632" t="s">
        <v>8948</v>
      </c>
      <c r="L1352" s="624">
        <v>43000</v>
      </c>
      <c r="M1352" s="564" t="s">
        <v>11788</v>
      </c>
      <c r="N1352" s="633" t="s">
        <v>48</v>
      </c>
      <c r="O1352" s="625">
        <v>43000</v>
      </c>
      <c r="P1352" s="626">
        <v>50000</v>
      </c>
      <c r="Q1352" s="416">
        <f t="shared" si="32"/>
        <v>4.9999999999999996E-2</v>
      </c>
      <c r="R1352" s="627">
        <v>12</v>
      </c>
      <c r="S1352" s="564" t="s">
        <v>13516</v>
      </c>
      <c r="T1352" s="71" t="s">
        <v>103</v>
      </c>
      <c r="U1352" s="633" t="s">
        <v>7</v>
      </c>
      <c r="V1352" s="632" t="s">
        <v>1867</v>
      </c>
      <c r="W1352" s="632" t="s">
        <v>11847</v>
      </c>
      <c r="X1352" s="632" t="s">
        <v>11875</v>
      </c>
      <c r="Y1352" s="632" t="s">
        <v>221</v>
      </c>
      <c r="Z1352" s="633"/>
      <c r="AA1352" s="633"/>
    </row>
    <row r="1353" spans="1:27" ht="17.45" customHeight="1" x14ac:dyDescent="0.25">
      <c r="A1353" s="633" t="s">
        <v>13970</v>
      </c>
      <c r="B1353" s="632" t="s">
        <v>56</v>
      </c>
      <c r="C1353" s="632" t="s">
        <v>510</v>
      </c>
      <c r="D1353" s="632" t="s">
        <v>11052</v>
      </c>
      <c r="E1353" s="632" t="s">
        <v>14052</v>
      </c>
      <c r="F1353" s="473" t="s">
        <v>14262</v>
      </c>
      <c r="G1353" s="473"/>
      <c r="H1353" s="473"/>
      <c r="I1353" s="473"/>
      <c r="J1353" s="633" t="s">
        <v>11224</v>
      </c>
      <c r="K1353" s="632" t="s">
        <v>8950</v>
      </c>
      <c r="L1353" s="624">
        <v>43084</v>
      </c>
      <c r="M1353" s="564" t="s">
        <v>14123</v>
      </c>
      <c r="N1353" s="633" t="s">
        <v>47</v>
      </c>
      <c r="O1353" s="625">
        <v>43084</v>
      </c>
      <c r="P1353" s="626">
        <v>50000</v>
      </c>
      <c r="Q1353" s="416">
        <f t="shared" si="32"/>
        <v>4.9999999999999996E-2</v>
      </c>
      <c r="R1353" s="627">
        <v>1</v>
      </c>
      <c r="S1353" s="564" t="s">
        <v>14144</v>
      </c>
      <c r="T1353" s="71" t="s">
        <v>103</v>
      </c>
      <c r="U1353" s="633" t="s">
        <v>7</v>
      </c>
      <c r="V1353" s="632" t="s">
        <v>921</v>
      </c>
      <c r="W1353" s="632" t="s">
        <v>1771</v>
      </c>
      <c r="X1353" s="632" t="s">
        <v>11943</v>
      </c>
      <c r="Y1353" s="632" t="s">
        <v>356</v>
      </c>
      <c r="Z1353" s="633"/>
      <c r="AA1353" s="633"/>
    </row>
    <row r="1354" spans="1:27" ht="17.45" customHeight="1" x14ac:dyDescent="0.25">
      <c r="A1354" s="633" t="s">
        <v>9911</v>
      </c>
      <c r="B1354" s="632" t="s">
        <v>60</v>
      </c>
      <c r="C1354" s="632" t="s">
        <v>805</v>
      </c>
      <c r="D1354" s="632" t="s">
        <v>9912</v>
      </c>
      <c r="E1354" s="632" t="s">
        <v>9913</v>
      </c>
      <c r="F1354" s="473" t="s">
        <v>25</v>
      </c>
      <c r="G1354" s="473"/>
      <c r="H1354" s="473"/>
      <c r="I1354" s="473"/>
      <c r="J1354" s="633" t="s">
        <v>11224</v>
      </c>
      <c r="K1354" s="632" t="s">
        <v>8951</v>
      </c>
      <c r="L1354" s="624">
        <v>43054</v>
      </c>
      <c r="M1354" s="564" t="s">
        <v>9950</v>
      </c>
      <c r="N1354" s="633" t="s">
        <v>46</v>
      </c>
      <c r="O1354" s="625">
        <v>43054</v>
      </c>
      <c r="P1354" s="626">
        <v>50000</v>
      </c>
      <c r="Q1354" s="416">
        <f t="shared" si="32"/>
        <v>4.9999999999999996E-2</v>
      </c>
      <c r="R1354" s="627">
        <v>12</v>
      </c>
      <c r="S1354" s="564" t="s">
        <v>12365</v>
      </c>
      <c r="T1354" s="71" t="s">
        <v>103</v>
      </c>
      <c r="U1354" s="633" t="s">
        <v>7</v>
      </c>
      <c r="V1354" s="632" t="s">
        <v>477</v>
      </c>
      <c r="W1354" s="632" t="s">
        <v>1302</v>
      </c>
      <c r="X1354" s="632" t="s">
        <v>10085</v>
      </c>
      <c r="Y1354" s="632" t="s">
        <v>757</v>
      </c>
      <c r="Z1354" s="633"/>
      <c r="AA1354" s="633"/>
    </row>
    <row r="1355" spans="1:27" ht="17.45" customHeight="1" x14ac:dyDescent="0.25">
      <c r="A1355" s="633" t="s">
        <v>7784</v>
      </c>
      <c r="B1355" s="632" t="s">
        <v>62</v>
      </c>
      <c r="C1355" s="632" t="s">
        <v>985</v>
      </c>
      <c r="D1355" s="632" t="s">
        <v>2117</v>
      </c>
      <c r="E1355" s="632" t="s">
        <v>7785</v>
      </c>
      <c r="F1355" s="473" t="s">
        <v>26</v>
      </c>
      <c r="G1355" s="473"/>
      <c r="H1355" s="473"/>
      <c r="I1355" s="473"/>
      <c r="J1355" s="633" t="s">
        <v>11224</v>
      </c>
      <c r="K1355" s="632" t="s">
        <v>33</v>
      </c>
      <c r="L1355" s="624">
        <v>43091</v>
      </c>
      <c r="M1355" s="564" t="s">
        <v>7786</v>
      </c>
      <c r="N1355" s="633" t="s">
        <v>46</v>
      </c>
      <c r="O1355" s="625">
        <v>43091</v>
      </c>
      <c r="P1355" s="626">
        <v>50000</v>
      </c>
      <c r="Q1355" s="416">
        <f t="shared" si="32"/>
        <v>4.9999999999999996E-2</v>
      </c>
      <c r="R1355" s="627">
        <v>12</v>
      </c>
      <c r="S1355" s="564" t="s">
        <v>7881</v>
      </c>
      <c r="T1355" s="71" t="s">
        <v>103</v>
      </c>
      <c r="U1355" s="633" t="s">
        <v>7</v>
      </c>
      <c r="V1355" s="632" t="s">
        <v>477</v>
      </c>
      <c r="W1355" s="632" t="s">
        <v>1302</v>
      </c>
      <c r="X1355" s="632" t="s">
        <v>7787</v>
      </c>
      <c r="Y1355" s="632"/>
      <c r="Z1355" s="633"/>
      <c r="AA1355" s="633"/>
    </row>
    <row r="1356" spans="1:27" ht="17.45" customHeight="1" x14ac:dyDescent="0.25">
      <c r="A1356" s="633" t="s">
        <v>9382</v>
      </c>
      <c r="B1356" s="632" t="s">
        <v>57</v>
      </c>
      <c r="C1356" s="632" t="s">
        <v>1046</v>
      </c>
      <c r="D1356" s="632" t="s">
        <v>9383</v>
      </c>
      <c r="E1356" s="632" t="s">
        <v>9384</v>
      </c>
      <c r="F1356" s="473" t="s">
        <v>26</v>
      </c>
      <c r="G1356" s="473"/>
      <c r="H1356" s="473"/>
      <c r="I1356" s="473"/>
      <c r="J1356" s="633" t="s">
        <v>11223</v>
      </c>
      <c r="K1356" s="632" t="s">
        <v>8948</v>
      </c>
      <c r="L1356" s="624">
        <v>42992</v>
      </c>
      <c r="M1356" s="564" t="s">
        <v>9408</v>
      </c>
      <c r="N1356" s="633" t="s">
        <v>47</v>
      </c>
      <c r="O1356" s="625">
        <v>42992</v>
      </c>
      <c r="P1356" s="626">
        <v>50000</v>
      </c>
      <c r="Q1356" s="416">
        <f t="shared" si="32"/>
        <v>4.9999999999999996E-2</v>
      </c>
      <c r="R1356" s="627">
        <v>12</v>
      </c>
      <c r="S1356" s="564" t="s">
        <v>14144</v>
      </c>
      <c r="T1356" s="71" t="s">
        <v>292</v>
      </c>
      <c r="U1356" s="633" t="s">
        <v>7</v>
      </c>
      <c r="V1356" s="632" t="s">
        <v>477</v>
      </c>
      <c r="W1356" s="632" t="s">
        <v>1302</v>
      </c>
      <c r="X1356" s="632" t="s">
        <v>9428</v>
      </c>
      <c r="Y1356" s="632" t="s">
        <v>186</v>
      </c>
      <c r="Z1356" s="633"/>
      <c r="AA1356" s="633"/>
    </row>
    <row r="1357" spans="1:27" ht="17.45" customHeight="1" x14ac:dyDescent="0.25">
      <c r="A1357" s="633" t="s">
        <v>7648</v>
      </c>
      <c r="B1357" s="632" t="s">
        <v>57</v>
      </c>
      <c r="C1357" s="632" t="s">
        <v>391</v>
      </c>
      <c r="D1357" s="632" t="s">
        <v>7649</v>
      </c>
      <c r="E1357" s="632" t="s">
        <v>316</v>
      </c>
      <c r="F1357" s="473" t="s">
        <v>26</v>
      </c>
      <c r="G1357" s="473"/>
      <c r="H1357" s="473"/>
      <c r="I1357" s="473"/>
      <c r="J1357" s="633" t="s">
        <v>11223</v>
      </c>
      <c r="K1357" s="632" t="s">
        <v>8948</v>
      </c>
      <c r="L1357" s="624">
        <v>42920</v>
      </c>
      <c r="M1357" s="564" t="s">
        <v>7650</v>
      </c>
      <c r="N1357" s="633" t="s">
        <v>47</v>
      </c>
      <c r="O1357" s="625">
        <v>42920</v>
      </c>
      <c r="P1357" s="626">
        <v>50000</v>
      </c>
      <c r="Q1357" s="416">
        <f t="shared" si="32"/>
        <v>4.9999999999999996E-2</v>
      </c>
      <c r="R1357" s="627">
        <v>12</v>
      </c>
      <c r="S1357" s="564" t="s">
        <v>8159</v>
      </c>
      <c r="T1357" s="71" t="s">
        <v>125</v>
      </c>
      <c r="U1357" s="633" t="s">
        <v>7</v>
      </c>
      <c r="V1357" s="632" t="s">
        <v>477</v>
      </c>
      <c r="W1357" s="632" t="s">
        <v>1302</v>
      </c>
      <c r="X1357" s="632" t="s">
        <v>5874</v>
      </c>
      <c r="Y1357" s="632" t="s">
        <v>667</v>
      </c>
      <c r="Z1357" s="633"/>
      <c r="AA1357" s="633"/>
    </row>
    <row r="1358" spans="1:27" ht="17.45" customHeight="1" x14ac:dyDescent="0.25">
      <c r="A1358" s="633" t="s">
        <v>3918</v>
      </c>
      <c r="B1358" s="632" t="s">
        <v>57</v>
      </c>
      <c r="C1358" s="632" t="s">
        <v>324</v>
      </c>
      <c r="D1358" s="632" t="s">
        <v>3919</v>
      </c>
      <c r="E1358" s="632" t="s">
        <v>3920</v>
      </c>
      <c r="F1358" s="473" t="s">
        <v>28</v>
      </c>
      <c r="G1358" s="473"/>
      <c r="H1358" s="473"/>
      <c r="I1358" s="473"/>
      <c r="J1358" s="633" t="s">
        <v>11223</v>
      </c>
      <c r="K1358" s="632" t="s">
        <v>8953</v>
      </c>
      <c r="L1358" s="624">
        <v>42978</v>
      </c>
      <c r="M1358" s="564" t="s">
        <v>3921</v>
      </c>
      <c r="N1358" s="633" t="s">
        <v>47</v>
      </c>
      <c r="O1358" s="625">
        <v>42978</v>
      </c>
      <c r="P1358" s="626">
        <v>50000</v>
      </c>
      <c r="Q1358" s="416">
        <f t="shared" si="32"/>
        <v>4.9999999999999996E-2</v>
      </c>
      <c r="R1358" s="627">
        <v>12</v>
      </c>
      <c r="S1358" s="564" t="s">
        <v>13516</v>
      </c>
      <c r="T1358" s="71" t="s">
        <v>103</v>
      </c>
      <c r="U1358" s="633" t="s">
        <v>7</v>
      </c>
      <c r="V1358" s="632" t="s">
        <v>477</v>
      </c>
      <c r="W1358" s="632" t="s">
        <v>1302</v>
      </c>
      <c r="X1358" s="632" t="s">
        <v>6154</v>
      </c>
      <c r="Y1358" s="632" t="s">
        <v>3922</v>
      </c>
      <c r="Z1358" s="633"/>
      <c r="AA1358" s="633"/>
    </row>
    <row r="1359" spans="1:27" ht="17.45" customHeight="1" x14ac:dyDescent="0.25">
      <c r="A1359" s="633" t="s">
        <v>8420</v>
      </c>
      <c r="B1359" s="632" t="s">
        <v>56</v>
      </c>
      <c r="C1359" s="632" t="s">
        <v>161</v>
      </c>
      <c r="D1359" s="632" t="s">
        <v>8421</v>
      </c>
      <c r="E1359" s="632" t="s">
        <v>8422</v>
      </c>
      <c r="F1359" s="473" t="s">
        <v>26</v>
      </c>
      <c r="G1359" s="473"/>
      <c r="H1359" s="473"/>
      <c r="I1359" s="473"/>
      <c r="J1359" s="633" t="s">
        <v>11223</v>
      </c>
      <c r="K1359" s="632" t="s">
        <v>33</v>
      </c>
      <c r="L1359" s="624">
        <v>42972</v>
      </c>
      <c r="M1359" s="564" t="s">
        <v>8591</v>
      </c>
      <c r="N1359" s="633" t="s">
        <v>47</v>
      </c>
      <c r="O1359" s="625">
        <v>42972</v>
      </c>
      <c r="P1359" s="626">
        <v>50000</v>
      </c>
      <c r="Q1359" s="416">
        <f t="shared" si="32"/>
        <v>4.9999999999999996E-2</v>
      </c>
      <c r="R1359" s="627">
        <v>12</v>
      </c>
      <c r="S1359" s="564" t="s">
        <v>12340</v>
      </c>
      <c r="T1359" s="71" t="s">
        <v>103</v>
      </c>
      <c r="U1359" s="633" t="s">
        <v>7</v>
      </c>
      <c r="V1359" s="632" t="s">
        <v>477</v>
      </c>
      <c r="W1359" s="632" t="s">
        <v>1302</v>
      </c>
      <c r="X1359" s="632" t="s">
        <v>8667</v>
      </c>
      <c r="Y1359" s="632" t="s">
        <v>356</v>
      </c>
      <c r="Z1359" s="633"/>
      <c r="AA1359" s="633"/>
    </row>
    <row r="1360" spans="1:27" ht="17.45" customHeight="1" x14ac:dyDescent="0.25">
      <c r="A1360" s="633" t="s">
        <v>9385</v>
      </c>
      <c r="B1360" s="632" t="s">
        <v>60</v>
      </c>
      <c r="C1360" s="632" t="s">
        <v>6576</v>
      </c>
      <c r="D1360" s="632" t="s">
        <v>2055</v>
      </c>
      <c r="E1360" s="632" t="s">
        <v>528</v>
      </c>
      <c r="F1360" s="473" t="s">
        <v>6576</v>
      </c>
      <c r="G1360" s="473"/>
      <c r="H1360" s="473"/>
      <c r="I1360" s="473"/>
      <c r="J1360" s="633" t="s">
        <v>11223</v>
      </c>
      <c r="K1360" s="632" t="s">
        <v>8948</v>
      </c>
      <c r="L1360" s="624">
        <v>42979</v>
      </c>
      <c r="M1360" s="564" t="s">
        <v>9409</v>
      </c>
      <c r="N1360" s="633" t="s">
        <v>46</v>
      </c>
      <c r="O1360" s="625">
        <v>42979</v>
      </c>
      <c r="P1360" s="626">
        <v>50000</v>
      </c>
      <c r="Q1360" s="416">
        <f t="shared" si="32"/>
        <v>4.9999999999999996E-2</v>
      </c>
      <c r="R1360" s="627">
        <v>12</v>
      </c>
      <c r="S1360" s="564" t="s">
        <v>9789</v>
      </c>
      <c r="T1360" s="71" t="s">
        <v>125</v>
      </c>
      <c r="U1360" s="633" t="s">
        <v>7</v>
      </c>
      <c r="V1360" s="632" t="s">
        <v>477</v>
      </c>
      <c r="W1360" s="632" t="s">
        <v>1138</v>
      </c>
      <c r="X1360" s="632" t="s">
        <v>6182</v>
      </c>
      <c r="Y1360" s="632" t="s">
        <v>757</v>
      </c>
      <c r="Z1360" s="633"/>
      <c r="AA1360" s="633"/>
    </row>
    <row r="1361" spans="1:27" ht="17.45" customHeight="1" x14ac:dyDescent="0.25">
      <c r="A1361" s="633" t="s">
        <v>8412</v>
      </c>
      <c r="B1361" s="632" t="s">
        <v>6912</v>
      </c>
      <c r="C1361" s="632" t="s">
        <v>6912</v>
      </c>
      <c r="D1361" s="632" t="s">
        <v>8413</v>
      </c>
      <c r="E1361" s="632" t="s">
        <v>8414</v>
      </c>
      <c r="F1361" s="473" t="s">
        <v>24</v>
      </c>
      <c r="G1361" s="473"/>
      <c r="H1361" s="473"/>
      <c r="I1361" s="473"/>
      <c r="J1361" s="633" t="s">
        <v>11223</v>
      </c>
      <c r="K1361" s="632" t="s">
        <v>8949</v>
      </c>
      <c r="L1361" s="624">
        <v>42943</v>
      </c>
      <c r="M1361" s="564" t="s">
        <v>8589</v>
      </c>
      <c r="N1361" s="633" t="s">
        <v>46</v>
      </c>
      <c r="O1361" s="625">
        <v>42943</v>
      </c>
      <c r="P1361" s="626">
        <v>50000</v>
      </c>
      <c r="Q1361" s="416">
        <f t="shared" si="32"/>
        <v>4.9999999999999996E-2</v>
      </c>
      <c r="R1361" s="627">
        <v>12</v>
      </c>
      <c r="S1361" s="564" t="s">
        <v>8158</v>
      </c>
      <c r="T1361" s="71" t="s">
        <v>125</v>
      </c>
      <c r="U1361" s="633" t="s">
        <v>7</v>
      </c>
      <c r="V1361" s="632" t="s">
        <v>477</v>
      </c>
      <c r="W1361" s="632" t="s">
        <v>1138</v>
      </c>
      <c r="X1361" s="632" t="s">
        <v>8665</v>
      </c>
      <c r="Y1361" s="632"/>
      <c r="Z1361" s="633"/>
      <c r="AA1361" s="633"/>
    </row>
    <row r="1362" spans="1:27" ht="17.45" customHeight="1" x14ac:dyDescent="0.25">
      <c r="A1362" s="633" t="s">
        <v>9497</v>
      </c>
      <c r="B1362" s="632" t="s">
        <v>6912</v>
      </c>
      <c r="C1362" s="632" t="s">
        <v>6912</v>
      </c>
      <c r="D1362" s="632" t="s">
        <v>9498</v>
      </c>
      <c r="E1362" s="632" t="s">
        <v>9499</v>
      </c>
      <c r="F1362" s="473" t="s">
        <v>26</v>
      </c>
      <c r="G1362" s="473"/>
      <c r="H1362" s="473"/>
      <c r="I1362" s="473"/>
      <c r="J1362" s="633" t="s">
        <v>11224</v>
      </c>
      <c r="K1362" s="632" t="s">
        <v>8948</v>
      </c>
      <c r="L1362" s="624">
        <v>43100</v>
      </c>
      <c r="M1362" s="564" t="s">
        <v>9521</v>
      </c>
      <c r="N1362" s="633" t="s">
        <v>46</v>
      </c>
      <c r="O1362" s="625">
        <v>43100</v>
      </c>
      <c r="P1362" s="626">
        <v>50000</v>
      </c>
      <c r="Q1362" s="416">
        <f t="shared" si="32"/>
        <v>4.9999999999999996E-2</v>
      </c>
      <c r="R1362" s="627">
        <v>12</v>
      </c>
      <c r="S1362" s="564" t="s">
        <v>9261</v>
      </c>
      <c r="T1362" s="71" t="s">
        <v>125</v>
      </c>
      <c r="U1362" s="633" t="s">
        <v>7</v>
      </c>
      <c r="V1362" s="632" t="s">
        <v>477</v>
      </c>
      <c r="W1362" s="632" t="s">
        <v>1138</v>
      </c>
      <c r="X1362" s="632" t="s">
        <v>9540</v>
      </c>
      <c r="Y1362" s="632"/>
      <c r="Z1362" s="633"/>
      <c r="AA1362" s="633"/>
    </row>
    <row r="1363" spans="1:27" ht="17.45" customHeight="1" x14ac:dyDescent="0.25">
      <c r="A1363" s="633" t="s">
        <v>12087</v>
      </c>
      <c r="B1363" s="632" t="s">
        <v>6912</v>
      </c>
      <c r="C1363" s="632" t="s">
        <v>6912</v>
      </c>
      <c r="D1363" s="632" t="s">
        <v>12088</v>
      </c>
      <c r="E1363" s="632" t="s">
        <v>316</v>
      </c>
      <c r="F1363" s="473" t="s">
        <v>27</v>
      </c>
      <c r="G1363" s="473"/>
      <c r="H1363" s="473"/>
      <c r="I1363" s="473"/>
      <c r="J1363" s="633" t="s">
        <v>11224</v>
      </c>
      <c r="K1363" s="632" t="s">
        <v>8947</v>
      </c>
      <c r="L1363" s="624">
        <v>43069</v>
      </c>
      <c r="M1363" s="564" t="s">
        <v>12297</v>
      </c>
      <c r="N1363" s="633" t="s">
        <v>47</v>
      </c>
      <c r="O1363" s="625">
        <v>43069</v>
      </c>
      <c r="P1363" s="626">
        <v>50000</v>
      </c>
      <c r="Q1363" s="416">
        <f t="shared" si="32"/>
        <v>4.9999999999999996E-2</v>
      </c>
      <c r="R1363" s="627">
        <v>12</v>
      </c>
      <c r="S1363" s="564" t="s">
        <v>12635</v>
      </c>
      <c r="T1363" s="71" t="s">
        <v>211</v>
      </c>
      <c r="U1363" s="633" t="s">
        <v>7</v>
      </c>
      <c r="V1363" s="632" t="s">
        <v>477</v>
      </c>
      <c r="W1363" s="632" t="s">
        <v>1138</v>
      </c>
      <c r="X1363" s="632" t="s">
        <v>12390</v>
      </c>
      <c r="Y1363" s="632" t="s">
        <v>757</v>
      </c>
      <c r="Z1363" s="633"/>
      <c r="AA1363" s="633"/>
    </row>
    <row r="1364" spans="1:27" ht="17.45" customHeight="1" x14ac:dyDescent="0.25">
      <c r="A1364" s="633" t="s">
        <v>3912</v>
      </c>
      <c r="B1364" s="632" t="s">
        <v>6912</v>
      </c>
      <c r="C1364" s="632" t="s">
        <v>6912</v>
      </c>
      <c r="D1364" s="632" t="s">
        <v>3913</v>
      </c>
      <c r="E1364" s="632" t="s">
        <v>3914</v>
      </c>
      <c r="F1364" s="473" t="s">
        <v>25</v>
      </c>
      <c r="G1364" s="473"/>
      <c r="H1364" s="473"/>
      <c r="I1364" s="473"/>
      <c r="J1364" s="633" t="s">
        <v>11224</v>
      </c>
      <c r="K1364" s="632" t="s">
        <v>8951</v>
      </c>
      <c r="L1364" s="624">
        <v>43099</v>
      </c>
      <c r="M1364" s="564" t="s">
        <v>3915</v>
      </c>
      <c r="N1364" s="633" t="s">
        <v>48</v>
      </c>
      <c r="O1364" s="625">
        <v>43099</v>
      </c>
      <c r="P1364" s="626">
        <v>50000</v>
      </c>
      <c r="Q1364" s="416">
        <f t="shared" si="32"/>
        <v>4.9999999999999996E-2</v>
      </c>
      <c r="R1364" s="627">
        <v>1</v>
      </c>
      <c r="S1364" s="564" t="s">
        <v>8160</v>
      </c>
      <c r="T1364" s="71" t="s">
        <v>103</v>
      </c>
      <c r="U1364" s="633" t="s">
        <v>7</v>
      </c>
      <c r="V1364" s="632" t="s">
        <v>477</v>
      </c>
      <c r="W1364" s="632" t="s">
        <v>1138</v>
      </c>
      <c r="X1364" s="632" t="s">
        <v>6150</v>
      </c>
      <c r="Y1364" s="632" t="s">
        <v>1342</v>
      </c>
      <c r="Z1364" s="633"/>
      <c r="AA1364" s="633"/>
    </row>
    <row r="1365" spans="1:27" ht="17.45" customHeight="1" x14ac:dyDescent="0.25">
      <c r="A1365" s="633" t="s">
        <v>3845</v>
      </c>
      <c r="B1365" s="632" t="s">
        <v>57</v>
      </c>
      <c r="C1365" s="632" t="s">
        <v>1046</v>
      </c>
      <c r="D1365" s="632" t="s">
        <v>3846</v>
      </c>
      <c r="E1365" s="632" t="s">
        <v>3847</v>
      </c>
      <c r="F1365" s="473" t="s">
        <v>26</v>
      </c>
      <c r="G1365" s="473"/>
      <c r="H1365" s="473"/>
      <c r="I1365" s="473"/>
      <c r="J1365" s="633" t="s">
        <v>11223</v>
      </c>
      <c r="K1365" s="632" t="s">
        <v>33</v>
      </c>
      <c r="L1365" s="624">
        <v>42998</v>
      </c>
      <c r="M1365" s="564" t="s">
        <v>3848</v>
      </c>
      <c r="N1365" s="633" t="s">
        <v>47</v>
      </c>
      <c r="O1365" s="625">
        <v>42998</v>
      </c>
      <c r="P1365" s="626">
        <v>50000</v>
      </c>
      <c r="Q1365" s="416">
        <f t="shared" si="32"/>
        <v>4.9999999999999996E-2</v>
      </c>
      <c r="R1365" s="627">
        <v>12</v>
      </c>
      <c r="S1365" s="564" t="s">
        <v>9433</v>
      </c>
      <c r="T1365" s="71" t="s">
        <v>211</v>
      </c>
      <c r="U1365" s="633" t="s">
        <v>7</v>
      </c>
      <c r="V1365" s="632" t="s">
        <v>477</v>
      </c>
      <c r="W1365" s="632" t="s">
        <v>1138</v>
      </c>
      <c r="X1365" s="632" t="s">
        <v>6137</v>
      </c>
      <c r="Y1365" s="632" t="s">
        <v>356</v>
      </c>
      <c r="Z1365" s="633"/>
      <c r="AA1365" s="633"/>
    </row>
    <row r="1366" spans="1:27" ht="17.45" customHeight="1" x14ac:dyDescent="0.25">
      <c r="A1366" s="633" t="s">
        <v>2235</v>
      </c>
      <c r="B1366" s="632" t="s">
        <v>62</v>
      </c>
      <c r="C1366" s="632" t="s">
        <v>1065</v>
      </c>
      <c r="D1366" s="632" t="s">
        <v>2236</v>
      </c>
      <c r="E1366" s="632" t="s">
        <v>11164</v>
      </c>
      <c r="F1366" s="473" t="s">
        <v>26</v>
      </c>
      <c r="G1366" s="473"/>
      <c r="H1366" s="473"/>
      <c r="I1366" s="473"/>
      <c r="J1366" s="633" t="s">
        <v>11223</v>
      </c>
      <c r="K1366" s="632" t="s">
        <v>8948</v>
      </c>
      <c r="L1366" s="624">
        <v>43007</v>
      </c>
      <c r="M1366" s="564" t="s">
        <v>2237</v>
      </c>
      <c r="N1366" s="633" t="s">
        <v>47</v>
      </c>
      <c r="O1366" s="625">
        <v>43007</v>
      </c>
      <c r="P1366" s="626">
        <v>50000</v>
      </c>
      <c r="Q1366" s="416">
        <f t="shared" si="32"/>
        <v>4.9999999999999996E-2</v>
      </c>
      <c r="R1366" s="627">
        <v>12</v>
      </c>
      <c r="S1366" s="564" t="s">
        <v>12648</v>
      </c>
      <c r="T1366" s="71" t="s">
        <v>103</v>
      </c>
      <c r="U1366" s="633" t="s">
        <v>7</v>
      </c>
      <c r="V1366" s="632" t="s">
        <v>477</v>
      </c>
      <c r="W1366" s="632" t="s">
        <v>1138</v>
      </c>
      <c r="X1366" s="632" t="s">
        <v>5955</v>
      </c>
      <c r="Y1366" s="632" t="s">
        <v>356</v>
      </c>
      <c r="Z1366" s="633"/>
      <c r="AA1366" s="633"/>
    </row>
    <row r="1367" spans="1:27" ht="17.45" customHeight="1" x14ac:dyDescent="0.25">
      <c r="A1367" s="633" t="s">
        <v>10635</v>
      </c>
      <c r="B1367" s="632" t="s">
        <v>56</v>
      </c>
      <c r="C1367" s="632" t="s">
        <v>117</v>
      </c>
      <c r="D1367" s="632" t="s">
        <v>7315</v>
      </c>
      <c r="E1367" s="632" t="s">
        <v>10636</v>
      </c>
      <c r="F1367" s="473" t="s">
        <v>25</v>
      </c>
      <c r="G1367" s="473"/>
      <c r="H1367" s="473"/>
      <c r="I1367" s="473"/>
      <c r="J1367" s="633" t="s">
        <v>11223</v>
      </c>
      <c r="K1367" s="632" t="s">
        <v>8951</v>
      </c>
      <c r="L1367" s="624">
        <v>43006</v>
      </c>
      <c r="M1367" s="564" t="s">
        <v>10732</v>
      </c>
      <c r="N1367" s="633" t="s">
        <v>47</v>
      </c>
      <c r="O1367" s="625">
        <v>43006</v>
      </c>
      <c r="P1367" s="626">
        <v>50000</v>
      </c>
      <c r="Q1367" s="416">
        <f t="shared" si="32"/>
        <v>4.9999999999999996E-2</v>
      </c>
      <c r="R1367" s="627">
        <v>12</v>
      </c>
      <c r="S1367" s="564" t="s">
        <v>12632</v>
      </c>
      <c r="T1367" s="71" t="s">
        <v>103</v>
      </c>
      <c r="U1367" s="633" t="s">
        <v>7</v>
      </c>
      <c r="V1367" s="632" t="s">
        <v>477</v>
      </c>
      <c r="W1367" s="632" t="s">
        <v>1138</v>
      </c>
      <c r="X1367" s="632" t="s">
        <v>8679</v>
      </c>
      <c r="Y1367" s="632" t="s">
        <v>356</v>
      </c>
      <c r="Z1367" s="633"/>
      <c r="AA1367" s="633"/>
    </row>
    <row r="1368" spans="1:27" ht="17.45" customHeight="1" x14ac:dyDescent="0.25">
      <c r="A1368" s="633" t="s">
        <v>10630</v>
      </c>
      <c r="B1368" s="632" t="s">
        <v>56</v>
      </c>
      <c r="C1368" s="632" t="s">
        <v>117</v>
      </c>
      <c r="D1368" s="632" t="s">
        <v>10631</v>
      </c>
      <c r="E1368" s="632" t="s">
        <v>10632</v>
      </c>
      <c r="F1368" s="473" t="s">
        <v>25</v>
      </c>
      <c r="G1368" s="473"/>
      <c r="H1368" s="473"/>
      <c r="I1368" s="473"/>
      <c r="J1368" s="633" t="s">
        <v>11223</v>
      </c>
      <c r="K1368" s="632" t="s">
        <v>35</v>
      </c>
      <c r="L1368" s="624">
        <v>42996</v>
      </c>
      <c r="M1368" s="564" t="s">
        <v>10731</v>
      </c>
      <c r="N1368" s="633" t="s">
        <v>47</v>
      </c>
      <c r="O1368" s="625">
        <v>42996</v>
      </c>
      <c r="P1368" s="626">
        <v>50000</v>
      </c>
      <c r="Q1368" s="416">
        <f t="shared" si="32"/>
        <v>4.9999999999999996E-2</v>
      </c>
      <c r="R1368" s="627">
        <v>12</v>
      </c>
      <c r="S1368" s="564" t="s">
        <v>12632</v>
      </c>
      <c r="T1368" s="71" t="s">
        <v>103</v>
      </c>
      <c r="U1368" s="633" t="s">
        <v>7</v>
      </c>
      <c r="V1368" s="632" t="s">
        <v>477</v>
      </c>
      <c r="W1368" s="632" t="s">
        <v>1138</v>
      </c>
      <c r="X1368" s="632" t="s">
        <v>8679</v>
      </c>
      <c r="Y1368" s="632" t="s">
        <v>356</v>
      </c>
      <c r="Z1368" s="633"/>
      <c r="AA1368" s="633"/>
    </row>
    <row r="1369" spans="1:27" ht="17.45" customHeight="1" x14ac:dyDescent="0.25">
      <c r="A1369" s="633" t="s">
        <v>4595</v>
      </c>
      <c r="B1369" s="632" t="s">
        <v>56</v>
      </c>
      <c r="C1369" s="632" t="s">
        <v>117</v>
      </c>
      <c r="D1369" s="632" t="s">
        <v>2345</v>
      </c>
      <c r="E1369" s="632" t="s">
        <v>316</v>
      </c>
      <c r="F1369" s="473" t="s">
        <v>25</v>
      </c>
      <c r="G1369" s="473"/>
      <c r="H1369" s="473"/>
      <c r="I1369" s="473"/>
      <c r="J1369" s="633" t="s">
        <v>11223</v>
      </c>
      <c r="K1369" s="632" t="s">
        <v>35</v>
      </c>
      <c r="L1369" s="624">
        <v>42978</v>
      </c>
      <c r="M1369" s="564" t="s">
        <v>4596</v>
      </c>
      <c r="N1369" s="633" t="s">
        <v>47</v>
      </c>
      <c r="O1369" s="625">
        <v>42978</v>
      </c>
      <c r="P1369" s="626">
        <v>50000</v>
      </c>
      <c r="Q1369" s="416">
        <f t="shared" si="32"/>
        <v>4.9999999999999996E-2</v>
      </c>
      <c r="R1369" s="627">
        <v>12</v>
      </c>
      <c r="S1369" s="564" t="s">
        <v>14144</v>
      </c>
      <c r="T1369" s="71" t="s">
        <v>292</v>
      </c>
      <c r="U1369" s="633" t="s">
        <v>7</v>
      </c>
      <c r="V1369" s="632" t="s">
        <v>477</v>
      </c>
      <c r="W1369" s="632" t="s">
        <v>1138</v>
      </c>
      <c r="X1369" s="632" t="s">
        <v>6514</v>
      </c>
      <c r="Y1369" s="632" t="s">
        <v>6528</v>
      </c>
      <c r="Z1369" s="633"/>
      <c r="AA1369" s="633"/>
    </row>
    <row r="1370" spans="1:27" ht="17.45" customHeight="1" x14ac:dyDescent="0.25">
      <c r="A1370" s="633" t="s">
        <v>13971</v>
      </c>
      <c r="B1370" s="632" t="s">
        <v>56</v>
      </c>
      <c r="C1370" s="632" t="s">
        <v>117</v>
      </c>
      <c r="D1370" s="632" t="s">
        <v>14053</v>
      </c>
      <c r="E1370" s="632" t="s">
        <v>14054</v>
      </c>
      <c r="F1370" s="473" t="s">
        <v>25</v>
      </c>
      <c r="G1370" s="473"/>
      <c r="H1370" s="473"/>
      <c r="I1370" s="473"/>
      <c r="J1370" s="633" t="s">
        <v>11224</v>
      </c>
      <c r="K1370" s="632" t="s">
        <v>8951</v>
      </c>
      <c r="L1370" s="624">
        <v>43100</v>
      </c>
      <c r="M1370" s="564" t="s">
        <v>14124</v>
      </c>
      <c r="N1370" s="633" t="s">
        <v>48</v>
      </c>
      <c r="O1370" s="625">
        <v>43100</v>
      </c>
      <c r="P1370" s="626">
        <v>50000</v>
      </c>
      <c r="Q1370" s="416">
        <f t="shared" si="32"/>
        <v>4.9999999999999996E-2</v>
      </c>
      <c r="R1370" s="627">
        <v>12</v>
      </c>
      <c r="S1370" s="564" t="s">
        <v>14144</v>
      </c>
      <c r="T1370" s="71" t="s">
        <v>125</v>
      </c>
      <c r="U1370" s="633" t="s">
        <v>7</v>
      </c>
      <c r="V1370" s="632" t="s">
        <v>477</v>
      </c>
      <c r="W1370" s="632" t="s">
        <v>1138</v>
      </c>
      <c r="X1370" s="632" t="s">
        <v>14234</v>
      </c>
      <c r="Y1370" s="632" t="s">
        <v>186</v>
      </c>
      <c r="Z1370" s="633"/>
      <c r="AA1370" s="633"/>
    </row>
    <row r="1371" spans="1:27" ht="17.45" customHeight="1" x14ac:dyDescent="0.25">
      <c r="A1371" s="633" t="s">
        <v>8481</v>
      </c>
      <c r="B1371" s="632" t="s">
        <v>56</v>
      </c>
      <c r="C1371" s="632" t="s">
        <v>117</v>
      </c>
      <c r="D1371" s="632" t="s">
        <v>1952</v>
      </c>
      <c r="E1371" s="632" t="s">
        <v>8482</v>
      </c>
      <c r="F1371" s="473" t="s">
        <v>25</v>
      </c>
      <c r="G1371" s="473"/>
      <c r="H1371" s="473"/>
      <c r="I1371" s="473"/>
      <c r="J1371" s="633" t="s">
        <v>11223</v>
      </c>
      <c r="K1371" s="632" t="s">
        <v>35</v>
      </c>
      <c r="L1371" s="624">
        <v>43008</v>
      </c>
      <c r="M1371" s="564" t="s">
        <v>8605</v>
      </c>
      <c r="N1371" s="633" t="s">
        <v>48</v>
      </c>
      <c r="O1371" s="625">
        <v>43008</v>
      </c>
      <c r="P1371" s="626">
        <v>50000</v>
      </c>
      <c r="Q1371" s="416">
        <f t="shared" si="32"/>
        <v>4.9999999999999996E-2</v>
      </c>
      <c r="R1371" s="627">
        <v>12</v>
      </c>
      <c r="S1371" s="564" t="s">
        <v>14181</v>
      </c>
      <c r="T1371" s="71" t="s">
        <v>292</v>
      </c>
      <c r="U1371" s="633" t="s">
        <v>7</v>
      </c>
      <c r="V1371" s="632" t="s">
        <v>477</v>
      </c>
      <c r="W1371" s="632" t="s">
        <v>1138</v>
      </c>
      <c r="X1371" s="632" t="s">
        <v>8679</v>
      </c>
      <c r="Y1371" s="632" t="s">
        <v>356</v>
      </c>
      <c r="Z1371" s="633"/>
      <c r="AA1371" s="633"/>
    </row>
    <row r="1372" spans="1:27" ht="17.45" customHeight="1" x14ac:dyDescent="0.25">
      <c r="A1372" s="633" t="s">
        <v>13970</v>
      </c>
      <c r="B1372" s="632" t="s">
        <v>56</v>
      </c>
      <c r="C1372" s="632" t="s">
        <v>510</v>
      </c>
      <c r="D1372" s="632" t="s">
        <v>11052</v>
      </c>
      <c r="E1372" s="632" t="s">
        <v>14052</v>
      </c>
      <c r="F1372" s="473" t="s">
        <v>14262</v>
      </c>
      <c r="G1372" s="473"/>
      <c r="H1372" s="473"/>
      <c r="I1372" s="473"/>
      <c r="J1372" s="633" t="s">
        <v>11224</v>
      </c>
      <c r="K1372" s="632" t="s">
        <v>8950</v>
      </c>
      <c r="L1372" s="624">
        <v>43084</v>
      </c>
      <c r="M1372" s="564" t="s">
        <v>14123</v>
      </c>
      <c r="N1372" s="633" t="s">
        <v>47</v>
      </c>
      <c r="O1372" s="625">
        <v>43084</v>
      </c>
      <c r="P1372" s="626">
        <v>50000</v>
      </c>
      <c r="Q1372" s="416">
        <f t="shared" si="32"/>
        <v>4.9999999999999996E-2</v>
      </c>
      <c r="R1372" s="627">
        <v>1</v>
      </c>
      <c r="S1372" s="564" t="s">
        <v>14144</v>
      </c>
      <c r="T1372" s="71" t="s">
        <v>103</v>
      </c>
      <c r="U1372" s="633" t="s">
        <v>7</v>
      </c>
      <c r="V1372" s="632" t="s">
        <v>1795</v>
      </c>
      <c r="W1372" s="632" t="s">
        <v>14235</v>
      </c>
      <c r="X1372" s="632" t="s">
        <v>11943</v>
      </c>
      <c r="Y1372" s="632" t="s">
        <v>356</v>
      </c>
      <c r="Z1372" s="633"/>
      <c r="AA1372" s="633"/>
    </row>
    <row r="1373" spans="1:27" ht="17.45" customHeight="1" x14ac:dyDescent="0.25">
      <c r="A1373" s="633" t="s">
        <v>3857</v>
      </c>
      <c r="B1373" s="632" t="s">
        <v>60</v>
      </c>
      <c r="C1373" s="632" t="s">
        <v>805</v>
      </c>
      <c r="D1373" s="632" t="s">
        <v>3858</v>
      </c>
      <c r="E1373" s="632" t="s">
        <v>625</v>
      </c>
      <c r="F1373" s="473" t="s">
        <v>26</v>
      </c>
      <c r="G1373" s="473"/>
      <c r="H1373" s="473"/>
      <c r="I1373" s="473"/>
      <c r="J1373" s="633" t="s">
        <v>11224</v>
      </c>
      <c r="K1373" s="632" t="s">
        <v>8948</v>
      </c>
      <c r="L1373" s="624">
        <v>43063</v>
      </c>
      <c r="M1373" s="564" t="s">
        <v>3859</v>
      </c>
      <c r="N1373" s="633" t="s">
        <v>47</v>
      </c>
      <c r="O1373" s="625">
        <v>43063</v>
      </c>
      <c r="P1373" s="626">
        <v>50000</v>
      </c>
      <c r="Q1373" s="416">
        <f t="shared" si="32"/>
        <v>4.9999999999999996E-2</v>
      </c>
      <c r="R1373" s="627">
        <v>12</v>
      </c>
      <c r="S1373" s="564" t="s">
        <v>12338</v>
      </c>
      <c r="T1373" s="71" t="s">
        <v>125</v>
      </c>
      <c r="U1373" s="633" t="s">
        <v>7</v>
      </c>
      <c r="V1373" s="632" t="s">
        <v>388</v>
      </c>
      <c r="W1373" s="632" t="s">
        <v>3861</v>
      </c>
      <c r="X1373" s="632" t="s">
        <v>6140</v>
      </c>
      <c r="Y1373" s="632" t="s">
        <v>9303</v>
      </c>
      <c r="Z1373" s="633"/>
      <c r="AA1373" s="633"/>
    </row>
    <row r="1374" spans="1:27" ht="17.45" customHeight="1" x14ac:dyDescent="0.25">
      <c r="A1374" s="633" t="s">
        <v>9660</v>
      </c>
      <c r="B1374" s="632" t="s">
        <v>57</v>
      </c>
      <c r="C1374" s="632" t="s">
        <v>775</v>
      </c>
      <c r="D1374" s="632" t="s">
        <v>9661</v>
      </c>
      <c r="E1374" s="632" t="s">
        <v>9662</v>
      </c>
      <c r="F1374" s="473" t="s">
        <v>25</v>
      </c>
      <c r="G1374" s="473"/>
      <c r="H1374" s="473"/>
      <c r="I1374" s="473"/>
      <c r="J1374" s="633" t="s">
        <v>11224</v>
      </c>
      <c r="K1374" s="632" t="s">
        <v>35</v>
      </c>
      <c r="L1374" s="624">
        <v>43057</v>
      </c>
      <c r="M1374" s="564" t="s">
        <v>9697</v>
      </c>
      <c r="N1374" s="633" t="s">
        <v>47</v>
      </c>
      <c r="O1374" s="625">
        <v>43057</v>
      </c>
      <c r="P1374" s="626">
        <v>50000</v>
      </c>
      <c r="Q1374" s="416">
        <f t="shared" si="32"/>
        <v>4.9999999999999996E-2</v>
      </c>
      <c r="R1374" s="627">
        <v>12</v>
      </c>
      <c r="S1374" s="564" t="s">
        <v>12632</v>
      </c>
      <c r="T1374" s="71" t="s">
        <v>103</v>
      </c>
      <c r="U1374" s="633" t="s">
        <v>7</v>
      </c>
      <c r="V1374" s="632" t="s">
        <v>477</v>
      </c>
      <c r="W1374" s="632" t="s">
        <v>2505</v>
      </c>
      <c r="X1374" s="632" t="s">
        <v>9720</v>
      </c>
      <c r="Y1374" s="632" t="s">
        <v>7945</v>
      </c>
      <c r="Z1374" s="633"/>
      <c r="AA1374" s="633"/>
    </row>
    <row r="1375" spans="1:27" ht="17.45" customHeight="1" x14ac:dyDescent="0.25">
      <c r="A1375" s="633" t="s">
        <v>1518</v>
      </c>
      <c r="B1375" s="632" t="s">
        <v>56</v>
      </c>
      <c r="C1375" s="632" t="s">
        <v>235</v>
      </c>
      <c r="D1375" s="632" t="s">
        <v>1519</v>
      </c>
      <c r="E1375" s="632" t="s">
        <v>1520</v>
      </c>
      <c r="F1375" s="473" t="s">
        <v>24</v>
      </c>
      <c r="G1375" s="473"/>
      <c r="H1375" s="473"/>
      <c r="I1375" s="473"/>
      <c r="J1375" s="633" t="s">
        <v>11223</v>
      </c>
      <c r="K1375" s="632" t="s">
        <v>8949</v>
      </c>
      <c r="L1375" s="624">
        <v>43007</v>
      </c>
      <c r="M1375" s="564" t="s">
        <v>1521</v>
      </c>
      <c r="N1375" s="633" t="s">
        <v>47</v>
      </c>
      <c r="O1375" s="625">
        <v>43007</v>
      </c>
      <c r="P1375" s="626">
        <v>50000</v>
      </c>
      <c r="Q1375" s="416">
        <f t="shared" si="32"/>
        <v>4.9999999999999996E-2</v>
      </c>
      <c r="R1375" s="627">
        <v>12</v>
      </c>
      <c r="S1375" s="564" t="s">
        <v>12632</v>
      </c>
      <c r="T1375" s="71" t="s">
        <v>103</v>
      </c>
      <c r="U1375" s="633" t="s">
        <v>7</v>
      </c>
      <c r="V1375" s="632" t="s">
        <v>477</v>
      </c>
      <c r="W1375" s="632" t="s">
        <v>478</v>
      </c>
      <c r="X1375" s="632" t="s">
        <v>8166</v>
      </c>
      <c r="Y1375" s="632" t="s">
        <v>757</v>
      </c>
      <c r="Z1375" s="633"/>
      <c r="AA1375" s="633"/>
    </row>
    <row r="1376" spans="1:27" ht="17.45" customHeight="1" x14ac:dyDescent="0.25">
      <c r="A1376" s="633" t="s">
        <v>1367</v>
      </c>
      <c r="B1376" s="632" t="s">
        <v>56</v>
      </c>
      <c r="C1376" s="632" t="s">
        <v>117</v>
      </c>
      <c r="D1376" s="632" t="s">
        <v>1368</v>
      </c>
      <c r="E1376" s="632" t="s">
        <v>316</v>
      </c>
      <c r="F1376" s="473" t="s">
        <v>25</v>
      </c>
      <c r="G1376" s="473"/>
      <c r="H1376" s="473"/>
      <c r="I1376" s="473"/>
      <c r="J1376" s="633" t="s">
        <v>11224</v>
      </c>
      <c r="K1376" s="632" t="s">
        <v>8951</v>
      </c>
      <c r="L1376" s="624">
        <v>43084</v>
      </c>
      <c r="M1376" s="564" t="s">
        <v>1369</v>
      </c>
      <c r="N1376" s="633" t="s">
        <v>47</v>
      </c>
      <c r="O1376" s="625">
        <v>43084</v>
      </c>
      <c r="P1376" s="626">
        <v>50000</v>
      </c>
      <c r="Q1376" s="416">
        <f t="shared" si="32"/>
        <v>4.9999999999999996E-2</v>
      </c>
      <c r="R1376" s="627">
        <v>12</v>
      </c>
      <c r="S1376" s="564" t="s">
        <v>14146</v>
      </c>
      <c r="T1376" s="71" t="s">
        <v>103</v>
      </c>
      <c r="U1376" s="633" t="s">
        <v>7</v>
      </c>
      <c r="V1376" s="632" t="s">
        <v>477</v>
      </c>
      <c r="W1376" s="632" t="s">
        <v>478</v>
      </c>
      <c r="X1376" s="632" t="s">
        <v>8904</v>
      </c>
      <c r="Y1376" s="632" t="s">
        <v>356</v>
      </c>
      <c r="Z1376" s="633"/>
      <c r="AA1376" s="633"/>
    </row>
    <row r="1377" spans="1:27" ht="17.45" customHeight="1" x14ac:dyDescent="0.25">
      <c r="A1377" s="633" t="s">
        <v>3779</v>
      </c>
      <c r="B1377" s="632" t="s">
        <v>56</v>
      </c>
      <c r="C1377" s="632" t="s">
        <v>161</v>
      </c>
      <c r="D1377" s="632" t="s">
        <v>2593</v>
      </c>
      <c r="E1377" s="632" t="s">
        <v>316</v>
      </c>
      <c r="F1377" s="473" t="s">
        <v>26</v>
      </c>
      <c r="G1377" s="473"/>
      <c r="H1377" s="473"/>
      <c r="I1377" s="473"/>
      <c r="J1377" s="633" t="s">
        <v>11223</v>
      </c>
      <c r="K1377" s="632" t="s">
        <v>8948</v>
      </c>
      <c r="L1377" s="624">
        <v>43007</v>
      </c>
      <c r="M1377" s="564" t="s">
        <v>3780</v>
      </c>
      <c r="N1377" s="633" t="s">
        <v>47</v>
      </c>
      <c r="O1377" s="625">
        <v>43007</v>
      </c>
      <c r="P1377" s="626">
        <v>50000</v>
      </c>
      <c r="Q1377" s="416">
        <f t="shared" si="32"/>
        <v>4.9999999999999996E-2</v>
      </c>
      <c r="R1377" s="627">
        <v>12</v>
      </c>
      <c r="S1377" s="564" t="s">
        <v>14144</v>
      </c>
      <c r="T1377" s="71" t="s">
        <v>103</v>
      </c>
      <c r="U1377" s="633" t="s">
        <v>7</v>
      </c>
      <c r="V1377" s="632" t="s">
        <v>477</v>
      </c>
      <c r="W1377" s="632" t="s">
        <v>478</v>
      </c>
      <c r="X1377" s="632" t="s">
        <v>5587</v>
      </c>
      <c r="Y1377" s="632" t="s">
        <v>356</v>
      </c>
      <c r="Z1377" s="633"/>
      <c r="AA1377" s="633"/>
    </row>
    <row r="1378" spans="1:27" ht="17.45" customHeight="1" x14ac:dyDescent="0.25">
      <c r="A1378" s="633" t="s">
        <v>1028</v>
      </c>
      <c r="B1378" s="632" t="s">
        <v>58</v>
      </c>
      <c r="C1378" s="632" t="s">
        <v>58</v>
      </c>
      <c r="D1378" s="632" t="s">
        <v>1029</v>
      </c>
      <c r="E1378" s="632" t="s">
        <v>1030</v>
      </c>
      <c r="F1378" s="473" t="s">
        <v>26</v>
      </c>
      <c r="G1378" s="473"/>
      <c r="H1378" s="473"/>
      <c r="I1378" s="473"/>
      <c r="J1378" s="633" t="s">
        <v>11223</v>
      </c>
      <c r="K1378" s="632" t="s">
        <v>8948</v>
      </c>
      <c r="L1378" s="624">
        <v>42977</v>
      </c>
      <c r="M1378" s="564" t="s">
        <v>1031</v>
      </c>
      <c r="N1378" s="633" t="s">
        <v>48</v>
      </c>
      <c r="O1378" s="625">
        <v>42989</v>
      </c>
      <c r="P1378" s="626">
        <v>50000</v>
      </c>
      <c r="Q1378" s="416">
        <f t="shared" si="32"/>
        <v>4.9999999999999996E-2</v>
      </c>
      <c r="R1378" s="627">
        <v>6</v>
      </c>
      <c r="S1378" s="564" t="s">
        <v>14144</v>
      </c>
      <c r="T1378" s="71" t="s">
        <v>211</v>
      </c>
      <c r="U1378" s="633" t="s">
        <v>7</v>
      </c>
      <c r="V1378" s="632" t="s">
        <v>477</v>
      </c>
      <c r="W1378" s="632" t="s">
        <v>3186</v>
      </c>
      <c r="X1378" s="632" t="s">
        <v>5577</v>
      </c>
      <c r="Y1378" s="632" t="s">
        <v>7154</v>
      </c>
      <c r="Z1378" s="633"/>
      <c r="AA1378" s="633"/>
    </row>
    <row r="1379" spans="1:27" ht="17.45" customHeight="1" x14ac:dyDescent="0.25">
      <c r="A1379" s="633" t="s">
        <v>8348</v>
      </c>
      <c r="B1379" s="632" t="s">
        <v>62</v>
      </c>
      <c r="C1379" s="632" t="s">
        <v>1065</v>
      </c>
      <c r="D1379" s="632" t="s">
        <v>8349</v>
      </c>
      <c r="E1379" s="632" t="s">
        <v>8350</v>
      </c>
      <c r="F1379" s="473" t="s">
        <v>26</v>
      </c>
      <c r="G1379" s="473"/>
      <c r="H1379" s="473"/>
      <c r="I1379" s="473"/>
      <c r="J1379" s="633" t="s">
        <v>11223</v>
      </c>
      <c r="K1379" s="632" t="s">
        <v>8948</v>
      </c>
      <c r="L1379" s="624">
        <v>43008</v>
      </c>
      <c r="M1379" s="564" t="s">
        <v>8574</v>
      </c>
      <c r="N1379" s="633" t="s">
        <v>47</v>
      </c>
      <c r="O1379" s="625">
        <v>43008</v>
      </c>
      <c r="P1379" s="626">
        <v>50000</v>
      </c>
      <c r="Q1379" s="416">
        <f t="shared" si="32"/>
        <v>4.9999999999999996E-2</v>
      </c>
      <c r="R1379" s="627">
        <v>12</v>
      </c>
      <c r="S1379" s="564" t="s">
        <v>12632</v>
      </c>
      <c r="T1379" s="71" t="s">
        <v>292</v>
      </c>
      <c r="U1379" s="633" t="s">
        <v>7</v>
      </c>
      <c r="V1379" s="632" t="s">
        <v>477</v>
      </c>
      <c r="W1379" s="632" t="s">
        <v>3186</v>
      </c>
      <c r="X1379" s="632" t="s">
        <v>8648</v>
      </c>
      <c r="Y1379" s="632" t="s">
        <v>6972</v>
      </c>
      <c r="Z1379" s="633"/>
      <c r="AA1379" s="633"/>
    </row>
    <row r="1380" spans="1:27" ht="17.45" customHeight="1" x14ac:dyDescent="0.25">
      <c r="A1380" s="633" t="s">
        <v>8417</v>
      </c>
      <c r="B1380" s="632" t="s">
        <v>56</v>
      </c>
      <c r="C1380" s="632" t="s">
        <v>510</v>
      </c>
      <c r="D1380" s="632" t="s">
        <v>8418</v>
      </c>
      <c r="E1380" s="632" t="s">
        <v>8419</v>
      </c>
      <c r="F1380" s="473" t="s">
        <v>27</v>
      </c>
      <c r="G1380" s="473"/>
      <c r="H1380" s="473"/>
      <c r="I1380" s="473"/>
      <c r="J1380" s="633" t="s">
        <v>11223</v>
      </c>
      <c r="K1380" s="632" t="s">
        <v>8947</v>
      </c>
      <c r="L1380" s="624">
        <v>42948</v>
      </c>
      <c r="M1380" s="564" t="s">
        <v>8590</v>
      </c>
      <c r="N1380" s="633" t="s">
        <v>47</v>
      </c>
      <c r="O1380" s="625">
        <v>42948</v>
      </c>
      <c r="P1380" s="626">
        <v>50000</v>
      </c>
      <c r="Q1380" s="416">
        <f t="shared" si="32"/>
        <v>4.9999999999999996E-2</v>
      </c>
      <c r="R1380" s="627">
        <v>12</v>
      </c>
      <c r="S1380" s="564" t="s">
        <v>9261</v>
      </c>
      <c r="T1380" s="71" t="s">
        <v>125</v>
      </c>
      <c r="U1380" s="633" t="s">
        <v>7</v>
      </c>
      <c r="V1380" s="632" t="s">
        <v>477</v>
      </c>
      <c r="W1380" s="632" t="s">
        <v>3186</v>
      </c>
      <c r="X1380" s="632" t="s">
        <v>8666</v>
      </c>
      <c r="Y1380" s="632" t="s">
        <v>6972</v>
      </c>
      <c r="Z1380" s="633"/>
      <c r="AA1380" s="633"/>
    </row>
    <row r="1381" spans="1:27" ht="17.45" customHeight="1" x14ac:dyDescent="0.25">
      <c r="A1381" s="633" t="s">
        <v>8420</v>
      </c>
      <c r="B1381" s="632" t="s">
        <v>56</v>
      </c>
      <c r="C1381" s="632" t="s">
        <v>161</v>
      </c>
      <c r="D1381" s="632" t="s">
        <v>8421</v>
      </c>
      <c r="E1381" s="632" t="s">
        <v>8422</v>
      </c>
      <c r="F1381" s="473" t="s">
        <v>26</v>
      </c>
      <c r="G1381" s="473"/>
      <c r="H1381" s="473"/>
      <c r="I1381" s="473"/>
      <c r="J1381" s="633" t="s">
        <v>11223</v>
      </c>
      <c r="K1381" s="632" t="s">
        <v>33</v>
      </c>
      <c r="L1381" s="624">
        <v>42972</v>
      </c>
      <c r="M1381" s="564" t="s">
        <v>8591</v>
      </c>
      <c r="N1381" s="633" t="s">
        <v>47</v>
      </c>
      <c r="O1381" s="625">
        <v>42972</v>
      </c>
      <c r="P1381" s="626">
        <v>50000</v>
      </c>
      <c r="Q1381" s="416">
        <f t="shared" si="32"/>
        <v>4.9999999999999996E-2</v>
      </c>
      <c r="R1381" s="627">
        <v>12</v>
      </c>
      <c r="S1381" s="564" t="s">
        <v>12340</v>
      </c>
      <c r="T1381" s="71" t="s">
        <v>103</v>
      </c>
      <c r="U1381" s="633" t="s">
        <v>7</v>
      </c>
      <c r="V1381" s="632" t="s">
        <v>477</v>
      </c>
      <c r="W1381" s="632" t="s">
        <v>3186</v>
      </c>
      <c r="X1381" s="632" t="s">
        <v>8667</v>
      </c>
      <c r="Y1381" s="632" t="s">
        <v>356</v>
      </c>
      <c r="Z1381" s="633"/>
      <c r="AA1381" s="633"/>
    </row>
    <row r="1382" spans="1:27" ht="17.45" customHeight="1" x14ac:dyDescent="0.25">
      <c r="A1382" s="633" t="s">
        <v>12087</v>
      </c>
      <c r="B1382" s="632" t="s">
        <v>6912</v>
      </c>
      <c r="C1382" s="632" t="s">
        <v>6912</v>
      </c>
      <c r="D1382" s="632" t="s">
        <v>12088</v>
      </c>
      <c r="E1382" s="632" t="s">
        <v>316</v>
      </c>
      <c r="F1382" s="473" t="s">
        <v>27</v>
      </c>
      <c r="G1382" s="473"/>
      <c r="H1382" s="473"/>
      <c r="I1382" s="473"/>
      <c r="J1382" s="633" t="s">
        <v>11224</v>
      </c>
      <c r="K1382" s="632" t="s">
        <v>8947</v>
      </c>
      <c r="L1382" s="624">
        <v>43069</v>
      </c>
      <c r="M1382" s="564" t="s">
        <v>12297</v>
      </c>
      <c r="N1382" s="633" t="s">
        <v>47</v>
      </c>
      <c r="O1382" s="625">
        <v>43069</v>
      </c>
      <c r="P1382" s="626">
        <v>50000</v>
      </c>
      <c r="Q1382" s="416">
        <f t="shared" si="32"/>
        <v>4.9999999999999996E-2</v>
      </c>
      <c r="R1382" s="627">
        <v>12</v>
      </c>
      <c r="S1382" s="564" t="s">
        <v>12635</v>
      </c>
      <c r="T1382" s="71" t="s">
        <v>211</v>
      </c>
      <c r="U1382" s="633" t="s">
        <v>7</v>
      </c>
      <c r="V1382" s="632" t="s">
        <v>477</v>
      </c>
      <c r="W1382" s="632" t="s">
        <v>2539</v>
      </c>
      <c r="X1382" s="632" t="s">
        <v>12390</v>
      </c>
      <c r="Y1382" s="632" t="s">
        <v>757</v>
      </c>
      <c r="Z1382" s="633"/>
      <c r="AA1382" s="633"/>
    </row>
    <row r="1383" spans="1:27" ht="17.45" customHeight="1" x14ac:dyDescent="0.25">
      <c r="A1383" s="633" t="s">
        <v>12566</v>
      </c>
      <c r="B1383" s="632" t="s">
        <v>60</v>
      </c>
      <c r="C1383" s="632" t="s">
        <v>805</v>
      </c>
      <c r="D1383" s="632" t="s">
        <v>5667</v>
      </c>
      <c r="E1383" s="632" t="s">
        <v>12567</v>
      </c>
      <c r="F1383" s="473" t="s">
        <v>26</v>
      </c>
      <c r="G1383" s="473"/>
      <c r="H1383" s="473"/>
      <c r="I1383" s="473"/>
      <c r="J1383" s="633" t="s">
        <v>11224</v>
      </c>
      <c r="K1383" s="632" t="s">
        <v>8948</v>
      </c>
      <c r="L1383" s="624">
        <v>43028</v>
      </c>
      <c r="M1383" s="564" t="s">
        <v>12622</v>
      </c>
      <c r="N1383" s="633" t="s">
        <v>47</v>
      </c>
      <c r="O1383" s="625">
        <v>43028</v>
      </c>
      <c r="P1383" s="626">
        <v>50000</v>
      </c>
      <c r="Q1383" s="416">
        <f t="shared" si="32"/>
        <v>4.9999999999999996E-2</v>
      </c>
      <c r="R1383" s="627">
        <v>12</v>
      </c>
      <c r="S1383" s="564" t="s">
        <v>13516</v>
      </c>
      <c r="T1383" s="71" t="s">
        <v>103</v>
      </c>
      <c r="U1383" s="633" t="s">
        <v>7</v>
      </c>
      <c r="V1383" s="632" t="s">
        <v>477</v>
      </c>
      <c r="W1383" s="632" t="s">
        <v>1204</v>
      </c>
      <c r="X1383" s="632" t="s">
        <v>5585</v>
      </c>
      <c r="Y1383" s="632" t="s">
        <v>667</v>
      </c>
      <c r="Z1383" s="633"/>
      <c r="AA1383" s="633"/>
    </row>
    <row r="1384" spans="1:27" ht="17.45" customHeight="1" x14ac:dyDescent="0.25">
      <c r="A1384" s="633" t="s">
        <v>7345</v>
      </c>
      <c r="B1384" s="632" t="s">
        <v>60</v>
      </c>
      <c r="C1384" s="632" t="s">
        <v>805</v>
      </c>
      <c r="D1384" s="632" t="s">
        <v>7346</v>
      </c>
      <c r="E1384" s="632" t="s">
        <v>7347</v>
      </c>
      <c r="F1384" s="473" t="s">
        <v>25</v>
      </c>
      <c r="G1384" s="473"/>
      <c r="H1384" s="473"/>
      <c r="I1384" s="473"/>
      <c r="J1384" s="633" t="s">
        <v>11223</v>
      </c>
      <c r="K1384" s="632" t="s">
        <v>35</v>
      </c>
      <c r="L1384" s="624">
        <v>43008</v>
      </c>
      <c r="M1384" s="564" t="s">
        <v>7348</v>
      </c>
      <c r="N1384" s="633" t="s">
        <v>47</v>
      </c>
      <c r="O1384" s="625">
        <v>43008</v>
      </c>
      <c r="P1384" s="626">
        <v>50000</v>
      </c>
      <c r="Q1384" s="416">
        <f t="shared" si="32"/>
        <v>4.9999999999999996E-2</v>
      </c>
      <c r="R1384" s="627">
        <v>12</v>
      </c>
      <c r="S1384" s="564" t="s">
        <v>14144</v>
      </c>
      <c r="T1384" s="71" t="s">
        <v>125</v>
      </c>
      <c r="U1384" s="633" t="s">
        <v>7</v>
      </c>
      <c r="V1384" s="632" t="s">
        <v>477</v>
      </c>
      <c r="W1384" s="632" t="s">
        <v>1204</v>
      </c>
      <c r="X1384" s="632" t="s">
        <v>6155</v>
      </c>
      <c r="Y1384" s="632" t="s">
        <v>667</v>
      </c>
      <c r="Z1384" s="633"/>
      <c r="AA1384" s="633"/>
    </row>
    <row r="1385" spans="1:27" ht="17.45" customHeight="1" x14ac:dyDescent="0.25">
      <c r="A1385" s="633" t="s">
        <v>11024</v>
      </c>
      <c r="B1385" s="632" t="s">
        <v>57</v>
      </c>
      <c r="C1385" s="632" t="s">
        <v>98</v>
      </c>
      <c r="D1385" s="632" t="s">
        <v>11098</v>
      </c>
      <c r="E1385" s="632" t="s">
        <v>11192</v>
      </c>
      <c r="F1385" s="473" t="s">
        <v>28</v>
      </c>
      <c r="G1385" s="473"/>
      <c r="H1385" s="473"/>
      <c r="I1385" s="473"/>
      <c r="J1385" s="633" t="s">
        <v>11223</v>
      </c>
      <c r="K1385" s="632" t="s">
        <v>8990</v>
      </c>
      <c r="L1385" s="624">
        <v>43040</v>
      </c>
      <c r="M1385" s="564" t="s">
        <v>11268</v>
      </c>
      <c r="N1385" s="633" t="s">
        <v>47</v>
      </c>
      <c r="O1385" s="625">
        <v>43040</v>
      </c>
      <c r="P1385" s="626">
        <v>50000</v>
      </c>
      <c r="Q1385" s="416">
        <f t="shared" si="32"/>
        <v>4.9999999999999996E-2</v>
      </c>
      <c r="R1385" s="627">
        <v>12</v>
      </c>
      <c r="S1385" s="564">
        <v>42950</v>
      </c>
      <c r="T1385" s="71" t="s">
        <v>103</v>
      </c>
      <c r="U1385" s="633" t="s">
        <v>7</v>
      </c>
      <c r="V1385" s="632" t="s">
        <v>477</v>
      </c>
      <c r="W1385" s="632" t="s">
        <v>1204</v>
      </c>
      <c r="X1385" s="632" t="s">
        <v>106</v>
      </c>
      <c r="Y1385" s="632" t="s">
        <v>1057</v>
      </c>
      <c r="Z1385" s="633"/>
      <c r="AA1385" s="633"/>
    </row>
    <row r="1386" spans="1:27" ht="17.45" customHeight="1" x14ac:dyDescent="0.25">
      <c r="A1386" s="633" t="s">
        <v>3849</v>
      </c>
      <c r="B1386" s="632" t="s">
        <v>57</v>
      </c>
      <c r="C1386" s="632" t="s">
        <v>98</v>
      </c>
      <c r="D1386" s="632" t="s">
        <v>3055</v>
      </c>
      <c r="E1386" s="632" t="s">
        <v>3850</v>
      </c>
      <c r="F1386" s="473" t="s">
        <v>28</v>
      </c>
      <c r="G1386" s="473"/>
      <c r="H1386" s="473"/>
      <c r="I1386" s="473"/>
      <c r="J1386" s="633" t="s">
        <v>11223</v>
      </c>
      <c r="K1386" s="632" t="s">
        <v>8952</v>
      </c>
      <c r="L1386" s="624">
        <v>42963</v>
      </c>
      <c r="M1386" s="564" t="s">
        <v>3851</v>
      </c>
      <c r="N1386" s="633" t="s">
        <v>47</v>
      </c>
      <c r="O1386" s="625">
        <v>42963</v>
      </c>
      <c r="P1386" s="626">
        <v>50000</v>
      </c>
      <c r="Q1386" s="416">
        <f t="shared" si="32"/>
        <v>4.9999999999999996E-2</v>
      </c>
      <c r="R1386" s="627">
        <v>12</v>
      </c>
      <c r="S1386" s="564" t="s">
        <v>14182</v>
      </c>
      <c r="T1386" s="71" t="s">
        <v>103</v>
      </c>
      <c r="U1386" s="633" t="s">
        <v>7</v>
      </c>
      <c r="V1386" s="632" t="s">
        <v>477</v>
      </c>
      <c r="W1386" s="632" t="s">
        <v>1204</v>
      </c>
      <c r="X1386" s="632" t="s">
        <v>106</v>
      </c>
      <c r="Y1386" s="632" t="s">
        <v>14261</v>
      </c>
      <c r="Z1386" s="633"/>
      <c r="AA1386" s="633"/>
    </row>
    <row r="1387" spans="1:27" ht="17.45" customHeight="1" x14ac:dyDescent="0.25">
      <c r="A1387" s="633" t="s">
        <v>9657</v>
      </c>
      <c r="B1387" s="632" t="s">
        <v>56</v>
      </c>
      <c r="C1387" s="632" t="s">
        <v>235</v>
      </c>
      <c r="D1387" s="632" t="s">
        <v>6617</v>
      </c>
      <c r="E1387" s="632" t="s">
        <v>9658</v>
      </c>
      <c r="F1387" s="473" t="s">
        <v>14262</v>
      </c>
      <c r="G1387" s="473"/>
      <c r="H1387" s="473"/>
      <c r="I1387" s="473"/>
      <c r="J1387" s="633" t="s">
        <v>11223</v>
      </c>
      <c r="K1387" s="632" t="s">
        <v>8950</v>
      </c>
      <c r="L1387" s="624">
        <v>42971</v>
      </c>
      <c r="M1387" s="564" t="s">
        <v>9696</v>
      </c>
      <c r="N1387" s="633" t="s">
        <v>46</v>
      </c>
      <c r="O1387" s="625">
        <v>42971</v>
      </c>
      <c r="P1387" s="626">
        <v>50000</v>
      </c>
      <c r="Q1387" s="416">
        <f t="shared" si="32"/>
        <v>4.9999999999999996E-2</v>
      </c>
      <c r="R1387" s="627">
        <v>6</v>
      </c>
      <c r="S1387" s="564" t="s">
        <v>9605</v>
      </c>
      <c r="T1387" s="71" t="s">
        <v>125</v>
      </c>
      <c r="U1387" s="633" t="s">
        <v>7</v>
      </c>
      <c r="V1387" s="632" t="s">
        <v>477</v>
      </c>
      <c r="W1387" s="632" t="s">
        <v>1204</v>
      </c>
      <c r="X1387" s="632" t="s">
        <v>6786</v>
      </c>
      <c r="Y1387" s="632"/>
      <c r="Z1387" s="633"/>
      <c r="AA1387" s="633"/>
    </row>
    <row r="1388" spans="1:27" ht="17.45" customHeight="1" x14ac:dyDescent="0.25">
      <c r="A1388" s="633" t="s">
        <v>9492</v>
      </c>
      <c r="B1388" s="632" t="s">
        <v>56</v>
      </c>
      <c r="C1388" s="632" t="s">
        <v>194</v>
      </c>
      <c r="D1388" s="632" t="s">
        <v>9493</v>
      </c>
      <c r="E1388" s="632" t="s">
        <v>2358</v>
      </c>
      <c r="F1388" s="473" t="s">
        <v>27</v>
      </c>
      <c r="G1388" s="473"/>
      <c r="H1388" s="473"/>
      <c r="I1388" s="473"/>
      <c r="J1388" s="633" t="s">
        <v>11224</v>
      </c>
      <c r="K1388" s="632" t="s">
        <v>8070</v>
      </c>
      <c r="L1388" s="624">
        <v>43091</v>
      </c>
      <c r="M1388" s="564" t="s">
        <v>9519</v>
      </c>
      <c r="N1388" s="633" t="s">
        <v>47</v>
      </c>
      <c r="O1388" s="625">
        <v>43091</v>
      </c>
      <c r="P1388" s="626">
        <v>50000</v>
      </c>
      <c r="Q1388" s="416">
        <f t="shared" si="32"/>
        <v>4.9999999999999996E-2</v>
      </c>
      <c r="R1388" s="627">
        <v>12</v>
      </c>
      <c r="S1388" s="564" t="s">
        <v>12338</v>
      </c>
      <c r="T1388" s="71" t="s">
        <v>103</v>
      </c>
      <c r="U1388" s="633" t="s">
        <v>7</v>
      </c>
      <c r="V1388" s="632" t="s">
        <v>477</v>
      </c>
      <c r="W1388" s="632" t="s">
        <v>1204</v>
      </c>
      <c r="X1388" s="632" t="s">
        <v>6380</v>
      </c>
      <c r="Y1388" s="632" t="s">
        <v>356</v>
      </c>
      <c r="Z1388" s="633"/>
      <c r="AA1388" s="633"/>
    </row>
    <row r="1389" spans="1:27" ht="17.45" customHeight="1" x14ac:dyDescent="0.25">
      <c r="A1389" s="633" t="s">
        <v>11025</v>
      </c>
      <c r="B1389" s="632" t="s">
        <v>57</v>
      </c>
      <c r="C1389" s="632" t="s">
        <v>324</v>
      </c>
      <c r="D1389" s="632" t="s">
        <v>11099</v>
      </c>
      <c r="E1389" s="632" t="s">
        <v>11193</v>
      </c>
      <c r="F1389" s="473" t="s">
        <v>25</v>
      </c>
      <c r="G1389" s="473"/>
      <c r="H1389" s="473"/>
      <c r="I1389" s="473"/>
      <c r="J1389" s="633" t="s">
        <v>11224</v>
      </c>
      <c r="K1389" s="632" t="s">
        <v>8951</v>
      </c>
      <c r="L1389" s="624">
        <v>43091</v>
      </c>
      <c r="M1389" s="564" t="s">
        <v>11269</v>
      </c>
      <c r="N1389" s="633" t="s">
        <v>46</v>
      </c>
      <c r="O1389" s="625">
        <v>43091</v>
      </c>
      <c r="P1389" s="626">
        <v>50000</v>
      </c>
      <c r="Q1389" s="416">
        <f t="shared" si="32"/>
        <v>4.9999999999999996E-2</v>
      </c>
      <c r="R1389" s="627">
        <v>12</v>
      </c>
      <c r="S1389" s="564" t="s">
        <v>11283</v>
      </c>
      <c r="T1389" s="71" t="s">
        <v>125</v>
      </c>
      <c r="U1389" s="633" t="s">
        <v>7</v>
      </c>
      <c r="V1389" s="632" t="s">
        <v>477</v>
      </c>
      <c r="W1389" s="632" t="s">
        <v>1996</v>
      </c>
      <c r="X1389" s="632" t="s">
        <v>11394</v>
      </c>
      <c r="Y1389" s="632"/>
      <c r="Z1389" s="633"/>
      <c r="AA1389" s="633"/>
    </row>
    <row r="1390" spans="1:27" ht="17.45" customHeight="1" x14ac:dyDescent="0.25">
      <c r="A1390" s="633" t="s">
        <v>3985</v>
      </c>
      <c r="B1390" s="632" t="s">
        <v>56</v>
      </c>
      <c r="C1390" s="632" t="s">
        <v>161</v>
      </c>
      <c r="D1390" s="632" t="s">
        <v>585</v>
      </c>
      <c r="E1390" s="632" t="s">
        <v>3986</v>
      </c>
      <c r="F1390" s="473" t="s">
        <v>26</v>
      </c>
      <c r="G1390" s="473"/>
      <c r="H1390" s="473"/>
      <c r="I1390" s="473"/>
      <c r="J1390" s="633" t="s">
        <v>11223</v>
      </c>
      <c r="K1390" s="632" t="s">
        <v>8948</v>
      </c>
      <c r="L1390" s="624">
        <v>43000</v>
      </c>
      <c r="M1390" s="564" t="s">
        <v>3987</v>
      </c>
      <c r="N1390" s="633" t="s">
        <v>47</v>
      </c>
      <c r="O1390" s="625">
        <v>43000</v>
      </c>
      <c r="P1390" s="626">
        <v>50000</v>
      </c>
      <c r="Q1390" s="416">
        <f t="shared" si="32"/>
        <v>4.9999999999999996E-2</v>
      </c>
      <c r="R1390" s="627">
        <v>3</v>
      </c>
      <c r="S1390" s="564" t="s">
        <v>14144</v>
      </c>
      <c r="T1390" s="71" t="s">
        <v>103</v>
      </c>
      <c r="U1390" s="633" t="s">
        <v>7</v>
      </c>
      <c r="V1390" s="632" t="s">
        <v>477</v>
      </c>
      <c r="W1390" s="632" t="s">
        <v>1996</v>
      </c>
      <c r="X1390" s="632" t="s">
        <v>7361</v>
      </c>
      <c r="Y1390" s="632" t="s">
        <v>9295</v>
      </c>
      <c r="Z1390" s="633"/>
      <c r="AA1390" s="633"/>
    </row>
    <row r="1391" spans="1:27" ht="17.45" customHeight="1" x14ac:dyDescent="0.25">
      <c r="A1391" s="633" t="s">
        <v>8821</v>
      </c>
      <c r="B1391" s="632" t="s">
        <v>57</v>
      </c>
      <c r="C1391" s="632" t="s">
        <v>182</v>
      </c>
      <c r="D1391" s="632" t="s">
        <v>8822</v>
      </c>
      <c r="E1391" s="632" t="s">
        <v>8823</v>
      </c>
      <c r="F1391" s="473" t="s">
        <v>24</v>
      </c>
      <c r="G1391" s="473"/>
      <c r="H1391" s="473"/>
      <c r="I1391" s="473"/>
      <c r="J1391" s="633" t="s">
        <v>11224</v>
      </c>
      <c r="K1391" s="632" t="s">
        <v>38</v>
      </c>
      <c r="L1391" s="624">
        <v>43084</v>
      </c>
      <c r="M1391" s="564" t="s">
        <v>8887</v>
      </c>
      <c r="N1391" s="633" t="s">
        <v>47</v>
      </c>
      <c r="O1391" s="625">
        <v>43084</v>
      </c>
      <c r="P1391" s="626">
        <v>50000</v>
      </c>
      <c r="Q1391" s="416">
        <f t="shared" si="32"/>
        <v>4.9999999999999996E-2</v>
      </c>
      <c r="R1391" s="627">
        <v>12</v>
      </c>
      <c r="S1391" s="564" t="s">
        <v>14146</v>
      </c>
      <c r="T1391" s="71" t="s">
        <v>103</v>
      </c>
      <c r="U1391" s="633" t="s">
        <v>7</v>
      </c>
      <c r="V1391" s="632" t="s">
        <v>477</v>
      </c>
      <c r="W1391" s="632" t="s">
        <v>661</v>
      </c>
      <c r="X1391" s="632" t="s">
        <v>8924</v>
      </c>
      <c r="Y1391" s="632" t="s">
        <v>1091</v>
      </c>
      <c r="Z1391" s="633"/>
      <c r="AA1391" s="633"/>
    </row>
    <row r="1392" spans="1:27" ht="17.45" customHeight="1" x14ac:dyDescent="0.25">
      <c r="A1392" s="633" t="s">
        <v>4765</v>
      </c>
      <c r="B1392" s="632" t="s">
        <v>57</v>
      </c>
      <c r="C1392" s="632" t="s">
        <v>1348</v>
      </c>
      <c r="D1392" s="632" t="s">
        <v>1357</v>
      </c>
      <c r="E1392" s="632" t="s">
        <v>4766</v>
      </c>
      <c r="F1392" s="473" t="s">
        <v>26</v>
      </c>
      <c r="G1392" s="473"/>
      <c r="H1392" s="473"/>
      <c r="I1392" s="473"/>
      <c r="J1392" s="633" t="s">
        <v>11224</v>
      </c>
      <c r="K1392" s="632" t="s">
        <v>8948</v>
      </c>
      <c r="L1392" s="624">
        <v>43099</v>
      </c>
      <c r="M1392" s="564" t="s">
        <v>4767</v>
      </c>
      <c r="N1392" s="633" t="s">
        <v>48</v>
      </c>
      <c r="O1392" s="625">
        <v>43099</v>
      </c>
      <c r="P1392" s="626">
        <v>50000</v>
      </c>
      <c r="Q1392" s="416">
        <f t="shared" si="32"/>
        <v>4.9999999999999996E-2</v>
      </c>
      <c r="R1392" s="627">
        <v>1</v>
      </c>
      <c r="S1392" s="564" t="s">
        <v>14144</v>
      </c>
      <c r="T1392" s="71" t="s">
        <v>103</v>
      </c>
      <c r="U1392" s="633" t="s">
        <v>7</v>
      </c>
      <c r="V1392" s="632" t="s">
        <v>921</v>
      </c>
      <c r="W1392" s="632" t="s">
        <v>7374</v>
      </c>
      <c r="X1392" s="632" t="s">
        <v>13797</v>
      </c>
      <c r="Y1392" s="632" t="s">
        <v>667</v>
      </c>
      <c r="Z1392" s="633"/>
      <c r="AA1392" s="633"/>
    </row>
    <row r="1393" spans="1:27" ht="17.45" customHeight="1" x14ac:dyDescent="0.25">
      <c r="A1393" s="633" t="s">
        <v>7017</v>
      </c>
      <c r="B1393" s="632" t="s">
        <v>57</v>
      </c>
      <c r="C1393" s="632" t="s">
        <v>147</v>
      </c>
      <c r="D1393" s="632" t="s">
        <v>7018</v>
      </c>
      <c r="E1393" s="632" t="s">
        <v>7019</v>
      </c>
      <c r="F1393" s="473" t="s">
        <v>24</v>
      </c>
      <c r="G1393" s="473"/>
      <c r="H1393" s="473"/>
      <c r="I1393" s="473"/>
      <c r="J1393" s="633" t="s">
        <v>11224</v>
      </c>
      <c r="K1393" s="632" t="s">
        <v>38</v>
      </c>
      <c r="L1393" s="624">
        <v>43034</v>
      </c>
      <c r="M1393" s="564" t="s">
        <v>7079</v>
      </c>
      <c r="N1393" s="633" t="s">
        <v>46</v>
      </c>
      <c r="O1393" s="625">
        <v>43034</v>
      </c>
      <c r="P1393" s="626">
        <v>50000</v>
      </c>
      <c r="Q1393" s="416">
        <f t="shared" si="32"/>
        <v>4.9999999999999996E-2</v>
      </c>
      <c r="R1393" s="627">
        <v>12</v>
      </c>
      <c r="S1393" s="564" t="s">
        <v>7102</v>
      </c>
      <c r="T1393" s="71" t="s">
        <v>103</v>
      </c>
      <c r="U1393" s="633" t="s">
        <v>7</v>
      </c>
      <c r="V1393" s="632" t="s">
        <v>388</v>
      </c>
      <c r="W1393" s="632" t="s">
        <v>1197</v>
      </c>
      <c r="X1393" s="632" t="s">
        <v>7080</v>
      </c>
      <c r="Y1393" s="632" t="s">
        <v>3129</v>
      </c>
      <c r="Z1393" s="633"/>
      <c r="AA1393" s="633"/>
    </row>
    <row r="1394" spans="1:27" ht="17.45" customHeight="1" x14ac:dyDescent="0.25">
      <c r="A1394" s="633" t="s">
        <v>3927</v>
      </c>
      <c r="B1394" s="632" t="s">
        <v>60</v>
      </c>
      <c r="C1394" s="632" t="s">
        <v>805</v>
      </c>
      <c r="D1394" s="632" t="s">
        <v>3928</v>
      </c>
      <c r="E1394" s="632" t="s">
        <v>3929</v>
      </c>
      <c r="F1394" s="473" t="s">
        <v>25</v>
      </c>
      <c r="G1394" s="473"/>
      <c r="H1394" s="473"/>
      <c r="I1394" s="473"/>
      <c r="J1394" s="633" t="s">
        <v>11223</v>
      </c>
      <c r="K1394" s="632" t="s">
        <v>35</v>
      </c>
      <c r="L1394" s="624">
        <v>43007</v>
      </c>
      <c r="M1394" s="564" t="s">
        <v>3930</v>
      </c>
      <c r="N1394" s="633" t="s">
        <v>47</v>
      </c>
      <c r="O1394" s="625">
        <v>43007</v>
      </c>
      <c r="P1394" s="626">
        <v>50000</v>
      </c>
      <c r="Q1394" s="416">
        <f t="shared" ref="Q1394:Q1457" si="33">+P1394*0.000001</f>
        <v>4.9999999999999996E-2</v>
      </c>
      <c r="R1394" s="627">
        <v>12</v>
      </c>
      <c r="S1394" s="564" t="s">
        <v>13516</v>
      </c>
      <c r="T1394" s="71" t="s">
        <v>125</v>
      </c>
      <c r="U1394" s="633" t="s">
        <v>7</v>
      </c>
      <c r="V1394" s="632" t="s">
        <v>388</v>
      </c>
      <c r="W1394" s="632" t="s">
        <v>389</v>
      </c>
      <c r="X1394" s="632" t="s">
        <v>6155</v>
      </c>
      <c r="Y1394" s="632" t="s">
        <v>667</v>
      </c>
      <c r="Z1394" s="633"/>
      <c r="AA1394" s="633"/>
    </row>
    <row r="1395" spans="1:27" ht="17.45" customHeight="1" x14ac:dyDescent="0.25">
      <c r="A1395" s="633" t="s">
        <v>3865</v>
      </c>
      <c r="B1395" s="632" t="s">
        <v>60</v>
      </c>
      <c r="C1395" s="632" t="s">
        <v>805</v>
      </c>
      <c r="D1395" s="632" t="s">
        <v>3866</v>
      </c>
      <c r="E1395" s="632" t="s">
        <v>3867</v>
      </c>
      <c r="F1395" s="473" t="s">
        <v>24</v>
      </c>
      <c r="G1395" s="473"/>
      <c r="H1395" s="473"/>
      <c r="I1395" s="473"/>
      <c r="J1395" s="633" t="s">
        <v>11223</v>
      </c>
      <c r="K1395" s="632" t="s">
        <v>38</v>
      </c>
      <c r="L1395" s="624">
        <v>43003</v>
      </c>
      <c r="M1395" s="564" t="s">
        <v>3868</v>
      </c>
      <c r="N1395" s="633" t="s">
        <v>47</v>
      </c>
      <c r="O1395" s="625">
        <v>43090</v>
      </c>
      <c r="P1395" s="626">
        <v>50000</v>
      </c>
      <c r="Q1395" s="416">
        <f t="shared" si="33"/>
        <v>4.9999999999999996E-2</v>
      </c>
      <c r="R1395" s="627">
        <v>12</v>
      </c>
      <c r="S1395" s="564" t="s">
        <v>14144</v>
      </c>
      <c r="T1395" s="71" t="s">
        <v>103</v>
      </c>
      <c r="U1395" s="633" t="s">
        <v>7</v>
      </c>
      <c r="V1395" s="632" t="s">
        <v>388</v>
      </c>
      <c r="W1395" s="632" t="s">
        <v>389</v>
      </c>
      <c r="X1395" s="632" t="s">
        <v>6044</v>
      </c>
      <c r="Y1395" s="632" t="s">
        <v>757</v>
      </c>
      <c r="Z1395" s="633"/>
      <c r="AA1395" s="633"/>
    </row>
    <row r="1396" spans="1:27" ht="17.45" customHeight="1" x14ac:dyDescent="0.25">
      <c r="A1396" s="633" t="s">
        <v>12568</v>
      </c>
      <c r="B1396" s="632" t="s">
        <v>60</v>
      </c>
      <c r="C1396" s="632" t="s">
        <v>805</v>
      </c>
      <c r="D1396" s="632" t="s">
        <v>2805</v>
      </c>
      <c r="E1396" s="632" t="s">
        <v>12569</v>
      </c>
      <c r="F1396" s="473" t="s">
        <v>26</v>
      </c>
      <c r="G1396" s="473"/>
      <c r="H1396" s="473"/>
      <c r="I1396" s="473"/>
      <c r="J1396" s="633" t="s">
        <v>11223</v>
      </c>
      <c r="K1396" s="632" t="s">
        <v>8948</v>
      </c>
      <c r="L1396" s="624">
        <v>43007</v>
      </c>
      <c r="M1396" s="564" t="s">
        <v>12623</v>
      </c>
      <c r="N1396" s="633" t="s">
        <v>47</v>
      </c>
      <c r="O1396" s="625">
        <v>43023</v>
      </c>
      <c r="P1396" s="626">
        <v>50000</v>
      </c>
      <c r="Q1396" s="416">
        <f t="shared" si="33"/>
        <v>4.9999999999999996E-2</v>
      </c>
      <c r="R1396" s="627">
        <v>12</v>
      </c>
      <c r="S1396" s="564" t="s">
        <v>14144</v>
      </c>
      <c r="T1396" s="71" t="s">
        <v>292</v>
      </c>
      <c r="U1396" s="633" t="s">
        <v>7</v>
      </c>
      <c r="V1396" s="632" t="s">
        <v>388</v>
      </c>
      <c r="W1396" s="632" t="s">
        <v>389</v>
      </c>
      <c r="X1396" s="632" t="s">
        <v>5585</v>
      </c>
      <c r="Y1396" s="632" t="s">
        <v>667</v>
      </c>
      <c r="Z1396" s="633"/>
      <c r="AA1396" s="633"/>
    </row>
    <row r="1397" spans="1:27" ht="17.45" customHeight="1" x14ac:dyDescent="0.25">
      <c r="A1397" s="633" t="s">
        <v>4032</v>
      </c>
      <c r="B1397" s="632" t="s">
        <v>60</v>
      </c>
      <c r="C1397" s="632" t="s">
        <v>805</v>
      </c>
      <c r="D1397" s="632" t="s">
        <v>4033</v>
      </c>
      <c r="E1397" s="632" t="s">
        <v>1081</v>
      </c>
      <c r="F1397" s="473" t="s">
        <v>26</v>
      </c>
      <c r="G1397" s="473"/>
      <c r="H1397" s="473"/>
      <c r="I1397" s="473"/>
      <c r="J1397" s="633" t="s">
        <v>11224</v>
      </c>
      <c r="K1397" s="632" t="s">
        <v>8948</v>
      </c>
      <c r="L1397" s="624">
        <v>43035</v>
      </c>
      <c r="M1397" s="564" t="s">
        <v>4034</v>
      </c>
      <c r="N1397" s="633" t="s">
        <v>47</v>
      </c>
      <c r="O1397" s="625">
        <v>43035</v>
      </c>
      <c r="P1397" s="626">
        <v>50000</v>
      </c>
      <c r="Q1397" s="416">
        <f t="shared" si="33"/>
        <v>4.9999999999999996E-2</v>
      </c>
      <c r="R1397" s="627">
        <v>12</v>
      </c>
      <c r="S1397" s="564" t="s">
        <v>13516</v>
      </c>
      <c r="T1397" s="71" t="s">
        <v>103</v>
      </c>
      <c r="U1397" s="633" t="s">
        <v>7</v>
      </c>
      <c r="V1397" s="632" t="s">
        <v>388</v>
      </c>
      <c r="W1397" s="632" t="s">
        <v>389</v>
      </c>
      <c r="X1397" s="632" t="s">
        <v>6397</v>
      </c>
      <c r="Y1397" s="632" t="s">
        <v>1832</v>
      </c>
      <c r="Z1397" s="633"/>
      <c r="AA1397" s="633"/>
    </row>
    <row r="1398" spans="1:27" ht="17.45" customHeight="1" x14ac:dyDescent="0.25">
      <c r="A1398" s="633" t="s">
        <v>3789</v>
      </c>
      <c r="B1398" s="632" t="s">
        <v>57</v>
      </c>
      <c r="C1398" s="632" t="s">
        <v>98</v>
      </c>
      <c r="D1398" s="632" t="s">
        <v>3055</v>
      </c>
      <c r="E1398" s="632" t="s">
        <v>9078</v>
      </c>
      <c r="F1398" s="473" t="s">
        <v>28</v>
      </c>
      <c r="G1398" s="473"/>
      <c r="H1398" s="473"/>
      <c r="I1398" s="473"/>
      <c r="J1398" s="633" t="s">
        <v>11223</v>
      </c>
      <c r="K1398" s="632" t="s">
        <v>8952</v>
      </c>
      <c r="L1398" s="624">
        <v>43000</v>
      </c>
      <c r="M1398" s="564" t="s">
        <v>3791</v>
      </c>
      <c r="N1398" s="633" t="s">
        <v>47</v>
      </c>
      <c r="O1398" s="625">
        <v>43000</v>
      </c>
      <c r="P1398" s="626">
        <v>50000</v>
      </c>
      <c r="Q1398" s="416">
        <f t="shared" si="33"/>
        <v>4.9999999999999996E-2</v>
      </c>
      <c r="R1398" s="627">
        <v>12</v>
      </c>
      <c r="S1398" s="564" t="s">
        <v>12339</v>
      </c>
      <c r="T1398" s="71" t="s">
        <v>125</v>
      </c>
      <c r="U1398" s="633" t="s">
        <v>7</v>
      </c>
      <c r="V1398" s="632" t="s">
        <v>388</v>
      </c>
      <c r="W1398" s="632" t="s">
        <v>389</v>
      </c>
      <c r="X1398" s="632" t="s">
        <v>106</v>
      </c>
      <c r="Y1398" s="632" t="s">
        <v>186</v>
      </c>
      <c r="Z1398" s="633"/>
      <c r="AA1398" s="633"/>
    </row>
    <row r="1399" spans="1:27" ht="17.45" customHeight="1" x14ac:dyDescent="0.25">
      <c r="A1399" s="633" t="s">
        <v>3849</v>
      </c>
      <c r="B1399" s="632" t="s">
        <v>57</v>
      </c>
      <c r="C1399" s="632" t="s">
        <v>98</v>
      </c>
      <c r="D1399" s="632" t="s">
        <v>3055</v>
      </c>
      <c r="E1399" s="632" t="s">
        <v>3850</v>
      </c>
      <c r="F1399" s="473" t="s">
        <v>28</v>
      </c>
      <c r="G1399" s="473"/>
      <c r="H1399" s="473"/>
      <c r="I1399" s="473"/>
      <c r="J1399" s="633" t="s">
        <v>11223</v>
      </c>
      <c r="K1399" s="632" t="s">
        <v>8952</v>
      </c>
      <c r="L1399" s="624">
        <v>42963</v>
      </c>
      <c r="M1399" s="564" t="s">
        <v>3851</v>
      </c>
      <c r="N1399" s="633" t="s">
        <v>47</v>
      </c>
      <c r="O1399" s="625">
        <v>42963</v>
      </c>
      <c r="P1399" s="626">
        <v>50000</v>
      </c>
      <c r="Q1399" s="416">
        <f t="shared" si="33"/>
        <v>4.9999999999999996E-2</v>
      </c>
      <c r="R1399" s="627">
        <v>12</v>
      </c>
      <c r="S1399" s="564" t="s">
        <v>14182</v>
      </c>
      <c r="T1399" s="71" t="s">
        <v>103</v>
      </c>
      <c r="U1399" s="633" t="s">
        <v>7</v>
      </c>
      <c r="V1399" s="632" t="s">
        <v>388</v>
      </c>
      <c r="W1399" s="632" t="s">
        <v>389</v>
      </c>
      <c r="X1399" s="632" t="s">
        <v>106</v>
      </c>
      <c r="Y1399" s="632" t="s">
        <v>14261</v>
      </c>
      <c r="Z1399" s="633"/>
      <c r="AA1399" s="633"/>
    </row>
    <row r="1400" spans="1:27" ht="17.45" customHeight="1" x14ac:dyDescent="0.25">
      <c r="A1400" s="633" t="s">
        <v>12564</v>
      </c>
      <c r="B1400" s="632" t="s">
        <v>59</v>
      </c>
      <c r="C1400" s="632" t="s">
        <v>9574</v>
      </c>
      <c r="D1400" s="632" t="s">
        <v>12565</v>
      </c>
      <c r="E1400" s="632" t="s">
        <v>316</v>
      </c>
      <c r="F1400" s="473" t="s">
        <v>14262</v>
      </c>
      <c r="G1400" s="473"/>
      <c r="H1400" s="473"/>
      <c r="I1400" s="473"/>
      <c r="J1400" s="633" t="s">
        <v>11223</v>
      </c>
      <c r="K1400" s="632" t="s">
        <v>8950</v>
      </c>
      <c r="L1400" s="624">
        <v>43007</v>
      </c>
      <c r="M1400" s="564" t="s">
        <v>12621</v>
      </c>
      <c r="N1400" s="633" t="s">
        <v>47</v>
      </c>
      <c r="O1400" s="625">
        <v>43023</v>
      </c>
      <c r="P1400" s="626">
        <v>50000</v>
      </c>
      <c r="Q1400" s="416">
        <f t="shared" si="33"/>
        <v>4.9999999999999996E-2</v>
      </c>
      <c r="R1400" s="627">
        <v>12</v>
      </c>
      <c r="S1400" s="564" t="s">
        <v>12632</v>
      </c>
      <c r="T1400" s="71" t="s">
        <v>103</v>
      </c>
      <c r="U1400" s="633" t="s">
        <v>7</v>
      </c>
      <c r="V1400" s="632" t="s">
        <v>388</v>
      </c>
      <c r="W1400" s="632" t="s">
        <v>389</v>
      </c>
      <c r="X1400" s="632" t="s">
        <v>12680</v>
      </c>
      <c r="Y1400" s="632" t="s">
        <v>667</v>
      </c>
      <c r="Z1400" s="633"/>
      <c r="AA1400" s="633"/>
    </row>
    <row r="1401" spans="1:27" ht="17.45" customHeight="1" x14ac:dyDescent="0.25">
      <c r="A1401" s="633" t="s">
        <v>11022</v>
      </c>
      <c r="B1401" s="632" t="s">
        <v>58</v>
      </c>
      <c r="C1401" s="632" t="s">
        <v>58</v>
      </c>
      <c r="D1401" s="632" t="s">
        <v>12224</v>
      </c>
      <c r="E1401" s="632" t="s">
        <v>11189</v>
      </c>
      <c r="F1401" s="473" t="s">
        <v>28</v>
      </c>
      <c r="G1401" s="473"/>
      <c r="H1401" s="473"/>
      <c r="I1401" s="473"/>
      <c r="J1401" s="633" t="s">
        <v>11223</v>
      </c>
      <c r="K1401" s="632" t="s">
        <v>36</v>
      </c>
      <c r="L1401" s="624">
        <v>43007</v>
      </c>
      <c r="M1401" s="564" t="s">
        <v>12320</v>
      </c>
      <c r="N1401" s="633" t="s">
        <v>47</v>
      </c>
      <c r="O1401" s="625">
        <v>43007</v>
      </c>
      <c r="P1401" s="626">
        <v>50000</v>
      </c>
      <c r="Q1401" s="416">
        <f t="shared" si="33"/>
        <v>4.9999999999999996E-2</v>
      </c>
      <c r="R1401" s="627">
        <v>1</v>
      </c>
      <c r="S1401" s="564" t="s">
        <v>14144</v>
      </c>
      <c r="T1401" s="71" t="s">
        <v>211</v>
      </c>
      <c r="U1401" s="633" t="s">
        <v>7</v>
      </c>
      <c r="V1401" s="632" t="s">
        <v>388</v>
      </c>
      <c r="W1401" s="632" t="s">
        <v>389</v>
      </c>
      <c r="X1401" s="632" t="s">
        <v>12414</v>
      </c>
      <c r="Y1401" s="632" t="s">
        <v>1629</v>
      </c>
      <c r="Z1401" s="633"/>
      <c r="AA1401" s="633"/>
    </row>
    <row r="1402" spans="1:27" ht="17.45" customHeight="1" x14ac:dyDescent="0.25">
      <c r="A1402" s="633" t="s">
        <v>3841</v>
      </c>
      <c r="B1402" s="632" t="s">
        <v>56</v>
      </c>
      <c r="C1402" s="632" t="s">
        <v>109</v>
      </c>
      <c r="D1402" s="632" t="s">
        <v>3842</v>
      </c>
      <c r="E1402" s="632" t="s">
        <v>3843</v>
      </c>
      <c r="F1402" s="473" t="s">
        <v>28</v>
      </c>
      <c r="G1402" s="473"/>
      <c r="H1402" s="473"/>
      <c r="I1402" s="473"/>
      <c r="J1402" s="633" t="s">
        <v>11224</v>
      </c>
      <c r="K1402" s="632" t="s">
        <v>8952</v>
      </c>
      <c r="L1402" s="624">
        <v>43028</v>
      </c>
      <c r="M1402" s="564" t="s">
        <v>3844</v>
      </c>
      <c r="N1402" s="633" t="s">
        <v>46</v>
      </c>
      <c r="O1402" s="625">
        <v>43028</v>
      </c>
      <c r="P1402" s="626">
        <v>50000</v>
      </c>
      <c r="Q1402" s="416">
        <f t="shared" si="33"/>
        <v>4.9999999999999996E-2</v>
      </c>
      <c r="R1402" s="627">
        <v>12</v>
      </c>
      <c r="S1402" s="564" t="s">
        <v>826</v>
      </c>
      <c r="T1402" s="71" t="s">
        <v>125</v>
      </c>
      <c r="U1402" s="633" t="s">
        <v>7</v>
      </c>
      <c r="V1402" s="632" t="s">
        <v>388</v>
      </c>
      <c r="W1402" s="632" t="s">
        <v>389</v>
      </c>
      <c r="X1402" s="632" t="s">
        <v>6136</v>
      </c>
      <c r="Y1402" s="632" t="s">
        <v>757</v>
      </c>
      <c r="Z1402" s="633"/>
      <c r="AA1402" s="633"/>
    </row>
    <row r="1403" spans="1:27" ht="17.45" customHeight="1" x14ac:dyDescent="0.25">
      <c r="A1403" s="633" t="s">
        <v>9915</v>
      </c>
      <c r="B1403" s="632" t="s">
        <v>56</v>
      </c>
      <c r="C1403" s="632" t="s">
        <v>109</v>
      </c>
      <c r="D1403" s="632" t="s">
        <v>13021</v>
      </c>
      <c r="E1403" s="632" t="s">
        <v>9917</v>
      </c>
      <c r="F1403" s="473" t="s">
        <v>28</v>
      </c>
      <c r="G1403" s="473"/>
      <c r="H1403" s="473"/>
      <c r="I1403" s="473"/>
      <c r="J1403" s="633" t="s">
        <v>11224</v>
      </c>
      <c r="K1403" s="632" t="s">
        <v>36</v>
      </c>
      <c r="L1403" s="624">
        <v>43054</v>
      </c>
      <c r="M1403" s="564" t="s">
        <v>9951</v>
      </c>
      <c r="N1403" s="633" t="s">
        <v>47</v>
      </c>
      <c r="O1403" s="625">
        <v>43054</v>
      </c>
      <c r="P1403" s="626">
        <v>50000</v>
      </c>
      <c r="Q1403" s="416">
        <f t="shared" si="33"/>
        <v>4.9999999999999996E-2</v>
      </c>
      <c r="R1403" s="627">
        <v>12</v>
      </c>
      <c r="S1403" s="564" t="s">
        <v>13532</v>
      </c>
      <c r="T1403" s="71" t="s">
        <v>125</v>
      </c>
      <c r="U1403" s="633" t="s">
        <v>7</v>
      </c>
      <c r="V1403" s="632" t="s">
        <v>388</v>
      </c>
      <c r="W1403" s="632" t="s">
        <v>389</v>
      </c>
      <c r="X1403" s="632" t="s">
        <v>13798</v>
      </c>
      <c r="Y1403" s="632" t="s">
        <v>322</v>
      </c>
      <c r="Z1403" s="633"/>
      <c r="AA1403" s="633"/>
    </row>
    <row r="1404" spans="1:27" ht="17.45" customHeight="1" x14ac:dyDescent="0.25">
      <c r="A1404" s="633" t="s">
        <v>12495</v>
      </c>
      <c r="B1404" s="632" t="s">
        <v>60</v>
      </c>
      <c r="C1404" s="632" t="s">
        <v>805</v>
      </c>
      <c r="D1404" s="632" t="s">
        <v>12846</v>
      </c>
      <c r="E1404" s="632" t="s">
        <v>12496</v>
      </c>
      <c r="F1404" s="473" t="s">
        <v>26</v>
      </c>
      <c r="G1404" s="473"/>
      <c r="H1404" s="473"/>
      <c r="I1404" s="473"/>
      <c r="J1404" s="633" t="s">
        <v>11224</v>
      </c>
      <c r="K1404" s="632" t="s">
        <v>8948</v>
      </c>
      <c r="L1404" s="624">
        <v>43035</v>
      </c>
      <c r="M1404" s="564" t="s">
        <v>13273</v>
      </c>
      <c r="N1404" s="633" t="s">
        <v>46</v>
      </c>
      <c r="O1404" s="625">
        <v>43035</v>
      </c>
      <c r="P1404" s="626">
        <v>50000</v>
      </c>
      <c r="Q1404" s="416">
        <f t="shared" si="33"/>
        <v>4.9999999999999996E-2</v>
      </c>
      <c r="R1404" s="627">
        <v>12</v>
      </c>
      <c r="S1404" s="564" t="s">
        <v>13516</v>
      </c>
      <c r="T1404" s="71" t="s">
        <v>125</v>
      </c>
      <c r="U1404" s="633" t="s">
        <v>7</v>
      </c>
      <c r="V1404" s="632" t="s">
        <v>1867</v>
      </c>
      <c r="W1404" s="632"/>
      <c r="X1404" s="632" t="s">
        <v>6140</v>
      </c>
      <c r="Y1404" s="632"/>
      <c r="Z1404" s="633"/>
      <c r="AA1404" s="633"/>
    </row>
    <row r="1405" spans="1:27" ht="17.45" customHeight="1" x14ac:dyDescent="0.25">
      <c r="A1405" s="633" t="s">
        <v>6660</v>
      </c>
      <c r="B1405" s="632" t="s">
        <v>60</v>
      </c>
      <c r="C1405" s="632" t="s">
        <v>805</v>
      </c>
      <c r="D1405" s="632" t="s">
        <v>2369</v>
      </c>
      <c r="E1405" s="632" t="s">
        <v>6661</v>
      </c>
      <c r="F1405" s="473" t="s">
        <v>24</v>
      </c>
      <c r="G1405" s="473"/>
      <c r="H1405" s="473"/>
      <c r="I1405" s="473"/>
      <c r="J1405" s="633" t="s">
        <v>11224</v>
      </c>
      <c r="K1405" s="632" t="s">
        <v>38</v>
      </c>
      <c r="L1405" s="624">
        <v>43091</v>
      </c>
      <c r="M1405" s="564" t="s">
        <v>6822</v>
      </c>
      <c r="N1405" s="633" t="s">
        <v>46</v>
      </c>
      <c r="O1405" s="625">
        <v>43091</v>
      </c>
      <c r="P1405" s="626">
        <v>50000</v>
      </c>
      <c r="Q1405" s="416">
        <f t="shared" si="33"/>
        <v>4.9999999999999996E-2</v>
      </c>
      <c r="R1405" s="627">
        <v>12</v>
      </c>
      <c r="S1405" s="564" t="s">
        <v>6513</v>
      </c>
      <c r="T1405" s="71" t="s">
        <v>125</v>
      </c>
      <c r="U1405" s="633" t="s">
        <v>7</v>
      </c>
      <c r="V1405" s="632" t="s">
        <v>477</v>
      </c>
      <c r="W1405" s="632"/>
      <c r="X1405" s="632" t="s">
        <v>6823</v>
      </c>
      <c r="Y1405" s="632" t="s">
        <v>667</v>
      </c>
      <c r="Z1405" s="633"/>
      <c r="AA1405" s="633"/>
    </row>
    <row r="1406" spans="1:27" ht="17.45" customHeight="1" x14ac:dyDescent="0.25">
      <c r="A1406" s="633" t="s">
        <v>9494</v>
      </c>
      <c r="B1406" s="632" t="s">
        <v>57</v>
      </c>
      <c r="C1406" s="632" t="s">
        <v>391</v>
      </c>
      <c r="D1406" s="632" t="s">
        <v>9495</v>
      </c>
      <c r="E1406" s="632" t="s">
        <v>9496</v>
      </c>
      <c r="F1406" s="473" t="s">
        <v>26</v>
      </c>
      <c r="G1406" s="473"/>
      <c r="H1406" s="473"/>
      <c r="I1406" s="473"/>
      <c r="J1406" s="633" t="s">
        <v>11224</v>
      </c>
      <c r="K1406" s="632" t="s">
        <v>8948</v>
      </c>
      <c r="L1406" s="624">
        <v>43100</v>
      </c>
      <c r="M1406" s="564" t="s">
        <v>9520</v>
      </c>
      <c r="N1406" s="633" t="s">
        <v>46</v>
      </c>
      <c r="O1406" s="625">
        <v>43100</v>
      </c>
      <c r="P1406" s="626">
        <v>50000</v>
      </c>
      <c r="Q1406" s="416">
        <f t="shared" si="33"/>
        <v>4.9999999999999996E-2</v>
      </c>
      <c r="R1406" s="627">
        <v>12</v>
      </c>
      <c r="S1406" s="564" t="s">
        <v>9261</v>
      </c>
      <c r="T1406" s="71" t="s">
        <v>125</v>
      </c>
      <c r="U1406" s="633" t="s">
        <v>7</v>
      </c>
      <c r="V1406" s="632" t="s">
        <v>477</v>
      </c>
      <c r="W1406" s="632"/>
      <c r="X1406" s="632" t="s">
        <v>8931</v>
      </c>
      <c r="Y1406" s="632" t="s">
        <v>6865</v>
      </c>
      <c r="Z1406" s="633"/>
      <c r="AA1406" s="633"/>
    </row>
    <row r="1407" spans="1:27" ht="17.45" customHeight="1" x14ac:dyDescent="0.25">
      <c r="A1407" s="633" t="s">
        <v>8426</v>
      </c>
      <c r="B1407" s="632" t="s">
        <v>56</v>
      </c>
      <c r="C1407" s="632" t="s">
        <v>235</v>
      </c>
      <c r="D1407" s="632" t="s">
        <v>8427</v>
      </c>
      <c r="E1407" s="632" t="s">
        <v>11194</v>
      </c>
      <c r="F1407" s="473" t="s">
        <v>24</v>
      </c>
      <c r="G1407" s="473"/>
      <c r="H1407" s="473"/>
      <c r="I1407" s="473"/>
      <c r="J1407" s="633" t="s">
        <v>11223</v>
      </c>
      <c r="K1407" s="632" t="s">
        <v>38</v>
      </c>
      <c r="L1407" s="624">
        <v>42954</v>
      </c>
      <c r="M1407" s="564" t="s">
        <v>8593</v>
      </c>
      <c r="N1407" s="633" t="s">
        <v>46</v>
      </c>
      <c r="O1407" s="625">
        <v>42972</v>
      </c>
      <c r="P1407" s="626">
        <v>50000</v>
      </c>
      <c r="Q1407" s="416">
        <f t="shared" si="33"/>
        <v>4.9999999999999996E-2</v>
      </c>
      <c r="R1407" s="627">
        <v>12</v>
      </c>
      <c r="S1407" s="564" t="s">
        <v>8159</v>
      </c>
      <c r="T1407" s="71" t="s">
        <v>103</v>
      </c>
      <c r="U1407" s="633" t="s">
        <v>7</v>
      </c>
      <c r="V1407" s="632" t="s">
        <v>477</v>
      </c>
      <c r="W1407" s="632"/>
      <c r="X1407" s="632" t="s">
        <v>8668</v>
      </c>
      <c r="Y1407" s="632"/>
      <c r="Z1407" s="633"/>
      <c r="AA1407" s="633"/>
    </row>
    <row r="1408" spans="1:27" ht="17.45" customHeight="1" x14ac:dyDescent="0.25">
      <c r="A1408" s="633" t="s">
        <v>8830</v>
      </c>
      <c r="B1408" s="632" t="s">
        <v>56</v>
      </c>
      <c r="C1408" s="632" t="s">
        <v>235</v>
      </c>
      <c r="D1408" s="632" t="s">
        <v>8831</v>
      </c>
      <c r="E1408" s="632" t="s">
        <v>8832</v>
      </c>
      <c r="F1408" s="473" t="s">
        <v>25</v>
      </c>
      <c r="G1408" s="473"/>
      <c r="H1408" s="473"/>
      <c r="I1408" s="473"/>
      <c r="J1408" s="633" t="s">
        <v>11224</v>
      </c>
      <c r="K1408" s="632" t="s">
        <v>35</v>
      </c>
      <c r="L1408" s="624">
        <v>43100</v>
      </c>
      <c r="M1408" s="564" t="s">
        <v>8889</v>
      </c>
      <c r="N1408" s="633" t="s">
        <v>46</v>
      </c>
      <c r="O1408" s="625">
        <v>43100</v>
      </c>
      <c r="P1408" s="626">
        <v>50000</v>
      </c>
      <c r="Q1408" s="416">
        <f t="shared" si="33"/>
        <v>4.9999999999999996E-2</v>
      </c>
      <c r="R1408" s="627">
        <v>12</v>
      </c>
      <c r="S1408" s="564" t="s">
        <v>8161</v>
      </c>
      <c r="T1408" s="71" t="s">
        <v>125</v>
      </c>
      <c r="U1408" s="633" t="s">
        <v>7</v>
      </c>
      <c r="V1408" s="632" t="s">
        <v>1867</v>
      </c>
      <c r="W1408" s="632"/>
      <c r="X1408" s="632" t="s">
        <v>8926</v>
      </c>
      <c r="Y1408" s="632" t="s">
        <v>565</v>
      </c>
      <c r="Z1408" s="633"/>
      <c r="AA1408" s="633"/>
    </row>
    <row r="1409" spans="1:27" ht="17.45" customHeight="1" x14ac:dyDescent="0.25">
      <c r="A1409" s="633" t="s">
        <v>8835</v>
      </c>
      <c r="B1409" s="632" t="s">
        <v>56</v>
      </c>
      <c r="C1409" s="632" t="s">
        <v>235</v>
      </c>
      <c r="D1409" s="632" t="s">
        <v>8836</v>
      </c>
      <c r="E1409" s="632" t="s">
        <v>8837</v>
      </c>
      <c r="F1409" s="473" t="s">
        <v>24</v>
      </c>
      <c r="G1409" s="473" t="str">
        <f>VLOOKUP(A1409,'Engaged Deals'!A:L,2,0)</f>
        <v>Yes</v>
      </c>
      <c r="H1409" s="473" t="str">
        <f>VLOOKUP(A1409,'Engaged Deals'!A:L,9,0)</f>
        <v>India</v>
      </c>
      <c r="I1409" s="473" t="str">
        <f>VLOOKUP(A1409,'Engaged Deals'!A:L,10,0)</f>
        <v>CIC India team has developed a small POC around supply chain of Mobile devices and is in discussion with the account team to show case it to the client.</v>
      </c>
      <c r="J1409" s="633" t="s">
        <v>11224</v>
      </c>
      <c r="K1409" s="632" t="s">
        <v>8949</v>
      </c>
      <c r="L1409" s="624">
        <v>43100</v>
      </c>
      <c r="M1409" s="564" t="s">
        <v>8890</v>
      </c>
      <c r="N1409" s="633" t="s">
        <v>46</v>
      </c>
      <c r="O1409" s="625">
        <v>43100</v>
      </c>
      <c r="P1409" s="626">
        <v>50000</v>
      </c>
      <c r="Q1409" s="416">
        <f t="shared" si="33"/>
        <v>4.9999999999999996E-2</v>
      </c>
      <c r="R1409" s="627">
        <v>12</v>
      </c>
      <c r="S1409" s="564" t="s">
        <v>8158</v>
      </c>
      <c r="T1409" s="71" t="s">
        <v>125</v>
      </c>
      <c r="U1409" s="633" t="s">
        <v>7</v>
      </c>
      <c r="V1409" s="632" t="s">
        <v>1867</v>
      </c>
      <c r="W1409" s="632"/>
      <c r="X1409" s="632" t="s">
        <v>8926</v>
      </c>
      <c r="Y1409" s="632" t="s">
        <v>565</v>
      </c>
      <c r="Z1409" s="633"/>
      <c r="AA1409" s="633"/>
    </row>
    <row r="1410" spans="1:27" ht="17.45" customHeight="1" x14ac:dyDescent="0.25">
      <c r="A1410" s="633" t="s">
        <v>12562</v>
      </c>
      <c r="B1410" s="632" t="s">
        <v>56</v>
      </c>
      <c r="C1410" s="632" t="s">
        <v>194</v>
      </c>
      <c r="D1410" s="632" t="s">
        <v>12563</v>
      </c>
      <c r="E1410" s="632" t="s">
        <v>316</v>
      </c>
      <c r="F1410" s="473" t="s">
        <v>28</v>
      </c>
      <c r="G1410" s="473"/>
      <c r="H1410" s="473"/>
      <c r="I1410" s="473"/>
      <c r="J1410" s="633" t="s">
        <v>11224</v>
      </c>
      <c r="K1410" s="632" t="s">
        <v>36</v>
      </c>
      <c r="L1410" s="624">
        <v>43020</v>
      </c>
      <c r="M1410" s="564" t="s">
        <v>12620</v>
      </c>
      <c r="N1410" s="633" t="s">
        <v>46</v>
      </c>
      <c r="O1410" s="625">
        <v>43020</v>
      </c>
      <c r="P1410" s="626">
        <v>50000</v>
      </c>
      <c r="Q1410" s="416">
        <f t="shared" si="33"/>
        <v>4.9999999999999996E-2</v>
      </c>
      <c r="R1410" s="627">
        <v>12</v>
      </c>
      <c r="S1410" s="564" t="s">
        <v>12632</v>
      </c>
      <c r="T1410" s="71" t="s">
        <v>125</v>
      </c>
      <c r="U1410" s="633" t="s">
        <v>7</v>
      </c>
      <c r="V1410" s="632" t="s">
        <v>477</v>
      </c>
      <c r="W1410" s="632"/>
      <c r="X1410" s="632" t="s">
        <v>12679</v>
      </c>
      <c r="Y1410" s="632" t="s">
        <v>221</v>
      </c>
      <c r="Z1410" s="633"/>
      <c r="AA1410" s="633"/>
    </row>
    <row r="1411" spans="1:27" ht="17.45" customHeight="1" x14ac:dyDescent="0.25">
      <c r="A1411" s="633" t="s">
        <v>13972</v>
      </c>
      <c r="B1411" s="632" t="s">
        <v>57</v>
      </c>
      <c r="C1411" s="632" t="s">
        <v>98</v>
      </c>
      <c r="D1411" s="632" t="s">
        <v>14055</v>
      </c>
      <c r="E1411" s="632" t="s">
        <v>14056</v>
      </c>
      <c r="F1411" s="473" t="s">
        <v>27</v>
      </c>
      <c r="G1411" s="473"/>
      <c r="H1411" s="473"/>
      <c r="I1411" s="473"/>
      <c r="J1411" s="633" t="s">
        <v>11224</v>
      </c>
      <c r="K1411" s="632" t="s">
        <v>8947</v>
      </c>
      <c r="L1411" s="624">
        <v>43038</v>
      </c>
      <c r="M1411" s="564">
        <v>42948</v>
      </c>
      <c r="N1411" s="633" t="s">
        <v>47</v>
      </c>
      <c r="O1411" s="625">
        <v>43038</v>
      </c>
      <c r="P1411" s="626">
        <v>50000</v>
      </c>
      <c r="Q1411" s="416">
        <f t="shared" si="33"/>
        <v>4.9999999999999996E-2</v>
      </c>
      <c r="R1411" s="636">
        <v>12</v>
      </c>
      <c r="S1411" s="564">
        <v>42948</v>
      </c>
      <c r="T1411" s="71" t="s">
        <v>103</v>
      </c>
      <c r="U1411" s="633" t="s">
        <v>7040</v>
      </c>
      <c r="V1411" s="632" t="s">
        <v>162</v>
      </c>
      <c r="W1411" s="632" t="s">
        <v>105</v>
      </c>
      <c r="X1411" s="632" t="s">
        <v>10009</v>
      </c>
      <c r="Y1411" s="632"/>
      <c r="Z1411" s="633"/>
      <c r="AA1411" s="633"/>
    </row>
    <row r="1412" spans="1:27" ht="17.45" customHeight="1" x14ac:dyDescent="0.25">
      <c r="A1412" s="633" t="s">
        <v>10638</v>
      </c>
      <c r="B1412" s="632" t="s">
        <v>57</v>
      </c>
      <c r="C1412" s="632" t="s">
        <v>98</v>
      </c>
      <c r="D1412" s="632" t="s">
        <v>10639</v>
      </c>
      <c r="E1412" s="632" t="s">
        <v>10640</v>
      </c>
      <c r="F1412" s="473" t="s">
        <v>27</v>
      </c>
      <c r="G1412" s="473"/>
      <c r="H1412" s="473"/>
      <c r="I1412" s="473"/>
      <c r="J1412" s="633" t="s">
        <v>11223</v>
      </c>
      <c r="K1412" s="632" t="s">
        <v>8070</v>
      </c>
      <c r="L1412" s="624">
        <v>43007</v>
      </c>
      <c r="M1412" s="564">
        <v>42899</v>
      </c>
      <c r="N1412" s="633" t="s">
        <v>47</v>
      </c>
      <c r="O1412" s="625">
        <v>43007</v>
      </c>
      <c r="P1412" s="626">
        <v>50000</v>
      </c>
      <c r="Q1412" s="416">
        <f t="shared" si="33"/>
        <v>4.9999999999999996E-2</v>
      </c>
      <c r="R1412" s="636">
        <v>4</v>
      </c>
      <c r="S1412" s="564">
        <v>42915</v>
      </c>
      <c r="T1412" s="71" t="s">
        <v>103</v>
      </c>
      <c r="U1412" s="633" t="s">
        <v>7040</v>
      </c>
      <c r="V1412" s="632" t="s">
        <v>162</v>
      </c>
      <c r="W1412" s="632" t="s">
        <v>105</v>
      </c>
      <c r="X1412" s="632" t="s">
        <v>10780</v>
      </c>
      <c r="Y1412" s="632" t="s">
        <v>6864</v>
      </c>
      <c r="Z1412" s="633"/>
      <c r="AA1412" s="633"/>
    </row>
    <row r="1413" spans="1:27" ht="17.45" customHeight="1" x14ac:dyDescent="0.25">
      <c r="A1413" s="633" t="s">
        <v>9909</v>
      </c>
      <c r="B1413" s="632" t="s">
        <v>62</v>
      </c>
      <c r="C1413" s="632" t="s">
        <v>1065</v>
      </c>
      <c r="D1413" s="632" t="s">
        <v>10626</v>
      </c>
      <c r="E1413" s="632" t="s">
        <v>9893</v>
      </c>
      <c r="F1413" s="473" t="s">
        <v>27</v>
      </c>
      <c r="G1413" s="473"/>
      <c r="H1413" s="473"/>
      <c r="I1413" s="473"/>
      <c r="J1413" s="633" t="s">
        <v>11223</v>
      </c>
      <c r="K1413" s="632" t="s">
        <v>8947</v>
      </c>
      <c r="L1413" s="624">
        <v>42975</v>
      </c>
      <c r="M1413" s="564">
        <v>42885</v>
      </c>
      <c r="N1413" s="633" t="s">
        <v>47</v>
      </c>
      <c r="O1413" s="625">
        <v>42975</v>
      </c>
      <c r="P1413" s="626">
        <v>50000</v>
      </c>
      <c r="Q1413" s="416">
        <f t="shared" si="33"/>
        <v>4.9999999999999996E-2</v>
      </c>
      <c r="R1413" s="636">
        <v>6</v>
      </c>
      <c r="S1413" s="564">
        <v>42929</v>
      </c>
      <c r="T1413" s="71" t="s">
        <v>125</v>
      </c>
      <c r="U1413" s="633" t="s">
        <v>7040</v>
      </c>
      <c r="V1413" s="632" t="s">
        <v>162</v>
      </c>
      <c r="W1413" s="632" t="s">
        <v>105</v>
      </c>
      <c r="X1413" s="632" t="s">
        <v>10082</v>
      </c>
      <c r="Y1413" s="632" t="s">
        <v>6864</v>
      </c>
      <c r="Z1413" s="633"/>
      <c r="AA1413" s="633"/>
    </row>
    <row r="1414" spans="1:27" ht="17.45" customHeight="1" x14ac:dyDescent="0.25">
      <c r="A1414" s="633" t="s">
        <v>3916</v>
      </c>
      <c r="B1414" s="632" t="s">
        <v>56</v>
      </c>
      <c r="C1414" s="632" t="s">
        <v>161</v>
      </c>
      <c r="D1414" s="632" t="s">
        <v>10641</v>
      </c>
      <c r="E1414" s="632" t="s">
        <v>3917</v>
      </c>
      <c r="F1414" s="473" t="s">
        <v>14262</v>
      </c>
      <c r="G1414" s="473"/>
      <c r="H1414" s="473"/>
      <c r="I1414" s="473"/>
      <c r="J1414" s="633" t="s">
        <v>11223</v>
      </c>
      <c r="K1414" s="632" t="s">
        <v>8950</v>
      </c>
      <c r="L1414" s="624">
        <v>43007</v>
      </c>
      <c r="M1414" s="564">
        <v>42781</v>
      </c>
      <c r="N1414" s="633" t="s">
        <v>47</v>
      </c>
      <c r="O1414" s="625">
        <v>43007</v>
      </c>
      <c r="P1414" s="626">
        <v>50000</v>
      </c>
      <c r="Q1414" s="416">
        <f t="shared" si="33"/>
        <v>4.9999999999999996E-2</v>
      </c>
      <c r="R1414" s="636">
        <v>12</v>
      </c>
      <c r="S1414" s="564">
        <v>42943</v>
      </c>
      <c r="T1414" s="71" t="s">
        <v>103</v>
      </c>
      <c r="U1414" s="633" t="s">
        <v>7040</v>
      </c>
      <c r="V1414" s="632" t="s">
        <v>162</v>
      </c>
      <c r="W1414" s="632" t="s">
        <v>105</v>
      </c>
      <c r="X1414" s="632" t="s">
        <v>10088</v>
      </c>
      <c r="Y1414" s="632"/>
      <c r="Z1414" s="633"/>
      <c r="AA1414" s="633"/>
    </row>
    <row r="1415" spans="1:27" ht="17.45" customHeight="1" x14ac:dyDescent="0.25">
      <c r="A1415" s="633" t="s">
        <v>11672</v>
      </c>
      <c r="B1415" s="632" t="s">
        <v>56</v>
      </c>
      <c r="C1415" s="632" t="s">
        <v>510</v>
      </c>
      <c r="D1415" s="632" t="s">
        <v>11673</v>
      </c>
      <c r="E1415" s="632" t="s">
        <v>12217</v>
      </c>
      <c r="F1415" s="473" t="s">
        <v>27</v>
      </c>
      <c r="G1415" s="473"/>
      <c r="H1415" s="473"/>
      <c r="I1415" s="473"/>
      <c r="J1415" s="633" t="s">
        <v>11223</v>
      </c>
      <c r="K1415" s="632" t="s">
        <v>8947</v>
      </c>
      <c r="L1415" s="624">
        <v>43006</v>
      </c>
      <c r="M1415" s="564">
        <v>42838</v>
      </c>
      <c r="N1415" s="633" t="s">
        <v>46</v>
      </c>
      <c r="O1415" s="625">
        <v>43006</v>
      </c>
      <c r="P1415" s="626">
        <v>50000</v>
      </c>
      <c r="Q1415" s="416">
        <f t="shared" si="33"/>
        <v>4.9999999999999996E-2</v>
      </c>
      <c r="R1415" s="636">
        <v>12</v>
      </c>
      <c r="S1415" s="564">
        <v>42908</v>
      </c>
      <c r="T1415" s="71" t="s">
        <v>103</v>
      </c>
      <c r="U1415" s="633" t="s">
        <v>7040</v>
      </c>
      <c r="V1415" s="632" t="s">
        <v>162</v>
      </c>
      <c r="W1415" s="632" t="s">
        <v>7199</v>
      </c>
      <c r="X1415" s="632" t="s">
        <v>11976</v>
      </c>
      <c r="Y1415" s="632" t="s">
        <v>7201</v>
      </c>
      <c r="Z1415" s="633"/>
      <c r="AA1415" s="633"/>
    </row>
    <row r="1416" spans="1:27" ht="17.45" customHeight="1" x14ac:dyDescent="0.25">
      <c r="A1416" s="633" t="s">
        <v>3909</v>
      </c>
      <c r="B1416" s="632" t="s">
        <v>56</v>
      </c>
      <c r="C1416" s="632" t="s">
        <v>510</v>
      </c>
      <c r="D1416" s="632" t="s">
        <v>2561</v>
      </c>
      <c r="E1416" s="632" t="s">
        <v>3910</v>
      </c>
      <c r="F1416" s="473" t="s">
        <v>27</v>
      </c>
      <c r="G1416" s="473"/>
      <c r="H1416" s="473"/>
      <c r="I1416" s="473"/>
      <c r="J1416" s="633" t="s">
        <v>11224</v>
      </c>
      <c r="K1416" s="632" t="s">
        <v>8947</v>
      </c>
      <c r="L1416" s="624">
        <v>43023</v>
      </c>
      <c r="M1416" s="564" t="s">
        <v>3911</v>
      </c>
      <c r="N1416" s="633" t="s">
        <v>47</v>
      </c>
      <c r="O1416" s="625">
        <v>43023</v>
      </c>
      <c r="P1416" s="626">
        <v>50000</v>
      </c>
      <c r="Q1416" s="416">
        <f t="shared" si="33"/>
        <v>4.9999999999999996E-2</v>
      </c>
      <c r="R1416" s="627">
        <v>12</v>
      </c>
      <c r="S1416" s="564" t="s">
        <v>12632</v>
      </c>
      <c r="T1416" s="71" t="s">
        <v>125</v>
      </c>
      <c r="U1416" s="633" t="s">
        <v>7040</v>
      </c>
      <c r="V1416" s="632" t="s">
        <v>134</v>
      </c>
      <c r="W1416" s="632" t="s">
        <v>9226</v>
      </c>
      <c r="X1416" s="632" t="s">
        <v>6149</v>
      </c>
      <c r="Y1416" s="632" t="s">
        <v>3084</v>
      </c>
      <c r="Z1416" s="633"/>
      <c r="AA1416" s="633"/>
    </row>
    <row r="1417" spans="1:27" ht="17.45" customHeight="1" x14ac:dyDescent="0.25">
      <c r="A1417" s="633" t="s">
        <v>4012</v>
      </c>
      <c r="B1417" s="634" t="s">
        <v>56</v>
      </c>
      <c r="C1417" s="634" t="s">
        <v>161</v>
      </c>
      <c r="D1417" s="632" t="s">
        <v>4013</v>
      </c>
      <c r="E1417" s="632" t="s">
        <v>4014</v>
      </c>
      <c r="F1417" s="473" t="s">
        <v>26</v>
      </c>
      <c r="G1417" s="473"/>
      <c r="H1417" s="473"/>
      <c r="I1417" s="473"/>
      <c r="J1417" s="633" t="s">
        <v>11223</v>
      </c>
      <c r="K1417" s="473" t="s">
        <v>8948</v>
      </c>
      <c r="L1417" s="624">
        <v>43007</v>
      </c>
      <c r="M1417" s="564" t="s">
        <v>4015</v>
      </c>
      <c r="N1417" s="71" t="s">
        <v>47</v>
      </c>
      <c r="O1417" s="624">
        <v>43007</v>
      </c>
      <c r="P1417" s="635">
        <v>50000</v>
      </c>
      <c r="Q1417" s="416">
        <f t="shared" si="33"/>
        <v>4.9999999999999996E-2</v>
      </c>
      <c r="R1417" s="627">
        <v>12</v>
      </c>
      <c r="S1417" s="535" t="s">
        <v>13532</v>
      </c>
      <c r="T1417" s="71" t="s">
        <v>103</v>
      </c>
      <c r="U1417" s="566" t="s">
        <v>7040</v>
      </c>
      <c r="V1417" s="541" t="s">
        <v>134</v>
      </c>
      <c r="W1417" s="541" t="s">
        <v>9226</v>
      </c>
      <c r="X1417" s="632" t="s">
        <v>7647</v>
      </c>
      <c r="Y1417" s="632" t="s">
        <v>757</v>
      </c>
      <c r="Z1417" s="633"/>
      <c r="AA1417" s="633"/>
    </row>
    <row r="1418" spans="1:27" ht="17.45" customHeight="1" x14ac:dyDescent="0.25">
      <c r="A1418" s="633" t="s">
        <v>4016</v>
      </c>
      <c r="B1418" s="634" t="s">
        <v>56</v>
      </c>
      <c r="C1418" s="634" t="s">
        <v>109</v>
      </c>
      <c r="D1418" s="632" t="s">
        <v>4017</v>
      </c>
      <c r="E1418" s="632" t="s">
        <v>4014</v>
      </c>
      <c r="F1418" s="473" t="s">
        <v>28</v>
      </c>
      <c r="G1418" s="473" t="str">
        <f>VLOOKUP(A1418,'Engaged Deals'!A:L,2,0)</f>
        <v>Yes</v>
      </c>
      <c r="H1418" s="473" t="str">
        <f>VLOOKUP(A1418,'Engaged Deals'!A:L,9,0)</f>
        <v>India</v>
      </c>
      <c r="I1418" s="473" t="str">
        <f>VLOOKUP(A1418,'Engaged Deals'!A:L,10,0)</f>
        <v>BDE is connected to account team.   Opportunity is still in early stage.</v>
      </c>
      <c r="J1418" s="633" t="s">
        <v>11224</v>
      </c>
      <c r="K1418" s="473" t="s">
        <v>8952</v>
      </c>
      <c r="L1418" s="624">
        <v>43069</v>
      </c>
      <c r="M1418" s="564" t="s">
        <v>4018</v>
      </c>
      <c r="N1418" s="71" t="s">
        <v>47</v>
      </c>
      <c r="O1418" s="624">
        <v>43069</v>
      </c>
      <c r="P1418" s="635">
        <v>50000</v>
      </c>
      <c r="Q1418" s="416">
        <f t="shared" si="33"/>
        <v>4.9999999999999996E-2</v>
      </c>
      <c r="R1418" s="627">
        <v>12</v>
      </c>
      <c r="S1418" s="535" t="s">
        <v>13516</v>
      </c>
      <c r="T1418" s="71" t="s">
        <v>103</v>
      </c>
      <c r="U1418" s="566" t="s">
        <v>7040</v>
      </c>
      <c r="V1418" s="541" t="s">
        <v>134</v>
      </c>
      <c r="W1418" s="541" t="s">
        <v>9226</v>
      </c>
      <c r="X1418" s="632" t="s">
        <v>7647</v>
      </c>
      <c r="Y1418" s="632" t="s">
        <v>757</v>
      </c>
      <c r="Z1418" s="633"/>
      <c r="AA1418" s="633"/>
    </row>
    <row r="1419" spans="1:27" ht="17.45" customHeight="1" x14ac:dyDescent="0.25">
      <c r="A1419" s="633" t="s">
        <v>3773</v>
      </c>
      <c r="B1419" s="634" t="s">
        <v>57</v>
      </c>
      <c r="C1419" s="634" t="s">
        <v>98</v>
      </c>
      <c r="D1419" s="632" t="s">
        <v>2507</v>
      </c>
      <c r="E1419" s="632" t="s">
        <v>3774</v>
      </c>
      <c r="F1419" s="473" t="s">
        <v>28</v>
      </c>
      <c r="G1419" s="473"/>
      <c r="H1419" s="473"/>
      <c r="I1419" s="473"/>
      <c r="J1419" s="633" t="s">
        <v>11223</v>
      </c>
      <c r="K1419" s="473" t="s">
        <v>8952</v>
      </c>
      <c r="L1419" s="624">
        <v>42998</v>
      </c>
      <c r="M1419" s="564" t="s">
        <v>3775</v>
      </c>
      <c r="N1419" s="71" t="s">
        <v>47</v>
      </c>
      <c r="O1419" s="624">
        <v>42998</v>
      </c>
      <c r="P1419" s="635">
        <v>50000</v>
      </c>
      <c r="Q1419" s="416">
        <f t="shared" si="33"/>
        <v>4.9999999999999996E-2</v>
      </c>
      <c r="R1419" s="627">
        <v>12</v>
      </c>
      <c r="S1419" s="535" t="s">
        <v>12632</v>
      </c>
      <c r="T1419" s="71" t="s">
        <v>211</v>
      </c>
      <c r="U1419" s="566" t="s">
        <v>7040</v>
      </c>
      <c r="V1419" s="541" t="s">
        <v>134</v>
      </c>
      <c r="W1419" s="541" t="s">
        <v>9279</v>
      </c>
      <c r="X1419" s="632" t="s">
        <v>106</v>
      </c>
      <c r="Y1419" s="632" t="s">
        <v>9238</v>
      </c>
      <c r="Z1419" s="633"/>
      <c r="AA1419" s="633"/>
    </row>
    <row r="1420" spans="1:27" ht="17.45" customHeight="1" x14ac:dyDescent="0.25">
      <c r="A1420" s="633" t="s">
        <v>580</v>
      </c>
      <c r="B1420" s="634" t="s">
        <v>56</v>
      </c>
      <c r="C1420" s="634" t="s">
        <v>161</v>
      </c>
      <c r="D1420" s="632" t="s">
        <v>581</v>
      </c>
      <c r="E1420" s="632" t="s">
        <v>582</v>
      </c>
      <c r="F1420" s="473" t="s">
        <v>26</v>
      </c>
      <c r="G1420" s="473" t="str">
        <f>VLOOKUP(A1420,'Engaged Deals'!A:L,2,0)</f>
        <v>Yes</v>
      </c>
      <c r="H1420" s="473" t="str">
        <f>VLOOKUP(A1420,'Engaged Deals'!A:L,9,0)</f>
        <v>India</v>
      </c>
      <c r="I1420" s="473" t="str">
        <f>VLOOKUP(A1420,'Engaged Deals'!A:L,10,0)</f>
        <v>Client Visit on 13 April 2017</v>
      </c>
      <c r="J1420" s="633" t="s">
        <v>11223</v>
      </c>
      <c r="K1420" s="473" t="s">
        <v>33</v>
      </c>
      <c r="L1420" s="624">
        <v>43000</v>
      </c>
      <c r="M1420" s="564" t="s">
        <v>583</v>
      </c>
      <c r="N1420" s="71" t="s">
        <v>47</v>
      </c>
      <c r="O1420" s="624">
        <v>43000</v>
      </c>
      <c r="P1420" s="635">
        <v>50000</v>
      </c>
      <c r="Q1420" s="416">
        <f t="shared" si="33"/>
        <v>4.9999999999999996E-2</v>
      </c>
      <c r="R1420" s="627">
        <v>12</v>
      </c>
      <c r="S1420" s="535" t="s">
        <v>13516</v>
      </c>
      <c r="T1420" s="71" t="s">
        <v>103</v>
      </c>
      <c r="U1420" s="566" t="s">
        <v>7040</v>
      </c>
      <c r="V1420" s="541" t="s">
        <v>134</v>
      </c>
      <c r="W1420" s="541" t="s">
        <v>518</v>
      </c>
      <c r="X1420" s="632" t="s">
        <v>6308</v>
      </c>
      <c r="Y1420" s="632" t="s">
        <v>9238</v>
      </c>
      <c r="Z1420" s="633"/>
      <c r="AA1420" s="633"/>
    </row>
    <row r="1421" spans="1:27" ht="17.45" customHeight="1" x14ac:dyDescent="0.25">
      <c r="A1421" s="633" t="s">
        <v>9254</v>
      </c>
      <c r="B1421" s="634" t="s">
        <v>57</v>
      </c>
      <c r="C1421" s="634" t="s">
        <v>98</v>
      </c>
      <c r="D1421" s="632" t="s">
        <v>9255</v>
      </c>
      <c r="E1421" s="632" t="s">
        <v>9256</v>
      </c>
      <c r="F1421" s="473" t="s">
        <v>27</v>
      </c>
      <c r="G1421" s="473"/>
      <c r="H1421" s="473"/>
      <c r="I1421" s="473"/>
      <c r="J1421" s="633" t="s">
        <v>11224</v>
      </c>
      <c r="K1421" s="473" t="s">
        <v>8947</v>
      </c>
      <c r="L1421" s="624">
        <v>43091</v>
      </c>
      <c r="M1421" s="564" t="s">
        <v>9260</v>
      </c>
      <c r="N1421" s="71" t="s">
        <v>46</v>
      </c>
      <c r="O1421" s="624">
        <v>43091</v>
      </c>
      <c r="P1421" s="635">
        <v>50000</v>
      </c>
      <c r="Q1421" s="416">
        <f t="shared" si="33"/>
        <v>4.9999999999999996E-2</v>
      </c>
      <c r="R1421" s="627">
        <v>12</v>
      </c>
      <c r="S1421" s="535" t="s">
        <v>9261</v>
      </c>
      <c r="T1421" s="71" t="s">
        <v>103</v>
      </c>
      <c r="U1421" s="566" t="s">
        <v>7040</v>
      </c>
      <c r="V1421" s="541" t="s">
        <v>134</v>
      </c>
      <c r="W1421" s="541" t="s">
        <v>9276</v>
      </c>
      <c r="X1421" s="632" t="s">
        <v>106</v>
      </c>
      <c r="Y1421" s="632" t="s">
        <v>186</v>
      </c>
      <c r="Z1421" s="633"/>
      <c r="AA1421" s="633"/>
    </row>
    <row r="1422" spans="1:27" ht="17.45" customHeight="1" x14ac:dyDescent="0.25">
      <c r="A1422" s="633" t="s">
        <v>7643</v>
      </c>
      <c r="B1422" s="634" t="s">
        <v>57</v>
      </c>
      <c r="C1422" s="634" t="s">
        <v>98</v>
      </c>
      <c r="D1422" s="632" t="s">
        <v>7644</v>
      </c>
      <c r="E1422" s="632" t="s">
        <v>7645</v>
      </c>
      <c r="F1422" s="473" t="s">
        <v>25</v>
      </c>
      <c r="G1422" s="473"/>
      <c r="H1422" s="473"/>
      <c r="I1422" s="473"/>
      <c r="J1422" s="633" t="s">
        <v>11223</v>
      </c>
      <c r="K1422" s="473" t="s">
        <v>8951</v>
      </c>
      <c r="L1422" s="624">
        <v>42978</v>
      </c>
      <c r="M1422" s="564" t="s">
        <v>7646</v>
      </c>
      <c r="N1422" s="71" t="s">
        <v>46</v>
      </c>
      <c r="O1422" s="624">
        <v>42978</v>
      </c>
      <c r="P1422" s="635">
        <v>50000</v>
      </c>
      <c r="Q1422" s="416">
        <f t="shared" si="33"/>
        <v>4.9999999999999996E-2</v>
      </c>
      <c r="R1422" s="627">
        <v>12</v>
      </c>
      <c r="S1422" s="535" t="s">
        <v>11804</v>
      </c>
      <c r="T1422" s="71" t="s">
        <v>125</v>
      </c>
      <c r="U1422" s="566" t="s">
        <v>7040</v>
      </c>
      <c r="V1422" s="541" t="s">
        <v>134</v>
      </c>
      <c r="W1422" s="541" t="s">
        <v>3004</v>
      </c>
      <c r="X1422" s="632" t="s">
        <v>106</v>
      </c>
      <c r="Y1422" s="632" t="s">
        <v>1007</v>
      </c>
      <c r="Z1422" s="633"/>
      <c r="AA1422" s="633"/>
    </row>
    <row r="1423" spans="1:27" ht="17.45" customHeight="1" x14ac:dyDescent="0.25">
      <c r="A1423" s="633" t="s">
        <v>4008</v>
      </c>
      <c r="B1423" s="634" t="s">
        <v>57</v>
      </c>
      <c r="C1423" s="634" t="s">
        <v>98</v>
      </c>
      <c r="D1423" s="632" t="s">
        <v>11093</v>
      </c>
      <c r="E1423" s="632" t="s">
        <v>4010</v>
      </c>
      <c r="F1423" s="473" t="s">
        <v>26</v>
      </c>
      <c r="G1423" s="473"/>
      <c r="H1423" s="473"/>
      <c r="I1423" s="473"/>
      <c r="J1423" s="633" t="s">
        <v>11224</v>
      </c>
      <c r="K1423" s="473" t="s">
        <v>33</v>
      </c>
      <c r="L1423" s="624">
        <v>43096</v>
      </c>
      <c r="M1423" s="564" t="s">
        <v>4011</v>
      </c>
      <c r="N1423" s="71" t="s">
        <v>46</v>
      </c>
      <c r="O1423" s="624">
        <v>43096</v>
      </c>
      <c r="P1423" s="635">
        <v>50000</v>
      </c>
      <c r="Q1423" s="416">
        <f t="shared" si="33"/>
        <v>4.9999999999999996E-2</v>
      </c>
      <c r="R1423" s="627">
        <v>12</v>
      </c>
      <c r="S1423" s="535" t="s">
        <v>8670</v>
      </c>
      <c r="T1423" s="71" t="s">
        <v>103</v>
      </c>
      <c r="U1423" s="566" t="s">
        <v>7040</v>
      </c>
      <c r="V1423" s="541" t="s">
        <v>104</v>
      </c>
      <c r="W1423" s="541" t="s">
        <v>1761</v>
      </c>
      <c r="X1423" s="632" t="s">
        <v>106</v>
      </c>
      <c r="Y1423" s="632" t="s">
        <v>186</v>
      </c>
      <c r="Z1423" s="633"/>
      <c r="AA1423" s="633"/>
    </row>
    <row r="1424" spans="1:27" ht="17.45" customHeight="1" x14ac:dyDescent="0.25">
      <c r="A1424" s="633" t="s">
        <v>3982</v>
      </c>
      <c r="B1424" s="634" t="s">
        <v>57</v>
      </c>
      <c r="C1424" s="634" t="s">
        <v>98</v>
      </c>
      <c r="D1424" s="632" t="s">
        <v>3983</v>
      </c>
      <c r="E1424" s="632" t="s">
        <v>582</v>
      </c>
      <c r="F1424" s="473" t="s">
        <v>26</v>
      </c>
      <c r="G1424" s="473"/>
      <c r="H1424" s="473"/>
      <c r="I1424" s="473"/>
      <c r="J1424" s="633" t="s">
        <v>11223</v>
      </c>
      <c r="K1424" s="473" t="s">
        <v>33</v>
      </c>
      <c r="L1424" s="624">
        <v>42977</v>
      </c>
      <c r="M1424" s="564" t="s">
        <v>3984</v>
      </c>
      <c r="N1424" s="71" t="s">
        <v>47</v>
      </c>
      <c r="O1424" s="624">
        <v>42977</v>
      </c>
      <c r="P1424" s="635">
        <v>50000</v>
      </c>
      <c r="Q1424" s="416">
        <f t="shared" si="33"/>
        <v>4.9999999999999996E-2</v>
      </c>
      <c r="R1424" s="627">
        <v>12</v>
      </c>
      <c r="S1424" s="535" t="s">
        <v>11318</v>
      </c>
      <c r="T1424" s="71" t="s">
        <v>103</v>
      </c>
      <c r="U1424" s="566" t="s">
        <v>7040</v>
      </c>
      <c r="V1424" s="541" t="s">
        <v>104</v>
      </c>
      <c r="W1424" s="541" t="s">
        <v>1761</v>
      </c>
      <c r="X1424" s="632" t="s">
        <v>106</v>
      </c>
      <c r="Y1424" s="632" t="s">
        <v>186</v>
      </c>
      <c r="Z1424" s="633"/>
      <c r="AA1424" s="633"/>
    </row>
    <row r="1425" spans="1:27" ht="17.45" customHeight="1" x14ac:dyDescent="0.25">
      <c r="A1425" s="633" t="s">
        <v>11019</v>
      </c>
      <c r="B1425" s="634" t="s">
        <v>56</v>
      </c>
      <c r="C1425" s="634" t="s">
        <v>235</v>
      </c>
      <c r="D1425" s="632" t="s">
        <v>13022</v>
      </c>
      <c r="E1425" s="632" t="s">
        <v>316</v>
      </c>
      <c r="F1425" s="473" t="s">
        <v>14262</v>
      </c>
      <c r="G1425" s="473"/>
      <c r="H1425" s="473"/>
      <c r="I1425" s="473"/>
      <c r="J1425" s="633" t="s">
        <v>11223</v>
      </c>
      <c r="K1425" s="473" t="s">
        <v>8950</v>
      </c>
      <c r="L1425" s="624">
        <v>42996</v>
      </c>
      <c r="M1425" s="564" t="s">
        <v>13421</v>
      </c>
      <c r="N1425" s="71" t="s">
        <v>46</v>
      </c>
      <c r="O1425" s="624">
        <v>42996</v>
      </c>
      <c r="P1425" s="635">
        <v>50000</v>
      </c>
      <c r="Q1425" s="416">
        <f t="shared" si="33"/>
        <v>4.9999999999999996E-2</v>
      </c>
      <c r="R1425" s="627">
        <v>12</v>
      </c>
      <c r="S1425" s="535" t="s">
        <v>11283</v>
      </c>
      <c r="T1425" s="71" t="s">
        <v>125</v>
      </c>
      <c r="U1425" s="566" t="s">
        <v>7040</v>
      </c>
      <c r="V1425" s="541" t="s">
        <v>104</v>
      </c>
      <c r="W1425" s="541" t="s">
        <v>8056</v>
      </c>
      <c r="X1425" s="632" t="s">
        <v>13799</v>
      </c>
      <c r="Y1425" s="632"/>
      <c r="Z1425" s="633"/>
      <c r="AA1425" s="633"/>
    </row>
    <row r="1426" spans="1:27" ht="17.45" customHeight="1" x14ac:dyDescent="0.25">
      <c r="A1426" s="633" t="s">
        <v>5747</v>
      </c>
      <c r="B1426" s="634" t="s">
        <v>56</v>
      </c>
      <c r="C1426" s="634" t="s">
        <v>510</v>
      </c>
      <c r="D1426" s="632" t="s">
        <v>5748</v>
      </c>
      <c r="E1426" s="632" t="s">
        <v>8975</v>
      </c>
      <c r="F1426" s="473" t="s">
        <v>28</v>
      </c>
      <c r="G1426" s="473"/>
      <c r="H1426" s="473"/>
      <c r="I1426" s="473"/>
      <c r="J1426" s="633" t="s">
        <v>11223</v>
      </c>
      <c r="K1426" s="473" t="s">
        <v>8952</v>
      </c>
      <c r="L1426" s="624">
        <v>42962</v>
      </c>
      <c r="M1426" s="564" t="s">
        <v>6210</v>
      </c>
      <c r="N1426" s="71" t="s">
        <v>47</v>
      </c>
      <c r="O1426" s="624">
        <v>42962</v>
      </c>
      <c r="P1426" s="635">
        <v>50000</v>
      </c>
      <c r="Q1426" s="416">
        <f t="shared" si="33"/>
        <v>4.9999999999999996E-2</v>
      </c>
      <c r="R1426" s="627">
        <v>12</v>
      </c>
      <c r="S1426" s="535" t="s">
        <v>12339</v>
      </c>
      <c r="T1426" s="71" t="s">
        <v>292</v>
      </c>
      <c r="U1426" s="566" t="s">
        <v>7040</v>
      </c>
      <c r="V1426" s="541" t="s">
        <v>104</v>
      </c>
      <c r="W1426" s="541" t="s">
        <v>8056</v>
      </c>
      <c r="X1426" s="632" t="s">
        <v>13800</v>
      </c>
      <c r="Y1426" s="632" t="s">
        <v>1091</v>
      </c>
      <c r="Z1426" s="633"/>
      <c r="AA1426" s="633"/>
    </row>
    <row r="1427" spans="1:27" ht="17.45" customHeight="1" x14ac:dyDescent="0.25">
      <c r="A1427" s="633" t="s">
        <v>3996</v>
      </c>
      <c r="B1427" s="634" t="s">
        <v>60</v>
      </c>
      <c r="C1427" s="634" t="s">
        <v>805</v>
      </c>
      <c r="D1427" s="632" t="s">
        <v>3997</v>
      </c>
      <c r="E1427" s="632" t="s">
        <v>3998</v>
      </c>
      <c r="F1427" s="473" t="s">
        <v>26</v>
      </c>
      <c r="G1427" s="473"/>
      <c r="H1427" s="473"/>
      <c r="I1427" s="473"/>
      <c r="J1427" s="633" t="s">
        <v>11224</v>
      </c>
      <c r="K1427" s="473" t="s">
        <v>8948</v>
      </c>
      <c r="L1427" s="624">
        <v>43056</v>
      </c>
      <c r="M1427" s="564" t="s">
        <v>3999</v>
      </c>
      <c r="N1427" s="71" t="s">
        <v>46</v>
      </c>
      <c r="O1427" s="624">
        <v>43056</v>
      </c>
      <c r="P1427" s="635">
        <v>50000</v>
      </c>
      <c r="Q1427" s="416">
        <f t="shared" si="33"/>
        <v>4.9999999999999996E-2</v>
      </c>
      <c r="R1427" s="627">
        <v>12</v>
      </c>
      <c r="S1427" s="535" t="s">
        <v>172</v>
      </c>
      <c r="T1427" s="71" t="s">
        <v>103</v>
      </c>
      <c r="U1427" s="566" t="s">
        <v>7040</v>
      </c>
      <c r="V1427" s="541" t="s">
        <v>104</v>
      </c>
      <c r="W1427" s="541" t="s">
        <v>105</v>
      </c>
      <c r="X1427" s="632" t="s">
        <v>13801</v>
      </c>
      <c r="Y1427" s="632"/>
      <c r="Z1427" s="633"/>
      <c r="AA1427" s="633"/>
    </row>
    <row r="1428" spans="1:27" ht="17.45" customHeight="1" x14ac:dyDescent="0.25">
      <c r="A1428" s="633" t="s">
        <v>5733</v>
      </c>
      <c r="B1428" s="634" t="s">
        <v>57</v>
      </c>
      <c r="C1428" s="634" t="s">
        <v>147</v>
      </c>
      <c r="D1428" s="632" t="s">
        <v>5734</v>
      </c>
      <c r="E1428" s="632" t="s">
        <v>582</v>
      </c>
      <c r="F1428" s="473" t="s">
        <v>26</v>
      </c>
      <c r="G1428" s="473"/>
      <c r="H1428" s="473"/>
      <c r="I1428" s="473"/>
      <c r="J1428" s="633" t="s">
        <v>11223</v>
      </c>
      <c r="K1428" s="473" t="s">
        <v>8948</v>
      </c>
      <c r="L1428" s="624">
        <v>42985</v>
      </c>
      <c r="M1428" s="564" t="s">
        <v>6151</v>
      </c>
      <c r="N1428" s="71" t="s">
        <v>46</v>
      </c>
      <c r="O1428" s="624">
        <v>42985</v>
      </c>
      <c r="P1428" s="635">
        <v>50000</v>
      </c>
      <c r="Q1428" s="416">
        <f t="shared" si="33"/>
        <v>4.9999999999999996E-2</v>
      </c>
      <c r="R1428" s="627">
        <v>12</v>
      </c>
      <c r="S1428" s="535" t="s">
        <v>13802</v>
      </c>
      <c r="T1428" s="71" t="s">
        <v>103</v>
      </c>
      <c r="U1428" s="566" t="s">
        <v>7040</v>
      </c>
      <c r="V1428" s="541" t="s">
        <v>104</v>
      </c>
      <c r="W1428" s="541" t="s">
        <v>105</v>
      </c>
      <c r="X1428" s="632" t="s">
        <v>6152</v>
      </c>
      <c r="Y1428" s="632"/>
      <c r="Z1428" s="633"/>
      <c r="AA1428" s="633"/>
    </row>
    <row r="1429" spans="1:27" ht="17.45" customHeight="1" x14ac:dyDescent="0.25">
      <c r="A1429" s="633" t="s">
        <v>7020</v>
      </c>
      <c r="B1429" s="634" t="s">
        <v>57</v>
      </c>
      <c r="C1429" s="634" t="s">
        <v>147</v>
      </c>
      <c r="D1429" s="632" t="s">
        <v>7021</v>
      </c>
      <c r="E1429" s="632" t="s">
        <v>7022</v>
      </c>
      <c r="F1429" s="473" t="s">
        <v>28</v>
      </c>
      <c r="G1429" s="473"/>
      <c r="H1429" s="473"/>
      <c r="I1429" s="473"/>
      <c r="J1429" s="633" t="s">
        <v>11224</v>
      </c>
      <c r="K1429" s="473" t="s">
        <v>8953</v>
      </c>
      <c r="L1429" s="624">
        <v>43084</v>
      </c>
      <c r="M1429" s="564" t="s">
        <v>7081</v>
      </c>
      <c r="N1429" s="71" t="s">
        <v>46</v>
      </c>
      <c r="O1429" s="624">
        <v>43084</v>
      </c>
      <c r="P1429" s="635">
        <v>50000</v>
      </c>
      <c r="Q1429" s="416">
        <f t="shared" si="33"/>
        <v>4.9999999999999996E-2</v>
      </c>
      <c r="R1429" s="627">
        <v>12</v>
      </c>
      <c r="S1429" s="535" t="s">
        <v>7102</v>
      </c>
      <c r="T1429" s="71" t="s">
        <v>103</v>
      </c>
      <c r="U1429" s="566" t="s">
        <v>7040</v>
      </c>
      <c r="V1429" s="541" t="s">
        <v>104</v>
      </c>
      <c r="W1429" s="541" t="s">
        <v>105</v>
      </c>
      <c r="X1429" s="632" t="s">
        <v>7082</v>
      </c>
      <c r="Y1429" s="632" t="s">
        <v>221</v>
      </c>
      <c r="Z1429" s="633"/>
      <c r="AA1429" s="633"/>
    </row>
    <row r="1430" spans="1:27" ht="17.45" customHeight="1" x14ac:dyDescent="0.25">
      <c r="A1430" s="633" t="s">
        <v>9914</v>
      </c>
      <c r="B1430" s="634" t="s">
        <v>57</v>
      </c>
      <c r="C1430" s="634" t="s">
        <v>147</v>
      </c>
      <c r="D1430" s="632" t="s">
        <v>13023</v>
      </c>
      <c r="E1430" s="632" t="s">
        <v>316</v>
      </c>
      <c r="F1430" s="473" t="s">
        <v>26</v>
      </c>
      <c r="G1430" s="473"/>
      <c r="H1430" s="473"/>
      <c r="I1430" s="473"/>
      <c r="J1430" s="633" t="s">
        <v>11223</v>
      </c>
      <c r="K1430" s="473" t="s">
        <v>8948</v>
      </c>
      <c r="L1430" s="624">
        <v>43006</v>
      </c>
      <c r="M1430" s="564" t="s">
        <v>13422</v>
      </c>
      <c r="N1430" s="71" t="s">
        <v>46</v>
      </c>
      <c r="O1430" s="624">
        <v>43006</v>
      </c>
      <c r="P1430" s="635">
        <v>50000</v>
      </c>
      <c r="Q1430" s="416">
        <f t="shared" si="33"/>
        <v>4.9999999999999996E-2</v>
      </c>
      <c r="R1430" s="627">
        <v>12</v>
      </c>
      <c r="S1430" s="535" t="s">
        <v>9789</v>
      </c>
      <c r="T1430" s="71" t="s">
        <v>103</v>
      </c>
      <c r="U1430" s="566" t="s">
        <v>7040</v>
      </c>
      <c r="V1430" s="541" t="s">
        <v>104</v>
      </c>
      <c r="W1430" s="541" t="s">
        <v>105</v>
      </c>
      <c r="X1430" s="632" t="s">
        <v>13803</v>
      </c>
      <c r="Y1430" s="632"/>
      <c r="Z1430" s="633"/>
      <c r="AA1430" s="633"/>
    </row>
    <row r="1431" spans="1:27" ht="17.45" customHeight="1" x14ac:dyDescent="0.25">
      <c r="A1431" s="633" t="s">
        <v>7597</v>
      </c>
      <c r="B1431" s="634" t="s">
        <v>57</v>
      </c>
      <c r="C1431" s="634" t="s">
        <v>147</v>
      </c>
      <c r="D1431" s="632" t="s">
        <v>7598</v>
      </c>
      <c r="E1431" s="632" t="s">
        <v>1399</v>
      </c>
      <c r="F1431" s="473" t="s">
        <v>26</v>
      </c>
      <c r="G1431" s="473"/>
      <c r="H1431" s="473"/>
      <c r="I1431" s="473"/>
      <c r="J1431" s="633" t="s">
        <v>11223</v>
      </c>
      <c r="K1431" s="473" t="s">
        <v>8948</v>
      </c>
      <c r="L1431" s="624">
        <v>43008</v>
      </c>
      <c r="M1431" s="564" t="s">
        <v>7599</v>
      </c>
      <c r="N1431" s="71" t="s">
        <v>47</v>
      </c>
      <c r="O1431" s="624">
        <v>43008</v>
      </c>
      <c r="P1431" s="635">
        <v>50000</v>
      </c>
      <c r="Q1431" s="416">
        <f t="shared" si="33"/>
        <v>4.9999999999999996E-2</v>
      </c>
      <c r="R1431" s="627">
        <v>12</v>
      </c>
      <c r="S1431" s="535" t="s">
        <v>14144</v>
      </c>
      <c r="T1431" s="71" t="s">
        <v>125</v>
      </c>
      <c r="U1431" s="566" t="s">
        <v>7040</v>
      </c>
      <c r="V1431" s="541" t="s">
        <v>104</v>
      </c>
      <c r="W1431" s="541" t="s">
        <v>105</v>
      </c>
      <c r="X1431" s="632" t="s">
        <v>7600</v>
      </c>
      <c r="Y1431" s="632" t="s">
        <v>667</v>
      </c>
      <c r="Z1431" s="633"/>
      <c r="AA1431" s="633"/>
    </row>
    <row r="1432" spans="1:27" ht="17.45" customHeight="1" x14ac:dyDescent="0.25">
      <c r="A1432" s="633" t="s">
        <v>8431</v>
      </c>
      <c r="B1432" s="634" t="s">
        <v>57</v>
      </c>
      <c r="C1432" s="634" t="s">
        <v>98</v>
      </c>
      <c r="D1432" s="632" t="s">
        <v>13024</v>
      </c>
      <c r="E1432" s="632" t="s">
        <v>8432</v>
      </c>
      <c r="F1432" s="473" t="s">
        <v>25</v>
      </c>
      <c r="G1432" s="473"/>
      <c r="H1432" s="473"/>
      <c r="I1432" s="473"/>
      <c r="J1432" s="633" t="s">
        <v>11224</v>
      </c>
      <c r="K1432" s="473" t="s">
        <v>8951</v>
      </c>
      <c r="L1432" s="624">
        <v>43080</v>
      </c>
      <c r="M1432" s="564" t="s">
        <v>13423</v>
      </c>
      <c r="N1432" s="71" t="s">
        <v>142</v>
      </c>
      <c r="O1432" s="624">
        <v>43080</v>
      </c>
      <c r="P1432" s="635">
        <v>50000</v>
      </c>
      <c r="Q1432" s="416">
        <f t="shared" si="33"/>
        <v>4.9999999999999996E-2</v>
      </c>
      <c r="R1432" s="627">
        <v>6</v>
      </c>
      <c r="S1432" s="535" t="s">
        <v>14183</v>
      </c>
      <c r="T1432" s="71" t="s">
        <v>125</v>
      </c>
      <c r="U1432" s="566" t="s">
        <v>7040</v>
      </c>
      <c r="V1432" s="541" t="s">
        <v>104</v>
      </c>
      <c r="W1432" s="541" t="s">
        <v>105</v>
      </c>
      <c r="X1432" s="632" t="s">
        <v>106</v>
      </c>
      <c r="Y1432" s="632"/>
      <c r="Z1432" s="633"/>
      <c r="AA1432" s="633"/>
    </row>
    <row r="1433" spans="1:27" ht="17.45" customHeight="1" x14ac:dyDescent="0.25">
      <c r="A1433" s="633" t="s">
        <v>6565</v>
      </c>
      <c r="B1433" s="634" t="s">
        <v>57</v>
      </c>
      <c r="C1433" s="634" t="s">
        <v>98</v>
      </c>
      <c r="D1433" s="632" t="s">
        <v>6566</v>
      </c>
      <c r="E1433" s="632" t="s">
        <v>6567</v>
      </c>
      <c r="F1433" s="473" t="s">
        <v>28</v>
      </c>
      <c r="G1433" s="473"/>
      <c r="H1433" s="473"/>
      <c r="I1433" s="473"/>
      <c r="J1433" s="633" t="s">
        <v>11224</v>
      </c>
      <c r="K1433" s="473" t="s">
        <v>8952</v>
      </c>
      <c r="L1433" s="624">
        <v>43039</v>
      </c>
      <c r="M1433" s="564" t="s">
        <v>6742</v>
      </c>
      <c r="N1433" s="71" t="s">
        <v>46</v>
      </c>
      <c r="O1433" s="624">
        <v>43040</v>
      </c>
      <c r="P1433" s="635">
        <v>50000</v>
      </c>
      <c r="Q1433" s="416">
        <f t="shared" si="33"/>
        <v>4.9999999999999996E-2</v>
      </c>
      <c r="R1433" s="627">
        <v>12</v>
      </c>
      <c r="S1433" s="535" t="s">
        <v>13804</v>
      </c>
      <c r="T1433" s="71" t="s">
        <v>125</v>
      </c>
      <c r="U1433" s="566" t="s">
        <v>7040</v>
      </c>
      <c r="V1433" s="541" t="s">
        <v>104</v>
      </c>
      <c r="W1433" s="541" t="s">
        <v>105</v>
      </c>
      <c r="X1433" s="632" t="s">
        <v>6736</v>
      </c>
      <c r="Y1433" s="632" t="s">
        <v>667</v>
      </c>
      <c r="Z1433" s="633"/>
      <c r="AA1433" s="633"/>
    </row>
    <row r="1434" spans="1:27" ht="17.45" customHeight="1" x14ac:dyDescent="0.25">
      <c r="A1434" s="633" t="s">
        <v>4000</v>
      </c>
      <c r="B1434" s="634" t="s">
        <v>57</v>
      </c>
      <c r="C1434" s="634" t="s">
        <v>98</v>
      </c>
      <c r="D1434" s="632" t="s">
        <v>4001</v>
      </c>
      <c r="E1434" s="632" t="s">
        <v>4002</v>
      </c>
      <c r="F1434" s="473" t="s">
        <v>25</v>
      </c>
      <c r="G1434" s="473"/>
      <c r="H1434" s="473"/>
      <c r="I1434" s="473"/>
      <c r="J1434" s="633" t="s">
        <v>11223</v>
      </c>
      <c r="K1434" s="473" t="s">
        <v>35</v>
      </c>
      <c r="L1434" s="624">
        <v>42978</v>
      </c>
      <c r="M1434" s="564" t="s">
        <v>4003</v>
      </c>
      <c r="N1434" s="71" t="s">
        <v>46</v>
      </c>
      <c r="O1434" s="624">
        <v>42978</v>
      </c>
      <c r="P1434" s="635">
        <v>50000</v>
      </c>
      <c r="Q1434" s="416">
        <f t="shared" si="33"/>
        <v>4.9999999999999996E-2</v>
      </c>
      <c r="R1434" s="627">
        <v>12</v>
      </c>
      <c r="S1434" s="535" t="s">
        <v>13805</v>
      </c>
      <c r="T1434" s="71" t="s">
        <v>125</v>
      </c>
      <c r="U1434" s="566" t="s">
        <v>7040</v>
      </c>
      <c r="V1434" s="541" t="s">
        <v>104</v>
      </c>
      <c r="W1434" s="541" t="s">
        <v>105</v>
      </c>
      <c r="X1434" s="632" t="s">
        <v>106</v>
      </c>
      <c r="Y1434" s="632" t="s">
        <v>186</v>
      </c>
      <c r="Z1434" s="633"/>
      <c r="AA1434" s="633"/>
    </row>
    <row r="1435" spans="1:27" ht="17.45" customHeight="1" x14ac:dyDescent="0.25">
      <c r="A1435" s="633" t="s">
        <v>10153</v>
      </c>
      <c r="B1435" s="634" t="s">
        <v>57</v>
      </c>
      <c r="C1435" s="634" t="s">
        <v>98</v>
      </c>
      <c r="D1435" s="632" t="s">
        <v>8540</v>
      </c>
      <c r="E1435" s="632" t="s">
        <v>10154</v>
      </c>
      <c r="F1435" s="473" t="s">
        <v>26</v>
      </c>
      <c r="G1435" s="473"/>
      <c r="H1435" s="473"/>
      <c r="I1435" s="473"/>
      <c r="J1435" s="633" t="s">
        <v>11224</v>
      </c>
      <c r="K1435" s="473" t="s">
        <v>8948</v>
      </c>
      <c r="L1435" s="624">
        <v>43035</v>
      </c>
      <c r="M1435" s="564" t="s">
        <v>13424</v>
      </c>
      <c r="N1435" s="71" t="s">
        <v>46</v>
      </c>
      <c r="O1435" s="624">
        <v>43035</v>
      </c>
      <c r="P1435" s="635">
        <v>50000</v>
      </c>
      <c r="Q1435" s="416">
        <f t="shared" si="33"/>
        <v>4.9999999999999996E-2</v>
      </c>
      <c r="R1435" s="627">
        <v>12</v>
      </c>
      <c r="S1435" s="535" t="s">
        <v>9808</v>
      </c>
      <c r="T1435" s="71" t="s">
        <v>125</v>
      </c>
      <c r="U1435" s="566" t="s">
        <v>7040</v>
      </c>
      <c r="V1435" s="541" t="s">
        <v>104</v>
      </c>
      <c r="W1435" s="541" t="s">
        <v>105</v>
      </c>
      <c r="X1435" s="632" t="s">
        <v>106</v>
      </c>
      <c r="Y1435" s="632"/>
      <c r="Z1435" s="633"/>
      <c r="AA1435" s="633"/>
    </row>
    <row r="1436" spans="1:27" ht="17.45" customHeight="1" x14ac:dyDescent="0.25">
      <c r="A1436" s="633" t="s">
        <v>12221</v>
      </c>
      <c r="B1436" s="634" t="s">
        <v>57</v>
      </c>
      <c r="C1436" s="634" t="s">
        <v>98</v>
      </c>
      <c r="D1436" s="632" t="s">
        <v>3071</v>
      </c>
      <c r="E1436" s="632" t="s">
        <v>12222</v>
      </c>
      <c r="F1436" s="473" t="s">
        <v>28</v>
      </c>
      <c r="G1436" s="473"/>
      <c r="H1436" s="473"/>
      <c r="I1436" s="473"/>
      <c r="J1436" s="633" t="s">
        <v>11224</v>
      </c>
      <c r="K1436" s="473" t="s">
        <v>8952</v>
      </c>
      <c r="L1436" s="624">
        <v>43098</v>
      </c>
      <c r="M1436" s="564" t="s">
        <v>13425</v>
      </c>
      <c r="N1436" s="71" t="s">
        <v>46</v>
      </c>
      <c r="O1436" s="624">
        <v>43098</v>
      </c>
      <c r="P1436" s="635">
        <v>50000</v>
      </c>
      <c r="Q1436" s="416">
        <f t="shared" si="33"/>
        <v>4.9999999999999996E-2</v>
      </c>
      <c r="R1436" s="627">
        <v>12</v>
      </c>
      <c r="S1436" s="535" t="s">
        <v>12339</v>
      </c>
      <c r="T1436" s="71" t="s">
        <v>125</v>
      </c>
      <c r="U1436" s="566" t="s">
        <v>7040</v>
      </c>
      <c r="V1436" s="541" t="s">
        <v>104</v>
      </c>
      <c r="W1436" s="541" t="s">
        <v>105</v>
      </c>
      <c r="X1436" s="632" t="s">
        <v>106</v>
      </c>
      <c r="Y1436" s="632" t="s">
        <v>13924</v>
      </c>
      <c r="Z1436" s="633"/>
      <c r="AA1436" s="633"/>
    </row>
    <row r="1437" spans="1:27" ht="17.45" customHeight="1" x14ac:dyDescent="0.25">
      <c r="A1437" s="633" t="s">
        <v>9659</v>
      </c>
      <c r="B1437" s="634" t="s">
        <v>57</v>
      </c>
      <c r="C1437" s="634" t="s">
        <v>98</v>
      </c>
      <c r="D1437" s="632" t="s">
        <v>11686</v>
      </c>
      <c r="E1437" s="632" t="s">
        <v>316</v>
      </c>
      <c r="F1437" s="473" t="s">
        <v>28</v>
      </c>
      <c r="G1437" s="473"/>
      <c r="H1437" s="473"/>
      <c r="I1437" s="473"/>
      <c r="J1437" s="633" t="s">
        <v>11223</v>
      </c>
      <c r="K1437" s="473" t="s">
        <v>8990</v>
      </c>
      <c r="L1437" s="624">
        <v>42976</v>
      </c>
      <c r="M1437" s="564" t="s">
        <v>11789</v>
      </c>
      <c r="N1437" s="71" t="s">
        <v>46</v>
      </c>
      <c r="O1437" s="624">
        <v>42976</v>
      </c>
      <c r="P1437" s="635">
        <v>50000</v>
      </c>
      <c r="Q1437" s="416">
        <f t="shared" si="33"/>
        <v>4.9999999999999996E-2</v>
      </c>
      <c r="R1437" s="627">
        <v>12</v>
      </c>
      <c r="S1437" s="535" t="s">
        <v>13806</v>
      </c>
      <c r="T1437" s="71" t="s">
        <v>103</v>
      </c>
      <c r="U1437" s="566" t="s">
        <v>7040</v>
      </c>
      <c r="V1437" s="541" t="s">
        <v>104</v>
      </c>
      <c r="W1437" s="541" t="s">
        <v>105</v>
      </c>
      <c r="X1437" s="632" t="s">
        <v>106</v>
      </c>
      <c r="Y1437" s="632"/>
      <c r="Z1437" s="633"/>
      <c r="AA1437" s="633"/>
    </row>
    <row r="1438" spans="1:27" ht="17.45" customHeight="1" x14ac:dyDescent="0.25">
      <c r="A1438" s="633" t="s">
        <v>3988</v>
      </c>
      <c r="B1438" s="634" t="s">
        <v>57</v>
      </c>
      <c r="C1438" s="634" t="s">
        <v>98</v>
      </c>
      <c r="D1438" s="632" t="s">
        <v>3989</v>
      </c>
      <c r="E1438" s="632" t="s">
        <v>3990</v>
      </c>
      <c r="F1438" s="473" t="s">
        <v>26</v>
      </c>
      <c r="G1438" s="473"/>
      <c r="H1438" s="473"/>
      <c r="I1438" s="473"/>
      <c r="J1438" s="633" t="s">
        <v>11224</v>
      </c>
      <c r="K1438" s="473" t="s">
        <v>8948</v>
      </c>
      <c r="L1438" s="624">
        <v>43069</v>
      </c>
      <c r="M1438" s="564" t="s">
        <v>3991</v>
      </c>
      <c r="N1438" s="71" t="s">
        <v>47</v>
      </c>
      <c r="O1438" s="624">
        <v>43069</v>
      </c>
      <c r="P1438" s="635">
        <v>50000</v>
      </c>
      <c r="Q1438" s="416">
        <f t="shared" si="33"/>
        <v>4.9999999999999996E-2</v>
      </c>
      <c r="R1438" s="627">
        <v>12</v>
      </c>
      <c r="S1438" s="535" t="s">
        <v>14144</v>
      </c>
      <c r="T1438" s="71" t="s">
        <v>103</v>
      </c>
      <c r="U1438" s="566" t="s">
        <v>7040</v>
      </c>
      <c r="V1438" s="541" t="s">
        <v>104</v>
      </c>
      <c r="W1438" s="541" t="s">
        <v>105</v>
      </c>
      <c r="X1438" s="632" t="s">
        <v>106</v>
      </c>
      <c r="Y1438" s="632" t="s">
        <v>9238</v>
      </c>
      <c r="Z1438" s="633"/>
      <c r="AA1438" s="633"/>
    </row>
    <row r="1439" spans="1:27" ht="17.45" customHeight="1" x14ac:dyDescent="0.25">
      <c r="A1439" s="633" t="s">
        <v>5662</v>
      </c>
      <c r="B1439" s="634" t="s">
        <v>57</v>
      </c>
      <c r="C1439" s="634" t="s">
        <v>98</v>
      </c>
      <c r="D1439" s="632" t="s">
        <v>5663</v>
      </c>
      <c r="E1439" s="632" t="s">
        <v>12216</v>
      </c>
      <c r="F1439" s="473" t="s">
        <v>28</v>
      </c>
      <c r="G1439" s="473"/>
      <c r="H1439" s="473"/>
      <c r="I1439" s="473"/>
      <c r="J1439" s="633" t="s">
        <v>11224</v>
      </c>
      <c r="K1439" s="473" t="s">
        <v>36</v>
      </c>
      <c r="L1439" s="624">
        <v>43039</v>
      </c>
      <c r="M1439" s="564" t="s">
        <v>5873</v>
      </c>
      <c r="N1439" s="71" t="s">
        <v>47</v>
      </c>
      <c r="O1439" s="624">
        <v>43040</v>
      </c>
      <c r="P1439" s="635">
        <v>50000</v>
      </c>
      <c r="Q1439" s="416">
        <f t="shared" si="33"/>
        <v>4.9999999999999996E-2</v>
      </c>
      <c r="R1439" s="627">
        <v>12</v>
      </c>
      <c r="S1439" s="535" t="s">
        <v>13516</v>
      </c>
      <c r="T1439" s="71" t="s">
        <v>103</v>
      </c>
      <c r="U1439" s="566" t="s">
        <v>7040</v>
      </c>
      <c r="V1439" s="541" t="s">
        <v>104</v>
      </c>
      <c r="W1439" s="541" t="s">
        <v>105</v>
      </c>
      <c r="X1439" s="632" t="s">
        <v>106</v>
      </c>
      <c r="Y1439" s="632" t="s">
        <v>667</v>
      </c>
      <c r="Z1439" s="633"/>
      <c r="AA1439" s="633"/>
    </row>
    <row r="1440" spans="1:27" ht="17.45" customHeight="1" x14ac:dyDescent="0.25">
      <c r="A1440" s="633" t="s">
        <v>5656</v>
      </c>
      <c r="B1440" s="634" t="s">
        <v>57</v>
      </c>
      <c r="C1440" s="634" t="s">
        <v>98</v>
      </c>
      <c r="D1440" s="632" t="s">
        <v>5657</v>
      </c>
      <c r="E1440" s="632" t="s">
        <v>12213</v>
      </c>
      <c r="F1440" s="473" t="s">
        <v>28</v>
      </c>
      <c r="G1440" s="473"/>
      <c r="H1440" s="473"/>
      <c r="I1440" s="473"/>
      <c r="J1440" s="633" t="s">
        <v>11224</v>
      </c>
      <c r="K1440" s="473" t="s">
        <v>8990</v>
      </c>
      <c r="L1440" s="624">
        <v>43039</v>
      </c>
      <c r="M1440" s="564" t="s">
        <v>5871</v>
      </c>
      <c r="N1440" s="71" t="s">
        <v>47</v>
      </c>
      <c r="O1440" s="624">
        <v>43040</v>
      </c>
      <c r="P1440" s="635">
        <v>50000</v>
      </c>
      <c r="Q1440" s="416">
        <f t="shared" si="33"/>
        <v>4.9999999999999996E-2</v>
      </c>
      <c r="R1440" s="627">
        <v>12</v>
      </c>
      <c r="S1440" s="535" t="s">
        <v>12338</v>
      </c>
      <c r="T1440" s="71" t="s">
        <v>103</v>
      </c>
      <c r="U1440" s="566" t="s">
        <v>7040</v>
      </c>
      <c r="V1440" s="541" t="s">
        <v>104</v>
      </c>
      <c r="W1440" s="541" t="s">
        <v>105</v>
      </c>
      <c r="X1440" s="632" t="s">
        <v>106</v>
      </c>
      <c r="Y1440" s="632" t="s">
        <v>667</v>
      </c>
      <c r="Z1440" s="633"/>
      <c r="AA1440" s="633"/>
    </row>
    <row r="1441" spans="1:27" ht="17.45" customHeight="1" x14ac:dyDescent="0.25">
      <c r="A1441" s="633" t="s">
        <v>5653</v>
      </c>
      <c r="B1441" s="634" t="s">
        <v>57</v>
      </c>
      <c r="C1441" s="634" t="s">
        <v>98</v>
      </c>
      <c r="D1441" s="632" t="s">
        <v>5654</v>
      </c>
      <c r="E1441" s="632" t="s">
        <v>12214</v>
      </c>
      <c r="F1441" s="473" t="s">
        <v>28</v>
      </c>
      <c r="G1441" s="473"/>
      <c r="H1441" s="473"/>
      <c r="I1441" s="473"/>
      <c r="J1441" s="633" t="s">
        <v>11224</v>
      </c>
      <c r="K1441" s="473" t="s">
        <v>8952</v>
      </c>
      <c r="L1441" s="624">
        <v>43039</v>
      </c>
      <c r="M1441" s="564" t="s">
        <v>5870</v>
      </c>
      <c r="N1441" s="71" t="s">
        <v>47</v>
      </c>
      <c r="O1441" s="624">
        <v>43040</v>
      </c>
      <c r="P1441" s="635">
        <v>50000</v>
      </c>
      <c r="Q1441" s="416">
        <f t="shared" si="33"/>
        <v>4.9999999999999996E-2</v>
      </c>
      <c r="R1441" s="627">
        <v>12</v>
      </c>
      <c r="S1441" s="535" t="s">
        <v>12339</v>
      </c>
      <c r="T1441" s="71" t="s">
        <v>103</v>
      </c>
      <c r="U1441" s="566" t="s">
        <v>7040</v>
      </c>
      <c r="V1441" s="541" t="s">
        <v>104</v>
      </c>
      <c r="W1441" s="541" t="s">
        <v>105</v>
      </c>
      <c r="X1441" s="632" t="s">
        <v>106</v>
      </c>
      <c r="Y1441" s="632" t="s">
        <v>667</v>
      </c>
      <c r="Z1441" s="633"/>
      <c r="AA1441" s="633"/>
    </row>
    <row r="1442" spans="1:27" ht="17.45" customHeight="1" x14ac:dyDescent="0.25">
      <c r="A1442" s="633" t="s">
        <v>5650</v>
      </c>
      <c r="B1442" s="634" t="s">
        <v>57</v>
      </c>
      <c r="C1442" s="634" t="s">
        <v>98</v>
      </c>
      <c r="D1442" s="632" t="s">
        <v>5651</v>
      </c>
      <c r="E1442" s="632" t="s">
        <v>12215</v>
      </c>
      <c r="F1442" s="473" t="s">
        <v>24</v>
      </c>
      <c r="G1442" s="473"/>
      <c r="H1442" s="473"/>
      <c r="I1442" s="473"/>
      <c r="J1442" s="633" t="s">
        <v>11224</v>
      </c>
      <c r="K1442" s="473" t="s">
        <v>8949</v>
      </c>
      <c r="L1442" s="624">
        <v>43039</v>
      </c>
      <c r="M1442" s="564" t="s">
        <v>5869</v>
      </c>
      <c r="N1442" s="71" t="s">
        <v>47</v>
      </c>
      <c r="O1442" s="624">
        <v>43040</v>
      </c>
      <c r="P1442" s="635">
        <v>50000</v>
      </c>
      <c r="Q1442" s="416">
        <f t="shared" si="33"/>
        <v>4.9999999999999996E-2</v>
      </c>
      <c r="R1442" s="627">
        <v>12</v>
      </c>
      <c r="S1442" s="535" t="s">
        <v>12338</v>
      </c>
      <c r="T1442" s="71" t="s">
        <v>103</v>
      </c>
      <c r="U1442" s="566" t="s">
        <v>7040</v>
      </c>
      <c r="V1442" s="541" t="s">
        <v>104</v>
      </c>
      <c r="W1442" s="541" t="s">
        <v>105</v>
      </c>
      <c r="X1442" s="632" t="s">
        <v>106</v>
      </c>
      <c r="Y1442" s="632" t="s">
        <v>667</v>
      </c>
      <c r="Z1442" s="633"/>
      <c r="AA1442" s="633"/>
    </row>
    <row r="1443" spans="1:27" ht="17.45" customHeight="1" x14ac:dyDescent="0.25">
      <c r="A1443" s="633" t="s">
        <v>12219</v>
      </c>
      <c r="B1443" s="634" t="s">
        <v>57</v>
      </c>
      <c r="C1443" s="634" t="s">
        <v>98</v>
      </c>
      <c r="D1443" s="632" t="s">
        <v>13025</v>
      </c>
      <c r="E1443" s="632" t="s">
        <v>316</v>
      </c>
      <c r="F1443" s="473" t="s">
        <v>25</v>
      </c>
      <c r="G1443" s="473"/>
      <c r="H1443" s="473"/>
      <c r="I1443" s="473"/>
      <c r="J1443" s="633" t="s">
        <v>11223</v>
      </c>
      <c r="K1443" s="473" t="s">
        <v>35</v>
      </c>
      <c r="L1443" s="624">
        <v>43006</v>
      </c>
      <c r="M1443" s="564" t="s">
        <v>13399</v>
      </c>
      <c r="N1443" s="71" t="s">
        <v>47</v>
      </c>
      <c r="O1443" s="624">
        <v>43006</v>
      </c>
      <c r="P1443" s="635">
        <v>50000</v>
      </c>
      <c r="Q1443" s="416">
        <f t="shared" si="33"/>
        <v>4.9999999999999996E-2</v>
      </c>
      <c r="R1443" s="627">
        <v>12</v>
      </c>
      <c r="S1443" s="535" t="s">
        <v>12339</v>
      </c>
      <c r="T1443" s="71" t="s">
        <v>125</v>
      </c>
      <c r="U1443" s="566" t="s">
        <v>7040</v>
      </c>
      <c r="V1443" s="541" t="s">
        <v>104</v>
      </c>
      <c r="W1443" s="541" t="s">
        <v>105</v>
      </c>
      <c r="X1443" s="632" t="s">
        <v>106</v>
      </c>
      <c r="Y1443" s="632" t="s">
        <v>221</v>
      </c>
      <c r="Z1443" s="633"/>
      <c r="AA1443" s="633"/>
    </row>
    <row r="1444" spans="1:27" ht="17.45" customHeight="1" x14ac:dyDescent="0.25">
      <c r="A1444" s="633" t="s">
        <v>11021</v>
      </c>
      <c r="B1444" s="634" t="s">
        <v>57</v>
      </c>
      <c r="C1444" s="634" t="s">
        <v>98</v>
      </c>
      <c r="D1444" s="632" t="s">
        <v>13026</v>
      </c>
      <c r="E1444" s="632" t="s">
        <v>11188</v>
      </c>
      <c r="F1444" s="473" t="s">
        <v>14262</v>
      </c>
      <c r="G1444" s="473"/>
      <c r="H1444" s="473"/>
      <c r="I1444" s="473"/>
      <c r="J1444" s="633" t="s">
        <v>11223</v>
      </c>
      <c r="K1444" s="473" t="s">
        <v>8950</v>
      </c>
      <c r="L1444" s="624">
        <v>42996</v>
      </c>
      <c r="M1444" s="564" t="s">
        <v>13426</v>
      </c>
      <c r="N1444" s="71" t="s">
        <v>47</v>
      </c>
      <c r="O1444" s="624">
        <v>42996</v>
      </c>
      <c r="P1444" s="635">
        <v>50000</v>
      </c>
      <c r="Q1444" s="416">
        <f t="shared" si="33"/>
        <v>4.9999999999999996E-2</v>
      </c>
      <c r="R1444" s="627">
        <v>12</v>
      </c>
      <c r="S1444" s="535" t="s">
        <v>14184</v>
      </c>
      <c r="T1444" s="71" t="s">
        <v>103</v>
      </c>
      <c r="U1444" s="566" t="s">
        <v>7040</v>
      </c>
      <c r="V1444" s="541" t="s">
        <v>104</v>
      </c>
      <c r="W1444" s="541" t="s">
        <v>105</v>
      </c>
      <c r="X1444" s="632" t="s">
        <v>106</v>
      </c>
      <c r="Y1444" s="632" t="s">
        <v>667</v>
      </c>
      <c r="Z1444" s="633"/>
      <c r="AA1444" s="633"/>
    </row>
    <row r="1445" spans="1:27" ht="17.45" customHeight="1" x14ac:dyDescent="0.25">
      <c r="A1445" s="633" t="s">
        <v>5647</v>
      </c>
      <c r="B1445" s="634" t="s">
        <v>57</v>
      </c>
      <c r="C1445" s="634" t="s">
        <v>98</v>
      </c>
      <c r="D1445" s="632" t="s">
        <v>5648</v>
      </c>
      <c r="E1445" s="632" t="s">
        <v>5649</v>
      </c>
      <c r="F1445" s="473" t="s">
        <v>25</v>
      </c>
      <c r="G1445" s="473"/>
      <c r="H1445" s="473"/>
      <c r="I1445" s="473"/>
      <c r="J1445" s="633" t="s">
        <v>11224</v>
      </c>
      <c r="K1445" s="473" t="s">
        <v>35</v>
      </c>
      <c r="L1445" s="624">
        <v>43039</v>
      </c>
      <c r="M1445" s="564" t="s">
        <v>5868</v>
      </c>
      <c r="N1445" s="71" t="s">
        <v>47</v>
      </c>
      <c r="O1445" s="624">
        <v>43040</v>
      </c>
      <c r="P1445" s="635">
        <v>50000</v>
      </c>
      <c r="Q1445" s="416">
        <f t="shared" si="33"/>
        <v>4.9999999999999996E-2</v>
      </c>
      <c r="R1445" s="627">
        <v>12</v>
      </c>
      <c r="S1445" s="535" t="s">
        <v>12339</v>
      </c>
      <c r="T1445" s="71" t="s">
        <v>103</v>
      </c>
      <c r="U1445" s="566" t="s">
        <v>7040</v>
      </c>
      <c r="V1445" s="541" t="s">
        <v>104</v>
      </c>
      <c r="W1445" s="541" t="s">
        <v>105</v>
      </c>
      <c r="X1445" s="632" t="s">
        <v>106</v>
      </c>
      <c r="Y1445" s="632" t="s">
        <v>667</v>
      </c>
      <c r="Z1445" s="633"/>
      <c r="AA1445" s="633"/>
    </row>
    <row r="1446" spans="1:27" ht="17.45" customHeight="1" x14ac:dyDescent="0.25">
      <c r="A1446" s="633" t="s">
        <v>3234</v>
      </c>
      <c r="B1446" s="634" t="s">
        <v>57</v>
      </c>
      <c r="C1446" s="634" t="s">
        <v>98</v>
      </c>
      <c r="D1446" s="632" t="s">
        <v>3235</v>
      </c>
      <c r="E1446" s="632" t="s">
        <v>3236</v>
      </c>
      <c r="F1446" s="473" t="s">
        <v>26</v>
      </c>
      <c r="G1446" s="473"/>
      <c r="H1446" s="473"/>
      <c r="I1446" s="473"/>
      <c r="J1446" s="633" t="s">
        <v>11223</v>
      </c>
      <c r="K1446" s="473" t="s">
        <v>8948</v>
      </c>
      <c r="L1446" s="624">
        <v>42921</v>
      </c>
      <c r="M1446" s="564" t="s">
        <v>3237</v>
      </c>
      <c r="N1446" s="71" t="s">
        <v>50</v>
      </c>
      <c r="O1446" s="624">
        <v>42934</v>
      </c>
      <c r="P1446" s="635">
        <v>50000</v>
      </c>
      <c r="Q1446" s="416">
        <f t="shared" si="33"/>
        <v>4.9999999999999996E-2</v>
      </c>
      <c r="R1446" s="627">
        <v>5</v>
      </c>
      <c r="S1446" s="535" t="s">
        <v>12339</v>
      </c>
      <c r="T1446" s="71" t="s">
        <v>578</v>
      </c>
      <c r="U1446" s="566" t="s">
        <v>7040</v>
      </c>
      <c r="V1446" s="541" t="s">
        <v>104</v>
      </c>
      <c r="W1446" s="541" t="s">
        <v>105</v>
      </c>
      <c r="X1446" s="632" t="s">
        <v>106</v>
      </c>
      <c r="Y1446" s="632" t="s">
        <v>13925</v>
      </c>
      <c r="Z1446" s="633"/>
      <c r="AA1446" s="633"/>
    </row>
    <row r="1447" spans="1:27" ht="17.45" customHeight="1" x14ac:dyDescent="0.25">
      <c r="A1447" s="633" t="s">
        <v>3966</v>
      </c>
      <c r="B1447" s="634" t="s">
        <v>57</v>
      </c>
      <c r="C1447" s="634" t="s">
        <v>775</v>
      </c>
      <c r="D1447" s="632" t="s">
        <v>3967</v>
      </c>
      <c r="E1447" s="632" t="s">
        <v>3968</v>
      </c>
      <c r="F1447" s="473" t="s">
        <v>24</v>
      </c>
      <c r="G1447" s="473"/>
      <c r="H1447" s="473"/>
      <c r="I1447" s="473"/>
      <c r="J1447" s="633" t="s">
        <v>11224</v>
      </c>
      <c r="K1447" s="473" t="s">
        <v>38</v>
      </c>
      <c r="L1447" s="624">
        <v>43100</v>
      </c>
      <c r="M1447" s="564" t="s">
        <v>3969</v>
      </c>
      <c r="N1447" s="71" t="s">
        <v>46</v>
      </c>
      <c r="O1447" s="624">
        <v>43100</v>
      </c>
      <c r="P1447" s="635">
        <v>50000</v>
      </c>
      <c r="Q1447" s="416">
        <f t="shared" si="33"/>
        <v>4.9999999999999996E-2</v>
      </c>
      <c r="R1447" s="627">
        <v>12</v>
      </c>
      <c r="S1447" s="535" t="s">
        <v>6829</v>
      </c>
      <c r="T1447" s="71" t="s">
        <v>125</v>
      </c>
      <c r="U1447" s="566" t="s">
        <v>7040</v>
      </c>
      <c r="V1447" s="541" t="s">
        <v>104</v>
      </c>
      <c r="W1447" s="541" t="s">
        <v>105</v>
      </c>
      <c r="X1447" s="632" t="s">
        <v>6164</v>
      </c>
      <c r="Y1447" s="632" t="s">
        <v>13926</v>
      </c>
      <c r="Z1447" s="633"/>
      <c r="AA1447" s="633"/>
    </row>
    <row r="1448" spans="1:27" ht="17.45" customHeight="1" x14ac:dyDescent="0.25">
      <c r="A1448" s="633" t="s">
        <v>3923</v>
      </c>
      <c r="B1448" s="634" t="s">
        <v>57</v>
      </c>
      <c r="C1448" s="634" t="s">
        <v>1348</v>
      </c>
      <c r="D1448" s="632" t="s">
        <v>3924</v>
      </c>
      <c r="E1448" s="632" t="s">
        <v>316</v>
      </c>
      <c r="F1448" s="473" t="s">
        <v>26</v>
      </c>
      <c r="G1448" s="473"/>
      <c r="H1448" s="473"/>
      <c r="I1448" s="473"/>
      <c r="J1448" s="633" t="s">
        <v>11224</v>
      </c>
      <c r="K1448" s="473" t="s">
        <v>8948</v>
      </c>
      <c r="L1448" s="624">
        <v>43097</v>
      </c>
      <c r="M1448" s="564" t="s">
        <v>3925</v>
      </c>
      <c r="N1448" s="71" t="s">
        <v>47</v>
      </c>
      <c r="O1448" s="624">
        <v>43097</v>
      </c>
      <c r="P1448" s="635">
        <v>50000</v>
      </c>
      <c r="Q1448" s="416">
        <f t="shared" si="33"/>
        <v>4.9999999999999996E-2</v>
      </c>
      <c r="R1448" s="627">
        <v>12</v>
      </c>
      <c r="S1448" s="535" t="s">
        <v>14144</v>
      </c>
      <c r="T1448" s="71" t="s">
        <v>103</v>
      </c>
      <c r="U1448" s="566" t="s">
        <v>7040</v>
      </c>
      <c r="V1448" s="541" t="s">
        <v>104</v>
      </c>
      <c r="W1448" s="541" t="s">
        <v>105</v>
      </c>
      <c r="X1448" s="632" t="s">
        <v>5913</v>
      </c>
      <c r="Y1448" s="632" t="s">
        <v>186</v>
      </c>
      <c r="Z1448" s="633"/>
      <c r="AA1448" s="633"/>
    </row>
    <row r="1449" spans="1:27" ht="17.45" customHeight="1" x14ac:dyDescent="0.25">
      <c r="A1449" s="633" t="s">
        <v>8437</v>
      </c>
      <c r="B1449" s="634" t="s">
        <v>57</v>
      </c>
      <c r="C1449" s="634" t="s">
        <v>1046</v>
      </c>
      <c r="D1449" s="632" t="s">
        <v>4410</v>
      </c>
      <c r="E1449" s="632" t="s">
        <v>8438</v>
      </c>
      <c r="F1449" s="473" t="s">
        <v>28</v>
      </c>
      <c r="G1449" s="473"/>
      <c r="H1449" s="473"/>
      <c r="I1449" s="473"/>
      <c r="J1449" s="633" t="s">
        <v>11223</v>
      </c>
      <c r="K1449" s="473" t="s">
        <v>8990</v>
      </c>
      <c r="L1449" s="624">
        <v>43008</v>
      </c>
      <c r="M1449" s="564" t="s">
        <v>13427</v>
      </c>
      <c r="N1449" s="71" t="s">
        <v>47</v>
      </c>
      <c r="O1449" s="624">
        <v>43008</v>
      </c>
      <c r="P1449" s="635">
        <v>50000</v>
      </c>
      <c r="Q1449" s="416">
        <f t="shared" si="33"/>
        <v>4.9999999999999996E-2</v>
      </c>
      <c r="R1449" s="627">
        <v>6</v>
      </c>
      <c r="S1449" s="535" t="s">
        <v>13807</v>
      </c>
      <c r="T1449" s="71" t="s">
        <v>103</v>
      </c>
      <c r="U1449" s="566" t="s">
        <v>7040</v>
      </c>
      <c r="V1449" s="541" t="s">
        <v>104</v>
      </c>
      <c r="W1449" s="541" t="s">
        <v>105</v>
      </c>
      <c r="X1449" s="632" t="s">
        <v>6213</v>
      </c>
      <c r="Y1449" s="632" t="s">
        <v>186</v>
      </c>
      <c r="Z1449" s="633"/>
      <c r="AA1449" s="633"/>
    </row>
    <row r="1450" spans="1:27" ht="17.45" customHeight="1" x14ac:dyDescent="0.25">
      <c r="A1450" s="633" t="s">
        <v>9375</v>
      </c>
      <c r="B1450" s="634" t="s">
        <v>57</v>
      </c>
      <c r="C1450" s="634" t="s">
        <v>391</v>
      </c>
      <c r="D1450" s="632" t="s">
        <v>392</v>
      </c>
      <c r="E1450" s="632" t="s">
        <v>9376</v>
      </c>
      <c r="F1450" s="473" t="s">
        <v>26</v>
      </c>
      <c r="G1450" s="473"/>
      <c r="H1450" s="473"/>
      <c r="I1450" s="473"/>
      <c r="J1450" s="633" t="s">
        <v>11223</v>
      </c>
      <c r="K1450" s="473" t="s">
        <v>8948</v>
      </c>
      <c r="L1450" s="624">
        <v>43007</v>
      </c>
      <c r="M1450" s="564" t="s">
        <v>9407</v>
      </c>
      <c r="N1450" s="71" t="s">
        <v>47</v>
      </c>
      <c r="O1450" s="624">
        <v>43007</v>
      </c>
      <c r="P1450" s="635">
        <v>50000</v>
      </c>
      <c r="Q1450" s="416">
        <f t="shared" si="33"/>
        <v>4.9999999999999996E-2</v>
      </c>
      <c r="R1450" s="627">
        <v>1</v>
      </c>
      <c r="S1450" s="535" t="s">
        <v>13808</v>
      </c>
      <c r="T1450" s="71" t="s">
        <v>103</v>
      </c>
      <c r="U1450" s="566" t="s">
        <v>7040</v>
      </c>
      <c r="V1450" s="541" t="s">
        <v>104</v>
      </c>
      <c r="W1450" s="541" t="s">
        <v>105</v>
      </c>
      <c r="X1450" s="632" t="s">
        <v>6299</v>
      </c>
      <c r="Y1450" s="632" t="s">
        <v>9236</v>
      </c>
      <c r="Z1450" s="633"/>
      <c r="AA1450" s="633"/>
    </row>
    <row r="1451" spans="1:27" ht="17.45" customHeight="1" x14ac:dyDescent="0.25">
      <c r="A1451" s="633" t="s">
        <v>9074</v>
      </c>
      <c r="B1451" s="634" t="s">
        <v>62</v>
      </c>
      <c r="C1451" s="634" t="s">
        <v>1065</v>
      </c>
      <c r="D1451" s="632" t="s">
        <v>13027</v>
      </c>
      <c r="E1451" s="632" t="s">
        <v>9075</v>
      </c>
      <c r="F1451" s="473" t="s">
        <v>24</v>
      </c>
      <c r="G1451" s="473"/>
      <c r="H1451" s="473"/>
      <c r="I1451" s="473"/>
      <c r="J1451" s="633" t="s">
        <v>11223</v>
      </c>
      <c r="K1451" s="473" t="s">
        <v>8949</v>
      </c>
      <c r="L1451" s="624">
        <v>42960</v>
      </c>
      <c r="M1451" s="564" t="s">
        <v>13429</v>
      </c>
      <c r="N1451" s="71" t="s">
        <v>47</v>
      </c>
      <c r="O1451" s="624">
        <v>42960</v>
      </c>
      <c r="P1451" s="635">
        <v>50000</v>
      </c>
      <c r="Q1451" s="416">
        <f t="shared" si="33"/>
        <v>4.9999999999999996E-2</v>
      </c>
      <c r="R1451" s="627">
        <v>12</v>
      </c>
      <c r="S1451" s="535" t="s">
        <v>12338</v>
      </c>
      <c r="T1451" s="71" t="s">
        <v>103</v>
      </c>
      <c r="U1451" s="566" t="s">
        <v>7040</v>
      </c>
      <c r="V1451" s="541" t="s">
        <v>104</v>
      </c>
      <c r="W1451" s="541" t="s">
        <v>105</v>
      </c>
      <c r="X1451" s="632" t="s">
        <v>6322</v>
      </c>
      <c r="Y1451" s="632" t="s">
        <v>667</v>
      </c>
      <c r="Z1451" s="633"/>
      <c r="AA1451" s="633"/>
    </row>
    <row r="1452" spans="1:27" ht="17.45" customHeight="1" x14ac:dyDescent="0.25">
      <c r="A1452" s="633" t="s">
        <v>3888</v>
      </c>
      <c r="B1452" s="634" t="s">
        <v>57</v>
      </c>
      <c r="C1452" s="634" t="s">
        <v>324</v>
      </c>
      <c r="D1452" s="632" t="s">
        <v>3889</v>
      </c>
      <c r="E1452" s="632" t="s">
        <v>3890</v>
      </c>
      <c r="F1452" s="473" t="s">
        <v>28</v>
      </c>
      <c r="G1452" s="473"/>
      <c r="H1452" s="473"/>
      <c r="I1452" s="473"/>
      <c r="J1452" s="633" t="s">
        <v>11223</v>
      </c>
      <c r="K1452" s="473" t="s">
        <v>8952</v>
      </c>
      <c r="L1452" s="624">
        <v>42987</v>
      </c>
      <c r="M1452" s="564" t="s">
        <v>3891</v>
      </c>
      <c r="N1452" s="71" t="s">
        <v>47</v>
      </c>
      <c r="O1452" s="624">
        <v>42987</v>
      </c>
      <c r="P1452" s="635">
        <v>50000</v>
      </c>
      <c r="Q1452" s="416">
        <f t="shared" si="33"/>
        <v>4.9999999999999996E-2</v>
      </c>
      <c r="R1452" s="627">
        <v>12</v>
      </c>
      <c r="S1452" s="535" t="s">
        <v>12632</v>
      </c>
      <c r="T1452" s="71" t="s">
        <v>292</v>
      </c>
      <c r="U1452" s="566" t="s">
        <v>7040</v>
      </c>
      <c r="V1452" s="541" t="s">
        <v>104</v>
      </c>
      <c r="W1452" s="541" t="s">
        <v>105</v>
      </c>
      <c r="X1452" s="632" t="s">
        <v>6145</v>
      </c>
      <c r="Y1452" s="632" t="s">
        <v>757</v>
      </c>
      <c r="Z1452" s="633"/>
      <c r="AA1452" s="633"/>
    </row>
    <row r="1453" spans="1:27" ht="17.45" customHeight="1" x14ac:dyDescent="0.25">
      <c r="A1453" s="633" t="s">
        <v>9918</v>
      </c>
      <c r="B1453" s="634" t="s">
        <v>57</v>
      </c>
      <c r="C1453" s="634" t="s">
        <v>324</v>
      </c>
      <c r="D1453" s="632" t="s">
        <v>6619</v>
      </c>
      <c r="E1453" s="632" t="s">
        <v>9919</v>
      </c>
      <c r="F1453" s="473" t="s">
        <v>26</v>
      </c>
      <c r="G1453" s="473"/>
      <c r="H1453" s="473"/>
      <c r="I1453" s="473"/>
      <c r="J1453" s="633" t="s">
        <v>11223</v>
      </c>
      <c r="K1453" s="473" t="s">
        <v>33</v>
      </c>
      <c r="L1453" s="624">
        <v>42986</v>
      </c>
      <c r="M1453" s="564" t="s">
        <v>13428</v>
      </c>
      <c r="N1453" s="71" t="s">
        <v>48</v>
      </c>
      <c r="O1453" s="624">
        <v>42986</v>
      </c>
      <c r="P1453" s="635">
        <v>50000</v>
      </c>
      <c r="Q1453" s="416">
        <f t="shared" si="33"/>
        <v>4.9999999999999996E-2</v>
      </c>
      <c r="R1453" s="627">
        <v>12</v>
      </c>
      <c r="S1453" s="535" t="s">
        <v>13516</v>
      </c>
      <c r="T1453" s="71" t="s">
        <v>103</v>
      </c>
      <c r="U1453" s="566" t="s">
        <v>7040</v>
      </c>
      <c r="V1453" s="541" t="s">
        <v>104</v>
      </c>
      <c r="W1453" s="541" t="s">
        <v>105</v>
      </c>
      <c r="X1453" s="632" t="s">
        <v>13809</v>
      </c>
      <c r="Y1453" s="632" t="s">
        <v>212</v>
      </c>
      <c r="Z1453" s="633"/>
      <c r="AA1453" s="633"/>
    </row>
    <row r="1454" spans="1:27" ht="17.45" customHeight="1" x14ac:dyDescent="0.25">
      <c r="A1454" s="633" t="s">
        <v>13973</v>
      </c>
      <c r="B1454" s="634" t="s">
        <v>56</v>
      </c>
      <c r="C1454" s="634" t="s">
        <v>117</v>
      </c>
      <c r="D1454" s="632" t="s">
        <v>14057</v>
      </c>
      <c r="E1454" s="632" t="s">
        <v>14058</v>
      </c>
      <c r="F1454" s="473" t="s">
        <v>25</v>
      </c>
      <c r="G1454" s="473"/>
      <c r="H1454" s="473"/>
      <c r="I1454" s="473"/>
      <c r="J1454" s="633" t="s">
        <v>11224</v>
      </c>
      <c r="K1454" s="473" t="s">
        <v>35</v>
      </c>
      <c r="L1454" s="624">
        <v>43098</v>
      </c>
      <c r="M1454" s="564" t="s">
        <v>14125</v>
      </c>
      <c r="N1454" s="71" t="s">
        <v>47</v>
      </c>
      <c r="O1454" s="624">
        <v>43098</v>
      </c>
      <c r="P1454" s="635">
        <v>50000</v>
      </c>
      <c r="Q1454" s="416">
        <f t="shared" si="33"/>
        <v>4.9999999999999996E-2</v>
      </c>
      <c r="R1454" s="627">
        <v>12</v>
      </c>
      <c r="S1454" s="535" t="s">
        <v>14144</v>
      </c>
      <c r="T1454" s="71" t="s">
        <v>103</v>
      </c>
      <c r="U1454" s="566" t="s">
        <v>7040</v>
      </c>
      <c r="V1454" s="541" t="s">
        <v>104</v>
      </c>
      <c r="W1454" s="541" t="s">
        <v>105</v>
      </c>
      <c r="X1454" s="632" t="s">
        <v>14236</v>
      </c>
      <c r="Y1454" s="632" t="s">
        <v>757</v>
      </c>
      <c r="Z1454" s="633"/>
      <c r="AA1454" s="633"/>
    </row>
    <row r="1455" spans="1:27" ht="17.45" customHeight="1" x14ac:dyDescent="0.25">
      <c r="A1455" s="633" t="s">
        <v>8423</v>
      </c>
      <c r="B1455" s="634" t="s">
        <v>56</v>
      </c>
      <c r="C1455" s="634" t="s">
        <v>161</v>
      </c>
      <c r="D1455" s="632" t="s">
        <v>8424</v>
      </c>
      <c r="E1455" s="632" t="s">
        <v>8425</v>
      </c>
      <c r="F1455" s="473" t="s">
        <v>26</v>
      </c>
      <c r="G1455" s="473"/>
      <c r="H1455" s="473"/>
      <c r="I1455" s="473"/>
      <c r="J1455" s="633" t="s">
        <v>11224</v>
      </c>
      <c r="K1455" s="473" t="s">
        <v>8948</v>
      </c>
      <c r="L1455" s="624">
        <v>43069</v>
      </c>
      <c r="M1455" s="564" t="s">
        <v>8592</v>
      </c>
      <c r="N1455" s="71" t="s">
        <v>46</v>
      </c>
      <c r="O1455" s="624">
        <v>43069</v>
      </c>
      <c r="P1455" s="635">
        <v>50000</v>
      </c>
      <c r="Q1455" s="416">
        <f t="shared" si="33"/>
        <v>4.9999999999999996E-2</v>
      </c>
      <c r="R1455" s="627">
        <v>12</v>
      </c>
      <c r="S1455" s="535" t="s">
        <v>8159</v>
      </c>
      <c r="T1455" s="71" t="s">
        <v>103</v>
      </c>
      <c r="U1455" s="566" t="s">
        <v>7040</v>
      </c>
      <c r="V1455" s="541" t="s">
        <v>104</v>
      </c>
      <c r="W1455" s="541" t="s">
        <v>105</v>
      </c>
      <c r="X1455" s="632" t="s">
        <v>9435</v>
      </c>
      <c r="Y1455" s="632" t="s">
        <v>186</v>
      </c>
      <c r="Z1455" s="633"/>
      <c r="AA1455" s="633"/>
    </row>
    <row r="1456" spans="1:27" ht="17.45" customHeight="1" x14ac:dyDescent="0.25">
      <c r="A1456" s="633" t="s">
        <v>11020</v>
      </c>
      <c r="B1456" s="634" t="s">
        <v>56</v>
      </c>
      <c r="C1456" s="634" t="s">
        <v>109</v>
      </c>
      <c r="D1456" s="632" t="s">
        <v>13028</v>
      </c>
      <c r="E1456" s="632" t="s">
        <v>11187</v>
      </c>
      <c r="F1456" s="473" t="s">
        <v>26</v>
      </c>
      <c r="G1456" s="473"/>
      <c r="H1456" s="473"/>
      <c r="I1456" s="473"/>
      <c r="J1456" s="633" t="s">
        <v>11223</v>
      </c>
      <c r="K1456" s="473" t="s">
        <v>8948</v>
      </c>
      <c r="L1456" s="624">
        <v>42996</v>
      </c>
      <c r="M1456" s="564" t="s">
        <v>13430</v>
      </c>
      <c r="N1456" s="71" t="s">
        <v>46</v>
      </c>
      <c r="O1456" s="624">
        <v>42996</v>
      </c>
      <c r="P1456" s="635">
        <v>50000</v>
      </c>
      <c r="Q1456" s="416">
        <f t="shared" si="33"/>
        <v>4.9999999999999996E-2</v>
      </c>
      <c r="R1456" s="627">
        <v>12</v>
      </c>
      <c r="S1456" s="535" t="s">
        <v>11283</v>
      </c>
      <c r="T1456" s="71" t="s">
        <v>103</v>
      </c>
      <c r="U1456" s="566" t="s">
        <v>7040</v>
      </c>
      <c r="V1456" s="541" t="s">
        <v>104</v>
      </c>
      <c r="W1456" s="541" t="s">
        <v>105</v>
      </c>
      <c r="X1456" s="632" t="s">
        <v>13810</v>
      </c>
      <c r="Y1456" s="632" t="s">
        <v>757</v>
      </c>
      <c r="Z1456" s="633"/>
      <c r="AA1456" s="633"/>
    </row>
    <row r="1457" spans="1:27" ht="17.45" customHeight="1" x14ac:dyDescent="0.25">
      <c r="A1457" s="633" t="s">
        <v>8106</v>
      </c>
      <c r="B1457" s="634" t="s">
        <v>57</v>
      </c>
      <c r="C1457" s="634" t="s">
        <v>324</v>
      </c>
      <c r="D1457" s="632" t="s">
        <v>8107</v>
      </c>
      <c r="E1457" s="632" t="s">
        <v>8108</v>
      </c>
      <c r="F1457" s="473" t="s">
        <v>24</v>
      </c>
      <c r="G1457" s="473"/>
      <c r="H1457" s="473"/>
      <c r="I1457" s="473"/>
      <c r="J1457" s="633" t="s">
        <v>11223</v>
      </c>
      <c r="K1457" s="473" t="s">
        <v>8949</v>
      </c>
      <c r="L1457" s="624">
        <v>42993</v>
      </c>
      <c r="M1457" s="564" t="s">
        <v>8146</v>
      </c>
      <c r="N1457" s="71" t="s">
        <v>48</v>
      </c>
      <c r="O1457" s="624">
        <v>42993</v>
      </c>
      <c r="P1457" s="635">
        <v>50000</v>
      </c>
      <c r="Q1457" s="416">
        <f t="shared" si="33"/>
        <v>4.9999999999999996E-2</v>
      </c>
      <c r="R1457" s="627">
        <v>2</v>
      </c>
      <c r="S1457" s="535" t="s">
        <v>12341</v>
      </c>
      <c r="T1457" s="71" t="s">
        <v>103</v>
      </c>
      <c r="U1457" s="566" t="s">
        <v>7040</v>
      </c>
      <c r="V1457" s="541" t="s">
        <v>158</v>
      </c>
      <c r="W1457" s="541" t="s">
        <v>7994</v>
      </c>
      <c r="X1457" s="632" t="s">
        <v>8180</v>
      </c>
      <c r="Y1457" s="632" t="s">
        <v>9312</v>
      </c>
      <c r="Z1457" s="633"/>
      <c r="AA1457" s="633"/>
    </row>
    <row r="1458" spans="1:27" ht="17.45" customHeight="1" x14ac:dyDescent="0.25">
      <c r="A1458" s="633" t="s">
        <v>8818</v>
      </c>
      <c r="B1458" s="634" t="s">
        <v>57</v>
      </c>
      <c r="C1458" s="634" t="s">
        <v>1046</v>
      </c>
      <c r="D1458" s="632" t="s">
        <v>8819</v>
      </c>
      <c r="E1458" s="632" t="s">
        <v>8820</v>
      </c>
      <c r="F1458" s="473" t="s">
        <v>26</v>
      </c>
      <c r="G1458" s="473"/>
      <c r="H1458" s="473"/>
      <c r="I1458" s="473"/>
      <c r="J1458" s="633" t="s">
        <v>11224</v>
      </c>
      <c r="K1458" s="473" t="s">
        <v>8948</v>
      </c>
      <c r="L1458" s="624">
        <v>43060</v>
      </c>
      <c r="M1458" s="564" t="s">
        <v>8886</v>
      </c>
      <c r="N1458" s="71" t="s">
        <v>142</v>
      </c>
      <c r="O1458" s="624">
        <v>43060</v>
      </c>
      <c r="P1458" s="635">
        <v>50000</v>
      </c>
      <c r="Q1458" s="416">
        <f t="shared" ref="Q1458:Q1521" si="34">+P1458*0.000001</f>
        <v>4.9999999999999996E-2</v>
      </c>
      <c r="R1458" s="627">
        <v>2</v>
      </c>
      <c r="S1458" s="535" t="s">
        <v>12364</v>
      </c>
      <c r="T1458" s="71" t="s">
        <v>211</v>
      </c>
      <c r="U1458" s="566" t="s">
        <v>7040</v>
      </c>
      <c r="V1458" s="541" t="s">
        <v>134</v>
      </c>
      <c r="W1458" s="541" t="s">
        <v>8921</v>
      </c>
      <c r="X1458" s="632" t="s">
        <v>8922</v>
      </c>
      <c r="Y1458" s="632" t="s">
        <v>757</v>
      </c>
      <c r="Z1458" s="633"/>
      <c r="AA1458" s="633"/>
    </row>
    <row r="1459" spans="1:27" ht="17.45" customHeight="1" x14ac:dyDescent="0.25">
      <c r="A1459" s="633" t="s">
        <v>5722</v>
      </c>
      <c r="B1459" s="634" t="s">
        <v>60</v>
      </c>
      <c r="C1459" s="634" t="s">
        <v>805</v>
      </c>
      <c r="D1459" s="632" t="s">
        <v>5723</v>
      </c>
      <c r="E1459" s="632" t="s">
        <v>5724</v>
      </c>
      <c r="F1459" s="473" t="s">
        <v>26</v>
      </c>
      <c r="G1459" s="473"/>
      <c r="H1459" s="473"/>
      <c r="I1459" s="473"/>
      <c r="J1459" s="633" t="s">
        <v>11223</v>
      </c>
      <c r="K1459" s="473" t="s">
        <v>8948</v>
      </c>
      <c r="L1459" s="624">
        <v>42993</v>
      </c>
      <c r="M1459" s="564" t="s">
        <v>6128</v>
      </c>
      <c r="N1459" s="71" t="s">
        <v>121</v>
      </c>
      <c r="O1459" s="624">
        <v>42993</v>
      </c>
      <c r="P1459" s="635">
        <v>50000</v>
      </c>
      <c r="Q1459" s="416">
        <f t="shared" si="34"/>
        <v>4.9999999999999996E-2</v>
      </c>
      <c r="R1459" s="627">
        <v>12</v>
      </c>
      <c r="S1459" s="535" t="s">
        <v>9432</v>
      </c>
      <c r="T1459" s="71" t="s">
        <v>103</v>
      </c>
      <c r="U1459" s="566" t="s">
        <v>7040</v>
      </c>
      <c r="V1459" s="541" t="s">
        <v>158</v>
      </c>
      <c r="W1459" s="541"/>
      <c r="X1459" s="632" t="s">
        <v>6129</v>
      </c>
      <c r="Y1459" s="632"/>
      <c r="Z1459" s="633"/>
      <c r="AA1459" s="633"/>
    </row>
    <row r="1460" spans="1:27" ht="17.45" customHeight="1" x14ac:dyDescent="0.25">
      <c r="A1460" s="633" t="s">
        <v>4035</v>
      </c>
      <c r="B1460" s="634" t="s">
        <v>60</v>
      </c>
      <c r="C1460" s="634" t="s">
        <v>805</v>
      </c>
      <c r="D1460" s="632" t="s">
        <v>4036</v>
      </c>
      <c r="E1460" s="632" t="s">
        <v>316</v>
      </c>
      <c r="F1460" s="473" t="s">
        <v>25</v>
      </c>
      <c r="G1460" s="473"/>
      <c r="H1460" s="473"/>
      <c r="I1460" s="473"/>
      <c r="J1460" s="633" t="s">
        <v>11224</v>
      </c>
      <c r="K1460" s="473" t="s">
        <v>35</v>
      </c>
      <c r="L1460" s="624">
        <v>43091</v>
      </c>
      <c r="M1460" s="564" t="s">
        <v>4037</v>
      </c>
      <c r="N1460" s="71" t="s">
        <v>46</v>
      </c>
      <c r="O1460" s="624">
        <v>43091</v>
      </c>
      <c r="P1460" s="635">
        <v>50000</v>
      </c>
      <c r="Q1460" s="416">
        <f t="shared" si="34"/>
        <v>4.9999999999999996E-2</v>
      </c>
      <c r="R1460" s="627">
        <v>12</v>
      </c>
      <c r="S1460" s="535" t="s">
        <v>113</v>
      </c>
      <c r="T1460" s="71" t="s">
        <v>103</v>
      </c>
      <c r="U1460" s="566" t="s">
        <v>7040</v>
      </c>
      <c r="V1460" s="541" t="s">
        <v>104</v>
      </c>
      <c r="W1460" s="541"/>
      <c r="X1460" s="632" t="s">
        <v>6492</v>
      </c>
      <c r="Y1460" s="632" t="s">
        <v>757</v>
      </c>
      <c r="Z1460" s="633"/>
      <c r="AA1460" s="633"/>
    </row>
    <row r="1461" spans="1:27" ht="17.45" customHeight="1" x14ac:dyDescent="0.25">
      <c r="A1461" s="633" t="s">
        <v>12226</v>
      </c>
      <c r="B1461" s="634" t="s">
        <v>57</v>
      </c>
      <c r="C1461" s="634" t="s">
        <v>182</v>
      </c>
      <c r="D1461" s="632" t="s">
        <v>12227</v>
      </c>
      <c r="E1461" s="632" t="s">
        <v>12228</v>
      </c>
      <c r="F1461" s="473" t="s">
        <v>25</v>
      </c>
      <c r="G1461" s="473"/>
      <c r="H1461" s="473"/>
      <c r="I1461" s="473"/>
      <c r="J1461" s="633" t="s">
        <v>11224</v>
      </c>
      <c r="K1461" s="473" t="s">
        <v>35</v>
      </c>
      <c r="L1461" s="624">
        <v>43077</v>
      </c>
      <c r="M1461" s="564" t="s">
        <v>12322</v>
      </c>
      <c r="N1461" s="71" t="s">
        <v>46</v>
      </c>
      <c r="O1461" s="624">
        <v>43077</v>
      </c>
      <c r="P1461" s="635">
        <v>50000</v>
      </c>
      <c r="Q1461" s="416">
        <f t="shared" si="34"/>
        <v>4.9999999999999996E-2</v>
      </c>
      <c r="R1461" s="627">
        <v>12</v>
      </c>
      <c r="S1461" s="535" t="s">
        <v>12338</v>
      </c>
      <c r="T1461" s="71" t="s">
        <v>103</v>
      </c>
      <c r="U1461" s="566" t="s">
        <v>7040</v>
      </c>
      <c r="V1461" s="541" t="s">
        <v>158</v>
      </c>
      <c r="W1461" s="541"/>
      <c r="X1461" s="632" t="s">
        <v>12419</v>
      </c>
      <c r="Y1461" s="632" t="s">
        <v>1496</v>
      </c>
      <c r="Z1461" s="633"/>
      <c r="AA1461" s="633"/>
    </row>
    <row r="1462" spans="1:27" ht="17.45" customHeight="1" x14ac:dyDescent="0.25">
      <c r="A1462" s="633" t="s">
        <v>9076</v>
      </c>
      <c r="B1462" s="634" t="s">
        <v>57</v>
      </c>
      <c r="C1462" s="634" t="s">
        <v>182</v>
      </c>
      <c r="D1462" s="632" t="s">
        <v>13029</v>
      </c>
      <c r="E1462" s="632" t="s">
        <v>9077</v>
      </c>
      <c r="F1462" s="473" t="s">
        <v>25</v>
      </c>
      <c r="G1462" s="473"/>
      <c r="H1462" s="473"/>
      <c r="I1462" s="473"/>
      <c r="J1462" s="633" t="s">
        <v>11223</v>
      </c>
      <c r="K1462" s="473" t="s">
        <v>35</v>
      </c>
      <c r="L1462" s="624">
        <v>42957</v>
      </c>
      <c r="M1462" s="564" t="s">
        <v>13431</v>
      </c>
      <c r="N1462" s="71" t="s">
        <v>46</v>
      </c>
      <c r="O1462" s="624">
        <v>42957</v>
      </c>
      <c r="P1462" s="635">
        <v>50000</v>
      </c>
      <c r="Q1462" s="416">
        <f t="shared" si="34"/>
        <v>4.9999999999999996E-2</v>
      </c>
      <c r="R1462" s="627">
        <v>12</v>
      </c>
      <c r="S1462" s="535" t="s">
        <v>8957</v>
      </c>
      <c r="T1462" s="71" t="s">
        <v>103</v>
      </c>
      <c r="U1462" s="566" t="s">
        <v>7040</v>
      </c>
      <c r="V1462" s="541" t="s">
        <v>104</v>
      </c>
      <c r="W1462" s="541"/>
      <c r="X1462" s="632" t="s">
        <v>12419</v>
      </c>
      <c r="Y1462" s="632" t="s">
        <v>1496</v>
      </c>
      <c r="Z1462" s="633"/>
      <c r="AA1462" s="633"/>
    </row>
    <row r="1463" spans="1:27" ht="17.45" customHeight="1" x14ac:dyDescent="0.25">
      <c r="A1463" s="633" t="s">
        <v>9748</v>
      </c>
      <c r="B1463" s="634" t="s">
        <v>62</v>
      </c>
      <c r="C1463" s="634" t="s">
        <v>429</v>
      </c>
      <c r="D1463" s="632" t="s">
        <v>13032</v>
      </c>
      <c r="E1463" s="632" t="s">
        <v>12218</v>
      </c>
      <c r="F1463" s="473" t="s">
        <v>26</v>
      </c>
      <c r="G1463" s="473"/>
      <c r="H1463" s="473"/>
      <c r="I1463" s="473"/>
      <c r="J1463" s="633" t="s">
        <v>11224</v>
      </c>
      <c r="K1463" s="473" t="s">
        <v>8948</v>
      </c>
      <c r="L1463" s="624">
        <v>43088</v>
      </c>
      <c r="M1463" s="564" t="s">
        <v>13434</v>
      </c>
      <c r="N1463" s="71" t="s">
        <v>142</v>
      </c>
      <c r="O1463" s="624">
        <v>43088</v>
      </c>
      <c r="P1463" s="635">
        <v>50000</v>
      </c>
      <c r="Q1463" s="416">
        <f t="shared" si="34"/>
        <v>4.9999999999999996E-2</v>
      </c>
      <c r="R1463" s="627">
        <v>12</v>
      </c>
      <c r="S1463" s="535" t="s">
        <v>13813</v>
      </c>
      <c r="T1463" s="71" t="s">
        <v>103</v>
      </c>
      <c r="U1463" s="566" t="s">
        <v>7040</v>
      </c>
      <c r="V1463" s="541" t="s">
        <v>104</v>
      </c>
      <c r="W1463" s="541"/>
      <c r="X1463" s="632" t="s">
        <v>13814</v>
      </c>
      <c r="Y1463" s="632" t="s">
        <v>757</v>
      </c>
      <c r="Z1463" s="633"/>
      <c r="AA1463" s="633"/>
    </row>
    <row r="1464" spans="1:27" ht="17.45" customHeight="1" x14ac:dyDescent="0.25">
      <c r="A1464" s="633" t="s">
        <v>8415</v>
      </c>
      <c r="B1464" s="634" t="s">
        <v>57</v>
      </c>
      <c r="C1464" s="634" t="s">
        <v>98</v>
      </c>
      <c r="D1464" s="632" t="s">
        <v>13030</v>
      </c>
      <c r="E1464" s="632" t="s">
        <v>8416</v>
      </c>
      <c r="F1464" s="473" t="s">
        <v>28</v>
      </c>
      <c r="G1464" s="473"/>
      <c r="H1464" s="473"/>
      <c r="I1464" s="473"/>
      <c r="J1464" s="633" t="s">
        <v>11223</v>
      </c>
      <c r="K1464" s="473" t="s">
        <v>36</v>
      </c>
      <c r="L1464" s="624">
        <v>42947</v>
      </c>
      <c r="M1464" s="564" t="s">
        <v>13432</v>
      </c>
      <c r="N1464" s="71" t="s">
        <v>46</v>
      </c>
      <c r="O1464" s="624">
        <v>42947</v>
      </c>
      <c r="P1464" s="635">
        <v>50000</v>
      </c>
      <c r="Q1464" s="416">
        <f t="shared" si="34"/>
        <v>4.9999999999999996E-2</v>
      </c>
      <c r="R1464" s="627">
        <v>12</v>
      </c>
      <c r="S1464" s="535" t="s">
        <v>13811</v>
      </c>
      <c r="T1464" s="71" t="s">
        <v>292</v>
      </c>
      <c r="U1464" s="566" t="s">
        <v>7040</v>
      </c>
      <c r="V1464" s="541" t="s">
        <v>104</v>
      </c>
      <c r="W1464" s="541"/>
      <c r="X1464" s="632" t="s">
        <v>106</v>
      </c>
      <c r="Y1464" s="632" t="s">
        <v>186</v>
      </c>
      <c r="Z1464" s="633"/>
      <c r="AA1464" s="633"/>
    </row>
    <row r="1465" spans="1:27" ht="17.45" customHeight="1" x14ac:dyDescent="0.25">
      <c r="A1465" s="633" t="s">
        <v>7903</v>
      </c>
      <c r="B1465" s="634" t="s">
        <v>57</v>
      </c>
      <c r="C1465" s="634" t="s">
        <v>98</v>
      </c>
      <c r="D1465" s="632" t="s">
        <v>13031</v>
      </c>
      <c r="E1465" s="632" t="s">
        <v>7904</v>
      </c>
      <c r="F1465" s="473" t="s">
        <v>26</v>
      </c>
      <c r="G1465" s="473"/>
      <c r="H1465" s="473"/>
      <c r="I1465" s="473"/>
      <c r="J1465" s="633" t="s">
        <v>11223</v>
      </c>
      <c r="K1465" s="473" t="s">
        <v>8948</v>
      </c>
      <c r="L1465" s="624">
        <v>42978</v>
      </c>
      <c r="M1465" s="564" t="s">
        <v>13433</v>
      </c>
      <c r="N1465" s="71" t="s">
        <v>46</v>
      </c>
      <c r="O1465" s="624">
        <v>42978</v>
      </c>
      <c r="P1465" s="635">
        <v>50000</v>
      </c>
      <c r="Q1465" s="416">
        <f t="shared" si="34"/>
        <v>4.9999999999999996E-2</v>
      </c>
      <c r="R1465" s="627">
        <v>6</v>
      </c>
      <c r="S1465" s="535" t="s">
        <v>13812</v>
      </c>
      <c r="T1465" s="71" t="s">
        <v>125</v>
      </c>
      <c r="U1465" s="566" t="s">
        <v>7040</v>
      </c>
      <c r="V1465" s="541" t="s">
        <v>104</v>
      </c>
      <c r="W1465" s="541"/>
      <c r="X1465" s="632" t="s">
        <v>106</v>
      </c>
      <c r="Y1465" s="632" t="s">
        <v>186</v>
      </c>
      <c r="Z1465" s="633"/>
      <c r="AA1465" s="633"/>
    </row>
    <row r="1466" spans="1:27" ht="17.45" customHeight="1" x14ac:dyDescent="0.25">
      <c r="A1466" s="633" t="s">
        <v>9079</v>
      </c>
      <c r="B1466" s="634" t="s">
        <v>6912</v>
      </c>
      <c r="C1466" s="634" t="s">
        <v>6912</v>
      </c>
      <c r="D1466" s="632" t="s">
        <v>13034</v>
      </c>
      <c r="E1466" s="632" t="s">
        <v>316</v>
      </c>
      <c r="F1466" s="473" t="s">
        <v>25</v>
      </c>
      <c r="G1466" s="473"/>
      <c r="H1466" s="473"/>
      <c r="I1466" s="473"/>
      <c r="J1466" s="633" t="s">
        <v>11223</v>
      </c>
      <c r="K1466" s="473" t="s">
        <v>35</v>
      </c>
      <c r="L1466" s="624">
        <v>43008</v>
      </c>
      <c r="M1466" s="564" t="s">
        <v>13436</v>
      </c>
      <c r="N1466" s="71" t="s">
        <v>46</v>
      </c>
      <c r="O1466" s="624">
        <v>43008</v>
      </c>
      <c r="P1466" s="635">
        <v>50000</v>
      </c>
      <c r="Q1466" s="416">
        <f t="shared" si="34"/>
        <v>4.9999999999999996E-2</v>
      </c>
      <c r="R1466" s="627">
        <v>12</v>
      </c>
      <c r="S1466" s="535" t="s">
        <v>8993</v>
      </c>
      <c r="T1466" s="71" t="s">
        <v>103</v>
      </c>
      <c r="U1466" s="566" t="s">
        <v>7040</v>
      </c>
      <c r="V1466" s="541" t="s">
        <v>104</v>
      </c>
      <c r="W1466" s="541"/>
      <c r="X1466" s="632" t="s">
        <v>13816</v>
      </c>
      <c r="Y1466" s="632"/>
      <c r="Z1466" s="633"/>
      <c r="AA1466" s="633"/>
    </row>
    <row r="1467" spans="1:27" ht="17.45" customHeight="1" x14ac:dyDescent="0.25">
      <c r="A1467" s="633" t="s">
        <v>9380</v>
      </c>
      <c r="B1467" s="634" t="s">
        <v>62</v>
      </c>
      <c r="C1467" s="634" t="s">
        <v>1065</v>
      </c>
      <c r="D1467" s="632" t="s">
        <v>13033</v>
      </c>
      <c r="E1467" s="632" t="s">
        <v>9381</v>
      </c>
      <c r="F1467" s="473" t="s">
        <v>26</v>
      </c>
      <c r="G1467" s="473"/>
      <c r="H1467" s="473"/>
      <c r="I1467" s="473"/>
      <c r="J1467" s="633" t="s">
        <v>11223</v>
      </c>
      <c r="K1467" s="473" t="s">
        <v>8948</v>
      </c>
      <c r="L1467" s="624">
        <v>42967</v>
      </c>
      <c r="M1467" s="564" t="s">
        <v>13435</v>
      </c>
      <c r="N1467" s="71" t="s">
        <v>46</v>
      </c>
      <c r="O1467" s="624">
        <v>42967</v>
      </c>
      <c r="P1467" s="635">
        <v>50000</v>
      </c>
      <c r="Q1467" s="416">
        <f t="shared" si="34"/>
        <v>4.9999999999999996E-2</v>
      </c>
      <c r="R1467" s="627">
        <v>12</v>
      </c>
      <c r="S1467" s="535" t="s">
        <v>9261</v>
      </c>
      <c r="T1467" s="71" t="s">
        <v>125</v>
      </c>
      <c r="U1467" s="566" t="s">
        <v>7040</v>
      </c>
      <c r="V1467" s="541" t="s">
        <v>104</v>
      </c>
      <c r="W1467" s="541"/>
      <c r="X1467" s="632" t="s">
        <v>13815</v>
      </c>
      <c r="Y1467" s="632"/>
      <c r="Z1467" s="633"/>
      <c r="AA1467" s="633"/>
    </row>
    <row r="1468" spans="1:27" ht="17.45" customHeight="1" x14ac:dyDescent="0.25">
      <c r="A1468" s="633" t="s">
        <v>7337</v>
      </c>
      <c r="B1468" s="634" t="s">
        <v>57</v>
      </c>
      <c r="C1468" s="634" t="s">
        <v>324</v>
      </c>
      <c r="D1468" s="632" t="s">
        <v>7338</v>
      </c>
      <c r="E1468" s="632" t="s">
        <v>7339</v>
      </c>
      <c r="F1468" s="473" t="s">
        <v>24</v>
      </c>
      <c r="G1468" s="473"/>
      <c r="H1468" s="473"/>
      <c r="I1468" s="473"/>
      <c r="J1468" s="633" t="s">
        <v>11224</v>
      </c>
      <c r="K1468" s="473" t="s">
        <v>38</v>
      </c>
      <c r="L1468" s="624">
        <v>43028</v>
      </c>
      <c r="M1468" s="564" t="s">
        <v>7340</v>
      </c>
      <c r="N1468" s="71" t="s">
        <v>142</v>
      </c>
      <c r="O1468" s="624">
        <v>43028</v>
      </c>
      <c r="P1468" s="635">
        <v>50000</v>
      </c>
      <c r="Q1468" s="416">
        <f t="shared" si="34"/>
        <v>4.9999999999999996E-2</v>
      </c>
      <c r="R1468" s="627">
        <v>12</v>
      </c>
      <c r="S1468" s="535" t="s">
        <v>8179</v>
      </c>
      <c r="T1468" s="71" t="s">
        <v>292</v>
      </c>
      <c r="U1468" s="566" t="s">
        <v>7040</v>
      </c>
      <c r="V1468" s="541" t="s">
        <v>158</v>
      </c>
      <c r="W1468" s="541"/>
      <c r="X1468" s="632" t="s">
        <v>7341</v>
      </c>
      <c r="Y1468" s="632" t="s">
        <v>757</v>
      </c>
      <c r="Z1468" s="633"/>
      <c r="AA1468" s="633"/>
    </row>
    <row r="1469" spans="1:27" ht="17.45" customHeight="1" x14ac:dyDescent="0.25">
      <c r="A1469" s="633" t="s">
        <v>10307</v>
      </c>
      <c r="B1469" s="634" t="s">
        <v>56</v>
      </c>
      <c r="C1469" s="634" t="s">
        <v>235</v>
      </c>
      <c r="D1469" s="632" t="s">
        <v>2434</v>
      </c>
      <c r="E1469" s="632" t="s">
        <v>10308</v>
      </c>
      <c r="F1469" s="473" t="s">
        <v>24</v>
      </c>
      <c r="G1469" s="473"/>
      <c r="H1469" s="473"/>
      <c r="I1469" s="473"/>
      <c r="J1469" s="633" t="s">
        <v>11223</v>
      </c>
      <c r="K1469" s="473" t="s">
        <v>8949</v>
      </c>
      <c r="L1469" s="624">
        <v>43008</v>
      </c>
      <c r="M1469" s="564" t="s">
        <v>13437</v>
      </c>
      <c r="N1469" s="71" t="s">
        <v>46</v>
      </c>
      <c r="O1469" s="624">
        <v>43008</v>
      </c>
      <c r="P1469" s="635">
        <v>50000</v>
      </c>
      <c r="Q1469" s="416">
        <f t="shared" si="34"/>
        <v>4.9999999999999996E-2</v>
      </c>
      <c r="R1469" s="627">
        <v>12</v>
      </c>
      <c r="S1469" s="535" t="s">
        <v>10333</v>
      </c>
      <c r="T1469" s="71" t="s">
        <v>125</v>
      </c>
      <c r="U1469" s="566" t="s">
        <v>7040</v>
      </c>
      <c r="V1469" s="541" t="s">
        <v>104</v>
      </c>
      <c r="W1469" s="541"/>
      <c r="X1469" s="632" t="s">
        <v>13817</v>
      </c>
      <c r="Y1469" s="632"/>
      <c r="Z1469" s="633"/>
      <c r="AA1469" s="633"/>
    </row>
    <row r="1470" spans="1:27" ht="17.45" customHeight="1" x14ac:dyDescent="0.25">
      <c r="A1470" s="633" t="s">
        <v>8830</v>
      </c>
      <c r="B1470" s="634" t="s">
        <v>56</v>
      </c>
      <c r="C1470" s="634" t="s">
        <v>235</v>
      </c>
      <c r="D1470" s="632" t="s">
        <v>8831</v>
      </c>
      <c r="E1470" s="632" t="s">
        <v>8832</v>
      </c>
      <c r="F1470" s="473" t="s">
        <v>25</v>
      </c>
      <c r="G1470" s="473"/>
      <c r="H1470" s="473"/>
      <c r="I1470" s="473"/>
      <c r="J1470" s="633" t="s">
        <v>11224</v>
      </c>
      <c r="K1470" s="473" t="s">
        <v>35</v>
      </c>
      <c r="L1470" s="624">
        <v>43100</v>
      </c>
      <c r="M1470" s="564" t="s">
        <v>8889</v>
      </c>
      <c r="N1470" s="71" t="s">
        <v>46</v>
      </c>
      <c r="O1470" s="624">
        <v>43100</v>
      </c>
      <c r="P1470" s="635">
        <v>50000</v>
      </c>
      <c r="Q1470" s="416">
        <f t="shared" si="34"/>
        <v>4.9999999999999996E-2</v>
      </c>
      <c r="R1470" s="627">
        <v>12</v>
      </c>
      <c r="S1470" s="535" t="s">
        <v>8158</v>
      </c>
      <c r="T1470" s="71" t="s">
        <v>125</v>
      </c>
      <c r="U1470" s="566" t="s">
        <v>7040</v>
      </c>
      <c r="V1470" s="541" t="s">
        <v>104</v>
      </c>
      <c r="W1470" s="541"/>
      <c r="X1470" s="632" t="s">
        <v>8926</v>
      </c>
      <c r="Y1470" s="632" t="s">
        <v>565</v>
      </c>
      <c r="Z1470" s="633"/>
      <c r="AA1470" s="633"/>
    </row>
    <row r="1471" spans="1:27" ht="17.45" customHeight="1" x14ac:dyDescent="0.25">
      <c r="A1471" s="633" t="s">
        <v>8835</v>
      </c>
      <c r="B1471" s="634" t="s">
        <v>56</v>
      </c>
      <c r="C1471" s="634" t="s">
        <v>235</v>
      </c>
      <c r="D1471" s="632" t="s">
        <v>8836</v>
      </c>
      <c r="E1471" s="632" t="s">
        <v>8837</v>
      </c>
      <c r="F1471" s="473" t="s">
        <v>24</v>
      </c>
      <c r="G1471" s="473" t="str">
        <f>VLOOKUP(A1471,'Engaged Deals'!A:L,2,0)</f>
        <v>Yes</v>
      </c>
      <c r="H1471" s="473" t="str">
        <f>VLOOKUP(A1471,'Engaged Deals'!A:L,9,0)</f>
        <v>India</v>
      </c>
      <c r="I1471" s="473" t="str">
        <f>VLOOKUP(A1471,'Engaged Deals'!A:L,10,0)</f>
        <v>CIC India team has developed a small POC around supply chain of Mobile devices and is in discussion with the account team to show case it to the client.</v>
      </c>
      <c r="J1471" s="633" t="s">
        <v>11224</v>
      </c>
      <c r="K1471" s="473" t="s">
        <v>8949</v>
      </c>
      <c r="L1471" s="624">
        <v>43100</v>
      </c>
      <c r="M1471" s="564" t="s">
        <v>8890</v>
      </c>
      <c r="N1471" s="71" t="s">
        <v>46</v>
      </c>
      <c r="O1471" s="624">
        <v>43100</v>
      </c>
      <c r="P1471" s="635">
        <v>50000</v>
      </c>
      <c r="Q1471" s="416">
        <f t="shared" si="34"/>
        <v>4.9999999999999996E-2</v>
      </c>
      <c r="R1471" s="627">
        <v>12</v>
      </c>
      <c r="S1471" s="535" t="s">
        <v>8158</v>
      </c>
      <c r="T1471" s="71" t="s">
        <v>125</v>
      </c>
      <c r="U1471" s="566" t="s">
        <v>7040</v>
      </c>
      <c r="V1471" s="541" t="s">
        <v>104</v>
      </c>
      <c r="W1471" s="541"/>
      <c r="X1471" s="632" t="s">
        <v>8926</v>
      </c>
      <c r="Y1471" s="632" t="s">
        <v>565</v>
      </c>
      <c r="Z1471" s="633"/>
      <c r="AA1471" s="633"/>
    </row>
    <row r="1472" spans="1:27" ht="17.45" customHeight="1" x14ac:dyDescent="0.25">
      <c r="A1472" s="633" t="s">
        <v>13974</v>
      </c>
      <c r="B1472" s="634" t="s">
        <v>56</v>
      </c>
      <c r="C1472" s="634" t="s">
        <v>194</v>
      </c>
      <c r="D1472" s="632" t="s">
        <v>2232</v>
      </c>
      <c r="E1472" s="632" t="s">
        <v>14059</v>
      </c>
      <c r="F1472" s="473" t="s">
        <v>27</v>
      </c>
      <c r="G1472" s="473"/>
      <c r="H1472" s="473"/>
      <c r="I1472" s="473"/>
      <c r="J1472" s="633" t="s">
        <v>11224</v>
      </c>
      <c r="K1472" s="473" t="s">
        <v>8947</v>
      </c>
      <c r="L1472" s="624">
        <v>43037</v>
      </c>
      <c r="M1472" s="564" t="s">
        <v>14126</v>
      </c>
      <c r="N1472" s="71" t="s">
        <v>46</v>
      </c>
      <c r="O1472" s="624">
        <v>43037</v>
      </c>
      <c r="P1472" s="635">
        <v>50000</v>
      </c>
      <c r="Q1472" s="416">
        <f t="shared" si="34"/>
        <v>4.9999999999999996E-2</v>
      </c>
      <c r="R1472" s="627">
        <v>12</v>
      </c>
      <c r="S1472" s="535" t="s">
        <v>14144</v>
      </c>
      <c r="T1472" s="71" t="s">
        <v>125</v>
      </c>
      <c r="U1472" s="566" t="s">
        <v>7040</v>
      </c>
      <c r="V1472" s="541" t="s">
        <v>104</v>
      </c>
      <c r="W1472" s="541"/>
      <c r="X1472" s="632" t="s">
        <v>14237</v>
      </c>
      <c r="Y1472" s="632"/>
      <c r="Z1472" s="633"/>
      <c r="AA1472" s="633"/>
    </row>
    <row r="1473" spans="1:27" ht="17.45" customHeight="1" x14ac:dyDescent="0.25">
      <c r="A1473" s="633" t="s">
        <v>9386</v>
      </c>
      <c r="B1473" s="634" t="s">
        <v>56</v>
      </c>
      <c r="C1473" s="634" t="s">
        <v>161</v>
      </c>
      <c r="D1473" s="632" t="s">
        <v>337</v>
      </c>
      <c r="E1473" s="632" t="s">
        <v>9387</v>
      </c>
      <c r="F1473" s="473" t="s">
        <v>26</v>
      </c>
      <c r="G1473" s="473"/>
      <c r="H1473" s="473"/>
      <c r="I1473" s="473"/>
      <c r="J1473" s="633" t="s">
        <v>11223</v>
      </c>
      <c r="K1473" s="473" t="s">
        <v>8948</v>
      </c>
      <c r="L1473" s="624">
        <v>42993</v>
      </c>
      <c r="M1473" s="564" t="s">
        <v>9410</v>
      </c>
      <c r="N1473" s="71" t="s">
        <v>46</v>
      </c>
      <c r="O1473" s="624">
        <v>42993</v>
      </c>
      <c r="P1473" s="635">
        <v>50000</v>
      </c>
      <c r="Q1473" s="416">
        <f t="shared" si="34"/>
        <v>4.9999999999999996E-2</v>
      </c>
      <c r="R1473" s="627">
        <v>12</v>
      </c>
      <c r="S1473" s="535" t="s">
        <v>9261</v>
      </c>
      <c r="T1473" s="71" t="s">
        <v>125</v>
      </c>
      <c r="U1473" s="566" t="s">
        <v>9234</v>
      </c>
      <c r="V1473" s="541" t="s">
        <v>184</v>
      </c>
      <c r="W1473" s="541" t="s">
        <v>9429</v>
      </c>
      <c r="X1473" s="632" t="s">
        <v>12413</v>
      </c>
      <c r="Y1473" s="632" t="s">
        <v>356</v>
      </c>
      <c r="Z1473" s="633"/>
      <c r="AA1473" s="633"/>
    </row>
    <row r="1474" spans="1:27" ht="17.45" customHeight="1" x14ac:dyDescent="0.25">
      <c r="A1474" s="633" t="s">
        <v>12212</v>
      </c>
      <c r="B1474" s="634" t="s">
        <v>57</v>
      </c>
      <c r="C1474" s="634" t="s">
        <v>391</v>
      </c>
      <c r="D1474" s="632" t="s">
        <v>14047</v>
      </c>
      <c r="E1474" s="632" t="s">
        <v>12225</v>
      </c>
      <c r="F1474" s="473" t="s">
        <v>24</v>
      </c>
      <c r="G1474" s="473"/>
      <c r="H1474" s="473"/>
      <c r="I1474" s="473"/>
      <c r="J1474" s="633" t="s">
        <v>11224</v>
      </c>
      <c r="K1474" s="473" t="s">
        <v>38</v>
      </c>
      <c r="L1474" s="624">
        <v>43100</v>
      </c>
      <c r="M1474" s="564" t="s">
        <v>12321</v>
      </c>
      <c r="N1474" s="71" t="s">
        <v>47</v>
      </c>
      <c r="O1474" s="624">
        <v>43100</v>
      </c>
      <c r="P1474" s="635">
        <v>50000</v>
      </c>
      <c r="Q1474" s="416">
        <f t="shared" si="34"/>
        <v>4.9999999999999996E-2</v>
      </c>
      <c r="R1474" s="627">
        <v>12</v>
      </c>
      <c r="S1474" s="535" t="s">
        <v>12367</v>
      </c>
      <c r="T1474" s="71" t="s">
        <v>103</v>
      </c>
      <c r="U1474" s="566" t="s">
        <v>9234</v>
      </c>
      <c r="V1474" s="541" t="s">
        <v>184</v>
      </c>
      <c r="W1474" s="541" t="s">
        <v>589</v>
      </c>
      <c r="X1474" s="632" t="s">
        <v>12418</v>
      </c>
      <c r="Y1474" s="632" t="s">
        <v>667</v>
      </c>
      <c r="Z1474" s="633"/>
      <c r="AA1474" s="633"/>
    </row>
    <row r="1475" spans="1:27" ht="17.45" customHeight="1" x14ac:dyDescent="0.25">
      <c r="A1475" s="633" t="s">
        <v>9490</v>
      </c>
      <c r="B1475" s="634" t="s">
        <v>57</v>
      </c>
      <c r="C1475" s="634" t="s">
        <v>775</v>
      </c>
      <c r="D1475" s="632" t="s">
        <v>11090</v>
      </c>
      <c r="E1475" s="632" t="s">
        <v>9491</v>
      </c>
      <c r="F1475" s="473" t="s">
        <v>26</v>
      </c>
      <c r="G1475" s="473"/>
      <c r="H1475" s="473"/>
      <c r="I1475" s="473"/>
      <c r="J1475" s="633" t="s">
        <v>11224</v>
      </c>
      <c r="K1475" s="473" t="s">
        <v>8948</v>
      </c>
      <c r="L1475" s="624">
        <v>43066</v>
      </c>
      <c r="M1475" s="564" t="s">
        <v>11263</v>
      </c>
      <c r="N1475" s="71" t="s">
        <v>46</v>
      </c>
      <c r="O1475" s="624">
        <v>43066</v>
      </c>
      <c r="P1475" s="635">
        <v>50000</v>
      </c>
      <c r="Q1475" s="416">
        <f t="shared" si="34"/>
        <v>4.9999999999999996E-2</v>
      </c>
      <c r="R1475" s="627">
        <v>12</v>
      </c>
      <c r="S1475" s="535" t="s">
        <v>9261</v>
      </c>
      <c r="T1475" s="71" t="s">
        <v>103</v>
      </c>
      <c r="U1475" s="566" t="s">
        <v>9234</v>
      </c>
      <c r="V1475" s="541" t="s">
        <v>184</v>
      </c>
      <c r="W1475" s="541" t="s">
        <v>11333</v>
      </c>
      <c r="X1475" s="632" t="s">
        <v>11385</v>
      </c>
      <c r="Y1475" s="632" t="s">
        <v>186</v>
      </c>
      <c r="Z1475" s="633"/>
      <c r="AA1475" s="633"/>
    </row>
    <row r="1476" spans="1:27" ht="17.45" customHeight="1" x14ac:dyDescent="0.25">
      <c r="A1476" s="633" t="s">
        <v>3880</v>
      </c>
      <c r="B1476" s="634" t="s">
        <v>57</v>
      </c>
      <c r="C1476" s="634" t="s">
        <v>1348</v>
      </c>
      <c r="D1476" s="632" t="s">
        <v>3881</v>
      </c>
      <c r="E1476" s="632" t="s">
        <v>316</v>
      </c>
      <c r="F1476" s="473" t="s">
        <v>26</v>
      </c>
      <c r="G1476" s="473"/>
      <c r="H1476" s="473"/>
      <c r="I1476" s="473"/>
      <c r="J1476" s="633" t="s">
        <v>11224</v>
      </c>
      <c r="K1476" s="473" t="s">
        <v>8948</v>
      </c>
      <c r="L1476" s="624">
        <v>43100</v>
      </c>
      <c r="M1476" s="564" t="s">
        <v>3882</v>
      </c>
      <c r="N1476" s="71" t="s">
        <v>46</v>
      </c>
      <c r="O1476" s="624">
        <v>43100</v>
      </c>
      <c r="P1476" s="635">
        <v>50000</v>
      </c>
      <c r="Q1476" s="416">
        <f t="shared" si="34"/>
        <v>4.9999999999999996E-2</v>
      </c>
      <c r="R1476" s="627">
        <v>12</v>
      </c>
      <c r="S1476" s="535" t="s">
        <v>573</v>
      </c>
      <c r="T1476" s="71" t="s">
        <v>103</v>
      </c>
      <c r="U1476" s="566" t="s">
        <v>9234</v>
      </c>
      <c r="V1476" s="541" t="s">
        <v>184</v>
      </c>
      <c r="W1476" s="541" t="s">
        <v>11333</v>
      </c>
      <c r="X1476" s="632" t="s">
        <v>6143</v>
      </c>
      <c r="Y1476" s="632"/>
      <c r="Z1476" s="633"/>
      <c r="AA1476" s="633"/>
    </row>
    <row r="1477" spans="1:27" ht="17.45" customHeight="1" x14ac:dyDescent="0.25">
      <c r="A1477" s="633" t="s">
        <v>10918</v>
      </c>
      <c r="B1477" s="634" t="s">
        <v>57</v>
      </c>
      <c r="C1477" s="634" t="s">
        <v>391</v>
      </c>
      <c r="D1477" s="632" t="s">
        <v>11091</v>
      </c>
      <c r="E1477" s="632" t="s">
        <v>2732</v>
      </c>
      <c r="F1477" s="473" t="s">
        <v>26</v>
      </c>
      <c r="G1477" s="473"/>
      <c r="H1477" s="473"/>
      <c r="I1477" s="473"/>
      <c r="J1477" s="633" t="s">
        <v>11224</v>
      </c>
      <c r="K1477" s="473" t="s">
        <v>33</v>
      </c>
      <c r="L1477" s="624">
        <v>43098</v>
      </c>
      <c r="M1477" s="564" t="s">
        <v>11264</v>
      </c>
      <c r="N1477" s="71" t="s">
        <v>47</v>
      </c>
      <c r="O1477" s="624">
        <v>43098</v>
      </c>
      <c r="P1477" s="635">
        <v>50000</v>
      </c>
      <c r="Q1477" s="416">
        <f t="shared" si="34"/>
        <v>4.9999999999999996E-2</v>
      </c>
      <c r="R1477" s="627">
        <v>12</v>
      </c>
      <c r="S1477" s="535" t="s">
        <v>14144</v>
      </c>
      <c r="T1477" s="71" t="s">
        <v>103</v>
      </c>
      <c r="U1477" s="566" t="s">
        <v>9234</v>
      </c>
      <c r="V1477" s="541" t="s">
        <v>184</v>
      </c>
      <c r="W1477" s="541" t="s">
        <v>11333</v>
      </c>
      <c r="X1477" s="632" t="s">
        <v>11386</v>
      </c>
      <c r="Y1477" s="632" t="s">
        <v>2625</v>
      </c>
      <c r="Z1477" s="633"/>
      <c r="AA1477" s="633"/>
    </row>
    <row r="1478" spans="1:27" ht="17.45" customHeight="1" x14ac:dyDescent="0.25">
      <c r="A1478" s="633" t="s">
        <v>3857</v>
      </c>
      <c r="B1478" s="634" t="s">
        <v>60</v>
      </c>
      <c r="C1478" s="634" t="s">
        <v>805</v>
      </c>
      <c r="D1478" s="632" t="s">
        <v>3858</v>
      </c>
      <c r="E1478" s="632" t="s">
        <v>625</v>
      </c>
      <c r="F1478" s="473" t="s">
        <v>26</v>
      </c>
      <c r="G1478" s="473"/>
      <c r="H1478" s="473"/>
      <c r="I1478" s="473"/>
      <c r="J1478" s="633" t="s">
        <v>11224</v>
      </c>
      <c r="K1478" s="473" t="s">
        <v>8948</v>
      </c>
      <c r="L1478" s="624">
        <v>43063</v>
      </c>
      <c r="M1478" s="564" t="s">
        <v>3859</v>
      </c>
      <c r="N1478" s="71" t="s">
        <v>47</v>
      </c>
      <c r="O1478" s="624">
        <v>43063</v>
      </c>
      <c r="P1478" s="635">
        <v>50000</v>
      </c>
      <c r="Q1478" s="416">
        <f t="shared" si="34"/>
        <v>4.9999999999999996E-2</v>
      </c>
      <c r="R1478" s="627">
        <v>12</v>
      </c>
      <c r="S1478" s="535" t="s">
        <v>812</v>
      </c>
      <c r="T1478" s="71" t="s">
        <v>125</v>
      </c>
      <c r="U1478" s="566" t="s">
        <v>9234</v>
      </c>
      <c r="V1478" s="541" t="s">
        <v>184</v>
      </c>
      <c r="W1478" s="541" t="s">
        <v>3860</v>
      </c>
      <c r="X1478" s="632" t="s">
        <v>6140</v>
      </c>
      <c r="Y1478" s="632" t="s">
        <v>9303</v>
      </c>
      <c r="Z1478" s="633"/>
      <c r="AA1478" s="633"/>
    </row>
    <row r="1479" spans="1:27" ht="17.45" customHeight="1" x14ac:dyDescent="0.25">
      <c r="A1479" s="633" t="s">
        <v>13975</v>
      </c>
      <c r="B1479" s="634" t="s">
        <v>57</v>
      </c>
      <c r="C1479" s="634" t="s">
        <v>98</v>
      </c>
      <c r="D1479" s="632" t="s">
        <v>14060</v>
      </c>
      <c r="E1479" s="632" t="s">
        <v>14061</v>
      </c>
      <c r="F1479" s="473" t="s">
        <v>27</v>
      </c>
      <c r="G1479" s="473"/>
      <c r="H1479" s="473"/>
      <c r="I1479" s="473"/>
      <c r="J1479" s="633" t="s">
        <v>11223</v>
      </c>
      <c r="K1479" s="473" t="s">
        <v>8947</v>
      </c>
      <c r="L1479" s="624">
        <v>42948</v>
      </c>
      <c r="M1479" s="564" t="s">
        <v>14127</v>
      </c>
      <c r="N1479" s="71" t="s">
        <v>142</v>
      </c>
      <c r="O1479" s="624">
        <v>42948</v>
      </c>
      <c r="P1479" s="635">
        <v>50000</v>
      </c>
      <c r="Q1479" s="416">
        <f t="shared" si="34"/>
        <v>4.9999999999999996E-2</v>
      </c>
      <c r="R1479" s="627">
        <v>12</v>
      </c>
      <c r="S1479" s="535" t="s">
        <v>14146</v>
      </c>
      <c r="T1479" s="71" t="s">
        <v>125</v>
      </c>
      <c r="U1479" s="566" t="s">
        <v>9234</v>
      </c>
      <c r="V1479" s="541" t="s">
        <v>327</v>
      </c>
      <c r="W1479" s="541"/>
      <c r="X1479" s="632" t="s">
        <v>14238</v>
      </c>
      <c r="Y1479" s="632"/>
      <c r="Z1479" s="633"/>
      <c r="AA1479" s="633"/>
    </row>
    <row r="1480" spans="1:27" ht="17.45" customHeight="1" x14ac:dyDescent="0.25">
      <c r="A1480" s="633" t="s">
        <v>13976</v>
      </c>
      <c r="B1480" s="634" t="s">
        <v>57</v>
      </c>
      <c r="C1480" s="634" t="s">
        <v>98</v>
      </c>
      <c r="D1480" s="632" t="s">
        <v>14062</v>
      </c>
      <c r="E1480" s="632" t="s">
        <v>14063</v>
      </c>
      <c r="F1480" s="473" t="s">
        <v>28</v>
      </c>
      <c r="G1480" s="473"/>
      <c r="H1480" s="473"/>
      <c r="I1480" s="473"/>
      <c r="J1480" s="633" t="s">
        <v>11223</v>
      </c>
      <c r="K1480" s="473" t="s">
        <v>36</v>
      </c>
      <c r="L1480" s="624">
        <v>42948</v>
      </c>
      <c r="M1480" s="564" t="s">
        <v>14128</v>
      </c>
      <c r="N1480" s="71" t="s">
        <v>142</v>
      </c>
      <c r="O1480" s="624">
        <v>42948</v>
      </c>
      <c r="P1480" s="635">
        <v>50000</v>
      </c>
      <c r="Q1480" s="416">
        <f t="shared" si="34"/>
        <v>4.9999999999999996E-2</v>
      </c>
      <c r="R1480" s="627">
        <v>12</v>
      </c>
      <c r="S1480" s="535" t="s">
        <v>14144</v>
      </c>
      <c r="T1480" s="71" t="s">
        <v>125</v>
      </c>
      <c r="U1480" s="566" t="s">
        <v>9234</v>
      </c>
      <c r="V1480" s="541" t="s">
        <v>327</v>
      </c>
      <c r="W1480" s="541"/>
      <c r="X1480" s="632" t="s">
        <v>14238</v>
      </c>
      <c r="Y1480" s="632"/>
      <c r="Z1480" s="633"/>
      <c r="AA1480" s="633"/>
    </row>
    <row r="1481" spans="1:27" ht="17.45" customHeight="1" x14ac:dyDescent="0.25">
      <c r="A1481" s="633" t="s">
        <v>10468</v>
      </c>
      <c r="B1481" s="634" t="s">
        <v>56</v>
      </c>
      <c r="C1481" s="634" t="s">
        <v>124</v>
      </c>
      <c r="D1481" s="632" t="s">
        <v>3381</v>
      </c>
      <c r="E1481" s="632" t="s">
        <v>10469</v>
      </c>
      <c r="F1481" s="473" t="s">
        <v>26</v>
      </c>
      <c r="G1481" s="473"/>
      <c r="H1481" s="473"/>
      <c r="I1481" s="473"/>
      <c r="J1481" s="633" t="s">
        <v>11223</v>
      </c>
      <c r="K1481" s="473" t="s">
        <v>8948</v>
      </c>
      <c r="L1481" s="624">
        <v>43006</v>
      </c>
      <c r="M1481" s="564" t="s">
        <v>10716</v>
      </c>
      <c r="N1481" s="71" t="s">
        <v>46</v>
      </c>
      <c r="O1481" s="624">
        <v>43006</v>
      </c>
      <c r="P1481" s="635">
        <v>50000</v>
      </c>
      <c r="Q1481" s="416">
        <f t="shared" si="34"/>
        <v>4.9999999999999996E-2</v>
      </c>
      <c r="R1481" s="627">
        <v>1</v>
      </c>
      <c r="S1481" s="535" t="s">
        <v>14185</v>
      </c>
      <c r="T1481" s="71" t="s">
        <v>103</v>
      </c>
      <c r="U1481" s="566" t="s">
        <v>11285</v>
      </c>
      <c r="V1481" s="541" t="s">
        <v>13537</v>
      </c>
      <c r="W1481" s="541" t="s">
        <v>13761</v>
      </c>
      <c r="X1481" s="632" t="s">
        <v>10757</v>
      </c>
      <c r="Y1481" s="632" t="s">
        <v>435</v>
      </c>
      <c r="Z1481" s="633"/>
      <c r="AA1481" s="633"/>
    </row>
    <row r="1482" spans="1:27" ht="17.45" customHeight="1" x14ac:dyDescent="0.25">
      <c r="A1482" s="633" t="s">
        <v>3892</v>
      </c>
      <c r="B1482" s="634" t="s">
        <v>57</v>
      </c>
      <c r="C1482" s="634" t="s">
        <v>775</v>
      </c>
      <c r="D1482" s="632" t="s">
        <v>3893</v>
      </c>
      <c r="E1482" s="632" t="s">
        <v>11680</v>
      </c>
      <c r="F1482" s="473" t="s">
        <v>26</v>
      </c>
      <c r="G1482" s="473"/>
      <c r="H1482" s="473"/>
      <c r="I1482" s="473"/>
      <c r="J1482" s="633" t="s">
        <v>11223</v>
      </c>
      <c r="K1482" s="473" t="s">
        <v>33</v>
      </c>
      <c r="L1482" s="624">
        <v>43007</v>
      </c>
      <c r="M1482" s="564" t="s">
        <v>3895</v>
      </c>
      <c r="N1482" s="71" t="s">
        <v>48</v>
      </c>
      <c r="O1482" s="624">
        <v>43007</v>
      </c>
      <c r="P1482" s="635">
        <v>50000</v>
      </c>
      <c r="Q1482" s="416">
        <f t="shared" si="34"/>
        <v>4.9999999999999996E-2</v>
      </c>
      <c r="R1482" s="627">
        <v>1</v>
      </c>
      <c r="S1482" s="535" t="s">
        <v>305</v>
      </c>
      <c r="T1482" s="71" t="s">
        <v>125</v>
      </c>
      <c r="U1482" s="566" t="s">
        <v>11285</v>
      </c>
      <c r="V1482" s="541" t="s">
        <v>13537</v>
      </c>
      <c r="W1482" s="541" t="s">
        <v>13557</v>
      </c>
      <c r="X1482" s="632" t="s">
        <v>6824</v>
      </c>
      <c r="Y1482" s="632" t="s">
        <v>435</v>
      </c>
      <c r="Z1482" s="633"/>
      <c r="AA1482" s="633"/>
    </row>
    <row r="1483" spans="1:27" ht="17.45" customHeight="1" x14ac:dyDescent="0.25">
      <c r="A1483" s="633" t="s">
        <v>3837</v>
      </c>
      <c r="B1483" s="634" t="s">
        <v>56</v>
      </c>
      <c r="C1483" s="634" t="s">
        <v>161</v>
      </c>
      <c r="D1483" s="632" t="s">
        <v>3838</v>
      </c>
      <c r="E1483" s="632" t="s">
        <v>3839</v>
      </c>
      <c r="F1483" s="473" t="s">
        <v>26</v>
      </c>
      <c r="G1483" s="473"/>
      <c r="H1483" s="473"/>
      <c r="I1483" s="473"/>
      <c r="J1483" s="633" t="s">
        <v>11224</v>
      </c>
      <c r="K1483" s="473" t="s">
        <v>8948</v>
      </c>
      <c r="L1483" s="624">
        <v>43099</v>
      </c>
      <c r="M1483" s="564" t="s">
        <v>3840</v>
      </c>
      <c r="N1483" s="71" t="s">
        <v>47</v>
      </c>
      <c r="O1483" s="624">
        <v>43099</v>
      </c>
      <c r="P1483" s="635">
        <v>50000</v>
      </c>
      <c r="Q1483" s="416">
        <f t="shared" si="34"/>
        <v>4.9999999999999996E-2</v>
      </c>
      <c r="R1483" s="627">
        <v>1</v>
      </c>
      <c r="S1483" s="535" t="s">
        <v>13516</v>
      </c>
      <c r="T1483" s="71" t="s">
        <v>292</v>
      </c>
      <c r="U1483" s="566" t="s">
        <v>11285</v>
      </c>
      <c r="V1483" s="541" t="s">
        <v>13537</v>
      </c>
      <c r="W1483" s="541" t="s">
        <v>13557</v>
      </c>
      <c r="X1483" s="632" t="s">
        <v>6135</v>
      </c>
      <c r="Y1483" s="632" t="s">
        <v>435</v>
      </c>
      <c r="Z1483" s="633"/>
      <c r="AA1483" s="633"/>
    </row>
    <row r="1484" spans="1:27" ht="17.45" customHeight="1" x14ac:dyDescent="0.25">
      <c r="A1484" s="633" t="s">
        <v>10985</v>
      </c>
      <c r="B1484" s="634" t="s">
        <v>56</v>
      </c>
      <c r="C1484" s="634" t="s">
        <v>235</v>
      </c>
      <c r="D1484" s="632" t="s">
        <v>11053</v>
      </c>
      <c r="E1484" s="632" t="s">
        <v>11132</v>
      </c>
      <c r="F1484" s="473" t="s">
        <v>24</v>
      </c>
      <c r="G1484" s="473"/>
      <c r="H1484" s="473"/>
      <c r="I1484" s="473"/>
      <c r="J1484" s="633" t="s">
        <v>11224</v>
      </c>
      <c r="K1484" s="473" t="s">
        <v>38</v>
      </c>
      <c r="L1484" s="624">
        <v>43100</v>
      </c>
      <c r="M1484" s="564" t="s">
        <v>11232</v>
      </c>
      <c r="N1484" s="71" t="s">
        <v>47</v>
      </c>
      <c r="O1484" s="624">
        <v>43100</v>
      </c>
      <c r="P1484" s="635">
        <v>50000</v>
      </c>
      <c r="Q1484" s="416">
        <f t="shared" si="34"/>
        <v>4.9999999999999996E-2</v>
      </c>
      <c r="R1484" s="627">
        <v>1</v>
      </c>
      <c r="S1484" s="535" t="s">
        <v>12338</v>
      </c>
      <c r="T1484" s="71" t="s">
        <v>103</v>
      </c>
      <c r="U1484" s="566" t="s">
        <v>11285</v>
      </c>
      <c r="V1484" s="541" t="s">
        <v>1089</v>
      </c>
      <c r="W1484" s="541" t="s">
        <v>12415</v>
      </c>
      <c r="X1484" s="632" t="s">
        <v>12389</v>
      </c>
      <c r="Y1484" s="632" t="s">
        <v>667</v>
      </c>
      <c r="Z1484" s="633"/>
      <c r="AA1484" s="633"/>
    </row>
    <row r="1485" spans="1:27" ht="17.45" customHeight="1" x14ac:dyDescent="0.25">
      <c r="A1485" s="633" t="s">
        <v>6916</v>
      </c>
      <c r="B1485" s="634" t="s">
        <v>57</v>
      </c>
      <c r="C1485" s="634" t="s">
        <v>98</v>
      </c>
      <c r="D1485" s="632" t="s">
        <v>3115</v>
      </c>
      <c r="E1485" s="632" t="s">
        <v>6917</v>
      </c>
      <c r="F1485" s="473" t="s">
        <v>26</v>
      </c>
      <c r="G1485" s="473"/>
      <c r="H1485" s="473"/>
      <c r="I1485" s="473"/>
      <c r="J1485" s="633" t="s">
        <v>11224</v>
      </c>
      <c r="K1485" s="473" t="s">
        <v>33</v>
      </c>
      <c r="L1485" s="624">
        <v>43097</v>
      </c>
      <c r="M1485" s="564" t="s">
        <v>6960</v>
      </c>
      <c r="N1485" s="71" t="s">
        <v>46</v>
      </c>
      <c r="O1485" s="624">
        <v>43097</v>
      </c>
      <c r="P1485" s="635">
        <v>50000</v>
      </c>
      <c r="Q1485" s="416">
        <f t="shared" si="34"/>
        <v>4.9999999999999996E-2</v>
      </c>
      <c r="R1485" s="627">
        <v>1</v>
      </c>
      <c r="S1485" s="535" t="s">
        <v>6513</v>
      </c>
      <c r="T1485" s="71" t="s">
        <v>125</v>
      </c>
      <c r="U1485" s="566" t="s">
        <v>11285</v>
      </c>
      <c r="V1485" s="541" t="s">
        <v>13537</v>
      </c>
      <c r="W1485" s="541"/>
      <c r="X1485" s="632" t="s">
        <v>106</v>
      </c>
      <c r="Y1485" s="632" t="s">
        <v>400</v>
      </c>
      <c r="Z1485" s="633"/>
      <c r="AA1485" s="633"/>
    </row>
    <row r="1486" spans="1:27" ht="17.45" customHeight="1" x14ac:dyDescent="0.25">
      <c r="A1486" s="633" t="s">
        <v>8828</v>
      </c>
      <c r="B1486" s="634" t="s">
        <v>56</v>
      </c>
      <c r="C1486" s="634" t="s">
        <v>161</v>
      </c>
      <c r="D1486" s="632" t="s">
        <v>7695</v>
      </c>
      <c r="E1486" s="632" t="s">
        <v>8829</v>
      </c>
      <c r="F1486" s="473" t="s">
        <v>26</v>
      </c>
      <c r="G1486" s="473"/>
      <c r="H1486" s="473"/>
      <c r="I1486" s="473"/>
      <c r="J1486" s="633" t="s">
        <v>11224</v>
      </c>
      <c r="K1486" s="473" t="s">
        <v>8948</v>
      </c>
      <c r="L1486" s="624">
        <v>43100</v>
      </c>
      <c r="M1486" s="564" t="s">
        <v>8888</v>
      </c>
      <c r="N1486" s="71" t="s">
        <v>46</v>
      </c>
      <c r="O1486" s="624">
        <v>43100</v>
      </c>
      <c r="P1486" s="635">
        <v>50000</v>
      </c>
      <c r="Q1486" s="416">
        <f t="shared" si="34"/>
        <v>4.9999999999999996E-2</v>
      </c>
      <c r="R1486" s="627">
        <v>1</v>
      </c>
      <c r="S1486" s="535" t="s">
        <v>7954</v>
      </c>
      <c r="T1486" s="71" t="s">
        <v>125</v>
      </c>
      <c r="U1486" s="566" t="s">
        <v>11285</v>
      </c>
      <c r="V1486" s="541" t="s">
        <v>13537</v>
      </c>
      <c r="W1486" s="541"/>
      <c r="X1486" s="632" t="s">
        <v>8925</v>
      </c>
      <c r="Y1486" s="632" t="s">
        <v>435</v>
      </c>
      <c r="Z1486" s="633"/>
      <c r="AA1486" s="633"/>
    </row>
    <row r="1487" spans="1:27" ht="17.45" customHeight="1" x14ac:dyDescent="0.25">
      <c r="A1487" s="633" t="s">
        <v>1864</v>
      </c>
      <c r="B1487" s="634" t="s">
        <v>56</v>
      </c>
      <c r="C1487" s="634" t="s">
        <v>161</v>
      </c>
      <c r="D1487" s="632" t="s">
        <v>208</v>
      </c>
      <c r="E1487" s="632" t="s">
        <v>1865</v>
      </c>
      <c r="F1487" s="473" t="s">
        <v>26</v>
      </c>
      <c r="G1487" s="473" t="str">
        <f>VLOOKUP(A1487,'Engaged Deals'!A:L,2,0)</f>
        <v>Yes</v>
      </c>
      <c r="H1487" s="473" t="str">
        <f>VLOOKUP(A1487,'Engaged Deals'!A:L,9,0)</f>
        <v>US Garage &amp; IRL</v>
      </c>
      <c r="I1487" s="473" t="str">
        <f>VLOOKUP(A1487,'Engaged Deals'!A:L,10,0)</f>
        <v>US Garage is involved</v>
      </c>
      <c r="J1487" s="633" t="s">
        <v>11223</v>
      </c>
      <c r="K1487" s="473" t="s">
        <v>33</v>
      </c>
      <c r="L1487" s="624">
        <v>42965</v>
      </c>
      <c r="M1487" s="564" t="s">
        <v>1866</v>
      </c>
      <c r="N1487" s="71" t="s">
        <v>47</v>
      </c>
      <c r="O1487" s="624">
        <v>42965</v>
      </c>
      <c r="P1487" s="635">
        <v>50000</v>
      </c>
      <c r="Q1487" s="416">
        <f t="shared" si="34"/>
        <v>4.9999999999999996E-2</v>
      </c>
      <c r="R1487" s="627">
        <v>12</v>
      </c>
      <c r="S1487" s="535" t="s">
        <v>8159</v>
      </c>
      <c r="T1487" s="71" t="s">
        <v>103</v>
      </c>
      <c r="U1487" s="566" t="s">
        <v>8177</v>
      </c>
      <c r="V1487" s="541" t="s">
        <v>8177</v>
      </c>
      <c r="W1487" s="541" t="s">
        <v>8178</v>
      </c>
      <c r="X1487" s="632" t="s">
        <v>7103</v>
      </c>
      <c r="Y1487" s="632" t="s">
        <v>212</v>
      </c>
      <c r="Z1487" s="633"/>
      <c r="AA1487" s="633"/>
    </row>
    <row r="1488" spans="1:27" ht="17.45" customHeight="1" x14ac:dyDescent="0.25">
      <c r="A1488" s="633" t="s">
        <v>7905</v>
      </c>
      <c r="B1488" s="634" t="s">
        <v>57</v>
      </c>
      <c r="C1488" s="634" t="s">
        <v>1046</v>
      </c>
      <c r="D1488" s="632" t="s">
        <v>3846</v>
      </c>
      <c r="E1488" s="632" t="s">
        <v>7906</v>
      </c>
      <c r="F1488" s="473" t="s">
        <v>26</v>
      </c>
      <c r="G1488" s="473"/>
      <c r="H1488" s="473"/>
      <c r="I1488" s="473"/>
      <c r="J1488" s="633" t="s">
        <v>11223</v>
      </c>
      <c r="K1488" s="473" t="s">
        <v>33</v>
      </c>
      <c r="L1488" s="624">
        <v>42999</v>
      </c>
      <c r="M1488" s="564" t="s">
        <v>7927</v>
      </c>
      <c r="N1488" s="71" t="s">
        <v>47</v>
      </c>
      <c r="O1488" s="624">
        <v>42999</v>
      </c>
      <c r="P1488" s="635">
        <v>50000</v>
      </c>
      <c r="Q1488" s="416">
        <f t="shared" si="34"/>
        <v>4.9999999999999996E-2</v>
      </c>
      <c r="R1488" s="627">
        <v>12</v>
      </c>
      <c r="S1488" s="535" t="s">
        <v>12339</v>
      </c>
      <c r="T1488" s="71" t="s">
        <v>211</v>
      </c>
      <c r="U1488" s="566" t="s">
        <v>16</v>
      </c>
      <c r="V1488" s="541" t="s">
        <v>16</v>
      </c>
      <c r="W1488" s="541" t="s">
        <v>1775</v>
      </c>
      <c r="X1488" s="632" t="s">
        <v>7940</v>
      </c>
      <c r="Y1488" s="632" t="s">
        <v>356</v>
      </c>
      <c r="Z1488" s="633"/>
      <c r="AA1488" s="633"/>
    </row>
    <row r="1489" spans="1:27" ht="17.45" customHeight="1" x14ac:dyDescent="0.25">
      <c r="A1489" s="633" t="s">
        <v>8826</v>
      </c>
      <c r="B1489" s="634" t="s">
        <v>57</v>
      </c>
      <c r="C1489" s="634" t="s">
        <v>182</v>
      </c>
      <c r="D1489" s="632" t="s">
        <v>13035</v>
      </c>
      <c r="E1489" s="632" t="s">
        <v>8827</v>
      </c>
      <c r="F1489" s="473" t="s">
        <v>26</v>
      </c>
      <c r="G1489" s="473"/>
      <c r="H1489" s="473"/>
      <c r="I1489" s="473"/>
      <c r="J1489" s="633" t="s">
        <v>11224</v>
      </c>
      <c r="K1489" s="473" t="s">
        <v>8948</v>
      </c>
      <c r="L1489" s="624">
        <v>43099</v>
      </c>
      <c r="M1489" s="564" t="s">
        <v>13438</v>
      </c>
      <c r="N1489" s="71" t="s">
        <v>46</v>
      </c>
      <c r="O1489" s="624">
        <v>43099</v>
      </c>
      <c r="P1489" s="635">
        <v>50000</v>
      </c>
      <c r="Q1489" s="416">
        <f t="shared" si="34"/>
        <v>4.9999999999999996E-2</v>
      </c>
      <c r="R1489" s="627">
        <v>12</v>
      </c>
      <c r="S1489" s="535" t="s">
        <v>7954</v>
      </c>
      <c r="T1489" s="71" t="s">
        <v>125</v>
      </c>
      <c r="U1489" s="566" t="s">
        <v>18</v>
      </c>
      <c r="V1489" s="541" t="s">
        <v>9273</v>
      </c>
      <c r="W1489" s="541" t="s">
        <v>11334</v>
      </c>
      <c r="X1489" s="632" t="s">
        <v>13818</v>
      </c>
      <c r="Y1489" s="632"/>
      <c r="Z1489" s="633"/>
      <c r="AA1489" s="633"/>
    </row>
    <row r="1490" spans="1:27" ht="17.45" customHeight="1" x14ac:dyDescent="0.25">
      <c r="A1490" s="633" t="s">
        <v>12559</v>
      </c>
      <c r="B1490" s="634" t="s">
        <v>62</v>
      </c>
      <c r="C1490" s="634" t="s">
        <v>1065</v>
      </c>
      <c r="D1490" s="632" t="s">
        <v>12560</v>
      </c>
      <c r="E1490" s="632" t="s">
        <v>12561</v>
      </c>
      <c r="F1490" s="473" t="s">
        <v>25</v>
      </c>
      <c r="G1490" s="473"/>
      <c r="H1490" s="473"/>
      <c r="I1490" s="473"/>
      <c r="J1490" s="633" t="s">
        <v>11224</v>
      </c>
      <c r="K1490" s="473" t="s">
        <v>8951</v>
      </c>
      <c r="L1490" s="624">
        <v>43024</v>
      </c>
      <c r="M1490" s="564">
        <v>42934</v>
      </c>
      <c r="N1490" s="71" t="s">
        <v>47</v>
      </c>
      <c r="O1490" s="624">
        <v>43024</v>
      </c>
      <c r="P1490" s="635">
        <v>50000</v>
      </c>
      <c r="Q1490" s="416">
        <f t="shared" si="34"/>
        <v>4.9999999999999996E-2</v>
      </c>
      <c r="R1490" s="636">
        <v>12</v>
      </c>
      <c r="S1490" s="535">
        <v>42940</v>
      </c>
      <c r="T1490" s="71" t="s">
        <v>103</v>
      </c>
      <c r="U1490" s="566" t="s">
        <v>18</v>
      </c>
      <c r="V1490" s="541" t="s">
        <v>9273</v>
      </c>
      <c r="W1490" s="541" t="s">
        <v>11334</v>
      </c>
      <c r="X1490" s="632" t="s">
        <v>7454</v>
      </c>
      <c r="Y1490" s="632"/>
      <c r="Z1490" s="633"/>
      <c r="AA1490" s="633"/>
    </row>
    <row r="1491" spans="1:27" ht="17.45" customHeight="1" x14ac:dyDescent="0.25">
      <c r="A1491" s="633" t="s">
        <v>12220</v>
      </c>
      <c r="B1491" s="634" t="s">
        <v>56</v>
      </c>
      <c r="C1491" s="634" t="s">
        <v>117</v>
      </c>
      <c r="D1491" s="632" t="s">
        <v>13036</v>
      </c>
      <c r="E1491" s="632" t="s">
        <v>528</v>
      </c>
      <c r="F1491" s="473" t="s">
        <v>25</v>
      </c>
      <c r="G1491" s="473"/>
      <c r="H1491" s="473"/>
      <c r="I1491" s="473"/>
      <c r="J1491" s="633" t="s">
        <v>11224</v>
      </c>
      <c r="K1491" s="473" t="s">
        <v>8951</v>
      </c>
      <c r="L1491" s="624">
        <v>43012</v>
      </c>
      <c r="M1491" s="564" t="s">
        <v>13439</v>
      </c>
      <c r="N1491" s="71" t="s">
        <v>47</v>
      </c>
      <c r="O1491" s="624">
        <v>43012</v>
      </c>
      <c r="P1491" s="635">
        <v>50000</v>
      </c>
      <c r="Q1491" s="416">
        <f t="shared" si="34"/>
        <v>4.9999999999999996E-2</v>
      </c>
      <c r="R1491" s="627">
        <v>12</v>
      </c>
      <c r="S1491" s="535" t="s">
        <v>13516</v>
      </c>
      <c r="T1491" s="71" t="s">
        <v>125</v>
      </c>
      <c r="U1491" s="566" t="s">
        <v>18</v>
      </c>
      <c r="V1491" s="541" t="s">
        <v>9273</v>
      </c>
      <c r="W1491" s="541" t="s">
        <v>11334</v>
      </c>
      <c r="X1491" s="632" t="s">
        <v>13819</v>
      </c>
      <c r="Y1491" s="632" t="s">
        <v>2268</v>
      </c>
      <c r="Z1491" s="633"/>
      <c r="AA1491" s="633"/>
    </row>
    <row r="1492" spans="1:27" ht="17.45" customHeight="1" x14ac:dyDescent="0.25">
      <c r="A1492" s="633" t="s">
        <v>8833</v>
      </c>
      <c r="B1492" s="634" t="s">
        <v>56</v>
      </c>
      <c r="C1492" s="634" t="s">
        <v>510</v>
      </c>
      <c r="D1492" s="632" t="s">
        <v>2561</v>
      </c>
      <c r="E1492" s="632" t="s">
        <v>8834</v>
      </c>
      <c r="F1492" s="473" t="s">
        <v>27</v>
      </c>
      <c r="G1492" s="473"/>
      <c r="H1492" s="473"/>
      <c r="I1492" s="473"/>
      <c r="J1492" s="633" t="s">
        <v>11224</v>
      </c>
      <c r="K1492" s="473" t="s">
        <v>8947</v>
      </c>
      <c r="L1492" s="624">
        <v>43100</v>
      </c>
      <c r="M1492" s="564" t="s">
        <v>13440</v>
      </c>
      <c r="N1492" s="71" t="s">
        <v>46</v>
      </c>
      <c r="O1492" s="624">
        <v>43100</v>
      </c>
      <c r="P1492" s="635">
        <v>50000</v>
      </c>
      <c r="Q1492" s="416">
        <f t="shared" si="34"/>
        <v>4.9999999999999996E-2</v>
      </c>
      <c r="R1492" s="627">
        <v>12</v>
      </c>
      <c r="S1492" s="535" t="s">
        <v>7881</v>
      </c>
      <c r="T1492" s="71" t="s">
        <v>103</v>
      </c>
      <c r="U1492" s="566" t="s">
        <v>18</v>
      </c>
      <c r="V1492" s="541" t="s">
        <v>9273</v>
      </c>
      <c r="W1492" s="541" t="s">
        <v>11334</v>
      </c>
      <c r="X1492" s="632" t="s">
        <v>13820</v>
      </c>
      <c r="Y1492" s="632" t="s">
        <v>313</v>
      </c>
      <c r="Z1492" s="633"/>
      <c r="AA1492" s="633"/>
    </row>
    <row r="1493" spans="1:27" ht="17.45" customHeight="1" x14ac:dyDescent="0.25">
      <c r="A1493" s="633" t="s">
        <v>8435</v>
      </c>
      <c r="B1493" s="634" t="s">
        <v>56</v>
      </c>
      <c r="C1493" s="634" t="s">
        <v>510</v>
      </c>
      <c r="D1493" s="632" t="s">
        <v>13037</v>
      </c>
      <c r="E1493" s="632" t="s">
        <v>8436</v>
      </c>
      <c r="F1493" s="473" t="s">
        <v>27</v>
      </c>
      <c r="G1493" s="473"/>
      <c r="H1493" s="473"/>
      <c r="I1493" s="473"/>
      <c r="J1493" s="633" t="s">
        <v>11223</v>
      </c>
      <c r="K1493" s="473" t="s">
        <v>8947</v>
      </c>
      <c r="L1493" s="624">
        <v>43008</v>
      </c>
      <c r="M1493" s="564" t="s">
        <v>13441</v>
      </c>
      <c r="N1493" s="71" t="s">
        <v>47</v>
      </c>
      <c r="O1493" s="624">
        <v>43008</v>
      </c>
      <c r="P1493" s="635">
        <v>50000</v>
      </c>
      <c r="Q1493" s="416">
        <f t="shared" si="34"/>
        <v>4.9999999999999996E-2</v>
      </c>
      <c r="R1493" s="627">
        <v>12</v>
      </c>
      <c r="S1493" s="535" t="s">
        <v>11804</v>
      </c>
      <c r="T1493" s="71" t="s">
        <v>103</v>
      </c>
      <c r="U1493" s="566" t="s">
        <v>18</v>
      </c>
      <c r="V1493" s="541" t="s">
        <v>9273</v>
      </c>
      <c r="W1493" s="541" t="s">
        <v>11334</v>
      </c>
      <c r="X1493" s="632" t="s">
        <v>13820</v>
      </c>
      <c r="Y1493" s="632" t="s">
        <v>313</v>
      </c>
      <c r="Z1493" s="633"/>
      <c r="AA1493" s="633"/>
    </row>
    <row r="1494" spans="1:27" ht="17.45" customHeight="1" x14ac:dyDescent="0.25">
      <c r="A1494" s="633" t="s">
        <v>7780</v>
      </c>
      <c r="B1494" s="634" t="s">
        <v>56</v>
      </c>
      <c r="C1494" s="634" t="s">
        <v>161</v>
      </c>
      <c r="D1494" s="632" t="s">
        <v>7781</v>
      </c>
      <c r="E1494" s="632" t="s">
        <v>528</v>
      </c>
      <c r="F1494" s="473" t="s">
        <v>26</v>
      </c>
      <c r="G1494" s="473"/>
      <c r="H1494" s="473"/>
      <c r="I1494" s="473"/>
      <c r="J1494" s="633" t="s">
        <v>11224</v>
      </c>
      <c r="K1494" s="473" t="s">
        <v>33</v>
      </c>
      <c r="L1494" s="624">
        <v>43099</v>
      </c>
      <c r="M1494" s="564" t="s">
        <v>7782</v>
      </c>
      <c r="N1494" s="71" t="s">
        <v>47</v>
      </c>
      <c r="O1494" s="624">
        <v>43099</v>
      </c>
      <c r="P1494" s="635">
        <v>50000</v>
      </c>
      <c r="Q1494" s="416">
        <f t="shared" si="34"/>
        <v>4.9999999999999996E-2</v>
      </c>
      <c r="R1494" s="627">
        <v>12</v>
      </c>
      <c r="S1494" s="535" t="s">
        <v>14144</v>
      </c>
      <c r="T1494" s="71" t="s">
        <v>125</v>
      </c>
      <c r="U1494" s="566" t="s">
        <v>18</v>
      </c>
      <c r="V1494" s="541" t="s">
        <v>9273</v>
      </c>
      <c r="W1494" s="541" t="s">
        <v>11334</v>
      </c>
      <c r="X1494" s="632" t="s">
        <v>7783</v>
      </c>
      <c r="Y1494" s="632" t="s">
        <v>313</v>
      </c>
      <c r="Z1494" s="633"/>
      <c r="AA1494" s="633"/>
    </row>
    <row r="1495" spans="1:27" ht="17.45" customHeight="1" x14ac:dyDescent="0.25">
      <c r="A1495" s="633" t="s">
        <v>8420</v>
      </c>
      <c r="B1495" s="634" t="s">
        <v>56</v>
      </c>
      <c r="C1495" s="634" t="s">
        <v>161</v>
      </c>
      <c r="D1495" s="632" t="s">
        <v>8421</v>
      </c>
      <c r="E1495" s="632" t="s">
        <v>8422</v>
      </c>
      <c r="F1495" s="473" t="s">
        <v>26</v>
      </c>
      <c r="G1495" s="473"/>
      <c r="H1495" s="473"/>
      <c r="I1495" s="473"/>
      <c r="J1495" s="633" t="s">
        <v>11223</v>
      </c>
      <c r="K1495" s="473" t="s">
        <v>33</v>
      </c>
      <c r="L1495" s="624">
        <v>42972</v>
      </c>
      <c r="M1495" s="564" t="s">
        <v>8591</v>
      </c>
      <c r="N1495" s="71" t="s">
        <v>47</v>
      </c>
      <c r="O1495" s="624">
        <v>42972</v>
      </c>
      <c r="P1495" s="635">
        <v>50000</v>
      </c>
      <c r="Q1495" s="416">
        <f t="shared" si="34"/>
        <v>4.9999999999999996E-2</v>
      </c>
      <c r="R1495" s="627">
        <v>12</v>
      </c>
      <c r="S1495" s="535" t="s">
        <v>14144</v>
      </c>
      <c r="T1495" s="71" t="s">
        <v>103</v>
      </c>
      <c r="U1495" s="566" t="s">
        <v>18</v>
      </c>
      <c r="V1495" s="541" t="s">
        <v>9273</v>
      </c>
      <c r="W1495" s="541" t="s">
        <v>11334</v>
      </c>
      <c r="X1495" s="632" t="s">
        <v>8667</v>
      </c>
      <c r="Y1495" s="632" t="s">
        <v>356</v>
      </c>
      <c r="Z1495" s="633"/>
      <c r="AA1495" s="633"/>
    </row>
    <row r="1496" spans="1:27" ht="17.45" customHeight="1" x14ac:dyDescent="0.25">
      <c r="A1496" s="633" t="s">
        <v>8428</v>
      </c>
      <c r="B1496" s="634" t="s">
        <v>56</v>
      </c>
      <c r="C1496" s="634" t="s">
        <v>194</v>
      </c>
      <c r="D1496" s="632" t="s">
        <v>13038</v>
      </c>
      <c r="E1496" s="632" t="s">
        <v>8429</v>
      </c>
      <c r="F1496" s="473" t="s">
        <v>27</v>
      </c>
      <c r="G1496" s="473"/>
      <c r="H1496" s="473"/>
      <c r="I1496" s="473"/>
      <c r="J1496" s="633" t="s">
        <v>11224</v>
      </c>
      <c r="K1496" s="473" t="s">
        <v>8070</v>
      </c>
      <c r="L1496" s="624">
        <v>43035</v>
      </c>
      <c r="M1496" s="564" t="s">
        <v>13442</v>
      </c>
      <c r="N1496" s="71" t="s">
        <v>47</v>
      </c>
      <c r="O1496" s="624">
        <v>43035</v>
      </c>
      <c r="P1496" s="635">
        <v>50000</v>
      </c>
      <c r="Q1496" s="416">
        <f t="shared" si="34"/>
        <v>4.9999999999999996E-2</v>
      </c>
      <c r="R1496" s="627">
        <v>12</v>
      </c>
      <c r="S1496" s="535" t="s">
        <v>13516</v>
      </c>
      <c r="T1496" s="71" t="s">
        <v>103</v>
      </c>
      <c r="U1496" s="566" t="s">
        <v>18</v>
      </c>
      <c r="V1496" s="541" t="s">
        <v>9273</v>
      </c>
      <c r="W1496" s="541" t="s">
        <v>11334</v>
      </c>
      <c r="X1496" s="632" t="s">
        <v>13821</v>
      </c>
      <c r="Y1496" s="632" t="s">
        <v>356</v>
      </c>
      <c r="Z1496" s="633"/>
      <c r="AA1496" s="633"/>
    </row>
    <row r="1497" spans="1:27" ht="17.45" customHeight="1" x14ac:dyDescent="0.25">
      <c r="A1497" s="633" t="s">
        <v>11682</v>
      </c>
      <c r="B1497" s="634" t="s">
        <v>57</v>
      </c>
      <c r="C1497" s="634" t="s">
        <v>98</v>
      </c>
      <c r="D1497" s="632" t="s">
        <v>13039</v>
      </c>
      <c r="E1497" s="632" t="s">
        <v>11684</v>
      </c>
      <c r="F1497" s="473" t="s">
        <v>26</v>
      </c>
      <c r="G1497" s="473"/>
      <c r="H1497" s="473"/>
      <c r="I1497" s="473"/>
      <c r="J1497" s="633" t="s">
        <v>11223</v>
      </c>
      <c r="K1497" s="473" t="s">
        <v>33</v>
      </c>
      <c r="L1497" s="624">
        <v>43004</v>
      </c>
      <c r="M1497" s="564" t="s">
        <v>13443</v>
      </c>
      <c r="N1497" s="71" t="s">
        <v>46</v>
      </c>
      <c r="O1497" s="624">
        <v>43004</v>
      </c>
      <c r="P1497" s="635">
        <v>50000</v>
      </c>
      <c r="Q1497" s="416">
        <f t="shared" si="34"/>
        <v>4.9999999999999996E-2</v>
      </c>
      <c r="R1497" s="627">
        <v>12</v>
      </c>
      <c r="S1497" s="535" t="s">
        <v>11804</v>
      </c>
      <c r="T1497" s="71" t="s">
        <v>125</v>
      </c>
      <c r="U1497" s="566" t="s">
        <v>18</v>
      </c>
      <c r="V1497" s="541" t="s">
        <v>9273</v>
      </c>
      <c r="W1497" s="541" t="s">
        <v>11335</v>
      </c>
      <c r="X1497" s="632" t="s">
        <v>106</v>
      </c>
      <c r="Y1497" s="632" t="s">
        <v>186</v>
      </c>
      <c r="Z1497" s="633"/>
      <c r="AA1497" s="633"/>
    </row>
    <row r="1498" spans="1:27" ht="17.45" customHeight="1" x14ac:dyDescent="0.25">
      <c r="A1498" s="633" t="s">
        <v>7775</v>
      </c>
      <c r="B1498" s="634" t="s">
        <v>59</v>
      </c>
      <c r="C1498" s="634" t="s">
        <v>9574</v>
      </c>
      <c r="D1498" s="632" t="s">
        <v>13040</v>
      </c>
      <c r="E1498" s="632" t="s">
        <v>7777</v>
      </c>
      <c r="F1498" s="473" t="s">
        <v>26</v>
      </c>
      <c r="G1498" s="473"/>
      <c r="H1498" s="473"/>
      <c r="I1498" s="473"/>
      <c r="J1498" s="633" t="s">
        <v>11224</v>
      </c>
      <c r="K1498" s="473" t="s">
        <v>8948</v>
      </c>
      <c r="L1498" s="624">
        <v>43091</v>
      </c>
      <c r="M1498" s="564" t="s">
        <v>7739</v>
      </c>
      <c r="N1498" s="71" t="s">
        <v>46</v>
      </c>
      <c r="O1498" s="624">
        <v>43091</v>
      </c>
      <c r="P1498" s="635">
        <v>50000</v>
      </c>
      <c r="Q1498" s="416">
        <f t="shared" si="34"/>
        <v>4.9999999999999996E-2</v>
      </c>
      <c r="R1498" s="627">
        <v>12</v>
      </c>
      <c r="S1498" s="535" t="s">
        <v>13822</v>
      </c>
      <c r="T1498" s="71" t="s">
        <v>103</v>
      </c>
      <c r="U1498" s="566" t="s">
        <v>18</v>
      </c>
      <c r="V1498" s="541" t="s">
        <v>9273</v>
      </c>
      <c r="W1498" s="541" t="s">
        <v>11335</v>
      </c>
      <c r="X1498" s="632" t="s">
        <v>7779</v>
      </c>
      <c r="Y1498" s="632"/>
      <c r="Z1498" s="633"/>
      <c r="AA1498" s="633"/>
    </row>
    <row r="1499" spans="1:27" ht="17.45" customHeight="1" x14ac:dyDescent="0.25">
      <c r="A1499" s="633" t="s">
        <v>9175</v>
      </c>
      <c r="B1499" s="634" t="s">
        <v>57</v>
      </c>
      <c r="C1499" s="634" t="s">
        <v>324</v>
      </c>
      <c r="D1499" s="632" t="s">
        <v>13041</v>
      </c>
      <c r="E1499" s="632" t="s">
        <v>9176</v>
      </c>
      <c r="F1499" s="473" t="s">
        <v>27</v>
      </c>
      <c r="G1499" s="473"/>
      <c r="H1499" s="473"/>
      <c r="I1499" s="473"/>
      <c r="J1499" s="633" t="s">
        <v>11223</v>
      </c>
      <c r="K1499" s="473" t="s">
        <v>8947</v>
      </c>
      <c r="L1499" s="624">
        <v>42960</v>
      </c>
      <c r="M1499" s="564" t="s">
        <v>13444</v>
      </c>
      <c r="N1499" s="71" t="s">
        <v>46</v>
      </c>
      <c r="O1499" s="624">
        <v>43039</v>
      </c>
      <c r="P1499" s="635">
        <v>50000</v>
      </c>
      <c r="Q1499" s="416">
        <f t="shared" si="34"/>
        <v>4.9999999999999996E-2</v>
      </c>
      <c r="R1499" s="627">
        <v>12</v>
      </c>
      <c r="S1499" s="535" t="s">
        <v>13823</v>
      </c>
      <c r="T1499" s="71" t="s">
        <v>125</v>
      </c>
      <c r="U1499" s="566" t="s">
        <v>18</v>
      </c>
      <c r="V1499" s="541" t="s">
        <v>9273</v>
      </c>
      <c r="W1499" s="541"/>
      <c r="X1499" s="632" t="s">
        <v>13824</v>
      </c>
      <c r="Y1499" s="632" t="s">
        <v>9238</v>
      </c>
      <c r="Z1499" s="633"/>
      <c r="AA1499" s="633"/>
    </row>
    <row r="1500" spans="1:27" ht="17.45" customHeight="1" x14ac:dyDescent="0.25">
      <c r="A1500" s="633" t="s">
        <v>8767</v>
      </c>
      <c r="B1500" s="634" t="s">
        <v>56</v>
      </c>
      <c r="C1500" s="634" t="s">
        <v>109</v>
      </c>
      <c r="D1500" s="632" t="s">
        <v>8768</v>
      </c>
      <c r="E1500" s="632" t="s">
        <v>8769</v>
      </c>
      <c r="F1500" s="473" t="s">
        <v>28</v>
      </c>
      <c r="G1500" s="473"/>
      <c r="H1500" s="473"/>
      <c r="I1500" s="473"/>
      <c r="J1500" s="633" t="s">
        <v>11224</v>
      </c>
      <c r="K1500" s="473" t="s">
        <v>36</v>
      </c>
      <c r="L1500" s="624">
        <v>43035</v>
      </c>
      <c r="M1500" s="564" t="s">
        <v>8874</v>
      </c>
      <c r="N1500" s="71" t="s">
        <v>46</v>
      </c>
      <c r="O1500" s="624">
        <v>43035</v>
      </c>
      <c r="P1500" s="635">
        <v>50000</v>
      </c>
      <c r="Q1500" s="416">
        <f t="shared" si="34"/>
        <v>4.9999999999999996E-2</v>
      </c>
      <c r="R1500" s="627">
        <v>12</v>
      </c>
      <c r="S1500" s="535" t="s">
        <v>8159</v>
      </c>
      <c r="T1500" s="71" t="s">
        <v>125</v>
      </c>
      <c r="U1500" s="566" t="s">
        <v>15</v>
      </c>
      <c r="V1500" s="541" t="s">
        <v>278</v>
      </c>
      <c r="W1500" s="541" t="s">
        <v>11340</v>
      </c>
      <c r="X1500" s="632" t="s">
        <v>8909</v>
      </c>
      <c r="Y1500" s="632" t="s">
        <v>8935</v>
      </c>
      <c r="Z1500" s="633"/>
      <c r="AA1500" s="633"/>
    </row>
    <row r="1501" spans="1:27" ht="17.45" customHeight="1" x14ac:dyDescent="0.25">
      <c r="A1501" s="633" t="s">
        <v>8830</v>
      </c>
      <c r="B1501" s="634" t="s">
        <v>56</v>
      </c>
      <c r="C1501" s="634" t="s">
        <v>235</v>
      </c>
      <c r="D1501" s="632" t="s">
        <v>8831</v>
      </c>
      <c r="E1501" s="632" t="s">
        <v>8832</v>
      </c>
      <c r="F1501" s="473" t="s">
        <v>25</v>
      </c>
      <c r="G1501" s="473"/>
      <c r="H1501" s="473"/>
      <c r="I1501" s="473"/>
      <c r="J1501" s="633" t="s">
        <v>11224</v>
      </c>
      <c r="K1501" s="473" t="s">
        <v>35</v>
      </c>
      <c r="L1501" s="624">
        <v>43100</v>
      </c>
      <c r="M1501" s="564" t="s">
        <v>8889</v>
      </c>
      <c r="N1501" s="71" t="s">
        <v>46</v>
      </c>
      <c r="O1501" s="624">
        <v>43100</v>
      </c>
      <c r="P1501" s="635">
        <v>50000</v>
      </c>
      <c r="Q1501" s="416">
        <f t="shared" si="34"/>
        <v>4.9999999999999996E-2</v>
      </c>
      <c r="R1501" s="627">
        <v>1</v>
      </c>
      <c r="S1501" s="535" t="s">
        <v>8161</v>
      </c>
      <c r="T1501" s="71" t="s">
        <v>125</v>
      </c>
      <c r="U1501" s="566" t="s">
        <v>15</v>
      </c>
      <c r="V1501" s="541" t="s">
        <v>278</v>
      </c>
      <c r="W1501" s="541"/>
      <c r="X1501" s="632" t="s">
        <v>8926</v>
      </c>
      <c r="Y1501" s="632" t="s">
        <v>565</v>
      </c>
      <c r="Z1501" s="633"/>
      <c r="AA1501" s="633"/>
    </row>
    <row r="1502" spans="1:27" ht="17.45" customHeight="1" x14ac:dyDescent="0.25">
      <c r="A1502" s="633" t="s">
        <v>8835</v>
      </c>
      <c r="B1502" s="634" t="s">
        <v>56</v>
      </c>
      <c r="C1502" s="634" t="s">
        <v>235</v>
      </c>
      <c r="D1502" s="632" t="s">
        <v>8836</v>
      </c>
      <c r="E1502" s="632" t="s">
        <v>8837</v>
      </c>
      <c r="F1502" s="473" t="s">
        <v>24</v>
      </c>
      <c r="G1502" s="473" t="str">
        <f>VLOOKUP(A1502,'Engaged Deals'!A:L,2,0)</f>
        <v>Yes</v>
      </c>
      <c r="H1502" s="473" t="str">
        <f>VLOOKUP(A1502,'Engaged Deals'!A:L,9,0)</f>
        <v>India</v>
      </c>
      <c r="I1502" s="473" t="str">
        <f>VLOOKUP(A1502,'Engaged Deals'!A:L,10,0)</f>
        <v>CIC India team has developed a small POC around supply chain of Mobile devices and is in discussion with the account team to show case it to the client.</v>
      </c>
      <c r="J1502" s="633" t="s">
        <v>11224</v>
      </c>
      <c r="K1502" s="473" t="s">
        <v>8949</v>
      </c>
      <c r="L1502" s="624">
        <v>43100</v>
      </c>
      <c r="M1502" s="564" t="s">
        <v>8890</v>
      </c>
      <c r="N1502" s="71" t="s">
        <v>46</v>
      </c>
      <c r="O1502" s="624">
        <v>43100</v>
      </c>
      <c r="P1502" s="635">
        <v>50000</v>
      </c>
      <c r="Q1502" s="416">
        <f t="shared" si="34"/>
        <v>4.9999999999999996E-2</v>
      </c>
      <c r="R1502" s="627">
        <v>1</v>
      </c>
      <c r="S1502" s="535" t="s">
        <v>8161</v>
      </c>
      <c r="T1502" s="71" t="s">
        <v>125</v>
      </c>
      <c r="U1502" s="566" t="s">
        <v>15</v>
      </c>
      <c r="V1502" s="541" t="s">
        <v>278</v>
      </c>
      <c r="W1502" s="541"/>
      <c r="X1502" s="632" t="s">
        <v>8926</v>
      </c>
      <c r="Y1502" s="632" t="s">
        <v>565</v>
      </c>
      <c r="Z1502" s="633"/>
      <c r="AA1502" s="633"/>
    </row>
    <row r="1503" spans="1:27" ht="17.45" customHeight="1" x14ac:dyDescent="0.25">
      <c r="A1503" s="633" t="s">
        <v>1981</v>
      </c>
      <c r="B1503" s="634" t="s">
        <v>56</v>
      </c>
      <c r="C1503" s="634" t="s">
        <v>117</v>
      </c>
      <c r="D1503" s="632" t="s">
        <v>7225</v>
      </c>
      <c r="E1503" s="632" t="s">
        <v>7226</v>
      </c>
      <c r="F1503" s="473" t="s">
        <v>25</v>
      </c>
      <c r="G1503" s="473" t="str">
        <f>VLOOKUP(A1503,'Engaged Deals'!A:L,2,0)</f>
        <v>Yes</v>
      </c>
      <c r="H1503" s="473" t="str">
        <f>VLOOKUP(A1503,'Engaged Deals'!A:L,9,0)</f>
        <v>India</v>
      </c>
      <c r="I1503" s="473" t="str">
        <f>VLOOKUP(A1503,'Engaged Deals'!A:L,10,0)</f>
        <v>PoC on Reverse Logistics</v>
      </c>
      <c r="J1503" s="633" t="s">
        <v>11224</v>
      </c>
      <c r="K1503" s="473" t="s">
        <v>35</v>
      </c>
      <c r="L1503" s="624">
        <v>43035</v>
      </c>
      <c r="M1503" s="564" t="s">
        <v>1982</v>
      </c>
      <c r="N1503" s="71" t="s">
        <v>47</v>
      </c>
      <c r="O1503" s="624">
        <v>43035</v>
      </c>
      <c r="P1503" s="635">
        <v>50000</v>
      </c>
      <c r="Q1503" s="416">
        <f t="shared" si="34"/>
        <v>4.9999999999999996E-2</v>
      </c>
      <c r="R1503" s="627">
        <v>1</v>
      </c>
      <c r="S1503" s="535" t="s">
        <v>12339</v>
      </c>
      <c r="T1503" s="71" t="s">
        <v>292</v>
      </c>
      <c r="U1503" s="566" t="s">
        <v>385</v>
      </c>
      <c r="V1503" s="541" t="s">
        <v>5512</v>
      </c>
      <c r="W1503" s="541" t="s">
        <v>5513</v>
      </c>
      <c r="X1503" s="632" t="s">
        <v>5798</v>
      </c>
      <c r="Y1503" s="632" t="s">
        <v>8694</v>
      </c>
      <c r="Z1503" s="633"/>
      <c r="AA1503" s="633"/>
    </row>
    <row r="1504" spans="1:27" ht="17.45" customHeight="1" x14ac:dyDescent="0.25">
      <c r="A1504" s="633" t="s">
        <v>12212</v>
      </c>
      <c r="B1504" s="634" t="s">
        <v>57</v>
      </c>
      <c r="C1504" s="634" t="s">
        <v>391</v>
      </c>
      <c r="D1504" s="632" t="s">
        <v>14047</v>
      </c>
      <c r="E1504" s="632" t="s">
        <v>12225</v>
      </c>
      <c r="F1504" s="473" t="s">
        <v>24</v>
      </c>
      <c r="G1504" s="473"/>
      <c r="H1504" s="473"/>
      <c r="I1504" s="473"/>
      <c r="J1504" s="633" t="s">
        <v>11224</v>
      </c>
      <c r="K1504" s="473" t="s">
        <v>38</v>
      </c>
      <c r="L1504" s="624">
        <v>43100</v>
      </c>
      <c r="M1504" s="564" t="s">
        <v>12321</v>
      </c>
      <c r="N1504" s="71" t="s">
        <v>47</v>
      </c>
      <c r="O1504" s="624">
        <v>43100</v>
      </c>
      <c r="P1504" s="635">
        <v>50000</v>
      </c>
      <c r="Q1504" s="416">
        <f t="shared" si="34"/>
        <v>4.9999999999999996E-2</v>
      </c>
      <c r="R1504" s="627">
        <v>12</v>
      </c>
      <c r="S1504" s="535" t="s">
        <v>12366</v>
      </c>
      <c r="T1504" s="71" t="s">
        <v>103</v>
      </c>
      <c r="U1504" s="566" t="s">
        <v>385</v>
      </c>
      <c r="V1504" s="541" t="s">
        <v>12416</v>
      </c>
      <c r="W1504" s="541" t="s">
        <v>12417</v>
      </c>
      <c r="X1504" s="632" t="s">
        <v>12418</v>
      </c>
      <c r="Y1504" s="632" t="s">
        <v>667</v>
      </c>
      <c r="Z1504" s="633"/>
      <c r="AA1504" s="633"/>
    </row>
    <row r="1505" spans="1:27" ht="17.45" customHeight="1" x14ac:dyDescent="0.25">
      <c r="A1505" s="633" t="s">
        <v>2001</v>
      </c>
      <c r="B1505" s="634" t="s">
        <v>57</v>
      </c>
      <c r="C1505" s="634" t="s">
        <v>98</v>
      </c>
      <c r="D1505" s="632" t="s">
        <v>2002</v>
      </c>
      <c r="E1505" s="632" t="s">
        <v>11127</v>
      </c>
      <c r="F1505" s="473" t="s">
        <v>25</v>
      </c>
      <c r="G1505" s="473"/>
      <c r="H1505" s="473"/>
      <c r="I1505" s="473"/>
      <c r="J1505" s="633" t="s">
        <v>11224</v>
      </c>
      <c r="K1505" s="473" t="s">
        <v>35</v>
      </c>
      <c r="L1505" s="624">
        <v>43028</v>
      </c>
      <c r="M1505" s="564" t="s">
        <v>2004</v>
      </c>
      <c r="N1505" s="71" t="s">
        <v>47</v>
      </c>
      <c r="O1505" s="624">
        <v>43028</v>
      </c>
      <c r="P1505" s="635">
        <v>49000</v>
      </c>
      <c r="Q1505" s="416">
        <f t="shared" si="34"/>
        <v>4.8999999999999995E-2</v>
      </c>
      <c r="R1505" s="627">
        <v>12</v>
      </c>
      <c r="S1505" s="535" t="s">
        <v>13516</v>
      </c>
      <c r="T1505" s="71" t="s">
        <v>125</v>
      </c>
      <c r="U1505" s="566" t="s">
        <v>12</v>
      </c>
      <c r="V1505" s="541" t="s">
        <v>1391</v>
      </c>
      <c r="W1505" s="541" t="s">
        <v>10782</v>
      </c>
      <c r="X1505" s="632" t="s">
        <v>106</v>
      </c>
      <c r="Y1505" s="632" t="s">
        <v>1192</v>
      </c>
      <c r="Z1505" s="633"/>
      <c r="AA1505" s="633"/>
    </row>
    <row r="1506" spans="1:27" ht="17.45" customHeight="1" x14ac:dyDescent="0.25">
      <c r="A1506" s="633" t="s">
        <v>4558</v>
      </c>
      <c r="B1506" s="632" t="s">
        <v>57</v>
      </c>
      <c r="C1506" s="632" t="s">
        <v>1046</v>
      </c>
      <c r="D1506" s="632" t="s">
        <v>10310</v>
      </c>
      <c r="E1506" s="632" t="s">
        <v>4560</v>
      </c>
      <c r="F1506" s="473" t="s">
        <v>27</v>
      </c>
      <c r="G1506" s="473"/>
      <c r="H1506" s="473"/>
      <c r="I1506" s="473"/>
      <c r="J1506" s="633" t="s">
        <v>11225</v>
      </c>
      <c r="K1506" s="632" t="s">
        <v>8947</v>
      </c>
      <c r="L1506" s="624">
        <v>42902</v>
      </c>
      <c r="M1506" s="564" t="s">
        <v>4561</v>
      </c>
      <c r="N1506" s="633" t="s">
        <v>50</v>
      </c>
      <c r="O1506" s="625">
        <v>42902</v>
      </c>
      <c r="P1506" s="626">
        <v>48193</v>
      </c>
      <c r="Q1506" s="416">
        <f t="shared" si="34"/>
        <v>4.8193E-2</v>
      </c>
      <c r="R1506" s="627">
        <v>3</v>
      </c>
      <c r="S1506" s="564" t="s">
        <v>11804</v>
      </c>
      <c r="T1506" s="633" t="s">
        <v>578</v>
      </c>
      <c r="U1506" s="622" t="s">
        <v>7040</v>
      </c>
      <c r="V1506" s="632" t="s">
        <v>104</v>
      </c>
      <c r="W1506" s="632" t="s">
        <v>105</v>
      </c>
      <c r="X1506" s="632" t="s">
        <v>6237</v>
      </c>
      <c r="Y1506" s="632" t="s">
        <v>888</v>
      </c>
      <c r="Z1506" s="633"/>
      <c r="AA1506" s="633"/>
    </row>
    <row r="1507" spans="1:27" ht="17.45" customHeight="1" x14ac:dyDescent="0.25">
      <c r="A1507" s="633" t="s">
        <v>13042</v>
      </c>
      <c r="B1507" s="632" t="s">
        <v>57</v>
      </c>
      <c r="C1507" s="632" t="s">
        <v>324</v>
      </c>
      <c r="D1507" s="632" t="s">
        <v>13043</v>
      </c>
      <c r="E1507" s="632" t="s">
        <v>13044</v>
      </c>
      <c r="F1507" s="473" t="s">
        <v>25</v>
      </c>
      <c r="G1507" s="473"/>
      <c r="H1507" s="473"/>
      <c r="I1507" s="473"/>
      <c r="J1507" s="633" t="s">
        <v>11224</v>
      </c>
      <c r="K1507" s="632" t="s">
        <v>35</v>
      </c>
      <c r="L1507" s="624">
        <v>43033</v>
      </c>
      <c r="M1507" s="564" t="s">
        <v>13445</v>
      </c>
      <c r="N1507" s="633" t="s">
        <v>46</v>
      </c>
      <c r="O1507" s="625">
        <v>43033</v>
      </c>
      <c r="P1507" s="626">
        <v>48050</v>
      </c>
      <c r="Q1507" s="416">
        <f t="shared" si="34"/>
        <v>4.8049999999999995E-2</v>
      </c>
      <c r="R1507" s="627">
        <v>12</v>
      </c>
      <c r="S1507" s="564" t="s">
        <v>13516</v>
      </c>
      <c r="T1507" s="71" t="s">
        <v>125</v>
      </c>
      <c r="U1507" s="633" t="s">
        <v>7</v>
      </c>
      <c r="V1507" s="632" t="s">
        <v>477</v>
      </c>
      <c r="W1507" s="632" t="s">
        <v>1204</v>
      </c>
      <c r="X1507" s="632" t="s">
        <v>13825</v>
      </c>
      <c r="Y1507" s="632"/>
      <c r="Z1507" s="633"/>
      <c r="AA1507" s="633"/>
    </row>
    <row r="1508" spans="1:27" ht="17.45" customHeight="1" x14ac:dyDescent="0.25">
      <c r="A1508" s="633" t="s">
        <v>9183</v>
      </c>
      <c r="B1508" s="632" t="s">
        <v>62</v>
      </c>
      <c r="C1508" s="632" t="s">
        <v>1065</v>
      </c>
      <c r="D1508" s="632" t="s">
        <v>9184</v>
      </c>
      <c r="E1508" s="632" t="s">
        <v>9185</v>
      </c>
      <c r="F1508" s="473" t="s">
        <v>25</v>
      </c>
      <c r="G1508" s="473"/>
      <c r="H1508" s="473"/>
      <c r="I1508" s="473"/>
      <c r="J1508" s="633" t="s">
        <v>11224</v>
      </c>
      <c r="K1508" s="632" t="s">
        <v>8951</v>
      </c>
      <c r="L1508" s="624">
        <v>43035</v>
      </c>
      <c r="M1508" s="564" t="s">
        <v>9199</v>
      </c>
      <c r="N1508" s="633" t="s">
        <v>47</v>
      </c>
      <c r="O1508" s="625">
        <v>43035</v>
      </c>
      <c r="P1508" s="626">
        <v>48000</v>
      </c>
      <c r="Q1508" s="416">
        <f t="shared" si="34"/>
        <v>4.8000000000000001E-2</v>
      </c>
      <c r="R1508" s="627">
        <v>36</v>
      </c>
      <c r="S1508" s="564" t="s">
        <v>12338</v>
      </c>
      <c r="T1508" s="71" t="s">
        <v>103</v>
      </c>
      <c r="U1508" s="633" t="s">
        <v>7</v>
      </c>
      <c r="V1508" s="632" t="s">
        <v>477</v>
      </c>
      <c r="W1508" s="632" t="s">
        <v>9140</v>
      </c>
      <c r="X1508" s="632" t="s">
        <v>9141</v>
      </c>
      <c r="Y1508" s="632" t="s">
        <v>356</v>
      </c>
      <c r="Z1508" s="633"/>
      <c r="AA1508" s="633"/>
    </row>
    <row r="1509" spans="1:27" ht="17.45" customHeight="1" x14ac:dyDescent="0.25">
      <c r="A1509" s="633" t="s">
        <v>4672</v>
      </c>
      <c r="B1509" s="632" t="s">
        <v>58</v>
      </c>
      <c r="C1509" s="632" t="s">
        <v>58</v>
      </c>
      <c r="D1509" s="632" t="s">
        <v>1418</v>
      </c>
      <c r="E1509" s="632" t="s">
        <v>5481</v>
      </c>
      <c r="F1509" s="473" t="s">
        <v>24</v>
      </c>
      <c r="G1509" s="473"/>
      <c r="H1509" s="473"/>
      <c r="I1509" s="473"/>
      <c r="J1509" s="633" t="s">
        <v>11225</v>
      </c>
      <c r="K1509" s="632" t="s">
        <v>8949</v>
      </c>
      <c r="L1509" s="624">
        <v>42839</v>
      </c>
      <c r="M1509" s="564" t="s">
        <v>4673</v>
      </c>
      <c r="N1509" s="633" t="s">
        <v>50</v>
      </c>
      <c r="O1509" s="625">
        <v>42839</v>
      </c>
      <c r="P1509" s="626">
        <v>47619</v>
      </c>
      <c r="Q1509" s="416">
        <f t="shared" si="34"/>
        <v>4.7618999999999995E-2</v>
      </c>
      <c r="R1509" s="627">
        <v>12</v>
      </c>
      <c r="S1509" s="564" t="s">
        <v>7954</v>
      </c>
      <c r="T1509" s="633" t="s">
        <v>578</v>
      </c>
      <c r="U1509" s="633" t="s">
        <v>7</v>
      </c>
      <c r="V1509" s="632" t="s">
        <v>477</v>
      </c>
      <c r="W1509" s="632" t="s">
        <v>1204</v>
      </c>
      <c r="X1509" s="632" t="s">
        <v>5590</v>
      </c>
      <c r="Y1509" s="632" t="s">
        <v>4674</v>
      </c>
      <c r="Z1509" s="633"/>
      <c r="AA1509" s="633"/>
    </row>
    <row r="1510" spans="1:27" ht="17.45" customHeight="1" x14ac:dyDescent="0.25">
      <c r="A1510" s="633" t="s">
        <v>10648</v>
      </c>
      <c r="B1510" s="632" t="s">
        <v>58</v>
      </c>
      <c r="C1510" s="632" t="s">
        <v>58</v>
      </c>
      <c r="D1510" s="632" t="s">
        <v>10649</v>
      </c>
      <c r="E1510" s="632" t="s">
        <v>11198</v>
      </c>
      <c r="F1510" s="473" t="s">
        <v>26</v>
      </c>
      <c r="G1510" s="473"/>
      <c r="H1510" s="473"/>
      <c r="I1510" s="473"/>
      <c r="J1510" s="633" t="s">
        <v>11223</v>
      </c>
      <c r="K1510" s="632" t="s">
        <v>8948</v>
      </c>
      <c r="L1510" s="624">
        <v>42988</v>
      </c>
      <c r="M1510" s="564" t="s">
        <v>10733</v>
      </c>
      <c r="N1510" s="633" t="s">
        <v>46</v>
      </c>
      <c r="O1510" s="625">
        <v>42988</v>
      </c>
      <c r="P1510" s="626">
        <v>47619</v>
      </c>
      <c r="Q1510" s="416">
        <f t="shared" si="34"/>
        <v>4.7618999999999995E-2</v>
      </c>
      <c r="R1510" s="627">
        <v>6</v>
      </c>
      <c r="S1510" s="564" t="s">
        <v>10333</v>
      </c>
      <c r="T1510" s="71" t="s">
        <v>103</v>
      </c>
      <c r="U1510" s="633" t="s">
        <v>7</v>
      </c>
      <c r="V1510" s="632" t="s">
        <v>477</v>
      </c>
      <c r="W1510" s="632" t="s">
        <v>4408</v>
      </c>
      <c r="X1510" s="632" t="s">
        <v>6082</v>
      </c>
      <c r="Y1510" s="632" t="s">
        <v>3394</v>
      </c>
      <c r="Z1510" s="633"/>
      <c r="AA1510" s="633"/>
    </row>
    <row r="1511" spans="1:27" ht="17.45" customHeight="1" x14ac:dyDescent="0.25">
      <c r="A1511" s="633" t="s">
        <v>8439</v>
      </c>
      <c r="B1511" s="632" t="s">
        <v>58</v>
      </c>
      <c r="C1511" s="632" t="s">
        <v>58</v>
      </c>
      <c r="D1511" s="632" t="s">
        <v>10646</v>
      </c>
      <c r="E1511" s="632" t="s">
        <v>11196</v>
      </c>
      <c r="F1511" s="473" t="s">
        <v>28</v>
      </c>
      <c r="G1511" s="473"/>
      <c r="H1511" s="473"/>
      <c r="I1511" s="473"/>
      <c r="J1511" s="633" t="s">
        <v>11223</v>
      </c>
      <c r="K1511" s="632" t="s">
        <v>8952</v>
      </c>
      <c r="L1511" s="624">
        <v>42956</v>
      </c>
      <c r="M1511" s="564">
        <v>42865</v>
      </c>
      <c r="N1511" s="633" t="s">
        <v>46</v>
      </c>
      <c r="O1511" s="625">
        <v>42956</v>
      </c>
      <c r="P1511" s="626">
        <v>47619</v>
      </c>
      <c r="Q1511" s="416">
        <f t="shared" si="34"/>
        <v>4.7618999999999995E-2</v>
      </c>
      <c r="R1511" s="636">
        <v>3</v>
      </c>
      <c r="S1511" s="564">
        <v>42866</v>
      </c>
      <c r="T1511" s="71" t="s">
        <v>103</v>
      </c>
      <c r="U1511" s="633" t="s">
        <v>7040</v>
      </c>
      <c r="V1511" s="632" t="s">
        <v>162</v>
      </c>
      <c r="W1511" s="632" t="s">
        <v>105</v>
      </c>
      <c r="X1511" s="632" t="s">
        <v>14239</v>
      </c>
      <c r="Y1511" s="632"/>
      <c r="Z1511" s="633"/>
      <c r="AA1511" s="633"/>
    </row>
    <row r="1512" spans="1:27" ht="17.45" customHeight="1" x14ac:dyDescent="0.25">
      <c r="A1512" s="633" t="s">
        <v>11026</v>
      </c>
      <c r="B1512" s="632" t="s">
        <v>58</v>
      </c>
      <c r="C1512" s="632" t="s">
        <v>58</v>
      </c>
      <c r="D1512" s="632" t="s">
        <v>11100</v>
      </c>
      <c r="E1512" s="632" t="s">
        <v>13045</v>
      </c>
      <c r="F1512" s="473" t="s">
        <v>26</v>
      </c>
      <c r="G1512" s="473"/>
      <c r="H1512" s="473"/>
      <c r="I1512" s="473"/>
      <c r="J1512" s="633" t="s">
        <v>11223</v>
      </c>
      <c r="K1512" s="632" t="s">
        <v>8948</v>
      </c>
      <c r="L1512" s="624">
        <v>43007</v>
      </c>
      <c r="M1512" s="564">
        <v>42905</v>
      </c>
      <c r="N1512" s="633" t="s">
        <v>46</v>
      </c>
      <c r="O1512" s="625">
        <v>43007</v>
      </c>
      <c r="P1512" s="626">
        <v>47619</v>
      </c>
      <c r="Q1512" s="416">
        <f t="shared" si="34"/>
        <v>4.7618999999999995E-2</v>
      </c>
      <c r="R1512" s="636">
        <v>3</v>
      </c>
      <c r="S1512" s="564">
        <v>42908</v>
      </c>
      <c r="T1512" s="71" t="s">
        <v>103</v>
      </c>
      <c r="U1512" s="633" t="s">
        <v>7040</v>
      </c>
      <c r="V1512" s="632" t="s">
        <v>162</v>
      </c>
      <c r="W1512" s="632" t="s">
        <v>105</v>
      </c>
      <c r="X1512" s="632" t="s">
        <v>11395</v>
      </c>
      <c r="Y1512" s="632" t="s">
        <v>7201</v>
      </c>
      <c r="Z1512" s="633"/>
      <c r="AA1512" s="633"/>
    </row>
    <row r="1513" spans="1:27" ht="17.45" customHeight="1" x14ac:dyDescent="0.25">
      <c r="A1513" s="633" t="s">
        <v>8440</v>
      </c>
      <c r="B1513" s="632" t="s">
        <v>58</v>
      </c>
      <c r="C1513" s="632" t="s">
        <v>58</v>
      </c>
      <c r="D1513" s="632" t="s">
        <v>10647</v>
      </c>
      <c r="E1513" s="632" t="s">
        <v>11196</v>
      </c>
      <c r="F1513" s="473" t="s">
        <v>28</v>
      </c>
      <c r="G1513" s="473"/>
      <c r="H1513" s="473"/>
      <c r="I1513" s="473"/>
      <c r="J1513" s="633" t="s">
        <v>11223</v>
      </c>
      <c r="K1513" s="632" t="s">
        <v>8952</v>
      </c>
      <c r="L1513" s="624">
        <v>42956</v>
      </c>
      <c r="M1513" s="564">
        <v>42865</v>
      </c>
      <c r="N1513" s="633" t="s">
        <v>47</v>
      </c>
      <c r="O1513" s="625">
        <v>42956</v>
      </c>
      <c r="P1513" s="626">
        <v>47619</v>
      </c>
      <c r="Q1513" s="416">
        <f t="shared" si="34"/>
        <v>4.7618999999999995E-2</v>
      </c>
      <c r="R1513" s="636">
        <v>3</v>
      </c>
      <c r="S1513" s="564">
        <v>42915</v>
      </c>
      <c r="T1513" s="71" t="s">
        <v>103</v>
      </c>
      <c r="U1513" s="633" t="s">
        <v>7040</v>
      </c>
      <c r="V1513" s="632" t="s">
        <v>162</v>
      </c>
      <c r="W1513" s="632" t="s">
        <v>105</v>
      </c>
      <c r="X1513" s="632" t="s">
        <v>14239</v>
      </c>
      <c r="Y1513" s="632"/>
      <c r="Z1513" s="633"/>
      <c r="AA1513" s="633"/>
    </row>
    <row r="1514" spans="1:27" ht="17.45" customHeight="1" x14ac:dyDescent="0.25">
      <c r="A1514" s="633" t="s">
        <v>11027</v>
      </c>
      <c r="B1514" s="634" t="s">
        <v>58</v>
      </c>
      <c r="C1514" s="634" t="s">
        <v>58</v>
      </c>
      <c r="D1514" s="632" t="s">
        <v>13046</v>
      </c>
      <c r="E1514" s="632" t="s">
        <v>2244</v>
      </c>
      <c r="F1514" s="473" t="s">
        <v>26</v>
      </c>
      <c r="G1514" s="473"/>
      <c r="H1514" s="473"/>
      <c r="I1514" s="473"/>
      <c r="J1514" s="633" t="s">
        <v>11223</v>
      </c>
      <c r="K1514" s="473" t="s">
        <v>8948</v>
      </c>
      <c r="L1514" s="624">
        <v>43007</v>
      </c>
      <c r="M1514" s="564" t="s">
        <v>13446</v>
      </c>
      <c r="N1514" s="71" t="s">
        <v>47</v>
      </c>
      <c r="O1514" s="624">
        <v>43007</v>
      </c>
      <c r="P1514" s="635">
        <v>47619</v>
      </c>
      <c r="Q1514" s="416">
        <f t="shared" si="34"/>
        <v>4.7618999999999995E-2</v>
      </c>
      <c r="R1514" s="627">
        <v>3</v>
      </c>
      <c r="S1514" s="535" t="s">
        <v>11804</v>
      </c>
      <c r="T1514" s="71" t="s">
        <v>103</v>
      </c>
      <c r="U1514" s="566" t="s">
        <v>7040</v>
      </c>
      <c r="V1514" s="541" t="s">
        <v>104</v>
      </c>
      <c r="W1514" s="541" t="s">
        <v>105</v>
      </c>
      <c r="X1514" s="632" t="s">
        <v>13826</v>
      </c>
      <c r="Y1514" s="632" t="s">
        <v>221</v>
      </c>
      <c r="Z1514" s="633"/>
      <c r="AA1514" s="633"/>
    </row>
    <row r="1515" spans="1:27" ht="17.45" customHeight="1" x14ac:dyDescent="0.25">
      <c r="A1515" s="633" t="s">
        <v>2227</v>
      </c>
      <c r="B1515" s="634" t="s">
        <v>58</v>
      </c>
      <c r="C1515" s="634" t="s">
        <v>58</v>
      </c>
      <c r="D1515" s="632" t="s">
        <v>2228</v>
      </c>
      <c r="E1515" s="632" t="s">
        <v>2229</v>
      </c>
      <c r="F1515" s="473" t="s">
        <v>14262</v>
      </c>
      <c r="G1515" s="473"/>
      <c r="H1515" s="473"/>
      <c r="I1515" s="473"/>
      <c r="J1515" s="633" t="s">
        <v>11223</v>
      </c>
      <c r="K1515" s="473" t="s">
        <v>8950</v>
      </c>
      <c r="L1515" s="624">
        <v>42947</v>
      </c>
      <c r="M1515" s="564" t="s">
        <v>2230</v>
      </c>
      <c r="N1515" s="71" t="s">
        <v>48</v>
      </c>
      <c r="O1515" s="624">
        <v>42947</v>
      </c>
      <c r="P1515" s="635">
        <v>47619</v>
      </c>
      <c r="Q1515" s="416">
        <f t="shared" si="34"/>
        <v>4.7618999999999995E-2</v>
      </c>
      <c r="R1515" s="627">
        <v>2</v>
      </c>
      <c r="S1515" s="535" t="s">
        <v>12338</v>
      </c>
      <c r="T1515" s="71" t="s">
        <v>292</v>
      </c>
      <c r="U1515" s="566" t="s">
        <v>9234</v>
      </c>
      <c r="V1515" s="541" t="s">
        <v>184</v>
      </c>
      <c r="W1515" s="541" t="s">
        <v>11848</v>
      </c>
      <c r="X1515" s="632" t="s">
        <v>5950</v>
      </c>
      <c r="Y1515" s="632" t="s">
        <v>757</v>
      </c>
      <c r="Z1515" s="633"/>
      <c r="AA1515" s="633"/>
    </row>
    <row r="1516" spans="1:27" ht="17.45" customHeight="1" x14ac:dyDescent="0.25">
      <c r="A1516" s="633" t="s">
        <v>9663</v>
      </c>
      <c r="B1516" s="634" t="s">
        <v>58</v>
      </c>
      <c r="C1516" s="634" t="s">
        <v>58</v>
      </c>
      <c r="D1516" s="632" t="s">
        <v>9664</v>
      </c>
      <c r="E1516" s="632" t="s">
        <v>11195</v>
      </c>
      <c r="F1516" s="473" t="s">
        <v>26</v>
      </c>
      <c r="G1516" s="473"/>
      <c r="H1516" s="473"/>
      <c r="I1516" s="473"/>
      <c r="J1516" s="633" t="s">
        <v>11223</v>
      </c>
      <c r="K1516" s="473" t="s">
        <v>8948</v>
      </c>
      <c r="L1516" s="624">
        <v>43008</v>
      </c>
      <c r="M1516" s="564" t="s">
        <v>9698</v>
      </c>
      <c r="N1516" s="71" t="s">
        <v>47</v>
      </c>
      <c r="O1516" s="624">
        <v>43008</v>
      </c>
      <c r="P1516" s="635">
        <v>47619</v>
      </c>
      <c r="Q1516" s="416">
        <f t="shared" si="34"/>
        <v>4.7618999999999995E-2</v>
      </c>
      <c r="R1516" s="627">
        <v>3</v>
      </c>
      <c r="S1516" s="535" t="s">
        <v>14144</v>
      </c>
      <c r="T1516" s="71" t="s">
        <v>103</v>
      </c>
      <c r="U1516" s="566" t="s">
        <v>18</v>
      </c>
      <c r="V1516" s="541" t="s">
        <v>488</v>
      </c>
      <c r="W1516" s="541" t="s">
        <v>9721</v>
      </c>
      <c r="X1516" s="632" t="s">
        <v>9722</v>
      </c>
      <c r="Y1516" s="632" t="s">
        <v>9442</v>
      </c>
      <c r="Z1516" s="633"/>
      <c r="AA1516" s="633"/>
    </row>
    <row r="1517" spans="1:27" ht="17.45" customHeight="1" x14ac:dyDescent="0.25">
      <c r="A1517" s="633" t="s">
        <v>2143</v>
      </c>
      <c r="B1517" s="632" t="s">
        <v>58</v>
      </c>
      <c r="C1517" s="632" t="s">
        <v>58</v>
      </c>
      <c r="D1517" s="632" t="s">
        <v>1409</v>
      </c>
      <c r="E1517" s="632" t="s">
        <v>2144</v>
      </c>
      <c r="F1517" s="473" t="s">
        <v>24</v>
      </c>
      <c r="G1517" s="473"/>
      <c r="H1517" s="473"/>
      <c r="I1517" s="473"/>
      <c r="J1517" s="633" t="s">
        <v>11225</v>
      </c>
      <c r="K1517" s="632" t="s">
        <v>8949</v>
      </c>
      <c r="L1517" s="624">
        <v>42902</v>
      </c>
      <c r="M1517" s="564" t="s">
        <v>2145</v>
      </c>
      <c r="N1517" s="633" t="s">
        <v>50</v>
      </c>
      <c r="O1517" s="625">
        <v>42916</v>
      </c>
      <c r="P1517" s="626">
        <v>47476</v>
      </c>
      <c r="Q1517" s="416">
        <f t="shared" si="34"/>
        <v>4.7475999999999997E-2</v>
      </c>
      <c r="R1517" s="627">
        <v>2</v>
      </c>
      <c r="S1517" s="564" t="s">
        <v>11283</v>
      </c>
      <c r="T1517" s="633" t="s">
        <v>578</v>
      </c>
      <c r="U1517" s="622" t="s">
        <v>7040</v>
      </c>
      <c r="V1517" s="632" t="s">
        <v>104</v>
      </c>
      <c r="W1517" s="632" t="s">
        <v>114</v>
      </c>
      <c r="X1517" s="632" t="s">
        <v>5509</v>
      </c>
      <c r="Y1517" s="632" t="s">
        <v>2146</v>
      </c>
      <c r="Z1517" s="633"/>
      <c r="AA1517" s="633"/>
    </row>
    <row r="1518" spans="1:27" ht="17.45" customHeight="1" x14ac:dyDescent="0.25">
      <c r="A1518" s="633" t="s">
        <v>8109</v>
      </c>
      <c r="B1518" s="632" t="s">
        <v>57</v>
      </c>
      <c r="C1518" s="632" t="s">
        <v>324</v>
      </c>
      <c r="D1518" s="632" t="s">
        <v>8000</v>
      </c>
      <c r="E1518" s="632" t="s">
        <v>2358</v>
      </c>
      <c r="F1518" s="473" t="s">
        <v>14262</v>
      </c>
      <c r="G1518" s="473"/>
      <c r="H1518" s="473"/>
      <c r="I1518" s="473"/>
      <c r="J1518" s="633" t="s">
        <v>11224</v>
      </c>
      <c r="K1518" s="632" t="s">
        <v>8950</v>
      </c>
      <c r="L1518" s="624">
        <v>43084</v>
      </c>
      <c r="M1518" s="564" t="s">
        <v>8147</v>
      </c>
      <c r="N1518" s="633" t="s">
        <v>47</v>
      </c>
      <c r="O1518" s="625">
        <v>43084</v>
      </c>
      <c r="P1518" s="626">
        <v>46500</v>
      </c>
      <c r="Q1518" s="416">
        <f t="shared" si="34"/>
        <v>4.65E-2</v>
      </c>
      <c r="R1518" s="627">
        <v>12</v>
      </c>
      <c r="S1518" s="564" t="s">
        <v>13516</v>
      </c>
      <c r="T1518" s="71" t="s">
        <v>103</v>
      </c>
      <c r="U1518" s="633" t="s">
        <v>7</v>
      </c>
      <c r="V1518" s="632" t="s">
        <v>477</v>
      </c>
      <c r="W1518" s="632" t="s">
        <v>1204</v>
      </c>
      <c r="X1518" s="632" t="s">
        <v>7344</v>
      </c>
      <c r="Y1518" s="632" t="s">
        <v>186</v>
      </c>
      <c r="Z1518" s="633"/>
      <c r="AA1518" s="633"/>
    </row>
    <row r="1519" spans="1:27" ht="17.45" customHeight="1" x14ac:dyDescent="0.25">
      <c r="A1519" s="633" t="s">
        <v>8113</v>
      </c>
      <c r="B1519" s="634" t="s">
        <v>57</v>
      </c>
      <c r="C1519" s="634" t="s">
        <v>324</v>
      </c>
      <c r="D1519" s="632" t="s">
        <v>8114</v>
      </c>
      <c r="E1519" s="632" t="s">
        <v>8115</v>
      </c>
      <c r="F1519" s="473" t="s">
        <v>27</v>
      </c>
      <c r="G1519" s="473"/>
      <c r="H1519" s="473"/>
      <c r="I1519" s="473"/>
      <c r="J1519" s="633" t="s">
        <v>11223</v>
      </c>
      <c r="K1519" s="473" t="s">
        <v>8947</v>
      </c>
      <c r="L1519" s="624">
        <v>43000</v>
      </c>
      <c r="M1519" s="564" t="s">
        <v>8149</v>
      </c>
      <c r="N1519" s="71" t="s">
        <v>47</v>
      </c>
      <c r="O1519" s="624">
        <v>43100</v>
      </c>
      <c r="P1519" s="635">
        <v>46500</v>
      </c>
      <c r="Q1519" s="416">
        <f t="shared" si="34"/>
        <v>4.65E-2</v>
      </c>
      <c r="R1519" s="627">
        <v>3</v>
      </c>
      <c r="S1519" s="535" t="s">
        <v>13516</v>
      </c>
      <c r="T1519" s="71" t="s">
        <v>292</v>
      </c>
      <c r="U1519" s="566" t="s">
        <v>7040</v>
      </c>
      <c r="V1519" s="541" t="s">
        <v>134</v>
      </c>
      <c r="W1519" s="541" t="s">
        <v>8181</v>
      </c>
      <c r="X1519" s="632" t="s">
        <v>8182</v>
      </c>
      <c r="Y1519" s="632" t="s">
        <v>8193</v>
      </c>
      <c r="Z1519" s="633"/>
      <c r="AA1519" s="633"/>
    </row>
    <row r="1520" spans="1:27" ht="17.45" customHeight="1" x14ac:dyDescent="0.25">
      <c r="A1520" s="633" t="s">
        <v>4051</v>
      </c>
      <c r="B1520" s="634" t="s">
        <v>57</v>
      </c>
      <c r="C1520" s="634" t="s">
        <v>324</v>
      </c>
      <c r="D1520" s="632" t="s">
        <v>4052</v>
      </c>
      <c r="E1520" s="632" t="s">
        <v>4053</v>
      </c>
      <c r="F1520" s="473" t="s">
        <v>25</v>
      </c>
      <c r="G1520" s="473"/>
      <c r="H1520" s="473"/>
      <c r="I1520" s="473"/>
      <c r="J1520" s="633" t="s">
        <v>11224</v>
      </c>
      <c r="K1520" s="473" t="s">
        <v>35</v>
      </c>
      <c r="L1520" s="624">
        <v>43097</v>
      </c>
      <c r="M1520" s="564" t="s">
        <v>4054</v>
      </c>
      <c r="N1520" s="71" t="s">
        <v>46</v>
      </c>
      <c r="O1520" s="624">
        <v>43097</v>
      </c>
      <c r="P1520" s="635">
        <v>46500</v>
      </c>
      <c r="Q1520" s="416">
        <f t="shared" si="34"/>
        <v>4.65E-2</v>
      </c>
      <c r="R1520" s="627">
        <v>12</v>
      </c>
      <c r="S1520" s="535" t="s">
        <v>5535</v>
      </c>
      <c r="T1520" s="71" t="s">
        <v>125</v>
      </c>
      <c r="U1520" s="566" t="s">
        <v>7040</v>
      </c>
      <c r="V1520" s="541" t="s">
        <v>104</v>
      </c>
      <c r="W1520" s="541"/>
      <c r="X1520" s="632" t="s">
        <v>6495</v>
      </c>
      <c r="Y1520" s="632"/>
      <c r="Z1520" s="633"/>
      <c r="AA1520" s="633"/>
    </row>
    <row r="1521" spans="1:27" ht="17.45" customHeight="1" x14ac:dyDescent="0.25">
      <c r="A1521" s="633" t="s">
        <v>4048</v>
      </c>
      <c r="B1521" s="634" t="s">
        <v>57</v>
      </c>
      <c r="C1521" s="634" t="s">
        <v>324</v>
      </c>
      <c r="D1521" s="632" t="s">
        <v>4049</v>
      </c>
      <c r="E1521" s="632" t="s">
        <v>582</v>
      </c>
      <c r="F1521" s="473" t="s">
        <v>26</v>
      </c>
      <c r="G1521" s="473"/>
      <c r="H1521" s="473"/>
      <c r="I1521" s="473"/>
      <c r="J1521" s="633" t="s">
        <v>11224</v>
      </c>
      <c r="K1521" s="473" t="s">
        <v>33</v>
      </c>
      <c r="L1521" s="624">
        <v>43079</v>
      </c>
      <c r="M1521" s="564" t="s">
        <v>4050</v>
      </c>
      <c r="N1521" s="71" t="s">
        <v>46</v>
      </c>
      <c r="O1521" s="624">
        <v>43079</v>
      </c>
      <c r="P1521" s="635">
        <v>46500</v>
      </c>
      <c r="Q1521" s="416">
        <f t="shared" si="34"/>
        <v>4.65E-2</v>
      </c>
      <c r="R1521" s="627">
        <v>12</v>
      </c>
      <c r="S1521" s="535" t="s">
        <v>13827</v>
      </c>
      <c r="T1521" s="71" t="s">
        <v>103</v>
      </c>
      <c r="U1521" s="566" t="s">
        <v>7040</v>
      </c>
      <c r="V1521" s="541" t="s">
        <v>104</v>
      </c>
      <c r="W1521" s="541"/>
      <c r="X1521" s="632" t="s">
        <v>6494</v>
      </c>
      <c r="Y1521" s="632"/>
      <c r="Z1521" s="633"/>
      <c r="AA1521" s="633"/>
    </row>
    <row r="1522" spans="1:27" ht="17.45" customHeight="1" x14ac:dyDescent="0.25">
      <c r="A1522" s="633" t="s">
        <v>3676</v>
      </c>
      <c r="B1522" s="634" t="s">
        <v>57</v>
      </c>
      <c r="C1522" s="634" t="s">
        <v>324</v>
      </c>
      <c r="D1522" s="632" t="s">
        <v>3677</v>
      </c>
      <c r="E1522" s="632" t="s">
        <v>3678</v>
      </c>
      <c r="F1522" s="473" t="s">
        <v>26</v>
      </c>
      <c r="G1522" s="473"/>
      <c r="H1522" s="473"/>
      <c r="I1522" s="473"/>
      <c r="J1522" s="633" t="s">
        <v>11223</v>
      </c>
      <c r="K1522" s="473" t="s">
        <v>8948</v>
      </c>
      <c r="L1522" s="624">
        <v>43008</v>
      </c>
      <c r="M1522" s="564" t="s">
        <v>3679</v>
      </c>
      <c r="N1522" s="71" t="s">
        <v>142</v>
      </c>
      <c r="O1522" s="624">
        <v>43008</v>
      </c>
      <c r="P1522" s="635">
        <v>46500</v>
      </c>
      <c r="Q1522" s="416">
        <f t="shared" ref="Q1522:Q1555" si="35">+P1522*0.000001</f>
        <v>4.65E-2</v>
      </c>
      <c r="R1522" s="627">
        <v>1</v>
      </c>
      <c r="S1522" s="535" t="s">
        <v>826</v>
      </c>
      <c r="T1522" s="71" t="s">
        <v>125</v>
      </c>
      <c r="U1522" s="566" t="s">
        <v>11285</v>
      </c>
      <c r="V1522" s="541" t="s">
        <v>1089</v>
      </c>
      <c r="W1522" s="541" t="s">
        <v>4047</v>
      </c>
      <c r="X1522" s="632" t="s">
        <v>6393</v>
      </c>
      <c r="Y1522" s="632" t="s">
        <v>356</v>
      </c>
      <c r="Z1522" s="633"/>
      <c r="AA1522" s="633"/>
    </row>
    <row r="1523" spans="1:27" ht="17.45" customHeight="1" x14ac:dyDescent="0.25">
      <c r="A1523" s="633" t="s">
        <v>4043</v>
      </c>
      <c r="B1523" s="634" t="s">
        <v>62</v>
      </c>
      <c r="C1523" s="634" t="s">
        <v>429</v>
      </c>
      <c r="D1523" s="632" t="s">
        <v>4044</v>
      </c>
      <c r="E1523" s="632" t="s">
        <v>4045</v>
      </c>
      <c r="F1523" s="473" t="s">
        <v>25</v>
      </c>
      <c r="G1523" s="473"/>
      <c r="H1523" s="473"/>
      <c r="I1523" s="473"/>
      <c r="J1523" s="633" t="s">
        <v>11224</v>
      </c>
      <c r="K1523" s="473" t="s">
        <v>35</v>
      </c>
      <c r="L1523" s="624">
        <v>43069</v>
      </c>
      <c r="M1523" s="564" t="s">
        <v>4046</v>
      </c>
      <c r="N1523" s="71" t="s">
        <v>47</v>
      </c>
      <c r="O1523" s="624">
        <v>43069</v>
      </c>
      <c r="P1523" s="635">
        <v>45567</v>
      </c>
      <c r="Q1523" s="416">
        <f t="shared" si="35"/>
        <v>4.5566999999999996E-2</v>
      </c>
      <c r="R1523" s="627">
        <v>3</v>
      </c>
      <c r="S1523" s="535" t="s">
        <v>14144</v>
      </c>
      <c r="T1523" s="71" t="s">
        <v>103</v>
      </c>
      <c r="U1523" s="566" t="s">
        <v>7040</v>
      </c>
      <c r="V1523" s="541" t="s">
        <v>104</v>
      </c>
      <c r="W1523" s="541" t="s">
        <v>105</v>
      </c>
      <c r="X1523" s="632" t="s">
        <v>6169</v>
      </c>
      <c r="Y1523" s="632" t="s">
        <v>186</v>
      </c>
      <c r="Z1523" s="633"/>
      <c r="AA1523" s="633"/>
    </row>
    <row r="1524" spans="1:27" ht="17.45" customHeight="1" x14ac:dyDescent="0.25">
      <c r="A1524" s="633" t="s">
        <v>1003</v>
      </c>
      <c r="B1524" s="632" t="s">
        <v>57</v>
      </c>
      <c r="C1524" s="632" t="s">
        <v>775</v>
      </c>
      <c r="D1524" s="632" t="s">
        <v>1004</v>
      </c>
      <c r="E1524" s="632" t="s">
        <v>1005</v>
      </c>
      <c r="F1524" s="473" t="s">
        <v>28</v>
      </c>
      <c r="G1524" s="473"/>
      <c r="H1524" s="473"/>
      <c r="I1524" s="473"/>
      <c r="J1524" s="633" t="s">
        <v>11223</v>
      </c>
      <c r="K1524" s="632" t="s">
        <v>8952</v>
      </c>
      <c r="L1524" s="624">
        <v>42993</v>
      </c>
      <c r="M1524" s="564" t="s">
        <v>1006</v>
      </c>
      <c r="N1524" s="633" t="s">
        <v>46</v>
      </c>
      <c r="O1524" s="625">
        <v>43084</v>
      </c>
      <c r="P1524" s="626">
        <v>45000</v>
      </c>
      <c r="Q1524" s="416">
        <f t="shared" si="35"/>
        <v>4.4999999999999998E-2</v>
      </c>
      <c r="R1524" s="627">
        <v>12</v>
      </c>
      <c r="S1524" s="564" t="s">
        <v>7954</v>
      </c>
      <c r="T1524" s="71" t="s">
        <v>211</v>
      </c>
      <c r="U1524" s="633" t="s">
        <v>7</v>
      </c>
      <c r="V1524" s="632" t="s">
        <v>477</v>
      </c>
      <c r="W1524" s="632" t="s">
        <v>1204</v>
      </c>
      <c r="X1524" s="632" t="s">
        <v>8624</v>
      </c>
      <c r="Y1524" s="632" t="s">
        <v>1007</v>
      </c>
      <c r="Z1524" s="633"/>
      <c r="AA1524" s="633"/>
    </row>
    <row r="1525" spans="1:27" ht="17.45" customHeight="1" x14ac:dyDescent="0.25">
      <c r="A1525" s="633" t="s">
        <v>13968</v>
      </c>
      <c r="B1525" s="634" t="s">
        <v>57</v>
      </c>
      <c r="C1525" s="634" t="s">
        <v>98</v>
      </c>
      <c r="D1525" s="632" t="s">
        <v>8760</v>
      </c>
      <c r="E1525" s="632" t="s">
        <v>14050</v>
      </c>
      <c r="F1525" s="473" t="s">
        <v>25</v>
      </c>
      <c r="G1525" s="473"/>
      <c r="H1525" s="473"/>
      <c r="I1525" s="473"/>
      <c r="J1525" s="633" t="s">
        <v>11224</v>
      </c>
      <c r="K1525" s="473" t="s">
        <v>8951</v>
      </c>
      <c r="L1525" s="624">
        <v>43038</v>
      </c>
      <c r="M1525" s="564" t="s">
        <v>14121</v>
      </c>
      <c r="N1525" s="71" t="s">
        <v>47</v>
      </c>
      <c r="O1525" s="624">
        <v>43038</v>
      </c>
      <c r="P1525" s="635">
        <v>45000</v>
      </c>
      <c r="Q1525" s="416">
        <f t="shared" si="35"/>
        <v>4.4999999999999998E-2</v>
      </c>
      <c r="R1525" s="627">
        <v>12</v>
      </c>
      <c r="S1525" s="535" t="s">
        <v>14144</v>
      </c>
      <c r="T1525" s="71" t="s">
        <v>103</v>
      </c>
      <c r="U1525" s="566" t="s">
        <v>7040</v>
      </c>
      <c r="V1525" s="541" t="s">
        <v>104</v>
      </c>
      <c r="W1525" s="541" t="s">
        <v>114</v>
      </c>
      <c r="X1525" s="632" t="s">
        <v>106</v>
      </c>
      <c r="Y1525" s="632" t="s">
        <v>667</v>
      </c>
      <c r="Z1525" s="633"/>
      <c r="AA1525" s="633"/>
    </row>
    <row r="1526" spans="1:27" ht="17.45" customHeight="1" x14ac:dyDescent="0.25">
      <c r="A1526" s="633" t="s">
        <v>6265</v>
      </c>
      <c r="B1526" s="634" t="s">
        <v>56</v>
      </c>
      <c r="C1526" s="634" t="s">
        <v>109</v>
      </c>
      <c r="D1526" s="632" t="s">
        <v>6266</v>
      </c>
      <c r="E1526" s="632" t="s">
        <v>6267</v>
      </c>
      <c r="F1526" s="473" t="s">
        <v>27</v>
      </c>
      <c r="G1526" s="473"/>
      <c r="H1526" s="473"/>
      <c r="I1526" s="473"/>
      <c r="J1526" s="633" t="s">
        <v>11223</v>
      </c>
      <c r="K1526" s="473" t="s">
        <v>8070</v>
      </c>
      <c r="L1526" s="624">
        <v>43007</v>
      </c>
      <c r="M1526" s="564" t="s">
        <v>6349</v>
      </c>
      <c r="N1526" s="71" t="s">
        <v>47</v>
      </c>
      <c r="O1526" s="624">
        <v>43007</v>
      </c>
      <c r="P1526" s="635">
        <v>45000</v>
      </c>
      <c r="Q1526" s="416">
        <f t="shared" si="35"/>
        <v>4.4999999999999998E-2</v>
      </c>
      <c r="R1526" s="627">
        <v>12</v>
      </c>
      <c r="S1526" s="535" t="s">
        <v>12339</v>
      </c>
      <c r="T1526" s="71" t="s">
        <v>103</v>
      </c>
      <c r="U1526" s="566" t="s">
        <v>9234</v>
      </c>
      <c r="V1526" s="541" t="s">
        <v>184</v>
      </c>
      <c r="W1526" s="541" t="s">
        <v>11333</v>
      </c>
      <c r="X1526" s="632" t="s">
        <v>7602</v>
      </c>
      <c r="Y1526" s="632" t="s">
        <v>313</v>
      </c>
      <c r="Z1526" s="633"/>
      <c r="AA1526" s="633"/>
    </row>
    <row r="1527" spans="1:27" ht="17.45" customHeight="1" x14ac:dyDescent="0.25">
      <c r="A1527" s="633" t="s">
        <v>9920</v>
      </c>
      <c r="B1527" s="632" t="s">
        <v>60</v>
      </c>
      <c r="C1527" s="632" t="s">
        <v>6576</v>
      </c>
      <c r="D1527" s="632" t="s">
        <v>9921</v>
      </c>
      <c r="E1527" s="632" t="s">
        <v>9922</v>
      </c>
      <c r="F1527" s="473" t="s">
        <v>6576</v>
      </c>
      <c r="G1527" s="473"/>
      <c r="H1527" s="473"/>
      <c r="I1527" s="473"/>
      <c r="J1527" s="633" t="s">
        <v>11224</v>
      </c>
      <c r="K1527" s="632" t="s">
        <v>33</v>
      </c>
      <c r="L1527" s="624">
        <v>43019</v>
      </c>
      <c r="M1527" s="564" t="s">
        <v>9952</v>
      </c>
      <c r="N1527" s="633" t="s">
        <v>47</v>
      </c>
      <c r="O1527" s="625">
        <v>43019</v>
      </c>
      <c r="P1527" s="626">
        <v>44444</v>
      </c>
      <c r="Q1527" s="416">
        <f t="shared" si="35"/>
        <v>4.4443999999999997E-2</v>
      </c>
      <c r="R1527" s="627">
        <v>12</v>
      </c>
      <c r="S1527" s="564" t="s">
        <v>13828</v>
      </c>
      <c r="T1527" s="71" t="s">
        <v>103</v>
      </c>
      <c r="U1527" s="633" t="s">
        <v>6</v>
      </c>
      <c r="V1527" s="632" t="s">
        <v>7956</v>
      </c>
      <c r="W1527" s="632" t="s">
        <v>9723</v>
      </c>
      <c r="X1527" s="632" t="s">
        <v>6182</v>
      </c>
      <c r="Y1527" s="632" t="s">
        <v>356</v>
      </c>
      <c r="Z1527" s="633"/>
      <c r="AA1527" s="633"/>
    </row>
    <row r="1528" spans="1:27" ht="17.45" customHeight="1" x14ac:dyDescent="0.25">
      <c r="A1528" s="633" t="s">
        <v>9665</v>
      </c>
      <c r="B1528" s="632" t="s">
        <v>60</v>
      </c>
      <c r="C1528" s="632" t="s">
        <v>6576</v>
      </c>
      <c r="D1528" s="632" t="s">
        <v>9666</v>
      </c>
      <c r="E1528" s="632" t="s">
        <v>9667</v>
      </c>
      <c r="F1528" s="473" t="s">
        <v>6576</v>
      </c>
      <c r="G1528" s="473"/>
      <c r="H1528" s="473"/>
      <c r="I1528" s="473"/>
      <c r="J1528" s="633" t="s">
        <v>11223</v>
      </c>
      <c r="K1528" s="632" t="s">
        <v>8948</v>
      </c>
      <c r="L1528" s="624">
        <v>42976</v>
      </c>
      <c r="M1528" s="564" t="s">
        <v>9699</v>
      </c>
      <c r="N1528" s="633" t="s">
        <v>47</v>
      </c>
      <c r="O1528" s="625">
        <v>42976</v>
      </c>
      <c r="P1528" s="626">
        <v>44444</v>
      </c>
      <c r="Q1528" s="416">
        <f t="shared" si="35"/>
        <v>4.4443999999999997E-2</v>
      </c>
      <c r="R1528" s="627">
        <v>12</v>
      </c>
      <c r="S1528" s="564" t="s">
        <v>12368</v>
      </c>
      <c r="T1528" s="71" t="s">
        <v>125</v>
      </c>
      <c r="U1528" s="633" t="s">
        <v>7</v>
      </c>
      <c r="V1528" s="632" t="s">
        <v>477</v>
      </c>
      <c r="W1528" s="632" t="s">
        <v>1138</v>
      </c>
      <c r="X1528" s="632" t="s">
        <v>8672</v>
      </c>
      <c r="Y1528" s="632" t="s">
        <v>221</v>
      </c>
      <c r="Z1528" s="633"/>
      <c r="AA1528" s="633"/>
    </row>
    <row r="1529" spans="1:27" ht="17.45" customHeight="1" x14ac:dyDescent="0.25">
      <c r="A1529" s="633" t="s">
        <v>8441</v>
      </c>
      <c r="B1529" s="634" t="s">
        <v>60</v>
      </c>
      <c r="C1529" s="634" t="s">
        <v>6576</v>
      </c>
      <c r="D1529" s="632" t="s">
        <v>2955</v>
      </c>
      <c r="E1529" s="632" t="s">
        <v>8442</v>
      </c>
      <c r="F1529" s="473" t="s">
        <v>6576</v>
      </c>
      <c r="G1529" s="473"/>
      <c r="H1529" s="473"/>
      <c r="I1529" s="473"/>
      <c r="J1529" s="633" t="s">
        <v>11223</v>
      </c>
      <c r="K1529" s="473" t="s">
        <v>8949</v>
      </c>
      <c r="L1529" s="624">
        <v>43008</v>
      </c>
      <c r="M1529" s="564" t="s">
        <v>13447</v>
      </c>
      <c r="N1529" s="71" t="s">
        <v>142</v>
      </c>
      <c r="O1529" s="624">
        <v>43008</v>
      </c>
      <c r="P1529" s="635">
        <v>44444</v>
      </c>
      <c r="Q1529" s="416">
        <f t="shared" si="35"/>
        <v>4.4443999999999997E-2</v>
      </c>
      <c r="R1529" s="627">
        <v>3</v>
      </c>
      <c r="S1529" s="535" t="s">
        <v>13829</v>
      </c>
      <c r="T1529" s="71" t="s">
        <v>125</v>
      </c>
      <c r="U1529" s="566" t="s">
        <v>7040</v>
      </c>
      <c r="V1529" s="541" t="s">
        <v>104</v>
      </c>
      <c r="W1529" s="541"/>
      <c r="X1529" s="632" t="s">
        <v>5636</v>
      </c>
      <c r="Y1529" s="632"/>
      <c r="Z1529" s="633"/>
      <c r="AA1529" s="633"/>
    </row>
    <row r="1530" spans="1:27" ht="17.45" customHeight="1" x14ac:dyDescent="0.25">
      <c r="A1530" s="633" t="s">
        <v>8110</v>
      </c>
      <c r="B1530" s="634" t="s">
        <v>60</v>
      </c>
      <c r="C1530" s="634" t="s">
        <v>4992</v>
      </c>
      <c r="D1530" s="632" t="s">
        <v>12752</v>
      </c>
      <c r="E1530" s="632" t="s">
        <v>13047</v>
      </c>
      <c r="F1530" s="473" t="s">
        <v>26</v>
      </c>
      <c r="G1530" s="473"/>
      <c r="H1530" s="473"/>
      <c r="I1530" s="473"/>
      <c r="J1530" s="633" t="s">
        <v>11224</v>
      </c>
      <c r="K1530" s="473" t="s">
        <v>8948</v>
      </c>
      <c r="L1530" s="624">
        <v>43069</v>
      </c>
      <c r="M1530" s="564" t="s">
        <v>13448</v>
      </c>
      <c r="N1530" s="71" t="s">
        <v>46</v>
      </c>
      <c r="O1530" s="624">
        <v>43069</v>
      </c>
      <c r="P1530" s="635">
        <v>43400</v>
      </c>
      <c r="Q1530" s="416">
        <f t="shared" si="35"/>
        <v>4.3400000000000001E-2</v>
      </c>
      <c r="R1530" s="627">
        <v>12</v>
      </c>
      <c r="S1530" s="535" t="s">
        <v>8161</v>
      </c>
      <c r="T1530" s="71" t="s">
        <v>125</v>
      </c>
      <c r="U1530" s="566" t="s">
        <v>7040</v>
      </c>
      <c r="V1530" s="541" t="s">
        <v>104</v>
      </c>
      <c r="W1530" s="541"/>
      <c r="X1530" s="632" t="s">
        <v>13578</v>
      </c>
      <c r="Y1530" s="632" t="s">
        <v>9238</v>
      </c>
      <c r="Z1530" s="633"/>
      <c r="AA1530" s="633"/>
    </row>
    <row r="1531" spans="1:27" ht="17.45" customHeight="1" x14ac:dyDescent="0.25">
      <c r="A1531" s="633" t="s">
        <v>12229</v>
      </c>
      <c r="B1531" s="634" t="s">
        <v>59</v>
      </c>
      <c r="C1531" s="634" t="s">
        <v>9574</v>
      </c>
      <c r="D1531" s="632" t="s">
        <v>12230</v>
      </c>
      <c r="E1531" s="632" t="s">
        <v>12231</v>
      </c>
      <c r="F1531" s="473" t="s">
        <v>24</v>
      </c>
      <c r="G1531" s="473"/>
      <c r="H1531" s="473"/>
      <c r="I1531" s="473"/>
      <c r="J1531" s="633" t="s">
        <v>11224</v>
      </c>
      <c r="K1531" s="473" t="s">
        <v>8949</v>
      </c>
      <c r="L1531" s="624">
        <v>43034</v>
      </c>
      <c r="M1531" s="564" t="s">
        <v>12323</v>
      </c>
      <c r="N1531" s="71" t="s">
        <v>46</v>
      </c>
      <c r="O1531" s="624">
        <v>43034</v>
      </c>
      <c r="P1531" s="635">
        <v>43000</v>
      </c>
      <c r="Q1531" s="416">
        <f t="shared" si="35"/>
        <v>4.2999999999999997E-2</v>
      </c>
      <c r="R1531" s="627">
        <v>12</v>
      </c>
      <c r="S1531" s="535" t="s">
        <v>14186</v>
      </c>
      <c r="T1531" s="71" t="s">
        <v>125</v>
      </c>
      <c r="U1531" s="566" t="s">
        <v>7040</v>
      </c>
      <c r="V1531" s="541" t="s">
        <v>104</v>
      </c>
      <c r="W1531" s="541" t="s">
        <v>105</v>
      </c>
      <c r="X1531" s="632" t="s">
        <v>12420</v>
      </c>
      <c r="Y1531" s="632" t="s">
        <v>12442</v>
      </c>
      <c r="Z1531" s="633"/>
      <c r="AA1531" s="633"/>
    </row>
    <row r="1532" spans="1:27" ht="17.45" customHeight="1" x14ac:dyDescent="0.25">
      <c r="A1532" s="633" t="s">
        <v>11698</v>
      </c>
      <c r="B1532" s="634" t="s">
        <v>57</v>
      </c>
      <c r="C1532" s="634" t="s">
        <v>775</v>
      </c>
      <c r="D1532" s="632" t="s">
        <v>3782</v>
      </c>
      <c r="E1532" s="632" t="s">
        <v>11699</v>
      </c>
      <c r="F1532" s="473" t="s">
        <v>28</v>
      </c>
      <c r="G1532" s="473"/>
      <c r="H1532" s="473"/>
      <c r="I1532" s="473"/>
      <c r="J1532" s="633" t="s">
        <v>11223</v>
      </c>
      <c r="K1532" s="473" t="s">
        <v>36</v>
      </c>
      <c r="L1532" s="624">
        <v>43002</v>
      </c>
      <c r="M1532" s="564" t="s">
        <v>11790</v>
      </c>
      <c r="N1532" s="71" t="s">
        <v>49</v>
      </c>
      <c r="O1532" s="624">
        <v>43002</v>
      </c>
      <c r="P1532" s="635">
        <v>42300</v>
      </c>
      <c r="Q1532" s="416">
        <f t="shared" si="35"/>
        <v>4.2299999999999997E-2</v>
      </c>
      <c r="R1532" s="627">
        <v>12</v>
      </c>
      <c r="S1532" s="535" t="s">
        <v>12632</v>
      </c>
      <c r="T1532" s="71" t="s">
        <v>211</v>
      </c>
      <c r="U1532" s="566" t="s">
        <v>9234</v>
      </c>
      <c r="V1532" s="541" t="s">
        <v>184</v>
      </c>
      <c r="W1532" s="541" t="s">
        <v>12663</v>
      </c>
      <c r="X1532" s="632" t="s">
        <v>11991</v>
      </c>
      <c r="Y1532" s="632" t="s">
        <v>186</v>
      </c>
      <c r="Z1532" s="633"/>
      <c r="AA1532" s="633"/>
    </row>
    <row r="1533" spans="1:27" ht="17.45" customHeight="1" x14ac:dyDescent="0.25">
      <c r="A1533" s="633" t="s">
        <v>9257</v>
      </c>
      <c r="B1533" s="632" t="s">
        <v>58</v>
      </c>
      <c r="C1533" s="632" t="s">
        <v>58</v>
      </c>
      <c r="D1533" s="632" t="s">
        <v>2152</v>
      </c>
      <c r="E1533" s="632" t="s">
        <v>11694</v>
      </c>
      <c r="F1533" s="473" t="s">
        <v>25</v>
      </c>
      <c r="G1533" s="473"/>
      <c r="H1533" s="473"/>
      <c r="I1533" s="473"/>
      <c r="J1533" s="633" t="s">
        <v>11225</v>
      </c>
      <c r="K1533" s="519" t="s">
        <v>35</v>
      </c>
      <c r="L1533" s="624">
        <v>42902</v>
      </c>
      <c r="M1533" s="564" t="s">
        <v>13449</v>
      </c>
      <c r="N1533" s="633" t="s">
        <v>50</v>
      </c>
      <c r="O1533" s="625">
        <v>42916</v>
      </c>
      <c r="P1533" s="626">
        <v>41905</v>
      </c>
      <c r="Q1533" s="416">
        <f t="shared" si="35"/>
        <v>4.1904999999999998E-2</v>
      </c>
      <c r="R1533" s="627">
        <v>1</v>
      </c>
      <c r="S1533" s="564" t="s">
        <v>13830</v>
      </c>
      <c r="T1533" s="633" t="s">
        <v>578</v>
      </c>
      <c r="U1533" s="622" t="s">
        <v>7040</v>
      </c>
      <c r="V1533" s="632" t="s">
        <v>104</v>
      </c>
      <c r="W1533" s="632" t="s">
        <v>105</v>
      </c>
      <c r="X1533" s="632" t="s">
        <v>5948</v>
      </c>
      <c r="Y1533" s="632" t="s">
        <v>221</v>
      </c>
      <c r="Z1533" s="633"/>
      <c r="AA1533" s="633"/>
    </row>
    <row r="1534" spans="1:27" ht="17.45" customHeight="1" x14ac:dyDescent="0.25">
      <c r="A1534" s="633" t="s">
        <v>8793</v>
      </c>
      <c r="B1534" s="632" t="s">
        <v>62</v>
      </c>
      <c r="C1534" s="632" t="s">
        <v>1065</v>
      </c>
      <c r="D1534" s="632" t="s">
        <v>8794</v>
      </c>
      <c r="E1534" s="632" t="s">
        <v>8795</v>
      </c>
      <c r="F1534" s="473" t="s">
        <v>26</v>
      </c>
      <c r="G1534" s="473"/>
      <c r="H1534" s="473"/>
      <c r="I1534" s="473"/>
      <c r="J1534" s="633" t="s">
        <v>11224</v>
      </c>
      <c r="K1534" s="632" t="s">
        <v>8948</v>
      </c>
      <c r="L1534" s="624">
        <v>43087</v>
      </c>
      <c r="M1534" s="564" t="s">
        <v>8880</v>
      </c>
      <c r="N1534" s="633" t="s">
        <v>46</v>
      </c>
      <c r="O1534" s="625">
        <v>43087</v>
      </c>
      <c r="P1534" s="626">
        <v>40800</v>
      </c>
      <c r="Q1534" s="416">
        <f t="shared" si="35"/>
        <v>4.0799999999999996E-2</v>
      </c>
      <c r="R1534" s="627">
        <v>12</v>
      </c>
      <c r="S1534" s="564" t="s">
        <v>12369</v>
      </c>
      <c r="T1534" s="71" t="s">
        <v>103</v>
      </c>
      <c r="U1534" s="633" t="s">
        <v>7</v>
      </c>
      <c r="V1534" s="632" t="s">
        <v>477</v>
      </c>
      <c r="W1534" s="632" t="s">
        <v>1138</v>
      </c>
      <c r="X1534" s="632" t="s">
        <v>8916</v>
      </c>
      <c r="Y1534" s="632" t="s">
        <v>667</v>
      </c>
      <c r="Z1534" s="633"/>
      <c r="AA1534" s="633"/>
    </row>
    <row r="1535" spans="1:27" ht="17.45" customHeight="1" x14ac:dyDescent="0.25">
      <c r="A1535" s="633" t="s">
        <v>7510</v>
      </c>
      <c r="B1535" s="632" t="s">
        <v>56</v>
      </c>
      <c r="C1535" s="632" t="s">
        <v>235</v>
      </c>
      <c r="D1535" s="632" t="s">
        <v>3378</v>
      </c>
      <c r="E1535" s="632" t="s">
        <v>7511</v>
      </c>
      <c r="F1535" s="473" t="s">
        <v>14262</v>
      </c>
      <c r="G1535" s="473"/>
      <c r="H1535" s="473"/>
      <c r="I1535" s="473"/>
      <c r="J1535" s="633" t="s">
        <v>11224</v>
      </c>
      <c r="K1535" s="632" t="s">
        <v>8950</v>
      </c>
      <c r="L1535" s="624">
        <v>43028</v>
      </c>
      <c r="M1535" s="564" t="s">
        <v>7512</v>
      </c>
      <c r="N1535" s="633" t="s">
        <v>48</v>
      </c>
      <c r="O1535" s="625">
        <v>43028</v>
      </c>
      <c r="P1535" s="626">
        <v>40000</v>
      </c>
      <c r="Q1535" s="416">
        <f t="shared" si="35"/>
        <v>0.04</v>
      </c>
      <c r="R1535" s="627">
        <v>1</v>
      </c>
      <c r="S1535" s="564" t="s">
        <v>12339</v>
      </c>
      <c r="T1535" s="71" t="s">
        <v>211</v>
      </c>
      <c r="U1535" s="633" t="s">
        <v>7</v>
      </c>
      <c r="V1535" s="632" t="s">
        <v>477</v>
      </c>
      <c r="W1535" s="632" t="s">
        <v>3186</v>
      </c>
      <c r="X1535" s="632" t="s">
        <v>6304</v>
      </c>
      <c r="Y1535" s="632" t="s">
        <v>356</v>
      </c>
      <c r="Z1535" s="633"/>
      <c r="AA1535" s="633"/>
    </row>
    <row r="1536" spans="1:27" ht="17.45" customHeight="1" x14ac:dyDescent="0.25">
      <c r="A1536" s="633" t="s">
        <v>8817</v>
      </c>
      <c r="B1536" s="632" t="s">
        <v>57</v>
      </c>
      <c r="C1536" s="632" t="s">
        <v>775</v>
      </c>
      <c r="D1536" s="632" t="s">
        <v>7946</v>
      </c>
      <c r="E1536" s="632" t="s">
        <v>8454</v>
      </c>
      <c r="F1536" s="473" t="s">
        <v>24</v>
      </c>
      <c r="G1536" s="473"/>
      <c r="H1536" s="473"/>
      <c r="I1536" s="473"/>
      <c r="J1536" s="633" t="s">
        <v>11224</v>
      </c>
      <c r="K1536" s="632" t="s">
        <v>8949</v>
      </c>
      <c r="L1536" s="624">
        <v>43056</v>
      </c>
      <c r="M1536" s="564" t="s">
        <v>8885</v>
      </c>
      <c r="N1536" s="633" t="s">
        <v>46</v>
      </c>
      <c r="O1536" s="625">
        <v>43056</v>
      </c>
      <c r="P1536" s="626">
        <v>40000</v>
      </c>
      <c r="Q1536" s="416">
        <f t="shared" si="35"/>
        <v>0.04</v>
      </c>
      <c r="R1536" s="627">
        <v>12</v>
      </c>
      <c r="S1536" s="564" t="s">
        <v>7954</v>
      </c>
      <c r="T1536" s="71" t="s">
        <v>211</v>
      </c>
      <c r="U1536" s="633" t="s">
        <v>7</v>
      </c>
      <c r="V1536" s="632" t="s">
        <v>477</v>
      </c>
      <c r="W1536" s="632" t="s">
        <v>1204</v>
      </c>
      <c r="X1536" s="632" t="s">
        <v>8920</v>
      </c>
      <c r="Y1536" s="632" t="s">
        <v>8938</v>
      </c>
      <c r="Z1536" s="633"/>
      <c r="AA1536" s="633"/>
    </row>
    <row r="1537" spans="1:27" ht="17.45" customHeight="1" x14ac:dyDescent="0.25">
      <c r="A1537" s="633" t="s">
        <v>2235</v>
      </c>
      <c r="B1537" s="632" t="s">
        <v>62</v>
      </c>
      <c r="C1537" s="632" t="s">
        <v>1065</v>
      </c>
      <c r="D1537" s="632" t="s">
        <v>2236</v>
      </c>
      <c r="E1537" s="632" t="s">
        <v>11164</v>
      </c>
      <c r="F1537" s="473" t="s">
        <v>26</v>
      </c>
      <c r="G1537" s="473"/>
      <c r="H1537" s="473"/>
      <c r="I1537" s="473"/>
      <c r="J1537" s="633" t="s">
        <v>11223</v>
      </c>
      <c r="K1537" s="632" t="s">
        <v>8948</v>
      </c>
      <c r="L1537" s="624">
        <v>43007</v>
      </c>
      <c r="M1537" s="564" t="s">
        <v>2237</v>
      </c>
      <c r="N1537" s="633" t="s">
        <v>47</v>
      </c>
      <c r="O1537" s="625">
        <v>43007</v>
      </c>
      <c r="P1537" s="626">
        <v>40000</v>
      </c>
      <c r="Q1537" s="416">
        <f t="shared" si="35"/>
        <v>0.04</v>
      </c>
      <c r="R1537" s="627">
        <v>12</v>
      </c>
      <c r="S1537" s="564" t="s">
        <v>12339</v>
      </c>
      <c r="T1537" s="71" t="s">
        <v>103</v>
      </c>
      <c r="U1537" s="633" t="s">
        <v>7</v>
      </c>
      <c r="V1537" s="632" t="s">
        <v>477</v>
      </c>
      <c r="W1537" s="632" t="s">
        <v>1204</v>
      </c>
      <c r="X1537" s="632" t="s">
        <v>5955</v>
      </c>
      <c r="Y1537" s="632" t="s">
        <v>356</v>
      </c>
      <c r="Z1537" s="633"/>
      <c r="AA1537" s="633"/>
    </row>
    <row r="1538" spans="1:27" ht="17.45" customHeight="1" x14ac:dyDescent="0.25">
      <c r="A1538" s="633" t="s">
        <v>9080</v>
      </c>
      <c r="B1538" s="632" t="s">
        <v>56</v>
      </c>
      <c r="C1538" s="632" t="s">
        <v>161</v>
      </c>
      <c r="D1538" s="632" t="s">
        <v>9081</v>
      </c>
      <c r="E1538" s="632" t="s">
        <v>2358</v>
      </c>
      <c r="F1538" s="473" t="s">
        <v>26</v>
      </c>
      <c r="G1538" s="473"/>
      <c r="H1538" s="473"/>
      <c r="I1538" s="473"/>
      <c r="J1538" s="633" t="s">
        <v>11223</v>
      </c>
      <c r="K1538" s="632" t="s">
        <v>33</v>
      </c>
      <c r="L1538" s="624">
        <v>42986</v>
      </c>
      <c r="M1538" s="564" t="s">
        <v>9101</v>
      </c>
      <c r="N1538" s="633" t="s">
        <v>47</v>
      </c>
      <c r="O1538" s="625">
        <v>42986</v>
      </c>
      <c r="P1538" s="626">
        <v>40000</v>
      </c>
      <c r="Q1538" s="416">
        <f t="shared" si="35"/>
        <v>0.04</v>
      </c>
      <c r="R1538" s="627">
        <v>12</v>
      </c>
      <c r="S1538" s="564" t="s">
        <v>12338</v>
      </c>
      <c r="T1538" s="71" t="s">
        <v>292</v>
      </c>
      <c r="U1538" s="633" t="s">
        <v>7</v>
      </c>
      <c r="V1538" s="632" t="s">
        <v>388</v>
      </c>
      <c r="W1538" s="632" t="s">
        <v>389</v>
      </c>
      <c r="X1538" s="632" t="s">
        <v>8673</v>
      </c>
      <c r="Y1538" s="632" t="s">
        <v>6865</v>
      </c>
      <c r="Z1538" s="633"/>
      <c r="AA1538" s="633"/>
    </row>
    <row r="1539" spans="1:27" ht="17.45" customHeight="1" x14ac:dyDescent="0.25">
      <c r="A1539" s="633" t="s">
        <v>4101</v>
      </c>
      <c r="B1539" s="632" t="s">
        <v>57</v>
      </c>
      <c r="C1539" s="632" t="s">
        <v>98</v>
      </c>
      <c r="D1539" s="632" t="s">
        <v>4102</v>
      </c>
      <c r="E1539" s="632" t="s">
        <v>316</v>
      </c>
      <c r="F1539" s="473" t="s">
        <v>25</v>
      </c>
      <c r="G1539" s="473"/>
      <c r="H1539" s="473"/>
      <c r="I1539" s="473"/>
      <c r="J1539" s="633" t="s">
        <v>11223</v>
      </c>
      <c r="K1539" s="632" t="s">
        <v>8951</v>
      </c>
      <c r="L1539" s="624">
        <v>42996</v>
      </c>
      <c r="M1539" s="564" t="s">
        <v>4103</v>
      </c>
      <c r="N1539" s="633" t="s">
        <v>46</v>
      </c>
      <c r="O1539" s="625">
        <v>42996</v>
      </c>
      <c r="P1539" s="626">
        <v>40000</v>
      </c>
      <c r="Q1539" s="416">
        <f t="shared" si="35"/>
        <v>0.04</v>
      </c>
      <c r="R1539" s="627">
        <v>12</v>
      </c>
      <c r="S1539" s="564" t="s">
        <v>4104</v>
      </c>
      <c r="T1539" s="71" t="s">
        <v>103</v>
      </c>
      <c r="U1539" s="633" t="s">
        <v>7</v>
      </c>
      <c r="V1539" s="632" t="s">
        <v>477</v>
      </c>
      <c r="W1539" s="632"/>
      <c r="X1539" s="632" t="s">
        <v>106</v>
      </c>
      <c r="Y1539" s="632"/>
      <c r="Z1539" s="633"/>
      <c r="AA1539" s="633"/>
    </row>
    <row r="1540" spans="1:27" ht="17.45" customHeight="1" x14ac:dyDescent="0.25">
      <c r="A1540" s="633" t="s">
        <v>10165</v>
      </c>
      <c r="B1540" s="632" t="s">
        <v>60</v>
      </c>
      <c r="C1540" s="632" t="s">
        <v>805</v>
      </c>
      <c r="D1540" s="632" t="s">
        <v>10935</v>
      </c>
      <c r="E1540" s="632" t="s">
        <v>316</v>
      </c>
      <c r="F1540" s="473" t="s">
        <v>28</v>
      </c>
      <c r="G1540" s="473"/>
      <c r="H1540" s="473"/>
      <c r="I1540" s="473"/>
      <c r="J1540" s="633" t="s">
        <v>11224</v>
      </c>
      <c r="K1540" s="632" t="s">
        <v>8990</v>
      </c>
      <c r="L1540" s="624">
        <v>43097</v>
      </c>
      <c r="M1540" s="564">
        <v>42888</v>
      </c>
      <c r="N1540" s="633" t="s">
        <v>47</v>
      </c>
      <c r="O1540" s="625">
        <v>43097</v>
      </c>
      <c r="P1540" s="626">
        <v>40000</v>
      </c>
      <c r="Q1540" s="416">
        <f t="shared" si="35"/>
        <v>0.04</v>
      </c>
      <c r="R1540" s="636">
        <v>12</v>
      </c>
      <c r="S1540" s="564">
        <v>42943</v>
      </c>
      <c r="T1540" s="71" t="s">
        <v>125</v>
      </c>
      <c r="U1540" s="633" t="s">
        <v>7040</v>
      </c>
      <c r="V1540" s="632" t="s">
        <v>162</v>
      </c>
      <c r="W1540" s="632" t="s">
        <v>8056</v>
      </c>
      <c r="X1540" s="632" t="s">
        <v>7454</v>
      </c>
      <c r="Y1540" s="632"/>
      <c r="Z1540" s="633"/>
      <c r="AA1540" s="633"/>
    </row>
    <row r="1541" spans="1:27" ht="17.45" customHeight="1" x14ac:dyDescent="0.25">
      <c r="A1541" s="633" t="s">
        <v>8443</v>
      </c>
      <c r="B1541" s="634" t="s">
        <v>57</v>
      </c>
      <c r="C1541" s="634" t="s">
        <v>182</v>
      </c>
      <c r="D1541" s="632" t="s">
        <v>13048</v>
      </c>
      <c r="E1541" s="632" t="s">
        <v>1399</v>
      </c>
      <c r="F1541" s="473" t="s">
        <v>14262</v>
      </c>
      <c r="G1541" s="473"/>
      <c r="H1541" s="473"/>
      <c r="I1541" s="473"/>
      <c r="J1541" s="633" t="s">
        <v>11223</v>
      </c>
      <c r="K1541" s="473" t="s">
        <v>8950</v>
      </c>
      <c r="L1541" s="624">
        <v>42991</v>
      </c>
      <c r="M1541" s="564" t="s">
        <v>13450</v>
      </c>
      <c r="N1541" s="71" t="s">
        <v>142</v>
      </c>
      <c r="O1541" s="624">
        <v>42991</v>
      </c>
      <c r="P1541" s="635">
        <v>40000</v>
      </c>
      <c r="Q1541" s="416">
        <f t="shared" si="35"/>
        <v>0.04</v>
      </c>
      <c r="R1541" s="627">
        <v>12</v>
      </c>
      <c r="S1541" s="535" t="s">
        <v>7954</v>
      </c>
      <c r="T1541" s="71" t="s">
        <v>125</v>
      </c>
      <c r="U1541" s="566" t="s">
        <v>7040</v>
      </c>
      <c r="V1541" s="541" t="s">
        <v>104</v>
      </c>
      <c r="W1541" s="541" t="s">
        <v>105</v>
      </c>
      <c r="X1541" s="632" t="s">
        <v>6141</v>
      </c>
      <c r="Y1541" s="632" t="s">
        <v>356</v>
      </c>
      <c r="Z1541" s="633"/>
      <c r="AA1541" s="633"/>
    </row>
    <row r="1542" spans="1:27" ht="17.45" customHeight="1" x14ac:dyDescent="0.25">
      <c r="A1542" s="633" t="s">
        <v>12570</v>
      </c>
      <c r="B1542" s="634" t="s">
        <v>57</v>
      </c>
      <c r="C1542" s="634" t="s">
        <v>182</v>
      </c>
      <c r="D1542" s="632" t="s">
        <v>13049</v>
      </c>
      <c r="E1542" s="632" t="s">
        <v>12571</v>
      </c>
      <c r="F1542" s="473" t="s">
        <v>27</v>
      </c>
      <c r="G1542" s="473"/>
      <c r="H1542" s="473"/>
      <c r="I1542" s="473"/>
      <c r="J1542" s="633" t="s">
        <v>11224</v>
      </c>
      <c r="K1542" s="473" t="s">
        <v>8947</v>
      </c>
      <c r="L1542" s="624">
        <v>43014</v>
      </c>
      <c r="M1542" s="564" t="s">
        <v>13451</v>
      </c>
      <c r="N1542" s="71" t="s">
        <v>47</v>
      </c>
      <c r="O1542" s="624">
        <v>43020</v>
      </c>
      <c r="P1542" s="635">
        <v>40000</v>
      </c>
      <c r="Q1542" s="416">
        <f t="shared" si="35"/>
        <v>0.04</v>
      </c>
      <c r="R1542" s="627">
        <v>6</v>
      </c>
      <c r="S1542" s="535" t="s">
        <v>13516</v>
      </c>
      <c r="T1542" s="71" t="s">
        <v>103</v>
      </c>
      <c r="U1542" s="566" t="s">
        <v>7040</v>
      </c>
      <c r="V1542" s="541" t="s">
        <v>104</v>
      </c>
      <c r="W1542" s="541" t="s">
        <v>105</v>
      </c>
      <c r="X1542" s="632" t="s">
        <v>5507</v>
      </c>
      <c r="Y1542" s="632" t="s">
        <v>667</v>
      </c>
      <c r="Z1542" s="633"/>
      <c r="AA1542" s="633"/>
    </row>
    <row r="1543" spans="1:27" ht="17.45" customHeight="1" x14ac:dyDescent="0.25">
      <c r="A1543" s="633" t="s">
        <v>5700</v>
      </c>
      <c r="B1543" s="634" t="s">
        <v>60</v>
      </c>
      <c r="C1543" s="634" t="s">
        <v>6576</v>
      </c>
      <c r="D1543" s="632" t="s">
        <v>5701</v>
      </c>
      <c r="E1543" s="632" t="s">
        <v>528</v>
      </c>
      <c r="F1543" s="473" t="s">
        <v>6576</v>
      </c>
      <c r="G1543" s="473"/>
      <c r="H1543" s="473"/>
      <c r="I1543" s="473"/>
      <c r="J1543" s="633" t="s">
        <v>11223</v>
      </c>
      <c r="K1543" s="473" t="s">
        <v>8948</v>
      </c>
      <c r="L1543" s="624">
        <v>42972</v>
      </c>
      <c r="M1543" s="564" t="s">
        <v>6018</v>
      </c>
      <c r="N1543" s="71" t="s">
        <v>142</v>
      </c>
      <c r="O1543" s="624">
        <v>42972</v>
      </c>
      <c r="P1543" s="635">
        <v>40000</v>
      </c>
      <c r="Q1543" s="416">
        <f t="shared" si="35"/>
        <v>0.04</v>
      </c>
      <c r="R1543" s="627">
        <v>12</v>
      </c>
      <c r="S1543" s="535" t="s">
        <v>13831</v>
      </c>
      <c r="T1543" s="71" t="s">
        <v>103</v>
      </c>
      <c r="U1543" s="566" t="s">
        <v>7040</v>
      </c>
      <c r="V1543" s="541" t="s">
        <v>104</v>
      </c>
      <c r="W1543" s="541"/>
      <c r="X1543" s="632" t="s">
        <v>13832</v>
      </c>
      <c r="Y1543" s="632" t="s">
        <v>667</v>
      </c>
      <c r="Z1543" s="633"/>
      <c r="AA1543" s="633"/>
    </row>
    <row r="1544" spans="1:27" ht="17.45" customHeight="1" x14ac:dyDescent="0.25">
      <c r="A1544" s="633" t="s">
        <v>10985</v>
      </c>
      <c r="B1544" s="634" t="s">
        <v>56</v>
      </c>
      <c r="C1544" s="634" t="s">
        <v>235</v>
      </c>
      <c r="D1544" s="632" t="s">
        <v>11053</v>
      </c>
      <c r="E1544" s="632" t="s">
        <v>11132</v>
      </c>
      <c r="F1544" s="473" t="s">
        <v>24</v>
      </c>
      <c r="G1544" s="473"/>
      <c r="H1544" s="473"/>
      <c r="I1544" s="473"/>
      <c r="J1544" s="633" t="s">
        <v>11224</v>
      </c>
      <c r="K1544" s="473" t="s">
        <v>38</v>
      </c>
      <c r="L1544" s="624">
        <v>43100</v>
      </c>
      <c r="M1544" s="564" t="s">
        <v>11232</v>
      </c>
      <c r="N1544" s="71" t="s">
        <v>47</v>
      </c>
      <c r="O1544" s="624">
        <v>43100</v>
      </c>
      <c r="P1544" s="635">
        <v>40000</v>
      </c>
      <c r="Q1544" s="416">
        <f t="shared" si="35"/>
        <v>0.04</v>
      </c>
      <c r="R1544" s="627">
        <v>12</v>
      </c>
      <c r="S1544" s="535" t="s">
        <v>12350</v>
      </c>
      <c r="T1544" s="71" t="s">
        <v>125</v>
      </c>
      <c r="U1544" s="566" t="s">
        <v>9234</v>
      </c>
      <c r="V1544" s="541" t="s">
        <v>327</v>
      </c>
      <c r="W1544" s="541" t="s">
        <v>12421</v>
      </c>
      <c r="X1544" s="632" t="s">
        <v>12389</v>
      </c>
      <c r="Y1544" s="632" t="s">
        <v>667</v>
      </c>
      <c r="Z1544" s="633"/>
      <c r="AA1544" s="633"/>
    </row>
    <row r="1545" spans="1:27" ht="17.45" customHeight="1" x14ac:dyDescent="0.25">
      <c r="A1545" s="633" t="s">
        <v>8733</v>
      </c>
      <c r="B1545" s="634" t="s">
        <v>59</v>
      </c>
      <c r="C1545" s="634" t="s">
        <v>9574</v>
      </c>
      <c r="D1545" s="632" t="s">
        <v>8734</v>
      </c>
      <c r="E1545" s="632" t="s">
        <v>8735</v>
      </c>
      <c r="F1545" s="473" t="s">
        <v>14262</v>
      </c>
      <c r="G1545" s="473"/>
      <c r="H1545" s="473"/>
      <c r="I1545" s="473"/>
      <c r="J1545" s="633" t="s">
        <v>11224</v>
      </c>
      <c r="K1545" s="473" t="s">
        <v>8950</v>
      </c>
      <c r="L1545" s="624">
        <v>43069</v>
      </c>
      <c r="M1545" s="564" t="s">
        <v>8167</v>
      </c>
      <c r="N1545" s="71" t="s">
        <v>46</v>
      </c>
      <c r="O1545" s="624">
        <v>43069</v>
      </c>
      <c r="P1545" s="635">
        <v>40000</v>
      </c>
      <c r="Q1545" s="416">
        <f t="shared" si="35"/>
        <v>0.04</v>
      </c>
      <c r="R1545" s="627">
        <v>1</v>
      </c>
      <c r="S1545" s="535" t="s">
        <v>8161</v>
      </c>
      <c r="T1545" s="71" t="s">
        <v>125</v>
      </c>
      <c r="U1545" s="566" t="s">
        <v>11285</v>
      </c>
      <c r="V1545" s="541" t="s">
        <v>13537</v>
      </c>
      <c r="W1545" s="541" t="s">
        <v>13833</v>
      </c>
      <c r="X1545" s="632" t="s">
        <v>8902</v>
      </c>
      <c r="Y1545" s="632" t="s">
        <v>186</v>
      </c>
      <c r="Z1545" s="633"/>
      <c r="AA1545" s="633"/>
    </row>
    <row r="1546" spans="1:27" ht="17.45" customHeight="1" x14ac:dyDescent="0.25">
      <c r="A1546" s="633" t="s">
        <v>9377</v>
      </c>
      <c r="B1546" s="634" t="s">
        <v>56</v>
      </c>
      <c r="C1546" s="634" t="s">
        <v>235</v>
      </c>
      <c r="D1546" s="632" t="s">
        <v>10586</v>
      </c>
      <c r="E1546" s="632" t="s">
        <v>9378</v>
      </c>
      <c r="F1546" s="473" t="s">
        <v>14262</v>
      </c>
      <c r="G1546" s="473"/>
      <c r="H1546" s="473"/>
      <c r="I1546" s="473"/>
      <c r="J1546" s="633" t="s">
        <v>11223</v>
      </c>
      <c r="K1546" s="473" t="s">
        <v>8950</v>
      </c>
      <c r="L1546" s="624">
        <v>43008</v>
      </c>
      <c r="M1546" s="564">
        <v>42877</v>
      </c>
      <c r="N1546" s="71" t="s">
        <v>47</v>
      </c>
      <c r="O1546" s="624">
        <v>43008</v>
      </c>
      <c r="P1546" s="635">
        <v>40000</v>
      </c>
      <c r="Q1546" s="416">
        <f t="shared" si="35"/>
        <v>0.04</v>
      </c>
      <c r="R1546" s="636">
        <v>12</v>
      </c>
      <c r="S1546" s="535">
        <v>42943</v>
      </c>
      <c r="T1546" s="71" t="s">
        <v>103</v>
      </c>
      <c r="U1546" s="566" t="s">
        <v>18</v>
      </c>
      <c r="V1546" s="541" t="s">
        <v>9273</v>
      </c>
      <c r="W1546" s="541" t="s">
        <v>11334</v>
      </c>
      <c r="X1546" s="632" t="s">
        <v>10088</v>
      </c>
      <c r="Y1546" s="632"/>
      <c r="Z1546" s="633"/>
      <c r="AA1546" s="633"/>
    </row>
    <row r="1547" spans="1:27" ht="17.45" customHeight="1" x14ac:dyDescent="0.25">
      <c r="A1547" s="633" t="s">
        <v>10281</v>
      </c>
      <c r="B1547" s="634" t="s">
        <v>56</v>
      </c>
      <c r="C1547" s="634" t="s">
        <v>235</v>
      </c>
      <c r="D1547" s="632" t="s">
        <v>10282</v>
      </c>
      <c r="E1547" s="632" t="s">
        <v>10283</v>
      </c>
      <c r="F1547" s="473" t="s">
        <v>14262</v>
      </c>
      <c r="G1547" s="473"/>
      <c r="H1547" s="473"/>
      <c r="I1547" s="473"/>
      <c r="J1547" s="633" t="s">
        <v>11223</v>
      </c>
      <c r="K1547" s="473" t="s">
        <v>8950</v>
      </c>
      <c r="L1547" s="624">
        <v>42944</v>
      </c>
      <c r="M1547" s="564">
        <v>42899</v>
      </c>
      <c r="N1547" s="71" t="s">
        <v>47</v>
      </c>
      <c r="O1547" s="624">
        <v>42936</v>
      </c>
      <c r="P1547" s="635">
        <v>40000</v>
      </c>
      <c r="Q1547" s="416">
        <f t="shared" si="35"/>
        <v>0.04</v>
      </c>
      <c r="R1547" s="636">
        <v>12</v>
      </c>
      <c r="S1547" s="535">
        <v>42908</v>
      </c>
      <c r="T1547" s="71" t="s">
        <v>103</v>
      </c>
      <c r="U1547" s="566" t="s">
        <v>18</v>
      </c>
      <c r="V1547" s="541" t="s">
        <v>9273</v>
      </c>
      <c r="W1547" s="541" t="s">
        <v>11334</v>
      </c>
      <c r="X1547" s="632" t="s">
        <v>10088</v>
      </c>
      <c r="Y1547" s="632" t="s">
        <v>9239</v>
      </c>
      <c r="Z1547" s="633"/>
      <c r="AA1547" s="633"/>
    </row>
    <row r="1548" spans="1:27" ht="17.45" customHeight="1" x14ac:dyDescent="0.25">
      <c r="A1548" s="633" t="s">
        <v>9377</v>
      </c>
      <c r="B1548" s="634" t="s">
        <v>56</v>
      </c>
      <c r="C1548" s="634" t="s">
        <v>235</v>
      </c>
      <c r="D1548" s="632" t="s">
        <v>10586</v>
      </c>
      <c r="E1548" s="632" t="s">
        <v>9378</v>
      </c>
      <c r="F1548" s="473" t="s">
        <v>14262</v>
      </c>
      <c r="G1548" s="473"/>
      <c r="H1548" s="473"/>
      <c r="I1548" s="473"/>
      <c r="J1548" s="633" t="s">
        <v>11223</v>
      </c>
      <c r="K1548" s="473" t="s">
        <v>8950</v>
      </c>
      <c r="L1548" s="624">
        <v>43008</v>
      </c>
      <c r="M1548" s="564">
        <v>42877</v>
      </c>
      <c r="N1548" s="71" t="s">
        <v>47</v>
      </c>
      <c r="O1548" s="624">
        <v>43008</v>
      </c>
      <c r="P1548" s="635">
        <v>40000</v>
      </c>
      <c r="Q1548" s="416">
        <f t="shared" si="35"/>
        <v>0.04</v>
      </c>
      <c r="R1548" s="636">
        <v>12</v>
      </c>
      <c r="S1548" s="535">
        <v>42943</v>
      </c>
      <c r="T1548" s="71" t="s">
        <v>103</v>
      </c>
      <c r="U1548" s="566" t="s">
        <v>18</v>
      </c>
      <c r="V1548" s="541" t="s">
        <v>9273</v>
      </c>
      <c r="W1548" s="541" t="s">
        <v>11335</v>
      </c>
      <c r="X1548" s="632" t="s">
        <v>10088</v>
      </c>
      <c r="Y1548" s="632"/>
      <c r="Z1548" s="633"/>
      <c r="AA1548" s="633"/>
    </row>
    <row r="1549" spans="1:27" ht="17.45" customHeight="1" x14ac:dyDescent="0.25">
      <c r="A1549" s="633" t="s">
        <v>10281</v>
      </c>
      <c r="B1549" s="634" t="s">
        <v>56</v>
      </c>
      <c r="C1549" s="634" t="s">
        <v>235</v>
      </c>
      <c r="D1549" s="632" t="s">
        <v>10282</v>
      </c>
      <c r="E1549" s="632" t="s">
        <v>10283</v>
      </c>
      <c r="F1549" s="473" t="s">
        <v>14262</v>
      </c>
      <c r="G1549" s="473"/>
      <c r="H1549" s="473"/>
      <c r="I1549" s="473"/>
      <c r="J1549" s="633" t="s">
        <v>11223</v>
      </c>
      <c r="K1549" s="473" t="s">
        <v>8950</v>
      </c>
      <c r="L1549" s="624">
        <v>42944</v>
      </c>
      <c r="M1549" s="564">
        <v>42899</v>
      </c>
      <c r="N1549" s="71" t="s">
        <v>47</v>
      </c>
      <c r="O1549" s="624">
        <v>42944</v>
      </c>
      <c r="P1549" s="635">
        <v>40000</v>
      </c>
      <c r="Q1549" s="416">
        <f t="shared" si="35"/>
        <v>0.04</v>
      </c>
      <c r="R1549" s="636">
        <v>12</v>
      </c>
      <c r="S1549" s="535">
        <v>42908</v>
      </c>
      <c r="T1549" s="71" t="s">
        <v>103</v>
      </c>
      <c r="U1549" s="566" t="s">
        <v>18</v>
      </c>
      <c r="V1549" s="541" t="s">
        <v>9273</v>
      </c>
      <c r="W1549" s="541" t="s">
        <v>11335</v>
      </c>
      <c r="X1549" s="632" t="s">
        <v>10088</v>
      </c>
      <c r="Y1549" s="632" t="s">
        <v>9239</v>
      </c>
      <c r="Z1549" s="633"/>
      <c r="AA1549" s="633"/>
    </row>
    <row r="1550" spans="1:27" ht="17.45" customHeight="1" x14ac:dyDescent="0.25">
      <c r="A1550" s="633" t="s">
        <v>7617</v>
      </c>
      <c r="B1550" s="634" t="s">
        <v>56</v>
      </c>
      <c r="C1550" s="634" t="s">
        <v>510</v>
      </c>
      <c r="D1550" s="632" t="s">
        <v>7618</v>
      </c>
      <c r="E1550" s="632" t="s">
        <v>8105</v>
      </c>
      <c r="F1550" s="473" t="s">
        <v>27</v>
      </c>
      <c r="G1550" s="473"/>
      <c r="H1550" s="473"/>
      <c r="I1550" s="473"/>
      <c r="J1550" s="633" t="s">
        <v>11223</v>
      </c>
      <c r="K1550" s="473" t="s">
        <v>8947</v>
      </c>
      <c r="L1550" s="624">
        <v>43007</v>
      </c>
      <c r="M1550" s="564" t="s">
        <v>7620</v>
      </c>
      <c r="N1550" s="71" t="s">
        <v>48</v>
      </c>
      <c r="O1550" s="624">
        <v>43007</v>
      </c>
      <c r="P1550" s="635">
        <v>39900</v>
      </c>
      <c r="Q1550" s="416">
        <f t="shared" si="35"/>
        <v>3.9899999999999998E-2</v>
      </c>
      <c r="R1550" s="627">
        <v>12</v>
      </c>
      <c r="S1550" s="535" t="s">
        <v>14144</v>
      </c>
      <c r="T1550" s="71" t="s">
        <v>211</v>
      </c>
      <c r="U1550" s="566" t="s">
        <v>385</v>
      </c>
      <c r="V1550" s="541" t="s">
        <v>385</v>
      </c>
      <c r="W1550" s="541" t="s">
        <v>4244</v>
      </c>
      <c r="X1550" s="632" t="s">
        <v>7621</v>
      </c>
      <c r="Y1550" s="632" t="s">
        <v>1606</v>
      </c>
      <c r="Z1550" s="633"/>
      <c r="AA1550" s="633"/>
    </row>
    <row r="1551" spans="1:27" ht="17.45" customHeight="1" x14ac:dyDescent="0.25">
      <c r="A1551" s="633" t="s">
        <v>5698</v>
      </c>
      <c r="B1551" s="632" t="s">
        <v>60</v>
      </c>
      <c r="C1551" s="632" t="s">
        <v>377</v>
      </c>
      <c r="D1551" s="632" t="s">
        <v>5699</v>
      </c>
      <c r="E1551" s="632" t="s">
        <v>6622</v>
      </c>
      <c r="F1551" s="473" t="s">
        <v>24</v>
      </c>
      <c r="G1551" s="473"/>
      <c r="H1551" s="473"/>
      <c r="I1551" s="473"/>
      <c r="J1551" s="633" t="s">
        <v>11223</v>
      </c>
      <c r="K1551" s="632" t="s">
        <v>38</v>
      </c>
      <c r="L1551" s="624">
        <v>43005</v>
      </c>
      <c r="M1551" s="564" t="s">
        <v>6016</v>
      </c>
      <c r="N1551" s="633" t="s">
        <v>48</v>
      </c>
      <c r="O1551" s="625">
        <v>43005</v>
      </c>
      <c r="P1551" s="626">
        <v>39000</v>
      </c>
      <c r="Q1551" s="416">
        <f t="shared" si="35"/>
        <v>3.9E-2</v>
      </c>
      <c r="R1551" s="627">
        <v>3</v>
      </c>
      <c r="S1551" s="564" t="s">
        <v>14187</v>
      </c>
      <c r="T1551" s="71" t="s">
        <v>292</v>
      </c>
      <c r="U1551" s="633" t="s">
        <v>7</v>
      </c>
      <c r="V1551" s="632" t="s">
        <v>477</v>
      </c>
      <c r="W1551" s="632" t="s">
        <v>478</v>
      </c>
      <c r="X1551" s="632" t="s">
        <v>6793</v>
      </c>
      <c r="Y1551" s="632" t="s">
        <v>356</v>
      </c>
      <c r="Z1551" s="633"/>
      <c r="AA1551" s="633"/>
    </row>
    <row r="1552" spans="1:27" ht="17.45" customHeight="1" x14ac:dyDescent="0.25">
      <c r="A1552" s="633" t="s">
        <v>8446</v>
      </c>
      <c r="B1552" s="634" t="s">
        <v>6912</v>
      </c>
      <c r="C1552" s="634" t="s">
        <v>6912</v>
      </c>
      <c r="D1552" s="632" t="s">
        <v>13050</v>
      </c>
      <c r="E1552" s="632" t="s">
        <v>8447</v>
      </c>
      <c r="F1552" s="473" t="s">
        <v>24</v>
      </c>
      <c r="G1552" s="473"/>
      <c r="H1552" s="473"/>
      <c r="I1552" s="473"/>
      <c r="J1552" s="633" t="s">
        <v>11223</v>
      </c>
      <c r="K1552" s="473" t="s">
        <v>8949</v>
      </c>
      <c r="L1552" s="624">
        <v>42999</v>
      </c>
      <c r="M1552" s="564" t="s">
        <v>13452</v>
      </c>
      <c r="N1552" s="71" t="s">
        <v>46</v>
      </c>
      <c r="O1552" s="624">
        <v>42999</v>
      </c>
      <c r="P1552" s="635">
        <v>38781</v>
      </c>
      <c r="Q1552" s="416">
        <f t="shared" si="35"/>
        <v>3.8780999999999996E-2</v>
      </c>
      <c r="R1552" s="627">
        <v>12</v>
      </c>
      <c r="S1552" s="535" t="s">
        <v>13834</v>
      </c>
      <c r="T1552" s="71" t="s">
        <v>125</v>
      </c>
      <c r="U1552" s="566" t="s">
        <v>7040</v>
      </c>
      <c r="V1552" s="541" t="s">
        <v>104</v>
      </c>
      <c r="W1552" s="541" t="s">
        <v>105</v>
      </c>
      <c r="X1552" s="632" t="s">
        <v>13777</v>
      </c>
      <c r="Y1552" s="632"/>
      <c r="Z1552" s="633"/>
      <c r="AA1552" s="633"/>
    </row>
    <row r="1553" spans="1:27" ht="17.45" customHeight="1" x14ac:dyDescent="0.25">
      <c r="A1553" s="633" t="s">
        <v>10652</v>
      </c>
      <c r="B1553" s="632" t="s">
        <v>57</v>
      </c>
      <c r="C1553" s="632" t="s">
        <v>324</v>
      </c>
      <c r="D1553" s="632" t="s">
        <v>5123</v>
      </c>
      <c r="E1553" s="632" t="s">
        <v>12572</v>
      </c>
      <c r="F1553" s="473" t="s">
        <v>14262</v>
      </c>
      <c r="G1553" s="473"/>
      <c r="H1553" s="473"/>
      <c r="I1553" s="473"/>
      <c r="J1553" s="633" t="s">
        <v>11223</v>
      </c>
      <c r="K1553" s="632" t="s">
        <v>8950</v>
      </c>
      <c r="L1553" s="624">
        <v>43007</v>
      </c>
      <c r="M1553" s="564" t="s">
        <v>10734</v>
      </c>
      <c r="N1553" s="633" t="s">
        <v>47</v>
      </c>
      <c r="O1553" s="625">
        <v>43007</v>
      </c>
      <c r="P1553" s="626">
        <v>38750</v>
      </c>
      <c r="Q1553" s="416">
        <f t="shared" si="35"/>
        <v>3.875E-2</v>
      </c>
      <c r="R1553" s="627">
        <v>12</v>
      </c>
      <c r="S1553" s="564" t="s">
        <v>12340</v>
      </c>
      <c r="T1553" s="71" t="s">
        <v>292</v>
      </c>
      <c r="U1553" s="633" t="s">
        <v>7</v>
      </c>
      <c r="V1553" s="632" t="s">
        <v>477</v>
      </c>
      <c r="W1553" s="632" t="s">
        <v>2539</v>
      </c>
      <c r="X1553" s="632" t="s">
        <v>6101</v>
      </c>
      <c r="Y1553" s="632" t="s">
        <v>356</v>
      </c>
      <c r="Z1553" s="633"/>
      <c r="AA1553" s="633"/>
    </row>
    <row r="1554" spans="1:27" ht="17.45" customHeight="1" x14ac:dyDescent="0.25">
      <c r="A1554" s="633" t="s">
        <v>8444</v>
      </c>
      <c r="B1554" s="634" t="s">
        <v>57</v>
      </c>
      <c r="C1554" s="634" t="s">
        <v>324</v>
      </c>
      <c r="D1554" s="632" t="s">
        <v>13051</v>
      </c>
      <c r="E1554" s="632" t="s">
        <v>8445</v>
      </c>
      <c r="F1554" s="473" t="s">
        <v>26</v>
      </c>
      <c r="G1554" s="473"/>
      <c r="H1554" s="473"/>
      <c r="I1554" s="473"/>
      <c r="J1554" s="633" t="s">
        <v>11223</v>
      </c>
      <c r="K1554" s="473" t="s">
        <v>8948</v>
      </c>
      <c r="L1554" s="624">
        <v>42954</v>
      </c>
      <c r="M1554" s="564" t="s">
        <v>13453</v>
      </c>
      <c r="N1554" s="71" t="s">
        <v>47</v>
      </c>
      <c r="O1554" s="624">
        <v>42954</v>
      </c>
      <c r="P1554" s="635">
        <v>38750</v>
      </c>
      <c r="Q1554" s="416">
        <f t="shared" si="35"/>
        <v>3.875E-2</v>
      </c>
      <c r="R1554" s="627">
        <v>3</v>
      </c>
      <c r="S1554" s="535" t="s">
        <v>12339</v>
      </c>
      <c r="T1554" s="71" t="s">
        <v>125</v>
      </c>
      <c r="U1554" s="566" t="s">
        <v>7040</v>
      </c>
      <c r="V1554" s="541" t="s">
        <v>104</v>
      </c>
      <c r="W1554" s="541" t="s">
        <v>105</v>
      </c>
      <c r="X1554" s="632" t="s">
        <v>13835</v>
      </c>
      <c r="Y1554" s="632" t="s">
        <v>186</v>
      </c>
      <c r="Z1554" s="633"/>
      <c r="AA1554" s="633"/>
    </row>
    <row r="1555" spans="1:27" ht="17.45" customHeight="1" x14ac:dyDescent="0.25">
      <c r="A1555" s="633" t="s">
        <v>9923</v>
      </c>
      <c r="B1555" s="634" t="s">
        <v>58</v>
      </c>
      <c r="C1555" s="634" t="s">
        <v>58</v>
      </c>
      <c r="D1555" s="632" t="s">
        <v>1409</v>
      </c>
      <c r="E1555" s="632" t="s">
        <v>11200</v>
      </c>
      <c r="F1555" s="473" t="s">
        <v>24</v>
      </c>
      <c r="G1555" s="473"/>
      <c r="H1555" s="473"/>
      <c r="I1555" s="473"/>
      <c r="J1555" s="633" t="s">
        <v>11223</v>
      </c>
      <c r="K1555" s="473" t="s">
        <v>8949</v>
      </c>
      <c r="L1555" s="624">
        <v>42978</v>
      </c>
      <c r="M1555" s="564" t="s">
        <v>9953</v>
      </c>
      <c r="N1555" s="71" t="s">
        <v>47</v>
      </c>
      <c r="O1555" s="624">
        <v>42978</v>
      </c>
      <c r="P1555" s="635">
        <v>38095</v>
      </c>
      <c r="Q1555" s="416">
        <f t="shared" si="35"/>
        <v>3.8094999999999997E-2</v>
      </c>
      <c r="R1555" s="627">
        <v>2</v>
      </c>
      <c r="S1555" s="535" t="s">
        <v>12370</v>
      </c>
      <c r="T1555" s="71" t="s">
        <v>211</v>
      </c>
      <c r="U1555" s="566" t="s">
        <v>7040</v>
      </c>
      <c r="V1555" s="541" t="s">
        <v>104</v>
      </c>
      <c r="W1555" s="541" t="s">
        <v>114</v>
      </c>
      <c r="X1555" s="632" t="s">
        <v>5509</v>
      </c>
      <c r="Y1555" s="632" t="s">
        <v>2146</v>
      </c>
      <c r="Z1555" s="633"/>
      <c r="AA1555" s="633"/>
    </row>
    <row r="1556" spans="1:27" ht="17.45" customHeight="1" x14ac:dyDescent="0.25">
      <c r="A1556" s="622" t="s">
        <v>3781</v>
      </c>
      <c r="B1556" s="519" t="s">
        <v>57</v>
      </c>
      <c r="C1556" s="519" t="s">
        <v>775</v>
      </c>
      <c r="D1556" s="519" t="s">
        <v>3782</v>
      </c>
      <c r="E1556" s="519" t="s">
        <v>3783</v>
      </c>
      <c r="F1556" s="473" t="s">
        <v>28</v>
      </c>
      <c r="G1556" s="473"/>
      <c r="H1556" s="473"/>
      <c r="I1556" s="473"/>
      <c r="J1556" s="622" t="s">
        <v>11226</v>
      </c>
      <c r="K1556" s="519" t="s">
        <v>36</v>
      </c>
      <c r="L1556" s="521">
        <v>42825</v>
      </c>
      <c r="M1556" s="522" t="s">
        <v>3784</v>
      </c>
      <c r="N1556" s="622" t="s">
        <v>50</v>
      </c>
      <c r="O1556" s="521">
        <v>42825</v>
      </c>
      <c r="P1556" s="638">
        <v>38050</v>
      </c>
      <c r="Q1556" s="524">
        <v>3.805E-2</v>
      </c>
      <c r="R1556" s="525">
        <v>2</v>
      </c>
      <c r="S1556" s="522" t="s">
        <v>7102</v>
      </c>
      <c r="T1556" s="525" t="s">
        <v>578</v>
      </c>
      <c r="U1556" s="622" t="s">
        <v>7040</v>
      </c>
      <c r="V1556" s="519" t="s">
        <v>134</v>
      </c>
      <c r="W1556" s="519" t="s">
        <v>9226</v>
      </c>
      <c r="X1556" s="415" t="s">
        <v>8955</v>
      </c>
      <c r="Y1556" s="415" t="s">
        <v>1629</v>
      </c>
      <c r="Z1556" s="633"/>
      <c r="AA1556" s="633"/>
    </row>
    <row r="1557" spans="1:27" ht="17.45" customHeight="1" x14ac:dyDescent="0.25">
      <c r="A1557" s="633" t="s">
        <v>11028</v>
      </c>
      <c r="B1557" s="634" t="s">
        <v>57</v>
      </c>
      <c r="C1557" s="634" t="s">
        <v>775</v>
      </c>
      <c r="D1557" s="632" t="s">
        <v>3782</v>
      </c>
      <c r="E1557" s="632" t="s">
        <v>11201</v>
      </c>
      <c r="F1557" s="473" t="s">
        <v>28</v>
      </c>
      <c r="G1557" s="473"/>
      <c r="H1557" s="473"/>
      <c r="I1557" s="473"/>
      <c r="J1557" s="633" t="s">
        <v>11223</v>
      </c>
      <c r="K1557" s="473" t="s">
        <v>36</v>
      </c>
      <c r="L1557" s="624">
        <v>42977</v>
      </c>
      <c r="M1557" s="564" t="s">
        <v>13454</v>
      </c>
      <c r="N1557" s="71" t="s">
        <v>48</v>
      </c>
      <c r="O1557" s="624">
        <v>42977</v>
      </c>
      <c r="P1557" s="635">
        <v>38000</v>
      </c>
      <c r="Q1557" s="416">
        <f t="shared" ref="Q1557:Q1584" si="36">+P1557*0.000001</f>
        <v>3.7999999999999999E-2</v>
      </c>
      <c r="R1557" s="627">
        <v>3</v>
      </c>
      <c r="S1557" s="535" t="s">
        <v>14144</v>
      </c>
      <c r="T1557" s="71" t="s">
        <v>211</v>
      </c>
      <c r="U1557" s="566" t="s">
        <v>7040</v>
      </c>
      <c r="V1557" s="541" t="s">
        <v>104</v>
      </c>
      <c r="W1557" s="541" t="s">
        <v>105</v>
      </c>
      <c r="X1557" s="632" t="s">
        <v>13836</v>
      </c>
      <c r="Y1557" s="632" t="s">
        <v>186</v>
      </c>
      <c r="Z1557" s="633"/>
      <c r="AA1557" s="633"/>
    </row>
    <row r="1558" spans="1:27" ht="17.45" customHeight="1" x14ac:dyDescent="0.25">
      <c r="A1558" s="633" t="s">
        <v>13052</v>
      </c>
      <c r="B1558" s="632" t="s">
        <v>60</v>
      </c>
      <c r="C1558" s="632" t="s">
        <v>4992</v>
      </c>
      <c r="D1558" s="632" t="s">
        <v>13053</v>
      </c>
      <c r="E1558" s="632" t="s">
        <v>13054</v>
      </c>
      <c r="F1558" s="473" t="s">
        <v>27</v>
      </c>
      <c r="G1558" s="473"/>
      <c r="H1558" s="473"/>
      <c r="I1558" s="473"/>
      <c r="J1558" s="633" t="s">
        <v>11224</v>
      </c>
      <c r="K1558" s="632" t="s">
        <v>8947</v>
      </c>
      <c r="L1558" s="624">
        <v>43032</v>
      </c>
      <c r="M1558" s="564">
        <v>42942</v>
      </c>
      <c r="N1558" s="633" t="s">
        <v>46</v>
      </c>
      <c r="O1558" s="625">
        <v>43032</v>
      </c>
      <c r="P1558" s="626">
        <v>37500</v>
      </c>
      <c r="Q1558" s="416">
        <f t="shared" si="36"/>
        <v>3.7499999999999999E-2</v>
      </c>
      <c r="R1558" s="636">
        <v>2</v>
      </c>
      <c r="S1558" s="564">
        <v>42943</v>
      </c>
      <c r="T1558" s="71" t="s">
        <v>125</v>
      </c>
      <c r="U1558" s="633" t="s">
        <v>7040</v>
      </c>
      <c r="V1558" s="632" t="s">
        <v>162</v>
      </c>
      <c r="W1558" s="632" t="s">
        <v>7199</v>
      </c>
      <c r="X1558" s="632" t="s">
        <v>14240</v>
      </c>
      <c r="Y1558" s="632"/>
      <c r="Z1558" s="633"/>
      <c r="AA1558" s="633"/>
    </row>
    <row r="1559" spans="1:27" ht="17.45" customHeight="1" x14ac:dyDescent="0.25">
      <c r="A1559" s="633" t="s">
        <v>10919</v>
      </c>
      <c r="B1559" s="632" t="s">
        <v>62</v>
      </c>
      <c r="C1559" s="632" t="s">
        <v>1065</v>
      </c>
      <c r="D1559" s="632" t="s">
        <v>10920</v>
      </c>
      <c r="E1559" s="632" t="s">
        <v>10921</v>
      </c>
      <c r="F1559" s="473" t="s">
        <v>14262</v>
      </c>
      <c r="G1559" s="473"/>
      <c r="H1559" s="473"/>
      <c r="I1559" s="473"/>
      <c r="J1559" s="633" t="s">
        <v>11224</v>
      </c>
      <c r="K1559" s="632" t="s">
        <v>8950</v>
      </c>
      <c r="L1559" s="624">
        <v>43069</v>
      </c>
      <c r="M1559" s="564" t="s">
        <v>10943</v>
      </c>
      <c r="N1559" s="633" t="s">
        <v>47</v>
      </c>
      <c r="O1559" s="625">
        <v>43069</v>
      </c>
      <c r="P1559" s="626">
        <v>36000</v>
      </c>
      <c r="Q1559" s="416">
        <f t="shared" si="36"/>
        <v>3.5999999999999997E-2</v>
      </c>
      <c r="R1559" s="627">
        <v>12</v>
      </c>
      <c r="S1559" s="564" t="s">
        <v>12339</v>
      </c>
      <c r="T1559" s="71" t="s">
        <v>103</v>
      </c>
      <c r="U1559" s="633" t="s">
        <v>7</v>
      </c>
      <c r="V1559" s="632" t="s">
        <v>477</v>
      </c>
      <c r="W1559" s="632" t="s">
        <v>1302</v>
      </c>
      <c r="X1559" s="632" t="s">
        <v>9141</v>
      </c>
      <c r="Y1559" s="632" t="s">
        <v>356</v>
      </c>
      <c r="Z1559" s="633"/>
      <c r="AA1559" s="633"/>
    </row>
    <row r="1560" spans="1:27" ht="17.45" customHeight="1" x14ac:dyDescent="0.25">
      <c r="A1560" s="633" t="s">
        <v>7893</v>
      </c>
      <c r="B1560" s="632" t="s">
        <v>56</v>
      </c>
      <c r="C1560" s="632" t="s">
        <v>117</v>
      </c>
      <c r="D1560" s="632" t="s">
        <v>1493</v>
      </c>
      <c r="E1560" s="632" t="s">
        <v>7894</v>
      </c>
      <c r="F1560" s="473" t="s">
        <v>25</v>
      </c>
      <c r="G1560" s="473" t="str">
        <f>VLOOKUP(A1560,'Engaged Deals'!A:L,2,0)</f>
        <v>No</v>
      </c>
      <c r="H1560" s="473" t="str">
        <f>VLOOKUP(A1560,'Engaged Deals'!A:L,9,0)</f>
        <v>TBD</v>
      </c>
      <c r="I1560" s="473" t="str">
        <f>VLOOKUP(A1560,'Engaged Deals'!A:L,10,0)</f>
        <v>Exploring options for pilot project along with Walmart, instead of a PoC. The deal is on Hold as discussions are in progress</v>
      </c>
      <c r="J1560" s="633" t="s">
        <v>11224</v>
      </c>
      <c r="K1560" s="632" t="s">
        <v>35</v>
      </c>
      <c r="L1560" s="624">
        <v>43097</v>
      </c>
      <c r="M1560" s="564" t="s">
        <v>7924</v>
      </c>
      <c r="N1560" s="633" t="s">
        <v>48</v>
      </c>
      <c r="O1560" s="625">
        <v>43097</v>
      </c>
      <c r="P1560" s="626">
        <v>36000</v>
      </c>
      <c r="Q1560" s="416">
        <f t="shared" si="36"/>
        <v>3.5999999999999997E-2</v>
      </c>
      <c r="R1560" s="627">
        <v>12</v>
      </c>
      <c r="S1560" s="564" t="s">
        <v>10777</v>
      </c>
      <c r="T1560" s="71" t="s">
        <v>292</v>
      </c>
      <c r="U1560" s="633" t="s">
        <v>7</v>
      </c>
      <c r="V1560" s="632" t="s">
        <v>477</v>
      </c>
      <c r="W1560" s="632" t="s">
        <v>478</v>
      </c>
      <c r="X1560" s="632" t="s">
        <v>5770</v>
      </c>
      <c r="Y1560" s="632" t="s">
        <v>356</v>
      </c>
      <c r="Z1560" s="633"/>
      <c r="AA1560" s="633"/>
    </row>
    <row r="1561" spans="1:27" ht="17.45" customHeight="1" x14ac:dyDescent="0.25">
      <c r="A1561" s="633" t="s">
        <v>8059</v>
      </c>
      <c r="B1561" s="632" t="s">
        <v>60</v>
      </c>
      <c r="C1561" s="632" t="s">
        <v>805</v>
      </c>
      <c r="D1561" s="632" t="s">
        <v>8088</v>
      </c>
      <c r="E1561" s="632" t="s">
        <v>10314</v>
      </c>
      <c r="F1561" s="473" t="s">
        <v>28</v>
      </c>
      <c r="G1561" s="473"/>
      <c r="H1561" s="473"/>
      <c r="I1561" s="473"/>
      <c r="J1561" s="633" t="s">
        <v>11225</v>
      </c>
      <c r="K1561" s="632" t="s">
        <v>8990</v>
      </c>
      <c r="L1561" s="624">
        <v>42872</v>
      </c>
      <c r="M1561" s="564" t="s">
        <v>8060</v>
      </c>
      <c r="N1561" s="633" t="s">
        <v>4686</v>
      </c>
      <c r="O1561" s="625">
        <v>42933</v>
      </c>
      <c r="P1561" s="626">
        <v>35000</v>
      </c>
      <c r="Q1561" s="416">
        <f t="shared" si="36"/>
        <v>3.4999999999999996E-2</v>
      </c>
      <c r="R1561" s="627">
        <v>1</v>
      </c>
      <c r="S1561" s="564" t="s">
        <v>11283</v>
      </c>
      <c r="T1561" s="71" t="s">
        <v>578</v>
      </c>
      <c r="U1561" s="633" t="s">
        <v>7</v>
      </c>
      <c r="V1561" s="632" t="s">
        <v>477</v>
      </c>
      <c r="W1561" s="632" t="s">
        <v>2539</v>
      </c>
      <c r="X1561" s="632" t="s">
        <v>6098</v>
      </c>
      <c r="Y1561" s="632" t="s">
        <v>757</v>
      </c>
      <c r="Z1561" s="633"/>
      <c r="AA1561" s="633"/>
    </row>
    <row r="1562" spans="1:27" ht="17.45" customHeight="1" x14ac:dyDescent="0.25">
      <c r="A1562" s="622" t="s">
        <v>8117</v>
      </c>
      <c r="B1562" s="519" t="s">
        <v>60</v>
      </c>
      <c r="C1562" s="519" t="s">
        <v>805</v>
      </c>
      <c r="D1562" s="519" t="s">
        <v>8088</v>
      </c>
      <c r="E1562" s="519" t="s">
        <v>8118</v>
      </c>
      <c r="F1562" s="473" t="s">
        <v>28</v>
      </c>
      <c r="G1562" s="473"/>
      <c r="H1562" s="473"/>
      <c r="I1562" s="473"/>
      <c r="J1562" s="622" t="s">
        <v>11225</v>
      </c>
      <c r="K1562" s="519" t="s">
        <v>8990</v>
      </c>
      <c r="L1562" s="521">
        <v>42866</v>
      </c>
      <c r="M1562" s="522" t="s">
        <v>8151</v>
      </c>
      <c r="N1562" s="628" t="s">
        <v>50</v>
      </c>
      <c r="O1562" s="521">
        <v>42909</v>
      </c>
      <c r="P1562" s="540">
        <v>35000</v>
      </c>
      <c r="Q1562" s="524">
        <f t="shared" si="36"/>
        <v>3.4999999999999996E-2</v>
      </c>
      <c r="R1562" s="525">
        <v>1</v>
      </c>
      <c r="S1562" s="522" t="s">
        <v>8957</v>
      </c>
      <c r="T1562" s="628" t="s">
        <v>578</v>
      </c>
      <c r="U1562" s="628" t="s">
        <v>7</v>
      </c>
      <c r="V1562" s="519" t="s">
        <v>388</v>
      </c>
      <c r="W1562" s="519" t="s">
        <v>389</v>
      </c>
      <c r="X1562" s="519" t="s">
        <v>5532</v>
      </c>
      <c r="Y1562" s="519" t="s">
        <v>186</v>
      </c>
      <c r="Z1562" s="633"/>
      <c r="AA1562" s="633"/>
    </row>
    <row r="1563" spans="1:27" ht="17.45" customHeight="1" x14ac:dyDescent="0.25">
      <c r="A1563" s="633" t="s">
        <v>12517</v>
      </c>
      <c r="B1563" s="632" t="s">
        <v>56</v>
      </c>
      <c r="C1563" s="632" t="s">
        <v>161</v>
      </c>
      <c r="D1563" s="632" t="s">
        <v>12518</v>
      </c>
      <c r="E1563" s="632" t="s">
        <v>316</v>
      </c>
      <c r="F1563" s="473" t="s">
        <v>26</v>
      </c>
      <c r="G1563" s="473"/>
      <c r="H1563" s="473"/>
      <c r="I1563" s="473"/>
      <c r="J1563" s="633" t="s">
        <v>11224</v>
      </c>
      <c r="K1563" s="632" t="s">
        <v>8948</v>
      </c>
      <c r="L1563" s="624">
        <v>43100</v>
      </c>
      <c r="M1563" s="564" t="s">
        <v>12614</v>
      </c>
      <c r="N1563" s="633" t="s">
        <v>47</v>
      </c>
      <c r="O1563" s="625">
        <v>43100</v>
      </c>
      <c r="P1563" s="626">
        <v>35000</v>
      </c>
      <c r="Q1563" s="416">
        <f t="shared" si="36"/>
        <v>3.4999999999999996E-2</v>
      </c>
      <c r="R1563" s="627">
        <v>12</v>
      </c>
      <c r="S1563" s="564" t="s">
        <v>13516</v>
      </c>
      <c r="T1563" s="71" t="s">
        <v>103</v>
      </c>
      <c r="U1563" s="633" t="s">
        <v>7</v>
      </c>
      <c r="V1563" s="632" t="s">
        <v>477</v>
      </c>
      <c r="W1563" s="632" t="s">
        <v>7362</v>
      </c>
      <c r="X1563" s="632" t="s">
        <v>12389</v>
      </c>
      <c r="Y1563" s="632" t="s">
        <v>221</v>
      </c>
      <c r="Z1563" s="633"/>
      <c r="AA1563" s="633"/>
    </row>
    <row r="1564" spans="1:27" ht="17.45" customHeight="1" x14ac:dyDescent="0.25">
      <c r="A1564" s="633" t="s">
        <v>8450</v>
      </c>
      <c r="B1564" s="632" t="s">
        <v>60</v>
      </c>
      <c r="C1564" s="632" t="s">
        <v>805</v>
      </c>
      <c r="D1564" s="632" t="s">
        <v>8451</v>
      </c>
      <c r="E1564" s="632" t="s">
        <v>316</v>
      </c>
      <c r="F1564" s="473" t="s">
        <v>24</v>
      </c>
      <c r="G1564" s="473"/>
      <c r="H1564" s="473"/>
      <c r="I1564" s="473"/>
      <c r="J1564" s="633" t="s">
        <v>11223</v>
      </c>
      <c r="K1564" s="632" t="s">
        <v>8949</v>
      </c>
      <c r="L1564" s="624">
        <v>42950</v>
      </c>
      <c r="M1564" s="564" t="s">
        <v>8595</v>
      </c>
      <c r="N1564" s="633" t="s">
        <v>47</v>
      </c>
      <c r="O1564" s="625">
        <v>42950</v>
      </c>
      <c r="P1564" s="626">
        <v>35000</v>
      </c>
      <c r="Q1564" s="416">
        <f t="shared" si="36"/>
        <v>3.4999999999999996E-2</v>
      </c>
      <c r="R1564" s="627">
        <v>3</v>
      </c>
      <c r="S1564" s="564" t="s">
        <v>12371</v>
      </c>
      <c r="T1564" s="71" t="s">
        <v>103</v>
      </c>
      <c r="U1564" s="633" t="s">
        <v>7</v>
      </c>
      <c r="V1564" s="632" t="s">
        <v>477</v>
      </c>
      <c r="W1564" s="632" t="s">
        <v>2539</v>
      </c>
      <c r="X1564" s="632" t="s">
        <v>6098</v>
      </c>
      <c r="Y1564" s="632" t="s">
        <v>757</v>
      </c>
      <c r="Z1564" s="633"/>
      <c r="AA1564" s="633"/>
    </row>
    <row r="1565" spans="1:27" ht="17.45" customHeight="1" x14ac:dyDescent="0.25">
      <c r="A1565" s="633" t="s">
        <v>11029</v>
      </c>
      <c r="B1565" s="632" t="s">
        <v>60</v>
      </c>
      <c r="C1565" s="632" t="s">
        <v>805</v>
      </c>
      <c r="D1565" s="632" t="s">
        <v>11103</v>
      </c>
      <c r="E1565" s="632" t="s">
        <v>316</v>
      </c>
      <c r="F1565" s="473" t="s">
        <v>28</v>
      </c>
      <c r="G1565" s="473"/>
      <c r="H1565" s="473"/>
      <c r="I1565" s="473"/>
      <c r="J1565" s="633" t="s">
        <v>11223</v>
      </c>
      <c r="K1565" s="632" t="s">
        <v>8953</v>
      </c>
      <c r="L1565" s="624">
        <v>43007</v>
      </c>
      <c r="M1565" s="564" t="s">
        <v>11270</v>
      </c>
      <c r="N1565" s="633" t="s">
        <v>47</v>
      </c>
      <c r="O1565" s="625">
        <v>43007</v>
      </c>
      <c r="P1565" s="626">
        <v>35000</v>
      </c>
      <c r="Q1565" s="416">
        <f t="shared" si="36"/>
        <v>3.4999999999999996E-2</v>
      </c>
      <c r="R1565" s="627">
        <v>12</v>
      </c>
      <c r="S1565" s="564" t="s">
        <v>13516</v>
      </c>
      <c r="T1565" s="71" t="s">
        <v>125</v>
      </c>
      <c r="U1565" s="633" t="s">
        <v>7</v>
      </c>
      <c r="V1565" s="632" t="s">
        <v>477</v>
      </c>
      <c r="W1565" s="632" t="s">
        <v>2539</v>
      </c>
      <c r="X1565" s="632" t="s">
        <v>6098</v>
      </c>
      <c r="Y1565" s="632" t="s">
        <v>757</v>
      </c>
      <c r="Z1565" s="633"/>
      <c r="AA1565" s="633"/>
    </row>
    <row r="1566" spans="1:27" ht="17.45" customHeight="1" x14ac:dyDescent="0.25">
      <c r="A1566" s="633" t="s">
        <v>4421</v>
      </c>
      <c r="B1566" s="632" t="s">
        <v>60</v>
      </c>
      <c r="C1566" s="632" t="s">
        <v>805</v>
      </c>
      <c r="D1566" s="632" t="s">
        <v>4422</v>
      </c>
      <c r="E1566" s="632" t="s">
        <v>8977</v>
      </c>
      <c r="F1566" s="473" t="s">
        <v>27</v>
      </c>
      <c r="G1566" s="473"/>
      <c r="H1566" s="473"/>
      <c r="I1566" s="473"/>
      <c r="J1566" s="633" t="s">
        <v>11224</v>
      </c>
      <c r="K1566" s="632" t="s">
        <v>8947</v>
      </c>
      <c r="L1566" s="624">
        <v>43098</v>
      </c>
      <c r="M1566" s="564" t="s">
        <v>4424</v>
      </c>
      <c r="N1566" s="633" t="s">
        <v>48</v>
      </c>
      <c r="O1566" s="625">
        <v>43098</v>
      </c>
      <c r="P1566" s="626">
        <v>35000</v>
      </c>
      <c r="Q1566" s="416">
        <f t="shared" si="36"/>
        <v>3.4999999999999996E-2</v>
      </c>
      <c r="R1566" s="627">
        <v>12</v>
      </c>
      <c r="S1566" s="564" t="s">
        <v>14144</v>
      </c>
      <c r="T1566" s="71" t="s">
        <v>211</v>
      </c>
      <c r="U1566" s="633" t="s">
        <v>7</v>
      </c>
      <c r="V1566" s="632" t="s">
        <v>477</v>
      </c>
      <c r="W1566" s="632" t="s">
        <v>2539</v>
      </c>
      <c r="X1566" s="632" t="s">
        <v>6197</v>
      </c>
      <c r="Y1566" s="632" t="s">
        <v>356</v>
      </c>
      <c r="Z1566" s="633"/>
      <c r="AA1566" s="633"/>
    </row>
    <row r="1567" spans="1:27" ht="17.45" customHeight="1" x14ac:dyDescent="0.25">
      <c r="A1567" s="633" t="s">
        <v>12573</v>
      </c>
      <c r="B1567" s="632" t="s">
        <v>60</v>
      </c>
      <c r="C1567" s="632" t="s">
        <v>805</v>
      </c>
      <c r="D1567" s="632" t="s">
        <v>12574</v>
      </c>
      <c r="E1567" s="632" t="s">
        <v>12575</v>
      </c>
      <c r="F1567" s="473" t="s">
        <v>14262</v>
      </c>
      <c r="G1567" s="473"/>
      <c r="H1567" s="473"/>
      <c r="I1567" s="473"/>
      <c r="J1567" s="633" t="s">
        <v>11224</v>
      </c>
      <c r="K1567" s="632" t="s">
        <v>8950</v>
      </c>
      <c r="L1567" s="624">
        <v>43098</v>
      </c>
      <c r="M1567" s="564" t="s">
        <v>12624</v>
      </c>
      <c r="N1567" s="633" t="s">
        <v>46</v>
      </c>
      <c r="O1567" s="625">
        <v>43098</v>
      </c>
      <c r="P1567" s="626">
        <v>35000</v>
      </c>
      <c r="Q1567" s="416">
        <f t="shared" si="36"/>
        <v>3.4999999999999996E-2</v>
      </c>
      <c r="R1567" s="627">
        <v>2</v>
      </c>
      <c r="S1567" s="564" t="s">
        <v>12633</v>
      </c>
      <c r="T1567" s="71" t="s">
        <v>125</v>
      </c>
      <c r="U1567" s="633" t="s">
        <v>7</v>
      </c>
      <c r="V1567" s="632" t="s">
        <v>477</v>
      </c>
      <c r="W1567" s="632" t="s">
        <v>1204</v>
      </c>
      <c r="X1567" s="632" t="s">
        <v>6098</v>
      </c>
      <c r="Y1567" s="632" t="s">
        <v>757</v>
      </c>
      <c r="Z1567" s="633"/>
      <c r="AA1567" s="633"/>
    </row>
    <row r="1568" spans="1:27" ht="17.45" customHeight="1" x14ac:dyDescent="0.25">
      <c r="A1568" s="633" t="s">
        <v>13977</v>
      </c>
      <c r="B1568" s="632" t="s">
        <v>60</v>
      </c>
      <c r="C1568" s="632" t="s">
        <v>805</v>
      </c>
      <c r="D1568" s="632" t="s">
        <v>14064</v>
      </c>
      <c r="E1568" s="632" t="s">
        <v>14065</v>
      </c>
      <c r="F1568" s="473" t="s">
        <v>26</v>
      </c>
      <c r="G1568" s="473"/>
      <c r="H1568" s="473"/>
      <c r="I1568" s="473"/>
      <c r="J1568" s="633" t="s">
        <v>11224</v>
      </c>
      <c r="K1568" s="632" t="s">
        <v>8948</v>
      </c>
      <c r="L1568" s="624">
        <v>43097</v>
      </c>
      <c r="M1568" s="564" t="s">
        <v>14129</v>
      </c>
      <c r="N1568" s="633" t="s">
        <v>47</v>
      </c>
      <c r="O1568" s="625">
        <v>43097</v>
      </c>
      <c r="P1568" s="626">
        <v>35000</v>
      </c>
      <c r="Q1568" s="416">
        <f t="shared" si="36"/>
        <v>3.4999999999999996E-2</v>
      </c>
      <c r="R1568" s="627">
        <v>12</v>
      </c>
      <c r="S1568" s="564" t="s">
        <v>14146</v>
      </c>
      <c r="T1568" s="71" t="s">
        <v>125</v>
      </c>
      <c r="U1568" s="633" t="s">
        <v>7</v>
      </c>
      <c r="V1568" s="632" t="s">
        <v>477</v>
      </c>
      <c r="W1568" s="632" t="s">
        <v>1204</v>
      </c>
      <c r="X1568" s="632" t="s">
        <v>9613</v>
      </c>
      <c r="Y1568" s="632" t="s">
        <v>667</v>
      </c>
      <c r="Z1568" s="633"/>
      <c r="AA1568" s="633"/>
    </row>
    <row r="1569" spans="1:27" ht="17.45" customHeight="1" x14ac:dyDescent="0.25">
      <c r="A1569" s="633" t="s">
        <v>4131</v>
      </c>
      <c r="B1569" s="632" t="s">
        <v>57</v>
      </c>
      <c r="C1569" s="632" t="s">
        <v>775</v>
      </c>
      <c r="D1569" s="632" t="s">
        <v>1707</v>
      </c>
      <c r="E1569" s="632" t="s">
        <v>4132</v>
      </c>
      <c r="F1569" s="473" t="s">
        <v>26</v>
      </c>
      <c r="G1569" s="473"/>
      <c r="H1569" s="473"/>
      <c r="I1569" s="473"/>
      <c r="J1569" s="633" t="s">
        <v>11223</v>
      </c>
      <c r="K1569" s="632" t="s">
        <v>33</v>
      </c>
      <c r="L1569" s="624">
        <v>43008</v>
      </c>
      <c r="M1569" s="564" t="s">
        <v>4133</v>
      </c>
      <c r="N1569" s="633" t="s">
        <v>46</v>
      </c>
      <c r="O1569" s="625">
        <v>43008</v>
      </c>
      <c r="P1569" s="626">
        <v>35000</v>
      </c>
      <c r="Q1569" s="416">
        <f t="shared" si="36"/>
        <v>3.4999999999999996E-2</v>
      </c>
      <c r="R1569" s="627">
        <v>12</v>
      </c>
      <c r="S1569" s="564" t="s">
        <v>8159</v>
      </c>
      <c r="T1569" s="71" t="s">
        <v>125</v>
      </c>
      <c r="U1569" s="633" t="s">
        <v>7</v>
      </c>
      <c r="V1569" s="632" t="s">
        <v>477</v>
      </c>
      <c r="W1569" s="632" t="s">
        <v>1996</v>
      </c>
      <c r="X1569" s="632" t="s">
        <v>6206</v>
      </c>
      <c r="Y1569" s="632" t="s">
        <v>186</v>
      </c>
      <c r="Z1569" s="633"/>
      <c r="AA1569" s="633"/>
    </row>
    <row r="1570" spans="1:27" ht="17.45" customHeight="1" x14ac:dyDescent="0.25">
      <c r="A1570" s="633" t="s">
        <v>4120</v>
      </c>
      <c r="B1570" s="632" t="s">
        <v>56</v>
      </c>
      <c r="C1570" s="632" t="s">
        <v>235</v>
      </c>
      <c r="D1570" s="632" t="s">
        <v>4121</v>
      </c>
      <c r="E1570" s="632" t="s">
        <v>4122</v>
      </c>
      <c r="F1570" s="473" t="s">
        <v>14262</v>
      </c>
      <c r="G1570" s="473"/>
      <c r="H1570" s="473"/>
      <c r="I1570" s="473"/>
      <c r="J1570" s="633" t="s">
        <v>11224</v>
      </c>
      <c r="K1570" s="632" t="s">
        <v>8950</v>
      </c>
      <c r="L1570" s="624">
        <v>43069</v>
      </c>
      <c r="M1570" s="564" t="s">
        <v>4123</v>
      </c>
      <c r="N1570" s="633" t="s">
        <v>47</v>
      </c>
      <c r="O1570" s="625">
        <v>43069</v>
      </c>
      <c r="P1570" s="626">
        <v>35000</v>
      </c>
      <c r="Q1570" s="416">
        <f t="shared" si="36"/>
        <v>3.4999999999999996E-2</v>
      </c>
      <c r="R1570" s="627">
        <v>12</v>
      </c>
      <c r="S1570" s="564" t="s">
        <v>12338</v>
      </c>
      <c r="T1570" s="71" t="s">
        <v>103</v>
      </c>
      <c r="U1570" s="633" t="s">
        <v>7</v>
      </c>
      <c r="V1570" s="632" t="s">
        <v>477</v>
      </c>
      <c r="W1570" s="632" t="s">
        <v>1996</v>
      </c>
      <c r="X1570" s="632" t="s">
        <v>5591</v>
      </c>
      <c r="Y1570" s="632" t="s">
        <v>356</v>
      </c>
      <c r="Z1570" s="633"/>
      <c r="AA1570" s="633"/>
    </row>
    <row r="1571" spans="1:27" ht="17.45" customHeight="1" x14ac:dyDescent="0.25">
      <c r="A1571" s="633" t="s">
        <v>8448</v>
      </c>
      <c r="B1571" s="632" t="s">
        <v>60</v>
      </c>
      <c r="C1571" s="632" t="s">
        <v>805</v>
      </c>
      <c r="D1571" s="632" t="s">
        <v>8449</v>
      </c>
      <c r="E1571" s="632" t="s">
        <v>316</v>
      </c>
      <c r="F1571" s="473" t="s">
        <v>26</v>
      </c>
      <c r="G1571" s="473"/>
      <c r="H1571" s="473"/>
      <c r="I1571" s="473"/>
      <c r="J1571" s="633" t="s">
        <v>11223</v>
      </c>
      <c r="K1571" s="632" t="s">
        <v>8948</v>
      </c>
      <c r="L1571" s="624">
        <v>42926</v>
      </c>
      <c r="M1571" s="564" t="s">
        <v>8594</v>
      </c>
      <c r="N1571" s="633" t="s">
        <v>46</v>
      </c>
      <c r="O1571" s="625">
        <v>42926</v>
      </c>
      <c r="P1571" s="626">
        <v>35000</v>
      </c>
      <c r="Q1571" s="416">
        <f t="shared" si="36"/>
        <v>3.4999999999999996E-2</v>
      </c>
      <c r="R1571" s="627">
        <v>1</v>
      </c>
      <c r="S1571" s="564" t="s">
        <v>7881</v>
      </c>
      <c r="T1571" s="71" t="s">
        <v>125</v>
      </c>
      <c r="U1571" s="633" t="s">
        <v>7</v>
      </c>
      <c r="V1571" s="632" t="s">
        <v>477</v>
      </c>
      <c r="W1571" s="632"/>
      <c r="X1571" s="632" t="s">
        <v>6098</v>
      </c>
      <c r="Y1571" s="632"/>
      <c r="Z1571" s="633"/>
      <c r="AA1571" s="633"/>
    </row>
    <row r="1572" spans="1:27" ht="17.45" customHeight="1" x14ac:dyDescent="0.25">
      <c r="A1572" s="633" t="s">
        <v>11030</v>
      </c>
      <c r="B1572" s="632" t="s">
        <v>60</v>
      </c>
      <c r="C1572" s="632" t="s">
        <v>805</v>
      </c>
      <c r="D1572" s="632" t="s">
        <v>11104</v>
      </c>
      <c r="E1572" s="632" t="s">
        <v>316</v>
      </c>
      <c r="F1572" s="473" t="s">
        <v>25</v>
      </c>
      <c r="G1572" s="473"/>
      <c r="H1572" s="473"/>
      <c r="I1572" s="473"/>
      <c r="J1572" s="633" t="s">
        <v>11224</v>
      </c>
      <c r="K1572" s="632" t="s">
        <v>8951</v>
      </c>
      <c r="L1572" s="624">
        <v>43100</v>
      </c>
      <c r="M1572" s="564" t="s">
        <v>11271</v>
      </c>
      <c r="N1572" s="633" t="s">
        <v>46</v>
      </c>
      <c r="O1572" s="625">
        <v>43100</v>
      </c>
      <c r="P1572" s="626">
        <v>35000</v>
      </c>
      <c r="Q1572" s="416">
        <f t="shared" si="36"/>
        <v>3.4999999999999996E-2</v>
      </c>
      <c r="R1572" s="627">
        <v>12</v>
      </c>
      <c r="S1572" s="564" t="s">
        <v>11283</v>
      </c>
      <c r="T1572" s="71" t="s">
        <v>125</v>
      </c>
      <c r="U1572" s="633" t="s">
        <v>7</v>
      </c>
      <c r="V1572" s="632" t="s">
        <v>477</v>
      </c>
      <c r="W1572" s="632"/>
      <c r="X1572" s="632" t="s">
        <v>10118</v>
      </c>
      <c r="Y1572" s="632"/>
      <c r="Z1572" s="633"/>
      <c r="AA1572" s="633"/>
    </row>
    <row r="1573" spans="1:27" ht="17.45" customHeight="1" x14ac:dyDescent="0.25">
      <c r="A1573" s="633" t="s">
        <v>7788</v>
      </c>
      <c r="B1573" s="632" t="s">
        <v>60</v>
      </c>
      <c r="C1573" s="632" t="s">
        <v>805</v>
      </c>
      <c r="D1573" s="632" t="s">
        <v>7607</v>
      </c>
      <c r="E1573" s="632" t="s">
        <v>316</v>
      </c>
      <c r="F1573" s="473" t="s">
        <v>25</v>
      </c>
      <c r="G1573" s="473"/>
      <c r="H1573" s="473"/>
      <c r="I1573" s="473"/>
      <c r="J1573" s="633" t="s">
        <v>11224</v>
      </c>
      <c r="K1573" s="632" t="s">
        <v>8951</v>
      </c>
      <c r="L1573" s="624">
        <v>43100</v>
      </c>
      <c r="M1573" s="564" t="s">
        <v>7789</v>
      </c>
      <c r="N1573" s="633" t="s">
        <v>46</v>
      </c>
      <c r="O1573" s="625">
        <v>43100</v>
      </c>
      <c r="P1573" s="626">
        <v>35000</v>
      </c>
      <c r="Q1573" s="416">
        <f t="shared" si="36"/>
        <v>3.4999999999999996E-2</v>
      </c>
      <c r="R1573" s="627">
        <v>12</v>
      </c>
      <c r="S1573" s="564" t="s">
        <v>7101</v>
      </c>
      <c r="T1573" s="71" t="s">
        <v>125</v>
      </c>
      <c r="U1573" s="633" t="s">
        <v>7</v>
      </c>
      <c r="V1573" s="632" t="s">
        <v>477</v>
      </c>
      <c r="W1573" s="632"/>
      <c r="X1573" s="632" t="s">
        <v>12422</v>
      </c>
      <c r="Y1573" s="632"/>
      <c r="Z1573" s="633"/>
      <c r="AA1573" s="633"/>
    </row>
    <row r="1574" spans="1:27" ht="17.45" customHeight="1" x14ac:dyDescent="0.25">
      <c r="A1574" s="633" t="s">
        <v>12232</v>
      </c>
      <c r="B1574" s="634" t="s">
        <v>57</v>
      </c>
      <c r="C1574" s="634" t="s">
        <v>98</v>
      </c>
      <c r="D1574" s="632" t="s">
        <v>13055</v>
      </c>
      <c r="E1574" s="632" t="s">
        <v>12233</v>
      </c>
      <c r="F1574" s="473" t="s">
        <v>26</v>
      </c>
      <c r="G1574" s="473"/>
      <c r="H1574" s="473"/>
      <c r="I1574" s="473"/>
      <c r="J1574" s="633" t="s">
        <v>11224</v>
      </c>
      <c r="K1574" s="473" t="s">
        <v>8948</v>
      </c>
      <c r="L1574" s="624">
        <v>43079</v>
      </c>
      <c r="M1574" s="564" t="s">
        <v>13455</v>
      </c>
      <c r="N1574" s="71" t="s">
        <v>46</v>
      </c>
      <c r="O1574" s="624">
        <v>43079</v>
      </c>
      <c r="P1574" s="635">
        <v>35000</v>
      </c>
      <c r="Q1574" s="416">
        <f t="shared" si="36"/>
        <v>3.4999999999999996E-2</v>
      </c>
      <c r="R1574" s="627">
        <v>12</v>
      </c>
      <c r="S1574" s="535" t="s">
        <v>12339</v>
      </c>
      <c r="T1574" s="71" t="s">
        <v>125</v>
      </c>
      <c r="U1574" s="566" t="s">
        <v>7040</v>
      </c>
      <c r="V1574" s="541" t="s">
        <v>104</v>
      </c>
      <c r="W1574" s="541" t="s">
        <v>105</v>
      </c>
      <c r="X1574" s="632" t="s">
        <v>106</v>
      </c>
      <c r="Y1574" s="632" t="s">
        <v>221</v>
      </c>
      <c r="Z1574" s="633"/>
      <c r="AA1574" s="633"/>
    </row>
    <row r="1575" spans="1:27" ht="17.45" customHeight="1" x14ac:dyDescent="0.25">
      <c r="A1575" s="633" t="s">
        <v>4109</v>
      </c>
      <c r="B1575" s="634" t="s">
        <v>6912</v>
      </c>
      <c r="C1575" s="634" t="s">
        <v>6912</v>
      </c>
      <c r="D1575" s="632" t="s">
        <v>13056</v>
      </c>
      <c r="E1575" s="632" t="s">
        <v>4110</v>
      </c>
      <c r="F1575" s="473" t="s">
        <v>26</v>
      </c>
      <c r="G1575" s="473"/>
      <c r="H1575" s="473"/>
      <c r="I1575" s="473"/>
      <c r="J1575" s="633" t="s">
        <v>11223</v>
      </c>
      <c r="K1575" s="473" t="s">
        <v>8948</v>
      </c>
      <c r="L1575" s="624">
        <v>42970</v>
      </c>
      <c r="M1575" s="564" t="s">
        <v>4111</v>
      </c>
      <c r="N1575" s="71" t="s">
        <v>47</v>
      </c>
      <c r="O1575" s="624">
        <v>42970</v>
      </c>
      <c r="P1575" s="635">
        <v>35000</v>
      </c>
      <c r="Q1575" s="416">
        <f t="shared" si="36"/>
        <v>3.4999999999999996E-2</v>
      </c>
      <c r="R1575" s="627">
        <v>4</v>
      </c>
      <c r="S1575" s="535" t="s">
        <v>12632</v>
      </c>
      <c r="T1575" s="71" t="s">
        <v>103</v>
      </c>
      <c r="U1575" s="566" t="s">
        <v>7040</v>
      </c>
      <c r="V1575" s="541" t="s">
        <v>104</v>
      </c>
      <c r="W1575" s="541" t="s">
        <v>105</v>
      </c>
      <c r="X1575" s="632" t="s">
        <v>5592</v>
      </c>
      <c r="Y1575" s="632" t="s">
        <v>221</v>
      </c>
      <c r="Z1575" s="633"/>
      <c r="AA1575" s="633"/>
    </row>
    <row r="1576" spans="1:27" ht="17.45" customHeight="1" x14ac:dyDescent="0.25">
      <c r="A1576" s="633" t="s">
        <v>9670</v>
      </c>
      <c r="B1576" s="634" t="s">
        <v>60</v>
      </c>
      <c r="C1576" s="634" t="s">
        <v>805</v>
      </c>
      <c r="D1576" s="632" t="s">
        <v>13057</v>
      </c>
      <c r="E1576" s="632" t="s">
        <v>9671</v>
      </c>
      <c r="F1576" s="473" t="s">
        <v>26</v>
      </c>
      <c r="G1576" s="473"/>
      <c r="H1576" s="473"/>
      <c r="I1576" s="473"/>
      <c r="J1576" s="633" t="s">
        <v>11224</v>
      </c>
      <c r="K1576" s="473" t="s">
        <v>8948</v>
      </c>
      <c r="L1576" s="624">
        <v>43054</v>
      </c>
      <c r="M1576" s="564" t="s">
        <v>13456</v>
      </c>
      <c r="N1576" s="71" t="s">
        <v>46</v>
      </c>
      <c r="O1576" s="624">
        <v>43054</v>
      </c>
      <c r="P1576" s="635">
        <v>35000</v>
      </c>
      <c r="Q1576" s="416">
        <f t="shared" si="36"/>
        <v>3.4999999999999996E-2</v>
      </c>
      <c r="R1576" s="627">
        <v>12</v>
      </c>
      <c r="S1576" s="535" t="s">
        <v>9606</v>
      </c>
      <c r="T1576" s="71" t="s">
        <v>125</v>
      </c>
      <c r="U1576" s="566" t="s">
        <v>7040</v>
      </c>
      <c r="V1576" s="541" t="s">
        <v>104</v>
      </c>
      <c r="W1576" s="541"/>
      <c r="X1576" s="632" t="s">
        <v>13837</v>
      </c>
      <c r="Y1576" s="632" t="s">
        <v>221</v>
      </c>
      <c r="Z1576" s="633"/>
      <c r="AA1576" s="633"/>
    </row>
    <row r="1577" spans="1:27" ht="17.45" customHeight="1" x14ac:dyDescent="0.25">
      <c r="A1577" s="622" t="s">
        <v>7393</v>
      </c>
      <c r="B1577" s="519" t="s">
        <v>57</v>
      </c>
      <c r="C1577" s="519" t="s">
        <v>182</v>
      </c>
      <c r="D1577" s="519" t="s">
        <v>8099</v>
      </c>
      <c r="E1577" s="519" t="s">
        <v>7394</v>
      </c>
      <c r="F1577" s="473" t="s">
        <v>24</v>
      </c>
      <c r="G1577" s="473"/>
      <c r="H1577" s="473"/>
      <c r="I1577" s="473"/>
      <c r="J1577" s="622" t="s">
        <v>11225</v>
      </c>
      <c r="K1577" s="519" t="s">
        <v>38</v>
      </c>
      <c r="L1577" s="521">
        <v>42879</v>
      </c>
      <c r="M1577" s="522">
        <v>42809</v>
      </c>
      <c r="N1577" s="622" t="s">
        <v>50</v>
      </c>
      <c r="O1577" s="637">
        <v>42879</v>
      </c>
      <c r="P1577" s="638">
        <v>34000</v>
      </c>
      <c r="Q1577" s="524">
        <f t="shared" si="36"/>
        <v>3.3999999999999996E-2</v>
      </c>
      <c r="R1577" s="623">
        <v>9</v>
      </c>
      <c r="S1577" s="522">
        <v>42880</v>
      </c>
      <c r="T1577" s="622" t="s">
        <v>578</v>
      </c>
      <c r="U1577" s="622" t="s">
        <v>7040</v>
      </c>
      <c r="V1577" s="519" t="s">
        <v>162</v>
      </c>
      <c r="W1577" s="519" t="s">
        <v>105</v>
      </c>
      <c r="X1577" s="519" t="s">
        <v>13630</v>
      </c>
      <c r="Y1577" s="519"/>
      <c r="Z1577" s="633"/>
      <c r="AA1577" s="633"/>
    </row>
    <row r="1578" spans="1:27" ht="17.45" customHeight="1" x14ac:dyDescent="0.25">
      <c r="A1578" s="633" t="s">
        <v>11585</v>
      </c>
      <c r="B1578" s="632" t="s">
        <v>56</v>
      </c>
      <c r="C1578" s="632" t="s">
        <v>510</v>
      </c>
      <c r="D1578" s="632" t="s">
        <v>12210</v>
      </c>
      <c r="E1578" s="632" t="s">
        <v>11587</v>
      </c>
      <c r="F1578" s="473" t="s">
        <v>27</v>
      </c>
      <c r="G1578" s="473"/>
      <c r="H1578" s="473"/>
      <c r="I1578" s="473"/>
      <c r="J1578" s="633" t="s">
        <v>11224</v>
      </c>
      <c r="K1578" s="632" t="s">
        <v>8947</v>
      </c>
      <c r="L1578" s="624">
        <v>43098</v>
      </c>
      <c r="M1578" s="564" t="s">
        <v>11773</v>
      </c>
      <c r="N1578" s="633" t="s">
        <v>142</v>
      </c>
      <c r="O1578" s="625">
        <v>43098</v>
      </c>
      <c r="P1578" s="626">
        <v>34000</v>
      </c>
      <c r="Q1578" s="416">
        <f t="shared" si="36"/>
        <v>3.3999999999999996E-2</v>
      </c>
      <c r="R1578" s="627">
        <v>12</v>
      </c>
      <c r="S1578" s="564" t="s">
        <v>12374</v>
      </c>
      <c r="T1578" s="71" t="s">
        <v>125</v>
      </c>
      <c r="U1578" s="633" t="s">
        <v>7</v>
      </c>
      <c r="V1578" s="632" t="s">
        <v>477</v>
      </c>
      <c r="W1578" s="632" t="s">
        <v>1138</v>
      </c>
      <c r="X1578" s="632" t="s">
        <v>10220</v>
      </c>
      <c r="Y1578" s="632"/>
      <c r="Z1578" s="633"/>
      <c r="AA1578" s="633"/>
    </row>
    <row r="1579" spans="1:27" ht="17.45" customHeight="1" x14ac:dyDescent="0.25">
      <c r="A1579" s="633" t="s">
        <v>11589</v>
      </c>
      <c r="B1579" s="632" t="s">
        <v>56</v>
      </c>
      <c r="C1579" s="632" t="s">
        <v>510</v>
      </c>
      <c r="D1579" s="632" t="s">
        <v>12211</v>
      </c>
      <c r="E1579" s="632" t="s">
        <v>11591</v>
      </c>
      <c r="F1579" s="473" t="s">
        <v>27</v>
      </c>
      <c r="G1579" s="473"/>
      <c r="H1579" s="473"/>
      <c r="I1579" s="473"/>
      <c r="J1579" s="633" t="s">
        <v>11224</v>
      </c>
      <c r="K1579" s="632" t="s">
        <v>8947</v>
      </c>
      <c r="L1579" s="624">
        <v>43098</v>
      </c>
      <c r="M1579" s="564" t="s">
        <v>11774</v>
      </c>
      <c r="N1579" s="633" t="s">
        <v>142</v>
      </c>
      <c r="O1579" s="625">
        <v>43098</v>
      </c>
      <c r="P1579" s="626">
        <v>34000</v>
      </c>
      <c r="Q1579" s="416">
        <f t="shared" si="36"/>
        <v>3.3999999999999996E-2</v>
      </c>
      <c r="R1579" s="627">
        <v>12</v>
      </c>
      <c r="S1579" s="564" t="s">
        <v>12375</v>
      </c>
      <c r="T1579" s="71" t="s">
        <v>125</v>
      </c>
      <c r="U1579" s="633" t="s">
        <v>7</v>
      </c>
      <c r="V1579" s="632" t="s">
        <v>477</v>
      </c>
      <c r="W1579" s="632" t="s">
        <v>1138</v>
      </c>
      <c r="X1579" s="632" t="s">
        <v>10220</v>
      </c>
      <c r="Y1579" s="632"/>
      <c r="Z1579" s="633"/>
      <c r="AA1579" s="633"/>
    </row>
    <row r="1580" spans="1:27" ht="17.45" customHeight="1" x14ac:dyDescent="0.25">
      <c r="A1580" s="633" t="s">
        <v>11570</v>
      </c>
      <c r="B1580" s="632" t="s">
        <v>56</v>
      </c>
      <c r="C1580" s="632" t="s">
        <v>510</v>
      </c>
      <c r="D1580" s="632" t="s">
        <v>12208</v>
      </c>
      <c r="E1580" s="632" t="s">
        <v>12209</v>
      </c>
      <c r="F1580" s="473" t="s">
        <v>27</v>
      </c>
      <c r="G1580" s="473"/>
      <c r="H1580" s="473"/>
      <c r="I1580" s="473"/>
      <c r="J1580" s="633" t="s">
        <v>11224</v>
      </c>
      <c r="K1580" s="632" t="s">
        <v>8070</v>
      </c>
      <c r="L1580" s="624">
        <v>43098</v>
      </c>
      <c r="M1580" s="564" t="s">
        <v>11769</v>
      </c>
      <c r="N1580" s="633" t="s">
        <v>46</v>
      </c>
      <c r="O1580" s="625">
        <v>43098</v>
      </c>
      <c r="P1580" s="626">
        <v>34000</v>
      </c>
      <c r="Q1580" s="416">
        <f t="shared" si="36"/>
        <v>3.3999999999999996E-2</v>
      </c>
      <c r="R1580" s="627">
        <v>12</v>
      </c>
      <c r="S1580" s="564" t="s">
        <v>12373</v>
      </c>
      <c r="T1580" s="71" t="s">
        <v>125</v>
      </c>
      <c r="U1580" s="633" t="s">
        <v>7</v>
      </c>
      <c r="V1580" s="632" t="s">
        <v>477</v>
      </c>
      <c r="W1580" s="632" t="s">
        <v>1138</v>
      </c>
      <c r="X1580" s="632" t="s">
        <v>10220</v>
      </c>
      <c r="Y1580" s="632"/>
      <c r="Z1580" s="633"/>
      <c r="AA1580" s="633"/>
    </row>
    <row r="1581" spans="1:27" ht="17.45" customHeight="1" x14ac:dyDescent="0.25">
      <c r="A1581" s="633" t="s">
        <v>10145</v>
      </c>
      <c r="B1581" s="632" t="s">
        <v>56</v>
      </c>
      <c r="C1581" s="632" t="s">
        <v>510</v>
      </c>
      <c r="D1581" s="632" t="s">
        <v>12207</v>
      </c>
      <c r="E1581" s="632" t="s">
        <v>11582</v>
      </c>
      <c r="F1581" s="473" t="s">
        <v>27</v>
      </c>
      <c r="G1581" s="473"/>
      <c r="H1581" s="473"/>
      <c r="I1581" s="473"/>
      <c r="J1581" s="633" t="s">
        <v>11224</v>
      </c>
      <c r="K1581" s="632" t="s">
        <v>8947</v>
      </c>
      <c r="L1581" s="624">
        <v>43098</v>
      </c>
      <c r="M1581" s="564" t="s">
        <v>10172</v>
      </c>
      <c r="N1581" s="633" t="s">
        <v>46</v>
      </c>
      <c r="O1581" s="625">
        <v>43098</v>
      </c>
      <c r="P1581" s="626">
        <v>34000</v>
      </c>
      <c r="Q1581" s="416">
        <f t="shared" si="36"/>
        <v>3.3999999999999996E-2</v>
      </c>
      <c r="R1581" s="627">
        <v>12</v>
      </c>
      <c r="S1581" s="564" t="s">
        <v>12650</v>
      </c>
      <c r="T1581" s="71" t="s">
        <v>125</v>
      </c>
      <c r="U1581" s="633" t="s">
        <v>7</v>
      </c>
      <c r="V1581" s="632" t="s">
        <v>477</v>
      </c>
      <c r="W1581" s="632" t="s">
        <v>1138</v>
      </c>
      <c r="X1581" s="632" t="s">
        <v>10220</v>
      </c>
      <c r="Y1581" s="632"/>
      <c r="Z1581" s="633"/>
      <c r="AA1581" s="633"/>
    </row>
    <row r="1582" spans="1:27" ht="17.45" customHeight="1" x14ac:dyDescent="0.25">
      <c r="A1582" s="633" t="s">
        <v>13015</v>
      </c>
      <c r="B1582" s="632" t="s">
        <v>56</v>
      </c>
      <c r="C1582" s="632" t="s">
        <v>510</v>
      </c>
      <c r="D1582" s="632" t="s">
        <v>13016</v>
      </c>
      <c r="E1582" s="632" t="s">
        <v>13017</v>
      </c>
      <c r="F1582" s="473" t="s">
        <v>27</v>
      </c>
      <c r="G1582" s="473"/>
      <c r="H1582" s="473"/>
      <c r="I1582" s="473"/>
      <c r="J1582" s="633" t="s">
        <v>11224</v>
      </c>
      <c r="K1582" s="632" t="s">
        <v>8947</v>
      </c>
      <c r="L1582" s="624">
        <v>43027</v>
      </c>
      <c r="M1582" s="564" t="s">
        <v>13419</v>
      </c>
      <c r="N1582" s="633" t="s">
        <v>46</v>
      </c>
      <c r="O1582" s="625">
        <v>43027</v>
      </c>
      <c r="P1582" s="626">
        <v>34000</v>
      </c>
      <c r="Q1582" s="416">
        <f t="shared" si="36"/>
        <v>3.3999999999999996E-2</v>
      </c>
      <c r="R1582" s="627">
        <v>12</v>
      </c>
      <c r="S1582" s="564" t="s">
        <v>13516</v>
      </c>
      <c r="T1582" s="71" t="s">
        <v>125</v>
      </c>
      <c r="U1582" s="633" t="s">
        <v>7</v>
      </c>
      <c r="V1582" s="632" t="s">
        <v>477</v>
      </c>
      <c r="W1582" s="632" t="s">
        <v>1138</v>
      </c>
      <c r="X1582" s="632" t="s">
        <v>13793</v>
      </c>
      <c r="Y1582" s="632"/>
      <c r="Z1582" s="633"/>
      <c r="AA1582" s="633"/>
    </row>
    <row r="1583" spans="1:27" ht="17.45" customHeight="1" x14ac:dyDescent="0.25">
      <c r="A1583" s="633" t="s">
        <v>11583</v>
      </c>
      <c r="B1583" s="632" t="s">
        <v>56</v>
      </c>
      <c r="C1583" s="632" t="s">
        <v>510</v>
      </c>
      <c r="D1583" s="632" t="s">
        <v>10146</v>
      </c>
      <c r="E1583" s="632" t="s">
        <v>11584</v>
      </c>
      <c r="F1583" s="473" t="s">
        <v>27</v>
      </c>
      <c r="G1583" s="473"/>
      <c r="H1583" s="473"/>
      <c r="I1583" s="473"/>
      <c r="J1583" s="633" t="s">
        <v>11224</v>
      </c>
      <c r="K1583" s="632" t="s">
        <v>8947</v>
      </c>
      <c r="L1583" s="624">
        <v>43098</v>
      </c>
      <c r="M1583" s="564" t="s">
        <v>11772</v>
      </c>
      <c r="N1583" s="633" t="s">
        <v>46</v>
      </c>
      <c r="O1583" s="625">
        <v>43098</v>
      </c>
      <c r="P1583" s="626">
        <v>34000</v>
      </c>
      <c r="Q1583" s="416">
        <f t="shared" si="36"/>
        <v>3.3999999999999996E-2</v>
      </c>
      <c r="R1583" s="627">
        <v>12</v>
      </c>
      <c r="S1583" s="564" t="s">
        <v>12649</v>
      </c>
      <c r="T1583" s="71" t="s">
        <v>125</v>
      </c>
      <c r="U1583" s="633" t="s">
        <v>7</v>
      </c>
      <c r="V1583" s="632" t="s">
        <v>477</v>
      </c>
      <c r="W1583" s="632" t="s">
        <v>1138</v>
      </c>
      <c r="X1583" s="632" t="s">
        <v>10220</v>
      </c>
      <c r="Y1583" s="632"/>
      <c r="Z1583" s="633"/>
      <c r="AA1583" s="633"/>
    </row>
    <row r="1584" spans="1:27" ht="17.45" customHeight="1" x14ac:dyDescent="0.25">
      <c r="A1584" s="633" t="s">
        <v>10890</v>
      </c>
      <c r="B1584" s="632" t="s">
        <v>56</v>
      </c>
      <c r="C1584" s="632" t="s">
        <v>510</v>
      </c>
      <c r="D1584" s="632" t="s">
        <v>10891</v>
      </c>
      <c r="E1584" s="632" t="s">
        <v>11588</v>
      </c>
      <c r="F1584" s="473" t="s">
        <v>14262</v>
      </c>
      <c r="G1584" s="473"/>
      <c r="H1584" s="473"/>
      <c r="I1584" s="473"/>
      <c r="J1584" s="633" t="s">
        <v>11223</v>
      </c>
      <c r="K1584" s="632" t="s">
        <v>8950</v>
      </c>
      <c r="L1584" s="624">
        <v>43007</v>
      </c>
      <c r="M1584" s="564" t="s">
        <v>10940</v>
      </c>
      <c r="N1584" s="633" t="s">
        <v>46</v>
      </c>
      <c r="O1584" s="625">
        <v>43007</v>
      </c>
      <c r="P1584" s="626">
        <v>34000</v>
      </c>
      <c r="Q1584" s="416">
        <f t="shared" si="36"/>
        <v>3.3999999999999996E-2</v>
      </c>
      <c r="R1584" s="627">
        <v>12</v>
      </c>
      <c r="S1584" s="564" t="s">
        <v>12372</v>
      </c>
      <c r="T1584" s="71" t="s">
        <v>103</v>
      </c>
      <c r="U1584" s="633" t="s">
        <v>7</v>
      </c>
      <c r="V1584" s="632" t="s">
        <v>477</v>
      </c>
      <c r="W1584" s="632" t="s">
        <v>1138</v>
      </c>
      <c r="X1584" s="632" t="s">
        <v>10220</v>
      </c>
      <c r="Y1584" s="632"/>
      <c r="Z1584" s="633"/>
      <c r="AA1584" s="633"/>
    </row>
    <row r="1585" spans="1:27" ht="17.45" customHeight="1" x14ac:dyDescent="0.25">
      <c r="A1585" s="622" t="s">
        <v>4134</v>
      </c>
      <c r="B1585" s="519" t="s">
        <v>56</v>
      </c>
      <c r="C1585" s="519" t="s">
        <v>124</v>
      </c>
      <c r="D1585" s="519" t="s">
        <v>4135</v>
      </c>
      <c r="E1585" s="519" t="s">
        <v>316</v>
      </c>
      <c r="F1585" s="473" t="s">
        <v>27</v>
      </c>
      <c r="G1585" s="473"/>
      <c r="H1585" s="473"/>
      <c r="I1585" s="473"/>
      <c r="J1585" s="622" t="s">
        <v>11226</v>
      </c>
      <c r="K1585" s="519" t="s">
        <v>8947</v>
      </c>
      <c r="L1585" s="521">
        <v>42810</v>
      </c>
      <c r="M1585" s="522" t="s">
        <v>4136</v>
      </c>
      <c r="N1585" s="622" t="s">
        <v>50</v>
      </c>
      <c r="O1585" s="521">
        <v>42857</v>
      </c>
      <c r="P1585" s="638">
        <v>33334</v>
      </c>
      <c r="Q1585" s="524">
        <v>3.3333999999999996E-2</v>
      </c>
      <c r="R1585" s="525">
        <v>12</v>
      </c>
      <c r="S1585" s="522" t="s">
        <v>9575</v>
      </c>
      <c r="T1585" s="525" t="s">
        <v>578</v>
      </c>
      <c r="U1585" s="622" t="s">
        <v>7040</v>
      </c>
      <c r="V1585" s="519" t="s">
        <v>104</v>
      </c>
      <c r="W1585" s="519" t="s">
        <v>105</v>
      </c>
      <c r="X1585" s="415" t="s">
        <v>6178</v>
      </c>
      <c r="Y1585" s="415" t="s">
        <v>186</v>
      </c>
      <c r="Z1585" s="633"/>
      <c r="AA1585" s="633"/>
    </row>
    <row r="1586" spans="1:27" ht="17.45" customHeight="1" x14ac:dyDescent="0.25">
      <c r="A1586" s="633" t="s">
        <v>4145</v>
      </c>
      <c r="B1586" s="632" t="s">
        <v>56</v>
      </c>
      <c r="C1586" s="632" t="s">
        <v>124</v>
      </c>
      <c r="D1586" s="632" t="s">
        <v>1798</v>
      </c>
      <c r="E1586" s="632" t="s">
        <v>4146</v>
      </c>
      <c r="F1586" s="473" t="s">
        <v>26</v>
      </c>
      <c r="G1586" s="473" t="str">
        <f>VLOOKUP(A1586,'Engaged Deals'!A:L,2,0)</f>
        <v>Yes</v>
      </c>
      <c r="H1586" s="473" t="str">
        <f>VLOOKUP(A1586,'Engaged Deals'!A:L,9,0)</f>
        <v>Halifax</v>
      </c>
      <c r="I1586" s="473" t="str">
        <f>VLOOKUP(A1586,'Engaged Deals'!A:L,10,0)</f>
        <v>Need to check the Usecase</v>
      </c>
      <c r="J1586" s="633" t="s">
        <v>11224</v>
      </c>
      <c r="K1586" s="632" t="s">
        <v>8948</v>
      </c>
      <c r="L1586" s="624">
        <v>43076</v>
      </c>
      <c r="M1586" s="564" t="s">
        <v>4147</v>
      </c>
      <c r="N1586" s="633" t="s">
        <v>48</v>
      </c>
      <c r="O1586" s="625">
        <v>43083</v>
      </c>
      <c r="P1586" s="626">
        <v>33334</v>
      </c>
      <c r="Q1586" s="416">
        <f t="shared" ref="Q1586:Q1649" si="37">+P1586*0.000001</f>
        <v>3.3333999999999996E-2</v>
      </c>
      <c r="R1586" s="627">
        <v>12</v>
      </c>
      <c r="S1586" s="564" t="s">
        <v>12340</v>
      </c>
      <c r="T1586" s="71" t="s">
        <v>103</v>
      </c>
      <c r="U1586" s="633" t="s">
        <v>7</v>
      </c>
      <c r="V1586" s="632" t="s">
        <v>477</v>
      </c>
      <c r="W1586" s="632" t="s">
        <v>1138</v>
      </c>
      <c r="X1586" s="632" t="s">
        <v>6181</v>
      </c>
      <c r="Y1586" s="632" t="s">
        <v>356</v>
      </c>
      <c r="Z1586" s="633"/>
      <c r="AA1586" s="633"/>
    </row>
    <row r="1587" spans="1:27" ht="17.45" customHeight="1" x14ac:dyDescent="0.25">
      <c r="A1587" s="633" t="s">
        <v>4148</v>
      </c>
      <c r="B1587" s="632" t="s">
        <v>56</v>
      </c>
      <c r="C1587" s="632" t="s">
        <v>124</v>
      </c>
      <c r="D1587" s="632" t="s">
        <v>4149</v>
      </c>
      <c r="E1587" s="632" t="s">
        <v>4150</v>
      </c>
      <c r="F1587" s="473" t="s">
        <v>27</v>
      </c>
      <c r="G1587" s="473"/>
      <c r="H1587" s="473"/>
      <c r="I1587" s="473"/>
      <c r="J1587" s="633" t="s">
        <v>11224</v>
      </c>
      <c r="K1587" s="632" t="s">
        <v>8947</v>
      </c>
      <c r="L1587" s="624">
        <v>43098</v>
      </c>
      <c r="M1587" s="564" t="s">
        <v>4151</v>
      </c>
      <c r="N1587" s="633" t="s">
        <v>46</v>
      </c>
      <c r="O1587" s="625">
        <v>43098</v>
      </c>
      <c r="P1587" s="626">
        <v>33334</v>
      </c>
      <c r="Q1587" s="416">
        <f t="shared" si="37"/>
        <v>3.3333999999999996E-2</v>
      </c>
      <c r="R1587" s="627">
        <v>12</v>
      </c>
      <c r="S1587" s="564" t="s">
        <v>361</v>
      </c>
      <c r="T1587" s="71" t="s">
        <v>125</v>
      </c>
      <c r="U1587" s="633" t="s">
        <v>7040</v>
      </c>
      <c r="V1587" s="632" t="s">
        <v>134</v>
      </c>
      <c r="W1587" s="632" t="s">
        <v>9226</v>
      </c>
      <c r="X1587" s="632" t="s">
        <v>6232</v>
      </c>
      <c r="Y1587" s="632" t="s">
        <v>435</v>
      </c>
      <c r="Z1587" s="633"/>
      <c r="AA1587" s="633"/>
    </row>
    <row r="1588" spans="1:27" ht="17.45" customHeight="1" x14ac:dyDescent="0.25">
      <c r="A1588" s="633" t="s">
        <v>4138</v>
      </c>
      <c r="B1588" s="634" t="s">
        <v>56</v>
      </c>
      <c r="C1588" s="634" t="s">
        <v>124</v>
      </c>
      <c r="D1588" s="632" t="s">
        <v>4139</v>
      </c>
      <c r="E1588" s="632" t="s">
        <v>4140</v>
      </c>
      <c r="F1588" s="473" t="s">
        <v>26</v>
      </c>
      <c r="G1588" s="473"/>
      <c r="H1588" s="473"/>
      <c r="I1588" s="473"/>
      <c r="J1588" s="633" t="s">
        <v>11223</v>
      </c>
      <c r="K1588" s="473" t="s">
        <v>8948</v>
      </c>
      <c r="L1588" s="624">
        <v>42978</v>
      </c>
      <c r="M1588" s="564" t="s">
        <v>4141</v>
      </c>
      <c r="N1588" s="71" t="s">
        <v>46</v>
      </c>
      <c r="O1588" s="624">
        <v>42978</v>
      </c>
      <c r="P1588" s="635">
        <v>33334</v>
      </c>
      <c r="Q1588" s="416">
        <f t="shared" si="37"/>
        <v>3.3333999999999996E-2</v>
      </c>
      <c r="R1588" s="627">
        <v>12</v>
      </c>
      <c r="S1588" s="535" t="s">
        <v>7221</v>
      </c>
      <c r="T1588" s="71" t="s">
        <v>125</v>
      </c>
      <c r="U1588" s="566" t="s">
        <v>7040</v>
      </c>
      <c r="V1588" s="541" t="s">
        <v>104</v>
      </c>
      <c r="W1588" s="541"/>
      <c r="X1588" s="632" t="s">
        <v>6179</v>
      </c>
      <c r="Y1588" s="632"/>
      <c r="Z1588" s="633"/>
      <c r="AA1588" s="633"/>
    </row>
    <row r="1589" spans="1:27" ht="17.45" customHeight="1" x14ac:dyDescent="0.25">
      <c r="A1589" s="633" t="s">
        <v>13978</v>
      </c>
      <c r="B1589" s="634" t="s">
        <v>56</v>
      </c>
      <c r="C1589" s="634" t="s">
        <v>124</v>
      </c>
      <c r="D1589" s="632" t="s">
        <v>14066</v>
      </c>
      <c r="E1589" s="632" t="s">
        <v>14067</v>
      </c>
      <c r="F1589" s="473" t="s">
        <v>14262</v>
      </c>
      <c r="G1589" s="473"/>
      <c r="H1589" s="473"/>
      <c r="I1589" s="473"/>
      <c r="J1589" s="633" t="s">
        <v>11224</v>
      </c>
      <c r="K1589" s="473" t="s">
        <v>8950</v>
      </c>
      <c r="L1589" s="624">
        <v>43091</v>
      </c>
      <c r="M1589" s="564" t="s">
        <v>14130</v>
      </c>
      <c r="N1589" s="71" t="s">
        <v>142</v>
      </c>
      <c r="O1589" s="624">
        <v>43091</v>
      </c>
      <c r="P1589" s="635">
        <v>33334</v>
      </c>
      <c r="Q1589" s="416">
        <f t="shared" si="37"/>
        <v>3.3333999999999996E-2</v>
      </c>
      <c r="R1589" s="627">
        <v>12</v>
      </c>
      <c r="S1589" s="535" t="s">
        <v>14144</v>
      </c>
      <c r="T1589" s="71" t="s">
        <v>103</v>
      </c>
      <c r="U1589" s="566" t="s">
        <v>18</v>
      </c>
      <c r="V1589" s="541" t="s">
        <v>9273</v>
      </c>
      <c r="W1589" s="541" t="s">
        <v>11334</v>
      </c>
      <c r="X1589" s="632" t="s">
        <v>14241</v>
      </c>
      <c r="Y1589" s="632" t="s">
        <v>757</v>
      </c>
      <c r="Z1589" s="633"/>
      <c r="AA1589" s="633"/>
    </row>
    <row r="1590" spans="1:27" ht="17.45" customHeight="1" x14ac:dyDescent="0.25">
      <c r="A1590" s="633" t="s">
        <v>8452</v>
      </c>
      <c r="B1590" s="632" t="s">
        <v>60</v>
      </c>
      <c r="C1590" s="632" t="s">
        <v>6576</v>
      </c>
      <c r="D1590" s="632" t="s">
        <v>13058</v>
      </c>
      <c r="E1590" s="632" t="s">
        <v>8454</v>
      </c>
      <c r="F1590" s="473" t="s">
        <v>6576</v>
      </c>
      <c r="G1590" s="473"/>
      <c r="H1590" s="473"/>
      <c r="I1590" s="473"/>
      <c r="J1590" s="633" t="s">
        <v>11223</v>
      </c>
      <c r="K1590" s="632" t="s">
        <v>8950</v>
      </c>
      <c r="L1590" s="624">
        <v>42925</v>
      </c>
      <c r="M1590" s="564" t="s">
        <v>8596</v>
      </c>
      <c r="N1590" s="633" t="s">
        <v>47</v>
      </c>
      <c r="O1590" s="625">
        <v>42925</v>
      </c>
      <c r="P1590" s="626">
        <v>33333</v>
      </c>
      <c r="Q1590" s="416">
        <f t="shared" si="37"/>
        <v>3.3333000000000002E-2</v>
      </c>
      <c r="R1590" s="627">
        <v>12</v>
      </c>
      <c r="S1590" s="564" t="s">
        <v>12376</v>
      </c>
      <c r="T1590" s="71" t="s">
        <v>103</v>
      </c>
      <c r="U1590" s="633" t="s">
        <v>7</v>
      </c>
      <c r="V1590" s="632" t="s">
        <v>477</v>
      </c>
      <c r="W1590" s="632" t="s">
        <v>1302</v>
      </c>
      <c r="X1590" s="632" t="s">
        <v>10093</v>
      </c>
      <c r="Y1590" s="632" t="s">
        <v>356</v>
      </c>
      <c r="Z1590" s="633"/>
      <c r="AA1590" s="633"/>
    </row>
    <row r="1591" spans="1:27" ht="17.45" customHeight="1" x14ac:dyDescent="0.25">
      <c r="A1591" s="633" t="s">
        <v>10316</v>
      </c>
      <c r="B1591" s="632" t="s">
        <v>57</v>
      </c>
      <c r="C1591" s="632" t="s">
        <v>324</v>
      </c>
      <c r="D1591" s="632" t="s">
        <v>753</v>
      </c>
      <c r="E1591" s="632" t="s">
        <v>1746</v>
      </c>
      <c r="F1591" s="473" t="s">
        <v>26</v>
      </c>
      <c r="G1591" s="473"/>
      <c r="H1591" s="473"/>
      <c r="I1591" s="473"/>
      <c r="J1591" s="633" t="s">
        <v>11225</v>
      </c>
      <c r="K1591" s="632" t="s">
        <v>8948</v>
      </c>
      <c r="L1591" s="624">
        <v>42916</v>
      </c>
      <c r="M1591" s="564" t="s">
        <v>13457</v>
      </c>
      <c r="N1591" s="633" t="s">
        <v>50</v>
      </c>
      <c r="O1591" s="625">
        <v>42916</v>
      </c>
      <c r="P1591" s="626">
        <v>32795</v>
      </c>
      <c r="Q1591" s="416">
        <f t="shared" si="37"/>
        <v>3.2794999999999998E-2</v>
      </c>
      <c r="R1591" s="627">
        <v>1</v>
      </c>
      <c r="S1591" s="564" t="s">
        <v>11804</v>
      </c>
      <c r="T1591" s="633" t="s">
        <v>578</v>
      </c>
      <c r="U1591" s="622" t="s">
        <v>7040</v>
      </c>
      <c r="V1591" s="632" t="s">
        <v>104</v>
      </c>
      <c r="W1591" s="632" t="s">
        <v>8056</v>
      </c>
      <c r="X1591" s="632" t="s">
        <v>13518</v>
      </c>
      <c r="Y1591" s="632" t="s">
        <v>1057</v>
      </c>
      <c r="Z1591" s="633"/>
      <c r="AA1591" s="633"/>
    </row>
    <row r="1592" spans="1:27" ht="17.45" customHeight="1" x14ac:dyDescent="0.25">
      <c r="A1592" s="622" t="s">
        <v>7419</v>
      </c>
      <c r="B1592" s="519" t="s">
        <v>57</v>
      </c>
      <c r="C1592" s="519" t="s">
        <v>182</v>
      </c>
      <c r="D1592" s="519" t="s">
        <v>8099</v>
      </c>
      <c r="E1592" s="519" t="s">
        <v>7420</v>
      </c>
      <c r="F1592" s="473" t="s">
        <v>24</v>
      </c>
      <c r="G1592" s="473"/>
      <c r="H1592" s="473"/>
      <c r="I1592" s="473"/>
      <c r="J1592" s="622" t="s">
        <v>11225</v>
      </c>
      <c r="K1592" s="519" t="s">
        <v>38</v>
      </c>
      <c r="L1592" s="521">
        <v>42879</v>
      </c>
      <c r="M1592" s="522">
        <v>42809</v>
      </c>
      <c r="N1592" s="622" t="s">
        <v>50</v>
      </c>
      <c r="O1592" s="637">
        <v>42879</v>
      </c>
      <c r="P1592" s="638">
        <v>32000</v>
      </c>
      <c r="Q1592" s="524">
        <f t="shared" si="37"/>
        <v>3.2000000000000001E-2</v>
      </c>
      <c r="R1592" s="623">
        <v>9</v>
      </c>
      <c r="S1592" s="522">
        <v>42880</v>
      </c>
      <c r="T1592" s="622" t="s">
        <v>578</v>
      </c>
      <c r="U1592" s="622" t="s">
        <v>7040</v>
      </c>
      <c r="V1592" s="519" t="s">
        <v>162</v>
      </c>
      <c r="W1592" s="519" t="s">
        <v>105</v>
      </c>
      <c r="X1592" s="519" t="s">
        <v>13630</v>
      </c>
      <c r="Y1592" s="519"/>
      <c r="Z1592" s="633"/>
      <c r="AA1592" s="633"/>
    </row>
    <row r="1593" spans="1:27" ht="17.45" customHeight="1" x14ac:dyDescent="0.25">
      <c r="A1593" s="633" t="s">
        <v>8111</v>
      </c>
      <c r="B1593" s="632" t="s">
        <v>56</v>
      </c>
      <c r="C1593" s="632" t="s">
        <v>510</v>
      </c>
      <c r="D1593" s="632" t="s">
        <v>6559</v>
      </c>
      <c r="E1593" s="632" t="s">
        <v>14068</v>
      </c>
      <c r="F1593" s="473" t="s">
        <v>28</v>
      </c>
      <c r="G1593" s="473"/>
      <c r="H1593" s="473"/>
      <c r="I1593" s="473"/>
      <c r="J1593" s="633" t="s">
        <v>11223</v>
      </c>
      <c r="K1593" s="632" t="s">
        <v>8952</v>
      </c>
      <c r="L1593" s="624">
        <v>42978</v>
      </c>
      <c r="M1593" s="564" t="s">
        <v>8148</v>
      </c>
      <c r="N1593" s="633" t="s">
        <v>47</v>
      </c>
      <c r="O1593" s="625">
        <v>42978</v>
      </c>
      <c r="P1593" s="626">
        <v>32000</v>
      </c>
      <c r="Q1593" s="416">
        <f t="shared" si="37"/>
        <v>3.2000000000000001E-2</v>
      </c>
      <c r="R1593" s="627">
        <v>12</v>
      </c>
      <c r="S1593" s="564" t="s">
        <v>11854</v>
      </c>
      <c r="T1593" s="71" t="s">
        <v>211</v>
      </c>
      <c r="U1593" s="633" t="s">
        <v>7</v>
      </c>
      <c r="V1593" s="632" t="s">
        <v>477</v>
      </c>
      <c r="W1593" s="632" t="s">
        <v>1138</v>
      </c>
      <c r="X1593" s="632" t="s">
        <v>6732</v>
      </c>
      <c r="Y1593" s="632" t="s">
        <v>356</v>
      </c>
      <c r="Z1593" s="633"/>
      <c r="AA1593" s="633"/>
    </row>
    <row r="1594" spans="1:27" ht="17.45" customHeight="1" x14ac:dyDescent="0.25">
      <c r="A1594" s="633" t="s">
        <v>13059</v>
      </c>
      <c r="B1594" s="632" t="s">
        <v>60</v>
      </c>
      <c r="C1594" s="632" t="s">
        <v>805</v>
      </c>
      <c r="D1594" s="632" t="s">
        <v>13060</v>
      </c>
      <c r="E1594" s="632" t="s">
        <v>13061</v>
      </c>
      <c r="F1594" s="473" t="s">
        <v>26</v>
      </c>
      <c r="G1594" s="473"/>
      <c r="H1594" s="473"/>
      <c r="I1594" s="473"/>
      <c r="J1594" s="633" t="s">
        <v>11223</v>
      </c>
      <c r="K1594" s="632" t="s">
        <v>8948</v>
      </c>
      <c r="L1594" s="624">
        <v>42986</v>
      </c>
      <c r="M1594" s="564" t="s">
        <v>13458</v>
      </c>
      <c r="N1594" s="633" t="s">
        <v>46</v>
      </c>
      <c r="O1594" s="625">
        <v>42986</v>
      </c>
      <c r="P1594" s="626">
        <v>32000</v>
      </c>
      <c r="Q1594" s="416">
        <f t="shared" si="37"/>
        <v>3.2000000000000001E-2</v>
      </c>
      <c r="R1594" s="627">
        <v>3</v>
      </c>
      <c r="S1594" s="564" t="s">
        <v>13516</v>
      </c>
      <c r="T1594" s="71" t="s">
        <v>211</v>
      </c>
      <c r="U1594" s="633" t="s">
        <v>7</v>
      </c>
      <c r="V1594" s="632" t="s">
        <v>477</v>
      </c>
      <c r="W1594" s="632" t="s">
        <v>2539</v>
      </c>
      <c r="X1594" s="632" t="s">
        <v>5532</v>
      </c>
      <c r="Y1594" s="632"/>
      <c r="Z1594" s="633"/>
      <c r="AA1594" s="633"/>
    </row>
    <row r="1595" spans="1:27" ht="17.45" customHeight="1" x14ac:dyDescent="0.25">
      <c r="A1595" s="633" t="s">
        <v>10657</v>
      </c>
      <c r="B1595" s="632" t="s">
        <v>60</v>
      </c>
      <c r="C1595" s="632" t="s">
        <v>805</v>
      </c>
      <c r="D1595" s="632" t="s">
        <v>10658</v>
      </c>
      <c r="E1595" s="632" t="s">
        <v>8985</v>
      </c>
      <c r="F1595" s="473" t="s">
        <v>14262</v>
      </c>
      <c r="G1595" s="473"/>
      <c r="H1595" s="473"/>
      <c r="I1595" s="473"/>
      <c r="J1595" s="633" t="s">
        <v>11223</v>
      </c>
      <c r="K1595" s="632" t="s">
        <v>8950</v>
      </c>
      <c r="L1595" s="624">
        <v>43007</v>
      </c>
      <c r="M1595" s="564" t="s">
        <v>10735</v>
      </c>
      <c r="N1595" s="633" t="s">
        <v>47</v>
      </c>
      <c r="O1595" s="625">
        <v>43007</v>
      </c>
      <c r="P1595" s="626">
        <v>32000</v>
      </c>
      <c r="Q1595" s="416">
        <f t="shared" si="37"/>
        <v>3.2000000000000001E-2</v>
      </c>
      <c r="R1595" s="627">
        <v>12</v>
      </c>
      <c r="S1595" s="564" t="s">
        <v>12632</v>
      </c>
      <c r="T1595" s="71" t="s">
        <v>103</v>
      </c>
      <c r="U1595" s="633" t="s">
        <v>7</v>
      </c>
      <c r="V1595" s="632" t="s">
        <v>477</v>
      </c>
      <c r="W1595" s="632" t="s">
        <v>2539</v>
      </c>
      <c r="X1595" s="632" t="s">
        <v>6098</v>
      </c>
      <c r="Y1595" s="632" t="s">
        <v>128</v>
      </c>
      <c r="Z1595" s="633"/>
      <c r="AA1595" s="633"/>
    </row>
    <row r="1596" spans="1:27" ht="17.45" customHeight="1" x14ac:dyDescent="0.25">
      <c r="A1596" s="633" t="s">
        <v>11033</v>
      </c>
      <c r="B1596" s="632" t="s">
        <v>56</v>
      </c>
      <c r="C1596" s="632" t="s">
        <v>235</v>
      </c>
      <c r="D1596" s="632" t="s">
        <v>11106</v>
      </c>
      <c r="E1596" s="632" t="s">
        <v>11703</v>
      </c>
      <c r="F1596" s="473" t="s">
        <v>14262</v>
      </c>
      <c r="G1596" s="473"/>
      <c r="H1596" s="473"/>
      <c r="I1596" s="473"/>
      <c r="J1596" s="633" t="s">
        <v>11223</v>
      </c>
      <c r="K1596" s="632" t="s">
        <v>8950</v>
      </c>
      <c r="L1596" s="624">
        <v>42965</v>
      </c>
      <c r="M1596" s="564" t="s">
        <v>11273</v>
      </c>
      <c r="N1596" s="633" t="s">
        <v>48</v>
      </c>
      <c r="O1596" s="625">
        <v>42965</v>
      </c>
      <c r="P1596" s="626">
        <v>32000</v>
      </c>
      <c r="Q1596" s="416">
        <f t="shared" si="37"/>
        <v>3.2000000000000001E-2</v>
      </c>
      <c r="R1596" s="627">
        <v>12</v>
      </c>
      <c r="S1596" s="564" t="s">
        <v>13838</v>
      </c>
      <c r="T1596" s="71" t="s">
        <v>292</v>
      </c>
      <c r="U1596" s="633" t="s">
        <v>7</v>
      </c>
      <c r="V1596" s="632" t="s">
        <v>477</v>
      </c>
      <c r="W1596" s="632" t="s">
        <v>1996</v>
      </c>
      <c r="X1596" s="632" t="s">
        <v>5591</v>
      </c>
      <c r="Y1596" s="632" t="s">
        <v>757</v>
      </c>
      <c r="Z1596" s="633"/>
      <c r="AA1596" s="633"/>
    </row>
    <row r="1597" spans="1:27" ht="17.45" customHeight="1" x14ac:dyDescent="0.25">
      <c r="A1597" s="633" t="s">
        <v>12576</v>
      </c>
      <c r="B1597" s="632" t="s">
        <v>58</v>
      </c>
      <c r="C1597" s="632" t="s">
        <v>58</v>
      </c>
      <c r="D1597" s="632" t="s">
        <v>3496</v>
      </c>
      <c r="E1597" s="632" t="s">
        <v>12577</v>
      </c>
      <c r="F1597" s="473" t="s">
        <v>26</v>
      </c>
      <c r="G1597" s="473"/>
      <c r="H1597" s="473"/>
      <c r="I1597" s="473"/>
      <c r="J1597" s="633" t="s">
        <v>11223</v>
      </c>
      <c r="K1597" s="632" t="s">
        <v>8948</v>
      </c>
      <c r="L1597" s="624">
        <v>42986</v>
      </c>
      <c r="M1597" s="564" t="s">
        <v>12625</v>
      </c>
      <c r="N1597" s="633" t="s">
        <v>47</v>
      </c>
      <c r="O1597" s="625">
        <v>42986</v>
      </c>
      <c r="P1597" s="626">
        <v>32000</v>
      </c>
      <c r="Q1597" s="416">
        <f t="shared" si="37"/>
        <v>3.2000000000000001E-2</v>
      </c>
      <c r="R1597" s="627">
        <v>12</v>
      </c>
      <c r="S1597" s="564" t="s">
        <v>13516</v>
      </c>
      <c r="T1597" s="71" t="s">
        <v>103</v>
      </c>
      <c r="U1597" s="633" t="s">
        <v>7</v>
      </c>
      <c r="V1597" s="632" t="s">
        <v>388</v>
      </c>
      <c r="W1597" s="632" t="s">
        <v>389</v>
      </c>
      <c r="X1597" s="632" t="s">
        <v>5544</v>
      </c>
      <c r="Y1597" s="632" t="s">
        <v>675</v>
      </c>
      <c r="Z1597" s="633"/>
      <c r="AA1597" s="633"/>
    </row>
    <row r="1598" spans="1:27" ht="17.45" customHeight="1" x14ac:dyDescent="0.25">
      <c r="A1598" s="633" t="s">
        <v>9594</v>
      </c>
      <c r="B1598" s="632" t="s">
        <v>56</v>
      </c>
      <c r="C1598" s="632" t="s">
        <v>109</v>
      </c>
      <c r="D1598" s="632" t="s">
        <v>9595</v>
      </c>
      <c r="E1598" s="632" t="s">
        <v>9596</v>
      </c>
      <c r="F1598" s="473" t="s">
        <v>28</v>
      </c>
      <c r="G1598" s="473"/>
      <c r="H1598" s="473"/>
      <c r="I1598" s="473"/>
      <c r="J1598" s="633" t="s">
        <v>11223</v>
      </c>
      <c r="K1598" s="632" t="s">
        <v>8952</v>
      </c>
      <c r="L1598" s="624">
        <v>42993</v>
      </c>
      <c r="M1598" s="564" t="s">
        <v>9603</v>
      </c>
      <c r="N1598" s="633" t="s">
        <v>47</v>
      </c>
      <c r="O1598" s="625">
        <v>42993</v>
      </c>
      <c r="P1598" s="626">
        <v>32000</v>
      </c>
      <c r="Q1598" s="416">
        <f t="shared" si="37"/>
        <v>3.2000000000000001E-2</v>
      </c>
      <c r="R1598" s="627">
        <v>11</v>
      </c>
      <c r="S1598" s="564" t="s">
        <v>11283</v>
      </c>
      <c r="T1598" s="71" t="s">
        <v>292</v>
      </c>
      <c r="U1598" s="633" t="s">
        <v>7</v>
      </c>
      <c r="V1598" s="632" t="s">
        <v>388</v>
      </c>
      <c r="W1598" s="632" t="s">
        <v>389</v>
      </c>
      <c r="X1598" s="632" t="s">
        <v>5907</v>
      </c>
      <c r="Y1598" s="632" t="s">
        <v>356</v>
      </c>
      <c r="Z1598" s="633"/>
      <c r="AA1598" s="633"/>
    </row>
    <row r="1599" spans="1:27" ht="17.45" customHeight="1" x14ac:dyDescent="0.25">
      <c r="A1599" s="633" t="s">
        <v>7417</v>
      </c>
      <c r="B1599" s="632" t="s">
        <v>57</v>
      </c>
      <c r="C1599" s="632" t="s">
        <v>182</v>
      </c>
      <c r="D1599" s="632" t="s">
        <v>8099</v>
      </c>
      <c r="E1599" s="632" t="s">
        <v>7418</v>
      </c>
      <c r="F1599" s="473" t="s">
        <v>24</v>
      </c>
      <c r="G1599" s="473"/>
      <c r="H1599" s="473"/>
      <c r="I1599" s="473"/>
      <c r="J1599" s="633" t="s">
        <v>11223</v>
      </c>
      <c r="K1599" s="632" t="s">
        <v>38</v>
      </c>
      <c r="L1599" s="624">
        <v>42930</v>
      </c>
      <c r="M1599" s="564">
        <v>42809</v>
      </c>
      <c r="N1599" s="633" t="s">
        <v>50</v>
      </c>
      <c r="O1599" s="625">
        <v>43100</v>
      </c>
      <c r="P1599" s="626">
        <v>32000</v>
      </c>
      <c r="Q1599" s="416">
        <f t="shared" si="37"/>
        <v>3.2000000000000001E-2</v>
      </c>
      <c r="R1599" s="636">
        <v>9</v>
      </c>
      <c r="S1599" s="564">
        <v>42940</v>
      </c>
      <c r="T1599" s="71" t="s">
        <v>578</v>
      </c>
      <c r="U1599" s="633" t="s">
        <v>7040</v>
      </c>
      <c r="V1599" s="632" t="s">
        <v>162</v>
      </c>
      <c r="W1599" s="632" t="s">
        <v>105</v>
      </c>
      <c r="X1599" s="632" t="s">
        <v>7159</v>
      </c>
      <c r="Y1599" s="632"/>
      <c r="Z1599" s="633"/>
      <c r="AA1599" s="633"/>
    </row>
    <row r="1600" spans="1:27" ht="17.45" customHeight="1" x14ac:dyDescent="0.25">
      <c r="A1600" s="633" t="s">
        <v>8390</v>
      </c>
      <c r="B1600" s="634" t="s">
        <v>56</v>
      </c>
      <c r="C1600" s="634" t="s">
        <v>235</v>
      </c>
      <c r="D1600" s="632" t="s">
        <v>12975</v>
      </c>
      <c r="E1600" s="632" t="s">
        <v>12144</v>
      </c>
      <c r="F1600" s="473" t="s">
        <v>14262</v>
      </c>
      <c r="G1600" s="473"/>
      <c r="H1600" s="473"/>
      <c r="I1600" s="473"/>
      <c r="J1600" s="633" t="s">
        <v>11223</v>
      </c>
      <c r="K1600" s="473" t="s">
        <v>8950</v>
      </c>
      <c r="L1600" s="624">
        <v>43008</v>
      </c>
      <c r="M1600" s="564" t="s">
        <v>13378</v>
      </c>
      <c r="N1600" s="71" t="s">
        <v>46</v>
      </c>
      <c r="O1600" s="624">
        <v>43008</v>
      </c>
      <c r="P1600" s="635">
        <v>32000</v>
      </c>
      <c r="Q1600" s="416">
        <f t="shared" si="37"/>
        <v>3.2000000000000001E-2</v>
      </c>
      <c r="R1600" s="627">
        <v>6</v>
      </c>
      <c r="S1600" s="535" t="s">
        <v>12339</v>
      </c>
      <c r="T1600" s="71" t="s">
        <v>125</v>
      </c>
      <c r="U1600" s="566" t="s">
        <v>7040</v>
      </c>
      <c r="V1600" s="541" t="s">
        <v>104</v>
      </c>
      <c r="W1600" s="541" t="s">
        <v>105</v>
      </c>
      <c r="X1600" s="632" t="s">
        <v>13759</v>
      </c>
      <c r="Y1600" s="632"/>
      <c r="Z1600" s="633"/>
      <c r="AA1600" s="633"/>
    </row>
    <row r="1601" spans="1:27" ht="17.45" customHeight="1" x14ac:dyDescent="0.25">
      <c r="A1601" s="633" t="s">
        <v>4174</v>
      </c>
      <c r="B1601" s="634" t="s">
        <v>60</v>
      </c>
      <c r="C1601" s="634" t="s">
        <v>805</v>
      </c>
      <c r="D1601" s="632" t="s">
        <v>4175</v>
      </c>
      <c r="E1601" s="632" t="s">
        <v>4176</v>
      </c>
      <c r="F1601" s="473" t="s">
        <v>26</v>
      </c>
      <c r="G1601" s="473"/>
      <c r="H1601" s="473"/>
      <c r="I1601" s="473"/>
      <c r="J1601" s="633" t="s">
        <v>11224</v>
      </c>
      <c r="K1601" s="473" t="s">
        <v>33</v>
      </c>
      <c r="L1601" s="624">
        <v>43098</v>
      </c>
      <c r="M1601" s="564" t="s">
        <v>4177</v>
      </c>
      <c r="N1601" s="71" t="s">
        <v>46</v>
      </c>
      <c r="O1601" s="624">
        <v>43098</v>
      </c>
      <c r="P1601" s="635">
        <v>32000</v>
      </c>
      <c r="Q1601" s="416">
        <f t="shared" si="37"/>
        <v>3.2000000000000001E-2</v>
      </c>
      <c r="R1601" s="627">
        <v>3</v>
      </c>
      <c r="S1601" s="535" t="s">
        <v>3267</v>
      </c>
      <c r="T1601" s="71" t="s">
        <v>125</v>
      </c>
      <c r="U1601" s="566" t="s">
        <v>7040</v>
      </c>
      <c r="V1601" s="541" t="s">
        <v>104</v>
      </c>
      <c r="W1601" s="541" t="s">
        <v>2668</v>
      </c>
      <c r="X1601" s="632" t="s">
        <v>8928</v>
      </c>
      <c r="Y1601" s="632"/>
      <c r="Z1601" s="633"/>
      <c r="AA1601" s="633"/>
    </row>
    <row r="1602" spans="1:27" ht="17.45" customHeight="1" x14ac:dyDescent="0.25">
      <c r="A1602" s="633" t="s">
        <v>4174</v>
      </c>
      <c r="B1602" s="634" t="s">
        <v>60</v>
      </c>
      <c r="C1602" s="634" t="s">
        <v>805</v>
      </c>
      <c r="D1602" s="632" t="s">
        <v>4175</v>
      </c>
      <c r="E1602" s="632" t="s">
        <v>4176</v>
      </c>
      <c r="F1602" s="473" t="s">
        <v>26</v>
      </c>
      <c r="G1602" s="473"/>
      <c r="H1602" s="473"/>
      <c r="I1602" s="473"/>
      <c r="J1602" s="633" t="s">
        <v>11224</v>
      </c>
      <c r="K1602" s="473" t="s">
        <v>33</v>
      </c>
      <c r="L1602" s="624">
        <v>43098</v>
      </c>
      <c r="M1602" s="564" t="s">
        <v>4177</v>
      </c>
      <c r="N1602" s="71" t="s">
        <v>46</v>
      </c>
      <c r="O1602" s="624">
        <v>43098</v>
      </c>
      <c r="P1602" s="635">
        <v>32000</v>
      </c>
      <c r="Q1602" s="416">
        <f t="shared" si="37"/>
        <v>3.2000000000000001E-2</v>
      </c>
      <c r="R1602" s="627">
        <v>1</v>
      </c>
      <c r="S1602" s="535" t="s">
        <v>8899</v>
      </c>
      <c r="T1602" s="71" t="s">
        <v>125</v>
      </c>
      <c r="U1602" s="566" t="s">
        <v>14155</v>
      </c>
      <c r="V1602" s="541" t="s">
        <v>11</v>
      </c>
      <c r="W1602" s="541" t="s">
        <v>3074</v>
      </c>
      <c r="X1602" s="632" t="s">
        <v>8928</v>
      </c>
      <c r="Y1602" s="632"/>
      <c r="Z1602" s="633"/>
      <c r="AA1602" s="633"/>
    </row>
    <row r="1603" spans="1:27" ht="17.45" customHeight="1" x14ac:dyDescent="0.25">
      <c r="A1603" s="633" t="s">
        <v>11031</v>
      </c>
      <c r="B1603" s="632" t="s">
        <v>60</v>
      </c>
      <c r="C1603" s="632" t="s">
        <v>4992</v>
      </c>
      <c r="D1603" s="632" t="s">
        <v>11105</v>
      </c>
      <c r="E1603" s="632" t="s">
        <v>11203</v>
      </c>
      <c r="F1603" s="473" t="s">
        <v>26</v>
      </c>
      <c r="G1603" s="473"/>
      <c r="H1603" s="473"/>
      <c r="I1603" s="473"/>
      <c r="J1603" s="633" t="s">
        <v>11223</v>
      </c>
      <c r="K1603" s="632" t="s">
        <v>8948</v>
      </c>
      <c r="L1603" s="624">
        <v>42998</v>
      </c>
      <c r="M1603" s="564" t="s">
        <v>11272</v>
      </c>
      <c r="N1603" s="633" t="s">
        <v>46</v>
      </c>
      <c r="O1603" s="625">
        <v>42998</v>
      </c>
      <c r="P1603" s="626">
        <v>31000</v>
      </c>
      <c r="Q1603" s="416">
        <f t="shared" si="37"/>
        <v>3.1E-2</v>
      </c>
      <c r="R1603" s="627">
        <v>12</v>
      </c>
      <c r="S1603" s="564" t="s">
        <v>12651</v>
      </c>
      <c r="T1603" s="71" t="s">
        <v>103</v>
      </c>
      <c r="U1603" s="633" t="s">
        <v>7</v>
      </c>
      <c r="V1603" s="632" t="s">
        <v>477</v>
      </c>
      <c r="W1603" s="632" t="s">
        <v>478</v>
      </c>
      <c r="X1603" s="632" t="s">
        <v>8183</v>
      </c>
      <c r="Y1603" s="632" t="s">
        <v>757</v>
      </c>
      <c r="Z1603" s="633"/>
      <c r="AA1603" s="633"/>
    </row>
    <row r="1604" spans="1:27" ht="17.45" customHeight="1" x14ac:dyDescent="0.25">
      <c r="A1604" s="633" t="s">
        <v>8119</v>
      </c>
      <c r="B1604" s="632" t="s">
        <v>60</v>
      </c>
      <c r="C1604" s="632" t="s">
        <v>4992</v>
      </c>
      <c r="D1604" s="632" t="s">
        <v>8120</v>
      </c>
      <c r="E1604" s="632" t="s">
        <v>8121</v>
      </c>
      <c r="F1604" s="473" t="s">
        <v>14262</v>
      </c>
      <c r="G1604" s="473"/>
      <c r="H1604" s="473"/>
      <c r="I1604" s="473"/>
      <c r="J1604" s="633" t="s">
        <v>11224</v>
      </c>
      <c r="K1604" s="632" t="s">
        <v>8950</v>
      </c>
      <c r="L1604" s="624">
        <v>43028</v>
      </c>
      <c r="M1604" s="564" t="s">
        <v>8152</v>
      </c>
      <c r="N1604" s="633" t="s">
        <v>47</v>
      </c>
      <c r="O1604" s="625">
        <v>43028</v>
      </c>
      <c r="P1604" s="626">
        <v>31000</v>
      </c>
      <c r="Q1604" s="416">
        <f t="shared" si="37"/>
        <v>3.1E-2</v>
      </c>
      <c r="R1604" s="627">
        <v>12</v>
      </c>
      <c r="S1604" s="564" t="s">
        <v>14144</v>
      </c>
      <c r="T1604" s="71" t="s">
        <v>103</v>
      </c>
      <c r="U1604" s="633" t="s">
        <v>7</v>
      </c>
      <c r="V1604" s="632" t="s">
        <v>477</v>
      </c>
      <c r="W1604" s="632" t="s">
        <v>1204</v>
      </c>
      <c r="X1604" s="632" t="s">
        <v>8183</v>
      </c>
      <c r="Y1604" s="632" t="s">
        <v>757</v>
      </c>
      <c r="Z1604" s="633"/>
      <c r="AA1604" s="633"/>
    </row>
    <row r="1605" spans="1:27" ht="17.45" customHeight="1" x14ac:dyDescent="0.25">
      <c r="A1605" s="633" t="s">
        <v>11031</v>
      </c>
      <c r="B1605" s="632" t="s">
        <v>60</v>
      </c>
      <c r="C1605" s="632" t="s">
        <v>4992</v>
      </c>
      <c r="D1605" s="632" t="s">
        <v>11105</v>
      </c>
      <c r="E1605" s="632" t="s">
        <v>11203</v>
      </c>
      <c r="F1605" s="473" t="s">
        <v>26</v>
      </c>
      <c r="G1605" s="473"/>
      <c r="H1605" s="473"/>
      <c r="I1605" s="473"/>
      <c r="J1605" s="633" t="s">
        <v>11223</v>
      </c>
      <c r="K1605" s="632" t="s">
        <v>8948</v>
      </c>
      <c r="L1605" s="624">
        <v>42998</v>
      </c>
      <c r="M1605" s="564" t="s">
        <v>11272</v>
      </c>
      <c r="N1605" s="633" t="s">
        <v>46</v>
      </c>
      <c r="O1605" s="625">
        <v>42998</v>
      </c>
      <c r="P1605" s="626">
        <v>31000</v>
      </c>
      <c r="Q1605" s="416">
        <f t="shared" si="37"/>
        <v>3.1E-2</v>
      </c>
      <c r="R1605" s="627">
        <v>12</v>
      </c>
      <c r="S1605" s="564" t="s">
        <v>11283</v>
      </c>
      <c r="T1605" s="71" t="s">
        <v>103</v>
      </c>
      <c r="U1605" s="633" t="s">
        <v>7</v>
      </c>
      <c r="V1605" s="632" t="s">
        <v>388</v>
      </c>
      <c r="W1605" s="632" t="s">
        <v>389</v>
      </c>
      <c r="X1605" s="632" t="s">
        <v>8183</v>
      </c>
      <c r="Y1605" s="632" t="s">
        <v>757</v>
      </c>
      <c r="Z1605" s="633"/>
      <c r="AA1605" s="633"/>
    </row>
    <row r="1606" spans="1:27" ht="17.45" customHeight="1" x14ac:dyDescent="0.25">
      <c r="A1606" s="633" t="s">
        <v>4183</v>
      </c>
      <c r="B1606" s="632" t="s">
        <v>57</v>
      </c>
      <c r="C1606" s="632" t="s">
        <v>324</v>
      </c>
      <c r="D1606" s="632" t="s">
        <v>4184</v>
      </c>
      <c r="E1606" s="632" t="s">
        <v>582</v>
      </c>
      <c r="F1606" s="473" t="s">
        <v>26</v>
      </c>
      <c r="G1606" s="473"/>
      <c r="H1606" s="473"/>
      <c r="I1606" s="473"/>
      <c r="J1606" s="633" t="s">
        <v>11223</v>
      </c>
      <c r="K1606" s="632" t="s">
        <v>8948</v>
      </c>
      <c r="L1606" s="624">
        <v>43007</v>
      </c>
      <c r="M1606" s="564" t="s">
        <v>4185</v>
      </c>
      <c r="N1606" s="633" t="s">
        <v>47</v>
      </c>
      <c r="O1606" s="625">
        <v>43007</v>
      </c>
      <c r="P1606" s="626">
        <v>31000</v>
      </c>
      <c r="Q1606" s="416">
        <f t="shared" si="37"/>
        <v>3.1E-2</v>
      </c>
      <c r="R1606" s="627">
        <v>1</v>
      </c>
      <c r="S1606" s="564" t="s">
        <v>14144</v>
      </c>
      <c r="T1606" s="71" t="s">
        <v>125</v>
      </c>
      <c r="U1606" s="633" t="s">
        <v>7</v>
      </c>
      <c r="V1606" s="632" t="s">
        <v>388</v>
      </c>
      <c r="W1606" s="632" t="s">
        <v>389</v>
      </c>
      <c r="X1606" s="632" t="s">
        <v>5598</v>
      </c>
      <c r="Y1606" s="632" t="s">
        <v>186</v>
      </c>
      <c r="Z1606" s="633"/>
      <c r="AA1606" s="633"/>
    </row>
    <row r="1607" spans="1:27" ht="17.45" customHeight="1" x14ac:dyDescent="0.25">
      <c r="A1607" s="633" t="s">
        <v>12234</v>
      </c>
      <c r="B1607" s="632" t="s">
        <v>60</v>
      </c>
      <c r="C1607" s="632" t="s">
        <v>4992</v>
      </c>
      <c r="D1607" s="632" t="s">
        <v>12235</v>
      </c>
      <c r="E1607" s="632" t="s">
        <v>12236</v>
      </c>
      <c r="F1607" s="473" t="s">
        <v>26</v>
      </c>
      <c r="G1607" s="473"/>
      <c r="H1607" s="473"/>
      <c r="I1607" s="473"/>
      <c r="J1607" s="633" t="s">
        <v>11223</v>
      </c>
      <c r="K1607" s="632" t="s">
        <v>33</v>
      </c>
      <c r="L1607" s="624">
        <v>43006</v>
      </c>
      <c r="M1607" s="564">
        <v>42916</v>
      </c>
      <c r="N1607" s="633" t="s">
        <v>46</v>
      </c>
      <c r="O1607" s="625">
        <v>43006</v>
      </c>
      <c r="P1607" s="626">
        <v>31000</v>
      </c>
      <c r="Q1607" s="416">
        <f t="shared" si="37"/>
        <v>3.1E-2</v>
      </c>
      <c r="R1607" s="636">
        <v>12</v>
      </c>
      <c r="S1607" s="564">
        <v>42922</v>
      </c>
      <c r="T1607" s="71" t="s">
        <v>103</v>
      </c>
      <c r="U1607" s="633" t="s">
        <v>7040</v>
      </c>
      <c r="V1607" s="632" t="s">
        <v>162</v>
      </c>
      <c r="W1607" s="632" t="s">
        <v>105</v>
      </c>
      <c r="X1607" s="632" t="s">
        <v>14242</v>
      </c>
      <c r="Y1607" s="632"/>
      <c r="Z1607" s="633"/>
      <c r="AA1607" s="633"/>
    </row>
    <row r="1608" spans="1:27" ht="17.45" customHeight="1" x14ac:dyDescent="0.25">
      <c r="A1608" s="633" t="s">
        <v>8458</v>
      </c>
      <c r="B1608" s="634" t="s">
        <v>60</v>
      </c>
      <c r="C1608" s="634" t="s">
        <v>4992</v>
      </c>
      <c r="D1608" s="632" t="s">
        <v>13062</v>
      </c>
      <c r="E1608" s="632" t="s">
        <v>8459</v>
      </c>
      <c r="F1608" s="473" t="s">
        <v>14262</v>
      </c>
      <c r="G1608" s="473"/>
      <c r="H1608" s="473"/>
      <c r="I1608" s="473"/>
      <c r="J1608" s="633" t="s">
        <v>11223</v>
      </c>
      <c r="K1608" s="473" t="s">
        <v>8950</v>
      </c>
      <c r="L1608" s="624">
        <v>42983</v>
      </c>
      <c r="M1608" s="564" t="s">
        <v>13459</v>
      </c>
      <c r="N1608" s="71" t="s">
        <v>46</v>
      </c>
      <c r="O1608" s="624">
        <v>42983</v>
      </c>
      <c r="P1608" s="635">
        <v>31000</v>
      </c>
      <c r="Q1608" s="416">
        <f t="shared" si="37"/>
        <v>3.1E-2</v>
      </c>
      <c r="R1608" s="627">
        <v>12</v>
      </c>
      <c r="S1608" s="535" t="s">
        <v>8158</v>
      </c>
      <c r="T1608" s="71" t="s">
        <v>103</v>
      </c>
      <c r="U1608" s="566" t="s">
        <v>7040</v>
      </c>
      <c r="V1608" s="541" t="s">
        <v>104</v>
      </c>
      <c r="W1608" s="541" t="s">
        <v>105</v>
      </c>
      <c r="X1608" s="632" t="s">
        <v>8183</v>
      </c>
      <c r="Y1608" s="632" t="s">
        <v>757</v>
      </c>
      <c r="Z1608" s="633"/>
      <c r="AA1608" s="633"/>
    </row>
    <row r="1609" spans="1:27" ht="17.45" customHeight="1" x14ac:dyDescent="0.25">
      <c r="A1609" s="633" t="s">
        <v>7421</v>
      </c>
      <c r="B1609" s="634" t="s">
        <v>60</v>
      </c>
      <c r="C1609" s="634" t="s">
        <v>4992</v>
      </c>
      <c r="D1609" s="632" t="s">
        <v>13063</v>
      </c>
      <c r="E1609" s="632" t="s">
        <v>6668</v>
      </c>
      <c r="F1609" s="473" t="s">
        <v>27</v>
      </c>
      <c r="G1609" s="473"/>
      <c r="H1609" s="473"/>
      <c r="I1609" s="473"/>
      <c r="J1609" s="633" t="s">
        <v>11224</v>
      </c>
      <c r="K1609" s="473" t="s">
        <v>8947</v>
      </c>
      <c r="L1609" s="624">
        <v>43040</v>
      </c>
      <c r="M1609" s="564" t="s">
        <v>6830</v>
      </c>
      <c r="N1609" s="71" t="s">
        <v>47</v>
      </c>
      <c r="O1609" s="624">
        <v>43040</v>
      </c>
      <c r="P1609" s="635">
        <v>31000</v>
      </c>
      <c r="Q1609" s="416">
        <f t="shared" si="37"/>
        <v>3.1E-2</v>
      </c>
      <c r="R1609" s="627">
        <v>12</v>
      </c>
      <c r="S1609" s="535" t="s">
        <v>12338</v>
      </c>
      <c r="T1609" s="71" t="s">
        <v>103</v>
      </c>
      <c r="U1609" s="566" t="s">
        <v>7040</v>
      </c>
      <c r="V1609" s="541" t="s">
        <v>104</v>
      </c>
      <c r="W1609" s="541" t="s">
        <v>105</v>
      </c>
      <c r="X1609" s="632" t="s">
        <v>6090</v>
      </c>
      <c r="Y1609" s="632" t="s">
        <v>186</v>
      </c>
      <c r="Z1609" s="633"/>
      <c r="AA1609" s="633"/>
    </row>
    <row r="1610" spans="1:27" ht="17.45" customHeight="1" x14ac:dyDescent="0.25">
      <c r="A1610" s="633" t="s">
        <v>570</v>
      </c>
      <c r="B1610" s="634" t="s">
        <v>60</v>
      </c>
      <c r="C1610" s="634" t="s">
        <v>4992</v>
      </c>
      <c r="D1610" s="632" t="s">
        <v>571</v>
      </c>
      <c r="E1610" s="632" t="s">
        <v>316</v>
      </c>
      <c r="F1610" s="473" t="s">
        <v>25</v>
      </c>
      <c r="G1610" s="473"/>
      <c r="H1610" s="473"/>
      <c r="I1610" s="473"/>
      <c r="J1610" s="633" t="s">
        <v>11223</v>
      </c>
      <c r="K1610" s="473" t="s">
        <v>8951</v>
      </c>
      <c r="L1610" s="624">
        <v>42997</v>
      </c>
      <c r="M1610" s="564" t="s">
        <v>572</v>
      </c>
      <c r="N1610" s="71" t="s">
        <v>47</v>
      </c>
      <c r="O1610" s="624">
        <v>42997</v>
      </c>
      <c r="P1610" s="635">
        <v>31000</v>
      </c>
      <c r="Q1610" s="416">
        <f t="shared" si="37"/>
        <v>3.1E-2</v>
      </c>
      <c r="R1610" s="627">
        <v>12</v>
      </c>
      <c r="S1610" s="535" t="s">
        <v>8993</v>
      </c>
      <c r="T1610" s="71" t="s">
        <v>103</v>
      </c>
      <c r="U1610" s="566" t="s">
        <v>7040</v>
      </c>
      <c r="V1610" s="541" t="s">
        <v>104</v>
      </c>
      <c r="W1610" s="541" t="s">
        <v>105</v>
      </c>
      <c r="X1610" s="632" t="s">
        <v>5576</v>
      </c>
      <c r="Y1610" s="632" t="s">
        <v>186</v>
      </c>
      <c r="Z1610" s="633"/>
      <c r="AA1610" s="633"/>
    </row>
    <row r="1611" spans="1:27" ht="17.45" customHeight="1" x14ac:dyDescent="0.25">
      <c r="A1611" s="633" t="s">
        <v>4202</v>
      </c>
      <c r="B1611" s="634" t="s">
        <v>57</v>
      </c>
      <c r="C1611" s="634" t="s">
        <v>324</v>
      </c>
      <c r="D1611" s="632" t="s">
        <v>4203</v>
      </c>
      <c r="E1611" s="632" t="s">
        <v>4204</v>
      </c>
      <c r="F1611" s="473" t="s">
        <v>14262</v>
      </c>
      <c r="G1611" s="473"/>
      <c r="H1611" s="473"/>
      <c r="I1611" s="473"/>
      <c r="J1611" s="633" t="s">
        <v>11224</v>
      </c>
      <c r="K1611" s="473" t="s">
        <v>8950</v>
      </c>
      <c r="L1611" s="624">
        <v>43077</v>
      </c>
      <c r="M1611" s="564" t="s">
        <v>4205</v>
      </c>
      <c r="N1611" s="71" t="s">
        <v>47</v>
      </c>
      <c r="O1611" s="624">
        <v>43077</v>
      </c>
      <c r="P1611" s="635">
        <v>31000</v>
      </c>
      <c r="Q1611" s="416">
        <f t="shared" si="37"/>
        <v>3.1E-2</v>
      </c>
      <c r="R1611" s="627">
        <v>12</v>
      </c>
      <c r="S1611" s="535" t="s">
        <v>7101</v>
      </c>
      <c r="T1611" s="71" t="s">
        <v>103</v>
      </c>
      <c r="U1611" s="566" t="s">
        <v>7040</v>
      </c>
      <c r="V1611" s="541" t="s">
        <v>104</v>
      </c>
      <c r="W1611" s="541" t="s">
        <v>105</v>
      </c>
      <c r="X1611" s="632" t="s">
        <v>13839</v>
      </c>
      <c r="Y1611" s="632" t="s">
        <v>667</v>
      </c>
      <c r="Z1611" s="633"/>
      <c r="AA1611" s="633"/>
    </row>
    <row r="1612" spans="1:27" ht="17.45" customHeight="1" x14ac:dyDescent="0.25">
      <c r="A1612" s="633" t="s">
        <v>9926</v>
      </c>
      <c r="B1612" s="634" t="s">
        <v>62</v>
      </c>
      <c r="C1612" s="634" t="s">
        <v>429</v>
      </c>
      <c r="D1612" s="632" t="s">
        <v>9927</v>
      </c>
      <c r="E1612" s="632" t="s">
        <v>316</v>
      </c>
      <c r="F1612" s="473" t="s">
        <v>25</v>
      </c>
      <c r="G1612" s="473"/>
      <c r="H1612" s="473"/>
      <c r="I1612" s="473"/>
      <c r="J1612" s="633" t="s">
        <v>11223</v>
      </c>
      <c r="K1612" s="473" t="s">
        <v>8951</v>
      </c>
      <c r="L1612" s="624">
        <v>42982</v>
      </c>
      <c r="M1612" s="564" t="s">
        <v>9955</v>
      </c>
      <c r="N1612" s="71" t="s">
        <v>47</v>
      </c>
      <c r="O1612" s="624">
        <v>43101</v>
      </c>
      <c r="P1612" s="635">
        <v>30378</v>
      </c>
      <c r="Q1612" s="416">
        <f t="shared" si="37"/>
        <v>3.0377999999999999E-2</v>
      </c>
      <c r="R1612" s="627">
        <v>12</v>
      </c>
      <c r="S1612" s="535" t="s">
        <v>14144</v>
      </c>
      <c r="T1612" s="71" t="s">
        <v>103</v>
      </c>
      <c r="U1612" s="566" t="s">
        <v>7040</v>
      </c>
      <c r="V1612" s="541" t="s">
        <v>104</v>
      </c>
      <c r="W1612" s="541" t="s">
        <v>105</v>
      </c>
      <c r="X1612" s="632" t="s">
        <v>10094</v>
      </c>
      <c r="Y1612" s="632" t="s">
        <v>3696</v>
      </c>
      <c r="Z1612" s="633"/>
      <c r="AA1612" s="633"/>
    </row>
    <row r="1613" spans="1:27" ht="17.45" customHeight="1" x14ac:dyDescent="0.25">
      <c r="A1613" s="633" t="s">
        <v>2849</v>
      </c>
      <c r="B1613" s="632" t="s">
        <v>59</v>
      </c>
      <c r="C1613" s="632" t="s">
        <v>9574</v>
      </c>
      <c r="D1613" s="632" t="s">
        <v>2850</v>
      </c>
      <c r="E1613" s="632" t="s">
        <v>2851</v>
      </c>
      <c r="F1613" s="473" t="s">
        <v>26</v>
      </c>
      <c r="G1613" s="473"/>
      <c r="H1613" s="473"/>
      <c r="I1613" s="473"/>
      <c r="J1613" s="633" t="s">
        <v>11225</v>
      </c>
      <c r="K1613" s="632" t="s">
        <v>33</v>
      </c>
      <c r="L1613" s="624">
        <v>42916</v>
      </c>
      <c r="M1613" s="564" t="s">
        <v>2852</v>
      </c>
      <c r="N1613" s="633" t="s">
        <v>50</v>
      </c>
      <c r="O1613" s="625">
        <v>43007</v>
      </c>
      <c r="P1613" s="626">
        <v>30000</v>
      </c>
      <c r="Q1613" s="416">
        <f t="shared" si="37"/>
        <v>0.03</v>
      </c>
      <c r="R1613" s="627">
        <v>1</v>
      </c>
      <c r="S1613" s="564" t="s">
        <v>9017</v>
      </c>
      <c r="T1613" s="633" t="s">
        <v>578</v>
      </c>
      <c r="U1613" s="633" t="s">
        <v>11285</v>
      </c>
      <c r="V1613" s="632" t="s">
        <v>13537</v>
      </c>
      <c r="W1613" s="632" t="s">
        <v>13791</v>
      </c>
      <c r="X1613" s="632" t="s">
        <v>6068</v>
      </c>
      <c r="Y1613" s="632" t="s">
        <v>2854</v>
      </c>
      <c r="Z1613" s="633"/>
      <c r="AA1613" s="633"/>
    </row>
    <row r="1614" spans="1:27" ht="17.45" customHeight="1" x14ac:dyDescent="0.25">
      <c r="A1614" s="633" t="s">
        <v>8841</v>
      </c>
      <c r="B1614" s="632" t="s">
        <v>57</v>
      </c>
      <c r="C1614" s="632" t="s">
        <v>391</v>
      </c>
      <c r="D1614" s="632" t="s">
        <v>9501</v>
      </c>
      <c r="E1614" s="632" t="s">
        <v>316</v>
      </c>
      <c r="F1614" s="473" t="s">
        <v>24</v>
      </c>
      <c r="G1614" s="473"/>
      <c r="H1614" s="473"/>
      <c r="I1614" s="473"/>
      <c r="J1614" s="633" t="s">
        <v>11224</v>
      </c>
      <c r="K1614" s="632" t="s">
        <v>8949</v>
      </c>
      <c r="L1614" s="624">
        <v>43100</v>
      </c>
      <c r="M1614" s="564" t="s">
        <v>9522</v>
      </c>
      <c r="N1614" s="633" t="s">
        <v>47</v>
      </c>
      <c r="O1614" s="625">
        <v>43100</v>
      </c>
      <c r="P1614" s="626">
        <v>30000</v>
      </c>
      <c r="Q1614" s="416">
        <f t="shared" si="37"/>
        <v>0.03</v>
      </c>
      <c r="R1614" s="627">
        <v>1</v>
      </c>
      <c r="S1614" s="564" t="s">
        <v>13516</v>
      </c>
      <c r="T1614" s="71" t="s">
        <v>103</v>
      </c>
      <c r="U1614" s="633" t="s">
        <v>6</v>
      </c>
      <c r="V1614" s="632" t="s">
        <v>7956</v>
      </c>
      <c r="W1614" s="632" t="s">
        <v>9543</v>
      </c>
      <c r="X1614" s="632" t="s">
        <v>9544</v>
      </c>
      <c r="Y1614" s="632" t="s">
        <v>667</v>
      </c>
      <c r="Z1614" s="633"/>
      <c r="AA1614" s="633"/>
    </row>
    <row r="1615" spans="1:27" ht="17.45" customHeight="1" x14ac:dyDescent="0.25">
      <c r="A1615" s="633" t="s">
        <v>12245</v>
      </c>
      <c r="B1615" s="632" t="s">
        <v>57</v>
      </c>
      <c r="C1615" s="632" t="s">
        <v>147</v>
      </c>
      <c r="D1615" s="632" t="s">
        <v>12246</v>
      </c>
      <c r="E1615" s="632" t="s">
        <v>12247</v>
      </c>
      <c r="F1615" s="473" t="s">
        <v>14262</v>
      </c>
      <c r="G1615" s="473"/>
      <c r="H1615" s="473"/>
      <c r="I1615" s="473"/>
      <c r="J1615" s="633" t="s">
        <v>11224</v>
      </c>
      <c r="K1615" s="632" t="s">
        <v>8950</v>
      </c>
      <c r="L1615" s="624">
        <v>43099</v>
      </c>
      <c r="M1615" s="564" t="s">
        <v>12325</v>
      </c>
      <c r="N1615" s="633" t="s">
        <v>47</v>
      </c>
      <c r="O1615" s="625">
        <v>43099</v>
      </c>
      <c r="P1615" s="626">
        <v>30000</v>
      </c>
      <c r="Q1615" s="416">
        <f t="shared" si="37"/>
        <v>0.03</v>
      </c>
      <c r="R1615" s="627">
        <v>12</v>
      </c>
      <c r="S1615" s="564" t="s">
        <v>12632</v>
      </c>
      <c r="T1615" s="71" t="s">
        <v>103</v>
      </c>
      <c r="U1615" s="633" t="s">
        <v>7</v>
      </c>
      <c r="V1615" s="632" t="s">
        <v>921</v>
      </c>
      <c r="W1615" s="632" t="s">
        <v>1874</v>
      </c>
      <c r="X1615" s="632" t="s">
        <v>12681</v>
      </c>
      <c r="Y1615" s="632" t="s">
        <v>667</v>
      </c>
      <c r="Z1615" s="633"/>
      <c r="AA1615" s="633"/>
    </row>
    <row r="1616" spans="1:27" ht="17.45" customHeight="1" x14ac:dyDescent="0.25">
      <c r="A1616" s="633" t="s">
        <v>4265</v>
      </c>
      <c r="B1616" s="632" t="s">
        <v>57</v>
      </c>
      <c r="C1616" s="632" t="s">
        <v>1348</v>
      </c>
      <c r="D1616" s="632" t="s">
        <v>4266</v>
      </c>
      <c r="E1616" s="632" t="s">
        <v>4267</v>
      </c>
      <c r="F1616" s="473" t="s">
        <v>14262</v>
      </c>
      <c r="G1616" s="473"/>
      <c r="H1616" s="473"/>
      <c r="I1616" s="473"/>
      <c r="J1616" s="633" t="s">
        <v>11224</v>
      </c>
      <c r="K1616" s="632" t="s">
        <v>8950</v>
      </c>
      <c r="L1616" s="624">
        <v>43096</v>
      </c>
      <c r="M1616" s="564" t="s">
        <v>4268</v>
      </c>
      <c r="N1616" s="633" t="s">
        <v>46</v>
      </c>
      <c r="O1616" s="625">
        <v>43096</v>
      </c>
      <c r="P1616" s="626">
        <v>30000</v>
      </c>
      <c r="Q1616" s="416">
        <f t="shared" si="37"/>
        <v>0.03</v>
      </c>
      <c r="R1616" s="627">
        <v>12</v>
      </c>
      <c r="S1616" s="564" t="s">
        <v>476</v>
      </c>
      <c r="T1616" s="71" t="s">
        <v>125</v>
      </c>
      <c r="U1616" s="633" t="s">
        <v>7</v>
      </c>
      <c r="V1616" s="632" t="s">
        <v>477</v>
      </c>
      <c r="W1616" s="632" t="s">
        <v>1138</v>
      </c>
      <c r="X1616" s="632" t="s">
        <v>6496</v>
      </c>
      <c r="Y1616" s="632"/>
      <c r="Z1616" s="633"/>
      <c r="AA1616" s="633"/>
    </row>
    <row r="1617" spans="1:27" ht="17.45" customHeight="1" x14ac:dyDescent="0.25">
      <c r="A1617" s="633" t="s">
        <v>7975</v>
      </c>
      <c r="B1617" s="632" t="s">
        <v>60</v>
      </c>
      <c r="C1617" s="632" t="s">
        <v>377</v>
      </c>
      <c r="D1617" s="632" t="s">
        <v>858</v>
      </c>
      <c r="E1617" s="632" t="s">
        <v>7976</v>
      </c>
      <c r="F1617" s="473" t="s">
        <v>26</v>
      </c>
      <c r="G1617" s="473"/>
      <c r="H1617" s="473"/>
      <c r="I1617" s="473"/>
      <c r="J1617" s="633" t="s">
        <v>11223</v>
      </c>
      <c r="K1617" s="632" t="s">
        <v>8948</v>
      </c>
      <c r="L1617" s="624">
        <v>43000</v>
      </c>
      <c r="M1617" s="564" t="s">
        <v>7989</v>
      </c>
      <c r="N1617" s="633" t="s">
        <v>48</v>
      </c>
      <c r="O1617" s="625">
        <v>43000</v>
      </c>
      <c r="P1617" s="626">
        <v>30000</v>
      </c>
      <c r="Q1617" s="416">
        <f t="shared" si="37"/>
        <v>0.03</v>
      </c>
      <c r="R1617" s="627">
        <v>10</v>
      </c>
      <c r="S1617" s="564" t="s">
        <v>12632</v>
      </c>
      <c r="T1617" s="71" t="s">
        <v>103</v>
      </c>
      <c r="U1617" s="633" t="s">
        <v>7</v>
      </c>
      <c r="V1617" s="632" t="s">
        <v>477</v>
      </c>
      <c r="W1617" s="632" t="s">
        <v>1138</v>
      </c>
      <c r="X1617" s="632" t="s">
        <v>5801</v>
      </c>
      <c r="Y1617" s="632" t="s">
        <v>667</v>
      </c>
      <c r="Z1617" s="633"/>
      <c r="AA1617" s="633"/>
    </row>
    <row r="1618" spans="1:27" ht="17.45" customHeight="1" x14ac:dyDescent="0.25">
      <c r="A1618" s="633" t="s">
        <v>9388</v>
      </c>
      <c r="B1618" s="632" t="s">
        <v>57</v>
      </c>
      <c r="C1618" s="632" t="s">
        <v>1046</v>
      </c>
      <c r="D1618" s="632" t="s">
        <v>9389</v>
      </c>
      <c r="E1618" s="632" t="s">
        <v>9674</v>
      </c>
      <c r="F1618" s="473" t="s">
        <v>25</v>
      </c>
      <c r="G1618" s="473"/>
      <c r="H1618" s="473"/>
      <c r="I1618" s="473"/>
      <c r="J1618" s="633" t="s">
        <v>11223</v>
      </c>
      <c r="K1618" s="632" t="s">
        <v>35</v>
      </c>
      <c r="L1618" s="624">
        <v>42990</v>
      </c>
      <c r="M1618" s="564" t="s">
        <v>9411</v>
      </c>
      <c r="N1618" s="633" t="s">
        <v>47</v>
      </c>
      <c r="O1618" s="625">
        <v>42990</v>
      </c>
      <c r="P1618" s="626">
        <v>30000</v>
      </c>
      <c r="Q1618" s="416">
        <f t="shared" si="37"/>
        <v>0.03</v>
      </c>
      <c r="R1618" s="627">
        <v>12</v>
      </c>
      <c r="S1618" s="564" t="s">
        <v>9606</v>
      </c>
      <c r="T1618" s="71" t="s">
        <v>125</v>
      </c>
      <c r="U1618" s="633" t="s">
        <v>7</v>
      </c>
      <c r="V1618" s="632" t="s">
        <v>477</v>
      </c>
      <c r="W1618" s="632" t="s">
        <v>1138</v>
      </c>
      <c r="X1618" s="632" t="s">
        <v>9724</v>
      </c>
      <c r="Y1618" s="632" t="s">
        <v>667</v>
      </c>
      <c r="Z1618" s="633"/>
      <c r="AA1618" s="633"/>
    </row>
    <row r="1619" spans="1:27" ht="17.45" customHeight="1" x14ac:dyDescent="0.25">
      <c r="A1619" s="633" t="s">
        <v>13979</v>
      </c>
      <c r="B1619" s="632" t="s">
        <v>56</v>
      </c>
      <c r="C1619" s="632" t="s">
        <v>510</v>
      </c>
      <c r="D1619" s="632" t="s">
        <v>14069</v>
      </c>
      <c r="E1619" s="632" t="s">
        <v>14070</v>
      </c>
      <c r="F1619" s="473" t="s">
        <v>28</v>
      </c>
      <c r="G1619" s="473"/>
      <c r="H1619" s="473"/>
      <c r="I1619" s="473"/>
      <c r="J1619" s="633" t="s">
        <v>11224</v>
      </c>
      <c r="K1619" s="632" t="s">
        <v>8952</v>
      </c>
      <c r="L1619" s="624">
        <v>43038</v>
      </c>
      <c r="M1619" s="564" t="s">
        <v>14131</v>
      </c>
      <c r="N1619" s="633" t="s">
        <v>46</v>
      </c>
      <c r="O1619" s="625">
        <v>43038</v>
      </c>
      <c r="P1619" s="626">
        <v>30000</v>
      </c>
      <c r="Q1619" s="416">
        <f t="shared" si="37"/>
        <v>0.03</v>
      </c>
      <c r="R1619" s="627">
        <v>12</v>
      </c>
      <c r="S1619" s="564" t="s">
        <v>14146</v>
      </c>
      <c r="T1619" s="71" t="s">
        <v>125</v>
      </c>
      <c r="U1619" s="633" t="s">
        <v>7</v>
      </c>
      <c r="V1619" s="632" t="s">
        <v>477</v>
      </c>
      <c r="W1619" s="632" t="s">
        <v>1138</v>
      </c>
      <c r="X1619" s="632" t="s">
        <v>14243</v>
      </c>
      <c r="Y1619" s="632"/>
      <c r="Z1619" s="633"/>
      <c r="AA1619" s="633"/>
    </row>
    <row r="1620" spans="1:27" ht="17.45" customHeight="1" x14ac:dyDescent="0.25">
      <c r="A1620" s="633" t="s">
        <v>8423</v>
      </c>
      <c r="B1620" s="632" t="s">
        <v>56</v>
      </c>
      <c r="C1620" s="632" t="s">
        <v>161</v>
      </c>
      <c r="D1620" s="632" t="s">
        <v>8424</v>
      </c>
      <c r="E1620" s="632" t="s">
        <v>8425</v>
      </c>
      <c r="F1620" s="473" t="s">
        <v>26</v>
      </c>
      <c r="G1620" s="473"/>
      <c r="H1620" s="473"/>
      <c r="I1620" s="473"/>
      <c r="J1620" s="633" t="s">
        <v>11224</v>
      </c>
      <c r="K1620" s="632" t="s">
        <v>8948</v>
      </c>
      <c r="L1620" s="624">
        <v>43069</v>
      </c>
      <c r="M1620" s="564" t="s">
        <v>8592</v>
      </c>
      <c r="N1620" s="633" t="s">
        <v>46</v>
      </c>
      <c r="O1620" s="625">
        <v>43069</v>
      </c>
      <c r="P1620" s="626">
        <v>30000</v>
      </c>
      <c r="Q1620" s="416">
        <f t="shared" si="37"/>
        <v>0.03</v>
      </c>
      <c r="R1620" s="627">
        <v>12</v>
      </c>
      <c r="S1620" s="564" t="s">
        <v>8159</v>
      </c>
      <c r="T1620" s="71" t="s">
        <v>103</v>
      </c>
      <c r="U1620" s="633" t="s">
        <v>7</v>
      </c>
      <c r="V1620" s="632" t="s">
        <v>477</v>
      </c>
      <c r="W1620" s="632" t="s">
        <v>3186</v>
      </c>
      <c r="X1620" s="632" t="s">
        <v>9435</v>
      </c>
      <c r="Y1620" s="632" t="s">
        <v>186</v>
      </c>
      <c r="Z1620" s="633"/>
      <c r="AA1620" s="633"/>
    </row>
    <row r="1621" spans="1:27" ht="17.45" customHeight="1" x14ac:dyDescent="0.25">
      <c r="A1621" s="633" t="s">
        <v>13064</v>
      </c>
      <c r="B1621" s="632" t="s">
        <v>60</v>
      </c>
      <c r="C1621" s="632" t="s">
        <v>805</v>
      </c>
      <c r="D1621" s="632" t="s">
        <v>13065</v>
      </c>
      <c r="E1621" s="632" t="s">
        <v>13066</v>
      </c>
      <c r="F1621" s="473" t="s">
        <v>14262</v>
      </c>
      <c r="G1621" s="473"/>
      <c r="H1621" s="473"/>
      <c r="I1621" s="473"/>
      <c r="J1621" s="633" t="s">
        <v>11224</v>
      </c>
      <c r="K1621" s="632" t="s">
        <v>8950</v>
      </c>
      <c r="L1621" s="624">
        <v>43054</v>
      </c>
      <c r="M1621" s="564" t="s">
        <v>13460</v>
      </c>
      <c r="N1621" s="633" t="s">
        <v>47</v>
      </c>
      <c r="O1621" s="625">
        <v>43054</v>
      </c>
      <c r="P1621" s="626">
        <v>30000</v>
      </c>
      <c r="Q1621" s="416">
        <f t="shared" si="37"/>
        <v>0.03</v>
      </c>
      <c r="R1621" s="627">
        <v>12</v>
      </c>
      <c r="S1621" s="564" t="s">
        <v>14144</v>
      </c>
      <c r="T1621" s="71" t="s">
        <v>103</v>
      </c>
      <c r="U1621" s="633" t="s">
        <v>7</v>
      </c>
      <c r="V1621" s="632" t="s">
        <v>477</v>
      </c>
      <c r="W1621" s="632" t="s">
        <v>2539</v>
      </c>
      <c r="X1621" s="632" t="s">
        <v>6197</v>
      </c>
      <c r="Y1621" s="632" t="s">
        <v>757</v>
      </c>
      <c r="Z1621" s="633"/>
      <c r="AA1621" s="633"/>
    </row>
    <row r="1622" spans="1:27" ht="17.45" customHeight="1" x14ac:dyDescent="0.25">
      <c r="A1622" s="633" t="s">
        <v>13067</v>
      </c>
      <c r="B1622" s="632" t="s">
        <v>56</v>
      </c>
      <c r="C1622" s="632" t="s">
        <v>109</v>
      </c>
      <c r="D1622" s="632" t="s">
        <v>3658</v>
      </c>
      <c r="E1622" s="632" t="s">
        <v>2358</v>
      </c>
      <c r="F1622" s="473" t="s">
        <v>28</v>
      </c>
      <c r="G1622" s="473"/>
      <c r="H1622" s="473"/>
      <c r="I1622" s="473"/>
      <c r="J1622" s="633" t="s">
        <v>11223</v>
      </c>
      <c r="K1622" s="632" t="s">
        <v>8952</v>
      </c>
      <c r="L1622" s="624">
        <v>43007</v>
      </c>
      <c r="M1622" s="564" t="s">
        <v>13461</v>
      </c>
      <c r="N1622" s="633" t="s">
        <v>48</v>
      </c>
      <c r="O1622" s="625">
        <v>43007</v>
      </c>
      <c r="P1622" s="626">
        <v>30000</v>
      </c>
      <c r="Q1622" s="416">
        <f t="shared" si="37"/>
        <v>0.03</v>
      </c>
      <c r="R1622" s="627">
        <v>1</v>
      </c>
      <c r="S1622" s="564" t="s">
        <v>13516</v>
      </c>
      <c r="T1622" s="71" t="s">
        <v>211</v>
      </c>
      <c r="U1622" s="633" t="s">
        <v>7</v>
      </c>
      <c r="V1622" s="632" t="s">
        <v>477</v>
      </c>
      <c r="W1622" s="632" t="s">
        <v>2539</v>
      </c>
      <c r="X1622" s="632" t="s">
        <v>13840</v>
      </c>
      <c r="Y1622" s="632" t="s">
        <v>6865</v>
      </c>
      <c r="Z1622" s="633"/>
      <c r="AA1622" s="633"/>
    </row>
    <row r="1623" spans="1:27" ht="17.45" customHeight="1" x14ac:dyDescent="0.25">
      <c r="A1623" s="633" t="s">
        <v>13068</v>
      </c>
      <c r="B1623" s="632" t="s">
        <v>60</v>
      </c>
      <c r="C1623" s="632" t="s">
        <v>805</v>
      </c>
      <c r="D1623" s="632" t="s">
        <v>13069</v>
      </c>
      <c r="E1623" s="632" t="s">
        <v>13070</v>
      </c>
      <c r="F1623" s="473" t="s">
        <v>24</v>
      </c>
      <c r="G1623" s="473"/>
      <c r="H1623" s="473"/>
      <c r="I1623" s="473"/>
      <c r="J1623" s="633" t="s">
        <v>11224</v>
      </c>
      <c r="K1623" s="632" t="s">
        <v>38</v>
      </c>
      <c r="L1623" s="624">
        <v>43089</v>
      </c>
      <c r="M1623" s="564" t="s">
        <v>13462</v>
      </c>
      <c r="N1623" s="633" t="s">
        <v>46</v>
      </c>
      <c r="O1623" s="625">
        <v>43089</v>
      </c>
      <c r="P1623" s="626">
        <v>30000</v>
      </c>
      <c r="Q1623" s="416">
        <f t="shared" si="37"/>
        <v>0.03</v>
      </c>
      <c r="R1623" s="627">
        <v>12</v>
      </c>
      <c r="S1623" s="564" t="s">
        <v>14188</v>
      </c>
      <c r="T1623" s="71" t="s">
        <v>125</v>
      </c>
      <c r="U1623" s="633" t="s">
        <v>7</v>
      </c>
      <c r="V1623" s="632" t="s">
        <v>477</v>
      </c>
      <c r="W1623" s="632" t="s">
        <v>1204</v>
      </c>
      <c r="X1623" s="632" t="s">
        <v>13841</v>
      </c>
      <c r="Y1623" s="632"/>
      <c r="Z1623" s="633"/>
      <c r="AA1623" s="633"/>
    </row>
    <row r="1624" spans="1:27" ht="17.45" customHeight="1" x14ac:dyDescent="0.25">
      <c r="A1624" s="633" t="s">
        <v>13071</v>
      </c>
      <c r="B1624" s="632" t="s">
        <v>60</v>
      </c>
      <c r="C1624" s="632" t="s">
        <v>805</v>
      </c>
      <c r="D1624" s="632" t="s">
        <v>5667</v>
      </c>
      <c r="E1624" s="632" t="s">
        <v>13072</v>
      </c>
      <c r="F1624" s="473" t="s">
        <v>26</v>
      </c>
      <c r="G1624" s="473"/>
      <c r="H1624" s="473"/>
      <c r="I1624" s="473"/>
      <c r="J1624" s="633" t="s">
        <v>11224</v>
      </c>
      <c r="K1624" s="632" t="s">
        <v>8948</v>
      </c>
      <c r="L1624" s="624">
        <v>43084</v>
      </c>
      <c r="M1624" s="564" t="s">
        <v>13463</v>
      </c>
      <c r="N1624" s="633" t="s">
        <v>47</v>
      </c>
      <c r="O1624" s="625">
        <v>43084</v>
      </c>
      <c r="P1624" s="626">
        <v>30000</v>
      </c>
      <c r="Q1624" s="416">
        <f t="shared" si="37"/>
        <v>0.03</v>
      </c>
      <c r="R1624" s="627">
        <v>12</v>
      </c>
      <c r="S1624" s="564" t="s">
        <v>14144</v>
      </c>
      <c r="T1624" s="71" t="s">
        <v>103</v>
      </c>
      <c r="U1624" s="633" t="s">
        <v>7</v>
      </c>
      <c r="V1624" s="632" t="s">
        <v>477</v>
      </c>
      <c r="W1624" s="632" t="s">
        <v>1204</v>
      </c>
      <c r="X1624" s="632" t="s">
        <v>5585</v>
      </c>
      <c r="Y1624" s="632" t="s">
        <v>667</v>
      </c>
      <c r="Z1624" s="633"/>
      <c r="AA1624" s="633"/>
    </row>
    <row r="1625" spans="1:27" ht="17.45" customHeight="1" x14ac:dyDescent="0.25">
      <c r="A1625" s="633" t="s">
        <v>2001</v>
      </c>
      <c r="B1625" s="632" t="s">
        <v>57</v>
      </c>
      <c r="C1625" s="632" t="s">
        <v>98</v>
      </c>
      <c r="D1625" s="632" t="s">
        <v>2002</v>
      </c>
      <c r="E1625" s="632" t="s">
        <v>11127</v>
      </c>
      <c r="F1625" s="473" t="s">
        <v>25</v>
      </c>
      <c r="G1625" s="473"/>
      <c r="H1625" s="473"/>
      <c r="I1625" s="473"/>
      <c r="J1625" s="633" t="s">
        <v>11224</v>
      </c>
      <c r="K1625" s="632" t="s">
        <v>35</v>
      </c>
      <c r="L1625" s="624">
        <v>43028</v>
      </c>
      <c r="M1625" s="564" t="s">
        <v>2004</v>
      </c>
      <c r="N1625" s="633" t="s">
        <v>47</v>
      </c>
      <c r="O1625" s="625">
        <v>43028</v>
      </c>
      <c r="P1625" s="626">
        <v>30000</v>
      </c>
      <c r="Q1625" s="416">
        <f t="shared" si="37"/>
        <v>0.03</v>
      </c>
      <c r="R1625" s="627">
        <v>12</v>
      </c>
      <c r="S1625" s="564" t="s">
        <v>14144</v>
      </c>
      <c r="T1625" s="71" t="s">
        <v>211</v>
      </c>
      <c r="U1625" s="633" t="s">
        <v>7</v>
      </c>
      <c r="V1625" s="632" t="s">
        <v>477</v>
      </c>
      <c r="W1625" s="632" t="s">
        <v>7445</v>
      </c>
      <c r="X1625" s="632" t="s">
        <v>106</v>
      </c>
      <c r="Y1625" s="632" t="s">
        <v>1192</v>
      </c>
      <c r="Z1625" s="633"/>
      <c r="AA1625" s="633"/>
    </row>
    <row r="1626" spans="1:27" ht="17.45" customHeight="1" x14ac:dyDescent="0.25">
      <c r="A1626" s="633" t="s">
        <v>7896</v>
      </c>
      <c r="B1626" s="632" t="s">
        <v>62</v>
      </c>
      <c r="C1626" s="632" t="s">
        <v>429</v>
      </c>
      <c r="D1626" s="632" t="s">
        <v>7897</v>
      </c>
      <c r="E1626" s="632" t="s">
        <v>7898</v>
      </c>
      <c r="F1626" s="473" t="s">
        <v>26</v>
      </c>
      <c r="G1626" s="473"/>
      <c r="H1626" s="473"/>
      <c r="I1626" s="473"/>
      <c r="J1626" s="633" t="s">
        <v>11223</v>
      </c>
      <c r="K1626" s="632" t="s">
        <v>8948</v>
      </c>
      <c r="L1626" s="624">
        <v>42978</v>
      </c>
      <c r="M1626" s="564" t="s">
        <v>7925</v>
      </c>
      <c r="N1626" s="633" t="s">
        <v>48</v>
      </c>
      <c r="O1626" s="625">
        <v>42978</v>
      </c>
      <c r="P1626" s="626">
        <v>30000</v>
      </c>
      <c r="Q1626" s="416">
        <f t="shared" si="37"/>
        <v>0.03</v>
      </c>
      <c r="R1626" s="627">
        <v>12</v>
      </c>
      <c r="S1626" s="564" t="s">
        <v>11804</v>
      </c>
      <c r="T1626" s="71" t="s">
        <v>211</v>
      </c>
      <c r="U1626" s="633" t="s">
        <v>7</v>
      </c>
      <c r="V1626" s="632" t="s">
        <v>388</v>
      </c>
      <c r="W1626" s="632" t="s">
        <v>389</v>
      </c>
      <c r="X1626" s="632" t="s">
        <v>13842</v>
      </c>
      <c r="Y1626" s="632" t="s">
        <v>313</v>
      </c>
      <c r="Z1626" s="633"/>
      <c r="AA1626" s="633"/>
    </row>
    <row r="1627" spans="1:27" ht="17.45" customHeight="1" x14ac:dyDescent="0.25">
      <c r="A1627" s="633" t="s">
        <v>8465</v>
      </c>
      <c r="B1627" s="632" t="s">
        <v>56</v>
      </c>
      <c r="C1627" s="632" t="s">
        <v>194</v>
      </c>
      <c r="D1627" s="632" t="s">
        <v>8466</v>
      </c>
      <c r="E1627" s="632" t="s">
        <v>316</v>
      </c>
      <c r="F1627" s="473" t="s">
        <v>27</v>
      </c>
      <c r="G1627" s="473"/>
      <c r="H1627" s="473"/>
      <c r="I1627" s="473"/>
      <c r="J1627" s="633" t="s">
        <v>11223</v>
      </c>
      <c r="K1627" s="632" t="s">
        <v>8070</v>
      </c>
      <c r="L1627" s="624">
        <v>43000</v>
      </c>
      <c r="M1627" s="564" t="s">
        <v>8599</v>
      </c>
      <c r="N1627" s="633" t="s">
        <v>47</v>
      </c>
      <c r="O1627" s="625">
        <v>43000</v>
      </c>
      <c r="P1627" s="626">
        <v>30000</v>
      </c>
      <c r="Q1627" s="416">
        <f t="shared" si="37"/>
        <v>0.03</v>
      </c>
      <c r="R1627" s="627">
        <v>12</v>
      </c>
      <c r="S1627" s="564" t="s">
        <v>10333</v>
      </c>
      <c r="T1627" s="71" t="s">
        <v>103</v>
      </c>
      <c r="U1627" s="633" t="s">
        <v>7</v>
      </c>
      <c r="V1627" s="632" t="s">
        <v>388</v>
      </c>
      <c r="W1627" s="632" t="s">
        <v>389</v>
      </c>
      <c r="X1627" s="632" t="s">
        <v>8673</v>
      </c>
      <c r="Y1627" s="632" t="s">
        <v>186</v>
      </c>
      <c r="Z1627" s="633"/>
      <c r="AA1627" s="633"/>
    </row>
    <row r="1628" spans="1:27" ht="17.45" customHeight="1" x14ac:dyDescent="0.25">
      <c r="A1628" s="633" t="s">
        <v>8838</v>
      </c>
      <c r="B1628" s="632" t="s">
        <v>60</v>
      </c>
      <c r="C1628" s="632" t="s">
        <v>805</v>
      </c>
      <c r="D1628" s="632" t="s">
        <v>8839</v>
      </c>
      <c r="E1628" s="632" t="s">
        <v>8840</v>
      </c>
      <c r="F1628" s="473" t="s">
        <v>14262</v>
      </c>
      <c r="G1628" s="473"/>
      <c r="H1628" s="473"/>
      <c r="I1628" s="473"/>
      <c r="J1628" s="633" t="s">
        <v>11224</v>
      </c>
      <c r="K1628" s="632" t="s">
        <v>8950</v>
      </c>
      <c r="L1628" s="624">
        <v>43055</v>
      </c>
      <c r="M1628" s="564" t="s">
        <v>8891</v>
      </c>
      <c r="N1628" s="633" t="s">
        <v>46</v>
      </c>
      <c r="O1628" s="625">
        <v>43055</v>
      </c>
      <c r="P1628" s="626">
        <v>30000</v>
      </c>
      <c r="Q1628" s="416">
        <f t="shared" si="37"/>
        <v>0.03</v>
      </c>
      <c r="R1628" s="627">
        <v>12</v>
      </c>
      <c r="S1628" s="564" t="s">
        <v>7881</v>
      </c>
      <c r="T1628" s="71" t="s">
        <v>125</v>
      </c>
      <c r="U1628" s="633" t="s">
        <v>7</v>
      </c>
      <c r="V1628" s="632" t="s">
        <v>921</v>
      </c>
      <c r="W1628" s="632"/>
      <c r="X1628" s="632" t="s">
        <v>10099</v>
      </c>
      <c r="Y1628" s="632"/>
      <c r="Z1628" s="633"/>
      <c r="AA1628" s="633"/>
    </row>
    <row r="1629" spans="1:27" ht="17.45" customHeight="1" x14ac:dyDescent="0.25">
      <c r="A1629" s="633" t="s">
        <v>7028</v>
      </c>
      <c r="B1629" s="632" t="s">
        <v>57</v>
      </c>
      <c r="C1629" s="632" t="s">
        <v>147</v>
      </c>
      <c r="D1629" s="632" t="s">
        <v>7029</v>
      </c>
      <c r="E1629" s="632" t="s">
        <v>7030</v>
      </c>
      <c r="F1629" s="473" t="s">
        <v>27</v>
      </c>
      <c r="G1629" s="473"/>
      <c r="H1629" s="473"/>
      <c r="I1629" s="473"/>
      <c r="J1629" s="633" t="s">
        <v>11224</v>
      </c>
      <c r="K1629" s="632" t="s">
        <v>8070</v>
      </c>
      <c r="L1629" s="624">
        <v>43024</v>
      </c>
      <c r="M1629" s="564" t="s">
        <v>7087</v>
      </c>
      <c r="N1629" s="633" t="s">
        <v>46</v>
      </c>
      <c r="O1629" s="625">
        <v>43024</v>
      </c>
      <c r="P1629" s="626">
        <v>30000</v>
      </c>
      <c r="Q1629" s="416">
        <f t="shared" si="37"/>
        <v>0.03</v>
      </c>
      <c r="R1629" s="627">
        <v>12</v>
      </c>
      <c r="S1629" s="564" t="s">
        <v>6513</v>
      </c>
      <c r="T1629" s="71" t="s">
        <v>125</v>
      </c>
      <c r="U1629" s="633" t="s">
        <v>7</v>
      </c>
      <c r="V1629" s="632" t="s">
        <v>477</v>
      </c>
      <c r="W1629" s="632"/>
      <c r="X1629" s="632" t="s">
        <v>7088</v>
      </c>
      <c r="Y1629" s="632"/>
      <c r="Z1629" s="633"/>
      <c r="AA1629" s="633"/>
    </row>
    <row r="1630" spans="1:27" ht="17.45" customHeight="1" x14ac:dyDescent="0.25">
      <c r="A1630" s="633" t="s">
        <v>7026</v>
      </c>
      <c r="B1630" s="632" t="s">
        <v>57</v>
      </c>
      <c r="C1630" s="632" t="s">
        <v>147</v>
      </c>
      <c r="D1630" s="632" t="s">
        <v>7027</v>
      </c>
      <c r="E1630" s="632" t="s">
        <v>1898</v>
      </c>
      <c r="F1630" s="473" t="s">
        <v>26</v>
      </c>
      <c r="G1630" s="473"/>
      <c r="H1630" s="473"/>
      <c r="I1630" s="473"/>
      <c r="J1630" s="633" t="s">
        <v>11224</v>
      </c>
      <c r="K1630" s="632" t="s">
        <v>8948</v>
      </c>
      <c r="L1630" s="624">
        <v>43024</v>
      </c>
      <c r="M1630" s="564" t="s">
        <v>7085</v>
      </c>
      <c r="N1630" s="633" t="s">
        <v>46</v>
      </c>
      <c r="O1630" s="625">
        <v>43024</v>
      </c>
      <c r="P1630" s="626">
        <v>30000</v>
      </c>
      <c r="Q1630" s="416">
        <f t="shared" si="37"/>
        <v>0.03</v>
      </c>
      <c r="R1630" s="627">
        <v>12</v>
      </c>
      <c r="S1630" s="564" t="s">
        <v>6513</v>
      </c>
      <c r="T1630" s="71" t="s">
        <v>125</v>
      </c>
      <c r="U1630" s="633" t="s">
        <v>7</v>
      </c>
      <c r="V1630" s="632" t="s">
        <v>477</v>
      </c>
      <c r="W1630" s="632"/>
      <c r="X1630" s="632" t="s">
        <v>7086</v>
      </c>
      <c r="Y1630" s="632"/>
      <c r="Z1630" s="633"/>
      <c r="AA1630" s="633"/>
    </row>
    <row r="1631" spans="1:27" ht="17.45" customHeight="1" x14ac:dyDescent="0.25">
      <c r="A1631" s="633" t="s">
        <v>7023</v>
      </c>
      <c r="B1631" s="632" t="s">
        <v>57</v>
      </c>
      <c r="C1631" s="632" t="s">
        <v>147</v>
      </c>
      <c r="D1631" s="632" t="s">
        <v>7024</v>
      </c>
      <c r="E1631" s="632" t="s">
        <v>7025</v>
      </c>
      <c r="F1631" s="473" t="s">
        <v>27</v>
      </c>
      <c r="G1631" s="473"/>
      <c r="H1631" s="473"/>
      <c r="I1631" s="473"/>
      <c r="J1631" s="633" t="s">
        <v>11224</v>
      </c>
      <c r="K1631" s="632" t="s">
        <v>8947</v>
      </c>
      <c r="L1631" s="624">
        <v>43035</v>
      </c>
      <c r="M1631" s="564" t="s">
        <v>7083</v>
      </c>
      <c r="N1631" s="633" t="s">
        <v>46</v>
      </c>
      <c r="O1631" s="625">
        <v>43035</v>
      </c>
      <c r="P1631" s="626">
        <v>30000</v>
      </c>
      <c r="Q1631" s="416">
        <f t="shared" si="37"/>
        <v>0.03</v>
      </c>
      <c r="R1631" s="627">
        <v>12</v>
      </c>
      <c r="S1631" s="564" t="s">
        <v>6513</v>
      </c>
      <c r="T1631" s="71" t="s">
        <v>125</v>
      </c>
      <c r="U1631" s="633" t="s">
        <v>7</v>
      </c>
      <c r="V1631" s="632" t="s">
        <v>477</v>
      </c>
      <c r="W1631" s="632"/>
      <c r="X1631" s="632" t="s">
        <v>7084</v>
      </c>
      <c r="Y1631" s="632"/>
      <c r="Z1631" s="633"/>
      <c r="AA1631" s="633"/>
    </row>
    <row r="1632" spans="1:27" ht="17.45" customHeight="1" x14ac:dyDescent="0.25">
      <c r="A1632" s="633" t="s">
        <v>9928</v>
      </c>
      <c r="B1632" s="632" t="s">
        <v>6912</v>
      </c>
      <c r="C1632" s="632" t="s">
        <v>6912</v>
      </c>
      <c r="D1632" s="632" t="s">
        <v>9929</v>
      </c>
      <c r="E1632" s="632" t="s">
        <v>9930</v>
      </c>
      <c r="F1632" s="473" t="s">
        <v>14262</v>
      </c>
      <c r="G1632" s="473"/>
      <c r="H1632" s="473"/>
      <c r="I1632" s="473"/>
      <c r="J1632" s="633" t="s">
        <v>11223</v>
      </c>
      <c r="K1632" s="632" t="s">
        <v>8950</v>
      </c>
      <c r="L1632" s="624">
        <v>42943</v>
      </c>
      <c r="M1632" s="564" t="s">
        <v>9956</v>
      </c>
      <c r="N1632" s="633" t="s">
        <v>46</v>
      </c>
      <c r="O1632" s="625">
        <v>42978</v>
      </c>
      <c r="P1632" s="626">
        <v>30000</v>
      </c>
      <c r="Q1632" s="416">
        <f t="shared" si="37"/>
        <v>0.03</v>
      </c>
      <c r="R1632" s="627">
        <v>1</v>
      </c>
      <c r="S1632" s="564" t="s">
        <v>14189</v>
      </c>
      <c r="T1632" s="71" t="s">
        <v>103</v>
      </c>
      <c r="U1632" s="633" t="s">
        <v>7</v>
      </c>
      <c r="V1632" s="632" t="s">
        <v>921</v>
      </c>
      <c r="W1632" s="632"/>
      <c r="X1632" s="632" t="s">
        <v>10100</v>
      </c>
      <c r="Y1632" s="632"/>
      <c r="Z1632" s="633"/>
      <c r="AA1632" s="633"/>
    </row>
    <row r="1633" spans="1:27" ht="17.45" customHeight="1" x14ac:dyDescent="0.25">
      <c r="A1633" s="633" t="s">
        <v>9085</v>
      </c>
      <c r="B1633" s="632" t="s">
        <v>56</v>
      </c>
      <c r="C1633" s="632" t="s">
        <v>510</v>
      </c>
      <c r="D1633" s="632" t="s">
        <v>5748</v>
      </c>
      <c r="E1633" s="632" t="s">
        <v>9086</v>
      </c>
      <c r="F1633" s="473" t="s">
        <v>28</v>
      </c>
      <c r="G1633" s="473"/>
      <c r="H1633" s="473"/>
      <c r="I1633" s="473"/>
      <c r="J1633" s="633" t="s">
        <v>11224</v>
      </c>
      <c r="K1633" s="632" t="s">
        <v>8952</v>
      </c>
      <c r="L1633" s="624">
        <v>43049</v>
      </c>
      <c r="M1633" s="564" t="s">
        <v>9103</v>
      </c>
      <c r="N1633" s="633" t="s">
        <v>46</v>
      </c>
      <c r="O1633" s="625">
        <v>43049</v>
      </c>
      <c r="P1633" s="626">
        <v>30000</v>
      </c>
      <c r="Q1633" s="416">
        <f t="shared" si="37"/>
        <v>0.03</v>
      </c>
      <c r="R1633" s="627">
        <v>12</v>
      </c>
      <c r="S1633" s="564" t="s">
        <v>11320</v>
      </c>
      <c r="T1633" s="71" t="s">
        <v>103</v>
      </c>
      <c r="U1633" s="633" t="s">
        <v>7</v>
      </c>
      <c r="V1633" s="632" t="s">
        <v>477</v>
      </c>
      <c r="W1633" s="632"/>
      <c r="X1633" s="632" t="s">
        <v>6959</v>
      </c>
      <c r="Y1633" s="632"/>
      <c r="Z1633" s="633"/>
      <c r="AA1633" s="633"/>
    </row>
    <row r="1634" spans="1:27" ht="17.45" customHeight="1" x14ac:dyDescent="0.25">
      <c r="A1634" s="633" t="s">
        <v>8467</v>
      </c>
      <c r="B1634" s="632" t="s">
        <v>56</v>
      </c>
      <c r="C1634" s="632" t="s">
        <v>194</v>
      </c>
      <c r="D1634" s="632" t="s">
        <v>8468</v>
      </c>
      <c r="E1634" s="632" t="s">
        <v>8469</v>
      </c>
      <c r="F1634" s="473" t="s">
        <v>26</v>
      </c>
      <c r="G1634" s="473"/>
      <c r="H1634" s="473"/>
      <c r="I1634" s="473"/>
      <c r="J1634" s="633" t="s">
        <v>11224</v>
      </c>
      <c r="K1634" s="632" t="s">
        <v>33</v>
      </c>
      <c r="L1634" s="624">
        <v>43010</v>
      </c>
      <c r="M1634" s="564" t="s">
        <v>8600</v>
      </c>
      <c r="N1634" s="633" t="s">
        <v>46</v>
      </c>
      <c r="O1634" s="625">
        <v>43010</v>
      </c>
      <c r="P1634" s="626">
        <v>30000</v>
      </c>
      <c r="Q1634" s="416">
        <f t="shared" si="37"/>
        <v>0.03</v>
      </c>
      <c r="R1634" s="627">
        <v>12</v>
      </c>
      <c r="S1634" s="564" t="s">
        <v>7954</v>
      </c>
      <c r="T1634" s="71" t="s">
        <v>125</v>
      </c>
      <c r="U1634" s="633" t="s">
        <v>7</v>
      </c>
      <c r="V1634" s="632" t="s">
        <v>477</v>
      </c>
      <c r="W1634" s="632"/>
      <c r="X1634" s="632" t="s">
        <v>8674</v>
      </c>
      <c r="Y1634" s="632" t="s">
        <v>757</v>
      </c>
      <c r="Z1634" s="633"/>
      <c r="AA1634" s="633"/>
    </row>
    <row r="1635" spans="1:27" ht="17.45" customHeight="1" x14ac:dyDescent="0.25">
      <c r="A1635" s="633" t="s">
        <v>8470</v>
      </c>
      <c r="B1635" s="632" t="s">
        <v>56</v>
      </c>
      <c r="C1635" s="632" t="s">
        <v>194</v>
      </c>
      <c r="D1635" s="632" t="s">
        <v>8471</v>
      </c>
      <c r="E1635" s="632" t="s">
        <v>8472</v>
      </c>
      <c r="F1635" s="473" t="s">
        <v>27</v>
      </c>
      <c r="G1635" s="473"/>
      <c r="H1635" s="473"/>
      <c r="I1635" s="473"/>
      <c r="J1635" s="633" t="s">
        <v>11224</v>
      </c>
      <c r="K1635" s="632" t="s">
        <v>8070</v>
      </c>
      <c r="L1635" s="624">
        <v>43073</v>
      </c>
      <c r="M1635" s="564" t="s">
        <v>8601</v>
      </c>
      <c r="N1635" s="633" t="s">
        <v>46</v>
      </c>
      <c r="O1635" s="625">
        <v>43073</v>
      </c>
      <c r="P1635" s="626">
        <v>30000</v>
      </c>
      <c r="Q1635" s="416">
        <f t="shared" si="37"/>
        <v>0.03</v>
      </c>
      <c r="R1635" s="627">
        <v>12</v>
      </c>
      <c r="S1635" s="564" t="s">
        <v>7954</v>
      </c>
      <c r="T1635" s="71" t="s">
        <v>125</v>
      </c>
      <c r="U1635" s="633" t="s">
        <v>7</v>
      </c>
      <c r="V1635" s="632" t="s">
        <v>477</v>
      </c>
      <c r="W1635" s="632"/>
      <c r="X1635" s="632" t="s">
        <v>8674</v>
      </c>
      <c r="Y1635" s="632"/>
      <c r="Z1635" s="633"/>
      <c r="AA1635" s="633"/>
    </row>
    <row r="1636" spans="1:27" ht="17.45" customHeight="1" x14ac:dyDescent="0.25">
      <c r="A1636" s="633" t="s">
        <v>8473</v>
      </c>
      <c r="B1636" s="632" t="s">
        <v>56</v>
      </c>
      <c r="C1636" s="632" t="s">
        <v>194</v>
      </c>
      <c r="D1636" s="632" t="s">
        <v>8474</v>
      </c>
      <c r="E1636" s="632" t="s">
        <v>8475</v>
      </c>
      <c r="F1636" s="473" t="s">
        <v>26</v>
      </c>
      <c r="G1636" s="473"/>
      <c r="H1636" s="473"/>
      <c r="I1636" s="473"/>
      <c r="J1636" s="633" t="s">
        <v>11224</v>
      </c>
      <c r="K1636" s="632" t="s">
        <v>33</v>
      </c>
      <c r="L1636" s="624">
        <v>43011</v>
      </c>
      <c r="M1636" s="564" t="s">
        <v>8602</v>
      </c>
      <c r="N1636" s="633" t="s">
        <v>46</v>
      </c>
      <c r="O1636" s="625">
        <v>43011</v>
      </c>
      <c r="P1636" s="626">
        <v>30000</v>
      </c>
      <c r="Q1636" s="416">
        <f t="shared" si="37"/>
        <v>0.03</v>
      </c>
      <c r="R1636" s="627">
        <v>12</v>
      </c>
      <c r="S1636" s="564" t="s">
        <v>7954</v>
      </c>
      <c r="T1636" s="71" t="s">
        <v>125</v>
      </c>
      <c r="U1636" s="633" t="s">
        <v>7</v>
      </c>
      <c r="V1636" s="632" t="s">
        <v>477</v>
      </c>
      <c r="W1636" s="632"/>
      <c r="X1636" s="632" t="s">
        <v>8674</v>
      </c>
      <c r="Y1636" s="632"/>
      <c r="Z1636" s="633"/>
      <c r="AA1636" s="633"/>
    </row>
    <row r="1637" spans="1:27" ht="17.45" customHeight="1" x14ac:dyDescent="0.25">
      <c r="A1637" s="633" t="s">
        <v>6670</v>
      </c>
      <c r="B1637" s="632" t="s">
        <v>57</v>
      </c>
      <c r="C1637" s="632" t="s">
        <v>98</v>
      </c>
      <c r="D1637" s="632" t="s">
        <v>10317</v>
      </c>
      <c r="E1637" s="632" t="s">
        <v>6672</v>
      </c>
      <c r="F1637" s="473" t="s">
        <v>28</v>
      </c>
      <c r="G1637" s="473"/>
      <c r="H1637" s="473"/>
      <c r="I1637" s="473"/>
      <c r="J1637" s="633" t="s">
        <v>11223</v>
      </c>
      <c r="K1637" s="632" t="s">
        <v>8952</v>
      </c>
      <c r="L1637" s="624">
        <v>42947</v>
      </c>
      <c r="M1637" s="564">
        <v>42818</v>
      </c>
      <c r="N1637" s="633" t="s">
        <v>46</v>
      </c>
      <c r="O1637" s="625">
        <v>42947</v>
      </c>
      <c r="P1637" s="626">
        <v>30000</v>
      </c>
      <c r="Q1637" s="416">
        <f t="shared" si="37"/>
        <v>0.03</v>
      </c>
      <c r="R1637" s="636">
        <v>12</v>
      </c>
      <c r="S1637" s="564">
        <v>42835</v>
      </c>
      <c r="T1637" s="71" t="s">
        <v>125</v>
      </c>
      <c r="U1637" s="633" t="s">
        <v>7040</v>
      </c>
      <c r="V1637" s="632" t="s">
        <v>162</v>
      </c>
      <c r="W1637" s="632" t="s">
        <v>105</v>
      </c>
      <c r="X1637" s="632" t="s">
        <v>7388</v>
      </c>
      <c r="Y1637" s="632"/>
      <c r="Z1637" s="633"/>
      <c r="AA1637" s="633"/>
    </row>
    <row r="1638" spans="1:27" ht="17.45" customHeight="1" x14ac:dyDescent="0.25">
      <c r="A1638" s="633" t="s">
        <v>12239</v>
      </c>
      <c r="B1638" s="632" t="s">
        <v>56</v>
      </c>
      <c r="C1638" s="632" t="s">
        <v>117</v>
      </c>
      <c r="D1638" s="632" t="s">
        <v>12240</v>
      </c>
      <c r="E1638" s="632" t="s">
        <v>12241</v>
      </c>
      <c r="F1638" s="473" t="s">
        <v>25</v>
      </c>
      <c r="G1638" s="473"/>
      <c r="H1638" s="473"/>
      <c r="I1638" s="473"/>
      <c r="J1638" s="633" t="s">
        <v>11224</v>
      </c>
      <c r="K1638" s="632" t="s">
        <v>35</v>
      </c>
      <c r="L1638" s="624">
        <v>43018</v>
      </c>
      <c r="M1638" s="564">
        <v>42928</v>
      </c>
      <c r="N1638" s="633" t="s">
        <v>46</v>
      </c>
      <c r="O1638" s="625">
        <v>43018</v>
      </c>
      <c r="P1638" s="626">
        <v>30000</v>
      </c>
      <c r="Q1638" s="416">
        <f t="shared" si="37"/>
        <v>0.03</v>
      </c>
      <c r="R1638" s="636">
        <v>12</v>
      </c>
      <c r="S1638" s="564">
        <v>42929</v>
      </c>
      <c r="T1638" s="71" t="s">
        <v>125</v>
      </c>
      <c r="U1638" s="633" t="s">
        <v>7040</v>
      </c>
      <c r="V1638" s="632" t="s">
        <v>162</v>
      </c>
      <c r="W1638" s="632" t="s">
        <v>7199</v>
      </c>
      <c r="X1638" s="632" t="s">
        <v>7454</v>
      </c>
      <c r="Y1638" s="632" t="s">
        <v>12443</v>
      </c>
      <c r="Z1638" s="633"/>
      <c r="AA1638" s="633"/>
    </row>
    <row r="1639" spans="1:27" ht="17.45" customHeight="1" x14ac:dyDescent="0.25">
      <c r="A1639" s="633" t="s">
        <v>13967</v>
      </c>
      <c r="B1639" s="634" t="s">
        <v>57</v>
      </c>
      <c r="C1639" s="634" t="s">
        <v>98</v>
      </c>
      <c r="D1639" s="632" t="s">
        <v>14048</v>
      </c>
      <c r="E1639" s="632" t="s">
        <v>14049</v>
      </c>
      <c r="F1639" s="473" t="s">
        <v>28</v>
      </c>
      <c r="G1639" s="473"/>
      <c r="H1639" s="473"/>
      <c r="I1639" s="473"/>
      <c r="J1639" s="633" t="s">
        <v>11224</v>
      </c>
      <c r="K1639" s="473" t="s">
        <v>8990</v>
      </c>
      <c r="L1639" s="624">
        <v>43038</v>
      </c>
      <c r="M1639" s="564" t="s">
        <v>14120</v>
      </c>
      <c r="N1639" s="71" t="s">
        <v>47</v>
      </c>
      <c r="O1639" s="624">
        <v>43038</v>
      </c>
      <c r="P1639" s="635">
        <v>30000</v>
      </c>
      <c r="Q1639" s="416">
        <f t="shared" si="37"/>
        <v>0.03</v>
      </c>
      <c r="R1639" s="627">
        <v>12</v>
      </c>
      <c r="S1639" s="535" t="s">
        <v>14144</v>
      </c>
      <c r="T1639" s="71" t="s">
        <v>103</v>
      </c>
      <c r="U1639" s="566" t="s">
        <v>7040</v>
      </c>
      <c r="V1639" s="541" t="s">
        <v>104</v>
      </c>
      <c r="W1639" s="541" t="s">
        <v>8056</v>
      </c>
      <c r="X1639" s="632" t="s">
        <v>106</v>
      </c>
      <c r="Y1639" s="632" t="s">
        <v>667</v>
      </c>
      <c r="Z1639" s="633"/>
      <c r="AA1639" s="633"/>
    </row>
    <row r="1640" spans="1:27" ht="17.45" customHeight="1" x14ac:dyDescent="0.25">
      <c r="A1640" s="633" t="s">
        <v>5743</v>
      </c>
      <c r="B1640" s="634" t="s">
        <v>60</v>
      </c>
      <c r="C1640" s="634" t="s">
        <v>805</v>
      </c>
      <c r="D1640" s="632" t="s">
        <v>5744</v>
      </c>
      <c r="E1640" s="632" t="s">
        <v>316</v>
      </c>
      <c r="F1640" s="473" t="s">
        <v>14262</v>
      </c>
      <c r="G1640" s="473"/>
      <c r="H1640" s="473"/>
      <c r="I1640" s="473"/>
      <c r="J1640" s="633" t="s">
        <v>11223</v>
      </c>
      <c r="K1640" s="473" t="s">
        <v>8950</v>
      </c>
      <c r="L1640" s="624">
        <v>43008</v>
      </c>
      <c r="M1640" s="564" t="s">
        <v>6196</v>
      </c>
      <c r="N1640" s="71" t="s">
        <v>47</v>
      </c>
      <c r="O1640" s="624">
        <v>43008</v>
      </c>
      <c r="P1640" s="635">
        <v>30000</v>
      </c>
      <c r="Q1640" s="416">
        <f t="shared" si="37"/>
        <v>0.03</v>
      </c>
      <c r="R1640" s="627">
        <v>12</v>
      </c>
      <c r="S1640" s="535" t="s">
        <v>11283</v>
      </c>
      <c r="T1640" s="71" t="s">
        <v>125</v>
      </c>
      <c r="U1640" s="566" t="s">
        <v>7040</v>
      </c>
      <c r="V1640" s="541" t="s">
        <v>104</v>
      </c>
      <c r="W1640" s="541" t="s">
        <v>105</v>
      </c>
      <c r="X1640" s="632" t="s">
        <v>6098</v>
      </c>
      <c r="Y1640" s="632" t="s">
        <v>186</v>
      </c>
      <c r="Z1640" s="633"/>
      <c r="AA1640" s="633"/>
    </row>
    <row r="1641" spans="1:27" ht="17.45" customHeight="1" x14ac:dyDescent="0.25">
      <c r="A1641" s="633" t="s">
        <v>13073</v>
      </c>
      <c r="B1641" s="634" t="s">
        <v>57</v>
      </c>
      <c r="C1641" s="634" t="s">
        <v>182</v>
      </c>
      <c r="D1641" s="632" t="s">
        <v>13074</v>
      </c>
      <c r="E1641" s="632" t="s">
        <v>13075</v>
      </c>
      <c r="F1641" s="473" t="s">
        <v>27</v>
      </c>
      <c r="G1641" s="473"/>
      <c r="H1641" s="473"/>
      <c r="I1641" s="473"/>
      <c r="J1641" s="633" t="s">
        <v>11224</v>
      </c>
      <c r="K1641" s="473" t="s">
        <v>8947</v>
      </c>
      <c r="L1641" s="624">
        <v>43031</v>
      </c>
      <c r="M1641" s="564" t="s">
        <v>13464</v>
      </c>
      <c r="N1641" s="71" t="s">
        <v>46</v>
      </c>
      <c r="O1641" s="624">
        <v>43031</v>
      </c>
      <c r="P1641" s="635">
        <v>30000</v>
      </c>
      <c r="Q1641" s="416">
        <f t="shared" si="37"/>
        <v>0.03</v>
      </c>
      <c r="R1641" s="627">
        <v>2</v>
      </c>
      <c r="S1641" s="535" t="s">
        <v>13516</v>
      </c>
      <c r="T1641" s="71" t="s">
        <v>103</v>
      </c>
      <c r="U1641" s="566" t="s">
        <v>7040</v>
      </c>
      <c r="V1641" s="541" t="s">
        <v>104</v>
      </c>
      <c r="W1641" s="541" t="s">
        <v>105</v>
      </c>
      <c r="X1641" s="632" t="s">
        <v>5900</v>
      </c>
      <c r="Y1641" s="632"/>
      <c r="Z1641" s="633"/>
      <c r="AA1641" s="633"/>
    </row>
    <row r="1642" spans="1:27" ht="17.45" customHeight="1" x14ac:dyDescent="0.25">
      <c r="A1642" s="633" t="s">
        <v>11032</v>
      </c>
      <c r="B1642" s="634" t="s">
        <v>57</v>
      </c>
      <c r="C1642" s="634" t="s">
        <v>98</v>
      </c>
      <c r="D1642" s="632" t="s">
        <v>8760</v>
      </c>
      <c r="E1642" s="632" t="s">
        <v>11204</v>
      </c>
      <c r="F1642" s="473" t="s">
        <v>25</v>
      </c>
      <c r="G1642" s="473"/>
      <c r="H1642" s="473"/>
      <c r="I1642" s="473"/>
      <c r="J1642" s="633" t="s">
        <v>11224</v>
      </c>
      <c r="K1642" s="473" t="s">
        <v>8951</v>
      </c>
      <c r="L1642" s="624">
        <v>43039</v>
      </c>
      <c r="M1642" s="564" t="s">
        <v>13465</v>
      </c>
      <c r="N1642" s="71" t="s">
        <v>47</v>
      </c>
      <c r="O1642" s="624">
        <v>43039</v>
      </c>
      <c r="P1642" s="635">
        <v>30000</v>
      </c>
      <c r="Q1642" s="416">
        <f t="shared" si="37"/>
        <v>0.03</v>
      </c>
      <c r="R1642" s="627">
        <v>4</v>
      </c>
      <c r="S1642" s="535" t="s">
        <v>13516</v>
      </c>
      <c r="T1642" s="71" t="s">
        <v>103</v>
      </c>
      <c r="U1642" s="566" t="s">
        <v>7040</v>
      </c>
      <c r="V1642" s="541" t="s">
        <v>104</v>
      </c>
      <c r="W1642" s="541" t="s">
        <v>105</v>
      </c>
      <c r="X1642" s="632" t="s">
        <v>106</v>
      </c>
      <c r="Y1642" s="632" t="s">
        <v>757</v>
      </c>
      <c r="Z1642" s="633"/>
      <c r="AA1642" s="633"/>
    </row>
    <row r="1643" spans="1:27" ht="17.45" customHeight="1" x14ac:dyDescent="0.25">
      <c r="A1643" s="633" t="s">
        <v>4259</v>
      </c>
      <c r="B1643" s="634" t="s">
        <v>57</v>
      </c>
      <c r="C1643" s="634" t="s">
        <v>391</v>
      </c>
      <c r="D1643" s="632" t="s">
        <v>4260</v>
      </c>
      <c r="E1643" s="632" t="s">
        <v>4261</v>
      </c>
      <c r="F1643" s="473" t="s">
        <v>27</v>
      </c>
      <c r="G1643" s="473"/>
      <c r="H1643" s="473"/>
      <c r="I1643" s="473"/>
      <c r="J1643" s="633" t="s">
        <v>11223</v>
      </c>
      <c r="K1643" s="473" t="s">
        <v>8947</v>
      </c>
      <c r="L1643" s="624">
        <v>43007</v>
      </c>
      <c r="M1643" s="564" t="s">
        <v>4262</v>
      </c>
      <c r="N1643" s="71" t="s">
        <v>47</v>
      </c>
      <c r="O1643" s="624">
        <v>43007</v>
      </c>
      <c r="P1643" s="635">
        <v>30000</v>
      </c>
      <c r="Q1643" s="416">
        <f t="shared" si="37"/>
        <v>0.03</v>
      </c>
      <c r="R1643" s="627">
        <v>2</v>
      </c>
      <c r="S1643" s="535" t="s">
        <v>13843</v>
      </c>
      <c r="T1643" s="71" t="s">
        <v>125</v>
      </c>
      <c r="U1643" s="566" t="s">
        <v>7040</v>
      </c>
      <c r="V1643" s="541" t="s">
        <v>104</v>
      </c>
      <c r="W1643" s="541" t="s">
        <v>105</v>
      </c>
      <c r="X1643" s="632" t="s">
        <v>6399</v>
      </c>
      <c r="Y1643" s="632" t="s">
        <v>186</v>
      </c>
      <c r="Z1643" s="633"/>
      <c r="AA1643" s="633"/>
    </row>
    <row r="1644" spans="1:27" ht="17.45" customHeight="1" x14ac:dyDescent="0.25">
      <c r="A1644" s="633" t="s">
        <v>8460</v>
      </c>
      <c r="B1644" s="634" t="s">
        <v>57</v>
      </c>
      <c r="C1644" s="634" t="s">
        <v>147</v>
      </c>
      <c r="D1644" s="632" t="s">
        <v>13076</v>
      </c>
      <c r="E1644" s="632" t="s">
        <v>8461</v>
      </c>
      <c r="F1644" s="473" t="s">
        <v>27</v>
      </c>
      <c r="G1644" s="473"/>
      <c r="H1644" s="473"/>
      <c r="I1644" s="473"/>
      <c r="J1644" s="633" t="s">
        <v>11223</v>
      </c>
      <c r="K1644" s="473" t="s">
        <v>8947</v>
      </c>
      <c r="L1644" s="624">
        <v>42998</v>
      </c>
      <c r="M1644" s="564" t="s">
        <v>13466</v>
      </c>
      <c r="N1644" s="71" t="s">
        <v>46</v>
      </c>
      <c r="O1644" s="624">
        <v>42998</v>
      </c>
      <c r="P1644" s="635">
        <v>30000</v>
      </c>
      <c r="Q1644" s="416">
        <f t="shared" si="37"/>
        <v>0.03</v>
      </c>
      <c r="R1644" s="627">
        <v>12</v>
      </c>
      <c r="S1644" s="535" t="s">
        <v>7881</v>
      </c>
      <c r="T1644" s="71" t="s">
        <v>125</v>
      </c>
      <c r="U1644" s="566" t="s">
        <v>7040</v>
      </c>
      <c r="V1644" s="541" t="s">
        <v>104</v>
      </c>
      <c r="W1644" s="541"/>
      <c r="X1644" s="632" t="s">
        <v>13844</v>
      </c>
      <c r="Y1644" s="632"/>
      <c r="Z1644" s="633"/>
      <c r="AA1644" s="633"/>
    </row>
    <row r="1645" spans="1:27" ht="17.45" customHeight="1" x14ac:dyDescent="0.25">
      <c r="A1645" s="633" t="s">
        <v>9672</v>
      </c>
      <c r="B1645" s="634" t="s">
        <v>6912</v>
      </c>
      <c r="C1645" s="634" t="s">
        <v>6912</v>
      </c>
      <c r="D1645" s="632" t="s">
        <v>13077</v>
      </c>
      <c r="E1645" s="632" t="s">
        <v>9673</v>
      </c>
      <c r="F1645" s="473" t="s">
        <v>26</v>
      </c>
      <c r="G1645" s="473"/>
      <c r="H1645" s="473"/>
      <c r="I1645" s="473"/>
      <c r="J1645" s="633" t="s">
        <v>11223</v>
      </c>
      <c r="K1645" s="473" t="s">
        <v>8948</v>
      </c>
      <c r="L1645" s="624">
        <v>42974</v>
      </c>
      <c r="M1645" s="564" t="s">
        <v>13467</v>
      </c>
      <c r="N1645" s="71" t="s">
        <v>46</v>
      </c>
      <c r="O1645" s="624">
        <v>42974</v>
      </c>
      <c r="P1645" s="635">
        <v>30000</v>
      </c>
      <c r="Q1645" s="416">
        <f t="shared" si="37"/>
        <v>0.03</v>
      </c>
      <c r="R1645" s="627">
        <v>12</v>
      </c>
      <c r="S1645" s="535" t="s">
        <v>9606</v>
      </c>
      <c r="T1645" s="71" t="s">
        <v>125</v>
      </c>
      <c r="U1645" s="566" t="s">
        <v>7040</v>
      </c>
      <c r="V1645" s="541" t="s">
        <v>104</v>
      </c>
      <c r="W1645" s="541"/>
      <c r="X1645" s="632" t="s">
        <v>6160</v>
      </c>
      <c r="Y1645" s="632"/>
      <c r="Z1645" s="633"/>
      <c r="AA1645" s="633"/>
    </row>
    <row r="1646" spans="1:27" ht="17.45" customHeight="1" x14ac:dyDescent="0.25">
      <c r="A1646" s="633" t="s">
        <v>8785</v>
      </c>
      <c r="B1646" s="634" t="s">
        <v>57</v>
      </c>
      <c r="C1646" s="634" t="s">
        <v>147</v>
      </c>
      <c r="D1646" s="632" t="s">
        <v>8786</v>
      </c>
      <c r="E1646" s="632" t="s">
        <v>9190</v>
      </c>
      <c r="F1646" s="473" t="s">
        <v>24</v>
      </c>
      <c r="G1646" s="473"/>
      <c r="H1646" s="473"/>
      <c r="I1646" s="473"/>
      <c r="J1646" s="633" t="s">
        <v>11223</v>
      </c>
      <c r="K1646" s="473" t="s">
        <v>38</v>
      </c>
      <c r="L1646" s="624">
        <v>42978</v>
      </c>
      <c r="M1646" s="564" t="s">
        <v>8878</v>
      </c>
      <c r="N1646" s="71" t="s">
        <v>49</v>
      </c>
      <c r="O1646" s="624">
        <v>42978</v>
      </c>
      <c r="P1646" s="635">
        <v>30000</v>
      </c>
      <c r="Q1646" s="416">
        <f t="shared" si="37"/>
        <v>0.03</v>
      </c>
      <c r="R1646" s="627">
        <v>48</v>
      </c>
      <c r="S1646" s="535" t="s">
        <v>12652</v>
      </c>
      <c r="T1646" s="71" t="s">
        <v>103</v>
      </c>
      <c r="U1646" s="566" t="s">
        <v>9234</v>
      </c>
      <c r="V1646" s="541" t="s">
        <v>184</v>
      </c>
      <c r="W1646" s="541" t="s">
        <v>666</v>
      </c>
      <c r="X1646" s="632" t="s">
        <v>8913</v>
      </c>
      <c r="Y1646" s="632" t="s">
        <v>9770</v>
      </c>
      <c r="Z1646" s="633"/>
      <c r="AA1646" s="633"/>
    </row>
    <row r="1647" spans="1:27" ht="17.45" customHeight="1" x14ac:dyDescent="0.25">
      <c r="A1647" s="633" t="s">
        <v>4248</v>
      </c>
      <c r="B1647" s="634" t="s">
        <v>59</v>
      </c>
      <c r="C1647" s="634" t="s">
        <v>9574</v>
      </c>
      <c r="D1647" s="632" t="s">
        <v>4249</v>
      </c>
      <c r="E1647" s="632" t="s">
        <v>4250</v>
      </c>
      <c r="F1647" s="473" t="s">
        <v>26</v>
      </c>
      <c r="G1647" s="473"/>
      <c r="H1647" s="473"/>
      <c r="I1647" s="473"/>
      <c r="J1647" s="633" t="s">
        <v>11223</v>
      </c>
      <c r="K1647" s="473" t="s">
        <v>8948</v>
      </c>
      <c r="L1647" s="624">
        <v>43007</v>
      </c>
      <c r="M1647" s="564" t="s">
        <v>4251</v>
      </c>
      <c r="N1647" s="71" t="s">
        <v>47</v>
      </c>
      <c r="O1647" s="624">
        <v>43007</v>
      </c>
      <c r="P1647" s="635">
        <v>30000</v>
      </c>
      <c r="Q1647" s="416">
        <f t="shared" si="37"/>
        <v>0.03</v>
      </c>
      <c r="R1647" s="627">
        <v>1</v>
      </c>
      <c r="S1647" s="535" t="s">
        <v>13516</v>
      </c>
      <c r="T1647" s="71" t="s">
        <v>103</v>
      </c>
      <c r="U1647" s="566" t="s">
        <v>11285</v>
      </c>
      <c r="V1647" s="541" t="s">
        <v>13537</v>
      </c>
      <c r="W1647" s="541" t="s">
        <v>127</v>
      </c>
      <c r="X1647" s="632" t="s">
        <v>6195</v>
      </c>
      <c r="Y1647" s="632" t="s">
        <v>4252</v>
      </c>
      <c r="Z1647" s="633"/>
      <c r="AA1647" s="633"/>
    </row>
    <row r="1648" spans="1:27" ht="17.45" customHeight="1" x14ac:dyDescent="0.25">
      <c r="A1648" s="633" t="s">
        <v>1823</v>
      </c>
      <c r="B1648" s="634" t="s">
        <v>59</v>
      </c>
      <c r="C1648" s="634" t="s">
        <v>9574</v>
      </c>
      <c r="D1648" s="632" t="s">
        <v>1824</v>
      </c>
      <c r="E1648" s="632" t="s">
        <v>1825</v>
      </c>
      <c r="F1648" s="473" t="s">
        <v>24</v>
      </c>
      <c r="G1648" s="473"/>
      <c r="H1648" s="473"/>
      <c r="I1648" s="473"/>
      <c r="J1648" s="633" t="s">
        <v>11223</v>
      </c>
      <c r="K1648" s="473" t="s">
        <v>8949</v>
      </c>
      <c r="L1648" s="624">
        <v>43007</v>
      </c>
      <c r="M1648" s="564" t="s">
        <v>1826</v>
      </c>
      <c r="N1648" s="71" t="s">
        <v>48</v>
      </c>
      <c r="O1648" s="624">
        <v>43007</v>
      </c>
      <c r="P1648" s="635">
        <v>30000</v>
      </c>
      <c r="Q1648" s="416">
        <f t="shared" si="37"/>
        <v>0.03</v>
      </c>
      <c r="R1648" s="627">
        <v>1</v>
      </c>
      <c r="S1648" s="535" t="s">
        <v>14144</v>
      </c>
      <c r="T1648" s="71" t="s">
        <v>103</v>
      </c>
      <c r="U1648" s="566" t="s">
        <v>11285</v>
      </c>
      <c r="V1648" s="541" t="s">
        <v>1089</v>
      </c>
      <c r="W1648" s="541" t="s">
        <v>4211</v>
      </c>
      <c r="X1648" s="632" t="s">
        <v>5508</v>
      </c>
      <c r="Y1648" s="632" t="s">
        <v>1827</v>
      </c>
      <c r="Z1648" s="633"/>
      <c r="AA1648" s="633"/>
    </row>
    <row r="1649" spans="1:27" ht="17.45" customHeight="1" x14ac:dyDescent="0.25">
      <c r="A1649" s="633" t="s">
        <v>8838</v>
      </c>
      <c r="B1649" s="634" t="s">
        <v>60</v>
      </c>
      <c r="C1649" s="634" t="s">
        <v>805</v>
      </c>
      <c r="D1649" s="632" t="s">
        <v>8839</v>
      </c>
      <c r="E1649" s="632" t="s">
        <v>8840</v>
      </c>
      <c r="F1649" s="473" t="s">
        <v>14262</v>
      </c>
      <c r="G1649" s="473"/>
      <c r="H1649" s="473"/>
      <c r="I1649" s="473"/>
      <c r="J1649" s="633" t="s">
        <v>11224</v>
      </c>
      <c r="K1649" s="473" t="s">
        <v>8950</v>
      </c>
      <c r="L1649" s="624">
        <v>43055</v>
      </c>
      <c r="M1649" s="564" t="s">
        <v>8891</v>
      </c>
      <c r="N1649" s="71" t="s">
        <v>46</v>
      </c>
      <c r="O1649" s="624">
        <v>43055</v>
      </c>
      <c r="P1649" s="635">
        <v>30000</v>
      </c>
      <c r="Q1649" s="416">
        <f t="shared" si="37"/>
        <v>0.03</v>
      </c>
      <c r="R1649" s="627">
        <v>12</v>
      </c>
      <c r="S1649" s="535" t="s">
        <v>7881</v>
      </c>
      <c r="T1649" s="71" t="s">
        <v>125</v>
      </c>
      <c r="U1649" s="566" t="s">
        <v>5560</v>
      </c>
      <c r="V1649" s="541" t="s">
        <v>8929</v>
      </c>
      <c r="W1649" s="541" t="s">
        <v>13845</v>
      </c>
      <c r="X1649" s="632" t="s">
        <v>10099</v>
      </c>
      <c r="Y1649" s="632"/>
      <c r="Z1649" s="633"/>
      <c r="AA1649" s="633"/>
    </row>
    <row r="1650" spans="1:27" ht="17.45" customHeight="1" x14ac:dyDescent="0.25">
      <c r="A1650" s="633" t="s">
        <v>12239</v>
      </c>
      <c r="B1650" s="634" t="s">
        <v>56</v>
      </c>
      <c r="C1650" s="634" t="s">
        <v>117</v>
      </c>
      <c r="D1650" s="632" t="s">
        <v>12240</v>
      </c>
      <c r="E1650" s="632" t="s">
        <v>12241</v>
      </c>
      <c r="F1650" s="473" t="s">
        <v>25</v>
      </c>
      <c r="G1650" s="473"/>
      <c r="H1650" s="473"/>
      <c r="I1650" s="473"/>
      <c r="J1650" s="633" t="s">
        <v>11224</v>
      </c>
      <c r="K1650" s="473" t="s">
        <v>35</v>
      </c>
      <c r="L1650" s="624">
        <v>43018</v>
      </c>
      <c r="M1650" s="564">
        <v>42928</v>
      </c>
      <c r="N1650" s="71" t="s">
        <v>46</v>
      </c>
      <c r="O1650" s="624">
        <v>43018</v>
      </c>
      <c r="P1650" s="635">
        <v>30000</v>
      </c>
      <c r="Q1650" s="416">
        <f t="shared" ref="Q1650:Q1670" si="38">+P1650*0.000001</f>
        <v>0.03</v>
      </c>
      <c r="R1650" s="636">
        <v>12</v>
      </c>
      <c r="S1650" s="535">
        <v>42929</v>
      </c>
      <c r="T1650" s="71" t="s">
        <v>125</v>
      </c>
      <c r="U1650" s="566" t="s">
        <v>18</v>
      </c>
      <c r="V1650" s="541" t="s">
        <v>9273</v>
      </c>
      <c r="W1650" s="541" t="s">
        <v>11808</v>
      </c>
      <c r="X1650" s="632" t="s">
        <v>7454</v>
      </c>
      <c r="Y1650" s="632" t="s">
        <v>12443</v>
      </c>
      <c r="Z1650" s="633"/>
      <c r="AA1650" s="633"/>
    </row>
    <row r="1651" spans="1:27" ht="17.45" customHeight="1" x14ac:dyDescent="0.25">
      <c r="A1651" s="633" t="s">
        <v>12578</v>
      </c>
      <c r="B1651" s="634" t="s">
        <v>60</v>
      </c>
      <c r="C1651" s="634" t="s">
        <v>805</v>
      </c>
      <c r="D1651" s="632" t="s">
        <v>13078</v>
      </c>
      <c r="E1651" s="632" t="s">
        <v>316</v>
      </c>
      <c r="F1651" s="473" t="s">
        <v>28</v>
      </c>
      <c r="G1651" s="473"/>
      <c r="H1651" s="473"/>
      <c r="I1651" s="473"/>
      <c r="J1651" s="633" t="s">
        <v>11224</v>
      </c>
      <c r="K1651" s="473" t="s">
        <v>8990</v>
      </c>
      <c r="L1651" s="624">
        <v>43023</v>
      </c>
      <c r="M1651" s="564" t="s">
        <v>13468</v>
      </c>
      <c r="N1651" s="71" t="s">
        <v>46</v>
      </c>
      <c r="O1651" s="624">
        <v>43091</v>
      </c>
      <c r="P1651" s="635">
        <v>30000</v>
      </c>
      <c r="Q1651" s="416">
        <f t="shared" si="38"/>
        <v>0.03</v>
      </c>
      <c r="R1651" s="627">
        <v>12</v>
      </c>
      <c r="S1651" s="535" t="s">
        <v>12632</v>
      </c>
      <c r="T1651" s="71" t="s">
        <v>125</v>
      </c>
      <c r="U1651" s="566" t="s">
        <v>18</v>
      </c>
      <c r="V1651" s="541" t="s">
        <v>9273</v>
      </c>
      <c r="W1651" s="541"/>
      <c r="X1651" s="632" t="s">
        <v>6098</v>
      </c>
      <c r="Y1651" s="632"/>
      <c r="Z1651" s="633"/>
      <c r="AA1651" s="633"/>
    </row>
    <row r="1652" spans="1:27" ht="17.45" customHeight="1" x14ac:dyDescent="0.25">
      <c r="A1652" s="633" t="s">
        <v>12237</v>
      </c>
      <c r="B1652" s="634" t="s">
        <v>60</v>
      </c>
      <c r="C1652" s="634" t="s">
        <v>805</v>
      </c>
      <c r="D1652" s="632" t="s">
        <v>13079</v>
      </c>
      <c r="E1652" s="632" t="s">
        <v>12238</v>
      </c>
      <c r="F1652" s="473" t="s">
        <v>27</v>
      </c>
      <c r="G1652" s="473"/>
      <c r="H1652" s="473"/>
      <c r="I1652" s="473"/>
      <c r="J1652" s="633" t="s">
        <v>11224</v>
      </c>
      <c r="K1652" s="473" t="s">
        <v>8947</v>
      </c>
      <c r="L1652" s="624">
        <v>43100</v>
      </c>
      <c r="M1652" s="564" t="s">
        <v>13469</v>
      </c>
      <c r="N1652" s="71" t="s">
        <v>46</v>
      </c>
      <c r="O1652" s="624">
        <v>43100</v>
      </c>
      <c r="P1652" s="635">
        <v>30000</v>
      </c>
      <c r="Q1652" s="416">
        <f t="shared" si="38"/>
        <v>0.03</v>
      </c>
      <c r="R1652" s="627">
        <v>12</v>
      </c>
      <c r="S1652" s="535" t="s">
        <v>12339</v>
      </c>
      <c r="T1652" s="71" t="s">
        <v>125</v>
      </c>
      <c r="U1652" s="566" t="s">
        <v>18</v>
      </c>
      <c r="V1652" s="541" t="s">
        <v>9273</v>
      </c>
      <c r="W1652" s="541"/>
      <c r="X1652" s="632" t="s">
        <v>6021</v>
      </c>
      <c r="Y1652" s="632"/>
      <c r="Z1652" s="633"/>
      <c r="AA1652" s="633"/>
    </row>
    <row r="1653" spans="1:27" ht="17.45" customHeight="1" x14ac:dyDescent="0.25">
      <c r="A1653" s="633" t="s">
        <v>6673</v>
      </c>
      <c r="B1653" s="634" t="s">
        <v>56</v>
      </c>
      <c r="C1653" s="634" t="s">
        <v>510</v>
      </c>
      <c r="D1653" s="632" t="s">
        <v>6559</v>
      </c>
      <c r="E1653" s="632" t="s">
        <v>6675</v>
      </c>
      <c r="F1653" s="473" t="s">
        <v>28</v>
      </c>
      <c r="G1653" s="473"/>
      <c r="H1653" s="473"/>
      <c r="I1653" s="473"/>
      <c r="J1653" s="633" t="s">
        <v>11223</v>
      </c>
      <c r="K1653" s="473" t="s">
        <v>8952</v>
      </c>
      <c r="L1653" s="624">
        <v>42978</v>
      </c>
      <c r="M1653" s="564" t="s">
        <v>6833</v>
      </c>
      <c r="N1653" s="71" t="s">
        <v>46</v>
      </c>
      <c r="O1653" s="624">
        <v>42978</v>
      </c>
      <c r="P1653" s="635">
        <v>30000</v>
      </c>
      <c r="Q1653" s="416">
        <f t="shared" si="38"/>
        <v>0.03</v>
      </c>
      <c r="R1653" s="627">
        <v>12</v>
      </c>
      <c r="S1653" s="535" t="s">
        <v>6513</v>
      </c>
      <c r="T1653" s="71" t="s">
        <v>103</v>
      </c>
      <c r="U1653" s="566" t="s">
        <v>18</v>
      </c>
      <c r="V1653" s="541" t="s">
        <v>9273</v>
      </c>
      <c r="W1653" s="541"/>
      <c r="X1653" s="632" t="s">
        <v>6834</v>
      </c>
      <c r="Y1653" s="632" t="s">
        <v>313</v>
      </c>
      <c r="Z1653" s="633"/>
      <c r="AA1653" s="633"/>
    </row>
    <row r="1654" spans="1:27" ht="17.45" customHeight="1" x14ac:dyDescent="0.25">
      <c r="A1654" s="633" t="s">
        <v>12242</v>
      </c>
      <c r="B1654" s="634" t="s">
        <v>57</v>
      </c>
      <c r="C1654" s="634" t="s">
        <v>98</v>
      </c>
      <c r="D1654" s="632" t="s">
        <v>12243</v>
      </c>
      <c r="E1654" s="632" t="s">
        <v>12244</v>
      </c>
      <c r="F1654" s="473" t="s">
        <v>25</v>
      </c>
      <c r="G1654" s="473"/>
      <c r="H1654" s="473"/>
      <c r="I1654" s="473"/>
      <c r="J1654" s="633" t="s">
        <v>11223</v>
      </c>
      <c r="K1654" s="473" t="s">
        <v>35</v>
      </c>
      <c r="L1654" s="624">
        <v>42978</v>
      </c>
      <c r="M1654" s="564" t="s">
        <v>12324</v>
      </c>
      <c r="N1654" s="71" t="s">
        <v>46</v>
      </c>
      <c r="O1654" s="624">
        <v>42978</v>
      </c>
      <c r="P1654" s="635">
        <v>30000</v>
      </c>
      <c r="Q1654" s="416">
        <f t="shared" si="38"/>
        <v>0.03</v>
      </c>
      <c r="R1654" s="627">
        <v>12</v>
      </c>
      <c r="S1654" s="535" t="s">
        <v>12338</v>
      </c>
      <c r="T1654" s="71" t="s">
        <v>125</v>
      </c>
      <c r="U1654" s="566" t="s">
        <v>15</v>
      </c>
      <c r="V1654" s="541" t="s">
        <v>152</v>
      </c>
      <c r="W1654" s="541"/>
      <c r="X1654" s="632" t="s">
        <v>106</v>
      </c>
      <c r="Y1654" s="632"/>
      <c r="Z1654" s="633"/>
      <c r="AA1654" s="633"/>
    </row>
    <row r="1655" spans="1:27" ht="17.45" customHeight="1" x14ac:dyDescent="0.25">
      <c r="A1655" s="633" t="s">
        <v>4241</v>
      </c>
      <c r="B1655" s="634" t="s">
        <v>60</v>
      </c>
      <c r="C1655" s="634" t="s">
        <v>805</v>
      </c>
      <c r="D1655" s="632" t="s">
        <v>4242</v>
      </c>
      <c r="E1655" s="632" t="s">
        <v>316</v>
      </c>
      <c r="F1655" s="473" t="s">
        <v>14262</v>
      </c>
      <c r="G1655" s="473"/>
      <c r="H1655" s="473"/>
      <c r="I1655" s="473"/>
      <c r="J1655" s="633" t="s">
        <v>11223</v>
      </c>
      <c r="K1655" s="473" t="s">
        <v>8950</v>
      </c>
      <c r="L1655" s="624">
        <v>43008</v>
      </c>
      <c r="M1655" s="564" t="s">
        <v>4243</v>
      </c>
      <c r="N1655" s="71" t="s">
        <v>47</v>
      </c>
      <c r="O1655" s="624">
        <v>43008</v>
      </c>
      <c r="P1655" s="635">
        <v>30000</v>
      </c>
      <c r="Q1655" s="416">
        <f t="shared" si="38"/>
        <v>0.03</v>
      </c>
      <c r="R1655" s="627">
        <v>12</v>
      </c>
      <c r="S1655" s="535" t="s">
        <v>11283</v>
      </c>
      <c r="T1655" s="71" t="s">
        <v>125</v>
      </c>
      <c r="U1655" s="566" t="s">
        <v>385</v>
      </c>
      <c r="V1655" s="541" t="s">
        <v>385</v>
      </c>
      <c r="W1655" s="541" t="s">
        <v>4244</v>
      </c>
      <c r="X1655" s="632" t="s">
        <v>6193</v>
      </c>
      <c r="Y1655" s="632" t="s">
        <v>757</v>
      </c>
      <c r="Z1655" s="633"/>
      <c r="AA1655" s="633"/>
    </row>
    <row r="1656" spans="1:27" ht="17.45" customHeight="1" x14ac:dyDescent="0.25">
      <c r="A1656" s="633" t="s">
        <v>4269</v>
      </c>
      <c r="B1656" s="632" t="s">
        <v>59</v>
      </c>
      <c r="C1656" s="632" t="s">
        <v>9574</v>
      </c>
      <c r="D1656" s="632" t="s">
        <v>4270</v>
      </c>
      <c r="E1656" s="632" t="s">
        <v>4271</v>
      </c>
      <c r="F1656" s="473" t="s">
        <v>26</v>
      </c>
      <c r="G1656" s="473"/>
      <c r="H1656" s="473"/>
      <c r="I1656" s="473"/>
      <c r="J1656" s="633" t="s">
        <v>11224</v>
      </c>
      <c r="K1656" s="632" t="s">
        <v>8948</v>
      </c>
      <c r="L1656" s="624">
        <v>43098</v>
      </c>
      <c r="M1656" s="564" t="s">
        <v>4272</v>
      </c>
      <c r="N1656" s="633" t="s">
        <v>47</v>
      </c>
      <c r="O1656" s="625">
        <v>43098</v>
      </c>
      <c r="P1656" s="626">
        <v>29214</v>
      </c>
      <c r="Q1656" s="416">
        <f t="shared" si="38"/>
        <v>2.9214E-2</v>
      </c>
      <c r="R1656" s="627">
        <v>12</v>
      </c>
      <c r="S1656" s="564" t="s">
        <v>12338</v>
      </c>
      <c r="T1656" s="71" t="s">
        <v>292</v>
      </c>
      <c r="U1656" s="633" t="s">
        <v>7</v>
      </c>
      <c r="V1656" s="632" t="s">
        <v>477</v>
      </c>
      <c r="W1656" s="632" t="s">
        <v>1138</v>
      </c>
      <c r="X1656" s="632" t="s">
        <v>5894</v>
      </c>
      <c r="Y1656" s="632" t="s">
        <v>1091</v>
      </c>
      <c r="Z1656" s="633"/>
      <c r="AA1656" s="633"/>
    </row>
    <row r="1657" spans="1:27" ht="17.45" customHeight="1" x14ac:dyDescent="0.25">
      <c r="A1657" s="633" t="s">
        <v>11034</v>
      </c>
      <c r="B1657" s="632" t="s">
        <v>58</v>
      </c>
      <c r="C1657" s="632" t="s">
        <v>58</v>
      </c>
      <c r="D1657" s="632" t="s">
        <v>11058</v>
      </c>
      <c r="E1657" s="632" t="s">
        <v>11206</v>
      </c>
      <c r="F1657" s="473" t="s">
        <v>26</v>
      </c>
      <c r="G1657" s="473"/>
      <c r="H1657" s="473"/>
      <c r="I1657" s="473"/>
      <c r="J1657" s="633" t="s">
        <v>11223</v>
      </c>
      <c r="K1657" s="632" t="s">
        <v>8948</v>
      </c>
      <c r="L1657" s="624">
        <v>43007</v>
      </c>
      <c r="M1657" s="564">
        <v>42906</v>
      </c>
      <c r="N1657" s="633" t="s">
        <v>47</v>
      </c>
      <c r="O1657" s="625">
        <v>43007</v>
      </c>
      <c r="P1657" s="626">
        <v>28571</v>
      </c>
      <c r="Q1657" s="416">
        <f t="shared" si="38"/>
        <v>2.8570999999999999E-2</v>
      </c>
      <c r="R1657" s="636">
        <v>2</v>
      </c>
      <c r="S1657" s="564">
        <v>42929</v>
      </c>
      <c r="T1657" s="71" t="s">
        <v>103</v>
      </c>
      <c r="U1657" s="633" t="s">
        <v>7040</v>
      </c>
      <c r="V1657" s="632" t="s">
        <v>162</v>
      </c>
      <c r="W1657" s="632" t="s">
        <v>105</v>
      </c>
      <c r="X1657" s="632" t="s">
        <v>9848</v>
      </c>
      <c r="Y1657" s="632" t="s">
        <v>9559</v>
      </c>
      <c r="Z1657" s="633"/>
      <c r="AA1657" s="633"/>
    </row>
    <row r="1658" spans="1:27" ht="17.45" customHeight="1" x14ac:dyDescent="0.25">
      <c r="A1658" s="633" t="s">
        <v>4273</v>
      </c>
      <c r="B1658" s="632" t="s">
        <v>58</v>
      </c>
      <c r="C1658" s="632" t="s">
        <v>58</v>
      </c>
      <c r="D1658" s="632" t="s">
        <v>10665</v>
      </c>
      <c r="E1658" s="632" t="s">
        <v>13080</v>
      </c>
      <c r="F1658" s="473" t="s">
        <v>25</v>
      </c>
      <c r="G1658" s="473"/>
      <c r="H1658" s="473"/>
      <c r="I1658" s="473"/>
      <c r="J1658" s="633" t="s">
        <v>11224</v>
      </c>
      <c r="K1658" s="632" t="s">
        <v>35</v>
      </c>
      <c r="L1658" s="624">
        <v>43054</v>
      </c>
      <c r="M1658" s="564">
        <v>42746</v>
      </c>
      <c r="N1658" s="633" t="s">
        <v>47</v>
      </c>
      <c r="O1658" s="625">
        <v>43054</v>
      </c>
      <c r="P1658" s="626">
        <v>28571</v>
      </c>
      <c r="Q1658" s="416">
        <f t="shared" si="38"/>
        <v>2.8570999999999999E-2</v>
      </c>
      <c r="R1658" s="636">
        <v>12</v>
      </c>
      <c r="S1658" s="564">
        <v>42935</v>
      </c>
      <c r="T1658" s="71" t="s">
        <v>103</v>
      </c>
      <c r="U1658" s="633" t="s">
        <v>7040</v>
      </c>
      <c r="V1658" s="632" t="s">
        <v>162</v>
      </c>
      <c r="W1658" s="632" t="s">
        <v>105</v>
      </c>
      <c r="X1658" s="632" t="s">
        <v>6198</v>
      </c>
      <c r="Y1658" s="632"/>
      <c r="Z1658" s="633"/>
      <c r="AA1658" s="633"/>
    </row>
    <row r="1659" spans="1:27" ht="17.45" customHeight="1" x14ac:dyDescent="0.25">
      <c r="A1659" s="633" t="s">
        <v>10648</v>
      </c>
      <c r="B1659" s="634" t="s">
        <v>58</v>
      </c>
      <c r="C1659" s="634" t="s">
        <v>58</v>
      </c>
      <c r="D1659" s="632" t="s">
        <v>10649</v>
      </c>
      <c r="E1659" s="632" t="s">
        <v>11198</v>
      </c>
      <c r="F1659" s="473" t="s">
        <v>26</v>
      </c>
      <c r="G1659" s="473"/>
      <c r="H1659" s="473"/>
      <c r="I1659" s="473"/>
      <c r="J1659" s="633" t="s">
        <v>11223</v>
      </c>
      <c r="K1659" s="473" t="s">
        <v>8948</v>
      </c>
      <c r="L1659" s="624">
        <v>42988</v>
      </c>
      <c r="M1659" s="564" t="s">
        <v>10733</v>
      </c>
      <c r="N1659" s="71" t="s">
        <v>46</v>
      </c>
      <c r="O1659" s="624">
        <v>42988</v>
      </c>
      <c r="P1659" s="635">
        <v>28571</v>
      </c>
      <c r="Q1659" s="416">
        <f t="shared" si="38"/>
        <v>2.8570999999999999E-2</v>
      </c>
      <c r="R1659" s="627">
        <v>3</v>
      </c>
      <c r="S1659" s="535" t="s">
        <v>10333</v>
      </c>
      <c r="T1659" s="71" t="s">
        <v>103</v>
      </c>
      <c r="U1659" s="566" t="s">
        <v>7040</v>
      </c>
      <c r="V1659" s="541" t="s">
        <v>104</v>
      </c>
      <c r="W1659" s="541"/>
      <c r="X1659" s="632" t="s">
        <v>6082</v>
      </c>
      <c r="Y1659" s="632" t="s">
        <v>3394</v>
      </c>
      <c r="Z1659" s="633"/>
      <c r="AA1659" s="633"/>
    </row>
    <row r="1660" spans="1:27" ht="17.45" customHeight="1" x14ac:dyDescent="0.25">
      <c r="A1660" s="633" t="s">
        <v>5482</v>
      </c>
      <c r="B1660" s="634" t="s">
        <v>58</v>
      </c>
      <c r="C1660" s="634" t="s">
        <v>58</v>
      </c>
      <c r="D1660" s="632" t="s">
        <v>3408</v>
      </c>
      <c r="E1660" s="632" t="s">
        <v>5483</v>
      </c>
      <c r="F1660" s="473" t="s">
        <v>25</v>
      </c>
      <c r="G1660" s="473"/>
      <c r="H1660" s="473"/>
      <c r="I1660" s="473"/>
      <c r="J1660" s="633" t="s">
        <v>11224</v>
      </c>
      <c r="K1660" s="473" t="s">
        <v>8951</v>
      </c>
      <c r="L1660" s="624">
        <v>43063</v>
      </c>
      <c r="M1660" s="564" t="s">
        <v>5603</v>
      </c>
      <c r="N1660" s="71" t="s">
        <v>46</v>
      </c>
      <c r="O1660" s="624">
        <v>43063</v>
      </c>
      <c r="P1660" s="635">
        <v>28571</v>
      </c>
      <c r="Q1660" s="416">
        <f t="shared" si="38"/>
        <v>2.8570999999999999E-2</v>
      </c>
      <c r="R1660" s="627">
        <v>1</v>
      </c>
      <c r="S1660" s="535" t="s">
        <v>5535</v>
      </c>
      <c r="T1660" s="71" t="s">
        <v>103</v>
      </c>
      <c r="U1660" s="566" t="s">
        <v>14155</v>
      </c>
      <c r="V1660" s="541" t="s">
        <v>11</v>
      </c>
      <c r="W1660" s="541" t="s">
        <v>3074</v>
      </c>
      <c r="X1660" s="632" t="s">
        <v>5604</v>
      </c>
      <c r="Y1660" s="632"/>
      <c r="Z1660" s="633"/>
      <c r="AA1660" s="633"/>
    </row>
    <row r="1661" spans="1:27" ht="17.45" customHeight="1" x14ac:dyDescent="0.25">
      <c r="A1661" s="633" t="s">
        <v>10622</v>
      </c>
      <c r="B1661" s="634" t="s">
        <v>60</v>
      </c>
      <c r="C1661" s="634" t="s">
        <v>6576</v>
      </c>
      <c r="D1661" s="632" t="s">
        <v>12223</v>
      </c>
      <c r="E1661" s="632" t="s">
        <v>10623</v>
      </c>
      <c r="F1661" s="473" t="s">
        <v>6576</v>
      </c>
      <c r="G1661" s="473"/>
      <c r="H1661" s="473"/>
      <c r="I1661" s="473"/>
      <c r="J1661" s="633" t="s">
        <v>11224</v>
      </c>
      <c r="K1661" s="473" t="s">
        <v>8948</v>
      </c>
      <c r="L1661" s="624">
        <v>43098</v>
      </c>
      <c r="M1661" s="564" t="s">
        <v>10730</v>
      </c>
      <c r="N1661" s="71" t="s">
        <v>47</v>
      </c>
      <c r="O1661" s="624">
        <v>43098</v>
      </c>
      <c r="P1661" s="635">
        <v>28500</v>
      </c>
      <c r="Q1661" s="416">
        <f t="shared" si="38"/>
        <v>2.8499999999999998E-2</v>
      </c>
      <c r="R1661" s="627">
        <v>12</v>
      </c>
      <c r="S1661" s="535" t="s">
        <v>14190</v>
      </c>
      <c r="T1661" s="71" t="s">
        <v>103</v>
      </c>
      <c r="U1661" s="566" t="s">
        <v>385</v>
      </c>
      <c r="V1661" s="541" t="s">
        <v>385</v>
      </c>
      <c r="W1661" s="541" t="s">
        <v>4244</v>
      </c>
      <c r="X1661" s="632" t="s">
        <v>10779</v>
      </c>
      <c r="Y1661" s="632" t="s">
        <v>1091</v>
      </c>
      <c r="Z1661" s="633"/>
      <c r="AA1661" s="633"/>
    </row>
    <row r="1662" spans="1:27" ht="17.45" customHeight="1" x14ac:dyDescent="0.25">
      <c r="A1662" s="633" t="s">
        <v>7747</v>
      </c>
      <c r="B1662" s="632" t="s">
        <v>56</v>
      </c>
      <c r="C1662" s="632" t="s">
        <v>117</v>
      </c>
      <c r="D1662" s="632" t="s">
        <v>7749</v>
      </c>
      <c r="E1662" s="632" t="s">
        <v>2729</v>
      </c>
      <c r="F1662" s="473" t="s">
        <v>25</v>
      </c>
      <c r="G1662" s="473"/>
      <c r="H1662" s="473"/>
      <c r="I1662" s="473"/>
      <c r="J1662" s="633" t="s">
        <v>11224</v>
      </c>
      <c r="K1662" s="632" t="s">
        <v>8951</v>
      </c>
      <c r="L1662" s="624">
        <v>43100</v>
      </c>
      <c r="M1662" s="564" t="s">
        <v>7729</v>
      </c>
      <c r="N1662" s="633" t="s">
        <v>47</v>
      </c>
      <c r="O1662" s="625">
        <v>43128</v>
      </c>
      <c r="P1662" s="626">
        <v>28000</v>
      </c>
      <c r="Q1662" s="416">
        <f t="shared" si="38"/>
        <v>2.7999999999999997E-2</v>
      </c>
      <c r="R1662" s="627">
        <v>12</v>
      </c>
      <c r="S1662" s="564" t="s">
        <v>7101</v>
      </c>
      <c r="T1662" s="71" t="s">
        <v>125</v>
      </c>
      <c r="U1662" s="633" t="s">
        <v>7</v>
      </c>
      <c r="V1662" s="632" t="s">
        <v>477</v>
      </c>
      <c r="W1662" s="632" t="s">
        <v>1204</v>
      </c>
      <c r="X1662" s="632" t="s">
        <v>6754</v>
      </c>
      <c r="Y1662" s="632" t="s">
        <v>8937</v>
      </c>
      <c r="Z1662" s="633"/>
      <c r="AA1662" s="633"/>
    </row>
    <row r="1663" spans="1:27" ht="17.45" customHeight="1" x14ac:dyDescent="0.25">
      <c r="A1663" s="633" t="s">
        <v>10852</v>
      </c>
      <c r="B1663" s="632" t="s">
        <v>56</v>
      </c>
      <c r="C1663" s="632" t="s">
        <v>235</v>
      </c>
      <c r="D1663" s="632" t="s">
        <v>10924</v>
      </c>
      <c r="E1663" s="632" t="s">
        <v>10854</v>
      </c>
      <c r="F1663" s="473" t="s">
        <v>14262</v>
      </c>
      <c r="G1663" s="473"/>
      <c r="H1663" s="473"/>
      <c r="I1663" s="473"/>
      <c r="J1663" s="633" t="s">
        <v>11224</v>
      </c>
      <c r="K1663" s="632" t="s">
        <v>8950</v>
      </c>
      <c r="L1663" s="624">
        <v>43098</v>
      </c>
      <c r="M1663" s="564" t="s">
        <v>10944</v>
      </c>
      <c r="N1663" s="633" t="s">
        <v>47</v>
      </c>
      <c r="O1663" s="625">
        <v>43098</v>
      </c>
      <c r="P1663" s="626">
        <v>27000</v>
      </c>
      <c r="Q1663" s="416">
        <f t="shared" si="38"/>
        <v>2.7E-2</v>
      </c>
      <c r="R1663" s="627">
        <v>12</v>
      </c>
      <c r="S1663" s="564" t="s">
        <v>12339</v>
      </c>
      <c r="T1663" s="71" t="s">
        <v>103</v>
      </c>
      <c r="U1663" s="633" t="s">
        <v>7</v>
      </c>
      <c r="V1663" s="632" t="s">
        <v>477</v>
      </c>
      <c r="W1663" s="632" t="s">
        <v>2539</v>
      </c>
      <c r="X1663" s="632" t="s">
        <v>7647</v>
      </c>
      <c r="Y1663" s="632" t="s">
        <v>757</v>
      </c>
      <c r="Z1663" s="633"/>
      <c r="AA1663" s="633"/>
    </row>
    <row r="1664" spans="1:27" ht="17.45" customHeight="1" x14ac:dyDescent="0.25">
      <c r="A1664" s="633" t="s">
        <v>9390</v>
      </c>
      <c r="B1664" s="632" t="s">
        <v>56</v>
      </c>
      <c r="C1664" s="632" t="s">
        <v>109</v>
      </c>
      <c r="D1664" s="632" t="s">
        <v>6266</v>
      </c>
      <c r="E1664" s="632" t="s">
        <v>8985</v>
      </c>
      <c r="F1664" s="473" t="s">
        <v>27</v>
      </c>
      <c r="G1664" s="473"/>
      <c r="H1664" s="473"/>
      <c r="I1664" s="473"/>
      <c r="J1664" s="633" t="s">
        <v>11223</v>
      </c>
      <c r="K1664" s="632" t="s">
        <v>8070</v>
      </c>
      <c r="L1664" s="624">
        <v>42969</v>
      </c>
      <c r="M1664" s="564" t="s">
        <v>12326</v>
      </c>
      <c r="N1664" s="633" t="s">
        <v>47</v>
      </c>
      <c r="O1664" s="625">
        <v>42969</v>
      </c>
      <c r="P1664" s="626">
        <v>27000</v>
      </c>
      <c r="Q1664" s="416">
        <f t="shared" si="38"/>
        <v>2.7E-2</v>
      </c>
      <c r="R1664" s="627">
        <v>12</v>
      </c>
      <c r="S1664" s="564" t="s">
        <v>12633</v>
      </c>
      <c r="T1664" s="71" t="s">
        <v>103</v>
      </c>
      <c r="U1664" s="633" t="s">
        <v>7</v>
      </c>
      <c r="V1664" s="632" t="s">
        <v>388</v>
      </c>
      <c r="W1664" s="632" t="s">
        <v>389</v>
      </c>
      <c r="X1664" s="632" t="s">
        <v>7602</v>
      </c>
      <c r="Y1664" s="632" t="s">
        <v>356</v>
      </c>
      <c r="Z1664" s="633"/>
      <c r="AA1664" s="633"/>
    </row>
    <row r="1665" spans="1:27" ht="17.45" customHeight="1" x14ac:dyDescent="0.25">
      <c r="A1665" s="633" t="s">
        <v>9931</v>
      </c>
      <c r="B1665" s="632" t="s">
        <v>56</v>
      </c>
      <c r="C1665" s="632" t="s">
        <v>161</v>
      </c>
      <c r="D1665" s="632" t="s">
        <v>9932</v>
      </c>
      <c r="E1665" s="632" t="s">
        <v>9933</v>
      </c>
      <c r="F1665" s="473" t="s">
        <v>26</v>
      </c>
      <c r="G1665" s="473"/>
      <c r="H1665" s="473"/>
      <c r="I1665" s="473"/>
      <c r="J1665" s="633" t="s">
        <v>11223</v>
      </c>
      <c r="K1665" s="632" t="s">
        <v>8948</v>
      </c>
      <c r="L1665" s="624">
        <v>42983</v>
      </c>
      <c r="M1665" s="564" t="s">
        <v>9957</v>
      </c>
      <c r="N1665" s="633" t="s">
        <v>46</v>
      </c>
      <c r="O1665" s="625">
        <v>43008</v>
      </c>
      <c r="P1665" s="626">
        <v>27000</v>
      </c>
      <c r="Q1665" s="416">
        <f t="shared" si="38"/>
        <v>2.7E-2</v>
      </c>
      <c r="R1665" s="627">
        <v>12</v>
      </c>
      <c r="S1665" s="564" t="s">
        <v>9789</v>
      </c>
      <c r="T1665" s="71" t="s">
        <v>103</v>
      </c>
      <c r="U1665" s="633" t="s">
        <v>7</v>
      </c>
      <c r="V1665" s="632" t="s">
        <v>477</v>
      </c>
      <c r="W1665" s="632"/>
      <c r="X1665" s="632" t="s">
        <v>10102</v>
      </c>
      <c r="Y1665" s="632" t="s">
        <v>1192</v>
      </c>
      <c r="Z1665" s="633"/>
      <c r="AA1665" s="633"/>
    </row>
    <row r="1666" spans="1:27" ht="17.45" customHeight="1" x14ac:dyDescent="0.25">
      <c r="A1666" s="633" t="s">
        <v>10666</v>
      </c>
      <c r="B1666" s="634" t="s">
        <v>56</v>
      </c>
      <c r="C1666" s="634" t="s">
        <v>117</v>
      </c>
      <c r="D1666" s="632" t="s">
        <v>13081</v>
      </c>
      <c r="E1666" s="632" t="s">
        <v>10668</v>
      </c>
      <c r="F1666" s="473" t="s">
        <v>25</v>
      </c>
      <c r="G1666" s="473"/>
      <c r="H1666" s="473"/>
      <c r="I1666" s="473"/>
      <c r="J1666" s="633" t="s">
        <v>11223</v>
      </c>
      <c r="K1666" s="473" t="s">
        <v>35</v>
      </c>
      <c r="L1666" s="624">
        <v>42985</v>
      </c>
      <c r="M1666" s="564" t="s">
        <v>13470</v>
      </c>
      <c r="N1666" s="71" t="s">
        <v>46</v>
      </c>
      <c r="O1666" s="624">
        <v>42985</v>
      </c>
      <c r="P1666" s="635">
        <v>27000</v>
      </c>
      <c r="Q1666" s="416">
        <f t="shared" si="38"/>
        <v>2.7E-2</v>
      </c>
      <c r="R1666" s="627">
        <v>1</v>
      </c>
      <c r="S1666" s="535" t="s">
        <v>10333</v>
      </c>
      <c r="T1666" s="71" t="s">
        <v>103</v>
      </c>
      <c r="U1666" s="566" t="s">
        <v>7040</v>
      </c>
      <c r="V1666" s="541" t="s">
        <v>104</v>
      </c>
      <c r="W1666" s="541" t="s">
        <v>105</v>
      </c>
      <c r="X1666" s="632" t="s">
        <v>7647</v>
      </c>
      <c r="Y1666" s="632" t="s">
        <v>186</v>
      </c>
      <c r="Z1666" s="633"/>
      <c r="AA1666" s="633"/>
    </row>
    <row r="1667" spans="1:27" ht="17.45" customHeight="1" x14ac:dyDescent="0.25">
      <c r="A1667" s="633" t="s">
        <v>9244</v>
      </c>
      <c r="B1667" s="634" t="s">
        <v>56</v>
      </c>
      <c r="C1667" s="634" t="s">
        <v>235</v>
      </c>
      <c r="D1667" s="632" t="s">
        <v>9245</v>
      </c>
      <c r="E1667" s="632" t="s">
        <v>11134</v>
      </c>
      <c r="F1667" s="473" t="s">
        <v>24</v>
      </c>
      <c r="G1667" s="473"/>
      <c r="H1667" s="473"/>
      <c r="I1667" s="473"/>
      <c r="J1667" s="633" t="s">
        <v>11223</v>
      </c>
      <c r="K1667" s="473" t="s">
        <v>8949</v>
      </c>
      <c r="L1667" s="624">
        <v>43000</v>
      </c>
      <c r="M1667" s="564" t="s">
        <v>9258</v>
      </c>
      <c r="N1667" s="71" t="s">
        <v>47</v>
      </c>
      <c r="O1667" s="624">
        <v>43000</v>
      </c>
      <c r="P1667" s="635">
        <v>27000</v>
      </c>
      <c r="Q1667" s="416">
        <f t="shared" si="38"/>
        <v>2.7E-2</v>
      </c>
      <c r="R1667" s="627">
        <v>12</v>
      </c>
      <c r="S1667" s="535" t="s">
        <v>13846</v>
      </c>
      <c r="T1667" s="71" t="s">
        <v>103</v>
      </c>
      <c r="U1667" s="566" t="s">
        <v>16</v>
      </c>
      <c r="V1667" s="541" t="s">
        <v>16</v>
      </c>
      <c r="W1667" s="541" t="s">
        <v>1775</v>
      </c>
      <c r="X1667" s="632" t="s">
        <v>9264</v>
      </c>
      <c r="Y1667" s="632" t="s">
        <v>9297</v>
      </c>
      <c r="Z1667" s="633"/>
      <c r="AA1667" s="633"/>
    </row>
    <row r="1668" spans="1:27" ht="17.45" customHeight="1" x14ac:dyDescent="0.25">
      <c r="A1668" s="633" t="s">
        <v>9592</v>
      </c>
      <c r="B1668" s="634" t="s">
        <v>56</v>
      </c>
      <c r="C1668" s="634" t="s">
        <v>124</v>
      </c>
      <c r="D1668" s="632" t="s">
        <v>1802</v>
      </c>
      <c r="E1668" s="632" t="s">
        <v>9593</v>
      </c>
      <c r="F1668" s="473" t="s">
        <v>26</v>
      </c>
      <c r="G1668" s="473"/>
      <c r="H1668" s="473"/>
      <c r="I1668" s="473"/>
      <c r="J1668" s="633" t="s">
        <v>11223</v>
      </c>
      <c r="K1668" s="473" t="s">
        <v>8948</v>
      </c>
      <c r="L1668" s="624">
        <v>42977</v>
      </c>
      <c r="M1668" s="564" t="s">
        <v>13411</v>
      </c>
      <c r="N1668" s="71" t="s">
        <v>47</v>
      </c>
      <c r="O1668" s="624">
        <v>42977</v>
      </c>
      <c r="P1668" s="635">
        <v>26667</v>
      </c>
      <c r="Q1668" s="416">
        <f t="shared" si="38"/>
        <v>2.6667E-2</v>
      </c>
      <c r="R1668" s="627">
        <v>12</v>
      </c>
      <c r="S1668" s="535" t="s">
        <v>14144</v>
      </c>
      <c r="T1668" s="71" t="s">
        <v>103</v>
      </c>
      <c r="U1668" s="566" t="s">
        <v>7040</v>
      </c>
      <c r="V1668" s="541" t="s">
        <v>104</v>
      </c>
      <c r="W1668" s="541" t="s">
        <v>105</v>
      </c>
      <c r="X1668" s="632" t="s">
        <v>13786</v>
      </c>
      <c r="Y1668" s="632" t="s">
        <v>757</v>
      </c>
      <c r="Z1668" s="633"/>
      <c r="AA1668" s="633"/>
    </row>
    <row r="1669" spans="1:27" ht="17.45" customHeight="1" x14ac:dyDescent="0.25">
      <c r="A1669" s="633" t="s">
        <v>13082</v>
      </c>
      <c r="B1669" s="634" t="s">
        <v>60</v>
      </c>
      <c r="C1669" s="634" t="s">
        <v>6576</v>
      </c>
      <c r="D1669" s="632" t="s">
        <v>13083</v>
      </c>
      <c r="E1669" s="632" t="s">
        <v>13084</v>
      </c>
      <c r="F1669" s="473" t="s">
        <v>6576</v>
      </c>
      <c r="G1669" s="473"/>
      <c r="H1669" s="473"/>
      <c r="I1669" s="473"/>
      <c r="J1669" s="633" t="s">
        <v>11224</v>
      </c>
      <c r="K1669" s="473" t="s">
        <v>33</v>
      </c>
      <c r="L1669" s="624">
        <v>43033</v>
      </c>
      <c r="M1669" s="564" t="s">
        <v>13471</v>
      </c>
      <c r="N1669" s="71" t="s">
        <v>46</v>
      </c>
      <c r="O1669" s="624">
        <v>43033</v>
      </c>
      <c r="P1669" s="635">
        <v>26667</v>
      </c>
      <c r="Q1669" s="416">
        <f t="shared" si="38"/>
        <v>2.6667E-2</v>
      </c>
      <c r="R1669" s="627">
        <v>12</v>
      </c>
      <c r="S1669" s="535" t="s">
        <v>14144</v>
      </c>
      <c r="T1669" s="71" t="s">
        <v>125</v>
      </c>
      <c r="U1669" s="566" t="s">
        <v>18</v>
      </c>
      <c r="V1669" s="541" t="s">
        <v>9273</v>
      </c>
      <c r="W1669" s="541"/>
      <c r="X1669" s="632" t="s">
        <v>13847</v>
      </c>
      <c r="Y1669" s="632" t="s">
        <v>186</v>
      </c>
      <c r="Z1669" s="633"/>
      <c r="AA1669" s="633"/>
    </row>
    <row r="1670" spans="1:27" ht="17.45" customHeight="1" x14ac:dyDescent="0.25">
      <c r="A1670" s="633" t="s">
        <v>4884</v>
      </c>
      <c r="B1670" s="632" t="s">
        <v>56</v>
      </c>
      <c r="C1670" s="632" t="s">
        <v>194</v>
      </c>
      <c r="D1670" s="632" t="s">
        <v>4885</v>
      </c>
      <c r="E1670" s="632" t="s">
        <v>4886</v>
      </c>
      <c r="F1670" s="473" t="s">
        <v>26</v>
      </c>
      <c r="G1670" s="473" t="str">
        <f>VLOOKUP(A1670,'Engaged Deals'!A:L,2,0)</f>
        <v>Yes</v>
      </c>
      <c r="H1670" s="473" t="str">
        <f>VLOOKUP(A1670,'Engaged Deals'!A:L,9,0)</f>
        <v>India</v>
      </c>
      <c r="I1670" s="473" t="str">
        <f>VLOOKUP(A1670,'Engaged Deals'!A:L,10,0)</f>
        <v>Initial Discussions, Confirmed by Anuj the opportunity is a place holder as of now.</v>
      </c>
      <c r="J1670" s="633" t="s">
        <v>11223</v>
      </c>
      <c r="K1670" s="632" t="s">
        <v>33</v>
      </c>
      <c r="L1670" s="624">
        <v>42972</v>
      </c>
      <c r="M1670" s="564" t="s">
        <v>4887</v>
      </c>
      <c r="N1670" s="633" t="s">
        <v>47</v>
      </c>
      <c r="O1670" s="625">
        <v>42972</v>
      </c>
      <c r="P1670" s="626">
        <v>26000</v>
      </c>
      <c r="Q1670" s="416">
        <f t="shared" si="38"/>
        <v>2.5999999999999999E-2</v>
      </c>
      <c r="R1670" s="627">
        <v>2</v>
      </c>
      <c r="S1670" s="564" t="s">
        <v>8161</v>
      </c>
      <c r="T1670" s="71" t="s">
        <v>103</v>
      </c>
      <c r="U1670" s="633" t="s">
        <v>7</v>
      </c>
      <c r="V1670" s="632" t="s">
        <v>477</v>
      </c>
      <c r="W1670" s="632" t="s">
        <v>2539</v>
      </c>
      <c r="X1670" s="632" t="s">
        <v>9272</v>
      </c>
      <c r="Y1670" s="632" t="s">
        <v>8191</v>
      </c>
      <c r="Z1670" s="633"/>
      <c r="AA1670" s="633"/>
    </row>
    <row r="1671" spans="1:27" ht="17.45" customHeight="1" x14ac:dyDescent="0.25">
      <c r="A1671" s="622" t="s">
        <v>5484</v>
      </c>
      <c r="B1671" s="519" t="s">
        <v>58</v>
      </c>
      <c r="C1671" s="519" t="s">
        <v>58</v>
      </c>
      <c r="D1671" s="519" t="s">
        <v>5485</v>
      </c>
      <c r="E1671" s="519" t="s">
        <v>5486</v>
      </c>
      <c r="F1671" s="473" t="s">
        <v>28</v>
      </c>
      <c r="G1671" s="473"/>
      <c r="H1671" s="473"/>
      <c r="I1671" s="473"/>
      <c r="J1671" s="622" t="s">
        <v>11226</v>
      </c>
      <c r="K1671" s="519" t="s">
        <v>8952</v>
      </c>
      <c r="L1671" s="521">
        <v>42804</v>
      </c>
      <c r="M1671" s="522" t="s">
        <v>5606</v>
      </c>
      <c r="N1671" s="622" t="s">
        <v>50</v>
      </c>
      <c r="O1671" s="521">
        <v>42804</v>
      </c>
      <c r="P1671" s="638">
        <v>25760</v>
      </c>
      <c r="Q1671" s="524">
        <v>2.5759999999999998E-2</v>
      </c>
      <c r="R1671" s="525">
        <v>1</v>
      </c>
      <c r="S1671" s="522" t="s">
        <v>5535</v>
      </c>
      <c r="T1671" s="525" t="s">
        <v>578</v>
      </c>
      <c r="U1671" s="622" t="s">
        <v>12</v>
      </c>
      <c r="V1671" s="519" t="s">
        <v>1182</v>
      </c>
      <c r="W1671" s="519" t="s">
        <v>8001</v>
      </c>
      <c r="X1671" s="415" t="s">
        <v>5607</v>
      </c>
      <c r="Y1671" s="415" t="s">
        <v>313</v>
      </c>
      <c r="Z1671" s="633"/>
      <c r="AA1671" s="633"/>
    </row>
    <row r="1672" spans="1:27" ht="17.45" customHeight="1" x14ac:dyDescent="0.25">
      <c r="A1672" s="633" t="s">
        <v>7981</v>
      </c>
      <c r="B1672" s="632" t="s">
        <v>58</v>
      </c>
      <c r="C1672" s="632" t="s">
        <v>58</v>
      </c>
      <c r="D1672" s="632" t="s">
        <v>9783</v>
      </c>
      <c r="E1672" s="632" t="s">
        <v>7982</v>
      </c>
      <c r="F1672" s="473" t="s">
        <v>28</v>
      </c>
      <c r="G1672" s="473" t="str">
        <f>VLOOKUP(A1672,'Engaged Deals'!A:L,2,0)</f>
        <v>No</v>
      </c>
      <c r="H1672" s="473" t="str">
        <f>VLOOKUP(A1672,'Engaged Deals'!A:L,9,0)</f>
        <v>Japan Labs</v>
      </c>
      <c r="I1672" s="473" t="str">
        <f>VLOOKUP(A1672,'Engaged Deals'!A:L,10,0)</f>
        <v>Updates from deal board</v>
      </c>
      <c r="J1672" s="633" t="s">
        <v>11223</v>
      </c>
      <c r="K1672" s="632" t="s">
        <v>8952</v>
      </c>
      <c r="L1672" s="624">
        <v>42951</v>
      </c>
      <c r="M1672" s="564" t="s">
        <v>9787</v>
      </c>
      <c r="N1672" s="633" t="s">
        <v>49</v>
      </c>
      <c r="O1672" s="625">
        <v>42954</v>
      </c>
      <c r="P1672" s="626">
        <v>25714</v>
      </c>
      <c r="Q1672" s="416">
        <f t="shared" ref="Q1672:Q1704" si="39">+P1672*0.000001</f>
        <v>2.5713999999999997E-2</v>
      </c>
      <c r="R1672" s="627">
        <v>1</v>
      </c>
      <c r="S1672" s="564" t="s">
        <v>13516</v>
      </c>
      <c r="T1672" s="71" t="s">
        <v>211</v>
      </c>
      <c r="U1672" s="633" t="s">
        <v>7</v>
      </c>
      <c r="V1672" s="632" t="s">
        <v>477</v>
      </c>
      <c r="W1672" s="632" t="s">
        <v>1204</v>
      </c>
      <c r="X1672" s="632" t="s">
        <v>9850</v>
      </c>
      <c r="Y1672" s="632" t="s">
        <v>9862</v>
      </c>
      <c r="Z1672" s="633"/>
      <c r="AA1672" s="633"/>
    </row>
    <row r="1673" spans="1:27" ht="17.45" customHeight="1" x14ac:dyDescent="0.25">
      <c r="A1673" s="633" t="s">
        <v>11035</v>
      </c>
      <c r="B1673" s="632" t="s">
        <v>60</v>
      </c>
      <c r="C1673" s="632" t="s">
        <v>805</v>
      </c>
      <c r="D1673" s="632" t="s">
        <v>9084</v>
      </c>
      <c r="E1673" s="632" t="s">
        <v>11208</v>
      </c>
      <c r="F1673" s="473" t="s">
        <v>26</v>
      </c>
      <c r="G1673" s="473"/>
      <c r="H1673" s="473"/>
      <c r="I1673" s="473"/>
      <c r="J1673" s="633" t="s">
        <v>11225</v>
      </c>
      <c r="K1673" s="632" t="s">
        <v>8948</v>
      </c>
      <c r="L1673" s="624">
        <v>42914</v>
      </c>
      <c r="M1673" s="564" t="s">
        <v>11274</v>
      </c>
      <c r="N1673" s="633" t="s">
        <v>50</v>
      </c>
      <c r="O1673" s="625">
        <v>42914</v>
      </c>
      <c r="P1673" s="626">
        <v>25297</v>
      </c>
      <c r="Q1673" s="416">
        <f t="shared" si="39"/>
        <v>2.5297E-2</v>
      </c>
      <c r="R1673" s="627">
        <v>1</v>
      </c>
      <c r="S1673" s="564" t="s">
        <v>11804</v>
      </c>
      <c r="T1673" s="71" t="s">
        <v>578</v>
      </c>
      <c r="U1673" s="633" t="s">
        <v>7</v>
      </c>
      <c r="V1673" s="632" t="s">
        <v>477</v>
      </c>
      <c r="W1673" s="632" t="s">
        <v>1996</v>
      </c>
      <c r="X1673" s="632" t="s">
        <v>6098</v>
      </c>
      <c r="Y1673" s="632" t="s">
        <v>667</v>
      </c>
      <c r="Z1673" s="633"/>
      <c r="AA1673" s="633"/>
    </row>
    <row r="1674" spans="1:27" ht="17.45" customHeight="1" x14ac:dyDescent="0.25">
      <c r="A1674" s="633" t="s">
        <v>8337</v>
      </c>
      <c r="B1674" s="632" t="s">
        <v>60</v>
      </c>
      <c r="C1674" s="632" t="s">
        <v>805</v>
      </c>
      <c r="D1674" s="632" t="s">
        <v>8338</v>
      </c>
      <c r="E1674" s="632" t="s">
        <v>11202</v>
      </c>
      <c r="F1674" s="473" t="s">
        <v>14262</v>
      </c>
      <c r="G1674" s="473"/>
      <c r="H1674" s="473"/>
      <c r="I1674" s="473"/>
      <c r="J1674" s="633" t="s">
        <v>11225</v>
      </c>
      <c r="K1674" s="519" t="s">
        <v>8950</v>
      </c>
      <c r="L1674" s="624">
        <v>42916</v>
      </c>
      <c r="M1674" s="564" t="s">
        <v>8571</v>
      </c>
      <c r="N1674" s="633" t="s">
        <v>50</v>
      </c>
      <c r="O1674" s="625">
        <v>42916</v>
      </c>
      <c r="P1674" s="626">
        <v>25000</v>
      </c>
      <c r="Q1674" s="416">
        <f t="shared" si="39"/>
        <v>2.4999999999999998E-2</v>
      </c>
      <c r="R1674" s="627">
        <v>1</v>
      </c>
      <c r="S1674" s="564" t="s">
        <v>12338</v>
      </c>
      <c r="T1674" s="71" t="s">
        <v>578</v>
      </c>
      <c r="U1674" s="633" t="s">
        <v>7</v>
      </c>
      <c r="V1674" s="632" t="s">
        <v>477</v>
      </c>
      <c r="W1674" s="632" t="s">
        <v>2539</v>
      </c>
      <c r="X1674" s="632" t="s">
        <v>6098</v>
      </c>
      <c r="Y1674" s="632" t="s">
        <v>757</v>
      </c>
      <c r="Z1674" s="633"/>
      <c r="AA1674" s="633"/>
    </row>
    <row r="1675" spans="1:27" ht="17.45" customHeight="1" x14ac:dyDescent="0.25">
      <c r="A1675" s="633" t="s">
        <v>3745</v>
      </c>
      <c r="B1675" s="632" t="s">
        <v>57</v>
      </c>
      <c r="C1675" s="632" t="s">
        <v>98</v>
      </c>
      <c r="D1675" s="632" t="s">
        <v>3746</v>
      </c>
      <c r="E1675" s="632" t="s">
        <v>3747</v>
      </c>
      <c r="F1675" s="473" t="s">
        <v>26</v>
      </c>
      <c r="G1675" s="473"/>
      <c r="H1675" s="473"/>
      <c r="I1675" s="473"/>
      <c r="J1675" s="633" t="s">
        <v>11225</v>
      </c>
      <c r="K1675" s="632" t="s">
        <v>8948</v>
      </c>
      <c r="L1675" s="624">
        <v>42894</v>
      </c>
      <c r="M1675" s="564" t="s">
        <v>1738</v>
      </c>
      <c r="N1675" s="633" t="s">
        <v>50</v>
      </c>
      <c r="O1675" s="625">
        <v>42894</v>
      </c>
      <c r="P1675" s="626">
        <v>25000</v>
      </c>
      <c r="Q1675" s="416">
        <f t="shared" si="39"/>
        <v>2.4999999999999998E-2</v>
      </c>
      <c r="R1675" s="627">
        <v>12</v>
      </c>
      <c r="S1675" s="564" t="s">
        <v>12377</v>
      </c>
      <c r="T1675" s="633" t="s">
        <v>578</v>
      </c>
      <c r="U1675" s="633" t="s">
        <v>7</v>
      </c>
      <c r="V1675" s="632" t="s">
        <v>477</v>
      </c>
      <c r="W1675" s="632" t="s">
        <v>1204</v>
      </c>
      <c r="X1675" s="632" t="s">
        <v>106</v>
      </c>
      <c r="Y1675" s="632" t="s">
        <v>221</v>
      </c>
      <c r="Z1675" s="633"/>
      <c r="AA1675" s="633"/>
    </row>
    <row r="1676" spans="1:27" ht="17.45" customHeight="1" x14ac:dyDescent="0.25">
      <c r="A1676" s="633" t="s">
        <v>9186</v>
      </c>
      <c r="B1676" s="632" t="s">
        <v>57</v>
      </c>
      <c r="C1676" s="632" t="s">
        <v>391</v>
      </c>
      <c r="D1676" s="632" t="s">
        <v>9187</v>
      </c>
      <c r="E1676" s="632" t="s">
        <v>9181</v>
      </c>
      <c r="F1676" s="473" t="s">
        <v>24</v>
      </c>
      <c r="G1676" s="473"/>
      <c r="H1676" s="473"/>
      <c r="I1676" s="473"/>
      <c r="J1676" s="633" t="s">
        <v>11224</v>
      </c>
      <c r="K1676" s="632" t="s">
        <v>38</v>
      </c>
      <c r="L1676" s="624">
        <v>43098</v>
      </c>
      <c r="M1676" s="564" t="s">
        <v>9200</v>
      </c>
      <c r="N1676" s="633" t="s">
        <v>46</v>
      </c>
      <c r="O1676" s="625">
        <v>43098</v>
      </c>
      <c r="P1676" s="626">
        <v>25000</v>
      </c>
      <c r="Q1676" s="416">
        <f t="shared" si="39"/>
        <v>2.4999999999999998E-2</v>
      </c>
      <c r="R1676" s="627">
        <v>1</v>
      </c>
      <c r="S1676" s="564" t="s">
        <v>13796</v>
      </c>
      <c r="T1676" s="71" t="s">
        <v>103</v>
      </c>
      <c r="U1676" s="633" t="s">
        <v>6</v>
      </c>
      <c r="V1676" s="632" t="s">
        <v>7956</v>
      </c>
      <c r="W1676" s="632" t="s">
        <v>9215</v>
      </c>
      <c r="X1676" s="632" t="s">
        <v>9216</v>
      </c>
      <c r="Y1676" s="632" t="s">
        <v>3129</v>
      </c>
      <c r="Z1676" s="633"/>
      <c r="AA1676" s="633"/>
    </row>
    <row r="1677" spans="1:27" ht="17.45" customHeight="1" x14ac:dyDescent="0.25">
      <c r="A1677" s="633" t="s">
        <v>9186</v>
      </c>
      <c r="B1677" s="632" t="s">
        <v>57</v>
      </c>
      <c r="C1677" s="632" t="s">
        <v>391</v>
      </c>
      <c r="D1677" s="632" t="s">
        <v>9187</v>
      </c>
      <c r="E1677" s="632" t="s">
        <v>9181</v>
      </c>
      <c r="F1677" s="473" t="s">
        <v>24</v>
      </c>
      <c r="G1677" s="473"/>
      <c r="H1677" s="473"/>
      <c r="I1677" s="473"/>
      <c r="J1677" s="633" t="s">
        <v>11224</v>
      </c>
      <c r="K1677" s="632" t="s">
        <v>38</v>
      </c>
      <c r="L1677" s="624">
        <v>43098</v>
      </c>
      <c r="M1677" s="564" t="s">
        <v>9200</v>
      </c>
      <c r="N1677" s="633" t="s">
        <v>46</v>
      </c>
      <c r="O1677" s="625">
        <v>43098</v>
      </c>
      <c r="P1677" s="626">
        <v>25000</v>
      </c>
      <c r="Q1677" s="416">
        <f t="shared" si="39"/>
        <v>2.4999999999999998E-2</v>
      </c>
      <c r="R1677" s="627">
        <v>12</v>
      </c>
      <c r="S1677" s="564" t="s">
        <v>11319</v>
      </c>
      <c r="T1677" s="71" t="s">
        <v>103</v>
      </c>
      <c r="U1677" s="633" t="s">
        <v>6</v>
      </c>
      <c r="V1677" s="632" t="s">
        <v>1641</v>
      </c>
      <c r="W1677" s="632" t="s">
        <v>1642</v>
      </c>
      <c r="X1677" s="632" t="s">
        <v>9216</v>
      </c>
      <c r="Y1677" s="632" t="s">
        <v>3129</v>
      </c>
      <c r="Z1677" s="633"/>
      <c r="AA1677" s="633"/>
    </row>
    <row r="1678" spans="1:27" ht="17.45" customHeight="1" x14ac:dyDescent="0.25">
      <c r="A1678" s="633" t="s">
        <v>4318</v>
      </c>
      <c r="B1678" s="632" t="s">
        <v>57</v>
      </c>
      <c r="C1678" s="632" t="s">
        <v>98</v>
      </c>
      <c r="D1678" s="632" t="s">
        <v>4319</v>
      </c>
      <c r="E1678" s="632" t="s">
        <v>4320</v>
      </c>
      <c r="F1678" s="473" t="s">
        <v>27</v>
      </c>
      <c r="G1678" s="473"/>
      <c r="H1678" s="473"/>
      <c r="I1678" s="473"/>
      <c r="J1678" s="633" t="s">
        <v>11224</v>
      </c>
      <c r="K1678" s="632" t="s">
        <v>8947</v>
      </c>
      <c r="L1678" s="624">
        <v>43018</v>
      </c>
      <c r="M1678" s="564" t="s">
        <v>4321</v>
      </c>
      <c r="N1678" s="633" t="s">
        <v>47</v>
      </c>
      <c r="O1678" s="625">
        <v>43018</v>
      </c>
      <c r="P1678" s="626">
        <v>25000</v>
      </c>
      <c r="Q1678" s="416">
        <f t="shared" si="39"/>
        <v>2.4999999999999998E-2</v>
      </c>
      <c r="R1678" s="627">
        <v>1</v>
      </c>
      <c r="S1678" s="564" t="s">
        <v>13516</v>
      </c>
      <c r="T1678" s="71" t="s">
        <v>103</v>
      </c>
      <c r="U1678" s="633" t="s">
        <v>7</v>
      </c>
      <c r="V1678" s="632" t="s">
        <v>306</v>
      </c>
      <c r="W1678" s="632" t="s">
        <v>1473</v>
      </c>
      <c r="X1678" s="632" t="s">
        <v>106</v>
      </c>
      <c r="Y1678" s="632" t="s">
        <v>4322</v>
      </c>
      <c r="Z1678" s="633"/>
      <c r="AA1678" s="633"/>
    </row>
    <row r="1679" spans="1:27" ht="17.45" customHeight="1" x14ac:dyDescent="0.25">
      <c r="A1679" s="633" t="s">
        <v>8842</v>
      </c>
      <c r="B1679" s="632" t="s">
        <v>57</v>
      </c>
      <c r="C1679" s="632" t="s">
        <v>391</v>
      </c>
      <c r="D1679" s="632" t="s">
        <v>8843</v>
      </c>
      <c r="E1679" s="632" t="s">
        <v>2346</v>
      </c>
      <c r="F1679" s="473" t="s">
        <v>26</v>
      </c>
      <c r="G1679" s="473"/>
      <c r="H1679" s="473"/>
      <c r="I1679" s="473"/>
      <c r="J1679" s="633" t="s">
        <v>11224</v>
      </c>
      <c r="K1679" s="632" t="s">
        <v>8948</v>
      </c>
      <c r="L1679" s="624">
        <v>43099</v>
      </c>
      <c r="M1679" s="564" t="s">
        <v>8892</v>
      </c>
      <c r="N1679" s="633" t="s">
        <v>47</v>
      </c>
      <c r="O1679" s="625">
        <v>43099</v>
      </c>
      <c r="P1679" s="626">
        <v>25000</v>
      </c>
      <c r="Q1679" s="416">
        <f t="shared" si="39"/>
        <v>2.4999999999999998E-2</v>
      </c>
      <c r="R1679" s="627">
        <v>12</v>
      </c>
      <c r="S1679" s="564" t="s">
        <v>14144</v>
      </c>
      <c r="T1679" s="71" t="s">
        <v>125</v>
      </c>
      <c r="U1679" s="633" t="s">
        <v>7</v>
      </c>
      <c r="V1679" s="632" t="s">
        <v>477</v>
      </c>
      <c r="W1679" s="632" t="s">
        <v>1138</v>
      </c>
      <c r="X1679" s="632" t="s">
        <v>8931</v>
      </c>
      <c r="Y1679" s="632" t="s">
        <v>221</v>
      </c>
      <c r="Z1679" s="633"/>
      <c r="AA1679" s="633"/>
    </row>
    <row r="1680" spans="1:27" ht="17.45" customHeight="1" x14ac:dyDescent="0.25">
      <c r="A1680" s="633" t="s">
        <v>6679</v>
      </c>
      <c r="B1680" s="632" t="s">
        <v>56</v>
      </c>
      <c r="C1680" s="632" t="s">
        <v>161</v>
      </c>
      <c r="D1680" s="632" t="s">
        <v>6680</v>
      </c>
      <c r="E1680" s="632" t="s">
        <v>6681</v>
      </c>
      <c r="F1680" s="473" t="s">
        <v>26</v>
      </c>
      <c r="G1680" s="473"/>
      <c r="H1680" s="473"/>
      <c r="I1680" s="473"/>
      <c r="J1680" s="633" t="s">
        <v>11223</v>
      </c>
      <c r="K1680" s="632" t="s">
        <v>8948</v>
      </c>
      <c r="L1680" s="624">
        <v>43005</v>
      </c>
      <c r="M1680" s="564" t="s">
        <v>6838</v>
      </c>
      <c r="N1680" s="633" t="s">
        <v>47</v>
      </c>
      <c r="O1680" s="625">
        <v>43005</v>
      </c>
      <c r="P1680" s="626">
        <v>25000</v>
      </c>
      <c r="Q1680" s="416">
        <f t="shared" si="39"/>
        <v>2.4999999999999998E-2</v>
      </c>
      <c r="R1680" s="627">
        <v>12</v>
      </c>
      <c r="S1680" s="564" t="s">
        <v>12338</v>
      </c>
      <c r="T1680" s="71" t="s">
        <v>103</v>
      </c>
      <c r="U1680" s="633" t="s">
        <v>7</v>
      </c>
      <c r="V1680" s="632" t="s">
        <v>477</v>
      </c>
      <c r="W1680" s="632" t="s">
        <v>3186</v>
      </c>
      <c r="X1680" s="632" t="s">
        <v>5528</v>
      </c>
      <c r="Y1680" s="632" t="s">
        <v>667</v>
      </c>
      <c r="Z1680" s="633"/>
      <c r="AA1680" s="633"/>
    </row>
    <row r="1681" spans="1:27" ht="17.45" customHeight="1" x14ac:dyDescent="0.25">
      <c r="A1681" s="633" t="s">
        <v>6679</v>
      </c>
      <c r="B1681" s="632" t="s">
        <v>56</v>
      </c>
      <c r="C1681" s="632" t="s">
        <v>161</v>
      </c>
      <c r="D1681" s="632" t="s">
        <v>6680</v>
      </c>
      <c r="E1681" s="632" t="s">
        <v>6681</v>
      </c>
      <c r="F1681" s="473" t="s">
        <v>26</v>
      </c>
      <c r="G1681" s="473"/>
      <c r="H1681" s="473"/>
      <c r="I1681" s="473"/>
      <c r="J1681" s="633" t="s">
        <v>11223</v>
      </c>
      <c r="K1681" s="632" t="s">
        <v>8948</v>
      </c>
      <c r="L1681" s="624">
        <v>43005</v>
      </c>
      <c r="M1681" s="564" t="s">
        <v>6838</v>
      </c>
      <c r="N1681" s="633" t="s">
        <v>47</v>
      </c>
      <c r="O1681" s="625">
        <v>43005</v>
      </c>
      <c r="P1681" s="626">
        <v>25000</v>
      </c>
      <c r="Q1681" s="416">
        <f t="shared" si="39"/>
        <v>2.4999999999999998E-2</v>
      </c>
      <c r="R1681" s="627">
        <v>1</v>
      </c>
      <c r="S1681" s="564" t="s">
        <v>12338</v>
      </c>
      <c r="T1681" s="71" t="s">
        <v>211</v>
      </c>
      <c r="U1681" s="633" t="s">
        <v>7</v>
      </c>
      <c r="V1681" s="632" t="s">
        <v>477</v>
      </c>
      <c r="W1681" s="632" t="s">
        <v>2539</v>
      </c>
      <c r="X1681" s="632" t="s">
        <v>5528</v>
      </c>
      <c r="Y1681" s="632" t="s">
        <v>667</v>
      </c>
      <c r="Z1681" s="633"/>
      <c r="AA1681" s="633"/>
    </row>
    <row r="1682" spans="1:27" ht="17.45" customHeight="1" x14ac:dyDescent="0.25">
      <c r="A1682" s="633" t="s">
        <v>9503</v>
      </c>
      <c r="B1682" s="632" t="s">
        <v>57</v>
      </c>
      <c r="C1682" s="632" t="s">
        <v>98</v>
      </c>
      <c r="D1682" s="632" t="s">
        <v>9504</v>
      </c>
      <c r="E1682" s="632" t="s">
        <v>9502</v>
      </c>
      <c r="F1682" s="473" t="s">
        <v>26</v>
      </c>
      <c r="G1682" s="473"/>
      <c r="H1682" s="473"/>
      <c r="I1682" s="473"/>
      <c r="J1682" s="633" t="s">
        <v>11223</v>
      </c>
      <c r="K1682" s="632" t="s">
        <v>33</v>
      </c>
      <c r="L1682" s="624">
        <v>43006</v>
      </c>
      <c r="M1682" s="564" t="s">
        <v>9523</v>
      </c>
      <c r="N1682" s="633" t="s">
        <v>47</v>
      </c>
      <c r="O1682" s="625">
        <v>43090</v>
      </c>
      <c r="P1682" s="626">
        <v>25000</v>
      </c>
      <c r="Q1682" s="416">
        <f t="shared" si="39"/>
        <v>2.4999999999999998E-2</v>
      </c>
      <c r="R1682" s="627">
        <v>12</v>
      </c>
      <c r="S1682" s="564" t="s">
        <v>14191</v>
      </c>
      <c r="T1682" s="71" t="s">
        <v>103</v>
      </c>
      <c r="U1682" s="633" t="s">
        <v>7</v>
      </c>
      <c r="V1682" s="632" t="s">
        <v>477</v>
      </c>
      <c r="W1682" s="632" t="s">
        <v>1204</v>
      </c>
      <c r="X1682" s="632" t="s">
        <v>106</v>
      </c>
      <c r="Y1682" s="632" t="s">
        <v>186</v>
      </c>
      <c r="Z1682" s="633"/>
      <c r="AA1682" s="633"/>
    </row>
    <row r="1683" spans="1:27" ht="17.45" customHeight="1" x14ac:dyDescent="0.25">
      <c r="A1683" s="633" t="s">
        <v>9505</v>
      </c>
      <c r="B1683" s="632" t="s">
        <v>57</v>
      </c>
      <c r="C1683" s="632" t="s">
        <v>98</v>
      </c>
      <c r="D1683" s="632" t="s">
        <v>9506</v>
      </c>
      <c r="E1683" s="632" t="s">
        <v>12248</v>
      </c>
      <c r="F1683" s="473" t="s">
        <v>14262</v>
      </c>
      <c r="G1683" s="473"/>
      <c r="H1683" s="473"/>
      <c r="I1683" s="473"/>
      <c r="J1683" s="633" t="s">
        <v>11223</v>
      </c>
      <c r="K1683" s="632" t="s">
        <v>8950</v>
      </c>
      <c r="L1683" s="624">
        <v>43006</v>
      </c>
      <c r="M1683" s="564" t="s">
        <v>9524</v>
      </c>
      <c r="N1683" s="633" t="s">
        <v>47</v>
      </c>
      <c r="O1683" s="625">
        <v>43090</v>
      </c>
      <c r="P1683" s="626">
        <v>25000</v>
      </c>
      <c r="Q1683" s="416">
        <f t="shared" si="39"/>
        <v>2.4999999999999998E-2</v>
      </c>
      <c r="R1683" s="627">
        <v>12</v>
      </c>
      <c r="S1683" s="564" t="s">
        <v>12338</v>
      </c>
      <c r="T1683" s="71" t="s">
        <v>103</v>
      </c>
      <c r="U1683" s="633" t="s">
        <v>7</v>
      </c>
      <c r="V1683" s="632" t="s">
        <v>477</v>
      </c>
      <c r="W1683" s="632" t="s">
        <v>1204</v>
      </c>
      <c r="X1683" s="632" t="s">
        <v>106</v>
      </c>
      <c r="Y1683" s="632" t="s">
        <v>186</v>
      </c>
      <c r="Z1683" s="633"/>
      <c r="AA1683" s="633"/>
    </row>
    <row r="1684" spans="1:27" ht="17.45" customHeight="1" x14ac:dyDescent="0.25">
      <c r="A1684" s="633" t="s">
        <v>2424</v>
      </c>
      <c r="B1684" s="632" t="s">
        <v>60</v>
      </c>
      <c r="C1684" s="632" t="s">
        <v>4992</v>
      </c>
      <c r="D1684" s="632" t="s">
        <v>2425</v>
      </c>
      <c r="E1684" s="632" t="s">
        <v>2426</v>
      </c>
      <c r="F1684" s="473" t="s">
        <v>26</v>
      </c>
      <c r="G1684" s="473"/>
      <c r="H1684" s="473"/>
      <c r="I1684" s="473"/>
      <c r="J1684" s="633" t="s">
        <v>11224</v>
      </c>
      <c r="K1684" s="632" t="s">
        <v>33</v>
      </c>
      <c r="L1684" s="624">
        <v>43083</v>
      </c>
      <c r="M1684" s="564" t="s">
        <v>2427</v>
      </c>
      <c r="N1684" s="633" t="s">
        <v>48</v>
      </c>
      <c r="O1684" s="625">
        <v>43083</v>
      </c>
      <c r="P1684" s="626">
        <v>25000</v>
      </c>
      <c r="Q1684" s="416">
        <f t="shared" si="39"/>
        <v>2.4999999999999998E-2</v>
      </c>
      <c r="R1684" s="627">
        <v>12</v>
      </c>
      <c r="S1684" s="564" t="s">
        <v>12641</v>
      </c>
      <c r="T1684" s="71" t="s">
        <v>103</v>
      </c>
      <c r="U1684" s="633" t="s">
        <v>7</v>
      </c>
      <c r="V1684" s="632" t="s">
        <v>477</v>
      </c>
      <c r="W1684" s="632" t="s">
        <v>1996</v>
      </c>
      <c r="X1684" s="632" t="s">
        <v>5974</v>
      </c>
      <c r="Y1684" s="632" t="s">
        <v>757</v>
      </c>
      <c r="Z1684" s="633"/>
      <c r="AA1684" s="633"/>
    </row>
    <row r="1685" spans="1:27" ht="17.45" customHeight="1" x14ac:dyDescent="0.25">
      <c r="A1685" s="633" t="s">
        <v>12517</v>
      </c>
      <c r="B1685" s="632" t="s">
        <v>56</v>
      </c>
      <c r="C1685" s="632" t="s">
        <v>161</v>
      </c>
      <c r="D1685" s="632" t="s">
        <v>12518</v>
      </c>
      <c r="E1685" s="632" t="s">
        <v>316</v>
      </c>
      <c r="F1685" s="473" t="s">
        <v>26</v>
      </c>
      <c r="G1685" s="473"/>
      <c r="H1685" s="473"/>
      <c r="I1685" s="473"/>
      <c r="J1685" s="633" t="s">
        <v>11224</v>
      </c>
      <c r="K1685" s="632" t="s">
        <v>8948</v>
      </c>
      <c r="L1685" s="624">
        <v>43100</v>
      </c>
      <c r="M1685" s="564" t="s">
        <v>12614</v>
      </c>
      <c r="N1685" s="633" t="s">
        <v>47</v>
      </c>
      <c r="O1685" s="625">
        <v>43100</v>
      </c>
      <c r="P1685" s="626">
        <v>25000</v>
      </c>
      <c r="Q1685" s="416">
        <f t="shared" si="39"/>
        <v>2.4999999999999998E-2</v>
      </c>
      <c r="R1685" s="627">
        <v>12</v>
      </c>
      <c r="S1685" s="564" t="s">
        <v>13516</v>
      </c>
      <c r="T1685" s="71" t="s">
        <v>103</v>
      </c>
      <c r="U1685" s="633" t="s">
        <v>7</v>
      </c>
      <c r="V1685" s="632" t="s">
        <v>477</v>
      </c>
      <c r="W1685" s="632" t="s">
        <v>1996</v>
      </c>
      <c r="X1685" s="632" t="s">
        <v>12389</v>
      </c>
      <c r="Y1685" s="632" t="s">
        <v>221</v>
      </c>
      <c r="Z1685" s="633"/>
      <c r="AA1685" s="633"/>
    </row>
    <row r="1686" spans="1:27" ht="17.45" customHeight="1" x14ac:dyDescent="0.25">
      <c r="A1686" s="633" t="s">
        <v>6687</v>
      </c>
      <c r="B1686" s="632" t="s">
        <v>57</v>
      </c>
      <c r="C1686" s="632" t="s">
        <v>98</v>
      </c>
      <c r="D1686" s="632" t="s">
        <v>6688</v>
      </c>
      <c r="E1686" s="632" t="s">
        <v>6689</v>
      </c>
      <c r="F1686" s="473" t="s">
        <v>28</v>
      </c>
      <c r="G1686" s="473"/>
      <c r="H1686" s="473"/>
      <c r="I1686" s="473"/>
      <c r="J1686" s="633" t="s">
        <v>11224</v>
      </c>
      <c r="K1686" s="632" t="s">
        <v>36</v>
      </c>
      <c r="L1686" s="624">
        <v>43063</v>
      </c>
      <c r="M1686" s="564" t="s">
        <v>6842</v>
      </c>
      <c r="N1686" s="633" t="s">
        <v>47</v>
      </c>
      <c r="O1686" s="625">
        <v>43063</v>
      </c>
      <c r="P1686" s="626">
        <v>25000</v>
      </c>
      <c r="Q1686" s="416">
        <f t="shared" si="39"/>
        <v>2.4999999999999998E-2</v>
      </c>
      <c r="R1686" s="627">
        <v>12</v>
      </c>
      <c r="S1686" s="564" t="s">
        <v>14146</v>
      </c>
      <c r="T1686" s="71" t="s">
        <v>125</v>
      </c>
      <c r="U1686" s="633" t="s">
        <v>7</v>
      </c>
      <c r="V1686" s="632" t="s">
        <v>388</v>
      </c>
      <c r="W1686" s="632" t="s">
        <v>389</v>
      </c>
      <c r="X1686" s="632" t="s">
        <v>106</v>
      </c>
      <c r="Y1686" s="632" t="s">
        <v>12444</v>
      </c>
      <c r="Z1686" s="633"/>
      <c r="AA1686" s="633"/>
    </row>
    <row r="1687" spans="1:27" ht="17.45" customHeight="1" x14ac:dyDescent="0.25">
      <c r="A1687" s="633" t="s">
        <v>8476</v>
      </c>
      <c r="B1687" s="632" t="s">
        <v>56</v>
      </c>
      <c r="C1687" s="632" t="s">
        <v>109</v>
      </c>
      <c r="D1687" s="632" t="s">
        <v>202</v>
      </c>
      <c r="E1687" s="632" t="s">
        <v>8477</v>
      </c>
      <c r="F1687" s="473" t="s">
        <v>28</v>
      </c>
      <c r="G1687" s="473"/>
      <c r="H1687" s="473"/>
      <c r="I1687" s="473"/>
      <c r="J1687" s="633" t="s">
        <v>11224</v>
      </c>
      <c r="K1687" s="632" t="s">
        <v>36</v>
      </c>
      <c r="L1687" s="624">
        <v>43039</v>
      </c>
      <c r="M1687" s="564" t="s">
        <v>8603</v>
      </c>
      <c r="N1687" s="633" t="s">
        <v>47</v>
      </c>
      <c r="O1687" s="625">
        <v>43039</v>
      </c>
      <c r="P1687" s="626">
        <v>25000</v>
      </c>
      <c r="Q1687" s="416">
        <f t="shared" si="39"/>
        <v>2.4999999999999998E-2</v>
      </c>
      <c r="R1687" s="627">
        <v>12</v>
      </c>
      <c r="S1687" s="564" t="s">
        <v>14144</v>
      </c>
      <c r="T1687" s="71" t="s">
        <v>103</v>
      </c>
      <c r="U1687" s="633" t="s">
        <v>7</v>
      </c>
      <c r="V1687" s="632" t="s">
        <v>388</v>
      </c>
      <c r="W1687" s="632" t="s">
        <v>389</v>
      </c>
      <c r="X1687" s="632" t="s">
        <v>8675</v>
      </c>
      <c r="Y1687" s="632" t="s">
        <v>313</v>
      </c>
      <c r="Z1687" s="633"/>
      <c r="AA1687" s="633"/>
    </row>
    <row r="1688" spans="1:27" ht="17.45" customHeight="1" x14ac:dyDescent="0.25">
      <c r="A1688" s="633" t="s">
        <v>11036</v>
      </c>
      <c r="B1688" s="632" t="s">
        <v>57</v>
      </c>
      <c r="C1688" s="632" t="s">
        <v>1046</v>
      </c>
      <c r="D1688" s="632" t="s">
        <v>11107</v>
      </c>
      <c r="E1688" s="632" t="s">
        <v>11209</v>
      </c>
      <c r="F1688" s="473" t="s">
        <v>26</v>
      </c>
      <c r="G1688" s="473"/>
      <c r="H1688" s="473"/>
      <c r="I1688" s="473"/>
      <c r="J1688" s="633" t="s">
        <v>11223</v>
      </c>
      <c r="K1688" s="632" t="s">
        <v>8948</v>
      </c>
      <c r="L1688" s="624">
        <v>43008</v>
      </c>
      <c r="M1688" s="564">
        <v>42905</v>
      </c>
      <c r="N1688" s="633" t="s">
        <v>47</v>
      </c>
      <c r="O1688" s="625">
        <v>43008</v>
      </c>
      <c r="P1688" s="626">
        <v>25000</v>
      </c>
      <c r="Q1688" s="416">
        <f t="shared" si="39"/>
        <v>2.4999999999999998E-2</v>
      </c>
      <c r="R1688" s="636">
        <v>12</v>
      </c>
      <c r="S1688" s="564">
        <v>42936</v>
      </c>
      <c r="T1688" s="71" t="s">
        <v>125</v>
      </c>
      <c r="U1688" s="633" t="s">
        <v>7040</v>
      </c>
      <c r="V1688" s="632" t="s">
        <v>162</v>
      </c>
      <c r="W1688" s="632" t="s">
        <v>105</v>
      </c>
      <c r="X1688" s="632" t="s">
        <v>11397</v>
      </c>
      <c r="Y1688" s="632"/>
      <c r="Z1688" s="633"/>
      <c r="AA1688" s="633"/>
    </row>
    <row r="1689" spans="1:27" ht="17.45" customHeight="1" x14ac:dyDescent="0.25">
      <c r="A1689" s="633" t="s">
        <v>6687</v>
      </c>
      <c r="B1689" s="634" t="s">
        <v>57</v>
      </c>
      <c r="C1689" s="634" t="s">
        <v>98</v>
      </c>
      <c r="D1689" s="632" t="s">
        <v>6688</v>
      </c>
      <c r="E1689" s="632" t="s">
        <v>6689</v>
      </c>
      <c r="F1689" s="473" t="s">
        <v>28</v>
      </c>
      <c r="G1689" s="473"/>
      <c r="H1689" s="473"/>
      <c r="I1689" s="473"/>
      <c r="J1689" s="633" t="s">
        <v>11224</v>
      </c>
      <c r="K1689" s="473" t="s">
        <v>36</v>
      </c>
      <c r="L1689" s="624">
        <v>43063</v>
      </c>
      <c r="M1689" s="564" t="s">
        <v>6842</v>
      </c>
      <c r="N1689" s="71" t="s">
        <v>47</v>
      </c>
      <c r="O1689" s="624">
        <v>43063</v>
      </c>
      <c r="P1689" s="635">
        <v>25000</v>
      </c>
      <c r="Q1689" s="416">
        <f t="shared" si="39"/>
        <v>2.4999999999999998E-2</v>
      </c>
      <c r="R1689" s="627">
        <v>12</v>
      </c>
      <c r="S1689" s="535" t="s">
        <v>12339</v>
      </c>
      <c r="T1689" s="71" t="s">
        <v>125</v>
      </c>
      <c r="U1689" s="566" t="s">
        <v>7040</v>
      </c>
      <c r="V1689" s="541" t="s">
        <v>104</v>
      </c>
      <c r="W1689" s="541" t="s">
        <v>105</v>
      </c>
      <c r="X1689" s="632" t="s">
        <v>106</v>
      </c>
      <c r="Y1689" s="632" t="s">
        <v>12444</v>
      </c>
      <c r="Z1689" s="633"/>
      <c r="AA1689" s="633"/>
    </row>
    <row r="1690" spans="1:27" ht="17.45" customHeight="1" x14ac:dyDescent="0.25">
      <c r="A1690" s="633" t="s">
        <v>4295</v>
      </c>
      <c r="B1690" s="634" t="s">
        <v>57</v>
      </c>
      <c r="C1690" s="634" t="s">
        <v>1348</v>
      </c>
      <c r="D1690" s="632" t="s">
        <v>4296</v>
      </c>
      <c r="E1690" s="632" t="s">
        <v>316</v>
      </c>
      <c r="F1690" s="473" t="s">
        <v>25</v>
      </c>
      <c r="G1690" s="473"/>
      <c r="H1690" s="473"/>
      <c r="I1690" s="473"/>
      <c r="J1690" s="633" t="s">
        <v>11224</v>
      </c>
      <c r="K1690" s="473" t="s">
        <v>35</v>
      </c>
      <c r="L1690" s="624">
        <v>43089</v>
      </c>
      <c r="M1690" s="564" t="s">
        <v>4297</v>
      </c>
      <c r="N1690" s="71" t="s">
        <v>142</v>
      </c>
      <c r="O1690" s="624">
        <v>43089</v>
      </c>
      <c r="P1690" s="635">
        <v>25000</v>
      </c>
      <c r="Q1690" s="416">
        <f t="shared" si="39"/>
        <v>2.4999999999999998E-2</v>
      </c>
      <c r="R1690" s="627">
        <v>12</v>
      </c>
      <c r="S1690" s="535" t="s">
        <v>13848</v>
      </c>
      <c r="T1690" s="71" t="s">
        <v>103</v>
      </c>
      <c r="U1690" s="566" t="s">
        <v>7040</v>
      </c>
      <c r="V1690" s="541" t="s">
        <v>104</v>
      </c>
      <c r="W1690" s="541" t="s">
        <v>105</v>
      </c>
      <c r="X1690" s="632" t="s">
        <v>6200</v>
      </c>
      <c r="Y1690" s="632" t="s">
        <v>313</v>
      </c>
      <c r="Z1690" s="633"/>
      <c r="AA1690" s="633"/>
    </row>
    <row r="1691" spans="1:27" ht="17.45" customHeight="1" x14ac:dyDescent="0.25">
      <c r="A1691" s="633" t="s">
        <v>4298</v>
      </c>
      <c r="B1691" s="634" t="s">
        <v>57</v>
      </c>
      <c r="C1691" s="634" t="s">
        <v>1046</v>
      </c>
      <c r="D1691" s="632" t="s">
        <v>4299</v>
      </c>
      <c r="E1691" s="632" t="s">
        <v>4300</v>
      </c>
      <c r="F1691" s="473" t="s">
        <v>14262</v>
      </c>
      <c r="G1691" s="473"/>
      <c r="H1691" s="473"/>
      <c r="I1691" s="473"/>
      <c r="J1691" s="633" t="s">
        <v>11224</v>
      </c>
      <c r="K1691" s="473" t="s">
        <v>8950</v>
      </c>
      <c r="L1691" s="624">
        <v>43026</v>
      </c>
      <c r="M1691" s="564" t="s">
        <v>1191</v>
      </c>
      <c r="N1691" s="71" t="s">
        <v>47</v>
      </c>
      <c r="O1691" s="624">
        <v>43026</v>
      </c>
      <c r="P1691" s="635">
        <v>25000</v>
      </c>
      <c r="Q1691" s="416">
        <f t="shared" si="39"/>
        <v>2.4999999999999998E-2</v>
      </c>
      <c r="R1691" s="627">
        <v>12</v>
      </c>
      <c r="S1691" s="535" t="s">
        <v>12338</v>
      </c>
      <c r="T1691" s="71" t="s">
        <v>103</v>
      </c>
      <c r="U1691" s="566" t="s">
        <v>7040</v>
      </c>
      <c r="V1691" s="541" t="s">
        <v>104</v>
      </c>
      <c r="W1691" s="541" t="s">
        <v>105</v>
      </c>
      <c r="X1691" s="632" t="s">
        <v>6202</v>
      </c>
      <c r="Y1691" s="632" t="s">
        <v>356</v>
      </c>
      <c r="Z1691" s="633"/>
      <c r="AA1691" s="633"/>
    </row>
    <row r="1692" spans="1:27" ht="17.45" customHeight="1" x14ac:dyDescent="0.25">
      <c r="A1692" s="633" t="s">
        <v>11709</v>
      </c>
      <c r="B1692" s="634" t="s">
        <v>57</v>
      </c>
      <c r="C1692" s="634" t="s">
        <v>324</v>
      </c>
      <c r="D1692" s="632" t="s">
        <v>13085</v>
      </c>
      <c r="E1692" s="632" t="s">
        <v>11711</v>
      </c>
      <c r="F1692" s="473" t="s">
        <v>26</v>
      </c>
      <c r="G1692" s="473"/>
      <c r="H1692" s="473"/>
      <c r="I1692" s="473"/>
      <c r="J1692" s="633" t="s">
        <v>11223</v>
      </c>
      <c r="K1692" s="473" t="s">
        <v>8948</v>
      </c>
      <c r="L1692" s="624">
        <v>42999</v>
      </c>
      <c r="M1692" s="564" t="s">
        <v>13203</v>
      </c>
      <c r="N1692" s="71" t="s">
        <v>48</v>
      </c>
      <c r="O1692" s="624">
        <v>42999</v>
      </c>
      <c r="P1692" s="635">
        <v>25000</v>
      </c>
      <c r="Q1692" s="416">
        <f t="shared" si="39"/>
        <v>2.4999999999999998E-2</v>
      </c>
      <c r="R1692" s="627">
        <v>1</v>
      </c>
      <c r="S1692" s="535" t="s">
        <v>13849</v>
      </c>
      <c r="T1692" s="71" t="s">
        <v>292</v>
      </c>
      <c r="U1692" s="566" t="s">
        <v>7040</v>
      </c>
      <c r="V1692" s="541" t="s">
        <v>104</v>
      </c>
      <c r="W1692" s="541" t="s">
        <v>105</v>
      </c>
      <c r="X1692" s="632" t="s">
        <v>13850</v>
      </c>
      <c r="Y1692" s="632" t="s">
        <v>221</v>
      </c>
      <c r="Z1692" s="633"/>
      <c r="AA1692" s="633"/>
    </row>
    <row r="1693" spans="1:27" ht="17.45" customHeight="1" x14ac:dyDescent="0.25">
      <c r="A1693" s="633" t="s">
        <v>4312</v>
      </c>
      <c r="B1693" s="634" t="s">
        <v>56</v>
      </c>
      <c r="C1693" s="634" t="s">
        <v>161</v>
      </c>
      <c r="D1693" s="632" t="s">
        <v>3814</v>
      </c>
      <c r="E1693" s="632" t="s">
        <v>4313</v>
      </c>
      <c r="F1693" s="473" t="s">
        <v>26</v>
      </c>
      <c r="G1693" s="473"/>
      <c r="H1693" s="473"/>
      <c r="I1693" s="473"/>
      <c r="J1693" s="633" t="s">
        <v>11224</v>
      </c>
      <c r="K1693" s="473" t="s">
        <v>8948</v>
      </c>
      <c r="L1693" s="624">
        <v>43028</v>
      </c>
      <c r="M1693" s="564" t="s">
        <v>4314</v>
      </c>
      <c r="N1693" s="71" t="s">
        <v>46</v>
      </c>
      <c r="O1693" s="624">
        <v>43028</v>
      </c>
      <c r="P1693" s="635">
        <v>25000</v>
      </c>
      <c r="Q1693" s="416">
        <f t="shared" si="39"/>
        <v>2.4999999999999998E-2</v>
      </c>
      <c r="R1693" s="627">
        <v>6</v>
      </c>
      <c r="S1693" s="535" t="s">
        <v>13851</v>
      </c>
      <c r="T1693" s="71" t="s">
        <v>125</v>
      </c>
      <c r="U1693" s="566" t="s">
        <v>7040</v>
      </c>
      <c r="V1693" s="541" t="s">
        <v>104</v>
      </c>
      <c r="W1693" s="541" t="s">
        <v>105</v>
      </c>
      <c r="X1693" s="632" t="s">
        <v>13852</v>
      </c>
      <c r="Y1693" s="632"/>
      <c r="Z1693" s="633"/>
      <c r="AA1693" s="633"/>
    </row>
    <row r="1694" spans="1:27" ht="17.45" customHeight="1" x14ac:dyDescent="0.25">
      <c r="A1694" s="633" t="s">
        <v>12249</v>
      </c>
      <c r="B1694" s="634" t="s">
        <v>56</v>
      </c>
      <c r="C1694" s="634" t="s">
        <v>510</v>
      </c>
      <c r="D1694" s="632" t="s">
        <v>12250</v>
      </c>
      <c r="E1694" s="632" t="s">
        <v>14071</v>
      </c>
      <c r="F1694" s="473" t="s">
        <v>27</v>
      </c>
      <c r="G1694" s="473"/>
      <c r="H1694" s="473"/>
      <c r="I1694" s="473"/>
      <c r="J1694" s="633" t="s">
        <v>11223</v>
      </c>
      <c r="K1694" s="473" t="s">
        <v>8947</v>
      </c>
      <c r="L1694" s="624">
        <v>43007</v>
      </c>
      <c r="M1694" s="564" t="s">
        <v>12327</v>
      </c>
      <c r="N1694" s="71" t="s">
        <v>47</v>
      </c>
      <c r="O1694" s="624">
        <v>43007</v>
      </c>
      <c r="P1694" s="635">
        <v>25000</v>
      </c>
      <c r="Q1694" s="416">
        <f t="shared" si="39"/>
        <v>2.4999999999999998E-2</v>
      </c>
      <c r="R1694" s="627">
        <v>6</v>
      </c>
      <c r="S1694" s="535" t="s">
        <v>13853</v>
      </c>
      <c r="T1694" s="71" t="s">
        <v>103</v>
      </c>
      <c r="U1694" s="566" t="s">
        <v>7040</v>
      </c>
      <c r="V1694" s="541" t="s">
        <v>134</v>
      </c>
      <c r="W1694" s="541" t="s">
        <v>1237</v>
      </c>
      <c r="X1694" s="632" t="s">
        <v>12423</v>
      </c>
      <c r="Y1694" s="632" t="s">
        <v>12445</v>
      </c>
      <c r="Z1694" s="633"/>
      <c r="AA1694" s="633"/>
    </row>
    <row r="1695" spans="1:27" ht="17.45" customHeight="1" x14ac:dyDescent="0.25">
      <c r="A1695" s="633" t="s">
        <v>6920</v>
      </c>
      <c r="B1695" s="634" t="s">
        <v>56</v>
      </c>
      <c r="C1695" s="634" t="s">
        <v>235</v>
      </c>
      <c r="D1695" s="632" t="s">
        <v>6921</v>
      </c>
      <c r="E1695" s="632" t="s">
        <v>6922</v>
      </c>
      <c r="F1695" s="473" t="s">
        <v>24</v>
      </c>
      <c r="G1695" s="473"/>
      <c r="H1695" s="473"/>
      <c r="I1695" s="473"/>
      <c r="J1695" s="633" t="s">
        <v>11223</v>
      </c>
      <c r="K1695" s="473" t="s">
        <v>8949</v>
      </c>
      <c r="L1695" s="624">
        <v>42986</v>
      </c>
      <c r="M1695" s="564" t="s">
        <v>6964</v>
      </c>
      <c r="N1695" s="71" t="s">
        <v>46</v>
      </c>
      <c r="O1695" s="624">
        <v>43101</v>
      </c>
      <c r="P1695" s="635">
        <v>25000</v>
      </c>
      <c r="Q1695" s="416">
        <f t="shared" si="39"/>
        <v>2.4999999999999998E-2</v>
      </c>
      <c r="R1695" s="627">
        <v>12</v>
      </c>
      <c r="S1695" s="535" t="s">
        <v>6964</v>
      </c>
      <c r="T1695" s="71" t="s">
        <v>103</v>
      </c>
      <c r="U1695" s="566" t="s">
        <v>7040</v>
      </c>
      <c r="V1695" s="541" t="s">
        <v>104</v>
      </c>
      <c r="W1695" s="541"/>
      <c r="X1695" s="632" t="s">
        <v>6965</v>
      </c>
      <c r="Y1695" s="632" t="s">
        <v>2625</v>
      </c>
      <c r="Z1695" s="633"/>
      <c r="AA1695" s="633"/>
    </row>
    <row r="1696" spans="1:27" ht="17.45" customHeight="1" x14ac:dyDescent="0.25">
      <c r="A1696" s="633" t="s">
        <v>4287</v>
      </c>
      <c r="B1696" s="634" t="s">
        <v>57</v>
      </c>
      <c r="C1696" s="634" t="s">
        <v>1348</v>
      </c>
      <c r="D1696" s="632" t="s">
        <v>4288</v>
      </c>
      <c r="E1696" s="632" t="s">
        <v>4289</v>
      </c>
      <c r="F1696" s="473" t="s">
        <v>14262</v>
      </c>
      <c r="G1696" s="473"/>
      <c r="H1696" s="473"/>
      <c r="I1696" s="473"/>
      <c r="J1696" s="633" t="s">
        <v>11223</v>
      </c>
      <c r="K1696" s="473" t="s">
        <v>8950</v>
      </c>
      <c r="L1696" s="624">
        <v>43007</v>
      </c>
      <c r="M1696" s="564" t="s">
        <v>4290</v>
      </c>
      <c r="N1696" s="71" t="s">
        <v>47</v>
      </c>
      <c r="O1696" s="624">
        <v>43007</v>
      </c>
      <c r="P1696" s="635">
        <v>25000</v>
      </c>
      <c r="Q1696" s="416">
        <f t="shared" si="39"/>
        <v>2.4999999999999998E-2</v>
      </c>
      <c r="R1696" s="627">
        <v>12</v>
      </c>
      <c r="S1696" s="535" t="s">
        <v>11321</v>
      </c>
      <c r="T1696" s="71" t="s">
        <v>103</v>
      </c>
      <c r="U1696" s="566" t="s">
        <v>9234</v>
      </c>
      <c r="V1696" s="541" t="s">
        <v>184</v>
      </c>
      <c r="W1696" s="541" t="s">
        <v>11333</v>
      </c>
      <c r="X1696" s="632" t="s">
        <v>6200</v>
      </c>
      <c r="Y1696" s="632" t="s">
        <v>1091</v>
      </c>
      <c r="Z1696" s="633"/>
      <c r="AA1696" s="633"/>
    </row>
    <row r="1697" spans="1:27" ht="17.45" customHeight="1" x14ac:dyDescent="0.25">
      <c r="A1697" s="622" t="s">
        <v>6503</v>
      </c>
      <c r="B1697" s="519" t="s">
        <v>60</v>
      </c>
      <c r="C1697" s="519" t="s">
        <v>4992</v>
      </c>
      <c r="D1697" s="519" t="s">
        <v>10322</v>
      </c>
      <c r="E1697" s="519" t="s">
        <v>6505</v>
      </c>
      <c r="F1697" s="473" t="s">
        <v>24</v>
      </c>
      <c r="G1697" s="473"/>
      <c r="H1697" s="473"/>
      <c r="I1697" s="473"/>
      <c r="J1697" s="622" t="s">
        <v>11225</v>
      </c>
      <c r="K1697" s="519" t="s">
        <v>38</v>
      </c>
      <c r="L1697" s="521">
        <v>42870</v>
      </c>
      <c r="M1697" s="522">
        <v>42590</v>
      </c>
      <c r="N1697" s="622" t="s">
        <v>50</v>
      </c>
      <c r="O1697" s="637">
        <v>42870</v>
      </c>
      <c r="P1697" s="638">
        <v>24800</v>
      </c>
      <c r="Q1697" s="524">
        <f t="shared" si="39"/>
        <v>2.4799999999999999E-2</v>
      </c>
      <c r="R1697" s="623">
        <v>2</v>
      </c>
      <c r="S1697" s="522">
        <v>42873</v>
      </c>
      <c r="T1697" s="622" t="s">
        <v>578</v>
      </c>
      <c r="U1697" s="622" t="s">
        <v>7040</v>
      </c>
      <c r="V1697" s="519" t="s">
        <v>162</v>
      </c>
      <c r="W1697" s="519" t="s">
        <v>105</v>
      </c>
      <c r="X1697" s="519" t="s">
        <v>13854</v>
      </c>
      <c r="Y1697" s="519"/>
      <c r="Z1697" s="633"/>
      <c r="AA1697" s="633"/>
    </row>
    <row r="1698" spans="1:27" ht="17.45" customHeight="1" x14ac:dyDescent="0.25">
      <c r="A1698" s="633" t="s">
        <v>13980</v>
      </c>
      <c r="B1698" s="634" t="s">
        <v>62</v>
      </c>
      <c r="C1698" s="634" t="s">
        <v>429</v>
      </c>
      <c r="D1698" s="632" t="s">
        <v>14072</v>
      </c>
      <c r="E1698" s="632" t="s">
        <v>14073</v>
      </c>
      <c r="F1698" s="473" t="s">
        <v>26</v>
      </c>
      <c r="G1698" s="473"/>
      <c r="H1698" s="473"/>
      <c r="I1698" s="473"/>
      <c r="J1698" s="633" t="s">
        <v>11224</v>
      </c>
      <c r="K1698" s="473" t="s">
        <v>8948</v>
      </c>
      <c r="L1698" s="624">
        <v>43039</v>
      </c>
      <c r="M1698" s="564" t="s">
        <v>14132</v>
      </c>
      <c r="N1698" s="71" t="s">
        <v>46</v>
      </c>
      <c r="O1698" s="624">
        <v>43039</v>
      </c>
      <c r="P1698" s="635">
        <v>24304</v>
      </c>
      <c r="Q1698" s="416">
        <f t="shared" si="39"/>
        <v>2.4303999999999999E-2</v>
      </c>
      <c r="R1698" s="627">
        <v>2</v>
      </c>
      <c r="S1698" s="535" t="s">
        <v>14146</v>
      </c>
      <c r="T1698" s="71" t="s">
        <v>125</v>
      </c>
      <c r="U1698" s="566" t="s">
        <v>18</v>
      </c>
      <c r="V1698" s="541" t="s">
        <v>9273</v>
      </c>
      <c r="W1698" s="541"/>
      <c r="X1698" s="632" t="s">
        <v>14244</v>
      </c>
      <c r="Y1698" s="632" t="s">
        <v>186</v>
      </c>
      <c r="Z1698" s="633"/>
      <c r="AA1698" s="633"/>
    </row>
    <row r="1699" spans="1:27" ht="17.45" customHeight="1" x14ac:dyDescent="0.25">
      <c r="A1699" s="633" t="s">
        <v>8030</v>
      </c>
      <c r="B1699" s="632" t="s">
        <v>56</v>
      </c>
      <c r="C1699" s="632" t="s">
        <v>124</v>
      </c>
      <c r="D1699" s="632" t="s">
        <v>1798</v>
      </c>
      <c r="E1699" s="632" t="s">
        <v>8031</v>
      </c>
      <c r="F1699" s="473" t="s">
        <v>26</v>
      </c>
      <c r="G1699" s="473"/>
      <c r="H1699" s="473"/>
      <c r="I1699" s="473"/>
      <c r="J1699" s="633" t="s">
        <v>11225</v>
      </c>
      <c r="K1699" s="632" t="s">
        <v>8948</v>
      </c>
      <c r="L1699" s="624">
        <v>42901</v>
      </c>
      <c r="M1699" s="564" t="s">
        <v>8045</v>
      </c>
      <c r="N1699" s="633" t="s">
        <v>50</v>
      </c>
      <c r="O1699" s="625">
        <v>42907</v>
      </c>
      <c r="P1699" s="626">
        <v>24267</v>
      </c>
      <c r="Q1699" s="416">
        <f t="shared" si="39"/>
        <v>2.4267E-2</v>
      </c>
      <c r="R1699" s="627">
        <v>12</v>
      </c>
      <c r="S1699" s="564" t="s">
        <v>11283</v>
      </c>
      <c r="T1699" s="633" t="s">
        <v>578</v>
      </c>
      <c r="U1699" s="633" t="s">
        <v>7</v>
      </c>
      <c r="V1699" s="632" t="s">
        <v>477</v>
      </c>
      <c r="W1699" s="632" t="s">
        <v>1996</v>
      </c>
      <c r="X1699" s="632" t="s">
        <v>5591</v>
      </c>
      <c r="Y1699" s="632" t="s">
        <v>186</v>
      </c>
      <c r="Z1699" s="633"/>
      <c r="AA1699" s="633"/>
    </row>
    <row r="1700" spans="1:27" ht="17.45" customHeight="1" x14ac:dyDescent="0.25">
      <c r="A1700" s="633" t="s">
        <v>8478</v>
      </c>
      <c r="B1700" s="634" t="s">
        <v>57</v>
      </c>
      <c r="C1700" s="634" t="s">
        <v>324</v>
      </c>
      <c r="D1700" s="632" t="s">
        <v>8479</v>
      </c>
      <c r="E1700" s="632" t="s">
        <v>8480</v>
      </c>
      <c r="F1700" s="473" t="s">
        <v>14262</v>
      </c>
      <c r="G1700" s="473"/>
      <c r="H1700" s="473"/>
      <c r="I1700" s="473"/>
      <c r="J1700" s="633" t="s">
        <v>11224</v>
      </c>
      <c r="K1700" s="473" t="s">
        <v>8950</v>
      </c>
      <c r="L1700" s="624">
        <v>43035</v>
      </c>
      <c r="M1700" s="564" t="s">
        <v>8604</v>
      </c>
      <c r="N1700" s="71" t="s">
        <v>142</v>
      </c>
      <c r="O1700" s="624">
        <v>43035</v>
      </c>
      <c r="P1700" s="635">
        <v>24000</v>
      </c>
      <c r="Q1700" s="416">
        <f t="shared" si="39"/>
        <v>2.4E-2</v>
      </c>
      <c r="R1700" s="627">
        <v>1</v>
      </c>
      <c r="S1700" s="535" t="s">
        <v>7954</v>
      </c>
      <c r="T1700" s="71" t="s">
        <v>103</v>
      </c>
      <c r="U1700" s="566" t="s">
        <v>16</v>
      </c>
      <c r="V1700" s="541" t="s">
        <v>16</v>
      </c>
      <c r="W1700" s="541" t="s">
        <v>8677</v>
      </c>
      <c r="X1700" s="632" t="s">
        <v>8678</v>
      </c>
      <c r="Y1700" s="632" t="s">
        <v>128</v>
      </c>
      <c r="Z1700" s="633"/>
      <c r="AA1700" s="633"/>
    </row>
    <row r="1701" spans="1:27" ht="17.45" customHeight="1" x14ac:dyDescent="0.25">
      <c r="A1701" s="633" t="s">
        <v>11737</v>
      </c>
      <c r="B1701" s="634" t="s">
        <v>58</v>
      </c>
      <c r="C1701" s="634" t="s">
        <v>58</v>
      </c>
      <c r="D1701" s="632" t="s">
        <v>11738</v>
      </c>
      <c r="E1701" s="632" t="s">
        <v>11739</v>
      </c>
      <c r="F1701" s="473" t="s">
        <v>14262</v>
      </c>
      <c r="G1701" s="473"/>
      <c r="H1701" s="473"/>
      <c r="I1701" s="473"/>
      <c r="J1701" s="633" t="s">
        <v>11223</v>
      </c>
      <c r="K1701" s="473" t="s">
        <v>8950</v>
      </c>
      <c r="L1701" s="624">
        <v>42930</v>
      </c>
      <c r="M1701" s="564" t="s">
        <v>11797</v>
      </c>
      <c r="N1701" s="71" t="s">
        <v>50</v>
      </c>
      <c r="O1701" s="624">
        <v>43007</v>
      </c>
      <c r="P1701" s="635">
        <v>23810</v>
      </c>
      <c r="Q1701" s="416">
        <f t="shared" si="39"/>
        <v>2.3809999999999998E-2</v>
      </c>
      <c r="R1701" s="627">
        <v>1</v>
      </c>
      <c r="S1701" s="535" t="s">
        <v>12340</v>
      </c>
      <c r="T1701" s="71" t="s">
        <v>578</v>
      </c>
      <c r="U1701" s="566" t="s">
        <v>11285</v>
      </c>
      <c r="V1701" s="541" t="s">
        <v>13537</v>
      </c>
      <c r="W1701" s="541" t="s">
        <v>13791</v>
      </c>
      <c r="X1701" s="632" t="s">
        <v>12012</v>
      </c>
      <c r="Y1701" s="632" t="s">
        <v>12033</v>
      </c>
      <c r="Z1701" s="633"/>
      <c r="AA1701" s="633"/>
    </row>
    <row r="1702" spans="1:27" ht="17.45" customHeight="1" x14ac:dyDescent="0.25">
      <c r="A1702" s="633" t="s">
        <v>7617</v>
      </c>
      <c r="B1702" s="632" t="s">
        <v>56</v>
      </c>
      <c r="C1702" s="632" t="s">
        <v>510</v>
      </c>
      <c r="D1702" s="632" t="s">
        <v>7618</v>
      </c>
      <c r="E1702" s="632" t="s">
        <v>8105</v>
      </c>
      <c r="F1702" s="473" t="s">
        <v>27</v>
      </c>
      <c r="G1702" s="473"/>
      <c r="H1702" s="473"/>
      <c r="I1702" s="473"/>
      <c r="J1702" s="633" t="s">
        <v>11223</v>
      </c>
      <c r="K1702" s="632" t="s">
        <v>8947</v>
      </c>
      <c r="L1702" s="624">
        <v>43007</v>
      </c>
      <c r="M1702" s="564" t="s">
        <v>7620</v>
      </c>
      <c r="N1702" s="633" t="s">
        <v>48</v>
      </c>
      <c r="O1702" s="625">
        <v>43007</v>
      </c>
      <c r="P1702" s="626">
        <v>23800</v>
      </c>
      <c r="Q1702" s="416">
        <f t="shared" si="39"/>
        <v>2.3799999999999998E-2</v>
      </c>
      <c r="R1702" s="627">
        <v>12</v>
      </c>
      <c r="S1702" s="564" t="s">
        <v>14144</v>
      </c>
      <c r="T1702" s="71" t="s">
        <v>211</v>
      </c>
      <c r="U1702" s="633" t="s">
        <v>7</v>
      </c>
      <c r="V1702" s="632" t="s">
        <v>477</v>
      </c>
      <c r="W1702" s="632" t="s">
        <v>1138</v>
      </c>
      <c r="X1702" s="632" t="s">
        <v>7621</v>
      </c>
      <c r="Y1702" s="632" t="s">
        <v>1606</v>
      </c>
      <c r="Z1702" s="633"/>
      <c r="AA1702" s="633"/>
    </row>
    <row r="1703" spans="1:27" ht="17.45" customHeight="1" x14ac:dyDescent="0.25">
      <c r="A1703" s="633" t="s">
        <v>8125</v>
      </c>
      <c r="B1703" s="632" t="s">
        <v>57</v>
      </c>
      <c r="C1703" s="632" t="s">
        <v>324</v>
      </c>
      <c r="D1703" s="632" t="s">
        <v>8126</v>
      </c>
      <c r="E1703" s="632" t="s">
        <v>8127</v>
      </c>
      <c r="F1703" s="473" t="s">
        <v>26</v>
      </c>
      <c r="G1703" s="473"/>
      <c r="H1703" s="473"/>
      <c r="I1703" s="473"/>
      <c r="J1703" s="633" t="s">
        <v>11225</v>
      </c>
      <c r="K1703" s="519" t="s">
        <v>8948</v>
      </c>
      <c r="L1703" s="624">
        <v>42885</v>
      </c>
      <c r="M1703" s="564" t="s">
        <v>8154</v>
      </c>
      <c r="N1703" s="633" t="s">
        <v>50</v>
      </c>
      <c r="O1703" s="625">
        <v>42885</v>
      </c>
      <c r="P1703" s="626">
        <v>23375</v>
      </c>
      <c r="Q1703" s="416">
        <f t="shared" si="39"/>
        <v>2.3375E-2</v>
      </c>
      <c r="R1703" s="627">
        <v>1</v>
      </c>
      <c r="S1703" s="564" t="s">
        <v>11283</v>
      </c>
      <c r="T1703" s="633" t="s">
        <v>578</v>
      </c>
      <c r="U1703" s="633" t="s">
        <v>7</v>
      </c>
      <c r="V1703" s="632" t="s">
        <v>477</v>
      </c>
      <c r="W1703" s="632" t="s">
        <v>2539</v>
      </c>
      <c r="X1703" s="632" t="s">
        <v>5993</v>
      </c>
      <c r="Y1703" s="632" t="s">
        <v>221</v>
      </c>
      <c r="Z1703" s="633"/>
      <c r="AA1703" s="633"/>
    </row>
    <row r="1704" spans="1:27" ht="17.45" customHeight="1" x14ac:dyDescent="0.25">
      <c r="A1704" s="633" t="s">
        <v>6693</v>
      </c>
      <c r="B1704" s="632" t="s">
        <v>56</v>
      </c>
      <c r="C1704" s="632" t="s">
        <v>124</v>
      </c>
      <c r="D1704" s="632" t="s">
        <v>6694</v>
      </c>
      <c r="E1704" s="632" t="s">
        <v>316</v>
      </c>
      <c r="F1704" s="473" t="s">
        <v>14262</v>
      </c>
      <c r="G1704" s="473"/>
      <c r="H1704" s="473"/>
      <c r="I1704" s="473"/>
      <c r="J1704" s="633" t="s">
        <v>11223</v>
      </c>
      <c r="K1704" s="632" t="s">
        <v>8950</v>
      </c>
      <c r="L1704" s="624">
        <v>42999</v>
      </c>
      <c r="M1704" s="564" t="s">
        <v>6844</v>
      </c>
      <c r="N1704" s="633" t="s">
        <v>47</v>
      </c>
      <c r="O1704" s="625">
        <v>42999</v>
      </c>
      <c r="P1704" s="626">
        <v>23333</v>
      </c>
      <c r="Q1704" s="416">
        <f t="shared" si="39"/>
        <v>2.3333E-2</v>
      </c>
      <c r="R1704" s="627">
        <v>12</v>
      </c>
      <c r="S1704" s="564" t="s">
        <v>12653</v>
      </c>
      <c r="T1704" s="71" t="s">
        <v>103</v>
      </c>
      <c r="U1704" s="633" t="s">
        <v>7</v>
      </c>
      <c r="V1704" s="632" t="s">
        <v>477</v>
      </c>
      <c r="W1704" s="632" t="s">
        <v>1996</v>
      </c>
      <c r="X1704" s="632" t="s">
        <v>12682</v>
      </c>
      <c r="Y1704" s="632" t="s">
        <v>356</v>
      </c>
      <c r="Z1704" s="633"/>
      <c r="AA1704" s="633"/>
    </row>
    <row r="1705" spans="1:27" ht="17.45" customHeight="1" x14ac:dyDescent="0.25">
      <c r="A1705" s="622" t="s">
        <v>4280</v>
      </c>
      <c r="B1705" s="519" t="s">
        <v>56</v>
      </c>
      <c r="C1705" s="519" t="s">
        <v>161</v>
      </c>
      <c r="D1705" s="519" t="s">
        <v>4281</v>
      </c>
      <c r="E1705" s="519" t="s">
        <v>6697</v>
      </c>
      <c r="F1705" s="473" t="s">
        <v>26</v>
      </c>
      <c r="G1705" s="473"/>
      <c r="H1705" s="473"/>
      <c r="I1705" s="473"/>
      <c r="J1705" s="622" t="s">
        <v>11226</v>
      </c>
      <c r="K1705" s="519" t="s">
        <v>8948</v>
      </c>
      <c r="L1705" s="521">
        <v>42825</v>
      </c>
      <c r="M1705" s="522" t="s">
        <v>4282</v>
      </c>
      <c r="N1705" s="622" t="s">
        <v>50</v>
      </c>
      <c r="O1705" s="521">
        <v>42852</v>
      </c>
      <c r="P1705" s="638">
        <v>23000</v>
      </c>
      <c r="Q1705" s="524">
        <v>2.3E-2</v>
      </c>
      <c r="R1705" s="525">
        <v>1</v>
      </c>
      <c r="S1705" s="522" t="s">
        <v>7957</v>
      </c>
      <c r="T1705" s="525" t="s">
        <v>578</v>
      </c>
      <c r="U1705" s="622" t="s">
        <v>7</v>
      </c>
      <c r="V1705" s="519" t="s">
        <v>477</v>
      </c>
      <c r="W1705" s="519" t="s">
        <v>1996</v>
      </c>
      <c r="X1705" s="415" t="s">
        <v>9576</v>
      </c>
      <c r="Y1705" s="415" t="s">
        <v>356</v>
      </c>
      <c r="Z1705" s="633"/>
      <c r="AA1705" s="633"/>
    </row>
    <row r="1706" spans="1:27" ht="17.45" customHeight="1" x14ac:dyDescent="0.25">
      <c r="A1706" s="622" t="s">
        <v>4340</v>
      </c>
      <c r="B1706" s="519" t="s">
        <v>57</v>
      </c>
      <c r="C1706" s="519" t="s">
        <v>98</v>
      </c>
      <c r="D1706" s="519" t="s">
        <v>3235</v>
      </c>
      <c r="E1706" s="519" t="s">
        <v>4341</v>
      </c>
      <c r="F1706" s="473" t="s">
        <v>26</v>
      </c>
      <c r="G1706" s="473"/>
      <c r="H1706" s="473"/>
      <c r="I1706" s="473"/>
      <c r="J1706" s="622" t="s">
        <v>11226</v>
      </c>
      <c r="K1706" s="519" t="s">
        <v>8948</v>
      </c>
      <c r="L1706" s="521">
        <v>42760</v>
      </c>
      <c r="M1706" s="522" t="s">
        <v>4342</v>
      </c>
      <c r="N1706" s="622" t="s">
        <v>50</v>
      </c>
      <c r="O1706" s="521">
        <v>42760</v>
      </c>
      <c r="P1706" s="638">
        <v>23000</v>
      </c>
      <c r="Q1706" s="524">
        <v>2.3E-2</v>
      </c>
      <c r="R1706" s="525">
        <v>3</v>
      </c>
      <c r="S1706" s="522" t="s">
        <v>2510</v>
      </c>
      <c r="T1706" s="525" t="s">
        <v>578</v>
      </c>
      <c r="U1706" s="622" t="s">
        <v>7</v>
      </c>
      <c r="V1706" s="519" t="s">
        <v>388</v>
      </c>
      <c r="W1706" s="519" t="s">
        <v>389</v>
      </c>
      <c r="X1706" s="415" t="s">
        <v>106</v>
      </c>
      <c r="Y1706" s="415" t="s">
        <v>1629</v>
      </c>
      <c r="Z1706" s="633"/>
      <c r="AA1706" s="633"/>
    </row>
    <row r="1707" spans="1:27" ht="17.45" customHeight="1" x14ac:dyDescent="0.25">
      <c r="A1707" s="633" t="s">
        <v>7429</v>
      </c>
      <c r="B1707" s="632" t="s">
        <v>62</v>
      </c>
      <c r="C1707" s="632" t="s">
        <v>429</v>
      </c>
      <c r="D1707" s="632" t="s">
        <v>7430</v>
      </c>
      <c r="E1707" s="632" t="s">
        <v>7431</v>
      </c>
      <c r="F1707" s="473" t="s">
        <v>24</v>
      </c>
      <c r="G1707" s="473"/>
      <c r="H1707" s="473"/>
      <c r="I1707" s="473"/>
      <c r="J1707" s="633" t="s">
        <v>11225</v>
      </c>
      <c r="K1707" s="632" t="s">
        <v>8949</v>
      </c>
      <c r="L1707" s="624">
        <v>42851</v>
      </c>
      <c r="M1707" s="564" t="s">
        <v>7432</v>
      </c>
      <c r="N1707" s="633" t="s">
        <v>50</v>
      </c>
      <c r="O1707" s="625">
        <v>42851</v>
      </c>
      <c r="P1707" s="626">
        <v>22784</v>
      </c>
      <c r="Q1707" s="416">
        <f t="shared" ref="Q1707:Q1712" si="40">+P1707*0.000001</f>
        <v>2.2783999999999999E-2</v>
      </c>
      <c r="R1707" s="627">
        <v>6</v>
      </c>
      <c r="S1707" s="564" t="s">
        <v>13855</v>
      </c>
      <c r="T1707" s="633" t="s">
        <v>578</v>
      </c>
      <c r="U1707" s="633" t="s">
        <v>7</v>
      </c>
      <c r="V1707" s="632" t="s">
        <v>477</v>
      </c>
      <c r="W1707" s="632" t="s">
        <v>1204</v>
      </c>
      <c r="X1707" s="632" t="s">
        <v>7433</v>
      </c>
      <c r="Y1707" s="632" t="s">
        <v>757</v>
      </c>
      <c r="Z1707" s="633"/>
      <c r="AA1707" s="633"/>
    </row>
    <row r="1708" spans="1:27" ht="17.45" customHeight="1" x14ac:dyDescent="0.25">
      <c r="A1708" s="633" t="s">
        <v>4343</v>
      </c>
      <c r="B1708" s="634" t="s">
        <v>60</v>
      </c>
      <c r="C1708" s="634" t="s">
        <v>6576</v>
      </c>
      <c r="D1708" s="632" t="s">
        <v>4344</v>
      </c>
      <c r="E1708" s="632" t="s">
        <v>4345</v>
      </c>
      <c r="F1708" s="473" t="s">
        <v>6576</v>
      </c>
      <c r="G1708" s="473" t="str">
        <f>VLOOKUP(A1708,'Engaged Deals'!A:L,2,0)</f>
        <v>Yes</v>
      </c>
      <c r="H1708" s="473" t="str">
        <f>VLOOKUP(A1708,'Engaged Deals'!A:L,9,0)</f>
        <v>India</v>
      </c>
      <c r="I1708" s="473" t="str">
        <f>VLOOKUP(A1708,'Engaged Deals'!A:L,10,0)</f>
        <v>Initial POC done, proposal being developed for a production engagement</v>
      </c>
      <c r="J1708" s="633" t="s">
        <v>11223</v>
      </c>
      <c r="K1708" s="473" t="s">
        <v>33</v>
      </c>
      <c r="L1708" s="624">
        <v>42947</v>
      </c>
      <c r="M1708" s="564" t="s">
        <v>4346</v>
      </c>
      <c r="N1708" s="71" t="s">
        <v>46</v>
      </c>
      <c r="O1708" s="624">
        <v>42947</v>
      </c>
      <c r="P1708" s="635">
        <v>22222</v>
      </c>
      <c r="Q1708" s="416">
        <f t="shared" si="40"/>
        <v>2.2221999999999999E-2</v>
      </c>
      <c r="R1708" s="627">
        <v>12</v>
      </c>
      <c r="S1708" s="535" t="s">
        <v>1597</v>
      </c>
      <c r="T1708" s="71" t="s">
        <v>125</v>
      </c>
      <c r="U1708" s="566" t="s">
        <v>7040</v>
      </c>
      <c r="V1708" s="541" t="s">
        <v>104</v>
      </c>
      <c r="W1708" s="541"/>
      <c r="X1708" s="632" t="s">
        <v>13856</v>
      </c>
      <c r="Y1708" s="632" t="s">
        <v>329</v>
      </c>
      <c r="Z1708" s="633"/>
      <c r="AA1708" s="633"/>
    </row>
    <row r="1709" spans="1:27" ht="17.45" customHeight="1" x14ac:dyDescent="0.25">
      <c r="A1709" s="633" t="s">
        <v>7434</v>
      </c>
      <c r="B1709" s="634" t="s">
        <v>60</v>
      </c>
      <c r="C1709" s="634" t="s">
        <v>6576</v>
      </c>
      <c r="D1709" s="632" t="s">
        <v>11715</v>
      </c>
      <c r="E1709" s="632" t="s">
        <v>7436</v>
      </c>
      <c r="F1709" s="473" t="s">
        <v>6576</v>
      </c>
      <c r="G1709" s="473"/>
      <c r="H1709" s="473"/>
      <c r="I1709" s="473"/>
      <c r="J1709" s="633" t="s">
        <v>11224</v>
      </c>
      <c r="K1709" s="473" t="s">
        <v>8947</v>
      </c>
      <c r="L1709" s="624">
        <v>43100</v>
      </c>
      <c r="M1709" s="564">
        <v>42825</v>
      </c>
      <c r="N1709" s="71" t="s">
        <v>142</v>
      </c>
      <c r="O1709" s="624">
        <v>43100</v>
      </c>
      <c r="P1709" s="635">
        <v>22222</v>
      </c>
      <c r="Q1709" s="416">
        <f t="shared" si="40"/>
        <v>2.2221999999999999E-2</v>
      </c>
      <c r="R1709" s="636">
        <v>12</v>
      </c>
      <c r="S1709" s="535">
        <v>42831</v>
      </c>
      <c r="T1709" s="71" t="s">
        <v>125</v>
      </c>
      <c r="U1709" s="566" t="s">
        <v>18</v>
      </c>
      <c r="V1709" s="541" t="s">
        <v>9273</v>
      </c>
      <c r="W1709" s="541" t="s">
        <v>11808</v>
      </c>
      <c r="X1709" s="632" t="s">
        <v>9012</v>
      </c>
      <c r="Y1709" s="632" t="s">
        <v>9291</v>
      </c>
      <c r="Z1709" s="633"/>
      <c r="AA1709" s="633"/>
    </row>
    <row r="1710" spans="1:27" ht="17.45" customHeight="1" x14ac:dyDescent="0.25">
      <c r="A1710" s="550" t="s">
        <v>4347</v>
      </c>
      <c r="B1710" s="549" t="s">
        <v>56</v>
      </c>
      <c r="C1710" s="549" t="s">
        <v>161</v>
      </c>
      <c r="D1710" s="549" t="s">
        <v>894</v>
      </c>
      <c r="E1710" s="549" t="s">
        <v>4348</v>
      </c>
      <c r="F1710" s="473" t="s">
        <v>26</v>
      </c>
      <c r="G1710" s="473"/>
      <c r="H1710" s="473"/>
      <c r="I1710" s="473"/>
      <c r="J1710" s="100" t="s">
        <v>11226</v>
      </c>
      <c r="K1710" s="549" t="s">
        <v>8948</v>
      </c>
      <c r="L1710" s="551">
        <v>42766</v>
      </c>
      <c r="M1710" s="552">
        <v>42692.00271990741</v>
      </c>
      <c r="N1710" s="550" t="s">
        <v>50</v>
      </c>
      <c r="O1710" s="551">
        <v>42766</v>
      </c>
      <c r="P1710" s="553">
        <v>22080</v>
      </c>
      <c r="Q1710" s="474">
        <f t="shared" si="40"/>
        <v>2.2079999999999999E-2</v>
      </c>
      <c r="R1710" s="554">
        <v>1</v>
      </c>
      <c r="S1710" s="552">
        <v>42804</v>
      </c>
      <c r="T1710" s="554" t="s">
        <v>578</v>
      </c>
      <c r="U1710" s="550" t="s">
        <v>9234</v>
      </c>
      <c r="V1710" s="549" t="s">
        <v>184</v>
      </c>
      <c r="W1710" s="549" t="s">
        <v>4349</v>
      </c>
      <c r="X1710" s="549" t="s">
        <v>5539</v>
      </c>
      <c r="Y1710" s="549" t="s">
        <v>4350</v>
      </c>
      <c r="Z1710" s="633"/>
      <c r="AA1710" s="633"/>
    </row>
    <row r="1711" spans="1:27" ht="17.45" customHeight="1" x14ac:dyDescent="0.25">
      <c r="A1711" s="633" t="s">
        <v>7981</v>
      </c>
      <c r="B1711" s="634" t="s">
        <v>58</v>
      </c>
      <c r="C1711" s="634" t="s">
        <v>58</v>
      </c>
      <c r="D1711" s="632" t="s">
        <v>9783</v>
      </c>
      <c r="E1711" s="632" t="s">
        <v>7982</v>
      </c>
      <c r="F1711" s="473" t="s">
        <v>28</v>
      </c>
      <c r="G1711" s="473" t="str">
        <f>VLOOKUP(A1711,'Engaged Deals'!A:L,2,0)</f>
        <v>No</v>
      </c>
      <c r="H1711" s="473" t="str">
        <f>VLOOKUP(A1711,'Engaged Deals'!A:L,9,0)</f>
        <v>Japan Labs</v>
      </c>
      <c r="I1711" s="473" t="str">
        <f>VLOOKUP(A1711,'Engaged Deals'!A:L,10,0)</f>
        <v>Updates from deal board</v>
      </c>
      <c r="J1711" s="633" t="s">
        <v>11223</v>
      </c>
      <c r="K1711" s="473" t="s">
        <v>8952</v>
      </c>
      <c r="L1711" s="624">
        <v>42951</v>
      </c>
      <c r="M1711" s="564" t="s">
        <v>9787</v>
      </c>
      <c r="N1711" s="71" t="s">
        <v>49</v>
      </c>
      <c r="O1711" s="624">
        <v>42954</v>
      </c>
      <c r="P1711" s="635">
        <v>21905</v>
      </c>
      <c r="Q1711" s="416">
        <f t="shared" si="40"/>
        <v>2.1904999999999997E-2</v>
      </c>
      <c r="R1711" s="627">
        <v>1</v>
      </c>
      <c r="S1711" s="535" t="s">
        <v>13516</v>
      </c>
      <c r="T1711" s="71" t="s">
        <v>211</v>
      </c>
      <c r="U1711" s="566" t="s">
        <v>7040</v>
      </c>
      <c r="V1711" s="541" t="s">
        <v>104</v>
      </c>
      <c r="W1711" s="541" t="s">
        <v>105</v>
      </c>
      <c r="X1711" s="632" t="s">
        <v>9850</v>
      </c>
      <c r="Y1711" s="632" t="s">
        <v>9862</v>
      </c>
      <c r="Z1711" s="633"/>
      <c r="AA1711" s="633"/>
    </row>
    <row r="1712" spans="1:27" ht="17.45" customHeight="1" x14ac:dyDescent="0.25">
      <c r="A1712" s="633" t="s">
        <v>4087</v>
      </c>
      <c r="B1712" s="632" t="s">
        <v>56</v>
      </c>
      <c r="C1712" s="632" t="s">
        <v>124</v>
      </c>
      <c r="D1712" s="632" t="s">
        <v>1247</v>
      </c>
      <c r="E1712" s="632" t="s">
        <v>4088</v>
      </c>
      <c r="F1712" s="473" t="s">
        <v>26</v>
      </c>
      <c r="G1712" s="473"/>
      <c r="H1712" s="473"/>
      <c r="I1712" s="473"/>
      <c r="J1712" s="633" t="s">
        <v>11225</v>
      </c>
      <c r="K1712" s="632" t="s">
        <v>8948</v>
      </c>
      <c r="L1712" s="624">
        <v>42842</v>
      </c>
      <c r="M1712" s="564" t="s">
        <v>4089</v>
      </c>
      <c r="N1712" s="633" t="s">
        <v>50</v>
      </c>
      <c r="O1712" s="625">
        <v>42843</v>
      </c>
      <c r="P1712" s="626">
        <v>21240</v>
      </c>
      <c r="Q1712" s="416">
        <f t="shared" si="40"/>
        <v>2.1239999999999998E-2</v>
      </c>
      <c r="R1712" s="627">
        <v>2</v>
      </c>
      <c r="S1712" s="564" t="s">
        <v>7954</v>
      </c>
      <c r="T1712" s="633" t="s">
        <v>578</v>
      </c>
      <c r="U1712" s="633" t="s">
        <v>7</v>
      </c>
      <c r="V1712" s="632" t="s">
        <v>477</v>
      </c>
      <c r="W1712" s="632" t="s">
        <v>1204</v>
      </c>
      <c r="X1712" s="632" t="s">
        <v>5591</v>
      </c>
      <c r="Y1712" s="632" t="s">
        <v>356</v>
      </c>
      <c r="Z1712" s="633"/>
      <c r="AA1712" s="633"/>
    </row>
    <row r="1713" spans="1:27" ht="17.45" customHeight="1" x14ac:dyDescent="0.25">
      <c r="A1713" s="622" t="s">
        <v>5751</v>
      </c>
      <c r="B1713" s="519" t="s">
        <v>57</v>
      </c>
      <c r="C1713" s="519" t="s">
        <v>98</v>
      </c>
      <c r="D1713" s="519" t="s">
        <v>1926</v>
      </c>
      <c r="E1713" s="519" t="s">
        <v>4293</v>
      </c>
      <c r="F1713" s="473" t="s">
        <v>27</v>
      </c>
      <c r="G1713" s="473"/>
      <c r="H1713" s="473"/>
      <c r="I1713" s="473"/>
      <c r="J1713" s="622" t="s">
        <v>11226</v>
      </c>
      <c r="K1713" s="519" t="s">
        <v>8070</v>
      </c>
      <c r="L1713" s="521">
        <v>42825</v>
      </c>
      <c r="M1713" s="522" t="s">
        <v>6217</v>
      </c>
      <c r="N1713" s="622" t="s">
        <v>50</v>
      </c>
      <c r="O1713" s="521">
        <v>42901</v>
      </c>
      <c r="P1713" s="638">
        <v>20000</v>
      </c>
      <c r="Q1713" s="524">
        <v>0.02</v>
      </c>
      <c r="R1713" s="525">
        <v>6</v>
      </c>
      <c r="S1713" s="522" t="s">
        <v>7102</v>
      </c>
      <c r="T1713" s="525" t="s">
        <v>578</v>
      </c>
      <c r="U1713" s="622" t="s">
        <v>7</v>
      </c>
      <c r="V1713" s="519" t="s">
        <v>388</v>
      </c>
      <c r="W1713" s="519" t="s">
        <v>5916</v>
      </c>
      <c r="X1713" s="415" t="s">
        <v>106</v>
      </c>
      <c r="Y1713" s="415" t="s">
        <v>757</v>
      </c>
      <c r="Z1713" s="633"/>
      <c r="AA1713" s="633"/>
    </row>
    <row r="1714" spans="1:27" ht="17.45" customHeight="1" x14ac:dyDescent="0.25">
      <c r="A1714" s="622" t="s">
        <v>4351</v>
      </c>
      <c r="B1714" s="519" t="s">
        <v>57</v>
      </c>
      <c r="C1714" s="519" t="s">
        <v>775</v>
      </c>
      <c r="D1714" s="519" t="s">
        <v>4352</v>
      </c>
      <c r="E1714" s="519" t="s">
        <v>4353</v>
      </c>
      <c r="F1714" s="473" t="s">
        <v>14262</v>
      </c>
      <c r="G1714" s="473"/>
      <c r="H1714" s="473"/>
      <c r="I1714" s="473"/>
      <c r="J1714" s="622" t="s">
        <v>11226</v>
      </c>
      <c r="K1714" s="519" t="s">
        <v>8950</v>
      </c>
      <c r="L1714" s="521">
        <v>42794</v>
      </c>
      <c r="M1714" s="522" t="s">
        <v>4354</v>
      </c>
      <c r="N1714" s="622" t="s">
        <v>50</v>
      </c>
      <c r="O1714" s="521">
        <v>42796</v>
      </c>
      <c r="P1714" s="638">
        <v>20000</v>
      </c>
      <c r="Q1714" s="524">
        <v>0.02</v>
      </c>
      <c r="R1714" s="525">
        <v>12</v>
      </c>
      <c r="S1714" s="522" t="s">
        <v>5608</v>
      </c>
      <c r="T1714" s="525" t="s">
        <v>578</v>
      </c>
      <c r="U1714" s="622" t="s">
        <v>7040</v>
      </c>
      <c r="V1714" s="519" t="s">
        <v>158</v>
      </c>
      <c r="W1714" s="519" t="s">
        <v>5609</v>
      </c>
      <c r="X1714" s="415" t="s">
        <v>5549</v>
      </c>
      <c r="Y1714" s="415" t="s">
        <v>1057</v>
      </c>
      <c r="Z1714" s="633"/>
      <c r="AA1714" s="633"/>
    </row>
    <row r="1715" spans="1:27" ht="17.45" customHeight="1" x14ac:dyDescent="0.25">
      <c r="A1715" s="633" t="s">
        <v>4415</v>
      </c>
      <c r="B1715" s="632" t="s">
        <v>57</v>
      </c>
      <c r="C1715" s="632" t="s">
        <v>98</v>
      </c>
      <c r="D1715" s="632" t="s">
        <v>1926</v>
      </c>
      <c r="E1715" s="632" t="s">
        <v>4416</v>
      </c>
      <c r="F1715" s="473" t="s">
        <v>28</v>
      </c>
      <c r="G1715" s="473"/>
      <c r="H1715" s="473"/>
      <c r="I1715" s="473"/>
      <c r="J1715" s="633" t="s">
        <v>11225</v>
      </c>
      <c r="K1715" s="632" t="s">
        <v>8953</v>
      </c>
      <c r="L1715" s="624">
        <v>42859</v>
      </c>
      <c r="M1715" s="564" t="s">
        <v>4417</v>
      </c>
      <c r="N1715" s="633" t="s">
        <v>50</v>
      </c>
      <c r="O1715" s="625">
        <v>42859</v>
      </c>
      <c r="P1715" s="626">
        <v>20000</v>
      </c>
      <c r="Q1715" s="416">
        <f t="shared" ref="Q1715:Q1759" si="41">+P1715*0.000001</f>
        <v>0.02</v>
      </c>
      <c r="R1715" s="627">
        <v>12</v>
      </c>
      <c r="S1715" s="564" t="s">
        <v>9261</v>
      </c>
      <c r="T1715" s="633" t="s">
        <v>578</v>
      </c>
      <c r="U1715" s="633" t="s">
        <v>7</v>
      </c>
      <c r="V1715" s="632" t="s">
        <v>388</v>
      </c>
      <c r="W1715" s="632" t="s">
        <v>389</v>
      </c>
      <c r="X1715" s="632" t="s">
        <v>106</v>
      </c>
      <c r="Y1715" s="632" t="s">
        <v>2625</v>
      </c>
      <c r="Z1715" s="633"/>
      <c r="AA1715" s="633"/>
    </row>
    <row r="1716" spans="1:27" ht="17.45" customHeight="1" x14ac:dyDescent="0.25">
      <c r="A1716" s="633" t="s">
        <v>2821</v>
      </c>
      <c r="B1716" s="632" t="s">
        <v>57</v>
      </c>
      <c r="C1716" s="632" t="s">
        <v>98</v>
      </c>
      <c r="D1716" s="632" t="s">
        <v>2822</v>
      </c>
      <c r="E1716" s="632" t="s">
        <v>2823</v>
      </c>
      <c r="F1716" s="473" t="s">
        <v>28</v>
      </c>
      <c r="G1716" s="473"/>
      <c r="H1716" s="473"/>
      <c r="I1716" s="473"/>
      <c r="J1716" s="633" t="s">
        <v>11225</v>
      </c>
      <c r="K1716" s="632" t="s">
        <v>8952</v>
      </c>
      <c r="L1716" s="624">
        <v>42835</v>
      </c>
      <c r="M1716" s="564" t="s">
        <v>2824</v>
      </c>
      <c r="N1716" s="633" t="s">
        <v>50</v>
      </c>
      <c r="O1716" s="625">
        <v>42835</v>
      </c>
      <c r="P1716" s="626">
        <v>20000</v>
      </c>
      <c r="Q1716" s="416">
        <f t="shared" si="41"/>
        <v>0.02</v>
      </c>
      <c r="R1716" s="627">
        <v>12</v>
      </c>
      <c r="S1716" s="564" t="s">
        <v>9855</v>
      </c>
      <c r="T1716" s="633" t="s">
        <v>578</v>
      </c>
      <c r="U1716" s="633" t="s">
        <v>7</v>
      </c>
      <c r="V1716" s="632" t="s">
        <v>388</v>
      </c>
      <c r="W1716" s="632" t="s">
        <v>389</v>
      </c>
      <c r="X1716" s="632" t="s">
        <v>106</v>
      </c>
      <c r="Y1716" s="632" t="s">
        <v>2825</v>
      </c>
      <c r="Z1716" s="633"/>
      <c r="AA1716" s="633"/>
    </row>
    <row r="1717" spans="1:27" ht="17.45" customHeight="1" x14ac:dyDescent="0.25">
      <c r="A1717" s="633" t="s">
        <v>4090</v>
      </c>
      <c r="B1717" s="632" t="s">
        <v>56</v>
      </c>
      <c r="C1717" s="632" t="s">
        <v>117</v>
      </c>
      <c r="D1717" s="632" t="s">
        <v>4091</v>
      </c>
      <c r="E1717" s="632" t="s">
        <v>4092</v>
      </c>
      <c r="F1717" s="473" t="s">
        <v>25</v>
      </c>
      <c r="G1717" s="473"/>
      <c r="H1717" s="473"/>
      <c r="I1717" s="473"/>
      <c r="J1717" s="633" t="s">
        <v>11225</v>
      </c>
      <c r="K1717" s="632" t="s">
        <v>35</v>
      </c>
      <c r="L1717" s="624">
        <v>42826</v>
      </c>
      <c r="M1717" s="564" t="s">
        <v>4093</v>
      </c>
      <c r="N1717" s="633" t="s">
        <v>50</v>
      </c>
      <c r="O1717" s="625">
        <v>42826</v>
      </c>
      <c r="P1717" s="626">
        <v>20000</v>
      </c>
      <c r="Q1717" s="416">
        <f t="shared" si="41"/>
        <v>0.02</v>
      </c>
      <c r="R1717" s="627">
        <v>1</v>
      </c>
      <c r="S1717" s="564" t="s">
        <v>9282</v>
      </c>
      <c r="T1717" s="633" t="s">
        <v>578</v>
      </c>
      <c r="U1717" s="633" t="s">
        <v>15</v>
      </c>
      <c r="V1717" s="632" t="s">
        <v>278</v>
      </c>
      <c r="W1717" s="632" t="s">
        <v>4094</v>
      </c>
      <c r="X1717" s="632" t="s">
        <v>6173</v>
      </c>
      <c r="Y1717" s="632" t="s">
        <v>768</v>
      </c>
      <c r="Z1717" s="633"/>
      <c r="AA1717" s="633"/>
    </row>
    <row r="1718" spans="1:27" ht="17.45" customHeight="1" x14ac:dyDescent="0.25">
      <c r="A1718" s="633" t="s">
        <v>12581</v>
      </c>
      <c r="B1718" s="632" t="s">
        <v>56</v>
      </c>
      <c r="C1718" s="632" t="s">
        <v>235</v>
      </c>
      <c r="D1718" s="632" t="s">
        <v>12582</v>
      </c>
      <c r="E1718" s="632" t="s">
        <v>12583</v>
      </c>
      <c r="F1718" s="473" t="s">
        <v>14262</v>
      </c>
      <c r="G1718" s="473"/>
      <c r="H1718" s="473"/>
      <c r="I1718" s="473"/>
      <c r="J1718" s="633" t="s">
        <v>11224</v>
      </c>
      <c r="K1718" s="632" t="s">
        <v>8950</v>
      </c>
      <c r="L1718" s="624">
        <v>43098</v>
      </c>
      <c r="M1718" s="564" t="s">
        <v>12626</v>
      </c>
      <c r="N1718" s="633" t="s">
        <v>46</v>
      </c>
      <c r="O1718" s="625">
        <v>43098</v>
      </c>
      <c r="P1718" s="626">
        <v>20000</v>
      </c>
      <c r="Q1718" s="416">
        <f t="shared" si="41"/>
        <v>0.02</v>
      </c>
      <c r="R1718" s="627">
        <v>1</v>
      </c>
      <c r="S1718" s="564" t="s">
        <v>14192</v>
      </c>
      <c r="T1718" s="71" t="s">
        <v>103</v>
      </c>
      <c r="U1718" s="633" t="s">
        <v>6</v>
      </c>
      <c r="V1718" s="632" t="s">
        <v>1641</v>
      </c>
      <c r="W1718" s="632" t="s">
        <v>3228</v>
      </c>
      <c r="X1718" s="632" t="s">
        <v>12683</v>
      </c>
      <c r="Y1718" s="632" t="s">
        <v>667</v>
      </c>
      <c r="Z1718" s="633"/>
      <c r="AA1718" s="633"/>
    </row>
    <row r="1719" spans="1:27" ht="17.45" customHeight="1" x14ac:dyDescent="0.25">
      <c r="A1719" s="633" t="s">
        <v>12581</v>
      </c>
      <c r="B1719" s="632" t="s">
        <v>56</v>
      </c>
      <c r="C1719" s="632" t="s">
        <v>235</v>
      </c>
      <c r="D1719" s="632" t="s">
        <v>12582</v>
      </c>
      <c r="E1719" s="632" t="s">
        <v>12583</v>
      </c>
      <c r="F1719" s="473" t="s">
        <v>14262</v>
      </c>
      <c r="G1719" s="473"/>
      <c r="H1719" s="473"/>
      <c r="I1719" s="473"/>
      <c r="J1719" s="633" t="s">
        <v>11224</v>
      </c>
      <c r="K1719" s="632" t="s">
        <v>8950</v>
      </c>
      <c r="L1719" s="624">
        <v>43098</v>
      </c>
      <c r="M1719" s="564" t="s">
        <v>12626</v>
      </c>
      <c r="N1719" s="633" t="s">
        <v>46</v>
      </c>
      <c r="O1719" s="625">
        <v>43098</v>
      </c>
      <c r="P1719" s="626">
        <v>20000</v>
      </c>
      <c r="Q1719" s="416">
        <f t="shared" si="41"/>
        <v>0.02</v>
      </c>
      <c r="R1719" s="627">
        <v>1</v>
      </c>
      <c r="S1719" s="564" t="s">
        <v>14193</v>
      </c>
      <c r="T1719" s="71" t="s">
        <v>292</v>
      </c>
      <c r="U1719" s="633" t="s">
        <v>6</v>
      </c>
      <c r="V1719" s="632" t="s">
        <v>7956</v>
      </c>
      <c r="W1719" s="632" t="s">
        <v>12664</v>
      </c>
      <c r="X1719" s="632" t="s">
        <v>12683</v>
      </c>
      <c r="Y1719" s="632" t="s">
        <v>667</v>
      </c>
      <c r="Z1719" s="633"/>
      <c r="AA1719" s="633"/>
    </row>
    <row r="1720" spans="1:27" ht="17.45" customHeight="1" x14ac:dyDescent="0.25">
      <c r="A1720" s="633" t="s">
        <v>4412</v>
      </c>
      <c r="B1720" s="632" t="s">
        <v>60</v>
      </c>
      <c r="C1720" s="632" t="s">
        <v>377</v>
      </c>
      <c r="D1720" s="632" t="s">
        <v>1375</v>
      </c>
      <c r="E1720" s="632" t="s">
        <v>4413</v>
      </c>
      <c r="F1720" s="473" t="s">
        <v>26</v>
      </c>
      <c r="G1720" s="473"/>
      <c r="H1720" s="473"/>
      <c r="I1720" s="473"/>
      <c r="J1720" s="633" t="s">
        <v>11223</v>
      </c>
      <c r="K1720" s="632" t="s">
        <v>8948</v>
      </c>
      <c r="L1720" s="624">
        <v>43007</v>
      </c>
      <c r="M1720" s="564" t="s">
        <v>4414</v>
      </c>
      <c r="N1720" s="633" t="s">
        <v>47</v>
      </c>
      <c r="O1720" s="625">
        <v>43007</v>
      </c>
      <c r="P1720" s="626">
        <v>20000</v>
      </c>
      <c r="Q1720" s="416">
        <f t="shared" si="41"/>
        <v>0.02</v>
      </c>
      <c r="R1720" s="627">
        <v>2</v>
      </c>
      <c r="S1720" s="564" t="s">
        <v>12654</v>
      </c>
      <c r="T1720" s="71" t="s">
        <v>103</v>
      </c>
      <c r="U1720" s="633" t="s">
        <v>7</v>
      </c>
      <c r="V1720" s="632" t="s">
        <v>1867</v>
      </c>
      <c r="W1720" s="632" t="s">
        <v>2218</v>
      </c>
      <c r="X1720" s="632" t="s">
        <v>5801</v>
      </c>
      <c r="Y1720" s="632" t="s">
        <v>667</v>
      </c>
      <c r="Z1720" s="633"/>
      <c r="AA1720" s="633"/>
    </row>
    <row r="1721" spans="1:27" ht="17.45" customHeight="1" x14ac:dyDescent="0.25">
      <c r="A1721" s="633" t="s">
        <v>9488</v>
      </c>
      <c r="B1721" s="632" t="s">
        <v>57</v>
      </c>
      <c r="C1721" s="632" t="s">
        <v>324</v>
      </c>
      <c r="D1721" s="632" t="s">
        <v>11722</v>
      </c>
      <c r="E1721" s="632" t="s">
        <v>316</v>
      </c>
      <c r="F1721" s="473" t="s">
        <v>14262</v>
      </c>
      <c r="G1721" s="473"/>
      <c r="H1721" s="473"/>
      <c r="I1721" s="473"/>
      <c r="J1721" s="633" t="s">
        <v>11224</v>
      </c>
      <c r="K1721" s="632" t="s">
        <v>8950</v>
      </c>
      <c r="L1721" s="624">
        <v>43099</v>
      </c>
      <c r="M1721" s="564" t="s">
        <v>9525</v>
      </c>
      <c r="N1721" s="633" t="s">
        <v>47</v>
      </c>
      <c r="O1721" s="625">
        <v>43099</v>
      </c>
      <c r="P1721" s="626">
        <v>20000</v>
      </c>
      <c r="Q1721" s="416">
        <f t="shared" si="41"/>
        <v>0.02</v>
      </c>
      <c r="R1721" s="627">
        <v>12</v>
      </c>
      <c r="S1721" s="564" t="s">
        <v>12339</v>
      </c>
      <c r="T1721" s="71" t="s">
        <v>103</v>
      </c>
      <c r="U1721" s="633" t="s">
        <v>7</v>
      </c>
      <c r="V1721" s="632" t="s">
        <v>921</v>
      </c>
      <c r="W1721" s="632" t="s">
        <v>1874</v>
      </c>
      <c r="X1721" s="632" t="s">
        <v>6231</v>
      </c>
      <c r="Y1721" s="632" t="s">
        <v>356</v>
      </c>
      <c r="Z1721" s="633"/>
      <c r="AA1721" s="633"/>
    </row>
    <row r="1722" spans="1:27" ht="17.45" customHeight="1" x14ac:dyDescent="0.25">
      <c r="A1722" s="633" t="s">
        <v>4355</v>
      </c>
      <c r="B1722" s="632" t="s">
        <v>57</v>
      </c>
      <c r="C1722" s="632" t="s">
        <v>147</v>
      </c>
      <c r="D1722" s="632" t="s">
        <v>4356</v>
      </c>
      <c r="E1722" s="632" t="s">
        <v>4357</v>
      </c>
      <c r="F1722" s="473" t="s">
        <v>26</v>
      </c>
      <c r="G1722" s="473"/>
      <c r="H1722" s="473"/>
      <c r="I1722" s="473"/>
      <c r="J1722" s="633" t="s">
        <v>11224</v>
      </c>
      <c r="K1722" s="632" t="s">
        <v>8948</v>
      </c>
      <c r="L1722" s="624">
        <v>43026</v>
      </c>
      <c r="M1722" s="564" t="s">
        <v>4358</v>
      </c>
      <c r="N1722" s="633" t="s">
        <v>47</v>
      </c>
      <c r="O1722" s="625">
        <v>43026</v>
      </c>
      <c r="P1722" s="626">
        <v>20000</v>
      </c>
      <c r="Q1722" s="416">
        <f t="shared" si="41"/>
        <v>0.02</v>
      </c>
      <c r="R1722" s="627">
        <v>1</v>
      </c>
      <c r="S1722" s="564" t="s">
        <v>14144</v>
      </c>
      <c r="T1722" s="71" t="s">
        <v>125</v>
      </c>
      <c r="U1722" s="633" t="s">
        <v>7</v>
      </c>
      <c r="V1722" s="632" t="s">
        <v>477</v>
      </c>
      <c r="W1722" s="632" t="s">
        <v>1302</v>
      </c>
      <c r="X1722" s="632" t="s">
        <v>5610</v>
      </c>
      <c r="Y1722" s="632" t="s">
        <v>667</v>
      </c>
      <c r="Z1722" s="633"/>
      <c r="AA1722" s="633"/>
    </row>
    <row r="1723" spans="1:27" ht="17.45" customHeight="1" x14ac:dyDescent="0.25">
      <c r="A1723" s="633" t="s">
        <v>12251</v>
      </c>
      <c r="B1723" s="632" t="s">
        <v>60</v>
      </c>
      <c r="C1723" s="632" t="s">
        <v>805</v>
      </c>
      <c r="D1723" s="632" t="s">
        <v>9587</v>
      </c>
      <c r="E1723" s="632" t="s">
        <v>7793</v>
      </c>
      <c r="F1723" s="473" t="s">
        <v>26</v>
      </c>
      <c r="G1723" s="473"/>
      <c r="H1723" s="473"/>
      <c r="I1723" s="473"/>
      <c r="J1723" s="633" t="s">
        <v>11223</v>
      </c>
      <c r="K1723" s="632" t="s">
        <v>33</v>
      </c>
      <c r="L1723" s="624">
        <v>43006</v>
      </c>
      <c r="M1723" s="564" t="s">
        <v>12328</v>
      </c>
      <c r="N1723" s="633" t="s">
        <v>46</v>
      </c>
      <c r="O1723" s="625">
        <v>43006</v>
      </c>
      <c r="P1723" s="626">
        <v>20000</v>
      </c>
      <c r="Q1723" s="416">
        <f t="shared" si="41"/>
        <v>0.02</v>
      </c>
      <c r="R1723" s="627">
        <v>12</v>
      </c>
      <c r="S1723" s="564" t="s">
        <v>12341</v>
      </c>
      <c r="T1723" s="71" t="s">
        <v>125</v>
      </c>
      <c r="U1723" s="633" t="s">
        <v>7</v>
      </c>
      <c r="V1723" s="632" t="s">
        <v>477</v>
      </c>
      <c r="W1723" s="632" t="s">
        <v>1138</v>
      </c>
      <c r="X1723" s="632" t="s">
        <v>6098</v>
      </c>
      <c r="Y1723" s="632" t="s">
        <v>356</v>
      </c>
      <c r="Z1723" s="633"/>
      <c r="AA1723" s="633"/>
    </row>
    <row r="1724" spans="1:27" ht="17.45" customHeight="1" x14ac:dyDescent="0.25">
      <c r="A1724" s="633" t="s">
        <v>8326</v>
      </c>
      <c r="B1724" s="632" t="s">
        <v>60</v>
      </c>
      <c r="C1724" s="632" t="s">
        <v>377</v>
      </c>
      <c r="D1724" s="632" t="s">
        <v>8327</v>
      </c>
      <c r="E1724" s="632" t="s">
        <v>8328</v>
      </c>
      <c r="F1724" s="473" t="s">
        <v>25</v>
      </c>
      <c r="G1724" s="473"/>
      <c r="H1724" s="473"/>
      <c r="I1724" s="473"/>
      <c r="J1724" s="633" t="s">
        <v>11224</v>
      </c>
      <c r="K1724" s="632" t="s">
        <v>35</v>
      </c>
      <c r="L1724" s="624">
        <v>43091</v>
      </c>
      <c r="M1724" s="564" t="s">
        <v>8568</v>
      </c>
      <c r="N1724" s="633" t="s">
        <v>47</v>
      </c>
      <c r="O1724" s="625">
        <v>43091</v>
      </c>
      <c r="P1724" s="626">
        <v>20000</v>
      </c>
      <c r="Q1724" s="416">
        <f t="shared" si="41"/>
        <v>0.02</v>
      </c>
      <c r="R1724" s="627">
        <v>12</v>
      </c>
      <c r="S1724" s="564" t="s">
        <v>14144</v>
      </c>
      <c r="T1724" s="71" t="s">
        <v>103</v>
      </c>
      <c r="U1724" s="633" t="s">
        <v>7</v>
      </c>
      <c r="V1724" s="632" t="s">
        <v>477</v>
      </c>
      <c r="W1724" s="632" t="s">
        <v>1138</v>
      </c>
      <c r="X1724" s="632" t="s">
        <v>8061</v>
      </c>
      <c r="Y1724" s="632" t="s">
        <v>375</v>
      </c>
      <c r="Z1724" s="633"/>
      <c r="AA1724" s="633"/>
    </row>
    <row r="1725" spans="1:27" ht="17.45" customHeight="1" x14ac:dyDescent="0.25">
      <c r="A1725" s="633" t="s">
        <v>4409</v>
      </c>
      <c r="B1725" s="632" t="s">
        <v>57</v>
      </c>
      <c r="C1725" s="632" t="s">
        <v>1046</v>
      </c>
      <c r="D1725" s="632" t="s">
        <v>4410</v>
      </c>
      <c r="E1725" s="632" t="s">
        <v>582</v>
      </c>
      <c r="F1725" s="473" t="s">
        <v>28</v>
      </c>
      <c r="G1725" s="473"/>
      <c r="H1725" s="473"/>
      <c r="I1725" s="473"/>
      <c r="J1725" s="633" t="s">
        <v>11224</v>
      </c>
      <c r="K1725" s="632" t="s">
        <v>8990</v>
      </c>
      <c r="L1725" s="624">
        <v>43086</v>
      </c>
      <c r="M1725" s="564" t="s">
        <v>4411</v>
      </c>
      <c r="N1725" s="633" t="s">
        <v>47</v>
      </c>
      <c r="O1725" s="625">
        <v>43086</v>
      </c>
      <c r="P1725" s="626">
        <v>20000</v>
      </c>
      <c r="Q1725" s="416">
        <f t="shared" si="41"/>
        <v>0.02</v>
      </c>
      <c r="R1725" s="627">
        <v>12</v>
      </c>
      <c r="S1725" s="564" t="s">
        <v>12338</v>
      </c>
      <c r="T1725" s="71" t="s">
        <v>103</v>
      </c>
      <c r="U1725" s="633" t="s">
        <v>7</v>
      </c>
      <c r="V1725" s="632" t="s">
        <v>477</v>
      </c>
      <c r="W1725" s="632" t="s">
        <v>1138</v>
      </c>
      <c r="X1725" s="632" t="s">
        <v>6213</v>
      </c>
      <c r="Y1725" s="632" t="s">
        <v>186</v>
      </c>
      <c r="Z1725" s="633"/>
      <c r="AA1725" s="633"/>
    </row>
    <row r="1726" spans="1:27" ht="17.45" customHeight="1" x14ac:dyDescent="0.25">
      <c r="A1726" s="633" t="s">
        <v>12103</v>
      </c>
      <c r="B1726" s="632" t="s">
        <v>6912</v>
      </c>
      <c r="C1726" s="632" t="s">
        <v>6912</v>
      </c>
      <c r="D1726" s="632" t="s">
        <v>12584</v>
      </c>
      <c r="E1726" s="632" t="s">
        <v>12104</v>
      </c>
      <c r="F1726" s="473" t="s">
        <v>14262</v>
      </c>
      <c r="G1726" s="473"/>
      <c r="H1726" s="473"/>
      <c r="I1726" s="473"/>
      <c r="J1726" s="633" t="s">
        <v>11224</v>
      </c>
      <c r="K1726" s="632" t="s">
        <v>8950</v>
      </c>
      <c r="L1726" s="624">
        <v>43018</v>
      </c>
      <c r="M1726" s="564" t="s">
        <v>12330</v>
      </c>
      <c r="N1726" s="633" t="s">
        <v>46</v>
      </c>
      <c r="O1726" s="625">
        <v>43018</v>
      </c>
      <c r="P1726" s="626">
        <v>20000</v>
      </c>
      <c r="Q1726" s="416">
        <f t="shared" si="41"/>
        <v>0.02</v>
      </c>
      <c r="R1726" s="627">
        <v>1</v>
      </c>
      <c r="S1726" s="564" t="s">
        <v>12339</v>
      </c>
      <c r="T1726" s="71" t="s">
        <v>103</v>
      </c>
      <c r="U1726" s="633" t="s">
        <v>7</v>
      </c>
      <c r="V1726" s="632" t="s">
        <v>1795</v>
      </c>
      <c r="W1726" s="632" t="s">
        <v>12426</v>
      </c>
      <c r="X1726" s="632" t="s">
        <v>12427</v>
      </c>
      <c r="Y1726" s="632" t="s">
        <v>356</v>
      </c>
      <c r="Z1726" s="633"/>
      <c r="AA1726" s="633"/>
    </row>
    <row r="1727" spans="1:27" ht="17.45" customHeight="1" x14ac:dyDescent="0.25">
      <c r="A1727" s="633" t="s">
        <v>7301</v>
      </c>
      <c r="B1727" s="632" t="s">
        <v>57</v>
      </c>
      <c r="C1727" s="632" t="s">
        <v>1046</v>
      </c>
      <c r="D1727" s="632" t="s">
        <v>7302</v>
      </c>
      <c r="E1727" s="632" t="s">
        <v>7303</v>
      </c>
      <c r="F1727" s="473" t="s">
        <v>26</v>
      </c>
      <c r="G1727" s="473"/>
      <c r="H1727" s="473"/>
      <c r="I1727" s="473"/>
      <c r="J1727" s="633" t="s">
        <v>11223</v>
      </c>
      <c r="K1727" s="632" t="s">
        <v>33</v>
      </c>
      <c r="L1727" s="624">
        <v>43003</v>
      </c>
      <c r="M1727" s="564" t="s">
        <v>7304</v>
      </c>
      <c r="N1727" s="633" t="s">
        <v>47</v>
      </c>
      <c r="O1727" s="625">
        <v>43003</v>
      </c>
      <c r="P1727" s="626">
        <v>20000</v>
      </c>
      <c r="Q1727" s="416">
        <f t="shared" si="41"/>
        <v>0.02</v>
      </c>
      <c r="R1727" s="627">
        <v>12</v>
      </c>
      <c r="S1727" s="564" t="s">
        <v>9789</v>
      </c>
      <c r="T1727" s="71" t="s">
        <v>103</v>
      </c>
      <c r="U1727" s="633" t="s">
        <v>7</v>
      </c>
      <c r="V1727" s="632" t="s">
        <v>3801</v>
      </c>
      <c r="W1727" s="632" t="s">
        <v>3802</v>
      </c>
      <c r="X1727" s="632" t="s">
        <v>6137</v>
      </c>
      <c r="Y1727" s="632" t="s">
        <v>356</v>
      </c>
      <c r="Z1727" s="633"/>
      <c r="AA1727" s="633"/>
    </row>
    <row r="1728" spans="1:27" ht="17.45" customHeight="1" x14ac:dyDescent="0.25">
      <c r="A1728" s="633" t="s">
        <v>6265</v>
      </c>
      <c r="B1728" s="632" t="s">
        <v>56</v>
      </c>
      <c r="C1728" s="632" t="s">
        <v>109</v>
      </c>
      <c r="D1728" s="632" t="s">
        <v>6266</v>
      </c>
      <c r="E1728" s="632" t="s">
        <v>6267</v>
      </c>
      <c r="F1728" s="473" t="s">
        <v>27</v>
      </c>
      <c r="G1728" s="473"/>
      <c r="H1728" s="473"/>
      <c r="I1728" s="473"/>
      <c r="J1728" s="633" t="s">
        <v>11223</v>
      </c>
      <c r="K1728" s="632" t="s">
        <v>8070</v>
      </c>
      <c r="L1728" s="624">
        <v>43007</v>
      </c>
      <c r="M1728" s="564" t="s">
        <v>6349</v>
      </c>
      <c r="N1728" s="633" t="s">
        <v>47</v>
      </c>
      <c r="O1728" s="625">
        <v>43007</v>
      </c>
      <c r="P1728" s="626">
        <v>20000</v>
      </c>
      <c r="Q1728" s="416">
        <f t="shared" si="41"/>
        <v>0.02</v>
      </c>
      <c r="R1728" s="627">
        <v>12</v>
      </c>
      <c r="S1728" s="564" t="s">
        <v>12632</v>
      </c>
      <c r="T1728" s="71" t="s">
        <v>103</v>
      </c>
      <c r="U1728" s="633" t="s">
        <v>7</v>
      </c>
      <c r="V1728" s="632" t="s">
        <v>477</v>
      </c>
      <c r="W1728" s="632" t="s">
        <v>3186</v>
      </c>
      <c r="X1728" s="632" t="s">
        <v>7602</v>
      </c>
      <c r="Y1728" s="632" t="s">
        <v>313</v>
      </c>
      <c r="Z1728" s="633"/>
      <c r="AA1728" s="633"/>
    </row>
    <row r="1729" spans="1:27" ht="17.45" customHeight="1" x14ac:dyDescent="0.25">
      <c r="A1729" s="633" t="s">
        <v>12252</v>
      </c>
      <c r="B1729" s="632" t="s">
        <v>57</v>
      </c>
      <c r="C1729" s="632" t="s">
        <v>147</v>
      </c>
      <c r="D1729" s="632" t="s">
        <v>12253</v>
      </c>
      <c r="E1729" s="632" t="s">
        <v>12254</v>
      </c>
      <c r="F1729" s="473" t="s">
        <v>26</v>
      </c>
      <c r="G1729" s="473"/>
      <c r="H1729" s="473"/>
      <c r="I1729" s="473"/>
      <c r="J1729" s="633" t="s">
        <v>11223</v>
      </c>
      <c r="K1729" s="632" t="s">
        <v>33</v>
      </c>
      <c r="L1729" s="624">
        <v>42951</v>
      </c>
      <c r="M1729" s="564" t="s">
        <v>12329</v>
      </c>
      <c r="N1729" s="633" t="s">
        <v>46</v>
      </c>
      <c r="O1729" s="625">
        <v>42951</v>
      </c>
      <c r="P1729" s="626">
        <v>20000</v>
      </c>
      <c r="Q1729" s="416">
        <f t="shared" si="41"/>
        <v>0.02</v>
      </c>
      <c r="R1729" s="627">
        <v>12</v>
      </c>
      <c r="S1729" s="564" t="s">
        <v>12339</v>
      </c>
      <c r="T1729" s="71" t="s">
        <v>292</v>
      </c>
      <c r="U1729" s="633" t="s">
        <v>7</v>
      </c>
      <c r="V1729" s="632" t="s">
        <v>477</v>
      </c>
      <c r="W1729" s="632" t="s">
        <v>2539</v>
      </c>
      <c r="X1729" s="632" t="s">
        <v>5533</v>
      </c>
      <c r="Y1729" s="632" t="s">
        <v>757</v>
      </c>
      <c r="Z1729" s="633"/>
      <c r="AA1729" s="633"/>
    </row>
    <row r="1730" spans="1:27" ht="17.45" customHeight="1" x14ac:dyDescent="0.25">
      <c r="A1730" s="633" t="s">
        <v>13981</v>
      </c>
      <c r="B1730" s="632" t="s">
        <v>56</v>
      </c>
      <c r="C1730" s="632" t="s">
        <v>235</v>
      </c>
      <c r="D1730" s="632" t="s">
        <v>14074</v>
      </c>
      <c r="E1730" s="632" t="s">
        <v>14075</v>
      </c>
      <c r="F1730" s="473" t="s">
        <v>14262</v>
      </c>
      <c r="G1730" s="473"/>
      <c r="H1730" s="473"/>
      <c r="I1730" s="473"/>
      <c r="J1730" s="633" t="s">
        <v>11223</v>
      </c>
      <c r="K1730" s="632" t="s">
        <v>8950</v>
      </c>
      <c r="L1730" s="624">
        <v>42986</v>
      </c>
      <c r="M1730" s="564" t="s">
        <v>14133</v>
      </c>
      <c r="N1730" s="633" t="s">
        <v>47</v>
      </c>
      <c r="O1730" s="625">
        <v>42986</v>
      </c>
      <c r="P1730" s="626">
        <v>20000</v>
      </c>
      <c r="Q1730" s="416">
        <f t="shared" si="41"/>
        <v>0.02</v>
      </c>
      <c r="R1730" s="627">
        <v>12</v>
      </c>
      <c r="S1730" s="564" t="s">
        <v>14144</v>
      </c>
      <c r="T1730" s="71" t="s">
        <v>292</v>
      </c>
      <c r="U1730" s="633" t="s">
        <v>7</v>
      </c>
      <c r="V1730" s="632" t="s">
        <v>477</v>
      </c>
      <c r="W1730" s="632" t="s">
        <v>2539</v>
      </c>
      <c r="X1730" s="632" t="s">
        <v>5591</v>
      </c>
      <c r="Y1730" s="632" t="s">
        <v>356</v>
      </c>
      <c r="Z1730" s="633"/>
      <c r="AA1730" s="633"/>
    </row>
    <row r="1731" spans="1:27" ht="17.45" customHeight="1" x14ac:dyDescent="0.25">
      <c r="A1731" s="633" t="s">
        <v>11719</v>
      </c>
      <c r="B1731" s="632" t="s">
        <v>56</v>
      </c>
      <c r="C1731" s="632" t="s">
        <v>109</v>
      </c>
      <c r="D1731" s="632" t="s">
        <v>110</v>
      </c>
      <c r="E1731" s="632" t="s">
        <v>11720</v>
      </c>
      <c r="F1731" s="473" t="s">
        <v>28</v>
      </c>
      <c r="G1731" s="473"/>
      <c r="H1731" s="473"/>
      <c r="I1731" s="473"/>
      <c r="J1731" s="633" t="s">
        <v>11223</v>
      </c>
      <c r="K1731" s="632" t="s">
        <v>8952</v>
      </c>
      <c r="L1731" s="624">
        <v>43008</v>
      </c>
      <c r="M1731" s="564" t="s">
        <v>11793</v>
      </c>
      <c r="N1731" s="633" t="s">
        <v>46</v>
      </c>
      <c r="O1731" s="625">
        <v>43008</v>
      </c>
      <c r="P1731" s="626">
        <v>20000</v>
      </c>
      <c r="Q1731" s="416">
        <f t="shared" si="41"/>
        <v>0.02</v>
      </c>
      <c r="R1731" s="627">
        <v>12</v>
      </c>
      <c r="S1731" s="564" t="s">
        <v>11804</v>
      </c>
      <c r="T1731" s="71" t="s">
        <v>125</v>
      </c>
      <c r="U1731" s="633" t="s">
        <v>7</v>
      </c>
      <c r="V1731" s="632" t="s">
        <v>477</v>
      </c>
      <c r="W1731" s="632" t="s">
        <v>2539</v>
      </c>
      <c r="X1731" s="632" t="s">
        <v>9610</v>
      </c>
      <c r="Y1731" s="632" t="s">
        <v>757</v>
      </c>
      <c r="Z1731" s="633"/>
      <c r="AA1731" s="633"/>
    </row>
    <row r="1732" spans="1:27" ht="17.45" customHeight="1" x14ac:dyDescent="0.25">
      <c r="A1732" s="633" t="s">
        <v>6282</v>
      </c>
      <c r="B1732" s="632" t="s">
        <v>60</v>
      </c>
      <c r="C1732" s="632" t="s">
        <v>805</v>
      </c>
      <c r="D1732" s="632" t="s">
        <v>6283</v>
      </c>
      <c r="E1732" s="632" t="s">
        <v>316</v>
      </c>
      <c r="F1732" s="473" t="s">
        <v>26</v>
      </c>
      <c r="G1732" s="473"/>
      <c r="H1732" s="473"/>
      <c r="I1732" s="473"/>
      <c r="J1732" s="633" t="s">
        <v>11223</v>
      </c>
      <c r="K1732" s="632" t="s">
        <v>8948</v>
      </c>
      <c r="L1732" s="624">
        <v>43007</v>
      </c>
      <c r="M1732" s="564" t="s">
        <v>6401</v>
      </c>
      <c r="N1732" s="633" t="s">
        <v>47</v>
      </c>
      <c r="O1732" s="625">
        <v>43007</v>
      </c>
      <c r="P1732" s="626">
        <v>20000</v>
      </c>
      <c r="Q1732" s="416">
        <f t="shared" si="41"/>
        <v>0.02</v>
      </c>
      <c r="R1732" s="627">
        <v>3</v>
      </c>
      <c r="S1732" s="564" t="s">
        <v>14144</v>
      </c>
      <c r="T1732" s="71" t="s">
        <v>103</v>
      </c>
      <c r="U1732" s="633" t="s">
        <v>7</v>
      </c>
      <c r="V1732" s="632" t="s">
        <v>477</v>
      </c>
      <c r="W1732" s="632" t="s">
        <v>1996</v>
      </c>
      <c r="X1732" s="632" t="s">
        <v>6215</v>
      </c>
      <c r="Y1732" s="632" t="s">
        <v>757</v>
      </c>
      <c r="Z1732" s="633"/>
      <c r="AA1732" s="633"/>
    </row>
    <row r="1733" spans="1:27" ht="17.45" customHeight="1" x14ac:dyDescent="0.25">
      <c r="A1733" s="633" t="s">
        <v>7983</v>
      </c>
      <c r="B1733" s="632" t="s">
        <v>56</v>
      </c>
      <c r="C1733" s="632" t="s">
        <v>161</v>
      </c>
      <c r="D1733" s="632" t="s">
        <v>7984</v>
      </c>
      <c r="E1733" s="632" t="s">
        <v>7985</v>
      </c>
      <c r="F1733" s="473" t="s">
        <v>14262</v>
      </c>
      <c r="G1733" s="473"/>
      <c r="H1733" s="473"/>
      <c r="I1733" s="473"/>
      <c r="J1733" s="633" t="s">
        <v>11223</v>
      </c>
      <c r="K1733" s="632" t="s">
        <v>8950</v>
      </c>
      <c r="L1733" s="624">
        <v>42977</v>
      </c>
      <c r="M1733" s="564" t="s">
        <v>7991</v>
      </c>
      <c r="N1733" s="633" t="s">
        <v>48</v>
      </c>
      <c r="O1733" s="625">
        <v>42977</v>
      </c>
      <c r="P1733" s="626">
        <v>20000</v>
      </c>
      <c r="Q1733" s="416">
        <f t="shared" si="41"/>
        <v>0.02</v>
      </c>
      <c r="R1733" s="627">
        <v>1</v>
      </c>
      <c r="S1733" s="564" t="s">
        <v>12632</v>
      </c>
      <c r="T1733" s="71" t="s">
        <v>211</v>
      </c>
      <c r="U1733" s="633" t="s">
        <v>7</v>
      </c>
      <c r="V1733" s="632" t="s">
        <v>477</v>
      </c>
      <c r="W1733" s="632" t="s">
        <v>1996</v>
      </c>
      <c r="X1733" s="632" t="s">
        <v>5533</v>
      </c>
      <c r="Y1733" s="632" t="s">
        <v>356</v>
      </c>
      <c r="Z1733" s="633"/>
      <c r="AA1733" s="633"/>
    </row>
    <row r="1734" spans="1:27" ht="17.45" customHeight="1" x14ac:dyDescent="0.25">
      <c r="A1734" s="633" t="s">
        <v>4371</v>
      </c>
      <c r="B1734" s="632" t="s">
        <v>57</v>
      </c>
      <c r="C1734" s="632" t="s">
        <v>98</v>
      </c>
      <c r="D1734" s="632" t="s">
        <v>4372</v>
      </c>
      <c r="E1734" s="632" t="s">
        <v>4373</v>
      </c>
      <c r="F1734" s="473" t="s">
        <v>25</v>
      </c>
      <c r="G1734" s="473"/>
      <c r="H1734" s="473"/>
      <c r="I1734" s="473"/>
      <c r="J1734" s="633" t="s">
        <v>11223</v>
      </c>
      <c r="K1734" s="632" t="s">
        <v>8951</v>
      </c>
      <c r="L1734" s="624">
        <v>43007</v>
      </c>
      <c r="M1734" s="564" t="s">
        <v>4374</v>
      </c>
      <c r="N1734" s="633" t="s">
        <v>48</v>
      </c>
      <c r="O1734" s="625">
        <v>43007</v>
      </c>
      <c r="P1734" s="626">
        <v>20000</v>
      </c>
      <c r="Q1734" s="416">
        <f t="shared" si="41"/>
        <v>0.02</v>
      </c>
      <c r="R1734" s="627">
        <v>1</v>
      </c>
      <c r="S1734" s="564" t="s">
        <v>14146</v>
      </c>
      <c r="T1734" s="71" t="s">
        <v>103</v>
      </c>
      <c r="U1734" s="633" t="s">
        <v>7</v>
      </c>
      <c r="V1734" s="632" t="s">
        <v>388</v>
      </c>
      <c r="W1734" s="632" t="s">
        <v>389</v>
      </c>
      <c r="X1734" s="632" t="s">
        <v>106</v>
      </c>
      <c r="Y1734" s="632" t="s">
        <v>186</v>
      </c>
      <c r="Z1734" s="633"/>
      <c r="AA1734" s="633"/>
    </row>
    <row r="1735" spans="1:27" ht="17.45" customHeight="1" x14ac:dyDescent="0.25">
      <c r="A1735" s="633" t="s">
        <v>10674</v>
      </c>
      <c r="B1735" s="632" t="s">
        <v>57</v>
      </c>
      <c r="C1735" s="632" t="s">
        <v>98</v>
      </c>
      <c r="D1735" s="632" t="s">
        <v>10675</v>
      </c>
      <c r="E1735" s="632" t="s">
        <v>10676</v>
      </c>
      <c r="F1735" s="473" t="s">
        <v>27</v>
      </c>
      <c r="G1735" s="473"/>
      <c r="H1735" s="473"/>
      <c r="I1735" s="473"/>
      <c r="J1735" s="633" t="s">
        <v>11223</v>
      </c>
      <c r="K1735" s="632" t="s">
        <v>8947</v>
      </c>
      <c r="L1735" s="624">
        <v>42985</v>
      </c>
      <c r="M1735" s="564" t="s">
        <v>10736</v>
      </c>
      <c r="N1735" s="633" t="s">
        <v>47</v>
      </c>
      <c r="O1735" s="625">
        <v>42985</v>
      </c>
      <c r="P1735" s="626">
        <v>20000</v>
      </c>
      <c r="Q1735" s="416">
        <f t="shared" si="41"/>
        <v>0.02</v>
      </c>
      <c r="R1735" s="627">
        <v>12</v>
      </c>
      <c r="S1735" s="564" t="s">
        <v>12338</v>
      </c>
      <c r="T1735" s="71" t="s">
        <v>125</v>
      </c>
      <c r="U1735" s="633" t="s">
        <v>7</v>
      </c>
      <c r="V1735" s="632" t="s">
        <v>477</v>
      </c>
      <c r="W1735" s="632" t="s">
        <v>10783</v>
      </c>
      <c r="X1735" s="632" t="s">
        <v>106</v>
      </c>
      <c r="Y1735" s="632" t="s">
        <v>1091</v>
      </c>
      <c r="Z1735" s="633"/>
      <c r="AA1735" s="633"/>
    </row>
    <row r="1736" spans="1:27" ht="17.45" customHeight="1" x14ac:dyDescent="0.25">
      <c r="A1736" s="633" t="s">
        <v>7031</v>
      </c>
      <c r="B1736" s="632" t="s">
        <v>57</v>
      </c>
      <c r="C1736" s="632" t="s">
        <v>147</v>
      </c>
      <c r="D1736" s="632" t="s">
        <v>7032</v>
      </c>
      <c r="E1736" s="632" t="s">
        <v>7033</v>
      </c>
      <c r="F1736" s="473" t="s">
        <v>28</v>
      </c>
      <c r="G1736" s="473"/>
      <c r="H1736" s="473"/>
      <c r="I1736" s="473"/>
      <c r="J1736" s="633" t="s">
        <v>11224</v>
      </c>
      <c r="K1736" s="632" t="s">
        <v>8953</v>
      </c>
      <c r="L1736" s="624">
        <v>43041</v>
      </c>
      <c r="M1736" s="564" t="s">
        <v>7089</v>
      </c>
      <c r="N1736" s="633" t="s">
        <v>46</v>
      </c>
      <c r="O1736" s="625">
        <v>43041</v>
      </c>
      <c r="P1736" s="626">
        <v>20000</v>
      </c>
      <c r="Q1736" s="416">
        <f t="shared" si="41"/>
        <v>0.02</v>
      </c>
      <c r="R1736" s="627">
        <v>12</v>
      </c>
      <c r="S1736" s="564" t="s">
        <v>6513</v>
      </c>
      <c r="T1736" s="71" t="s">
        <v>125</v>
      </c>
      <c r="U1736" s="633" t="s">
        <v>7</v>
      </c>
      <c r="V1736" s="632" t="s">
        <v>477</v>
      </c>
      <c r="W1736" s="632"/>
      <c r="X1736" s="632" t="s">
        <v>12424</v>
      </c>
      <c r="Y1736" s="632"/>
      <c r="Z1736" s="633"/>
      <c r="AA1736" s="633"/>
    </row>
    <row r="1737" spans="1:27" ht="17.45" customHeight="1" x14ac:dyDescent="0.25">
      <c r="A1737" s="633" t="s">
        <v>3718</v>
      </c>
      <c r="B1737" s="632" t="s">
        <v>57</v>
      </c>
      <c r="C1737" s="632" t="s">
        <v>1348</v>
      </c>
      <c r="D1737" s="632" t="s">
        <v>3719</v>
      </c>
      <c r="E1737" s="632" t="s">
        <v>3720</v>
      </c>
      <c r="F1737" s="473" t="s">
        <v>26</v>
      </c>
      <c r="G1737" s="473"/>
      <c r="H1737" s="473"/>
      <c r="I1737" s="473"/>
      <c r="J1737" s="633" t="s">
        <v>11224</v>
      </c>
      <c r="K1737" s="632" t="s">
        <v>33</v>
      </c>
      <c r="L1737" s="624">
        <v>43009</v>
      </c>
      <c r="M1737" s="564" t="s">
        <v>3721</v>
      </c>
      <c r="N1737" s="633" t="s">
        <v>46</v>
      </c>
      <c r="O1737" s="625">
        <v>43098</v>
      </c>
      <c r="P1737" s="626">
        <v>20000</v>
      </c>
      <c r="Q1737" s="416">
        <f t="shared" si="41"/>
        <v>0.02</v>
      </c>
      <c r="R1737" s="627">
        <v>12</v>
      </c>
      <c r="S1737" s="564" t="s">
        <v>172</v>
      </c>
      <c r="T1737" s="71" t="s">
        <v>125</v>
      </c>
      <c r="U1737" s="633" t="s">
        <v>7</v>
      </c>
      <c r="V1737" s="632" t="s">
        <v>477</v>
      </c>
      <c r="W1737" s="632"/>
      <c r="X1737" s="632" t="s">
        <v>5913</v>
      </c>
      <c r="Y1737" s="632" t="s">
        <v>8939</v>
      </c>
      <c r="Z1737" s="633"/>
      <c r="AA1737" s="633"/>
    </row>
    <row r="1738" spans="1:27" ht="17.45" customHeight="1" x14ac:dyDescent="0.25">
      <c r="A1738" s="633" t="s">
        <v>9494</v>
      </c>
      <c r="B1738" s="632" t="s">
        <v>57</v>
      </c>
      <c r="C1738" s="632" t="s">
        <v>391</v>
      </c>
      <c r="D1738" s="632" t="s">
        <v>9495</v>
      </c>
      <c r="E1738" s="632" t="s">
        <v>9496</v>
      </c>
      <c r="F1738" s="473" t="s">
        <v>26</v>
      </c>
      <c r="G1738" s="473"/>
      <c r="H1738" s="473"/>
      <c r="I1738" s="473"/>
      <c r="J1738" s="633" t="s">
        <v>11224</v>
      </c>
      <c r="K1738" s="632" t="s">
        <v>8948</v>
      </c>
      <c r="L1738" s="624">
        <v>43100</v>
      </c>
      <c r="M1738" s="564" t="s">
        <v>9520</v>
      </c>
      <c r="N1738" s="633" t="s">
        <v>46</v>
      </c>
      <c r="O1738" s="625">
        <v>43100</v>
      </c>
      <c r="P1738" s="626">
        <v>20000</v>
      </c>
      <c r="Q1738" s="416">
        <f t="shared" si="41"/>
        <v>0.02</v>
      </c>
      <c r="R1738" s="627">
        <v>12</v>
      </c>
      <c r="S1738" s="564" t="s">
        <v>9261</v>
      </c>
      <c r="T1738" s="71" t="s">
        <v>125</v>
      </c>
      <c r="U1738" s="633" t="s">
        <v>7</v>
      </c>
      <c r="V1738" s="632" t="s">
        <v>477</v>
      </c>
      <c r="W1738" s="632"/>
      <c r="X1738" s="632" t="s">
        <v>8931</v>
      </c>
      <c r="Y1738" s="632" t="s">
        <v>6865</v>
      </c>
      <c r="Z1738" s="633"/>
      <c r="AA1738" s="633"/>
    </row>
    <row r="1739" spans="1:27" ht="17.45" customHeight="1" x14ac:dyDescent="0.25">
      <c r="A1739" s="633" t="s">
        <v>11037</v>
      </c>
      <c r="B1739" s="632" t="s">
        <v>56</v>
      </c>
      <c r="C1739" s="632" t="s">
        <v>161</v>
      </c>
      <c r="D1739" s="632" t="s">
        <v>11109</v>
      </c>
      <c r="E1739" s="632" t="s">
        <v>11210</v>
      </c>
      <c r="F1739" s="473" t="s">
        <v>26</v>
      </c>
      <c r="G1739" s="473"/>
      <c r="H1739" s="473"/>
      <c r="I1739" s="473"/>
      <c r="J1739" s="633" t="s">
        <v>11224</v>
      </c>
      <c r="K1739" s="632" t="s">
        <v>8948</v>
      </c>
      <c r="L1739" s="624">
        <v>43098</v>
      </c>
      <c r="M1739" s="564" t="s">
        <v>11276</v>
      </c>
      <c r="N1739" s="633" t="s">
        <v>46</v>
      </c>
      <c r="O1739" s="625">
        <v>43098</v>
      </c>
      <c r="P1739" s="626">
        <v>20000</v>
      </c>
      <c r="Q1739" s="416">
        <f t="shared" si="41"/>
        <v>0.02</v>
      </c>
      <c r="R1739" s="627">
        <v>12</v>
      </c>
      <c r="S1739" s="564" t="s">
        <v>11284</v>
      </c>
      <c r="T1739" s="71" t="s">
        <v>125</v>
      </c>
      <c r="U1739" s="633" t="s">
        <v>7</v>
      </c>
      <c r="V1739" s="632" t="s">
        <v>477</v>
      </c>
      <c r="W1739" s="632"/>
      <c r="X1739" s="632" t="s">
        <v>5533</v>
      </c>
      <c r="Y1739" s="632"/>
      <c r="Z1739" s="633"/>
      <c r="AA1739" s="633"/>
    </row>
    <row r="1740" spans="1:27" ht="17.45" customHeight="1" x14ac:dyDescent="0.25">
      <c r="A1740" s="633" t="s">
        <v>11716</v>
      </c>
      <c r="B1740" s="632" t="s">
        <v>56</v>
      </c>
      <c r="C1740" s="632" t="s">
        <v>109</v>
      </c>
      <c r="D1740" s="632" t="s">
        <v>11717</v>
      </c>
      <c r="E1740" s="632" t="s">
        <v>11718</v>
      </c>
      <c r="F1740" s="473" t="s">
        <v>28</v>
      </c>
      <c r="G1740" s="473"/>
      <c r="H1740" s="473"/>
      <c r="I1740" s="473"/>
      <c r="J1740" s="633" t="s">
        <v>11223</v>
      </c>
      <c r="K1740" s="632" t="s">
        <v>8952</v>
      </c>
      <c r="L1740" s="624">
        <v>43008</v>
      </c>
      <c r="M1740" s="564" t="s">
        <v>11792</v>
      </c>
      <c r="N1740" s="633" t="s">
        <v>46</v>
      </c>
      <c r="O1740" s="625">
        <v>43008</v>
      </c>
      <c r="P1740" s="626">
        <v>20000</v>
      </c>
      <c r="Q1740" s="416">
        <f t="shared" si="41"/>
        <v>0.02</v>
      </c>
      <c r="R1740" s="627">
        <v>12</v>
      </c>
      <c r="S1740" s="564" t="s">
        <v>11819</v>
      </c>
      <c r="T1740" s="71" t="s">
        <v>125</v>
      </c>
      <c r="U1740" s="633" t="s">
        <v>7</v>
      </c>
      <c r="V1740" s="632" t="s">
        <v>477</v>
      </c>
      <c r="W1740" s="632"/>
      <c r="X1740" s="632" t="s">
        <v>9610</v>
      </c>
      <c r="Y1740" s="632"/>
      <c r="Z1740" s="633"/>
      <c r="AA1740" s="633"/>
    </row>
    <row r="1741" spans="1:27" ht="17.45" customHeight="1" x14ac:dyDescent="0.25">
      <c r="A1741" s="633" t="s">
        <v>7250</v>
      </c>
      <c r="B1741" s="632" t="s">
        <v>57</v>
      </c>
      <c r="C1741" s="632" t="s">
        <v>182</v>
      </c>
      <c r="D1741" s="632" t="s">
        <v>10925</v>
      </c>
      <c r="E1741" s="632" t="s">
        <v>7252</v>
      </c>
      <c r="F1741" s="473" t="s">
        <v>26</v>
      </c>
      <c r="G1741" s="473"/>
      <c r="H1741" s="473"/>
      <c r="I1741" s="473"/>
      <c r="J1741" s="633" t="s">
        <v>11224</v>
      </c>
      <c r="K1741" s="632" t="s">
        <v>33</v>
      </c>
      <c r="L1741" s="624">
        <v>43054</v>
      </c>
      <c r="M1741" s="564">
        <v>42827</v>
      </c>
      <c r="N1741" s="633" t="s">
        <v>48</v>
      </c>
      <c r="O1741" s="625">
        <v>43054</v>
      </c>
      <c r="P1741" s="626">
        <v>20000</v>
      </c>
      <c r="Q1741" s="416">
        <f t="shared" si="41"/>
        <v>0.02</v>
      </c>
      <c r="R1741" s="636">
        <v>3</v>
      </c>
      <c r="S1741" s="564">
        <v>42929</v>
      </c>
      <c r="T1741" s="71" t="s">
        <v>103</v>
      </c>
      <c r="U1741" s="633" t="s">
        <v>7040</v>
      </c>
      <c r="V1741" s="632" t="s">
        <v>162</v>
      </c>
      <c r="W1741" s="632" t="s">
        <v>105</v>
      </c>
      <c r="X1741" s="632" t="s">
        <v>9856</v>
      </c>
      <c r="Y1741" s="632" t="s">
        <v>6864</v>
      </c>
      <c r="Z1741" s="633"/>
      <c r="AA1741" s="633"/>
    </row>
    <row r="1742" spans="1:27" ht="17.45" customHeight="1" x14ac:dyDescent="0.25">
      <c r="A1742" s="633" t="s">
        <v>11723</v>
      </c>
      <c r="B1742" s="632" t="s">
        <v>57</v>
      </c>
      <c r="C1742" s="632" t="s">
        <v>1348</v>
      </c>
      <c r="D1742" s="632" t="s">
        <v>11724</v>
      </c>
      <c r="E1742" s="632" t="s">
        <v>11725</v>
      </c>
      <c r="F1742" s="473" t="s">
        <v>24</v>
      </c>
      <c r="G1742" s="473"/>
      <c r="H1742" s="473"/>
      <c r="I1742" s="473"/>
      <c r="J1742" s="633" t="s">
        <v>11224</v>
      </c>
      <c r="K1742" s="632" t="s">
        <v>38</v>
      </c>
      <c r="L1742" s="624">
        <v>43100</v>
      </c>
      <c r="M1742" s="564">
        <v>42913</v>
      </c>
      <c r="N1742" s="633" t="s">
        <v>47</v>
      </c>
      <c r="O1742" s="625">
        <v>43100</v>
      </c>
      <c r="P1742" s="626">
        <v>20000</v>
      </c>
      <c r="Q1742" s="416">
        <f t="shared" si="41"/>
        <v>0.02</v>
      </c>
      <c r="R1742" s="636">
        <v>12</v>
      </c>
      <c r="S1742" s="564">
        <v>42936</v>
      </c>
      <c r="T1742" s="71" t="s">
        <v>103</v>
      </c>
      <c r="U1742" s="633" t="s">
        <v>7040</v>
      </c>
      <c r="V1742" s="632" t="s">
        <v>162</v>
      </c>
      <c r="W1742" s="632" t="s">
        <v>105</v>
      </c>
      <c r="X1742" s="632" t="s">
        <v>7454</v>
      </c>
      <c r="Y1742" s="632" t="s">
        <v>9239</v>
      </c>
      <c r="Z1742" s="633"/>
      <c r="AA1742" s="633"/>
    </row>
    <row r="1743" spans="1:27" ht="17.45" customHeight="1" x14ac:dyDescent="0.25">
      <c r="A1743" s="633" t="s">
        <v>4409</v>
      </c>
      <c r="B1743" s="634" t="s">
        <v>57</v>
      </c>
      <c r="C1743" s="634" t="s">
        <v>1046</v>
      </c>
      <c r="D1743" s="632" t="s">
        <v>4410</v>
      </c>
      <c r="E1743" s="632" t="s">
        <v>582</v>
      </c>
      <c r="F1743" s="473" t="s">
        <v>28</v>
      </c>
      <c r="G1743" s="473"/>
      <c r="H1743" s="473"/>
      <c r="I1743" s="473"/>
      <c r="J1743" s="633" t="s">
        <v>11224</v>
      </c>
      <c r="K1743" s="473" t="s">
        <v>8990</v>
      </c>
      <c r="L1743" s="624">
        <v>43086</v>
      </c>
      <c r="M1743" s="564" t="s">
        <v>4411</v>
      </c>
      <c r="N1743" s="71" t="s">
        <v>47</v>
      </c>
      <c r="O1743" s="624">
        <v>43086</v>
      </c>
      <c r="P1743" s="635">
        <v>20000</v>
      </c>
      <c r="Q1743" s="416">
        <f t="shared" si="41"/>
        <v>0.02</v>
      </c>
      <c r="R1743" s="627">
        <v>12</v>
      </c>
      <c r="S1743" s="535" t="s">
        <v>8047</v>
      </c>
      <c r="T1743" s="71" t="s">
        <v>103</v>
      </c>
      <c r="U1743" s="566" t="s">
        <v>7040</v>
      </c>
      <c r="V1743" s="541" t="s">
        <v>104</v>
      </c>
      <c r="W1743" s="541" t="s">
        <v>344</v>
      </c>
      <c r="X1743" s="632" t="s">
        <v>6213</v>
      </c>
      <c r="Y1743" s="632" t="s">
        <v>186</v>
      </c>
      <c r="Z1743" s="633"/>
      <c r="AA1743" s="633"/>
    </row>
    <row r="1744" spans="1:27" ht="17.45" customHeight="1" x14ac:dyDescent="0.25">
      <c r="A1744" s="633" t="s">
        <v>13982</v>
      </c>
      <c r="B1744" s="634" t="s">
        <v>57</v>
      </c>
      <c r="C1744" s="634" t="s">
        <v>98</v>
      </c>
      <c r="D1744" s="632" t="s">
        <v>14076</v>
      </c>
      <c r="E1744" s="632" t="s">
        <v>14077</v>
      </c>
      <c r="F1744" s="473" t="s">
        <v>26</v>
      </c>
      <c r="G1744" s="473"/>
      <c r="H1744" s="473"/>
      <c r="I1744" s="473"/>
      <c r="J1744" s="633" t="s">
        <v>11224</v>
      </c>
      <c r="K1744" s="473" t="s">
        <v>8948</v>
      </c>
      <c r="L1744" s="624">
        <v>43068</v>
      </c>
      <c r="M1744" s="564" t="s">
        <v>14134</v>
      </c>
      <c r="N1744" s="71" t="s">
        <v>46</v>
      </c>
      <c r="O1744" s="624">
        <v>43068</v>
      </c>
      <c r="P1744" s="635">
        <v>20000</v>
      </c>
      <c r="Q1744" s="416">
        <f t="shared" si="41"/>
        <v>0.02</v>
      </c>
      <c r="R1744" s="627">
        <v>12</v>
      </c>
      <c r="S1744" s="535" t="s">
        <v>14146</v>
      </c>
      <c r="T1744" s="71" t="s">
        <v>103</v>
      </c>
      <c r="U1744" s="566" t="s">
        <v>7040</v>
      </c>
      <c r="V1744" s="541" t="s">
        <v>104</v>
      </c>
      <c r="W1744" s="541" t="s">
        <v>8056</v>
      </c>
      <c r="X1744" s="632" t="s">
        <v>106</v>
      </c>
      <c r="Y1744" s="632" t="s">
        <v>128</v>
      </c>
      <c r="Z1744" s="633"/>
      <c r="AA1744" s="633"/>
    </row>
    <row r="1745" spans="1:27" ht="17.45" customHeight="1" x14ac:dyDescent="0.25">
      <c r="A1745" s="633" t="s">
        <v>12579</v>
      </c>
      <c r="B1745" s="634" t="s">
        <v>57</v>
      </c>
      <c r="C1745" s="634" t="s">
        <v>98</v>
      </c>
      <c r="D1745" s="632" t="s">
        <v>13086</v>
      </c>
      <c r="E1745" s="632" t="s">
        <v>12580</v>
      </c>
      <c r="F1745" s="473" t="s">
        <v>25</v>
      </c>
      <c r="G1745" s="473"/>
      <c r="H1745" s="473"/>
      <c r="I1745" s="473"/>
      <c r="J1745" s="633" t="s">
        <v>11224</v>
      </c>
      <c r="K1745" s="473" t="s">
        <v>35</v>
      </c>
      <c r="L1745" s="624">
        <v>43025</v>
      </c>
      <c r="M1745" s="564" t="s">
        <v>13472</v>
      </c>
      <c r="N1745" s="71" t="s">
        <v>46</v>
      </c>
      <c r="O1745" s="624">
        <v>43089</v>
      </c>
      <c r="P1745" s="635">
        <v>20000</v>
      </c>
      <c r="Q1745" s="416">
        <f t="shared" si="41"/>
        <v>0.02</v>
      </c>
      <c r="R1745" s="627">
        <v>12</v>
      </c>
      <c r="S1745" s="535" t="s">
        <v>12632</v>
      </c>
      <c r="T1745" s="71" t="s">
        <v>125</v>
      </c>
      <c r="U1745" s="566" t="s">
        <v>7040</v>
      </c>
      <c r="V1745" s="541" t="s">
        <v>104</v>
      </c>
      <c r="W1745" s="541" t="s">
        <v>105</v>
      </c>
      <c r="X1745" s="632" t="s">
        <v>106</v>
      </c>
      <c r="Y1745" s="632"/>
      <c r="Z1745" s="633"/>
      <c r="AA1745" s="633"/>
    </row>
    <row r="1746" spans="1:27" ht="17.45" customHeight="1" x14ac:dyDescent="0.25">
      <c r="A1746" s="633" t="s">
        <v>4397</v>
      </c>
      <c r="B1746" s="634" t="s">
        <v>57</v>
      </c>
      <c r="C1746" s="634" t="s">
        <v>1046</v>
      </c>
      <c r="D1746" s="632" t="s">
        <v>1547</v>
      </c>
      <c r="E1746" s="632" t="s">
        <v>4398</v>
      </c>
      <c r="F1746" s="473" t="s">
        <v>14262</v>
      </c>
      <c r="G1746" s="473"/>
      <c r="H1746" s="473"/>
      <c r="I1746" s="473"/>
      <c r="J1746" s="633" t="s">
        <v>11223</v>
      </c>
      <c r="K1746" s="473" t="s">
        <v>8950</v>
      </c>
      <c r="L1746" s="624">
        <v>42972</v>
      </c>
      <c r="M1746" s="564" t="s">
        <v>4399</v>
      </c>
      <c r="N1746" s="71" t="s">
        <v>47</v>
      </c>
      <c r="O1746" s="624">
        <v>42972</v>
      </c>
      <c r="P1746" s="635">
        <v>20000</v>
      </c>
      <c r="Q1746" s="416">
        <f t="shared" si="41"/>
        <v>0.02</v>
      </c>
      <c r="R1746" s="627">
        <v>1</v>
      </c>
      <c r="S1746" s="535" t="s">
        <v>8957</v>
      </c>
      <c r="T1746" s="71" t="s">
        <v>103</v>
      </c>
      <c r="U1746" s="566" t="s">
        <v>7040</v>
      </c>
      <c r="V1746" s="541" t="s">
        <v>104</v>
      </c>
      <c r="W1746" s="541" t="s">
        <v>105</v>
      </c>
      <c r="X1746" s="632" t="s">
        <v>5875</v>
      </c>
      <c r="Y1746" s="632" t="s">
        <v>9238</v>
      </c>
      <c r="Z1746" s="633"/>
      <c r="AA1746" s="633"/>
    </row>
    <row r="1747" spans="1:27" ht="17.45" customHeight="1" x14ac:dyDescent="0.25">
      <c r="A1747" s="633" t="s">
        <v>7034</v>
      </c>
      <c r="B1747" s="634" t="s">
        <v>56</v>
      </c>
      <c r="C1747" s="634" t="s">
        <v>161</v>
      </c>
      <c r="D1747" s="632" t="s">
        <v>2899</v>
      </c>
      <c r="E1747" s="632" t="s">
        <v>7035</v>
      </c>
      <c r="F1747" s="473" t="s">
        <v>26</v>
      </c>
      <c r="G1747" s="473"/>
      <c r="H1747" s="473"/>
      <c r="I1747" s="473"/>
      <c r="J1747" s="633" t="s">
        <v>11224</v>
      </c>
      <c r="K1747" s="473" t="s">
        <v>8948</v>
      </c>
      <c r="L1747" s="624">
        <v>43100</v>
      </c>
      <c r="M1747" s="564" t="s">
        <v>7091</v>
      </c>
      <c r="N1747" s="71" t="s">
        <v>142</v>
      </c>
      <c r="O1747" s="624">
        <v>43100</v>
      </c>
      <c r="P1747" s="635">
        <v>20000</v>
      </c>
      <c r="Q1747" s="416">
        <f t="shared" si="41"/>
        <v>0.02</v>
      </c>
      <c r="R1747" s="627">
        <v>12</v>
      </c>
      <c r="S1747" s="535" t="s">
        <v>6513</v>
      </c>
      <c r="T1747" s="71" t="s">
        <v>125</v>
      </c>
      <c r="U1747" s="566" t="s">
        <v>7040</v>
      </c>
      <c r="V1747" s="541" t="s">
        <v>104</v>
      </c>
      <c r="W1747" s="541" t="s">
        <v>105</v>
      </c>
      <c r="X1747" s="632" t="s">
        <v>7092</v>
      </c>
      <c r="Y1747" s="632"/>
      <c r="Z1747" s="633"/>
      <c r="AA1747" s="633"/>
    </row>
    <row r="1748" spans="1:27" ht="17.45" customHeight="1" x14ac:dyDescent="0.25">
      <c r="A1748" s="633" t="s">
        <v>4435</v>
      </c>
      <c r="B1748" s="634" t="s">
        <v>57</v>
      </c>
      <c r="C1748" s="634" t="s">
        <v>775</v>
      </c>
      <c r="D1748" s="632" t="s">
        <v>4436</v>
      </c>
      <c r="E1748" s="632" t="s">
        <v>4437</v>
      </c>
      <c r="F1748" s="473" t="s">
        <v>24</v>
      </c>
      <c r="G1748" s="473"/>
      <c r="H1748" s="473"/>
      <c r="I1748" s="473"/>
      <c r="J1748" s="633" t="s">
        <v>11224</v>
      </c>
      <c r="K1748" s="473" t="s">
        <v>38</v>
      </c>
      <c r="L1748" s="624">
        <v>43098</v>
      </c>
      <c r="M1748" s="564" t="s">
        <v>4438</v>
      </c>
      <c r="N1748" s="71" t="s">
        <v>46</v>
      </c>
      <c r="O1748" s="624">
        <v>43098</v>
      </c>
      <c r="P1748" s="635">
        <v>20000</v>
      </c>
      <c r="Q1748" s="416">
        <f t="shared" si="41"/>
        <v>0.02</v>
      </c>
      <c r="R1748" s="627">
        <v>12</v>
      </c>
      <c r="S1748" s="535" t="s">
        <v>1597</v>
      </c>
      <c r="T1748" s="71" t="s">
        <v>125</v>
      </c>
      <c r="U1748" s="566" t="s">
        <v>7040</v>
      </c>
      <c r="V1748" s="541" t="s">
        <v>104</v>
      </c>
      <c r="W1748" s="541"/>
      <c r="X1748" s="632" t="s">
        <v>7538</v>
      </c>
      <c r="Y1748" s="632" t="s">
        <v>3129</v>
      </c>
      <c r="Z1748" s="633"/>
      <c r="AA1748" s="633"/>
    </row>
    <row r="1749" spans="1:27" ht="17.45" customHeight="1" x14ac:dyDescent="0.25">
      <c r="A1749" s="633" t="s">
        <v>9494</v>
      </c>
      <c r="B1749" s="634" t="s">
        <v>57</v>
      </c>
      <c r="C1749" s="634" t="s">
        <v>391</v>
      </c>
      <c r="D1749" s="632" t="s">
        <v>9495</v>
      </c>
      <c r="E1749" s="632" t="s">
        <v>9496</v>
      </c>
      <c r="F1749" s="473" t="s">
        <v>26</v>
      </c>
      <c r="G1749" s="473"/>
      <c r="H1749" s="473"/>
      <c r="I1749" s="473"/>
      <c r="J1749" s="633" t="s">
        <v>11224</v>
      </c>
      <c r="K1749" s="473" t="s">
        <v>8948</v>
      </c>
      <c r="L1749" s="624">
        <v>43100</v>
      </c>
      <c r="M1749" s="564" t="s">
        <v>9520</v>
      </c>
      <c r="N1749" s="71" t="s">
        <v>46</v>
      </c>
      <c r="O1749" s="624">
        <v>43100</v>
      </c>
      <c r="P1749" s="635">
        <v>20000</v>
      </c>
      <c r="Q1749" s="416">
        <f t="shared" si="41"/>
        <v>0.02</v>
      </c>
      <c r="R1749" s="627">
        <v>12</v>
      </c>
      <c r="S1749" s="535" t="s">
        <v>13857</v>
      </c>
      <c r="T1749" s="71" t="s">
        <v>125</v>
      </c>
      <c r="U1749" s="566" t="s">
        <v>7040</v>
      </c>
      <c r="V1749" s="541" t="s">
        <v>104</v>
      </c>
      <c r="W1749" s="541"/>
      <c r="X1749" s="632" t="s">
        <v>8931</v>
      </c>
      <c r="Y1749" s="632" t="s">
        <v>6865</v>
      </c>
      <c r="Z1749" s="633"/>
      <c r="AA1749" s="633"/>
    </row>
    <row r="1750" spans="1:27" ht="17.45" customHeight="1" x14ac:dyDescent="0.25">
      <c r="A1750" s="633" t="s">
        <v>9188</v>
      </c>
      <c r="B1750" s="634" t="s">
        <v>60</v>
      </c>
      <c r="C1750" s="634" t="s">
        <v>4992</v>
      </c>
      <c r="D1750" s="632" t="s">
        <v>11108</v>
      </c>
      <c r="E1750" s="632" t="s">
        <v>9189</v>
      </c>
      <c r="F1750" s="473" t="s">
        <v>27</v>
      </c>
      <c r="G1750" s="473"/>
      <c r="H1750" s="473"/>
      <c r="I1750" s="473"/>
      <c r="J1750" s="633" t="s">
        <v>11224</v>
      </c>
      <c r="K1750" s="473" t="s">
        <v>8947</v>
      </c>
      <c r="L1750" s="624">
        <v>43035</v>
      </c>
      <c r="M1750" s="564" t="s">
        <v>11275</v>
      </c>
      <c r="N1750" s="71" t="s">
        <v>46</v>
      </c>
      <c r="O1750" s="624">
        <v>43035</v>
      </c>
      <c r="P1750" s="635">
        <v>20000</v>
      </c>
      <c r="Q1750" s="416">
        <f t="shared" si="41"/>
        <v>0.02</v>
      </c>
      <c r="R1750" s="627">
        <v>12</v>
      </c>
      <c r="S1750" s="535" t="s">
        <v>8957</v>
      </c>
      <c r="T1750" s="71" t="s">
        <v>103</v>
      </c>
      <c r="U1750" s="566" t="s">
        <v>9234</v>
      </c>
      <c r="V1750" s="541" t="s">
        <v>184</v>
      </c>
      <c r="W1750" s="541" t="s">
        <v>11333</v>
      </c>
      <c r="X1750" s="632" t="s">
        <v>12425</v>
      </c>
      <c r="Y1750" s="632" t="s">
        <v>186</v>
      </c>
      <c r="Z1750" s="633"/>
      <c r="AA1750" s="633"/>
    </row>
    <row r="1751" spans="1:27" ht="17.45" customHeight="1" x14ac:dyDescent="0.25">
      <c r="A1751" s="633" t="s">
        <v>13983</v>
      </c>
      <c r="B1751" s="634" t="s">
        <v>57</v>
      </c>
      <c r="C1751" s="634" t="s">
        <v>98</v>
      </c>
      <c r="D1751" s="632" t="s">
        <v>14078</v>
      </c>
      <c r="E1751" s="632" t="s">
        <v>14079</v>
      </c>
      <c r="F1751" s="473" t="s">
        <v>14262</v>
      </c>
      <c r="G1751" s="473"/>
      <c r="H1751" s="473"/>
      <c r="I1751" s="473"/>
      <c r="J1751" s="633" t="s">
        <v>11224</v>
      </c>
      <c r="K1751" s="473" t="s">
        <v>8950</v>
      </c>
      <c r="L1751" s="624">
        <v>43039</v>
      </c>
      <c r="M1751" s="564" t="s">
        <v>14135</v>
      </c>
      <c r="N1751" s="71" t="s">
        <v>47</v>
      </c>
      <c r="O1751" s="624">
        <v>43059</v>
      </c>
      <c r="P1751" s="635">
        <v>20000</v>
      </c>
      <c r="Q1751" s="416">
        <f t="shared" si="41"/>
        <v>0.02</v>
      </c>
      <c r="R1751" s="627">
        <v>1</v>
      </c>
      <c r="S1751" s="535" t="s">
        <v>14144</v>
      </c>
      <c r="T1751" s="71" t="s">
        <v>103</v>
      </c>
      <c r="U1751" s="566" t="s">
        <v>11285</v>
      </c>
      <c r="V1751" s="541" t="s">
        <v>13537</v>
      </c>
      <c r="W1751" s="541" t="s">
        <v>498</v>
      </c>
      <c r="X1751" s="632" t="s">
        <v>106</v>
      </c>
      <c r="Y1751" s="632" t="s">
        <v>221</v>
      </c>
      <c r="Z1751" s="633"/>
      <c r="AA1751" s="633"/>
    </row>
    <row r="1752" spans="1:27" ht="17.45" customHeight="1" x14ac:dyDescent="0.25">
      <c r="A1752" s="633" t="s">
        <v>13984</v>
      </c>
      <c r="B1752" s="634" t="s">
        <v>60</v>
      </c>
      <c r="C1752" s="634" t="s">
        <v>805</v>
      </c>
      <c r="D1752" s="632" t="s">
        <v>14080</v>
      </c>
      <c r="E1752" s="632" t="s">
        <v>2125</v>
      </c>
      <c r="F1752" s="473" t="s">
        <v>25</v>
      </c>
      <c r="G1752" s="473"/>
      <c r="H1752" s="473"/>
      <c r="I1752" s="473"/>
      <c r="J1752" s="633" t="s">
        <v>11224</v>
      </c>
      <c r="K1752" s="473" t="s">
        <v>35</v>
      </c>
      <c r="L1752" s="624">
        <v>43040</v>
      </c>
      <c r="M1752" s="564" t="s">
        <v>14136</v>
      </c>
      <c r="N1752" s="71" t="s">
        <v>46</v>
      </c>
      <c r="O1752" s="624">
        <v>43040</v>
      </c>
      <c r="P1752" s="635">
        <v>20000</v>
      </c>
      <c r="Q1752" s="416">
        <f t="shared" si="41"/>
        <v>0.02</v>
      </c>
      <c r="R1752" s="627">
        <v>1</v>
      </c>
      <c r="S1752" s="535" t="s">
        <v>14136</v>
      </c>
      <c r="T1752" s="71" t="s">
        <v>125</v>
      </c>
      <c r="U1752" s="566" t="s">
        <v>11285</v>
      </c>
      <c r="V1752" s="541" t="s">
        <v>860</v>
      </c>
      <c r="W1752" s="541"/>
      <c r="X1752" s="632" t="s">
        <v>14245</v>
      </c>
      <c r="Y1752" s="632"/>
      <c r="Z1752" s="633"/>
      <c r="AA1752" s="633"/>
    </row>
    <row r="1753" spans="1:27" ht="17.45" customHeight="1" x14ac:dyDescent="0.25">
      <c r="A1753" s="633" t="s">
        <v>8485</v>
      </c>
      <c r="B1753" s="634" t="s">
        <v>56</v>
      </c>
      <c r="C1753" s="634" t="s">
        <v>510</v>
      </c>
      <c r="D1753" s="632" t="s">
        <v>3018</v>
      </c>
      <c r="E1753" s="632" t="s">
        <v>8486</v>
      </c>
      <c r="F1753" s="473" t="s">
        <v>27</v>
      </c>
      <c r="G1753" s="473"/>
      <c r="H1753" s="473"/>
      <c r="I1753" s="473"/>
      <c r="J1753" s="633" t="s">
        <v>11223</v>
      </c>
      <c r="K1753" s="473" t="s">
        <v>8947</v>
      </c>
      <c r="L1753" s="624">
        <v>43008</v>
      </c>
      <c r="M1753" s="564" t="s">
        <v>13473</v>
      </c>
      <c r="N1753" s="71" t="s">
        <v>46</v>
      </c>
      <c r="O1753" s="624">
        <v>43008</v>
      </c>
      <c r="P1753" s="635">
        <v>20000</v>
      </c>
      <c r="Q1753" s="416">
        <f t="shared" si="41"/>
        <v>0.02</v>
      </c>
      <c r="R1753" s="627">
        <v>12</v>
      </c>
      <c r="S1753" s="535" t="s">
        <v>8048</v>
      </c>
      <c r="T1753" s="71" t="s">
        <v>103</v>
      </c>
      <c r="U1753" s="566" t="s">
        <v>18</v>
      </c>
      <c r="V1753" s="541" t="s">
        <v>9273</v>
      </c>
      <c r="W1753" s="541" t="s">
        <v>11334</v>
      </c>
      <c r="X1753" s="632" t="s">
        <v>13858</v>
      </c>
      <c r="Y1753" s="632" t="s">
        <v>313</v>
      </c>
      <c r="Z1753" s="633"/>
      <c r="AA1753" s="633"/>
    </row>
    <row r="1754" spans="1:27" ht="17.45" customHeight="1" x14ac:dyDescent="0.25">
      <c r="A1754" s="633" t="s">
        <v>11723</v>
      </c>
      <c r="B1754" s="634" t="s">
        <v>57</v>
      </c>
      <c r="C1754" s="634" t="s">
        <v>1348</v>
      </c>
      <c r="D1754" s="632" t="s">
        <v>11724</v>
      </c>
      <c r="E1754" s="632" t="s">
        <v>11725</v>
      </c>
      <c r="F1754" s="473" t="s">
        <v>24</v>
      </c>
      <c r="G1754" s="473"/>
      <c r="H1754" s="473"/>
      <c r="I1754" s="473"/>
      <c r="J1754" s="633" t="s">
        <v>11224</v>
      </c>
      <c r="K1754" s="473" t="s">
        <v>38</v>
      </c>
      <c r="L1754" s="624">
        <v>43100</v>
      </c>
      <c r="M1754" s="564">
        <v>42913</v>
      </c>
      <c r="N1754" s="71" t="s">
        <v>47</v>
      </c>
      <c r="O1754" s="624">
        <v>43100</v>
      </c>
      <c r="P1754" s="635">
        <v>20000</v>
      </c>
      <c r="Q1754" s="416">
        <f t="shared" si="41"/>
        <v>0.02</v>
      </c>
      <c r="R1754" s="636">
        <v>12</v>
      </c>
      <c r="S1754" s="535">
        <v>42943</v>
      </c>
      <c r="T1754" s="71" t="s">
        <v>103</v>
      </c>
      <c r="U1754" s="566" t="s">
        <v>18</v>
      </c>
      <c r="V1754" s="541" t="s">
        <v>9273</v>
      </c>
      <c r="W1754" s="541" t="s">
        <v>11335</v>
      </c>
      <c r="X1754" s="632" t="s">
        <v>7454</v>
      </c>
      <c r="Y1754" s="632" t="s">
        <v>9239</v>
      </c>
      <c r="Z1754" s="633"/>
      <c r="AA1754" s="633"/>
    </row>
    <row r="1755" spans="1:27" ht="17.45" customHeight="1" x14ac:dyDescent="0.25">
      <c r="A1755" s="633" t="s">
        <v>9377</v>
      </c>
      <c r="B1755" s="634" t="s">
        <v>56</v>
      </c>
      <c r="C1755" s="634" t="s">
        <v>235</v>
      </c>
      <c r="D1755" s="632" t="s">
        <v>10586</v>
      </c>
      <c r="E1755" s="632" t="s">
        <v>9378</v>
      </c>
      <c r="F1755" s="473" t="s">
        <v>14262</v>
      </c>
      <c r="G1755" s="473"/>
      <c r="H1755" s="473"/>
      <c r="I1755" s="473"/>
      <c r="J1755" s="633" t="s">
        <v>11223</v>
      </c>
      <c r="K1755" s="473" t="s">
        <v>8950</v>
      </c>
      <c r="L1755" s="624">
        <v>43008</v>
      </c>
      <c r="M1755" s="564">
        <v>42877</v>
      </c>
      <c r="N1755" s="71" t="s">
        <v>47</v>
      </c>
      <c r="O1755" s="624">
        <v>43008</v>
      </c>
      <c r="P1755" s="635">
        <v>20000</v>
      </c>
      <c r="Q1755" s="416">
        <f t="shared" si="41"/>
        <v>0.02</v>
      </c>
      <c r="R1755" s="636">
        <v>12</v>
      </c>
      <c r="S1755" s="535">
        <v>42943</v>
      </c>
      <c r="T1755" s="71" t="s">
        <v>103</v>
      </c>
      <c r="U1755" s="566" t="s">
        <v>18</v>
      </c>
      <c r="V1755" s="541" t="s">
        <v>9273</v>
      </c>
      <c r="W1755" s="541" t="s">
        <v>11335</v>
      </c>
      <c r="X1755" s="632" t="s">
        <v>10088</v>
      </c>
      <c r="Y1755" s="632"/>
      <c r="Z1755" s="633"/>
      <c r="AA1755" s="633"/>
    </row>
    <row r="1756" spans="1:27" ht="17.45" customHeight="1" x14ac:dyDescent="0.25">
      <c r="A1756" s="633" t="s">
        <v>10281</v>
      </c>
      <c r="B1756" s="634" t="s">
        <v>56</v>
      </c>
      <c r="C1756" s="634" t="s">
        <v>235</v>
      </c>
      <c r="D1756" s="632" t="s">
        <v>10282</v>
      </c>
      <c r="E1756" s="632" t="s">
        <v>10283</v>
      </c>
      <c r="F1756" s="473" t="s">
        <v>14262</v>
      </c>
      <c r="G1756" s="473"/>
      <c r="H1756" s="473"/>
      <c r="I1756" s="473"/>
      <c r="J1756" s="633" t="s">
        <v>11223</v>
      </c>
      <c r="K1756" s="473" t="s">
        <v>8950</v>
      </c>
      <c r="L1756" s="624">
        <v>42944</v>
      </c>
      <c r="M1756" s="564">
        <v>42899</v>
      </c>
      <c r="N1756" s="71" t="s">
        <v>47</v>
      </c>
      <c r="O1756" s="624">
        <v>42944</v>
      </c>
      <c r="P1756" s="635">
        <v>20000</v>
      </c>
      <c r="Q1756" s="416">
        <f t="shared" si="41"/>
        <v>0.02</v>
      </c>
      <c r="R1756" s="636">
        <v>12</v>
      </c>
      <c r="S1756" s="535">
        <v>42908</v>
      </c>
      <c r="T1756" s="71" t="s">
        <v>103</v>
      </c>
      <c r="U1756" s="566" t="s">
        <v>18</v>
      </c>
      <c r="V1756" s="541" t="s">
        <v>9273</v>
      </c>
      <c r="W1756" s="541" t="s">
        <v>11335</v>
      </c>
      <c r="X1756" s="632" t="s">
        <v>10088</v>
      </c>
      <c r="Y1756" s="632" t="s">
        <v>9239</v>
      </c>
      <c r="Z1756" s="633"/>
      <c r="AA1756" s="633"/>
    </row>
    <row r="1757" spans="1:27" ht="17.45" customHeight="1" x14ac:dyDescent="0.25">
      <c r="A1757" s="633" t="s">
        <v>8483</v>
      </c>
      <c r="B1757" s="634" t="s">
        <v>56</v>
      </c>
      <c r="C1757" s="634" t="s">
        <v>117</v>
      </c>
      <c r="D1757" s="632" t="s">
        <v>13087</v>
      </c>
      <c r="E1757" s="632" t="s">
        <v>8484</v>
      </c>
      <c r="F1757" s="473" t="s">
        <v>25</v>
      </c>
      <c r="G1757" s="473"/>
      <c r="H1757" s="473"/>
      <c r="I1757" s="473"/>
      <c r="J1757" s="633" t="s">
        <v>11223</v>
      </c>
      <c r="K1757" s="473" t="s">
        <v>8951</v>
      </c>
      <c r="L1757" s="624">
        <v>43003</v>
      </c>
      <c r="M1757" s="564" t="s">
        <v>13474</v>
      </c>
      <c r="N1757" s="71" t="s">
        <v>142</v>
      </c>
      <c r="O1757" s="624">
        <v>43003</v>
      </c>
      <c r="P1757" s="635">
        <v>20000</v>
      </c>
      <c r="Q1757" s="416">
        <f t="shared" si="41"/>
        <v>0.02</v>
      </c>
      <c r="R1757" s="627">
        <v>12</v>
      </c>
      <c r="S1757" s="535" t="s">
        <v>7954</v>
      </c>
      <c r="T1757" s="71" t="s">
        <v>103</v>
      </c>
      <c r="U1757" s="566" t="s">
        <v>18</v>
      </c>
      <c r="V1757" s="541" t="s">
        <v>9273</v>
      </c>
      <c r="W1757" s="541"/>
      <c r="X1757" s="632" t="s">
        <v>13859</v>
      </c>
      <c r="Y1757" s="632" t="s">
        <v>2268</v>
      </c>
      <c r="Z1757" s="633"/>
      <c r="AA1757" s="633"/>
    </row>
    <row r="1758" spans="1:27" ht="17.45" customHeight="1" x14ac:dyDescent="0.25">
      <c r="A1758" s="633" t="s">
        <v>7227</v>
      </c>
      <c r="B1758" s="634" t="s">
        <v>59</v>
      </c>
      <c r="C1758" s="634" t="s">
        <v>9574</v>
      </c>
      <c r="D1758" s="632" t="s">
        <v>7228</v>
      </c>
      <c r="E1758" s="632" t="s">
        <v>7229</v>
      </c>
      <c r="F1758" s="473" t="s">
        <v>28</v>
      </c>
      <c r="G1758" s="473"/>
      <c r="H1758" s="473"/>
      <c r="I1758" s="473"/>
      <c r="J1758" s="633" t="s">
        <v>11223</v>
      </c>
      <c r="K1758" s="473" t="s">
        <v>8953</v>
      </c>
      <c r="L1758" s="624">
        <v>42978</v>
      </c>
      <c r="M1758" s="564" t="s">
        <v>7230</v>
      </c>
      <c r="N1758" s="71" t="s">
        <v>47</v>
      </c>
      <c r="O1758" s="624">
        <v>42978</v>
      </c>
      <c r="P1758" s="635">
        <v>20000</v>
      </c>
      <c r="Q1758" s="416">
        <f t="shared" si="41"/>
        <v>0.02</v>
      </c>
      <c r="R1758" s="627">
        <v>36</v>
      </c>
      <c r="S1758" s="535" t="s">
        <v>13516</v>
      </c>
      <c r="T1758" s="71" t="s">
        <v>292</v>
      </c>
      <c r="U1758" s="566" t="s">
        <v>15</v>
      </c>
      <c r="V1758" s="541" t="s">
        <v>278</v>
      </c>
      <c r="W1758" s="541" t="s">
        <v>279</v>
      </c>
      <c r="X1758" s="632" t="s">
        <v>7232</v>
      </c>
      <c r="Y1758" s="632" t="s">
        <v>667</v>
      </c>
      <c r="Z1758" s="633"/>
      <c r="AA1758" s="633"/>
    </row>
    <row r="1759" spans="1:27" ht="17.45" customHeight="1" x14ac:dyDescent="0.25">
      <c r="A1759" s="633" t="s">
        <v>4440</v>
      </c>
      <c r="B1759" s="634" t="s">
        <v>60</v>
      </c>
      <c r="C1759" s="634" t="s">
        <v>805</v>
      </c>
      <c r="D1759" s="632" t="s">
        <v>4441</v>
      </c>
      <c r="E1759" s="632" t="s">
        <v>1708</v>
      </c>
      <c r="F1759" s="473" t="s">
        <v>26</v>
      </c>
      <c r="G1759" s="473"/>
      <c r="H1759" s="473"/>
      <c r="I1759" s="473"/>
      <c r="J1759" s="633" t="s">
        <v>11224</v>
      </c>
      <c r="K1759" s="473" t="s">
        <v>8948</v>
      </c>
      <c r="L1759" s="624">
        <v>43039</v>
      </c>
      <c r="M1759" s="564" t="s">
        <v>4442</v>
      </c>
      <c r="N1759" s="71" t="s">
        <v>47</v>
      </c>
      <c r="O1759" s="624">
        <v>43039</v>
      </c>
      <c r="P1759" s="635">
        <v>20000</v>
      </c>
      <c r="Q1759" s="416">
        <f t="shared" si="41"/>
        <v>0.02</v>
      </c>
      <c r="R1759" s="627">
        <v>1</v>
      </c>
      <c r="S1759" s="535" t="s">
        <v>12338</v>
      </c>
      <c r="T1759" s="71" t="s">
        <v>125</v>
      </c>
      <c r="U1759" s="566" t="s">
        <v>385</v>
      </c>
      <c r="V1759" s="541" t="s">
        <v>5512</v>
      </c>
      <c r="W1759" s="541" t="s">
        <v>5513</v>
      </c>
      <c r="X1759" s="632" t="s">
        <v>6497</v>
      </c>
      <c r="Y1759" s="632" t="s">
        <v>186</v>
      </c>
      <c r="Z1759" s="633"/>
      <c r="AA1759" s="633"/>
    </row>
    <row r="1760" spans="1:27" ht="17.45" customHeight="1" x14ac:dyDescent="0.25">
      <c r="A1760" s="622" t="s">
        <v>1801</v>
      </c>
      <c r="B1760" s="519" t="s">
        <v>56</v>
      </c>
      <c r="C1760" s="519" t="s">
        <v>124</v>
      </c>
      <c r="D1760" s="519" t="s">
        <v>12585</v>
      </c>
      <c r="E1760" s="519" t="s">
        <v>1803</v>
      </c>
      <c r="F1760" s="473" t="s">
        <v>26</v>
      </c>
      <c r="G1760" s="473"/>
      <c r="H1760" s="473"/>
      <c r="I1760" s="473"/>
      <c r="J1760" s="622" t="s">
        <v>11226</v>
      </c>
      <c r="K1760" s="519" t="s">
        <v>8948</v>
      </c>
      <c r="L1760" s="521">
        <v>42825</v>
      </c>
      <c r="M1760" s="522" t="s">
        <v>1804</v>
      </c>
      <c r="N1760" s="622" t="s">
        <v>4686</v>
      </c>
      <c r="O1760" s="521">
        <v>42825</v>
      </c>
      <c r="P1760" s="638">
        <v>19800</v>
      </c>
      <c r="Q1760" s="524">
        <v>1.9799999999999998E-2</v>
      </c>
      <c r="R1760" s="525">
        <v>12</v>
      </c>
      <c r="S1760" s="522" t="s">
        <v>7102</v>
      </c>
      <c r="T1760" s="525" t="s">
        <v>578</v>
      </c>
      <c r="U1760" s="622" t="s">
        <v>7</v>
      </c>
      <c r="V1760" s="519" t="s">
        <v>477</v>
      </c>
      <c r="W1760" s="519" t="s">
        <v>1204</v>
      </c>
      <c r="X1760" s="415" t="s">
        <v>6516</v>
      </c>
      <c r="Y1760" s="415" t="s">
        <v>221</v>
      </c>
      <c r="Z1760" s="633"/>
      <c r="AA1760" s="633"/>
    </row>
    <row r="1761" spans="1:27" ht="17.45" customHeight="1" x14ac:dyDescent="0.25">
      <c r="A1761" s="622" t="s">
        <v>4443</v>
      </c>
      <c r="B1761" s="519" t="s">
        <v>58</v>
      </c>
      <c r="C1761" s="519" t="s">
        <v>58</v>
      </c>
      <c r="D1761" s="519" t="s">
        <v>3435</v>
      </c>
      <c r="E1761" s="519" t="s">
        <v>4444</v>
      </c>
      <c r="F1761" s="473" t="s">
        <v>26</v>
      </c>
      <c r="G1761" s="473"/>
      <c r="H1761" s="473"/>
      <c r="I1761" s="473"/>
      <c r="J1761" s="622" t="s">
        <v>11226</v>
      </c>
      <c r="K1761" s="519" t="s">
        <v>8948</v>
      </c>
      <c r="L1761" s="521">
        <v>42783</v>
      </c>
      <c r="M1761" s="522" t="s">
        <v>4445</v>
      </c>
      <c r="N1761" s="622" t="s">
        <v>50</v>
      </c>
      <c r="O1761" s="521">
        <v>42881</v>
      </c>
      <c r="P1761" s="638">
        <v>19048</v>
      </c>
      <c r="Q1761" s="524">
        <v>1.9047999999999999E-2</v>
      </c>
      <c r="R1761" s="525">
        <v>1</v>
      </c>
      <c r="S1761" s="522" t="s">
        <v>7958</v>
      </c>
      <c r="T1761" s="525" t="s">
        <v>578</v>
      </c>
      <c r="U1761" s="622" t="s">
        <v>11285</v>
      </c>
      <c r="V1761" s="519" t="s">
        <v>860</v>
      </c>
      <c r="W1761" s="519" t="s">
        <v>4446</v>
      </c>
      <c r="X1761" s="415" t="s">
        <v>5613</v>
      </c>
      <c r="Y1761" s="415" t="s">
        <v>7963</v>
      </c>
      <c r="Z1761" s="633"/>
      <c r="AA1761" s="633"/>
    </row>
    <row r="1762" spans="1:27" ht="17.45" customHeight="1" x14ac:dyDescent="0.25">
      <c r="A1762" s="633" t="s">
        <v>2151</v>
      </c>
      <c r="B1762" s="632" t="s">
        <v>58</v>
      </c>
      <c r="C1762" s="632" t="s">
        <v>58</v>
      </c>
      <c r="D1762" s="632" t="s">
        <v>2152</v>
      </c>
      <c r="E1762" s="632" t="s">
        <v>11154</v>
      </c>
      <c r="F1762" s="473" t="s">
        <v>25</v>
      </c>
      <c r="G1762" s="473"/>
      <c r="H1762" s="473"/>
      <c r="I1762" s="473"/>
      <c r="J1762" s="633" t="s">
        <v>11225</v>
      </c>
      <c r="K1762" s="632" t="s">
        <v>35</v>
      </c>
      <c r="L1762" s="624">
        <v>42916</v>
      </c>
      <c r="M1762" s="564" t="s">
        <v>2154</v>
      </c>
      <c r="N1762" s="633" t="s">
        <v>50</v>
      </c>
      <c r="O1762" s="625">
        <v>42923</v>
      </c>
      <c r="P1762" s="626">
        <v>19048</v>
      </c>
      <c r="Q1762" s="416">
        <f t="shared" ref="Q1762:Q1781" si="42">+P1762*0.000001</f>
        <v>1.9047999999999999E-2</v>
      </c>
      <c r="R1762" s="627">
        <v>12</v>
      </c>
      <c r="S1762" s="564" t="s">
        <v>12655</v>
      </c>
      <c r="T1762" s="633" t="s">
        <v>466</v>
      </c>
      <c r="U1762" s="633" t="s">
        <v>7</v>
      </c>
      <c r="V1762" s="632" t="s">
        <v>1867</v>
      </c>
      <c r="W1762" s="632" t="s">
        <v>2218</v>
      </c>
      <c r="X1762" s="632" t="s">
        <v>5948</v>
      </c>
      <c r="Y1762" s="632" t="s">
        <v>221</v>
      </c>
      <c r="Z1762" s="633"/>
      <c r="AA1762" s="633"/>
    </row>
    <row r="1763" spans="1:27" ht="17.45" customHeight="1" x14ac:dyDescent="0.25">
      <c r="A1763" s="633" t="s">
        <v>11038</v>
      </c>
      <c r="B1763" s="632" t="s">
        <v>58</v>
      </c>
      <c r="C1763" s="632" t="s">
        <v>58</v>
      </c>
      <c r="D1763" s="632" t="s">
        <v>11110</v>
      </c>
      <c r="E1763" s="632" t="s">
        <v>11213</v>
      </c>
      <c r="F1763" s="473" t="s">
        <v>28</v>
      </c>
      <c r="G1763" s="473"/>
      <c r="H1763" s="473"/>
      <c r="I1763" s="473"/>
      <c r="J1763" s="633" t="s">
        <v>11224</v>
      </c>
      <c r="K1763" s="632" t="s">
        <v>8952</v>
      </c>
      <c r="L1763" s="624">
        <v>43069</v>
      </c>
      <c r="M1763" s="564" t="s">
        <v>11277</v>
      </c>
      <c r="N1763" s="633" t="s">
        <v>47</v>
      </c>
      <c r="O1763" s="625">
        <v>43070</v>
      </c>
      <c r="P1763" s="626">
        <v>19048</v>
      </c>
      <c r="Q1763" s="416">
        <f t="shared" si="42"/>
        <v>1.9047999999999999E-2</v>
      </c>
      <c r="R1763" s="627">
        <v>12</v>
      </c>
      <c r="S1763" s="564" t="s">
        <v>12338</v>
      </c>
      <c r="T1763" s="71" t="s">
        <v>103</v>
      </c>
      <c r="U1763" s="633" t="s">
        <v>7</v>
      </c>
      <c r="V1763" s="632" t="s">
        <v>477</v>
      </c>
      <c r="W1763" s="632" t="s">
        <v>1138</v>
      </c>
      <c r="X1763" s="632" t="s">
        <v>11399</v>
      </c>
      <c r="Y1763" s="632" t="s">
        <v>757</v>
      </c>
      <c r="Z1763" s="633"/>
      <c r="AA1763" s="633"/>
    </row>
    <row r="1764" spans="1:27" ht="17.45" customHeight="1" x14ac:dyDescent="0.25">
      <c r="A1764" s="633" t="s">
        <v>4457</v>
      </c>
      <c r="B1764" s="634" t="s">
        <v>58</v>
      </c>
      <c r="C1764" s="634" t="s">
        <v>58</v>
      </c>
      <c r="D1764" s="632" t="s">
        <v>4458</v>
      </c>
      <c r="E1764" s="632" t="s">
        <v>4459</v>
      </c>
      <c r="F1764" s="473" t="s">
        <v>26</v>
      </c>
      <c r="G1764" s="473"/>
      <c r="H1764" s="473"/>
      <c r="I1764" s="473"/>
      <c r="J1764" s="633" t="s">
        <v>11223</v>
      </c>
      <c r="K1764" s="473" t="s">
        <v>8948</v>
      </c>
      <c r="L1764" s="624">
        <v>43007</v>
      </c>
      <c r="M1764" s="564" t="s">
        <v>4460</v>
      </c>
      <c r="N1764" s="71" t="s">
        <v>46</v>
      </c>
      <c r="O1764" s="624">
        <v>43007</v>
      </c>
      <c r="P1764" s="635">
        <v>19048</v>
      </c>
      <c r="Q1764" s="416">
        <f t="shared" si="42"/>
        <v>1.9047999999999999E-2</v>
      </c>
      <c r="R1764" s="627">
        <v>2</v>
      </c>
      <c r="S1764" s="535" t="s">
        <v>6027</v>
      </c>
      <c r="T1764" s="71" t="s">
        <v>125</v>
      </c>
      <c r="U1764" s="566" t="s">
        <v>7040</v>
      </c>
      <c r="V1764" s="541" t="s">
        <v>104</v>
      </c>
      <c r="W1764" s="541" t="s">
        <v>5594</v>
      </c>
      <c r="X1764" s="632" t="s">
        <v>6404</v>
      </c>
      <c r="Y1764" s="632" t="s">
        <v>9455</v>
      </c>
      <c r="Z1764" s="633"/>
      <c r="AA1764" s="633"/>
    </row>
    <row r="1765" spans="1:27" ht="17.45" customHeight="1" x14ac:dyDescent="0.25">
      <c r="A1765" s="633" t="s">
        <v>11039</v>
      </c>
      <c r="B1765" s="634" t="s">
        <v>58</v>
      </c>
      <c r="C1765" s="634" t="s">
        <v>58</v>
      </c>
      <c r="D1765" s="632" t="s">
        <v>13088</v>
      </c>
      <c r="E1765" s="632" t="s">
        <v>14081</v>
      </c>
      <c r="F1765" s="473" t="s">
        <v>25</v>
      </c>
      <c r="G1765" s="473"/>
      <c r="H1765" s="473"/>
      <c r="I1765" s="473"/>
      <c r="J1765" s="633" t="s">
        <v>11223</v>
      </c>
      <c r="K1765" s="473" t="s">
        <v>35</v>
      </c>
      <c r="L1765" s="624">
        <v>42978</v>
      </c>
      <c r="M1765" s="564" t="s">
        <v>13475</v>
      </c>
      <c r="N1765" s="71" t="s">
        <v>47</v>
      </c>
      <c r="O1765" s="624">
        <v>42978</v>
      </c>
      <c r="P1765" s="635">
        <v>19048</v>
      </c>
      <c r="Q1765" s="416">
        <f t="shared" si="42"/>
        <v>1.9047999999999999E-2</v>
      </c>
      <c r="R1765" s="627">
        <v>3</v>
      </c>
      <c r="S1765" s="535" t="s">
        <v>12339</v>
      </c>
      <c r="T1765" s="71" t="s">
        <v>103</v>
      </c>
      <c r="U1765" s="566" t="s">
        <v>7040</v>
      </c>
      <c r="V1765" s="541" t="s">
        <v>104</v>
      </c>
      <c r="W1765" s="541" t="s">
        <v>105</v>
      </c>
      <c r="X1765" s="632" t="s">
        <v>13860</v>
      </c>
      <c r="Y1765" s="632" t="s">
        <v>186</v>
      </c>
      <c r="Z1765" s="633"/>
      <c r="AA1765" s="633"/>
    </row>
    <row r="1766" spans="1:27" ht="17.45" customHeight="1" x14ac:dyDescent="0.25">
      <c r="A1766" s="633" t="s">
        <v>4447</v>
      </c>
      <c r="B1766" s="634" t="s">
        <v>58</v>
      </c>
      <c r="C1766" s="634" t="s">
        <v>58</v>
      </c>
      <c r="D1766" s="632" t="s">
        <v>4448</v>
      </c>
      <c r="E1766" s="632" t="s">
        <v>4449</v>
      </c>
      <c r="F1766" s="473" t="s">
        <v>24</v>
      </c>
      <c r="G1766" s="473"/>
      <c r="H1766" s="473"/>
      <c r="I1766" s="473"/>
      <c r="J1766" s="633" t="s">
        <v>11223</v>
      </c>
      <c r="K1766" s="473" t="s">
        <v>8949</v>
      </c>
      <c r="L1766" s="624">
        <v>43007</v>
      </c>
      <c r="M1766" s="564" t="s">
        <v>4450</v>
      </c>
      <c r="N1766" s="71" t="s">
        <v>47</v>
      </c>
      <c r="O1766" s="624">
        <v>43007</v>
      </c>
      <c r="P1766" s="635">
        <v>19048</v>
      </c>
      <c r="Q1766" s="416">
        <f t="shared" si="42"/>
        <v>1.9047999999999999E-2</v>
      </c>
      <c r="R1766" s="627">
        <v>1</v>
      </c>
      <c r="S1766" s="535" t="s">
        <v>13516</v>
      </c>
      <c r="T1766" s="71" t="s">
        <v>103</v>
      </c>
      <c r="U1766" s="566" t="s">
        <v>11285</v>
      </c>
      <c r="V1766" s="541" t="s">
        <v>860</v>
      </c>
      <c r="W1766" s="541" t="s">
        <v>4451</v>
      </c>
      <c r="X1766" s="632" t="s">
        <v>6219</v>
      </c>
      <c r="Y1766" s="632" t="s">
        <v>313</v>
      </c>
      <c r="Z1766" s="633"/>
      <c r="AA1766" s="633"/>
    </row>
    <row r="1767" spans="1:27" ht="17.45" customHeight="1" x14ac:dyDescent="0.25">
      <c r="A1767" s="633" t="s">
        <v>5755</v>
      </c>
      <c r="B1767" s="634" t="s">
        <v>58</v>
      </c>
      <c r="C1767" s="634" t="s">
        <v>58</v>
      </c>
      <c r="D1767" s="632" t="s">
        <v>5756</v>
      </c>
      <c r="E1767" s="632" t="s">
        <v>5754</v>
      </c>
      <c r="F1767" s="473" t="s">
        <v>26</v>
      </c>
      <c r="G1767" s="473"/>
      <c r="H1767" s="473"/>
      <c r="I1767" s="473"/>
      <c r="J1767" s="633" t="s">
        <v>11223</v>
      </c>
      <c r="K1767" s="473" t="s">
        <v>8948</v>
      </c>
      <c r="L1767" s="624">
        <v>43007</v>
      </c>
      <c r="M1767" s="564" t="s">
        <v>6222</v>
      </c>
      <c r="N1767" s="71" t="s">
        <v>47</v>
      </c>
      <c r="O1767" s="624">
        <v>43007</v>
      </c>
      <c r="P1767" s="635">
        <v>19048</v>
      </c>
      <c r="Q1767" s="416">
        <f t="shared" si="42"/>
        <v>1.9047999999999999E-2</v>
      </c>
      <c r="R1767" s="627">
        <v>1</v>
      </c>
      <c r="S1767" s="535" t="s">
        <v>10333</v>
      </c>
      <c r="T1767" s="71" t="s">
        <v>103</v>
      </c>
      <c r="U1767" s="566" t="s">
        <v>11285</v>
      </c>
      <c r="V1767" s="541" t="s">
        <v>13537</v>
      </c>
      <c r="W1767" s="541" t="s">
        <v>13791</v>
      </c>
      <c r="X1767" s="632" t="s">
        <v>6221</v>
      </c>
      <c r="Y1767" s="632" t="s">
        <v>2167</v>
      </c>
      <c r="Z1767" s="633"/>
      <c r="AA1767" s="633"/>
    </row>
    <row r="1768" spans="1:27" ht="17.45" customHeight="1" x14ac:dyDescent="0.25">
      <c r="A1768" s="633" t="s">
        <v>5752</v>
      </c>
      <c r="B1768" s="634" t="s">
        <v>58</v>
      </c>
      <c r="C1768" s="634" t="s">
        <v>58</v>
      </c>
      <c r="D1768" s="632" t="s">
        <v>5753</v>
      </c>
      <c r="E1768" s="632" t="s">
        <v>5754</v>
      </c>
      <c r="F1768" s="473" t="s">
        <v>14262</v>
      </c>
      <c r="G1768" s="473"/>
      <c r="H1768" s="473"/>
      <c r="I1768" s="473"/>
      <c r="J1768" s="633" t="s">
        <v>11223</v>
      </c>
      <c r="K1768" s="473" t="s">
        <v>8950</v>
      </c>
      <c r="L1768" s="624">
        <v>43007</v>
      </c>
      <c r="M1768" s="564" t="s">
        <v>6220</v>
      </c>
      <c r="N1768" s="71" t="s">
        <v>47</v>
      </c>
      <c r="O1768" s="624">
        <v>43091</v>
      </c>
      <c r="P1768" s="635">
        <v>19048</v>
      </c>
      <c r="Q1768" s="416">
        <f t="shared" si="42"/>
        <v>1.9047999999999999E-2</v>
      </c>
      <c r="R1768" s="627">
        <v>1</v>
      </c>
      <c r="S1768" s="535" t="s">
        <v>12339</v>
      </c>
      <c r="T1768" s="71" t="s">
        <v>103</v>
      </c>
      <c r="U1768" s="566" t="s">
        <v>11285</v>
      </c>
      <c r="V1768" s="541" t="s">
        <v>13537</v>
      </c>
      <c r="W1768" s="541" t="s">
        <v>13791</v>
      </c>
      <c r="X1768" s="632" t="s">
        <v>6221</v>
      </c>
      <c r="Y1768" s="632" t="s">
        <v>2082</v>
      </c>
      <c r="Z1768" s="633"/>
      <c r="AA1768" s="633"/>
    </row>
    <row r="1769" spans="1:27" ht="17.45" customHeight="1" x14ac:dyDescent="0.25">
      <c r="A1769" s="633" t="s">
        <v>8487</v>
      </c>
      <c r="B1769" s="634" t="s">
        <v>58</v>
      </c>
      <c r="C1769" s="634" t="s">
        <v>58</v>
      </c>
      <c r="D1769" s="632" t="s">
        <v>8488</v>
      </c>
      <c r="E1769" s="632" t="s">
        <v>11212</v>
      </c>
      <c r="F1769" s="473" t="s">
        <v>26</v>
      </c>
      <c r="G1769" s="473"/>
      <c r="H1769" s="473"/>
      <c r="I1769" s="473"/>
      <c r="J1769" s="633" t="s">
        <v>11223</v>
      </c>
      <c r="K1769" s="473" t="s">
        <v>33</v>
      </c>
      <c r="L1769" s="624">
        <v>43007</v>
      </c>
      <c r="M1769" s="564" t="s">
        <v>8606</v>
      </c>
      <c r="N1769" s="71" t="s">
        <v>47</v>
      </c>
      <c r="O1769" s="624">
        <v>43007</v>
      </c>
      <c r="P1769" s="635">
        <v>19048</v>
      </c>
      <c r="Q1769" s="416">
        <f t="shared" si="42"/>
        <v>1.9047999999999999E-2</v>
      </c>
      <c r="R1769" s="627">
        <v>1</v>
      </c>
      <c r="S1769" s="535" t="s">
        <v>13516</v>
      </c>
      <c r="T1769" s="71" t="s">
        <v>103</v>
      </c>
      <c r="U1769" s="566" t="s">
        <v>11285</v>
      </c>
      <c r="V1769" s="541" t="s">
        <v>13537</v>
      </c>
      <c r="W1769" s="541" t="s">
        <v>13791</v>
      </c>
      <c r="X1769" s="632" t="s">
        <v>6221</v>
      </c>
      <c r="Y1769" s="632" t="s">
        <v>8695</v>
      </c>
      <c r="Z1769" s="633"/>
      <c r="AA1769" s="633"/>
    </row>
    <row r="1770" spans="1:27" ht="17.45" customHeight="1" x14ac:dyDescent="0.25">
      <c r="A1770" s="633" t="s">
        <v>6698</v>
      </c>
      <c r="B1770" s="632" t="s">
        <v>58</v>
      </c>
      <c r="C1770" s="632" t="s">
        <v>58</v>
      </c>
      <c r="D1770" s="632" t="s">
        <v>10683</v>
      </c>
      <c r="E1770" s="632" t="s">
        <v>6700</v>
      </c>
      <c r="F1770" s="473" t="s">
        <v>26</v>
      </c>
      <c r="G1770" s="473"/>
      <c r="H1770" s="473"/>
      <c r="I1770" s="473"/>
      <c r="J1770" s="633" t="s">
        <v>11223</v>
      </c>
      <c r="K1770" s="632" t="s">
        <v>8948</v>
      </c>
      <c r="L1770" s="624">
        <v>42944</v>
      </c>
      <c r="M1770" s="564">
        <v>42778</v>
      </c>
      <c r="N1770" s="633" t="s">
        <v>46</v>
      </c>
      <c r="O1770" s="625">
        <v>42944</v>
      </c>
      <c r="P1770" s="626">
        <v>19047</v>
      </c>
      <c r="Q1770" s="416">
        <f t="shared" si="42"/>
        <v>1.9046999999999998E-2</v>
      </c>
      <c r="R1770" s="636">
        <v>2</v>
      </c>
      <c r="S1770" s="564">
        <v>42782</v>
      </c>
      <c r="T1770" s="71" t="s">
        <v>103</v>
      </c>
      <c r="U1770" s="633" t="s">
        <v>7040</v>
      </c>
      <c r="V1770" s="632" t="s">
        <v>162</v>
      </c>
      <c r="W1770" s="632" t="s">
        <v>105</v>
      </c>
      <c r="X1770" s="632" t="s">
        <v>6849</v>
      </c>
      <c r="Y1770" s="632"/>
      <c r="Z1770" s="633"/>
      <c r="AA1770" s="633"/>
    </row>
    <row r="1771" spans="1:27" ht="17.45" customHeight="1" x14ac:dyDescent="0.25">
      <c r="A1771" s="633" t="s">
        <v>4462</v>
      </c>
      <c r="B1771" s="632" t="s">
        <v>57</v>
      </c>
      <c r="C1771" s="632" t="s">
        <v>182</v>
      </c>
      <c r="D1771" s="632" t="s">
        <v>10323</v>
      </c>
      <c r="E1771" s="632" t="s">
        <v>4463</v>
      </c>
      <c r="F1771" s="473" t="s">
        <v>24</v>
      </c>
      <c r="G1771" s="473"/>
      <c r="H1771" s="473"/>
      <c r="I1771" s="473"/>
      <c r="J1771" s="633" t="s">
        <v>11223</v>
      </c>
      <c r="K1771" s="632" t="s">
        <v>8949</v>
      </c>
      <c r="L1771" s="624">
        <v>43006</v>
      </c>
      <c r="M1771" s="564">
        <v>42765</v>
      </c>
      <c r="N1771" s="633" t="s">
        <v>48</v>
      </c>
      <c r="O1771" s="625">
        <v>43006</v>
      </c>
      <c r="P1771" s="626">
        <v>19000</v>
      </c>
      <c r="Q1771" s="416">
        <f t="shared" si="42"/>
        <v>1.9E-2</v>
      </c>
      <c r="R1771" s="636">
        <v>3</v>
      </c>
      <c r="S1771" s="564">
        <v>42865</v>
      </c>
      <c r="T1771" s="71" t="s">
        <v>211</v>
      </c>
      <c r="U1771" s="633" t="s">
        <v>7040</v>
      </c>
      <c r="V1771" s="632" t="s">
        <v>162</v>
      </c>
      <c r="W1771" s="632" t="s">
        <v>105</v>
      </c>
      <c r="X1771" s="632" t="s">
        <v>5614</v>
      </c>
      <c r="Y1771" s="632" t="s">
        <v>6530</v>
      </c>
      <c r="Z1771" s="633"/>
      <c r="AA1771" s="633"/>
    </row>
    <row r="1772" spans="1:27" ht="17.45" customHeight="1" x14ac:dyDescent="0.25">
      <c r="A1772" s="633" t="s">
        <v>10678</v>
      </c>
      <c r="B1772" s="632" t="s">
        <v>62</v>
      </c>
      <c r="C1772" s="632" t="s">
        <v>429</v>
      </c>
      <c r="D1772" s="632" t="s">
        <v>10679</v>
      </c>
      <c r="E1772" s="632" t="s">
        <v>10680</v>
      </c>
      <c r="F1772" s="473" t="s">
        <v>26</v>
      </c>
      <c r="G1772" s="473"/>
      <c r="H1772" s="473"/>
      <c r="I1772" s="473"/>
      <c r="J1772" s="633" t="s">
        <v>11223</v>
      </c>
      <c r="K1772" s="632" t="s">
        <v>8948</v>
      </c>
      <c r="L1772" s="624">
        <v>43007</v>
      </c>
      <c r="M1772" s="564" t="s">
        <v>10737</v>
      </c>
      <c r="N1772" s="633" t="s">
        <v>46</v>
      </c>
      <c r="O1772" s="625">
        <v>43007</v>
      </c>
      <c r="P1772" s="626">
        <v>18227</v>
      </c>
      <c r="Q1772" s="416">
        <f t="shared" si="42"/>
        <v>1.8227E-2</v>
      </c>
      <c r="R1772" s="627">
        <v>1</v>
      </c>
      <c r="S1772" s="564" t="s">
        <v>13676</v>
      </c>
      <c r="T1772" s="71" t="s">
        <v>125</v>
      </c>
      <c r="U1772" s="633" t="s">
        <v>7</v>
      </c>
      <c r="V1772" s="632" t="s">
        <v>477</v>
      </c>
      <c r="W1772" s="632" t="s">
        <v>1204</v>
      </c>
      <c r="X1772" s="632" t="s">
        <v>10785</v>
      </c>
      <c r="Y1772" s="632"/>
      <c r="Z1772" s="633"/>
      <c r="AA1772" s="633"/>
    </row>
    <row r="1773" spans="1:27" ht="17.45" customHeight="1" x14ac:dyDescent="0.25">
      <c r="A1773" s="633" t="s">
        <v>10681</v>
      </c>
      <c r="B1773" s="632" t="s">
        <v>62</v>
      </c>
      <c r="C1773" s="632" t="s">
        <v>429</v>
      </c>
      <c r="D1773" s="632" t="s">
        <v>10679</v>
      </c>
      <c r="E1773" s="632" t="s">
        <v>10682</v>
      </c>
      <c r="F1773" s="473" t="s">
        <v>26</v>
      </c>
      <c r="G1773" s="473"/>
      <c r="H1773" s="473"/>
      <c r="I1773" s="473"/>
      <c r="J1773" s="633" t="s">
        <v>11223</v>
      </c>
      <c r="K1773" s="632" t="s">
        <v>8948</v>
      </c>
      <c r="L1773" s="624">
        <v>43007</v>
      </c>
      <c r="M1773" s="564" t="s">
        <v>10738</v>
      </c>
      <c r="N1773" s="633" t="s">
        <v>46</v>
      </c>
      <c r="O1773" s="625">
        <v>43007</v>
      </c>
      <c r="P1773" s="626">
        <v>18227</v>
      </c>
      <c r="Q1773" s="416">
        <f t="shared" si="42"/>
        <v>1.8227E-2</v>
      </c>
      <c r="R1773" s="627">
        <v>1</v>
      </c>
      <c r="S1773" s="564" t="s">
        <v>13676</v>
      </c>
      <c r="T1773" s="71" t="s">
        <v>125</v>
      </c>
      <c r="U1773" s="633" t="s">
        <v>7</v>
      </c>
      <c r="V1773" s="632" t="s">
        <v>477</v>
      </c>
      <c r="W1773" s="632" t="s">
        <v>1204</v>
      </c>
      <c r="X1773" s="632" t="s">
        <v>10785</v>
      </c>
      <c r="Y1773" s="632"/>
      <c r="Z1773" s="633"/>
      <c r="AA1773" s="633"/>
    </row>
    <row r="1774" spans="1:27" ht="17.45" customHeight="1" x14ac:dyDescent="0.25">
      <c r="A1774" s="633" t="s">
        <v>758</v>
      </c>
      <c r="B1774" s="632" t="s">
        <v>60</v>
      </c>
      <c r="C1774" s="632" t="s">
        <v>6576</v>
      </c>
      <c r="D1774" s="632" t="s">
        <v>759</v>
      </c>
      <c r="E1774" s="632" t="s">
        <v>760</v>
      </c>
      <c r="F1774" s="473" t="s">
        <v>6576</v>
      </c>
      <c r="G1774" s="473" t="str">
        <f>VLOOKUP(A1774,'Engaged Deals'!A:L,2,0)</f>
        <v>Yes</v>
      </c>
      <c r="H1774" s="473" t="str">
        <f>VLOOKUP(A1774,'Engaged Deals'!A:L,9,0)</f>
        <v>India</v>
      </c>
      <c r="I1774" s="473" t="str">
        <f>VLOOKUP(A1774,'Engaged Deals'!A:L,10,0)</f>
        <v>Proposal in deal board, stuck due to IP issues, may not sign in Apr</v>
      </c>
      <c r="J1774" s="633" t="s">
        <v>11223</v>
      </c>
      <c r="K1774" s="632" t="s">
        <v>8990</v>
      </c>
      <c r="L1774" s="624">
        <v>42958</v>
      </c>
      <c r="M1774" s="564" t="s">
        <v>761</v>
      </c>
      <c r="N1774" s="633" t="s">
        <v>49</v>
      </c>
      <c r="O1774" s="625">
        <v>42958</v>
      </c>
      <c r="P1774" s="626">
        <v>17778</v>
      </c>
      <c r="Q1774" s="416">
        <f t="shared" si="42"/>
        <v>1.7777999999999999E-2</v>
      </c>
      <c r="R1774" s="627">
        <v>36</v>
      </c>
      <c r="S1774" s="564" t="s">
        <v>12656</v>
      </c>
      <c r="T1774" s="71" t="s">
        <v>211</v>
      </c>
      <c r="U1774" s="633" t="s">
        <v>7</v>
      </c>
      <c r="V1774" s="632" t="s">
        <v>1867</v>
      </c>
      <c r="W1774" s="632" t="s">
        <v>2218</v>
      </c>
      <c r="X1774" s="632" t="s">
        <v>5523</v>
      </c>
      <c r="Y1774" s="632" t="s">
        <v>9314</v>
      </c>
      <c r="Z1774" s="633"/>
      <c r="AA1774" s="633"/>
    </row>
    <row r="1775" spans="1:27" ht="17.45" customHeight="1" x14ac:dyDescent="0.25">
      <c r="A1775" s="633" t="s">
        <v>9082</v>
      </c>
      <c r="B1775" s="634" t="s">
        <v>56</v>
      </c>
      <c r="C1775" s="634" t="s">
        <v>510</v>
      </c>
      <c r="D1775" s="632" t="s">
        <v>9083</v>
      </c>
      <c r="E1775" s="632" t="s">
        <v>11205</v>
      </c>
      <c r="F1775" s="473" t="s">
        <v>28</v>
      </c>
      <c r="G1775" s="473"/>
      <c r="H1775" s="473"/>
      <c r="I1775" s="473"/>
      <c r="J1775" s="633" t="s">
        <v>11224</v>
      </c>
      <c r="K1775" s="473" t="s">
        <v>8952</v>
      </c>
      <c r="L1775" s="624">
        <v>43056</v>
      </c>
      <c r="M1775" s="564" t="s">
        <v>9102</v>
      </c>
      <c r="N1775" s="71" t="s">
        <v>47</v>
      </c>
      <c r="O1775" s="624">
        <v>43056</v>
      </c>
      <c r="P1775" s="635">
        <v>17100</v>
      </c>
      <c r="Q1775" s="416">
        <f t="shared" si="42"/>
        <v>1.7100000000000001E-2</v>
      </c>
      <c r="R1775" s="627">
        <v>12</v>
      </c>
      <c r="S1775" s="535" t="s">
        <v>14144</v>
      </c>
      <c r="T1775" s="71" t="s">
        <v>103</v>
      </c>
      <c r="U1775" s="566" t="s">
        <v>385</v>
      </c>
      <c r="V1775" s="541" t="s">
        <v>385</v>
      </c>
      <c r="W1775" s="541" t="s">
        <v>4244</v>
      </c>
      <c r="X1775" s="632" t="s">
        <v>6959</v>
      </c>
      <c r="Y1775" s="632" t="s">
        <v>2625</v>
      </c>
      <c r="Z1775" s="633"/>
      <c r="AA1775" s="633"/>
    </row>
    <row r="1776" spans="1:27" ht="17.45" customHeight="1" x14ac:dyDescent="0.25">
      <c r="A1776" s="633" t="s">
        <v>10622</v>
      </c>
      <c r="B1776" s="632" t="s">
        <v>60</v>
      </c>
      <c r="C1776" s="632" t="s">
        <v>6576</v>
      </c>
      <c r="D1776" s="632" t="s">
        <v>12223</v>
      </c>
      <c r="E1776" s="632" t="s">
        <v>10623</v>
      </c>
      <c r="F1776" s="473" t="s">
        <v>6576</v>
      </c>
      <c r="G1776" s="473"/>
      <c r="H1776" s="473"/>
      <c r="I1776" s="473"/>
      <c r="J1776" s="633" t="s">
        <v>11224</v>
      </c>
      <c r="K1776" s="632" t="s">
        <v>8948</v>
      </c>
      <c r="L1776" s="624">
        <v>43098</v>
      </c>
      <c r="M1776" s="564" t="s">
        <v>10730</v>
      </c>
      <c r="N1776" s="633" t="s">
        <v>47</v>
      </c>
      <c r="O1776" s="625">
        <v>43098</v>
      </c>
      <c r="P1776" s="626">
        <v>17000</v>
      </c>
      <c r="Q1776" s="416">
        <f t="shared" si="42"/>
        <v>1.6999999999999998E-2</v>
      </c>
      <c r="R1776" s="627">
        <v>12</v>
      </c>
      <c r="S1776" s="564" t="s">
        <v>14194</v>
      </c>
      <c r="T1776" s="71" t="s">
        <v>103</v>
      </c>
      <c r="U1776" s="633" t="s">
        <v>7</v>
      </c>
      <c r="V1776" s="632" t="s">
        <v>477</v>
      </c>
      <c r="W1776" s="632" t="s">
        <v>1138</v>
      </c>
      <c r="X1776" s="632" t="s">
        <v>10779</v>
      </c>
      <c r="Y1776" s="632" t="s">
        <v>1091</v>
      </c>
      <c r="Z1776" s="633"/>
      <c r="AA1776" s="633"/>
    </row>
    <row r="1777" spans="1:27" ht="17.45" customHeight="1" x14ac:dyDescent="0.25">
      <c r="A1777" s="633" t="s">
        <v>4468</v>
      </c>
      <c r="B1777" s="632" t="s">
        <v>62</v>
      </c>
      <c r="C1777" s="632" t="s">
        <v>429</v>
      </c>
      <c r="D1777" s="632" t="s">
        <v>4469</v>
      </c>
      <c r="E1777" s="632" t="s">
        <v>4470</v>
      </c>
      <c r="F1777" s="473" t="s">
        <v>26</v>
      </c>
      <c r="G1777" s="473"/>
      <c r="H1777" s="473"/>
      <c r="I1777" s="473"/>
      <c r="J1777" s="633" t="s">
        <v>11223</v>
      </c>
      <c r="K1777" s="632" t="s">
        <v>8948</v>
      </c>
      <c r="L1777" s="624">
        <v>42947</v>
      </c>
      <c r="M1777" s="564" t="s">
        <v>4471</v>
      </c>
      <c r="N1777" s="633" t="s">
        <v>46</v>
      </c>
      <c r="O1777" s="625">
        <v>42947</v>
      </c>
      <c r="P1777" s="626">
        <v>16767</v>
      </c>
      <c r="Q1777" s="416">
        <f t="shared" si="42"/>
        <v>1.6767000000000001E-2</v>
      </c>
      <c r="R1777" s="627">
        <v>1</v>
      </c>
      <c r="S1777" s="564" t="s">
        <v>13782</v>
      </c>
      <c r="T1777" s="71" t="s">
        <v>125</v>
      </c>
      <c r="U1777" s="633" t="s">
        <v>7</v>
      </c>
      <c r="V1777" s="632" t="s">
        <v>477</v>
      </c>
      <c r="W1777" s="632" t="s">
        <v>1138</v>
      </c>
      <c r="X1777" s="632" t="s">
        <v>6405</v>
      </c>
      <c r="Y1777" s="632" t="s">
        <v>186</v>
      </c>
      <c r="Z1777" s="633"/>
      <c r="AA1777" s="633"/>
    </row>
    <row r="1778" spans="1:27" ht="17.45" customHeight="1" x14ac:dyDescent="0.25">
      <c r="A1778" s="633" t="s">
        <v>8494</v>
      </c>
      <c r="B1778" s="634" t="s">
        <v>56</v>
      </c>
      <c r="C1778" s="634" t="s">
        <v>124</v>
      </c>
      <c r="D1778" s="632" t="s">
        <v>13089</v>
      </c>
      <c r="E1778" s="632" t="s">
        <v>8495</v>
      </c>
      <c r="F1778" s="473" t="s">
        <v>14262</v>
      </c>
      <c r="G1778" s="473"/>
      <c r="H1778" s="473"/>
      <c r="I1778" s="473"/>
      <c r="J1778" s="633" t="s">
        <v>11223</v>
      </c>
      <c r="K1778" s="473" t="s">
        <v>8950</v>
      </c>
      <c r="L1778" s="624">
        <v>42972</v>
      </c>
      <c r="M1778" s="564" t="s">
        <v>13476</v>
      </c>
      <c r="N1778" s="71" t="s">
        <v>47</v>
      </c>
      <c r="O1778" s="624">
        <v>42972</v>
      </c>
      <c r="P1778" s="635">
        <v>16667</v>
      </c>
      <c r="Q1778" s="416">
        <f t="shared" si="42"/>
        <v>1.6666999999999998E-2</v>
      </c>
      <c r="R1778" s="627">
        <v>12</v>
      </c>
      <c r="S1778" s="535" t="s">
        <v>8957</v>
      </c>
      <c r="T1778" s="71" t="s">
        <v>125</v>
      </c>
      <c r="U1778" s="566" t="s">
        <v>7040</v>
      </c>
      <c r="V1778" s="541" t="s">
        <v>134</v>
      </c>
      <c r="W1778" s="541" t="s">
        <v>518</v>
      </c>
      <c r="X1778" s="632" t="s">
        <v>13861</v>
      </c>
      <c r="Y1778" s="632" t="s">
        <v>356</v>
      </c>
      <c r="Z1778" s="633"/>
      <c r="AA1778" s="633"/>
    </row>
    <row r="1779" spans="1:27" ht="17.45" customHeight="1" x14ac:dyDescent="0.25">
      <c r="A1779" s="633" t="s">
        <v>8489</v>
      </c>
      <c r="B1779" s="634" t="s">
        <v>56</v>
      </c>
      <c r="C1779" s="634" t="s">
        <v>124</v>
      </c>
      <c r="D1779" s="632" t="s">
        <v>8490</v>
      </c>
      <c r="E1779" s="632" t="s">
        <v>8491</v>
      </c>
      <c r="F1779" s="473" t="s">
        <v>25</v>
      </c>
      <c r="G1779" s="473"/>
      <c r="H1779" s="473"/>
      <c r="I1779" s="473"/>
      <c r="J1779" s="633" t="s">
        <v>11224</v>
      </c>
      <c r="K1779" s="473" t="s">
        <v>8951</v>
      </c>
      <c r="L1779" s="624">
        <v>43069</v>
      </c>
      <c r="M1779" s="564" t="s">
        <v>13477</v>
      </c>
      <c r="N1779" s="71" t="s">
        <v>46</v>
      </c>
      <c r="O1779" s="624">
        <v>43069</v>
      </c>
      <c r="P1779" s="635">
        <v>16667</v>
      </c>
      <c r="Q1779" s="416">
        <f t="shared" si="42"/>
        <v>1.6666999999999998E-2</v>
      </c>
      <c r="R1779" s="627">
        <v>12</v>
      </c>
      <c r="S1779" s="535" t="s">
        <v>13862</v>
      </c>
      <c r="T1779" s="71" t="s">
        <v>125</v>
      </c>
      <c r="U1779" s="566" t="s">
        <v>7040</v>
      </c>
      <c r="V1779" s="541" t="s">
        <v>104</v>
      </c>
      <c r="W1779" s="541" t="s">
        <v>105</v>
      </c>
      <c r="X1779" s="632" t="s">
        <v>8680</v>
      </c>
      <c r="Y1779" s="632"/>
      <c r="Z1779" s="633"/>
      <c r="AA1779" s="633"/>
    </row>
    <row r="1780" spans="1:27" ht="17.45" customHeight="1" x14ac:dyDescent="0.25">
      <c r="A1780" s="633" t="s">
        <v>8492</v>
      </c>
      <c r="B1780" s="634" t="s">
        <v>56</v>
      </c>
      <c r="C1780" s="634" t="s">
        <v>124</v>
      </c>
      <c r="D1780" s="632" t="s">
        <v>8490</v>
      </c>
      <c r="E1780" s="632" t="s">
        <v>8493</v>
      </c>
      <c r="F1780" s="473" t="s">
        <v>25</v>
      </c>
      <c r="G1780" s="473"/>
      <c r="H1780" s="473"/>
      <c r="I1780" s="473"/>
      <c r="J1780" s="633" t="s">
        <v>11224</v>
      </c>
      <c r="K1780" s="473" t="s">
        <v>8951</v>
      </c>
      <c r="L1780" s="624">
        <v>43091</v>
      </c>
      <c r="M1780" s="564" t="s">
        <v>13478</v>
      </c>
      <c r="N1780" s="71" t="s">
        <v>46</v>
      </c>
      <c r="O1780" s="624">
        <v>43091</v>
      </c>
      <c r="P1780" s="635">
        <v>16667</v>
      </c>
      <c r="Q1780" s="416">
        <f t="shared" si="42"/>
        <v>1.6666999999999998E-2</v>
      </c>
      <c r="R1780" s="627">
        <v>12</v>
      </c>
      <c r="S1780" s="535" t="s">
        <v>7881</v>
      </c>
      <c r="T1780" s="71" t="s">
        <v>103</v>
      </c>
      <c r="U1780" s="566" t="s">
        <v>7040</v>
      </c>
      <c r="V1780" s="541" t="s">
        <v>104</v>
      </c>
      <c r="W1780" s="541" t="s">
        <v>105</v>
      </c>
      <c r="X1780" s="632" t="s">
        <v>8680</v>
      </c>
      <c r="Y1780" s="632" t="s">
        <v>186</v>
      </c>
      <c r="Z1780" s="633"/>
      <c r="AA1780" s="633"/>
    </row>
    <row r="1781" spans="1:27" ht="17.45" customHeight="1" x14ac:dyDescent="0.25">
      <c r="A1781" s="633" t="s">
        <v>1991</v>
      </c>
      <c r="B1781" s="632" t="s">
        <v>57</v>
      </c>
      <c r="C1781" s="632" t="s">
        <v>1046</v>
      </c>
      <c r="D1781" s="632" t="s">
        <v>1992</v>
      </c>
      <c r="E1781" s="632" t="s">
        <v>1993</v>
      </c>
      <c r="F1781" s="473" t="s">
        <v>25</v>
      </c>
      <c r="G1781" s="473"/>
      <c r="H1781" s="473"/>
      <c r="I1781" s="473"/>
      <c r="J1781" s="633" t="s">
        <v>11223</v>
      </c>
      <c r="K1781" s="632" t="s">
        <v>35</v>
      </c>
      <c r="L1781" s="624">
        <v>42962</v>
      </c>
      <c r="M1781" s="564" t="s">
        <v>1994</v>
      </c>
      <c r="N1781" s="633" t="s">
        <v>48</v>
      </c>
      <c r="O1781" s="625">
        <v>42962</v>
      </c>
      <c r="P1781" s="626">
        <v>16000</v>
      </c>
      <c r="Q1781" s="416">
        <f t="shared" si="42"/>
        <v>1.6E-2</v>
      </c>
      <c r="R1781" s="627">
        <v>12</v>
      </c>
      <c r="S1781" s="564" t="s">
        <v>12338</v>
      </c>
      <c r="T1781" s="71" t="s">
        <v>292</v>
      </c>
      <c r="U1781" s="633" t="s">
        <v>7</v>
      </c>
      <c r="V1781" s="632" t="s">
        <v>477</v>
      </c>
      <c r="W1781" s="632" t="s">
        <v>1996</v>
      </c>
      <c r="X1781" s="632" t="s">
        <v>5934</v>
      </c>
      <c r="Y1781" s="632" t="s">
        <v>757</v>
      </c>
      <c r="Z1781" s="633"/>
      <c r="AA1781" s="633"/>
    </row>
    <row r="1782" spans="1:27" ht="17.45" customHeight="1" x14ac:dyDescent="0.25">
      <c r="A1782" s="622" t="s">
        <v>2181</v>
      </c>
      <c r="B1782" s="519" t="s">
        <v>62</v>
      </c>
      <c r="C1782" s="519" t="s">
        <v>429</v>
      </c>
      <c r="D1782" s="519" t="s">
        <v>2182</v>
      </c>
      <c r="E1782" s="519" t="s">
        <v>7879</v>
      </c>
      <c r="F1782" s="473" t="s">
        <v>26</v>
      </c>
      <c r="G1782" s="473"/>
      <c r="H1782" s="473"/>
      <c r="I1782" s="473"/>
      <c r="J1782" s="622" t="s">
        <v>11226</v>
      </c>
      <c r="K1782" s="519" t="s">
        <v>8948</v>
      </c>
      <c r="L1782" s="521">
        <v>42825</v>
      </c>
      <c r="M1782" s="522" t="s">
        <v>2184</v>
      </c>
      <c r="N1782" s="622" t="s">
        <v>50</v>
      </c>
      <c r="O1782" s="521">
        <v>42825</v>
      </c>
      <c r="P1782" s="638">
        <v>15938</v>
      </c>
      <c r="Q1782" s="524">
        <v>1.5938000000000001E-2</v>
      </c>
      <c r="R1782" s="525">
        <v>1</v>
      </c>
      <c r="S1782" s="522" t="s">
        <v>7882</v>
      </c>
      <c r="T1782" s="525" t="s">
        <v>578</v>
      </c>
      <c r="U1782" s="622" t="s">
        <v>7</v>
      </c>
      <c r="V1782" s="519" t="s">
        <v>388</v>
      </c>
      <c r="W1782" s="519" t="s">
        <v>389</v>
      </c>
      <c r="X1782" s="415" t="s">
        <v>5942</v>
      </c>
      <c r="Y1782" s="415" t="s">
        <v>313</v>
      </c>
      <c r="Z1782" s="633"/>
      <c r="AA1782" s="633"/>
    </row>
    <row r="1783" spans="1:27" ht="17.45" customHeight="1" x14ac:dyDescent="0.25">
      <c r="A1783" s="633" t="s">
        <v>13985</v>
      </c>
      <c r="B1783" s="634" t="s">
        <v>57</v>
      </c>
      <c r="C1783" s="634" t="s">
        <v>324</v>
      </c>
      <c r="D1783" s="632" t="s">
        <v>14082</v>
      </c>
      <c r="E1783" s="632" t="s">
        <v>14083</v>
      </c>
      <c r="F1783" s="473" t="s">
        <v>27</v>
      </c>
      <c r="G1783" s="473"/>
      <c r="H1783" s="473"/>
      <c r="I1783" s="473"/>
      <c r="J1783" s="633" t="s">
        <v>11224</v>
      </c>
      <c r="K1783" s="473" t="s">
        <v>8947</v>
      </c>
      <c r="L1783" s="624">
        <v>43039</v>
      </c>
      <c r="M1783" s="564" t="s">
        <v>14137</v>
      </c>
      <c r="N1783" s="71" t="s">
        <v>46</v>
      </c>
      <c r="O1783" s="624">
        <v>43039</v>
      </c>
      <c r="P1783" s="635">
        <v>15500</v>
      </c>
      <c r="Q1783" s="416">
        <f t="shared" ref="Q1783:Q1846" si="43">+P1783*0.000001</f>
        <v>1.55E-2</v>
      </c>
      <c r="R1783" s="627">
        <v>1</v>
      </c>
      <c r="S1783" s="535" t="s">
        <v>14146</v>
      </c>
      <c r="T1783" s="71" t="s">
        <v>103</v>
      </c>
      <c r="U1783" s="566" t="s">
        <v>7040</v>
      </c>
      <c r="V1783" s="541" t="s">
        <v>104</v>
      </c>
      <c r="W1783" s="541" t="s">
        <v>105</v>
      </c>
      <c r="X1783" s="632" t="s">
        <v>14246</v>
      </c>
      <c r="Y1783" s="632"/>
      <c r="Z1783" s="633"/>
      <c r="AA1783" s="633"/>
    </row>
    <row r="1784" spans="1:27" ht="17.45" customHeight="1" x14ac:dyDescent="0.25">
      <c r="A1784" s="633" t="s">
        <v>12255</v>
      </c>
      <c r="B1784" s="634" t="s">
        <v>57</v>
      </c>
      <c r="C1784" s="634" t="s">
        <v>324</v>
      </c>
      <c r="D1784" s="632" t="s">
        <v>13090</v>
      </c>
      <c r="E1784" s="632" t="s">
        <v>12256</v>
      </c>
      <c r="F1784" s="473" t="s">
        <v>26</v>
      </c>
      <c r="G1784" s="473"/>
      <c r="H1784" s="473"/>
      <c r="I1784" s="473"/>
      <c r="J1784" s="633" t="s">
        <v>11223</v>
      </c>
      <c r="K1784" s="473" t="s">
        <v>8948</v>
      </c>
      <c r="L1784" s="624">
        <v>43008</v>
      </c>
      <c r="M1784" s="564" t="s">
        <v>13479</v>
      </c>
      <c r="N1784" s="71" t="s">
        <v>46</v>
      </c>
      <c r="O1784" s="624">
        <v>43008</v>
      </c>
      <c r="P1784" s="635">
        <v>15500</v>
      </c>
      <c r="Q1784" s="416">
        <f t="shared" si="43"/>
        <v>1.55E-2</v>
      </c>
      <c r="R1784" s="627">
        <v>12</v>
      </c>
      <c r="S1784" s="535" t="s">
        <v>12338</v>
      </c>
      <c r="T1784" s="71" t="s">
        <v>125</v>
      </c>
      <c r="U1784" s="566" t="s">
        <v>7040</v>
      </c>
      <c r="V1784" s="541" t="s">
        <v>104</v>
      </c>
      <c r="W1784" s="541" t="s">
        <v>105</v>
      </c>
      <c r="X1784" s="632" t="s">
        <v>13863</v>
      </c>
      <c r="Y1784" s="632"/>
      <c r="Z1784" s="633"/>
      <c r="AA1784" s="633"/>
    </row>
    <row r="1785" spans="1:27" ht="17.45" customHeight="1" x14ac:dyDescent="0.25">
      <c r="A1785" s="633" t="s">
        <v>8496</v>
      </c>
      <c r="B1785" s="634" t="s">
        <v>57</v>
      </c>
      <c r="C1785" s="634" t="s">
        <v>324</v>
      </c>
      <c r="D1785" s="632" t="s">
        <v>11112</v>
      </c>
      <c r="E1785" s="632" t="s">
        <v>11215</v>
      </c>
      <c r="F1785" s="473" t="s">
        <v>26</v>
      </c>
      <c r="G1785" s="473"/>
      <c r="H1785" s="473"/>
      <c r="I1785" s="473"/>
      <c r="J1785" s="633" t="s">
        <v>11223</v>
      </c>
      <c r="K1785" s="473" t="s">
        <v>8948</v>
      </c>
      <c r="L1785" s="624">
        <v>42978</v>
      </c>
      <c r="M1785" s="564" t="s">
        <v>11278</v>
      </c>
      <c r="N1785" s="71" t="s">
        <v>47</v>
      </c>
      <c r="O1785" s="624">
        <v>42978</v>
      </c>
      <c r="P1785" s="635">
        <v>15500</v>
      </c>
      <c r="Q1785" s="416">
        <f t="shared" si="43"/>
        <v>1.55E-2</v>
      </c>
      <c r="R1785" s="627">
        <v>12</v>
      </c>
      <c r="S1785" s="535" t="s">
        <v>9261</v>
      </c>
      <c r="T1785" s="71" t="s">
        <v>103</v>
      </c>
      <c r="U1785" s="566" t="s">
        <v>9234</v>
      </c>
      <c r="V1785" s="541" t="s">
        <v>184</v>
      </c>
      <c r="W1785" s="541" t="s">
        <v>11333</v>
      </c>
      <c r="X1785" s="632" t="s">
        <v>11401</v>
      </c>
      <c r="Y1785" s="632" t="s">
        <v>667</v>
      </c>
      <c r="Z1785" s="633"/>
      <c r="AA1785" s="633"/>
    </row>
    <row r="1786" spans="1:27" ht="17.45" customHeight="1" x14ac:dyDescent="0.25">
      <c r="A1786" s="633" t="s">
        <v>4481</v>
      </c>
      <c r="B1786" s="634" t="s">
        <v>57</v>
      </c>
      <c r="C1786" s="634" t="s">
        <v>324</v>
      </c>
      <c r="D1786" s="632" t="s">
        <v>4482</v>
      </c>
      <c r="E1786" s="632" t="s">
        <v>316</v>
      </c>
      <c r="F1786" s="473" t="s">
        <v>26</v>
      </c>
      <c r="G1786" s="473"/>
      <c r="H1786" s="473"/>
      <c r="I1786" s="473"/>
      <c r="J1786" s="633" t="s">
        <v>11224</v>
      </c>
      <c r="K1786" s="473" t="s">
        <v>33</v>
      </c>
      <c r="L1786" s="624">
        <v>43097</v>
      </c>
      <c r="M1786" s="564" t="s">
        <v>4483</v>
      </c>
      <c r="N1786" s="71" t="s">
        <v>47</v>
      </c>
      <c r="O1786" s="624">
        <v>43097</v>
      </c>
      <c r="P1786" s="635">
        <v>15500</v>
      </c>
      <c r="Q1786" s="416">
        <f t="shared" si="43"/>
        <v>1.55E-2</v>
      </c>
      <c r="R1786" s="627">
        <v>12</v>
      </c>
      <c r="S1786" s="535" t="s">
        <v>12338</v>
      </c>
      <c r="T1786" s="71" t="s">
        <v>103</v>
      </c>
      <c r="U1786" s="566" t="s">
        <v>9234</v>
      </c>
      <c r="V1786" s="541" t="s">
        <v>184</v>
      </c>
      <c r="W1786" s="541" t="s">
        <v>11333</v>
      </c>
      <c r="X1786" s="632" t="s">
        <v>5833</v>
      </c>
      <c r="Y1786" s="632" t="s">
        <v>4484</v>
      </c>
      <c r="Z1786" s="633"/>
      <c r="AA1786" s="633"/>
    </row>
    <row r="1787" spans="1:27" ht="17.45" customHeight="1" x14ac:dyDescent="0.25">
      <c r="A1787" s="633" t="s">
        <v>9087</v>
      </c>
      <c r="B1787" s="634" t="s">
        <v>62</v>
      </c>
      <c r="C1787" s="634" t="s">
        <v>429</v>
      </c>
      <c r="D1787" s="632" t="s">
        <v>6919</v>
      </c>
      <c r="E1787" s="632" t="s">
        <v>316</v>
      </c>
      <c r="F1787" s="473" t="s">
        <v>26</v>
      </c>
      <c r="G1787" s="473"/>
      <c r="H1787" s="473"/>
      <c r="I1787" s="473"/>
      <c r="J1787" s="633" t="s">
        <v>11224</v>
      </c>
      <c r="K1787" s="473" t="s">
        <v>8948</v>
      </c>
      <c r="L1787" s="624">
        <v>43069</v>
      </c>
      <c r="M1787" s="564" t="s">
        <v>13480</v>
      </c>
      <c r="N1787" s="71" t="s">
        <v>47</v>
      </c>
      <c r="O1787" s="624">
        <v>43069</v>
      </c>
      <c r="P1787" s="635">
        <v>15188</v>
      </c>
      <c r="Q1787" s="416">
        <f t="shared" si="43"/>
        <v>1.5188E-2</v>
      </c>
      <c r="R1787" s="627">
        <v>12</v>
      </c>
      <c r="S1787" s="535" t="s">
        <v>13516</v>
      </c>
      <c r="T1787" s="71" t="s">
        <v>103</v>
      </c>
      <c r="U1787" s="566" t="s">
        <v>7040</v>
      </c>
      <c r="V1787" s="541" t="s">
        <v>104</v>
      </c>
      <c r="W1787" s="541" t="s">
        <v>105</v>
      </c>
      <c r="X1787" s="632" t="s">
        <v>6240</v>
      </c>
      <c r="Y1787" s="632" t="s">
        <v>221</v>
      </c>
      <c r="Z1787" s="633"/>
      <c r="AA1787" s="633"/>
    </row>
    <row r="1788" spans="1:27" ht="17.45" customHeight="1" x14ac:dyDescent="0.25">
      <c r="A1788" s="633" t="s">
        <v>4477</v>
      </c>
      <c r="B1788" s="632" t="s">
        <v>62</v>
      </c>
      <c r="C1788" s="632" t="s">
        <v>429</v>
      </c>
      <c r="D1788" s="632" t="s">
        <v>4478</v>
      </c>
      <c r="E1788" s="632" t="s">
        <v>4479</v>
      </c>
      <c r="F1788" s="473" t="s">
        <v>26</v>
      </c>
      <c r="G1788" s="473"/>
      <c r="H1788" s="473"/>
      <c r="I1788" s="473"/>
      <c r="J1788" s="633" t="s">
        <v>11223</v>
      </c>
      <c r="K1788" s="632" t="s">
        <v>8948</v>
      </c>
      <c r="L1788" s="624">
        <v>42944</v>
      </c>
      <c r="M1788" s="564" t="s">
        <v>4480</v>
      </c>
      <c r="N1788" s="633" t="s">
        <v>46</v>
      </c>
      <c r="O1788" s="625">
        <v>42944</v>
      </c>
      <c r="P1788" s="626">
        <v>15187</v>
      </c>
      <c r="Q1788" s="416">
        <f t="shared" si="43"/>
        <v>1.5186999999999999E-2</v>
      </c>
      <c r="R1788" s="627">
        <v>1</v>
      </c>
      <c r="S1788" s="564" t="s">
        <v>13864</v>
      </c>
      <c r="T1788" s="71" t="s">
        <v>125</v>
      </c>
      <c r="U1788" s="633" t="s">
        <v>7</v>
      </c>
      <c r="V1788" s="632" t="s">
        <v>477</v>
      </c>
      <c r="W1788" s="632" t="s">
        <v>1204</v>
      </c>
      <c r="X1788" s="632" t="s">
        <v>5616</v>
      </c>
      <c r="Y1788" s="632"/>
      <c r="Z1788" s="633"/>
      <c r="AA1788" s="633"/>
    </row>
    <row r="1789" spans="1:27" ht="17.45" customHeight="1" x14ac:dyDescent="0.25">
      <c r="A1789" s="633" t="s">
        <v>4363</v>
      </c>
      <c r="B1789" s="632" t="s">
        <v>57</v>
      </c>
      <c r="C1789" s="632" t="s">
        <v>98</v>
      </c>
      <c r="D1789" s="632" t="s">
        <v>1526</v>
      </c>
      <c r="E1789" s="632" t="s">
        <v>4364</v>
      </c>
      <c r="F1789" s="473" t="s">
        <v>26</v>
      </c>
      <c r="G1789" s="473"/>
      <c r="H1789" s="473"/>
      <c r="I1789" s="473"/>
      <c r="J1789" s="633" t="s">
        <v>11225</v>
      </c>
      <c r="K1789" s="632" t="s">
        <v>8948</v>
      </c>
      <c r="L1789" s="624">
        <v>42915</v>
      </c>
      <c r="M1789" s="564" t="s">
        <v>4365</v>
      </c>
      <c r="N1789" s="633" t="s">
        <v>50</v>
      </c>
      <c r="O1789" s="625">
        <v>42915</v>
      </c>
      <c r="P1789" s="626">
        <v>15000</v>
      </c>
      <c r="Q1789" s="416">
        <f t="shared" si="43"/>
        <v>1.4999999999999999E-2</v>
      </c>
      <c r="R1789" s="627">
        <v>12</v>
      </c>
      <c r="S1789" s="564" t="s">
        <v>12338</v>
      </c>
      <c r="T1789" s="633" t="s">
        <v>125</v>
      </c>
      <c r="U1789" s="633" t="s">
        <v>7</v>
      </c>
      <c r="V1789" s="632" t="s">
        <v>388</v>
      </c>
      <c r="W1789" s="632" t="s">
        <v>389</v>
      </c>
      <c r="X1789" s="632" t="s">
        <v>106</v>
      </c>
      <c r="Y1789" s="632" t="s">
        <v>356</v>
      </c>
      <c r="Z1789" s="633"/>
      <c r="AA1789" s="633"/>
    </row>
    <row r="1790" spans="1:27" ht="17.45" customHeight="1" x14ac:dyDescent="0.25">
      <c r="A1790" s="633" t="s">
        <v>9742</v>
      </c>
      <c r="B1790" s="632" t="s">
        <v>56</v>
      </c>
      <c r="C1790" s="632" t="s">
        <v>194</v>
      </c>
      <c r="D1790" s="632" t="s">
        <v>9743</v>
      </c>
      <c r="E1790" s="632" t="s">
        <v>9744</v>
      </c>
      <c r="F1790" s="473" t="s">
        <v>27</v>
      </c>
      <c r="G1790" s="473"/>
      <c r="H1790" s="473"/>
      <c r="I1790" s="473"/>
      <c r="J1790" s="633" t="s">
        <v>11224</v>
      </c>
      <c r="K1790" s="632" t="s">
        <v>8070</v>
      </c>
      <c r="L1790" s="624">
        <v>43027</v>
      </c>
      <c r="M1790" s="564" t="s">
        <v>9757</v>
      </c>
      <c r="N1790" s="633" t="s">
        <v>47</v>
      </c>
      <c r="O1790" s="625">
        <v>43027</v>
      </c>
      <c r="P1790" s="626">
        <v>15000</v>
      </c>
      <c r="Q1790" s="416">
        <f t="shared" si="43"/>
        <v>1.4999999999999999E-2</v>
      </c>
      <c r="R1790" s="627">
        <v>12</v>
      </c>
      <c r="S1790" s="564" t="s">
        <v>12350</v>
      </c>
      <c r="T1790" s="71" t="s">
        <v>125</v>
      </c>
      <c r="U1790" s="633" t="s">
        <v>7</v>
      </c>
      <c r="V1790" s="632" t="s">
        <v>1867</v>
      </c>
      <c r="W1790" s="632" t="s">
        <v>2218</v>
      </c>
      <c r="X1790" s="632" t="s">
        <v>9766</v>
      </c>
      <c r="Y1790" s="632" t="s">
        <v>9771</v>
      </c>
      <c r="Z1790" s="633"/>
      <c r="AA1790" s="633"/>
    </row>
    <row r="1791" spans="1:27" ht="17.45" customHeight="1" x14ac:dyDescent="0.25">
      <c r="A1791" s="633" t="s">
        <v>9088</v>
      </c>
      <c r="B1791" s="632" t="s">
        <v>57</v>
      </c>
      <c r="C1791" s="632" t="s">
        <v>98</v>
      </c>
      <c r="D1791" s="632" t="s">
        <v>9089</v>
      </c>
      <c r="E1791" s="632" t="s">
        <v>9090</v>
      </c>
      <c r="F1791" s="473" t="s">
        <v>26</v>
      </c>
      <c r="G1791" s="473"/>
      <c r="H1791" s="473"/>
      <c r="I1791" s="473"/>
      <c r="J1791" s="633" t="s">
        <v>11223</v>
      </c>
      <c r="K1791" s="632" t="s">
        <v>8948</v>
      </c>
      <c r="L1791" s="624">
        <v>42963</v>
      </c>
      <c r="M1791" s="564" t="s">
        <v>9104</v>
      </c>
      <c r="N1791" s="633" t="s">
        <v>46</v>
      </c>
      <c r="O1791" s="625">
        <v>42963</v>
      </c>
      <c r="P1791" s="626">
        <v>15000</v>
      </c>
      <c r="Q1791" s="416">
        <f t="shared" si="43"/>
        <v>1.4999999999999999E-2</v>
      </c>
      <c r="R1791" s="627">
        <v>12</v>
      </c>
      <c r="S1791" s="564" t="s">
        <v>9261</v>
      </c>
      <c r="T1791" s="71" t="s">
        <v>125</v>
      </c>
      <c r="U1791" s="633" t="s">
        <v>7</v>
      </c>
      <c r="V1791" s="632" t="s">
        <v>477</v>
      </c>
      <c r="W1791" s="632" t="s">
        <v>1204</v>
      </c>
      <c r="X1791" s="632" t="s">
        <v>106</v>
      </c>
      <c r="Y1791" s="632" t="s">
        <v>9238</v>
      </c>
      <c r="Z1791" s="633"/>
      <c r="AA1791" s="633"/>
    </row>
    <row r="1792" spans="1:27" ht="17.45" customHeight="1" x14ac:dyDescent="0.25">
      <c r="A1792" s="633" t="s">
        <v>4528</v>
      </c>
      <c r="B1792" s="632" t="s">
        <v>57</v>
      </c>
      <c r="C1792" s="632" t="s">
        <v>98</v>
      </c>
      <c r="D1792" s="632" t="s">
        <v>4529</v>
      </c>
      <c r="E1792" s="632" t="s">
        <v>4530</v>
      </c>
      <c r="F1792" s="473" t="s">
        <v>27</v>
      </c>
      <c r="G1792" s="473"/>
      <c r="H1792" s="473"/>
      <c r="I1792" s="473"/>
      <c r="J1792" s="633" t="s">
        <v>11224</v>
      </c>
      <c r="K1792" s="632" t="s">
        <v>8947</v>
      </c>
      <c r="L1792" s="624">
        <v>43063</v>
      </c>
      <c r="M1792" s="564" t="s">
        <v>4531</v>
      </c>
      <c r="N1792" s="633" t="s">
        <v>46</v>
      </c>
      <c r="O1792" s="625">
        <v>43063</v>
      </c>
      <c r="P1792" s="626">
        <v>15000</v>
      </c>
      <c r="Q1792" s="416">
        <f t="shared" si="43"/>
        <v>1.4999999999999999E-2</v>
      </c>
      <c r="R1792" s="627">
        <v>3</v>
      </c>
      <c r="S1792" s="564" t="s">
        <v>812</v>
      </c>
      <c r="T1792" s="71" t="s">
        <v>125</v>
      </c>
      <c r="U1792" s="633" t="s">
        <v>7</v>
      </c>
      <c r="V1792" s="632" t="s">
        <v>388</v>
      </c>
      <c r="W1792" s="632" t="s">
        <v>389</v>
      </c>
      <c r="X1792" s="632" t="s">
        <v>106</v>
      </c>
      <c r="Y1792" s="632" t="s">
        <v>9238</v>
      </c>
      <c r="Z1792" s="633"/>
      <c r="AA1792" s="633"/>
    </row>
    <row r="1793" spans="1:27" ht="17.45" customHeight="1" x14ac:dyDescent="0.25">
      <c r="A1793" s="633" t="s">
        <v>4506</v>
      </c>
      <c r="B1793" s="632" t="s">
        <v>57</v>
      </c>
      <c r="C1793" s="632" t="s">
        <v>98</v>
      </c>
      <c r="D1793" s="632" t="s">
        <v>4507</v>
      </c>
      <c r="E1793" s="632" t="s">
        <v>4508</v>
      </c>
      <c r="F1793" s="473" t="s">
        <v>24</v>
      </c>
      <c r="G1793" s="473"/>
      <c r="H1793" s="473"/>
      <c r="I1793" s="473"/>
      <c r="J1793" s="633" t="s">
        <v>11224</v>
      </c>
      <c r="K1793" s="632" t="s">
        <v>8949</v>
      </c>
      <c r="L1793" s="624">
        <v>43063</v>
      </c>
      <c r="M1793" s="564" t="s">
        <v>4509</v>
      </c>
      <c r="N1793" s="633" t="s">
        <v>46</v>
      </c>
      <c r="O1793" s="625">
        <v>43063</v>
      </c>
      <c r="P1793" s="626">
        <v>15000</v>
      </c>
      <c r="Q1793" s="416">
        <f t="shared" si="43"/>
        <v>1.4999999999999999E-2</v>
      </c>
      <c r="R1793" s="627">
        <v>12</v>
      </c>
      <c r="S1793" s="564" t="s">
        <v>1597</v>
      </c>
      <c r="T1793" s="71" t="s">
        <v>125</v>
      </c>
      <c r="U1793" s="633" t="s">
        <v>7</v>
      </c>
      <c r="V1793" s="632" t="s">
        <v>388</v>
      </c>
      <c r="W1793" s="632" t="s">
        <v>389</v>
      </c>
      <c r="X1793" s="632" t="s">
        <v>106</v>
      </c>
      <c r="Y1793" s="632" t="s">
        <v>9238</v>
      </c>
      <c r="Z1793" s="633"/>
      <c r="AA1793" s="633"/>
    </row>
    <row r="1794" spans="1:27" ht="17.45" customHeight="1" x14ac:dyDescent="0.25">
      <c r="A1794" s="633" t="s">
        <v>8497</v>
      </c>
      <c r="B1794" s="632" t="s">
        <v>57</v>
      </c>
      <c r="C1794" s="632" t="s">
        <v>98</v>
      </c>
      <c r="D1794" s="632" t="s">
        <v>8498</v>
      </c>
      <c r="E1794" s="632" t="s">
        <v>8499</v>
      </c>
      <c r="F1794" s="473" t="s">
        <v>27</v>
      </c>
      <c r="G1794" s="473"/>
      <c r="H1794" s="473"/>
      <c r="I1794" s="473"/>
      <c r="J1794" s="633" t="s">
        <v>11223</v>
      </c>
      <c r="K1794" s="632" t="s">
        <v>8070</v>
      </c>
      <c r="L1794" s="624">
        <v>42941</v>
      </c>
      <c r="M1794" s="564" t="s">
        <v>8607</v>
      </c>
      <c r="N1794" s="633" t="s">
        <v>47</v>
      </c>
      <c r="O1794" s="625">
        <v>42941</v>
      </c>
      <c r="P1794" s="626">
        <v>15000</v>
      </c>
      <c r="Q1794" s="416">
        <f t="shared" si="43"/>
        <v>1.4999999999999999E-2</v>
      </c>
      <c r="R1794" s="627">
        <v>3</v>
      </c>
      <c r="S1794" s="564" t="s">
        <v>11804</v>
      </c>
      <c r="T1794" s="71" t="s">
        <v>125</v>
      </c>
      <c r="U1794" s="633" t="s">
        <v>7</v>
      </c>
      <c r="V1794" s="632" t="s">
        <v>388</v>
      </c>
      <c r="W1794" s="632" t="s">
        <v>389</v>
      </c>
      <c r="X1794" s="632" t="s">
        <v>106</v>
      </c>
      <c r="Y1794" s="632" t="s">
        <v>9238</v>
      </c>
      <c r="Z1794" s="633"/>
      <c r="AA1794" s="633"/>
    </row>
    <row r="1795" spans="1:27" ht="17.45" customHeight="1" x14ac:dyDescent="0.25">
      <c r="A1795" s="633" t="s">
        <v>4485</v>
      </c>
      <c r="B1795" s="632" t="s">
        <v>57</v>
      </c>
      <c r="C1795" s="632" t="s">
        <v>98</v>
      </c>
      <c r="D1795" s="632" t="s">
        <v>4486</v>
      </c>
      <c r="E1795" s="632" t="s">
        <v>4487</v>
      </c>
      <c r="F1795" s="473" t="s">
        <v>26</v>
      </c>
      <c r="G1795" s="473"/>
      <c r="H1795" s="473"/>
      <c r="I1795" s="473"/>
      <c r="J1795" s="633" t="s">
        <v>11224</v>
      </c>
      <c r="K1795" s="632" t="s">
        <v>8948</v>
      </c>
      <c r="L1795" s="624">
        <v>43069</v>
      </c>
      <c r="M1795" s="564" t="s">
        <v>4488</v>
      </c>
      <c r="N1795" s="633" t="s">
        <v>47</v>
      </c>
      <c r="O1795" s="625">
        <v>43069</v>
      </c>
      <c r="P1795" s="626">
        <v>15000</v>
      </c>
      <c r="Q1795" s="416">
        <f t="shared" si="43"/>
        <v>1.4999999999999999E-2</v>
      </c>
      <c r="R1795" s="627">
        <v>3</v>
      </c>
      <c r="S1795" s="564" t="s">
        <v>11804</v>
      </c>
      <c r="T1795" s="71" t="s">
        <v>103</v>
      </c>
      <c r="U1795" s="633" t="s">
        <v>7</v>
      </c>
      <c r="V1795" s="632" t="s">
        <v>388</v>
      </c>
      <c r="W1795" s="632" t="s">
        <v>389</v>
      </c>
      <c r="X1795" s="632" t="s">
        <v>106</v>
      </c>
      <c r="Y1795" s="632" t="s">
        <v>9238</v>
      </c>
      <c r="Z1795" s="633"/>
      <c r="AA1795" s="633"/>
    </row>
    <row r="1796" spans="1:27" ht="17.45" customHeight="1" x14ac:dyDescent="0.25">
      <c r="A1796" s="633" t="s">
        <v>12257</v>
      </c>
      <c r="B1796" s="632" t="s">
        <v>57</v>
      </c>
      <c r="C1796" s="632" t="s">
        <v>98</v>
      </c>
      <c r="D1796" s="632" t="s">
        <v>12258</v>
      </c>
      <c r="E1796" s="632" t="s">
        <v>12259</v>
      </c>
      <c r="F1796" s="473" t="s">
        <v>26</v>
      </c>
      <c r="G1796" s="473"/>
      <c r="H1796" s="473"/>
      <c r="I1796" s="473"/>
      <c r="J1796" s="633" t="s">
        <v>11223</v>
      </c>
      <c r="K1796" s="632" t="s">
        <v>8948</v>
      </c>
      <c r="L1796" s="624">
        <v>43006</v>
      </c>
      <c r="M1796" s="564">
        <v>42916</v>
      </c>
      <c r="N1796" s="633" t="s">
        <v>46</v>
      </c>
      <c r="O1796" s="625">
        <v>43006</v>
      </c>
      <c r="P1796" s="626">
        <v>15000</v>
      </c>
      <c r="Q1796" s="416">
        <f t="shared" si="43"/>
        <v>1.4999999999999999E-2</v>
      </c>
      <c r="R1796" s="636">
        <v>12</v>
      </c>
      <c r="S1796" s="564">
        <v>42927</v>
      </c>
      <c r="T1796" s="71" t="s">
        <v>125</v>
      </c>
      <c r="U1796" s="633" t="s">
        <v>7040</v>
      </c>
      <c r="V1796" s="632" t="s">
        <v>162</v>
      </c>
      <c r="W1796" s="632" t="s">
        <v>105</v>
      </c>
      <c r="X1796" s="632" t="s">
        <v>12428</v>
      </c>
      <c r="Y1796" s="632" t="s">
        <v>9291</v>
      </c>
      <c r="Z1796" s="633"/>
      <c r="AA1796" s="633"/>
    </row>
    <row r="1797" spans="1:27" ht="17.45" customHeight="1" x14ac:dyDescent="0.25">
      <c r="A1797" s="633" t="s">
        <v>8500</v>
      </c>
      <c r="B1797" s="634" t="s">
        <v>56</v>
      </c>
      <c r="C1797" s="634" t="s">
        <v>510</v>
      </c>
      <c r="D1797" s="632" t="s">
        <v>13091</v>
      </c>
      <c r="E1797" s="632" t="s">
        <v>8501</v>
      </c>
      <c r="F1797" s="473" t="s">
        <v>27</v>
      </c>
      <c r="G1797" s="473"/>
      <c r="H1797" s="473"/>
      <c r="I1797" s="473"/>
      <c r="J1797" s="633" t="s">
        <v>11223</v>
      </c>
      <c r="K1797" s="473" t="s">
        <v>8947</v>
      </c>
      <c r="L1797" s="624">
        <v>42989</v>
      </c>
      <c r="M1797" s="564" t="s">
        <v>13481</v>
      </c>
      <c r="N1797" s="71" t="s">
        <v>47</v>
      </c>
      <c r="O1797" s="624">
        <v>42989</v>
      </c>
      <c r="P1797" s="635">
        <v>15000</v>
      </c>
      <c r="Q1797" s="416">
        <f t="shared" si="43"/>
        <v>1.4999999999999999E-2</v>
      </c>
      <c r="R1797" s="627">
        <v>12</v>
      </c>
      <c r="S1797" s="535" t="s">
        <v>7954</v>
      </c>
      <c r="T1797" s="71" t="s">
        <v>103</v>
      </c>
      <c r="U1797" s="566" t="s">
        <v>7040</v>
      </c>
      <c r="V1797" s="541" t="s">
        <v>134</v>
      </c>
      <c r="W1797" s="541" t="s">
        <v>518</v>
      </c>
      <c r="X1797" s="632" t="s">
        <v>13865</v>
      </c>
      <c r="Y1797" s="632" t="s">
        <v>435</v>
      </c>
      <c r="Z1797" s="633"/>
      <c r="AA1797" s="633"/>
    </row>
    <row r="1798" spans="1:27" ht="17.45" customHeight="1" x14ac:dyDescent="0.25">
      <c r="A1798" s="633" t="s">
        <v>4532</v>
      </c>
      <c r="B1798" s="634" t="s">
        <v>56</v>
      </c>
      <c r="C1798" s="634" t="s">
        <v>194</v>
      </c>
      <c r="D1798" s="632" t="s">
        <v>4329</v>
      </c>
      <c r="E1798" s="632" t="s">
        <v>3095</v>
      </c>
      <c r="F1798" s="473" t="s">
        <v>27</v>
      </c>
      <c r="G1798" s="473"/>
      <c r="H1798" s="473"/>
      <c r="I1798" s="473"/>
      <c r="J1798" s="633" t="s">
        <v>11224</v>
      </c>
      <c r="K1798" s="473" t="s">
        <v>8070</v>
      </c>
      <c r="L1798" s="624">
        <v>43098</v>
      </c>
      <c r="M1798" s="564" t="s">
        <v>4533</v>
      </c>
      <c r="N1798" s="71" t="s">
        <v>142</v>
      </c>
      <c r="O1798" s="624">
        <v>43098</v>
      </c>
      <c r="P1798" s="635">
        <v>15000</v>
      </c>
      <c r="Q1798" s="416">
        <f t="shared" si="43"/>
        <v>1.4999999999999999E-2</v>
      </c>
      <c r="R1798" s="627">
        <v>12</v>
      </c>
      <c r="S1798" s="535" t="s">
        <v>11860</v>
      </c>
      <c r="T1798" s="71" t="s">
        <v>125</v>
      </c>
      <c r="U1798" s="566" t="s">
        <v>7040</v>
      </c>
      <c r="V1798" s="541" t="s">
        <v>104</v>
      </c>
      <c r="W1798" s="541" t="s">
        <v>513</v>
      </c>
      <c r="X1798" s="632" t="s">
        <v>6498</v>
      </c>
      <c r="Y1798" s="632" t="s">
        <v>9560</v>
      </c>
      <c r="Z1798" s="633"/>
      <c r="AA1798" s="633"/>
    </row>
    <row r="1799" spans="1:27" ht="17.45" customHeight="1" x14ac:dyDescent="0.25">
      <c r="A1799" s="633" t="s">
        <v>11041</v>
      </c>
      <c r="B1799" s="634" t="s">
        <v>57</v>
      </c>
      <c r="C1799" s="634" t="s">
        <v>98</v>
      </c>
      <c r="D1799" s="632" t="s">
        <v>13092</v>
      </c>
      <c r="E1799" s="632" t="s">
        <v>316</v>
      </c>
      <c r="F1799" s="473" t="s">
        <v>25</v>
      </c>
      <c r="G1799" s="473"/>
      <c r="H1799" s="473"/>
      <c r="I1799" s="473"/>
      <c r="J1799" s="633" t="s">
        <v>11223</v>
      </c>
      <c r="K1799" s="473" t="s">
        <v>35</v>
      </c>
      <c r="L1799" s="624">
        <v>42995</v>
      </c>
      <c r="M1799" s="564" t="s">
        <v>13482</v>
      </c>
      <c r="N1799" s="71" t="s">
        <v>142</v>
      </c>
      <c r="O1799" s="624">
        <v>42995</v>
      </c>
      <c r="P1799" s="635">
        <v>15000</v>
      </c>
      <c r="Q1799" s="416">
        <f t="shared" si="43"/>
        <v>1.4999999999999999E-2</v>
      </c>
      <c r="R1799" s="627">
        <v>12</v>
      </c>
      <c r="S1799" s="535" t="s">
        <v>11283</v>
      </c>
      <c r="T1799" s="71" t="s">
        <v>103</v>
      </c>
      <c r="U1799" s="566" t="s">
        <v>7040</v>
      </c>
      <c r="V1799" s="541" t="s">
        <v>104</v>
      </c>
      <c r="W1799" s="541" t="s">
        <v>105</v>
      </c>
      <c r="X1799" s="632" t="s">
        <v>106</v>
      </c>
      <c r="Y1799" s="632" t="s">
        <v>221</v>
      </c>
      <c r="Z1799" s="633"/>
      <c r="AA1799" s="633"/>
    </row>
    <row r="1800" spans="1:27" ht="17.45" customHeight="1" x14ac:dyDescent="0.25">
      <c r="A1800" s="633" t="s">
        <v>8128</v>
      </c>
      <c r="B1800" s="634" t="s">
        <v>57</v>
      </c>
      <c r="C1800" s="634" t="s">
        <v>1348</v>
      </c>
      <c r="D1800" s="632" t="s">
        <v>13093</v>
      </c>
      <c r="E1800" s="632" t="s">
        <v>8129</v>
      </c>
      <c r="F1800" s="473" t="s">
        <v>26</v>
      </c>
      <c r="G1800" s="473"/>
      <c r="H1800" s="473"/>
      <c r="I1800" s="473"/>
      <c r="J1800" s="633" t="s">
        <v>11223</v>
      </c>
      <c r="K1800" s="473" t="s">
        <v>33</v>
      </c>
      <c r="L1800" s="624">
        <v>43007</v>
      </c>
      <c r="M1800" s="564" t="s">
        <v>13483</v>
      </c>
      <c r="N1800" s="71" t="s">
        <v>47</v>
      </c>
      <c r="O1800" s="624">
        <v>43007</v>
      </c>
      <c r="P1800" s="635">
        <v>15000</v>
      </c>
      <c r="Q1800" s="416">
        <f t="shared" si="43"/>
        <v>1.4999999999999999E-2</v>
      </c>
      <c r="R1800" s="627">
        <v>3</v>
      </c>
      <c r="S1800" s="535" t="s">
        <v>13866</v>
      </c>
      <c r="T1800" s="71" t="s">
        <v>103</v>
      </c>
      <c r="U1800" s="566" t="s">
        <v>7040</v>
      </c>
      <c r="V1800" s="541" t="s">
        <v>104</v>
      </c>
      <c r="W1800" s="541" t="s">
        <v>105</v>
      </c>
      <c r="X1800" s="632" t="s">
        <v>13867</v>
      </c>
      <c r="Y1800" s="632" t="s">
        <v>329</v>
      </c>
      <c r="Z1800" s="633"/>
      <c r="AA1800" s="633"/>
    </row>
    <row r="1801" spans="1:27" ht="17.45" customHeight="1" x14ac:dyDescent="0.25">
      <c r="A1801" s="633" t="s">
        <v>3465</v>
      </c>
      <c r="B1801" s="632" t="s">
        <v>57</v>
      </c>
      <c r="C1801" s="632" t="s">
        <v>98</v>
      </c>
      <c r="D1801" s="632" t="s">
        <v>3466</v>
      </c>
      <c r="E1801" s="632" t="s">
        <v>3467</v>
      </c>
      <c r="F1801" s="473" t="s">
        <v>14262</v>
      </c>
      <c r="G1801" s="473"/>
      <c r="H1801" s="473"/>
      <c r="I1801" s="473"/>
      <c r="J1801" s="633" t="s">
        <v>11223</v>
      </c>
      <c r="K1801" s="632" t="s">
        <v>8950</v>
      </c>
      <c r="L1801" s="624">
        <v>43007</v>
      </c>
      <c r="M1801" s="564" t="s">
        <v>3468</v>
      </c>
      <c r="N1801" s="633" t="s">
        <v>48</v>
      </c>
      <c r="O1801" s="625">
        <v>43007</v>
      </c>
      <c r="P1801" s="626">
        <v>14000</v>
      </c>
      <c r="Q1801" s="416">
        <f t="shared" si="43"/>
        <v>1.3999999999999999E-2</v>
      </c>
      <c r="R1801" s="627">
        <v>12</v>
      </c>
      <c r="S1801" s="564" t="s">
        <v>3469</v>
      </c>
      <c r="T1801" s="71" t="s">
        <v>466</v>
      </c>
      <c r="U1801" s="633" t="s">
        <v>7</v>
      </c>
      <c r="V1801" s="632" t="s">
        <v>388</v>
      </c>
      <c r="W1801" s="632" t="s">
        <v>389</v>
      </c>
      <c r="X1801" s="632" t="s">
        <v>106</v>
      </c>
      <c r="Y1801" s="632" t="s">
        <v>435</v>
      </c>
      <c r="Z1801" s="633"/>
      <c r="AA1801" s="633"/>
    </row>
    <row r="1802" spans="1:27" ht="17.45" customHeight="1" x14ac:dyDescent="0.25">
      <c r="A1802" s="633" t="s">
        <v>5760</v>
      </c>
      <c r="B1802" s="632" t="s">
        <v>57</v>
      </c>
      <c r="C1802" s="632" t="s">
        <v>324</v>
      </c>
      <c r="D1802" s="632" t="s">
        <v>5761</v>
      </c>
      <c r="E1802" s="632" t="s">
        <v>5762</v>
      </c>
      <c r="F1802" s="473" t="s">
        <v>24</v>
      </c>
      <c r="G1802" s="473"/>
      <c r="H1802" s="473"/>
      <c r="I1802" s="473"/>
      <c r="J1802" s="633" t="s">
        <v>11225</v>
      </c>
      <c r="K1802" s="519" t="s">
        <v>8949</v>
      </c>
      <c r="L1802" s="624">
        <v>42904</v>
      </c>
      <c r="M1802" s="564" t="s">
        <v>6230</v>
      </c>
      <c r="N1802" s="633" t="s">
        <v>50</v>
      </c>
      <c r="O1802" s="625">
        <v>42904</v>
      </c>
      <c r="P1802" s="626">
        <v>13950</v>
      </c>
      <c r="Q1802" s="416">
        <f t="shared" si="43"/>
        <v>1.3949999999999999E-2</v>
      </c>
      <c r="R1802" s="627">
        <v>1</v>
      </c>
      <c r="S1802" s="564" t="s">
        <v>7992</v>
      </c>
      <c r="T1802" s="633" t="s">
        <v>578</v>
      </c>
      <c r="U1802" s="633" t="s">
        <v>7</v>
      </c>
      <c r="V1802" s="632" t="s">
        <v>477</v>
      </c>
      <c r="W1802" s="632" t="s">
        <v>2539</v>
      </c>
      <c r="X1802" s="632" t="s">
        <v>6231</v>
      </c>
      <c r="Y1802" s="632" t="s">
        <v>356</v>
      </c>
      <c r="Z1802" s="633"/>
      <c r="AA1802" s="633"/>
    </row>
    <row r="1803" spans="1:27" ht="17.45" customHeight="1" x14ac:dyDescent="0.25">
      <c r="A1803" s="633" t="s">
        <v>7036</v>
      </c>
      <c r="B1803" s="632" t="s">
        <v>56</v>
      </c>
      <c r="C1803" s="632" t="s">
        <v>124</v>
      </c>
      <c r="D1803" s="632" t="s">
        <v>7037</v>
      </c>
      <c r="E1803" s="632" t="s">
        <v>7038</v>
      </c>
      <c r="F1803" s="473" t="s">
        <v>25</v>
      </c>
      <c r="G1803" s="473"/>
      <c r="H1803" s="473"/>
      <c r="I1803" s="473"/>
      <c r="J1803" s="633" t="s">
        <v>11224</v>
      </c>
      <c r="K1803" s="632" t="s">
        <v>35</v>
      </c>
      <c r="L1803" s="624">
        <v>43091</v>
      </c>
      <c r="M1803" s="564" t="s">
        <v>7093</v>
      </c>
      <c r="N1803" s="633" t="s">
        <v>46</v>
      </c>
      <c r="O1803" s="625">
        <v>43091</v>
      </c>
      <c r="P1803" s="626">
        <v>13333</v>
      </c>
      <c r="Q1803" s="416">
        <f t="shared" si="43"/>
        <v>1.3332999999999999E-2</v>
      </c>
      <c r="R1803" s="627">
        <v>12</v>
      </c>
      <c r="S1803" s="564" t="s">
        <v>6513</v>
      </c>
      <c r="T1803" s="71" t="s">
        <v>103</v>
      </c>
      <c r="U1803" s="633" t="s">
        <v>7</v>
      </c>
      <c r="V1803" s="632" t="s">
        <v>477</v>
      </c>
      <c r="W1803" s="632"/>
      <c r="X1803" s="632" t="s">
        <v>7094</v>
      </c>
      <c r="Y1803" s="632" t="s">
        <v>186</v>
      </c>
      <c r="Z1803" s="633"/>
      <c r="AA1803" s="633"/>
    </row>
    <row r="1804" spans="1:27" ht="17.45" customHeight="1" x14ac:dyDescent="0.25">
      <c r="A1804" s="633" t="s">
        <v>5718</v>
      </c>
      <c r="B1804" s="634" t="s">
        <v>56</v>
      </c>
      <c r="C1804" s="634" t="s">
        <v>124</v>
      </c>
      <c r="D1804" s="632" t="s">
        <v>8978</v>
      </c>
      <c r="E1804" s="632" t="s">
        <v>5719</v>
      </c>
      <c r="F1804" s="473" t="s">
        <v>24</v>
      </c>
      <c r="G1804" s="473"/>
      <c r="H1804" s="473"/>
      <c r="I1804" s="473"/>
      <c r="J1804" s="633" t="s">
        <v>11223</v>
      </c>
      <c r="K1804" s="473" t="s">
        <v>38</v>
      </c>
      <c r="L1804" s="624">
        <v>42944</v>
      </c>
      <c r="M1804" s="564" t="s">
        <v>6112</v>
      </c>
      <c r="N1804" s="71" t="s">
        <v>4686</v>
      </c>
      <c r="O1804" s="624">
        <v>42978</v>
      </c>
      <c r="P1804" s="635">
        <v>13333</v>
      </c>
      <c r="Q1804" s="416">
        <f t="shared" si="43"/>
        <v>1.3332999999999999E-2</v>
      </c>
      <c r="R1804" s="627">
        <v>1</v>
      </c>
      <c r="S1804" s="535" t="s">
        <v>14144</v>
      </c>
      <c r="T1804" s="71" t="s">
        <v>578</v>
      </c>
      <c r="U1804" s="566" t="s">
        <v>7040</v>
      </c>
      <c r="V1804" s="541" t="s">
        <v>104</v>
      </c>
      <c r="W1804" s="541" t="s">
        <v>105</v>
      </c>
      <c r="X1804" s="632" t="s">
        <v>6113</v>
      </c>
      <c r="Y1804" s="632" t="s">
        <v>1895</v>
      </c>
      <c r="Z1804" s="633"/>
      <c r="AA1804" s="633"/>
    </row>
    <row r="1805" spans="1:27" ht="17.45" customHeight="1" x14ac:dyDescent="0.25">
      <c r="A1805" s="633" t="s">
        <v>11726</v>
      </c>
      <c r="B1805" s="634" t="s">
        <v>56</v>
      </c>
      <c r="C1805" s="634" t="s">
        <v>124</v>
      </c>
      <c r="D1805" s="632" t="s">
        <v>11727</v>
      </c>
      <c r="E1805" s="632" t="s">
        <v>11728</v>
      </c>
      <c r="F1805" s="473" t="s">
        <v>26</v>
      </c>
      <c r="G1805" s="473"/>
      <c r="H1805" s="473"/>
      <c r="I1805" s="473"/>
      <c r="J1805" s="633" t="s">
        <v>11223</v>
      </c>
      <c r="K1805" s="473" t="s">
        <v>8948</v>
      </c>
      <c r="L1805" s="624">
        <v>42940</v>
      </c>
      <c r="M1805" s="564" t="s">
        <v>11794</v>
      </c>
      <c r="N1805" s="71" t="s">
        <v>48</v>
      </c>
      <c r="O1805" s="624">
        <v>42961</v>
      </c>
      <c r="P1805" s="635">
        <v>13333</v>
      </c>
      <c r="Q1805" s="416">
        <f t="shared" si="43"/>
        <v>1.3332999999999999E-2</v>
      </c>
      <c r="R1805" s="627">
        <v>12</v>
      </c>
      <c r="S1805" s="535" t="s">
        <v>14195</v>
      </c>
      <c r="T1805" s="71" t="s">
        <v>125</v>
      </c>
      <c r="U1805" s="566" t="s">
        <v>7040</v>
      </c>
      <c r="V1805" s="541" t="s">
        <v>158</v>
      </c>
      <c r="W1805" s="541" t="s">
        <v>7994</v>
      </c>
      <c r="X1805" s="632" t="s">
        <v>12006</v>
      </c>
      <c r="Y1805" s="632" t="s">
        <v>13927</v>
      </c>
      <c r="Z1805" s="633"/>
      <c r="AA1805" s="633"/>
    </row>
    <row r="1806" spans="1:27" ht="17.45" customHeight="1" x14ac:dyDescent="0.25">
      <c r="A1806" s="633" t="s">
        <v>4536</v>
      </c>
      <c r="B1806" s="632" t="s">
        <v>62</v>
      </c>
      <c r="C1806" s="632" t="s">
        <v>429</v>
      </c>
      <c r="D1806" s="632" t="s">
        <v>4537</v>
      </c>
      <c r="E1806" s="632" t="s">
        <v>4538</v>
      </c>
      <c r="F1806" s="473" t="s">
        <v>26</v>
      </c>
      <c r="G1806" s="473"/>
      <c r="H1806" s="473"/>
      <c r="I1806" s="473"/>
      <c r="J1806" s="633" t="s">
        <v>11223</v>
      </c>
      <c r="K1806" s="632" t="s">
        <v>8948</v>
      </c>
      <c r="L1806" s="624">
        <v>43008</v>
      </c>
      <c r="M1806" s="564" t="s">
        <v>4539</v>
      </c>
      <c r="N1806" s="633" t="s">
        <v>47</v>
      </c>
      <c r="O1806" s="625">
        <v>43008</v>
      </c>
      <c r="P1806" s="626">
        <v>12888</v>
      </c>
      <c r="Q1806" s="416">
        <f t="shared" si="43"/>
        <v>1.2888E-2</v>
      </c>
      <c r="R1806" s="627">
        <v>1</v>
      </c>
      <c r="S1806" s="564" t="s">
        <v>4540</v>
      </c>
      <c r="T1806" s="71" t="s">
        <v>125</v>
      </c>
      <c r="U1806" s="633" t="s">
        <v>7</v>
      </c>
      <c r="V1806" s="632" t="s">
        <v>477</v>
      </c>
      <c r="W1806" s="632" t="s">
        <v>4541</v>
      </c>
      <c r="X1806" s="632" t="s">
        <v>6233</v>
      </c>
      <c r="Y1806" s="632" t="s">
        <v>1174</v>
      </c>
      <c r="Z1806" s="633"/>
      <c r="AA1806" s="633"/>
    </row>
    <row r="1807" spans="1:27" ht="17.45" customHeight="1" x14ac:dyDescent="0.25">
      <c r="A1807" s="633" t="s">
        <v>4542</v>
      </c>
      <c r="B1807" s="632" t="s">
        <v>62</v>
      </c>
      <c r="C1807" s="632" t="s">
        <v>429</v>
      </c>
      <c r="D1807" s="632" t="s">
        <v>4543</v>
      </c>
      <c r="E1807" s="632" t="s">
        <v>4538</v>
      </c>
      <c r="F1807" s="473" t="s">
        <v>27</v>
      </c>
      <c r="G1807" s="473"/>
      <c r="H1807" s="473"/>
      <c r="I1807" s="473"/>
      <c r="J1807" s="633" t="s">
        <v>11223</v>
      </c>
      <c r="K1807" s="632" t="s">
        <v>8947</v>
      </c>
      <c r="L1807" s="624">
        <v>43008</v>
      </c>
      <c r="M1807" s="564" t="s">
        <v>4544</v>
      </c>
      <c r="N1807" s="633" t="s">
        <v>47</v>
      </c>
      <c r="O1807" s="625">
        <v>43008</v>
      </c>
      <c r="P1807" s="626">
        <v>12510</v>
      </c>
      <c r="Q1807" s="416">
        <f t="shared" si="43"/>
        <v>1.251E-2</v>
      </c>
      <c r="R1807" s="627">
        <v>12</v>
      </c>
      <c r="S1807" s="564" t="s">
        <v>4545</v>
      </c>
      <c r="T1807" s="71" t="s">
        <v>125</v>
      </c>
      <c r="U1807" s="633" t="s">
        <v>7</v>
      </c>
      <c r="V1807" s="632" t="s">
        <v>477</v>
      </c>
      <c r="W1807" s="632" t="s">
        <v>4541</v>
      </c>
      <c r="X1807" s="632" t="s">
        <v>6233</v>
      </c>
      <c r="Y1807" s="632" t="s">
        <v>1174</v>
      </c>
      <c r="Z1807" s="633"/>
      <c r="AA1807" s="633"/>
    </row>
    <row r="1808" spans="1:27" ht="17.45" customHeight="1" x14ac:dyDescent="0.25">
      <c r="A1808" s="633" t="s">
        <v>5763</v>
      </c>
      <c r="B1808" s="632" t="s">
        <v>57</v>
      </c>
      <c r="C1808" s="632" t="s">
        <v>98</v>
      </c>
      <c r="D1808" s="632" t="s">
        <v>5764</v>
      </c>
      <c r="E1808" s="632" t="s">
        <v>5765</v>
      </c>
      <c r="F1808" s="473" t="s">
        <v>14262</v>
      </c>
      <c r="G1808" s="473"/>
      <c r="H1808" s="473"/>
      <c r="I1808" s="473"/>
      <c r="J1808" s="633" t="s">
        <v>11223</v>
      </c>
      <c r="K1808" s="632" t="s">
        <v>8950</v>
      </c>
      <c r="L1808" s="624">
        <v>42999</v>
      </c>
      <c r="M1808" s="564" t="s">
        <v>6234</v>
      </c>
      <c r="N1808" s="633" t="s">
        <v>47</v>
      </c>
      <c r="O1808" s="625">
        <v>42999</v>
      </c>
      <c r="P1808" s="626">
        <v>12500</v>
      </c>
      <c r="Q1808" s="416">
        <f t="shared" si="43"/>
        <v>1.2499999999999999E-2</v>
      </c>
      <c r="R1808" s="627">
        <v>12</v>
      </c>
      <c r="S1808" s="564" t="s">
        <v>10333</v>
      </c>
      <c r="T1808" s="71" t="s">
        <v>125</v>
      </c>
      <c r="U1808" s="633" t="s">
        <v>7</v>
      </c>
      <c r="V1808" s="632" t="s">
        <v>388</v>
      </c>
      <c r="W1808" s="632" t="s">
        <v>389</v>
      </c>
      <c r="X1808" s="632" t="s">
        <v>106</v>
      </c>
      <c r="Y1808" s="632" t="s">
        <v>667</v>
      </c>
      <c r="Z1808" s="633"/>
      <c r="AA1808" s="633"/>
    </row>
    <row r="1809" spans="1:27" ht="17.45" customHeight="1" x14ac:dyDescent="0.25">
      <c r="A1809" s="633" t="s">
        <v>11042</v>
      </c>
      <c r="B1809" s="634" t="s">
        <v>62</v>
      </c>
      <c r="C1809" s="634" t="s">
        <v>429</v>
      </c>
      <c r="D1809" s="632" t="s">
        <v>13094</v>
      </c>
      <c r="E1809" s="632" t="s">
        <v>11216</v>
      </c>
      <c r="F1809" s="473" t="s">
        <v>25</v>
      </c>
      <c r="G1809" s="473"/>
      <c r="H1809" s="473"/>
      <c r="I1809" s="473"/>
      <c r="J1809" s="633" t="s">
        <v>11223</v>
      </c>
      <c r="K1809" s="473" t="s">
        <v>35</v>
      </c>
      <c r="L1809" s="624">
        <v>42996</v>
      </c>
      <c r="M1809" s="564" t="s">
        <v>13484</v>
      </c>
      <c r="N1809" s="71" t="s">
        <v>46</v>
      </c>
      <c r="O1809" s="624">
        <v>42996</v>
      </c>
      <c r="P1809" s="635">
        <v>12151</v>
      </c>
      <c r="Q1809" s="416">
        <f t="shared" si="43"/>
        <v>1.2150999999999999E-2</v>
      </c>
      <c r="R1809" s="627">
        <v>12</v>
      </c>
      <c r="S1809" s="535" t="s">
        <v>13864</v>
      </c>
      <c r="T1809" s="71" t="s">
        <v>125</v>
      </c>
      <c r="U1809" s="566" t="s">
        <v>18</v>
      </c>
      <c r="V1809" s="541" t="s">
        <v>9273</v>
      </c>
      <c r="W1809" s="541"/>
      <c r="X1809" s="632" t="s">
        <v>13868</v>
      </c>
      <c r="Y1809" s="632"/>
      <c r="Z1809" s="633"/>
      <c r="AA1809" s="633"/>
    </row>
    <row r="1810" spans="1:27" ht="17.45" customHeight="1" x14ac:dyDescent="0.25">
      <c r="A1810" s="633" t="s">
        <v>613</v>
      </c>
      <c r="B1810" s="632" t="s">
        <v>57</v>
      </c>
      <c r="C1810" s="632" t="s">
        <v>98</v>
      </c>
      <c r="D1810" s="632" t="s">
        <v>614</v>
      </c>
      <c r="E1810" s="632" t="s">
        <v>615</v>
      </c>
      <c r="F1810" s="473" t="s">
        <v>26</v>
      </c>
      <c r="G1810" s="473"/>
      <c r="H1810" s="473"/>
      <c r="I1810" s="473"/>
      <c r="J1810" s="633" t="s">
        <v>11224</v>
      </c>
      <c r="K1810" s="632" t="s">
        <v>8948</v>
      </c>
      <c r="L1810" s="624">
        <v>43034</v>
      </c>
      <c r="M1810" s="564" t="s">
        <v>616</v>
      </c>
      <c r="N1810" s="633" t="s">
        <v>47</v>
      </c>
      <c r="O1810" s="625">
        <v>43034</v>
      </c>
      <c r="P1810" s="626">
        <v>12000</v>
      </c>
      <c r="Q1810" s="416">
        <f t="shared" si="43"/>
        <v>1.2E-2</v>
      </c>
      <c r="R1810" s="627">
        <v>1</v>
      </c>
      <c r="S1810" s="564" t="s">
        <v>12340</v>
      </c>
      <c r="T1810" s="71" t="s">
        <v>125</v>
      </c>
      <c r="U1810" s="633" t="s">
        <v>7</v>
      </c>
      <c r="V1810" s="632" t="s">
        <v>388</v>
      </c>
      <c r="W1810" s="632" t="s">
        <v>389</v>
      </c>
      <c r="X1810" s="632" t="s">
        <v>106</v>
      </c>
      <c r="Y1810" s="632" t="s">
        <v>9456</v>
      </c>
      <c r="Z1810" s="633"/>
      <c r="AA1810" s="633"/>
    </row>
    <row r="1811" spans="1:27" ht="17.45" customHeight="1" x14ac:dyDescent="0.25">
      <c r="A1811" s="633" t="s">
        <v>4584</v>
      </c>
      <c r="B1811" s="632" t="s">
        <v>56</v>
      </c>
      <c r="C1811" s="632" t="s">
        <v>235</v>
      </c>
      <c r="D1811" s="632" t="s">
        <v>4585</v>
      </c>
      <c r="E1811" s="632" t="s">
        <v>316</v>
      </c>
      <c r="F1811" s="473" t="s">
        <v>14262</v>
      </c>
      <c r="G1811" s="473"/>
      <c r="H1811" s="473"/>
      <c r="I1811" s="473"/>
      <c r="J1811" s="633" t="s">
        <v>11224</v>
      </c>
      <c r="K1811" s="632" t="s">
        <v>8950</v>
      </c>
      <c r="L1811" s="624">
        <v>43091</v>
      </c>
      <c r="M1811" s="564" t="s">
        <v>4586</v>
      </c>
      <c r="N1811" s="633" t="s">
        <v>46</v>
      </c>
      <c r="O1811" s="625">
        <v>43091</v>
      </c>
      <c r="P1811" s="626">
        <v>12000</v>
      </c>
      <c r="Q1811" s="416">
        <f t="shared" si="43"/>
        <v>1.2E-2</v>
      </c>
      <c r="R1811" s="627">
        <v>12</v>
      </c>
      <c r="S1811" s="564" t="s">
        <v>2693</v>
      </c>
      <c r="T1811" s="71" t="s">
        <v>125</v>
      </c>
      <c r="U1811" s="633" t="s">
        <v>7</v>
      </c>
      <c r="V1811" s="632" t="s">
        <v>477</v>
      </c>
      <c r="W1811" s="632"/>
      <c r="X1811" s="632" t="s">
        <v>6238</v>
      </c>
      <c r="Y1811" s="632"/>
      <c r="Z1811" s="633"/>
      <c r="AA1811" s="633"/>
    </row>
    <row r="1812" spans="1:27" ht="17.45" customHeight="1" x14ac:dyDescent="0.25">
      <c r="A1812" s="633" t="s">
        <v>7447</v>
      </c>
      <c r="B1812" s="632" t="s">
        <v>57</v>
      </c>
      <c r="C1812" s="632" t="s">
        <v>1046</v>
      </c>
      <c r="D1812" s="632" t="s">
        <v>10326</v>
      </c>
      <c r="E1812" s="632" t="s">
        <v>7449</v>
      </c>
      <c r="F1812" s="473" t="s">
        <v>14262</v>
      </c>
      <c r="G1812" s="473"/>
      <c r="H1812" s="473"/>
      <c r="I1812" s="473"/>
      <c r="J1812" s="633" t="s">
        <v>11223</v>
      </c>
      <c r="K1812" s="632" t="s">
        <v>8950</v>
      </c>
      <c r="L1812" s="624">
        <v>43008</v>
      </c>
      <c r="M1812" s="564">
        <v>42802</v>
      </c>
      <c r="N1812" s="633" t="s">
        <v>46</v>
      </c>
      <c r="O1812" s="625">
        <v>43008</v>
      </c>
      <c r="P1812" s="626">
        <v>12000</v>
      </c>
      <c r="Q1812" s="416">
        <f t="shared" si="43"/>
        <v>1.2E-2</v>
      </c>
      <c r="R1812" s="636">
        <v>12</v>
      </c>
      <c r="S1812" s="564">
        <v>42935</v>
      </c>
      <c r="T1812" s="71" t="s">
        <v>125</v>
      </c>
      <c r="U1812" s="633" t="s">
        <v>7040</v>
      </c>
      <c r="V1812" s="632" t="s">
        <v>162</v>
      </c>
      <c r="W1812" s="632" t="s">
        <v>105</v>
      </c>
      <c r="X1812" s="632" t="s">
        <v>14247</v>
      </c>
      <c r="Y1812" s="632" t="s">
        <v>7201</v>
      </c>
      <c r="Z1812" s="633"/>
      <c r="AA1812" s="633"/>
    </row>
    <row r="1813" spans="1:27" ht="17.45" customHeight="1" x14ac:dyDescent="0.25">
      <c r="A1813" s="633" t="s">
        <v>8502</v>
      </c>
      <c r="B1813" s="634" t="s">
        <v>57</v>
      </c>
      <c r="C1813" s="634" t="s">
        <v>1046</v>
      </c>
      <c r="D1813" s="632" t="s">
        <v>13095</v>
      </c>
      <c r="E1813" s="632" t="s">
        <v>8503</v>
      </c>
      <c r="F1813" s="473" t="s">
        <v>26</v>
      </c>
      <c r="G1813" s="473"/>
      <c r="H1813" s="473"/>
      <c r="I1813" s="473"/>
      <c r="J1813" s="633" t="s">
        <v>11223</v>
      </c>
      <c r="K1813" s="473" t="s">
        <v>8948</v>
      </c>
      <c r="L1813" s="624">
        <v>42925</v>
      </c>
      <c r="M1813" s="564" t="s">
        <v>13485</v>
      </c>
      <c r="N1813" s="71" t="s">
        <v>47</v>
      </c>
      <c r="O1813" s="624">
        <v>42925</v>
      </c>
      <c r="P1813" s="635">
        <v>12000</v>
      </c>
      <c r="Q1813" s="416">
        <f t="shared" si="43"/>
        <v>1.2E-2</v>
      </c>
      <c r="R1813" s="627">
        <v>12</v>
      </c>
      <c r="S1813" s="535" t="s">
        <v>8159</v>
      </c>
      <c r="T1813" s="71" t="s">
        <v>125</v>
      </c>
      <c r="U1813" s="566" t="s">
        <v>7040</v>
      </c>
      <c r="V1813" s="541" t="s">
        <v>104</v>
      </c>
      <c r="W1813" s="541" t="s">
        <v>105</v>
      </c>
      <c r="X1813" s="632" t="s">
        <v>13869</v>
      </c>
      <c r="Y1813" s="632" t="s">
        <v>667</v>
      </c>
      <c r="Z1813" s="633"/>
      <c r="AA1813" s="633"/>
    </row>
    <row r="1814" spans="1:27" ht="17.45" customHeight="1" x14ac:dyDescent="0.25">
      <c r="A1814" s="633" t="s">
        <v>8526</v>
      </c>
      <c r="B1814" s="634" t="s">
        <v>6912</v>
      </c>
      <c r="C1814" s="634" t="s">
        <v>6912</v>
      </c>
      <c r="D1814" s="632" t="s">
        <v>13096</v>
      </c>
      <c r="E1814" s="632" t="s">
        <v>8527</v>
      </c>
      <c r="F1814" s="473" t="s">
        <v>24</v>
      </c>
      <c r="G1814" s="473"/>
      <c r="H1814" s="473"/>
      <c r="I1814" s="473"/>
      <c r="J1814" s="633" t="s">
        <v>11223</v>
      </c>
      <c r="K1814" s="473" t="s">
        <v>38</v>
      </c>
      <c r="L1814" s="624">
        <v>43008</v>
      </c>
      <c r="M1814" s="564" t="s">
        <v>13486</v>
      </c>
      <c r="N1814" s="71" t="s">
        <v>46</v>
      </c>
      <c r="O1814" s="624">
        <v>43008</v>
      </c>
      <c r="P1814" s="635">
        <v>11634</v>
      </c>
      <c r="Q1814" s="416">
        <f t="shared" si="43"/>
        <v>1.1634E-2</v>
      </c>
      <c r="R1814" s="627">
        <v>8</v>
      </c>
      <c r="S1814" s="535" t="s">
        <v>13870</v>
      </c>
      <c r="T1814" s="71" t="s">
        <v>125</v>
      </c>
      <c r="U1814" s="566" t="s">
        <v>7040</v>
      </c>
      <c r="V1814" s="541" t="s">
        <v>104</v>
      </c>
      <c r="W1814" s="541" t="s">
        <v>105</v>
      </c>
      <c r="X1814" s="632" t="s">
        <v>13759</v>
      </c>
      <c r="Y1814" s="632"/>
      <c r="Z1814" s="633"/>
      <c r="AA1814" s="633"/>
    </row>
    <row r="1815" spans="1:27" ht="17.45" customHeight="1" x14ac:dyDescent="0.25">
      <c r="A1815" s="633" t="s">
        <v>12260</v>
      </c>
      <c r="B1815" s="634" t="s">
        <v>58</v>
      </c>
      <c r="C1815" s="634" t="s">
        <v>58</v>
      </c>
      <c r="D1815" s="632" t="s">
        <v>12261</v>
      </c>
      <c r="E1815" s="632" t="s">
        <v>12262</v>
      </c>
      <c r="F1815" s="473" t="s">
        <v>28</v>
      </c>
      <c r="G1815" s="473"/>
      <c r="H1815" s="473"/>
      <c r="I1815" s="473"/>
      <c r="J1815" s="633" t="s">
        <v>11223</v>
      </c>
      <c r="K1815" s="473" t="s">
        <v>36</v>
      </c>
      <c r="L1815" s="624">
        <v>42958</v>
      </c>
      <c r="M1815" s="564" t="s">
        <v>12331</v>
      </c>
      <c r="N1815" s="71" t="s">
        <v>50</v>
      </c>
      <c r="O1815" s="624">
        <v>42958</v>
      </c>
      <c r="P1815" s="635">
        <v>11429</v>
      </c>
      <c r="Q1815" s="416">
        <f t="shared" si="43"/>
        <v>1.1429E-2</v>
      </c>
      <c r="R1815" s="627">
        <v>1</v>
      </c>
      <c r="S1815" s="535" t="s">
        <v>13516</v>
      </c>
      <c r="T1815" s="71" t="s">
        <v>578</v>
      </c>
      <c r="U1815" s="566" t="s">
        <v>11285</v>
      </c>
      <c r="V1815" s="541" t="s">
        <v>13537</v>
      </c>
      <c r="W1815" s="541" t="s">
        <v>13791</v>
      </c>
      <c r="X1815" s="632" t="s">
        <v>13871</v>
      </c>
      <c r="Y1815" s="632" t="s">
        <v>1192</v>
      </c>
      <c r="Z1815" s="633"/>
      <c r="AA1815" s="633"/>
    </row>
    <row r="1816" spans="1:27" ht="17.45" customHeight="1" x14ac:dyDescent="0.25">
      <c r="A1816" s="633" t="s">
        <v>4591</v>
      </c>
      <c r="B1816" s="632" t="s">
        <v>60</v>
      </c>
      <c r="C1816" s="632" t="s">
        <v>6576</v>
      </c>
      <c r="D1816" s="632" t="s">
        <v>4592</v>
      </c>
      <c r="E1816" s="632" t="s">
        <v>4593</v>
      </c>
      <c r="F1816" s="473" t="s">
        <v>6576</v>
      </c>
      <c r="G1816" s="473"/>
      <c r="H1816" s="473"/>
      <c r="I1816" s="473"/>
      <c r="J1816" s="633" t="s">
        <v>11223</v>
      </c>
      <c r="K1816" s="632" t="s">
        <v>8950</v>
      </c>
      <c r="L1816" s="624">
        <v>42943</v>
      </c>
      <c r="M1816" s="564" t="s">
        <v>4594</v>
      </c>
      <c r="N1816" s="633" t="s">
        <v>47</v>
      </c>
      <c r="O1816" s="625">
        <v>42943</v>
      </c>
      <c r="P1816" s="626">
        <v>11111</v>
      </c>
      <c r="Q1816" s="416">
        <f t="shared" si="43"/>
        <v>1.1110999999999999E-2</v>
      </c>
      <c r="R1816" s="627">
        <v>2</v>
      </c>
      <c r="S1816" s="564" t="s">
        <v>13516</v>
      </c>
      <c r="T1816" s="71" t="s">
        <v>103</v>
      </c>
      <c r="U1816" s="633" t="s">
        <v>7</v>
      </c>
      <c r="V1816" s="632" t="s">
        <v>477</v>
      </c>
      <c r="W1816" s="632" t="s">
        <v>1138</v>
      </c>
      <c r="X1816" s="632" t="s">
        <v>9727</v>
      </c>
      <c r="Y1816" s="632" t="s">
        <v>356</v>
      </c>
      <c r="Z1816" s="633"/>
      <c r="AA1816" s="633"/>
    </row>
    <row r="1817" spans="1:27" ht="17.45" customHeight="1" x14ac:dyDescent="0.25">
      <c r="A1817" s="633" t="s">
        <v>8793</v>
      </c>
      <c r="B1817" s="634" t="s">
        <v>62</v>
      </c>
      <c r="C1817" s="634" t="s">
        <v>1065</v>
      </c>
      <c r="D1817" s="632" t="s">
        <v>8794</v>
      </c>
      <c r="E1817" s="632" t="s">
        <v>8795</v>
      </c>
      <c r="F1817" s="473" t="s">
        <v>26</v>
      </c>
      <c r="G1817" s="473"/>
      <c r="H1817" s="473"/>
      <c r="I1817" s="473"/>
      <c r="J1817" s="633" t="s">
        <v>11224</v>
      </c>
      <c r="K1817" s="473" t="s">
        <v>8948</v>
      </c>
      <c r="L1817" s="624">
        <v>43087</v>
      </c>
      <c r="M1817" s="564" t="s">
        <v>8880</v>
      </c>
      <c r="N1817" s="71" t="s">
        <v>46</v>
      </c>
      <c r="O1817" s="624">
        <v>43087</v>
      </c>
      <c r="P1817" s="635">
        <v>10800</v>
      </c>
      <c r="Q1817" s="416">
        <f t="shared" si="43"/>
        <v>1.0799999999999999E-2</v>
      </c>
      <c r="R1817" s="627">
        <v>12</v>
      </c>
      <c r="S1817" s="535" t="s">
        <v>12339</v>
      </c>
      <c r="T1817" s="71" t="s">
        <v>103</v>
      </c>
      <c r="U1817" s="566" t="s">
        <v>16</v>
      </c>
      <c r="V1817" s="541" t="s">
        <v>16</v>
      </c>
      <c r="W1817" s="541" t="s">
        <v>1775</v>
      </c>
      <c r="X1817" s="632" t="s">
        <v>8916</v>
      </c>
      <c r="Y1817" s="632" t="s">
        <v>667</v>
      </c>
      <c r="Z1817" s="633"/>
      <c r="AA1817" s="633"/>
    </row>
    <row r="1818" spans="1:27" ht="17.45" customHeight="1" x14ac:dyDescent="0.25">
      <c r="A1818" s="633" t="s">
        <v>8506</v>
      </c>
      <c r="B1818" s="634" t="s">
        <v>56</v>
      </c>
      <c r="C1818" s="634" t="s">
        <v>235</v>
      </c>
      <c r="D1818" s="632" t="s">
        <v>8507</v>
      </c>
      <c r="E1818" s="632" t="s">
        <v>8508</v>
      </c>
      <c r="F1818" s="473" t="s">
        <v>24</v>
      </c>
      <c r="G1818" s="473"/>
      <c r="H1818" s="473"/>
      <c r="I1818" s="473"/>
      <c r="J1818" s="633" t="s">
        <v>11223</v>
      </c>
      <c r="K1818" s="473" t="s">
        <v>38</v>
      </c>
      <c r="L1818" s="624">
        <v>42979</v>
      </c>
      <c r="M1818" s="564" t="s">
        <v>8608</v>
      </c>
      <c r="N1818" s="71" t="s">
        <v>47</v>
      </c>
      <c r="O1818" s="624">
        <v>42979</v>
      </c>
      <c r="P1818" s="635">
        <v>10777</v>
      </c>
      <c r="Q1818" s="416">
        <f t="shared" si="43"/>
        <v>1.0777E-2</v>
      </c>
      <c r="R1818" s="627">
        <v>12</v>
      </c>
      <c r="S1818" s="535" t="s">
        <v>9261</v>
      </c>
      <c r="T1818" s="71" t="s">
        <v>103</v>
      </c>
      <c r="U1818" s="566" t="s">
        <v>15</v>
      </c>
      <c r="V1818" s="541" t="s">
        <v>278</v>
      </c>
      <c r="W1818" s="541" t="s">
        <v>11340</v>
      </c>
      <c r="X1818" s="632" t="s">
        <v>11403</v>
      </c>
      <c r="Y1818" s="632" t="s">
        <v>107</v>
      </c>
      <c r="Z1818" s="633"/>
      <c r="AA1818" s="633"/>
    </row>
    <row r="1819" spans="1:27" ht="17.45" customHeight="1" x14ac:dyDescent="0.25">
      <c r="A1819" s="633" t="s">
        <v>9082</v>
      </c>
      <c r="B1819" s="632" t="s">
        <v>56</v>
      </c>
      <c r="C1819" s="632" t="s">
        <v>510</v>
      </c>
      <c r="D1819" s="632" t="s">
        <v>9083</v>
      </c>
      <c r="E1819" s="632" t="s">
        <v>11205</v>
      </c>
      <c r="F1819" s="473" t="s">
        <v>28</v>
      </c>
      <c r="G1819" s="473"/>
      <c r="H1819" s="473"/>
      <c r="I1819" s="473"/>
      <c r="J1819" s="633" t="s">
        <v>11224</v>
      </c>
      <c r="K1819" s="632" t="s">
        <v>8952</v>
      </c>
      <c r="L1819" s="624">
        <v>43056</v>
      </c>
      <c r="M1819" s="564" t="s">
        <v>9102</v>
      </c>
      <c r="N1819" s="633" t="s">
        <v>47</v>
      </c>
      <c r="O1819" s="625">
        <v>43056</v>
      </c>
      <c r="P1819" s="626">
        <v>10200</v>
      </c>
      <c r="Q1819" s="416">
        <f t="shared" si="43"/>
        <v>1.0199999999999999E-2</v>
      </c>
      <c r="R1819" s="627">
        <v>12</v>
      </c>
      <c r="S1819" s="564" t="s">
        <v>12378</v>
      </c>
      <c r="T1819" s="71" t="s">
        <v>103</v>
      </c>
      <c r="U1819" s="633" t="s">
        <v>7</v>
      </c>
      <c r="V1819" s="632" t="s">
        <v>477</v>
      </c>
      <c r="W1819" s="632" t="s">
        <v>1138</v>
      </c>
      <c r="X1819" s="632" t="s">
        <v>6959</v>
      </c>
      <c r="Y1819" s="632" t="s">
        <v>2625</v>
      </c>
      <c r="Z1819" s="633"/>
      <c r="AA1819" s="633"/>
    </row>
    <row r="1820" spans="1:27" ht="17.45" customHeight="1" x14ac:dyDescent="0.25">
      <c r="A1820" s="633" t="s">
        <v>2972</v>
      </c>
      <c r="B1820" s="632" t="s">
        <v>57</v>
      </c>
      <c r="C1820" s="632" t="s">
        <v>98</v>
      </c>
      <c r="D1820" s="632" t="s">
        <v>2973</v>
      </c>
      <c r="E1820" s="632" t="s">
        <v>2974</v>
      </c>
      <c r="F1820" s="473" t="s">
        <v>14262</v>
      </c>
      <c r="G1820" s="473"/>
      <c r="H1820" s="473"/>
      <c r="I1820" s="473"/>
      <c r="J1820" s="633" t="s">
        <v>11225</v>
      </c>
      <c r="K1820" s="632" t="s">
        <v>8950</v>
      </c>
      <c r="L1820" s="624">
        <v>42916</v>
      </c>
      <c r="M1820" s="564" t="s">
        <v>2975</v>
      </c>
      <c r="N1820" s="633" t="s">
        <v>50</v>
      </c>
      <c r="O1820" s="625">
        <v>42916</v>
      </c>
      <c r="P1820" s="626">
        <v>10000</v>
      </c>
      <c r="Q1820" s="416">
        <f t="shared" si="43"/>
        <v>0.01</v>
      </c>
      <c r="R1820" s="627">
        <v>12</v>
      </c>
      <c r="S1820" s="564" t="s">
        <v>11284</v>
      </c>
      <c r="T1820" s="633" t="s">
        <v>578</v>
      </c>
      <c r="U1820" s="633" t="s">
        <v>7</v>
      </c>
      <c r="V1820" s="632" t="s">
        <v>388</v>
      </c>
      <c r="W1820" s="632" t="s">
        <v>389</v>
      </c>
      <c r="X1820" s="632" t="s">
        <v>106</v>
      </c>
      <c r="Y1820" s="632" t="s">
        <v>186</v>
      </c>
      <c r="Z1820" s="633"/>
      <c r="AA1820" s="633"/>
    </row>
    <row r="1821" spans="1:27" ht="17.45" customHeight="1" x14ac:dyDescent="0.25">
      <c r="A1821" s="633" t="s">
        <v>12581</v>
      </c>
      <c r="B1821" s="632" t="s">
        <v>56</v>
      </c>
      <c r="C1821" s="632" t="s">
        <v>235</v>
      </c>
      <c r="D1821" s="632" t="s">
        <v>12582</v>
      </c>
      <c r="E1821" s="632" t="s">
        <v>12583</v>
      </c>
      <c r="F1821" s="473" t="s">
        <v>14262</v>
      </c>
      <c r="G1821" s="473"/>
      <c r="H1821" s="473"/>
      <c r="I1821" s="473"/>
      <c r="J1821" s="633" t="s">
        <v>11224</v>
      </c>
      <c r="K1821" s="632" t="s">
        <v>8950</v>
      </c>
      <c r="L1821" s="624">
        <v>43098</v>
      </c>
      <c r="M1821" s="564" t="s">
        <v>12626</v>
      </c>
      <c r="N1821" s="633" t="s">
        <v>46</v>
      </c>
      <c r="O1821" s="625">
        <v>43098</v>
      </c>
      <c r="P1821" s="626">
        <v>10000</v>
      </c>
      <c r="Q1821" s="416">
        <f t="shared" si="43"/>
        <v>0.01</v>
      </c>
      <c r="R1821" s="627">
        <v>12</v>
      </c>
      <c r="S1821" s="564" t="s">
        <v>14193</v>
      </c>
      <c r="T1821" s="71" t="s">
        <v>103</v>
      </c>
      <c r="U1821" s="633" t="s">
        <v>6</v>
      </c>
      <c r="V1821" s="632" t="s">
        <v>1641</v>
      </c>
      <c r="W1821" s="632" t="s">
        <v>1642</v>
      </c>
      <c r="X1821" s="632" t="s">
        <v>12683</v>
      </c>
      <c r="Y1821" s="632" t="s">
        <v>667</v>
      </c>
      <c r="Z1821" s="633"/>
      <c r="AA1821" s="633"/>
    </row>
    <row r="1822" spans="1:27" ht="17.45" customHeight="1" x14ac:dyDescent="0.25">
      <c r="A1822" s="633" t="s">
        <v>4665</v>
      </c>
      <c r="B1822" s="632" t="s">
        <v>60</v>
      </c>
      <c r="C1822" s="632" t="s">
        <v>4992</v>
      </c>
      <c r="D1822" s="632" t="s">
        <v>4666</v>
      </c>
      <c r="E1822" s="632" t="s">
        <v>316</v>
      </c>
      <c r="F1822" s="473" t="s">
        <v>24</v>
      </c>
      <c r="G1822" s="473"/>
      <c r="H1822" s="473"/>
      <c r="I1822" s="473"/>
      <c r="J1822" s="633" t="s">
        <v>11224</v>
      </c>
      <c r="K1822" s="632" t="s">
        <v>8949</v>
      </c>
      <c r="L1822" s="624">
        <v>43098</v>
      </c>
      <c r="M1822" s="564" t="s">
        <v>4667</v>
      </c>
      <c r="N1822" s="633" t="s">
        <v>46</v>
      </c>
      <c r="O1822" s="625">
        <v>43098</v>
      </c>
      <c r="P1822" s="626">
        <v>10000</v>
      </c>
      <c r="Q1822" s="416">
        <f t="shared" si="43"/>
        <v>0.01</v>
      </c>
      <c r="R1822" s="627">
        <v>1</v>
      </c>
      <c r="S1822" s="564" t="s">
        <v>5557</v>
      </c>
      <c r="T1822" s="71" t="s">
        <v>125</v>
      </c>
      <c r="U1822" s="633" t="s">
        <v>7</v>
      </c>
      <c r="V1822" s="632" t="s">
        <v>306</v>
      </c>
      <c r="W1822" s="632" t="s">
        <v>1473</v>
      </c>
      <c r="X1822" s="632" t="s">
        <v>5956</v>
      </c>
      <c r="Y1822" s="632" t="s">
        <v>313</v>
      </c>
      <c r="Z1822" s="633"/>
      <c r="AA1822" s="633"/>
    </row>
    <row r="1823" spans="1:27" ht="17.45" customHeight="1" x14ac:dyDescent="0.25">
      <c r="A1823" s="633" t="s">
        <v>8516</v>
      </c>
      <c r="B1823" s="632" t="s">
        <v>57</v>
      </c>
      <c r="C1823" s="632" t="s">
        <v>98</v>
      </c>
      <c r="D1823" s="632" t="s">
        <v>918</v>
      </c>
      <c r="E1823" s="632" t="s">
        <v>8517</v>
      </c>
      <c r="F1823" s="473" t="s">
        <v>25</v>
      </c>
      <c r="G1823" s="473"/>
      <c r="H1823" s="473"/>
      <c r="I1823" s="473"/>
      <c r="J1823" s="633" t="s">
        <v>11223</v>
      </c>
      <c r="K1823" s="632" t="s">
        <v>8951</v>
      </c>
      <c r="L1823" s="624">
        <v>42978</v>
      </c>
      <c r="M1823" s="564" t="s">
        <v>8609</v>
      </c>
      <c r="N1823" s="633" t="s">
        <v>47</v>
      </c>
      <c r="O1823" s="625">
        <v>42978</v>
      </c>
      <c r="P1823" s="626">
        <v>10000</v>
      </c>
      <c r="Q1823" s="416">
        <f t="shared" si="43"/>
        <v>0.01</v>
      </c>
      <c r="R1823" s="627">
        <v>12</v>
      </c>
      <c r="S1823" s="564" t="s">
        <v>12632</v>
      </c>
      <c r="T1823" s="71" t="s">
        <v>125</v>
      </c>
      <c r="U1823" s="633" t="s">
        <v>7</v>
      </c>
      <c r="V1823" s="632" t="s">
        <v>477</v>
      </c>
      <c r="W1823" s="632" t="s">
        <v>1138</v>
      </c>
      <c r="X1823" s="632" t="s">
        <v>106</v>
      </c>
      <c r="Y1823" s="632" t="s">
        <v>356</v>
      </c>
      <c r="Z1823" s="633"/>
      <c r="AA1823" s="633"/>
    </row>
    <row r="1824" spans="1:27" ht="17.45" customHeight="1" x14ac:dyDescent="0.25">
      <c r="A1824" s="633" t="s">
        <v>13986</v>
      </c>
      <c r="B1824" s="632" t="s">
        <v>6912</v>
      </c>
      <c r="C1824" s="632" t="s">
        <v>6912</v>
      </c>
      <c r="D1824" s="632" t="s">
        <v>14084</v>
      </c>
      <c r="E1824" s="632" t="s">
        <v>316</v>
      </c>
      <c r="F1824" s="473" t="s">
        <v>27</v>
      </c>
      <c r="G1824" s="473"/>
      <c r="H1824" s="473"/>
      <c r="I1824" s="473"/>
      <c r="J1824" s="633" t="s">
        <v>11224</v>
      </c>
      <c r="K1824" s="632" t="s">
        <v>8947</v>
      </c>
      <c r="L1824" s="624">
        <v>43038</v>
      </c>
      <c r="M1824" s="564" t="s">
        <v>14138</v>
      </c>
      <c r="N1824" s="633" t="s">
        <v>46</v>
      </c>
      <c r="O1824" s="625">
        <v>43038</v>
      </c>
      <c r="P1824" s="626">
        <v>10000</v>
      </c>
      <c r="Q1824" s="416">
        <f t="shared" si="43"/>
        <v>0.01</v>
      </c>
      <c r="R1824" s="627">
        <v>12</v>
      </c>
      <c r="S1824" s="564" t="s">
        <v>14146</v>
      </c>
      <c r="T1824" s="71" t="s">
        <v>103</v>
      </c>
      <c r="U1824" s="633" t="s">
        <v>7</v>
      </c>
      <c r="V1824" s="632" t="s">
        <v>477</v>
      </c>
      <c r="W1824" s="632" t="s">
        <v>1138</v>
      </c>
      <c r="X1824" s="632" t="s">
        <v>12427</v>
      </c>
      <c r="Y1824" s="632" t="s">
        <v>356</v>
      </c>
      <c r="Z1824" s="633"/>
      <c r="AA1824" s="633"/>
    </row>
    <row r="1825" spans="1:27" ht="17.45" customHeight="1" x14ac:dyDescent="0.25">
      <c r="A1825" s="633" t="s">
        <v>10695</v>
      </c>
      <c r="B1825" s="632" t="s">
        <v>57</v>
      </c>
      <c r="C1825" s="632" t="s">
        <v>1046</v>
      </c>
      <c r="D1825" s="632" t="s">
        <v>10696</v>
      </c>
      <c r="E1825" s="632" t="s">
        <v>10697</v>
      </c>
      <c r="F1825" s="473" t="s">
        <v>14262</v>
      </c>
      <c r="G1825" s="473"/>
      <c r="H1825" s="473"/>
      <c r="I1825" s="473"/>
      <c r="J1825" s="633" t="s">
        <v>11223</v>
      </c>
      <c r="K1825" s="632" t="s">
        <v>8950</v>
      </c>
      <c r="L1825" s="624">
        <v>43003</v>
      </c>
      <c r="M1825" s="564" t="s">
        <v>10739</v>
      </c>
      <c r="N1825" s="633" t="s">
        <v>47</v>
      </c>
      <c r="O1825" s="625">
        <v>43003</v>
      </c>
      <c r="P1825" s="626">
        <v>10000</v>
      </c>
      <c r="Q1825" s="416">
        <f t="shared" si="43"/>
        <v>0.01</v>
      </c>
      <c r="R1825" s="627">
        <v>12</v>
      </c>
      <c r="S1825" s="564" t="s">
        <v>11283</v>
      </c>
      <c r="T1825" s="71" t="s">
        <v>103</v>
      </c>
      <c r="U1825" s="633" t="s">
        <v>7</v>
      </c>
      <c r="V1825" s="632" t="s">
        <v>477</v>
      </c>
      <c r="W1825" s="632" t="s">
        <v>1138</v>
      </c>
      <c r="X1825" s="632" t="s">
        <v>10786</v>
      </c>
      <c r="Y1825" s="632" t="s">
        <v>1091</v>
      </c>
      <c r="Z1825" s="633"/>
      <c r="AA1825" s="633"/>
    </row>
    <row r="1826" spans="1:27" ht="17.45" customHeight="1" x14ac:dyDescent="0.25">
      <c r="A1826" s="633" t="s">
        <v>11023</v>
      </c>
      <c r="B1826" s="632" t="s">
        <v>56</v>
      </c>
      <c r="C1826" s="632" t="s">
        <v>510</v>
      </c>
      <c r="D1826" s="632" t="s">
        <v>511</v>
      </c>
      <c r="E1826" s="632" t="s">
        <v>11191</v>
      </c>
      <c r="F1826" s="473" t="s">
        <v>27</v>
      </c>
      <c r="G1826" s="473"/>
      <c r="H1826" s="473"/>
      <c r="I1826" s="473"/>
      <c r="J1826" s="633" t="s">
        <v>11223</v>
      </c>
      <c r="K1826" s="632" t="s">
        <v>8947</v>
      </c>
      <c r="L1826" s="624">
        <v>43007</v>
      </c>
      <c r="M1826" s="564" t="s">
        <v>11267</v>
      </c>
      <c r="N1826" s="633" t="s">
        <v>47</v>
      </c>
      <c r="O1826" s="625">
        <v>43007</v>
      </c>
      <c r="P1826" s="626">
        <v>10000</v>
      </c>
      <c r="Q1826" s="416">
        <f t="shared" si="43"/>
        <v>0.01</v>
      </c>
      <c r="R1826" s="627">
        <v>12</v>
      </c>
      <c r="S1826" s="564" t="s">
        <v>12338</v>
      </c>
      <c r="T1826" s="71" t="s">
        <v>103</v>
      </c>
      <c r="U1826" s="633" t="s">
        <v>7</v>
      </c>
      <c r="V1826" s="632" t="s">
        <v>477</v>
      </c>
      <c r="W1826" s="632" t="s">
        <v>1138</v>
      </c>
      <c r="X1826" s="632" t="s">
        <v>11393</v>
      </c>
      <c r="Y1826" s="632" t="s">
        <v>6972</v>
      </c>
      <c r="Z1826" s="633"/>
      <c r="AA1826" s="633"/>
    </row>
    <row r="1827" spans="1:27" ht="17.45" customHeight="1" x14ac:dyDescent="0.25">
      <c r="A1827" s="633" t="s">
        <v>9388</v>
      </c>
      <c r="B1827" s="632" t="s">
        <v>57</v>
      </c>
      <c r="C1827" s="632" t="s">
        <v>1046</v>
      </c>
      <c r="D1827" s="632" t="s">
        <v>9389</v>
      </c>
      <c r="E1827" s="632" t="s">
        <v>9674</v>
      </c>
      <c r="F1827" s="473" t="s">
        <v>25</v>
      </c>
      <c r="G1827" s="473"/>
      <c r="H1827" s="473"/>
      <c r="I1827" s="473"/>
      <c r="J1827" s="633" t="s">
        <v>11223</v>
      </c>
      <c r="K1827" s="632" t="s">
        <v>35</v>
      </c>
      <c r="L1827" s="624">
        <v>42990</v>
      </c>
      <c r="M1827" s="564" t="s">
        <v>9411</v>
      </c>
      <c r="N1827" s="633" t="s">
        <v>47</v>
      </c>
      <c r="O1827" s="625">
        <v>42990</v>
      </c>
      <c r="P1827" s="626">
        <v>10000</v>
      </c>
      <c r="Q1827" s="416">
        <f t="shared" si="43"/>
        <v>0.01</v>
      </c>
      <c r="R1827" s="627">
        <v>12</v>
      </c>
      <c r="S1827" s="564" t="s">
        <v>9606</v>
      </c>
      <c r="T1827" s="71" t="s">
        <v>125</v>
      </c>
      <c r="U1827" s="633" t="s">
        <v>7</v>
      </c>
      <c r="V1827" s="632" t="s">
        <v>1795</v>
      </c>
      <c r="W1827" s="632" t="s">
        <v>8165</v>
      </c>
      <c r="X1827" s="632" t="s">
        <v>9724</v>
      </c>
      <c r="Y1827" s="632" t="s">
        <v>667</v>
      </c>
      <c r="Z1827" s="633"/>
      <c r="AA1827" s="633"/>
    </row>
    <row r="1828" spans="1:27" ht="17.45" customHeight="1" x14ac:dyDescent="0.25">
      <c r="A1828" s="633" t="s">
        <v>3845</v>
      </c>
      <c r="B1828" s="632" t="s">
        <v>57</v>
      </c>
      <c r="C1828" s="632" t="s">
        <v>1046</v>
      </c>
      <c r="D1828" s="632" t="s">
        <v>3846</v>
      </c>
      <c r="E1828" s="632" t="s">
        <v>3847</v>
      </c>
      <c r="F1828" s="473" t="s">
        <v>26</v>
      </c>
      <c r="G1828" s="473"/>
      <c r="H1828" s="473"/>
      <c r="I1828" s="473"/>
      <c r="J1828" s="633" t="s">
        <v>11223</v>
      </c>
      <c r="K1828" s="632" t="s">
        <v>33</v>
      </c>
      <c r="L1828" s="624">
        <v>42998</v>
      </c>
      <c r="M1828" s="564" t="s">
        <v>3848</v>
      </c>
      <c r="N1828" s="633" t="s">
        <v>47</v>
      </c>
      <c r="O1828" s="625">
        <v>43028</v>
      </c>
      <c r="P1828" s="626">
        <v>10000</v>
      </c>
      <c r="Q1828" s="416">
        <f t="shared" si="43"/>
        <v>0.01</v>
      </c>
      <c r="R1828" s="627">
        <v>12</v>
      </c>
      <c r="S1828" s="564" t="s">
        <v>12338</v>
      </c>
      <c r="T1828" s="71" t="s">
        <v>103</v>
      </c>
      <c r="U1828" s="633" t="s">
        <v>7</v>
      </c>
      <c r="V1828" s="632" t="s">
        <v>3801</v>
      </c>
      <c r="W1828" s="632" t="s">
        <v>3802</v>
      </c>
      <c r="X1828" s="632" t="s">
        <v>6137</v>
      </c>
      <c r="Y1828" s="632" t="s">
        <v>356</v>
      </c>
      <c r="Z1828" s="633"/>
      <c r="AA1828" s="633"/>
    </row>
    <row r="1829" spans="1:27" ht="17.45" customHeight="1" x14ac:dyDescent="0.25">
      <c r="A1829" s="633" t="s">
        <v>4642</v>
      </c>
      <c r="B1829" s="632" t="s">
        <v>56</v>
      </c>
      <c r="C1829" s="632" t="s">
        <v>235</v>
      </c>
      <c r="D1829" s="632" t="s">
        <v>4629</v>
      </c>
      <c r="E1829" s="632" t="s">
        <v>4643</v>
      </c>
      <c r="F1829" s="473" t="s">
        <v>24</v>
      </c>
      <c r="G1829" s="473"/>
      <c r="H1829" s="473"/>
      <c r="I1829" s="473"/>
      <c r="J1829" s="633" t="s">
        <v>11224</v>
      </c>
      <c r="K1829" s="632" t="s">
        <v>8949</v>
      </c>
      <c r="L1829" s="624">
        <v>43024</v>
      </c>
      <c r="M1829" s="564" t="s">
        <v>4644</v>
      </c>
      <c r="N1829" s="633" t="s">
        <v>46</v>
      </c>
      <c r="O1829" s="625">
        <v>43024</v>
      </c>
      <c r="P1829" s="626">
        <v>10000</v>
      </c>
      <c r="Q1829" s="416">
        <f t="shared" si="43"/>
        <v>0.01</v>
      </c>
      <c r="R1829" s="627">
        <v>12</v>
      </c>
      <c r="S1829" s="564" t="s">
        <v>660</v>
      </c>
      <c r="T1829" s="71" t="s">
        <v>125</v>
      </c>
      <c r="U1829" s="633" t="s">
        <v>7</v>
      </c>
      <c r="V1829" s="632" t="s">
        <v>477</v>
      </c>
      <c r="W1829" s="632" t="s">
        <v>478</v>
      </c>
      <c r="X1829" s="632" t="s">
        <v>6242</v>
      </c>
      <c r="Y1829" s="632" t="s">
        <v>9238</v>
      </c>
      <c r="Z1829" s="633"/>
      <c r="AA1829" s="633"/>
    </row>
    <row r="1830" spans="1:27" ht="17.45" customHeight="1" x14ac:dyDescent="0.25">
      <c r="A1830" s="633" t="s">
        <v>4603</v>
      </c>
      <c r="B1830" s="632" t="s">
        <v>57</v>
      </c>
      <c r="C1830" s="632" t="s">
        <v>182</v>
      </c>
      <c r="D1830" s="632" t="s">
        <v>10698</v>
      </c>
      <c r="E1830" s="632" t="s">
        <v>7457</v>
      </c>
      <c r="F1830" s="473" t="s">
        <v>14262</v>
      </c>
      <c r="G1830" s="473"/>
      <c r="H1830" s="473"/>
      <c r="I1830" s="473"/>
      <c r="J1830" s="633" t="s">
        <v>11223</v>
      </c>
      <c r="K1830" s="632" t="s">
        <v>8950</v>
      </c>
      <c r="L1830" s="624">
        <v>43006</v>
      </c>
      <c r="M1830" s="564" t="s">
        <v>4605</v>
      </c>
      <c r="N1830" s="633" t="s">
        <v>47</v>
      </c>
      <c r="O1830" s="625">
        <v>43006</v>
      </c>
      <c r="P1830" s="626">
        <v>10000</v>
      </c>
      <c r="Q1830" s="416">
        <f t="shared" si="43"/>
        <v>0.01</v>
      </c>
      <c r="R1830" s="627">
        <v>12</v>
      </c>
      <c r="S1830" s="564" t="s">
        <v>10333</v>
      </c>
      <c r="T1830" s="71" t="s">
        <v>103</v>
      </c>
      <c r="U1830" s="633" t="s">
        <v>7</v>
      </c>
      <c r="V1830" s="632" t="s">
        <v>477</v>
      </c>
      <c r="W1830" s="632" t="s">
        <v>1996</v>
      </c>
      <c r="X1830" s="632" t="s">
        <v>5769</v>
      </c>
      <c r="Y1830" s="632" t="s">
        <v>313</v>
      </c>
      <c r="Z1830" s="633"/>
      <c r="AA1830" s="633"/>
    </row>
    <row r="1831" spans="1:27" ht="17.45" customHeight="1" x14ac:dyDescent="0.25">
      <c r="A1831" s="633" t="s">
        <v>12245</v>
      </c>
      <c r="B1831" s="632" t="s">
        <v>57</v>
      </c>
      <c r="C1831" s="632" t="s">
        <v>147</v>
      </c>
      <c r="D1831" s="632" t="s">
        <v>12246</v>
      </c>
      <c r="E1831" s="632" t="s">
        <v>12247</v>
      </c>
      <c r="F1831" s="473" t="s">
        <v>14262</v>
      </c>
      <c r="G1831" s="473"/>
      <c r="H1831" s="473"/>
      <c r="I1831" s="473"/>
      <c r="J1831" s="633" t="s">
        <v>11224</v>
      </c>
      <c r="K1831" s="632" t="s">
        <v>8950</v>
      </c>
      <c r="L1831" s="624">
        <v>43099</v>
      </c>
      <c r="M1831" s="564" t="s">
        <v>12325</v>
      </c>
      <c r="N1831" s="633" t="s">
        <v>47</v>
      </c>
      <c r="O1831" s="625">
        <v>43099</v>
      </c>
      <c r="P1831" s="626">
        <v>10000</v>
      </c>
      <c r="Q1831" s="416">
        <f t="shared" si="43"/>
        <v>0.01</v>
      </c>
      <c r="R1831" s="627">
        <v>1</v>
      </c>
      <c r="S1831" s="564" t="s">
        <v>12632</v>
      </c>
      <c r="T1831" s="71" t="s">
        <v>103</v>
      </c>
      <c r="U1831" s="633" t="s">
        <v>7</v>
      </c>
      <c r="V1831" s="632" t="s">
        <v>477</v>
      </c>
      <c r="W1831" s="632" t="s">
        <v>12430</v>
      </c>
      <c r="X1831" s="632" t="s">
        <v>12681</v>
      </c>
      <c r="Y1831" s="632" t="s">
        <v>667</v>
      </c>
      <c r="Z1831" s="633"/>
      <c r="AA1831" s="633"/>
    </row>
    <row r="1832" spans="1:27" ht="17.45" customHeight="1" x14ac:dyDescent="0.25">
      <c r="A1832" s="633" t="s">
        <v>12274</v>
      </c>
      <c r="B1832" s="632" t="s">
        <v>57</v>
      </c>
      <c r="C1832" s="632" t="s">
        <v>98</v>
      </c>
      <c r="D1832" s="632" t="s">
        <v>619</v>
      </c>
      <c r="E1832" s="632" t="s">
        <v>12275</v>
      </c>
      <c r="F1832" s="473" t="s">
        <v>24</v>
      </c>
      <c r="G1832" s="473"/>
      <c r="H1832" s="473"/>
      <c r="I1832" s="473"/>
      <c r="J1832" s="633" t="s">
        <v>11223</v>
      </c>
      <c r="K1832" s="632" t="s">
        <v>8949</v>
      </c>
      <c r="L1832" s="624">
        <v>42947</v>
      </c>
      <c r="M1832" s="564" t="s">
        <v>12333</v>
      </c>
      <c r="N1832" s="633" t="s">
        <v>48</v>
      </c>
      <c r="O1832" s="625">
        <v>42947</v>
      </c>
      <c r="P1832" s="626">
        <v>10000</v>
      </c>
      <c r="Q1832" s="416">
        <f t="shared" si="43"/>
        <v>0.01</v>
      </c>
      <c r="R1832" s="627">
        <v>12</v>
      </c>
      <c r="S1832" s="564" t="s">
        <v>13516</v>
      </c>
      <c r="T1832" s="71" t="s">
        <v>103</v>
      </c>
      <c r="U1832" s="633" t="s">
        <v>7</v>
      </c>
      <c r="V1832" s="632" t="s">
        <v>388</v>
      </c>
      <c r="W1832" s="632" t="s">
        <v>389</v>
      </c>
      <c r="X1832" s="632" t="s">
        <v>106</v>
      </c>
      <c r="Y1832" s="632" t="s">
        <v>622</v>
      </c>
      <c r="Z1832" s="633"/>
      <c r="AA1832" s="633"/>
    </row>
    <row r="1833" spans="1:27" ht="17.45" customHeight="1" x14ac:dyDescent="0.25">
      <c r="A1833" s="633" t="s">
        <v>4660</v>
      </c>
      <c r="B1833" s="632" t="s">
        <v>59</v>
      </c>
      <c r="C1833" s="632" t="s">
        <v>9574</v>
      </c>
      <c r="D1833" s="632" t="s">
        <v>1789</v>
      </c>
      <c r="E1833" s="632" t="s">
        <v>4661</v>
      </c>
      <c r="F1833" s="473" t="s">
        <v>26</v>
      </c>
      <c r="G1833" s="473"/>
      <c r="H1833" s="473"/>
      <c r="I1833" s="473"/>
      <c r="J1833" s="633" t="s">
        <v>11224</v>
      </c>
      <c r="K1833" s="632" t="s">
        <v>33</v>
      </c>
      <c r="L1833" s="624">
        <v>43039</v>
      </c>
      <c r="M1833" s="564" t="s">
        <v>4662</v>
      </c>
      <c r="N1833" s="633" t="s">
        <v>46</v>
      </c>
      <c r="O1833" s="625">
        <v>43039</v>
      </c>
      <c r="P1833" s="626">
        <v>10000</v>
      </c>
      <c r="Q1833" s="416">
        <f t="shared" si="43"/>
        <v>0.01</v>
      </c>
      <c r="R1833" s="627">
        <v>1</v>
      </c>
      <c r="S1833" s="564" t="s">
        <v>4663</v>
      </c>
      <c r="T1833" s="71" t="s">
        <v>125</v>
      </c>
      <c r="U1833" s="633" t="s">
        <v>7</v>
      </c>
      <c r="V1833" s="632" t="s">
        <v>306</v>
      </c>
      <c r="W1833" s="632" t="s">
        <v>4664</v>
      </c>
      <c r="X1833" s="632" t="s">
        <v>6499</v>
      </c>
      <c r="Y1833" s="632"/>
      <c r="Z1833" s="633"/>
      <c r="AA1833" s="633"/>
    </row>
    <row r="1834" spans="1:27" ht="17.45" customHeight="1" x14ac:dyDescent="0.25">
      <c r="A1834" s="633" t="s">
        <v>6557</v>
      </c>
      <c r="B1834" s="632" t="s">
        <v>57</v>
      </c>
      <c r="C1834" s="632" t="s">
        <v>182</v>
      </c>
      <c r="D1834" s="632" t="s">
        <v>6558</v>
      </c>
      <c r="E1834" s="632" t="s">
        <v>316</v>
      </c>
      <c r="F1834" s="473" t="s">
        <v>25</v>
      </c>
      <c r="G1834" s="473"/>
      <c r="H1834" s="473"/>
      <c r="I1834" s="473"/>
      <c r="J1834" s="633" t="s">
        <v>11223</v>
      </c>
      <c r="K1834" s="632" t="s">
        <v>8951</v>
      </c>
      <c r="L1834" s="624">
        <v>43005</v>
      </c>
      <c r="M1834" s="564" t="s">
        <v>6730</v>
      </c>
      <c r="N1834" s="633" t="s">
        <v>46</v>
      </c>
      <c r="O1834" s="625">
        <v>43005</v>
      </c>
      <c r="P1834" s="626">
        <v>10000</v>
      </c>
      <c r="Q1834" s="416">
        <f t="shared" si="43"/>
        <v>0.01</v>
      </c>
      <c r="R1834" s="627">
        <v>12</v>
      </c>
      <c r="S1834" s="564" t="s">
        <v>11864</v>
      </c>
      <c r="T1834" s="71" t="s">
        <v>103</v>
      </c>
      <c r="U1834" s="633" t="s">
        <v>7</v>
      </c>
      <c r="V1834" s="632" t="s">
        <v>477</v>
      </c>
      <c r="W1834" s="632"/>
      <c r="X1834" s="632" t="s">
        <v>6731</v>
      </c>
      <c r="Y1834" s="632"/>
      <c r="Z1834" s="633"/>
      <c r="AA1834" s="633"/>
    </row>
    <row r="1835" spans="1:27" ht="17.45" customHeight="1" x14ac:dyDescent="0.25">
      <c r="A1835" s="633" t="s">
        <v>12265</v>
      </c>
      <c r="B1835" s="632" t="s">
        <v>62</v>
      </c>
      <c r="C1835" s="632" t="s">
        <v>429</v>
      </c>
      <c r="D1835" s="632" t="s">
        <v>12273</v>
      </c>
      <c r="E1835" s="632" t="s">
        <v>12266</v>
      </c>
      <c r="F1835" s="473" t="s">
        <v>14262</v>
      </c>
      <c r="G1835" s="473"/>
      <c r="H1835" s="473"/>
      <c r="I1835" s="473"/>
      <c r="J1835" s="633" t="s">
        <v>11224</v>
      </c>
      <c r="K1835" s="632" t="s">
        <v>8950</v>
      </c>
      <c r="L1835" s="624">
        <v>43100</v>
      </c>
      <c r="M1835" s="564" t="s">
        <v>12332</v>
      </c>
      <c r="N1835" s="633" t="s">
        <v>46</v>
      </c>
      <c r="O1835" s="625">
        <v>43100</v>
      </c>
      <c r="P1835" s="626">
        <v>10000</v>
      </c>
      <c r="Q1835" s="416">
        <f t="shared" si="43"/>
        <v>0.01</v>
      </c>
      <c r="R1835" s="627">
        <v>12</v>
      </c>
      <c r="S1835" s="564" t="s">
        <v>12338</v>
      </c>
      <c r="T1835" s="71" t="s">
        <v>125</v>
      </c>
      <c r="U1835" s="633" t="s">
        <v>7</v>
      </c>
      <c r="V1835" s="632" t="s">
        <v>477</v>
      </c>
      <c r="W1835" s="632"/>
      <c r="X1835" s="632" t="s">
        <v>6484</v>
      </c>
      <c r="Y1835" s="632"/>
      <c r="Z1835" s="633"/>
      <c r="AA1835" s="633"/>
    </row>
    <row r="1836" spans="1:27" ht="17.45" customHeight="1" x14ac:dyDescent="0.25">
      <c r="A1836" s="633" t="s">
        <v>9750</v>
      </c>
      <c r="B1836" s="632" t="s">
        <v>57</v>
      </c>
      <c r="C1836" s="632" t="s">
        <v>98</v>
      </c>
      <c r="D1836" s="632" t="s">
        <v>9751</v>
      </c>
      <c r="E1836" s="632" t="s">
        <v>9752</v>
      </c>
      <c r="F1836" s="473" t="s">
        <v>24</v>
      </c>
      <c r="G1836" s="473"/>
      <c r="H1836" s="473"/>
      <c r="I1836" s="473"/>
      <c r="J1836" s="633" t="s">
        <v>11224</v>
      </c>
      <c r="K1836" s="632" t="s">
        <v>8949</v>
      </c>
      <c r="L1836" s="624">
        <v>43026</v>
      </c>
      <c r="M1836" s="564" t="s">
        <v>9759</v>
      </c>
      <c r="N1836" s="633" t="s">
        <v>46</v>
      </c>
      <c r="O1836" s="625">
        <v>43026</v>
      </c>
      <c r="P1836" s="626">
        <v>10000</v>
      </c>
      <c r="Q1836" s="416">
        <f t="shared" si="43"/>
        <v>0.01</v>
      </c>
      <c r="R1836" s="627">
        <v>12</v>
      </c>
      <c r="S1836" s="564" t="s">
        <v>9789</v>
      </c>
      <c r="T1836" s="71" t="s">
        <v>125</v>
      </c>
      <c r="U1836" s="633" t="s">
        <v>7</v>
      </c>
      <c r="V1836" s="632" t="s">
        <v>477</v>
      </c>
      <c r="W1836" s="632"/>
      <c r="X1836" s="632" t="s">
        <v>106</v>
      </c>
      <c r="Y1836" s="632" t="s">
        <v>313</v>
      </c>
      <c r="Z1836" s="633"/>
      <c r="AA1836" s="633"/>
    </row>
    <row r="1837" spans="1:27" ht="17.45" customHeight="1" x14ac:dyDescent="0.25">
      <c r="A1837" s="633" t="s">
        <v>4616</v>
      </c>
      <c r="B1837" s="632" t="s">
        <v>60</v>
      </c>
      <c r="C1837" s="632" t="s">
        <v>6576</v>
      </c>
      <c r="D1837" s="632" t="s">
        <v>2766</v>
      </c>
      <c r="E1837" s="632" t="s">
        <v>1081</v>
      </c>
      <c r="F1837" s="473" t="s">
        <v>6576</v>
      </c>
      <c r="G1837" s="473"/>
      <c r="H1837" s="473"/>
      <c r="I1837" s="473"/>
      <c r="J1837" s="633" t="s">
        <v>11223</v>
      </c>
      <c r="K1837" s="632" t="s">
        <v>8948</v>
      </c>
      <c r="L1837" s="624">
        <v>42977</v>
      </c>
      <c r="M1837" s="564" t="s">
        <v>4617</v>
      </c>
      <c r="N1837" s="633" t="s">
        <v>46</v>
      </c>
      <c r="O1837" s="625">
        <v>42977</v>
      </c>
      <c r="P1837" s="626">
        <v>10000</v>
      </c>
      <c r="Q1837" s="416">
        <f t="shared" si="43"/>
        <v>0.01</v>
      </c>
      <c r="R1837" s="627">
        <v>12</v>
      </c>
      <c r="S1837" s="564" t="s">
        <v>172</v>
      </c>
      <c r="T1837" s="71" t="s">
        <v>103</v>
      </c>
      <c r="U1837" s="633" t="s">
        <v>7</v>
      </c>
      <c r="V1837" s="632" t="s">
        <v>477</v>
      </c>
      <c r="W1837" s="632"/>
      <c r="X1837" s="632" t="s">
        <v>6057</v>
      </c>
      <c r="Y1837" s="632" t="s">
        <v>356</v>
      </c>
      <c r="Z1837" s="633"/>
      <c r="AA1837" s="633"/>
    </row>
    <row r="1838" spans="1:27" ht="17.45" customHeight="1" x14ac:dyDescent="0.25">
      <c r="A1838" s="633" t="s">
        <v>13097</v>
      </c>
      <c r="B1838" s="632" t="s">
        <v>6912</v>
      </c>
      <c r="C1838" s="632" t="s">
        <v>6912</v>
      </c>
      <c r="D1838" s="632" t="s">
        <v>12814</v>
      </c>
      <c r="E1838" s="632" t="s">
        <v>13098</v>
      </c>
      <c r="F1838" s="473" t="s">
        <v>26</v>
      </c>
      <c r="G1838" s="473"/>
      <c r="H1838" s="473"/>
      <c r="I1838" s="473"/>
      <c r="J1838" s="633" t="s">
        <v>11223</v>
      </c>
      <c r="K1838" s="632" t="s">
        <v>8948</v>
      </c>
      <c r="L1838" s="624">
        <v>42962</v>
      </c>
      <c r="M1838" s="564" t="s">
        <v>13487</v>
      </c>
      <c r="N1838" s="633" t="s">
        <v>46</v>
      </c>
      <c r="O1838" s="625">
        <v>42962</v>
      </c>
      <c r="P1838" s="626">
        <v>10000</v>
      </c>
      <c r="Q1838" s="416">
        <f t="shared" si="43"/>
        <v>0.01</v>
      </c>
      <c r="R1838" s="627">
        <v>12</v>
      </c>
      <c r="S1838" s="564" t="s">
        <v>13516</v>
      </c>
      <c r="T1838" s="71" t="s">
        <v>125</v>
      </c>
      <c r="U1838" s="633" t="s">
        <v>7</v>
      </c>
      <c r="V1838" s="632" t="s">
        <v>477</v>
      </c>
      <c r="W1838" s="632"/>
      <c r="X1838" s="632" t="s">
        <v>13872</v>
      </c>
      <c r="Y1838" s="632"/>
      <c r="Z1838" s="633"/>
      <c r="AA1838" s="633"/>
    </row>
    <row r="1839" spans="1:27" ht="17.45" customHeight="1" x14ac:dyDescent="0.25">
      <c r="A1839" s="633" t="s">
        <v>4628</v>
      </c>
      <c r="B1839" s="632" t="s">
        <v>56</v>
      </c>
      <c r="C1839" s="632" t="s">
        <v>235</v>
      </c>
      <c r="D1839" s="632" t="s">
        <v>4629</v>
      </c>
      <c r="E1839" s="632" t="s">
        <v>4630</v>
      </c>
      <c r="F1839" s="473" t="s">
        <v>24</v>
      </c>
      <c r="G1839" s="473"/>
      <c r="H1839" s="473"/>
      <c r="I1839" s="473"/>
      <c r="J1839" s="633" t="s">
        <v>11224</v>
      </c>
      <c r="K1839" s="632" t="s">
        <v>8949</v>
      </c>
      <c r="L1839" s="624">
        <v>43010</v>
      </c>
      <c r="M1839" s="564" t="s">
        <v>4631</v>
      </c>
      <c r="N1839" s="633" t="s">
        <v>46</v>
      </c>
      <c r="O1839" s="625">
        <v>43010</v>
      </c>
      <c r="P1839" s="626">
        <v>10000</v>
      </c>
      <c r="Q1839" s="416">
        <f t="shared" si="43"/>
        <v>0.01</v>
      </c>
      <c r="R1839" s="627">
        <v>12</v>
      </c>
      <c r="S1839" s="564" t="s">
        <v>1137</v>
      </c>
      <c r="T1839" s="71" t="s">
        <v>125</v>
      </c>
      <c r="U1839" s="633" t="s">
        <v>7</v>
      </c>
      <c r="V1839" s="632" t="s">
        <v>477</v>
      </c>
      <c r="W1839" s="632"/>
      <c r="X1839" s="632" t="s">
        <v>6242</v>
      </c>
      <c r="Y1839" s="632"/>
      <c r="Z1839" s="633"/>
      <c r="AA1839" s="633"/>
    </row>
    <row r="1840" spans="1:27" ht="17.45" customHeight="1" x14ac:dyDescent="0.25">
      <c r="A1840" s="633" t="s">
        <v>9508</v>
      </c>
      <c r="B1840" s="632" t="s">
        <v>56</v>
      </c>
      <c r="C1840" s="632" t="s">
        <v>161</v>
      </c>
      <c r="D1840" s="632" t="s">
        <v>9509</v>
      </c>
      <c r="E1840" s="632" t="s">
        <v>9510</v>
      </c>
      <c r="F1840" s="473" t="s">
        <v>26</v>
      </c>
      <c r="G1840" s="473"/>
      <c r="H1840" s="473"/>
      <c r="I1840" s="473"/>
      <c r="J1840" s="633" t="s">
        <v>11224</v>
      </c>
      <c r="K1840" s="632" t="s">
        <v>33</v>
      </c>
      <c r="L1840" s="624">
        <v>43009</v>
      </c>
      <c r="M1840" s="564" t="s">
        <v>9526</v>
      </c>
      <c r="N1840" s="633" t="s">
        <v>46</v>
      </c>
      <c r="O1840" s="625">
        <v>43009</v>
      </c>
      <c r="P1840" s="626">
        <v>10000</v>
      </c>
      <c r="Q1840" s="416">
        <f t="shared" si="43"/>
        <v>0.01</v>
      </c>
      <c r="R1840" s="627">
        <v>12</v>
      </c>
      <c r="S1840" s="564" t="s">
        <v>9261</v>
      </c>
      <c r="T1840" s="71" t="s">
        <v>125</v>
      </c>
      <c r="U1840" s="633" t="s">
        <v>7</v>
      </c>
      <c r="V1840" s="632" t="s">
        <v>477</v>
      </c>
      <c r="W1840" s="632"/>
      <c r="X1840" s="632" t="s">
        <v>9546</v>
      </c>
      <c r="Y1840" s="632"/>
      <c r="Z1840" s="633"/>
      <c r="AA1840" s="633"/>
    </row>
    <row r="1841" spans="1:27" ht="17.45" customHeight="1" x14ac:dyDescent="0.25">
      <c r="A1841" s="633" t="s">
        <v>9597</v>
      </c>
      <c r="B1841" s="632" t="s">
        <v>57</v>
      </c>
      <c r="C1841" s="632" t="s">
        <v>775</v>
      </c>
      <c r="D1841" s="632" t="s">
        <v>10692</v>
      </c>
      <c r="E1841" s="632" t="s">
        <v>9598</v>
      </c>
      <c r="F1841" s="473" t="s">
        <v>27</v>
      </c>
      <c r="G1841" s="473"/>
      <c r="H1841" s="473"/>
      <c r="I1841" s="473"/>
      <c r="J1841" s="633" t="s">
        <v>11223</v>
      </c>
      <c r="K1841" s="632" t="s">
        <v>8947</v>
      </c>
      <c r="L1841" s="624">
        <v>42974</v>
      </c>
      <c r="M1841" s="564">
        <v>42884</v>
      </c>
      <c r="N1841" s="633" t="s">
        <v>48</v>
      </c>
      <c r="O1841" s="625">
        <v>42974</v>
      </c>
      <c r="P1841" s="626">
        <v>10000</v>
      </c>
      <c r="Q1841" s="416">
        <f t="shared" si="43"/>
        <v>0.01</v>
      </c>
      <c r="R1841" s="636">
        <v>12</v>
      </c>
      <c r="S1841" s="564">
        <v>42915</v>
      </c>
      <c r="T1841" s="71" t="s">
        <v>125</v>
      </c>
      <c r="U1841" s="633" t="s">
        <v>7040</v>
      </c>
      <c r="V1841" s="632" t="s">
        <v>162</v>
      </c>
      <c r="W1841" s="632" t="s">
        <v>105</v>
      </c>
      <c r="X1841" s="632" t="s">
        <v>9990</v>
      </c>
      <c r="Y1841" s="632"/>
      <c r="Z1841" s="633"/>
      <c r="AA1841" s="633"/>
    </row>
    <row r="1842" spans="1:27" ht="17.45" customHeight="1" x14ac:dyDescent="0.25">
      <c r="A1842" s="633" t="s">
        <v>12270</v>
      </c>
      <c r="B1842" s="632" t="s">
        <v>56</v>
      </c>
      <c r="C1842" s="632" t="s">
        <v>117</v>
      </c>
      <c r="D1842" s="632" t="s">
        <v>12271</v>
      </c>
      <c r="E1842" s="632" t="s">
        <v>12272</v>
      </c>
      <c r="F1842" s="473" t="s">
        <v>25</v>
      </c>
      <c r="G1842" s="473"/>
      <c r="H1842" s="473"/>
      <c r="I1842" s="473"/>
      <c r="J1842" s="633" t="s">
        <v>11223</v>
      </c>
      <c r="K1842" s="632" t="s">
        <v>35</v>
      </c>
      <c r="L1842" s="624">
        <v>42978</v>
      </c>
      <c r="M1842" s="564">
        <v>42928</v>
      </c>
      <c r="N1842" s="633" t="s">
        <v>46</v>
      </c>
      <c r="O1842" s="625">
        <v>42978</v>
      </c>
      <c r="P1842" s="626">
        <v>10000</v>
      </c>
      <c r="Q1842" s="416">
        <f t="shared" si="43"/>
        <v>0.01</v>
      </c>
      <c r="R1842" s="636">
        <v>12</v>
      </c>
      <c r="S1842" s="564">
        <v>42929</v>
      </c>
      <c r="T1842" s="71" t="s">
        <v>125</v>
      </c>
      <c r="U1842" s="633" t="s">
        <v>7040</v>
      </c>
      <c r="V1842" s="632" t="s">
        <v>162</v>
      </c>
      <c r="W1842" s="632" t="s">
        <v>105</v>
      </c>
      <c r="X1842" s="632" t="s">
        <v>7454</v>
      </c>
      <c r="Y1842" s="632" t="s">
        <v>12446</v>
      </c>
      <c r="Z1842" s="633"/>
      <c r="AA1842" s="633"/>
    </row>
    <row r="1843" spans="1:27" ht="17.45" customHeight="1" x14ac:dyDescent="0.25">
      <c r="A1843" s="633" t="s">
        <v>12270</v>
      </c>
      <c r="B1843" s="632" t="s">
        <v>56</v>
      </c>
      <c r="C1843" s="632" t="s">
        <v>117</v>
      </c>
      <c r="D1843" s="632" t="s">
        <v>12271</v>
      </c>
      <c r="E1843" s="632" t="s">
        <v>12272</v>
      </c>
      <c r="F1843" s="473" t="s">
        <v>25</v>
      </c>
      <c r="G1843" s="473"/>
      <c r="H1843" s="473"/>
      <c r="I1843" s="473"/>
      <c r="J1843" s="633" t="s">
        <v>11223</v>
      </c>
      <c r="K1843" s="632" t="s">
        <v>35</v>
      </c>
      <c r="L1843" s="624">
        <v>42978</v>
      </c>
      <c r="M1843" s="564">
        <v>42928</v>
      </c>
      <c r="N1843" s="633" t="s">
        <v>46</v>
      </c>
      <c r="O1843" s="625">
        <v>42978</v>
      </c>
      <c r="P1843" s="626">
        <v>10000</v>
      </c>
      <c r="Q1843" s="416">
        <f t="shared" si="43"/>
        <v>0.01</v>
      </c>
      <c r="R1843" s="636">
        <v>12</v>
      </c>
      <c r="S1843" s="564">
        <v>42929</v>
      </c>
      <c r="T1843" s="71" t="s">
        <v>125</v>
      </c>
      <c r="U1843" s="633" t="s">
        <v>7040</v>
      </c>
      <c r="V1843" s="632" t="s">
        <v>162</v>
      </c>
      <c r="W1843" s="632" t="s">
        <v>7199</v>
      </c>
      <c r="X1843" s="632" t="s">
        <v>7454</v>
      </c>
      <c r="Y1843" s="632" t="s">
        <v>12446</v>
      </c>
      <c r="Z1843" s="633"/>
      <c r="AA1843" s="633"/>
    </row>
    <row r="1844" spans="1:27" ht="17.45" customHeight="1" x14ac:dyDescent="0.25">
      <c r="A1844" s="633" t="s">
        <v>4632</v>
      </c>
      <c r="B1844" s="634" t="s">
        <v>57</v>
      </c>
      <c r="C1844" s="634" t="s">
        <v>182</v>
      </c>
      <c r="D1844" s="632" t="s">
        <v>4607</v>
      </c>
      <c r="E1844" s="632" t="s">
        <v>8847</v>
      </c>
      <c r="F1844" s="473" t="s">
        <v>28</v>
      </c>
      <c r="G1844" s="473"/>
      <c r="H1844" s="473"/>
      <c r="I1844" s="473"/>
      <c r="J1844" s="633" t="s">
        <v>11224</v>
      </c>
      <c r="K1844" s="473" t="s">
        <v>8953</v>
      </c>
      <c r="L1844" s="624">
        <v>43069</v>
      </c>
      <c r="M1844" s="564" t="s">
        <v>4634</v>
      </c>
      <c r="N1844" s="71" t="s">
        <v>46</v>
      </c>
      <c r="O1844" s="624">
        <v>43069</v>
      </c>
      <c r="P1844" s="635">
        <v>10000</v>
      </c>
      <c r="Q1844" s="416">
        <f t="shared" si="43"/>
        <v>0.01</v>
      </c>
      <c r="R1844" s="627">
        <v>1</v>
      </c>
      <c r="S1844" s="535" t="s">
        <v>7456</v>
      </c>
      <c r="T1844" s="71" t="s">
        <v>125</v>
      </c>
      <c r="U1844" s="566" t="s">
        <v>7040</v>
      </c>
      <c r="V1844" s="541" t="s">
        <v>134</v>
      </c>
      <c r="W1844" s="541" t="s">
        <v>4610</v>
      </c>
      <c r="X1844" s="632" t="s">
        <v>6243</v>
      </c>
      <c r="Y1844" s="632"/>
      <c r="Z1844" s="633"/>
      <c r="AA1844" s="633"/>
    </row>
    <row r="1845" spans="1:27" ht="17.45" customHeight="1" x14ac:dyDescent="0.25">
      <c r="A1845" s="633" t="s">
        <v>4595</v>
      </c>
      <c r="B1845" s="634" t="s">
        <v>56</v>
      </c>
      <c r="C1845" s="634" t="s">
        <v>117</v>
      </c>
      <c r="D1845" s="632" t="s">
        <v>2345</v>
      </c>
      <c r="E1845" s="632" t="s">
        <v>316</v>
      </c>
      <c r="F1845" s="473" t="s">
        <v>25</v>
      </c>
      <c r="G1845" s="473"/>
      <c r="H1845" s="473"/>
      <c r="I1845" s="473"/>
      <c r="J1845" s="633" t="s">
        <v>11223</v>
      </c>
      <c r="K1845" s="473" t="s">
        <v>35</v>
      </c>
      <c r="L1845" s="624">
        <v>42978</v>
      </c>
      <c r="M1845" s="564" t="s">
        <v>4596</v>
      </c>
      <c r="N1845" s="71" t="s">
        <v>47</v>
      </c>
      <c r="O1845" s="624">
        <v>42978</v>
      </c>
      <c r="P1845" s="635">
        <v>10000</v>
      </c>
      <c r="Q1845" s="416">
        <f t="shared" si="43"/>
        <v>0.01</v>
      </c>
      <c r="R1845" s="627">
        <v>12</v>
      </c>
      <c r="S1845" s="535" t="s">
        <v>6519</v>
      </c>
      <c r="T1845" s="71" t="s">
        <v>103</v>
      </c>
      <c r="U1845" s="566" t="s">
        <v>7040</v>
      </c>
      <c r="V1845" s="541" t="s">
        <v>134</v>
      </c>
      <c r="W1845" s="541" t="s">
        <v>518</v>
      </c>
      <c r="X1845" s="632" t="s">
        <v>6514</v>
      </c>
      <c r="Y1845" s="632" t="s">
        <v>6528</v>
      </c>
      <c r="Z1845" s="633"/>
      <c r="AA1845" s="633"/>
    </row>
    <row r="1846" spans="1:27" ht="17.45" customHeight="1" x14ac:dyDescent="0.25">
      <c r="A1846" s="633" t="s">
        <v>9091</v>
      </c>
      <c r="B1846" s="634" t="s">
        <v>62</v>
      </c>
      <c r="C1846" s="634" t="s">
        <v>1065</v>
      </c>
      <c r="D1846" s="632" t="s">
        <v>9092</v>
      </c>
      <c r="E1846" s="632" t="s">
        <v>316</v>
      </c>
      <c r="F1846" s="473" t="s">
        <v>26</v>
      </c>
      <c r="G1846" s="473"/>
      <c r="H1846" s="473"/>
      <c r="I1846" s="473"/>
      <c r="J1846" s="633" t="s">
        <v>11223</v>
      </c>
      <c r="K1846" s="473" t="s">
        <v>8948</v>
      </c>
      <c r="L1846" s="624">
        <v>42962</v>
      </c>
      <c r="M1846" s="564" t="s">
        <v>9105</v>
      </c>
      <c r="N1846" s="71" t="s">
        <v>121</v>
      </c>
      <c r="O1846" s="624">
        <v>42962</v>
      </c>
      <c r="P1846" s="635">
        <v>10000</v>
      </c>
      <c r="Q1846" s="416">
        <f t="shared" si="43"/>
        <v>0.01</v>
      </c>
      <c r="R1846" s="627">
        <v>12</v>
      </c>
      <c r="S1846" s="535" t="s">
        <v>8957</v>
      </c>
      <c r="T1846" s="71" t="s">
        <v>125</v>
      </c>
      <c r="U1846" s="566" t="s">
        <v>7040</v>
      </c>
      <c r="V1846" s="541" t="s">
        <v>104</v>
      </c>
      <c r="W1846" s="541" t="s">
        <v>8056</v>
      </c>
      <c r="X1846" s="632" t="s">
        <v>9144</v>
      </c>
      <c r="Y1846" s="632"/>
      <c r="Z1846" s="633"/>
      <c r="AA1846" s="633"/>
    </row>
    <row r="1847" spans="1:27" ht="17.45" customHeight="1" x14ac:dyDescent="0.25">
      <c r="A1847" s="633" t="s">
        <v>8510</v>
      </c>
      <c r="B1847" s="634" t="s">
        <v>57</v>
      </c>
      <c r="C1847" s="634" t="s">
        <v>182</v>
      </c>
      <c r="D1847" s="632" t="s">
        <v>13105</v>
      </c>
      <c r="E1847" s="632" t="s">
        <v>8511</v>
      </c>
      <c r="F1847" s="473" t="s">
        <v>14262</v>
      </c>
      <c r="G1847" s="473"/>
      <c r="H1847" s="473"/>
      <c r="I1847" s="473"/>
      <c r="J1847" s="633" t="s">
        <v>11223</v>
      </c>
      <c r="K1847" s="473" t="s">
        <v>8950</v>
      </c>
      <c r="L1847" s="624">
        <v>42965</v>
      </c>
      <c r="M1847" s="564" t="s">
        <v>13490</v>
      </c>
      <c r="N1847" s="71" t="s">
        <v>47</v>
      </c>
      <c r="O1847" s="624">
        <v>42965</v>
      </c>
      <c r="P1847" s="635">
        <v>10000</v>
      </c>
      <c r="Q1847" s="416">
        <f t="shared" ref="Q1847:Q1879" si="44">+P1847*0.000001</f>
        <v>0.01</v>
      </c>
      <c r="R1847" s="627">
        <v>12</v>
      </c>
      <c r="S1847" s="535" t="s">
        <v>8160</v>
      </c>
      <c r="T1847" s="71" t="s">
        <v>103</v>
      </c>
      <c r="U1847" s="566" t="s">
        <v>7040</v>
      </c>
      <c r="V1847" s="541" t="s">
        <v>104</v>
      </c>
      <c r="W1847" s="541" t="s">
        <v>105</v>
      </c>
      <c r="X1847" s="632" t="s">
        <v>13873</v>
      </c>
      <c r="Y1847" s="632" t="s">
        <v>667</v>
      </c>
      <c r="Z1847" s="633"/>
      <c r="AA1847" s="633"/>
    </row>
    <row r="1848" spans="1:27" ht="17.45" customHeight="1" x14ac:dyDescent="0.25">
      <c r="A1848" s="633" t="s">
        <v>6701</v>
      </c>
      <c r="B1848" s="634" t="s">
        <v>56</v>
      </c>
      <c r="C1848" s="634" t="s">
        <v>124</v>
      </c>
      <c r="D1848" s="632" t="s">
        <v>6702</v>
      </c>
      <c r="E1848" s="632" t="s">
        <v>6703</v>
      </c>
      <c r="F1848" s="473" t="s">
        <v>27</v>
      </c>
      <c r="G1848" s="473"/>
      <c r="H1848" s="473"/>
      <c r="I1848" s="473"/>
      <c r="J1848" s="633" t="s">
        <v>11223</v>
      </c>
      <c r="K1848" s="473" t="s">
        <v>8947</v>
      </c>
      <c r="L1848" s="624">
        <v>42978</v>
      </c>
      <c r="M1848" s="564" t="s">
        <v>6851</v>
      </c>
      <c r="N1848" s="71" t="s">
        <v>46</v>
      </c>
      <c r="O1848" s="624">
        <v>42978</v>
      </c>
      <c r="P1848" s="635">
        <v>10000</v>
      </c>
      <c r="Q1848" s="416">
        <f t="shared" si="44"/>
        <v>0.01</v>
      </c>
      <c r="R1848" s="627">
        <v>12</v>
      </c>
      <c r="S1848" s="535" t="s">
        <v>13876</v>
      </c>
      <c r="T1848" s="71" t="s">
        <v>125</v>
      </c>
      <c r="U1848" s="566" t="s">
        <v>7040</v>
      </c>
      <c r="V1848" s="541" t="s">
        <v>104</v>
      </c>
      <c r="W1848" s="541" t="s">
        <v>105</v>
      </c>
      <c r="X1848" s="632" t="s">
        <v>6852</v>
      </c>
      <c r="Y1848" s="632" t="s">
        <v>6869</v>
      </c>
      <c r="Z1848" s="633"/>
      <c r="AA1848" s="633"/>
    </row>
    <row r="1849" spans="1:27" ht="17.45" customHeight="1" x14ac:dyDescent="0.25">
      <c r="A1849" s="633" t="s">
        <v>12267</v>
      </c>
      <c r="B1849" s="634" t="s">
        <v>57</v>
      </c>
      <c r="C1849" s="634" t="s">
        <v>147</v>
      </c>
      <c r="D1849" s="632" t="s">
        <v>13106</v>
      </c>
      <c r="E1849" s="632" t="s">
        <v>316</v>
      </c>
      <c r="F1849" s="473" t="s">
        <v>26</v>
      </c>
      <c r="G1849" s="473"/>
      <c r="H1849" s="473"/>
      <c r="I1849" s="473"/>
      <c r="J1849" s="633" t="s">
        <v>11224</v>
      </c>
      <c r="K1849" s="473" t="s">
        <v>8948</v>
      </c>
      <c r="L1849" s="624">
        <v>43010</v>
      </c>
      <c r="M1849" s="564" t="s">
        <v>13491</v>
      </c>
      <c r="N1849" s="71" t="s">
        <v>46</v>
      </c>
      <c r="O1849" s="624">
        <v>43096</v>
      </c>
      <c r="P1849" s="635">
        <v>10000</v>
      </c>
      <c r="Q1849" s="416">
        <f t="shared" si="44"/>
        <v>0.01</v>
      </c>
      <c r="R1849" s="627">
        <v>12</v>
      </c>
      <c r="S1849" s="535" t="s">
        <v>12340</v>
      </c>
      <c r="T1849" s="71" t="s">
        <v>125</v>
      </c>
      <c r="U1849" s="566" t="s">
        <v>7040</v>
      </c>
      <c r="V1849" s="541" t="s">
        <v>104</v>
      </c>
      <c r="W1849" s="541" t="s">
        <v>105</v>
      </c>
      <c r="X1849" s="632" t="s">
        <v>13874</v>
      </c>
      <c r="Y1849" s="632" t="s">
        <v>667</v>
      </c>
      <c r="Z1849" s="633"/>
      <c r="AA1849" s="633"/>
    </row>
    <row r="1850" spans="1:27" ht="17.45" customHeight="1" x14ac:dyDescent="0.25">
      <c r="A1850" s="633" t="s">
        <v>12245</v>
      </c>
      <c r="B1850" s="634" t="s">
        <v>57</v>
      </c>
      <c r="C1850" s="634" t="s">
        <v>147</v>
      </c>
      <c r="D1850" s="632" t="s">
        <v>12246</v>
      </c>
      <c r="E1850" s="632" t="s">
        <v>12247</v>
      </c>
      <c r="F1850" s="473" t="s">
        <v>14262</v>
      </c>
      <c r="G1850" s="473"/>
      <c r="H1850" s="473"/>
      <c r="I1850" s="473"/>
      <c r="J1850" s="633" t="s">
        <v>11224</v>
      </c>
      <c r="K1850" s="473" t="s">
        <v>8950</v>
      </c>
      <c r="L1850" s="624">
        <v>43099</v>
      </c>
      <c r="M1850" s="564" t="s">
        <v>12325</v>
      </c>
      <c r="N1850" s="71" t="s">
        <v>47</v>
      </c>
      <c r="O1850" s="624">
        <v>43099</v>
      </c>
      <c r="P1850" s="635">
        <v>10000</v>
      </c>
      <c r="Q1850" s="416">
        <f t="shared" si="44"/>
        <v>0.01</v>
      </c>
      <c r="R1850" s="627">
        <v>12</v>
      </c>
      <c r="S1850" s="535" t="s">
        <v>12632</v>
      </c>
      <c r="T1850" s="71" t="s">
        <v>103</v>
      </c>
      <c r="U1850" s="566" t="s">
        <v>7040</v>
      </c>
      <c r="V1850" s="541" t="s">
        <v>104</v>
      </c>
      <c r="W1850" s="541" t="s">
        <v>105</v>
      </c>
      <c r="X1850" s="632" t="s">
        <v>12681</v>
      </c>
      <c r="Y1850" s="632" t="s">
        <v>667</v>
      </c>
      <c r="Z1850" s="633"/>
      <c r="AA1850" s="633"/>
    </row>
    <row r="1851" spans="1:27" ht="17.45" customHeight="1" x14ac:dyDescent="0.25">
      <c r="A1851" s="633" t="s">
        <v>9391</v>
      </c>
      <c r="B1851" s="634" t="s">
        <v>57</v>
      </c>
      <c r="C1851" s="634" t="s">
        <v>98</v>
      </c>
      <c r="D1851" s="632" t="s">
        <v>9360</v>
      </c>
      <c r="E1851" s="632" t="s">
        <v>9392</v>
      </c>
      <c r="F1851" s="473" t="s">
        <v>26</v>
      </c>
      <c r="G1851" s="473"/>
      <c r="H1851" s="473"/>
      <c r="I1851" s="473"/>
      <c r="J1851" s="633" t="s">
        <v>11223</v>
      </c>
      <c r="K1851" s="473" t="s">
        <v>8948</v>
      </c>
      <c r="L1851" s="624">
        <v>43007</v>
      </c>
      <c r="M1851" s="564" t="s">
        <v>13492</v>
      </c>
      <c r="N1851" s="71" t="s">
        <v>46</v>
      </c>
      <c r="O1851" s="624">
        <v>43007</v>
      </c>
      <c r="P1851" s="635">
        <v>10000</v>
      </c>
      <c r="Q1851" s="416">
        <f t="shared" si="44"/>
        <v>0.01</v>
      </c>
      <c r="R1851" s="627">
        <v>12</v>
      </c>
      <c r="S1851" s="535" t="s">
        <v>13875</v>
      </c>
      <c r="T1851" s="71" t="s">
        <v>125</v>
      </c>
      <c r="U1851" s="566" t="s">
        <v>7040</v>
      </c>
      <c r="V1851" s="541" t="s">
        <v>104</v>
      </c>
      <c r="W1851" s="541" t="s">
        <v>105</v>
      </c>
      <c r="X1851" s="632" t="s">
        <v>106</v>
      </c>
      <c r="Y1851" s="632" t="s">
        <v>186</v>
      </c>
      <c r="Z1851" s="633"/>
      <c r="AA1851" s="633"/>
    </row>
    <row r="1852" spans="1:27" ht="17.45" customHeight="1" x14ac:dyDescent="0.25">
      <c r="A1852" s="633" t="s">
        <v>8512</v>
      </c>
      <c r="B1852" s="634" t="s">
        <v>57</v>
      </c>
      <c r="C1852" s="634" t="s">
        <v>98</v>
      </c>
      <c r="D1852" s="632" t="s">
        <v>13107</v>
      </c>
      <c r="E1852" s="632" t="s">
        <v>8513</v>
      </c>
      <c r="F1852" s="473" t="s">
        <v>25</v>
      </c>
      <c r="G1852" s="473"/>
      <c r="H1852" s="473"/>
      <c r="I1852" s="473"/>
      <c r="J1852" s="633" t="s">
        <v>11223</v>
      </c>
      <c r="K1852" s="473" t="s">
        <v>35</v>
      </c>
      <c r="L1852" s="624">
        <v>42950</v>
      </c>
      <c r="M1852" s="564" t="s">
        <v>13493</v>
      </c>
      <c r="N1852" s="71" t="s">
        <v>46</v>
      </c>
      <c r="O1852" s="624">
        <v>42950</v>
      </c>
      <c r="P1852" s="635">
        <v>10000</v>
      </c>
      <c r="Q1852" s="416">
        <f t="shared" si="44"/>
        <v>0.01</v>
      </c>
      <c r="R1852" s="627">
        <v>12</v>
      </c>
      <c r="S1852" s="535" t="s">
        <v>8159</v>
      </c>
      <c r="T1852" s="71" t="s">
        <v>125</v>
      </c>
      <c r="U1852" s="566" t="s">
        <v>7040</v>
      </c>
      <c r="V1852" s="541" t="s">
        <v>104</v>
      </c>
      <c r="W1852" s="541" t="s">
        <v>105</v>
      </c>
      <c r="X1852" s="632" t="s">
        <v>106</v>
      </c>
      <c r="Y1852" s="632"/>
      <c r="Z1852" s="633"/>
      <c r="AA1852" s="633"/>
    </row>
    <row r="1853" spans="1:27" ht="17.45" customHeight="1" x14ac:dyDescent="0.25">
      <c r="A1853" s="633" t="s">
        <v>5741</v>
      </c>
      <c r="B1853" s="634" t="s">
        <v>57</v>
      </c>
      <c r="C1853" s="634" t="s">
        <v>98</v>
      </c>
      <c r="D1853" s="632" t="s">
        <v>14085</v>
      </c>
      <c r="E1853" s="632" t="s">
        <v>12263</v>
      </c>
      <c r="F1853" s="473" t="s">
        <v>27</v>
      </c>
      <c r="G1853" s="473"/>
      <c r="H1853" s="473"/>
      <c r="I1853" s="473"/>
      <c r="J1853" s="633" t="s">
        <v>11224</v>
      </c>
      <c r="K1853" s="473" t="s">
        <v>8070</v>
      </c>
      <c r="L1853" s="624">
        <v>43039</v>
      </c>
      <c r="M1853" s="564" t="s">
        <v>6191</v>
      </c>
      <c r="N1853" s="71" t="s">
        <v>47</v>
      </c>
      <c r="O1853" s="624">
        <v>43040</v>
      </c>
      <c r="P1853" s="635">
        <v>10000</v>
      </c>
      <c r="Q1853" s="416">
        <f t="shared" si="44"/>
        <v>0.01</v>
      </c>
      <c r="R1853" s="627">
        <v>12</v>
      </c>
      <c r="S1853" s="535" t="s">
        <v>12338</v>
      </c>
      <c r="T1853" s="71" t="s">
        <v>103</v>
      </c>
      <c r="U1853" s="566" t="s">
        <v>7040</v>
      </c>
      <c r="V1853" s="541" t="s">
        <v>104</v>
      </c>
      <c r="W1853" s="541" t="s">
        <v>105</v>
      </c>
      <c r="X1853" s="632" t="s">
        <v>6736</v>
      </c>
      <c r="Y1853" s="632" t="s">
        <v>667</v>
      </c>
      <c r="Z1853" s="633"/>
      <c r="AA1853" s="633"/>
    </row>
    <row r="1854" spans="1:27" ht="17.45" customHeight="1" x14ac:dyDescent="0.25">
      <c r="A1854" s="633" t="s">
        <v>5731</v>
      </c>
      <c r="B1854" s="634" t="s">
        <v>57</v>
      </c>
      <c r="C1854" s="634" t="s">
        <v>98</v>
      </c>
      <c r="D1854" s="632" t="s">
        <v>5732</v>
      </c>
      <c r="E1854" s="632" t="s">
        <v>12214</v>
      </c>
      <c r="F1854" s="473" t="s">
        <v>26</v>
      </c>
      <c r="G1854" s="473"/>
      <c r="H1854" s="473"/>
      <c r="I1854" s="473"/>
      <c r="J1854" s="633" t="s">
        <v>11224</v>
      </c>
      <c r="K1854" s="473" t="s">
        <v>8948</v>
      </c>
      <c r="L1854" s="624">
        <v>43039</v>
      </c>
      <c r="M1854" s="564" t="s">
        <v>6146</v>
      </c>
      <c r="N1854" s="71" t="s">
        <v>47</v>
      </c>
      <c r="O1854" s="624">
        <v>43040</v>
      </c>
      <c r="P1854" s="635">
        <v>10000</v>
      </c>
      <c r="Q1854" s="416">
        <f t="shared" si="44"/>
        <v>0.01</v>
      </c>
      <c r="R1854" s="627">
        <v>12</v>
      </c>
      <c r="S1854" s="535" t="s">
        <v>12338</v>
      </c>
      <c r="T1854" s="71" t="s">
        <v>103</v>
      </c>
      <c r="U1854" s="566" t="s">
        <v>7040</v>
      </c>
      <c r="V1854" s="541" t="s">
        <v>104</v>
      </c>
      <c r="W1854" s="541" t="s">
        <v>105</v>
      </c>
      <c r="X1854" s="632" t="s">
        <v>106</v>
      </c>
      <c r="Y1854" s="632" t="s">
        <v>667</v>
      </c>
      <c r="Z1854" s="633"/>
      <c r="AA1854" s="633"/>
    </row>
    <row r="1855" spans="1:27" ht="17.45" customHeight="1" x14ac:dyDescent="0.25">
      <c r="A1855" s="633" t="s">
        <v>6656</v>
      </c>
      <c r="B1855" s="634" t="s">
        <v>57</v>
      </c>
      <c r="C1855" s="634" t="s">
        <v>98</v>
      </c>
      <c r="D1855" s="632" t="s">
        <v>7387</v>
      </c>
      <c r="E1855" s="632" t="s">
        <v>12264</v>
      </c>
      <c r="F1855" s="473" t="s">
        <v>25</v>
      </c>
      <c r="G1855" s="473"/>
      <c r="H1855" s="473"/>
      <c r="I1855" s="473"/>
      <c r="J1855" s="633" t="s">
        <v>11224</v>
      </c>
      <c r="K1855" s="473" t="s">
        <v>8951</v>
      </c>
      <c r="L1855" s="624">
        <v>43039</v>
      </c>
      <c r="M1855" s="564" t="s">
        <v>12335</v>
      </c>
      <c r="N1855" s="71" t="s">
        <v>47</v>
      </c>
      <c r="O1855" s="624">
        <v>43040</v>
      </c>
      <c r="P1855" s="635">
        <v>10000</v>
      </c>
      <c r="Q1855" s="416">
        <f t="shared" si="44"/>
        <v>0.01</v>
      </c>
      <c r="R1855" s="627">
        <v>12</v>
      </c>
      <c r="S1855" s="535" t="s">
        <v>12341</v>
      </c>
      <c r="T1855" s="71" t="s">
        <v>103</v>
      </c>
      <c r="U1855" s="566" t="s">
        <v>7040</v>
      </c>
      <c r="V1855" s="541" t="s">
        <v>104</v>
      </c>
      <c r="W1855" s="541" t="s">
        <v>105</v>
      </c>
      <c r="X1855" s="632" t="s">
        <v>106</v>
      </c>
      <c r="Y1855" s="632" t="s">
        <v>667</v>
      </c>
      <c r="Z1855" s="633"/>
      <c r="AA1855" s="633"/>
    </row>
    <row r="1856" spans="1:27" ht="17.45" customHeight="1" x14ac:dyDescent="0.25">
      <c r="A1856" s="633" t="s">
        <v>5737</v>
      </c>
      <c r="B1856" s="634" t="s">
        <v>57</v>
      </c>
      <c r="C1856" s="634" t="s">
        <v>98</v>
      </c>
      <c r="D1856" s="632" t="s">
        <v>5738</v>
      </c>
      <c r="E1856" s="632" t="s">
        <v>12263</v>
      </c>
      <c r="F1856" s="473" t="s">
        <v>28</v>
      </c>
      <c r="G1856" s="473"/>
      <c r="H1856" s="473"/>
      <c r="I1856" s="473"/>
      <c r="J1856" s="633" t="s">
        <v>11224</v>
      </c>
      <c r="K1856" s="473" t="s">
        <v>8990</v>
      </c>
      <c r="L1856" s="624">
        <v>43039</v>
      </c>
      <c r="M1856" s="564" t="s">
        <v>6187</v>
      </c>
      <c r="N1856" s="71" t="s">
        <v>47</v>
      </c>
      <c r="O1856" s="624">
        <v>43040</v>
      </c>
      <c r="P1856" s="635">
        <v>10000</v>
      </c>
      <c r="Q1856" s="416">
        <f t="shared" si="44"/>
        <v>0.01</v>
      </c>
      <c r="R1856" s="627">
        <v>12</v>
      </c>
      <c r="S1856" s="535" t="s">
        <v>12338</v>
      </c>
      <c r="T1856" s="71" t="s">
        <v>103</v>
      </c>
      <c r="U1856" s="566" t="s">
        <v>7040</v>
      </c>
      <c r="V1856" s="541" t="s">
        <v>104</v>
      </c>
      <c r="W1856" s="541" t="s">
        <v>105</v>
      </c>
      <c r="X1856" s="632" t="s">
        <v>106</v>
      </c>
      <c r="Y1856" s="632" t="s">
        <v>667</v>
      </c>
      <c r="Z1856" s="633"/>
      <c r="AA1856" s="633"/>
    </row>
    <row r="1857" spans="1:27" ht="17.45" customHeight="1" x14ac:dyDescent="0.25">
      <c r="A1857" s="633" t="s">
        <v>3038</v>
      </c>
      <c r="B1857" s="634" t="s">
        <v>57</v>
      </c>
      <c r="C1857" s="634" t="s">
        <v>98</v>
      </c>
      <c r="D1857" s="632" t="s">
        <v>3039</v>
      </c>
      <c r="E1857" s="632" t="s">
        <v>3040</v>
      </c>
      <c r="F1857" s="473" t="s">
        <v>26</v>
      </c>
      <c r="G1857" s="473"/>
      <c r="H1857" s="473"/>
      <c r="I1857" s="473"/>
      <c r="J1857" s="633" t="s">
        <v>11223</v>
      </c>
      <c r="K1857" s="473" t="s">
        <v>8948</v>
      </c>
      <c r="L1857" s="624">
        <v>42965</v>
      </c>
      <c r="M1857" s="564" t="s">
        <v>3041</v>
      </c>
      <c r="N1857" s="71" t="s">
        <v>49</v>
      </c>
      <c r="O1857" s="624">
        <v>42965</v>
      </c>
      <c r="P1857" s="635">
        <v>10000</v>
      </c>
      <c r="Q1857" s="416">
        <f t="shared" si="44"/>
        <v>0.01</v>
      </c>
      <c r="R1857" s="627">
        <v>2</v>
      </c>
      <c r="S1857" s="535" t="s">
        <v>14144</v>
      </c>
      <c r="T1857" s="71" t="s">
        <v>466</v>
      </c>
      <c r="U1857" s="566" t="s">
        <v>7040</v>
      </c>
      <c r="V1857" s="541" t="s">
        <v>104</v>
      </c>
      <c r="W1857" s="541" t="s">
        <v>105</v>
      </c>
      <c r="X1857" s="632" t="s">
        <v>106</v>
      </c>
      <c r="Y1857" s="632" t="s">
        <v>1091</v>
      </c>
      <c r="Z1857" s="633"/>
      <c r="AA1857" s="633"/>
    </row>
    <row r="1858" spans="1:27" ht="17.45" customHeight="1" x14ac:dyDescent="0.25">
      <c r="A1858" s="633" t="s">
        <v>13987</v>
      </c>
      <c r="B1858" s="634" t="s">
        <v>57</v>
      </c>
      <c r="C1858" s="634" t="s">
        <v>775</v>
      </c>
      <c r="D1858" s="632" t="s">
        <v>5079</v>
      </c>
      <c r="E1858" s="632" t="s">
        <v>14086</v>
      </c>
      <c r="F1858" s="473" t="s">
        <v>14262</v>
      </c>
      <c r="G1858" s="473"/>
      <c r="H1858" s="473"/>
      <c r="I1858" s="473"/>
      <c r="J1858" s="633" t="s">
        <v>11224</v>
      </c>
      <c r="K1858" s="473" t="s">
        <v>8950</v>
      </c>
      <c r="L1858" s="624">
        <v>43038</v>
      </c>
      <c r="M1858" s="564" t="s">
        <v>14139</v>
      </c>
      <c r="N1858" s="71" t="s">
        <v>46</v>
      </c>
      <c r="O1858" s="624">
        <v>43038</v>
      </c>
      <c r="P1858" s="635">
        <v>10000</v>
      </c>
      <c r="Q1858" s="416">
        <f t="shared" si="44"/>
        <v>0.01</v>
      </c>
      <c r="R1858" s="627">
        <v>1</v>
      </c>
      <c r="S1858" s="535" t="s">
        <v>14144</v>
      </c>
      <c r="T1858" s="71" t="s">
        <v>125</v>
      </c>
      <c r="U1858" s="566" t="s">
        <v>7040</v>
      </c>
      <c r="V1858" s="541" t="s">
        <v>104</v>
      </c>
      <c r="W1858" s="541" t="s">
        <v>105</v>
      </c>
      <c r="X1858" s="632" t="s">
        <v>14248</v>
      </c>
      <c r="Y1858" s="632"/>
      <c r="Z1858" s="633"/>
      <c r="AA1858" s="633"/>
    </row>
    <row r="1859" spans="1:27" ht="17.45" customHeight="1" x14ac:dyDescent="0.25">
      <c r="A1859" s="633" t="s">
        <v>8509</v>
      </c>
      <c r="B1859" s="634" t="s">
        <v>56</v>
      </c>
      <c r="C1859" s="634" t="s">
        <v>235</v>
      </c>
      <c r="D1859" s="632" t="s">
        <v>8000</v>
      </c>
      <c r="E1859" s="632" t="s">
        <v>4293</v>
      </c>
      <c r="F1859" s="473" t="s">
        <v>14262</v>
      </c>
      <c r="G1859" s="473"/>
      <c r="H1859" s="473"/>
      <c r="I1859" s="473"/>
      <c r="J1859" s="633" t="s">
        <v>11223</v>
      </c>
      <c r="K1859" s="473" t="s">
        <v>8950</v>
      </c>
      <c r="L1859" s="624">
        <v>42933</v>
      </c>
      <c r="M1859" s="564" t="s">
        <v>13495</v>
      </c>
      <c r="N1859" s="71" t="s">
        <v>47</v>
      </c>
      <c r="O1859" s="624">
        <v>42933</v>
      </c>
      <c r="P1859" s="635">
        <v>10000</v>
      </c>
      <c r="Q1859" s="416">
        <f t="shared" si="44"/>
        <v>0.01</v>
      </c>
      <c r="R1859" s="627">
        <v>1</v>
      </c>
      <c r="S1859" s="535" t="s">
        <v>14146</v>
      </c>
      <c r="T1859" s="71" t="s">
        <v>125</v>
      </c>
      <c r="U1859" s="566" t="s">
        <v>7040</v>
      </c>
      <c r="V1859" s="541" t="s">
        <v>104</v>
      </c>
      <c r="W1859" s="541" t="s">
        <v>105</v>
      </c>
      <c r="X1859" s="632" t="s">
        <v>13877</v>
      </c>
      <c r="Y1859" s="632" t="s">
        <v>186</v>
      </c>
      <c r="Z1859" s="633"/>
      <c r="AA1859" s="633"/>
    </row>
    <row r="1860" spans="1:27" ht="17.45" customHeight="1" x14ac:dyDescent="0.25">
      <c r="A1860" s="633" t="s">
        <v>12586</v>
      </c>
      <c r="B1860" s="634" t="s">
        <v>56</v>
      </c>
      <c r="C1860" s="634" t="s">
        <v>510</v>
      </c>
      <c r="D1860" s="632" t="s">
        <v>511</v>
      </c>
      <c r="E1860" s="632" t="s">
        <v>12587</v>
      </c>
      <c r="F1860" s="473" t="s">
        <v>27</v>
      </c>
      <c r="G1860" s="473"/>
      <c r="H1860" s="473"/>
      <c r="I1860" s="473"/>
      <c r="J1860" s="633" t="s">
        <v>11224</v>
      </c>
      <c r="K1860" s="473" t="s">
        <v>8947</v>
      </c>
      <c r="L1860" s="624">
        <v>43085</v>
      </c>
      <c r="M1860" s="564" t="s">
        <v>12627</v>
      </c>
      <c r="N1860" s="71" t="s">
        <v>46</v>
      </c>
      <c r="O1860" s="624">
        <v>43085</v>
      </c>
      <c r="P1860" s="635">
        <v>10000</v>
      </c>
      <c r="Q1860" s="416">
        <f t="shared" si="44"/>
        <v>0.01</v>
      </c>
      <c r="R1860" s="627">
        <v>12</v>
      </c>
      <c r="S1860" s="535" t="s">
        <v>12632</v>
      </c>
      <c r="T1860" s="71" t="s">
        <v>125</v>
      </c>
      <c r="U1860" s="566" t="s">
        <v>7040</v>
      </c>
      <c r="V1860" s="541" t="s">
        <v>158</v>
      </c>
      <c r="W1860" s="541" t="s">
        <v>8644</v>
      </c>
      <c r="X1860" s="632" t="s">
        <v>12684</v>
      </c>
      <c r="Y1860" s="632"/>
      <c r="Z1860" s="633"/>
      <c r="AA1860" s="633"/>
    </row>
    <row r="1861" spans="1:27" ht="17.45" customHeight="1" x14ac:dyDescent="0.25">
      <c r="A1861" s="633" t="s">
        <v>4653</v>
      </c>
      <c r="B1861" s="634" t="s">
        <v>57</v>
      </c>
      <c r="C1861" s="634" t="s">
        <v>98</v>
      </c>
      <c r="D1861" s="632" t="s">
        <v>4654</v>
      </c>
      <c r="E1861" s="632" t="s">
        <v>316</v>
      </c>
      <c r="F1861" s="473" t="s">
        <v>26</v>
      </c>
      <c r="G1861" s="473"/>
      <c r="H1861" s="473"/>
      <c r="I1861" s="473"/>
      <c r="J1861" s="633" t="s">
        <v>11224</v>
      </c>
      <c r="K1861" s="473" t="s">
        <v>8948</v>
      </c>
      <c r="L1861" s="624">
        <v>43032</v>
      </c>
      <c r="M1861" s="564" t="s">
        <v>4655</v>
      </c>
      <c r="N1861" s="71" t="s">
        <v>46</v>
      </c>
      <c r="O1861" s="624">
        <v>43032</v>
      </c>
      <c r="P1861" s="635">
        <v>10000</v>
      </c>
      <c r="Q1861" s="416">
        <f t="shared" si="44"/>
        <v>0.01</v>
      </c>
      <c r="R1861" s="627">
        <v>12</v>
      </c>
      <c r="S1861" s="535" t="s">
        <v>4656</v>
      </c>
      <c r="T1861" s="71" t="s">
        <v>125</v>
      </c>
      <c r="U1861" s="566" t="s">
        <v>7040</v>
      </c>
      <c r="V1861" s="541" t="s">
        <v>104</v>
      </c>
      <c r="W1861" s="541"/>
      <c r="X1861" s="632" t="s">
        <v>106</v>
      </c>
      <c r="Y1861" s="632"/>
      <c r="Z1861" s="633"/>
      <c r="AA1861" s="633"/>
    </row>
    <row r="1862" spans="1:27" ht="17.45" customHeight="1" x14ac:dyDescent="0.25">
      <c r="A1862" s="633" t="s">
        <v>4600</v>
      </c>
      <c r="B1862" s="634" t="s">
        <v>57</v>
      </c>
      <c r="C1862" s="634" t="s">
        <v>98</v>
      </c>
      <c r="D1862" s="632" t="s">
        <v>4601</v>
      </c>
      <c r="E1862" s="632" t="s">
        <v>1781</v>
      </c>
      <c r="F1862" s="473" t="s">
        <v>26</v>
      </c>
      <c r="G1862" s="473"/>
      <c r="H1862" s="473"/>
      <c r="I1862" s="473"/>
      <c r="J1862" s="633" t="s">
        <v>11223</v>
      </c>
      <c r="K1862" s="473" t="s">
        <v>8948</v>
      </c>
      <c r="L1862" s="624">
        <v>42947</v>
      </c>
      <c r="M1862" s="564" t="s">
        <v>4602</v>
      </c>
      <c r="N1862" s="71" t="s">
        <v>46</v>
      </c>
      <c r="O1862" s="624">
        <v>42947</v>
      </c>
      <c r="P1862" s="635">
        <v>10000</v>
      </c>
      <c r="Q1862" s="416">
        <f t="shared" si="44"/>
        <v>0.01</v>
      </c>
      <c r="R1862" s="627">
        <v>1</v>
      </c>
      <c r="S1862" s="535" t="s">
        <v>14196</v>
      </c>
      <c r="T1862" s="71" t="s">
        <v>125</v>
      </c>
      <c r="U1862" s="566" t="s">
        <v>7040</v>
      </c>
      <c r="V1862" s="541" t="s">
        <v>158</v>
      </c>
      <c r="W1862" s="541"/>
      <c r="X1862" s="632" t="s">
        <v>106</v>
      </c>
      <c r="Y1862" s="632" t="s">
        <v>186</v>
      </c>
      <c r="Z1862" s="633"/>
      <c r="AA1862" s="633"/>
    </row>
    <row r="1863" spans="1:27" ht="17.45" customHeight="1" x14ac:dyDescent="0.25">
      <c r="A1863" s="633" t="s">
        <v>8514</v>
      </c>
      <c r="B1863" s="634" t="s">
        <v>56</v>
      </c>
      <c r="C1863" s="634" t="s">
        <v>235</v>
      </c>
      <c r="D1863" s="632" t="s">
        <v>13109</v>
      </c>
      <c r="E1863" s="632" t="s">
        <v>8515</v>
      </c>
      <c r="F1863" s="473" t="s">
        <v>24</v>
      </c>
      <c r="G1863" s="473"/>
      <c r="H1863" s="473"/>
      <c r="I1863" s="473"/>
      <c r="J1863" s="633" t="s">
        <v>11223</v>
      </c>
      <c r="K1863" s="473" t="s">
        <v>8949</v>
      </c>
      <c r="L1863" s="624">
        <v>42955</v>
      </c>
      <c r="M1863" s="564" t="s">
        <v>13496</v>
      </c>
      <c r="N1863" s="71" t="s">
        <v>46</v>
      </c>
      <c r="O1863" s="624">
        <v>43040</v>
      </c>
      <c r="P1863" s="635">
        <v>10000</v>
      </c>
      <c r="Q1863" s="416">
        <f t="shared" si="44"/>
        <v>0.01</v>
      </c>
      <c r="R1863" s="627">
        <v>12</v>
      </c>
      <c r="S1863" s="535" t="s">
        <v>8159</v>
      </c>
      <c r="T1863" s="71" t="s">
        <v>125</v>
      </c>
      <c r="U1863" s="566" t="s">
        <v>7040</v>
      </c>
      <c r="V1863" s="541" t="s">
        <v>104</v>
      </c>
      <c r="W1863" s="541"/>
      <c r="X1863" s="632" t="s">
        <v>13878</v>
      </c>
      <c r="Y1863" s="632" t="s">
        <v>313</v>
      </c>
      <c r="Z1863" s="633"/>
      <c r="AA1863" s="633"/>
    </row>
    <row r="1864" spans="1:27" ht="17.45" customHeight="1" x14ac:dyDescent="0.25">
      <c r="A1864" s="633" t="s">
        <v>4618</v>
      </c>
      <c r="B1864" s="634" t="s">
        <v>60</v>
      </c>
      <c r="C1864" s="634" t="s">
        <v>377</v>
      </c>
      <c r="D1864" s="632" t="s">
        <v>4619</v>
      </c>
      <c r="E1864" s="632" t="s">
        <v>4614</v>
      </c>
      <c r="F1864" s="473" t="s">
        <v>26</v>
      </c>
      <c r="G1864" s="473"/>
      <c r="H1864" s="473"/>
      <c r="I1864" s="473"/>
      <c r="J1864" s="633" t="s">
        <v>11224</v>
      </c>
      <c r="K1864" s="473" t="s">
        <v>8948</v>
      </c>
      <c r="L1864" s="624">
        <v>43084</v>
      </c>
      <c r="M1864" s="564" t="s">
        <v>4620</v>
      </c>
      <c r="N1864" s="71" t="s">
        <v>46</v>
      </c>
      <c r="O1864" s="624">
        <v>43084</v>
      </c>
      <c r="P1864" s="635">
        <v>10000</v>
      </c>
      <c r="Q1864" s="416">
        <f t="shared" si="44"/>
        <v>0.01</v>
      </c>
      <c r="R1864" s="627">
        <v>12</v>
      </c>
      <c r="S1864" s="535" t="s">
        <v>9285</v>
      </c>
      <c r="T1864" s="71" t="s">
        <v>103</v>
      </c>
      <c r="U1864" s="566" t="s">
        <v>9234</v>
      </c>
      <c r="V1864" s="541" t="s">
        <v>327</v>
      </c>
      <c r="W1864" s="541" t="s">
        <v>11336</v>
      </c>
      <c r="X1864" s="632" t="s">
        <v>9286</v>
      </c>
      <c r="Y1864" s="632" t="s">
        <v>757</v>
      </c>
      <c r="Z1864" s="633"/>
      <c r="AA1864" s="633"/>
    </row>
    <row r="1865" spans="1:27" ht="17.45" customHeight="1" x14ac:dyDescent="0.25">
      <c r="A1865" s="633" t="s">
        <v>9393</v>
      </c>
      <c r="B1865" s="634" t="s">
        <v>57</v>
      </c>
      <c r="C1865" s="634" t="s">
        <v>98</v>
      </c>
      <c r="D1865" s="632" t="s">
        <v>11115</v>
      </c>
      <c r="E1865" s="632" t="s">
        <v>9394</v>
      </c>
      <c r="F1865" s="473" t="s">
        <v>28</v>
      </c>
      <c r="G1865" s="473"/>
      <c r="H1865" s="473"/>
      <c r="I1865" s="473"/>
      <c r="J1865" s="633" t="s">
        <v>11224</v>
      </c>
      <c r="K1865" s="473" t="s">
        <v>8990</v>
      </c>
      <c r="L1865" s="624">
        <v>43067</v>
      </c>
      <c r="M1865" s="564" t="s">
        <v>11279</v>
      </c>
      <c r="N1865" s="71" t="s">
        <v>47</v>
      </c>
      <c r="O1865" s="624">
        <v>43067</v>
      </c>
      <c r="P1865" s="635">
        <v>10000</v>
      </c>
      <c r="Q1865" s="416">
        <f t="shared" si="44"/>
        <v>0.01</v>
      </c>
      <c r="R1865" s="627">
        <v>12</v>
      </c>
      <c r="S1865" s="535" t="s">
        <v>12657</v>
      </c>
      <c r="T1865" s="71" t="s">
        <v>103</v>
      </c>
      <c r="U1865" s="566" t="s">
        <v>9234</v>
      </c>
      <c r="V1865" s="541" t="s">
        <v>184</v>
      </c>
      <c r="W1865" s="541" t="s">
        <v>11333</v>
      </c>
      <c r="X1865" s="632" t="s">
        <v>6201</v>
      </c>
      <c r="Y1865" s="632" t="s">
        <v>531</v>
      </c>
      <c r="Z1865" s="633"/>
      <c r="AA1865" s="633"/>
    </row>
    <row r="1866" spans="1:27" ht="17.45" customHeight="1" x14ac:dyDescent="0.25">
      <c r="A1866" s="633" t="s">
        <v>2074</v>
      </c>
      <c r="B1866" s="634" t="s">
        <v>57</v>
      </c>
      <c r="C1866" s="634" t="s">
        <v>98</v>
      </c>
      <c r="D1866" s="632" t="s">
        <v>1997</v>
      </c>
      <c r="E1866" s="632" t="s">
        <v>9093</v>
      </c>
      <c r="F1866" s="473" t="s">
        <v>27</v>
      </c>
      <c r="G1866" s="473"/>
      <c r="H1866" s="473"/>
      <c r="I1866" s="473"/>
      <c r="J1866" s="633" t="s">
        <v>11223</v>
      </c>
      <c r="K1866" s="473" t="s">
        <v>8947</v>
      </c>
      <c r="L1866" s="624">
        <v>42990</v>
      </c>
      <c r="M1866" s="564" t="s">
        <v>2076</v>
      </c>
      <c r="N1866" s="71" t="s">
        <v>47</v>
      </c>
      <c r="O1866" s="624">
        <v>42990</v>
      </c>
      <c r="P1866" s="635">
        <v>10000</v>
      </c>
      <c r="Q1866" s="416">
        <f t="shared" si="44"/>
        <v>0.01</v>
      </c>
      <c r="R1866" s="627">
        <v>12</v>
      </c>
      <c r="S1866" s="535" t="s">
        <v>12632</v>
      </c>
      <c r="T1866" s="71" t="s">
        <v>125</v>
      </c>
      <c r="U1866" s="566" t="s">
        <v>12</v>
      </c>
      <c r="V1866" s="541" t="s">
        <v>1391</v>
      </c>
      <c r="W1866" s="541" t="s">
        <v>9145</v>
      </c>
      <c r="X1866" s="632" t="s">
        <v>106</v>
      </c>
      <c r="Y1866" s="632" t="s">
        <v>2078</v>
      </c>
      <c r="Z1866" s="633"/>
      <c r="AA1866" s="633"/>
    </row>
    <row r="1867" spans="1:27" ht="17.45" customHeight="1" x14ac:dyDescent="0.25">
      <c r="A1867" s="633" t="s">
        <v>4597</v>
      </c>
      <c r="B1867" s="634" t="s">
        <v>57</v>
      </c>
      <c r="C1867" s="634" t="s">
        <v>98</v>
      </c>
      <c r="D1867" s="632" t="s">
        <v>4264</v>
      </c>
      <c r="E1867" s="632" t="s">
        <v>316</v>
      </c>
      <c r="F1867" s="473" t="s">
        <v>27</v>
      </c>
      <c r="G1867" s="473"/>
      <c r="H1867" s="473"/>
      <c r="I1867" s="473"/>
      <c r="J1867" s="633" t="s">
        <v>11223</v>
      </c>
      <c r="K1867" s="473" t="s">
        <v>8947</v>
      </c>
      <c r="L1867" s="624">
        <v>43008</v>
      </c>
      <c r="M1867" s="564" t="s">
        <v>4598</v>
      </c>
      <c r="N1867" s="71" t="s">
        <v>47</v>
      </c>
      <c r="O1867" s="624">
        <v>43008</v>
      </c>
      <c r="P1867" s="635">
        <v>10000</v>
      </c>
      <c r="Q1867" s="416">
        <f t="shared" si="44"/>
        <v>0.01</v>
      </c>
      <c r="R1867" s="627">
        <v>1</v>
      </c>
      <c r="S1867" s="535" t="s">
        <v>10335</v>
      </c>
      <c r="T1867" s="71" t="s">
        <v>103</v>
      </c>
      <c r="U1867" s="566" t="s">
        <v>12</v>
      </c>
      <c r="V1867" s="541" t="s">
        <v>681</v>
      </c>
      <c r="W1867" s="541" t="s">
        <v>7998</v>
      </c>
      <c r="X1867" s="632" t="s">
        <v>106</v>
      </c>
      <c r="Y1867" s="632"/>
      <c r="Z1867" s="633"/>
      <c r="AA1867" s="633"/>
    </row>
    <row r="1868" spans="1:27" ht="17.45" customHeight="1" x14ac:dyDescent="0.25">
      <c r="A1868" s="633" t="s">
        <v>8850</v>
      </c>
      <c r="B1868" s="634" t="s">
        <v>59</v>
      </c>
      <c r="C1868" s="634" t="s">
        <v>9574</v>
      </c>
      <c r="D1868" s="632" t="s">
        <v>8032</v>
      </c>
      <c r="E1868" s="632" t="s">
        <v>11217</v>
      </c>
      <c r="F1868" s="473" t="s">
        <v>27</v>
      </c>
      <c r="G1868" s="473"/>
      <c r="H1868" s="473"/>
      <c r="I1868" s="473"/>
      <c r="J1868" s="633" t="s">
        <v>11224</v>
      </c>
      <c r="K1868" s="473" t="s">
        <v>8947</v>
      </c>
      <c r="L1868" s="624">
        <v>43099</v>
      </c>
      <c r="M1868" s="564" t="s">
        <v>8894</v>
      </c>
      <c r="N1868" s="71" t="s">
        <v>47</v>
      </c>
      <c r="O1868" s="624">
        <v>43099</v>
      </c>
      <c r="P1868" s="635">
        <v>10000</v>
      </c>
      <c r="Q1868" s="416">
        <f t="shared" si="44"/>
        <v>0.01</v>
      </c>
      <c r="R1868" s="627">
        <v>1</v>
      </c>
      <c r="S1868" s="535" t="s">
        <v>12338</v>
      </c>
      <c r="T1868" s="71" t="s">
        <v>103</v>
      </c>
      <c r="U1868" s="566" t="s">
        <v>11285</v>
      </c>
      <c r="V1868" s="541" t="s">
        <v>1089</v>
      </c>
      <c r="W1868" s="541" t="s">
        <v>9547</v>
      </c>
      <c r="X1868" s="632" t="s">
        <v>8933</v>
      </c>
      <c r="Y1868" s="632" t="s">
        <v>9561</v>
      </c>
      <c r="Z1868" s="633"/>
      <c r="AA1868" s="633"/>
    </row>
    <row r="1869" spans="1:27" ht="17.45" customHeight="1" x14ac:dyDescent="0.25">
      <c r="A1869" s="633" t="s">
        <v>7975</v>
      </c>
      <c r="B1869" s="634" t="s">
        <v>60</v>
      </c>
      <c r="C1869" s="634" t="s">
        <v>377</v>
      </c>
      <c r="D1869" s="632" t="s">
        <v>858</v>
      </c>
      <c r="E1869" s="632" t="s">
        <v>7976</v>
      </c>
      <c r="F1869" s="473" t="s">
        <v>26</v>
      </c>
      <c r="G1869" s="473"/>
      <c r="H1869" s="473"/>
      <c r="I1869" s="473"/>
      <c r="J1869" s="633" t="s">
        <v>11223</v>
      </c>
      <c r="K1869" s="473" t="s">
        <v>8948</v>
      </c>
      <c r="L1869" s="624">
        <v>43000</v>
      </c>
      <c r="M1869" s="564" t="s">
        <v>7989</v>
      </c>
      <c r="N1869" s="71" t="s">
        <v>48</v>
      </c>
      <c r="O1869" s="624">
        <v>43000</v>
      </c>
      <c r="P1869" s="635">
        <v>10000</v>
      </c>
      <c r="Q1869" s="416">
        <f t="shared" si="44"/>
        <v>0.01</v>
      </c>
      <c r="R1869" s="627">
        <v>10</v>
      </c>
      <c r="S1869" s="535" t="s">
        <v>13516</v>
      </c>
      <c r="T1869" s="71" t="s">
        <v>103</v>
      </c>
      <c r="U1869" s="566" t="s">
        <v>16</v>
      </c>
      <c r="V1869" s="541" t="s">
        <v>16</v>
      </c>
      <c r="W1869" s="541" t="s">
        <v>1775</v>
      </c>
      <c r="X1869" s="632" t="s">
        <v>5801</v>
      </c>
      <c r="Y1869" s="632" t="s">
        <v>667</v>
      </c>
      <c r="Z1869" s="633"/>
      <c r="AA1869" s="633"/>
    </row>
    <row r="1870" spans="1:27" ht="17.45" customHeight="1" x14ac:dyDescent="0.25">
      <c r="A1870" s="633" t="s">
        <v>7896</v>
      </c>
      <c r="B1870" s="634" t="s">
        <v>62</v>
      </c>
      <c r="C1870" s="634" t="s">
        <v>429</v>
      </c>
      <c r="D1870" s="632" t="s">
        <v>7897</v>
      </c>
      <c r="E1870" s="632" t="s">
        <v>7898</v>
      </c>
      <c r="F1870" s="473" t="s">
        <v>26</v>
      </c>
      <c r="G1870" s="473"/>
      <c r="H1870" s="473"/>
      <c r="I1870" s="473"/>
      <c r="J1870" s="633" t="s">
        <v>11223</v>
      </c>
      <c r="K1870" s="473" t="s">
        <v>8948</v>
      </c>
      <c r="L1870" s="624">
        <v>42978</v>
      </c>
      <c r="M1870" s="564" t="s">
        <v>7925</v>
      </c>
      <c r="N1870" s="71" t="s">
        <v>48</v>
      </c>
      <c r="O1870" s="624">
        <v>42978</v>
      </c>
      <c r="P1870" s="635">
        <v>10000</v>
      </c>
      <c r="Q1870" s="416">
        <f t="shared" si="44"/>
        <v>0.01</v>
      </c>
      <c r="R1870" s="627">
        <v>12</v>
      </c>
      <c r="S1870" s="535" t="s">
        <v>9789</v>
      </c>
      <c r="T1870" s="71" t="s">
        <v>211</v>
      </c>
      <c r="U1870" s="566" t="s">
        <v>18</v>
      </c>
      <c r="V1870" s="541" t="s">
        <v>9273</v>
      </c>
      <c r="W1870" s="541" t="s">
        <v>11334</v>
      </c>
      <c r="X1870" s="632" t="s">
        <v>13842</v>
      </c>
      <c r="Y1870" s="632" t="s">
        <v>313</v>
      </c>
      <c r="Z1870" s="633"/>
      <c r="AA1870" s="633"/>
    </row>
    <row r="1871" spans="1:27" ht="17.45" customHeight="1" x14ac:dyDescent="0.25">
      <c r="A1871" s="633" t="s">
        <v>9678</v>
      </c>
      <c r="B1871" s="634" t="s">
        <v>57</v>
      </c>
      <c r="C1871" s="634" t="s">
        <v>324</v>
      </c>
      <c r="D1871" s="632" t="s">
        <v>13110</v>
      </c>
      <c r="E1871" s="632" t="s">
        <v>9679</v>
      </c>
      <c r="F1871" s="473" t="s">
        <v>24</v>
      </c>
      <c r="G1871" s="473"/>
      <c r="H1871" s="473"/>
      <c r="I1871" s="473"/>
      <c r="J1871" s="633" t="s">
        <v>11223</v>
      </c>
      <c r="K1871" s="473" t="s">
        <v>8949</v>
      </c>
      <c r="L1871" s="624">
        <v>42977</v>
      </c>
      <c r="M1871" s="564" t="s">
        <v>13497</v>
      </c>
      <c r="N1871" s="71" t="s">
        <v>46</v>
      </c>
      <c r="O1871" s="624">
        <v>43101</v>
      </c>
      <c r="P1871" s="635">
        <v>10000</v>
      </c>
      <c r="Q1871" s="416">
        <f t="shared" si="44"/>
        <v>0.01</v>
      </c>
      <c r="R1871" s="627">
        <v>12</v>
      </c>
      <c r="S1871" s="535" t="s">
        <v>9808</v>
      </c>
      <c r="T1871" s="71" t="s">
        <v>125</v>
      </c>
      <c r="U1871" s="566" t="s">
        <v>18</v>
      </c>
      <c r="V1871" s="541" t="s">
        <v>9273</v>
      </c>
      <c r="W1871" s="541" t="s">
        <v>11334</v>
      </c>
      <c r="X1871" s="632" t="s">
        <v>13879</v>
      </c>
      <c r="Y1871" s="632" t="s">
        <v>7943</v>
      </c>
      <c r="Z1871" s="633"/>
      <c r="AA1871" s="633"/>
    </row>
    <row r="1872" spans="1:27" ht="17.45" customHeight="1" x14ac:dyDescent="0.25">
      <c r="A1872" s="633" t="s">
        <v>13099</v>
      </c>
      <c r="B1872" s="634" t="s">
        <v>57</v>
      </c>
      <c r="C1872" s="634" t="s">
        <v>98</v>
      </c>
      <c r="D1872" s="632" t="s">
        <v>13100</v>
      </c>
      <c r="E1872" s="632" t="s">
        <v>13101</v>
      </c>
      <c r="F1872" s="473" t="s">
        <v>28</v>
      </c>
      <c r="G1872" s="473"/>
      <c r="H1872" s="473"/>
      <c r="I1872" s="473"/>
      <c r="J1872" s="633" t="s">
        <v>11224</v>
      </c>
      <c r="K1872" s="473" t="s">
        <v>8990</v>
      </c>
      <c r="L1872" s="624">
        <v>43088</v>
      </c>
      <c r="M1872" s="564" t="s">
        <v>13488</v>
      </c>
      <c r="N1872" s="71" t="s">
        <v>46</v>
      </c>
      <c r="O1872" s="624">
        <v>43088</v>
      </c>
      <c r="P1872" s="635">
        <v>10000</v>
      </c>
      <c r="Q1872" s="416">
        <f t="shared" si="44"/>
        <v>0.01</v>
      </c>
      <c r="R1872" s="627">
        <v>12</v>
      </c>
      <c r="S1872" s="535" t="s">
        <v>13516</v>
      </c>
      <c r="T1872" s="71" t="s">
        <v>125</v>
      </c>
      <c r="U1872" s="566" t="s">
        <v>18</v>
      </c>
      <c r="V1872" s="541" t="s">
        <v>9273</v>
      </c>
      <c r="W1872" s="541" t="s">
        <v>11335</v>
      </c>
      <c r="X1872" s="632" t="s">
        <v>106</v>
      </c>
      <c r="Y1872" s="632" t="s">
        <v>313</v>
      </c>
      <c r="Z1872" s="633"/>
      <c r="AA1872" s="633"/>
    </row>
    <row r="1873" spans="1:27" ht="17.45" customHeight="1" x14ac:dyDescent="0.25">
      <c r="A1873" s="633" t="s">
        <v>8324</v>
      </c>
      <c r="B1873" s="634" t="s">
        <v>59</v>
      </c>
      <c r="C1873" s="634" t="s">
        <v>9574</v>
      </c>
      <c r="D1873" s="632" t="s">
        <v>7110</v>
      </c>
      <c r="E1873" s="632" t="s">
        <v>8325</v>
      </c>
      <c r="F1873" s="473" t="s">
        <v>26</v>
      </c>
      <c r="G1873" s="473"/>
      <c r="H1873" s="473"/>
      <c r="I1873" s="473"/>
      <c r="J1873" s="633" t="s">
        <v>11223</v>
      </c>
      <c r="K1873" s="473" t="s">
        <v>8948</v>
      </c>
      <c r="L1873" s="624">
        <v>43000</v>
      </c>
      <c r="M1873" s="564" t="s">
        <v>8567</v>
      </c>
      <c r="N1873" s="71" t="s">
        <v>48</v>
      </c>
      <c r="O1873" s="624">
        <v>43000</v>
      </c>
      <c r="P1873" s="635">
        <v>10000</v>
      </c>
      <c r="Q1873" s="416">
        <f t="shared" si="44"/>
        <v>0.01</v>
      </c>
      <c r="R1873" s="627">
        <v>12</v>
      </c>
      <c r="S1873" s="535" t="s">
        <v>14144</v>
      </c>
      <c r="T1873" s="71" t="s">
        <v>103</v>
      </c>
      <c r="U1873" s="566" t="s">
        <v>18</v>
      </c>
      <c r="V1873" s="541" t="s">
        <v>9273</v>
      </c>
      <c r="W1873" s="541" t="s">
        <v>11335</v>
      </c>
      <c r="X1873" s="632" t="s">
        <v>11914</v>
      </c>
      <c r="Y1873" s="632" t="s">
        <v>1806</v>
      </c>
      <c r="Z1873" s="633"/>
      <c r="AA1873" s="633"/>
    </row>
    <row r="1874" spans="1:27" ht="17.45" customHeight="1" x14ac:dyDescent="0.25">
      <c r="A1874" s="633" t="s">
        <v>12270</v>
      </c>
      <c r="B1874" s="634" t="s">
        <v>56</v>
      </c>
      <c r="C1874" s="634" t="s">
        <v>117</v>
      </c>
      <c r="D1874" s="632" t="s">
        <v>12271</v>
      </c>
      <c r="E1874" s="632" t="s">
        <v>12272</v>
      </c>
      <c r="F1874" s="473" t="s">
        <v>25</v>
      </c>
      <c r="G1874" s="473"/>
      <c r="H1874" s="473"/>
      <c r="I1874" s="473"/>
      <c r="J1874" s="633" t="s">
        <v>11223</v>
      </c>
      <c r="K1874" s="473" t="s">
        <v>35</v>
      </c>
      <c r="L1874" s="624">
        <v>42978</v>
      </c>
      <c r="M1874" s="564">
        <v>42928</v>
      </c>
      <c r="N1874" s="71" t="s">
        <v>46</v>
      </c>
      <c r="O1874" s="624">
        <v>42978</v>
      </c>
      <c r="P1874" s="635">
        <v>10000</v>
      </c>
      <c r="Q1874" s="416">
        <f t="shared" si="44"/>
        <v>0.01</v>
      </c>
      <c r="R1874" s="636">
        <v>12</v>
      </c>
      <c r="S1874" s="535">
        <v>42929</v>
      </c>
      <c r="T1874" s="71" t="s">
        <v>125</v>
      </c>
      <c r="U1874" s="566" t="s">
        <v>18</v>
      </c>
      <c r="V1874" s="541" t="s">
        <v>9273</v>
      </c>
      <c r="W1874" s="541" t="s">
        <v>11808</v>
      </c>
      <c r="X1874" s="632" t="s">
        <v>7454</v>
      </c>
      <c r="Y1874" s="632" t="s">
        <v>12446</v>
      </c>
      <c r="Z1874" s="633"/>
      <c r="AA1874" s="633"/>
    </row>
    <row r="1875" spans="1:27" ht="17.45" customHeight="1" x14ac:dyDescent="0.25">
      <c r="A1875" s="633" t="s">
        <v>12265</v>
      </c>
      <c r="B1875" s="634" t="s">
        <v>62</v>
      </c>
      <c r="C1875" s="634" t="s">
        <v>429</v>
      </c>
      <c r="D1875" s="632" t="s">
        <v>12273</v>
      </c>
      <c r="E1875" s="632" t="s">
        <v>12266</v>
      </c>
      <c r="F1875" s="473" t="s">
        <v>14262</v>
      </c>
      <c r="G1875" s="473"/>
      <c r="H1875" s="473"/>
      <c r="I1875" s="473"/>
      <c r="J1875" s="633" t="s">
        <v>11224</v>
      </c>
      <c r="K1875" s="473" t="s">
        <v>8950</v>
      </c>
      <c r="L1875" s="624">
        <v>43100</v>
      </c>
      <c r="M1875" s="564" t="s">
        <v>12332</v>
      </c>
      <c r="N1875" s="71" t="s">
        <v>46</v>
      </c>
      <c r="O1875" s="624">
        <v>43100</v>
      </c>
      <c r="P1875" s="635">
        <v>10000</v>
      </c>
      <c r="Q1875" s="416">
        <f t="shared" si="44"/>
        <v>0.01</v>
      </c>
      <c r="R1875" s="627">
        <v>12</v>
      </c>
      <c r="S1875" s="535" t="s">
        <v>12340</v>
      </c>
      <c r="T1875" s="71" t="s">
        <v>125</v>
      </c>
      <c r="U1875" s="566" t="s">
        <v>18</v>
      </c>
      <c r="V1875" s="541" t="s">
        <v>9273</v>
      </c>
      <c r="W1875" s="541"/>
      <c r="X1875" s="632" t="s">
        <v>6484</v>
      </c>
      <c r="Y1875" s="632"/>
      <c r="Z1875" s="633"/>
      <c r="AA1875" s="633"/>
    </row>
    <row r="1876" spans="1:27" ht="17.45" customHeight="1" x14ac:dyDescent="0.25">
      <c r="A1876" s="633" t="s">
        <v>8848</v>
      </c>
      <c r="B1876" s="634" t="s">
        <v>6912</v>
      </c>
      <c r="C1876" s="634" t="s">
        <v>6912</v>
      </c>
      <c r="D1876" s="632" t="s">
        <v>13111</v>
      </c>
      <c r="E1876" s="632" t="s">
        <v>8849</v>
      </c>
      <c r="F1876" s="473" t="s">
        <v>27</v>
      </c>
      <c r="G1876" s="473"/>
      <c r="H1876" s="473"/>
      <c r="I1876" s="473"/>
      <c r="J1876" s="633" t="s">
        <v>11224</v>
      </c>
      <c r="K1876" s="473" t="s">
        <v>8947</v>
      </c>
      <c r="L1876" s="624">
        <v>43098</v>
      </c>
      <c r="M1876" s="564" t="s">
        <v>13498</v>
      </c>
      <c r="N1876" s="71" t="s">
        <v>46</v>
      </c>
      <c r="O1876" s="624">
        <v>43098</v>
      </c>
      <c r="P1876" s="635">
        <v>10000</v>
      </c>
      <c r="Q1876" s="416">
        <f t="shared" si="44"/>
        <v>0.01</v>
      </c>
      <c r="R1876" s="627">
        <v>12</v>
      </c>
      <c r="S1876" s="535" t="s">
        <v>9606</v>
      </c>
      <c r="T1876" s="71" t="s">
        <v>125</v>
      </c>
      <c r="U1876" s="566" t="s">
        <v>18</v>
      </c>
      <c r="V1876" s="541" t="s">
        <v>9273</v>
      </c>
      <c r="W1876" s="541"/>
      <c r="X1876" s="632" t="s">
        <v>13880</v>
      </c>
      <c r="Y1876" s="632" t="s">
        <v>888</v>
      </c>
      <c r="Z1876" s="633"/>
      <c r="AA1876" s="633"/>
    </row>
    <row r="1877" spans="1:27" ht="17.45" customHeight="1" x14ac:dyDescent="0.25">
      <c r="A1877" s="633" t="s">
        <v>13102</v>
      </c>
      <c r="B1877" s="634" t="s">
        <v>56</v>
      </c>
      <c r="C1877" s="634" t="s">
        <v>109</v>
      </c>
      <c r="D1877" s="632" t="s">
        <v>13103</v>
      </c>
      <c r="E1877" s="632" t="s">
        <v>13104</v>
      </c>
      <c r="F1877" s="473" t="s">
        <v>28</v>
      </c>
      <c r="G1877" s="473"/>
      <c r="H1877" s="473"/>
      <c r="I1877" s="473"/>
      <c r="J1877" s="633" t="s">
        <v>11224</v>
      </c>
      <c r="K1877" s="473" t="s">
        <v>8953</v>
      </c>
      <c r="L1877" s="624">
        <v>43092</v>
      </c>
      <c r="M1877" s="564" t="s">
        <v>13489</v>
      </c>
      <c r="N1877" s="71" t="s">
        <v>46</v>
      </c>
      <c r="O1877" s="624">
        <v>43092</v>
      </c>
      <c r="P1877" s="635">
        <v>10000</v>
      </c>
      <c r="Q1877" s="416">
        <f t="shared" si="44"/>
        <v>0.01</v>
      </c>
      <c r="R1877" s="627">
        <v>12</v>
      </c>
      <c r="S1877" s="535" t="s">
        <v>13489</v>
      </c>
      <c r="T1877" s="71" t="s">
        <v>103</v>
      </c>
      <c r="U1877" s="566" t="s">
        <v>18</v>
      </c>
      <c r="V1877" s="541" t="s">
        <v>9273</v>
      </c>
      <c r="W1877" s="541"/>
      <c r="X1877" s="632" t="s">
        <v>5850</v>
      </c>
      <c r="Y1877" s="632" t="s">
        <v>13928</v>
      </c>
      <c r="Z1877" s="633"/>
      <c r="AA1877" s="633"/>
    </row>
    <row r="1878" spans="1:27" ht="17.45" customHeight="1" x14ac:dyDescent="0.25">
      <c r="A1878" s="633" t="s">
        <v>8521</v>
      </c>
      <c r="B1878" s="634" t="s">
        <v>57</v>
      </c>
      <c r="C1878" s="634" t="s">
        <v>324</v>
      </c>
      <c r="D1878" s="632" t="s">
        <v>9680</v>
      </c>
      <c r="E1878" s="632" t="s">
        <v>8522</v>
      </c>
      <c r="F1878" s="473" t="s">
        <v>25</v>
      </c>
      <c r="G1878" s="473"/>
      <c r="H1878" s="473"/>
      <c r="I1878" s="473"/>
      <c r="J1878" s="633" t="s">
        <v>11224</v>
      </c>
      <c r="K1878" s="473" t="s">
        <v>8951</v>
      </c>
      <c r="L1878" s="624">
        <v>43038</v>
      </c>
      <c r="M1878" s="564" t="s">
        <v>9702</v>
      </c>
      <c r="N1878" s="71" t="s">
        <v>47</v>
      </c>
      <c r="O1878" s="624">
        <v>43038</v>
      </c>
      <c r="P1878" s="635">
        <v>10000</v>
      </c>
      <c r="Q1878" s="416">
        <f t="shared" si="44"/>
        <v>0.01</v>
      </c>
      <c r="R1878" s="627">
        <v>12</v>
      </c>
      <c r="S1878" s="535" t="s">
        <v>13516</v>
      </c>
      <c r="T1878" s="71" t="s">
        <v>103</v>
      </c>
      <c r="U1878" s="566" t="s">
        <v>15</v>
      </c>
      <c r="V1878" s="541" t="s">
        <v>278</v>
      </c>
      <c r="W1878" s="541" t="s">
        <v>2013</v>
      </c>
      <c r="X1878" s="632" t="s">
        <v>12429</v>
      </c>
      <c r="Y1878" s="632" t="s">
        <v>107</v>
      </c>
      <c r="Z1878" s="633"/>
      <c r="AA1878" s="633"/>
    </row>
    <row r="1879" spans="1:27" ht="17.45" customHeight="1" x14ac:dyDescent="0.25">
      <c r="A1879" s="633" t="s">
        <v>7975</v>
      </c>
      <c r="B1879" s="634" t="s">
        <v>60</v>
      </c>
      <c r="C1879" s="634" t="s">
        <v>377</v>
      </c>
      <c r="D1879" s="632" t="s">
        <v>858</v>
      </c>
      <c r="E1879" s="632" t="s">
        <v>7976</v>
      </c>
      <c r="F1879" s="473" t="s">
        <v>26</v>
      </c>
      <c r="G1879" s="473"/>
      <c r="H1879" s="473"/>
      <c r="I1879" s="473"/>
      <c r="J1879" s="633" t="s">
        <v>11223</v>
      </c>
      <c r="K1879" s="473" t="s">
        <v>8948</v>
      </c>
      <c r="L1879" s="624">
        <v>43000</v>
      </c>
      <c r="M1879" s="564" t="s">
        <v>7989</v>
      </c>
      <c r="N1879" s="71" t="s">
        <v>48</v>
      </c>
      <c r="O1879" s="624">
        <v>43000</v>
      </c>
      <c r="P1879" s="635">
        <v>10000</v>
      </c>
      <c r="Q1879" s="416">
        <f t="shared" si="44"/>
        <v>0.01</v>
      </c>
      <c r="R1879" s="627">
        <v>10</v>
      </c>
      <c r="S1879" s="535" t="s">
        <v>12632</v>
      </c>
      <c r="T1879" s="71" t="s">
        <v>103</v>
      </c>
      <c r="U1879" s="566" t="s">
        <v>385</v>
      </c>
      <c r="V1879" s="541" t="s">
        <v>385</v>
      </c>
      <c r="W1879" s="541" t="s">
        <v>4244</v>
      </c>
      <c r="X1879" s="632" t="s">
        <v>5801</v>
      </c>
      <c r="Y1879" s="632" t="s">
        <v>667</v>
      </c>
      <c r="Z1879" s="633"/>
      <c r="AA1879" s="633"/>
    </row>
    <row r="1880" spans="1:27" ht="17.45" customHeight="1" x14ac:dyDescent="0.25">
      <c r="A1880" s="622" t="s">
        <v>4668</v>
      </c>
      <c r="B1880" s="519" t="s">
        <v>58</v>
      </c>
      <c r="C1880" s="519" t="s">
        <v>58</v>
      </c>
      <c r="D1880" s="519" t="s">
        <v>4669</v>
      </c>
      <c r="E1880" s="519" t="s">
        <v>4670</v>
      </c>
      <c r="F1880" s="473" t="s">
        <v>26</v>
      </c>
      <c r="G1880" s="473"/>
      <c r="H1880" s="473"/>
      <c r="I1880" s="473"/>
      <c r="J1880" s="622" t="s">
        <v>11226</v>
      </c>
      <c r="K1880" s="519" t="s">
        <v>8948</v>
      </c>
      <c r="L1880" s="521">
        <v>42767</v>
      </c>
      <c r="M1880" s="522" t="s">
        <v>4671</v>
      </c>
      <c r="N1880" s="622" t="s">
        <v>50</v>
      </c>
      <c r="O1880" s="521">
        <v>42825</v>
      </c>
      <c r="P1880" s="638">
        <v>9524</v>
      </c>
      <c r="Q1880" s="524">
        <v>9.5239999999999995E-3</v>
      </c>
      <c r="R1880" s="525">
        <v>1</v>
      </c>
      <c r="S1880" s="522" t="s">
        <v>354</v>
      </c>
      <c r="T1880" s="525" t="s">
        <v>578</v>
      </c>
      <c r="U1880" s="622" t="s">
        <v>11285</v>
      </c>
      <c r="V1880" s="519" t="s">
        <v>126</v>
      </c>
      <c r="W1880" s="519" t="s">
        <v>2853</v>
      </c>
      <c r="X1880" s="415" t="s">
        <v>5620</v>
      </c>
      <c r="Y1880" s="415" t="s">
        <v>2167</v>
      </c>
      <c r="Z1880" s="633"/>
      <c r="AA1880" s="633"/>
    </row>
    <row r="1881" spans="1:27" ht="17.45" customHeight="1" x14ac:dyDescent="0.25">
      <c r="A1881" s="633" t="s">
        <v>11526</v>
      </c>
      <c r="B1881" s="632" t="s">
        <v>58</v>
      </c>
      <c r="C1881" s="632" t="s">
        <v>58</v>
      </c>
      <c r="D1881" s="632" t="s">
        <v>3496</v>
      </c>
      <c r="E1881" s="632" t="s">
        <v>11736</v>
      </c>
      <c r="F1881" s="473" t="s">
        <v>26</v>
      </c>
      <c r="G1881" s="473"/>
      <c r="H1881" s="473"/>
      <c r="I1881" s="473"/>
      <c r="J1881" s="633" t="s">
        <v>11223</v>
      </c>
      <c r="K1881" s="632" t="s">
        <v>8948</v>
      </c>
      <c r="L1881" s="624">
        <v>42958</v>
      </c>
      <c r="M1881" s="564" t="s">
        <v>11796</v>
      </c>
      <c r="N1881" s="633" t="s">
        <v>47</v>
      </c>
      <c r="O1881" s="625">
        <v>42958</v>
      </c>
      <c r="P1881" s="626">
        <v>9524</v>
      </c>
      <c r="Q1881" s="416">
        <f>+P1881*0.000001</f>
        <v>9.5239999999999995E-3</v>
      </c>
      <c r="R1881" s="627">
        <v>12</v>
      </c>
      <c r="S1881" s="564" t="s">
        <v>14144</v>
      </c>
      <c r="T1881" s="71" t="s">
        <v>103</v>
      </c>
      <c r="U1881" s="633" t="s">
        <v>7</v>
      </c>
      <c r="V1881" s="632" t="s">
        <v>388</v>
      </c>
      <c r="W1881" s="632" t="s">
        <v>389</v>
      </c>
      <c r="X1881" s="632" t="s">
        <v>5544</v>
      </c>
      <c r="Y1881" s="632" t="s">
        <v>675</v>
      </c>
      <c r="Z1881" s="633"/>
      <c r="AA1881" s="633"/>
    </row>
    <row r="1882" spans="1:27" ht="17.45" customHeight="1" x14ac:dyDescent="0.25">
      <c r="A1882" s="633" t="s">
        <v>10155</v>
      </c>
      <c r="B1882" s="634" t="s">
        <v>58</v>
      </c>
      <c r="C1882" s="634" t="s">
        <v>58</v>
      </c>
      <c r="D1882" s="632" t="s">
        <v>13112</v>
      </c>
      <c r="E1882" s="632" t="s">
        <v>13113</v>
      </c>
      <c r="F1882" s="473" t="s">
        <v>25</v>
      </c>
      <c r="G1882" s="473"/>
      <c r="H1882" s="473"/>
      <c r="I1882" s="473"/>
      <c r="J1882" s="633" t="s">
        <v>11224</v>
      </c>
      <c r="K1882" s="473" t="s">
        <v>8951</v>
      </c>
      <c r="L1882" s="624">
        <v>43038</v>
      </c>
      <c r="M1882" s="564" t="s">
        <v>13499</v>
      </c>
      <c r="N1882" s="71" t="s">
        <v>47</v>
      </c>
      <c r="O1882" s="624">
        <v>43038</v>
      </c>
      <c r="P1882" s="635">
        <v>9524</v>
      </c>
      <c r="Q1882" s="416">
        <f>+P1882*0.000001</f>
        <v>9.5239999999999995E-3</v>
      </c>
      <c r="R1882" s="627">
        <v>2</v>
      </c>
      <c r="S1882" s="535" t="s">
        <v>12340</v>
      </c>
      <c r="T1882" s="71" t="s">
        <v>125</v>
      </c>
      <c r="U1882" s="566" t="s">
        <v>7040</v>
      </c>
      <c r="V1882" s="541" t="s">
        <v>104</v>
      </c>
      <c r="W1882" s="541" t="s">
        <v>105</v>
      </c>
      <c r="X1882" s="632" t="s">
        <v>13779</v>
      </c>
      <c r="Y1882" s="632" t="s">
        <v>1192</v>
      </c>
      <c r="Z1882" s="633"/>
      <c r="AA1882" s="633"/>
    </row>
    <row r="1883" spans="1:27" ht="17.45" customHeight="1" x14ac:dyDescent="0.25">
      <c r="A1883" s="633" t="s">
        <v>9191</v>
      </c>
      <c r="B1883" s="634" t="s">
        <v>58</v>
      </c>
      <c r="C1883" s="634" t="s">
        <v>58</v>
      </c>
      <c r="D1883" s="632" t="s">
        <v>12276</v>
      </c>
      <c r="E1883" s="632" t="s">
        <v>11211</v>
      </c>
      <c r="F1883" s="473" t="s">
        <v>24</v>
      </c>
      <c r="G1883" s="473"/>
      <c r="H1883" s="473"/>
      <c r="I1883" s="473"/>
      <c r="J1883" s="633" t="s">
        <v>11223</v>
      </c>
      <c r="K1883" s="473" t="s">
        <v>38</v>
      </c>
      <c r="L1883" s="624">
        <v>42926</v>
      </c>
      <c r="M1883" s="564" t="s">
        <v>9201</v>
      </c>
      <c r="N1883" s="71" t="s">
        <v>50</v>
      </c>
      <c r="O1883" s="624">
        <v>42926</v>
      </c>
      <c r="P1883" s="635">
        <v>9524</v>
      </c>
      <c r="Q1883" s="416">
        <f>+P1883*0.000001</f>
        <v>9.5239999999999995E-3</v>
      </c>
      <c r="R1883" s="627">
        <v>1</v>
      </c>
      <c r="S1883" s="535" t="s">
        <v>12658</v>
      </c>
      <c r="T1883" s="71" t="s">
        <v>578</v>
      </c>
      <c r="U1883" s="566" t="s">
        <v>11285</v>
      </c>
      <c r="V1883" s="541" t="s">
        <v>13537</v>
      </c>
      <c r="W1883" s="541" t="s">
        <v>13791</v>
      </c>
      <c r="X1883" s="632" t="s">
        <v>12431</v>
      </c>
      <c r="Y1883" s="632" t="s">
        <v>9218</v>
      </c>
      <c r="Z1883" s="633"/>
      <c r="AA1883" s="633"/>
    </row>
    <row r="1884" spans="1:27" ht="17.45" customHeight="1" x14ac:dyDescent="0.25">
      <c r="A1884" s="622" t="s">
        <v>4681</v>
      </c>
      <c r="B1884" s="519" t="s">
        <v>60</v>
      </c>
      <c r="C1884" s="519" t="s">
        <v>4992</v>
      </c>
      <c r="D1884" s="519" t="s">
        <v>8946</v>
      </c>
      <c r="E1884" s="519" t="s">
        <v>4293</v>
      </c>
      <c r="F1884" s="473" t="s">
        <v>25</v>
      </c>
      <c r="G1884" s="473"/>
      <c r="H1884" s="473"/>
      <c r="I1884" s="473"/>
      <c r="J1884" s="622" t="s">
        <v>11226</v>
      </c>
      <c r="K1884" s="519" t="s">
        <v>8951</v>
      </c>
      <c r="L1884" s="521">
        <v>42809</v>
      </c>
      <c r="M1884" s="522">
        <v>42801</v>
      </c>
      <c r="N1884" s="622" t="s">
        <v>50</v>
      </c>
      <c r="O1884" s="521">
        <v>42809</v>
      </c>
      <c r="P1884" s="638">
        <v>9300</v>
      </c>
      <c r="Q1884" s="524">
        <v>9.2999999999999992E-3</v>
      </c>
      <c r="R1884" s="525">
        <v>1</v>
      </c>
      <c r="S1884" s="522">
        <v>42810</v>
      </c>
      <c r="T1884" s="525" t="s">
        <v>578</v>
      </c>
      <c r="U1884" s="622" t="s">
        <v>7040</v>
      </c>
      <c r="V1884" s="519" t="s">
        <v>162</v>
      </c>
      <c r="W1884" s="519" t="s">
        <v>105</v>
      </c>
      <c r="X1884" s="415" t="s">
        <v>8956</v>
      </c>
      <c r="Y1884" s="415"/>
      <c r="Z1884" s="633"/>
      <c r="AA1884" s="633"/>
    </row>
    <row r="1885" spans="1:27" ht="17.45" customHeight="1" x14ac:dyDescent="0.25">
      <c r="A1885" s="633" t="s">
        <v>9784</v>
      </c>
      <c r="B1885" s="632" t="s">
        <v>56</v>
      </c>
      <c r="C1885" s="632" t="s">
        <v>194</v>
      </c>
      <c r="D1885" s="632" t="s">
        <v>7156</v>
      </c>
      <c r="E1885" s="632" t="s">
        <v>9785</v>
      </c>
      <c r="F1885" s="473" t="s">
        <v>27</v>
      </c>
      <c r="G1885" s="473"/>
      <c r="H1885" s="473"/>
      <c r="I1885" s="473"/>
      <c r="J1885" s="633" t="s">
        <v>11225</v>
      </c>
      <c r="K1885" s="632" t="s">
        <v>8070</v>
      </c>
      <c r="L1885" s="624">
        <v>42900</v>
      </c>
      <c r="M1885" s="564" t="s">
        <v>9788</v>
      </c>
      <c r="N1885" s="633" t="s">
        <v>50</v>
      </c>
      <c r="O1885" s="625">
        <v>42900</v>
      </c>
      <c r="P1885" s="626">
        <v>9152</v>
      </c>
      <c r="Q1885" s="416">
        <f t="shared" ref="Q1885:Q1893" si="45">+P1885*0.000001</f>
        <v>9.1520000000000004E-3</v>
      </c>
      <c r="R1885" s="627">
        <v>1</v>
      </c>
      <c r="S1885" s="564" t="s">
        <v>10346</v>
      </c>
      <c r="T1885" s="633" t="s">
        <v>578</v>
      </c>
      <c r="U1885" s="633" t="s">
        <v>7</v>
      </c>
      <c r="V1885" s="632" t="s">
        <v>477</v>
      </c>
      <c r="W1885" s="632" t="s">
        <v>2539</v>
      </c>
      <c r="X1885" s="632" t="s">
        <v>9272</v>
      </c>
      <c r="Y1885" s="632" t="s">
        <v>356</v>
      </c>
      <c r="Z1885" s="633"/>
      <c r="AA1885" s="633"/>
    </row>
    <row r="1886" spans="1:27" ht="17.45" customHeight="1" x14ac:dyDescent="0.25">
      <c r="A1886" s="633" t="s">
        <v>9936</v>
      </c>
      <c r="B1886" s="632" t="s">
        <v>6912</v>
      </c>
      <c r="C1886" s="632" t="s">
        <v>6912</v>
      </c>
      <c r="D1886" s="632" t="s">
        <v>9937</v>
      </c>
      <c r="E1886" s="632" t="s">
        <v>9938</v>
      </c>
      <c r="F1886" s="473" t="s">
        <v>14262</v>
      </c>
      <c r="G1886" s="473"/>
      <c r="H1886" s="473"/>
      <c r="I1886" s="473"/>
      <c r="J1886" s="633" t="s">
        <v>11223</v>
      </c>
      <c r="K1886" s="632" t="s">
        <v>8950</v>
      </c>
      <c r="L1886" s="624">
        <v>42983</v>
      </c>
      <c r="M1886" s="564" t="s">
        <v>9959</v>
      </c>
      <c r="N1886" s="633" t="s">
        <v>46</v>
      </c>
      <c r="O1886" s="625">
        <v>42993</v>
      </c>
      <c r="P1886" s="626">
        <v>9000</v>
      </c>
      <c r="Q1886" s="416">
        <f t="shared" si="45"/>
        <v>8.9999999999999993E-3</v>
      </c>
      <c r="R1886" s="627">
        <v>12</v>
      </c>
      <c r="S1886" s="564" t="s">
        <v>9808</v>
      </c>
      <c r="T1886" s="71" t="s">
        <v>103</v>
      </c>
      <c r="U1886" s="633" t="s">
        <v>7</v>
      </c>
      <c r="V1886" s="632" t="s">
        <v>477</v>
      </c>
      <c r="W1886" s="632"/>
      <c r="X1886" s="632" t="s">
        <v>10117</v>
      </c>
      <c r="Y1886" s="632"/>
      <c r="Z1886" s="633"/>
      <c r="AA1886" s="633"/>
    </row>
    <row r="1887" spans="1:27" ht="17.45" customHeight="1" x14ac:dyDescent="0.25">
      <c r="A1887" s="633" t="s">
        <v>11585</v>
      </c>
      <c r="B1887" s="634" t="s">
        <v>56</v>
      </c>
      <c r="C1887" s="634" t="s">
        <v>510</v>
      </c>
      <c r="D1887" s="632" t="s">
        <v>12210</v>
      </c>
      <c r="E1887" s="632" t="s">
        <v>11587</v>
      </c>
      <c r="F1887" s="473" t="s">
        <v>27</v>
      </c>
      <c r="G1887" s="473"/>
      <c r="H1887" s="473"/>
      <c r="I1887" s="473"/>
      <c r="J1887" s="633" t="s">
        <v>11224</v>
      </c>
      <c r="K1887" s="473" t="s">
        <v>8947</v>
      </c>
      <c r="L1887" s="624">
        <v>43098</v>
      </c>
      <c r="M1887" s="564" t="s">
        <v>11773</v>
      </c>
      <c r="N1887" s="71" t="s">
        <v>142</v>
      </c>
      <c r="O1887" s="624">
        <v>43098</v>
      </c>
      <c r="P1887" s="635">
        <v>9000</v>
      </c>
      <c r="Q1887" s="416">
        <f t="shared" si="45"/>
        <v>8.9999999999999993E-3</v>
      </c>
      <c r="R1887" s="627">
        <v>12</v>
      </c>
      <c r="S1887" s="535" t="s">
        <v>12339</v>
      </c>
      <c r="T1887" s="71" t="s">
        <v>125</v>
      </c>
      <c r="U1887" s="566" t="s">
        <v>16</v>
      </c>
      <c r="V1887" s="541" t="s">
        <v>16</v>
      </c>
      <c r="W1887" s="541" t="s">
        <v>1775</v>
      </c>
      <c r="X1887" s="632" t="s">
        <v>10220</v>
      </c>
      <c r="Y1887" s="632"/>
      <c r="Z1887" s="633"/>
      <c r="AA1887" s="633"/>
    </row>
    <row r="1888" spans="1:27" ht="17.45" customHeight="1" x14ac:dyDescent="0.25">
      <c r="A1888" s="633" t="s">
        <v>11589</v>
      </c>
      <c r="B1888" s="634" t="s">
        <v>56</v>
      </c>
      <c r="C1888" s="634" t="s">
        <v>510</v>
      </c>
      <c r="D1888" s="632" t="s">
        <v>12211</v>
      </c>
      <c r="E1888" s="632" t="s">
        <v>11591</v>
      </c>
      <c r="F1888" s="473" t="s">
        <v>27</v>
      </c>
      <c r="G1888" s="473"/>
      <c r="H1888" s="473"/>
      <c r="I1888" s="473"/>
      <c r="J1888" s="633" t="s">
        <v>11224</v>
      </c>
      <c r="K1888" s="473" t="s">
        <v>8947</v>
      </c>
      <c r="L1888" s="624">
        <v>43098</v>
      </c>
      <c r="M1888" s="564" t="s">
        <v>11774</v>
      </c>
      <c r="N1888" s="71" t="s">
        <v>142</v>
      </c>
      <c r="O1888" s="624">
        <v>43098</v>
      </c>
      <c r="P1888" s="635">
        <v>9000</v>
      </c>
      <c r="Q1888" s="416">
        <f t="shared" si="45"/>
        <v>8.9999999999999993E-3</v>
      </c>
      <c r="R1888" s="627">
        <v>12</v>
      </c>
      <c r="S1888" s="535" t="s">
        <v>12339</v>
      </c>
      <c r="T1888" s="71" t="s">
        <v>125</v>
      </c>
      <c r="U1888" s="566" t="s">
        <v>16</v>
      </c>
      <c r="V1888" s="541" t="s">
        <v>16</v>
      </c>
      <c r="W1888" s="541" t="s">
        <v>1775</v>
      </c>
      <c r="X1888" s="632" t="s">
        <v>10220</v>
      </c>
      <c r="Y1888" s="632"/>
      <c r="Z1888" s="633"/>
      <c r="AA1888" s="633"/>
    </row>
    <row r="1889" spans="1:27" ht="17.45" customHeight="1" x14ac:dyDescent="0.25">
      <c r="A1889" s="633" t="s">
        <v>11570</v>
      </c>
      <c r="B1889" s="634" t="s">
        <v>56</v>
      </c>
      <c r="C1889" s="634" t="s">
        <v>510</v>
      </c>
      <c r="D1889" s="632" t="s">
        <v>12208</v>
      </c>
      <c r="E1889" s="632" t="s">
        <v>12209</v>
      </c>
      <c r="F1889" s="473" t="s">
        <v>27</v>
      </c>
      <c r="G1889" s="473"/>
      <c r="H1889" s="473"/>
      <c r="I1889" s="473"/>
      <c r="J1889" s="633" t="s">
        <v>11224</v>
      </c>
      <c r="K1889" s="473" t="s">
        <v>8070</v>
      </c>
      <c r="L1889" s="624">
        <v>43098</v>
      </c>
      <c r="M1889" s="564" t="s">
        <v>11769</v>
      </c>
      <c r="N1889" s="71" t="s">
        <v>46</v>
      </c>
      <c r="O1889" s="624">
        <v>43098</v>
      </c>
      <c r="P1889" s="635">
        <v>9000</v>
      </c>
      <c r="Q1889" s="416">
        <f t="shared" si="45"/>
        <v>8.9999999999999993E-3</v>
      </c>
      <c r="R1889" s="627">
        <v>12</v>
      </c>
      <c r="S1889" s="535" t="s">
        <v>12339</v>
      </c>
      <c r="T1889" s="71" t="s">
        <v>125</v>
      </c>
      <c r="U1889" s="566" t="s">
        <v>16</v>
      </c>
      <c r="V1889" s="541" t="s">
        <v>16</v>
      </c>
      <c r="W1889" s="541" t="s">
        <v>1775</v>
      </c>
      <c r="X1889" s="632" t="s">
        <v>10220</v>
      </c>
      <c r="Y1889" s="632"/>
      <c r="Z1889" s="633"/>
      <c r="AA1889" s="633"/>
    </row>
    <row r="1890" spans="1:27" ht="17.45" customHeight="1" x14ac:dyDescent="0.25">
      <c r="A1890" s="633" t="s">
        <v>10145</v>
      </c>
      <c r="B1890" s="634" t="s">
        <v>56</v>
      </c>
      <c r="C1890" s="634" t="s">
        <v>510</v>
      </c>
      <c r="D1890" s="632" t="s">
        <v>12207</v>
      </c>
      <c r="E1890" s="632" t="s">
        <v>11582</v>
      </c>
      <c r="F1890" s="473" t="s">
        <v>27</v>
      </c>
      <c r="G1890" s="473"/>
      <c r="H1890" s="473"/>
      <c r="I1890" s="473"/>
      <c r="J1890" s="633" t="s">
        <v>11224</v>
      </c>
      <c r="K1890" s="473" t="s">
        <v>8947</v>
      </c>
      <c r="L1890" s="624">
        <v>43098</v>
      </c>
      <c r="M1890" s="564" t="s">
        <v>10172</v>
      </c>
      <c r="N1890" s="71" t="s">
        <v>46</v>
      </c>
      <c r="O1890" s="624">
        <v>43098</v>
      </c>
      <c r="P1890" s="635">
        <v>9000</v>
      </c>
      <c r="Q1890" s="416">
        <f t="shared" si="45"/>
        <v>8.9999999999999993E-3</v>
      </c>
      <c r="R1890" s="627">
        <v>12</v>
      </c>
      <c r="S1890" s="535" t="s">
        <v>12339</v>
      </c>
      <c r="T1890" s="71" t="s">
        <v>125</v>
      </c>
      <c r="U1890" s="566" t="s">
        <v>16</v>
      </c>
      <c r="V1890" s="541" t="s">
        <v>16</v>
      </c>
      <c r="W1890" s="541" t="s">
        <v>1775</v>
      </c>
      <c r="X1890" s="632" t="s">
        <v>10220</v>
      </c>
      <c r="Y1890" s="632"/>
      <c r="Z1890" s="633"/>
      <c r="AA1890" s="633"/>
    </row>
    <row r="1891" spans="1:27" ht="17.45" customHeight="1" x14ac:dyDescent="0.25">
      <c r="A1891" s="633" t="s">
        <v>13015</v>
      </c>
      <c r="B1891" s="634" t="s">
        <v>56</v>
      </c>
      <c r="C1891" s="634" t="s">
        <v>510</v>
      </c>
      <c r="D1891" s="632" t="s">
        <v>13016</v>
      </c>
      <c r="E1891" s="632" t="s">
        <v>13017</v>
      </c>
      <c r="F1891" s="473" t="s">
        <v>27</v>
      </c>
      <c r="G1891" s="473"/>
      <c r="H1891" s="473"/>
      <c r="I1891" s="473"/>
      <c r="J1891" s="633" t="s">
        <v>11224</v>
      </c>
      <c r="K1891" s="473" t="s">
        <v>8947</v>
      </c>
      <c r="L1891" s="624">
        <v>43027</v>
      </c>
      <c r="M1891" s="564" t="s">
        <v>13419</v>
      </c>
      <c r="N1891" s="71" t="s">
        <v>46</v>
      </c>
      <c r="O1891" s="624">
        <v>43027</v>
      </c>
      <c r="P1891" s="635">
        <v>9000</v>
      </c>
      <c r="Q1891" s="416">
        <f t="shared" si="45"/>
        <v>8.9999999999999993E-3</v>
      </c>
      <c r="R1891" s="627">
        <v>12</v>
      </c>
      <c r="S1891" s="535" t="s">
        <v>13516</v>
      </c>
      <c r="T1891" s="71" t="s">
        <v>125</v>
      </c>
      <c r="U1891" s="566" t="s">
        <v>16</v>
      </c>
      <c r="V1891" s="541" t="s">
        <v>16</v>
      </c>
      <c r="W1891" s="541" t="s">
        <v>1775</v>
      </c>
      <c r="X1891" s="632" t="s">
        <v>13793</v>
      </c>
      <c r="Y1891" s="632"/>
      <c r="Z1891" s="633"/>
      <c r="AA1891" s="633"/>
    </row>
    <row r="1892" spans="1:27" ht="17.45" customHeight="1" x14ac:dyDescent="0.25">
      <c r="A1892" s="633" t="s">
        <v>11583</v>
      </c>
      <c r="B1892" s="634" t="s">
        <v>56</v>
      </c>
      <c r="C1892" s="634" t="s">
        <v>510</v>
      </c>
      <c r="D1892" s="632" t="s">
        <v>10146</v>
      </c>
      <c r="E1892" s="632" t="s">
        <v>11584</v>
      </c>
      <c r="F1892" s="473" t="s">
        <v>27</v>
      </c>
      <c r="G1892" s="473"/>
      <c r="H1892" s="473"/>
      <c r="I1892" s="473"/>
      <c r="J1892" s="633" t="s">
        <v>11224</v>
      </c>
      <c r="K1892" s="473" t="s">
        <v>8947</v>
      </c>
      <c r="L1892" s="624">
        <v>43098</v>
      </c>
      <c r="M1892" s="564" t="s">
        <v>11772</v>
      </c>
      <c r="N1892" s="71" t="s">
        <v>46</v>
      </c>
      <c r="O1892" s="624">
        <v>43098</v>
      </c>
      <c r="P1892" s="635">
        <v>9000</v>
      </c>
      <c r="Q1892" s="416">
        <f t="shared" si="45"/>
        <v>8.9999999999999993E-3</v>
      </c>
      <c r="R1892" s="627">
        <v>12</v>
      </c>
      <c r="S1892" s="535" t="s">
        <v>12339</v>
      </c>
      <c r="T1892" s="71" t="s">
        <v>125</v>
      </c>
      <c r="U1892" s="566" t="s">
        <v>16</v>
      </c>
      <c r="V1892" s="541" t="s">
        <v>16</v>
      </c>
      <c r="W1892" s="541" t="s">
        <v>1775</v>
      </c>
      <c r="X1892" s="632" t="s">
        <v>10220</v>
      </c>
      <c r="Y1892" s="632"/>
      <c r="Z1892" s="633"/>
      <c r="AA1892" s="633"/>
    </row>
    <row r="1893" spans="1:27" ht="17.45" customHeight="1" x14ac:dyDescent="0.25">
      <c r="A1893" s="633" t="s">
        <v>10890</v>
      </c>
      <c r="B1893" s="634" t="s">
        <v>56</v>
      </c>
      <c r="C1893" s="634" t="s">
        <v>510</v>
      </c>
      <c r="D1893" s="632" t="s">
        <v>10891</v>
      </c>
      <c r="E1893" s="632" t="s">
        <v>11588</v>
      </c>
      <c r="F1893" s="473" t="s">
        <v>14262</v>
      </c>
      <c r="G1893" s="473"/>
      <c r="H1893" s="473"/>
      <c r="I1893" s="473"/>
      <c r="J1893" s="633" t="s">
        <v>11223</v>
      </c>
      <c r="K1893" s="473" t="s">
        <v>8950</v>
      </c>
      <c r="L1893" s="624">
        <v>43007</v>
      </c>
      <c r="M1893" s="564" t="s">
        <v>10940</v>
      </c>
      <c r="N1893" s="71" t="s">
        <v>46</v>
      </c>
      <c r="O1893" s="624">
        <v>43007</v>
      </c>
      <c r="P1893" s="635">
        <v>9000</v>
      </c>
      <c r="Q1893" s="416">
        <f t="shared" si="45"/>
        <v>8.9999999999999993E-3</v>
      </c>
      <c r="R1893" s="627">
        <v>12</v>
      </c>
      <c r="S1893" s="535" t="s">
        <v>13794</v>
      </c>
      <c r="T1893" s="71" t="s">
        <v>103</v>
      </c>
      <c r="U1893" s="566" t="s">
        <v>16</v>
      </c>
      <c r="V1893" s="541" t="s">
        <v>16</v>
      </c>
      <c r="W1893" s="541" t="s">
        <v>1775</v>
      </c>
      <c r="X1893" s="632" t="s">
        <v>10220</v>
      </c>
      <c r="Y1893" s="632"/>
      <c r="Z1893" s="633"/>
      <c r="AA1893" s="633"/>
    </row>
    <row r="1894" spans="1:27" ht="17.45" customHeight="1" x14ac:dyDescent="0.25">
      <c r="A1894" s="622" t="s">
        <v>5487</v>
      </c>
      <c r="B1894" s="519" t="s">
        <v>58</v>
      </c>
      <c r="C1894" s="519" t="s">
        <v>58</v>
      </c>
      <c r="D1894" s="519" t="s">
        <v>3496</v>
      </c>
      <c r="E1894" s="519" t="s">
        <v>528</v>
      </c>
      <c r="F1894" s="473" t="s">
        <v>26</v>
      </c>
      <c r="G1894" s="473"/>
      <c r="H1894" s="473"/>
      <c r="I1894" s="473"/>
      <c r="J1894" s="622" t="s">
        <v>11226</v>
      </c>
      <c r="K1894" s="519" t="s">
        <v>8948</v>
      </c>
      <c r="L1894" s="521">
        <v>42825</v>
      </c>
      <c r="M1894" s="522" t="s">
        <v>5622</v>
      </c>
      <c r="N1894" s="622" t="s">
        <v>4686</v>
      </c>
      <c r="O1894" s="521">
        <v>42825</v>
      </c>
      <c r="P1894" s="638">
        <v>8571</v>
      </c>
      <c r="Q1894" s="524">
        <v>8.5709999999999988E-3</v>
      </c>
      <c r="R1894" s="525">
        <v>12</v>
      </c>
      <c r="S1894" s="522" t="s">
        <v>7102</v>
      </c>
      <c r="T1894" s="525" t="s">
        <v>578</v>
      </c>
      <c r="U1894" s="622" t="s">
        <v>7</v>
      </c>
      <c r="V1894" s="519" t="s">
        <v>477</v>
      </c>
      <c r="W1894" s="519" t="s">
        <v>1138</v>
      </c>
      <c r="X1894" s="415" t="s">
        <v>5623</v>
      </c>
      <c r="Y1894" s="415" t="s">
        <v>5624</v>
      </c>
      <c r="Z1894" s="633"/>
      <c r="AA1894" s="633"/>
    </row>
    <row r="1895" spans="1:27" ht="17.45" customHeight="1" x14ac:dyDescent="0.25">
      <c r="A1895" s="622" t="s">
        <v>3495</v>
      </c>
      <c r="B1895" s="519" t="s">
        <v>58</v>
      </c>
      <c r="C1895" s="519" t="s">
        <v>58</v>
      </c>
      <c r="D1895" s="519" t="s">
        <v>3496</v>
      </c>
      <c r="E1895" s="519" t="s">
        <v>3497</v>
      </c>
      <c r="F1895" s="473" t="s">
        <v>26</v>
      </c>
      <c r="G1895" s="473"/>
      <c r="H1895" s="473"/>
      <c r="I1895" s="473"/>
      <c r="J1895" s="622" t="s">
        <v>11226</v>
      </c>
      <c r="K1895" s="519" t="s">
        <v>8948</v>
      </c>
      <c r="L1895" s="521">
        <v>42825</v>
      </c>
      <c r="M1895" s="522" t="s">
        <v>3498</v>
      </c>
      <c r="N1895" s="622" t="s">
        <v>50</v>
      </c>
      <c r="O1895" s="521">
        <v>42825</v>
      </c>
      <c r="P1895" s="638">
        <v>8571</v>
      </c>
      <c r="Q1895" s="524">
        <v>8.5709999999999988E-3</v>
      </c>
      <c r="R1895" s="525">
        <v>12</v>
      </c>
      <c r="S1895" s="522" t="s">
        <v>7102</v>
      </c>
      <c r="T1895" s="525" t="s">
        <v>578</v>
      </c>
      <c r="U1895" s="622" t="s">
        <v>7</v>
      </c>
      <c r="V1895" s="519" t="s">
        <v>388</v>
      </c>
      <c r="W1895" s="519" t="s">
        <v>389</v>
      </c>
      <c r="X1895" s="415" t="s">
        <v>5544</v>
      </c>
      <c r="Y1895" s="415" t="s">
        <v>675</v>
      </c>
      <c r="Z1895" s="633"/>
      <c r="AA1895" s="633"/>
    </row>
    <row r="1896" spans="1:27" ht="17.45" customHeight="1" x14ac:dyDescent="0.25">
      <c r="A1896" s="633" t="s">
        <v>13988</v>
      </c>
      <c r="B1896" s="634" t="s">
        <v>58</v>
      </c>
      <c r="C1896" s="634" t="s">
        <v>58</v>
      </c>
      <c r="D1896" s="632" t="s">
        <v>11057</v>
      </c>
      <c r="E1896" s="632" t="s">
        <v>14087</v>
      </c>
      <c r="F1896" s="473" t="s">
        <v>28</v>
      </c>
      <c r="G1896" s="473"/>
      <c r="H1896" s="473"/>
      <c r="I1896" s="473"/>
      <c r="J1896" s="633" t="s">
        <v>11223</v>
      </c>
      <c r="K1896" s="473" t="s">
        <v>8952</v>
      </c>
      <c r="L1896" s="624">
        <v>43007</v>
      </c>
      <c r="M1896" s="564">
        <v>42909</v>
      </c>
      <c r="N1896" s="71" t="s">
        <v>47</v>
      </c>
      <c r="O1896" s="624">
        <v>43007</v>
      </c>
      <c r="P1896" s="635">
        <v>8571</v>
      </c>
      <c r="Q1896" s="416">
        <f>+P1896*0.000001</f>
        <v>8.5709999999999988E-3</v>
      </c>
      <c r="R1896" s="636">
        <v>3</v>
      </c>
      <c r="S1896" s="535">
        <v>42947</v>
      </c>
      <c r="T1896" s="71" t="s">
        <v>103</v>
      </c>
      <c r="U1896" s="566" t="s">
        <v>18</v>
      </c>
      <c r="V1896" s="541" t="s">
        <v>9273</v>
      </c>
      <c r="W1896" s="541" t="s">
        <v>11335</v>
      </c>
      <c r="X1896" s="632" t="s">
        <v>10192</v>
      </c>
      <c r="Y1896" s="632"/>
      <c r="Z1896" s="633"/>
      <c r="AA1896" s="633"/>
    </row>
    <row r="1897" spans="1:27" ht="17.45" customHeight="1" x14ac:dyDescent="0.25">
      <c r="A1897" s="629" t="s">
        <v>4683</v>
      </c>
      <c r="B1897" s="556" t="s">
        <v>58</v>
      </c>
      <c r="C1897" s="556" t="s">
        <v>58</v>
      </c>
      <c r="D1897" s="556" t="s">
        <v>1409</v>
      </c>
      <c r="E1897" s="556" t="s">
        <v>4684</v>
      </c>
      <c r="F1897" s="473" t="s">
        <v>24</v>
      </c>
      <c r="G1897" s="473"/>
      <c r="H1897" s="473"/>
      <c r="I1897" s="473"/>
      <c r="J1897" s="629" t="s">
        <v>11226</v>
      </c>
      <c r="K1897" s="556" t="s">
        <v>8949</v>
      </c>
      <c r="L1897" s="630">
        <v>42776</v>
      </c>
      <c r="M1897" s="629" t="s">
        <v>4685</v>
      </c>
      <c r="N1897" s="629" t="s">
        <v>4686</v>
      </c>
      <c r="O1897" s="630">
        <v>42776</v>
      </c>
      <c r="P1897" s="631">
        <v>8568</v>
      </c>
      <c r="Q1897" s="474">
        <v>0</v>
      </c>
      <c r="R1897" s="561">
        <v>6</v>
      </c>
      <c r="S1897" s="629" t="s">
        <v>783</v>
      </c>
      <c r="T1897" s="561" t="s">
        <v>578</v>
      </c>
      <c r="U1897" s="629" t="s">
        <v>7</v>
      </c>
      <c r="V1897" s="556" t="s">
        <v>477</v>
      </c>
      <c r="W1897" s="556" t="s">
        <v>1138</v>
      </c>
      <c r="X1897" s="556" t="s">
        <v>5625</v>
      </c>
      <c r="Y1897" s="556" t="s">
        <v>1412</v>
      </c>
      <c r="Z1897" s="633"/>
      <c r="AA1897" s="633"/>
    </row>
    <row r="1898" spans="1:27" ht="17.45" customHeight="1" x14ac:dyDescent="0.25">
      <c r="A1898" s="633" t="s">
        <v>10156</v>
      </c>
      <c r="B1898" s="634" t="s">
        <v>57</v>
      </c>
      <c r="C1898" s="634" t="s">
        <v>98</v>
      </c>
      <c r="D1898" s="632" t="s">
        <v>12588</v>
      </c>
      <c r="E1898" s="632" t="s">
        <v>10157</v>
      </c>
      <c r="F1898" s="473" t="s">
        <v>24</v>
      </c>
      <c r="G1898" s="473"/>
      <c r="H1898" s="473"/>
      <c r="I1898" s="473"/>
      <c r="J1898" s="633" t="s">
        <v>11224</v>
      </c>
      <c r="K1898" s="473" t="s">
        <v>38</v>
      </c>
      <c r="L1898" s="624">
        <v>43021</v>
      </c>
      <c r="M1898" s="564" t="s">
        <v>12628</v>
      </c>
      <c r="N1898" s="71" t="s">
        <v>47</v>
      </c>
      <c r="O1898" s="624">
        <v>43021</v>
      </c>
      <c r="P1898" s="635">
        <v>8000</v>
      </c>
      <c r="Q1898" s="416">
        <f t="shared" ref="Q1898:Q1904" si="46">+P1898*0.000001</f>
        <v>8.0000000000000002E-3</v>
      </c>
      <c r="R1898" s="627">
        <v>12</v>
      </c>
      <c r="S1898" s="535" t="s">
        <v>12339</v>
      </c>
      <c r="T1898" s="71" t="s">
        <v>125</v>
      </c>
      <c r="U1898" s="566" t="s">
        <v>7040</v>
      </c>
      <c r="V1898" s="541" t="s">
        <v>104</v>
      </c>
      <c r="W1898" s="541" t="s">
        <v>105</v>
      </c>
      <c r="X1898" s="632" t="s">
        <v>106</v>
      </c>
      <c r="Y1898" s="632" t="s">
        <v>313</v>
      </c>
      <c r="Z1898" s="633"/>
      <c r="AA1898" s="633"/>
    </row>
    <row r="1899" spans="1:27" ht="17.45" customHeight="1" x14ac:dyDescent="0.25">
      <c r="A1899" s="633" t="s">
        <v>13989</v>
      </c>
      <c r="B1899" s="634" t="s">
        <v>57</v>
      </c>
      <c r="C1899" s="634" t="s">
        <v>147</v>
      </c>
      <c r="D1899" s="632" t="s">
        <v>14088</v>
      </c>
      <c r="E1899" s="632" t="s">
        <v>14089</v>
      </c>
      <c r="F1899" s="473" t="s">
        <v>24</v>
      </c>
      <c r="G1899" s="473"/>
      <c r="H1899" s="473"/>
      <c r="I1899" s="473"/>
      <c r="J1899" s="633" t="s">
        <v>11223</v>
      </c>
      <c r="K1899" s="473" t="s">
        <v>8949</v>
      </c>
      <c r="L1899" s="624">
        <v>42976</v>
      </c>
      <c r="M1899" s="564" t="s">
        <v>14140</v>
      </c>
      <c r="N1899" s="71" t="s">
        <v>46</v>
      </c>
      <c r="O1899" s="624">
        <v>42976</v>
      </c>
      <c r="P1899" s="635">
        <v>7500</v>
      </c>
      <c r="Q1899" s="416">
        <f t="shared" si="46"/>
        <v>7.4999999999999997E-3</v>
      </c>
      <c r="R1899" s="627">
        <v>12</v>
      </c>
      <c r="S1899" s="535" t="s">
        <v>14144</v>
      </c>
      <c r="T1899" s="71" t="s">
        <v>125</v>
      </c>
      <c r="U1899" s="566" t="s">
        <v>9234</v>
      </c>
      <c r="V1899" s="541" t="s">
        <v>184</v>
      </c>
      <c r="W1899" s="541"/>
      <c r="X1899" s="632" t="s">
        <v>14249</v>
      </c>
      <c r="Y1899" s="632"/>
      <c r="Z1899" s="633"/>
      <c r="AA1899" s="633"/>
    </row>
    <row r="1900" spans="1:27" ht="17.45" customHeight="1" x14ac:dyDescent="0.25">
      <c r="A1900" s="633" t="s">
        <v>13990</v>
      </c>
      <c r="B1900" s="634" t="s">
        <v>57</v>
      </c>
      <c r="C1900" s="634" t="s">
        <v>147</v>
      </c>
      <c r="D1900" s="632" t="s">
        <v>14088</v>
      </c>
      <c r="E1900" s="632" t="s">
        <v>14090</v>
      </c>
      <c r="F1900" s="473" t="s">
        <v>24</v>
      </c>
      <c r="G1900" s="473"/>
      <c r="H1900" s="473"/>
      <c r="I1900" s="473"/>
      <c r="J1900" s="633" t="s">
        <v>11223</v>
      </c>
      <c r="K1900" s="473" t="s">
        <v>8949</v>
      </c>
      <c r="L1900" s="624">
        <v>42976</v>
      </c>
      <c r="M1900" s="564" t="s">
        <v>14141</v>
      </c>
      <c r="N1900" s="71" t="s">
        <v>46</v>
      </c>
      <c r="O1900" s="624">
        <v>42976</v>
      </c>
      <c r="P1900" s="635">
        <v>7500</v>
      </c>
      <c r="Q1900" s="416">
        <f t="shared" si="46"/>
        <v>7.4999999999999997E-3</v>
      </c>
      <c r="R1900" s="627">
        <v>12</v>
      </c>
      <c r="S1900" s="535" t="s">
        <v>14146</v>
      </c>
      <c r="T1900" s="71" t="s">
        <v>125</v>
      </c>
      <c r="U1900" s="566" t="s">
        <v>9234</v>
      </c>
      <c r="V1900" s="541" t="s">
        <v>184</v>
      </c>
      <c r="W1900" s="541"/>
      <c r="X1900" s="632" t="s">
        <v>14249</v>
      </c>
      <c r="Y1900" s="632"/>
      <c r="Z1900" s="633"/>
      <c r="AA1900" s="633"/>
    </row>
    <row r="1901" spans="1:27" ht="17.45" customHeight="1" x14ac:dyDescent="0.25">
      <c r="A1901" s="633" t="s">
        <v>9753</v>
      </c>
      <c r="B1901" s="632" t="s">
        <v>60</v>
      </c>
      <c r="C1901" s="632" t="s">
        <v>4992</v>
      </c>
      <c r="D1901" s="632" t="s">
        <v>9686</v>
      </c>
      <c r="E1901" s="632" t="s">
        <v>9754</v>
      </c>
      <c r="F1901" s="473" t="s">
        <v>27</v>
      </c>
      <c r="G1901" s="473"/>
      <c r="H1901" s="473"/>
      <c r="I1901" s="473"/>
      <c r="J1901" s="633" t="s">
        <v>11224</v>
      </c>
      <c r="K1901" s="632" t="s">
        <v>8947</v>
      </c>
      <c r="L1901" s="624">
        <v>43090</v>
      </c>
      <c r="M1901" s="564" t="s">
        <v>9760</v>
      </c>
      <c r="N1901" s="633" t="s">
        <v>46</v>
      </c>
      <c r="O1901" s="625">
        <v>43090</v>
      </c>
      <c r="P1901" s="626">
        <v>7440</v>
      </c>
      <c r="Q1901" s="416">
        <f t="shared" si="46"/>
        <v>7.4399999999999996E-3</v>
      </c>
      <c r="R1901" s="627">
        <v>12</v>
      </c>
      <c r="S1901" s="564" t="s">
        <v>9606</v>
      </c>
      <c r="T1901" s="71" t="s">
        <v>125</v>
      </c>
      <c r="U1901" s="633" t="s">
        <v>7</v>
      </c>
      <c r="V1901" s="632" t="s">
        <v>477</v>
      </c>
      <c r="W1901" s="632" t="s">
        <v>1138</v>
      </c>
      <c r="X1901" s="632" t="s">
        <v>9768</v>
      </c>
      <c r="Y1901" s="632" t="s">
        <v>757</v>
      </c>
      <c r="Z1901" s="633"/>
      <c r="AA1901" s="633"/>
    </row>
    <row r="1902" spans="1:27" ht="17.45" customHeight="1" x14ac:dyDescent="0.25">
      <c r="A1902" s="633" t="s">
        <v>8521</v>
      </c>
      <c r="B1902" s="632" t="s">
        <v>57</v>
      </c>
      <c r="C1902" s="632" t="s">
        <v>324</v>
      </c>
      <c r="D1902" s="632" t="s">
        <v>9680</v>
      </c>
      <c r="E1902" s="632" t="s">
        <v>8522</v>
      </c>
      <c r="F1902" s="473" t="s">
        <v>25</v>
      </c>
      <c r="G1902" s="473"/>
      <c r="H1902" s="473"/>
      <c r="I1902" s="473"/>
      <c r="J1902" s="633" t="s">
        <v>11224</v>
      </c>
      <c r="K1902" s="632" t="s">
        <v>8951</v>
      </c>
      <c r="L1902" s="624">
        <v>43038</v>
      </c>
      <c r="M1902" s="564" t="s">
        <v>9702</v>
      </c>
      <c r="N1902" s="633" t="s">
        <v>47</v>
      </c>
      <c r="O1902" s="625">
        <v>43038</v>
      </c>
      <c r="P1902" s="626">
        <v>7000</v>
      </c>
      <c r="Q1902" s="416">
        <f t="shared" si="46"/>
        <v>6.9999999999999993E-3</v>
      </c>
      <c r="R1902" s="627">
        <v>12</v>
      </c>
      <c r="S1902" s="564" t="s">
        <v>11329</v>
      </c>
      <c r="T1902" s="71" t="s">
        <v>125</v>
      </c>
      <c r="U1902" s="633" t="s">
        <v>6</v>
      </c>
      <c r="V1902" s="632" t="s">
        <v>1641</v>
      </c>
      <c r="W1902" s="632" t="s">
        <v>1642</v>
      </c>
      <c r="X1902" s="632" t="s">
        <v>12429</v>
      </c>
      <c r="Y1902" s="632" t="s">
        <v>107</v>
      </c>
      <c r="Z1902" s="633"/>
      <c r="AA1902" s="633"/>
    </row>
    <row r="1903" spans="1:27" ht="17.45" customHeight="1" x14ac:dyDescent="0.25">
      <c r="A1903" s="633" t="s">
        <v>11737</v>
      </c>
      <c r="B1903" s="632" t="s">
        <v>58</v>
      </c>
      <c r="C1903" s="632" t="s">
        <v>58</v>
      </c>
      <c r="D1903" s="632" t="s">
        <v>11738</v>
      </c>
      <c r="E1903" s="632" t="s">
        <v>11739</v>
      </c>
      <c r="F1903" s="473" t="s">
        <v>14262</v>
      </c>
      <c r="G1903" s="473"/>
      <c r="H1903" s="473"/>
      <c r="I1903" s="473"/>
      <c r="J1903" s="633" t="s">
        <v>11223</v>
      </c>
      <c r="K1903" s="632" t="s">
        <v>8950</v>
      </c>
      <c r="L1903" s="624">
        <v>42930</v>
      </c>
      <c r="M1903" s="564" t="s">
        <v>11797</v>
      </c>
      <c r="N1903" s="633" t="s">
        <v>50</v>
      </c>
      <c r="O1903" s="625">
        <v>42948</v>
      </c>
      <c r="P1903" s="626">
        <v>6900</v>
      </c>
      <c r="Q1903" s="416">
        <f t="shared" si="46"/>
        <v>6.8999999999999999E-3</v>
      </c>
      <c r="R1903" s="627">
        <v>12</v>
      </c>
      <c r="S1903" s="564" t="s">
        <v>12338</v>
      </c>
      <c r="T1903" s="71" t="s">
        <v>578</v>
      </c>
      <c r="U1903" s="633" t="s">
        <v>7</v>
      </c>
      <c r="V1903" s="632" t="s">
        <v>477</v>
      </c>
      <c r="W1903" s="632" t="s">
        <v>1138</v>
      </c>
      <c r="X1903" s="632" t="s">
        <v>12012</v>
      </c>
      <c r="Y1903" s="632" t="s">
        <v>12033</v>
      </c>
      <c r="Z1903" s="633"/>
      <c r="AA1903" s="633"/>
    </row>
    <row r="1904" spans="1:27" ht="17.45" customHeight="1" x14ac:dyDescent="0.25">
      <c r="A1904" s="633" t="s">
        <v>2227</v>
      </c>
      <c r="B1904" s="632" t="s">
        <v>58</v>
      </c>
      <c r="C1904" s="632" t="s">
        <v>58</v>
      </c>
      <c r="D1904" s="632" t="s">
        <v>2228</v>
      </c>
      <c r="E1904" s="632" t="s">
        <v>2229</v>
      </c>
      <c r="F1904" s="473" t="s">
        <v>14262</v>
      </c>
      <c r="G1904" s="473"/>
      <c r="H1904" s="473"/>
      <c r="I1904" s="473"/>
      <c r="J1904" s="633" t="s">
        <v>11223</v>
      </c>
      <c r="K1904" s="632" t="s">
        <v>8950</v>
      </c>
      <c r="L1904" s="624">
        <v>42947</v>
      </c>
      <c r="M1904" s="564" t="s">
        <v>2230</v>
      </c>
      <c r="N1904" s="633" t="s">
        <v>48</v>
      </c>
      <c r="O1904" s="625">
        <v>42947</v>
      </c>
      <c r="P1904" s="626">
        <v>6857</v>
      </c>
      <c r="Q1904" s="416">
        <f t="shared" si="46"/>
        <v>6.8569999999999994E-3</v>
      </c>
      <c r="R1904" s="627">
        <v>12</v>
      </c>
      <c r="S1904" s="564" t="s">
        <v>12338</v>
      </c>
      <c r="T1904" s="71" t="s">
        <v>292</v>
      </c>
      <c r="U1904" s="633" t="s">
        <v>7</v>
      </c>
      <c r="V1904" s="632" t="s">
        <v>477</v>
      </c>
      <c r="W1904" s="632" t="s">
        <v>1138</v>
      </c>
      <c r="X1904" s="632" t="s">
        <v>5950</v>
      </c>
      <c r="Y1904" s="632" t="s">
        <v>757</v>
      </c>
      <c r="Z1904" s="633"/>
      <c r="AA1904" s="633"/>
    </row>
    <row r="1905" spans="1:27" ht="17.45" customHeight="1" x14ac:dyDescent="0.25">
      <c r="A1905" s="622" t="s">
        <v>4690</v>
      </c>
      <c r="B1905" s="519" t="s">
        <v>56</v>
      </c>
      <c r="C1905" s="519" t="s">
        <v>124</v>
      </c>
      <c r="D1905" s="519" t="s">
        <v>4135</v>
      </c>
      <c r="E1905" s="519" t="s">
        <v>4691</v>
      </c>
      <c r="F1905" s="473" t="s">
        <v>27</v>
      </c>
      <c r="G1905" s="473"/>
      <c r="H1905" s="473"/>
      <c r="I1905" s="473"/>
      <c r="J1905" s="622" t="s">
        <v>11226</v>
      </c>
      <c r="K1905" s="519" t="s">
        <v>8947</v>
      </c>
      <c r="L1905" s="521">
        <v>42796</v>
      </c>
      <c r="M1905" s="522" t="s">
        <v>4692</v>
      </c>
      <c r="N1905" s="622" t="s">
        <v>50</v>
      </c>
      <c r="O1905" s="521">
        <v>42797</v>
      </c>
      <c r="P1905" s="638">
        <v>6667</v>
      </c>
      <c r="Q1905" s="524">
        <v>6.6669999999999993E-3</v>
      </c>
      <c r="R1905" s="525">
        <v>12</v>
      </c>
      <c r="S1905" s="522" t="s">
        <v>113</v>
      </c>
      <c r="T1905" s="525" t="s">
        <v>578</v>
      </c>
      <c r="U1905" s="622" t="s">
        <v>7</v>
      </c>
      <c r="V1905" s="519" t="s">
        <v>477</v>
      </c>
      <c r="W1905" s="519" t="s">
        <v>2539</v>
      </c>
      <c r="X1905" s="415" t="s">
        <v>9576</v>
      </c>
      <c r="Y1905" s="415" t="s">
        <v>757</v>
      </c>
      <c r="Z1905" s="633"/>
      <c r="AA1905" s="633"/>
    </row>
    <row r="1906" spans="1:27" ht="17.45" customHeight="1" x14ac:dyDescent="0.25">
      <c r="A1906" s="629" t="s">
        <v>4687</v>
      </c>
      <c r="B1906" s="556" t="s">
        <v>56</v>
      </c>
      <c r="C1906" s="556" t="s">
        <v>124</v>
      </c>
      <c r="D1906" s="556" t="s">
        <v>4143</v>
      </c>
      <c r="E1906" s="556" t="s">
        <v>4688</v>
      </c>
      <c r="F1906" s="473" t="s">
        <v>26</v>
      </c>
      <c r="G1906" s="473"/>
      <c r="H1906" s="473"/>
      <c r="I1906" s="473"/>
      <c r="J1906" s="629" t="s">
        <v>11226</v>
      </c>
      <c r="K1906" s="556" t="s">
        <v>8948</v>
      </c>
      <c r="L1906" s="630">
        <v>42795</v>
      </c>
      <c r="M1906" s="629" t="s">
        <v>4689</v>
      </c>
      <c r="N1906" s="629" t="s">
        <v>50</v>
      </c>
      <c r="O1906" s="630">
        <v>42795</v>
      </c>
      <c r="P1906" s="631">
        <v>6667</v>
      </c>
      <c r="Q1906" s="474">
        <f t="shared" ref="Q1906:Q1923" si="47">+P1906*0.000001</f>
        <v>6.6669999999999993E-3</v>
      </c>
      <c r="R1906" s="561">
        <v>12</v>
      </c>
      <c r="S1906" s="629" t="s">
        <v>172</v>
      </c>
      <c r="T1906" s="561" t="s">
        <v>578</v>
      </c>
      <c r="U1906" s="629" t="s">
        <v>7</v>
      </c>
      <c r="V1906" s="556" t="s">
        <v>477</v>
      </c>
      <c r="W1906" s="556" t="s">
        <v>2539</v>
      </c>
      <c r="X1906" s="556" t="s">
        <v>5591</v>
      </c>
      <c r="Y1906" s="556" t="s">
        <v>356</v>
      </c>
      <c r="Z1906" s="633"/>
      <c r="AA1906" s="633"/>
    </row>
    <row r="1907" spans="1:27" ht="17.45" customHeight="1" x14ac:dyDescent="0.25">
      <c r="A1907" s="633" t="s">
        <v>7617</v>
      </c>
      <c r="B1907" s="634" t="s">
        <v>56</v>
      </c>
      <c r="C1907" s="634" t="s">
        <v>510</v>
      </c>
      <c r="D1907" s="632" t="s">
        <v>7618</v>
      </c>
      <c r="E1907" s="632" t="s">
        <v>8105</v>
      </c>
      <c r="F1907" s="473" t="s">
        <v>27</v>
      </c>
      <c r="G1907" s="473"/>
      <c r="H1907" s="473"/>
      <c r="I1907" s="473"/>
      <c r="J1907" s="633" t="s">
        <v>11223</v>
      </c>
      <c r="K1907" s="473" t="s">
        <v>8947</v>
      </c>
      <c r="L1907" s="624">
        <v>43007</v>
      </c>
      <c r="M1907" s="564" t="s">
        <v>7620</v>
      </c>
      <c r="N1907" s="71" t="s">
        <v>48</v>
      </c>
      <c r="O1907" s="624">
        <v>43007</v>
      </c>
      <c r="P1907" s="635">
        <v>6300</v>
      </c>
      <c r="Q1907" s="416">
        <f t="shared" si="47"/>
        <v>6.3E-3</v>
      </c>
      <c r="R1907" s="627">
        <v>12</v>
      </c>
      <c r="S1907" s="535" t="s">
        <v>13516</v>
      </c>
      <c r="T1907" s="71" t="s">
        <v>211</v>
      </c>
      <c r="U1907" s="566" t="s">
        <v>16</v>
      </c>
      <c r="V1907" s="541" t="s">
        <v>16</v>
      </c>
      <c r="W1907" s="541" t="s">
        <v>1775</v>
      </c>
      <c r="X1907" s="632" t="s">
        <v>7621</v>
      </c>
      <c r="Y1907" s="632" t="s">
        <v>1606</v>
      </c>
      <c r="Z1907" s="633"/>
      <c r="AA1907" s="633"/>
    </row>
    <row r="1908" spans="1:27" ht="17.45" customHeight="1" x14ac:dyDescent="0.25">
      <c r="A1908" s="633" t="s">
        <v>12589</v>
      </c>
      <c r="B1908" s="632" t="s">
        <v>57</v>
      </c>
      <c r="C1908" s="632" t="s">
        <v>775</v>
      </c>
      <c r="D1908" s="632" t="s">
        <v>12590</v>
      </c>
      <c r="E1908" s="632" t="s">
        <v>316</v>
      </c>
      <c r="F1908" s="473" t="s">
        <v>27</v>
      </c>
      <c r="G1908" s="473"/>
      <c r="H1908" s="473"/>
      <c r="I1908" s="473"/>
      <c r="J1908" s="633" t="s">
        <v>11224</v>
      </c>
      <c r="K1908" s="632" t="s">
        <v>8947</v>
      </c>
      <c r="L1908" s="624">
        <v>43061</v>
      </c>
      <c r="M1908" s="564" t="s">
        <v>12629</v>
      </c>
      <c r="N1908" s="633" t="s">
        <v>47</v>
      </c>
      <c r="O1908" s="625">
        <v>43061</v>
      </c>
      <c r="P1908" s="626">
        <v>6000</v>
      </c>
      <c r="Q1908" s="416">
        <f t="shared" si="47"/>
        <v>6.0000000000000001E-3</v>
      </c>
      <c r="R1908" s="627">
        <v>12</v>
      </c>
      <c r="S1908" s="564" t="s">
        <v>12632</v>
      </c>
      <c r="T1908" s="71" t="s">
        <v>103</v>
      </c>
      <c r="U1908" s="633" t="s">
        <v>7</v>
      </c>
      <c r="V1908" s="632" t="s">
        <v>477</v>
      </c>
      <c r="W1908" s="632" t="s">
        <v>1138</v>
      </c>
      <c r="X1908" s="632" t="s">
        <v>6216</v>
      </c>
      <c r="Y1908" s="632" t="s">
        <v>667</v>
      </c>
      <c r="Z1908" s="633"/>
      <c r="AA1908" s="633"/>
    </row>
    <row r="1909" spans="1:27" ht="17.45" customHeight="1" x14ac:dyDescent="0.25">
      <c r="A1909" s="633" t="s">
        <v>4363</v>
      </c>
      <c r="B1909" s="632" t="s">
        <v>57</v>
      </c>
      <c r="C1909" s="632" t="s">
        <v>98</v>
      </c>
      <c r="D1909" s="632" t="s">
        <v>1526</v>
      </c>
      <c r="E1909" s="632" t="s">
        <v>4364</v>
      </c>
      <c r="F1909" s="473" t="s">
        <v>26</v>
      </c>
      <c r="G1909" s="473"/>
      <c r="H1909" s="473"/>
      <c r="I1909" s="473"/>
      <c r="J1909" s="633" t="s">
        <v>11225</v>
      </c>
      <c r="K1909" s="632" t="s">
        <v>8948</v>
      </c>
      <c r="L1909" s="624">
        <v>42915</v>
      </c>
      <c r="M1909" s="564" t="s">
        <v>4365</v>
      </c>
      <c r="N1909" s="633" t="s">
        <v>50</v>
      </c>
      <c r="O1909" s="625">
        <v>42915</v>
      </c>
      <c r="P1909" s="626">
        <v>5000</v>
      </c>
      <c r="Q1909" s="416">
        <f t="shared" si="47"/>
        <v>5.0000000000000001E-3</v>
      </c>
      <c r="R1909" s="627">
        <v>12</v>
      </c>
      <c r="S1909" s="564" t="s">
        <v>12340</v>
      </c>
      <c r="T1909" s="633" t="s">
        <v>578</v>
      </c>
      <c r="U1909" s="633" t="s">
        <v>7</v>
      </c>
      <c r="V1909" s="632" t="s">
        <v>477</v>
      </c>
      <c r="W1909" s="632" t="s">
        <v>1138</v>
      </c>
      <c r="X1909" s="632" t="s">
        <v>106</v>
      </c>
      <c r="Y1909" s="632" t="s">
        <v>356</v>
      </c>
      <c r="Z1909" s="633"/>
      <c r="AA1909" s="633"/>
    </row>
    <row r="1910" spans="1:27" ht="17.45" customHeight="1" x14ac:dyDescent="0.25">
      <c r="A1910" s="633" t="s">
        <v>3960</v>
      </c>
      <c r="B1910" s="632" t="s">
        <v>59</v>
      </c>
      <c r="C1910" s="632" t="s">
        <v>9574</v>
      </c>
      <c r="D1910" s="632" t="s">
        <v>2080</v>
      </c>
      <c r="E1910" s="632" t="s">
        <v>3961</v>
      </c>
      <c r="F1910" s="473" t="s">
        <v>26</v>
      </c>
      <c r="G1910" s="473"/>
      <c r="H1910" s="473"/>
      <c r="I1910" s="473"/>
      <c r="J1910" s="633" t="s">
        <v>11225</v>
      </c>
      <c r="K1910" s="519" t="s">
        <v>8948</v>
      </c>
      <c r="L1910" s="624">
        <v>42916</v>
      </c>
      <c r="M1910" s="564" t="s">
        <v>3962</v>
      </c>
      <c r="N1910" s="633" t="s">
        <v>50</v>
      </c>
      <c r="O1910" s="625">
        <v>42916</v>
      </c>
      <c r="P1910" s="626">
        <v>5000</v>
      </c>
      <c r="Q1910" s="416">
        <f t="shared" si="47"/>
        <v>5.0000000000000001E-3</v>
      </c>
      <c r="R1910" s="627">
        <v>12</v>
      </c>
      <c r="S1910" s="564" t="s">
        <v>12338</v>
      </c>
      <c r="T1910" s="633" t="s">
        <v>578</v>
      </c>
      <c r="U1910" s="633" t="s">
        <v>7</v>
      </c>
      <c r="V1910" s="632" t="s">
        <v>477</v>
      </c>
      <c r="W1910" s="632" t="s">
        <v>1138</v>
      </c>
      <c r="X1910" s="632" t="s">
        <v>6069</v>
      </c>
      <c r="Y1910" s="632" t="s">
        <v>221</v>
      </c>
      <c r="Z1910" s="633"/>
      <c r="AA1910" s="633"/>
    </row>
    <row r="1911" spans="1:27" ht="17.45" customHeight="1" x14ac:dyDescent="0.25">
      <c r="A1911" s="633" t="s">
        <v>4363</v>
      </c>
      <c r="B1911" s="632" t="s">
        <v>57</v>
      </c>
      <c r="C1911" s="632" t="s">
        <v>98</v>
      </c>
      <c r="D1911" s="632" t="s">
        <v>1526</v>
      </c>
      <c r="E1911" s="632" t="s">
        <v>4364</v>
      </c>
      <c r="F1911" s="473" t="s">
        <v>26</v>
      </c>
      <c r="G1911" s="473"/>
      <c r="H1911" s="473"/>
      <c r="I1911" s="473"/>
      <c r="J1911" s="633" t="s">
        <v>11225</v>
      </c>
      <c r="K1911" s="632" t="s">
        <v>8948</v>
      </c>
      <c r="L1911" s="624">
        <v>42915</v>
      </c>
      <c r="M1911" s="564" t="s">
        <v>4365</v>
      </c>
      <c r="N1911" s="633" t="s">
        <v>50</v>
      </c>
      <c r="O1911" s="625">
        <v>42915</v>
      </c>
      <c r="P1911" s="626">
        <v>5000</v>
      </c>
      <c r="Q1911" s="416">
        <f t="shared" si="47"/>
        <v>5.0000000000000001E-3</v>
      </c>
      <c r="R1911" s="627">
        <v>12</v>
      </c>
      <c r="S1911" s="564" t="s">
        <v>12338</v>
      </c>
      <c r="T1911" s="633" t="s">
        <v>578</v>
      </c>
      <c r="U1911" s="633" t="s">
        <v>7</v>
      </c>
      <c r="V1911" s="632" t="s">
        <v>388</v>
      </c>
      <c r="W1911" s="632" t="s">
        <v>389</v>
      </c>
      <c r="X1911" s="632" t="s">
        <v>106</v>
      </c>
      <c r="Y1911" s="632" t="s">
        <v>356</v>
      </c>
      <c r="Z1911" s="633"/>
      <c r="AA1911" s="633"/>
    </row>
    <row r="1912" spans="1:27" ht="17.45" customHeight="1" x14ac:dyDescent="0.25">
      <c r="A1912" s="633" t="s">
        <v>8034</v>
      </c>
      <c r="B1912" s="632" t="s">
        <v>57</v>
      </c>
      <c r="C1912" s="632" t="s">
        <v>182</v>
      </c>
      <c r="D1912" s="632" t="s">
        <v>2867</v>
      </c>
      <c r="E1912" s="632" t="s">
        <v>8035</v>
      </c>
      <c r="F1912" s="473" t="s">
        <v>24</v>
      </c>
      <c r="G1912" s="473"/>
      <c r="H1912" s="473"/>
      <c r="I1912" s="473"/>
      <c r="J1912" s="633" t="s">
        <v>11225</v>
      </c>
      <c r="K1912" s="632" t="s">
        <v>38</v>
      </c>
      <c r="L1912" s="624">
        <v>42870</v>
      </c>
      <c r="M1912" s="564" t="s">
        <v>13500</v>
      </c>
      <c r="N1912" s="633" t="s">
        <v>50</v>
      </c>
      <c r="O1912" s="625">
        <v>42870</v>
      </c>
      <c r="P1912" s="626">
        <v>5000</v>
      </c>
      <c r="Q1912" s="416">
        <f t="shared" si="47"/>
        <v>5.0000000000000001E-3</v>
      </c>
      <c r="R1912" s="627">
        <v>1</v>
      </c>
      <c r="S1912" s="564" t="s">
        <v>8159</v>
      </c>
      <c r="T1912" s="633" t="s">
        <v>578</v>
      </c>
      <c r="U1912" s="622" t="s">
        <v>7040</v>
      </c>
      <c r="V1912" s="632" t="s">
        <v>104</v>
      </c>
      <c r="W1912" s="632" t="s">
        <v>105</v>
      </c>
      <c r="X1912" s="632" t="s">
        <v>5507</v>
      </c>
      <c r="Y1912" s="632" t="s">
        <v>667</v>
      </c>
      <c r="Z1912" s="633"/>
      <c r="AA1912" s="633"/>
    </row>
    <row r="1913" spans="1:27" ht="17.45" customHeight="1" x14ac:dyDescent="0.25">
      <c r="A1913" s="633" t="s">
        <v>8012</v>
      </c>
      <c r="B1913" s="632" t="s">
        <v>57</v>
      </c>
      <c r="C1913" s="632" t="s">
        <v>775</v>
      </c>
      <c r="D1913" s="632" t="s">
        <v>9786</v>
      </c>
      <c r="E1913" s="632" t="s">
        <v>8013</v>
      </c>
      <c r="F1913" s="473" t="s">
        <v>24</v>
      </c>
      <c r="G1913" s="473"/>
      <c r="H1913" s="473"/>
      <c r="I1913" s="473"/>
      <c r="J1913" s="633" t="s">
        <v>11225</v>
      </c>
      <c r="K1913" s="519" t="s">
        <v>8949</v>
      </c>
      <c r="L1913" s="624">
        <v>42866</v>
      </c>
      <c r="M1913" s="564" t="s">
        <v>8039</v>
      </c>
      <c r="N1913" s="633" t="s">
        <v>50</v>
      </c>
      <c r="O1913" s="625">
        <v>42866</v>
      </c>
      <c r="P1913" s="626">
        <v>5000</v>
      </c>
      <c r="Q1913" s="416">
        <f t="shared" si="47"/>
        <v>5.0000000000000001E-3</v>
      </c>
      <c r="R1913" s="627">
        <v>3</v>
      </c>
      <c r="S1913" s="564" t="s">
        <v>12340</v>
      </c>
      <c r="T1913" s="633" t="s">
        <v>578</v>
      </c>
      <c r="U1913" s="633" t="s">
        <v>9234</v>
      </c>
      <c r="V1913" s="632" t="s">
        <v>184</v>
      </c>
      <c r="W1913" s="632" t="s">
        <v>7470</v>
      </c>
      <c r="X1913" s="632" t="s">
        <v>8053</v>
      </c>
      <c r="Y1913" s="632" t="s">
        <v>186</v>
      </c>
      <c r="Z1913" s="633"/>
      <c r="AA1913" s="633"/>
    </row>
    <row r="1914" spans="1:27" ht="17.45" customHeight="1" x14ac:dyDescent="0.25">
      <c r="A1914" s="633" t="s">
        <v>12591</v>
      </c>
      <c r="B1914" s="632" t="s">
        <v>60</v>
      </c>
      <c r="C1914" s="632" t="s">
        <v>377</v>
      </c>
      <c r="D1914" s="632" t="s">
        <v>12592</v>
      </c>
      <c r="E1914" s="632" t="s">
        <v>14091</v>
      </c>
      <c r="F1914" s="473" t="s">
        <v>14262</v>
      </c>
      <c r="G1914" s="473"/>
      <c r="H1914" s="473"/>
      <c r="I1914" s="473"/>
      <c r="J1914" s="633" t="s">
        <v>11223</v>
      </c>
      <c r="K1914" s="632" t="s">
        <v>8950</v>
      </c>
      <c r="L1914" s="624">
        <v>42942</v>
      </c>
      <c r="M1914" s="564" t="s">
        <v>12630</v>
      </c>
      <c r="N1914" s="633" t="s">
        <v>4686</v>
      </c>
      <c r="O1914" s="625">
        <v>42942</v>
      </c>
      <c r="P1914" s="626">
        <v>5000</v>
      </c>
      <c r="Q1914" s="416">
        <f t="shared" si="47"/>
        <v>5.0000000000000001E-3</v>
      </c>
      <c r="R1914" s="627">
        <v>1</v>
      </c>
      <c r="S1914" s="564" t="s">
        <v>13516</v>
      </c>
      <c r="T1914" s="71" t="s">
        <v>578</v>
      </c>
      <c r="U1914" s="633" t="s">
        <v>7</v>
      </c>
      <c r="V1914" s="632" t="s">
        <v>1867</v>
      </c>
      <c r="W1914" s="632" t="s">
        <v>2155</v>
      </c>
      <c r="X1914" s="632" t="s">
        <v>9729</v>
      </c>
      <c r="Y1914" s="632" t="s">
        <v>356</v>
      </c>
      <c r="Z1914" s="633"/>
      <c r="AA1914" s="633"/>
    </row>
    <row r="1915" spans="1:27" ht="17.45" customHeight="1" x14ac:dyDescent="0.25">
      <c r="A1915" s="633" t="s">
        <v>9681</v>
      </c>
      <c r="B1915" s="632" t="s">
        <v>60</v>
      </c>
      <c r="C1915" s="632" t="s">
        <v>377</v>
      </c>
      <c r="D1915" s="632" t="s">
        <v>9682</v>
      </c>
      <c r="E1915" s="632" t="s">
        <v>11220</v>
      </c>
      <c r="F1915" s="473" t="s">
        <v>14262</v>
      </c>
      <c r="G1915" s="473"/>
      <c r="H1915" s="473"/>
      <c r="I1915" s="473"/>
      <c r="J1915" s="633" t="s">
        <v>11223</v>
      </c>
      <c r="K1915" s="632" t="s">
        <v>8950</v>
      </c>
      <c r="L1915" s="624">
        <v>42978</v>
      </c>
      <c r="M1915" s="564" t="s">
        <v>9703</v>
      </c>
      <c r="N1915" s="633" t="s">
        <v>47</v>
      </c>
      <c r="O1915" s="625">
        <v>42978</v>
      </c>
      <c r="P1915" s="626">
        <v>5000</v>
      </c>
      <c r="Q1915" s="416">
        <f t="shared" si="47"/>
        <v>5.0000000000000001E-3</v>
      </c>
      <c r="R1915" s="627">
        <v>12</v>
      </c>
      <c r="S1915" s="564" t="s">
        <v>5543</v>
      </c>
      <c r="T1915" s="71" t="s">
        <v>103</v>
      </c>
      <c r="U1915" s="633" t="s">
        <v>7</v>
      </c>
      <c r="V1915" s="632" t="s">
        <v>1867</v>
      </c>
      <c r="W1915" s="632" t="s">
        <v>2218</v>
      </c>
      <c r="X1915" s="632" t="s">
        <v>9729</v>
      </c>
      <c r="Y1915" s="632" t="s">
        <v>356</v>
      </c>
      <c r="Z1915" s="633"/>
      <c r="AA1915" s="633"/>
    </row>
    <row r="1916" spans="1:27" ht="17.45" customHeight="1" x14ac:dyDescent="0.25">
      <c r="A1916" s="633" t="s">
        <v>4701</v>
      </c>
      <c r="B1916" s="632" t="s">
        <v>57</v>
      </c>
      <c r="C1916" s="632" t="s">
        <v>98</v>
      </c>
      <c r="D1916" s="632" t="s">
        <v>4702</v>
      </c>
      <c r="E1916" s="632" t="s">
        <v>8130</v>
      </c>
      <c r="F1916" s="473" t="s">
        <v>14262</v>
      </c>
      <c r="G1916" s="473"/>
      <c r="H1916" s="473"/>
      <c r="I1916" s="473"/>
      <c r="J1916" s="633" t="s">
        <v>11223</v>
      </c>
      <c r="K1916" s="632" t="s">
        <v>8950</v>
      </c>
      <c r="L1916" s="624">
        <v>42978</v>
      </c>
      <c r="M1916" s="564" t="s">
        <v>4704</v>
      </c>
      <c r="N1916" s="633" t="s">
        <v>47</v>
      </c>
      <c r="O1916" s="625">
        <v>42978</v>
      </c>
      <c r="P1916" s="626">
        <v>5000</v>
      </c>
      <c r="Q1916" s="416">
        <f t="shared" si="47"/>
        <v>5.0000000000000001E-3</v>
      </c>
      <c r="R1916" s="627">
        <v>1</v>
      </c>
      <c r="S1916" s="564" t="s">
        <v>1942</v>
      </c>
      <c r="T1916" s="71" t="s">
        <v>125</v>
      </c>
      <c r="U1916" s="633" t="s">
        <v>7</v>
      </c>
      <c r="V1916" s="632" t="s">
        <v>477</v>
      </c>
      <c r="W1916" s="632" t="s">
        <v>1302</v>
      </c>
      <c r="X1916" s="632" t="s">
        <v>106</v>
      </c>
      <c r="Y1916" s="632" t="s">
        <v>1091</v>
      </c>
      <c r="Z1916" s="633"/>
      <c r="AA1916" s="633"/>
    </row>
    <row r="1917" spans="1:27" ht="17.45" customHeight="1" x14ac:dyDescent="0.25">
      <c r="A1917" s="633" t="s">
        <v>4724</v>
      </c>
      <c r="B1917" s="632" t="s">
        <v>56</v>
      </c>
      <c r="C1917" s="632" t="s">
        <v>194</v>
      </c>
      <c r="D1917" s="632" t="s">
        <v>4725</v>
      </c>
      <c r="E1917" s="632" t="s">
        <v>2259</v>
      </c>
      <c r="F1917" s="473" t="s">
        <v>27</v>
      </c>
      <c r="G1917" s="473"/>
      <c r="H1917" s="473"/>
      <c r="I1917" s="473"/>
      <c r="J1917" s="633" t="s">
        <v>11223</v>
      </c>
      <c r="K1917" s="632" t="s">
        <v>8070</v>
      </c>
      <c r="L1917" s="624">
        <v>42930</v>
      </c>
      <c r="M1917" s="564" t="s">
        <v>4726</v>
      </c>
      <c r="N1917" s="633" t="s">
        <v>142</v>
      </c>
      <c r="O1917" s="625">
        <v>42930</v>
      </c>
      <c r="P1917" s="626">
        <v>5000</v>
      </c>
      <c r="Q1917" s="416">
        <f t="shared" si="47"/>
        <v>5.0000000000000001E-3</v>
      </c>
      <c r="R1917" s="627">
        <v>12</v>
      </c>
      <c r="S1917" s="564" t="s">
        <v>2711</v>
      </c>
      <c r="T1917" s="71" t="s">
        <v>125</v>
      </c>
      <c r="U1917" s="633" t="s">
        <v>7</v>
      </c>
      <c r="V1917" s="632" t="s">
        <v>477</v>
      </c>
      <c r="W1917" s="632" t="s">
        <v>1138</v>
      </c>
      <c r="X1917" s="632" t="s">
        <v>8682</v>
      </c>
      <c r="Y1917" s="632" t="s">
        <v>356</v>
      </c>
      <c r="Z1917" s="633"/>
      <c r="AA1917" s="633"/>
    </row>
    <row r="1918" spans="1:27" ht="17.45" customHeight="1" x14ac:dyDescent="0.25">
      <c r="A1918" s="633" t="s">
        <v>10700</v>
      </c>
      <c r="B1918" s="632" t="s">
        <v>57</v>
      </c>
      <c r="C1918" s="632" t="s">
        <v>98</v>
      </c>
      <c r="D1918" s="632" t="s">
        <v>1526</v>
      </c>
      <c r="E1918" s="632" t="s">
        <v>10701</v>
      </c>
      <c r="F1918" s="473" t="s">
        <v>26</v>
      </c>
      <c r="G1918" s="473"/>
      <c r="H1918" s="473"/>
      <c r="I1918" s="473"/>
      <c r="J1918" s="633" t="s">
        <v>11223</v>
      </c>
      <c r="K1918" s="632" t="s">
        <v>8948</v>
      </c>
      <c r="L1918" s="624">
        <v>42937</v>
      </c>
      <c r="M1918" s="564" t="s">
        <v>10740</v>
      </c>
      <c r="N1918" s="633" t="s">
        <v>50</v>
      </c>
      <c r="O1918" s="625">
        <v>42984</v>
      </c>
      <c r="P1918" s="626">
        <v>5000</v>
      </c>
      <c r="Q1918" s="416">
        <f t="shared" si="47"/>
        <v>5.0000000000000001E-3</v>
      </c>
      <c r="R1918" s="627">
        <v>3</v>
      </c>
      <c r="S1918" s="564" t="s">
        <v>12632</v>
      </c>
      <c r="T1918" s="71" t="s">
        <v>578</v>
      </c>
      <c r="U1918" s="633" t="s">
        <v>7</v>
      </c>
      <c r="V1918" s="632" t="s">
        <v>388</v>
      </c>
      <c r="W1918" s="632" t="s">
        <v>10787</v>
      </c>
      <c r="X1918" s="632" t="s">
        <v>106</v>
      </c>
      <c r="Y1918" s="632" t="s">
        <v>757</v>
      </c>
      <c r="Z1918" s="633"/>
      <c r="AA1918" s="633"/>
    </row>
    <row r="1919" spans="1:27" ht="17.45" customHeight="1" x14ac:dyDescent="0.25">
      <c r="A1919" s="633" t="s">
        <v>9939</v>
      </c>
      <c r="B1919" s="632" t="s">
        <v>60</v>
      </c>
      <c r="C1919" s="632" t="s">
        <v>805</v>
      </c>
      <c r="D1919" s="632" t="s">
        <v>3928</v>
      </c>
      <c r="E1919" s="632" t="s">
        <v>9940</v>
      </c>
      <c r="F1919" s="473" t="s">
        <v>25</v>
      </c>
      <c r="G1919" s="473"/>
      <c r="H1919" s="473"/>
      <c r="I1919" s="473"/>
      <c r="J1919" s="633" t="s">
        <v>11223</v>
      </c>
      <c r="K1919" s="632" t="s">
        <v>35</v>
      </c>
      <c r="L1919" s="624">
        <v>42984</v>
      </c>
      <c r="M1919" s="564" t="s">
        <v>9960</v>
      </c>
      <c r="N1919" s="633" t="s">
        <v>46</v>
      </c>
      <c r="O1919" s="625">
        <v>43008</v>
      </c>
      <c r="P1919" s="626">
        <v>5000</v>
      </c>
      <c r="Q1919" s="416">
        <f t="shared" si="47"/>
        <v>5.0000000000000001E-3</v>
      </c>
      <c r="R1919" s="627">
        <v>12</v>
      </c>
      <c r="S1919" s="564" t="s">
        <v>10333</v>
      </c>
      <c r="T1919" s="71" t="s">
        <v>125</v>
      </c>
      <c r="U1919" s="633" t="s">
        <v>7</v>
      </c>
      <c r="V1919" s="632" t="s">
        <v>477</v>
      </c>
      <c r="W1919" s="632"/>
      <c r="X1919" s="632" t="s">
        <v>10118</v>
      </c>
      <c r="Y1919" s="632"/>
      <c r="Z1919" s="633"/>
      <c r="AA1919" s="633"/>
    </row>
    <row r="1920" spans="1:27" ht="17.45" customHeight="1" x14ac:dyDescent="0.25">
      <c r="A1920" s="633" t="s">
        <v>9941</v>
      </c>
      <c r="B1920" s="632" t="s">
        <v>60</v>
      </c>
      <c r="C1920" s="632" t="s">
        <v>805</v>
      </c>
      <c r="D1920" s="632" t="s">
        <v>3928</v>
      </c>
      <c r="E1920" s="632" t="s">
        <v>316</v>
      </c>
      <c r="F1920" s="473" t="s">
        <v>25</v>
      </c>
      <c r="G1920" s="473"/>
      <c r="H1920" s="473"/>
      <c r="I1920" s="473"/>
      <c r="J1920" s="633" t="s">
        <v>11223</v>
      </c>
      <c r="K1920" s="632" t="s">
        <v>35</v>
      </c>
      <c r="L1920" s="624">
        <v>42984</v>
      </c>
      <c r="M1920" s="564" t="s">
        <v>9961</v>
      </c>
      <c r="N1920" s="633" t="s">
        <v>46</v>
      </c>
      <c r="O1920" s="625">
        <v>43008</v>
      </c>
      <c r="P1920" s="626">
        <v>5000</v>
      </c>
      <c r="Q1920" s="416">
        <f t="shared" si="47"/>
        <v>5.0000000000000001E-3</v>
      </c>
      <c r="R1920" s="627">
        <v>12</v>
      </c>
      <c r="S1920" s="564" t="s">
        <v>10333</v>
      </c>
      <c r="T1920" s="71" t="s">
        <v>103</v>
      </c>
      <c r="U1920" s="633" t="s">
        <v>7</v>
      </c>
      <c r="V1920" s="632" t="s">
        <v>477</v>
      </c>
      <c r="W1920" s="632"/>
      <c r="X1920" s="632" t="s">
        <v>6098</v>
      </c>
      <c r="Y1920" s="632"/>
      <c r="Z1920" s="633"/>
      <c r="AA1920" s="633"/>
    </row>
    <row r="1921" spans="1:27" ht="17.45" customHeight="1" x14ac:dyDescent="0.25">
      <c r="A1921" s="633" t="s">
        <v>7669</v>
      </c>
      <c r="B1921" s="632" t="s">
        <v>57</v>
      </c>
      <c r="C1921" s="632" t="s">
        <v>98</v>
      </c>
      <c r="D1921" s="632" t="s">
        <v>10501</v>
      </c>
      <c r="E1921" s="632" t="s">
        <v>7670</v>
      </c>
      <c r="F1921" s="473" t="s">
        <v>26</v>
      </c>
      <c r="G1921" s="473"/>
      <c r="H1921" s="473"/>
      <c r="I1921" s="473"/>
      <c r="J1921" s="633" t="s">
        <v>11224</v>
      </c>
      <c r="K1921" s="632" t="s">
        <v>8948</v>
      </c>
      <c r="L1921" s="624">
        <v>43017</v>
      </c>
      <c r="M1921" s="564">
        <v>42815</v>
      </c>
      <c r="N1921" s="633" t="s">
        <v>46</v>
      </c>
      <c r="O1921" s="625"/>
      <c r="P1921" s="626">
        <v>5000</v>
      </c>
      <c r="Q1921" s="416">
        <f t="shared" si="47"/>
        <v>5.0000000000000001E-3</v>
      </c>
      <c r="R1921" s="636">
        <v>12</v>
      </c>
      <c r="S1921" s="564">
        <v>42835</v>
      </c>
      <c r="T1921" s="71" t="s">
        <v>125</v>
      </c>
      <c r="U1921" s="633" t="s">
        <v>7040</v>
      </c>
      <c r="V1921" s="632" t="s">
        <v>162</v>
      </c>
      <c r="W1921" s="632" t="s">
        <v>7199</v>
      </c>
      <c r="X1921" s="632" t="s">
        <v>7392</v>
      </c>
      <c r="Y1921" s="632"/>
      <c r="Z1921" s="633"/>
      <c r="AA1921" s="633"/>
    </row>
    <row r="1922" spans="1:27" ht="17.45" customHeight="1" x14ac:dyDescent="0.25">
      <c r="A1922" s="633" t="s">
        <v>8851</v>
      </c>
      <c r="B1922" s="634" t="s">
        <v>57</v>
      </c>
      <c r="C1922" s="634" t="s">
        <v>1046</v>
      </c>
      <c r="D1922" s="632" t="s">
        <v>8524</v>
      </c>
      <c r="E1922" s="632" t="s">
        <v>8525</v>
      </c>
      <c r="F1922" s="473" t="s">
        <v>25</v>
      </c>
      <c r="G1922" s="473"/>
      <c r="H1922" s="473"/>
      <c r="I1922" s="473"/>
      <c r="J1922" s="633" t="s">
        <v>11224</v>
      </c>
      <c r="K1922" s="473" t="s">
        <v>35</v>
      </c>
      <c r="L1922" s="624">
        <v>43014</v>
      </c>
      <c r="M1922" s="564" t="s">
        <v>8895</v>
      </c>
      <c r="N1922" s="71" t="s">
        <v>121</v>
      </c>
      <c r="O1922" s="624">
        <v>43014</v>
      </c>
      <c r="P1922" s="635">
        <v>5000</v>
      </c>
      <c r="Q1922" s="416">
        <f t="shared" si="47"/>
        <v>5.0000000000000001E-3</v>
      </c>
      <c r="R1922" s="627">
        <v>3</v>
      </c>
      <c r="S1922" s="535" t="s">
        <v>8047</v>
      </c>
      <c r="T1922" s="71" t="s">
        <v>125</v>
      </c>
      <c r="U1922" s="566" t="s">
        <v>7040</v>
      </c>
      <c r="V1922" s="541" t="s">
        <v>104</v>
      </c>
      <c r="W1922" s="541" t="s">
        <v>105</v>
      </c>
      <c r="X1922" s="632" t="s">
        <v>8683</v>
      </c>
      <c r="Y1922" s="632"/>
      <c r="Z1922" s="633"/>
      <c r="AA1922" s="633"/>
    </row>
    <row r="1923" spans="1:27" ht="17.45" customHeight="1" x14ac:dyDescent="0.25">
      <c r="A1923" s="633" t="s">
        <v>8523</v>
      </c>
      <c r="B1923" s="634" t="s">
        <v>57</v>
      </c>
      <c r="C1923" s="634" t="s">
        <v>1046</v>
      </c>
      <c r="D1923" s="632" t="s">
        <v>8524</v>
      </c>
      <c r="E1923" s="632" t="s">
        <v>8525</v>
      </c>
      <c r="F1923" s="473" t="s">
        <v>25</v>
      </c>
      <c r="G1923" s="473"/>
      <c r="H1923" s="473"/>
      <c r="I1923" s="473"/>
      <c r="J1923" s="633" t="s">
        <v>11223</v>
      </c>
      <c r="K1923" s="473" t="s">
        <v>35</v>
      </c>
      <c r="L1923" s="624">
        <v>43007</v>
      </c>
      <c r="M1923" s="564" t="s">
        <v>8611</v>
      </c>
      <c r="N1923" s="71" t="s">
        <v>121</v>
      </c>
      <c r="O1923" s="624">
        <v>43007</v>
      </c>
      <c r="P1923" s="635">
        <v>5000</v>
      </c>
      <c r="Q1923" s="416">
        <f t="shared" si="47"/>
        <v>5.0000000000000001E-3</v>
      </c>
      <c r="R1923" s="627">
        <v>3</v>
      </c>
      <c r="S1923" s="535" t="s">
        <v>7954</v>
      </c>
      <c r="T1923" s="71" t="s">
        <v>125</v>
      </c>
      <c r="U1923" s="566" t="s">
        <v>7040</v>
      </c>
      <c r="V1923" s="541" t="s">
        <v>104</v>
      </c>
      <c r="W1923" s="541" t="s">
        <v>105</v>
      </c>
      <c r="X1923" s="632" t="s">
        <v>8683</v>
      </c>
      <c r="Y1923" s="632"/>
      <c r="Z1923" s="633"/>
      <c r="AA1923" s="633"/>
    </row>
    <row r="1924" spans="1:27" ht="17.45" customHeight="1" x14ac:dyDescent="0.25">
      <c r="A1924" s="622" t="s">
        <v>4727</v>
      </c>
      <c r="B1924" s="519" t="s">
        <v>58</v>
      </c>
      <c r="C1924" s="519" t="s">
        <v>58</v>
      </c>
      <c r="D1924" s="519" t="s">
        <v>557</v>
      </c>
      <c r="E1924" s="519" t="s">
        <v>4728</v>
      </c>
      <c r="F1924" s="473" t="s">
        <v>26</v>
      </c>
      <c r="G1924" s="473"/>
      <c r="H1924" s="473"/>
      <c r="I1924" s="473"/>
      <c r="J1924" s="622" t="s">
        <v>11226</v>
      </c>
      <c r="K1924" s="519" t="s">
        <v>8948</v>
      </c>
      <c r="L1924" s="521">
        <v>42800</v>
      </c>
      <c r="M1924" s="522" t="s">
        <v>4729</v>
      </c>
      <c r="N1924" s="622" t="s">
        <v>50</v>
      </c>
      <c r="O1924" s="521">
        <v>42800</v>
      </c>
      <c r="P1924" s="638">
        <v>4821</v>
      </c>
      <c r="Q1924" s="524">
        <v>4.8209999999999998E-3</v>
      </c>
      <c r="R1924" s="525">
        <v>6</v>
      </c>
      <c r="S1924" s="522" t="s">
        <v>172</v>
      </c>
      <c r="T1924" s="525" t="s">
        <v>578</v>
      </c>
      <c r="U1924" s="622" t="s">
        <v>7</v>
      </c>
      <c r="V1924" s="519" t="s">
        <v>1867</v>
      </c>
      <c r="W1924" s="519" t="s">
        <v>1868</v>
      </c>
      <c r="X1924" s="415" t="s">
        <v>5629</v>
      </c>
      <c r="Y1924" s="415" t="s">
        <v>1629</v>
      </c>
      <c r="Z1924" s="633"/>
      <c r="AA1924" s="633"/>
    </row>
    <row r="1925" spans="1:27" ht="17.45" customHeight="1" x14ac:dyDescent="0.25">
      <c r="A1925" s="633" t="s">
        <v>8986</v>
      </c>
      <c r="B1925" s="632" t="s">
        <v>58</v>
      </c>
      <c r="C1925" s="632" t="s">
        <v>58</v>
      </c>
      <c r="D1925" s="632" t="s">
        <v>725</v>
      </c>
      <c r="E1925" s="632" t="s">
        <v>8987</v>
      </c>
      <c r="F1925" s="473" t="s">
        <v>28</v>
      </c>
      <c r="G1925" s="473"/>
      <c r="H1925" s="473"/>
      <c r="I1925" s="473"/>
      <c r="J1925" s="633" t="s">
        <v>11225</v>
      </c>
      <c r="K1925" s="632" t="s">
        <v>8952</v>
      </c>
      <c r="L1925" s="624">
        <v>42878</v>
      </c>
      <c r="M1925" s="564" t="s">
        <v>8992</v>
      </c>
      <c r="N1925" s="633" t="s">
        <v>50</v>
      </c>
      <c r="O1925" s="625">
        <v>42886</v>
      </c>
      <c r="P1925" s="626">
        <v>4762</v>
      </c>
      <c r="Q1925" s="416">
        <f>+P1925*0.000001</f>
        <v>4.7619999999999997E-3</v>
      </c>
      <c r="R1925" s="627">
        <v>6</v>
      </c>
      <c r="S1925" s="564" t="s">
        <v>9261</v>
      </c>
      <c r="T1925" s="633" t="s">
        <v>578</v>
      </c>
      <c r="U1925" s="633" t="s">
        <v>7</v>
      </c>
      <c r="V1925" s="632" t="s">
        <v>477</v>
      </c>
      <c r="W1925" s="632" t="s">
        <v>1138</v>
      </c>
      <c r="X1925" s="632" t="s">
        <v>5861</v>
      </c>
      <c r="Y1925" s="632" t="s">
        <v>12034</v>
      </c>
      <c r="Z1925" s="633"/>
      <c r="AA1925" s="633"/>
    </row>
    <row r="1926" spans="1:27" ht="17.45" customHeight="1" x14ac:dyDescent="0.25">
      <c r="A1926" s="633" t="s">
        <v>10622</v>
      </c>
      <c r="B1926" s="634" t="s">
        <v>60</v>
      </c>
      <c r="C1926" s="634" t="s">
        <v>6576</v>
      </c>
      <c r="D1926" s="632" t="s">
        <v>12223</v>
      </c>
      <c r="E1926" s="632" t="s">
        <v>10623</v>
      </c>
      <c r="F1926" s="473" t="s">
        <v>6576</v>
      </c>
      <c r="G1926" s="473"/>
      <c r="H1926" s="473"/>
      <c r="I1926" s="473"/>
      <c r="J1926" s="633" t="s">
        <v>11224</v>
      </c>
      <c r="K1926" s="473" t="s">
        <v>8948</v>
      </c>
      <c r="L1926" s="624">
        <v>43098</v>
      </c>
      <c r="M1926" s="564" t="s">
        <v>10730</v>
      </c>
      <c r="N1926" s="71" t="s">
        <v>47</v>
      </c>
      <c r="O1926" s="624">
        <v>43098</v>
      </c>
      <c r="P1926" s="635">
        <v>4500</v>
      </c>
      <c r="Q1926" s="416">
        <f>+P1926*0.000001</f>
        <v>4.4999999999999997E-3</v>
      </c>
      <c r="R1926" s="627">
        <v>12</v>
      </c>
      <c r="S1926" s="535" t="s">
        <v>14194</v>
      </c>
      <c r="T1926" s="71" t="s">
        <v>103</v>
      </c>
      <c r="U1926" s="566" t="s">
        <v>16</v>
      </c>
      <c r="V1926" s="541" t="s">
        <v>16</v>
      </c>
      <c r="W1926" s="541" t="s">
        <v>1775</v>
      </c>
      <c r="X1926" s="632" t="s">
        <v>10779</v>
      </c>
      <c r="Y1926" s="632" t="s">
        <v>1091</v>
      </c>
      <c r="Z1926" s="633"/>
      <c r="AA1926" s="633"/>
    </row>
    <row r="1927" spans="1:27" ht="17.45" customHeight="1" x14ac:dyDescent="0.25">
      <c r="A1927" s="633" t="s">
        <v>4298</v>
      </c>
      <c r="B1927" s="632" t="s">
        <v>57</v>
      </c>
      <c r="C1927" s="632" t="s">
        <v>1046</v>
      </c>
      <c r="D1927" s="632" t="s">
        <v>4299</v>
      </c>
      <c r="E1927" s="632" t="s">
        <v>4300</v>
      </c>
      <c r="F1927" s="473" t="s">
        <v>14262</v>
      </c>
      <c r="G1927" s="473"/>
      <c r="H1927" s="473"/>
      <c r="I1927" s="473"/>
      <c r="J1927" s="633" t="s">
        <v>11224</v>
      </c>
      <c r="K1927" s="632" t="s">
        <v>8950</v>
      </c>
      <c r="L1927" s="624">
        <v>43026</v>
      </c>
      <c r="M1927" s="564" t="s">
        <v>1191</v>
      </c>
      <c r="N1927" s="633" t="s">
        <v>47</v>
      </c>
      <c r="O1927" s="625">
        <v>43026</v>
      </c>
      <c r="P1927" s="626">
        <v>4200</v>
      </c>
      <c r="Q1927" s="416">
        <f>+P1927*0.000001</f>
        <v>4.1999999999999997E-3</v>
      </c>
      <c r="R1927" s="627">
        <v>12</v>
      </c>
      <c r="S1927" s="564" t="s">
        <v>12338</v>
      </c>
      <c r="T1927" s="71" t="s">
        <v>103</v>
      </c>
      <c r="U1927" s="633" t="s">
        <v>7</v>
      </c>
      <c r="V1927" s="632" t="s">
        <v>477</v>
      </c>
      <c r="W1927" s="632" t="s">
        <v>1138</v>
      </c>
      <c r="X1927" s="632" t="s">
        <v>6202</v>
      </c>
      <c r="Y1927" s="632" t="s">
        <v>356</v>
      </c>
      <c r="Z1927" s="633"/>
      <c r="AA1927" s="633"/>
    </row>
    <row r="1928" spans="1:27" ht="17.45" customHeight="1" x14ac:dyDescent="0.25">
      <c r="A1928" s="622" t="s">
        <v>4734</v>
      </c>
      <c r="B1928" s="519" t="s">
        <v>62</v>
      </c>
      <c r="C1928" s="519" t="s">
        <v>1065</v>
      </c>
      <c r="D1928" s="519" t="s">
        <v>4735</v>
      </c>
      <c r="E1928" s="519" t="s">
        <v>4736</v>
      </c>
      <c r="F1928" s="473" t="s">
        <v>26</v>
      </c>
      <c r="G1928" s="473"/>
      <c r="H1928" s="473"/>
      <c r="I1928" s="473"/>
      <c r="J1928" s="622" t="s">
        <v>11226</v>
      </c>
      <c r="K1928" s="519" t="s">
        <v>8948</v>
      </c>
      <c r="L1928" s="521">
        <v>42823</v>
      </c>
      <c r="M1928" s="522" t="s">
        <v>4737</v>
      </c>
      <c r="N1928" s="622" t="s">
        <v>50</v>
      </c>
      <c r="O1928" s="521">
        <v>42823</v>
      </c>
      <c r="P1928" s="638">
        <v>4100</v>
      </c>
      <c r="Q1928" s="524">
        <v>4.0999999999999995E-3</v>
      </c>
      <c r="R1928" s="525">
        <v>12</v>
      </c>
      <c r="S1928" s="522" t="s">
        <v>7102</v>
      </c>
      <c r="T1928" s="525" t="s">
        <v>578</v>
      </c>
      <c r="U1928" s="622" t="s">
        <v>7</v>
      </c>
      <c r="V1928" s="519" t="s">
        <v>477</v>
      </c>
      <c r="W1928" s="519" t="s">
        <v>1138</v>
      </c>
      <c r="X1928" s="415" t="s">
        <v>5556</v>
      </c>
      <c r="Y1928" s="415" t="s">
        <v>667</v>
      </c>
      <c r="Z1928" s="633"/>
      <c r="AA1928" s="633"/>
    </row>
    <row r="1929" spans="1:27" ht="17.45" customHeight="1" x14ac:dyDescent="0.25">
      <c r="A1929" s="622" t="s">
        <v>4741</v>
      </c>
      <c r="B1929" s="519" t="s">
        <v>57</v>
      </c>
      <c r="C1929" s="519" t="s">
        <v>98</v>
      </c>
      <c r="D1929" s="519" t="s">
        <v>3048</v>
      </c>
      <c r="E1929" s="519" t="s">
        <v>4742</v>
      </c>
      <c r="F1929" s="473" t="s">
        <v>28</v>
      </c>
      <c r="G1929" s="473"/>
      <c r="H1929" s="473"/>
      <c r="I1929" s="473"/>
      <c r="J1929" s="622" t="s">
        <v>11226</v>
      </c>
      <c r="K1929" s="519" t="s">
        <v>8953</v>
      </c>
      <c r="L1929" s="521">
        <v>42794</v>
      </c>
      <c r="M1929" s="522" t="s">
        <v>4743</v>
      </c>
      <c r="N1929" s="622" t="s">
        <v>50</v>
      </c>
      <c r="O1929" s="521">
        <v>42794</v>
      </c>
      <c r="P1929" s="638">
        <v>4000</v>
      </c>
      <c r="Q1929" s="524">
        <v>4.0000000000000001E-3</v>
      </c>
      <c r="R1929" s="525">
        <v>12</v>
      </c>
      <c r="S1929" s="522" t="s">
        <v>4744</v>
      </c>
      <c r="T1929" s="525" t="s">
        <v>578</v>
      </c>
      <c r="U1929" s="622" t="s">
        <v>7</v>
      </c>
      <c r="V1929" s="519" t="s">
        <v>388</v>
      </c>
      <c r="W1929" s="519" t="s">
        <v>389</v>
      </c>
      <c r="X1929" s="415" t="s">
        <v>106</v>
      </c>
      <c r="Y1929" s="415" t="s">
        <v>313</v>
      </c>
      <c r="Z1929" s="633"/>
      <c r="AA1929" s="633"/>
    </row>
    <row r="1930" spans="1:27" ht="17.45" customHeight="1" x14ac:dyDescent="0.25">
      <c r="A1930" s="622" t="s">
        <v>4738</v>
      </c>
      <c r="B1930" s="519" t="s">
        <v>58</v>
      </c>
      <c r="C1930" s="519" t="s">
        <v>58</v>
      </c>
      <c r="D1930" s="519" t="s">
        <v>3435</v>
      </c>
      <c r="E1930" s="519" t="s">
        <v>4739</v>
      </c>
      <c r="F1930" s="473" t="s">
        <v>26</v>
      </c>
      <c r="G1930" s="473"/>
      <c r="H1930" s="473"/>
      <c r="I1930" s="473"/>
      <c r="J1930" s="622" t="s">
        <v>11226</v>
      </c>
      <c r="K1930" s="519" t="s">
        <v>8948</v>
      </c>
      <c r="L1930" s="521">
        <v>42824</v>
      </c>
      <c r="M1930" s="522" t="s">
        <v>4740</v>
      </c>
      <c r="N1930" s="622" t="s">
        <v>50</v>
      </c>
      <c r="O1930" s="521">
        <v>42795</v>
      </c>
      <c r="P1930" s="638">
        <v>4000</v>
      </c>
      <c r="Q1930" s="524">
        <v>4.0000000000000001E-3</v>
      </c>
      <c r="R1930" s="525">
        <v>6</v>
      </c>
      <c r="S1930" s="522">
        <v>42824</v>
      </c>
      <c r="T1930" s="525" t="s">
        <v>578</v>
      </c>
      <c r="U1930" s="622" t="s">
        <v>7</v>
      </c>
      <c r="V1930" s="519" t="s">
        <v>477</v>
      </c>
      <c r="W1930" s="519" t="s">
        <v>1138</v>
      </c>
      <c r="X1930" s="415" t="s">
        <v>5613</v>
      </c>
      <c r="Y1930" s="415" t="s">
        <v>186</v>
      </c>
      <c r="Z1930" s="633"/>
      <c r="AA1930" s="633"/>
    </row>
    <row r="1931" spans="1:27" ht="17.45" customHeight="1" x14ac:dyDescent="0.25">
      <c r="A1931" s="633" t="s">
        <v>4745</v>
      </c>
      <c r="B1931" s="632" t="s">
        <v>57</v>
      </c>
      <c r="C1931" s="632" t="s">
        <v>98</v>
      </c>
      <c r="D1931" s="632" t="s">
        <v>4525</v>
      </c>
      <c r="E1931" s="632" t="s">
        <v>4746</v>
      </c>
      <c r="F1931" s="473" t="s">
        <v>26</v>
      </c>
      <c r="G1931" s="473"/>
      <c r="H1931" s="473"/>
      <c r="I1931" s="473"/>
      <c r="J1931" s="633" t="s">
        <v>11225</v>
      </c>
      <c r="K1931" s="632" t="s">
        <v>8948</v>
      </c>
      <c r="L1931" s="624">
        <v>42900</v>
      </c>
      <c r="M1931" s="564" t="s">
        <v>4747</v>
      </c>
      <c r="N1931" s="633" t="s">
        <v>50</v>
      </c>
      <c r="O1931" s="625">
        <v>42900</v>
      </c>
      <c r="P1931" s="626">
        <v>4000</v>
      </c>
      <c r="Q1931" s="416">
        <f>+P1931*0.000001</f>
        <v>4.0000000000000001E-3</v>
      </c>
      <c r="R1931" s="627">
        <v>12</v>
      </c>
      <c r="S1931" s="564" t="s">
        <v>7464</v>
      </c>
      <c r="T1931" s="633" t="s">
        <v>578</v>
      </c>
      <c r="U1931" s="633" t="s">
        <v>7</v>
      </c>
      <c r="V1931" s="632" t="s">
        <v>388</v>
      </c>
      <c r="W1931" s="632" t="s">
        <v>389</v>
      </c>
      <c r="X1931" s="632" t="s">
        <v>106</v>
      </c>
      <c r="Y1931" s="632" t="s">
        <v>186</v>
      </c>
      <c r="Z1931" s="633"/>
      <c r="AA1931" s="633"/>
    </row>
    <row r="1932" spans="1:27" ht="17.45" customHeight="1" x14ac:dyDescent="0.25">
      <c r="A1932" s="633" t="s">
        <v>10160</v>
      </c>
      <c r="B1932" s="634" t="s">
        <v>6912</v>
      </c>
      <c r="C1932" s="634" t="s">
        <v>6912</v>
      </c>
      <c r="D1932" s="632" t="s">
        <v>13114</v>
      </c>
      <c r="E1932" s="632" t="s">
        <v>10161</v>
      </c>
      <c r="F1932" s="473" t="s">
        <v>26</v>
      </c>
      <c r="G1932" s="473"/>
      <c r="H1932" s="473"/>
      <c r="I1932" s="473"/>
      <c r="J1932" s="633" t="s">
        <v>11224</v>
      </c>
      <c r="K1932" s="473" t="s">
        <v>33</v>
      </c>
      <c r="L1932" s="624">
        <v>43091</v>
      </c>
      <c r="M1932" s="564" t="s">
        <v>13501</v>
      </c>
      <c r="N1932" s="71" t="s">
        <v>46</v>
      </c>
      <c r="O1932" s="624">
        <v>43091</v>
      </c>
      <c r="P1932" s="635">
        <v>3877</v>
      </c>
      <c r="Q1932" s="416">
        <f>+P1932*0.000001</f>
        <v>3.8769999999999998E-3</v>
      </c>
      <c r="R1932" s="627">
        <v>12</v>
      </c>
      <c r="S1932" s="535" t="s">
        <v>11287</v>
      </c>
      <c r="T1932" s="71" t="s">
        <v>125</v>
      </c>
      <c r="U1932" s="566" t="s">
        <v>7040</v>
      </c>
      <c r="V1932" s="541" t="s">
        <v>104</v>
      </c>
      <c r="W1932" s="541"/>
      <c r="X1932" s="632" t="s">
        <v>13881</v>
      </c>
      <c r="Y1932" s="632" t="s">
        <v>221</v>
      </c>
      <c r="Z1932" s="633"/>
      <c r="AA1932" s="633"/>
    </row>
    <row r="1933" spans="1:27" ht="17.45" customHeight="1" x14ac:dyDescent="0.25">
      <c r="A1933" s="633" t="s">
        <v>8526</v>
      </c>
      <c r="B1933" s="634" t="s">
        <v>6912</v>
      </c>
      <c r="C1933" s="634" t="s">
        <v>6912</v>
      </c>
      <c r="D1933" s="632" t="s">
        <v>13096</v>
      </c>
      <c r="E1933" s="632" t="s">
        <v>8527</v>
      </c>
      <c r="F1933" s="473" t="s">
        <v>24</v>
      </c>
      <c r="G1933" s="473"/>
      <c r="H1933" s="473"/>
      <c r="I1933" s="473"/>
      <c r="J1933" s="633" t="s">
        <v>11223</v>
      </c>
      <c r="K1933" s="473" t="s">
        <v>38</v>
      </c>
      <c r="L1933" s="624">
        <v>43008</v>
      </c>
      <c r="M1933" s="564" t="s">
        <v>13486</v>
      </c>
      <c r="N1933" s="71" t="s">
        <v>46</v>
      </c>
      <c r="O1933" s="624">
        <v>43008</v>
      </c>
      <c r="P1933" s="635">
        <v>3877</v>
      </c>
      <c r="Q1933" s="416">
        <f>+P1933*0.000001</f>
        <v>3.8769999999999998E-3</v>
      </c>
      <c r="R1933" s="627">
        <v>12</v>
      </c>
      <c r="S1933" s="535" t="s">
        <v>13882</v>
      </c>
      <c r="T1933" s="71" t="s">
        <v>125</v>
      </c>
      <c r="U1933" s="566" t="s">
        <v>7040</v>
      </c>
      <c r="V1933" s="541" t="s">
        <v>104</v>
      </c>
      <c r="W1933" s="541"/>
      <c r="X1933" s="632" t="s">
        <v>13759</v>
      </c>
      <c r="Y1933" s="632"/>
      <c r="Z1933" s="633"/>
      <c r="AA1933" s="633"/>
    </row>
    <row r="1934" spans="1:27" ht="17.45" customHeight="1" x14ac:dyDescent="0.25">
      <c r="A1934" s="622" t="s">
        <v>3685</v>
      </c>
      <c r="B1934" s="519" t="s">
        <v>58</v>
      </c>
      <c r="C1934" s="519" t="s">
        <v>58</v>
      </c>
      <c r="D1934" s="519" t="s">
        <v>1029</v>
      </c>
      <c r="E1934" s="519" t="s">
        <v>3400</v>
      </c>
      <c r="F1934" s="473" t="s">
        <v>26</v>
      </c>
      <c r="G1934" s="473"/>
      <c r="H1934" s="473"/>
      <c r="I1934" s="473"/>
      <c r="J1934" s="622" t="s">
        <v>11226</v>
      </c>
      <c r="K1934" s="519" t="s">
        <v>8948</v>
      </c>
      <c r="L1934" s="521">
        <v>42766</v>
      </c>
      <c r="M1934" s="522" t="s">
        <v>3686</v>
      </c>
      <c r="N1934" s="622" t="s">
        <v>50</v>
      </c>
      <c r="O1934" s="521">
        <v>42766</v>
      </c>
      <c r="P1934" s="638">
        <v>3810</v>
      </c>
      <c r="Q1934" s="524">
        <v>3.81E-3</v>
      </c>
      <c r="R1934" s="525">
        <v>6</v>
      </c>
      <c r="S1934" s="522" t="s">
        <v>3364</v>
      </c>
      <c r="T1934" s="525" t="s">
        <v>578</v>
      </c>
      <c r="U1934" s="622" t="s">
        <v>7</v>
      </c>
      <c r="V1934" s="519" t="s">
        <v>477</v>
      </c>
      <c r="W1934" s="519" t="s">
        <v>1138</v>
      </c>
      <c r="X1934" s="415" t="s">
        <v>5577</v>
      </c>
      <c r="Y1934" s="415" t="s">
        <v>9240</v>
      </c>
      <c r="Z1934" s="633"/>
      <c r="AA1934" s="633"/>
    </row>
    <row r="1935" spans="1:27" ht="17.45" customHeight="1" x14ac:dyDescent="0.25">
      <c r="A1935" s="633" t="s">
        <v>2603</v>
      </c>
      <c r="B1935" s="632" t="s">
        <v>58</v>
      </c>
      <c r="C1935" s="632" t="s">
        <v>58</v>
      </c>
      <c r="D1935" s="632" t="s">
        <v>2604</v>
      </c>
      <c r="E1935" s="632" t="s">
        <v>2605</v>
      </c>
      <c r="F1935" s="473" t="s">
        <v>26</v>
      </c>
      <c r="G1935" s="473"/>
      <c r="H1935" s="473"/>
      <c r="I1935" s="473"/>
      <c r="J1935" s="633" t="s">
        <v>11224</v>
      </c>
      <c r="K1935" s="632" t="s">
        <v>8948</v>
      </c>
      <c r="L1935" s="624">
        <v>43098</v>
      </c>
      <c r="M1935" s="564" t="s">
        <v>2606</v>
      </c>
      <c r="N1935" s="633" t="s">
        <v>48</v>
      </c>
      <c r="O1935" s="625">
        <v>43098</v>
      </c>
      <c r="P1935" s="626">
        <v>3810</v>
      </c>
      <c r="Q1935" s="416">
        <f>+P1935*0.000001</f>
        <v>3.81E-3</v>
      </c>
      <c r="R1935" s="627">
        <v>12</v>
      </c>
      <c r="S1935" s="564" t="s">
        <v>11804</v>
      </c>
      <c r="T1935" s="71" t="s">
        <v>125</v>
      </c>
      <c r="U1935" s="633" t="s">
        <v>7</v>
      </c>
      <c r="V1935" s="632" t="s">
        <v>477</v>
      </c>
      <c r="W1935" s="632" t="s">
        <v>1138</v>
      </c>
      <c r="X1935" s="632" t="s">
        <v>6367</v>
      </c>
      <c r="Y1935" s="632" t="s">
        <v>2607</v>
      </c>
      <c r="Z1935" s="633"/>
      <c r="AA1935" s="633"/>
    </row>
    <row r="1936" spans="1:27" ht="17.45" customHeight="1" x14ac:dyDescent="0.25">
      <c r="A1936" s="633" t="s">
        <v>8131</v>
      </c>
      <c r="B1936" s="632" t="s">
        <v>57</v>
      </c>
      <c r="C1936" s="632" t="s">
        <v>775</v>
      </c>
      <c r="D1936" s="632" t="s">
        <v>7946</v>
      </c>
      <c r="E1936" s="632" t="s">
        <v>8132</v>
      </c>
      <c r="F1936" s="473" t="s">
        <v>24</v>
      </c>
      <c r="G1936" s="473"/>
      <c r="H1936" s="473"/>
      <c r="I1936" s="473"/>
      <c r="J1936" s="633" t="s">
        <v>11225</v>
      </c>
      <c r="K1936" s="632" t="s">
        <v>8949</v>
      </c>
      <c r="L1936" s="624">
        <v>42903</v>
      </c>
      <c r="M1936" s="564" t="s">
        <v>8155</v>
      </c>
      <c r="N1936" s="633" t="s">
        <v>50</v>
      </c>
      <c r="O1936" s="625">
        <v>42903</v>
      </c>
      <c r="P1936" s="626">
        <v>3780</v>
      </c>
      <c r="Q1936" s="416">
        <f>+P1936*0.000001</f>
        <v>3.7799999999999999E-3</v>
      </c>
      <c r="R1936" s="627">
        <v>8</v>
      </c>
      <c r="S1936" s="564" t="s">
        <v>11804</v>
      </c>
      <c r="T1936" s="633" t="s">
        <v>578</v>
      </c>
      <c r="U1936" s="633" t="s">
        <v>7</v>
      </c>
      <c r="V1936" s="632" t="s">
        <v>388</v>
      </c>
      <c r="W1936" s="632" t="s">
        <v>8054</v>
      </c>
      <c r="X1936" s="632" t="s">
        <v>8185</v>
      </c>
      <c r="Y1936" s="632" t="s">
        <v>757</v>
      </c>
      <c r="Z1936" s="633"/>
      <c r="AA1936" s="633"/>
    </row>
    <row r="1937" spans="1:27" ht="17.45" customHeight="1" x14ac:dyDescent="0.25">
      <c r="A1937" s="622" t="s">
        <v>2741</v>
      </c>
      <c r="B1937" s="519" t="s">
        <v>58</v>
      </c>
      <c r="C1937" s="519" t="s">
        <v>58</v>
      </c>
      <c r="D1937" s="519" t="s">
        <v>557</v>
      </c>
      <c r="E1937" s="519" t="s">
        <v>2742</v>
      </c>
      <c r="F1937" s="473" t="s">
        <v>26</v>
      </c>
      <c r="G1937" s="473" t="str">
        <f>VLOOKUP(A1937,'Engaged Deals'!A:L,2,0)</f>
        <v>Yes</v>
      </c>
      <c r="H1937" s="473" t="str">
        <f>VLOOKUP(A1937,'Engaged Deals'!A:L,9,0)</f>
        <v>India</v>
      </c>
      <c r="I1937" s="473" t="str">
        <f>VLOOKUP(A1937,'Engaged Deals'!A:L,10,0)</f>
        <v>Delivery In progress</v>
      </c>
      <c r="J1937" s="622" t="s">
        <v>11226</v>
      </c>
      <c r="K1937" s="519" t="s">
        <v>8948</v>
      </c>
      <c r="L1937" s="521">
        <v>42779</v>
      </c>
      <c r="M1937" s="522" t="s">
        <v>2743</v>
      </c>
      <c r="N1937" s="622" t="s">
        <v>50</v>
      </c>
      <c r="O1937" s="521">
        <v>42779</v>
      </c>
      <c r="P1937" s="638">
        <v>3750</v>
      </c>
      <c r="Q1937" s="524">
        <v>3.7499999999999999E-3</v>
      </c>
      <c r="R1937" s="525">
        <v>6</v>
      </c>
      <c r="S1937" s="522" t="s">
        <v>7959</v>
      </c>
      <c r="T1937" s="525" t="s">
        <v>578</v>
      </c>
      <c r="U1937" s="622" t="s">
        <v>7</v>
      </c>
      <c r="V1937" s="519" t="s">
        <v>477</v>
      </c>
      <c r="W1937" s="519" t="s">
        <v>1138</v>
      </c>
      <c r="X1937" s="415" t="s">
        <v>5545</v>
      </c>
      <c r="Y1937" s="415" t="s">
        <v>9238</v>
      </c>
      <c r="Z1937" s="633"/>
      <c r="AA1937" s="633"/>
    </row>
    <row r="1938" spans="1:27" ht="17.45" customHeight="1" x14ac:dyDescent="0.25">
      <c r="A1938" s="418" t="s">
        <v>2741</v>
      </c>
      <c r="B1938" s="556" t="s">
        <v>58</v>
      </c>
      <c r="C1938" s="556" t="s">
        <v>58</v>
      </c>
      <c r="D1938" s="556" t="s">
        <v>557</v>
      </c>
      <c r="E1938" s="556" t="s">
        <v>2742</v>
      </c>
      <c r="F1938" s="473" t="s">
        <v>26</v>
      </c>
      <c r="G1938" s="473" t="str">
        <f>VLOOKUP(A1938,'Engaged Deals'!A:L,2,0)</f>
        <v>Yes</v>
      </c>
      <c r="H1938" s="473" t="str">
        <f>VLOOKUP(A1938,'Engaged Deals'!A:L,9,0)</f>
        <v>India</v>
      </c>
      <c r="I1938" s="473" t="str">
        <f>VLOOKUP(A1938,'Engaged Deals'!A:L,10,0)</f>
        <v>Delivery In progress</v>
      </c>
      <c r="J1938" s="100" t="s">
        <v>11226</v>
      </c>
      <c r="K1938" s="519" t="s">
        <v>8948</v>
      </c>
      <c r="L1938" s="558">
        <v>42779</v>
      </c>
      <c r="M1938" s="559" t="s">
        <v>2743</v>
      </c>
      <c r="N1938" s="629" t="s">
        <v>50</v>
      </c>
      <c r="O1938" s="558">
        <v>42779</v>
      </c>
      <c r="P1938" s="631">
        <v>3750</v>
      </c>
      <c r="Q1938" s="537">
        <f t="shared" ref="Q1938:Q1947" si="48">+P1938*0.000001</f>
        <v>3.7499999999999999E-3</v>
      </c>
      <c r="R1938" s="561">
        <v>6</v>
      </c>
      <c r="S1938" s="559" t="s">
        <v>7959</v>
      </c>
      <c r="T1938" s="561" t="s">
        <v>578</v>
      </c>
      <c r="U1938" s="629" t="s">
        <v>7</v>
      </c>
      <c r="V1938" s="556" t="s">
        <v>477</v>
      </c>
      <c r="W1938" s="556" t="s">
        <v>1138</v>
      </c>
      <c r="X1938" s="556" t="s">
        <v>5545</v>
      </c>
      <c r="Y1938" s="556" t="s">
        <v>297</v>
      </c>
      <c r="Z1938" s="633"/>
      <c r="AA1938" s="633"/>
    </row>
    <row r="1939" spans="1:27" ht="17.45" customHeight="1" x14ac:dyDescent="0.25">
      <c r="A1939" s="633" t="s">
        <v>2151</v>
      </c>
      <c r="B1939" s="632" t="s">
        <v>58</v>
      </c>
      <c r="C1939" s="632" t="s">
        <v>58</v>
      </c>
      <c r="D1939" s="632" t="s">
        <v>2152</v>
      </c>
      <c r="E1939" s="632" t="s">
        <v>11154</v>
      </c>
      <c r="F1939" s="473" t="s">
        <v>25</v>
      </c>
      <c r="G1939" s="473"/>
      <c r="H1939" s="473"/>
      <c r="I1939" s="473"/>
      <c r="J1939" s="633" t="s">
        <v>11225</v>
      </c>
      <c r="K1939" s="632" t="s">
        <v>35</v>
      </c>
      <c r="L1939" s="624">
        <v>42916</v>
      </c>
      <c r="M1939" s="564" t="s">
        <v>2154</v>
      </c>
      <c r="N1939" s="633" t="s">
        <v>50</v>
      </c>
      <c r="O1939" s="625">
        <v>42933</v>
      </c>
      <c r="P1939" s="626">
        <v>3750</v>
      </c>
      <c r="Q1939" s="416">
        <f t="shared" si="48"/>
        <v>3.7499999999999999E-3</v>
      </c>
      <c r="R1939" s="627">
        <v>6</v>
      </c>
      <c r="S1939" s="564" t="s">
        <v>13883</v>
      </c>
      <c r="T1939" s="633" t="s">
        <v>578</v>
      </c>
      <c r="U1939" s="633" t="s">
        <v>7</v>
      </c>
      <c r="V1939" s="632" t="s">
        <v>477</v>
      </c>
      <c r="W1939" s="632" t="s">
        <v>1138</v>
      </c>
      <c r="X1939" s="632" t="s">
        <v>5948</v>
      </c>
      <c r="Y1939" s="632" t="s">
        <v>221</v>
      </c>
      <c r="Z1939" s="633"/>
      <c r="AA1939" s="633"/>
    </row>
    <row r="1940" spans="1:27" ht="17.45" customHeight="1" x14ac:dyDescent="0.25">
      <c r="A1940" s="633" t="s">
        <v>5679</v>
      </c>
      <c r="B1940" s="632" t="s">
        <v>58</v>
      </c>
      <c r="C1940" s="632" t="s">
        <v>58</v>
      </c>
      <c r="D1940" s="632" t="s">
        <v>7892</v>
      </c>
      <c r="E1940" s="632" t="s">
        <v>5680</v>
      </c>
      <c r="F1940" s="473" t="s">
        <v>28</v>
      </c>
      <c r="G1940" s="473"/>
      <c r="H1940" s="473"/>
      <c r="I1940" s="473"/>
      <c r="J1940" s="633" t="s">
        <v>11225</v>
      </c>
      <c r="K1940" s="632" t="s">
        <v>8990</v>
      </c>
      <c r="L1940" s="624">
        <v>42846</v>
      </c>
      <c r="M1940" s="564" t="s">
        <v>5946</v>
      </c>
      <c r="N1940" s="633" t="s">
        <v>50</v>
      </c>
      <c r="O1940" s="625">
        <v>42846</v>
      </c>
      <c r="P1940" s="626">
        <v>3750</v>
      </c>
      <c r="Q1940" s="416">
        <f t="shared" si="48"/>
        <v>3.7499999999999999E-3</v>
      </c>
      <c r="R1940" s="627">
        <v>6</v>
      </c>
      <c r="S1940" s="564" t="s">
        <v>8048</v>
      </c>
      <c r="T1940" s="633" t="s">
        <v>578</v>
      </c>
      <c r="U1940" s="633" t="s">
        <v>7</v>
      </c>
      <c r="V1940" s="632" t="s">
        <v>477</v>
      </c>
      <c r="W1940" s="632" t="s">
        <v>1138</v>
      </c>
      <c r="X1940" s="632" t="s">
        <v>5947</v>
      </c>
      <c r="Y1940" s="632" t="s">
        <v>356</v>
      </c>
      <c r="Z1940" s="633"/>
      <c r="AA1940" s="633"/>
    </row>
    <row r="1941" spans="1:27" ht="17.45" customHeight="1" x14ac:dyDescent="0.25">
      <c r="A1941" s="633" t="s">
        <v>556</v>
      </c>
      <c r="B1941" s="632" t="s">
        <v>58</v>
      </c>
      <c r="C1941" s="632" t="s">
        <v>58</v>
      </c>
      <c r="D1941" s="632" t="s">
        <v>557</v>
      </c>
      <c r="E1941" s="632" t="s">
        <v>558</v>
      </c>
      <c r="F1941" s="473" t="s">
        <v>26</v>
      </c>
      <c r="G1941" s="473" t="str">
        <f>VLOOKUP(A1941,'Engaged Deals'!A:L,2,0)</f>
        <v>Yes</v>
      </c>
      <c r="H1941" s="473" t="str">
        <f>VLOOKUP(A1941,'Engaged Deals'!A:L,9,0)</f>
        <v>India</v>
      </c>
      <c r="I1941" s="473" t="str">
        <f>VLOOKUP(A1941,'Engaged Deals'!A:L,10,0)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941" s="633" t="s">
        <v>11223</v>
      </c>
      <c r="K1941" s="632" t="s">
        <v>8948</v>
      </c>
      <c r="L1941" s="624">
        <v>42943</v>
      </c>
      <c r="M1941" s="564" t="s">
        <v>559</v>
      </c>
      <c r="N1941" s="633" t="s">
        <v>50</v>
      </c>
      <c r="O1941" s="625">
        <v>42947</v>
      </c>
      <c r="P1941" s="626">
        <v>3750</v>
      </c>
      <c r="Q1941" s="416">
        <f t="shared" si="48"/>
        <v>3.7499999999999999E-3</v>
      </c>
      <c r="R1941" s="627">
        <v>12</v>
      </c>
      <c r="S1941" s="564" t="s">
        <v>14144</v>
      </c>
      <c r="T1941" s="71" t="s">
        <v>578</v>
      </c>
      <c r="U1941" s="633" t="s">
        <v>7</v>
      </c>
      <c r="V1941" s="632" t="s">
        <v>477</v>
      </c>
      <c r="W1941" s="632" t="s">
        <v>1138</v>
      </c>
      <c r="X1941" s="632" t="s">
        <v>5545</v>
      </c>
      <c r="Y1941" s="632" t="s">
        <v>9238</v>
      </c>
      <c r="Z1941" s="633"/>
      <c r="AA1941" s="633"/>
    </row>
    <row r="1942" spans="1:27" ht="17.45" customHeight="1" x14ac:dyDescent="0.25">
      <c r="A1942" s="633" t="s">
        <v>7912</v>
      </c>
      <c r="B1942" s="632" t="s">
        <v>58</v>
      </c>
      <c r="C1942" s="632" t="s">
        <v>58</v>
      </c>
      <c r="D1942" s="632" t="s">
        <v>2334</v>
      </c>
      <c r="E1942" s="632" t="s">
        <v>7913</v>
      </c>
      <c r="F1942" s="473" t="s">
        <v>28</v>
      </c>
      <c r="G1942" s="473"/>
      <c r="H1942" s="473"/>
      <c r="I1942" s="473"/>
      <c r="J1942" s="633" t="s">
        <v>11225</v>
      </c>
      <c r="K1942" s="519" t="s">
        <v>8952</v>
      </c>
      <c r="L1942" s="624">
        <v>42867</v>
      </c>
      <c r="M1942" s="564" t="s">
        <v>7930</v>
      </c>
      <c r="N1942" s="633" t="s">
        <v>50</v>
      </c>
      <c r="O1942" s="625">
        <v>42870</v>
      </c>
      <c r="P1942" s="626">
        <v>3077</v>
      </c>
      <c r="Q1942" s="416">
        <f t="shared" si="48"/>
        <v>3.0769999999999999E-3</v>
      </c>
      <c r="R1942" s="627">
        <v>3</v>
      </c>
      <c r="S1942" s="564" t="s">
        <v>9606</v>
      </c>
      <c r="T1942" s="633" t="s">
        <v>578</v>
      </c>
      <c r="U1942" s="633" t="s">
        <v>7</v>
      </c>
      <c r="V1942" s="632" t="s">
        <v>1867</v>
      </c>
      <c r="W1942" s="632" t="s">
        <v>2218</v>
      </c>
      <c r="X1942" s="632" t="s">
        <v>11404</v>
      </c>
      <c r="Y1942" s="632" t="s">
        <v>675</v>
      </c>
      <c r="Z1942" s="633"/>
      <c r="AA1942" s="633"/>
    </row>
    <row r="1943" spans="1:27" ht="17.45" customHeight="1" x14ac:dyDescent="0.25">
      <c r="A1943" s="633" t="s">
        <v>9082</v>
      </c>
      <c r="B1943" s="634" t="s">
        <v>56</v>
      </c>
      <c r="C1943" s="634" t="s">
        <v>510</v>
      </c>
      <c r="D1943" s="632" t="s">
        <v>9083</v>
      </c>
      <c r="E1943" s="632" t="s">
        <v>11205</v>
      </c>
      <c r="F1943" s="473" t="s">
        <v>28</v>
      </c>
      <c r="G1943" s="473"/>
      <c r="H1943" s="473"/>
      <c r="I1943" s="473"/>
      <c r="J1943" s="633" t="s">
        <v>11224</v>
      </c>
      <c r="K1943" s="473" t="s">
        <v>8952</v>
      </c>
      <c r="L1943" s="624">
        <v>43056</v>
      </c>
      <c r="M1943" s="564" t="s">
        <v>9102</v>
      </c>
      <c r="N1943" s="71" t="s">
        <v>47</v>
      </c>
      <c r="O1943" s="624">
        <v>43056</v>
      </c>
      <c r="P1943" s="635">
        <v>2700</v>
      </c>
      <c r="Q1943" s="416">
        <f t="shared" si="48"/>
        <v>2.6999999999999997E-3</v>
      </c>
      <c r="R1943" s="627">
        <v>12</v>
      </c>
      <c r="S1943" s="535" t="s">
        <v>12339</v>
      </c>
      <c r="T1943" s="71" t="s">
        <v>103</v>
      </c>
      <c r="U1943" s="566" t="s">
        <v>16</v>
      </c>
      <c r="V1943" s="541" t="s">
        <v>16</v>
      </c>
      <c r="W1943" s="541" t="s">
        <v>1775</v>
      </c>
      <c r="X1943" s="632" t="s">
        <v>6959</v>
      </c>
      <c r="Y1943" s="632" t="s">
        <v>2625</v>
      </c>
      <c r="Z1943" s="633"/>
      <c r="AA1943" s="633"/>
    </row>
    <row r="1944" spans="1:27" ht="17.45" customHeight="1" x14ac:dyDescent="0.25">
      <c r="A1944" s="633" t="s">
        <v>7466</v>
      </c>
      <c r="B1944" s="632" t="s">
        <v>58</v>
      </c>
      <c r="C1944" s="632" t="s">
        <v>58</v>
      </c>
      <c r="D1944" s="632" t="s">
        <v>7467</v>
      </c>
      <c r="E1944" s="632" t="s">
        <v>7468</v>
      </c>
      <c r="F1944" s="473" t="s">
        <v>26</v>
      </c>
      <c r="G1944" s="473" t="str">
        <f>VLOOKUP(A1944,'Engaged Deals'!A:L,2,0)</f>
        <v>Yes</v>
      </c>
      <c r="H1944" s="473" t="str">
        <f>VLOOKUP(A1944,'Engaged Deals'!A:L,9,0)</f>
        <v>India</v>
      </c>
      <c r="I1944" s="473" t="str">
        <f>VLOOKUP(A1944,'Engaged Deals'!A:L,10,0)</f>
        <v>Delivered and closed.</v>
      </c>
      <c r="J1944" s="633" t="s">
        <v>11225</v>
      </c>
      <c r="K1944" s="632" t="s">
        <v>8948</v>
      </c>
      <c r="L1944" s="624">
        <v>42851</v>
      </c>
      <c r="M1944" s="564" t="s">
        <v>7469</v>
      </c>
      <c r="N1944" s="633" t="s">
        <v>4686</v>
      </c>
      <c r="O1944" s="625">
        <v>42851</v>
      </c>
      <c r="P1944" s="626">
        <v>2571</v>
      </c>
      <c r="Q1944" s="416">
        <f t="shared" si="48"/>
        <v>2.5709999999999999E-3</v>
      </c>
      <c r="R1944" s="627">
        <v>3</v>
      </c>
      <c r="S1944" s="564" t="s">
        <v>12659</v>
      </c>
      <c r="T1944" s="633" t="s">
        <v>578</v>
      </c>
      <c r="U1944" s="633" t="s">
        <v>9234</v>
      </c>
      <c r="V1944" s="632" t="s">
        <v>184</v>
      </c>
      <c r="W1944" s="632" t="s">
        <v>7470</v>
      </c>
      <c r="X1944" s="632" t="s">
        <v>7471</v>
      </c>
      <c r="Y1944" s="632" t="s">
        <v>356</v>
      </c>
      <c r="Z1944" s="633"/>
      <c r="AA1944" s="633"/>
    </row>
    <row r="1945" spans="1:27" ht="17.45" customHeight="1" x14ac:dyDescent="0.25">
      <c r="A1945" s="633" t="s">
        <v>11013</v>
      </c>
      <c r="B1945" s="632" t="s">
        <v>58</v>
      </c>
      <c r="C1945" s="632" t="s">
        <v>58</v>
      </c>
      <c r="D1945" s="632" t="s">
        <v>11086</v>
      </c>
      <c r="E1945" s="632" t="s">
        <v>11153</v>
      </c>
      <c r="F1945" s="473" t="s">
        <v>14262</v>
      </c>
      <c r="G1945" s="473"/>
      <c r="H1945" s="473"/>
      <c r="I1945" s="473"/>
      <c r="J1945" s="633" t="s">
        <v>11223</v>
      </c>
      <c r="K1945" s="632" t="s">
        <v>8950</v>
      </c>
      <c r="L1945" s="624">
        <v>42957</v>
      </c>
      <c r="M1945" s="564" t="s">
        <v>11256</v>
      </c>
      <c r="N1945" s="633" t="s">
        <v>49</v>
      </c>
      <c r="O1945" s="625">
        <v>42957</v>
      </c>
      <c r="P1945" s="626">
        <v>2543</v>
      </c>
      <c r="Q1945" s="416">
        <f t="shared" si="48"/>
        <v>2.5429999999999997E-3</v>
      </c>
      <c r="R1945" s="627">
        <v>6</v>
      </c>
      <c r="S1945" s="564" t="s">
        <v>14144</v>
      </c>
      <c r="T1945" s="71" t="s">
        <v>292</v>
      </c>
      <c r="U1945" s="633" t="s">
        <v>7</v>
      </c>
      <c r="V1945" s="632" t="s">
        <v>477</v>
      </c>
      <c r="W1945" s="632" t="s">
        <v>1138</v>
      </c>
      <c r="X1945" s="632" t="s">
        <v>11379</v>
      </c>
      <c r="Y1945" s="632" t="s">
        <v>667</v>
      </c>
      <c r="Z1945" s="633"/>
      <c r="AA1945" s="633"/>
    </row>
    <row r="1946" spans="1:27" ht="17.45" customHeight="1" x14ac:dyDescent="0.25">
      <c r="A1946" s="633" t="s">
        <v>8133</v>
      </c>
      <c r="B1946" s="632" t="s">
        <v>57</v>
      </c>
      <c r="C1946" s="632" t="s">
        <v>775</v>
      </c>
      <c r="D1946" s="632" t="s">
        <v>7946</v>
      </c>
      <c r="E1946" s="632" t="s">
        <v>8134</v>
      </c>
      <c r="F1946" s="473" t="s">
        <v>24</v>
      </c>
      <c r="G1946" s="473"/>
      <c r="H1946" s="473"/>
      <c r="I1946" s="473"/>
      <c r="J1946" s="633" t="s">
        <v>11225</v>
      </c>
      <c r="K1946" s="632" t="s">
        <v>8949</v>
      </c>
      <c r="L1946" s="624">
        <v>42896</v>
      </c>
      <c r="M1946" s="564" t="s">
        <v>8156</v>
      </c>
      <c r="N1946" s="633" t="s">
        <v>50</v>
      </c>
      <c r="O1946" s="625">
        <v>42896</v>
      </c>
      <c r="P1946" s="626">
        <v>2520</v>
      </c>
      <c r="Q1946" s="416">
        <f t="shared" si="48"/>
        <v>2.5199999999999997E-3</v>
      </c>
      <c r="R1946" s="627">
        <v>8</v>
      </c>
      <c r="S1946" s="564" t="s">
        <v>11804</v>
      </c>
      <c r="T1946" s="633" t="s">
        <v>578</v>
      </c>
      <c r="U1946" s="633" t="s">
        <v>7</v>
      </c>
      <c r="V1946" s="632" t="s">
        <v>388</v>
      </c>
      <c r="W1946" s="632" t="s">
        <v>8054</v>
      </c>
      <c r="X1946" s="632" t="s">
        <v>8185</v>
      </c>
      <c r="Y1946" s="632" t="s">
        <v>757</v>
      </c>
      <c r="Z1946" s="633"/>
      <c r="AA1946" s="633"/>
    </row>
    <row r="1947" spans="1:27" ht="17.45" customHeight="1" x14ac:dyDescent="0.25">
      <c r="A1947" s="633" t="s">
        <v>4753</v>
      </c>
      <c r="B1947" s="632" t="s">
        <v>60</v>
      </c>
      <c r="C1947" s="632" t="s">
        <v>805</v>
      </c>
      <c r="D1947" s="632" t="s">
        <v>4754</v>
      </c>
      <c r="E1947" s="632" t="s">
        <v>7916</v>
      </c>
      <c r="F1947" s="473" t="s">
        <v>27</v>
      </c>
      <c r="G1947" s="473"/>
      <c r="H1947" s="473"/>
      <c r="I1947" s="473"/>
      <c r="J1947" s="633" t="s">
        <v>11223</v>
      </c>
      <c r="K1947" s="632" t="s">
        <v>8947</v>
      </c>
      <c r="L1947" s="624">
        <v>42977</v>
      </c>
      <c r="M1947" s="564" t="s">
        <v>4756</v>
      </c>
      <c r="N1947" s="633" t="s">
        <v>48</v>
      </c>
      <c r="O1947" s="625">
        <v>42977</v>
      </c>
      <c r="P1947" s="626">
        <v>2500</v>
      </c>
      <c r="Q1947" s="416">
        <f t="shared" si="48"/>
        <v>2.5000000000000001E-3</v>
      </c>
      <c r="R1947" s="627">
        <v>12</v>
      </c>
      <c r="S1947" s="564" t="s">
        <v>7881</v>
      </c>
      <c r="T1947" s="71" t="s">
        <v>211</v>
      </c>
      <c r="U1947" s="633" t="s">
        <v>7</v>
      </c>
      <c r="V1947" s="632" t="s">
        <v>477</v>
      </c>
      <c r="W1947" s="632" t="s">
        <v>1138</v>
      </c>
      <c r="X1947" s="632" t="s">
        <v>6044</v>
      </c>
      <c r="Y1947" s="632" t="s">
        <v>757</v>
      </c>
      <c r="Z1947" s="633"/>
      <c r="AA1947" s="633"/>
    </row>
    <row r="1948" spans="1:27" ht="17.45" customHeight="1" x14ac:dyDescent="0.25">
      <c r="A1948" s="622" t="s">
        <v>4693</v>
      </c>
      <c r="B1948" s="519" t="s">
        <v>56</v>
      </c>
      <c r="C1948" s="519" t="s">
        <v>235</v>
      </c>
      <c r="D1948" s="519" t="s">
        <v>4694</v>
      </c>
      <c r="E1948" s="519" t="s">
        <v>4695</v>
      </c>
      <c r="F1948" s="473" t="s">
        <v>14262</v>
      </c>
      <c r="G1948" s="473"/>
      <c r="H1948" s="473"/>
      <c r="I1948" s="473"/>
      <c r="J1948" s="622" t="s">
        <v>11226</v>
      </c>
      <c r="K1948" s="519" t="s">
        <v>8950</v>
      </c>
      <c r="L1948" s="521">
        <v>42816</v>
      </c>
      <c r="M1948" s="522" t="s">
        <v>4696</v>
      </c>
      <c r="N1948" s="622" t="s">
        <v>50</v>
      </c>
      <c r="O1948" s="521">
        <v>42816</v>
      </c>
      <c r="P1948" s="638">
        <v>2000</v>
      </c>
      <c r="Q1948" s="524">
        <v>2E-3</v>
      </c>
      <c r="R1948" s="525">
        <v>1</v>
      </c>
      <c r="S1948" s="522" t="s">
        <v>7102</v>
      </c>
      <c r="T1948" s="525" t="s">
        <v>578</v>
      </c>
      <c r="U1948" s="622" t="s">
        <v>7</v>
      </c>
      <c r="V1948" s="519" t="s">
        <v>1867</v>
      </c>
      <c r="W1948" s="519" t="s">
        <v>4697</v>
      </c>
      <c r="X1948" s="415" t="s">
        <v>5626</v>
      </c>
      <c r="Y1948" s="415" t="s">
        <v>128</v>
      </c>
      <c r="Z1948" s="633"/>
      <c r="AA1948" s="633"/>
    </row>
    <row r="1949" spans="1:27" ht="17.45" customHeight="1" x14ac:dyDescent="0.25">
      <c r="A1949" s="633" t="s">
        <v>12277</v>
      </c>
      <c r="B1949" s="632" t="s">
        <v>57</v>
      </c>
      <c r="C1949" s="632" t="s">
        <v>1046</v>
      </c>
      <c r="D1949" s="632" t="s">
        <v>12278</v>
      </c>
      <c r="E1949" s="632" t="s">
        <v>316</v>
      </c>
      <c r="F1949" s="473" t="s">
        <v>14262</v>
      </c>
      <c r="G1949" s="473"/>
      <c r="H1949" s="473"/>
      <c r="I1949" s="473"/>
      <c r="J1949" s="633" t="s">
        <v>11223</v>
      </c>
      <c r="K1949" s="632" t="s">
        <v>8950</v>
      </c>
      <c r="L1949" s="624">
        <v>43008</v>
      </c>
      <c r="M1949" s="564" t="s">
        <v>12334</v>
      </c>
      <c r="N1949" s="633" t="s">
        <v>46</v>
      </c>
      <c r="O1949" s="625">
        <v>43008</v>
      </c>
      <c r="P1949" s="626">
        <v>2000</v>
      </c>
      <c r="Q1949" s="416">
        <f>+P1949*0.000001</f>
        <v>2E-3</v>
      </c>
      <c r="R1949" s="627">
        <v>1</v>
      </c>
      <c r="S1949" s="564" t="s">
        <v>14146</v>
      </c>
      <c r="T1949" s="71" t="s">
        <v>125</v>
      </c>
      <c r="U1949" s="633" t="s">
        <v>7</v>
      </c>
      <c r="V1949" s="632" t="s">
        <v>921</v>
      </c>
      <c r="W1949" s="632" t="s">
        <v>1771</v>
      </c>
      <c r="X1949" s="632" t="s">
        <v>6323</v>
      </c>
      <c r="Y1949" s="632" t="s">
        <v>667</v>
      </c>
      <c r="Z1949" s="633"/>
      <c r="AA1949" s="633"/>
    </row>
    <row r="1950" spans="1:27" ht="17.45" customHeight="1" x14ac:dyDescent="0.25">
      <c r="A1950" s="633" t="s">
        <v>4231</v>
      </c>
      <c r="B1950" s="632" t="s">
        <v>57</v>
      </c>
      <c r="C1950" s="632" t="s">
        <v>98</v>
      </c>
      <c r="D1950" s="632" t="s">
        <v>4232</v>
      </c>
      <c r="E1950" s="632" t="s">
        <v>4233</v>
      </c>
      <c r="F1950" s="473" t="s">
        <v>26</v>
      </c>
      <c r="G1950" s="473"/>
      <c r="H1950" s="473"/>
      <c r="I1950" s="473"/>
      <c r="J1950" s="633" t="s">
        <v>11223</v>
      </c>
      <c r="K1950" s="632" t="s">
        <v>33</v>
      </c>
      <c r="L1950" s="624">
        <v>43004</v>
      </c>
      <c r="M1950" s="564" t="s">
        <v>4234</v>
      </c>
      <c r="N1950" s="633" t="s">
        <v>48</v>
      </c>
      <c r="O1950" s="625">
        <v>43007</v>
      </c>
      <c r="P1950" s="626">
        <v>2000</v>
      </c>
      <c r="Q1950" s="416">
        <f>+P1950*0.000001</f>
        <v>2E-3</v>
      </c>
      <c r="R1950" s="627">
        <v>1</v>
      </c>
      <c r="S1950" s="564" t="s">
        <v>11804</v>
      </c>
      <c r="T1950" s="71" t="s">
        <v>292</v>
      </c>
      <c r="U1950" s="633" t="s">
        <v>7</v>
      </c>
      <c r="V1950" s="632" t="s">
        <v>477</v>
      </c>
      <c r="W1950" s="632" t="s">
        <v>1302</v>
      </c>
      <c r="X1950" s="632" t="s">
        <v>106</v>
      </c>
      <c r="Y1950" s="632" t="s">
        <v>1091</v>
      </c>
      <c r="Z1950" s="633"/>
      <c r="AA1950" s="633"/>
    </row>
    <row r="1951" spans="1:27" ht="17.45" customHeight="1" x14ac:dyDescent="0.25">
      <c r="A1951" s="633" t="s">
        <v>10162</v>
      </c>
      <c r="B1951" s="632" t="s">
        <v>56</v>
      </c>
      <c r="C1951" s="632" t="s">
        <v>161</v>
      </c>
      <c r="D1951" s="632" t="s">
        <v>10163</v>
      </c>
      <c r="E1951" s="632" t="s">
        <v>10164</v>
      </c>
      <c r="F1951" s="473" t="s">
        <v>26</v>
      </c>
      <c r="G1951" s="473"/>
      <c r="H1951" s="473"/>
      <c r="I1951" s="473"/>
      <c r="J1951" s="633" t="s">
        <v>11224</v>
      </c>
      <c r="K1951" s="632" t="s">
        <v>8948</v>
      </c>
      <c r="L1951" s="624">
        <v>43100</v>
      </c>
      <c r="M1951" s="564" t="s">
        <v>10175</v>
      </c>
      <c r="N1951" s="633" t="s">
        <v>121</v>
      </c>
      <c r="O1951" s="625">
        <v>43100</v>
      </c>
      <c r="P1951" s="626">
        <v>2000</v>
      </c>
      <c r="Q1951" s="416">
        <f>+P1951*0.000001</f>
        <v>2E-3</v>
      </c>
      <c r="R1951" s="627">
        <v>1</v>
      </c>
      <c r="S1951" s="564" t="s">
        <v>12379</v>
      </c>
      <c r="T1951" s="71" t="s">
        <v>125</v>
      </c>
      <c r="U1951" s="633" t="s">
        <v>7</v>
      </c>
      <c r="V1951" s="632" t="s">
        <v>477</v>
      </c>
      <c r="W1951" s="632"/>
      <c r="X1951" s="632" t="s">
        <v>10236</v>
      </c>
      <c r="Y1951" s="632" t="s">
        <v>128</v>
      </c>
      <c r="Z1951" s="633"/>
      <c r="AA1951" s="633"/>
    </row>
    <row r="1952" spans="1:27" ht="17.45" customHeight="1" x14ac:dyDescent="0.25">
      <c r="A1952" s="633" t="s">
        <v>7917</v>
      </c>
      <c r="B1952" s="632" t="s">
        <v>56</v>
      </c>
      <c r="C1952" s="632" t="s">
        <v>124</v>
      </c>
      <c r="D1952" s="632" t="s">
        <v>10329</v>
      </c>
      <c r="E1952" s="632" t="s">
        <v>7918</v>
      </c>
      <c r="F1952" s="473" t="s">
        <v>14262</v>
      </c>
      <c r="G1952" s="473"/>
      <c r="H1952" s="473"/>
      <c r="I1952" s="473"/>
      <c r="J1952" s="633" t="s">
        <v>11223</v>
      </c>
      <c r="K1952" s="632" t="s">
        <v>8950</v>
      </c>
      <c r="L1952" s="624">
        <v>43007</v>
      </c>
      <c r="M1952" s="564">
        <v>42837</v>
      </c>
      <c r="N1952" s="633" t="s">
        <v>46</v>
      </c>
      <c r="O1952" s="625"/>
      <c r="P1952" s="626">
        <v>2000</v>
      </c>
      <c r="Q1952" s="416">
        <f>+P1952*0.000001</f>
        <v>2E-3</v>
      </c>
      <c r="R1952" s="636">
        <v>1</v>
      </c>
      <c r="S1952" s="564">
        <v>42838</v>
      </c>
      <c r="T1952" s="71" t="s">
        <v>103</v>
      </c>
      <c r="U1952" s="633" t="s">
        <v>7040</v>
      </c>
      <c r="V1952" s="632" t="s">
        <v>162</v>
      </c>
      <c r="W1952" s="632" t="s">
        <v>7199</v>
      </c>
      <c r="X1952" s="632" t="s">
        <v>7454</v>
      </c>
      <c r="Y1952" s="632" t="s">
        <v>9311</v>
      </c>
      <c r="Z1952" s="633"/>
      <c r="AA1952" s="633"/>
    </row>
    <row r="1953" spans="1:27" ht="17.45" customHeight="1" x14ac:dyDescent="0.25">
      <c r="A1953" s="633" t="s">
        <v>12279</v>
      </c>
      <c r="B1953" s="634" t="s">
        <v>57</v>
      </c>
      <c r="C1953" s="634" t="s">
        <v>1348</v>
      </c>
      <c r="D1953" s="632" t="s">
        <v>12280</v>
      </c>
      <c r="E1953" s="632" t="s">
        <v>12281</v>
      </c>
      <c r="F1953" s="473" t="s">
        <v>28</v>
      </c>
      <c r="G1953" s="473"/>
      <c r="H1953" s="473"/>
      <c r="I1953" s="473"/>
      <c r="J1953" s="633" t="s">
        <v>11224</v>
      </c>
      <c r="K1953" s="473" t="s">
        <v>36</v>
      </c>
      <c r="L1953" s="624">
        <v>43097</v>
      </c>
      <c r="M1953" s="564">
        <v>42927</v>
      </c>
      <c r="N1953" s="71" t="s">
        <v>46</v>
      </c>
      <c r="O1953" s="624">
        <v>43097</v>
      </c>
      <c r="P1953" s="635">
        <v>1517</v>
      </c>
      <c r="Q1953" s="416">
        <f>+P1953*0.000001</f>
        <v>1.5169999999999999E-3</v>
      </c>
      <c r="R1953" s="636">
        <v>12</v>
      </c>
      <c r="S1953" s="535">
        <v>42938</v>
      </c>
      <c r="T1953" s="71" t="s">
        <v>125</v>
      </c>
      <c r="U1953" s="566" t="s">
        <v>18</v>
      </c>
      <c r="V1953" s="541" t="s">
        <v>9273</v>
      </c>
      <c r="W1953" s="541" t="s">
        <v>11808</v>
      </c>
      <c r="X1953" s="632" t="s">
        <v>14250</v>
      </c>
      <c r="Y1953" s="632" t="s">
        <v>7201</v>
      </c>
      <c r="Z1953" s="633"/>
      <c r="AA1953" s="633"/>
    </row>
    <row r="1954" spans="1:27" ht="17.45" customHeight="1" x14ac:dyDescent="0.25">
      <c r="A1954" s="622" t="s">
        <v>3442</v>
      </c>
      <c r="B1954" s="519" t="s">
        <v>57</v>
      </c>
      <c r="C1954" s="519" t="s">
        <v>98</v>
      </c>
      <c r="D1954" s="519" t="s">
        <v>832</v>
      </c>
      <c r="E1954" s="519" t="s">
        <v>3443</v>
      </c>
      <c r="F1954" s="473" t="s">
        <v>25</v>
      </c>
      <c r="G1954" s="473"/>
      <c r="H1954" s="473"/>
      <c r="I1954" s="473"/>
      <c r="J1954" s="622" t="s">
        <v>11226</v>
      </c>
      <c r="K1954" s="519" t="s">
        <v>8951</v>
      </c>
      <c r="L1954" s="521">
        <v>42776</v>
      </c>
      <c r="M1954" s="522" t="s">
        <v>3444</v>
      </c>
      <c r="N1954" s="622" t="s">
        <v>50</v>
      </c>
      <c r="O1954" s="521">
        <v>42813</v>
      </c>
      <c r="P1954" s="638">
        <v>1500</v>
      </c>
      <c r="Q1954" s="524">
        <v>1.5E-3</v>
      </c>
      <c r="R1954" s="525">
        <v>3</v>
      </c>
      <c r="S1954" s="522" t="s">
        <v>113</v>
      </c>
      <c r="T1954" s="525" t="s">
        <v>578</v>
      </c>
      <c r="U1954" s="622" t="s">
        <v>9234</v>
      </c>
      <c r="V1954" s="519" t="s">
        <v>184</v>
      </c>
      <c r="W1954" s="519" t="s">
        <v>4757</v>
      </c>
      <c r="X1954" s="415" t="s">
        <v>106</v>
      </c>
      <c r="Y1954" s="415" t="s">
        <v>186</v>
      </c>
      <c r="Z1954" s="633"/>
      <c r="AA1954" s="633"/>
    </row>
    <row r="1955" spans="1:27" ht="17.45" customHeight="1" x14ac:dyDescent="0.25">
      <c r="A1955" s="633" t="s">
        <v>7472</v>
      </c>
      <c r="B1955" s="632" t="s">
        <v>57</v>
      </c>
      <c r="C1955" s="632" t="s">
        <v>1046</v>
      </c>
      <c r="D1955" s="632" t="s">
        <v>7473</v>
      </c>
      <c r="E1955" s="632" t="s">
        <v>2732</v>
      </c>
      <c r="F1955" s="473" t="s">
        <v>26</v>
      </c>
      <c r="G1955" s="473"/>
      <c r="H1955" s="473"/>
      <c r="I1955" s="473"/>
      <c r="J1955" s="633" t="s">
        <v>11225</v>
      </c>
      <c r="K1955" s="632" t="s">
        <v>8948</v>
      </c>
      <c r="L1955" s="624">
        <v>42832</v>
      </c>
      <c r="M1955" s="564" t="s">
        <v>7474</v>
      </c>
      <c r="N1955" s="633" t="s">
        <v>50</v>
      </c>
      <c r="O1955" s="625">
        <v>42832</v>
      </c>
      <c r="P1955" s="626">
        <v>1100</v>
      </c>
      <c r="Q1955" s="416">
        <f>+P1955*0.000001</f>
        <v>1.0999999999999998E-3</v>
      </c>
      <c r="R1955" s="627">
        <v>12</v>
      </c>
      <c r="S1955" s="564" t="s">
        <v>7881</v>
      </c>
      <c r="T1955" s="633" t="s">
        <v>578</v>
      </c>
      <c r="U1955" s="633" t="s">
        <v>7</v>
      </c>
      <c r="V1955" s="632" t="s">
        <v>477</v>
      </c>
      <c r="W1955" s="632" t="s">
        <v>1138</v>
      </c>
      <c r="X1955" s="632" t="s">
        <v>7476</v>
      </c>
      <c r="Y1955" s="632" t="s">
        <v>667</v>
      </c>
      <c r="Z1955" s="633"/>
      <c r="AA1955" s="633"/>
    </row>
    <row r="1956" spans="1:27" ht="17.45" customHeight="1" x14ac:dyDescent="0.25">
      <c r="A1956" s="622" t="s">
        <v>3781</v>
      </c>
      <c r="B1956" s="519" t="s">
        <v>57</v>
      </c>
      <c r="C1956" s="519" t="s">
        <v>775</v>
      </c>
      <c r="D1956" s="519" t="s">
        <v>3782</v>
      </c>
      <c r="E1956" s="519" t="s">
        <v>3783</v>
      </c>
      <c r="F1956" s="473" t="s">
        <v>28</v>
      </c>
      <c r="G1956" s="473"/>
      <c r="H1956" s="473"/>
      <c r="I1956" s="473"/>
      <c r="J1956" s="622" t="s">
        <v>11226</v>
      </c>
      <c r="K1956" s="519" t="s">
        <v>36</v>
      </c>
      <c r="L1956" s="521">
        <v>42825</v>
      </c>
      <c r="M1956" s="522" t="s">
        <v>3784</v>
      </c>
      <c r="N1956" s="622" t="s">
        <v>50</v>
      </c>
      <c r="O1956" s="521">
        <v>42870</v>
      </c>
      <c r="P1956" s="638">
        <v>1000</v>
      </c>
      <c r="Q1956" s="524">
        <v>1E-3</v>
      </c>
      <c r="R1956" s="525">
        <v>12</v>
      </c>
      <c r="S1956" s="522" t="s">
        <v>8957</v>
      </c>
      <c r="T1956" s="525" t="s">
        <v>578</v>
      </c>
      <c r="U1956" s="622" t="s">
        <v>9234</v>
      </c>
      <c r="V1956" s="519" t="s">
        <v>184</v>
      </c>
      <c r="W1956" s="519" t="s">
        <v>7470</v>
      </c>
      <c r="X1956" s="415" t="s">
        <v>8955</v>
      </c>
      <c r="Y1956" s="415" t="s">
        <v>1629</v>
      </c>
      <c r="Z1956" s="633"/>
      <c r="AA1956" s="633"/>
    </row>
    <row r="1957" spans="1:27" ht="17.45" customHeight="1" x14ac:dyDescent="0.25">
      <c r="A1957" s="633" t="s">
        <v>4761</v>
      </c>
      <c r="B1957" s="632" t="s">
        <v>56</v>
      </c>
      <c r="C1957" s="632" t="s">
        <v>161</v>
      </c>
      <c r="D1957" s="632" t="s">
        <v>4762</v>
      </c>
      <c r="E1957" s="632" t="s">
        <v>4763</v>
      </c>
      <c r="F1957" s="473" t="s">
        <v>26</v>
      </c>
      <c r="G1957" s="473" t="str">
        <f>VLOOKUP(A1957,'Engaged Deals'!A:L,2,0)</f>
        <v>Yes</v>
      </c>
      <c r="H1957" s="473" t="str">
        <f>VLOOKUP(A1957,'Engaged Deals'!A:L,9,0)</f>
        <v>India</v>
      </c>
      <c r="I1957" s="473" t="str">
        <f>VLOOKUP(A1957,'Engaged Deals'!A:L,10,0)</f>
        <v xml:space="preserve">Connected with Account team, to develop &amp; deliver test </v>
      </c>
      <c r="J1957" s="633" t="s">
        <v>11225</v>
      </c>
      <c r="K1957" s="632" t="s">
        <v>8948</v>
      </c>
      <c r="L1957" s="624">
        <v>42852</v>
      </c>
      <c r="M1957" s="564" t="s">
        <v>4764</v>
      </c>
      <c r="N1957" s="633" t="s">
        <v>50</v>
      </c>
      <c r="O1957" s="625">
        <v>42852</v>
      </c>
      <c r="P1957" s="626">
        <v>1000</v>
      </c>
      <c r="Q1957" s="416">
        <f t="shared" ref="Q1957:Q1965" si="49">+P1957*0.000001</f>
        <v>1E-3</v>
      </c>
      <c r="R1957" s="627">
        <v>12</v>
      </c>
      <c r="S1957" s="564" t="s">
        <v>7102</v>
      </c>
      <c r="T1957" s="633" t="s">
        <v>578</v>
      </c>
      <c r="U1957" s="622" t="s">
        <v>7040</v>
      </c>
      <c r="V1957" s="632" t="s">
        <v>134</v>
      </c>
      <c r="W1957" s="632" t="s">
        <v>9226</v>
      </c>
      <c r="X1957" s="632" t="s">
        <v>7477</v>
      </c>
      <c r="Y1957" s="632" t="s">
        <v>9864</v>
      </c>
      <c r="Z1957" s="633"/>
      <c r="AA1957" s="633"/>
    </row>
    <row r="1958" spans="1:27" ht="17.45" customHeight="1" x14ac:dyDescent="0.25">
      <c r="A1958" s="633" t="s">
        <v>11742</v>
      </c>
      <c r="B1958" s="634" t="s">
        <v>57</v>
      </c>
      <c r="C1958" s="634" t="s">
        <v>391</v>
      </c>
      <c r="D1958" s="632" t="s">
        <v>11743</v>
      </c>
      <c r="E1958" s="632" t="s">
        <v>4289</v>
      </c>
      <c r="F1958" s="473" t="s">
        <v>28</v>
      </c>
      <c r="G1958" s="473"/>
      <c r="H1958" s="473"/>
      <c r="I1958" s="473"/>
      <c r="J1958" s="633" t="s">
        <v>11224</v>
      </c>
      <c r="K1958" s="473" t="s">
        <v>8990</v>
      </c>
      <c r="L1958" s="624">
        <v>43100</v>
      </c>
      <c r="M1958" s="564" t="s">
        <v>11798</v>
      </c>
      <c r="N1958" s="71" t="s">
        <v>47</v>
      </c>
      <c r="O1958" s="624">
        <v>43100</v>
      </c>
      <c r="P1958" s="635">
        <v>1000</v>
      </c>
      <c r="Q1958" s="416">
        <f t="shared" si="49"/>
        <v>1E-3</v>
      </c>
      <c r="R1958" s="627">
        <v>12</v>
      </c>
      <c r="S1958" s="535" t="s">
        <v>12338</v>
      </c>
      <c r="T1958" s="71" t="s">
        <v>103</v>
      </c>
      <c r="U1958" s="566" t="s">
        <v>7040</v>
      </c>
      <c r="V1958" s="541" t="s">
        <v>134</v>
      </c>
      <c r="W1958" s="541" t="s">
        <v>518</v>
      </c>
      <c r="X1958" s="632" t="s">
        <v>12014</v>
      </c>
      <c r="Y1958" s="632" t="s">
        <v>128</v>
      </c>
      <c r="Z1958" s="633"/>
      <c r="AA1958" s="633"/>
    </row>
    <row r="1959" spans="1:27" ht="17.45" customHeight="1" x14ac:dyDescent="0.25">
      <c r="A1959" s="633" t="s">
        <v>9683</v>
      </c>
      <c r="B1959" s="634" t="s">
        <v>57</v>
      </c>
      <c r="C1959" s="634" t="s">
        <v>98</v>
      </c>
      <c r="D1959" s="632" t="s">
        <v>13115</v>
      </c>
      <c r="E1959" s="632" t="s">
        <v>316</v>
      </c>
      <c r="F1959" s="473" t="s">
        <v>14262</v>
      </c>
      <c r="G1959" s="473"/>
      <c r="H1959" s="473"/>
      <c r="I1959" s="473"/>
      <c r="J1959" s="633" t="s">
        <v>11224</v>
      </c>
      <c r="K1959" s="473" t="s">
        <v>8950</v>
      </c>
      <c r="L1959" s="624">
        <v>43091</v>
      </c>
      <c r="M1959" s="564" t="s">
        <v>13502</v>
      </c>
      <c r="N1959" s="71" t="s">
        <v>46</v>
      </c>
      <c r="O1959" s="624">
        <v>43091</v>
      </c>
      <c r="P1959" s="635">
        <v>1000</v>
      </c>
      <c r="Q1959" s="416">
        <f t="shared" si="49"/>
        <v>1E-3</v>
      </c>
      <c r="R1959" s="627">
        <v>12</v>
      </c>
      <c r="S1959" s="535" t="s">
        <v>9606</v>
      </c>
      <c r="T1959" s="71" t="s">
        <v>125</v>
      </c>
      <c r="U1959" s="566" t="s">
        <v>7040</v>
      </c>
      <c r="V1959" s="541" t="s">
        <v>104</v>
      </c>
      <c r="W1959" s="541"/>
      <c r="X1959" s="632" t="s">
        <v>106</v>
      </c>
      <c r="Y1959" s="632" t="s">
        <v>128</v>
      </c>
      <c r="Z1959" s="633"/>
      <c r="AA1959" s="633"/>
    </row>
    <row r="1960" spans="1:27" ht="17.45" customHeight="1" x14ac:dyDescent="0.25">
      <c r="A1960" s="633" t="s">
        <v>11020</v>
      </c>
      <c r="B1960" s="634" t="s">
        <v>56</v>
      </c>
      <c r="C1960" s="634" t="s">
        <v>109</v>
      </c>
      <c r="D1960" s="632" t="s">
        <v>13028</v>
      </c>
      <c r="E1960" s="632" t="s">
        <v>11187</v>
      </c>
      <c r="F1960" s="473" t="s">
        <v>26</v>
      </c>
      <c r="G1960" s="473"/>
      <c r="H1960" s="473"/>
      <c r="I1960" s="473"/>
      <c r="J1960" s="633" t="s">
        <v>11223</v>
      </c>
      <c r="K1960" s="473" t="s">
        <v>8948</v>
      </c>
      <c r="L1960" s="624">
        <v>42996</v>
      </c>
      <c r="M1960" s="564" t="s">
        <v>13430</v>
      </c>
      <c r="N1960" s="71" t="s">
        <v>46</v>
      </c>
      <c r="O1960" s="624">
        <v>42996</v>
      </c>
      <c r="P1960" s="635">
        <v>1000</v>
      </c>
      <c r="Q1960" s="416">
        <f t="shared" si="49"/>
        <v>1E-3</v>
      </c>
      <c r="R1960" s="627">
        <v>12</v>
      </c>
      <c r="S1960" s="535" t="s">
        <v>14181</v>
      </c>
      <c r="T1960" s="71" t="s">
        <v>103</v>
      </c>
      <c r="U1960" s="566" t="s">
        <v>18</v>
      </c>
      <c r="V1960" s="541" t="s">
        <v>9273</v>
      </c>
      <c r="W1960" s="541" t="s">
        <v>11335</v>
      </c>
      <c r="X1960" s="632" t="s">
        <v>13810</v>
      </c>
      <c r="Y1960" s="632" t="s">
        <v>757</v>
      </c>
      <c r="Z1960" s="633"/>
      <c r="AA1960" s="633"/>
    </row>
    <row r="1961" spans="1:27" ht="17.45" customHeight="1" x14ac:dyDescent="0.25">
      <c r="A1961" s="633" t="s">
        <v>8852</v>
      </c>
      <c r="B1961" s="634" t="s">
        <v>57</v>
      </c>
      <c r="C1961" s="634" t="s">
        <v>1348</v>
      </c>
      <c r="D1961" s="632" t="s">
        <v>13116</v>
      </c>
      <c r="E1961" s="632" t="s">
        <v>8853</v>
      </c>
      <c r="F1961" s="473" t="s">
        <v>26</v>
      </c>
      <c r="G1961" s="473"/>
      <c r="H1961" s="473"/>
      <c r="I1961" s="473"/>
      <c r="J1961" s="633" t="s">
        <v>11224</v>
      </c>
      <c r="K1961" s="473" t="s">
        <v>8948</v>
      </c>
      <c r="L1961" s="624">
        <v>43100</v>
      </c>
      <c r="M1961" s="564" t="s">
        <v>13503</v>
      </c>
      <c r="N1961" s="71" t="s">
        <v>46</v>
      </c>
      <c r="O1961" s="624">
        <v>43100</v>
      </c>
      <c r="P1961" s="635">
        <v>1000</v>
      </c>
      <c r="Q1961" s="416">
        <f t="shared" si="49"/>
        <v>1E-3</v>
      </c>
      <c r="R1961" s="627">
        <v>12</v>
      </c>
      <c r="S1961" s="535" t="s">
        <v>8159</v>
      </c>
      <c r="T1961" s="71" t="s">
        <v>125</v>
      </c>
      <c r="U1961" s="566" t="s">
        <v>18</v>
      </c>
      <c r="V1961" s="541" t="s">
        <v>9273</v>
      </c>
      <c r="W1961" s="541"/>
      <c r="X1961" s="632" t="s">
        <v>13884</v>
      </c>
      <c r="Y1961" s="632" t="s">
        <v>313</v>
      </c>
      <c r="Z1961" s="633"/>
      <c r="AA1961" s="633"/>
    </row>
    <row r="1962" spans="1:27" ht="17.45" customHeight="1" x14ac:dyDescent="0.25">
      <c r="A1962" s="633" t="s">
        <v>12550</v>
      </c>
      <c r="B1962" s="632" t="s">
        <v>58</v>
      </c>
      <c r="C1962" s="632" t="s">
        <v>58</v>
      </c>
      <c r="D1962" s="632" t="s">
        <v>12551</v>
      </c>
      <c r="E1962" s="632" t="s">
        <v>12552</v>
      </c>
      <c r="F1962" s="473" t="s">
        <v>26</v>
      </c>
      <c r="G1962" s="473"/>
      <c r="H1962" s="473"/>
      <c r="I1962" s="473"/>
      <c r="J1962" s="633" t="s">
        <v>11223</v>
      </c>
      <c r="K1962" s="632" t="s">
        <v>8948</v>
      </c>
      <c r="L1962" s="624">
        <v>42977</v>
      </c>
      <c r="M1962" s="564" t="s">
        <v>12618</v>
      </c>
      <c r="N1962" s="633" t="s">
        <v>47</v>
      </c>
      <c r="O1962" s="625">
        <v>42977</v>
      </c>
      <c r="P1962" s="626">
        <v>952</v>
      </c>
      <c r="Q1962" s="416">
        <f t="shared" si="49"/>
        <v>9.5199999999999994E-4</v>
      </c>
      <c r="R1962" s="627">
        <v>12</v>
      </c>
      <c r="S1962" s="564" t="s">
        <v>13516</v>
      </c>
      <c r="T1962" s="71" t="s">
        <v>125</v>
      </c>
      <c r="U1962" s="633" t="s">
        <v>7</v>
      </c>
      <c r="V1962" s="632" t="s">
        <v>477</v>
      </c>
      <c r="W1962" s="632" t="s">
        <v>1302</v>
      </c>
      <c r="X1962" s="632" t="s">
        <v>6783</v>
      </c>
      <c r="Y1962" s="632" t="s">
        <v>667</v>
      </c>
      <c r="Z1962" s="633"/>
      <c r="AA1962" s="633"/>
    </row>
    <row r="1963" spans="1:27" ht="17.45" customHeight="1" x14ac:dyDescent="0.25">
      <c r="A1963" s="633" t="s">
        <v>13117</v>
      </c>
      <c r="B1963" s="634" t="s">
        <v>57</v>
      </c>
      <c r="C1963" s="634" t="s">
        <v>182</v>
      </c>
      <c r="D1963" s="632" t="s">
        <v>13118</v>
      </c>
      <c r="E1963" s="632" t="s">
        <v>13119</v>
      </c>
      <c r="F1963" s="473" t="s">
        <v>26</v>
      </c>
      <c r="G1963" s="473"/>
      <c r="H1963" s="473"/>
      <c r="I1963" s="473"/>
      <c r="J1963" s="633" t="s">
        <v>11224</v>
      </c>
      <c r="K1963" s="473" t="s">
        <v>33</v>
      </c>
      <c r="L1963" s="624">
        <v>43090</v>
      </c>
      <c r="M1963" s="564" t="s">
        <v>13504</v>
      </c>
      <c r="N1963" s="71" t="s">
        <v>46</v>
      </c>
      <c r="O1963" s="624">
        <v>43090</v>
      </c>
      <c r="P1963" s="635">
        <v>800</v>
      </c>
      <c r="Q1963" s="416">
        <f t="shared" si="49"/>
        <v>7.9999999999999993E-4</v>
      </c>
      <c r="R1963" s="627">
        <v>9</v>
      </c>
      <c r="S1963" s="535" t="s">
        <v>13516</v>
      </c>
      <c r="T1963" s="71" t="s">
        <v>125</v>
      </c>
      <c r="U1963" s="566" t="s">
        <v>7040</v>
      </c>
      <c r="V1963" s="541" t="s">
        <v>104</v>
      </c>
      <c r="W1963" s="541"/>
      <c r="X1963" s="632" t="s">
        <v>5883</v>
      </c>
      <c r="Y1963" s="632" t="s">
        <v>186</v>
      </c>
      <c r="Z1963" s="633"/>
      <c r="AA1963" s="633"/>
    </row>
    <row r="1964" spans="1:27" ht="17.45" customHeight="1" x14ac:dyDescent="0.25">
      <c r="A1964" s="633" t="s">
        <v>9684</v>
      </c>
      <c r="B1964" s="634" t="s">
        <v>60</v>
      </c>
      <c r="C1964" s="634" t="s">
        <v>805</v>
      </c>
      <c r="D1964" s="632" t="s">
        <v>806</v>
      </c>
      <c r="E1964" s="632" t="s">
        <v>9685</v>
      </c>
      <c r="F1964" s="473" t="s">
        <v>26</v>
      </c>
      <c r="G1964" s="473"/>
      <c r="H1964" s="473"/>
      <c r="I1964" s="473"/>
      <c r="J1964" s="633" t="s">
        <v>11224</v>
      </c>
      <c r="K1964" s="473" t="s">
        <v>8948</v>
      </c>
      <c r="L1964" s="624">
        <v>43063</v>
      </c>
      <c r="M1964" s="564" t="s">
        <v>11281</v>
      </c>
      <c r="N1964" s="71" t="s">
        <v>46</v>
      </c>
      <c r="O1964" s="624">
        <v>43063</v>
      </c>
      <c r="P1964" s="635">
        <v>800</v>
      </c>
      <c r="Q1964" s="416">
        <f t="shared" si="49"/>
        <v>7.9999999999999993E-4</v>
      </c>
      <c r="R1964" s="627">
        <v>12</v>
      </c>
      <c r="S1964" s="535" t="s">
        <v>9808</v>
      </c>
      <c r="T1964" s="71" t="s">
        <v>125</v>
      </c>
      <c r="U1964" s="566" t="s">
        <v>9234</v>
      </c>
      <c r="V1964" s="541" t="s">
        <v>184</v>
      </c>
      <c r="W1964" s="541" t="s">
        <v>11333</v>
      </c>
      <c r="X1964" s="632" t="s">
        <v>11406</v>
      </c>
      <c r="Y1964" s="632" t="s">
        <v>11414</v>
      </c>
      <c r="Z1964" s="633"/>
      <c r="AA1964" s="633"/>
    </row>
    <row r="1965" spans="1:27" ht="17.45" customHeight="1" x14ac:dyDescent="0.25">
      <c r="A1965" s="633" t="s">
        <v>4477</v>
      </c>
      <c r="B1965" s="634" t="s">
        <v>62</v>
      </c>
      <c r="C1965" s="634" t="s">
        <v>429</v>
      </c>
      <c r="D1965" s="632" t="s">
        <v>4478</v>
      </c>
      <c r="E1965" s="632" t="s">
        <v>4479</v>
      </c>
      <c r="F1965" s="473" t="s">
        <v>26</v>
      </c>
      <c r="G1965" s="473"/>
      <c r="H1965" s="473"/>
      <c r="I1965" s="473"/>
      <c r="J1965" s="633" t="s">
        <v>11223</v>
      </c>
      <c r="K1965" s="473" t="s">
        <v>8948</v>
      </c>
      <c r="L1965" s="624">
        <v>42944</v>
      </c>
      <c r="M1965" s="564" t="s">
        <v>4480</v>
      </c>
      <c r="N1965" s="71" t="s">
        <v>46</v>
      </c>
      <c r="O1965" s="624">
        <v>42944</v>
      </c>
      <c r="P1965" s="635">
        <v>606</v>
      </c>
      <c r="Q1965" s="416">
        <f t="shared" si="49"/>
        <v>6.0599999999999998E-4</v>
      </c>
      <c r="R1965" s="627">
        <v>36</v>
      </c>
      <c r="S1965" s="535" t="s">
        <v>13864</v>
      </c>
      <c r="T1965" s="71" t="s">
        <v>292</v>
      </c>
      <c r="U1965" s="566" t="s">
        <v>9234</v>
      </c>
      <c r="V1965" s="541" t="s">
        <v>184</v>
      </c>
      <c r="W1965" s="541" t="s">
        <v>11333</v>
      </c>
      <c r="X1965" s="632" t="s">
        <v>5616</v>
      </c>
      <c r="Y1965" s="632"/>
      <c r="Z1965" s="633"/>
      <c r="AA1965" s="633"/>
    </row>
    <row r="1966" spans="1:27" ht="17.45" customHeight="1" x14ac:dyDescent="0.25">
      <c r="A1966" s="622" t="s">
        <v>4773</v>
      </c>
      <c r="B1966" s="519" t="s">
        <v>58</v>
      </c>
      <c r="C1966" s="519" t="s">
        <v>58</v>
      </c>
      <c r="D1966" s="519" t="s">
        <v>3496</v>
      </c>
      <c r="E1966" s="519" t="s">
        <v>4774</v>
      </c>
      <c r="F1966" s="473" t="s">
        <v>26</v>
      </c>
      <c r="G1966" s="473"/>
      <c r="H1966" s="473"/>
      <c r="I1966" s="473"/>
      <c r="J1966" s="622" t="s">
        <v>11226</v>
      </c>
      <c r="K1966" s="519" t="s">
        <v>8948</v>
      </c>
      <c r="L1966" s="521">
        <v>42825</v>
      </c>
      <c r="M1966" s="522" t="s">
        <v>4775</v>
      </c>
      <c r="N1966" s="622" t="s">
        <v>50</v>
      </c>
      <c r="O1966" s="521">
        <v>42825</v>
      </c>
      <c r="P1966" s="638">
        <v>507</v>
      </c>
      <c r="Q1966" s="524">
        <v>5.0699999999999996E-4</v>
      </c>
      <c r="R1966" s="525">
        <v>12</v>
      </c>
      <c r="S1966" s="522" t="s">
        <v>7960</v>
      </c>
      <c r="T1966" s="525" t="s">
        <v>578</v>
      </c>
      <c r="U1966" s="622" t="s">
        <v>5632</v>
      </c>
      <c r="V1966" s="519" t="s">
        <v>7961</v>
      </c>
      <c r="W1966" s="519" t="s">
        <v>4778</v>
      </c>
      <c r="X1966" s="415" t="s">
        <v>5633</v>
      </c>
      <c r="Y1966" s="415" t="s">
        <v>1650</v>
      </c>
      <c r="Z1966" s="633"/>
      <c r="AA1966" s="633"/>
    </row>
    <row r="1967" spans="1:27" ht="17.45" customHeight="1" x14ac:dyDescent="0.25">
      <c r="A1967" s="622" t="s">
        <v>4773</v>
      </c>
      <c r="B1967" s="519" t="s">
        <v>58</v>
      </c>
      <c r="C1967" s="519" t="s">
        <v>58</v>
      </c>
      <c r="D1967" s="519" t="s">
        <v>3496</v>
      </c>
      <c r="E1967" s="519" t="s">
        <v>4774</v>
      </c>
      <c r="F1967" s="473" t="s">
        <v>26</v>
      </c>
      <c r="G1967" s="473"/>
      <c r="H1967" s="473"/>
      <c r="I1967" s="473"/>
      <c r="J1967" s="622" t="s">
        <v>11226</v>
      </c>
      <c r="K1967" s="519" t="s">
        <v>8948</v>
      </c>
      <c r="L1967" s="521">
        <v>42825</v>
      </c>
      <c r="M1967" s="522" t="s">
        <v>4775</v>
      </c>
      <c r="N1967" s="622" t="s">
        <v>50</v>
      </c>
      <c r="O1967" s="521">
        <v>42825</v>
      </c>
      <c r="P1967" s="638">
        <v>507</v>
      </c>
      <c r="Q1967" s="524">
        <v>5.0699999999999996E-4</v>
      </c>
      <c r="R1967" s="525">
        <v>12</v>
      </c>
      <c r="S1967" s="522" t="s">
        <v>7962</v>
      </c>
      <c r="T1967" s="525" t="s">
        <v>578</v>
      </c>
      <c r="U1967" s="622" t="s">
        <v>5632</v>
      </c>
      <c r="V1967" s="519" t="s">
        <v>7961</v>
      </c>
      <c r="W1967" s="519" t="s">
        <v>4778</v>
      </c>
      <c r="X1967" s="415" t="s">
        <v>5633</v>
      </c>
      <c r="Y1967" s="415" t="s">
        <v>1650</v>
      </c>
      <c r="Z1967" s="633"/>
      <c r="AA1967" s="633"/>
    </row>
    <row r="1968" spans="1:27" ht="17.45" customHeight="1" x14ac:dyDescent="0.25">
      <c r="A1968" s="633" t="s">
        <v>12593</v>
      </c>
      <c r="B1968" s="634" t="s">
        <v>62</v>
      </c>
      <c r="C1968" s="634" t="s">
        <v>429</v>
      </c>
      <c r="D1968" s="632" t="s">
        <v>13120</v>
      </c>
      <c r="E1968" s="632" t="s">
        <v>316</v>
      </c>
      <c r="F1968" s="473" t="s">
        <v>25</v>
      </c>
      <c r="G1968" s="473"/>
      <c r="H1968" s="473"/>
      <c r="I1968" s="473"/>
      <c r="J1968" s="633" t="s">
        <v>11224</v>
      </c>
      <c r="K1968" s="473" t="s">
        <v>35</v>
      </c>
      <c r="L1968" s="624">
        <v>43098</v>
      </c>
      <c r="M1968" s="564" t="s">
        <v>13506</v>
      </c>
      <c r="N1968" s="71" t="s">
        <v>46</v>
      </c>
      <c r="O1968" s="624">
        <v>43098</v>
      </c>
      <c r="P1968" s="635">
        <v>500</v>
      </c>
      <c r="Q1968" s="416">
        <f t="shared" ref="Q1968:Q2003" si="50">+P1968*0.000001</f>
        <v>5.0000000000000001E-4</v>
      </c>
      <c r="R1968" s="627">
        <v>12</v>
      </c>
      <c r="S1968" s="535" t="s">
        <v>12632</v>
      </c>
      <c r="T1968" s="71" t="s">
        <v>125</v>
      </c>
      <c r="U1968" s="566" t="s">
        <v>7040</v>
      </c>
      <c r="V1968" s="541" t="s">
        <v>104</v>
      </c>
      <c r="W1968" s="541" t="s">
        <v>105</v>
      </c>
      <c r="X1968" s="632" t="s">
        <v>13885</v>
      </c>
      <c r="Y1968" s="632"/>
      <c r="Z1968" s="633"/>
      <c r="AA1968" s="633"/>
    </row>
    <row r="1969" spans="1:27" ht="17.45" customHeight="1" x14ac:dyDescent="0.25">
      <c r="A1969" s="633" t="s">
        <v>8854</v>
      </c>
      <c r="B1969" s="634" t="s">
        <v>57</v>
      </c>
      <c r="C1969" s="634" t="s">
        <v>98</v>
      </c>
      <c r="D1969" s="632" t="s">
        <v>14036</v>
      </c>
      <c r="E1969" s="632" t="s">
        <v>8855</v>
      </c>
      <c r="F1969" s="473" t="s">
        <v>25</v>
      </c>
      <c r="G1969" s="473"/>
      <c r="H1969" s="473"/>
      <c r="I1969" s="473"/>
      <c r="J1969" s="633" t="s">
        <v>11224</v>
      </c>
      <c r="K1969" s="473" t="s">
        <v>8951</v>
      </c>
      <c r="L1969" s="624">
        <v>43056</v>
      </c>
      <c r="M1969" s="564" t="s">
        <v>13505</v>
      </c>
      <c r="N1969" s="71" t="s">
        <v>47</v>
      </c>
      <c r="O1969" s="624">
        <v>43059</v>
      </c>
      <c r="P1969" s="635">
        <v>500</v>
      </c>
      <c r="Q1969" s="416">
        <f t="shared" si="50"/>
        <v>5.0000000000000001E-4</v>
      </c>
      <c r="R1969" s="627">
        <v>6</v>
      </c>
      <c r="S1969" s="535" t="s">
        <v>12338</v>
      </c>
      <c r="T1969" s="71" t="s">
        <v>125</v>
      </c>
      <c r="U1969" s="566" t="s">
        <v>7040</v>
      </c>
      <c r="V1969" s="541" t="s">
        <v>104</v>
      </c>
      <c r="W1969" s="541" t="s">
        <v>105</v>
      </c>
      <c r="X1969" s="632" t="s">
        <v>106</v>
      </c>
      <c r="Y1969" s="632" t="s">
        <v>454</v>
      </c>
      <c r="Z1969" s="633"/>
      <c r="AA1969" s="633"/>
    </row>
    <row r="1970" spans="1:27" ht="17.45" customHeight="1" x14ac:dyDescent="0.25">
      <c r="A1970" s="633" t="s">
        <v>4780</v>
      </c>
      <c r="B1970" s="634" t="s">
        <v>56</v>
      </c>
      <c r="C1970" s="634" t="s">
        <v>161</v>
      </c>
      <c r="D1970" s="632" t="s">
        <v>2728</v>
      </c>
      <c r="E1970" s="632" t="s">
        <v>316</v>
      </c>
      <c r="F1970" s="473" t="s">
        <v>26</v>
      </c>
      <c r="G1970" s="473"/>
      <c r="H1970" s="473"/>
      <c r="I1970" s="473"/>
      <c r="J1970" s="633" t="s">
        <v>11224</v>
      </c>
      <c r="K1970" s="473" t="s">
        <v>8948</v>
      </c>
      <c r="L1970" s="624">
        <v>43038</v>
      </c>
      <c r="M1970" s="564" t="s">
        <v>4781</v>
      </c>
      <c r="N1970" s="71" t="s">
        <v>47</v>
      </c>
      <c r="O1970" s="624">
        <v>43038</v>
      </c>
      <c r="P1970" s="635">
        <v>500</v>
      </c>
      <c r="Q1970" s="416">
        <f t="shared" si="50"/>
        <v>5.0000000000000001E-4</v>
      </c>
      <c r="R1970" s="627">
        <v>1</v>
      </c>
      <c r="S1970" s="535" t="s">
        <v>12338</v>
      </c>
      <c r="T1970" s="71" t="s">
        <v>103</v>
      </c>
      <c r="U1970" s="566" t="s">
        <v>11285</v>
      </c>
      <c r="V1970" s="541" t="s">
        <v>13537</v>
      </c>
      <c r="W1970" s="541" t="s">
        <v>13544</v>
      </c>
      <c r="X1970" s="632" t="s">
        <v>6250</v>
      </c>
      <c r="Y1970" s="632" t="s">
        <v>1192</v>
      </c>
      <c r="Z1970" s="633"/>
      <c r="AA1970" s="633"/>
    </row>
    <row r="1971" spans="1:27" ht="17.45" customHeight="1" x14ac:dyDescent="0.25">
      <c r="A1971" s="633" t="s">
        <v>11044</v>
      </c>
      <c r="B1971" s="632" t="s">
        <v>57</v>
      </c>
      <c r="C1971" s="632" t="s">
        <v>324</v>
      </c>
      <c r="D1971" s="632" t="s">
        <v>3118</v>
      </c>
      <c r="E1971" s="632" t="s">
        <v>316</v>
      </c>
      <c r="F1971" s="473" t="s">
        <v>27</v>
      </c>
      <c r="G1971" s="473"/>
      <c r="H1971" s="473"/>
      <c r="I1971" s="473"/>
      <c r="J1971" s="633" t="s">
        <v>11223</v>
      </c>
      <c r="K1971" s="632" t="s">
        <v>8947</v>
      </c>
      <c r="L1971" s="624">
        <v>43007</v>
      </c>
      <c r="M1971" s="564" t="s">
        <v>11282</v>
      </c>
      <c r="N1971" s="633" t="s">
        <v>46</v>
      </c>
      <c r="O1971" s="625">
        <v>43007</v>
      </c>
      <c r="P1971" s="626">
        <v>465</v>
      </c>
      <c r="Q1971" s="416">
        <f t="shared" si="50"/>
        <v>4.6499999999999997E-4</v>
      </c>
      <c r="R1971" s="627">
        <v>36</v>
      </c>
      <c r="S1971" s="564" t="s">
        <v>14197</v>
      </c>
      <c r="T1971" s="71" t="s">
        <v>211</v>
      </c>
      <c r="U1971" s="633" t="s">
        <v>7</v>
      </c>
      <c r="V1971" s="632" t="s">
        <v>477</v>
      </c>
      <c r="W1971" s="632"/>
      <c r="X1971" s="632" t="s">
        <v>11407</v>
      </c>
      <c r="Y1971" s="632" t="s">
        <v>10792</v>
      </c>
      <c r="Z1971" s="633"/>
      <c r="AA1971" s="633"/>
    </row>
    <row r="1972" spans="1:27" ht="17.45" customHeight="1" x14ac:dyDescent="0.25">
      <c r="A1972" s="633" t="s">
        <v>12591</v>
      </c>
      <c r="B1972" s="632" t="s">
        <v>60</v>
      </c>
      <c r="C1972" s="632" t="s">
        <v>377</v>
      </c>
      <c r="D1972" s="632" t="s">
        <v>12592</v>
      </c>
      <c r="E1972" s="632" t="s">
        <v>14091</v>
      </c>
      <c r="F1972" s="473" t="s">
        <v>14262</v>
      </c>
      <c r="G1972" s="473"/>
      <c r="H1972" s="473"/>
      <c r="I1972" s="473"/>
      <c r="J1972" s="633" t="s">
        <v>11223</v>
      </c>
      <c r="K1972" s="632" t="s">
        <v>8950</v>
      </c>
      <c r="L1972" s="624">
        <v>42942</v>
      </c>
      <c r="M1972" s="564" t="s">
        <v>12630</v>
      </c>
      <c r="N1972" s="633" t="s">
        <v>4686</v>
      </c>
      <c r="O1972" s="625">
        <v>42942</v>
      </c>
      <c r="P1972" s="626">
        <v>400</v>
      </c>
      <c r="Q1972" s="416">
        <f t="shared" si="50"/>
        <v>3.9999999999999996E-4</v>
      </c>
      <c r="R1972" s="627">
        <v>12</v>
      </c>
      <c r="S1972" s="564" t="s">
        <v>13516</v>
      </c>
      <c r="T1972" s="71" t="s">
        <v>578</v>
      </c>
      <c r="U1972" s="633" t="s">
        <v>7</v>
      </c>
      <c r="V1972" s="632" t="s">
        <v>1867</v>
      </c>
      <c r="W1972" s="632" t="s">
        <v>2218</v>
      </c>
      <c r="X1972" s="632" t="s">
        <v>9729</v>
      </c>
      <c r="Y1972" s="632" t="s">
        <v>356</v>
      </c>
      <c r="Z1972" s="633"/>
      <c r="AA1972" s="633"/>
    </row>
    <row r="1973" spans="1:27" ht="17.45" customHeight="1" x14ac:dyDescent="0.25">
      <c r="A1973" s="633" t="s">
        <v>13121</v>
      </c>
      <c r="B1973" s="634" t="s">
        <v>57</v>
      </c>
      <c r="C1973" s="634" t="s">
        <v>182</v>
      </c>
      <c r="D1973" s="632" t="s">
        <v>13118</v>
      </c>
      <c r="E1973" s="632" t="s">
        <v>13122</v>
      </c>
      <c r="F1973" s="473" t="s">
        <v>26</v>
      </c>
      <c r="G1973" s="473"/>
      <c r="H1973" s="473"/>
      <c r="I1973" s="473"/>
      <c r="J1973" s="633" t="s">
        <v>11224</v>
      </c>
      <c r="K1973" s="473" t="s">
        <v>33</v>
      </c>
      <c r="L1973" s="624">
        <v>43027</v>
      </c>
      <c r="M1973" s="564" t="s">
        <v>13507</v>
      </c>
      <c r="N1973" s="71" t="s">
        <v>46</v>
      </c>
      <c r="O1973" s="624">
        <v>43027</v>
      </c>
      <c r="P1973" s="635">
        <v>400</v>
      </c>
      <c r="Q1973" s="416">
        <f t="shared" si="50"/>
        <v>3.9999999999999996E-4</v>
      </c>
      <c r="R1973" s="627">
        <v>5</v>
      </c>
      <c r="S1973" s="535" t="s">
        <v>13516</v>
      </c>
      <c r="T1973" s="71" t="s">
        <v>125</v>
      </c>
      <c r="U1973" s="566" t="s">
        <v>7040</v>
      </c>
      <c r="V1973" s="541" t="s">
        <v>104</v>
      </c>
      <c r="W1973" s="541"/>
      <c r="X1973" s="632" t="s">
        <v>5883</v>
      </c>
      <c r="Y1973" s="632" t="s">
        <v>186</v>
      </c>
      <c r="Z1973" s="633"/>
      <c r="AA1973" s="633"/>
    </row>
    <row r="1974" spans="1:27" ht="17.45" customHeight="1" x14ac:dyDescent="0.25">
      <c r="A1974" s="633" t="s">
        <v>4782</v>
      </c>
      <c r="B1974" s="632" t="s">
        <v>57</v>
      </c>
      <c r="C1974" s="632" t="s">
        <v>324</v>
      </c>
      <c r="D1974" s="632" t="s">
        <v>4783</v>
      </c>
      <c r="E1974" s="632" t="s">
        <v>4784</v>
      </c>
      <c r="F1974" s="473" t="s">
        <v>25</v>
      </c>
      <c r="G1974" s="473"/>
      <c r="H1974" s="473"/>
      <c r="I1974" s="473"/>
      <c r="J1974" s="633" t="s">
        <v>11223</v>
      </c>
      <c r="K1974" s="632" t="s">
        <v>35</v>
      </c>
      <c r="L1974" s="624">
        <v>43007</v>
      </c>
      <c r="M1974" s="564" t="s">
        <v>4785</v>
      </c>
      <c r="N1974" s="633" t="s">
        <v>47</v>
      </c>
      <c r="O1974" s="625">
        <v>43007</v>
      </c>
      <c r="P1974" s="626">
        <v>300</v>
      </c>
      <c r="Q1974" s="416">
        <f t="shared" si="50"/>
        <v>2.9999999999999997E-4</v>
      </c>
      <c r="R1974" s="627">
        <v>12</v>
      </c>
      <c r="S1974" s="564" t="s">
        <v>8685</v>
      </c>
      <c r="T1974" s="71" t="s">
        <v>103</v>
      </c>
      <c r="U1974" s="633" t="s">
        <v>7040</v>
      </c>
      <c r="V1974" s="632" t="s">
        <v>134</v>
      </c>
      <c r="W1974" s="632" t="s">
        <v>9226</v>
      </c>
      <c r="X1974" s="632" t="s">
        <v>9146</v>
      </c>
      <c r="Y1974" s="632" t="s">
        <v>757</v>
      </c>
      <c r="Z1974" s="633"/>
      <c r="AA1974" s="633"/>
    </row>
    <row r="1975" spans="1:27" ht="17.45" customHeight="1" x14ac:dyDescent="0.25">
      <c r="A1975" s="633" t="s">
        <v>12282</v>
      </c>
      <c r="B1975" s="634" t="s">
        <v>57</v>
      </c>
      <c r="C1975" s="634" t="s">
        <v>1046</v>
      </c>
      <c r="D1975" s="632" t="s">
        <v>4559</v>
      </c>
      <c r="E1975" s="632" t="s">
        <v>12283</v>
      </c>
      <c r="F1975" s="473" t="s">
        <v>27</v>
      </c>
      <c r="G1975" s="473"/>
      <c r="H1975" s="473"/>
      <c r="I1975" s="473"/>
      <c r="J1975" s="633" t="s">
        <v>11224</v>
      </c>
      <c r="K1975" s="473" t="s">
        <v>8947</v>
      </c>
      <c r="L1975" s="624">
        <v>43026</v>
      </c>
      <c r="M1975" s="564" t="s">
        <v>13508</v>
      </c>
      <c r="N1975" s="71" t="s">
        <v>47</v>
      </c>
      <c r="O1975" s="624">
        <v>43069</v>
      </c>
      <c r="P1975" s="635">
        <v>300</v>
      </c>
      <c r="Q1975" s="416">
        <f t="shared" si="50"/>
        <v>2.9999999999999997E-4</v>
      </c>
      <c r="R1975" s="627">
        <v>4</v>
      </c>
      <c r="S1975" s="535" t="s">
        <v>12338</v>
      </c>
      <c r="T1975" s="71" t="s">
        <v>125</v>
      </c>
      <c r="U1975" s="566" t="s">
        <v>7040</v>
      </c>
      <c r="V1975" s="541" t="s">
        <v>104</v>
      </c>
      <c r="W1975" s="541" t="s">
        <v>105</v>
      </c>
      <c r="X1975" s="632" t="s">
        <v>6237</v>
      </c>
      <c r="Y1975" s="632" t="s">
        <v>888</v>
      </c>
      <c r="Z1975" s="633"/>
      <c r="AA1975" s="633"/>
    </row>
    <row r="1976" spans="1:27" ht="17.45" customHeight="1" x14ac:dyDescent="0.25">
      <c r="A1976" s="633" t="s">
        <v>8856</v>
      </c>
      <c r="B1976" s="634" t="s">
        <v>57</v>
      </c>
      <c r="C1976" s="634" t="s">
        <v>98</v>
      </c>
      <c r="D1976" s="632" t="s">
        <v>13123</v>
      </c>
      <c r="E1976" s="632" t="s">
        <v>8454</v>
      </c>
      <c r="F1976" s="473" t="s">
        <v>26</v>
      </c>
      <c r="G1976" s="473"/>
      <c r="H1976" s="473"/>
      <c r="I1976" s="473"/>
      <c r="J1976" s="633" t="s">
        <v>11224</v>
      </c>
      <c r="K1976" s="473" t="s">
        <v>33</v>
      </c>
      <c r="L1976" s="624">
        <v>43098</v>
      </c>
      <c r="M1976" s="564" t="s">
        <v>13509</v>
      </c>
      <c r="N1976" s="71" t="s">
        <v>47</v>
      </c>
      <c r="O1976" s="624">
        <v>43098</v>
      </c>
      <c r="P1976" s="635">
        <v>250</v>
      </c>
      <c r="Q1976" s="416">
        <f t="shared" si="50"/>
        <v>2.5000000000000001E-4</v>
      </c>
      <c r="R1976" s="627">
        <v>12</v>
      </c>
      <c r="S1976" s="535" t="s">
        <v>12341</v>
      </c>
      <c r="T1976" s="71" t="s">
        <v>103</v>
      </c>
      <c r="U1976" s="566" t="s">
        <v>7040</v>
      </c>
      <c r="V1976" s="541" t="s">
        <v>104</v>
      </c>
      <c r="W1976" s="541" t="s">
        <v>8056</v>
      </c>
      <c r="X1976" s="632" t="s">
        <v>106</v>
      </c>
      <c r="Y1976" s="632" t="s">
        <v>13929</v>
      </c>
      <c r="Z1976" s="633"/>
      <c r="AA1976" s="633"/>
    </row>
    <row r="1977" spans="1:27" ht="17.45" customHeight="1" x14ac:dyDescent="0.25">
      <c r="A1977" s="633" t="s">
        <v>2893</v>
      </c>
      <c r="B1977" s="634" t="s">
        <v>57</v>
      </c>
      <c r="C1977" s="634" t="s">
        <v>98</v>
      </c>
      <c r="D1977" s="632" t="s">
        <v>1526</v>
      </c>
      <c r="E1977" s="632" t="s">
        <v>2894</v>
      </c>
      <c r="F1977" s="473" t="s">
        <v>26</v>
      </c>
      <c r="G1977" s="473"/>
      <c r="H1977" s="473"/>
      <c r="I1977" s="473"/>
      <c r="J1977" s="633" t="s">
        <v>11223</v>
      </c>
      <c r="K1977" s="473" t="s">
        <v>8948</v>
      </c>
      <c r="L1977" s="624">
        <v>43007</v>
      </c>
      <c r="M1977" s="564" t="s">
        <v>2895</v>
      </c>
      <c r="N1977" s="71" t="s">
        <v>47</v>
      </c>
      <c r="O1977" s="624">
        <v>43007</v>
      </c>
      <c r="P1977" s="635">
        <v>200</v>
      </c>
      <c r="Q1977" s="416">
        <f t="shared" si="50"/>
        <v>1.9999999999999998E-4</v>
      </c>
      <c r="R1977" s="627">
        <v>12</v>
      </c>
      <c r="S1977" s="535" t="s">
        <v>7954</v>
      </c>
      <c r="T1977" s="71" t="s">
        <v>125</v>
      </c>
      <c r="U1977" s="566" t="s">
        <v>7040</v>
      </c>
      <c r="V1977" s="541" t="s">
        <v>104</v>
      </c>
      <c r="W1977" s="541" t="s">
        <v>105</v>
      </c>
      <c r="X1977" s="632" t="s">
        <v>106</v>
      </c>
      <c r="Y1977" s="632" t="s">
        <v>186</v>
      </c>
      <c r="Z1977" s="633"/>
      <c r="AA1977" s="633"/>
    </row>
    <row r="1978" spans="1:27" ht="17.45" customHeight="1" x14ac:dyDescent="0.25">
      <c r="A1978" s="633" t="s">
        <v>7795</v>
      </c>
      <c r="B1978" s="634" t="s">
        <v>57</v>
      </c>
      <c r="C1978" s="634" t="s">
        <v>324</v>
      </c>
      <c r="D1978" s="632" t="s">
        <v>7796</v>
      </c>
      <c r="E1978" s="632" t="s">
        <v>7797</v>
      </c>
      <c r="F1978" s="473" t="s">
        <v>24</v>
      </c>
      <c r="G1978" s="473"/>
      <c r="H1978" s="473"/>
      <c r="I1978" s="473"/>
      <c r="J1978" s="633" t="s">
        <v>11224</v>
      </c>
      <c r="K1978" s="473" t="s">
        <v>8949</v>
      </c>
      <c r="L1978" s="624">
        <v>43010</v>
      </c>
      <c r="M1978" s="564" t="s">
        <v>7798</v>
      </c>
      <c r="N1978" s="71" t="s">
        <v>47</v>
      </c>
      <c r="O1978" s="624">
        <v>43010</v>
      </c>
      <c r="P1978" s="635">
        <v>155</v>
      </c>
      <c r="Q1978" s="416">
        <f t="shared" si="50"/>
        <v>1.55E-4</v>
      </c>
      <c r="R1978" s="627">
        <v>12</v>
      </c>
      <c r="S1978" s="535" t="s">
        <v>12338</v>
      </c>
      <c r="T1978" s="71" t="s">
        <v>103</v>
      </c>
      <c r="U1978" s="566" t="s">
        <v>7040</v>
      </c>
      <c r="V1978" s="541" t="s">
        <v>134</v>
      </c>
      <c r="W1978" s="541" t="s">
        <v>518</v>
      </c>
      <c r="X1978" s="632" t="s">
        <v>7799</v>
      </c>
      <c r="Y1978" s="632" t="s">
        <v>13930</v>
      </c>
      <c r="Z1978" s="633"/>
      <c r="AA1978" s="633"/>
    </row>
    <row r="1979" spans="1:27" ht="17.45" customHeight="1" x14ac:dyDescent="0.25">
      <c r="A1979" s="633" t="s">
        <v>4790</v>
      </c>
      <c r="B1979" s="632" t="s">
        <v>57</v>
      </c>
      <c r="C1979" s="632" t="s">
        <v>98</v>
      </c>
      <c r="D1979" s="632" t="s">
        <v>3510</v>
      </c>
      <c r="E1979" s="632" t="s">
        <v>316</v>
      </c>
      <c r="F1979" s="473" t="s">
        <v>25</v>
      </c>
      <c r="G1979" s="473"/>
      <c r="H1979" s="473"/>
      <c r="I1979" s="473"/>
      <c r="J1979" s="633" t="s">
        <v>11224</v>
      </c>
      <c r="K1979" s="632" t="s">
        <v>8951</v>
      </c>
      <c r="L1979" s="624">
        <v>43040</v>
      </c>
      <c r="M1979" s="564" t="s">
        <v>4791</v>
      </c>
      <c r="N1979" s="633" t="s">
        <v>46</v>
      </c>
      <c r="O1979" s="625">
        <v>43040</v>
      </c>
      <c r="P1979" s="626">
        <v>151</v>
      </c>
      <c r="Q1979" s="416">
        <f t="shared" si="50"/>
        <v>1.5099999999999998E-4</v>
      </c>
      <c r="R1979" s="627">
        <v>12</v>
      </c>
      <c r="S1979" s="564" t="s">
        <v>2510</v>
      </c>
      <c r="T1979" s="71" t="s">
        <v>103</v>
      </c>
      <c r="U1979" s="633" t="s">
        <v>7</v>
      </c>
      <c r="V1979" s="632" t="s">
        <v>388</v>
      </c>
      <c r="W1979" s="632" t="s">
        <v>389</v>
      </c>
      <c r="X1979" s="632" t="s">
        <v>106</v>
      </c>
      <c r="Y1979" s="632" t="s">
        <v>9238</v>
      </c>
      <c r="Z1979" s="633"/>
      <c r="AA1979" s="633"/>
    </row>
    <row r="1980" spans="1:27" ht="17.45" customHeight="1" x14ac:dyDescent="0.25">
      <c r="A1980" s="633" t="s">
        <v>12594</v>
      </c>
      <c r="B1980" s="632" t="s">
        <v>57</v>
      </c>
      <c r="C1980" s="632" t="s">
        <v>182</v>
      </c>
      <c r="D1980" s="632" t="s">
        <v>9059</v>
      </c>
      <c r="E1980" s="632" t="s">
        <v>12595</v>
      </c>
      <c r="F1980" s="473" t="s">
        <v>26</v>
      </c>
      <c r="G1980" s="473"/>
      <c r="H1980" s="473"/>
      <c r="I1980" s="473"/>
      <c r="J1980" s="633" t="s">
        <v>11224</v>
      </c>
      <c r="K1980" s="632" t="s">
        <v>8948</v>
      </c>
      <c r="L1980" s="624">
        <v>43025</v>
      </c>
      <c r="M1980" s="564">
        <v>42935</v>
      </c>
      <c r="N1980" s="633" t="s">
        <v>46</v>
      </c>
      <c r="O1980" s="625">
        <v>43025</v>
      </c>
      <c r="P1980" s="626">
        <v>150</v>
      </c>
      <c r="Q1980" s="416">
        <f t="shared" si="50"/>
        <v>1.4999999999999999E-4</v>
      </c>
      <c r="R1980" s="636">
        <v>2</v>
      </c>
      <c r="S1980" s="564">
        <v>42936</v>
      </c>
      <c r="T1980" s="71" t="s">
        <v>125</v>
      </c>
      <c r="U1980" s="633" t="s">
        <v>7040</v>
      </c>
      <c r="V1980" s="632" t="s">
        <v>162</v>
      </c>
      <c r="W1980" s="632" t="s">
        <v>7199</v>
      </c>
      <c r="X1980" s="632" t="s">
        <v>10041</v>
      </c>
      <c r="Y1980" s="632" t="s">
        <v>6864</v>
      </c>
      <c r="Z1980" s="633"/>
      <c r="AA1980" s="633"/>
    </row>
    <row r="1981" spans="1:27" ht="17.45" customHeight="1" x14ac:dyDescent="0.25">
      <c r="A1981" s="633" t="s">
        <v>12268</v>
      </c>
      <c r="B1981" s="632" t="s">
        <v>62</v>
      </c>
      <c r="C1981" s="632" t="s">
        <v>1065</v>
      </c>
      <c r="D1981" s="632" t="s">
        <v>13108</v>
      </c>
      <c r="E1981" s="632" t="s">
        <v>12269</v>
      </c>
      <c r="F1981" s="473" t="s">
        <v>25</v>
      </c>
      <c r="G1981" s="473"/>
      <c r="H1981" s="473"/>
      <c r="I1981" s="473"/>
      <c r="J1981" s="633" t="s">
        <v>11224</v>
      </c>
      <c r="K1981" s="632" t="s">
        <v>35</v>
      </c>
      <c r="L1981" s="624">
        <v>43100</v>
      </c>
      <c r="M1981" s="564" t="s">
        <v>13494</v>
      </c>
      <c r="N1981" s="633" t="s">
        <v>46</v>
      </c>
      <c r="O1981" s="625">
        <v>43100</v>
      </c>
      <c r="P1981" s="626">
        <v>100</v>
      </c>
      <c r="Q1981" s="416">
        <f t="shared" si="50"/>
        <v>9.9999999999999991E-5</v>
      </c>
      <c r="R1981" s="627">
        <v>12</v>
      </c>
      <c r="S1981" s="564" t="s">
        <v>14146</v>
      </c>
      <c r="T1981" s="71" t="s">
        <v>103</v>
      </c>
      <c r="U1981" s="633" t="s">
        <v>7</v>
      </c>
      <c r="V1981" s="632" t="s">
        <v>477</v>
      </c>
      <c r="W1981" s="632" t="s">
        <v>1138</v>
      </c>
      <c r="X1981" s="632" t="s">
        <v>14251</v>
      </c>
      <c r="Y1981" s="632" t="s">
        <v>757</v>
      </c>
      <c r="Z1981" s="633"/>
      <c r="AA1981" s="633"/>
    </row>
    <row r="1982" spans="1:27" ht="17.45" customHeight="1" x14ac:dyDescent="0.25">
      <c r="A1982" s="633" t="s">
        <v>7969</v>
      </c>
      <c r="B1982" s="634" t="s">
        <v>6912</v>
      </c>
      <c r="C1982" s="634" t="s">
        <v>6912</v>
      </c>
      <c r="D1982" s="632" t="s">
        <v>12974</v>
      </c>
      <c r="E1982" s="632" t="s">
        <v>743</v>
      </c>
      <c r="F1982" s="473" t="s">
        <v>26</v>
      </c>
      <c r="G1982" s="473"/>
      <c r="H1982" s="473"/>
      <c r="I1982" s="473"/>
      <c r="J1982" s="633" t="s">
        <v>11224</v>
      </c>
      <c r="K1982" s="473" t="s">
        <v>8948</v>
      </c>
      <c r="L1982" s="624">
        <v>43081</v>
      </c>
      <c r="M1982" s="564" t="s">
        <v>13377</v>
      </c>
      <c r="N1982" s="71" t="s">
        <v>46</v>
      </c>
      <c r="O1982" s="624">
        <v>43081</v>
      </c>
      <c r="P1982" s="635">
        <v>100</v>
      </c>
      <c r="Q1982" s="416">
        <f t="shared" si="50"/>
        <v>9.9999999999999991E-5</v>
      </c>
      <c r="R1982" s="627">
        <v>12</v>
      </c>
      <c r="S1982" s="535" t="s">
        <v>7954</v>
      </c>
      <c r="T1982" s="71" t="s">
        <v>103</v>
      </c>
      <c r="U1982" s="566" t="s">
        <v>7040</v>
      </c>
      <c r="V1982" s="541" t="s">
        <v>104</v>
      </c>
      <c r="W1982" s="541"/>
      <c r="X1982" s="632" t="s">
        <v>13758</v>
      </c>
      <c r="Y1982" s="632" t="s">
        <v>746</v>
      </c>
      <c r="Z1982" s="633"/>
      <c r="AA1982" s="633"/>
    </row>
    <row r="1983" spans="1:27" ht="17.45" customHeight="1" x14ac:dyDescent="0.25">
      <c r="A1983" s="633" t="s">
        <v>4799</v>
      </c>
      <c r="B1983" s="634" t="s">
        <v>60</v>
      </c>
      <c r="C1983" s="634" t="s">
        <v>805</v>
      </c>
      <c r="D1983" s="632" t="s">
        <v>4800</v>
      </c>
      <c r="E1983" s="632" t="s">
        <v>4801</v>
      </c>
      <c r="F1983" s="473" t="s">
        <v>26</v>
      </c>
      <c r="G1983" s="473"/>
      <c r="H1983" s="473"/>
      <c r="I1983" s="473"/>
      <c r="J1983" s="633" t="s">
        <v>11224</v>
      </c>
      <c r="K1983" s="473" t="s">
        <v>8948</v>
      </c>
      <c r="L1983" s="624">
        <v>43098</v>
      </c>
      <c r="M1983" s="564" t="s">
        <v>4802</v>
      </c>
      <c r="N1983" s="71" t="s">
        <v>46</v>
      </c>
      <c r="O1983" s="624">
        <v>43098</v>
      </c>
      <c r="P1983" s="635">
        <v>100</v>
      </c>
      <c r="Q1983" s="416">
        <f t="shared" si="50"/>
        <v>9.9999999999999991E-5</v>
      </c>
      <c r="R1983" s="627">
        <v>1</v>
      </c>
      <c r="S1983" s="535" t="s">
        <v>12660</v>
      </c>
      <c r="T1983" s="71" t="s">
        <v>103</v>
      </c>
      <c r="U1983" s="566" t="s">
        <v>11285</v>
      </c>
      <c r="V1983" s="541" t="s">
        <v>13537</v>
      </c>
      <c r="W1983" s="541"/>
      <c r="X1983" s="632" t="s">
        <v>6408</v>
      </c>
      <c r="Y1983" s="632" t="s">
        <v>757</v>
      </c>
      <c r="Z1983" s="633"/>
      <c r="AA1983" s="633"/>
    </row>
    <row r="1984" spans="1:27" ht="17.45" customHeight="1" x14ac:dyDescent="0.25">
      <c r="A1984" s="633" t="s">
        <v>8532</v>
      </c>
      <c r="B1984" s="634" t="s">
        <v>60</v>
      </c>
      <c r="C1984" s="634" t="s">
        <v>4992</v>
      </c>
      <c r="D1984" s="632" t="s">
        <v>9686</v>
      </c>
      <c r="E1984" s="632" t="s">
        <v>8533</v>
      </c>
      <c r="F1984" s="473" t="s">
        <v>27</v>
      </c>
      <c r="G1984" s="473"/>
      <c r="H1984" s="473"/>
      <c r="I1984" s="473"/>
      <c r="J1984" s="633" t="s">
        <v>11223</v>
      </c>
      <c r="K1984" s="473" t="s">
        <v>8947</v>
      </c>
      <c r="L1984" s="624">
        <v>42989</v>
      </c>
      <c r="M1984" s="564" t="s">
        <v>13510</v>
      </c>
      <c r="N1984" s="71" t="s">
        <v>46</v>
      </c>
      <c r="O1984" s="624">
        <v>42989</v>
      </c>
      <c r="P1984" s="635">
        <v>93</v>
      </c>
      <c r="Q1984" s="416">
        <f t="shared" si="50"/>
        <v>9.2999999999999997E-5</v>
      </c>
      <c r="R1984" s="627">
        <v>2</v>
      </c>
      <c r="S1984" s="535" t="s">
        <v>8158</v>
      </c>
      <c r="T1984" s="71" t="s">
        <v>125</v>
      </c>
      <c r="U1984" s="566" t="s">
        <v>7040</v>
      </c>
      <c r="V1984" s="541" t="s">
        <v>104</v>
      </c>
      <c r="W1984" s="541" t="s">
        <v>105</v>
      </c>
      <c r="X1984" s="632" t="s">
        <v>6090</v>
      </c>
      <c r="Y1984" s="632" t="s">
        <v>186</v>
      </c>
      <c r="Z1984" s="633"/>
      <c r="AA1984" s="633"/>
    </row>
    <row r="1985" spans="1:27" ht="17.45" customHeight="1" x14ac:dyDescent="0.25">
      <c r="A1985" s="633" t="s">
        <v>8530</v>
      </c>
      <c r="B1985" s="634" t="s">
        <v>60</v>
      </c>
      <c r="C1985" s="634" t="s">
        <v>4992</v>
      </c>
      <c r="D1985" s="632" t="s">
        <v>13124</v>
      </c>
      <c r="E1985" s="632" t="s">
        <v>8531</v>
      </c>
      <c r="F1985" s="473" t="s">
        <v>27</v>
      </c>
      <c r="G1985" s="473"/>
      <c r="H1985" s="473"/>
      <c r="I1985" s="473"/>
      <c r="J1985" s="633" t="s">
        <v>11223</v>
      </c>
      <c r="K1985" s="473" t="s">
        <v>8947</v>
      </c>
      <c r="L1985" s="624">
        <v>42970</v>
      </c>
      <c r="M1985" s="564" t="s">
        <v>13511</v>
      </c>
      <c r="N1985" s="71" t="s">
        <v>47</v>
      </c>
      <c r="O1985" s="624">
        <v>42970</v>
      </c>
      <c r="P1985" s="635">
        <v>93</v>
      </c>
      <c r="Q1985" s="416">
        <f t="shared" si="50"/>
        <v>9.2999999999999997E-5</v>
      </c>
      <c r="R1985" s="627">
        <v>12</v>
      </c>
      <c r="S1985" s="535" t="s">
        <v>13886</v>
      </c>
      <c r="T1985" s="71" t="s">
        <v>103</v>
      </c>
      <c r="U1985" s="566" t="s">
        <v>7040</v>
      </c>
      <c r="V1985" s="541" t="s">
        <v>104</v>
      </c>
      <c r="W1985" s="541" t="s">
        <v>105</v>
      </c>
      <c r="X1985" s="632" t="s">
        <v>6090</v>
      </c>
      <c r="Y1985" s="632" t="s">
        <v>13931</v>
      </c>
      <c r="Z1985" s="633"/>
      <c r="AA1985" s="633"/>
    </row>
    <row r="1986" spans="1:27" ht="17.45" customHeight="1" x14ac:dyDescent="0.25">
      <c r="A1986" s="633" t="s">
        <v>10705</v>
      </c>
      <c r="B1986" s="632" t="s">
        <v>56</v>
      </c>
      <c r="C1986" s="632" t="s">
        <v>117</v>
      </c>
      <c r="D1986" s="632" t="s">
        <v>8806</v>
      </c>
      <c r="E1986" s="632" t="s">
        <v>10706</v>
      </c>
      <c r="F1986" s="473" t="s">
        <v>25</v>
      </c>
      <c r="G1986" s="473"/>
      <c r="H1986" s="473"/>
      <c r="I1986" s="473"/>
      <c r="J1986" s="633" t="s">
        <v>11223</v>
      </c>
      <c r="K1986" s="632" t="s">
        <v>35</v>
      </c>
      <c r="L1986" s="624">
        <v>42992</v>
      </c>
      <c r="M1986" s="564" t="s">
        <v>10741</v>
      </c>
      <c r="N1986" s="633" t="s">
        <v>46</v>
      </c>
      <c r="O1986" s="625">
        <v>42992</v>
      </c>
      <c r="P1986" s="626">
        <v>20</v>
      </c>
      <c r="Q1986" s="416">
        <f t="shared" si="50"/>
        <v>1.9999999999999998E-5</v>
      </c>
      <c r="R1986" s="627">
        <v>1</v>
      </c>
      <c r="S1986" s="564" t="s">
        <v>10333</v>
      </c>
      <c r="T1986" s="71" t="s">
        <v>103</v>
      </c>
      <c r="U1986" s="633" t="s">
        <v>7</v>
      </c>
      <c r="V1986" s="632" t="s">
        <v>477</v>
      </c>
      <c r="W1986" s="632"/>
      <c r="X1986" s="632" t="s">
        <v>10788</v>
      </c>
      <c r="Y1986" s="632" t="s">
        <v>186</v>
      </c>
      <c r="Z1986" s="633"/>
      <c r="AA1986" s="633"/>
    </row>
    <row r="1987" spans="1:27" ht="17.45" customHeight="1" x14ac:dyDescent="0.25">
      <c r="A1987" s="633" t="s">
        <v>11746</v>
      </c>
      <c r="B1987" s="634" t="s">
        <v>57</v>
      </c>
      <c r="C1987" s="634" t="s">
        <v>324</v>
      </c>
      <c r="D1987" s="632" t="s">
        <v>11747</v>
      </c>
      <c r="E1987" s="632" t="s">
        <v>11748</v>
      </c>
      <c r="F1987" s="473" t="s">
        <v>27</v>
      </c>
      <c r="G1987" s="473"/>
      <c r="H1987" s="473"/>
      <c r="I1987" s="473"/>
      <c r="J1987" s="633" t="s">
        <v>11224</v>
      </c>
      <c r="K1987" s="473" t="s">
        <v>8947</v>
      </c>
      <c r="L1987" s="624">
        <v>43040</v>
      </c>
      <c r="M1987" s="564" t="s">
        <v>11800</v>
      </c>
      <c r="N1987" s="71" t="s">
        <v>46</v>
      </c>
      <c r="O1987" s="624">
        <v>43040</v>
      </c>
      <c r="P1987" s="635">
        <v>10</v>
      </c>
      <c r="Q1987" s="416">
        <f t="shared" si="50"/>
        <v>9.9999999999999991E-6</v>
      </c>
      <c r="R1987" s="627">
        <v>1</v>
      </c>
      <c r="S1987" s="535" t="s">
        <v>11804</v>
      </c>
      <c r="T1987" s="71" t="s">
        <v>125</v>
      </c>
      <c r="U1987" s="566" t="s">
        <v>7040</v>
      </c>
      <c r="V1987" s="541" t="s">
        <v>134</v>
      </c>
      <c r="W1987" s="541" t="s">
        <v>11867</v>
      </c>
      <c r="X1987" s="632" t="s">
        <v>12017</v>
      </c>
      <c r="Y1987" s="632" t="s">
        <v>888</v>
      </c>
      <c r="Z1987" s="633"/>
      <c r="AA1987" s="633"/>
    </row>
    <row r="1988" spans="1:27" ht="17.45" customHeight="1" x14ac:dyDescent="0.25">
      <c r="A1988" s="633" t="s">
        <v>13125</v>
      </c>
      <c r="B1988" s="634" t="s">
        <v>56</v>
      </c>
      <c r="C1988" s="634" t="s">
        <v>117</v>
      </c>
      <c r="D1988" s="632" t="s">
        <v>13126</v>
      </c>
      <c r="E1988" s="632" t="s">
        <v>13127</v>
      </c>
      <c r="F1988" s="473" t="s">
        <v>25</v>
      </c>
      <c r="G1988" s="473"/>
      <c r="H1988" s="473"/>
      <c r="I1988" s="473"/>
      <c r="J1988" s="633" t="s">
        <v>11224</v>
      </c>
      <c r="K1988" s="473" t="s">
        <v>8951</v>
      </c>
      <c r="L1988" s="624">
        <v>43098</v>
      </c>
      <c r="M1988" s="564" t="s">
        <v>13512</v>
      </c>
      <c r="N1988" s="71" t="s">
        <v>46</v>
      </c>
      <c r="O1988" s="624">
        <v>43098</v>
      </c>
      <c r="P1988" s="635">
        <v>10</v>
      </c>
      <c r="Q1988" s="416">
        <f t="shared" si="50"/>
        <v>9.9999999999999991E-6</v>
      </c>
      <c r="R1988" s="627">
        <v>12</v>
      </c>
      <c r="S1988" s="535" t="s">
        <v>13516</v>
      </c>
      <c r="T1988" s="71" t="s">
        <v>125</v>
      </c>
      <c r="U1988" s="566" t="s">
        <v>18</v>
      </c>
      <c r="V1988" s="541" t="s">
        <v>9273</v>
      </c>
      <c r="W1988" s="541"/>
      <c r="X1988" s="632" t="s">
        <v>13887</v>
      </c>
      <c r="Y1988" s="632"/>
      <c r="Z1988" s="633"/>
      <c r="AA1988" s="633"/>
    </row>
    <row r="1989" spans="1:27" ht="17.45" customHeight="1" x14ac:dyDescent="0.25">
      <c r="A1989" s="633" t="s">
        <v>13991</v>
      </c>
      <c r="B1989" s="632" t="s">
        <v>62</v>
      </c>
      <c r="C1989" s="632" t="s">
        <v>429</v>
      </c>
      <c r="D1989" s="632" t="s">
        <v>14092</v>
      </c>
      <c r="E1989" s="632" t="s">
        <v>14093</v>
      </c>
      <c r="F1989" s="473" t="s">
        <v>27</v>
      </c>
      <c r="G1989" s="473"/>
      <c r="H1989" s="473"/>
      <c r="I1989" s="473"/>
      <c r="J1989" s="633" t="s">
        <v>11224</v>
      </c>
      <c r="K1989" s="632" t="s">
        <v>8947</v>
      </c>
      <c r="L1989" s="624">
        <v>43091</v>
      </c>
      <c r="M1989" s="564" t="s">
        <v>14142</v>
      </c>
      <c r="N1989" s="633" t="s">
        <v>46</v>
      </c>
      <c r="O1989" s="625">
        <v>43091</v>
      </c>
      <c r="P1989" s="626">
        <v>5</v>
      </c>
      <c r="Q1989" s="416">
        <f t="shared" si="50"/>
        <v>4.9999999999999996E-6</v>
      </c>
      <c r="R1989" s="627">
        <v>1</v>
      </c>
      <c r="S1989" s="564" t="s">
        <v>14146</v>
      </c>
      <c r="T1989" s="71" t="s">
        <v>125</v>
      </c>
      <c r="U1989" s="633" t="s">
        <v>7</v>
      </c>
      <c r="V1989" s="632" t="s">
        <v>477</v>
      </c>
      <c r="W1989" s="632" t="s">
        <v>2539</v>
      </c>
      <c r="X1989" s="632" t="s">
        <v>14252</v>
      </c>
      <c r="Y1989" s="632" t="s">
        <v>435</v>
      </c>
      <c r="Z1989" s="633"/>
      <c r="AA1989" s="633"/>
    </row>
    <row r="1990" spans="1:27" ht="17.45" customHeight="1" x14ac:dyDescent="0.25">
      <c r="A1990" s="622" t="s">
        <v>7900</v>
      </c>
      <c r="B1990" s="519" t="s">
        <v>56</v>
      </c>
      <c r="C1990" s="519" t="s">
        <v>109</v>
      </c>
      <c r="D1990" s="519" t="s">
        <v>10330</v>
      </c>
      <c r="E1990" s="519" t="s">
        <v>7901</v>
      </c>
      <c r="F1990" s="473" t="s">
        <v>28</v>
      </c>
      <c r="G1990" s="473"/>
      <c r="H1990" s="473"/>
      <c r="I1990" s="473"/>
      <c r="J1990" s="622" t="s">
        <v>11225</v>
      </c>
      <c r="K1990" s="519" t="s">
        <v>8952</v>
      </c>
      <c r="L1990" s="521">
        <v>42855</v>
      </c>
      <c r="M1990" s="522">
        <v>42584</v>
      </c>
      <c r="N1990" s="622" t="s">
        <v>50</v>
      </c>
      <c r="O1990" s="637">
        <v>42855</v>
      </c>
      <c r="P1990" s="638">
        <v>1</v>
      </c>
      <c r="Q1990" s="524">
        <f t="shared" si="50"/>
        <v>9.9999999999999995E-7</v>
      </c>
      <c r="R1990" s="623">
        <v>6</v>
      </c>
      <c r="S1990" s="522">
        <v>42859</v>
      </c>
      <c r="T1990" s="622" t="s">
        <v>578</v>
      </c>
      <c r="U1990" s="622" t="s">
        <v>18</v>
      </c>
      <c r="V1990" s="519" t="s">
        <v>9273</v>
      </c>
      <c r="W1990" s="519" t="s">
        <v>11334</v>
      </c>
      <c r="X1990" s="519" t="s">
        <v>13891</v>
      </c>
      <c r="Y1990" s="519" t="s">
        <v>9317</v>
      </c>
      <c r="Z1990" s="633"/>
      <c r="AA1990" s="633"/>
    </row>
    <row r="1991" spans="1:27" ht="17.45" customHeight="1" x14ac:dyDescent="0.25">
      <c r="A1991" s="633" t="s">
        <v>13948</v>
      </c>
      <c r="B1991" s="632" t="s">
        <v>56</v>
      </c>
      <c r="C1991" s="632" t="s">
        <v>194</v>
      </c>
      <c r="D1991" s="632" t="s">
        <v>14012</v>
      </c>
      <c r="E1991" s="632" t="s">
        <v>14013</v>
      </c>
      <c r="F1991" s="473" t="s">
        <v>27</v>
      </c>
      <c r="G1991" s="473"/>
      <c r="H1991" s="473"/>
      <c r="I1991" s="473"/>
      <c r="J1991" s="633" t="s">
        <v>11224</v>
      </c>
      <c r="K1991" s="632" t="s">
        <v>8070</v>
      </c>
      <c r="L1991" s="624">
        <v>43030</v>
      </c>
      <c r="M1991" s="564" t="s">
        <v>14105</v>
      </c>
      <c r="N1991" s="633" t="s">
        <v>47</v>
      </c>
      <c r="O1991" s="625">
        <v>43030</v>
      </c>
      <c r="P1991" s="626">
        <v>1</v>
      </c>
      <c r="Q1991" s="416">
        <f t="shared" si="50"/>
        <v>9.9999999999999995E-7</v>
      </c>
      <c r="R1991" s="627">
        <v>12</v>
      </c>
      <c r="S1991" s="564" t="s">
        <v>14144</v>
      </c>
      <c r="T1991" s="71" t="s">
        <v>103</v>
      </c>
      <c r="U1991" s="633" t="s">
        <v>7</v>
      </c>
      <c r="V1991" s="632" t="s">
        <v>477</v>
      </c>
      <c r="W1991" s="632" t="s">
        <v>14253</v>
      </c>
      <c r="X1991" s="632" t="s">
        <v>14211</v>
      </c>
      <c r="Y1991" s="632" t="s">
        <v>667</v>
      </c>
      <c r="Z1991" s="633"/>
      <c r="AA1991" s="633"/>
    </row>
    <row r="1992" spans="1:27" ht="17.45" customHeight="1" x14ac:dyDescent="0.25">
      <c r="A1992" s="633" t="s">
        <v>13992</v>
      </c>
      <c r="B1992" s="632" t="s">
        <v>56</v>
      </c>
      <c r="C1992" s="632" t="s">
        <v>124</v>
      </c>
      <c r="D1992" s="632" t="s">
        <v>14094</v>
      </c>
      <c r="E1992" s="632" t="s">
        <v>14095</v>
      </c>
      <c r="F1992" s="473" t="s">
        <v>24</v>
      </c>
      <c r="G1992" s="473"/>
      <c r="H1992" s="473"/>
      <c r="I1992" s="473"/>
      <c r="J1992" s="633" t="s">
        <v>11224</v>
      </c>
      <c r="K1992" s="632" t="s">
        <v>8949</v>
      </c>
      <c r="L1992" s="624">
        <v>43037</v>
      </c>
      <c r="M1992" s="564" t="s">
        <v>14143</v>
      </c>
      <c r="N1992" s="633" t="s">
        <v>121</v>
      </c>
      <c r="O1992" s="625">
        <v>43037</v>
      </c>
      <c r="P1992" s="626">
        <v>1</v>
      </c>
      <c r="Q1992" s="416">
        <f t="shared" si="50"/>
        <v>9.9999999999999995E-7</v>
      </c>
      <c r="R1992" s="627">
        <v>12</v>
      </c>
      <c r="S1992" s="564" t="s">
        <v>14144</v>
      </c>
      <c r="T1992" s="71" t="s">
        <v>103</v>
      </c>
      <c r="U1992" s="633" t="s">
        <v>7</v>
      </c>
      <c r="V1992" s="632" t="s">
        <v>477</v>
      </c>
      <c r="W1992" s="632"/>
      <c r="X1992" s="632" t="s">
        <v>14254</v>
      </c>
      <c r="Y1992" s="632"/>
      <c r="Z1992" s="633"/>
      <c r="AA1992" s="633"/>
    </row>
    <row r="1993" spans="1:27" ht="17.45" customHeight="1" x14ac:dyDescent="0.25">
      <c r="A1993" s="633" t="s">
        <v>1714</v>
      </c>
      <c r="B1993" s="632" t="s">
        <v>56</v>
      </c>
      <c r="C1993" s="632" t="s">
        <v>510</v>
      </c>
      <c r="D1993" s="632" t="s">
        <v>11486</v>
      </c>
      <c r="E1993" s="632" t="s">
        <v>7713</v>
      </c>
      <c r="F1993" s="473" t="s">
        <v>27</v>
      </c>
      <c r="G1993" s="473"/>
      <c r="H1993" s="473"/>
      <c r="I1993" s="473"/>
      <c r="J1993" s="633" t="s">
        <v>11223</v>
      </c>
      <c r="K1993" s="632" t="s">
        <v>8947</v>
      </c>
      <c r="L1993" s="624">
        <v>43005</v>
      </c>
      <c r="M1993" s="564">
        <v>42776</v>
      </c>
      <c r="N1993" s="633" t="s">
        <v>47</v>
      </c>
      <c r="O1993" s="625">
        <v>43005</v>
      </c>
      <c r="P1993" s="626">
        <v>1</v>
      </c>
      <c r="Q1993" s="416">
        <f t="shared" si="50"/>
        <v>9.9999999999999995E-7</v>
      </c>
      <c r="R1993" s="636">
        <v>12</v>
      </c>
      <c r="S1993" s="564">
        <v>42935</v>
      </c>
      <c r="T1993" s="71" t="s">
        <v>103</v>
      </c>
      <c r="U1993" s="633" t="s">
        <v>7040</v>
      </c>
      <c r="V1993" s="632" t="s">
        <v>1715</v>
      </c>
      <c r="W1993" s="632" t="s">
        <v>518</v>
      </c>
      <c r="X1993" s="632" t="s">
        <v>6459</v>
      </c>
      <c r="Y1993" s="632" t="s">
        <v>7096</v>
      </c>
      <c r="Z1993" s="633"/>
      <c r="AA1993" s="633"/>
    </row>
    <row r="1994" spans="1:27" ht="17.45" customHeight="1" x14ac:dyDescent="0.25">
      <c r="A1994" s="633" t="s">
        <v>8135</v>
      </c>
      <c r="B1994" s="634" t="s">
        <v>56</v>
      </c>
      <c r="C1994" s="634" t="s">
        <v>117</v>
      </c>
      <c r="D1994" s="632" t="s">
        <v>8136</v>
      </c>
      <c r="E1994" s="632" t="s">
        <v>8137</v>
      </c>
      <c r="F1994" s="473" t="s">
        <v>25</v>
      </c>
      <c r="G1994" s="473"/>
      <c r="H1994" s="473"/>
      <c r="I1994" s="473"/>
      <c r="J1994" s="633" t="s">
        <v>11224</v>
      </c>
      <c r="K1994" s="473" t="s">
        <v>35</v>
      </c>
      <c r="L1994" s="624">
        <v>43035</v>
      </c>
      <c r="M1994" s="564" t="s">
        <v>8157</v>
      </c>
      <c r="N1994" s="71" t="s">
        <v>47</v>
      </c>
      <c r="O1994" s="624">
        <v>43035</v>
      </c>
      <c r="P1994" s="635">
        <v>1</v>
      </c>
      <c r="Q1994" s="416">
        <f t="shared" si="50"/>
        <v>9.9999999999999995E-7</v>
      </c>
      <c r="R1994" s="627">
        <v>12</v>
      </c>
      <c r="S1994" s="535" t="s">
        <v>10789</v>
      </c>
      <c r="T1994" s="71" t="s">
        <v>125</v>
      </c>
      <c r="U1994" s="566" t="s">
        <v>7040</v>
      </c>
      <c r="V1994" s="541" t="s">
        <v>104</v>
      </c>
      <c r="W1994" s="541" t="s">
        <v>8187</v>
      </c>
      <c r="X1994" s="632" t="s">
        <v>8188</v>
      </c>
      <c r="Y1994" s="632" t="s">
        <v>2625</v>
      </c>
      <c r="Z1994" s="633"/>
      <c r="AA1994" s="633"/>
    </row>
    <row r="1995" spans="1:27" ht="17.45" customHeight="1" x14ac:dyDescent="0.25">
      <c r="A1995" s="633" t="s">
        <v>13992</v>
      </c>
      <c r="B1995" s="634" t="s">
        <v>56</v>
      </c>
      <c r="C1995" s="634" t="s">
        <v>124</v>
      </c>
      <c r="D1995" s="632" t="s">
        <v>14094</v>
      </c>
      <c r="E1995" s="632" t="s">
        <v>14095</v>
      </c>
      <c r="F1995" s="473" t="s">
        <v>24</v>
      </c>
      <c r="G1995" s="473"/>
      <c r="H1995" s="473"/>
      <c r="I1995" s="473"/>
      <c r="J1995" s="633" t="s">
        <v>11224</v>
      </c>
      <c r="K1995" s="473" t="s">
        <v>8949</v>
      </c>
      <c r="L1995" s="624">
        <v>43037</v>
      </c>
      <c r="M1995" s="564" t="s">
        <v>14143</v>
      </c>
      <c r="N1995" s="71" t="s">
        <v>121</v>
      </c>
      <c r="O1995" s="624">
        <v>43037</v>
      </c>
      <c r="P1995" s="635">
        <v>1</v>
      </c>
      <c r="Q1995" s="416">
        <f t="shared" si="50"/>
        <v>9.9999999999999995E-7</v>
      </c>
      <c r="R1995" s="627">
        <v>12</v>
      </c>
      <c r="S1995" s="535" t="s">
        <v>14144</v>
      </c>
      <c r="T1995" s="71" t="s">
        <v>125</v>
      </c>
      <c r="U1995" s="566" t="s">
        <v>7040</v>
      </c>
      <c r="V1995" s="541" t="s">
        <v>104</v>
      </c>
      <c r="W1995" s="541" t="s">
        <v>105</v>
      </c>
      <c r="X1995" s="632" t="s">
        <v>14254</v>
      </c>
      <c r="Y1995" s="632"/>
      <c r="Z1995" s="633"/>
      <c r="AA1995" s="633"/>
    </row>
    <row r="1996" spans="1:27" ht="17.45" customHeight="1" x14ac:dyDescent="0.25">
      <c r="A1996" s="633" t="s">
        <v>1816</v>
      </c>
      <c r="B1996" s="634" t="s">
        <v>57</v>
      </c>
      <c r="C1996" s="634" t="s">
        <v>98</v>
      </c>
      <c r="D1996" s="632" t="s">
        <v>1817</v>
      </c>
      <c r="E1996" s="632" t="s">
        <v>13128</v>
      </c>
      <c r="F1996" s="473" t="s">
        <v>25</v>
      </c>
      <c r="G1996" s="473"/>
      <c r="H1996" s="473"/>
      <c r="I1996" s="473"/>
      <c r="J1996" s="633" t="s">
        <v>11223</v>
      </c>
      <c r="K1996" s="473" t="s">
        <v>8951</v>
      </c>
      <c r="L1996" s="624">
        <v>42978</v>
      </c>
      <c r="M1996" s="564" t="s">
        <v>1819</v>
      </c>
      <c r="N1996" s="71" t="s">
        <v>48</v>
      </c>
      <c r="O1996" s="624">
        <v>42978</v>
      </c>
      <c r="P1996" s="635">
        <v>1</v>
      </c>
      <c r="Q1996" s="416">
        <f t="shared" si="50"/>
        <v>9.9999999999999995E-7</v>
      </c>
      <c r="R1996" s="627">
        <v>12</v>
      </c>
      <c r="S1996" s="535" t="s">
        <v>12633</v>
      </c>
      <c r="T1996" s="71" t="s">
        <v>103</v>
      </c>
      <c r="U1996" s="566" t="s">
        <v>7040</v>
      </c>
      <c r="V1996" s="541" t="s">
        <v>104</v>
      </c>
      <c r="W1996" s="541" t="s">
        <v>105</v>
      </c>
      <c r="X1996" s="632" t="s">
        <v>106</v>
      </c>
      <c r="Y1996" s="632" t="s">
        <v>3696</v>
      </c>
      <c r="Z1996" s="633"/>
      <c r="AA1996" s="633"/>
    </row>
    <row r="1997" spans="1:27" ht="17.45" customHeight="1" x14ac:dyDescent="0.25">
      <c r="A1997" s="633" t="s">
        <v>8746</v>
      </c>
      <c r="B1997" s="634" t="s">
        <v>57</v>
      </c>
      <c r="C1997" s="634" t="s">
        <v>324</v>
      </c>
      <c r="D1997" s="632" t="s">
        <v>3919</v>
      </c>
      <c r="E1997" s="632" t="s">
        <v>8747</v>
      </c>
      <c r="F1997" s="473" t="s">
        <v>28</v>
      </c>
      <c r="G1997" s="473"/>
      <c r="H1997" s="473"/>
      <c r="I1997" s="473"/>
      <c r="J1997" s="633" t="s">
        <v>11224</v>
      </c>
      <c r="K1997" s="473" t="s">
        <v>8953</v>
      </c>
      <c r="L1997" s="624">
        <v>43039</v>
      </c>
      <c r="M1997" s="564" t="s">
        <v>13513</v>
      </c>
      <c r="N1997" s="71" t="s">
        <v>46</v>
      </c>
      <c r="O1997" s="624">
        <v>43039</v>
      </c>
      <c r="P1997" s="635">
        <v>1</v>
      </c>
      <c r="Q1997" s="416">
        <f t="shared" si="50"/>
        <v>9.9999999999999995E-7</v>
      </c>
      <c r="R1997" s="627">
        <v>12</v>
      </c>
      <c r="S1997" s="535" t="s">
        <v>13888</v>
      </c>
      <c r="T1997" s="71" t="s">
        <v>103</v>
      </c>
      <c r="U1997" s="566" t="s">
        <v>7040</v>
      </c>
      <c r="V1997" s="541" t="s">
        <v>104</v>
      </c>
      <c r="W1997" s="541" t="s">
        <v>105</v>
      </c>
      <c r="X1997" s="632" t="s">
        <v>13889</v>
      </c>
      <c r="Y1997" s="632" t="s">
        <v>13932</v>
      </c>
      <c r="Z1997" s="633"/>
      <c r="AA1997" s="633"/>
    </row>
    <row r="1998" spans="1:27" ht="17.45" customHeight="1" x14ac:dyDescent="0.25">
      <c r="A1998" s="633" t="s">
        <v>8289</v>
      </c>
      <c r="B1998" s="634" t="s">
        <v>57</v>
      </c>
      <c r="C1998" s="634" t="s">
        <v>324</v>
      </c>
      <c r="D1998" s="632" t="s">
        <v>3919</v>
      </c>
      <c r="E1998" s="632" t="s">
        <v>8290</v>
      </c>
      <c r="F1998" s="473" t="s">
        <v>28</v>
      </c>
      <c r="G1998" s="473" t="str">
        <f>VLOOKUP(A1998,'Engaged Deals'!A:L,2,0)</f>
        <v>Yes</v>
      </c>
      <c r="H1998" s="473" t="str">
        <f>VLOOKUP(A1998,'Engaged Deals'!A:L,9,0)</f>
        <v>India</v>
      </c>
      <c r="I1998" s="473" t="str">
        <f>VLOOKUP(A1998,'Engaged Deals'!A:L,10,0)</f>
        <v>CIC India team is engaged in developing a PoC on inter Company recon.</v>
      </c>
      <c r="J1998" s="633" t="s">
        <v>11223</v>
      </c>
      <c r="K1998" s="473" t="s">
        <v>8953</v>
      </c>
      <c r="L1998" s="624">
        <v>43006</v>
      </c>
      <c r="M1998" s="564" t="s">
        <v>13514</v>
      </c>
      <c r="N1998" s="71" t="s">
        <v>47</v>
      </c>
      <c r="O1998" s="624">
        <v>43006</v>
      </c>
      <c r="P1998" s="635">
        <v>1</v>
      </c>
      <c r="Q1998" s="416">
        <f t="shared" si="50"/>
        <v>9.9999999999999995E-7</v>
      </c>
      <c r="R1998" s="627">
        <v>12</v>
      </c>
      <c r="S1998" s="535" t="s">
        <v>12340</v>
      </c>
      <c r="T1998" s="71" t="s">
        <v>103</v>
      </c>
      <c r="U1998" s="566" t="s">
        <v>7040</v>
      </c>
      <c r="V1998" s="541" t="s">
        <v>104</v>
      </c>
      <c r="W1998" s="541" t="s">
        <v>105</v>
      </c>
      <c r="X1998" s="632" t="s">
        <v>13890</v>
      </c>
      <c r="Y1998" s="632" t="s">
        <v>13932</v>
      </c>
      <c r="Z1998" s="633"/>
      <c r="AA1998" s="633"/>
    </row>
    <row r="1999" spans="1:27" ht="17.45" customHeight="1" x14ac:dyDescent="0.25">
      <c r="A1999" s="633" t="s">
        <v>1668</v>
      </c>
      <c r="B1999" s="634" t="s">
        <v>56</v>
      </c>
      <c r="C1999" s="634" t="s">
        <v>161</v>
      </c>
      <c r="D1999" s="632" t="s">
        <v>11749</v>
      </c>
      <c r="E1999" s="632" t="s">
        <v>1670</v>
      </c>
      <c r="F1999" s="473" t="s">
        <v>26</v>
      </c>
      <c r="G1999" s="473"/>
      <c r="H1999" s="473"/>
      <c r="I1999" s="473"/>
      <c r="J1999" s="633" t="s">
        <v>11223</v>
      </c>
      <c r="K1999" s="473" t="s">
        <v>33</v>
      </c>
      <c r="L1999" s="624">
        <v>42979</v>
      </c>
      <c r="M1999" s="564" t="s">
        <v>1671</v>
      </c>
      <c r="N1999" s="71" t="s">
        <v>47</v>
      </c>
      <c r="O1999" s="624">
        <v>43048</v>
      </c>
      <c r="P1999" s="635">
        <v>1</v>
      </c>
      <c r="Q1999" s="416">
        <f t="shared" si="50"/>
        <v>9.9999999999999995E-7</v>
      </c>
      <c r="R1999" s="627">
        <v>12</v>
      </c>
      <c r="S1999" s="535" t="s">
        <v>7954</v>
      </c>
      <c r="T1999" s="71" t="s">
        <v>125</v>
      </c>
      <c r="U1999" s="566" t="s">
        <v>7040</v>
      </c>
      <c r="V1999" s="541" t="s">
        <v>104</v>
      </c>
      <c r="W1999" s="541" t="s">
        <v>105</v>
      </c>
      <c r="X1999" s="632" t="s">
        <v>7103</v>
      </c>
      <c r="Y1999" s="632" t="s">
        <v>1667</v>
      </c>
      <c r="Z1999" s="633"/>
      <c r="AA1999" s="633"/>
    </row>
    <row r="2000" spans="1:27" ht="17.45" customHeight="1" x14ac:dyDescent="0.25">
      <c r="A2000" s="633" t="s">
        <v>1864</v>
      </c>
      <c r="B2000" s="634" t="s">
        <v>56</v>
      </c>
      <c r="C2000" s="634" t="s">
        <v>161</v>
      </c>
      <c r="D2000" s="632" t="s">
        <v>208</v>
      </c>
      <c r="E2000" s="632" t="s">
        <v>1865</v>
      </c>
      <c r="F2000" s="473" t="s">
        <v>26</v>
      </c>
      <c r="G2000" s="473" t="str">
        <f>VLOOKUP(A2000,'Engaged Deals'!A:L,2,0)</f>
        <v>Yes</v>
      </c>
      <c r="H2000" s="473" t="str">
        <f>VLOOKUP(A2000,'Engaged Deals'!A:L,9,0)</f>
        <v>US Garage &amp; IRL</v>
      </c>
      <c r="I2000" s="473" t="str">
        <f>VLOOKUP(A2000,'Engaged Deals'!A:L,10,0)</f>
        <v>US Garage is involved</v>
      </c>
      <c r="J2000" s="633" t="s">
        <v>11223</v>
      </c>
      <c r="K2000" s="473" t="s">
        <v>33</v>
      </c>
      <c r="L2000" s="624">
        <v>42965</v>
      </c>
      <c r="M2000" s="564" t="s">
        <v>1866</v>
      </c>
      <c r="N2000" s="71" t="s">
        <v>47</v>
      </c>
      <c r="O2000" s="624">
        <v>42965</v>
      </c>
      <c r="P2000" s="635">
        <v>1</v>
      </c>
      <c r="Q2000" s="416">
        <f t="shared" si="50"/>
        <v>9.9999999999999995E-7</v>
      </c>
      <c r="R2000" s="627">
        <v>12</v>
      </c>
      <c r="S2000" s="535" t="s">
        <v>10333</v>
      </c>
      <c r="T2000" s="71" t="s">
        <v>125</v>
      </c>
      <c r="U2000" s="566" t="s">
        <v>7040</v>
      </c>
      <c r="V2000" s="541" t="s">
        <v>104</v>
      </c>
      <c r="W2000" s="541" t="s">
        <v>105</v>
      </c>
      <c r="X2000" s="632" t="s">
        <v>7103</v>
      </c>
      <c r="Y2000" s="632" t="s">
        <v>212</v>
      </c>
      <c r="Z2000" s="633"/>
      <c r="AA2000" s="633"/>
    </row>
    <row r="2001" spans="1:27" ht="17.45" customHeight="1" x14ac:dyDescent="0.25">
      <c r="A2001" s="633" t="s">
        <v>13948</v>
      </c>
      <c r="B2001" s="634" t="s">
        <v>56</v>
      </c>
      <c r="C2001" s="634" t="s">
        <v>194</v>
      </c>
      <c r="D2001" s="632" t="s">
        <v>14012</v>
      </c>
      <c r="E2001" s="632" t="s">
        <v>14013</v>
      </c>
      <c r="F2001" s="473" t="s">
        <v>27</v>
      </c>
      <c r="G2001" s="473"/>
      <c r="H2001" s="473"/>
      <c r="I2001" s="473"/>
      <c r="J2001" s="633" t="s">
        <v>11224</v>
      </c>
      <c r="K2001" s="473" t="s">
        <v>8070</v>
      </c>
      <c r="L2001" s="624">
        <v>43030</v>
      </c>
      <c r="M2001" s="564" t="s">
        <v>14105</v>
      </c>
      <c r="N2001" s="71" t="s">
        <v>47</v>
      </c>
      <c r="O2001" s="624">
        <v>43030</v>
      </c>
      <c r="P2001" s="635">
        <v>1</v>
      </c>
      <c r="Q2001" s="416">
        <f t="shared" si="50"/>
        <v>9.9999999999999995E-7</v>
      </c>
      <c r="R2001" s="627">
        <v>12</v>
      </c>
      <c r="S2001" s="535" t="s">
        <v>14144</v>
      </c>
      <c r="T2001" s="71" t="s">
        <v>103</v>
      </c>
      <c r="U2001" s="566" t="s">
        <v>7040</v>
      </c>
      <c r="V2001" s="541" t="s">
        <v>104</v>
      </c>
      <c r="W2001" s="541" t="s">
        <v>105</v>
      </c>
      <c r="X2001" s="632" t="s">
        <v>14211</v>
      </c>
      <c r="Y2001" s="632" t="s">
        <v>667</v>
      </c>
      <c r="Z2001" s="633"/>
      <c r="AA2001" s="633"/>
    </row>
    <row r="2002" spans="1:27" ht="17.45" customHeight="1" x14ac:dyDescent="0.25">
      <c r="A2002" s="633" t="s">
        <v>9193</v>
      </c>
      <c r="B2002" s="634" t="s">
        <v>56</v>
      </c>
      <c r="C2002" s="634" t="s">
        <v>117</v>
      </c>
      <c r="D2002" s="632" t="s">
        <v>13129</v>
      </c>
      <c r="E2002" s="632" t="s">
        <v>9194</v>
      </c>
      <c r="F2002" s="473" t="s">
        <v>27</v>
      </c>
      <c r="G2002" s="473"/>
      <c r="H2002" s="473"/>
      <c r="I2002" s="473"/>
      <c r="J2002" s="633" t="s">
        <v>11224</v>
      </c>
      <c r="K2002" s="473" t="s">
        <v>8070</v>
      </c>
      <c r="L2002" s="624">
        <v>43091</v>
      </c>
      <c r="M2002" s="564" t="s">
        <v>13515</v>
      </c>
      <c r="N2002" s="71" t="s">
        <v>46</v>
      </c>
      <c r="O2002" s="624">
        <v>43091</v>
      </c>
      <c r="P2002" s="635">
        <v>1</v>
      </c>
      <c r="Q2002" s="416">
        <f t="shared" si="50"/>
        <v>9.9999999999999995E-7</v>
      </c>
      <c r="R2002" s="627">
        <v>12</v>
      </c>
      <c r="S2002" s="535" t="s">
        <v>8957</v>
      </c>
      <c r="T2002" s="71" t="s">
        <v>125</v>
      </c>
      <c r="U2002" s="566" t="s">
        <v>7040</v>
      </c>
      <c r="V2002" s="541" t="s">
        <v>104</v>
      </c>
      <c r="W2002" s="541"/>
      <c r="X2002" s="632" t="s">
        <v>5923</v>
      </c>
      <c r="Y2002" s="632" t="s">
        <v>186</v>
      </c>
      <c r="Z2002" s="633"/>
      <c r="AA2002" s="633"/>
    </row>
    <row r="2003" spans="1:27" ht="17.45" customHeight="1" x14ac:dyDescent="0.25">
      <c r="A2003" s="633" t="s">
        <v>929</v>
      </c>
      <c r="B2003" s="634" t="s">
        <v>56</v>
      </c>
      <c r="C2003" s="634" t="s">
        <v>161</v>
      </c>
      <c r="D2003" s="632" t="s">
        <v>930</v>
      </c>
      <c r="E2003" s="632" t="s">
        <v>931</v>
      </c>
      <c r="F2003" s="473" t="s">
        <v>14262</v>
      </c>
      <c r="G2003" s="473"/>
      <c r="H2003" s="473"/>
      <c r="I2003" s="473"/>
      <c r="J2003" s="633" t="s">
        <v>11223</v>
      </c>
      <c r="K2003" s="473" t="s">
        <v>8950</v>
      </c>
      <c r="L2003" s="624">
        <v>43000</v>
      </c>
      <c r="M2003" s="564" t="s">
        <v>932</v>
      </c>
      <c r="N2003" s="71" t="s">
        <v>47</v>
      </c>
      <c r="O2003" s="624">
        <v>43000</v>
      </c>
      <c r="P2003" s="635">
        <v>1</v>
      </c>
      <c r="Q2003" s="416">
        <f t="shared" si="50"/>
        <v>9.9999999999999995E-7</v>
      </c>
      <c r="R2003" s="627">
        <v>1</v>
      </c>
      <c r="S2003" s="535" t="s">
        <v>8160</v>
      </c>
      <c r="T2003" s="71" t="s">
        <v>125</v>
      </c>
      <c r="U2003" s="566" t="s">
        <v>11285</v>
      </c>
      <c r="V2003" s="541" t="s">
        <v>13537</v>
      </c>
      <c r="W2003" s="541" t="s">
        <v>13538</v>
      </c>
      <c r="X2003" s="632" t="s">
        <v>5854</v>
      </c>
      <c r="Y2003" s="632" t="s">
        <v>11410</v>
      </c>
      <c r="Z2003" s="633"/>
      <c r="AA2003" s="633"/>
    </row>
    <row r="2004" spans="1:27" ht="17.45" customHeight="1" x14ac:dyDescent="0.25">
      <c r="A2004" s="622" t="s">
        <v>574</v>
      </c>
      <c r="B2004" s="415" t="s">
        <v>6912</v>
      </c>
      <c r="C2004" s="415" t="s">
        <v>6912</v>
      </c>
      <c r="D2004" s="519" t="s">
        <v>575</v>
      </c>
      <c r="E2004" s="519" t="s">
        <v>576</v>
      </c>
      <c r="F2004" s="473" t="s">
        <v>27</v>
      </c>
      <c r="G2004" s="473" t="str">
        <f>VLOOKUP(A2004,'Engaged Deals'!A:L,2,0)</f>
        <v>Yes</v>
      </c>
      <c r="H2004" s="473" t="str">
        <f>VLOOKUP(A2004,'Engaged Deals'!A:L,9,0)</f>
        <v>India</v>
      </c>
      <c r="I2004" s="473" t="str">
        <f>VLOOKUP(A2004,'Engaged Deals'!A:L,10,0)</f>
        <v>We are engaged. Ram engaged , likely to travel</v>
      </c>
      <c r="J2004" s="622" t="s">
        <v>11226</v>
      </c>
      <c r="K2004" s="519" t="s">
        <v>8947</v>
      </c>
      <c r="L2004" s="521">
        <v>42823</v>
      </c>
      <c r="M2004" s="522" t="s">
        <v>577</v>
      </c>
      <c r="N2004" s="622" t="s">
        <v>50</v>
      </c>
      <c r="O2004" s="521">
        <v>42823</v>
      </c>
      <c r="P2004" s="638">
        <v>0</v>
      </c>
      <c r="Q2004" s="524">
        <v>0</v>
      </c>
      <c r="R2004" s="525">
        <v>3</v>
      </c>
      <c r="S2004" s="522" t="s">
        <v>113</v>
      </c>
      <c r="T2004" s="525" t="s">
        <v>125</v>
      </c>
      <c r="U2004" s="622" t="s">
        <v>7040</v>
      </c>
      <c r="V2004" s="519" t="s">
        <v>104</v>
      </c>
      <c r="W2004" s="519" t="s">
        <v>4817</v>
      </c>
      <c r="X2004" s="415" t="s">
        <v>5494</v>
      </c>
      <c r="Y2004" s="415" t="s">
        <v>9242</v>
      </c>
      <c r="Z2004" s="633"/>
      <c r="AA2004" s="633"/>
    </row>
    <row r="2005" spans="1:27" ht="17.45" customHeight="1" x14ac:dyDescent="0.25">
      <c r="A2005" s="633" t="s">
        <v>8337</v>
      </c>
      <c r="B2005" s="632" t="s">
        <v>60</v>
      </c>
      <c r="C2005" s="632" t="s">
        <v>805</v>
      </c>
      <c r="D2005" s="632" t="s">
        <v>8338</v>
      </c>
      <c r="E2005" s="632" t="s">
        <v>11202</v>
      </c>
      <c r="F2005" s="473" t="s">
        <v>14262</v>
      </c>
      <c r="G2005" s="473"/>
      <c r="H2005" s="473"/>
      <c r="I2005" s="473"/>
      <c r="J2005" s="633" t="s">
        <v>11225</v>
      </c>
      <c r="K2005" s="519" t="s">
        <v>8950</v>
      </c>
      <c r="L2005" s="624">
        <v>42916</v>
      </c>
      <c r="M2005" s="564" t="s">
        <v>8571</v>
      </c>
      <c r="N2005" s="633" t="s">
        <v>50</v>
      </c>
      <c r="O2005" s="625">
        <v>42940</v>
      </c>
      <c r="P2005" s="626">
        <v>0</v>
      </c>
      <c r="Q2005" s="416">
        <f t="shared" ref="Q2005:Q2068" si="51">+P2005*0.000001</f>
        <v>0</v>
      </c>
      <c r="R2005" s="627">
        <v>1</v>
      </c>
      <c r="S2005" s="564" t="s">
        <v>12338</v>
      </c>
      <c r="T2005" s="71" t="s">
        <v>125</v>
      </c>
      <c r="U2005" s="633" t="s">
        <v>7</v>
      </c>
      <c r="V2005" s="632" t="s">
        <v>477</v>
      </c>
      <c r="W2005" s="632" t="s">
        <v>1138</v>
      </c>
      <c r="X2005" s="632" t="s">
        <v>6098</v>
      </c>
      <c r="Y2005" s="632" t="s">
        <v>757</v>
      </c>
      <c r="Z2005" s="633"/>
      <c r="AA2005" s="633"/>
    </row>
    <row r="2006" spans="1:27" ht="17.45" customHeight="1" x14ac:dyDescent="0.25">
      <c r="A2006" s="633" t="s">
        <v>3076</v>
      </c>
      <c r="B2006" s="632" t="s">
        <v>56</v>
      </c>
      <c r="C2006" s="632" t="s">
        <v>161</v>
      </c>
      <c r="D2006" s="632" t="s">
        <v>3077</v>
      </c>
      <c r="E2006" s="632" t="s">
        <v>3078</v>
      </c>
      <c r="F2006" s="473" t="s">
        <v>26</v>
      </c>
      <c r="G2006" s="473"/>
      <c r="H2006" s="473"/>
      <c r="I2006" s="473"/>
      <c r="J2006" s="633" t="s">
        <v>11225</v>
      </c>
      <c r="K2006" s="632" t="s">
        <v>33</v>
      </c>
      <c r="L2006" s="624">
        <v>42893</v>
      </c>
      <c r="M2006" s="564" t="s">
        <v>3079</v>
      </c>
      <c r="N2006" s="633" t="s">
        <v>50</v>
      </c>
      <c r="O2006" s="625">
        <v>42893</v>
      </c>
      <c r="P2006" s="626">
        <v>0</v>
      </c>
      <c r="Q2006" s="416">
        <f t="shared" si="51"/>
        <v>0</v>
      </c>
      <c r="R2006" s="627">
        <v>12</v>
      </c>
      <c r="S2006" s="564" t="s">
        <v>10333</v>
      </c>
      <c r="T2006" s="633" t="s">
        <v>578</v>
      </c>
      <c r="U2006" s="633" t="s">
        <v>7</v>
      </c>
      <c r="V2006" s="632" t="s">
        <v>477</v>
      </c>
      <c r="W2006" s="632" t="s">
        <v>1138</v>
      </c>
      <c r="X2006" s="632" t="s">
        <v>7935</v>
      </c>
      <c r="Y2006" s="632" t="s">
        <v>9617</v>
      </c>
      <c r="Z2006" s="633"/>
      <c r="AA2006" s="633"/>
    </row>
    <row r="2007" spans="1:27" ht="17.45" customHeight="1" x14ac:dyDescent="0.25">
      <c r="A2007" s="633" t="s">
        <v>314</v>
      </c>
      <c r="B2007" s="632" t="s">
        <v>57</v>
      </c>
      <c r="C2007" s="632" t="s">
        <v>182</v>
      </c>
      <c r="D2007" s="632" t="s">
        <v>315</v>
      </c>
      <c r="E2007" s="632" t="s">
        <v>316</v>
      </c>
      <c r="F2007" s="473" t="s">
        <v>26</v>
      </c>
      <c r="G2007" s="473" t="str">
        <f>VLOOKUP(A2007,'Engaged Deals'!A:L,2,0)</f>
        <v>Yes</v>
      </c>
      <c r="H2007" s="473" t="str">
        <f>VLOOKUP(A2007,'Engaged Deals'!A:L,9,0)</f>
        <v>Benelux, DE,FR</v>
      </c>
      <c r="I2007" s="473" t="str">
        <f>VLOOKUP(A2007,'Engaged Deals'!A:L,10,0)</f>
        <v>Signing in progress</v>
      </c>
      <c r="J2007" s="633" t="s">
        <v>11225</v>
      </c>
      <c r="K2007" s="632" t="s">
        <v>8948</v>
      </c>
      <c r="L2007" s="624">
        <v>42902</v>
      </c>
      <c r="M2007" s="564" t="s">
        <v>317</v>
      </c>
      <c r="N2007" s="633" t="s">
        <v>50</v>
      </c>
      <c r="O2007" s="625">
        <v>42902</v>
      </c>
      <c r="P2007" s="626">
        <v>0</v>
      </c>
      <c r="Q2007" s="416">
        <f t="shared" si="51"/>
        <v>0</v>
      </c>
      <c r="R2007" s="627">
        <v>12</v>
      </c>
      <c r="S2007" s="564" t="s">
        <v>12338</v>
      </c>
      <c r="T2007" s="633" t="s">
        <v>578</v>
      </c>
      <c r="U2007" s="633" t="s">
        <v>7</v>
      </c>
      <c r="V2007" s="632" t="s">
        <v>1795</v>
      </c>
      <c r="W2007" s="632" t="s">
        <v>8165</v>
      </c>
      <c r="X2007" s="632" t="s">
        <v>5492</v>
      </c>
      <c r="Y2007" s="632" t="s">
        <v>186</v>
      </c>
      <c r="Z2007" s="633"/>
      <c r="AA2007" s="633"/>
    </row>
    <row r="2008" spans="1:27" ht="17.45" customHeight="1" x14ac:dyDescent="0.25">
      <c r="A2008" s="633" t="s">
        <v>3183</v>
      </c>
      <c r="B2008" s="632" t="s">
        <v>57</v>
      </c>
      <c r="C2008" s="632" t="s">
        <v>1046</v>
      </c>
      <c r="D2008" s="632" t="s">
        <v>1876</v>
      </c>
      <c r="E2008" s="632" t="s">
        <v>3184</v>
      </c>
      <c r="F2008" s="473" t="s">
        <v>27</v>
      </c>
      <c r="G2008" s="473"/>
      <c r="H2008" s="473"/>
      <c r="I2008" s="473"/>
      <c r="J2008" s="633" t="s">
        <v>11225</v>
      </c>
      <c r="K2008" s="519" t="s">
        <v>8947</v>
      </c>
      <c r="L2008" s="624">
        <v>42916</v>
      </c>
      <c r="M2008" s="564" t="s">
        <v>3185</v>
      </c>
      <c r="N2008" s="633" t="s">
        <v>4686</v>
      </c>
      <c r="O2008" s="625">
        <v>42916</v>
      </c>
      <c r="P2008" s="626">
        <v>0</v>
      </c>
      <c r="Q2008" s="416">
        <f t="shared" si="51"/>
        <v>0</v>
      </c>
      <c r="R2008" s="627">
        <v>12</v>
      </c>
      <c r="S2008" s="564" t="s">
        <v>12340</v>
      </c>
      <c r="T2008" s="633" t="s">
        <v>125</v>
      </c>
      <c r="U2008" s="633" t="s">
        <v>7</v>
      </c>
      <c r="V2008" s="632" t="s">
        <v>477</v>
      </c>
      <c r="W2008" s="632" t="s">
        <v>3186</v>
      </c>
      <c r="X2008" s="632" t="s">
        <v>9280</v>
      </c>
      <c r="Y2008" s="632" t="s">
        <v>3084</v>
      </c>
      <c r="Z2008" s="633"/>
      <c r="AA2008" s="633"/>
    </row>
    <row r="2009" spans="1:27" ht="17.45" customHeight="1" x14ac:dyDescent="0.25">
      <c r="A2009" s="633" t="s">
        <v>8059</v>
      </c>
      <c r="B2009" s="632" t="s">
        <v>60</v>
      </c>
      <c r="C2009" s="632" t="s">
        <v>805</v>
      </c>
      <c r="D2009" s="632" t="s">
        <v>8088</v>
      </c>
      <c r="E2009" s="632" t="s">
        <v>10314</v>
      </c>
      <c r="F2009" s="473" t="s">
        <v>28</v>
      </c>
      <c r="G2009" s="473"/>
      <c r="H2009" s="473"/>
      <c r="I2009" s="473"/>
      <c r="J2009" s="633" t="s">
        <v>11225</v>
      </c>
      <c r="K2009" s="415" t="s">
        <v>8990</v>
      </c>
      <c r="L2009" s="624">
        <v>42872</v>
      </c>
      <c r="M2009" s="564" t="s">
        <v>8060</v>
      </c>
      <c r="N2009" s="633" t="s">
        <v>4686</v>
      </c>
      <c r="O2009" s="625">
        <v>42940</v>
      </c>
      <c r="P2009" s="626">
        <v>0</v>
      </c>
      <c r="Q2009" s="416">
        <f t="shared" si="51"/>
        <v>0</v>
      </c>
      <c r="R2009" s="627">
        <v>6</v>
      </c>
      <c r="S2009" s="564" t="s">
        <v>11283</v>
      </c>
      <c r="T2009" s="71" t="s">
        <v>125</v>
      </c>
      <c r="U2009" s="633" t="s">
        <v>7</v>
      </c>
      <c r="V2009" s="632" t="s">
        <v>477</v>
      </c>
      <c r="W2009" s="632" t="s">
        <v>1204</v>
      </c>
      <c r="X2009" s="632" t="s">
        <v>6098</v>
      </c>
      <c r="Y2009" s="632" t="s">
        <v>757</v>
      </c>
      <c r="Z2009" s="633"/>
      <c r="AA2009" s="633"/>
    </row>
    <row r="2010" spans="1:27" ht="17.45" customHeight="1" x14ac:dyDescent="0.25">
      <c r="A2010" s="633" t="s">
        <v>8059</v>
      </c>
      <c r="B2010" s="632" t="s">
        <v>60</v>
      </c>
      <c r="C2010" s="632" t="s">
        <v>805</v>
      </c>
      <c r="D2010" s="632" t="s">
        <v>8088</v>
      </c>
      <c r="E2010" s="632" t="s">
        <v>10314</v>
      </c>
      <c r="F2010" s="473" t="s">
        <v>28</v>
      </c>
      <c r="G2010" s="473"/>
      <c r="H2010" s="473"/>
      <c r="I2010" s="473"/>
      <c r="J2010" s="633" t="s">
        <v>11225</v>
      </c>
      <c r="K2010" s="632" t="s">
        <v>8990</v>
      </c>
      <c r="L2010" s="624">
        <v>42872</v>
      </c>
      <c r="M2010" s="564" t="s">
        <v>8060</v>
      </c>
      <c r="N2010" s="633" t="s">
        <v>4686</v>
      </c>
      <c r="O2010" s="625">
        <v>42940</v>
      </c>
      <c r="P2010" s="626">
        <v>0</v>
      </c>
      <c r="Q2010" s="416">
        <f t="shared" si="51"/>
        <v>0</v>
      </c>
      <c r="R2010" s="627">
        <v>3</v>
      </c>
      <c r="S2010" s="564" t="s">
        <v>11283</v>
      </c>
      <c r="T2010" s="71" t="s">
        <v>125</v>
      </c>
      <c r="U2010" s="633" t="s">
        <v>7</v>
      </c>
      <c r="V2010" s="632" t="s">
        <v>477</v>
      </c>
      <c r="W2010" s="632" t="s">
        <v>7445</v>
      </c>
      <c r="X2010" s="632" t="s">
        <v>6098</v>
      </c>
      <c r="Y2010" s="632" t="s">
        <v>757</v>
      </c>
      <c r="Z2010" s="633"/>
      <c r="AA2010" s="633"/>
    </row>
    <row r="2011" spans="1:27" ht="17.45" customHeight="1" x14ac:dyDescent="0.25">
      <c r="A2011" s="633" t="s">
        <v>3076</v>
      </c>
      <c r="B2011" s="632" t="s">
        <v>56</v>
      </c>
      <c r="C2011" s="632" t="s">
        <v>161</v>
      </c>
      <c r="D2011" s="632" t="s">
        <v>3077</v>
      </c>
      <c r="E2011" s="632" t="s">
        <v>3078</v>
      </c>
      <c r="F2011" s="473" t="s">
        <v>26</v>
      </c>
      <c r="G2011" s="473"/>
      <c r="H2011" s="473"/>
      <c r="I2011" s="473"/>
      <c r="J2011" s="633" t="s">
        <v>11225</v>
      </c>
      <c r="K2011" s="632" t="s">
        <v>33</v>
      </c>
      <c r="L2011" s="624">
        <v>42893</v>
      </c>
      <c r="M2011" s="564" t="s">
        <v>3079</v>
      </c>
      <c r="N2011" s="633" t="s">
        <v>50</v>
      </c>
      <c r="O2011" s="625">
        <v>42893</v>
      </c>
      <c r="P2011" s="626">
        <v>0</v>
      </c>
      <c r="Q2011" s="416">
        <f t="shared" si="51"/>
        <v>0</v>
      </c>
      <c r="R2011" s="627">
        <v>1</v>
      </c>
      <c r="S2011" s="564" t="s">
        <v>10333</v>
      </c>
      <c r="T2011" s="633" t="s">
        <v>578</v>
      </c>
      <c r="U2011" s="633" t="s">
        <v>7</v>
      </c>
      <c r="V2011" s="632" t="s">
        <v>921</v>
      </c>
      <c r="W2011" s="632" t="s">
        <v>10348</v>
      </c>
      <c r="X2011" s="632" t="s">
        <v>7935</v>
      </c>
      <c r="Y2011" s="632" t="s">
        <v>9617</v>
      </c>
      <c r="Z2011" s="633"/>
      <c r="AA2011" s="633"/>
    </row>
    <row r="2012" spans="1:27" ht="17.45" customHeight="1" x14ac:dyDescent="0.25">
      <c r="A2012" s="633" t="s">
        <v>7429</v>
      </c>
      <c r="B2012" s="632" t="s">
        <v>62</v>
      </c>
      <c r="C2012" s="632" t="s">
        <v>429</v>
      </c>
      <c r="D2012" s="632" t="s">
        <v>7430</v>
      </c>
      <c r="E2012" s="632" t="s">
        <v>7431</v>
      </c>
      <c r="F2012" s="473" t="s">
        <v>24</v>
      </c>
      <c r="G2012" s="473"/>
      <c r="H2012" s="473"/>
      <c r="I2012" s="473"/>
      <c r="J2012" s="633" t="s">
        <v>11225</v>
      </c>
      <c r="K2012" s="632" t="s">
        <v>8949</v>
      </c>
      <c r="L2012" s="624">
        <v>42851</v>
      </c>
      <c r="M2012" s="564" t="s">
        <v>7432</v>
      </c>
      <c r="N2012" s="633" t="s">
        <v>50</v>
      </c>
      <c r="O2012" s="625">
        <v>42851</v>
      </c>
      <c r="P2012" s="626">
        <v>0</v>
      </c>
      <c r="Q2012" s="416">
        <f t="shared" si="51"/>
        <v>0</v>
      </c>
      <c r="R2012" s="627">
        <v>2</v>
      </c>
      <c r="S2012" s="564" t="s">
        <v>9288</v>
      </c>
      <c r="T2012" s="633" t="s">
        <v>125</v>
      </c>
      <c r="U2012" s="633" t="s">
        <v>7</v>
      </c>
      <c r="V2012" s="632" t="s">
        <v>388</v>
      </c>
      <c r="W2012" s="632" t="s">
        <v>389</v>
      </c>
      <c r="X2012" s="632" t="s">
        <v>7433</v>
      </c>
      <c r="Y2012" s="632" t="s">
        <v>757</v>
      </c>
      <c r="Z2012" s="633"/>
      <c r="AA2012" s="633"/>
    </row>
    <row r="2013" spans="1:27" ht="17.45" customHeight="1" x14ac:dyDescent="0.25">
      <c r="A2013" s="622" t="s">
        <v>11523</v>
      </c>
      <c r="B2013" s="519" t="s">
        <v>59</v>
      </c>
      <c r="C2013" s="519" t="s">
        <v>9574</v>
      </c>
      <c r="D2013" s="519" t="s">
        <v>11524</v>
      </c>
      <c r="E2013" s="519" t="s">
        <v>11525</v>
      </c>
      <c r="F2013" s="473" t="s">
        <v>27</v>
      </c>
      <c r="G2013" s="473"/>
      <c r="H2013" s="473"/>
      <c r="I2013" s="473"/>
      <c r="J2013" s="622" t="s">
        <v>11225</v>
      </c>
      <c r="K2013" s="519" t="s">
        <v>8947</v>
      </c>
      <c r="L2013" s="521">
        <v>42916</v>
      </c>
      <c r="M2013" s="522">
        <v>42571</v>
      </c>
      <c r="N2013" s="622" t="s">
        <v>50</v>
      </c>
      <c r="O2013" s="622"/>
      <c r="P2013" s="638">
        <v>0</v>
      </c>
      <c r="Q2013" s="524">
        <f t="shared" si="51"/>
        <v>0</v>
      </c>
      <c r="R2013" s="623">
        <v>12</v>
      </c>
      <c r="S2013" s="522">
        <v>42929</v>
      </c>
      <c r="T2013" s="622" t="s">
        <v>125</v>
      </c>
      <c r="U2013" s="622" t="s">
        <v>7040</v>
      </c>
      <c r="V2013" s="519" t="s">
        <v>162</v>
      </c>
      <c r="W2013" s="519" t="s">
        <v>105</v>
      </c>
      <c r="X2013" s="519" t="s">
        <v>12401</v>
      </c>
      <c r="Y2013" s="519"/>
      <c r="Z2013" s="633"/>
      <c r="AA2013" s="633"/>
    </row>
    <row r="2014" spans="1:27" ht="17.45" customHeight="1" x14ac:dyDescent="0.25">
      <c r="A2014" s="633" t="s">
        <v>2151</v>
      </c>
      <c r="B2014" s="632" t="s">
        <v>58</v>
      </c>
      <c r="C2014" s="632" t="s">
        <v>58</v>
      </c>
      <c r="D2014" s="632" t="s">
        <v>2152</v>
      </c>
      <c r="E2014" s="632" t="s">
        <v>11154</v>
      </c>
      <c r="F2014" s="473" t="s">
        <v>25</v>
      </c>
      <c r="G2014" s="473"/>
      <c r="H2014" s="473"/>
      <c r="I2014" s="473"/>
      <c r="J2014" s="633" t="s">
        <v>11225</v>
      </c>
      <c r="K2014" s="632" t="s">
        <v>35</v>
      </c>
      <c r="L2014" s="624">
        <v>42916</v>
      </c>
      <c r="M2014" s="564" t="s">
        <v>2154</v>
      </c>
      <c r="N2014" s="633" t="s">
        <v>50</v>
      </c>
      <c r="O2014" s="625">
        <v>42933</v>
      </c>
      <c r="P2014" s="626">
        <v>0</v>
      </c>
      <c r="Q2014" s="416">
        <f t="shared" si="51"/>
        <v>0</v>
      </c>
      <c r="R2014" s="627">
        <v>3</v>
      </c>
      <c r="S2014" s="564" t="s">
        <v>12661</v>
      </c>
      <c r="T2014" s="633" t="s">
        <v>125</v>
      </c>
      <c r="U2014" s="633" t="s">
        <v>9234</v>
      </c>
      <c r="V2014" s="632" t="s">
        <v>184</v>
      </c>
      <c r="W2014" s="632" t="s">
        <v>11341</v>
      </c>
      <c r="X2014" s="632" t="s">
        <v>5948</v>
      </c>
      <c r="Y2014" s="632" t="s">
        <v>221</v>
      </c>
      <c r="Z2014" s="633"/>
      <c r="AA2014" s="633"/>
    </row>
    <row r="2015" spans="1:27" ht="17.45" customHeight="1" x14ac:dyDescent="0.25">
      <c r="A2015" s="633" t="s">
        <v>2849</v>
      </c>
      <c r="B2015" s="632" t="s">
        <v>59</v>
      </c>
      <c r="C2015" s="632" t="s">
        <v>9574</v>
      </c>
      <c r="D2015" s="632" t="s">
        <v>2850</v>
      </c>
      <c r="E2015" s="632" t="s">
        <v>2851</v>
      </c>
      <c r="F2015" s="473" t="s">
        <v>26</v>
      </c>
      <c r="G2015" s="473"/>
      <c r="H2015" s="473"/>
      <c r="I2015" s="473"/>
      <c r="J2015" s="633" t="s">
        <v>11225</v>
      </c>
      <c r="K2015" s="632" t="s">
        <v>33</v>
      </c>
      <c r="L2015" s="624">
        <v>42916</v>
      </c>
      <c r="M2015" s="564" t="s">
        <v>2852</v>
      </c>
      <c r="N2015" s="633" t="s">
        <v>50</v>
      </c>
      <c r="O2015" s="625">
        <v>42916</v>
      </c>
      <c r="P2015" s="626">
        <v>0</v>
      </c>
      <c r="Q2015" s="416">
        <f t="shared" si="51"/>
        <v>0</v>
      </c>
      <c r="R2015" s="627">
        <v>1</v>
      </c>
      <c r="S2015" s="564" t="s">
        <v>4815</v>
      </c>
      <c r="T2015" s="633" t="s">
        <v>125</v>
      </c>
      <c r="U2015" s="633" t="s">
        <v>13572</v>
      </c>
      <c r="V2015" s="632" t="s">
        <v>11</v>
      </c>
      <c r="W2015" s="632" t="s">
        <v>4816</v>
      </c>
      <c r="X2015" s="632" t="s">
        <v>6068</v>
      </c>
      <c r="Y2015" s="632" t="s">
        <v>2854</v>
      </c>
      <c r="Z2015" s="633"/>
      <c r="AA2015" s="633"/>
    </row>
    <row r="2016" spans="1:27" ht="17.45" customHeight="1" x14ac:dyDescent="0.25">
      <c r="A2016" s="633" t="s">
        <v>1772</v>
      </c>
      <c r="B2016" s="632" t="s">
        <v>6912</v>
      </c>
      <c r="C2016" s="632" t="s">
        <v>6912</v>
      </c>
      <c r="D2016" s="632" t="s">
        <v>218</v>
      </c>
      <c r="E2016" s="632" t="s">
        <v>1773</v>
      </c>
      <c r="F2016" s="473" t="s">
        <v>26</v>
      </c>
      <c r="G2016" s="473" t="str">
        <f>VLOOKUP(A2016,'Engaged Deals'!A:L,2,0)</f>
        <v>Yes</v>
      </c>
      <c r="H2016" s="473" t="str">
        <f>VLOOKUP(A2016,'Engaged Deals'!A:L,9,0)</f>
        <v>India</v>
      </c>
      <c r="I2016" s="473" t="str">
        <f>VLOOKUP(A2016,'Engaged Deals'!A:L,10,0)</f>
        <v>Won, Staffing in Progress</v>
      </c>
      <c r="J2016" s="633" t="s">
        <v>11225</v>
      </c>
      <c r="K2016" s="632" t="s">
        <v>8948</v>
      </c>
      <c r="L2016" s="624">
        <v>42870</v>
      </c>
      <c r="M2016" s="564" t="s">
        <v>1774</v>
      </c>
      <c r="N2016" s="633" t="s">
        <v>50</v>
      </c>
      <c r="O2016" s="625">
        <v>42870</v>
      </c>
      <c r="P2016" s="626">
        <v>0</v>
      </c>
      <c r="Q2016" s="416">
        <f t="shared" si="51"/>
        <v>0</v>
      </c>
      <c r="R2016" s="627">
        <v>12</v>
      </c>
      <c r="S2016" s="564" t="s">
        <v>8161</v>
      </c>
      <c r="T2016" s="633" t="s">
        <v>125</v>
      </c>
      <c r="U2016" s="633" t="s">
        <v>385</v>
      </c>
      <c r="V2016" s="632" t="s">
        <v>385</v>
      </c>
      <c r="W2016" s="632" t="s">
        <v>3622</v>
      </c>
      <c r="X2016" s="632" t="s">
        <v>5899</v>
      </c>
      <c r="Y2016" s="632" t="s">
        <v>221</v>
      </c>
      <c r="Z2016" s="633"/>
      <c r="AA2016" s="633"/>
    </row>
    <row r="2017" spans="1:27" ht="17.45" customHeight="1" x14ac:dyDescent="0.25">
      <c r="A2017" s="633" t="s">
        <v>804</v>
      </c>
      <c r="B2017" s="632" t="s">
        <v>60</v>
      </c>
      <c r="C2017" s="632" t="s">
        <v>805</v>
      </c>
      <c r="D2017" s="632" t="s">
        <v>806</v>
      </c>
      <c r="E2017" s="632" t="s">
        <v>6538</v>
      </c>
      <c r="F2017" s="473" t="s">
        <v>26</v>
      </c>
      <c r="G2017" s="473" t="str">
        <f>VLOOKUP(A2017,'Engaged Deals'!A:L,2,0)</f>
        <v>Yes</v>
      </c>
      <c r="H2017" s="473" t="str">
        <f>VLOOKUP(A2017,'Engaged Deals'!A:L,9,0)</f>
        <v>India</v>
      </c>
      <c r="I2017" s="473" t="str">
        <f>VLOOKUP(A2017,'Engaged Deals'!A:L,10,0)</f>
        <v>Involved.</v>
      </c>
      <c r="J2017" s="633" t="s">
        <v>11223</v>
      </c>
      <c r="K2017" s="632" t="s">
        <v>8948</v>
      </c>
      <c r="L2017" s="624">
        <v>42993</v>
      </c>
      <c r="M2017" s="564" t="s">
        <v>808</v>
      </c>
      <c r="N2017" s="633" t="s">
        <v>48</v>
      </c>
      <c r="O2017" s="625">
        <v>42993</v>
      </c>
      <c r="P2017" s="626">
        <v>0</v>
      </c>
      <c r="Q2017" s="416">
        <f t="shared" si="51"/>
        <v>0</v>
      </c>
      <c r="R2017" s="627">
        <v>12</v>
      </c>
      <c r="S2017" s="564" t="s">
        <v>9605</v>
      </c>
      <c r="T2017" s="71" t="s">
        <v>125</v>
      </c>
      <c r="U2017" s="633" t="s">
        <v>7</v>
      </c>
      <c r="V2017" s="632" t="s">
        <v>1867</v>
      </c>
      <c r="W2017" s="632" t="s">
        <v>2218</v>
      </c>
      <c r="X2017" s="632" t="s">
        <v>5572</v>
      </c>
      <c r="Y2017" s="632" t="s">
        <v>9238</v>
      </c>
      <c r="Z2017" s="633"/>
      <c r="AA2017" s="633"/>
    </row>
    <row r="2018" spans="1:27" ht="17.45" customHeight="1" x14ac:dyDescent="0.25">
      <c r="A2018" s="633" t="s">
        <v>4421</v>
      </c>
      <c r="B2018" s="632" t="s">
        <v>60</v>
      </c>
      <c r="C2018" s="632" t="s">
        <v>805</v>
      </c>
      <c r="D2018" s="632" t="s">
        <v>4422</v>
      </c>
      <c r="E2018" s="632" t="s">
        <v>8977</v>
      </c>
      <c r="F2018" s="473" t="s">
        <v>27</v>
      </c>
      <c r="G2018" s="473"/>
      <c r="H2018" s="473"/>
      <c r="I2018" s="473"/>
      <c r="J2018" s="633" t="s">
        <v>11224</v>
      </c>
      <c r="K2018" s="632" t="s">
        <v>8947</v>
      </c>
      <c r="L2018" s="624">
        <v>43098</v>
      </c>
      <c r="M2018" s="564" t="s">
        <v>4424</v>
      </c>
      <c r="N2018" s="633" t="s">
        <v>48</v>
      </c>
      <c r="O2018" s="625">
        <v>43098</v>
      </c>
      <c r="P2018" s="626">
        <v>0</v>
      </c>
      <c r="Q2018" s="416">
        <f t="shared" si="51"/>
        <v>0</v>
      </c>
      <c r="R2018" s="627">
        <v>12</v>
      </c>
      <c r="S2018" s="564" t="s">
        <v>14144</v>
      </c>
      <c r="T2018" s="71" t="s">
        <v>125</v>
      </c>
      <c r="U2018" s="633" t="s">
        <v>7</v>
      </c>
      <c r="V2018" s="632" t="s">
        <v>477</v>
      </c>
      <c r="W2018" s="632" t="s">
        <v>1138</v>
      </c>
      <c r="X2018" s="632" t="s">
        <v>6197</v>
      </c>
      <c r="Y2018" s="632" t="s">
        <v>356</v>
      </c>
      <c r="Z2018" s="633"/>
      <c r="AA2018" s="633"/>
    </row>
    <row r="2019" spans="1:27" ht="17.45" customHeight="1" x14ac:dyDescent="0.25">
      <c r="A2019" s="633" t="s">
        <v>4421</v>
      </c>
      <c r="B2019" s="632" t="s">
        <v>60</v>
      </c>
      <c r="C2019" s="632" t="s">
        <v>805</v>
      </c>
      <c r="D2019" s="632" t="s">
        <v>4422</v>
      </c>
      <c r="E2019" s="632" t="s">
        <v>8977</v>
      </c>
      <c r="F2019" s="473" t="s">
        <v>27</v>
      </c>
      <c r="G2019" s="473"/>
      <c r="H2019" s="473"/>
      <c r="I2019" s="473"/>
      <c r="J2019" s="633" t="s">
        <v>11224</v>
      </c>
      <c r="K2019" s="632" t="s">
        <v>8947</v>
      </c>
      <c r="L2019" s="624">
        <v>43098</v>
      </c>
      <c r="M2019" s="564" t="s">
        <v>4424</v>
      </c>
      <c r="N2019" s="633" t="s">
        <v>48</v>
      </c>
      <c r="O2019" s="625">
        <v>43098</v>
      </c>
      <c r="P2019" s="626">
        <v>0</v>
      </c>
      <c r="Q2019" s="416">
        <f t="shared" si="51"/>
        <v>0</v>
      </c>
      <c r="R2019" s="627">
        <v>12</v>
      </c>
      <c r="S2019" s="564" t="s">
        <v>14146</v>
      </c>
      <c r="T2019" s="71" t="s">
        <v>125</v>
      </c>
      <c r="U2019" s="633" t="s">
        <v>7</v>
      </c>
      <c r="V2019" s="632" t="s">
        <v>477</v>
      </c>
      <c r="W2019" s="632" t="s">
        <v>1138</v>
      </c>
      <c r="X2019" s="632" t="s">
        <v>6197</v>
      </c>
      <c r="Y2019" s="632" t="s">
        <v>356</v>
      </c>
      <c r="Z2019" s="633"/>
      <c r="AA2019" s="633"/>
    </row>
    <row r="2020" spans="1:27" ht="17.45" customHeight="1" x14ac:dyDescent="0.25">
      <c r="A2020" s="633" t="s">
        <v>5718</v>
      </c>
      <c r="B2020" s="632" t="s">
        <v>56</v>
      </c>
      <c r="C2020" s="632" t="s">
        <v>124</v>
      </c>
      <c r="D2020" s="632" t="s">
        <v>8978</v>
      </c>
      <c r="E2020" s="632" t="s">
        <v>5719</v>
      </c>
      <c r="F2020" s="473" t="s">
        <v>24</v>
      </c>
      <c r="G2020" s="473"/>
      <c r="H2020" s="473"/>
      <c r="I2020" s="473"/>
      <c r="J2020" s="633" t="s">
        <v>11223</v>
      </c>
      <c r="K2020" s="632" t="s">
        <v>38</v>
      </c>
      <c r="L2020" s="624">
        <v>42944</v>
      </c>
      <c r="M2020" s="564" t="s">
        <v>6112</v>
      </c>
      <c r="N2020" s="633" t="s">
        <v>4686</v>
      </c>
      <c r="O2020" s="625">
        <v>42951</v>
      </c>
      <c r="P2020" s="626">
        <v>0</v>
      </c>
      <c r="Q2020" s="416">
        <f t="shared" si="51"/>
        <v>0</v>
      </c>
      <c r="R2020" s="627">
        <v>12</v>
      </c>
      <c r="S2020" s="564" t="s">
        <v>11804</v>
      </c>
      <c r="T2020" s="71" t="s">
        <v>125</v>
      </c>
      <c r="U2020" s="633" t="s">
        <v>7</v>
      </c>
      <c r="V2020" s="632" t="s">
        <v>477</v>
      </c>
      <c r="W2020" s="632" t="s">
        <v>1138</v>
      </c>
      <c r="X2020" s="632" t="s">
        <v>6113</v>
      </c>
      <c r="Y2020" s="632" t="s">
        <v>1895</v>
      </c>
      <c r="Z2020" s="633"/>
      <c r="AA2020" s="633"/>
    </row>
    <row r="2021" spans="1:27" ht="17.45" customHeight="1" x14ac:dyDescent="0.25">
      <c r="A2021" s="633" t="s">
        <v>1905</v>
      </c>
      <c r="B2021" s="632" t="s">
        <v>60</v>
      </c>
      <c r="C2021" s="632" t="s">
        <v>377</v>
      </c>
      <c r="D2021" s="632" t="s">
        <v>1906</v>
      </c>
      <c r="E2021" s="632" t="s">
        <v>1907</v>
      </c>
      <c r="F2021" s="473" t="s">
        <v>26</v>
      </c>
      <c r="G2021" s="473"/>
      <c r="H2021" s="473"/>
      <c r="I2021" s="473"/>
      <c r="J2021" s="633" t="s">
        <v>11223</v>
      </c>
      <c r="K2021" s="632" t="s">
        <v>8948</v>
      </c>
      <c r="L2021" s="624">
        <v>42951</v>
      </c>
      <c r="M2021" s="564" t="s">
        <v>1908</v>
      </c>
      <c r="N2021" s="633" t="s">
        <v>49</v>
      </c>
      <c r="O2021" s="625">
        <v>43005</v>
      </c>
      <c r="P2021" s="626">
        <v>0</v>
      </c>
      <c r="Q2021" s="416">
        <f t="shared" si="51"/>
        <v>0</v>
      </c>
      <c r="R2021" s="627">
        <v>12</v>
      </c>
      <c r="S2021" s="564" t="s">
        <v>9261</v>
      </c>
      <c r="T2021" s="71" t="s">
        <v>125</v>
      </c>
      <c r="U2021" s="633" t="s">
        <v>7</v>
      </c>
      <c r="V2021" s="632" t="s">
        <v>477</v>
      </c>
      <c r="W2021" s="632" t="s">
        <v>1138</v>
      </c>
      <c r="X2021" s="632" t="s">
        <v>5914</v>
      </c>
      <c r="Y2021" s="632" t="s">
        <v>221</v>
      </c>
      <c r="Z2021" s="633"/>
      <c r="AA2021" s="633"/>
    </row>
    <row r="2022" spans="1:27" ht="17.45" customHeight="1" x14ac:dyDescent="0.25">
      <c r="A2022" s="633" t="s">
        <v>12288</v>
      </c>
      <c r="B2022" s="632" t="s">
        <v>62</v>
      </c>
      <c r="C2022" s="632" t="s">
        <v>1065</v>
      </c>
      <c r="D2022" s="632" t="s">
        <v>12289</v>
      </c>
      <c r="E2022" s="632" t="s">
        <v>12290</v>
      </c>
      <c r="F2022" s="473" t="s">
        <v>14262</v>
      </c>
      <c r="G2022" s="473"/>
      <c r="H2022" s="473"/>
      <c r="I2022" s="473"/>
      <c r="J2022" s="633" t="s">
        <v>11223</v>
      </c>
      <c r="K2022" s="632" t="s">
        <v>8950</v>
      </c>
      <c r="L2022" s="624">
        <v>42922</v>
      </c>
      <c r="M2022" s="564" t="s">
        <v>12336</v>
      </c>
      <c r="N2022" s="633" t="s">
        <v>4686</v>
      </c>
      <c r="O2022" s="625">
        <v>42922</v>
      </c>
      <c r="P2022" s="626">
        <v>0</v>
      </c>
      <c r="Q2022" s="416">
        <f t="shared" si="51"/>
        <v>0</v>
      </c>
      <c r="R2022" s="627">
        <v>12</v>
      </c>
      <c r="S2022" s="564" t="s">
        <v>12339</v>
      </c>
      <c r="T2022" s="71" t="s">
        <v>578</v>
      </c>
      <c r="U2022" s="633" t="s">
        <v>7</v>
      </c>
      <c r="V2022" s="632" t="s">
        <v>477</v>
      </c>
      <c r="W2022" s="632" t="s">
        <v>1138</v>
      </c>
      <c r="X2022" s="632" t="s">
        <v>12432</v>
      </c>
      <c r="Y2022" s="632" t="s">
        <v>757</v>
      </c>
      <c r="Z2022" s="633"/>
      <c r="AA2022" s="633"/>
    </row>
    <row r="2023" spans="1:27" ht="17.45" customHeight="1" x14ac:dyDescent="0.25">
      <c r="A2023" s="633" t="s">
        <v>11653</v>
      </c>
      <c r="B2023" s="632" t="s">
        <v>56</v>
      </c>
      <c r="C2023" s="632" t="s">
        <v>117</v>
      </c>
      <c r="D2023" s="632" t="s">
        <v>11654</v>
      </c>
      <c r="E2023" s="632" t="s">
        <v>14044</v>
      </c>
      <c r="F2023" s="473" t="s">
        <v>25</v>
      </c>
      <c r="G2023" s="473"/>
      <c r="H2023" s="473"/>
      <c r="I2023" s="473"/>
      <c r="J2023" s="633" t="s">
        <v>11223</v>
      </c>
      <c r="K2023" s="632" t="s">
        <v>8951</v>
      </c>
      <c r="L2023" s="624">
        <v>43000</v>
      </c>
      <c r="M2023" s="564" t="s">
        <v>11783</v>
      </c>
      <c r="N2023" s="633" t="s">
        <v>48</v>
      </c>
      <c r="O2023" s="625">
        <v>43000</v>
      </c>
      <c r="P2023" s="626">
        <v>0</v>
      </c>
      <c r="Q2023" s="416">
        <f t="shared" si="51"/>
        <v>0</v>
      </c>
      <c r="R2023" s="627">
        <v>12</v>
      </c>
      <c r="S2023" s="564" t="s">
        <v>11804</v>
      </c>
      <c r="T2023" s="71" t="s">
        <v>125</v>
      </c>
      <c r="U2023" s="633" t="s">
        <v>7</v>
      </c>
      <c r="V2023" s="632" t="s">
        <v>477</v>
      </c>
      <c r="W2023" s="632" t="s">
        <v>1138</v>
      </c>
      <c r="X2023" s="632" t="s">
        <v>6110</v>
      </c>
      <c r="Y2023" s="632" t="s">
        <v>356</v>
      </c>
      <c r="Z2023" s="633"/>
      <c r="AA2023" s="633"/>
    </row>
    <row r="2024" spans="1:27" ht="17.45" customHeight="1" x14ac:dyDescent="0.25">
      <c r="A2024" s="633" t="s">
        <v>8420</v>
      </c>
      <c r="B2024" s="632" t="s">
        <v>56</v>
      </c>
      <c r="C2024" s="632" t="s">
        <v>161</v>
      </c>
      <c r="D2024" s="632" t="s">
        <v>8421</v>
      </c>
      <c r="E2024" s="632" t="s">
        <v>8422</v>
      </c>
      <c r="F2024" s="473" t="s">
        <v>26</v>
      </c>
      <c r="G2024" s="473"/>
      <c r="H2024" s="473"/>
      <c r="I2024" s="473"/>
      <c r="J2024" s="633" t="s">
        <v>11223</v>
      </c>
      <c r="K2024" s="632" t="s">
        <v>33</v>
      </c>
      <c r="L2024" s="624">
        <v>42972</v>
      </c>
      <c r="M2024" s="564" t="s">
        <v>8591</v>
      </c>
      <c r="N2024" s="633" t="s">
        <v>47</v>
      </c>
      <c r="O2024" s="625">
        <v>42972</v>
      </c>
      <c r="P2024" s="626">
        <v>0</v>
      </c>
      <c r="Q2024" s="416">
        <f t="shared" si="51"/>
        <v>0</v>
      </c>
      <c r="R2024" s="627">
        <v>12</v>
      </c>
      <c r="S2024" s="564" t="s">
        <v>12632</v>
      </c>
      <c r="T2024" s="71" t="s">
        <v>125</v>
      </c>
      <c r="U2024" s="633" t="s">
        <v>7</v>
      </c>
      <c r="V2024" s="632" t="s">
        <v>3801</v>
      </c>
      <c r="W2024" s="632" t="s">
        <v>9431</v>
      </c>
      <c r="X2024" s="632" t="s">
        <v>8667</v>
      </c>
      <c r="Y2024" s="632" t="s">
        <v>356</v>
      </c>
      <c r="Z2024" s="633"/>
      <c r="AA2024" s="633"/>
    </row>
    <row r="2025" spans="1:27" ht="17.45" customHeight="1" x14ac:dyDescent="0.25">
      <c r="A2025" s="633" t="s">
        <v>5718</v>
      </c>
      <c r="B2025" s="632" t="s">
        <v>56</v>
      </c>
      <c r="C2025" s="632" t="s">
        <v>124</v>
      </c>
      <c r="D2025" s="632" t="s">
        <v>8978</v>
      </c>
      <c r="E2025" s="632" t="s">
        <v>5719</v>
      </c>
      <c r="F2025" s="473" t="s">
        <v>24</v>
      </c>
      <c r="G2025" s="473"/>
      <c r="H2025" s="473"/>
      <c r="I2025" s="473"/>
      <c r="J2025" s="633" t="s">
        <v>11223</v>
      </c>
      <c r="K2025" s="632" t="s">
        <v>38</v>
      </c>
      <c r="L2025" s="624">
        <v>42944</v>
      </c>
      <c r="M2025" s="564" t="s">
        <v>6112</v>
      </c>
      <c r="N2025" s="633" t="s">
        <v>4686</v>
      </c>
      <c r="O2025" s="625">
        <v>42951</v>
      </c>
      <c r="P2025" s="626">
        <v>0</v>
      </c>
      <c r="Q2025" s="416">
        <f t="shared" si="51"/>
        <v>0</v>
      </c>
      <c r="R2025" s="627">
        <v>1</v>
      </c>
      <c r="S2025" s="564" t="s">
        <v>11819</v>
      </c>
      <c r="T2025" s="71" t="s">
        <v>125</v>
      </c>
      <c r="U2025" s="633" t="s">
        <v>7</v>
      </c>
      <c r="V2025" s="632" t="s">
        <v>477</v>
      </c>
      <c r="W2025" s="632" t="s">
        <v>1996</v>
      </c>
      <c r="X2025" s="632" t="s">
        <v>6113</v>
      </c>
      <c r="Y2025" s="632" t="s">
        <v>1895</v>
      </c>
      <c r="Z2025" s="633"/>
      <c r="AA2025" s="633"/>
    </row>
    <row r="2026" spans="1:27" ht="17.45" customHeight="1" x14ac:dyDescent="0.25">
      <c r="A2026" s="633" t="s">
        <v>4822</v>
      </c>
      <c r="B2026" s="632" t="s">
        <v>60</v>
      </c>
      <c r="C2026" s="632" t="s">
        <v>4992</v>
      </c>
      <c r="D2026" s="632" t="s">
        <v>1717</v>
      </c>
      <c r="E2026" s="632" t="s">
        <v>4823</v>
      </c>
      <c r="F2026" s="473" t="s">
        <v>26</v>
      </c>
      <c r="G2026" s="473"/>
      <c r="H2026" s="473"/>
      <c r="I2026" s="473"/>
      <c r="J2026" s="633" t="s">
        <v>11223</v>
      </c>
      <c r="K2026" s="632" t="s">
        <v>8948</v>
      </c>
      <c r="L2026" s="624">
        <v>42993</v>
      </c>
      <c r="M2026" s="564" t="s">
        <v>4824</v>
      </c>
      <c r="N2026" s="633" t="s">
        <v>47</v>
      </c>
      <c r="O2026" s="625">
        <v>42993</v>
      </c>
      <c r="P2026" s="626">
        <v>0</v>
      </c>
      <c r="Q2026" s="416">
        <f t="shared" si="51"/>
        <v>0</v>
      </c>
      <c r="R2026" s="627">
        <v>12</v>
      </c>
      <c r="S2026" s="564" t="s">
        <v>812</v>
      </c>
      <c r="T2026" s="71" t="s">
        <v>292</v>
      </c>
      <c r="U2026" s="633" t="s">
        <v>7</v>
      </c>
      <c r="V2026" s="632" t="s">
        <v>388</v>
      </c>
      <c r="W2026" s="632" t="s">
        <v>389</v>
      </c>
      <c r="X2026" s="632" t="s">
        <v>8686</v>
      </c>
      <c r="Y2026" s="632" t="s">
        <v>667</v>
      </c>
      <c r="Z2026" s="633"/>
      <c r="AA2026" s="633"/>
    </row>
    <row r="2027" spans="1:27" ht="17.45" customHeight="1" x14ac:dyDescent="0.25">
      <c r="A2027" s="633" t="s">
        <v>9390</v>
      </c>
      <c r="B2027" s="632" t="s">
        <v>56</v>
      </c>
      <c r="C2027" s="632" t="s">
        <v>109</v>
      </c>
      <c r="D2027" s="632" t="s">
        <v>6266</v>
      </c>
      <c r="E2027" s="632" t="s">
        <v>8985</v>
      </c>
      <c r="F2027" s="473" t="s">
        <v>27</v>
      </c>
      <c r="G2027" s="473"/>
      <c r="H2027" s="473"/>
      <c r="I2027" s="473"/>
      <c r="J2027" s="633" t="s">
        <v>11223</v>
      </c>
      <c r="K2027" s="632" t="s">
        <v>8070</v>
      </c>
      <c r="L2027" s="624">
        <v>42969</v>
      </c>
      <c r="M2027" s="564" t="s">
        <v>12326</v>
      </c>
      <c r="N2027" s="633" t="s">
        <v>47</v>
      </c>
      <c r="O2027" s="625">
        <v>42969</v>
      </c>
      <c r="P2027" s="626">
        <v>0</v>
      </c>
      <c r="Q2027" s="416">
        <f t="shared" si="51"/>
        <v>0</v>
      </c>
      <c r="R2027" s="627">
        <v>12</v>
      </c>
      <c r="S2027" s="564" t="s">
        <v>12632</v>
      </c>
      <c r="T2027" s="71" t="s">
        <v>125</v>
      </c>
      <c r="U2027" s="633" t="s">
        <v>7</v>
      </c>
      <c r="V2027" s="632" t="s">
        <v>388</v>
      </c>
      <c r="W2027" s="632" t="s">
        <v>389</v>
      </c>
      <c r="X2027" s="632" t="s">
        <v>7602</v>
      </c>
      <c r="Y2027" s="632" t="s">
        <v>356</v>
      </c>
      <c r="Z2027" s="633"/>
      <c r="AA2027" s="633"/>
    </row>
    <row r="2028" spans="1:27" ht="17.45" customHeight="1" x14ac:dyDescent="0.25">
      <c r="A2028" s="633" t="s">
        <v>8715</v>
      </c>
      <c r="B2028" s="632" t="s">
        <v>57</v>
      </c>
      <c r="C2028" s="632" t="s">
        <v>98</v>
      </c>
      <c r="D2028" s="632" t="s">
        <v>8716</v>
      </c>
      <c r="E2028" s="632" t="s">
        <v>8717</v>
      </c>
      <c r="F2028" s="473" t="s">
        <v>26</v>
      </c>
      <c r="G2028" s="473"/>
      <c r="H2028" s="473"/>
      <c r="I2028" s="473"/>
      <c r="J2028" s="633" t="s">
        <v>11224</v>
      </c>
      <c r="K2028" s="632" t="s">
        <v>33</v>
      </c>
      <c r="L2028" s="624">
        <v>43025</v>
      </c>
      <c r="M2028" s="564" t="s">
        <v>8861</v>
      </c>
      <c r="N2028" s="633" t="s">
        <v>46</v>
      </c>
      <c r="O2028" s="625">
        <v>43025</v>
      </c>
      <c r="P2028" s="626">
        <v>0</v>
      </c>
      <c r="Q2028" s="416">
        <f t="shared" si="51"/>
        <v>0</v>
      </c>
      <c r="R2028" s="627">
        <v>1</v>
      </c>
      <c r="S2028" s="564" t="s">
        <v>8161</v>
      </c>
      <c r="T2028" s="71" t="s">
        <v>125</v>
      </c>
      <c r="U2028" s="633" t="s">
        <v>7</v>
      </c>
      <c r="V2028" s="632" t="s">
        <v>477</v>
      </c>
      <c r="W2028" s="632"/>
      <c r="X2028" s="632" t="s">
        <v>106</v>
      </c>
      <c r="Y2028" s="632" t="s">
        <v>186</v>
      </c>
      <c r="Z2028" s="633"/>
      <c r="AA2028" s="633"/>
    </row>
    <row r="2029" spans="1:27" ht="17.45" customHeight="1" x14ac:dyDescent="0.25">
      <c r="A2029" s="633" t="s">
        <v>3355</v>
      </c>
      <c r="B2029" s="632" t="s">
        <v>56</v>
      </c>
      <c r="C2029" s="632" t="s">
        <v>109</v>
      </c>
      <c r="D2029" s="632" t="s">
        <v>3356</v>
      </c>
      <c r="E2029" s="632" t="s">
        <v>7760</v>
      </c>
      <c r="F2029" s="473" t="s">
        <v>28</v>
      </c>
      <c r="G2029" s="473"/>
      <c r="H2029" s="473"/>
      <c r="I2029" s="473"/>
      <c r="J2029" s="633" t="s">
        <v>11224</v>
      </c>
      <c r="K2029" s="632" t="s">
        <v>8990</v>
      </c>
      <c r="L2029" s="624">
        <v>43098</v>
      </c>
      <c r="M2029" s="564" t="s">
        <v>3357</v>
      </c>
      <c r="N2029" s="633" t="s">
        <v>46</v>
      </c>
      <c r="O2029" s="625">
        <v>43098</v>
      </c>
      <c r="P2029" s="626">
        <v>0</v>
      </c>
      <c r="Q2029" s="416">
        <f t="shared" si="51"/>
        <v>0</v>
      </c>
      <c r="R2029" s="627">
        <v>12</v>
      </c>
      <c r="S2029" s="564" t="s">
        <v>7102</v>
      </c>
      <c r="T2029" s="71" t="s">
        <v>125</v>
      </c>
      <c r="U2029" s="633" t="s">
        <v>7</v>
      </c>
      <c r="V2029" s="632" t="s">
        <v>388</v>
      </c>
      <c r="W2029" s="632"/>
      <c r="X2029" s="632" t="s">
        <v>9607</v>
      </c>
      <c r="Y2029" s="632" t="s">
        <v>356</v>
      </c>
      <c r="Z2029" s="633"/>
      <c r="AA2029" s="633"/>
    </row>
    <row r="2030" spans="1:27" ht="17.45" customHeight="1" x14ac:dyDescent="0.25">
      <c r="A2030" s="633" t="s">
        <v>12284</v>
      </c>
      <c r="B2030" s="632" t="s">
        <v>56</v>
      </c>
      <c r="C2030" s="632" t="s">
        <v>109</v>
      </c>
      <c r="D2030" s="632" t="s">
        <v>12047</v>
      </c>
      <c r="E2030" s="632" t="s">
        <v>12285</v>
      </c>
      <c r="F2030" s="473" t="s">
        <v>28</v>
      </c>
      <c r="G2030" s="473"/>
      <c r="H2030" s="473"/>
      <c r="I2030" s="473"/>
      <c r="J2030" s="633" t="s">
        <v>11223</v>
      </c>
      <c r="K2030" s="632" t="s">
        <v>8953</v>
      </c>
      <c r="L2030" s="624">
        <v>42951</v>
      </c>
      <c r="M2030" s="564">
        <v>42678</v>
      </c>
      <c r="N2030" s="633" t="s">
        <v>48</v>
      </c>
      <c r="O2030" s="625">
        <v>42951</v>
      </c>
      <c r="P2030" s="626">
        <v>0</v>
      </c>
      <c r="Q2030" s="416">
        <f t="shared" si="51"/>
        <v>0</v>
      </c>
      <c r="R2030" s="636">
        <v>1</v>
      </c>
      <c r="S2030" s="564">
        <v>42929</v>
      </c>
      <c r="T2030" s="71" t="s">
        <v>211</v>
      </c>
      <c r="U2030" s="633" t="s">
        <v>7040</v>
      </c>
      <c r="V2030" s="632" t="s">
        <v>162</v>
      </c>
      <c r="W2030" s="632" t="s">
        <v>105</v>
      </c>
      <c r="X2030" s="632" t="s">
        <v>14255</v>
      </c>
      <c r="Y2030" s="632" t="s">
        <v>7172</v>
      </c>
      <c r="Z2030" s="633"/>
      <c r="AA2030" s="633"/>
    </row>
    <row r="2031" spans="1:27" ht="17.45" customHeight="1" x14ac:dyDescent="0.25">
      <c r="A2031" s="633" t="s">
        <v>8535</v>
      </c>
      <c r="B2031" s="632" t="s">
        <v>57</v>
      </c>
      <c r="C2031" s="632" t="s">
        <v>1348</v>
      </c>
      <c r="D2031" s="632" t="s">
        <v>10707</v>
      </c>
      <c r="E2031" s="632" t="s">
        <v>8536</v>
      </c>
      <c r="F2031" s="473" t="s">
        <v>27</v>
      </c>
      <c r="G2031" s="473"/>
      <c r="H2031" s="473"/>
      <c r="I2031" s="473"/>
      <c r="J2031" s="633" t="s">
        <v>11223</v>
      </c>
      <c r="K2031" s="632" t="s">
        <v>8947</v>
      </c>
      <c r="L2031" s="624">
        <v>42982</v>
      </c>
      <c r="M2031" s="564">
        <v>42851</v>
      </c>
      <c r="N2031" s="633" t="s">
        <v>46</v>
      </c>
      <c r="O2031" s="625">
        <v>42982</v>
      </c>
      <c r="P2031" s="626">
        <v>0</v>
      </c>
      <c r="Q2031" s="416">
        <f t="shared" si="51"/>
        <v>0</v>
      </c>
      <c r="R2031" s="636">
        <v>48</v>
      </c>
      <c r="S2031" s="564">
        <v>42936</v>
      </c>
      <c r="T2031" s="71" t="s">
        <v>125</v>
      </c>
      <c r="U2031" s="633" t="s">
        <v>7040</v>
      </c>
      <c r="V2031" s="632" t="s">
        <v>162</v>
      </c>
      <c r="W2031" s="632" t="s">
        <v>7199</v>
      </c>
      <c r="X2031" s="632" t="s">
        <v>10121</v>
      </c>
      <c r="Y2031" s="632" t="s">
        <v>6864</v>
      </c>
      <c r="Z2031" s="633"/>
      <c r="AA2031" s="633"/>
    </row>
    <row r="2032" spans="1:27" ht="17.45" customHeight="1" x14ac:dyDescent="0.25">
      <c r="A2032" s="633" t="s">
        <v>12286</v>
      </c>
      <c r="B2032" s="632" t="s">
        <v>56</v>
      </c>
      <c r="C2032" s="632" t="s">
        <v>109</v>
      </c>
      <c r="D2032" s="632" t="s">
        <v>12047</v>
      </c>
      <c r="E2032" s="632" t="s">
        <v>12287</v>
      </c>
      <c r="F2032" s="473" t="s">
        <v>28</v>
      </c>
      <c r="G2032" s="473"/>
      <c r="H2032" s="473"/>
      <c r="I2032" s="473"/>
      <c r="J2032" s="633" t="s">
        <v>11224</v>
      </c>
      <c r="K2032" s="632" t="s">
        <v>8953</v>
      </c>
      <c r="L2032" s="624">
        <v>43021</v>
      </c>
      <c r="M2032" s="564">
        <v>42678</v>
      </c>
      <c r="N2032" s="633" t="s">
        <v>46</v>
      </c>
      <c r="O2032" s="625">
        <v>43021</v>
      </c>
      <c r="P2032" s="626">
        <v>0</v>
      </c>
      <c r="Q2032" s="416">
        <f t="shared" si="51"/>
        <v>0</v>
      </c>
      <c r="R2032" s="636">
        <v>12</v>
      </c>
      <c r="S2032" s="564">
        <v>42949</v>
      </c>
      <c r="T2032" s="71" t="s">
        <v>103</v>
      </c>
      <c r="U2032" s="633" t="s">
        <v>7040</v>
      </c>
      <c r="V2032" s="632" t="s">
        <v>162</v>
      </c>
      <c r="W2032" s="632" t="s">
        <v>7199</v>
      </c>
      <c r="X2032" s="632" t="s">
        <v>14255</v>
      </c>
      <c r="Y2032" s="632"/>
      <c r="Z2032" s="633"/>
      <c r="AA2032" s="633"/>
    </row>
    <row r="2033" spans="1:27" ht="17.45" customHeight="1" x14ac:dyDescent="0.25">
      <c r="A2033" s="633" t="s">
        <v>8113</v>
      </c>
      <c r="B2033" s="634" t="s">
        <v>57</v>
      </c>
      <c r="C2033" s="634" t="s">
        <v>324</v>
      </c>
      <c r="D2033" s="632" t="s">
        <v>8114</v>
      </c>
      <c r="E2033" s="632" t="s">
        <v>8115</v>
      </c>
      <c r="F2033" s="473" t="s">
        <v>27</v>
      </c>
      <c r="G2033" s="473"/>
      <c r="H2033" s="473"/>
      <c r="I2033" s="473"/>
      <c r="J2033" s="633" t="s">
        <v>11223</v>
      </c>
      <c r="K2033" s="473" t="s">
        <v>8947</v>
      </c>
      <c r="L2033" s="624">
        <v>43000</v>
      </c>
      <c r="M2033" s="564" t="s">
        <v>8149</v>
      </c>
      <c r="N2033" s="71" t="s">
        <v>47</v>
      </c>
      <c r="O2033" s="624">
        <v>43008</v>
      </c>
      <c r="P2033" s="635">
        <v>0</v>
      </c>
      <c r="Q2033" s="416">
        <f t="shared" si="51"/>
        <v>0</v>
      </c>
      <c r="R2033" s="627">
        <v>3</v>
      </c>
      <c r="S2033" s="535" t="s">
        <v>13516</v>
      </c>
      <c r="T2033" s="71" t="s">
        <v>125</v>
      </c>
      <c r="U2033" s="566" t="s">
        <v>7040</v>
      </c>
      <c r="V2033" s="541" t="s">
        <v>134</v>
      </c>
      <c r="W2033" s="541" t="s">
        <v>9230</v>
      </c>
      <c r="X2033" s="632" t="s">
        <v>8182</v>
      </c>
      <c r="Y2033" s="632" t="s">
        <v>8193</v>
      </c>
      <c r="Z2033" s="633"/>
      <c r="AA2033" s="633"/>
    </row>
    <row r="2034" spans="1:27" ht="17.45" customHeight="1" x14ac:dyDescent="0.25">
      <c r="A2034" s="633" t="s">
        <v>11424</v>
      </c>
      <c r="B2034" s="634" t="s">
        <v>59</v>
      </c>
      <c r="C2034" s="634" t="s">
        <v>9574</v>
      </c>
      <c r="D2034" s="632" t="s">
        <v>11425</v>
      </c>
      <c r="E2034" s="632" t="s">
        <v>11426</v>
      </c>
      <c r="F2034" s="473" t="s">
        <v>26</v>
      </c>
      <c r="G2034" s="473"/>
      <c r="H2034" s="473"/>
      <c r="I2034" s="473"/>
      <c r="J2034" s="633" t="s">
        <v>11223</v>
      </c>
      <c r="K2034" s="473" t="s">
        <v>8948</v>
      </c>
      <c r="L2034" s="624">
        <v>43007</v>
      </c>
      <c r="M2034" s="564" t="s">
        <v>11757</v>
      </c>
      <c r="N2034" s="71" t="s">
        <v>48</v>
      </c>
      <c r="O2034" s="624">
        <v>43007</v>
      </c>
      <c r="P2034" s="635">
        <v>0</v>
      </c>
      <c r="Q2034" s="416">
        <f t="shared" si="51"/>
        <v>0</v>
      </c>
      <c r="R2034" s="627">
        <v>36</v>
      </c>
      <c r="S2034" s="535" t="s">
        <v>14198</v>
      </c>
      <c r="T2034" s="71" t="s">
        <v>125</v>
      </c>
      <c r="U2034" s="566" t="s">
        <v>7040</v>
      </c>
      <c r="V2034" s="541" t="s">
        <v>134</v>
      </c>
      <c r="W2034" s="541" t="s">
        <v>1640</v>
      </c>
      <c r="X2034" s="632" t="s">
        <v>11875</v>
      </c>
      <c r="Y2034" s="632" t="s">
        <v>221</v>
      </c>
      <c r="Z2034" s="633"/>
      <c r="AA2034" s="633"/>
    </row>
    <row r="2035" spans="1:27" ht="17.45" customHeight="1" x14ac:dyDescent="0.25">
      <c r="A2035" s="633" t="s">
        <v>12274</v>
      </c>
      <c r="B2035" s="634" t="s">
        <v>57</v>
      </c>
      <c r="C2035" s="634" t="s">
        <v>98</v>
      </c>
      <c r="D2035" s="632" t="s">
        <v>619</v>
      </c>
      <c r="E2035" s="632" t="s">
        <v>12275</v>
      </c>
      <c r="F2035" s="473" t="s">
        <v>24</v>
      </c>
      <c r="G2035" s="473"/>
      <c r="H2035" s="473"/>
      <c r="I2035" s="473"/>
      <c r="J2035" s="633" t="s">
        <v>11223</v>
      </c>
      <c r="K2035" s="473" t="s">
        <v>8949</v>
      </c>
      <c r="L2035" s="624">
        <v>42947</v>
      </c>
      <c r="M2035" s="564" t="s">
        <v>12333</v>
      </c>
      <c r="N2035" s="71" t="s">
        <v>48</v>
      </c>
      <c r="O2035" s="624">
        <v>42983</v>
      </c>
      <c r="P2035" s="635">
        <v>0</v>
      </c>
      <c r="Q2035" s="416">
        <f t="shared" si="51"/>
        <v>0</v>
      </c>
      <c r="R2035" s="627">
        <v>1</v>
      </c>
      <c r="S2035" s="535" t="s">
        <v>12340</v>
      </c>
      <c r="T2035" s="71" t="s">
        <v>125</v>
      </c>
      <c r="U2035" s="566" t="s">
        <v>7040</v>
      </c>
      <c r="V2035" s="541" t="s">
        <v>134</v>
      </c>
      <c r="W2035" s="541" t="s">
        <v>5571</v>
      </c>
      <c r="X2035" s="632" t="s">
        <v>106</v>
      </c>
      <c r="Y2035" s="632" t="s">
        <v>622</v>
      </c>
      <c r="Z2035" s="633"/>
      <c r="AA2035" s="633"/>
    </row>
    <row r="2036" spans="1:27" ht="17.45" customHeight="1" x14ac:dyDescent="0.25">
      <c r="A2036" s="633" t="s">
        <v>618</v>
      </c>
      <c r="B2036" s="634" t="s">
        <v>57</v>
      </c>
      <c r="C2036" s="634" t="s">
        <v>98</v>
      </c>
      <c r="D2036" s="632" t="s">
        <v>619</v>
      </c>
      <c r="E2036" s="632" t="s">
        <v>620</v>
      </c>
      <c r="F2036" s="473" t="s">
        <v>24</v>
      </c>
      <c r="G2036" s="473"/>
      <c r="H2036" s="473"/>
      <c r="I2036" s="473"/>
      <c r="J2036" s="633" t="s">
        <v>11223</v>
      </c>
      <c r="K2036" s="473" t="s">
        <v>8949</v>
      </c>
      <c r="L2036" s="624">
        <v>42983</v>
      </c>
      <c r="M2036" s="564" t="s">
        <v>621</v>
      </c>
      <c r="N2036" s="71" t="s">
        <v>48</v>
      </c>
      <c r="O2036" s="624">
        <v>42983</v>
      </c>
      <c r="P2036" s="635">
        <v>0</v>
      </c>
      <c r="Q2036" s="416">
        <f t="shared" si="51"/>
        <v>0</v>
      </c>
      <c r="R2036" s="627">
        <v>12</v>
      </c>
      <c r="S2036" s="535" t="s">
        <v>9789</v>
      </c>
      <c r="T2036" s="71" t="s">
        <v>125</v>
      </c>
      <c r="U2036" s="566" t="s">
        <v>7040</v>
      </c>
      <c r="V2036" s="541" t="s">
        <v>134</v>
      </c>
      <c r="W2036" s="541" t="s">
        <v>5571</v>
      </c>
      <c r="X2036" s="632" t="s">
        <v>106</v>
      </c>
      <c r="Y2036" s="632" t="s">
        <v>622</v>
      </c>
      <c r="Z2036" s="633"/>
      <c r="AA2036" s="633"/>
    </row>
    <row r="2037" spans="1:27" ht="17.45" customHeight="1" x14ac:dyDescent="0.25">
      <c r="A2037" s="633" t="s">
        <v>4412</v>
      </c>
      <c r="B2037" s="634" t="s">
        <v>60</v>
      </c>
      <c r="C2037" s="634" t="s">
        <v>377</v>
      </c>
      <c r="D2037" s="632" t="s">
        <v>1375</v>
      </c>
      <c r="E2037" s="632" t="s">
        <v>4413</v>
      </c>
      <c r="F2037" s="473" t="s">
        <v>26</v>
      </c>
      <c r="G2037" s="473"/>
      <c r="H2037" s="473"/>
      <c r="I2037" s="473"/>
      <c r="J2037" s="633" t="s">
        <v>11223</v>
      </c>
      <c r="K2037" s="473" t="s">
        <v>8948</v>
      </c>
      <c r="L2037" s="624">
        <v>43007</v>
      </c>
      <c r="M2037" s="564" t="s">
        <v>4414</v>
      </c>
      <c r="N2037" s="71" t="s">
        <v>47</v>
      </c>
      <c r="O2037" s="624">
        <v>43007</v>
      </c>
      <c r="P2037" s="635">
        <v>0</v>
      </c>
      <c r="Q2037" s="416">
        <f t="shared" si="51"/>
        <v>0</v>
      </c>
      <c r="R2037" s="627">
        <v>2</v>
      </c>
      <c r="S2037" s="535" t="s">
        <v>11283</v>
      </c>
      <c r="T2037" s="71" t="s">
        <v>125</v>
      </c>
      <c r="U2037" s="566" t="s">
        <v>7040</v>
      </c>
      <c r="V2037" s="541" t="s">
        <v>134</v>
      </c>
      <c r="W2037" s="541" t="s">
        <v>518</v>
      </c>
      <c r="X2037" s="632" t="s">
        <v>5801</v>
      </c>
      <c r="Y2037" s="632" t="s">
        <v>667</v>
      </c>
      <c r="Z2037" s="633"/>
      <c r="AA2037" s="633"/>
    </row>
    <row r="2038" spans="1:27" ht="17.45" customHeight="1" x14ac:dyDescent="0.25">
      <c r="A2038" s="633" t="s">
        <v>758</v>
      </c>
      <c r="B2038" s="634" t="s">
        <v>60</v>
      </c>
      <c r="C2038" s="634" t="s">
        <v>6576</v>
      </c>
      <c r="D2038" s="632" t="s">
        <v>759</v>
      </c>
      <c r="E2038" s="632" t="s">
        <v>760</v>
      </c>
      <c r="F2038" s="473" t="s">
        <v>6576</v>
      </c>
      <c r="G2038" s="473" t="str">
        <f>VLOOKUP(A2038,'Engaged Deals'!A:L,2,0)</f>
        <v>Yes</v>
      </c>
      <c r="H2038" s="473" t="str">
        <f>VLOOKUP(A2038,'Engaged Deals'!A:L,9,0)</f>
        <v>India</v>
      </c>
      <c r="I2038" s="473" t="str">
        <f>VLOOKUP(A2038,'Engaged Deals'!A:L,10,0)</f>
        <v>Proposal in deal board, stuck due to IP issues, may not sign in Apr</v>
      </c>
      <c r="J2038" s="633" t="s">
        <v>11223</v>
      </c>
      <c r="K2038" s="473" t="s">
        <v>8990</v>
      </c>
      <c r="L2038" s="624">
        <v>42958</v>
      </c>
      <c r="M2038" s="564" t="s">
        <v>761</v>
      </c>
      <c r="N2038" s="71" t="s">
        <v>49</v>
      </c>
      <c r="O2038" s="624">
        <v>42958</v>
      </c>
      <c r="P2038" s="635">
        <v>0</v>
      </c>
      <c r="Q2038" s="416">
        <f t="shared" si="51"/>
        <v>0</v>
      </c>
      <c r="R2038" s="627">
        <v>12</v>
      </c>
      <c r="S2038" s="535" t="s">
        <v>11804</v>
      </c>
      <c r="T2038" s="71" t="s">
        <v>125</v>
      </c>
      <c r="U2038" s="566" t="s">
        <v>7040</v>
      </c>
      <c r="V2038" s="541" t="s">
        <v>134</v>
      </c>
      <c r="W2038" s="541" t="s">
        <v>7993</v>
      </c>
      <c r="X2038" s="632" t="s">
        <v>5523</v>
      </c>
      <c r="Y2038" s="632" t="s">
        <v>9314</v>
      </c>
      <c r="Z2038" s="633"/>
      <c r="AA2038" s="633"/>
    </row>
    <row r="2039" spans="1:27" ht="17.45" customHeight="1" x14ac:dyDescent="0.25">
      <c r="A2039" s="633" t="s">
        <v>11442</v>
      </c>
      <c r="B2039" s="634" t="s">
        <v>59</v>
      </c>
      <c r="C2039" s="634" t="s">
        <v>9574</v>
      </c>
      <c r="D2039" s="632" t="s">
        <v>11679</v>
      </c>
      <c r="E2039" s="632" t="s">
        <v>11444</v>
      </c>
      <c r="F2039" s="473" t="s">
        <v>26</v>
      </c>
      <c r="G2039" s="473"/>
      <c r="H2039" s="473"/>
      <c r="I2039" s="473"/>
      <c r="J2039" s="633" t="s">
        <v>11223</v>
      </c>
      <c r="K2039" s="473" t="s">
        <v>8948</v>
      </c>
      <c r="L2039" s="624">
        <v>43000</v>
      </c>
      <c r="M2039" s="564" t="s">
        <v>11788</v>
      </c>
      <c r="N2039" s="71" t="s">
        <v>48</v>
      </c>
      <c r="O2039" s="624">
        <v>43000</v>
      </c>
      <c r="P2039" s="635">
        <v>0</v>
      </c>
      <c r="Q2039" s="416">
        <f t="shared" si="51"/>
        <v>0</v>
      </c>
      <c r="R2039" s="627">
        <v>12</v>
      </c>
      <c r="S2039" s="535" t="s">
        <v>11804</v>
      </c>
      <c r="T2039" s="71" t="s">
        <v>125</v>
      </c>
      <c r="U2039" s="566" t="s">
        <v>7040</v>
      </c>
      <c r="V2039" s="541" t="s">
        <v>134</v>
      </c>
      <c r="W2039" s="541" t="s">
        <v>11869</v>
      </c>
      <c r="X2039" s="632" t="s">
        <v>11875</v>
      </c>
      <c r="Y2039" s="632" t="s">
        <v>221</v>
      </c>
      <c r="Z2039" s="633"/>
      <c r="AA2039" s="633"/>
    </row>
    <row r="2040" spans="1:27" ht="17.45" customHeight="1" x14ac:dyDescent="0.25">
      <c r="A2040" s="633" t="s">
        <v>13962</v>
      </c>
      <c r="B2040" s="634" t="s">
        <v>57</v>
      </c>
      <c r="C2040" s="634" t="s">
        <v>182</v>
      </c>
      <c r="D2040" s="632" t="s">
        <v>770</v>
      </c>
      <c r="E2040" s="632" t="s">
        <v>14039</v>
      </c>
      <c r="F2040" s="473" t="s">
        <v>28</v>
      </c>
      <c r="G2040" s="473"/>
      <c r="H2040" s="473"/>
      <c r="I2040" s="473"/>
      <c r="J2040" s="633" t="s">
        <v>11224</v>
      </c>
      <c r="K2040" s="473" t="s">
        <v>8953</v>
      </c>
      <c r="L2040" s="624">
        <v>43039</v>
      </c>
      <c r="M2040" s="564" t="s">
        <v>14116</v>
      </c>
      <c r="N2040" s="71" t="s">
        <v>47</v>
      </c>
      <c r="O2040" s="624">
        <v>43039</v>
      </c>
      <c r="P2040" s="635">
        <v>0</v>
      </c>
      <c r="Q2040" s="416">
        <f t="shared" si="51"/>
        <v>0</v>
      </c>
      <c r="R2040" s="627">
        <v>12</v>
      </c>
      <c r="S2040" s="535" t="s">
        <v>14116</v>
      </c>
      <c r="T2040" s="71" t="s">
        <v>125</v>
      </c>
      <c r="U2040" s="566" t="s">
        <v>7040</v>
      </c>
      <c r="V2040" s="541" t="s">
        <v>104</v>
      </c>
      <c r="W2040" s="541" t="s">
        <v>344</v>
      </c>
      <c r="X2040" s="632" t="s">
        <v>14227</v>
      </c>
      <c r="Y2040" s="632" t="s">
        <v>186</v>
      </c>
      <c r="Z2040" s="633"/>
      <c r="AA2040" s="633"/>
    </row>
    <row r="2041" spans="1:27" ht="17.45" customHeight="1" x14ac:dyDescent="0.25">
      <c r="A2041" s="633" t="s">
        <v>11430</v>
      </c>
      <c r="B2041" s="634" t="s">
        <v>57</v>
      </c>
      <c r="C2041" s="634" t="s">
        <v>775</v>
      </c>
      <c r="D2041" s="632" t="s">
        <v>7946</v>
      </c>
      <c r="E2041" s="632" t="s">
        <v>11431</v>
      </c>
      <c r="F2041" s="473" t="s">
        <v>24</v>
      </c>
      <c r="G2041" s="473"/>
      <c r="H2041" s="473"/>
      <c r="I2041" s="473"/>
      <c r="J2041" s="633" t="s">
        <v>11224</v>
      </c>
      <c r="K2041" s="473" t="s">
        <v>8949</v>
      </c>
      <c r="L2041" s="624">
        <v>43091</v>
      </c>
      <c r="M2041" s="564" t="s">
        <v>11758</v>
      </c>
      <c r="N2041" s="71" t="s">
        <v>47</v>
      </c>
      <c r="O2041" s="624">
        <v>43091</v>
      </c>
      <c r="P2041" s="635">
        <v>0</v>
      </c>
      <c r="Q2041" s="416">
        <f t="shared" si="51"/>
        <v>0</v>
      </c>
      <c r="R2041" s="627">
        <v>12</v>
      </c>
      <c r="S2041" s="535" t="s">
        <v>12338</v>
      </c>
      <c r="T2041" s="71" t="s">
        <v>103</v>
      </c>
      <c r="U2041" s="566" t="s">
        <v>7040</v>
      </c>
      <c r="V2041" s="541" t="s">
        <v>104</v>
      </c>
      <c r="W2041" s="541" t="s">
        <v>114</v>
      </c>
      <c r="X2041" s="632" t="s">
        <v>11877</v>
      </c>
      <c r="Y2041" s="632" t="s">
        <v>622</v>
      </c>
      <c r="Z2041" s="633"/>
      <c r="AA2041" s="633"/>
    </row>
    <row r="2042" spans="1:27" ht="17.45" customHeight="1" x14ac:dyDescent="0.25">
      <c r="A2042" s="633" t="s">
        <v>4858</v>
      </c>
      <c r="B2042" s="634" t="s">
        <v>60</v>
      </c>
      <c r="C2042" s="634" t="s">
        <v>4992</v>
      </c>
      <c r="D2042" s="632" t="s">
        <v>4834</v>
      </c>
      <c r="E2042" s="632" t="s">
        <v>4859</v>
      </c>
      <c r="F2042" s="473" t="s">
        <v>26</v>
      </c>
      <c r="G2042" s="473" t="str">
        <f>VLOOKUP(A2042,'Engaged Deals'!A:L,2,0)</f>
        <v>Yes</v>
      </c>
      <c r="H2042" s="473" t="str">
        <f>VLOOKUP(A2042,'Engaged Deals'!A:L,9,0)</f>
        <v>India</v>
      </c>
      <c r="I2042" s="473" t="str">
        <f>VLOOKUP(A2042,'Engaged Deals'!A:L,10,0)</f>
        <v>Initial discussion on Supply Chain Usecase</v>
      </c>
      <c r="J2042" s="633" t="s">
        <v>11224</v>
      </c>
      <c r="K2042" s="473" t="s">
        <v>8948</v>
      </c>
      <c r="L2042" s="624">
        <v>43063</v>
      </c>
      <c r="M2042" s="564" t="s">
        <v>4860</v>
      </c>
      <c r="N2042" s="71" t="s">
        <v>46</v>
      </c>
      <c r="O2042" s="624">
        <v>43063</v>
      </c>
      <c r="P2042" s="635">
        <v>0</v>
      </c>
      <c r="Q2042" s="416">
        <f t="shared" si="51"/>
        <v>0</v>
      </c>
      <c r="R2042" s="627">
        <v>3</v>
      </c>
      <c r="S2042" s="535" t="s">
        <v>361</v>
      </c>
      <c r="T2042" s="71" t="s">
        <v>103</v>
      </c>
      <c r="U2042" s="566" t="s">
        <v>7040</v>
      </c>
      <c r="V2042" s="541" t="s">
        <v>104</v>
      </c>
      <c r="W2042" s="541" t="s">
        <v>105</v>
      </c>
      <c r="X2042" s="632" t="s">
        <v>6409</v>
      </c>
      <c r="Y2042" s="632"/>
      <c r="Z2042" s="633"/>
      <c r="AA2042" s="633"/>
    </row>
    <row r="2043" spans="1:27" ht="17.45" customHeight="1" x14ac:dyDescent="0.25">
      <c r="A2043" s="633" t="s">
        <v>4833</v>
      </c>
      <c r="B2043" s="634" t="s">
        <v>60</v>
      </c>
      <c r="C2043" s="634" t="s">
        <v>4992</v>
      </c>
      <c r="D2043" s="632" t="s">
        <v>4834</v>
      </c>
      <c r="E2043" s="632" t="s">
        <v>4835</v>
      </c>
      <c r="F2043" s="473" t="s">
        <v>26</v>
      </c>
      <c r="G2043" s="473" t="str">
        <f>VLOOKUP(A2043,'Engaged Deals'!A:L,2,0)</f>
        <v>Yes</v>
      </c>
      <c r="H2043" s="473" t="str">
        <f>VLOOKUP(A2043,'Engaged Deals'!A:L,9,0)</f>
        <v>India</v>
      </c>
      <c r="I2043" s="473" t="str">
        <f>VLOOKUP(A2043,'Engaged Deals'!A:L,10,0)</f>
        <v>Place Holder</v>
      </c>
      <c r="J2043" s="633" t="s">
        <v>11224</v>
      </c>
      <c r="K2043" s="473" t="s">
        <v>8948</v>
      </c>
      <c r="L2043" s="624">
        <v>43063</v>
      </c>
      <c r="M2043" s="564" t="s">
        <v>4836</v>
      </c>
      <c r="N2043" s="71" t="s">
        <v>46</v>
      </c>
      <c r="O2043" s="624">
        <v>43063</v>
      </c>
      <c r="P2043" s="635">
        <v>0</v>
      </c>
      <c r="Q2043" s="416">
        <f t="shared" si="51"/>
        <v>0</v>
      </c>
      <c r="R2043" s="627">
        <v>3</v>
      </c>
      <c r="S2043" s="535" t="s">
        <v>504</v>
      </c>
      <c r="T2043" s="71" t="s">
        <v>103</v>
      </c>
      <c r="U2043" s="566" t="s">
        <v>7040</v>
      </c>
      <c r="V2043" s="541" t="s">
        <v>104</v>
      </c>
      <c r="W2043" s="541" t="s">
        <v>105</v>
      </c>
      <c r="X2043" s="632" t="s">
        <v>6409</v>
      </c>
      <c r="Y2043" s="632"/>
      <c r="Z2043" s="633"/>
      <c r="AA2043" s="633"/>
    </row>
    <row r="2044" spans="1:27" ht="17.45" customHeight="1" x14ac:dyDescent="0.25">
      <c r="A2044" s="633" t="s">
        <v>4851</v>
      </c>
      <c r="B2044" s="634" t="s">
        <v>60</v>
      </c>
      <c r="C2044" s="634" t="s">
        <v>4992</v>
      </c>
      <c r="D2044" s="632" t="s">
        <v>4831</v>
      </c>
      <c r="E2044" s="632" t="s">
        <v>4852</v>
      </c>
      <c r="F2044" s="473" t="s">
        <v>26</v>
      </c>
      <c r="G2044" s="473" t="str">
        <f>VLOOKUP(A2044,'Engaged Deals'!A:L,2,0)</f>
        <v>Yes</v>
      </c>
      <c r="H2044" s="473" t="str">
        <f>VLOOKUP(A2044,'Engaged Deals'!A:L,9,0)</f>
        <v>India</v>
      </c>
      <c r="I2044" s="473" t="str">
        <f>VLOOKUP(A2044,'Engaged Deals'!A:L,10,0)</f>
        <v>Place Holder</v>
      </c>
      <c r="J2044" s="633" t="s">
        <v>11224</v>
      </c>
      <c r="K2044" s="473" t="s">
        <v>8948</v>
      </c>
      <c r="L2044" s="624">
        <v>43063</v>
      </c>
      <c r="M2044" s="564" t="s">
        <v>4853</v>
      </c>
      <c r="N2044" s="71" t="s">
        <v>47</v>
      </c>
      <c r="O2044" s="624">
        <v>43063</v>
      </c>
      <c r="P2044" s="635">
        <v>0</v>
      </c>
      <c r="Q2044" s="416">
        <f t="shared" si="51"/>
        <v>0</v>
      </c>
      <c r="R2044" s="627">
        <v>3</v>
      </c>
      <c r="S2044" s="535" t="s">
        <v>4853</v>
      </c>
      <c r="T2044" s="71" t="s">
        <v>103</v>
      </c>
      <c r="U2044" s="566" t="s">
        <v>7040</v>
      </c>
      <c r="V2044" s="541" t="s">
        <v>104</v>
      </c>
      <c r="W2044" s="541" t="s">
        <v>105</v>
      </c>
      <c r="X2044" s="632" t="s">
        <v>6409</v>
      </c>
      <c r="Y2044" s="632" t="s">
        <v>221</v>
      </c>
      <c r="Z2044" s="633"/>
      <c r="AA2044" s="633"/>
    </row>
    <row r="2045" spans="1:27" ht="17.45" customHeight="1" x14ac:dyDescent="0.25">
      <c r="A2045" s="633" t="s">
        <v>4830</v>
      </c>
      <c r="B2045" s="634" t="s">
        <v>60</v>
      </c>
      <c r="C2045" s="634" t="s">
        <v>4992</v>
      </c>
      <c r="D2045" s="632" t="s">
        <v>4831</v>
      </c>
      <c r="E2045" s="632" t="s">
        <v>7680</v>
      </c>
      <c r="F2045" s="473" t="s">
        <v>26</v>
      </c>
      <c r="G2045" s="473" t="str">
        <f>VLOOKUP(A2045,'Engaged Deals'!A:L,2,0)</f>
        <v>Yes</v>
      </c>
      <c r="H2045" s="473" t="str">
        <f>VLOOKUP(A2045,'Engaged Deals'!A:L,9,0)</f>
        <v>India</v>
      </c>
      <c r="I2045" s="473" t="str">
        <f>VLOOKUP(A2045,'Engaged Deals'!A:L,10,0)</f>
        <v>Place Holder</v>
      </c>
      <c r="J2045" s="633" t="s">
        <v>11224</v>
      </c>
      <c r="K2045" s="473" t="s">
        <v>8948</v>
      </c>
      <c r="L2045" s="624">
        <v>43063</v>
      </c>
      <c r="M2045" s="564" t="s">
        <v>4832</v>
      </c>
      <c r="N2045" s="71" t="s">
        <v>47</v>
      </c>
      <c r="O2045" s="624">
        <v>43063</v>
      </c>
      <c r="P2045" s="635">
        <v>0</v>
      </c>
      <c r="Q2045" s="416">
        <f t="shared" si="51"/>
        <v>0</v>
      </c>
      <c r="R2045" s="627">
        <v>3</v>
      </c>
      <c r="S2045" s="535" t="s">
        <v>7681</v>
      </c>
      <c r="T2045" s="71" t="s">
        <v>103</v>
      </c>
      <c r="U2045" s="566" t="s">
        <v>7040</v>
      </c>
      <c r="V2045" s="541" t="s">
        <v>104</v>
      </c>
      <c r="W2045" s="541" t="s">
        <v>105</v>
      </c>
      <c r="X2045" s="632" t="s">
        <v>6409</v>
      </c>
      <c r="Y2045" s="632" t="s">
        <v>221</v>
      </c>
      <c r="Z2045" s="633"/>
      <c r="AA2045" s="633"/>
    </row>
    <row r="2046" spans="1:27" ht="17.45" customHeight="1" x14ac:dyDescent="0.25">
      <c r="A2046" s="633" t="s">
        <v>5763</v>
      </c>
      <c r="B2046" s="634" t="s">
        <v>57</v>
      </c>
      <c r="C2046" s="634" t="s">
        <v>98</v>
      </c>
      <c r="D2046" s="632" t="s">
        <v>5764</v>
      </c>
      <c r="E2046" s="632" t="s">
        <v>5765</v>
      </c>
      <c r="F2046" s="473" t="s">
        <v>14262</v>
      </c>
      <c r="G2046" s="473"/>
      <c r="H2046" s="473"/>
      <c r="I2046" s="473"/>
      <c r="J2046" s="633" t="s">
        <v>11223</v>
      </c>
      <c r="K2046" s="473" t="s">
        <v>8950</v>
      </c>
      <c r="L2046" s="624">
        <v>42999</v>
      </c>
      <c r="M2046" s="564" t="s">
        <v>6234</v>
      </c>
      <c r="N2046" s="71" t="s">
        <v>47</v>
      </c>
      <c r="O2046" s="624">
        <v>42999</v>
      </c>
      <c r="P2046" s="635">
        <v>0</v>
      </c>
      <c r="Q2046" s="416">
        <f t="shared" si="51"/>
        <v>0</v>
      </c>
      <c r="R2046" s="627">
        <v>12</v>
      </c>
      <c r="S2046" s="535" t="s">
        <v>9808</v>
      </c>
      <c r="T2046" s="71" t="s">
        <v>125</v>
      </c>
      <c r="U2046" s="566" t="s">
        <v>7040</v>
      </c>
      <c r="V2046" s="541" t="s">
        <v>104</v>
      </c>
      <c r="W2046" s="541" t="s">
        <v>105</v>
      </c>
      <c r="X2046" s="632" t="s">
        <v>106</v>
      </c>
      <c r="Y2046" s="632" t="s">
        <v>667</v>
      </c>
      <c r="Z2046" s="633"/>
      <c r="AA2046" s="633"/>
    </row>
    <row r="2047" spans="1:27" ht="17.45" customHeight="1" x14ac:dyDescent="0.25">
      <c r="A2047" s="633" t="s">
        <v>5662</v>
      </c>
      <c r="B2047" s="634" t="s">
        <v>57</v>
      </c>
      <c r="C2047" s="634" t="s">
        <v>98</v>
      </c>
      <c r="D2047" s="632" t="s">
        <v>5663</v>
      </c>
      <c r="E2047" s="632" t="s">
        <v>12216</v>
      </c>
      <c r="F2047" s="473" t="s">
        <v>28</v>
      </c>
      <c r="G2047" s="473"/>
      <c r="H2047" s="473"/>
      <c r="I2047" s="473"/>
      <c r="J2047" s="633" t="s">
        <v>11224</v>
      </c>
      <c r="K2047" s="473" t="s">
        <v>36</v>
      </c>
      <c r="L2047" s="624">
        <v>43039</v>
      </c>
      <c r="M2047" s="564" t="s">
        <v>5873</v>
      </c>
      <c r="N2047" s="71" t="s">
        <v>47</v>
      </c>
      <c r="O2047" s="624">
        <v>43039</v>
      </c>
      <c r="P2047" s="635">
        <v>0</v>
      </c>
      <c r="Q2047" s="416">
        <f t="shared" si="51"/>
        <v>0</v>
      </c>
      <c r="R2047" s="627">
        <v>12</v>
      </c>
      <c r="S2047" s="535" t="s">
        <v>13516</v>
      </c>
      <c r="T2047" s="71" t="s">
        <v>125</v>
      </c>
      <c r="U2047" s="566" t="s">
        <v>7040</v>
      </c>
      <c r="V2047" s="541" t="s">
        <v>104</v>
      </c>
      <c r="W2047" s="541" t="s">
        <v>105</v>
      </c>
      <c r="X2047" s="632" t="s">
        <v>106</v>
      </c>
      <c r="Y2047" s="632" t="s">
        <v>667</v>
      </c>
      <c r="Z2047" s="633"/>
      <c r="AA2047" s="633"/>
    </row>
    <row r="2048" spans="1:27" ht="17.45" customHeight="1" x14ac:dyDescent="0.25">
      <c r="A2048" s="633" t="s">
        <v>5656</v>
      </c>
      <c r="B2048" s="634" t="s">
        <v>57</v>
      </c>
      <c r="C2048" s="634" t="s">
        <v>98</v>
      </c>
      <c r="D2048" s="632" t="s">
        <v>5657</v>
      </c>
      <c r="E2048" s="632" t="s">
        <v>12213</v>
      </c>
      <c r="F2048" s="473" t="s">
        <v>28</v>
      </c>
      <c r="G2048" s="473"/>
      <c r="H2048" s="473"/>
      <c r="I2048" s="473"/>
      <c r="J2048" s="633" t="s">
        <v>11224</v>
      </c>
      <c r="K2048" s="473" t="s">
        <v>8990</v>
      </c>
      <c r="L2048" s="624">
        <v>43039</v>
      </c>
      <c r="M2048" s="564" t="s">
        <v>5871</v>
      </c>
      <c r="N2048" s="71" t="s">
        <v>47</v>
      </c>
      <c r="O2048" s="624">
        <v>43039</v>
      </c>
      <c r="P2048" s="635">
        <v>0</v>
      </c>
      <c r="Q2048" s="416">
        <f t="shared" si="51"/>
        <v>0</v>
      </c>
      <c r="R2048" s="627">
        <v>12</v>
      </c>
      <c r="S2048" s="535" t="s">
        <v>12338</v>
      </c>
      <c r="T2048" s="71" t="s">
        <v>125</v>
      </c>
      <c r="U2048" s="566" t="s">
        <v>7040</v>
      </c>
      <c r="V2048" s="541" t="s">
        <v>104</v>
      </c>
      <c r="W2048" s="541" t="s">
        <v>105</v>
      </c>
      <c r="X2048" s="632" t="s">
        <v>106</v>
      </c>
      <c r="Y2048" s="632" t="s">
        <v>667</v>
      </c>
      <c r="Z2048" s="633"/>
      <c r="AA2048" s="633"/>
    </row>
    <row r="2049" spans="1:27" ht="17.45" customHeight="1" x14ac:dyDescent="0.25">
      <c r="A2049" s="633" t="s">
        <v>5653</v>
      </c>
      <c r="B2049" s="634" t="s">
        <v>57</v>
      </c>
      <c r="C2049" s="634" t="s">
        <v>98</v>
      </c>
      <c r="D2049" s="632" t="s">
        <v>5654</v>
      </c>
      <c r="E2049" s="632" t="s">
        <v>12214</v>
      </c>
      <c r="F2049" s="473" t="s">
        <v>28</v>
      </c>
      <c r="G2049" s="473"/>
      <c r="H2049" s="473"/>
      <c r="I2049" s="473"/>
      <c r="J2049" s="633" t="s">
        <v>11224</v>
      </c>
      <c r="K2049" s="473" t="s">
        <v>8952</v>
      </c>
      <c r="L2049" s="624">
        <v>43039</v>
      </c>
      <c r="M2049" s="564" t="s">
        <v>5870</v>
      </c>
      <c r="N2049" s="71" t="s">
        <v>47</v>
      </c>
      <c r="O2049" s="624">
        <v>43039</v>
      </c>
      <c r="P2049" s="635">
        <v>0</v>
      </c>
      <c r="Q2049" s="416">
        <f t="shared" si="51"/>
        <v>0</v>
      </c>
      <c r="R2049" s="627">
        <v>12</v>
      </c>
      <c r="S2049" s="535" t="s">
        <v>12350</v>
      </c>
      <c r="T2049" s="71" t="s">
        <v>125</v>
      </c>
      <c r="U2049" s="566" t="s">
        <v>7040</v>
      </c>
      <c r="V2049" s="541" t="s">
        <v>104</v>
      </c>
      <c r="W2049" s="541" t="s">
        <v>105</v>
      </c>
      <c r="X2049" s="632" t="s">
        <v>106</v>
      </c>
      <c r="Y2049" s="632" t="s">
        <v>667</v>
      </c>
      <c r="Z2049" s="633"/>
      <c r="AA2049" s="633"/>
    </row>
    <row r="2050" spans="1:27" ht="17.45" customHeight="1" x14ac:dyDescent="0.25">
      <c r="A2050" s="633" t="s">
        <v>5731</v>
      </c>
      <c r="B2050" s="634" t="s">
        <v>57</v>
      </c>
      <c r="C2050" s="634" t="s">
        <v>98</v>
      </c>
      <c r="D2050" s="632" t="s">
        <v>5732</v>
      </c>
      <c r="E2050" s="632" t="s">
        <v>12214</v>
      </c>
      <c r="F2050" s="473" t="s">
        <v>26</v>
      </c>
      <c r="G2050" s="473"/>
      <c r="H2050" s="473"/>
      <c r="I2050" s="473"/>
      <c r="J2050" s="633" t="s">
        <v>11224</v>
      </c>
      <c r="K2050" s="473" t="s">
        <v>8948</v>
      </c>
      <c r="L2050" s="624">
        <v>43039</v>
      </c>
      <c r="M2050" s="564" t="s">
        <v>6146</v>
      </c>
      <c r="N2050" s="71" t="s">
        <v>47</v>
      </c>
      <c r="O2050" s="624">
        <v>43039</v>
      </c>
      <c r="P2050" s="635">
        <v>0</v>
      </c>
      <c r="Q2050" s="416">
        <f t="shared" si="51"/>
        <v>0</v>
      </c>
      <c r="R2050" s="627">
        <v>12</v>
      </c>
      <c r="S2050" s="535" t="s">
        <v>12338</v>
      </c>
      <c r="T2050" s="71" t="s">
        <v>125</v>
      </c>
      <c r="U2050" s="566" t="s">
        <v>7040</v>
      </c>
      <c r="V2050" s="541" t="s">
        <v>104</v>
      </c>
      <c r="W2050" s="541" t="s">
        <v>105</v>
      </c>
      <c r="X2050" s="632" t="s">
        <v>106</v>
      </c>
      <c r="Y2050" s="632" t="s">
        <v>667</v>
      </c>
      <c r="Z2050" s="633"/>
      <c r="AA2050" s="633"/>
    </row>
    <row r="2051" spans="1:27" ht="17.45" customHeight="1" x14ac:dyDescent="0.25">
      <c r="A2051" s="633" t="s">
        <v>5650</v>
      </c>
      <c r="B2051" s="634" t="s">
        <v>57</v>
      </c>
      <c r="C2051" s="634" t="s">
        <v>98</v>
      </c>
      <c r="D2051" s="632" t="s">
        <v>5651</v>
      </c>
      <c r="E2051" s="632" t="s">
        <v>12215</v>
      </c>
      <c r="F2051" s="473" t="s">
        <v>24</v>
      </c>
      <c r="G2051" s="473"/>
      <c r="H2051" s="473"/>
      <c r="I2051" s="473"/>
      <c r="J2051" s="633" t="s">
        <v>11224</v>
      </c>
      <c r="K2051" s="473" t="s">
        <v>8949</v>
      </c>
      <c r="L2051" s="624">
        <v>43039</v>
      </c>
      <c r="M2051" s="564" t="s">
        <v>5869</v>
      </c>
      <c r="N2051" s="71" t="s">
        <v>47</v>
      </c>
      <c r="O2051" s="624">
        <v>43039</v>
      </c>
      <c r="P2051" s="635">
        <v>0</v>
      </c>
      <c r="Q2051" s="416">
        <f t="shared" si="51"/>
        <v>0</v>
      </c>
      <c r="R2051" s="627">
        <v>12</v>
      </c>
      <c r="S2051" s="535" t="s">
        <v>12338</v>
      </c>
      <c r="T2051" s="71" t="s">
        <v>125</v>
      </c>
      <c r="U2051" s="566" t="s">
        <v>7040</v>
      </c>
      <c r="V2051" s="541" t="s">
        <v>104</v>
      </c>
      <c r="W2051" s="541" t="s">
        <v>105</v>
      </c>
      <c r="X2051" s="632" t="s">
        <v>106</v>
      </c>
      <c r="Y2051" s="632" t="s">
        <v>667</v>
      </c>
      <c r="Z2051" s="633"/>
      <c r="AA2051" s="633"/>
    </row>
    <row r="2052" spans="1:27" ht="17.45" customHeight="1" x14ac:dyDescent="0.25">
      <c r="A2052" s="633" t="s">
        <v>6656</v>
      </c>
      <c r="B2052" s="634" t="s">
        <v>57</v>
      </c>
      <c r="C2052" s="634" t="s">
        <v>98</v>
      </c>
      <c r="D2052" s="632" t="s">
        <v>7387</v>
      </c>
      <c r="E2052" s="632" t="s">
        <v>12264</v>
      </c>
      <c r="F2052" s="473" t="s">
        <v>25</v>
      </c>
      <c r="G2052" s="473"/>
      <c r="H2052" s="473"/>
      <c r="I2052" s="473"/>
      <c r="J2052" s="633" t="s">
        <v>11224</v>
      </c>
      <c r="K2052" s="473" t="s">
        <v>8951</v>
      </c>
      <c r="L2052" s="624">
        <v>43039</v>
      </c>
      <c r="M2052" s="564" t="s">
        <v>12335</v>
      </c>
      <c r="N2052" s="71" t="s">
        <v>47</v>
      </c>
      <c r="O2052" s="624">
        <v>43039</v>
      </c>
      <c r="P2052" s="635">
        <v>0</v>
      </c>
      <c r="Q2052" s="416">
        <f t="shared" si="51"/>
        <v>0</v>
      </c>
      <c r="R2052" s="627">
        <v>12</v>
      </c>
      <c r="S2052" s="535" t="s">
        <v>12338</v>
      </c>
      <c r="T2052" s="71" t="s">
        <v>125</v>
      </c>
      <c r="U2052" s="566" t="s">
        <v>7040</v>
      </c>
      <c r="V2052" s="541" t="s">
        <v>104</v>
      </c>
      <c r="W2052" s="541" t="s">
        <v>105</v>
      </c>
      <c r="X2052" s="632" t="s">
        <v>106</v>
      </c>
      <c r="Y2052" s="632" t="s">
        <v>667</v>
      </c>
      <c r="Z2052" s="633"/>
      <c r="AA2052" s="633"/>
    </row>
    <row r="2053" spans="1:27" ht="17.45" customHeight="1" x14ac:dyDescent="0.25">
      <c r="A2053" s="633" t="s">
        <v>5647</v>
      </c>
      <c r="B2053" s="634" t="s">
        <v>57</v>
      </c>
      <c r="C2053" s="634" t="s">
        <v>98</v>
      </c>
      <c r="D2053" s="632" t="s">
        <v>5648</v>
      </c>
      <c r="E2053" s="632" t="s">
        <v>5649</v>
      </c>
      <c r="F2053" s="473" t="s">
        <v>25</v>
      </c>
      <c r="G2053" s="473"/>
      <c r="H2053" s="473"/>
      <c r="I2053" s="473"/>
      <c r="J2053" s="633" t="s">
        <v>11224</v>
      </c>
      <c r="K2053" s="473" t="s">
        <v>35</v>
      </c>
      <c r="L2053" s="624">
        <v>43039</v>
      </c>
      <c r="M2053" s="564" t="s">
        <v>5868</v>
      </c>
      <c r="N2053" s="71" t="s">
        <v>47</v>
      </c>
      <c r="O2053" s="624">
        <v>43039</v>
      </c>
      <c r="P2053" s="635">
        <v>0</v>
      </c>
      <c r="Q2053" s="416">
        <f t="shared" si="51"/>
        <v>0</v>
      </c>
      <c r="R2053" s="627">
        <v>12</v>
      </c>
      <c r="S2053" s="535" t="s">
        <v>12339</v>
      </c>
      <c r="T2053" s="71" t="s">
        <v>125</v>
      </c>
      <c r="U2053" s="566" t="s">
        <v>7040</v>
      </c>
      <c r="V2053" s="541" t="s">
        <v>104</v>
      </c>
      <c r="W2053" s="541" t="s">
        <v>105</v>
      </c>
      <c r="X2053" s="632" t="s">
        <v>106</v>
      </c>
      <c r="Y2053" s="632" t="s">
        <v>667</v>
      </c>
      <c r="Z2053" s="633"/>
      <c r="AA2053" s="633"/>
    </row>
    <row r="2054" spans="1:27" ht="17.45" customHeight="1" x14ac:dyDescent="0.25">
      <c r="A2054" s="633" t="s">
        <v>2756</v>
      </c>
      <c r="B2054" s="634" t="s">
        <v>60</v>
      </c>
      <c r="C2054" s="634" t="s">
        <v>6576</v>
      </c>
      <c r="D2054" s="632" t="s">
        <v>2757</v>
      </c>
      <c r="E2054" s="632" t="s">
        <v>2758</v>
      </c>
      <c r="F2054" s="473" t="s">
        <v>6576</v>
      </c>
      <c r="G2054" s="473" t="str">
        <f>VLOOKUP(A2054,'Engaged Deals'!A:L,2,0)</f>
        <v>Yes</v>
      </c>
      <c r="H2054" s="473" t="str">
        <f>VLOOKUP(A2054,'Engaged Deals'!A:L,9,0)</f>
        <v>India</v>
      </c>
      <c r="I2054" s="473" t="str">
        <f>VLOOKUP(A2054,'Engaged Deals'!A:L,10,0)</f>
        <v>Involved in discussions and workshops to finalize the use case. Potential to start in late Q2</v>
      </c>
      <c r="J2054" s="633" t="s">
        <v>11224</v>
      </c>
      <c r="K2054" s="473" t="s">
        <v>8948</v>
      </c>
      <c r="L2054" s="624">
        <v>43063</v>
      </c>
      <c r="M2054" s="564" t="s">
        <v>2759</v>
      </c>
      <c r="N2054" s="71" t="s">
        <v>47</v>
      </c>
      <c r="O2054" s="624">
        <v>43063</v>
      </c>
      <c r="P2054" s="635">
        <v>0</v>
      </c>
      <c r="Q2054" s="416">
        <f t="shared" si="51"/>
        <v>0</v>
      </c>
      <c r="R2054" s="627">
        <v>12</v>
      </c>
      <c r="S2054" s="535" t="s">
        <v>14144</v>
      </c>
      <c r="T2054" s="71" t="s">
        <v>125</v>
      </c>
      <c r="U2054" s="566" t="s">
        <v>7040</v>
      </c>
      <c r="V2054" s="541" t="s">
        <v>104</v>
      </c>
      <c r="W2054" s="541" t="s">
        <v>105</v>
      </c>
      <c r="X2054" s="632" t="s">
        <v>5523</v>
      </c>
      <c r="Y2054" s="632" t="s">
        <v>9238</v>
      </c>
      <c r="Z2054" s="633"/>
      <c r="AA2054" s="633"/>
    </row>
    <row r="2055" spans="1:27" ht="17.45" customHeight="1" x14ac:dyDescent="0.25">
      <c r="A2055" s="633" t="s">
        <v>11753</v>
      </c>
      <c r="B2055" s="634" t="s">
        <v>57</v>
      </c>
      <c r="C2055" s="634" t="s">
        <v>1348</v>
      </c>
      <c r="D2055" s="632" t="s">
        <v>11754</v>
      </c>
      <c r="E2055" s="632" t="s">
        <v>11725</v>
      </c>
      <c r="F2055" s="473" t="s">
        <v>24</v>
      </c>
      <c r="G2055" s="473"/>
      <c r="H2055" s="473"/>
      <c r="I2055" s="473"/>
      <c r="J2055" s="633" t="s">
        <v>11224</v>
      </c>
      <c r="K2055" s="473" t="s">
        <v>38</v>
      </c>
      <c r="L2055" s="624">
        <v>43100</v>
      </c>
      <c r="M2055" s="564" t="s">
        <v>11801</v>
      </c>
      <c r="N2055" s="71" t="s">
        <v>121</v>
      </c>
      <c r="O2055" s="624">
        <v>43100</v>
      </c>
      <c r="P2055" s="635">
        <v>0</v>
      </c>
      <c r="Q2055" s="416">
        <f t="shared" si="51"/>
        <v>0</v>
      </c>
      <c r="R2055" s="627">
        <v>12</v>
      </c>
      <c r="S2055" s="535" t="s">
        <v>11804</v>
      </c>
      <c r="T2055" s="71" t="s">
        <v>125</v>
      </c>
      <c r="U2055" s="566" t="s">
        <v>7040</v>
      </c>
      <c r="V2055" s="541" t="s">
        <v>104</v>
      </c>
      <c r="W2055" s="541" t="s">
        <v>105</v>
      </c>
      <c r="X2055" s="632" t="s">
        <v>12019</v>
      </c>
      <c r="Y2055" s="632" t="s">
        <v>757</v>
      </c>
      <c r="Z2055" s="633"/>
      <c r="AA2055" s="633"/>
    </row>
    <row r="2056" spans="1:27" ht="17.45" customHeight="1" x14ac:dyDescent="0.25">
      <c r="A2056" s="633" t="s">
        <v>8521</v>
      </c>
      <c r="B2056" s="634" t="s">
        <v>57</v>
      </c>
      <c r="C2056" s="634" t="s">
        <v>324</v>
      </c>
      <c r="D2056" s="632" t="s">
        <v>9680</v>
      </c>
      <c r="E2056" s="632" t="s">
        <v>8522</v>
      </c>
      <c r="F2056" s="473" t="s">
        <v>25</v>
      </c>
      <c r="G2056" s="473"/>
      <c r="H2056" s="473"/>
      <c r="I2056" s="473"/>
      <c r="J2056" s="633" t="s">
        <v>11224</v>
      </c>
      <c r="K2056" s="473" t="s">
        <v>8951</v>
      </c>
      <c r="L2056" s="624">
        <v>43038</v>
      </c>
      <c r="M2056" s="564" t="s">
        <v>9702</v>
      </c>
      <c r="N2056" s="71" t="s">
        <v>47</v>
      </c>
      <c r="O2056" s="624">
        <v>43038</v>
      </c>
      <c r="P2056" s="635">
        <v>0</v>
      </c>
      <c r="Q2056" s="416">
        <f t="shared" si="51"/>
        <v>0</v>
      </c>
      <c r="R2056" s="627">
        <v>12</v>
      </c>
      <c r="S2056" s="535" t="s">
        <v>10333</v>
      </c>
      <c r="T2056" s="71" t="s">
        <v>125</v>
      </c>
      <c r="U2056" s="566" t="s">
        <v>7040</v>
      </c>
      <c r="V2056" s="541" t="s">
        <v>104</v>
      </c>
      <c r="W2056" s="541" t="s">
        <v>105</v>
      </c>
      <c r="X2056" s="632" t="s">
        <v>12429</v>
      </c>
      <c r="Y2056" s="632" t="s">
        <v>107</v>
      </c>
      <c r="Z2056" s="633"/>
      <c r="AA2056" s="633"/>
    </row>
    <row r="2057" spans="1:27" ht="17.45" customHeight="1" x14ac:dyDescent="0.25">
      <c r="A2057" s="633" t="s">
        <v>7510</v>
      </c>
      <c r="B2057" s="634" t="s">
        <v>56</v>
      </c>
      <c r="C2057" s="634" t="s">
        <v>235</v>
      </c>
      <c r="D2057" s="632" t="s">
        <v>3378</v>
      </c>
      <c r="E2057" s="632" t="s">
        <v>7511</v>
      </c>
      <c r="F2057" s="473" t="s">
        <v>14262</v>
      </c>
      <c r="G2057" s="473"/>
      <c r="H2057" s="473"/>
      <c r="I2057" s="473"/>
      <c r="J2057" s="633" t="s">
        <v>11224</v>
      </c>
      <c r="K2057" s="473" t="s">
        <v>8950</v>
      </c>
      <c r="L2057" s="624">
        <v>43028</v>
      </c>
      <c r="M2057" s="564" t="s">
        <v>7512</v>
      </c>
      <c r="N2057" s="71" t="s">
        <v>48</v>
      </c>
      <c r="O2057" s="624">
        <v>43028</v>
      </c>
      <c r="P2057" s="635">
        <v>0</v>
      </c>
      <c r="Q2057" s="416">
        <f t="shared" si="51"/>
        <v>0</v>
      </c>
      <c r="R2057" s="627">
        <v>1</v>
      </c>
      <c r="S2057" s="535" t="s">
        <v>8048</v>
      </c>
      <c r="T2057" s="71" t="s">
        <v>125</v>
      </c>
      <c r="U2057" s="566" t="s">
        <v>7040</v>
      </c>
      <c r="V2057" s="541" t="s">
        <v>104</v>
      </c>
      <c r="W2057" s="541" t="s">
        <v>105</v>
      </c>
      <c r="X2057" s="632" t="s">
        <v>6304</v>
      </c>
      <c r="Y2057" s="632" t="s">
        <v>356</v>
      </c>
      <c r="Z2057" s="633"/>
      <c r="AA2057" s="633"/>
    </row>
    <row r="2058" spans="1:27" ht="17.45" customHeight="1" x14ac:dyDescent="0.25">
      <c r="A2058" s="633" t="s">
        <v>8326</v>
      </c>
      <c r="B2058" s="634" t="s">
        <v>60</v>
      </c>
      <c r="C2058" s="634" t="s">
        <v>377</v>
      </c>
      <c r="D2058" s="632" t="s">
        <v>8327</v>
      </c>
      <c r="E2058" s="632" t="s">
        <v>8328</v>
      </c>
      <c r="F2058" s="473" t="s">
        <v>25</v>
      </c>
      <c r="G2058" s="473"/>
      <c r="H2058" s="473"/>
      <c r="I2058" s="473"/>
      <c r="J2058" s="633" t="s">
        <v>11224</v>
      </c>
      <c r="K2058" s="473" t="s">
        <v>35</v>
      </c>
      <c r="L2058" s="624">
        <v>43091</v>
      </c>
      <c r="M2058" s="564" t="s">
        <v>8568</v>
      </c>
      <c r="N2058" s="71" t="s">
        <v>47</v>
      </c>
      <c r="O2058" s="624">
        <v>43091</v>
      </c>
      <c r="P2058" s="635">
        <v>0</v>
      </c>
      <c r="Q2058" s="416">
        <f t="shared" si="51"/>
        <v>0</v>
      </c>
      <c r="R2058" s="627">
        <v>12</v>
      </c>
      <c r="S2058" s="535" t="s">
        <v>14144</v>
      </c>
      <c r="T2058" s="71" t="s">
        <v>125</v>
      </c>
      <c r="U2058" s="566" t="s">
        <v>7040</v>
      </c>
      <c r="V2058" s="541" t="s">
        <v>104</v>
      </c>
      <c r="W2058" s="541" t="s">
        <v>7165</v>
      </c>
      <c r="X2058" s="632" t="s">
        <v>8061</v>
      </c>
      <c r="Y2058" s="632" t="s">
        <v>375</v>
      </c>
      <c r="Z2058" s="633"/>
      <c r="AA2058" s="633"/>
    </row>
    <row r="2059" spans="1:27" ht="17.45" customHeight="1" x14ac:dyDescent="0.25">
      <c r="A2059" s="633" t="s">
        <v>240</v>
      </c>
      <c r="B2059" s="634" t="s">
        <v>56</v>
      </c>
      <c r="C2059" s="634" t="s">
        <v>161</v>
      </c>
      <c r="D2059" s="632" t="s">
        <v>241</v>
      </c>
      <c r="E2059" s="632" t="s">
        <v>242</v>
      </c>
      <c r="F2059" s="473" t="s">
        <v>26</v>
      </c>
      <c r="G2059" s="473"/>
      <c r="H2059" s="473"/>
      <c r="I2059" s="473"/>
      <c r="J2059" s="633" t="s">
        <v>11224</v>
      </c>
      <c r="K2059" s="473" t="s">
        <v>8948</v>
      </c>
      <c r="L2059" s="624">
        <v>43031</v>
      </c>
      <c r="M2059" s="564" t="s">
        <v>243</v>
      </c>
      <c r="N2059" s="71" t="s">
        <v>46</v>
      </c>
      <c r="O2059" s="624">
        <v>43160</v>
      </c>
      <c r="P2059" s="635">
        <v>0</v>
      </c>
      <c r="Q2059" s="416">
        <f t="shared" si="51"/>
        <v>0</v>
      </c>
      <c r="R2059" s="627">
        <v>12</v>
      </c>
      <c r="S2059" s="535" t="s">
        <v>4850</v>
      </c>
      <c r="T2059" s="71" t="s">
        <v>125</v>
      </c>
      <c r="U2059" s="566" t="s">
        <v>7040</v>
      </c>
      <c r="V2059" s="541" t="s">
        <v>104</v>
      </c>
      <c r="W2059" s="541"/>
      <c r="X2059" s="632" t="s">
        <v>14201</v>
      </c>
      <c r="Y2059" s="632" t="s">
        <v>245</v>
      </c>
      <c r="Z2059" s="633"/>
      <c r="AA2059" s="633"/>
    </row>
    <row r="2060" spans="1:27" ht="17.45" customHeight="1" x14ac:dyDescent="0.25">
      <c r="A2060" s="633" t="s">
        <v>5741</v>
      </c>
      <c r="B2060" s="634" t="s">
        <v>57</v>
      </c>
      <c r="C2060" s="634" t="s">
        <v>98</v>
      </c>
      <c r="D2060" s="632" t="s">
        <v>14085</v>
      </c>
      <c r="E2060" s="632" t="s">
        <v>12263</v>
      </c>
      <c r="F2060" s="473" t="s">
        <v>27</v>
      </c>
      <c r="G2060" s="473"/>
      <c r="H2060" s="473"/>
      <c r="I2060" s="473"/>
      <c r="J2060" s="633" t="s">
        <v>11224</v>
      </c>
      <c r="K2060" s="473" t="s">
        <v>8070</v>
      </c>
      <c r="L2060" s="624">
        <v>43039</v>
      </c>
      <c r="M2060" s="564" t="s">
        <v>6191</v>
      </c>
      <c r="N2060" s="71" t="s">
        <v>47</v>
      </c>
      <c r="O2060" s="624">
        <v>43039</v>
      </c>
      <c r="P2060" s="635">
        <v>0</v>
      </c>
      <c r="Q2060" s="416">
        <f t="shared" si="51"/>
        <v>0</v>
      </c>
      <c r="R2060" s="627">
        <v>1</v>
      </c>
      <c r="S2060" s="535" t="s">
        <v>12381</v>
      </c>
      <c r="T2060" s="71" t="s">
        <v>125</v>
      </c>
      <c r="U2060" s="566" t="s">
        <v>14155</v>
      </c>
      <c r="V2060" s="541" t="s">
        <v>11</v>
      </c>
      <c r="W2060" s="541" t="s">
        <v>6192</v>
      </c>
      <c r="X2060" s="632" t="s">
        <v>6736</v>
      </c>
      <c r="Y2060" s="632" t="s">
        <v>667</v>
      </c>
      <c r="Z2060" s="633"/>
      <c r="AA2060" s="633"/>
    </row>
    <row r="2061" spans="1:27" ht="17.45" customHeight="1" x14ac:dyDescent="0.25">
      <c r="A2061" s="633" t="s">
        <v>5737</v>
      </c>
      <c r="B2061" s="634" t="s">
        <v>57</v>
      </c>
      <c r="C2061" s="634" t="s">
        <v>98</v>
      </c>
      <c r="D2061" s="632" t="s">
        <v>5738</v>
      </c>
      <c r="E2061" s="632" t="s">
        <v>12263</v>
      </c>
      <c r="F2061" s="473" t="s">
        <v>28</v>
      </c>
      <c r="G2061" s="473"/>
      <c r="H2061" s="473"/>
      <c r="I2061" s="473"/>
      <c r="J2061" s="633" t="s">
        <v>11224</v>
      </c>
      <c r="K2061" s="473" t="s">
        <v>8990</v>
      </c>
      <c r="L2061" s="624">
        <v>43039</v>
      </c>
      <c r="M2061" s="564" t="s">
        <v>6187</v>
      </c>
      <c r="N2061" s="71" t="s">
        <v>47</v>
      </c>
      <c r="O2061" s="624">
        <v>43039</v>
      </c>
      <c r="P2061" s="635">
        <v>0</v>
      </c>
      <c r="Q2061" s="416">
        <f t="shared" si="51"/>
        <v>0</v>
      </c>
      <c r="R2061" s="627">
        <v>1</v>
      </c>
      <c r="S2061" s="535" t="s">
        <v>12380</v>
      </c>
      <c r="T2061" s="71" t="s">
        <v>125</v>
      </c>
      <c r="U2061" s="566" t="s">
        <v>11285</v>
      </c>
      <c r="V2061" s="541" t="s">
        <v>6188</v>
      </c>
      <c r="W2061" s="541" t="s">
        <v>6189</v>
      </c>
      <c r="X2061" s="632" t="s">
        <v>106</v>
      </c>
      <c r="Y2061" s="632" t="s">
        <v>667</v>
      </c>
      <c r="Z2061" s="633"/>
      <c r="AA2061" s="633"/>
    </row>
    <row r="2062" spans="1:27" ht="17.45" customHeight="1" x14ac:dyDescent="0.25">
      <c r="A2062" s="633" t="s">
        <v>857</v>
      </c>
      <c r="B2062" s="634" t="s">
        <v>60</v>
      </c>
      <c r="C2062" s="634" t="s">
        <v>377</v>
      </c>
      <c r="D2062" s="632" t="s">
        <v>858</v>
      </c>
      <c r="E2062" s="632" t="s">
        <v>7143</v>
      </c>
      <c r="F2062" s="473" t="s">
        <v>26</v>
      </c>
      <c r="G2062" s="473"/>
      <c r="H2062" s="473"/>
      <c r="I2062" s="473"/>
      <c r="J2062" s="633" t="s">
        <v>11223</v>
      </c>
      <c r="K2062" s="473" t="s">
        <v>8948</v>
      </c>
      <c r="L2062" s="624">
        <v>43000</v>
      </c>
      <c r="M2062" s="564" t="s">
        <v>859</v>
      </c>
      <c r="N2062" s="71" t="s">
        <v>48</v>
      </c>
      <c r="O2062" s="624">
        <v>43000</v>
      </c>
      <c r="P2062" s="635">
        <v>0</v>
      </c>
      <c r="Q2062" s="416">
        <f t="shared" si="51"/>
        <v>0</v>
      </c>
      <c r="R2062" s="627">
        <v>1</v>
      </c>
      <c r="S2062" s="535" t="s">
        <v>9606</v>
      </c>
      <c r="T2062" s="71" t="s">
        <v>125</v>
      </c>
      <c r="U2062" s="566" t="s">
        <v>11285</v>
      </c>
      <c r="V2062" s="541" t="s">
        <v>1089</v>
      </c>
      <c r="W2062" s="541" t="s">
        <v>1100</v>
      </c>
      <c r="X2062" s="632" t="s">
        <v>5801</v>
      </c>
      <c r="Y2062" s="632" t="s">
        <v>667</v>
      </c>
      <c r="Z2062" s="633"/>
      <c r="AA2062" s="633"/>
    </row>
    <row r="2063" spans="1:27" ht="17.45" customHeight="1" x14ac:dyDescent="0.25">
      <c r="A2063" s="633" t="s">
        <v>2756</v>
      </c>
      <c r="B2063" s="634" t="s">
        <v>60</v>
      </c>
      <c r="C2063" s="634" t="s">
        <v>6576</v>
      </c>
      <c r="D2063" s="632" t="s">
        <v>2757</v>
      </c>
      <c r="E2063" s="632" t="s">
        <v>2758</v>
      </c>
      <c r="F2063" s="473" t="s">
        <v>6576</v>
      </c>
      <c r="G2063" s="473" t="str">
        <f>VLOOKUP(A2063,'Engaged Deals'!A:L,2,0)</f>
        <v>Yes</v>
      </c>
      <c r="H2063" s="473" t="str">
        <f>VLOOKUP(A2063,'Engaged Deals'!A:L,9,0)</f>
        <v>India</v>
      </c>
      <c r="I2063" s="473" t="str">
        <f>VLOOKUP(A2063,'Engaged Deals'!A:L,10,0)</f>
        <v>Involved in discussions and workshops to finalize the use case. Potential to start in late Q2</v>
      </c>
      <c r="J2063" s="633" t="s">
        <v>11224</v>
      </c>
      <c r="K2063" s="473" t="s">
        <v>8948</v>
      </c>
      <c r="L2063" s="624">
        <v>43063</v>
      </c>
      <c r="M2063" s="564" t="s">
        <v>2759</v>
      </c>
      <c r="N2063" s="71" t="s">
        <v>47</v>
      </c>
      <c r="O2063" s="624">
        <v>43063</v>
      </c>
      <c r="P2063" s="635">
        <v>0</v>
      </c>
      <c r="Q2063" s="416">
        <f t="shared" si="51"/>
        <v>0</v>
      </c>
      <c r="R2063" s="627">
        <v>1</v>
      </c>
      <c r="S2063" s="535" t="s">
        <v>12338</v>
      </c>
      <c r="T2063" s="71" t="s">
        <v>103</v>
      </c>
      <c r="U2063" s="566" t="s">
        <v>11285</v>
      </c>
      <c r="V2063" s="541" t="s">
        <v>13537</v>
      </c>
      <c r="W2063" s="541" t="s">
        <v>498</v>
      </c>
      <c r="X2063" s="632" t="s">
        <v>5523</v>
      </c>
      <c r="Y2063" s="632" t="s">
        <v>9238</v>
      </c>
      <c r="Z2063" s="633"/>
      <c r="AA2063" s="633"/>
    </row>
    <row r="2064" spans="1:27" ht="17.45" customHeight="1" x14ac:dyDescent="0.25">
      <c r="A2064" s="633" t="s">
        <v>857</v>
      </c>
      <c r="B2064" s="634" t="s">
        <v>60</v>
      </c>
      <c r="C2064" s="634" t="s">
        <v>377</v>
      </c>
      <c r="D2064" s="632" t="s">
        <v>858</v>
      </c>
      <c r="E2064" s="632" t="s">
        <v>7143</v>
      </c>
      <c r="F2064" s="473" t="s">
        <v>26</v>
      </c>
      <c r="G2064" s="473"/>
      <c r="H2064" s="473"/>
      <c r="I2064" s="473"/>
      <c r="J2064" s="633" t="s">
        <v>11223</v>
      </c>
      <c r="K2064" s="473" t="s">
        <v>8948</v>
      </c>
      <c r="L2064" s="624">
        <v>43000</v>
      </c>
      <c r="M2064" s="564" t="s">
        <v>859</v>
      </c>
      <c r="N2064" s="71" t="s">
        <v>48</v>
      </c>
      <c r="O2064" s="624">
        <v>43000</v>
      </c>
      <c r="P2064" s="635">
        <v>0</v>
      </c>
      <c r="Q2064" s="416">
        <f t="shared" si="51"/>
        <v>0</v>
      </c>
      <c r="R2064" s="627">
        <v>1</v>
      </c>
      <c r="S2064" s="535" t="s">
        <v>11332</v>
      </c>
      <c r="T2064" s="71" t="s">
        <v>125</v>
      </c>
      <c r="U2064" s="566" t="s">
        <v>11285</v>
      </c>
      <c r="V2064" s="541" t="s">
        <v>860</v>
      </c>
      <c r="W2064" s="541" t="s">
        <v>6725</v>
      </c>
      <c r="X2064" s="632" t="s">
        <v>5801</v>
      </c>
      <c r="Y2064" s="632" t="s">
        <v>667</v>
      </c>
      <c r="Z2064" s="633"/>
      <c r="AA2064" s="633"/>
    </row>
    <row r="2065" spans="1:27" ht="17.45" customHeight="1" x14ac:dyDescent="0.25">
      <c r="A2065" s="633" t="s">
        <v>1823</v>
      </c>
      <c r="B2065" s="634" t="s">
        <v>59</v>
      </c>
      <c r="C2065" s="634" t="s">
        <v>9574</v>
      </c>
      <c r="D2065" s="632" t="s">
        <v>1824</v>
      </c>
      <c r="E2065" s="632" t="s">
        <v>1825</v>
      </c>
      <c r="F2065" s="473" t="s">
        <v>24</v>
      </c>
      <c r="G2065" s="473"/>
      <c r="H2065" s="473"/>
      <c r="I2065" s="473"/>
      <c r="J2065" s="633" t="s">
        <v>11223</v>
      </c>
      <c r="K2065" s="473" t="s">
        <v>8949</v>
      </c>
      <c r="L2065" s="624">
        <v>43007</v>
      </c>
      <c r="M2065" s="564" t="s">
        <v>1826</v>
      </c>
      <c r="N2065" s="71" t="s">
        <v>48</v>
      </c>
      <c r="O2065" s="624">
        <v>43007</v>
      </c>
      <c r="P2065" s="635">
        <v>0</v>
      </c>
      <c r="Q2065" s="416">
        <f t="shared" si="51"/>
        <v>0</v>
      </c>
      <c r="R2065" s="627">
        <v>1</v>
      </c>
      <c r="S2065" s="535" t="s">
        <v>14144</v>
      </c>
      <c r="T2065" s="71" t="s">
        <v>125</v>
      </c>
      <c r="U2065" s="566" t="s">
        <v>11285</v>
      </c>
      <c r="V2065" s="541" t="s">
        <v>13537</v>
      </c>
      <c r="W2065" s="541" t="s">
        <v>13791</v>
      </c>
      <c r="X2065" s="632" t="s">
        <v>5508</v>
      </c>
      <c r="Y2065" s="632" t="s">
        <v>1827</v>
      </c>
      <c r="Z2065" s="633"/>
      <c r="AA2065" s="633"/>
    </row>
    <row r="2066" spans="1:27" ht="17.45" customHeight="1" x14ac:dyDescent="0.25">
      <c r="A2066" s="633" t="s">
        <v>4843</v>
      </c>
      <c r="B2066" s="634" t="s">
        <v>60</v>
      </c>
      <c r="C2066" s="634" t="s">
        <v>377</v>
      </c>
      <c r="D2066" s="632" t="s">
        <v>4844</v>
      </c>
      <c r="E2066" s="632" t="s">
        <v>4845</v>
      </c>
      <c r="F2066" s="473" t="s">
        <v>26</v>
      </c>
      <c r="G2066" s="473"/>
      <c r="H2066" s="473"/>
      <c r="I2066" s="473"/>
      <c r="J2066" s="633" t="s">
        <v>11223</v>
      </c>
      <c r="K2066" s="473" t="s">
        <v>8948</v>
      </c>
      <c r="L2066" s="624">
        <v>43007</v>
      </c>
      <c r="M2066" s="564" t="s">
        <v>4846</v>
      </c>
      <c r="N2066" s="71" t="s">
        <v>142</v>
      </c>
      <c r="O2066" s="624">
        <v>43007</v>
      </c>
      <c r="P2066" s="635">
        <v>0</v>
      </c>
      <c r="Q2066" s="416">
        <f t="shared" si="51"/>
        <v>0</v>
      </c>
      <c r="R2066" s="627">
        <v>1</v>
      </c>
      <c r="S2066" s="535" t="s">
        <v>4846</v>
      </c>
      <c r="T2066" s="71" t="s">
        <v>103</v>
      </c>
      <c r="U2066" s="566" t="s">
        <v>11285</v>
      </c>
      <c r="V2066" s="541" t="s">
        <v>13537</v>
      </c>
      <c r="W2066" s="541"/>
      <c r="X2066" s="632" t="s">
        <v>6410</v>
      </c>
      <c r="Y2066" s="632"/>
      <c r="Z2066" s="633"/>
      <c r="AA2066" s="633"/>
    </row>
    <row r="2067" spans="1:27" ht="17.45" customHeight="1" x14ac:dyDescent="0.25">
      <c r="A2067" s="633" t="s">
        <v>4826</v>
      </c>
      <c r="B2067" s="634" t="s">
        <v>56</v>
      </c>
      <c r="C2067" s="634" t="s">
        <v>161</v>
      </c>
      <c r="D2067" s="632" t="s">
        <v>4827</v>
      </c>
      <c r="E2067" s="632" t="s">
        <v>316</v>
      </c>
      <c r="F2067" s="473" t="s">
        <v>26</v>
      </c>
      <c r="G2067" s="473"/>
      <c r="H2067" s="473"/>
      <c r="I2067" s="473"/>
      <c r="J2067" s="633" t="s">
        <v>11223</v>
      </c>
      <c r="K2067" s="473" t="s">
        <v>33</v>
      </c>
      <c r="L2067" s="624">
        <v>43007</v>
      </c>
      <c r="M2067" s="564" t="s">
        <v>4828</v>
      </c>
      <c r="N2067" s="71" t="s">
        <v>46</v>
      </c>
      <c r="O2067" s="624">
        <v>43007</v>
      </c>
      <c r="P2067" s="635">
        <v>0</v>
      </c>
      <c r="Q2067" s="416">
        <f t="shared" si="51"/>
        <v>0</v>
      </c>
      <c r="R2067" s="627">
        <v>1</v>
      </c>
      <c r="S2067" s="535" t="s">
        <v>172</v>
      </c>
      <c r="T2067" s="71" t="s">
        <v>125</v>
      </c>
      <c r="U2067" s="566" t="s">
        <v>11285</v>
      </c>
      <c r="V2067" s="541" t="s">
        <v>13537</v>
      </c>
      <c r="W2067" s="541"/>
      <c r="X2067" s="632" t="s">
        <v>6758</v>
      </c>
      <c r="Y2067" s="632" t="s">
        <v>2701</v>
      </c>
      <c r="Z2067" s="633"/>
      <c r="AA2067" s="633"/>
    </row>
    <row r="2068" spans="1:27" ht="17.45" customHeight="1" x14ac:dyDescent="0.25">
      <c r="A2068" s="633" t="s">
        <v>9687</v>
      </c>
      <c r="B2068" s="634" t="s">
        <v>56</v>
      </c>
      <c r="C2068" s="634" t="s">
        <v>109</v>
      </c>
      <c r="D2068" s="632" t="s">
        <v>9688</v>
      </c>
      <c r="E2068" s="632" t="s">
        <v>9689</v>
      </c>
      <c r="F2068" s="473" t="s">
        <v>28</v>
      </c>
      <c r="G2068" s="473"/>
      <c r="H2068" s="473"/>
      <c r="I2068" s="473"/>
      <c r="J2068" s="633" t="s">
        <v>11223</v>
      </c>
      <c r="K2068" s="473" t="s">
        <v>36</v>
      </c>
      <c r="L2068" s="624">
        <v>42975</v>
      </c>
      <c r="M2068" s="564" t="s">
        <v>9704</v>
      </c>
      <c r="N2068" s="71" t="s">
        <v>46</v>
      </c>
      <c r="O2068" s="624">
        <v>42975</v>
      </c>
      <c r="P2068" s="635">
        <v>0</v>
      </c>
      <c r="Q2068" s="416">
        <f t="shared" si="51"/>
        <v>0</v>
      </c>
      <c r="R2068" s="627">
        <v>1</v>
      </c>
      <c r="S2068" s="535" t="s">
        <v>9606</v>
      </c>
      <c r="T2068" s="71" t="s">
        <v>125</v>
      </c>
      <c r="U2068" s="566" t="s">
        <v>11285</v>
      </c>
      <c r="V2068" s="541" t="s">
        <v>13537</v>
      </c>
      <c r="W2068" s="541"/>
      <c r="X2068" s="632" t="s">
        <v>9730</v>
      </c>
      <c r="Y2068" s="632"/>
      <c r="Z2068" s="633"/>
      <c r="AA2068" s="633"/>
    </row>
    <row r="2069" spans="1:27" ht="17.45" customHeight="1" x14ac:dyDescent="0.25">
      <c r="A2069" s="633" t="s">
        <v>4174</v>
      </c>
      <c r="B2069" s="634" t="s">
        <v>60</v>
      </c>
      <c r="C2069" s="634" t="s">
        <v>805</v>
      </c>
      <c r="D2069" s="632" t="s">
        <v>4175</v>
      </c>
      <c r="E2069" s="632" t="s">
        <v>4176</v>
      </c>
      <c r="F2069" s="473" t="s">
        <v>26</v>
      </c>
      <c r="G2069" s="473"/>
      <c r="H2069" s="473"/>
      <c r="I2069" s="473"/>
      <c r="J2069" s="633" t="s">
        <v>11224</v>
      </c>
      <c r="K2069" s="473" t="s">
        <v>33</v>
      </c>
      <c r="L2069" s="624">
        <v>43098</v>
      </c>
      <c r="M2069" s="564" t="s">
        <v>4177</v>
      </c>
      <c r="N2069" s="71" t="s">
        <v>46</v>
      </c>
      <c r="O2069" s="624">
        <v>43098</v>
      </c>
      <c r="P2069" s="635">
        <v>0</v>
      </c>
      <c r="Q2069" s="416">
        <f t="shared" ref="Q2069:Q2081" si="52">+P2069*0.000001</f>
        <v>0</v>
      </c>
      <c r="R2069" s="627">
        <v>12</v>
      </c>
      <c r="S2069" s="535" t="s">
        <v>14199</v>
      </c>
      <c r="T2069" s="71" t="s">
        <v>125</v>
      </c>
      <c r="U2069" s="566" t="s">
        <v>5560</v>
      </c>
      <c r="V2069" s="541" t="s">
        <v>8929</v>
      </c>
      <c r="W2069" s="541"/>
      <c r="X2069" s="632" t="s">
        <v>8928</v>
      </c>
      <c r="Y2069" s="632"/>
      <c r="Z2069" s="633"/>
      <c r="AA2069" s="633"/>
    </row>
    <row r="2070" spans="1:27" ht="17.45" customHeight="1" x14ac:dyDescent="0.25">
      <c r="A2070" s="633" t="s">
        <v>8707</v>
      </c>
      <c r="B2070" s="634" t="s">
        <v>56</v>
      </c>
      <c r="C2070" s="634" t="s">
        <v>161</v>
      </c>
      <c r="D2070" s="632" t="s">
        <v>12712</v>
      </c>
      <c r="E2070" s="632" t="s">
        <v>4556</v>
      </c>
      <c r="F2070" s="473" t="s">
        <v>26</v>
      </c>
      <c r="G2070" s="473"/>
      <c r="H2070" s="473"/>
      <c r="I2070" s="473"/>
      <c r="J2070" s="633" t="s">
        <v>11224</v>
      </c>
      <c r="K2070" s="473" t="s">
        <v>8948</v>
      </c>
      <c r="L2070" s="624">
        <v>43098</v>
      </c>
      <c r="M2070" s="564" t="s">
        <v>12631</v>
      </c>
      <c r="N2070" s="71" t="s">
        <v>47</v>
      </c>
      <c r="O2070" s="624">
        <v>43098</v>
      </c>
      <c r="P2070" s="635">
        <v>0</v>
      </c>
      <c r="Q2070" s="416">
        <f t="shared" si="52"/>
        <v>0</v>
      </c>
      <c r="R2070" s="627">
        <v>12</v>
      </c>
      <c r="S2070" s="535" t="s">
        <v>12632</v>
      </c>
      <c r="T2070" s="71" t="s">
        <v>125</v>
      </c>
      <c r="U2070" s="566" t="s">
        <v>18</v>
      </c>
      <c r="V2070" s="541" t="s">
        <v>9273</v>
      </c>
      <c r="W2070" s="541" t="s">
        <v>11334</v>
      </c>
      <c r="X2070" s="632" t="s">
        <v>12685</v>
      </c>
      <c r="Y2070" s="632" t="s">
        <v>9295</v>
      </c>
      <c r="Z2070" s="633"/>
      <c r="AA2070" s="633"/>
    </row>
    <row r="2071" spans="1:27" ht="17.45" customHeight="1" x14ac:dyDescent="0.25">
      <c r="A2071" s="633" t="s">
        <v>11753</v>
      </c>
      <c r="B2071" s="634" t="s">
        <v>57</v>
      </c>
      <c r="C2071" s="634" t="s">
        <v>1348</v>
      </c>
      <c r="D2071" s="632" t="s">
        <v>11754</v>
      </c>
      <c r="E2071" s="632" t="s">
        <v>11725</v>
      </c>
      <c r="F2071" s="473" t="s">
        <v>24</v>
      </c>
      <c r="G2071" s="473"/>
      <c r="H2071" s="473"/>
      <c r="I2071" s="473"/>
      <c r="J2071" s="633" t="s">
        <v>11224</v>
      </c>
      <c r="K2071" s="473" t="s">
        <v>38</v>
      </c>
      <c r="L2071" s="624">
        <v>43100</v>
      </c>
      <c r="M2071" s="564" t="s">
        <v>11801</v>
      </c>
      <c r="N2071" s="71" t="s">
        <v>121</v>
      </c>
      <c r="O2071" s="624">
        <v>43100</v>
      </c>
      <c r="P2071" s="635">
        <v>0</v>
      </c>
      <c r="Q2071" s="416">
        <f t="shared" si="52"/>
        <v>0</v>
      </c>
      <c r="R2071" s="627">
        <v>12</v>
      </c>
      <c r="S2071" s="535" t="s">
        <v>11804</v>
      </c>
      <c r="T2071" s="71" t="s">
        <v>125</v>
      </c>
      <c r="U2071" s="566" t="s">
        <v>18</v>
      </c>
      <c r="V2071" s="541" t="s">
        <v>9273</v>
      </c>
      <c r="W2071" s="541" t="s">
        <v>11335</v>
      </c>
      <c r="X2071" s="632" t="s">
        <v>12019</v>
      </c>
      <c r="Y2071" s="632" t="s">
        <v>757</v>
      </c>
      <c r="Z2071" s="633"/>
      <c r="AA2071" s="633"/>
    </row>
    <row r="2072" spans="1:27" ht="17.45" customHeight="1" x14ac:dyDescent="0.25">
      <c r="A2072" s="633" t="s">
        <v>3038</v>
      </c>
      <c r="B2072" s="634" t="s">
        <v>57</v>
      </c>
      <c r="C2072" s="634" t="s">
        <v>98</v>
      </c>
      <c r="D2072" s="632" t="s">
        <v>3039</v>
      </c>
      <c r="E2072" s="632" t="s">
        <v>3040</v>
      </c>
      <c r="F2072" s="473" t="s">
        <v>26</v>
      </c>
      <c r="G2072" s="473"/>
      <c r="H2072" s="473"/>
      <c r="I2072" s="473"/>
      <c r="J2072" s="633" t="s">
        <v>11223</v>
      </c>
      <c r="K2072" s="473" t="s">
        <v>8948</v>
      </c>
      <c r="L2072" s="624">
        <v>42965</v>
      </c>
      <c r="M2072" s="564" t="s">
        <v>3041</v>
      </c>
      <c r="N2072" s="71" t="s">
        <v>49</v>
      </c>
      <c r="O2072" s="624">
        <v>43007</v>
      </c>
      <c r="P2072" s="635">
        <v>0</v>
      </c>
      <c r="Q2072" s="416">
        <f t="shared" si="52"/>
        <v>0</v>
      </c>
      <c r="R2072" s="627">
        <v>12</v>
      </c>
      <c r="S2072" s="535" t="s">
        <v>12339</v>
      </c>
      <c r="T2072" s="71" t="s">
        <v>125</v>
      </c>
      <c r="U2072" s="566" t="s">
        <v>18</v>
      </c>
      <c r="V2072" s="541" t="s">
        <v>488</v>
      </c>
      <c r="W2072" s="541" t="s">
        <v>3042</v>
      </c>
      <c r="X2072" s="632" t="s">
        <v>106</v>
      </c>
      <c r="Y2072" s="632" t="s">
        <v>1091</v>
      </c>
      <c r="Z2072" s="633"/>
      <c r="AA2072" s="633"/>
    </row>
    <row r="2073" spans="1:27" ht="17.45" customHeight="1" x14ac:dyDescent="0.25">
      <c r="A2073" s="633" t="s">
        <v>763</v>
      </c>
      <c r="B2073" s="634" t="s">
        <v>56</v>
      </c>
      <c r="C2073" s="634" t="s">
        <v>194</v>
      </c>
      <c r="D2073" s="632" t="s">
        <v>764</v>
      </c>
      <c r="E2073" s="632" t="s">
        <v>12098</v>
      </c>
      <c r="F2073" s="473" t="s">
        <v>27</v>
      </c>
      <c r="G2073" s="473" t="str">
        <f>VLOOKUP(A2073,'Engaged Deals'!A:L,2,0)</f>
        <v>Yes</v>
      </c>
      <c r="H2073" s="473" t="str">
        <f>VLOOKUP(A2073,'Engaged Deals'!A:L,9,0)</f>
        <v>India</v>
      </c>
      <c r="I2073" s="473" t="str">
        <f>VLOOKUP(A2073,'Engaged Deals'!A:L,10,0)</f>
        <v>Following up on next steps with the local team in the US. No response yet.</v>
      </c>
      <c r="J2073" s="633" t="s">
        <v>11223</v>
      </c>
      <c r="K2073" s="473" t="s">
        <v>8070</v>
      </c>
      <c r="L2073" s="624">
        <v>42996</v>
      </c>
      <c r="M2073" s="564" t="s">
        <v>766</v>
      </c>
      <c r="N2073" s="71" t="s">
        <v>48</v>
      </c>
      <c r="O2073" s="624">
        <v>42996</v>
      </c>
      <c r="P2073" s="635">
        <v>0</v>
      </c>
      <c r="Q2073" s="416">
        <f t="shared" si="52"/>
        <v>0</v>
      </c>
      <c r="R2073" s="627">
        <v>2</v>
      </c>
      <c r="S2073" s="535" t="s">
        <v>14144</v>
      </c>
      <c r="T2073" s="71" t="s">
        <v>125</v>
      </c>
      <c r="U2073" s="566" t="s">
        <v>19</v>
      </c>
      <c r="V2073" s="541" t="s">
        <v>6791</v>
      </c>
      <c r="W2073" s="541" t="s">
        <v>6792</v>
      </c>
      <c r="X2073" s="632" t="s">
        <v>5496</v>
      </c>
      <c r="Y2073" s="632" t="s">
        <v>768</v>
      </c>
      <c r="Z2073" s="633"/>
      <c r="AA2073" s="633"/>
    </row>
    <row r="2074" spans="1:27" ht="17.45" customHeight="1" x14ac:dyDescent="0.25">
      <c r="A2074" s="633" t="s">
        <v>763</v>
      </c>
      <c r="B2074" s="634" t="s">
        <v>56</v>
      </c>
      <c r="C2074" s="634" t="s">
        <v>194</v>
      </c>
      <c r="D2074" s="632" t="s">
        <v>764</v>
      </c>
      <c r="E2074" s="632" t="s">
        <v>12098</v>
      </c>
      <c r="F2074" s="473" t="s">
        <v>27</v>
      </c>
      <c r="G2074" s="473" t="str">
        <f>VLOOKUP(A2074,'Engaged Deals'!A:L,2,0)</f>
        <v>Yes</v>
      </c>
      <c r="H2074" s="473" t="str">
        <f>VLOOKUP(A2074,'Engaged Deals'!A:L,9,0)</f>
        <v>India</v>
      </c>
      <c r="I2074" s="473" t="str">
        <f>VLOOKUP(A2074,'Engaged Deals'!A:L,10,0)</f>
        <v>Following up on next steps with the local team in the US. No response yet.</v>
      </c>
      <c r="J2074" s="633" t="s">
        <v>11223</v>
      </c>
      <c r="K2074" s="473" t="s">
        <v>8070</v>
      </c>
      <c r="L2074" s="624">
        <v>42996</v>
      </c>
      <c r="M2074" s="564" t="s">
        <v>766</v>
      </c>
      <c r="N2074" s="71" t="s">
        <v>48</v>
      </c>
      <c r="O2074" s="624">
        <v>42996</v>
      </c>
      <c r="P2074" s="635">
        <v>0</v>
      </c>
      <c r="Q2074" s="416">
        <f t="shared" si="52"/>
        <v>0</v>
      </c>
      <c r="R2074" s="627">
        <v>3</v>
      </c>
      <c r="S2074" s="535" t="s">
        <v>7102</v>
      </c>
      <c r="T2074" s="71" t="s">
        <v>125</v>
      </c>
      <c r="U2074" s="566" t="s">
        <v>19</v>
      </c>
      <c r="V2074" s="541" t="s">
        <v>767</v>
      </c>
      <c r="W2074" s="541" t="s">
        <v>6854</v>
      </c>
      <c r="X2074" s="632" t="s">
        <v>5496</v>
      </c>
      <c r="Y2074" s="632" t="s">
        <v>768</v>
      </c>
      <c r="Z2074" s="633"/>
      <c r="AA2074" s="633"/>
    </row>
    <row r="2075" spans="1:27" ht="17.45" customHeight="1" x14ac:dyDescent="0.25">
      <c r="A2075" s="633" t="s">
        <v>763</v>
      </c>
      <c r="B2075" s="634" t="s">
        <v>56</v>
      </c>
      <c r="C2075" s="634" t="s">
        <v>194</v>
      </c>
      <c r="D2075" s="632" t="s">
        <v>764</v>
      </c>
      <c r="E2075" s="632" t="s">
        <v>12098</v>
      </c>
      <c r="F2075" s="473" t="s">
        <v>27</v>
      </c>
      <c r="G2075" s="473" t="str">
        <f>VLOOKUP(A2075,'Engaged Deals'!A:L,2,0)</f>
        <v>Yes</v>
      </c>
      <c r="H2075" s="473" t="str">
        <f>VLOOKUP(A2075,'Engaged Deals'!A:L,9,0)</f>
        <v>India</v>
      </c>
      <c r="I2075" s="473" t="str">
        <f>VLOOKUP(A2075,'Engaged Deals'!A:L,10,0)</f>
        <v>Following up on next steps with the local team in the US. No response yet.</v>
      </c>
      <c r="J2075" s="633" t="s">
        <v>11223</v>
      </c>
      <c r="K2075" s="473" t="s">
        <v>8070</v>
      </c>
      <c r="L2075" s="624">
        <v>42996</v>
      </c>
      <c r="M2075" s="564" t="s">
        <v>766</v>
      </c>
      <c r="N2075" s="71" t="s">
        <v>48</v>
      </c>
      <c r="O2075" s="624">
        <v>42996</v>
      </c>
      <c r="P2075" s="635">
        <v>0</v>
      </c>
      <c r="Q2075" s="416">
        <f t="shared" si="52"/>
        <v>0</v>
      </c>
      <c r="R2075" s="627">
        <v>12</v>
      </c>
      <c r="S2075" s="535" t="s">
        <v>7101</v>
      </c>
      <c r="T2075" s="71" t="s">
        <v>125</v>
      </c>
      <c r="U2075" s="566" t="s">
        <v>19</v>
      </c>
      <c r="V2075" s="541" t="s">
        <v>767</v>
      </c>
      <c r="W2075" s="541" t="s">
        <v>6854</v>
      </c>
      <c r="X2075" s="632" t="s">
        <v>5496</v>
      </c>
      <c r="Y2075" s="632" t="s">
        <v>768</v>
      </c>
      <c r="Z2075" s="633"/>
      <c r="AA2075" s="633"/>
    </row>
    <row r="2076" spans="1:27" ht="17.45" customHeight="1" x14ac:dyDescent="0.25">
      <c r="A2076" s="633" t="s">
        <v>11753</v>
      </c>
      <c r="B2076" s="634" t="s">
        <v>57</v>
      </c>
      <c r="C2076" s="634" t="s">
        <v>1348</v>
      </c>
      <c r="D2076" s="632" t="s">
        <v>11754</v>
      </c>
      <c r="E2076" s="632" t="s">
        <v>11725</v>
      </c>
      <c r="F2076" s="473" t="s">
        <v>24</v>
      </c>
      <c r="G2076" s="473"/>
      <c r="H2076" s="473"/>
      <c r="I2076" s="473"/>
      <c r="J2076" s="633" t="s">
        <v>11224</v>
      </c>
      <c r="K2076" s="473" t="s">
        <v>38</v>
      </c>
      <c r="L2076" s="624">
        <v>43100</v>
      </c>
      <c r="M2076" s="564" t="s">
        <v>11801</v>
      </c>
      <c r="N2076" s="71" t="s">
        <v>121</v>
      </c>
      <c r="O2076" s="624">
        <v>43100</v>
      </c>
      <c r="P2076" s="635">
        <v>0</v>
      </c>
      <c r="Q2076" s="416">
        <f t="shared" si="52"/>
        <v>0</v>
      </c>
      <c r="R2076" s="627">
        <v>12</v>
      </c>
      <c r="S2076" s="535" t="s">
        <v>11804</v>
      </c>
      <c r="T2076" s="71" t="s">
        <v>125</v>
      </c>
      <c r="U2076" s="566" t="s">
        <v>385</v>
      </c>
      <c r="V2076" s="541" t="s">
        <v>5512</v>
      </c>
      <c r="W2076" s="541" t="s">
        <v>11868</v>
      </c>
      <c r="X2076" s="632" t="s">
        <v>12019</v>
      </c>
      <c r="Y2076" s="632" t="s">
        <v>757</v>
      </c>
      <c r="Z2076" s="633"/>
      <c r="AA2076" s="633"/>
    </row>
    <row r="2077" spans="1:27" ht="17.45" customHeight="1" x14ac:dyDescent="0.25">
      <c r="A2077" s="633" t="s">
        <v>12694</v>
      </c>
      <c r="B2077" s="634" t="s">
        <v>62</v>
      </c>
      <c r="C2077" s="634" t="s">
        <v>985</v>
      </c>
      <c r="D2077" s="632" t="s">
        <v>12695</v>
      </c>
      <c r="E2077" s="632" t="s">
        <v>12696</v>
      </c>
      <c r="F2077" s="473" t="s">
        <v>26</v>
      </c>
      <c r="G2077" s="473"/>
      <c r="H2077" s="473"/>
      <c r="I2077" s="473"/>
      <c r="J2077" s="633" t="s">
        <v>11223</v>
      </c>
      <c r="K2077" s="473" t="s">
        <v>8948</v>
      </c>
      <c r="L2077" s="624">
        <v>42968</v>
      </c>
      <c r="M2077" s="564" t="s">
        <v>13133</v>
      </c>
      <c r="N2077" s="71" t="s">
        <v>48</v>
      </c>
      <c r="O2077" s="624">
        <v>42968</v>
      </c>
      <c r="P2077" s="635">
        <v>-3500000</v>
      </c>
      <c r="Q2077" s="416">
        <f t="shared" si="52"/>
        <v>-3.5</v>
      </c>
      <c r="R2077" s="627">
        <v>2</v>
      </c>
      <c r="S2077" s="535" t="s">
        <v>14144</v>
      </c>
      <c r="T2077" s="71" t="s">
        <v>292</v>
      </c>
      <c r="U2077" s="566" t="s">
        <v>7040</v>
      </c>
      <c r="V2077" s="541" t="s">
        <v>104</v>
      </c>
      <c r="W2077" s="541" t="s">
        <v>105</v>
      </c>
      <c r="X2077" s="632" t="s">
        <v>13522</v>
      </c>
      <c r="Y2077" s="632" t="s">
        <v>221</v>
      </c>
      <c r="Z2077" s="633"/>
      <c r="AA2077" s="633"/>
    </row>
    <row r="2078" spans="1:27" ht="17.45" customHeight="1" x14ac:dyDescent="0.25">
      <c r="A2078" s="633" t="s">
        <v>4876</v>
      </c>
      <c r="B2078" s="634" t="s">
        <v>56</v>
      </c>
      <c r="C2078" s="634" t="s">
        <v>124</v>
      </c>
      <c r="D2078" s="632" t="s">
        <v>4877</v>
      </c>
      <c r="E2078" s="632" t="s">
        <v>4878</v>
      </c>
      <c r="F2078" s="473" t="s">
        <v>26</v>
      </c>
      <c r="G2078" s="473"/>
      <c r="H2078" s="473"/>
      <c r="I2078" s="473"/>
      <c r="J2078" s="633" t="s">
        <v>11223</v>
      </c>
      <c r="K2078" s="473" t="s">
        <v>8948</v>
      </c>
      <c r="L2078" s="624">
        <v>42964</v>
      </c>
      <c r="M2078" s="564" t="s">
        <v>4879</v>
      </c>
      <c r="N2078" s="71" t="s">
        <v>46</v>
      </c>
      <c r="O2078" s="624"/>
      <c r="P2078" s="635"/>
      <c r="Q2078" s="416">
        <f t="shared" si="52"/>
        <v>0</v>
      </c>
      <c r="R2078" s="563"/>
      <c r="S2078" s="564"/>
      <c r="T2078" s="565"/>
      <c r="U2078" s="566"/>
      <c r="V2078" s="541"/>
      <c r="W2078" s="541"/>
      <c r="X2078" s="632" t="s">
        <v>6412</v>
      </c>
      <c r="Y2078" s="632"/>
      <c r="Z2078" s="633"/>
      <c r="AA2078" s="633"/>
    </row>
    <row r="2079" spans="1:27" ht="17.45" customHeight="1" x14ac:dyDescent="0.25">
      <c r="A2079" s="633" t="s">
        <v>8539</v>
      </c>
      <c r="B2079" s="634" t="s">
        <v>57</v>
      </c>
      <c r="C2079" s="634" t="s">
        <v>98</v>
      </c>
      <c r="D2079" s="632" t="s">
        <v>8540</v>
      </c>
      <c r="E2079" s="632" t="s">
        <v>8541</v>
      </c>
      <c r="F2079" s="473" t="s">
        <v>26</v>
      </c>
      <c r="G2079" s="473"/>
      <c r="H2079" s="473"/>
      <c r="I2079" s="473"/>
      <c r="J2079" s="633" t="s">
        <v>11224</v>
      </c>
      <c r="K2079" s="473" t="s">
        <v>8948</v>
      </c>
      <c r="L2079" s="624">
        <v>43061</v>
      </c>
      <c r="M2079" s="564" t="s">
        <v>8613</v>
      </c>
      <c r="N2079" s="71" t="s">
        <v>46</v>
      </c>
      <c r="O2079" s="624"/>
      <c r="P2079" s="635"/>
      <c r="Q2079" s="416">
        <f t="shared" si="52"/>
        <v>0</v>
      </c>
      <c r="R2079" s="563"/>
      <c r="S2079" s="564"/>
      <c r="T2079" s="565"/>
      <c r="U2079" s="566"/>
      <c r="V2079" s="541"/>
      <c r="W2079" s="541"/>
      <c r="X2079" s="632" t="s">
        <v>106</v>
      </c>
      <c r="Y2079" s="632"/>
      <c r="Z2079" s="633"/>
      <c r="AA2079" s="633"/>
    </row>
    <row r="2080" spans="1:27" ht="17.45" customHeight="1" x14ac:dyDescent="0.25">
      <c r="A2080" s="633" t="s">
        <v>4880</v>
      </c>
      <c r="B2080" s="634" t="s">
        <v>57</v>
      </c>
      <c r="C2080" s="634" t="s">
        <v>324</v>
      </c>
      <c r="D2080" s="632" t="s">
        <v>4881</v>
      </c>
      <c r="E2080" s="632" t="s">
        <v>4882</v>
      </c>
      <c r="F2080" s="473" t="s">
        <v>25</v>
      </c>
      <c r="G2080" s="473"/>
      <c r="H2080" s="473"/>
      <c r="I2080" s="473"/>
      <c r="J2080" s="633" t="s">
        <v>11223</v>
      </c>
      <c r="K2080" s="473" t="s">
        <v>35</v>
      </c>
      <c r="L2080" s="624">
        <v>43008</v>
      </c>
      <c r="M2080" s="564" t="s">
        <v>4883</v>
      </c>
      <c r="N2080" s="71" t="s">
        <v>142</v>
      </c>
      <c r="O2080" s="624"/>
      <c r="P2080" s="635"/>
      <c r="Q2080" s="416">
        <f t="shared" si="52"/>
        <v>0</v>
      </c>
      <c r="R2080" s="563"/>
      <c r="S2080" s="564"/>
      <c r="T2080" s="565"/>
      <c r="U2080" s="566"/>
      <c r="V2080" s="541"/>
      <c r="W2080" s="541"/>
      <c r="X2080" s="632" t="s">
        <v>6413</v>
      </c>
      <c r="Y2080" s="632"/>
      <c r="Z2080" s="633"/>
      <c r="AA2080" s="633"/>
    </row>
    <row r="2081" spans="1:27" ht="17.45" customHeight="1" x14ac:dyDescent="0.25">
      <c r="A2081" s="633" t="s">
        <v>4891</v>
      </c>
      <c r="B2081" s="634" t="s">
        <v>56</v>
      </c>
      <c r="C2081" s="634" t="s">
        <v>235</v>
      </c>
      <c r="D2081" s="632" t="s">
        <v>4892</v>
      </c>
      <c r="E2081" s="632" t="s">
        <v>316</v>
      </c>
      <c r="F2081" s="473" t="s">
        <v>14262</v>
      </c>
      <c r="G2081" s="473"/>
      <c r="H2081" s="473"/>
      <c r="I2081" s="473"/>
      <c r="J2081" s="633" t="s">
        <v>11224</v>
      </c>
      <c r="K2081" s="473" t="s">
        <v>8950</v>
      </c>
      <c r="L2081" s="624">
        <v>43098</v>
      </c>
      <c r="M2081" s="564" t="s">
        <v>4893</v>
      </c>
      <c r="N2081" s="71" t="s">
        <v>46</v>
      </c>
      <c r="O2081" s="624"/>
      <c r="P2081" s="635"/>
      <c r="Q2081" s="416">
        <f t="shared" si="52"/>
        <v>0</v>
      </c>
      <c r="R2081" s="563"/>
      <c r="S2081" s="564"/>
      <c r="T2081" s="565"/>
      <c r="U2081" s="566"/>
      <c r="V2081" s="541"/>
      <c r="W2081" s="541"/>
      <c r="X2081" s="632" t="s">
        <v>6500</v>
      </c>
      <c r="Y2081" s="632" t="s">
        <v>667</v>
      </c>
      <c r="Z2081" s="633"/>
      <c r="AA2081" s="633"/>
    </row>
  </sheetData>
  <conditionalFormatting sqref="A1:A1048576">
    <cfRule type="duplicateValues" dxfId="18" priority="1"/>
  </conditionalFormatting>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567" customWidth="1"/>
    <col min="2" max="2" width="15.28515625" style="568" customWidth="1"/>
    <col min="3" max="3" width="9.42578125" style="568" customWidth="1"/>
    <col min="4" max="4" width="37.42578125" style="567" customWidth="1"/>
    <col min="5" max="5" width="33" style="482" customWidth="1"/>
    <col min="6" max="6" width="15.42578125" style="569" customWidth="1"/>
    <col min="7" max="7" width="17.7109375" style="569" customWidth="1"/>
    <col min="8" max="8" width="18.140625" style="569" customWidth="1"/>
    <col min="9" max="9" width="10.7109375" style="569" customWidth="1"/>
    <col min="10" max="10" width="11.42578125" style="569" customWidth="1"/>
    <col min="11" max="11" width="17.7109375" style="569" customWidth="1"/>
    <col min="12" max="12" width="11.42578125" style="570" customWidth="1"/>
    <col min="13" max="13" width="11" style="570" customWidth="1"/>
    <col min="14" max="14" width="12.28515625" style="442" customWidth="1"/>
    <col min="15" max="15" width="11" style="571" customWidth="1"/>
    <col min="16" max="16" width="11" style="572" customWidth="1"/>
    <col min="17" max="17" width="11" style="573" customWidth="1"/>
    <col min="18" max="18" width="11" style="572" customWidth="1"/>
    <col min="19" max="19" width="21.42578125" style="570" customWidth="1"/>
    <col min="20" max="20" width="9.7109375" style="574" customWidth="1"/>
    <col min="21" max="21" width="13.85546875" style="306" customWidth="1"/>
    <col min="22" max="22" width="17" style="306" customWidth="1"/>
    <col min="23" max="23" width="11.5703125" style="306" customWidth="1"/>
    <col min="24" max="24" width="26.7109375" style="567" customWidth="1"/>
    <col min="25" max="25" width="38.140625" style="575" customWidth="1"/>
    <col min="26" max="26" width="25.28515625" style="567" customWidth="1"/>
    <col min="27" max="47" width="8.7109375" style="567"/>
    <col min="48" max="16384" width="8.7109375" style="443"/>
  </cols>
  <sheetData>
    <row r="1" spans="1:47" s="614" customFormat="1" ht="55.9" customHeight="1" x14ac:dyDescent="0.25">
      <c r="A1" s="576" t="s">
        <v>77</v>
      </c>
      <c r="B1" s="577" t="s">
        <v>78</v>
      </c>
      <c r="C1" s="577" t="s">
        <v>79</v>
      </c>
      <c r="D1" s="578" t="s">
        <v>80</v>
      </c>
      <c r="E1" s="578" t="s">
        <v>81</v>
      </c>
      <c r="F1" s="579" t="s">
        <v>72</v>
      </c>
      <c r="G1" s="580" t="s">
        <v>82</v>
      </c>
      <c r="H1" s="580" t="s">
        <v>7866</v>
      </c>
      <c r="I1" s="580" t="s">
        <v>83</v>
      </c>
      <c r="J1" s="579" t="s">
        <v>84</v>
      </c>
      <c r="K1" s="581" t="s">
        <v>10</v>
      </c>
      <c r="L1" s="582" t="s">
        <v>85</v>
      </c>
      <c r="M1" s="582" t="s">
        <v>86</v>
      </c>
      <c r="N1" s="581" t="s">
        <v>2</v>
      </c>
      <c r="O1" s="583" t="s">
        <v>87</v>
      </c>
      <c r="P1" s="584" t="s">
        <v>88</v>
      </c>
      <c r="Q1" s="585" t="s">
        <v>7099</v>
      </c>
      <c r="R1" s="584" t="s">
        <v>89</v>
      </c>
      <c r="S1" s="582" t="s">
        <v>90</v>
      </c>
      <c r="T1" s="586" t="s">
        <v>91</v>
      </c>
      <c r="U1" s="587" t="s">
        <v>23</v>
      </c>
      <c r="V1" s="587" t="s">
        <v>92</v>
      </c>
      <c r="W1" s="587" t="s">
        <v>93</v>
      </c>
      <c r="X1" s="578" t="s">
        <v>94</v>
      </c>
      <c r="Y1" s="587" t="s">
        <v>95</v>
      </c>
      <c r="Z1" s="585" t="s">
        <v>96</v>
      </c>
      <c r="AA1" s="588" t="s">
        <v>7810</v>
      </c>
    </row>
    <row r="2" spans="1:47" s="615" customFormat="1" ht="17.45" customHeight="1" x14ac:dyDescent="0.25">
      <c r="A2" s="589" t="s">
        <v>1506</v>
      </c>
      <c r="B2" s="495" t="s">
        <v>56</v>
      </c>
      <c r="C2" s="495" t="s">
        <v>117</v>
      </c>
      <c r="D2" s="495" t="s">
        <v>10449</v>
      </c>
      <c r="E2" s="495" t="s">
        <v>1508</v>
      </c>
      <c r="F2" s="473" t="s">
        <v>25</v>
      </c>
      <c r="G2" s="473"/>
      <c r="H2" s="473"/>
      <c r="I2" s="473"/>
      <c r="J2" s="152" t="s">
        <v>11223</v>
      </c>
      <c r="K2" s="152" t="s">
        <v>35</v>
      </c>
      <c r="L2" s="496">
        <v>43008</v>
      </c>
      <c r="M2" s="497">
        <v>42775</v>
      </c>
      <c r="N2" s="152" t="s">
        <v>47</v>
      </c>
      <c r="O2" s="498">
        <v>43008</v>
      </c>
      <c r="P2" s="499">
        <v>250000</v>
      </c>
      <c r="Q2" s="500">
        <f t="shared" ref="Q2:Q19" si="0">+P2*0.000001</f>
        <v>0.25</v>
      </c>
      <c r="R2" s="501">
        <v>4</v>
      </c>
      <c r="S2" s="502">
        <v>42901</v>
      </c>
      <c r="T2" s="152" t="s">
        <v>103</v>
      </c>
      <c r="U2" s="152" t="s">
        <v>7040</v>
      </c>
      <c r="V2" s="495" t="s">
        <v>162</v>
      </c>
      <c r="W2" s="495" t="s">
        <v>105</v>
      </c>
      <c r="X2" s="495" t="s">
        <v>10018</v>
      </c>
      <c r="Y2" s="495" t="s">
        <v>6864</v>
      </c>
      <c r="Z2" s="616"/>
      <c r="AA2" s="590"/>
      <c r="AB2" s="1"/>
      <c r="AC2" s="1"/>
      <c r="AD2" s="1"/>
      <c r="AE2" s="1"/>
      <c r="AF2" s="1"/>
      <c r="AG2" s="1"/>
      <c r="AH2" s="1"/>
      <c r="AI2" s="1"/>
      <c r="AJ2" s="1"/>
      <c r="AK2" s="1"/>
      <c r="AL2" s="1"/>
      <c r="AM2" s="1"/>
      <c r="AN2" s="1"/>
      <c r="AO2" s="1"/>
      <c r="AP2" s="1"/>
      <c r="AQ2" s="1"/>
      <c r="AR2" s="1"/>
      <c r="AS2" s="1"/>
      <c r="AT2" s="1"/>
      <c r="AU2" s="1"/>
    </row>
    <row r="3" spans="1:47" s="615" customFormat="1" ht="17.45" customHeight="1" x14ac:dyDescent="0.25">
      <c r="A3" s="589" t="s">
        <v>8542</v>
      </c>
      <c r="B3" s="495" t="s">
        <v>57</v>
      </c>
      <c r="C3" s="495" t="s">
        <v>98</v>
      </c>
      <c r="D3" s="495" t="s">
        <v>8543</v>
      </c>
      <c r="E3" s="495" t="s">
        <v>11117</v>
      </c>
      <c r="F3" s="473" t="s">
        <v>28</v>
      </c>
      <c r="G3" s="473"/>
      <c r="H3" s="473"/>
      <c r="I3" s="473"/>
      <c r="J3" s="152" t="s">
        <v>11223</v>
      </c>
      <c r="K3" s="163" t="s">
        <v>8952</v>
      </c>
      <c r="L3" s="503">
        <v>43000</v>
      </c>
      <c r="M3" s="497" t="s">
        <v>8614</v>
      </c>
      <c r="N3" s="163" t="s">
        <v>46</v>
      </c>
      <c r="O3" s="503">
        <v>43374</v>
      </c>
      <c r="P3" s="499">
        <v>10000000</v>
      </c>
      <c r="Q3" s="500">
        <f t="shared" si="0"/>
        <v>10</v>
      </c>
      <c r="R3" s="504">
        <v>36</v>
      </c>
      <c r="S3" s="505" t="s">
        <v>11802</v>
      </c>
      <c r="T3" s="163" t="s">
        <v>292</v>
      </c>
      <c r="U3" s="152" t="s">
        <v>7040</v>
      </c>
      <c r="V3" s="495" t="s">
        <v>104</v>
      </c>
      <c r="W3" s="495" t="s">
        <v>105</v>
      </c>
      <c r="X3" s="495" t="s">
        <v>106</v>
      </c>
      <c r="Y3" s="495"/>
      <c r="Z3" s="616"/>
      <c r="AA3" s="590"/>
      <c r="AB3" s="1"/>
      <c r="AC3" s="1"/>
      <c r="AD3" s="1"/>
      <c r="AE3" s="1"/>
      <c r="AF3" s="1"/>
      <c r="AG3" s="1"/>
      <c r="AH3" s="1"/>
      <c r="AI3" s="1"/>
      <c r="AJ3" s="1"/>
      <c r="AK3" s="1"/>
      <c r="AL3" s="1"/>
      <c r="AM3" s="1"/>
      <c r="AN3" s="1"/>
      <c r="AO3" s="1"/>
      <c r="AP3" s="1"/>
      <c r="AQ3" s="1"/>
      <c r="AR3" s="1"/>
      <c r="AS3" s="1"/>
      <c r="AT3" s="1"/>
      <c r="AU3" s="1"/>
    </row>
    <row r="4" spans="1:47" s="615" customFormat="1" ht="17.45" customHeight="1" x14ac:dyDescent="0.25">
      <c r="A4" s="589" t="s">
        <v>3355</v>
      </c>
      <c r="B4" s="495" t="s">
        <v>56</v>
      </c>
      <c r="C4" s="495" t="s">
        <v>109</v>
      </c>
      <c r="D4" s="495" t="s">
        <v>3356</v>
      </c>
      <c r="E4" s="495" t="s">
        <v>7760</v>
      </c>
      <c r="F4" s="473" t="s">
        <v>28</v>
      </c>
      <c r="G4" s="473"/>
      <c r="H4" s="473"/>
      <c r="I4" s="473"/>
      <c r="J4" s="152" t="s">
        <v>11224</v>
      </c>
      <c r="K4" s="163" t="s">
        <v>8990</v>
      </c>
      <c r="L4" s="503">
        <v>43098</v>
      </c>
      <c r="M4" s="497" t="s">
        <v>3357</v>
      </c>
      <c r="N4" s="163" t="s">
        <v>46</v>
      </c>
      <c r="O4" s="503">
        <v>43098</v>
      </c>
      <c r="P4" s="499">
        <v>100000</v>
      </c>
      <c r="Q4" s="500">
        <f t="shared" si="0"/>
        <v>9.9999999999999992E-2</v>
      </c>
      <c r="R4" s="504">
        <v>12</v>
      </c>
      <c r="S4" s="505" t="s">
        <v>812</v>
      </c>
      <c r="T4" s="163" t="s">
        <v>125</v>
      </c>
      <c r="U4" s="163" t="s">
        <v>7</v>
      </c>
      <c r="V4" s="495" t="s">
        <v>388</v>
      </c>
      <c r="W4" s="495"/>
      <c r="X4" s="495" t="s">
        <v>7074</v>
      </c>
      <c r="Y4" s="495" t="s">
        <v>356</v>
      </c>
      <c r="Z4" s="616"/>
      <c r="AA4" s="590"/>
      <c r="AB4" s="1"/>
      <c r="AC4" s="1"/>
      <c r="AD4" s="1"/>
      <c r="AE4" s="1"/>
      <c r="AF4" s="1"/>
      <c r="AG4" s="1"/>
      <c r="AH4" s="1"/>
      <c r="AI4" s="1"/>
      <c r="AJ4" s="1"/>
      <c r="AK4" s="1"/>
      <c r="AL4" s="1"/>
      <c r="AM4" s="1"/>
      <c r="AN4" s="1"/>
      <c r="AO4" s="1"/>
      <c r="AP4" s="1"/>
      <c r="AQ4" s="1"/>
      <c r="AR4" s="1"/>
      <c r="AS4" s="1"/>
      <c r="AT4" s="1"/>
      <c r="AU4" s="1"/>
    </row>
    <row r="5" spans="1:47" s="615" customFormat="1" ht="17.45" customHeight="1" x14ac:dyDescent="0.25">
      <c r="A5" s="589" t="s">
        <v>8699</v>
      </c>
      <c r="B5" s="495" t="s">
        <v>57</v>
      </c>
      <c r="C5" s="495" t="s">
        <v>324</v>
      </c>
      <c r="D5" s="495" t="s">
        <v>8700</v>
      </c>
      <c r="E5" s="495" t="s">
        <v>8701</v>
      </c>
      <c r="F5" s="473" t="s">
        <v>28</v>
      </c>
      <c r="G5" s="473"/>
      <c r="H5" s="473"/>
      <c r="I5" s="473"/>
      <c r="J5" s="152" t="s">
        <v>11224</v>
      </c>
      <c r="K5" s="163" t="s">
        <v>8953</v>
      </c>
      <c r="L5" s="503">
        <v>43077</v>
      </c>
      <c r="M5" s="497" t="s">
        <v>8857</v>
      </c>
      <c r="N5" s="163" t="s">
        <v>46</v>
      </c>
      <c r="O5" s="503">
        <v>43077</v>
      </c>
      <c r="P5" s="499">
        <v>7750003</v>
      </c>
      <c r="Q5" s="500">
        <f t="shared" si="0"/>
        <v>7.7500029999999995</v>
      </c>
      <c r="R5" s="504">
        <v>24</v>
      </c>
      <c r="S5" s="505" t="s">
        <v>7881</v>
      </c>
      <c r="T5" s="163" t="s">
        <v>125</v>
      </c>
      <c r="U5" s="163" t="s">
        <v>15</v>
      </c>
      <c r="V5" s="495" t="s">
        <v>278</v>
      </c>
      <c r="W5" s="495"/>
      <c r="X5" s="495" t="s">
        <v>8629</v>
      </c>
      <c r="Y5" s="495" t="s">
        <v>12020</v>
      </c>
      <c r="Z5" s="616"/>
      <c r="AA5" s="590"/>
      <c r="AB5" s="1"/>
      <c r="AC5" s="1"/>
      <c r="AD5" s="1"/>
      <c r="AE5" s="1"/>
      <c r="AF5" s="1"/>
      <c r="AG5" s="1"/>
      <c r="AH5" s="1"/>
      <c r="AI5" s="1"/>
      <c r="AJ5" s="1"/>
      <c r="AK5" s="1"/>
      <c r="AL5" s="1"/>
      <c r="AM5" s="1"/>
      <c r="AN5" s="1"/>
      <c r="AO5" s="1"/>
      <c r="AP5" s="1"/>
      <c r="AQ5" s="1"/>
      <c r="AR5" s="1"/>
      <c r="AS5" s="1"/>
      <c r="AT5" s="1"/>
      <c r="AU5" s="1"/>
    </row>
    <row r="6" spans="1:47" s="615" customFormat="1" ht="17.45" customHeight="1" x14ac:dyDescent="0.25">
      <c r="A6" s="589" t="s">
        <v>752</v>
      </c>
      <c r="B6" s="495" t="s">
        <v>57</v>
      </c>
      <c r="C6" s="495" t="s">
        <v>324</v>
      </c>
      <c r="D6" s="495" t="s">
        <v>10251</v>
      </c>
      <c r="E6" s="495" t="s">
        <v>9034</v>
      </c>
      <c r="F6" s="473" t="s">
        <v>26</v>
      </c>
      <c r="G6" s="473" t="s">
        <v>4894</v>
      </c>
      <c r="H6" s="473" t="str">
        <f>VLOOKUP(A6,'[1]2017 SalesConnect'!$A:$J,8,0)</f>
        <v>US Garage &amp; IRL</v>
      </c>
      <c r="I6" s="473" t="str">
        <f>VLOOKUP(A6,'[1]2017 SalesConnect'!$A:$I,9,0)</f>
        <v>In touch with Kevin Gill &amp; Paul Berry who is working on the LSE Deal. Currently leveraging research staff to build the POC. Will engage CIC later</v>
      </c>
      <c r="J6" s="152" t="s">
        <v>11223</v>
      </c>
      <c r="K6" s="152" t="s">
        <v>8948</v>
      </c>
      <c r="L6" s="496">
        <v>43007</v>
      </c>
      <c r="M6" s="497">
        <v>42747</v>
      </c>
      <c r="N6" s="152" t="s">
        <v>48</v>
      </c>
      <c r="O6" s="498">
        <v>43003</v>
      </c>
      <c r="P6" s="499">
        <v>7284562</v>
      </c>
      <c r="Q6" s="500">
        <f t="shared" si="0"/>
        <v>7.2845619999999993</v>
      </c>
      <c r="R6" s="501">
        <v>12</v>
      </c>
      <c r="S6" s="502">
        <v>42894</v>
      </c>
      <c r="T6" s="152" t="s">
        <v>103</v>
      </c>
      <c r="U6" s="152" t="s">
        <v>7040</v>
      </c>
      <c r="V6" s="495" t="s">
        <v>162</v>
      </c>
      <c r="W6" s="495" t="s">
        <v>105</v>
      </c>
      <c r="X6" s="495" t="s">
        <v>9962</v>
      </c>
      <c r="Y6" s="495" t="s">
        <v>9298</v>
      </c>
      <c r="Z6" s="616"/>
      <c r="AA6" s="590"/>
      <c r="AB6" s="1"/>
      <c r="AC6" s="1"/>
      <c r="AD6" s="1"/>
      <c r="AE6" s="1"/>
      <c r="AF6" s="1"/>
      <c r="AG6" s="1"/>
      <c r="AH6" s="1"/>
      <c r="AI6" s="1"/>
      <c r="AJ6" s="1"/>
      <c r="AK6" s="1"/>
      <c r="AL6" s="1"/>
      <c r="AM6" s="1"/>
      <c r="AN6" s="1"/>
      <c r="AO6" s="1"/>
      <c r="AP6" s="1"/>
      <c r="AQ6" s="1"/>
      <c r="AR6" s="1"/>
      <c r="AS6" s="1"/>
      <c r="AT6" s="1"/>
      <c r="AU6" s="1"/>
    </row>
    <row r="7" spans="1:47" s="615" customFormat="1" ht="17.45" customHeight="1" x14ac:dyDescent="0.25">
      <c r="A7" s="589" t="s">
        <v>8702</v>
      </c>
      <c r="B7" s="495" t="s">
        <v>57</v>
      </c>
      <c r="C7" s="495" t="s">
        <v>1046</v>
      </c>
      <c r="D7" s="495" t="s">
        <v>9457</v>
      </c>
      <c r="E7" s="495" t="s">
        <v>8703</v>
      </c>
      <c r="F7" s="473" t="s">
        <v>24</v>
      </c>
      <c r="G7" s="473"/>
      <c r="H7" s="473"/>
      <c r="I7" s="473"/>
      <c r="J7" s="152" t="s">
        <v>11224</v>
      </c>
      <c r="K7" s="163" t="s">
        <v>38</v>
      </c>
      <c r="L7" s="503">
        <v>43062</v>
      </c>
      <c r="M7" s="497" t="s">
        <v>8858</v>
      </c>
      <c r="N7" s="163" t="s">
        <v>47</v>
      </c>
      <c r="O7" s="503">
        <v>43062</v>
      </c>
      <c r="P7" s="499">
        <v>5500000</v>
      </c>
      <c r="Q7" s="500">
        <f t="shared" si="0"/>
        <v>5.5</v>
      </c>
      <c r="R7" s="504">
        <v>12</v>
      </c>
      <c r="S7" s="505" t="s">
        <v>8896</v>
      </c>
      <c r="T7" s="163" t="s">
        <v>103</v>
      </c>
      <c r="U7" s="152" t="s">
        <v>7040</v>
      </c>
      <c r="V7" s="495" t="s">
        <v>134</v>
      </c>
      <c r="W7" s="495" t="s">
        <v>5568</v>
      </c>
      <c r="X7" s="495" t="s">
        <v>8897</v>
      </c>
      <c r="Y7" s="495" t="s">
        <v>3129</v>
      </c>
      <c r="Z7" s="616"/>
      <c r="AA7" s="590"/>
      <c r="AB7" s="1"/>
      <c r="AC7" s="1"/>
      <c r="AD7" s="1"/>
      <c r="AE7" s="1"/>
      <c r="AF7" s="1"/>
      <c r="AG7" s="1"/>
      <c r="AH7" s="1"/>
      <c r="AI7" s="1"/>
      <c r="AJ7" s="1"/>
      <c r="AK7" s="1"/>
      <c r="AL7" s="1"/>
      <c r="AM7" s="1"/>
      <c r="AN7" s="1"/>
      <c r="AO7" s="1"/>
      <c r="AP7" s="1"/>
      <c r="AQ7" s="1"/>
      <c r="AR7" s="1"/>
      <c r="AS7" s="1"/>
      <c r="AT7" s="1"/>
      <c r="AU7" s="1"/>
    </row>
    <row r="8" spans="1:47" s="615" customFormat="1" ht="17.45" customHeight="1" x14ac:dyDescent="0.25">
      <c r="A8" s="589" t="s">
        <v>3355</v>
      </c>
      <c r="B8" s="495" t="s">
        <v>56</v>
      </c>
      <c r="C8" s="495" t="s">
        <v>109</v>
      </c>
      <c r="D8" s="495" t="s">
        <v>3356</v>
      </c>
      <c r="E8" s="495" t="s">
        <v>7760</v>
      </c>
      <c r="F8" s="473" t="s">
        <v>28</v>
      </c>
      <c r="G8" s="473"/>
      <c r="H8" s="473"/>
      <c r="I8" s="473"/>
      <c r="J8" s="152" t="s">
        <v>11224</v>
      </c>
      <c r="K8" s="163" t="s">
        <v>8990</v>
      </c>
      <c r="L8" s="503">
        <v>43098</v>
      </c>
      <c r="M8" s="497" t="s">
        <v>3357</v>
      </c>
      <c r="N8" s="163" t="s">
        <v>46</v>
      </c>
      <c r="O8" s="503">
        <v>43098</v>
      </c>
      <c r="P8" s="499">
        <v>0</v>
      </c>
      <c r="Q8" s="500">
        <f t="shared" si="0"/>
        <v>0</v>
      </c>
      <c r="R8" s="504">
        <v>12</v>
      </c>
      <c r="S8" s="505" t="s">
        <v>7102</v>
      </c>
      <c r="T8" s="163" t="s">
        <v>125</v>
      </c>
      <c r="U8" s="163" t="s">
        <v>7</v>
      </c>
      <c r="V8" s="495" t="s">
        <v>388</v>
      </c>
      <c r="W8" s="495"/>
      <c r="X8" s="495" t="s">
        <v>7074</v>
      </c>
      <c r="Y8" s="495" t="s">
        <v>356</v>
      </c>
      <c r="Z8" s="616"/>
      <c r="AA8" s="590"/>
      <c r="AB8" s="1"/>
      <c r="AC8" s="1"/>
      <c r="AD8" s="1"/>
      <c r="AE8" s="1"/>
      <c r="AF8" s="1"/>
      <c r="AG8" s="1"/>
      <c r="AH8" s="1"/>
      <c r="AI8" s="1"/>
      <c r="AJ8" s="1"/>
      <c r="AK8" s="1"/>
      <c r="AL8" s="1"/>
      <c r="AM8" s="1"/>
      <c r="AN8" s="1"/>
      <c r="AO8" s="1"/>
      <c r="AP8" s="1"/>
      <c r="AQ8" s="1"/>
      <c r="AR8" s="1"/>
      <c r="AS8" s="1"/>
      <c r="AT8" s="1"/>
      <c r="AU8" s="1"/>
    </row>
    <row r="9" spans="1:47" s="615" customFormat="1" ht="17.45" customHeight="1" x14ac:dyDescent="0.25">
      <c r="A9" s="589" t="s">
        <v>2501</v>
      </c>
      <c r="B9" s="495" t="s">
        <v>56</v>
      </c>
      <c r="C9" s="495" t="s">
        <v>194</v>
      </c>
      <c r="D9" s="495" t="s">
        <v>2502</v>
      </c>
      <c r="E9" s="495" t="s">
        <v>2503</v>
      </c>
      <c r="F9" s="473" t="s">
        <v>27</v>
      </c>
      <c r="G9" s="473"/>
      <c r="H9" s="473"/>
      <c r="I9" s="473"/>
      <c r="J9" s="152" t="s">
        <v>11224</v>
      </c>
      <c r="K9" s="163" t="s">
        <v>8070</v>
      </c>
      <c r="L9" s="503">
        <v>43049</v>
      </c>
      <c r="M9" s="497" t="s">
        <v>2504</v>
      </c>
      <c r="N9" s="163" t="s">
        <v>47</v>
      </c>
      <c r="O9" s="503">
        <v>43049</v>
      </c>
      <c r="P9" s="499">
        <v>150000</v>
      </c>
      <c r="Q9" s="500">
        <f t="shared" si="0"/>
        <v>0.15</v>
      </c>
      <c r="R9" s="504">
        <v>12</v>
      </c>
      <c r="S9" s="505" t="s">
        <v>8161</v>
      </c>
      <c r="T9" s="163" t="s">
        <v>103</v>
      </c>
      <c r="U9" s="163" t="s">
        <v>7</v>
      </c>
      <c r="V9" s="495" t="s">
        <v>477</v>
      </c>
      <c r="W9" s="495" t="s">
        <v>2505</v>
      </c>
      <c r="X9" s="495" t="s">
        <v>5989</v>
      </c>
      <c r="Y9" s="495" t="s">
        <v>757</v>
      </c>
      <c r="Z9" s="616"/>
      <c r="AA9" s="590"/>
      <c r="AB9" s="1"/>
      <c r="AC9" s="1"/>
      <c r="AD9" s="1"/>
      <c r="AE9" s="1"/>
      <c r="AF9" s="1"/>
      <c r="AG9" s="1"/>
      <c r="AH9" s="1"/>
      <c r="AI9" s="1"/>
      <c r="AJ9" s="1"/>
      <c r="AK9" s="1"/>
      <c r="AL9" s="1"/>
      <c r="AM9" s="1"/>
      <c r="AN9" s="1"/>
      <c r="AO9" s="1"/>
      <c r="AP9" s="1"/>
      <c r="AQ9" s="1"/>
      <c r="AR9" s="1"/>
      <c r="AS9" s="1"/>
      <c r="AT9" s="1"/>
      <c r="AU9" s="1"/>
    </row>
    <row r="10" spans="1:47" s="615" customFormat="1" ht="17.45" customHeight="1" x14ac:dyDescent="0.25">
      <c r="A10" s="589" t="s">
        <v>1333</v>
      </c>
      <c r="B10" s="495" t="s">
        <v>56</v>
      </c>
      <c r="C10" s="495" t="s">
        <v>194</v>
      </c>
      <c r="D10" s="495" t="s">
        <v>214</v>
      </c>
      <c r="E10" s="495" t="s">
        <v>1334</v>
      </c>
      <c r="F10" s="473" t="s">
        <v>27</v>
      </c>
      <c r="G10" s="473"/>
      <c r="H10" s="473"/>
      <c r="I10" s="473"/>
      <c r="J10" s="152" t="s">
        <v>11223</v>
      </c>
      <c r="K10" s="163" t="s">
        <v>8070</v>
      </c>
      <c r="L10" s="503">
        <v>42919</v>
      </c>
      <c r="M10" s="497" t="s">
        <v>1335</v>
      </c>
      <c r="N10" s="163" t="s">
        <v>121</v>
      </c>
      <c r="O10" s="503">
        <v>42935</v>
      </c>
      <c r="P10" s="499">
        <v>300000</v>
      </c>
      <c r="Q10" s="500">
        <f t="shared" si="0"/>
        <v>0.3</v>
      </c>
      <c r="R10" s="504">
        <v>2</v>
      </c>
      <c r="S10" s="505" t="s">
        <v>172</v>
      </c>
      <c r="T10" s="163" t="s">
        <v>103</v>
      </c>
      <c r="U10" s="152" t="s">
        <v>7040</v>
      </c>
      <c r="V10" s="495" t="s">
        <v>104</v>
      </c>
      <c r="W10" s="495" t="s">
        <v>105</v>
      </c>
      <c r="X10" s="495" t="s">
        <v>5915</v>
      </c>
      <c r="Y10" s="495"/>
      <c r="Z10" s="616"/>
      <c r="AA10" s="590"/>
      <c r="AB10" s="1"/>
      <c r="AC10" s="1"/>
      <c r="AD10" s="1"/>
      <c r="AE10" s="1"/>
      <c r="AF10" s="1"/>
      <c r="AG10" s="1"/>
      <c r="AH10" s="1"/>
      <c r="AI10" s="1"/>
      <c r="AJ10" s="1"/>
      <c r="AK10" s="1"/>
      <c r="AL10" s="1"/>
      <c r="AM10" s="1"/>
      <c r="AN10" s="1"/>
      <c r="AO10" s="1"/>
      <c r="AP10" s="1"/>
      <c r="AQ10" s="1"/>
      <c r="AR10" s="1"/>
      <c r="AS10" s="1"/>
      <c r="AT10" s="1"/>
      <c r="AU10" s="1"/>
    </row>
    <row r="11" spans="1:47" s="615" customFormat="1" ht="17.45" customHeight="1" x14ac:dyDescent="0.25">
      <c r="A11" s="589" t="s">
        <v>8081</v>
      </c>
      <c r="B11" s="495" t="s">
        <v>56</v>
      </c>
      <c r="C11" s="495" t="s">
        <v>194</v>
      </c>
      <c r="D11" s="495" t="s">
        <v>214</v>
      </c>
      <c r="E11" s="495" t="s">
        <v>11483</v>
      </c>
      <c r="F11" s="473" t="s">
        <v>27</v>
      </c>
      <c r="G11" s="473"/>
      <c r="H11" s="473"/>
      <c r="I11" s="473"/>
      <c r="J11" s="152" t="s">
        <v>11223</v>
      </c>
      <c r="K11" s="163" t="s">
        <v>8070</v>
      </c>
      <c r="L11" s="503">
        <v>42993</v>
      </c>
      <c r="M11" s="497" t="s">
        <v>8141</v>
      </c>
      <c r="N11" s="163" t="s">
        <v>46</v>
      </c>
      <c r="O11" s="503">
        <v>42993</v>
      </c>
      <c r="P11" s="499">
        <v>300000</v>
      </c>
      <c r="Q11" s="500">
        <f t="shared" si="0"/>
        <v>0.3</v>
      </c>
      <c r="R11" s="504">
        <v>12</v>
      </c>
      <c r="S11" s="505" t="s">
        <v>11814</v>
      </c>
      <c r="T11" s="163" t="s">
        <v>103</v>
      </c>
      <c r="U11" s="152" t="s">
        <v>7040</v>
      </c>
      <c r="V11" s="495" t="s">
        <v>104</v>
      </c>
      <c r="W11" s="495" t="s">
        <v>7995</v>
      </c>
      <c r="X11" s="495" t="s">
        <v>8164</v>
      </c>
      <c r="Y11" s="495" t="s">
        <v>4674</v>
      </c>
      <c r="Z11" s="616"/>
      <c r="AA11" s="590"/>
      <c r="AB11" s="1"/>
      <c r="AC11" s="1"/>
      <c r="AD11" s="1"/>
      <c r="AE11" s="1"/>
      <c r="AF11" s="1"/>
      <c r="AG11" s="1"/>
      <c r="AH11" s="1"/>
      <c r="AI11" s="1"/>
      <c r="AJ11" s="1"/>
      <c r="AK11" s="1"/>
      <c r="AL11" s="1"/>
      <c r="AM11" s="1"/>
      <c r="AN11" s="1"/>
      <c r="AO11" s="1"/>
      <c r="AP11" s="1"/>
      <c r="AQ11" s="1"/>
      <c r="AR11" s="1"/>
      <c r="AS11" s="1"/>
      <c r="AT11" s="1"/>
      <c r="AU11" s="1"/>
    </row>
    <row r="12" spans="1:47" s="615" customFormat="1" ht="17.45" customHeight="1" x14ac:dyDescent="0.25">
      <c r="A12" s="589" t="s">
        <v>8082</v>
      </c>
      <c r="B12" s="495" t="s">
        <v>56</v>
      </c>
      <c r="C12" s="495" t="s">
        <v>194</v>
      </c>
      <c r="D12" s="495" t="s">
        <v>214</v>
      </c>
      <c r="E12" s="495" t="s">
        <v>8083</v>
      </c>
      <c r="F12" s="473" t="s">
        <v>27</v>
      </c>
      <c r="G12" s="473"/>
      <c r="H12" s="473"/>
      <c r="I12" s="473"/>
      <c r="J12" s="152" t="s">
        <v>11223</v>
      </c>
      <c r="K12" s="163" t="s">
        <v>8070</v>
      </c>
      <c r="L12" s="503">
        <v>42993</v>
      </c>
      <c r="M12" s="497" t="s">
        <v>8142</v>
      </c>
      <c r="N12" s="163" t="s">
        <v>46</v>
      </c>
      <c r="O12" s="503">
        <v>42993</v>
      </c>
      <c r="P12" s="499">
        <v>225000</v>
      </c>
      <c r="Q12" s="500">
        <f t="shared" si="0"/>
        <v>0.22499999999999998</v>
      </c>
      <c r="R12" s="504">
        <v>3</v>
      </c>
      <c r="S12" s="505" t="s">
        <v>11820</v>
      </c>
      <c r="T12" s="163" t="s">
        <v>103</v>
      </c>
      <c r="U12" s="152" t="s">
        <v>7040</v>
      </c>
      <c r="V12" s="495" t="s">
        <v>104</v>
      </c>
      <c r="W12" s="495" t="s">
        <v>7995</v>
      </c>
      <c r="X12" s="495" t="s">
        <v>8164</v>
      </c>
      <c r="Y12" s="495" t="s">
        <v>4674</v>
      </c>
      <c r="Z12" s="616"/>
      <c r="AA12" s="590"/>
      <c r="AB12" s="1"/>
      <c r="AC12" s="1"/>
      <c r="AD12" s="1"/>
      <c r="AE12" s="1"/>
      <c r="AF12" s="1"/>
      <c r="AG12" s="1"/>
      <c r="AH12" s="1"/>
      <c r="AI12" s="1"/>
      <c r="AJ12" s="1"/>
      <c r="AK12" s="1"/>
      <c r="AL12" s="1"/>
      <c r="AM12" s="1"/>
      <c r="AN12" s="1"/>
      <c r="AO12" s="1"/>
      <c r="AP12" s="1"/>
      <c r="AQ12" s="1"/>
      <c r="AR12" s="1"/>
      <c r="AS12" s="1"/>
      <c r="AT12" s="1"/>
      <c r="AU12" s="1"/>
    </row>
    <row r="13" spans="1:47" s="615" customFormat="1" ht="17.45" customHeight="1" x14ac:dyDescent="0.25">
      <c r="A13" s="589" t="s">
        <v>3522</v>
      </c>
      <c r="B13" s="495" t="s">
        <v>56</v>
      </c>
      <c r="C13" s="495" t="s">
        <v>194</v>
      </c>
      <c r="D13" s="495" t="s">
        <v>214</v>
      </c>
      <c r="E13" s="495" t="s">
        <v>3514</v>
      </c>
      <c r="F13" s="473" t="s">
        <v>27</v>
      </c>
      <c r="G13" s="473"/>
      <c r="H13" s="473"/>
      <c r="I13" s="473"/>
      <c r="J13" s="152" t="s">
        <v>11224</v>
      </c>
      <c r="K13" s="163" t="s">
        <v>8070</v>
      </c>
      <c r="L13" s="503">
        <v>43049</v>
      </c>
      <c r="M13" s="497" t="s">
        <v>3523</v>
      </c>
      <c r="N13" s="163" t="s">
        <v>47</v>
      </c>
      <c r="O13" s="503">
        <v>43049</v>
      </c>
      <c r="P13" s="499">
        <v>80000</v>
      </c>
      <c r="Q13" s="500">
        <f t="shared" si="0"/>
        <v>0.08</v>
      </c>
      <c r="R13" s="504">
        <v>12</v>
      </c>
      <c r="S13" s="505" t="s">
        <v>8161</v>
      </c>
      <c r="T13" s="163" t="s">
        <v>103</v>
      </c>
      <c r="U13" s="163" t="s">
        <v>7</v>
      </c>
      <c r="V13" s="495" t="s">
        <v>477</v>
      </c>
      <c r="W13" s="495" t="s">
        <v>1204</v>
      </c>
      <c r="X13" s="495" t="s">
        <v>5989</v>
      </c>
      <c r="Y13" s="495" t="s">
        <v>757</v>
      </c>
      <c r="Z13" s="616"/>
      <c r="AA13" s="590"/>
      <c r="AB13" s="1"/>
      <c r="AC13" s="1"/>
      <c r="AD13" s="1"/>
      <c r="AE13" s="1"/>
      <c r="AF13" s="1"/>
      <c r="AG13" s="1"/>
      <c r="AH13" s="1"/>
      <c r="AI13" s="1"/>
      <c r="AJ13" s="1"/>
      <c r="AK13" s="1"/>
      <c r="AL13" s="1"/>
      <c r="AM13" s="1"/>
      <c r="AN13" s="1"/>
      <c r="AO13" s="1"/>
      <c r="AP13" s="1"/>
      <c r="AQ13" s="1"/>
      <c r="AR13" s="1"/>
      <c r="AS13" s="1"/>
      <c r="AT13" s="1"/>
      <c r="AU13" s="1"/>
    </row>
    <row r="14" spans="1:47" s="615" customFormat="1" ht="17.45" customHeight="1" x14ac:dyDescent="0.25">
      <c r="A14" s="589" t="s">
        <v>213</v>
      </c>
      <c r="B14" s="495" t="s">
        <v>56</v>
      </c>
      <c r="C14" s="495" t="s">
        <v>194</v>
      </c>
      <c r="D14" s="495" t="s">
        <v>10349</v>
      </c>
      <c r="E14" s="495" t="s">
        <v>11482</v>
      </c>
      <c r="F14" s="473" t="s">
        <v>27</v>
      </c>
      <c r="G14" s="473"/>
      <c r="H14" s="473"/>
      <c r="I14" s="473"/>
      <c r="J14" s="152" t="s">
        <v>11223</v>
      </c>
      <c r="K14" s="152" t="s">
        <v>8070</v>
      </c>
      <c r="L14" s="496">
        <v>42962</v>
      </c>
      <c r="M14" s="497">
        <v>42802</v>
      </c>
      <c r="N14" s="152" t="s">
        <v>46</v>
      </c>
      <c r="O14" s="498">
        <v>42962</v>
      </c>
      <c r="P14" s="499">
        <v>300000</v>
      </c>
      <c r="Q14" s="500">
        <f t="shared" si="0"/>
        <v>0.3</v>
      </c>
      <c r="R14" s="501">
        <v>2</v>
      </c>
      <c r="S14" s="502">
        <v>42909</v>
      </c>
      <c r="T14" s="152" t="s">
        <v>292</v>
      </c>
      <c r="U14" s="152" t="s">
        <v>7040</v>
      </c>
      <c r="V14" s="495" t="s">
        <v>162</v>
      </c>
      <c r="W14" s="495" t="s">
        <v>105</v>
      </c>
      <c r="X14" s="495" t="s">
        <v>9963</v>
      </c>
      <c r="Y14" s="495" t="s">
        <v>7201</v>
      </c>
      <c r="Z14" s="616"/>
      <c r="AA14" s="590"/>
      <c r="AB14" s="1"/>
      <c r="AC14" s="1"/>
      <c r="AD14" s="1"/>
      <c r="AE14" s="1"/>
      <c r="AF14" s="1"/>
      <c r="AG14" s="1"/>
      <c r="AH14" s="1"/>
      <c r="AI14" s="1"/>
      <c r="AJ14" s="1"/>
      <c r="AK14" s="1"/>
      <c r="AL14" s="1"/>
      <c r="AM14" s="1"/>
      <c r="AN14" s="1"/>
      <c r="AO14" s="1"/>
      <c r="AP14" s="1"/>
      <c r="AQ14" s="1"/>
      <c r="AR14" s="1"/>
      <c r="AS14" s="1"/>
      <c r="AT14" s="1"/>
      <c r="AU14" s="1"/>
    </row>
    <row r="15" spans="1:47" s="615" customFormat="1" ht="17.45" customHeight="1" x14ac:dyDescent="0.25">
      <c r="A15" s="589" t="s">
        <v>3536</v>
      </c>
      <c r="B15" s="495" t="s">
        <v>56</v>
      </c>
      <c r="C15" s="495" t="s">
        <v>194</v>
      </c>
      <c r="D15" s="495" t="s">
        <v>3537</v>
      </c>
      <c r="E15" s="495" t="s">
        <v>3514</v>
      </c>
      <c r="F15" s="473" t="s">
        <v>27</v>
      </c>
      <c r="G15" s="473"/>
      <c r="H15" s="473"/>
      <c r="I15" s="473"/>
      <c r="J15" s="152" t="s">
        <v>11223</v>
      </c>
      <c r="K15" s="163" t="s">
        <v>8070</v>
      </c>
      <c r="L15" s="503">
        <v>43000</v>
      </c>
      <c r="M15" s="497" t="s">
        <v>3538</v>
      </c>
      <c r="N15" s="163" t="s">
        <v>47</v>
      </c>
      <c r="O15" s="503">
        <v>43000</v>
      </c>
      <c r="P15" s="499">
        <v>80000</v>
      </c>
      <c r="Q15" s="500">
        <f t="shared" si="0"/>
        <v>0.08</v>
      </c>
      <c r="R15" s="504">
        <v>12</v>
      </c>
      <c r="S15" s="505" t="s">
        <v>11283</v>
      </c>
      <c r="T15" s="163" t="s">
        <v>103</v>
      </c>
      <c r="U15" s="163" t="s">
        <v>7</v>
      </c>
      <c r="V15" s="495" t="s">
        <v>477</v>
      </c>
      <c r="W15" s="495" t="s">
        <v>1204</v>
      </c>
      <c r="X15" s="495" t="s">
        <v>5989</v>
      </c>
      <c r="Y15" s="495" t="s">
        <v>757</v>
      </c>
      <c r="Z15" s="616"/>
      <c r="AA15" s="590"/>
      <c r="AB15" s="1"/>
      <c r="AC15" s="1"/>
      <c r="AD15" s="1"/>
      <c r="AE15" s="1"/>
      <c r="AF15" s="1"/>
      <c r="AG15" s="1"/>
      <c r="AH15" s="1"/>
      <c r="AI15" s="1"/>
      <c r="AJ15" s="1"/>
      <c r="AK15" s="1"/>
      <c r="AL15" s="1"/>
      <c r="AM15" s="1"/>
      <c r="AN15" s="1"/>
      <c r="AO15" s="1"/>
      <c r="AP15" s="1"/>
      <c r="AQ15" s="1"/>
      <c r="AR15" s="1"/>
      <c r="AS15" s="1"/>
      <c r="AT15" s="1"/>
      <c r="AU15" s="1"/>
    </row>
    <row r="16" spans="1:47" s="615" customFormat="1" ht="17.45" customHeight="1" x14ac:dyDescent="0.25">
      <c r="A16" s="589" t="s">
        <v>6973</v>
      </c>
      <c r="B16" s="495" t="s">
        <v>57</v>
      </c>
      <c r="C16" s="495" t="s">
        <v>1046</v>
      </c>
      <c r="D16" s="495" t="s">
        <v>6578</v>
      </c>
      <c r="E16" s="495" t="s">
        <v>6974</v>
      </c>
      <c r="F16" s="473" t="s">
        <v>24</v>
      </c>
      <c r="G16" s="473"/>
      <c r="H16" s="473"/>
      <c r="I16" s="473"/>
      <c r="J16" s="152" t="s">
        <v>11224</v>
      </c>
      <c r="K16" s="163" t="s">
        <v>38</v>
      </c>
      <c r="L16" s="503">
        <v>43088</v>
      </c>
      <c r="M16" s="497" t="s">
        <v>7039</v>
      </c>
      <c r="N16" s="163" t="s">
        <v>47</v>
      </c>
      <c r="O16" s="503">
        <v>43194</v>
      </c>
      <c r="P16" s="499">
        <v>5000000</v>
      </c>
      <c r="Q16" s="500">
        <f t="shared" si="0"/>
        <v>5</v>
      </c>
      <c r="R16" s="504">
        <v>12</v>
      </c>
      <c r="S16" s="505" t="s">
        <v>6513</v>
      </c>
      <c r="T16" s="163" t="s">
        <v>125</v>
      </c>
      <c r="U16" s="152" t="s">
        <v>7040</v>
      </c>
      <c r="V16" s="495" t="s">
        <v>104</v>
      </c>
      <c r="W16" s="495" t="s">
        <v>105</v>
      </c>
      <c r="X16" s="495" t="s">
        <v>5985</v>
      </c>
      <c r="Y16" s="495" t="s">
        <v>6863</v>
      </c>
      <c r="Z16" s="616"/>
      <c r="AA16" s="590"/>
      <c r="AB16" s="1"/>
      <c r="AC16" s="1"/>
      <c r="AD16" s="1"/>
      <c r="AE16" s="1"/>
      <c r="AF16" s="1"/>
      <c r="AG16" s="1"/>
      <c r="AH16" s="1"/>
      <c r="AI16" s="1"/>
      <c r="AJ16" s="1"/>
      <c r="AK16" s="1"/>
      <c r="AL16" s="1"/>
      <c r="AM16" s="1"/>
      <c r="AN16" s="1"/>
      <c r="AO16" s="1"/>
      <c r="AP16" s="1"/>
      <c r="AQ16" s="1"/>
      <c r="AR16" s="1"/>
      <c r="AS16" s="1"/>
      <c r="AT16" s="1"/>
      <c r="AU16" s="1"/>
    </row>
    <row r="17" spans="1:47" s="615" customFormat="1" ht="17.45" customHeight="1" x14ac:dyDescent="0.25">
      <c r="A17" s="589" t="s">
        <v>8706</v>
      </c>
      <c r="B17" s="495" t="s">
        <v>57</v>
      </c>
      <c r="C17" s="495" t="s">
        <v>775</v>
      </c>
      <c r="D17" s="495" t="s">
        <v>10794</v>
      </c>
      <c r="E17" s="495" t="s">
        <v>316</v>
      </c>
      <c r="F17" s="473" t="s">
        <v>28</v>
      </c>
      <c r="G17" s="473"/>
      <c r="H17" s="473"/>
      <c r="I17" s="473"/>
      <c r="J17" s="152" t="s">
        <v>11224</v>
      </c>
      <c r="K17" s="152" t="s">
        <v>8950</v>
      </c>
      <c r="L17" s="496">
        <v>43054</v>
      </c>
      <c r="M17" s="497">
        <v>42835</v>
      </c>
      <c r="N17" s="152" t="s">
        <v>46</v>
      </c>
      <c r="O17" s="498">
        <v>43054</v>
      </c>
      <c r="P17" s="499">
        <v>5000000</v>
      </c>
      <c r="Q17" s="500">
        <f t="shared" si="0"/>
        <v>5</v>
      </c>
      <c r="R17" s="501">
        <v>12</v>
      </c>
      <c r="S17" s="502">
        <v>42851</v>
      </c>
      <c r="T17" s="152" t="s">
        <v>103</v>
      </c>
      <c r="U17" s="152" t="s">
        <v>7040</v>
      </c>
      <c r="V17" s="495" t="s">
        <v>162</v>
      </c>
      <c r="W17" s="495" t="s">
        <v>105</v>
      </c>
      <c r="X17" s="495" t="s">
        <v>9202</v>
      </c>
      <c r="Y17" s="495" t="s">
        <v>9291</v>
      </c>
      <c r="Z17" s="616"/>
      <c r="AA17" s="590"/>
      <c r="AB17" s="1"/>
      <c r="AC17" s="1"/>
      <c r="AD17" s="1"/>
      <c r="AE17" s="1"/>
      <c r="AF17" s="1"/>
      <c r="AG17" s="1"/>
      <c r="AH17" s="1"/>
      <c r="AI17" s="1"/>
      <c r="AJ17" s="1"/>
      <c r="AK17" s="1"/>
      <c r="AL17" s="1"/>
      <c r="AM17" s="1"/>
      <c r="AN17" s="1"/>
      <c r="AO17" s="1"/>
      <c r="AP17" s="1"/>
      <c r="AQ17" s="1"/>
      <c r="AR17" s="1"/>
      <c r="AS17" s="1"/>
      <c r="AT17" s="1"/>
      <c r="AU17" s="1"/>
    </row>
    <row r="18" spans="1:47" s="615" customFormat="1" ht="17.45" customHeight="1" x14ac:dyDescent="0.25">
      <c r="A18" s="589" t="s">
        <v>1189</v>
      </c>
      <c r="B18" s="495" t="s">
        <v>57</v>
      </c>
      <c r="C18" s="495" t="s">
        <v>98</v>
      </c>
      <c r="D18" s="495" t="s">
        <v>1190</v>
      </c>
      <c r="E18" s="495" t="s">
        <v>10127</v>
      </c>
      <c r="F18" s="473" t="s">
        <v>28</v>
      </c>
      <c r="G18" s="473"/>
      <c r="H18" s="473"/>
      <c r="I18" s="473"/>
      <c r="J18" s="152" t="s">
        <v>11224</v>
      </c>
      <c r="K18" s="152" t="s">
        <v>8990</v>
      </c>
      <c r="L18" s="496">
        <v>43059</v>
      </c>
      <c r="M18" s="497">
        <v>42758</v>
      </c>
      <c r="N18" s="152" t="s">
        <v>48</v>
      </c>
      <c r="O18" s="498">
        <v>43059</v>
      </c>
      <c r="P18" s="499">
        <v>5000000</v>
      </c>
      <c r="Q18" s="500">
        <f t="shared" si="0"/>
        <v>5</v>
      </c>
      <c r="R18" s="501">
        <v>60</v>
      </c>
      <c r="S18" s="502">
        <v>42894</v>
      </c>
      <c r="T18" s="152" t="s">
        <v>103</v>
      </c>
      <c r="U18" s="152" t="s">
        <v>7040</v>
      </c>
      <c r="V18" s="495" t="s">
        <v>162</v>
      </c>
      <c r="W18" s="495" t="s">
        <v>105</v>
      </c>
      <c r="X18" s="495" t="s">
        <v>10176</v>
      </c>
      <c r="Y18" s="495" t="s">
        <v>9450</v>
      </c>
      <c r="Z18" s="616"/>
      <c r="AA18" s="590"/>
      <c r="AB18" s="1"/>
      <c r="AC18" s="1"/>
      <c r="AD18" s="1"/>
      <c r="AE18" s="1"/>
      <c r="AF18" s="1"/>
      <c r="AG18" s="1"/>
      <c r="AH18" s="1"/>
      <c r="AI18" s="1"/>
      <c r="AJ18" s="1"/>
      <c r="AK18" s="1"/>
      <c r="AL18" s="1"/>
      <c r="AM18" s="1"/>
      <c r="AN18" s="1"/>
      <c r="AO18" s="1"/>
      <c r="AP18" s="1"/>
      <c r="AQ18" s="1"/>
      <c r="AR18" s="1"/>
      <c r="AS18" s="1"/>
      <c r="AT18" s="1"/>
      <c r="AU18" s="1"/>
    </row>
    <row r="19" spans="1:47" s="615" customFormat="1" ht="17.45" customHeight="1" x14ac:dyDescent="0.25">
      <c r="A19" s="589" t="s">
        <v>7722</v>
      </c>
      <c r="B19" s="495" t="s">
        <v>56</v>
      </c>
      <c r="C19" s="495" t="s">
        <v>161</v>
      </c>
      <c r="D19" s="495" t="s">
        <v>7723</v>
      </c>
      <c r="E19" s="495" t="s">
        <v>853</v>
      </c>
      <c r="F19" s="473" t="s">
        <v>28</v>
      </c>
      <c r="G19" s="473"/>
      <c r="H19" s="473"/>
      <c r="I19" s="473"/>
      <c r="J19" s="152" t="s">
        <v>11224</v>
      </c>
      <c r="K19" s="163" t="s">
        <v>8950</v>
      </c>
      <c r="L19" s="503">
        <v>43100</v>
      </c>
      <c r="M19" s="497" t="s">
        <v>7724</v>
      </c>
      <c r="N19" s="163" t="s">
        <v>46</v>
      </c>
      <c r="O19" s="503">
        <v>43100</v>
      </c>
      <c r="P19" s="499">
        <v>200000</v>
      </c>
      <c r="Q19" s="500">
        <f t="shared" si="0"/>
        <v>0.19999999999999998</v>
      </c>
      <c r="R19" s="504">
        <v>1</v>
      </c>
      <c r="S19" s="505" t="s">
        <v>7101</v>
      </c>
      <c r="T19" s="163" t="s">
        <v>125</v>
      </c>
      <c r="U19" s="163" t="s">
        <v>13</v>
      </c>
      <c r="V19" s="495" t="s">
        <v>126</v>
      </c>
      <c r="W19" s="495" t="s">
        <v>434</v>
      </c>
      <c r="X19" s="495" t="s">
        <v>7725</v>
      </c>
      <c r="Y19" s="495"/>
      <c r="Z19" s="616"/>
      <c r="AA19" s="590"/>
      <c r="AB19" s="1"/>
      <c r="AC19" s="1"/>
      <c r="AD19" s="1"/>
      <c r="AE19" s="1"/>
      <c r="AF19" s="1"/>
      <c r="AG19" s="1"/>
      <c r="AH19" s="1"/>
      <c r="AI19" s="1"/>
      <c r="AJ19" s="1"/>
      <c r="AK19" s="1"/>
      <c r="AL19" s="1"/>
      <c r="AM19" s="1"/>
      <c r="AN19" s="1"/>
      <c r="AO19" s="1"/>
      <c r="AP19" s="1"/>
      <c r="AQ19" s="1"/>
      <c r="AR19" s="1"/>
      <c r="AS19" s="1"/>
      <c r="AT19" s="1"/>
      <c r="AU19" s="1"/>
    </row>
    <row r="20" spans="1:47" s="615" customFormat="1" ht="17.45" customHeight="1" x14ac:dyDescent="0.25">
      <c r="A20" s="589" t="s">
        <v>116</v>
      </c>
      <c r="B20" s="495" t="s">
        <v>56</v>
      </c>
      <c r="C20" s="495" t="s">
        <v>117</v>
      </c>
      <c r="D20" s="495" t="s">
        <v>118</v>
      </c>
      <c r="E20" s="495" t="s">
        <v>8194</v>
      </c>
      <c r="F20" s="473" t="s">
        <v>25</v>
      </c>
      <c r="G20" s="473" t="s">
        <v>4894</v>
      </c>
      <c r="H20" s="473" t="str">
        <f>VLOOKUP(A20,'[1]2017 SalesConnect'!$A:$J,8,0)</f>
        <v>India</v>
      </c>
      <c r="I20" s="473" t="str">
        <f>VLOOKUP(A20,'[1]2017 SalesConnect'!$A:$I,9,0)</f>
        <v>Industry Leader Connected with Geo. Yet to get input</v>
      </c>
      <c r="J20" s="152" t="s">
        <v>11223</v>
      </c>
      <c r="K20" s="163" t="s">
        <v>35</v>
      </c>
      <c r="L20" s="503">
        <v>42993</v>
      </c>
      <c r="M20" s="497" t="s">
        <v>120</v>
      </c>
      <c r="N20" s="163" t="s">
        <v>121</v>
      </c>
      <c r="O20" s="503">
        <v>42993</v>
      </c>
      <c r="P20" s="499">
        <v>8000000</v>
      </c>
      <c r="Q20" s="500">
        <f t="shared" ref="Q20:Q32" si="1">+P20*0.000001</f>
        <v>8</v>
      </c>
      <c r="R20" s="504">
        <v>36</v>
      </c>
      <c r="S20" s="505" t="s">
        <v>11803</v>
      </c>
      <c r="T20" s="163" t="s">
        <v>292</v>
      </c>
      <c r="U20" s="152" t="s">
        <v>7040</v>
      </c>
      <c r="V20" s="495" t="s">
        <v>104</v>
      </c>
      <c r="W20" s="495" t="s">
        <v>114</v>
      </c>
      <c r="X20" s="495" t="s">
        <v>6286</v>
      </c>
      <c r="Y20" s="495" t="s">
        <v>123</v>
      </c>
      <c r="Z20" s="616"/>
      <c r="AA20" s="590"/>
      <c r="AB20" s="1"/>
      <c r="AC20" s="1"/>
      <c r="AD20" s="1"/>
      <c r="AE20" s="1"/>
      <c r="AF20" s="1"/>
      <c r="AG20" s="1"/>
      <c r="AH20" s="1"/>
      <c r="AI20" s="1"/>
      <c r="AJ20" s="1"/>
      <c r="AK20" s="1"/>
      <c r="AL20" s="1"/>
      <c r="AM20" s="1"/>
      <c r="AN20" s="1"/>
      <c r="AO20" s="1"/>
      <c r="AP20" s="1"/>
      <c r="AQ20" s="1"/>
      <c r="AR20" s="1"/>
      <c r="AS20" s="1"/>
      <c r="AT20" s="1"/>
      <c r="AU20" s="1"/>
    </row>
    <row r="21" spans="1:47" s="615" customFormat="1" ht="17.45" customHeight="1" x14ac:dyDescent="0.25">
      <c r="A21" s="589" t="s">
        <v>6977</v>
      </c>
      <c r="B21" s="495" t="s">
        <v>56</v>
      </c>
      <c r="C21" s="495" t="s">
        <v>117</v>
      </c>
      <c r="D21" s="495" t="s">
        <v>10798</v>
      </c>
      <c r="E21" s="495" t="s">
        <v>6978</v>
      </c>
      <c r="F21" s="473" t="s">
        <v>25</v>
      </c>
      <c r="G21" s="473"/>
      <c r="H21" s="473"/>
      <c r="I21" s="473"/>
      <c r="J21" s="152" t="s">
        <v>11224</v>
      </c>
      <c r="K21" s="152" t="s">
        <v>35</v>
      </c>
      <c r="L21" s="496">
        <v>43081</v>
      </c>
      <c r="M21" s="497">
        <v>42801</v>
      </c>
      <c r="N21" s="152" t="s">
        <v>46</v>
      </c>
      <c r="O21" s="514">
        <v>43070</v>
      </c>
      <c r="P21" s="499">
        <v>3000000</v>
      </c>
      <c r="Q21" s="500">
        <f t="shared" si="1"/>
        <v>3</v>
      </c>
      <c r="R21" s="501">
        <v>12</v>
      </c>
      <c r="S21" s="502">
        <v>42803</v>
      </c>
      <c r="T21" s="152" t="s">
        <v>211</v>
      </c>
      <c r="U21" s="152" t="s">
        <v>7040</v>
      </c>
      <c r="V21" s="495" t="s">
        <v>1715</v>
      </c>
      <c r="W21" s="495" t="s">
        <v>518</v>
      </c>
      <c r="X21" s="495" t="s">
        <v>7041</v>
      </c>
      <c r="Y21" s="495" t="s">
        <v>7201</v>
      </c>
      <c r="Z21" s="616"/>
      <c r="AA21" s="590"/>
      <c r="AB21" s="1"/>
      <c r="AC21" s="1"/>
      <c r="AD21" s="1"/>
      <c r="AE21" s="1"/>
      <c r="AF21" s="1"/>
      <c r="AG21" s="1"/>
      <c r="AH21" s="1"/>
      <c r="AI21" s="1"/>
      <c r="AJ21" s="1"/>
      <c r="AK21" s="1"/>
      <c r="AL21" s="1"/>
      <c r="AM21" s="1"/>
      <c r="AN21" s="1"/>
      <c r="AO21" s="1"/>
      <c r="AP21" s="1"/>
      <c r="AQ21" s="1"/>
      <c r="AR21" s="1"/>
      <c r="AS21" s="1"/>
      <c r="AT21" s="1"/>
      <c r="AU21" s="1"/>
    </row>
    <row r="22" spans="1:47" s="615" customFormat="1" ht="17.45" customHeight="1" x14ac:dyDescent="0.25">
      <c r="A22" s="589" t="s">
        <v>228</v>
      </c>
      <c r="B22" s="495" t="s">
        <v>57</v>
      </c>
      <c r="C22" s="495" t="s">
        <v>182</v>
      </c>
      <c r="D22" s="495" t="s">
        <v>229</v>
      </c>
      <c r="E22" s="495" t="s">
        <v>230</v>
      </c>
      <c r="F22" s="473" t="s">
        <v>24</v>
      </c>
      <c r="G22" s="473"/>
      <c r="H22" s="473"/>
      <c r="I22" s="473"/>
      <c r="J22" s="152" t="s">
        <v>11224</v>
      </c>
      <c r="K22" s="163" t="s">
        <v>38</v>
      </c>
      <c r="L22" s="503">
        <v>43087</v>
      </c>
      <c r="M22" s="497" t="s">
        <v>231</v>
      </c>
      <c r="N22" s="163" t="s">
        <v>47</v>
      </c>
      <c r="O22" s="503">
        <v>43087</v>
      </c>
      <c r="P22" s="499">
        <v>4000000</v>
      </c>
      <c r="Q22" s="500">
        <f t="shared" si="1"/>
        <v>4</v>
      </c>
      <c r="R22" s="504">
        <v>12</v>
      </c>
      <c r="S22" s="505" t="s">
        <v>5799</v>
      </c>
      <c r="T22" s="163" t="s">
        <v>103</v>
      </c>
      <c r="U22" s="152" t="s">
        <v>7040</v>
      </c>
      <c r="V22" s="495" t="s">
        <v>134</v>
      </c>
      <c r="W22" s="495" t="s">
        <v>9230</v>
      </c>
      <c r="X22" s="495" t="s">
        <v>5507</v>
      </c>
      <c r="Y22" s="495" t="s">
        <v>3129</v>
      </c>
      <c r="Z22" s="616"/>
      <c r="AA22" s="590"/>
      <c r="AB22" s="1"/>
      <c r="AC22" s="1"/>
      <c r="AD22" s="1"/>
      <c r="AE22" s="1"/>
      <c r="AF22" s="1"/>
      <c r="AG22" s="1"/>
      <c r="AH22" s="1"/>
      <c r="AI22" s="1"/>
      <c r="AJ22" s="1"/>
      <c r="AK22" s="1"/>
      <c r="AL22" s="1"/>
      <c r="AM22" s="1"/>
      <c r="AN22" s="1"/>
      <c r="AO22" s="1"/>
      <c r="AP22" s="1"/>
      <c r="AQ22" s="1"/>
      <c r="AR22" s="1"/>
      <c r="AS22" s="1"/>
      <c r="AT22" s="1"/>
      <c r="AU22" s="1"/>
    </row>
    <row r="23" spans="1:47" s="615" customFormat="1" ht="17.45" customHeight="1" x14ac:dyDescent="0.25">
      <c r="A23" s="589" t="s">
        <v>3942</v>
      </c>
      <c r="B23" s="495" t="s">
        <v>56</v>
      </c>
      <c r="C23" s="495" t="s">
        <v>161</v>
      </c>
      <c r="D23" s="495" t="s">
        <v>3943</v>
      </c>
      <c r="E23" s="495" t="s">
        <v>3944</v>
      </c>
      <c r="F23" s="473" t="s">
        <v>26</v>
      </c>
      <c r="G23" s="473"/>
      <c r="H23" s="473"/>
      <c r="I23" s="473"/>
      <c r="J23" s="152" t="s">
        <v>11225</v>
      </c>
      <c r="K23" s="163" t="s">
        <v>33</v>
      </c>
      <c r="L23" s="503">
        <v>42916</v>
      </c>
      <c r="M23" s="497" t="s">
        <v>3945</v>
      </c>
      <c r="N23" s="163" t="s">
        <v>46</v>
      </c>
      <c r="O23" s="503">
        <v>42916</v>
      </c>
      <c r="P23" s="499">
        <v>50000</v>
      </c>
      <c r="Q23" s="500">
        <f t="shared" si="1"/>
        <v>4.9999999999999996E-2</v>
      </c>
      <c r="R23" s="504">
        <v>1</v>
      </c>
      <c r="S23" s="505" t="s">
        <v>3946</v>
      </c>
      <c r="T23" s="163" t="s">
        <v>125</v>
      </c>
      <c r="U23" s="163" t="s">
        <v>13</v>
      </c>
      <c r="V23" s="495" t="s">
        <v>1089</v>
      </c>
      <c r="W23" s="495"/>
      <c r="X23" s="495" t="s">
        <v>6157</v>
      </c>
      <c r="Y23" s="495"/>
      <c r="Z23" s="616"/>
      <c r="AA23" s="590"/>
      <c r="AB23" s="1"/>
      <c r="AC23" s="1"/>
      <c r="AD23" s="1"/>
      <c r="AE23" s="1"/>
      <c r="AF23" s="1"/>
      <c r="AG23" s="1"/>
      <c r="AH23" s="1"/>
      <c r="AI23" s="1"/>
      <c r="AJ23" s="1"/>
      <c r="AK23" s="1"/>
      <c r="AL23" s="1"/>
      <c r="AM23" s="1"/>
      <c r="AN23" s="1"/>
      <c r="AO23" s="1"/>
      <c r="AP23" s="1"/>
      <c r="AQ23" s="1"/>
      <c r="AR23" s="1"/>
      <c r="AS23" s="1"/>
      <c r="AT23" s="1"/>
      <c r="AU23" s="1"/>
    </row>
    <row r="24" spans="1:47" s="615" customFormat="1" ht="17.45" customHeight="1" x14ac:dyDescent="0.25">
      <c r="A24" s="589" t="s">
        <v>193</v>
      </c>
      <c r="B24" s="495" t="s">
        <v>56</v>
      </c>
      <c r="C24" s="495" t="s">
        <v>194</v>
      </c>
      <c r="D24" s="495" t="s">
        <v>195</v>
      </c>
      <c r="E24" s="495" t="s">
        <v>196</v>
      </c>
      <c r="F24" s="473" t="s">
        <v>27</v>
      </c>
      <c r="G24" s="473" t="s">
        <v>4894</v>
      </c>
      <c r="H24" s="473" t="str">
        <f>VLOOKUP(A24,'[1]2017 SalesConnect'!$A:$J,8,0)</f>
        <v>India</v>
      </c>
      <c r="I24" s="473" t="str">
        <f>VLOOKUP(A24,'[1]2017 SalesConnect'!$A:$I,9,0)</f>
        <v>Involved in initial discussion and workshops</v>
      </c>
      <c r="J24" s="152" t="s">
        <v>11223</v>
      </c>
      <c r="K24" s="163" t="s">
        <v>33</v>
      </c>
      <c r="L24" s="503">
        <v>42963</v>
      </c>
      <c r="M24" s="497" t="s">
        <v>197</v>
      </c>
      <c r="N24" s="163" t="s">
        <v>46</v>
      </c>
      <c r="O24" s="503">
        <v>42963</v>
      </c>
      <c r="P24" s="499">
        <v>5000000</v>
      </c>
      <c r="Q24" s="500">
        <f t="shared" si="1"/>
        <v>5</v>
      </c>
      <c r="R24" s="504">
        <v>12</v>
      </c>
      <c r="S24" s="505" t="s">
        <v>198</v>
      </c>
      <c r="T24" s="163" t="s">
        <v>125</v>
      </c>
      <c r="U24" s="152" t="s">
        <v>7040</v>
      </c>
      <c r="V24" s="495" t="s">
        <v>134</v>
      </c>
      <c r="W24" s="495" t="s">
        <v>199</v>
      </c>
      <c r="X24" s="495" t="s">
        <v>6289</v>
      </c>
      <c r="Y24" s="495" t="s">
        <v>200</v>
      </c>
      <c r="Z24" s="616"/>
      <c r="AA24" s="590"/>
      <c r="AB24" s="1"/>
      <c r="AC24" s="1"/>
      <c r="AD24" s="1"/>
      <c r="AE24" s="1"/>
      <c r="AF24" s="1"/>
      <c r="AG24" s="1"/>
      <c r="AH24" s="1"/>
      <c r="AI24" s="1"/>
      <c r="AJ24" s="1"/>
      <c r="AK24" s="1"/>
      <c r="AL24" s="1"/>
      <c r="AM24" s="1"/>
      <c r="AN24" s="1"/>
      <c r="AO24" s="1"/>
      <c r="AP24" s="1"/>
      <c r="AQ24" s="1"/>
      <c r="AR24" s="1"/>
      <c r="AS24" s="1"/>
      <c r="AT24" s="1"/>
      <c r="AU24" s="1"/>
    </row>
    <row r="25" spans="1:47" s="615" customFormat="1" ht="17.45" customHeight="1" x14ac:dyDescent="0.25">
      <c r="A25" s="589" t="s">
        <v>201</v>
      </c>
      <c r="B25" s="495" t="s">
        <v>56</v>
      </c>
      <c r="C25" s="495" t="s">
        <v>109</v>
      </c>
      <c r="D25" s="495" t="s">
        <v>202</v>
      </c>
      <c r="E25" s="495" t="s">
        <v>203</v>
      </c>
      <c r="F25" s="473" t="s">
        <v>28</v>
      </c>
      <c r="G25" s="473" t="s">
        <v>4894</v>
      </c>
      <c r="H25" s="473" t="str">
        <f>VLOOKUP(A25,'[1]2017 SalesConnect'!$A:$J,8,0)</f>
        <v>India</v>
      </c>
      <c r="I25" s="473"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52" t="s">
        <v>11223</v>
      </c>
      <c r="K25" s="163" t="s">
        <v>36</v>
      </c>
      <c r="L25" s="503">
        <v>42993</v>
      </c>
      <c r="M25" s="497" t="s">
        <v>204</v>
      </c>
      <c r="N25" s="163" t="s">
        <v>46</v>
      </c>
      <c r="O25" s="503">
        <v>43007</v>
      </c>
      <c r="P25" s="499">
        <v>5000000</v>
      </c>
      <c r="Q25" s="500">
        <f t="shared" si="1"/>
        <v>5</v>
      </c>
      <c r="R25" s="504">
        <v>18</v>
      </c>
      <c r="S25" s="505" t="s">
        <v>8615</v>
      </c>
      <c r="T25" s="163" t="s">
        <v>125</v>
      </c>
      <c r="U25" s="152" t="s">
        <v>7040</v>
      </c>
      <c r="V25" s="495" t="s">
        <v>134</v>
      </c>
      <c r="W25" s="495" t="s">
        <v>9230</v>
      </c>
      <c r="X25" s="495" t="s">
        <v>8616</v>
      </c>
      <c r="Y25" s="495" t="s">
        <v>206</v>
      </c>
      <c r="Z25" s="616"/>
      <c r="AA25" s="590"/>
      <c r="AB25" s="1"/>
      <c r="AC25" s="1"/>
      <c r="AD25" s="1"/>
      <c r="AE25" s="1"/>
      <c r="AF25" s="1"/>
      <c r="AG25" s="1"/>
      <c r="AH25" s="1"/>
      <c r="AI25" s="1"/>
      <c r="AJ25" s="1"/>
      <c r="AK25" s="1"/>
      <c r="AL25" s="1"/>
      <c r="AM25" s="1"/>
      <c r="AN25" s="1"/>
      <c r="AO25" s="1"/>
      <c r="AP25" s="1"/>
      <c r="AQ25" s="1"/>
      <c r="AR25" s="1"/>
      <c r="AS25" s="1"/>
      <c r="AT25" s="1"/>
      <c r="AU25" s="1"/>
    </row>
    <row r="26" spans="1:47" s="615" customFormat="1" ht="17.45" customHeight="1" x14ac:dyDescent="0.25">
      <c r="A26" s="589" t="s">
        <v>173</v>
      </c>
      <c r="B26" s="495" t="s">
        <v>56</v>
      </c>
      <c r="C26" s="495" t="s">
        <v>117</v>
      </c>
      <c r="D26" s="495" t="s">
        <v>10796</v>
      </c>
      <c r="E26" s="495" t="s">
        <v>175</v>
      </c>
      <c r="F26" s="473" t="s">
        <v>25</v>
      </c>
      <c r="G26" s="473" t="s">
        <v>4894</v>
      </c>
      <c r="H26" s="473" t="str">
        <f>VLOOKUP(A26,'[1]2017 SalesConnect'!$A:$J,8,0)</f>
        <v>India</v>
      </c>
      <c r="I26" s="473" t="str">
        <f>VLOOKUP(A26,'[1]2017 SalesConnect'!$A:$I,9,0)</f>
        <v>Initial communication &amp; discussion happened with Geo team. Client Workshop planned on 30/3/2017</v>
      </c>
      <c r="J26" s="152" t="s">
        <v>11224</v>
      </c>
      <c r="K26" s="152" t="s">
        <v>8951</v>
      </c>
      <c r="L26" s="496">
        <v>43098</v>
      </c>
      <c r="M26" s="497">
        <v>42761</v>
      </c>
      <c r="N26" s="152" t="s">
        <v>47</v>
      </c>
      <c r="O26" s="498">
        <v>43098</v>
      </c>
      <c r="P26" s="499">
        <v>5000000</v>
      </c>
      <c r="Q26" s="500">
        <f t="shared" si="1"/>
        <v>5</v>
      </c>
      <c r="R26" s="501">
        <v>18</v>
      </c>
      <c r="S26" s="502">
        <v>42887</v>
      </c>
      <c r="T26" s="152" t="s">
        <v>103</v>
      </c>
      <c r="U26" s="152" t="s">
        <v>7040</v>
      </c>
      <c r="V26" s="495" t="s">
        <v>162</v>
      </c>
      <c r="W26" s="495" t="s">
        <v>105</v>
      </c>
      <c r="X26" s="495" t="s">
        <v>9964</v>
      </c>
      <c r="Y26" s="495"/>
      <c r="Z26" s="616"/>
      <c r="AA26" s="590"/>
      <c r="AB26" s="1"/>
      <c r="AC26" s="1"/>
      <c r="AD26" s="1"/>
      <c r="AE26" s="1"/>
      <c r="AF26" s="1"/>
      <c r="AG26" s="1"/>
      <c r="AH26" s="1"/>
      <c r="AI26" s="1"/>
      <c r="AJ26" s="1"/>
      <c r="AK26" s="1"/>
      <c r="AL26" s="1"/>
      <c r="AM26" s="1"/>
      <c r="AN26" s="1"/>
      <c r="AO26" s="1"/>
      <c r="AP26" s="1"/>
      <c r="AQ26" s="1"/>
      <c r="AR26" s="1"/>
      <c r="AS26" s="1"/>
      <c r="AT26" s="1"/>
      <c r="AU26" s="1"/>
    </row>
    <row r="27" spans="1:47" s="615" customFormat="1" ht="17.45" customHeight="1" x14ac:dyDescent="0.25">
      <c r="A27" s="589" t="s">
        <v>870</v>
      </c>
      <c r="B27" s="495" t="s">
        <v>56</v>
      </c>
      <c r="C27" s="495" t="s">
        <v>194</v>
      </c>
      <c r="D27" s="495" t="s">
        <v>871</v>
      </c>
      <c r="E27" s="495" t="s">
        <v>872</v>
      </c>
      <c r="F27" s="473" t="s">
        <v>26</v>
      </c>
      <c r="G27" s="473" t="s">
        <v>4894</v>
      </c>
      <c r="H27" s="473" t="str">
        <f>VLOOKUP(A27,'[1]2017 SalesConnect'!$A:$J,8,0)</f>
        <v>TBD</v>
      </c>
      <c r="I27" s="473" t="str">
        <f>VLOOKUP(A27,'[1]2017 SalesConnect'!$A:$I,9,0)</f>
        <v>Was part of initial discussion, no further traction. Updates awaited</v>
      </c>
      <c r="J27" s="152" t="s">
        <v>11225</v>
      </c>
      <c r="K27" s="163" t="s">
        <v>33</v>
      </c>
      <c r="L27" s="503">
        <v>42835</v>
      </c>
      <c r="M27" s="497" t="s">
        <v>873</v>
      </c>
      <c r="N27" s="163" t="s">
        <v>46</v>
      </c>
      <c r="O27" s="503">
        <v>42835</v>
      </c>
      <c r="P27" s="499">
        <v>500000</v>
      </c>
      <c r="Q27" s="500">
        <f t="shared" si="1"/>
        <v>0.5</v>
      </c>
      <c r="R27" s="504">
        <v>1</v>
      </c>
      <c r="S27" s="505" t="s">
        <v>812</v>
      </c>
      <c r="T27" s="163" t="s">
        <v>103</v>
      </c>
      <c r="U27" s="163" t="s">
        <v>13</v>
      </c>
      <c r="V27" s="495" t="s">
        <v>126</v>
      </c>
      <c r="W27" s="495" t="s">
        <v>524</v>
      </c>
      <c r="X27" s="495" t="s">
        <v>5805</v>
      </c>
      <c r="Y27" s="495" t="s">
        <v>435</v>
      </c>
      <c r="Z27" s="616"/>
      <c r="AA27" s="590"/>
      <c r="AB27" s="1"/>
      <c r="AC27" s="1"/>
      <c r="AD27" s="1"/>
      <c r="AE27" s="1"/>
      <c r="AF27" s="1"/>
      <c r="AG27" s="1"/>
      <c r="AH27" s="1"/>
      <c r="AI27" s="1"/>
      <c r="AJ27" s="1"/>
      <c r="AK27" s="1"/>
      <c r="AL27" s="1"/>
      <c r="AM27" s="1"/>
      <c r="AN27" s="1"/>
      <c r="AO27" s="1"/>
      <c r="AP27" s="1"/>
      <c r="AQ27" s="1"/>
      <c r="AR27" s="1"/>
      <c r="AS27" s="1"/>
      <c r="AT27" s="1"/>
      <c r="AU27" s="1"/>
    </row>
    <row r="28" spans="1:47" s="615" customFormat="1" ht="17.45" customHeight="1" x14ac:dyDescent="0.25">
      <c r="A28" s="589" t="s">
        <v>10986</v>
      </c>
      <c r="B28" s="495" t="s">
        <v>56</v>
      </c>
      <c r="C28" s="495" t="s">
        <v>194</v>
      </c>
      <c r="D28" s="495" t="s">
        <v>11054</v>
      </c>
      <c r="E28" s="495" t="s">
        <v>11133</v>
      </c>
      <c r="F28" s="473" t="s">
        <v>26</v>
      </c>
      <c r="G28" s="473"/>
      <c r="H28" s="473"/>
      <c r="I28" s="473"/>
      <c r="J28" s="152" t="s">
        <v>11224</v>
      </c>
      <c r="K28" s="152" t="s">
        <v>33</v>
      </c>
      <c r="L28" s="496">
        <v>43098</v>
      </c>
      <c r="M28" s="497">
        <v>42906</v>
      </c>
      <c r="N28" s="152" t="s">
        <v>47</v>
      </c>
      <c r="O28" s="498">
        <v>43098</v>
      </c>
      <c r="P28" s="499">
        <v>300000</v>
      </c>
      <c r="Q28" s="500">
        <f t="shared" si="1"/>
        <v>0.3</v>
      </c>
      <c r="R28" s="501">
        <v>12</v>
      </c>
      <c r="S28" s="502">
        <v>42908</v>
      </c>
      <c r="T28" s="152" t="s">
        <v>125</v>
      </c>
      <c r="U28" s="152" t="s">
        <v>19</v>
      </c>
      <c r="V28" s="495" t="s">
        <v>6791</v>
      </c>
      <c r="W28" s="495" t="s">
        <v>11338</v>
      </c>
      <c r="X28" s="495" t="s">
        <v>10216</v>
      </c>
      <c r="Y28" s="495" t="s">
        <v>9239</v>
      </c>
      <c r="Z28" s="616"/>
      <c r="AA28" s="590"/>
      <c r="AB28" s="1"/>
      <c r="AC28" s="1"/>
      <c r="AD28" s="1"/>
      <c r="AE28" s="1"/>
      <c r="AF28" s="1"/>
      <c r="AG28" s="1"/>
      <c r="AH28" s="1"/>
      <c r="AI28" s="1"/>
      <c r="AJ28" s="1"/>
      <c r="AK28" s="1"/>
      <c r="AL28" s="1"/>
      <c r="AM28" s="1"/>
      <c r="AN28" s="1"/>
      <c r="AO28" s="1"/>
      <c r="AP28" s="1"/>
      <c r="AQ28" s="1"/>
      <c r="AR28" s="1"/>
      <c r="AS28" s="1"/>
      <c r="AT28" s="1"/>
      <c r="AU28" s="1"/>
    </row>
    <row r="29" spans="1:47" s="615" customFormat="1" ht="17.45" customHeight="1" x14ac:dyDescent="0.25">
      <c r="A29" s="591" t="s">
        <v>11559</v>
      </c>
      <c r="B29" s="506" t="s">
        <v>56</v>
      </c>
      <c r="C29" s="506" t="s">
        <v>161</v>
      </c>
      <c r="D29" s="506" t="s">
        <v>11560</v>
      </c>
      <c r="E29" s="506" t="s">
        <v>11561</v>
      </c>
      <c r="F29" s="473" t="s">
        <v>26</v>
      </c>
      <c r="G29" s="473"/>
      <c r="H29" s="473"/>
      <c r="I29" s="473"/>
      <c r="J29" s="470" t="s">
        <v>11224</v>
      </c>
      <c r="K29" s="470" t="s">
        <v>8948</v>
      </c>
      <c r="L29" s="515">
        <v>43100</v>
      </c>
      <c r="M29" s="509">
        <v>42908</v>
      </c>
      <c r="N29" s="470" t="s">
        <v>47</v>
      </c>
      <c r="O29" s="516">
        <v>43100</v>
      </c>
      <c r="P29" s="510">
        <v>120000</v>
      </c>
      <c r="Q29" s="511">
        <f t="shared" si="1"/>
        <v>0.12</v>
      </c>
      <c r="R29" s="517">
        <v>12</v>
      </c>
      <c r="S29" s="518">
        <v>42908</v>
      </c>
      <c r="T29" s="470" t="s">
        <v>103</v>
      </c>
      <c r="U29" s="470" t="s">
        <v>18</v>
      </c>
      <c r="V29" s="506" t="s">
        <v>9273</v>
      </c>
      <c r="W29" s="506" t="s">
        <v>11335</v>
      </c>
      <c r="X29" s="495" t="s">
        <v>10088</v>
      </c>
      <c r="Y29" s="495"/>
      <c r="Z29" s="616"/>
      <c r="AA29" s="590"/>
      <c r="AB29" s="1"/>
      <c r="AC29" s="1"/>
      <c r="AD29" s="1"/>
      <c r="AE29" s="1"/>
      <c r="AF29" s="1"/>
      <c r="AG29" s="1"/>
      <c r="AH29" s="1"/>
      <c r="AI29" s="1"/>
      <c r="AJ29" s="1"/>
      <c r="AK29" s="1"/>
      <c r="AL29" s="1"/>
      <c r="AM29" s="1"/>
      <c r="AN29" s="1"/>
      <c r="AO29" s="1"/>
      <c r="AP29" s="1"/>
      <c r="AQ29" s="1"/>
      <c r="AR29" s="1"/>
      <c r="AS29" s="1"/>
      <c r="AT29" s="1"/>
      <c r="AU29" s="1"/>
    </row>
    <row r="30" spans="1:47" s="615" customFormat="1" ht="17.45" customHeight="1" x14ac:dyDescent="0.25">
      <c r="A30" s="591" t="s">
        <v>11559</v>
      </c>
      <c r="B30" s="506" t="s">
        <v>56</v>
      </c>
      <c r="C30" s="506" t="s">
        <v>161</v>
      </c>
      <c r="D30" s="506" t="s">
        <v>11560</v>
      </c>
      <c r="E30" s="506" t="s">
        <v>11561</v>
      </c>
      <c r="F30" s="473" t="s">
        <v>26</v>
      </c>
      <c r="G30" s="473"/>
      <c r="H30" s="473"/>
      <c r="I30" s="473"/>
      <c r="J30" s="470" t="s">
        <v>11224</v>
      </c>
      <c r="K30" s="470" t="s">
        <v>8948</v>
      </c>
      <c r="L30" s="515">
        <v>43100</v>
      </c>
      <c r="M30" s="509">
        <v>42908</v>
      </c>
      <c r="N30" s="470" t="s">
        <v>47</v>
      </c>
      <c r="O30" s="516">
        <v>43100</v>
      </c>
      <c r="P30" s="510">
        <v>120000</v>
      </c>
      <c r="Q30" s="511">
        <f t="shared" si="1"/>
        <v>0.12</v>
      </c>
      <c r="R30" s="517">
        <v>12</v>
      </c>
      <c r="S30" s="518">
        <v>42908</v>
      </c>
      <c r="T30" s="470" t="s">
        <v>103</v>
      </c>
      <c r="U30" s="470" t="s">
        <v>18</v>
      </c>
      <c r="V30" s="506" t="s">
        <v>9273</v>
      </c>
      <c r="W30" s="506" t="s">
        <v>11335</v>
      </c>
      <c r="X30" s="495" t="s">
        <v>10088</v>
      </c>
      <c r="Y30" s="495"/>
      <c r="Z30" s="616"/>
      <c r="AA30" s="590"/>
      <c r="AB30" s="1"/>
      <c r="AC30" s="1"/>
      <c r="AD30" s="1"/>
      <c r="AE30" s="1"/>
      <c r="AF30" s="1"/>
      <c r="AG30" s="1"/>
      <c r="AH30" s="1"/>
      <c r="AI30" s="1"/>
      <c r="AJ30" s="1"/>
      <c r="AK30" s="1"/>
      <c r="AL30" s="1"/>
      <c r="AM30" s="1"/>
      <c r="AN30" s="1"/>
      <c r="AO30" s="1"/>
      <c r="AP30" s="1"/>
      <c r="AQ30" s="1"/>
      <c r="AR30" s="1"/>
      <c r="AS30" s="1"/>
      <c r="AT30" s="1"/>
      <c r="AU30" s="1"/>
    </row>
    <row r="31" spans="1:47" s="615" customFormat="1" ht="17.45" customHeight="1" x14ac:dyDescent="0.25">
      <c r="A31" s="591" t="s">
        <v>11559</v>
      </c>
      <c r="B31" s="506" t="s">
        <v>56</v>
      </c>
      <c r="C31" s="506" t="s">
        <v>161</v>
      </c>
      <c r="D31" s="506" t="s">
        <v>11560</v>
      </c>
      <c r="E31" s="506" t="s">
        <v>11561</v>
      </c>
      <c r="F31" s="473" t="s">
        <v>26</v>
      </c>
      <c r="G31" s="473"/>
      <c r="H31" s="473"/>
      <c r="I31" s="473"/>
      <c r="J31" s="470" t="s">
        <v>11224</v>
      </c>
      <c r="K31" s="470" t="s">
        <v>8948</v>
      </c>
      <c r="L31" s="515">
        <v>43100</v>
      </c>
      <c r="M31" s="509">
        <v>42908</v>
      </c>
      <c r="N31" s="470" t="s">
        <v>47</v>
      </c>
      <c r="O31" s="516">
        <v>43100</v>
      </c>
      <c r="P31" s="510">
        <v>60000</v>
      </c>
      <c r="Q31" s="511">
        <f t="shared" si="1"/>
        <v>0.06</v>
      </c>
      <c r="R31" s="517">
        <v>12</v>
      </c>
      <c r="S31" s="518">
        <v>42908</v>
      </c>
      <c r="T31" s="470" t="s">
        <v>103</v>
      </c>
      <c r="U31" s="470" t="s">
        <v>18</v>
      </c>
      <c r="V31" s="506" t="s">
        <v>9273</v>
      </c>
      <c r="W31" s="506" t="s">
        <v>11335</v>
      </c>
      <c r="X31" s="495" t="s">
        <v>10088</v>
      </c>
      <c r="Y31" s="495"/>
      <c r="Z31" s="616"/>
      <c r="AA31" s="590"/>
      <c r="AB31" s="1"/>
      <c r="AC31" s="1"/>
      <c r="AD31" s="1"/>
      <c r="AE31" s="1"/>
      <c r="AF31" s="1"/>
      <c r="AG31" s="1"/>
      <c r="AH31" s="1"/>
      <c r="AI31" s="1"/>
      <c r="AJ31" s="1"/>
      <c r="AK31" s="1"/>
      <c r="AL31" s="1"/>
      <c r="AM31" s="1"/>
      <c r="AN31" s="1"/>
      <c r="AO31" s="1"/>
      <c r="AP31" s="1"/>
      <c r="AQ31" s="1"/>
      <c r="AR31" s="1"/>
      <c r="AS31" s="1"/>
      <c r="AT31" s="1"/>
      <c r="AU31" s="1"/>
    </row>
    <row r="32" spans="1:47" s="615" customFormat="1" ht="17.45" customHeight="1" x14ac:dyDescent="0.25">
      <c r="A32" s="589" t="s">
        <v>10128</v>
      </c>
      <c r="B32" s="495" t="s">
        <v>56</v>
      </c>
      <c r="C32" s="495" t="s">
        <v>117</v>
      </c>
      <c r="D32" s="495" t="s">
        <v>10804</v>
      </c>
      <c r="E32" s="495" t="s">
        <v>10129</v>
      </c>
      <c r="F32" s="473" t="s">
        <v>25</v>
      </c>
      <c r="G32" s="473"/>
      <c r="H32" s="473"/>
      <c r="I32" s="473"/>
      <c r="J32" s="152" t="s">
        <v>11224</v>
      </c>
      <c r="K32" s="152" t="s">
        <v>35</v>
      </c>
      <c r="L32" s="496">
        <v>43063</v>
      </c>
      <c r="M32" s="497">
        <v>42892</v>
      </c>
      <c r="N32" s="152" t="s">
        <v>142</v>
      </c>
      <c r="O32" s="498">
        <v>43063</v>
      </c>
      <c r="P32" s="499">
        <v>1500000</v>
      </c>
      <c r="Q32" s="500">
        <f t="shared" si="1"/>
        <v>1.5</v>
      </c>
      <c r="R32" s="501">
        <v>4</v>
      </c>
      <c r="S32" s="502">
        <v>42894</v>
      </c>
      <c r="T32" s="152" t="s">
        <v>103</v>
      </c>
      <c r="U32" s="152" t="s">
        <v>7040</v>
      </c>
      <c r="V32" s="495" t="s">
        <v>162</v>
      </c>
      <c r="W32" s="495" t="s">
        <v>105</v>
      </c>
      <c r="X32" s="495" t="s">
        <v>10180</v>
      </c>
      <c r="Y32" s="495" t="s">
        <v>6864</v>
      </c>
      <c r="Z32" s="616"/>
      <c r="AA32" s="590"/>
      <c r="AB32" s="1"/>
      <c r="AC32" s="1"/>
      <c r="AD32" s="1"/>
      <c r="AE32" s="1"/>
      <c r="AF32" s="1"/>
      <c r="AG32" s="1"/>
      <c r="AH32" s="1"/>
      <c r="AI32" s="1"/>
      <c r="AJ32" s="1"/>
      <c r="AK32" s="1"/>
      <c r="AL32" s="1"/>
      <c r="AM32" s="1"/>
      <c r="AN32" s="1"/>
      <c r="AO32" s="1"/>
      <c r="AP32" s="1"/>
      <c r="AQ32" s="1"/>
      <c r="AR32" s="1"/>
      <c r="AS32" s="1"/>
      <c r="AT32" s="1"/>
      <c r="AU32" s="1"/>
    </row>
    <row r="33" spans="1:47" s="615" customFormat="1" ht="17.45" customHeight="1" x14ac:dyDescent="0.25">
      <c r="A33" s="592" t="s">
        <v>2219</v>
      </c>
      <c r="B33" s="519" t="s">
        <v>56</v>
      </c>
      <c r="C33" s="519" t="s">
        <v>161</v>
      </c>
      <c r="D33" s="519" t="s">
        <v>2220</v>
      </c>
      <c r="E33" s="519" t="s">
        <v>2221</v>
      </c>
      <c r="F33" s="473" t="s">
        <v>26</v>
      </c>
      <c r="G33" s="473" t="s">
        <v>4894</v>
      </c>
      <c r="H33" s="473" t="s">
        <v>12036</v>
      </c>
      <c r="I33" s="473"/>
      <c r="J33" s="520" t="s">
        <v>11226</v>
      </c>
      <c r="K33" s="520" t="s">
        <v>33</v>
      </c>
      <c r="L33" s="521">
        <v>42803</v>
      </c>
      <c r="M33" s="522" t="s">
        <v>2222</v>
      </c>
      <c r="N33" s="520" t="s">
        <v>50</v>
      </c>
      <c r="O33" s="521">
        <v>42807</v>
      </c>
      <c r="P33" s="523">
        <v>175000</v>
      </c>
      <c r="Q33" s="524">
        <v>0.17499999999999999</v>
      </c>
      <c r="R33" s="525">
        <v>12</v>
      </c>
      <c r="S33" s="526" t="s">
        <v>113</v>
      </c>
      <c r="T33" s="520" t="s">
        <v>578</v>
      </c>
      <c r="U33" s="520" t="s">
        <v>7</v>
      </c>
      <c r="V33" s="519" t="s">
        <v>477</v>
      </c>
      <c r="W33" s="519" t="s">
        <v>1204</v>
      </c>
      <c r="X33" s="415" t="s">
        <v>5533</v>
      </c>
      <c r="Y33" s="415" t="s">
        <v>757</v>
      </c>
      <c r="Z33" s="616"/>
      <c r="AA33" s="590"/>
      <c r="AB33" s="1"/>
      <c r="AC33" s="1"/>
      <c r="AD33" s="1"/>
      <c r="AE33" s="1"/>
      <c r="AF33" s="1"/>
      <c r="AG33" s="1"/>
      <c r="AH33" s="1"/>
      <c r="AI33" s="1"/>
      <c r="AJ33" s="1"/>
      <c r="AK33" s="1"/>
      <c r="AL33" s="1"/>
      <c r="AM33" s="1"/>
      <c r="AN33" s="1"/>
      <c r="AO33" s="1"/>
      <c r="AP33" s="1"/>
      <c r="AQ33" s="1"/>
      <c r="AR33" s="1"/>
      <c r="AS33" s="1"/>
      <c r="AT33" s="1"/>
      <c r="AU33" s="1"/>
    </row>
    <row r="34" spans="1:47" s="615" customFormat="1" ht="17.45" customHeight="1" x14ac:dyDescent="0.25">
      <c r="A34" s="589" t="s">
        <v>9148</v>
      </c>
      <c r="B34" s="495" t="s">
        <v>57</v>
      </c>
      <c r="C34" s="495" t="s">
        <v>182</v>
      </c>
      <c r="D34" s="495" t="s">
        <v>10519</v>
      </c>
      <c r="E34" s="495" t="s">
        <v>9149</v>
      </c>
      <c r="F34" s="473" t="s">
        <v>26</v>
      </c>
      <c r="G34" s="473"/>
      <c r="H34" s="473"/>
      <c r="I34" s="473"/>
      <c r="J34" s="152" t="s">
        <v>11224</v>
      </c>
      <c r="K34" s="152" t="s">
        <v>8948</v>
      </c>
      <c r="L34" s="496">
        <v>43070</v>
      </c>
      <c r="M34" s="497">
        <v>42866</v>
      </c>
      <c r="N34" s="152" t="s">
        <v>46</v>
      </c>
      <c r="O34" s="498">
        <v>43101</v>
      </c>
      <c r="P34" s="499">
        <v>3000000</v>
      </c>
      <c r="Q34" s="500">
        <f t="shared" ref="Q34:Q39" si="2">+P34*0.000001</f>
        <v>3</v>
      </c>
      <c r="R34" s="501">
        <v>12</v>
      </c>
      <c r="S34" s="502">
        <v>42873</v>
      </c>
      <c r="T34" s="152" t="s">
        <v>103</v>
      </c>
      <c r="U34" s="152" t="s">
        <v>7040</v>
      </c>
      <c r="V34" s="495" t="s">
        <v>162</v>
      </c>
      <c r="W34" s="495" t="s">
        <v>105</v>
      </c>
      <c r="X34" s="495" t="s">
        <v>9817</v>
      </c>
      <c r="Y34" s="495"/>
      <c r="Z34" s="616"/>
      <c r="AA34" s="590"/>
      <c r="AB34" s="1"/>
      <c r="AC34" s="1"/>
      <c r="AD34" s="1"/>
      <c r="AE34" s="1"/>
      <c r="AF34" s="1"/>
      <c r="AG34" s="1"/>
      <c r="AH34" s="1"/>
      <c r="AI34" s="1"/>
      <c r="AJ34" s="1"/>
      <c r="AK34" s="1"/>
      <c r="AL34" s="1"/>
      <c r="AM34" s="1"/>
      <c r="AN34" s="1"/>
      <c r="AO34" s="1"/>
      <c r="AP34" s="1"/>
      <c r="AQ34" s="1"/>
      <c r="AR34" s="1"/>
      <c r="AS34" s="1"/>
      <c r="AT34" s="1"/>
      <c r="AU34" s="1"/>
    </row>
    <row r="35" spans="1:47" s="615" customFormat="1" ht="17.45" customHeight="1" x14ac:dyDescent="0.25">
      <c r="A35" s="589" t="s">
        <v>9458</v>
      </c>
      <c r="B35" s="495" t="s">
        <v>58</v>
      </c>
      <c r="C35" s="495" t="s">
        <v>58</v>
      </c>
      <c r="D35" s="495" t="s">
        <v>10800</v>
      </c>
      <c r="E35" s="495" t="s">
        <v>9459</v>
      </c>
      <c r="F35" s="473" t="s">
        <v>26</v>
      </c>
      <c r="G35" s="473"/>
      <c r="H35" s="473"/>
      <c r="I35" s="473"/>
      <c r="J35" s="152" t="s">
        <v>11224</v>
      </c>
      <c r="K35" s="152" t="s">
        <v>8948</v>
      </c>
      <c r="L35" s="496">
        <v>43098</v>
      </c>
      <c r="M35" s="497">
        <v>42877</v>
      </c>
      <c r="N35" s="152" t="s">
        <v>46</v>
      </c>
      <c r="O35" s="498">
        <v>43108</v>
      </c>
      <c r="P35" s="499">
        <v>2857142</v>
      </c>
      <c r="Q35" s="500">
        <f t="shared" si="2"/>
        <v>2.8571420000000001</v>
      </c>
      <c r="R35" s="501">
        <v>18</v>
      </c>
      <c r="S35" s="502">
        <v>42880</v>
      </c>
      <c r="T35" s="152" t="s">
        <v>103</v>
      </c>
      <c r="U35" s="152" t="s">
        <v>7040</v>
      </c>
      <c r="V35" s="495" t="s">
        <v>162</v>
      </c>
      <c r="W35" s="495" t="s">
        <v>105</v>
      </c>
      <c r="X35" s="495" t="s">
        <v>9527</v>
      </c>
      <c r="Y35" s="495" t="s">
        <v>7201</v>
      </c>
      <c r="Z35" s="616"/>
      <c r="AA35" s="590"/>
      <c r="AB35" s="1"/>
      <c r="AC35" s="1"/>
      <c r="AD35" s="1"/>
      <c r="AE35" s="1"/>
      <c r="AF35" s="1"/>
      <c r="AG35" s="1"/>
      <c r="AH35" s="1"/>
      <c r="AI35" s="1"/>
      <c r="AJ35" s="1"/>
      <c r="AK35" s="1"/>
      <c r="AL35" s="1"/>
      <c r="AM35" s="1"/>
      <c r="AN35" s="1"/>
      <c r="AO35" s="1"/>
      <c r="AP35" s="1"/>
      <c r="AQ35" s="1"/>
      <c r="AR35" s="1"/>
      <c r="AS35" s="1"/>
      <c r="AT35" s="1"/>
      <c r="AU35" s="1"/>
    </row>
    <row r="36" spans="1:47" s="615" customFormat="1" ht="17.45" customHeight="1" x14ac:dyDescent="0.25">
      <c r="A36" s="589" t="s">
        <v>929</v>
      </c>
      <c r="B36" s="495" t="s">
        <v>56</v>
      </c>
      <c r="C36" s="495" t="s">
        <v>161</v>
      </c>
      <c r="D36" s="495" t="s">
        <v>930</v>
      </c>
      <c r="E36" s="495" t="s">
        <v>931</v>
      </c>
      <c r="F36" s="473" t="s">
        <v>28</v>
      </c>
      <c r="G36" s="473" t="s">
        <v>4894</v>
      </c>
      <c r="H36" s="473" t="s">
        <v>12036</v>
      </c>
      <c r="I36" s="473"/>
      <c r="J36" s="152" t="s">
        <v>11223</v>
      </c>
      <c r="K36" s="163" t="s">
        <v>8950</v>
      </c>
      <c r="L36" s="503">
        <v>43000</v>
      </c>
      <c r="M36" s="497" t="s">
        <v>932</v>
      </c>
      <c r="N36" s="163" t="s">
        <v>47</v>
      </c>
      <c r="O36" s="503">
        <v>43000</v>
      </c>
      <c r="P36" s="499">
        <v>300000</v>
      </c>
      <c r="Q36" s="500">
        <f t="shared" si="2"/>
        <v>0.3</v>
      </c>
      <c r="R36" s="504">
        <v>1</v>
      </c>
      <c r="S36" s="505" t="s">
        <v>8160</v>
      </c>
      <c r="T36" s="163" t="s">
        <v>103</v>
      </c>
      <c r="U36" s="163" t="s">
        <v>13</v>
      </c>
      <c r="V36" s="495" t="s">
        <v>126</v>
      </c>
      <c r="W36" s="495" t="s">
        <v>434</v>
      </c>
      <c r="X36" s="495" t="s">
        <v>5854</v>
      </c>
      <c r="Y36" s="495" t="s">
        <v>11410</v>
      </c>
      <c r="Z36" s="616"/>
      <c r="AA36" s="590"/>
      <c r="AB36" s="1"/>
      <c r="AC36" s="1"/>
      <c r="AD36" s="1"/>
      <c r="AE36" s="1"/>
      <c r="AF36" s="1"/>
      <c r="AG36" s="1"/>
      <c r="AH36" s="1"/>
      <c r="AI36" s="1"/>
      <c r="AJ36" s="1"/>
      <c r="AK36" s="1"/>
      <c r="AL36" s="1"/>
      <c r="AM36" s="1"/>
      <c r="AN36" s="1"/>
      <c r="AO36" s="1"/>
      <c r="AP36" s="1"/>
      <c r="AQ36" s="1"/>
      <c r="AR36" s="1"/>
      <c r="AS36" s="1"/>
      <c r="AT36" s="1"/>
      <c r="AU36" s="1"/>
    </row>
    <row r="37" spans="1:47" s="615" customFormat="1" ht="17.45" customHeight="1" x14ac:dyDescent="0.25">
      <c r="A37" s="589" t="s">
        <v>929</v>
      </c>
      <c r="B37" s="495" t="s">
        <v>56</v>
      </c>
      <c r="C37" s="495" t="s">
        <v>161</v>
      </c>
      <c r="D37" s="495" t="s">
        <v>930</v>
      </c>
      <c r="E37" s="495" t="s">
        <v>931</v>
      </c>
      <c r="F37" s="473" t="s">
        <v>28</v>
      </c>
      <c r="G37" s="473" t="s">
        <v>4894</v>
      </c>
      <c r="H37" s="473" t="s">
        <v>12036</v>
      </c>
      <c r="I37" s="473"/>
      <c r="J37" s="152" t="s">
        <v>11223</v>
      </c>
      <c r="K37" s="163" t="s">
        <v>8950</v>
      </c>
      <c r="L37" s="503">
        <v>43000</v>
      </c>
      <c r="M37" s="497" t="s">
        <v>932</v>
      </c>
      <c r="N37" s="163" t="s">
        <v>47</v>
      </c>
      <c r="O37" s="503">
        <v>43000</v>
      </c>
      <c r="P37" s="499">
        <v>1</v>
      </c>
      <c r="Q37" s="500">
        <f t="shared" si="2"/>
        <v>9.9999999999999995E-7</v>
      </c>
      <c r="R37" s="504">
        <v>1</v>
      </c>
      <c r="S37" s="505" t="s">
        <v>8160</v>
      </c>
      <c r="T37" s="163" t="s">
        <v>125</v>
      </c>
      <c r="U37" s="163" t="s">
        <v>13</v>
      </c>
      <c r="V37" s="495" t="s">
        <v>126</v>
      </c>
      <c r="W37" s="495" t="s">
        <v>434</v>
      </c>
      <c r="X37" s="495" t="s">
        <v>5854</v>
      </c>
      <c r="Y37" s="495" t="s">
        <v>11410</v>
      </c>
      <c r="Z37" s="616"/>
      <c r="AA37" s="590"/>
      <c r="AB37" s="1"/>
      <c r="AC37" s="1"/>
      <c r="AD37" s="1"/>
      <c r="AE37" s="1"/>
      <c r="AF37" s="1"/>
      <c r="AG37" s="1"/>
      <c r="AH37" s="1"/>
      <c r="AI37" s="1"/>
      <c r="AJ37" s="1"/>
      <c r="AK37" s="1"/>
      <c r="AL37" s="1"/>
      <c r="AM37" s="1"/>
      <c r="AN37" s="1"/>
      <c r="AO37" s="1"/>
      <c r="AP37" s="1"/>
      <c r="AQ37" s="1"/>
      <c r="AR37" s="1"/>
      <c r="AS37" s="1"/>
      <c r="AT37" s="1"/>
      <c r="AU37" s="1"/>
    </row>
    <row r="38" spans="1:47" s="615" customFormat="1" ht="17.45" customHeight="1" x14ac:dyDescent="0.25">
      <c r="A38" s="589" t="s">
        <v>1864</v>
      </c>
      <c r="B38" s="495" t="s">
        <v>56</v>
      </c>
      <c r="C38" s="495" t="s">
        <v>161</v>
      </c>
      <c r="D38" s="495" t="s">
        <v>10459</v>
      </c>
      <c r="E38" s="495" t="s">
        <v>1865</v>
      </c>
      <c r="F38" s="473" t="s">
        <v>26</v>
      </c>
      <c r="G38" s="473" t="s">
        <v>4894</v>
      </c>
      <c r="H38" s="473" t="str">
        <f>VLOOKUP(A38,'[1]2017 SalesConnect'!$A:$J,8,0)</f>
        <v>US Garage &amp; IRL</v>
      </c>
      <c r="I38" s="473" t="str">
        <f>VLOOKUP(A38,'[1]2017 SalesConnect'!$A:$I,9,0)</f>
        <v>US Garage is involved</v>
      </c>
      <c r="J38" s="152" t="s">
        <v>11223</v>
      </c>
      <c r="K38" s="152" t="s">
        <v>33</v>
      </c>
      <c r="L38" s="496">
        <v>42946</v>
      </c>
      <c r="M38" s="497">
        <v>42747</v>
      </c>
      <c r="N38" s="152" t="s">
        <v>47</v>
      </c>
      <c r="O38" s="498">
        <v>42946</v>
      </c>
      <c r="P38" s="499">
        <v>200000</v>
      </c>
      <c r="Q38" s="500">
        <f t="shared" si="2"/>
        <v>0.19999999999999998</v>
      </c>
      <c r="R38" s="501">
        <v>12</v>
      </c>
      <c r="S38" s="502">
        <v>42901</v>
      </c>
      <c r="T38" s="152" t="s">
        <v>211</v>
      </c>
      <c r="U38" s="152" t="s">
        <v>7040</v>
      </c>
      <c r="V38" s="495" t="s">
        <v>162</v>
      </c>
      <c r="W38" s="495" t="s">
        <v>105</v>
      </c>
      <c r="X38" s="495" t="s">
        <v>9827</v>
      </c>
      <c r="Y38" s="495"/>
      <c r="Z38" s="616"/>
      <c r="AA38" s="590"/>
      <c r="AB38" s="1"/>
      <c r="AC38" s="1"/>
      <c r="AD38" s="1"/>
      <c r="AE38" s="1"/>
      <c r="AF38" s="1"/>
      <c r="AG38" s="1"/>
      <c r="AH38" s="1"/>
      <c r="AI38" s="1"/>
      <c r="AJ38" s="1"/>
      <c r="AK38" s="1"/>
      <c r="AL38" s="1"/>
      <c r="AM38" s="1"/>
      <c r="AN38" s="1"/>
      <c r="AO38" s="1"/>
      <c r="AP38" s="1"/>
      <c r="AQ38" s="1"/>
      <c r="AR38" s="1"/>
      <c r="AS38" s="1"/>
      <c r="AT38" s="1"/>
      <c r="AU38" s="1"/>
    </row>
    <row r="39" spans="1:47" s="615" customFormat="1" ht="17.45" customHeight="1" x14ac:dyDescent="0.25">
      <c r="A39" s="589" t="s">
        <v>1864</v>
      </c>
      <c r="B39" s="495" t="s">
        <v>56</v>
      </c>
      <c r="C39" s="495" t="s">
        <v>161</v>
      </c>
      <c r="D39" s="495" t="s">
        <v>10459</v>
      </c>
      <c r="E39" s="495" t="s">
        <v>1865</v>
      </c>
      <c r="F39" s="473" t="s">
        <v>26</v>
      </c>
      <c r="G39" s="473" t="s">
        <v>4894</v>
      </c>
      <c r="H39" s="473" t="str">
        <f>VLOOKUP(A39,'[1]2017 SalesConnect'!$A:$J,8,0)</f>
        <v>US Garage &amp; IRL</v>
      </c>
      <c r="I39" s="473" t="str">
        <f>VLOOKUP(A39,'[1]2017 SalesConnect'!$A:$I,9,0)</f>
        <v>US Garage is involved</v>
      </c>
      <c r="J39" s="152" t="s">
        <v>11223</v>
      </c>
      <c r="K39" s="152" t="s">
        <v>33</v>
      </c>
      <c r="L39" s="496">
        <v>42946</v>
      </c>
      <c r="M39" s="497">
        <v>42747</v>
      </c>
      <c r="N39" s="152" t="s">
        <v>47</v>
      </c>
      <c r="O39" s="498">
        <v>42946</v>
      </c>
      <c r="P39" s="499">
        <v>1</v>
      </c>
      <c r="Q39" s="500">
        <f t="shared" si="2"/>
        <v>9.9999999999999995E-7</v>
      </c>
      <c r="R39" s="501">
        <v>12</v>
      </c>
      <c r="S39" s="502">
        <v>42901</v>
      </c>
      <c r="T39" s="152" t="s">
        <v>125</v>
      </c>
      <c r="U39" s="152" t="s">
        <v>7040</v>
      </c>
      <c r="V39" s="495" t="s">
        <v>162</v>
      </c>
      <c r="W39" s="495" t="s">
        <v>105</v>
      </c>
      <c r="X39" s="495" t="s">
        <v>9827</v>
      </c>
      <c r="Y39" s="495"/>
      <c r="Z39" s="616"/>
      <c r="AA39" s="590"/>
      <c r="AB39" s="1"/>
      <c r="AC39" s="1"/>
      <c r="AD39" s="1"/>
      <c r="AE39" s="1"/>
      <c r="AF39" s="1"/>
      <c r="AG39" s="1"/>
      <c r="AH39" s="1"/>
      <c r="AI39" s="1"/>
      <c r="AJ39" s="1"/>
      <c r="AK39" s="1"/>
      <c r="AL39" s="1"/>
      <c r="AM39" s="1"/>
      <c r="AN39" s="1"/>
      <c r="AO39" s="1"/>
      <c r="AP39" s="1"/>
      <c r="AQ39" s="1"/>
      <c r="AR39" s="1"/>
      <c r="AS39" s="1"/>
      <c r="AT39" s="1"/>
      <c r="AU39" s="1"/>
    </row>
    <row r="40" spans="1:47" s="615" customFormat="1" ht="17.45" customHeight="1" x14ac:dyDescent="0.25">
      <c r="A40" s="592" t="s">
        <v>2173</v>
      </c>
      <c r="B40" s="519" t="s">
        <v>56</v>
      </c>
      <c r="C40" s="519" t="s">
        <v>161</v>
      </c>
      <c r="D40" s="519" t="s">
        <v>5480</v>
      </c>
      <c r="E40" s="519" t="s">
        <v>2174</v>
      </c>
      <c r="F40" s="473" t="s">
        <v>26</v>
      </c>
      <c r="G40" s="473" t="s">
        <v>4894</v>
      </c>
      <c r="H40" s="473" t="s">
        <v>12036</v>
      </c>
      <c r="I40" s="473"/>
      <c r="J40" s="520" t="s">
        <v>11226</v>
      </c>
      <c r="K40" s="520" t="s">
        <v>33</v>
      </c>
      <c r="L40" s="521">
        <v>42800</v>
      </c>
      <c r="M40" s="522" t="s">
        <v>2175</v>
      </c>
      <c r="N40" s="520" t="s">
        <v>50</v>
      </c>
      <c r="O40" s="521">
        <v>42804</v>
      </c>
      <c r="P40" s="523">
        <v>175400</v>
      </c>
      <c r="Q40" s="524">
        <v>0.1754</v>
      </c>
      <c r="R40" s="525">
        <v>3</v>
      </c>
      <c r="S40" s="526" t="s">
        <v>172</v>
      </c>
      <c r="T40" s="520" t="s">
        <v>578</v>
      </c>
      <c r="U40" s="520" t="s">
        <v>7</v>
      </c>
      <c r="V40" s="519" t="s">
        <v>1867</v>
      </c>
      <c r="W40" s="519" t="s">
        <v>1868</v>
      </c>
      <c r="X40" s="415" t="s">
        <v>7103</v>
      </c>
      <c r="Y40" s="415" t="s">
        <v>212</v>
      </c>
      <c r="Z40" s="616"/>
      <c r="AA40" s="590"/>
      <c r="AB40" s="1"/>
      <c r="AC40" s="1"/>
      <c r="AD40" s="1"/>
      <c r="AE40" s="1"/>
      <c r="AF40" s="1"/>
      <c r="AG40" s="1"/>
      <c r="AH40" s="1"/>
      <c r="AI40" s="1"/>
      <c r="AJ40" s="1"/>
      <c r="AK40" s="1"/>
      <c r="AL40" s="1"/>
      <c r="AM40" s="1"/>
      <c r="AN40" s="1"/>
      <c r="AO40" s="1"/>
      <c r="AP40" s="1"/>
      <c r="AQ40" s="1"/>
      <c r="AR40" s="1"/>
      <c r="AS40" s="1"/>
      <c r="AT40" s="1"/>
      <c r="AU40" s="1"/>
    </row>
    <row r="41" spans="1:47" s="615" customFormat="1" ht="17.45" customHeight="1" x14ac:dyDescent="0.25">
      <c r="A41" s="589" t="s">
        <v>9867</v>
      </c>
      <c r="B41" s="495" t="s">
        <v>56</v>
      </c>
      <c r="C41" s="495" t="s">
        <v>161</v>
      </c>
      <c r="D41" s="495" t="s">
        <v>8942</v>
      </c>
      <c r="E41" s="495" t="s">
        <v>9868</v>
      </c>
      <c r="F41" s="473" t="s">
        <v>26</v>
      </c>
      <c r="G41" s="473" t="s">
        <v>4894</v>
      </c>
      <c r="H41" s="473" t="s">
        <v>12036</v>
      </c>
      <c r="I41" s="473"/>
      <c r="J41" s="152" t="s">
        <v>11223</v>
      </c>
      <c r="K41" s="152" t="s">
        <v>33</v>
      </c>
      <c r="L41" s="496">
        <v>42937</v>
      </c>
      <c r="M41" s="497">
        <v>42891</v>
      </c>
      <c r="N41" s="152" t="s">
        <v>46</v>
      </c>
      <c r="O41" s="498">
        <v>42948</v>
      </c>
      <c r="P41" s="499">
        <v>1500000</v>
      </c>
      <c r="Q41" s="500">
        <f>+P41*0.000001</f>
        <v>1.5</v>
      </c>
      <c r="R41" s="501">
        <v>3</v>
      </c>
      <c r="S41" s="502">
        <v>42906</v>
      </c>
      <c r="T41" s="152" t="s">
        <v>103</v>
      </c>
      <c r="U41" s="152" t="s">
        <v>7040</v>
      </c>
      <c r="V41" s="495" t="s">
        <v>162</v>
      </c>
      <c r="W41" s="495" t="s">
        <v>105</v>
      </c>
      <c r="X41" s="495" t="s">
        <v>9970</v>
      </c>
      <c r="Y41" s="495"/>
      <c r="Z41" s="616"/>
      <c r="AA41" s="590"/>
      <c r="AB41" s="1"/>
      <c r="AC41" s="1"/>
      <c r="AD41" s="1"/>
      <c r="AE41" s="1"/>
      <c r="AF41" s="1"/>
      <c r="AG41" s="1"/>
      <c r="AH41" s="1"/>
      <c r="AI41" s="1"/>
      <c r="AJ41" s="1"/>
      <c r="AK41" s="1"/>
      <c r="AL41" s="1"/>
      <c r="AM41" s="1"/>
      <c r="AN41" s="1"/>
      <c r="AO41" s="1"/>
      <c r="AP41" s="1"/>
      <c r="AQ41" s="1"/>
      <c r="AR41" s="1"/>
      <c r="AS41" s="1"/>
      <c r="AT41" s="1"/>
      <c r="AU41" s="1"/>
    </row>
    <row r="42" spans="1:47" s="615" customFormat="1" ht="17.45" customHeight="1" x14ac:dyDescent="0.25">
      <c r="A42" s="592" t="s">
        <v>2173</v>
      </c>
      <c r="B42" s="519" t="s">
        <v>56</v>
      </c>
      <c r="C42" s="519" t="s">
        <v>161</v>
      </c>
      <c r="D42" s="519" t="s">
        <v>8942</v>
      </c>
      <c r="E42" s="519" t="s">
        <v>2174</v>
      </c>
      <c r="F42" s="473" t="s">
        <v>26</v>
      </c>
      <c r="G42" s="473" t="s">
        <v>4894</v>
      </c>
      <c r="H42" s="473" t="s">
        <v>12036</v>
      </c>
      <c r="I42" s="473"/>
      <c r="J42" s="520" t="s">
        <v>11226</v>
      </c>
      <c r="K42" s="520" t="s">
        <v>33</v>
      </c>
      <c r="L42" s="521">
        <v>42804</v>
      </c>
      <c r="M42" s="522">
        <v>42709</v>
      </c>
      <c r="N42" s="520" t="s">
        <v>50</v>
      </c>
      <c r="O42" s="521">
        <v>42804</v>
      </c>
      <c r="P42" s="523">
        <v>190400</v>
      </c>
      <c r="Q42" s="524">
        <v>0.19039999999999999</v>
      </c>
      <c r="R42" s="525">
        <v>12</v>
      </c>
      <c r="S42" s="526">
        <v>42813</v>
      </c>
      <c r="T42" s="520" t="s">
        <v>578</v>
      </c>
      <c r="U42" s="520" t="s">
        <v>7040</v>
      </c>
      <c r="V42" s="519" t="s">
        <v>162</v>
      </c>
      <c r="W42" s="519" t="s">
        <v>105</v>
      </c>
      <c r="X42" s="415" t="s">
        <v>9231</v>
      </c>
      <c r="Y42" s="415"/>
      <c r="Z42" s="616"/>
      <c r="AA42" s="590"/>
      <c r="AB42" s="1"/>
      <c r="AC42" s="1"/>
      <c r="AD42" s="1"/>
      <c r="AE42" s="1"/>
      <c r="AF42" s="1"/>
      <c r="AG42" s="1"/>
      <c r="AH42" s="1"/>
      <c r="AI42" s="1"/>
      <c r="AJ42" s="1"/>
      <c r="AK42" s="1"/>
      <c r="AL42" s="1"/>
      <c r="AM42" s="1"/>
      <c r="AN42" s="1"/>
      <c r="AO42" s="1"/>
      <c r="AP42" s="1"/>
      <c r="AQ42" s="1"/>
      <c r="AR42" s="1"/>
      <c r="AS42" s="1"/>
      <c r="AT42" s="1"/>
      <c r="AU42" s="1"/>
    </row>
    <row r="43" spans="1:47" s="615" customFormat="1" ht="17.45" customHeight="1" x14ac:dyDescent="0.25">
      <c r="A43" s="591" t="s">
        <v>11422</v>
      </c>
      <c r="B43" s="506" t="s">
        <v>6912</v>
      </c>
      <c r="C43" s="506" t="s">
        <v>6912</v>
      </c>
      <c r="D43" s="506" t="s">
        <v>575</v>
      </c>
      <c r="E43" s="506" t="s">
        <v>11423</v>
      </c>
      <c r="F43" s="473" t="s">
        <v>27</v>
      </c>
      <c r="G43" s="473"/>
      <c r="H43" s="473"/>
      <c r="I43" s="473"/>
      <c r="J43" s="470" t="s">
        <v>11223</v>
      </c>
      <c r="K43" s="507" t="s">
        <v>8947</v>
      </c>
      <c r="L43" s="508">
        <v>42960</v>
      </c>
      <c r="M43" s="509" t="s">
        <v>11756</v>
      </c>
      <c r="N43" s="507" t="s">
        <v>47</v>
      </c>
      <c r="O43" s="508">
        <v>42960</v>
      </c>
      <c r="P43" s="510">
        <v>2500000</v>
      </c>
      <c r="Q43" s="511">
        <f t="shared" ref="Q43:Q74" si="3">+P43*0.000001</f>
        <v>2.5</v>
      </c>
      <c r="R43" s="512">
        <v>10</v>
      </c>
      <c r="S43" s="513" t="s">
        <v>11804</v>
      </c>
      <c r="T43" s="507" t="s">
        <v>103</v>
      </c>
      <c r="U43" s="470" t="s">
        <v>7040</v>
      </c>
      <c r="V43" s="506" t="s">
        <v>134</v>
      </c>
      <c r="W43" s="506" t="s">
        <v>9265</v>
      </c>
      <c r="X43" s="495" t="s">
        <v>11874</v>
      </c>
      <c r="Y43" s="495" t="s">
        <v>221</v>
      </c>
      <c r="Z43" s="616"/>
      <c r="AA43" s="590"/>
      <c r="AB43" s="1"/>
      <c r="AC43" s="1"/>
      <c r="AD43" s="1"/>
      <c r="AE43" s="1"/>
      <c r="AF43" s="1"/>
      <c r="AG43" s="1"/>
      <c r="AH43" s="1"/>
      <c r="AI43" s="1"/>
      <c r="AJ43" s="1"/>
      <c r="AK43" s="1"/>
      <c r="AL43" s="1"/>
      <c r="AM43" s="1"/>
      <c r="AN43" s="1"/>
      <c r="AO43" s="1"/>
      <c r="AP43" s="1"/>
      <c r="AQ43" s="1"/>
      <c r="AR43" s="1"/>
      <c r="AS43" s="1"/>
      <c r="AT43" s="1"/>
      <c r="AU43" s="1"/>
    </row>
    <row r="44" spans="1:47" s="615" customFormat="1" ht="17.45" customHeight="1" x14ac:dyDescent="0.25">
      <c r="A44" s="589" t="s">
        <v>11424</v>
      </c>
      <c r="B44" s="495" t="s">
        <v>59</v>
      </c>
      <c r="C44" s="495" t="s">
        <v>9574</v>
      </c>
      <c r="D44" s="495" t="s">
        <v>11425</v>
      </c>
      <c r="E44" s="495" t="s">
        <v>11426</v>
      </c>
      <c r="F44" s="473" t="s">
        <v>26</v>
      </c>
      <c r="G44" s="473"/>
      <c r="H44" s="473"/>
      <c r="I44" s="473"/>
      <c r="J44" s="152" t="s">
        <v>11223</v>
      </c>
      <c r="K44" s="163" t="s">
        <v>8948</v>
      </c>
      <c r="L44" s="503">
        <v>43007</v>
      </c>
      <c r="M44" s="497" t="s">
        <v>11757</v>
      </c>
      <c r="N44" s="163" t="s">
        <v>48</v>
      </c>
      <c r="O44" s="503">
        <v>43007</v>
      </c>
      <c r="P44" s="499">
        <v>2500000</v>
      </c>
      <c r="Q44" s="500">
        <f t="shared" si="3"/>
        <v>2.5</v>
      </c>
      <c r="R44" s="504">
        <v>12</v>
      </c>
      <c r="S44" s="505" t="s">
        <v>9261</v>
      </c>
      <c r="T44" s="163" t="s">
        <v>292</v>
      </c>
      <c r="U44" s="152" t="s">
        <v>7040</v>
      </c>
      <c r="V44" s="495" t="s">
        <v>134</v>
      </c>
      <c r="W44" s="495" t="s">
        <v>1119</v>
      </c>
      <c r="X44" s="495" t="s">
        <v>11875</v>
      </c>
      <c r="Y44" s="495" t="s">
        <v>221</v>
      </c>
      <c r="Z44" s="616"/>
      <c r="AA44" s="590"/>
      <c r="AB44" s="1"/>
      <c r="AC44" s="1"/>
      <c r="AD44" s="1"/>
      <c r="AE44" s="1"/>
      <c r="AF44" s="1"/>
      <c r="AG44" s="1"/>
      <c r="AH44" s="1"/>
      <c r="AI44" s="1"/>
      <c r="AJ44" s="1"/>
      <c r="AK44" s="1"/>
      <c r="AL44" s="1"/>
      <c r="AM44" s="1"/>
      <c r="AN44" s="1"/>
      <c r="AO44" s="1"/>
      <c r="AP44" s="1"/>
      <c r="AQ44" s="1"/>
      <c r="AR44" s="1"/>
      <c r="AS44" s="1"/>
      <c r="AT44" s="1"/>
      <c r="AU44" s="1"/>
    </row>
    <row r="45" spans="1:47" s="615" customFormat="1" ht="17.45" customHeight="1" x14ac:dyDescent="0.25">
      <c r="A45" s="589" t="s">
        <v>11424</v>
      </c>
      <c r="B45" s="495" t="s">
        <v>59</v>
      </c>
      <c r="C45" s="495" t="s">
        <v>9574</v>
      </c>
      <c r="D45" s="495" t="s">
        <v>11425</v>
      </c>
      <c r="E45" s="495" t="s">
        <v>11426</v>
      </c>
      <c r="F45" s="473" t="s">
        <v>26</v>
      </c>
      <c r="G45" s="473"/>
      <c r="H45" s="473"/>
      <c r="I45" s="473"/>
      <c r="J45" s="152" t="s">
        <v>11223</v>
      </c>
      <c r="K45" s="163" t="s">
        <v>8948</v>
      </c>
      <c r="L45" s="503">
        <v>43007</v>
      </c>
      <c r="M45" s="497" t="s">
        <v>11757</v>
      </c>
      <c r="N45" s="163" t="s">
        <v>48</v>
      </c>
      <c r="O45" s="503">
        <v>43007</v>
      </c>
      <c r="P45" s="499">
        <v>2500000</v>
      </c>
      <c r="Q45" s="500">
        <f t="shared" si="3"/>
        <v>2.5</v>
      </c>
      <c r="R45" s="504">
        <v>12</v>
      </c>
      <c r="S45" s="505" t="s">
        <v>9267</v>
      </c>
      <c r="T45" s="163" t="s">
        <v>292</v>
      </c>
      <c r="U45" s="152" t="s">
        <v>7040</v>
      </c>
      <c r="V45" s="495" t="s">
        <v>104</v>
      </c>
      <c r="W45" s="495" t="s">
        <v>1761</v>
      </c>
      <c r="X45" s="495" t="s">
        <v>11875</v>
      </c>
      <c r="Y45" s="495" t="s">
        <v>221</v>
      </c>
      <c r="Z45" s="616"/>
      <c r="AA45" s="590"/>
      <c r="AB45" s="1"/>
      <c r="AC45" s="1"/>
      <c r="AD45" s="1"/>
      <c r="AE45" s="1"/>
      <c r="AF45" s="1"/>
      <c r="AG45" s="1"/>
      <c r="AH45" s="1"/>
      <c r="AI45" s="1"/>
      <c r="AJ45" s="1"/>
      <c r="AK45" s="1"/>
      <c r="AL45" s="1"/>
      <c r="AM45" s="1"/>
      <c r="AN45" s="1"/>
      <c r="AO45" s="1"/>
      <c r="AP45" s="1"/>
      <c r="AQ45" s="1"/>
      <c r="AR45" s="1"/>
      <c r="AS45" s="1"/>
      <c r="AT45" s="1"/>
      <c r="AU45" s="1"/>
    </row>
    <row r="46" spans="1:47" s="615" customFormat="1" ht="17.45" customHeight="1" x14ac:dyDescent="0.25">
      <c r="A46" s="589" t="s">
        <v>8002</v>
      </c>
      <c r="B46" s="495" t="s">
        <v>60</v>
      </c>
      <c r="C46" s="495" t="s">
        <v>6576</v>
      </c>
      <c r="D46" s="495" t="s">
        <v>8958</v>
      </c>
      <c r="E46" s="495" t="s">
        <v>8071</v>
      </c>
      <c r="F46" s="473" t="s">
        <v>6576</v>
      </c>
      <c r="G46" s="473" t="s">
        <v>4894</v>
      </c>
      <c r="H46" s="473" t="str">
        <f>VLOOKUP(A46,'[1]2017 SalesConnect'!$A:$J,8,0)</f>
        <v>India</v>
      </c>
      <c r="I46" s="473" t="str">
        <f>VLOOKUP(A46,'[1]2017 SalesConnect'!$A:$I,9,0)</f>
        <v>Exploring opporunity with TRAI to implement lockchain based Number portability solution.</v>
      </c>
      <c r="J46" s="152" t="s">
        <v>11223</v>
      </c>
      <c r="K46" s="152" t="s">
        <v>8949</v>
      </c>
      <c r="L46" s="496">
        <v>43007</v>
      </c>
      <c r="M46" s="497">
        <v>42850</v>
      </c>
      <c r="N46" s="152" t="s">
        <v>48</v>
      </c>
      <c r="O46" s="498">
        <v>43007</v>
      </c>
      <c r="P46" s="499">
        <v>4444444</v>
      </c>
      <c r="Q46" s="500">
        <f t="shared" si="3"/>
        <v>4.4444439999999998</v>
      </c>
      <c r="R46" s="501">
        <v>12</v>
      </c>
      <c r="S46" s="502">
        <v>42908</v>
      </c>
      <c r="T46" s="152" t="s">
        <v>103</v>
      </c>
      <c r="U46" s="152" t="s">
        <v>7040</v>
      </c>
      <c r="V46" s="495" t="s">
        <v>162</v>
      </c>
      <c r="W46" s="495" t="s">
        <v>105</v>
      </c>
      <c r="X46" s="495" t="s">
        <v>7151</v>
      </c>
      <c r="Y46" s="495" t="s">
        <v>9291</v>
      </c>
      <c r="Z46" s="616"/>
      <c r="AA46" s="590"/>
      <c r="AB46" s="1"/>
      <c r="AC46" s="1"/>
      <c r="AD46" s="1"/>
      <c r="AE46" s="1"/>
      <c r="AF46" s="1"/>
      <c r="AG46" s="1"/>
      <c r="AH46" s="1"/>
      <c r="AI46" s="1"/>
      <c r="AJ46" s="1"/>
      <c r="AK46" s="1"/>
      <c r="AL46" s="1"/>
      <c r="AM46" s="1"/>
      <c r="AN46" s="1"/>
      <c r="AO46" s="1"/>
      <c r="AP46" s="1"/>
      <c r="AQ46" s="1"/>
      <c r="AR46" s="1"/>
      <c r="AS46" s="1"/>
      <c r="AT46" s="1"/>
      <c r="AU46" s="1"/>
    </row>
    <row r="47" spans="1:47" s="615" customFormat="1" ht="17.45" customHeight="1" x14ac:dyDescent="0.25">
      <c r="A47" s="589" t="s">
        <v>323</v>
      </c>
      <c r="B47" s="495" t="s">
        <v>57</v>
      </c>
      <c r="C47" s="495" t="s">
        <v>324</v>
      </c>
      <c r="D47" s="495" t="s">
        <v>325</v>
      </c>
      <c r="E47" s="495" t="s">
        <v>316</v>
      </c>
      <c r="F47" s="473" t="s">
        <v>25</v>
      </c>
      <c r="G47" s="473"/>
      <c r="H47" s="473"/>
      <c r="I47" s="473"/>
      <c r="J47" s="152" t="s">
        <v>11223</v>
      </c>
      <c r="K47" s="163" t="s">
        <v>35</v>
      </c>
      <c r="L47" s="503">
        <v>42972</v>
      </c>
      <c r="M47" s="497" t="s">
        <v>326</v>
      </c>
      <c r="N47" s="163" t="s">
        <v>47</v>
      </c>
      <c r="O47" s="503">
        <v>42972</v>
      </c>
      <c r="P47" s="499">
        <v>2325001</v>
      </c>
      <c r="Q47" s="500">
        <f t="shared" si="3"/>
        <v>2.3250009999999999</v>
      </c>
      <c r="R47" s="504">
        <v>12</v>
      </c>
      <c r="S47" s="505" t="s">
        <v>11804</v>
      </c>
      <c r="T47" s="163" t="s">
        <v>103</v>
      </c>
      <c r="U47" s="163" t="s">
        <v>9234</v>
      </c>
      <c r="V47" s="495" t="s">
        <v>327</v>
      </c>
      <c r="W47" s="495" t="s">
        <v>9412</v>
      </c>
      <c r="X47" s="495" t="s">
        <v>6296</v>
      </c>
      <c r="Y47" s="495" t="s">
        <v>329</v>
      </c>
      <c r="Z47" s="616"/>
      <c r="AA47" s="590"/>
      <c r="AB47" s="1"/>
      <c r="AC47" s="1"/>
      <c r="AD47" s="1"/>
      <c r="AE47" s="1"/>
      <c r="AF47" s="1"/>
      <c r="AG47" s="1"/>
      <c r="AH47" s="1"/>
      <c r="AI47" s="1"/>
      <c r="AJ47" s="1"/>
      <c r="AK47" s="1"/>
      <c r="AL47" s="1"/>
      <c r="AM47" s="1"/>
      <c r="AN47" s="1"/>
      <c r="AO47" s="1"/>
      <c r="AP47" s="1"/>
      <c r="AQ47" s="1"/>
      <c r="AR47" s="1"/>
      <c r="AS47" s="1"/>
      <c r="AT47" s="1"/>
      <c r="AU47" s="1"/>
    </row>
    <row r="48" spans="1:47" s="615" customFormat="1" ht="17.45" customHeight="1" x14ac:dyDescent="0.25">
      <c r="A48" s="589" t="s">
        <v>8788</v>
      </c>
      <c r="B48" s="495" t="s">
        <v>56</v>
      </c>
      <c r="C48" s="495" t="s">
        <v>124</v>
      </c>
      <c r="D48" s="495" t="s">
        <v>8490</v>
      </c>
      <c r="E48" s="495" t="s">
        <v>8789</v>
      </c>
      <c r="F48" s="473" t="s">
        <v>25</v>
      </c>
      <c r="G48" s="473"/>
      <c r="H48" s="473"/>
      <c r="I48" s="473"/>
      <c r="J48" s="152" t="s">
        <v>11224</v>
      </c>
      <c r="K48" s="163" t="s">
        <v>8951</v>
      </c>
      <c r="L48" s="503">
        <v>43084</v>
      </c>
      <c r="M48" s="497" t="s">
        <v>8879</v>
      </c>
      <c r="N48" s="163" t="s">
        <v>46</v>
      </c>
      <c r="O48" s="503">
        <v>43084</v>
      </c>
      <c r="P48" s="499">
        <v>133334</v>
      </c>
      <c r="Q48" s="500">
        <f t="shared" si="3"/>
        <v>0.13333399999999998</v>
      </c>
      <c r="R48" s="504">
        <v>12</v>
      </c>
      <c r="S48" s="505" t="s">
        <v>8159</v>
      </c>
      <c r="T48" s="163" t="s">
        <v>125</v>
      </c>
      <c r="U48" s="163" t="s">
        <v>15</v>
      </c>
      <c r="V48" s="495" t="s">
        <v>278</v>
      </c>
      <c r="W48" s="495" t="s">
        <v>8914</v>
      </c>
      <c r="X48" s="495" t="s">
        <v>8680</v>
      </c>
      <c r="Y48" s="495" t="s">
        <v>8689</v>
      </c>
      <c r="Z48" s="616"/>
      <c r="AA48" s="590"/>
      <c r="AB48" s="1"/>
      <c r="AC48" s="1"/>
      <c r="AD48" s="1"/>
      <c r="AE48" s="1"/>
      <c r="AF48" s="1"/>
      <c r="AG48" s="1"/>
      <c r="AH48" s="1"/>
      <c r="AI48" s="1"/>
      <c r="AJ48" s="1"/>
      <c r="AK48" s="1"/>
      <c r="AL48" s="1"/>
      <c r="AM48" s="1"/>
      <c r="AN48" s="1"/>
      <c r="AO48" s="1"/>
      <c r="AP48" s="1"/>
      <c r="AQ48" s="1"/>
      <c r="AR48" s="1"/>
      <c r="AS48" s="1"/>
      <c r="AT48" s="1"/>
      <c r="AU48" s="1"/>
    </row>
    <row r="49" spans="1:47" s="615" customFormat="1" ht="17.45" customHeight="1" x14ac:dyDescent="0.25">
      <c r="A49" s="589" t="s">
        <v>8790</v>
      </c>
      <c r="B49" s="495" t="s">
        <v>56</v>
      </c>
      <c r="C49" s="495" t="s">
        <v>124</v>
      </c>
      <c r="D49" s="495" t="s">
        <v>10684</v>
      </c>
      <c r="E49" s="495" t="s">
        <v>8791</v>
      </c>
      <c r="F49" s="473" t="s">
        <v>25</v>
      </c>
      <c r="G49" s="473"/>
      <c r="H49" s="473"/>
      <c r="I49" s="473"/>
      <c r="J49" s="152" t="s">
        <v>11224</v>
      </c>
      <c r="K49" s="152" t="s">
        <v>8951</v>
      </c>
      <c r="L49" s="496">
        <v>43084</v>
      </c>
      <c r="M49" s="497">
        <v>42864</v>
      </c>
      <c r="N49" s="152" t="s">
        <v>46</v>
      </c>
      <c r="O49" s="498">
        <v>43084</v>
      </c>
      <c r="P49" s="499">
        <v>133333</v>
      </c>
      <c r="Q49" s="500">
        <f t="shared" si="3"/>
        <v>0.13333300000000001</v>
      </c>
      <c r="R49" s="501">
        <v>12</v>
      </c>
      <c r="S49" s="502">
        <v>42866</v>
      </c>
      <c r="T49" s="152" t="s">
        <v>125</v>
      </c>
      <c r="U49" s="152" t="s">
        <v>7040</v>
      </c>
      <c r="V49" s="495" t="s">
        <v>162</v>
      </c>
      <c r="W49" s="495" t="s">
        <v>105</v>
      </c>
      <c r="X49" s="495" t="s">
        <v>10106</v>
      </c>
      <c r="Y49" s="495" t="s">
        <v>6864</v>
      </c>
      <c r="Z49" s="616"/>
      <c r="AA49" s="590"/>
      <c r="AB49" s="1"/>
      <c r="AC49" s="1"/>
      <c r="AD49" s="1"/>
      <c r="AE49" s="1"/>
      <c r="AF49" s="1"/>
      <c r="AG49" s="1"/>
      <c r="AH49" s="1"/>
      <c r="AI49" s="1"/>
      <c r="AJ49" s="1"/>
      <c r="AK49" s="1"/>
      <c r="AL49" s="1"/>
      <c r="AM49" s="1"/>
      <c r="AN49" s="1"/>
      <c r="AO49" s="1"/>
      <c r="AP49" s="1"/>
      <c r="AQ49" s="1"/>
      <c r="AR49" s="1"/>
      <c r="AS49" s="1"/>
      <c r="AT49" s="1"/>
      <c r="AU49" s="1"/>
    </row>
    <row r="50" spans="1:47" s="615" customFormat="1" ht="17.45" customHeight="1" x14ac:dyDescent="0.25">
      <c r="A50" s="589" t="s">
        <v>8489</v>
      </c>
      <c r="B50" s="495" t="s">
        <v>56</v>
      </c>
      <c r="C50" s="495" t="s">
        <v>124</v>
      </c>
      <c r="D50" s="495" t="s">
        <v>10684</v>
      </c>
      <c r="E50" s="495" t="s">
        <v>8491</v>
      </c>
      <c r="F50" s="473" t="s">
        <v>25</v>
      </c>
      <c r="G50" s="473"/>
      <c r="H50" s="473"/>
      <c r="I50" s="473"/>
      <c r="J50" s="152" t="s">
        <v>11223</v>
      </c>
      <c r="K50" s="152" t="s">
        <v>8951</v>
      </c>
      <c r="L50" s="496">
        <v>42926</v>
      </c>
      <c r="M50" s="497">
        <v>42837</v>
      </c>
      <c r="N50" s="152" t="s">
        <v>142</v>
      </c>
      <c r="O50" s="498">
        <v>42926</v>
      </c>
      <c r="P50" s="499">
        <v>16666</v>
      </c>
      <c r="Q50" s="500">
        <f t="shared" si="3"/>
        <v>1.6666E-2</v>
      </c>
      <c r="R50" s="501">
        <v>12</v>
      </c>
      <c r="S50" s="502">
        <v>42838</v>
      </c>
      <c r="T50" s="152" t="s">
        <v>125</v>
      </c>
      <c r="U50" s="152" t="s">
        <v>7040</v>
      </c>
      <c r="V50" s="495" t="s">
        <v>162</v>
      </c>
      <c r="W50" s="495" t="s">
        <v>105</v>
      </c>
      <c r="X50" s="495" t="s">
        <v>10106</v>
      </c>
      <c r="Y50" s="495" t="s">
        <v>7201</v>
      </c>
      <c r="Z50" s="616"/>
      <c r="AA50" s="590"/>
      <c r="AB50" s="1"/>
      <c r="AC50" s="1"/>
      <c r="AD50" s="1"/>
      <c r="AE50" s="1"/>
      <c r="AF50" s="1"/>
      <c r="AG50" s="1"/>
      <c r="AH50" s="1"/>
      <c r="AI50" s="1"/>
      <c r="AJ50" s="1"/>
      <c r="AK50" s="1"/>
      <c r="AL50" s="1"/>
      <c r="AM50" s="1"/>
      <c r="AN50" s="1"/>
      <c r="AO50" s="1"/>
      <c r="AP50" s="1"/>
      <c r="AQ50" s="1"/>
      <c r="AR50" s="1"/>
      <c r="AS50" s="1"/>
      <c r="AT50" s="1"/>
      <c r="AU50" s="1"/>
    </row>
    <row r="51" spans="1:47" s="615" customFormat="1" ht="17.45" customHeight="1" x14ac:dyDescent="0.25">
      <c r="A51" s="589" t="s">
        <v>8492</v>
      </c>
      <c r="B51" s="495" t="s">
        <v>56</v>
      </c>
      <c r="C51" s="495" t="s">
        <v>124</v>
      </c>
      <c r="D51" s="495" t="s">
        <v>10684</v>
      </c>
      <c r="E51" s="495" t="s">
        <v>8493</v>
      </c>
      <c r="F51" s="473" t="s">
        <v>25</v>
      </c>
      <c r="G51" s="473"/>
      <c r="H51" s="473"/>
      <c r="I51" s="473"/>
      <c r="J51" s="152" t="s">
        <v>11224</v>
      </c>
      <c r="K51" s="152" t="s">
        <v>8951</v>
      </c>
      <c r="L51" s="496">
        <v>43091</v>
      </c>
      <c r="M51" s="497">
        <v>42837</v>
      </c>
      <c r="N51" s="152" t="s">
        <v>142</v>
      </c>
      <c r="O51" s="498">
        <v>43091</v>
      </c>
      <c r="P51" s="499">
        <v>16666</v>
      </c>
      <c r="Q51" s="500">
        <f t="shared" si="3"/>
        <v>1.6666E-2</v>
      </c>
      <c r="R51" s="501">
        <v>12</v>
      </c>
      <c r="S51" s="502">
        <v>42838</v>
      </c>
      <c r="T51" s="152" t="s">
        <v>103</v>
      </c>
      <c r="U51" s="152" t="s">
        <v>7040</v>
      </c>
      <c r="V51" s="495" t="s">
        <v>162</v>
      </c>
      <c r="W51" s="495" t="s">
        <v>105</v>
      </c>
      <c r="X51" s="495" t="s">
        <v>10106</v>
      </c>
      <c r="Y51" s="495" t="s">
        <v>6864</v>
      </c>
      <c r="Z51" s="616"/>
      <c r="AA51" s="590"/>
      <c r="AB51" s="1"/>
      <c r="AC51" s="1"/>
      <c r="AD51" s="1"/>
      <c r="AE51" s="1"/>
      <c r="AF51" s="1"/>
      <c r="AG51" s="1"/>
      <c r="AH51" s="1"/>
      <c r="AI51" s="1"/>
      <c r="AJ51" s="1"/>
      <c r="AK51" s="1"/>
      <c r="AL51" s="1"/>
      <c r="AM51" s="1"/>
      <c r="AN51" s="1"/>
      <c r="AO51" s="1"/>
      <c r="AP51" s="1"/>
      <c r="AQ51" s="1"/>
      <c r="AR51" s="1"/>
      <c r="AS51" s="1"/>
      <c r="AT51" s="1"/>
      <c r="AU51" s="1"/>
    </row>
    <row r="52" spans="1:47" s="615" customFormat="1" ht="17.45" customHeight="1" x14ac:dyDescent="0.25">
      <c r="A52" s="589" t="s">
        <v>5718</v>
      </c>
      <c r="B52" s="495" t="s">
        <v>56</v>
      </c>
      <c r="C52" s="495" t="s">
        <v>124</v>
      </c>
      <c r="D52" s="495" t="s">
        <v>10315</v>
      </c>
      <c r="E52" s="495" t="s">
        <v>5719</v>
      </c>
      <c r="F52" s="473" t="s">
        <v>24</v>
      </c>
      <c r="G52" s="473"/>
      <c r="H52" s="473"/>
      <c r="I52" s="473"/>
      <c r="J52" s="152" t="s">
        <v>11223</v>
      </c>
      <c r="K52" s="152" t="s">
        <v>38</v>
      </c>
      <c r="L52" s="496">
        <v>42926</v>
      </c>
      <c r="M52" s="497">
        <v>42815</v>
      </c>
      <c r="N52" s="152" t="s">
        <v>48</v>
      </c>
      <c r="O52" s="498">
        <v>42940</v>
      </c>
      <c r="P52" s="499">
        <v>26666</v>
      </c>
      <c r="Q52" s="500">
        <f t="shared" si="3"/>
        <v>2.6665999999999999E-2</v>
      </c>
      <c r="R52" s="501">
        <v>1</v>
      </c>
      <c r="S52" s="502">
        <v>42912</v>
      </c>
      <c r="T52" s="152" t="s">
        <v>292</v>
      </c>
      <c r="U52" s="152" t="s">
        <v>7040</v>
      </c>
      <c r="V52" s="495" t="s">
        <v>162</v>
      </c>
      <c r="W52" s="495" t="s">
        <v>105</v>
      </c>
      <c r="X52" s="495" t="s">
        <v>9016</v>
      </c>
      <c r="Y52" s="495"/>
      <c r="Z52" s="616"/>
      <c r="AA52" s="590"/>
      <c r="AB52" s="1"/>
      <c r="AC52" s="1"/>
      <c r="AD52" s="1"/>
      <c r="AE52" s="1"/>
      <c r="AF52" s="1"/>
      <c r="AG52" s="1"/>
      <c r="AH52" s="1"/>
      <c r="AI52" s="1"/>
      <c r="AJ52" s="1"/>
      <c r="AK52" s="1"/>
      <c r="AL52" s="1"/>
      <c r="AM52" s="1"/>
      <c r="AN52" s="1"/>
      <c r="AO52" s="1"/>
      <c r="AP52" s="1"/>
      <c r="AQ52" s="1"/>
      <c r="AR52" s="1"/>
      <c r="AS52" s="1"/>
      <c r="AT52" s="1"/>
      <c r="AU52" s="1"/>
    </row>
    <row r="53" spans="1:47" s="615" customFormat="1" ht="17.45" customHeight="1" x14ac:dyDescent="0.25">
      <c r="A53" s="589" t="s">
        <v>3365</v>
      </c>
      <c r="B53" s="495" t="s">
        <v>56</v>
      </c>
      <c r="C53" s="495" t="s">
        <v>161</v>
      </c>
      <c r="D53" s="495" t="s">
        <v>3366</v>
      </c>
      <c r="E53" s="495" t="s">
        <v>3367</v>
      </c>
      <c r="F53" s="473" t="s">
        <v>26</v>
      </c>
      <c r="G53" s="473"/>
      <c r="H53" s="473"/>
      <c r="I53" s="473"/>
      <c r="J53" s="152" t="s">
        <v>11224</v>
      </c>
      <c r="K53" s="163" t="s">
        <v>33</v>
      </c>
      <c r="L53" s="503">
        <v>43084</v>
      </c>
      <c r="M53" s="497" t="s">
        <v>3368</v>
      </c>
      <c r="N53" s="163" t="s">
        <v>46</v>
      </c>
      <c r="O53" s="503">
        <v>43084</v>
      </c>
      <c r="P53" s="499">
        <v>100000</v>
      </c>
      <c r="Q53" s="500">
        <f t="shared" si="3"/>
        <v>9.9999999999999992E-2</v>
      </c>
      <c r="R53" s="504">
        <v>1</v>
      </c>
      <c r="S53" s="505" t="s">
        <v>113</v>
      </c>
      <c r="T53" s="163" t="s">
        <v>125</v>
      </c>
      <c r="U53" s="163" t="s">
        <v>10</v>
      </c>
      <c r="V53" s="495" t="s">
        <v>2819</v>
      </c>
      <c r="W53" s="495" t="s">
        <v>2820</v>
      </c>
      <c r="X53" s="495" t="s">
        <v>6486</v>
      </c>
      <c r="Y53" s="495" t="s">
        <v>186</v>
      </c>
      <c r="Z53" s="616"/>
      <c r="AA53" s="590"/>
      <c r="AB53" s="1"/>
      <c r="AC53" s="1"/>
      <c r="AD53" s="1"/>
      <c r="AE53" s="1"/>
      <c r="AF53" s="1"/>
      <c r="AG53" s="1"/>
      <c r="AH53" s="1"/>
      <c r="AI53" s="1"/>
      <c r="AJ53" s="1"/>
      <c r="AK53" s="1"/>
      <c r="AL53" s="1"/>
      <c r="AM53" s="1"/>
      <c r="AN53" s="1"/>
      <c r="AO53" s="1"/>
      <c r="AP53" s="1"/>
      <c r="AQ53" s="1"/>
      <c r="AR53" s="1"/>
      <c r="AS53" s="1"/>
      <c r="AT53" s="1"/>
      <c r="AU53" s="1"/>
    </row>
    <row r="54" spans="1:47" s="615" customFormat="1" ht="17.45" customHeight="1" x14ac:dyDescent="0.25">
      <c r="A54" s="589" t="s">
        <v>10630</v>
      </c>
      <c r="B54" s="495" t="s">
        <v>56</v>
      </c>
      <c r="C54" s="495" t="s">
        <v>117</v>
      </c>
      <c r="D54" s="495" t="s">
        <v>10631</v>
      </c>
      <c r="E54" s="495" t="s">
        <v>10632</v>
      </c>
      <c r="F54" s="473" t="s">
        <v>25</v>
      </c>
      <c r="G54" s="473"/>
      <c r="H54" s="473"/>
      <c r="I54" s="473"/>
      <c r="J54" s="152" t="s">
        <v>11223</v>
      </c>
      <c r="K54" s="163" t="s">
        <v>35</v>
      </c>
      <c r="L54" s="503">
        <v>42996</v>
      </c>
      <c r="M54" s="497" t="s">
        <v>10731</v>
      </c>
      <c r="N54" s="163" t="s">
        <v>47</v>
      </c>
      <c r="O54" s="503">
        <v>42996</v>
      </c>
      <c r="P54" s="499">
        <v>50000</v>
      </c>
      <c r="Q54" s="500">
        <f t="shared" si="3"/>
        <v>4.9999999999999996E-2</v>
      </c>
      <c r="R54" s="504">
        <v>12</v>
      </c>
      <c r="S54" s="505" t="s">
        <v>11283</v>
      </c>
      <c r="T54" s="163" t="s">
        <v>103</v>
      </c>
      <c r="U54" s="163" t="s">
        <v>7</v>
      </c>
      <c r="V54" s="495" t="s">
        <v>477</v>
      </c>
      <c r="W54" s="495" t="s">
        <v>1138</v>
      </c>
      <c r="X54" s="495" t="s">
        <v>8679</v>
      </c>
      <c r="Y54" s="495" t="s">
        <v>356</v>
      </c>
      <c r="Z54" s="616"/>
      <c r="AA54" s="590"/>
      <c r="AB54" s="1"/>
      <c r="AC54" s="1"/>
      <c r="AD54" s="1"/>
      <c r="AE54" s="1"/>
      <c r="AF54" s="1"/>
      <c r="AG54" s="1"/>
      <c r="AH54" s="1"/>
      <c r="AI54" s="1"/>
      <c r="AJ54" s="1"/>
      <c r="AK54" s="1"/>
      <c r="AL54" s="1"/>
      <c r="AM54" s="1"/>
      <c r="AN54" s="1"/>
      <c r="AO54" s="1"/>
      <c r="AP54" s="1"/>
      <c r="AQ54" s="1"/>
      <c r="AR54" s="1"/>
      <c r="AS54" s="1"/>
      <c r="AT54" s="1"/>
      <c r="AU54" s="1"/>
    </row>
    <row r="55" spans="1:47" s="615" customFormat="1" ht="17.45" customHeight="1" x14ac:dyDescent="0.25">
      <c r="A55" s="589" t="s">
        <v>1518</v>
      </c>
      <c r="B55" s="495" t="s">
        <v>56</v>
      </c>
      <c r="C55" s="495" t="s">
        <v>235</v>
      </c>
      <c r="D55" s="495" t="s">
        <v>1519</v>
      </c>
      <c r="E55" s="495" t="s">
        <v>1520</v>
      </c>
      <c r="F55" s="473" t="s">
        <v>24</v>
      </c>
      <c r="G55" s="473"/>
      <c r="H55" s="473"/>
      <c r="I55" s="473"/>
      <c r="J55" s="152" t="s">
        <v>11223</v>
      </c>
      <c r="K55" s="163" t="s">
        <v>8949</v>
      </c>
      <c r="L55" s="503">
        <v>43007</v>
      </c>
      <c r="M55" s="497" t="s">
        <v>1521</v>
      </c>
      <c r="N55" s="163" t="s">
        <v>47</v>
      </c>
      <c r="O55" s="503">
        <v>43007</v>
      </c>
      <c r="P55" s="499">
        <v>250000</v>
      </c>
      <c r="Q55" s="500">
        <f t="shared" si="3"/>
        <v>0.25</v>
      </c>
      <c r="R55" s="504">
        <v>12</v>
      </c>
      <c r="S55" s="505" t="s">
        <v>11284</v>
      </c>
      <c r="T55" s="163" t="s">
        <v>103</v>
      </c>
      <c r="U55" s="163" t="s">
        <v>7</v>
      </c>
      <c r="V55" s="495" t="s">
        <v>477</v>
      </c>
      <c r="W55" s="495" t="s">
        <v>478</v>
      </c>
      <c r="X55" s="495" t="s">
        <v>8166</v>
      </c>
      <c r="Y55" s="495" t="s">
        <v>757</v>
      </c>
      <c r="Z55" s="616"/>
      <c r="AA55" s="590"/>
      <c r="AB55" s="1"/>
      <c r="AC55" s="1"/>
      <c r="AD55" s="1"/>
      <c r="AE55" s="1"/>
      <c r="AF55" s="1"/>
      <c r="AG55" s="1"/>
      <c r="AH55" s="1"/>
      <c r="AI55" s="1"/>
      <c r="AJ55" s="1"/>
      <c r="AK55" s="1"/>
      <c r="AL55" s="1"/>
      <c r="AM55" s="1"/>
      <c r="AN55" s="1"/>
      <c r="AO55" s="1"/>
      <c r="AP55" s="1"/>
      <c r="AQ55" s="1"/>
      <c r="AR55" s="1"/>
      <c r="AS55" s="1"/>
      <c r="AT55" s="1"/>
      <c r="AU55" s="1"/>
    </row>
    <row r="56" spans="1:47" s="615" customFormat="1" ht="17.45" customHeight="1" x14ac:dyDescent="0.25">
      <c r="A56" s="589" t="s">
        <v>3837</v>
      </c>
      <c r="B56" s="495" t="s">
        <v>56</v>
      </c>
      <c r="C56" s="495" t="s">
        <v>161</v>
      </c>
      <c r="D56" s="495" t="s">
        <v>3838</v>
      </c>
      <c r="E56" s="495" t="s">
        <v>3839</v>
      </c>
      <c r="F56" s="473" t="s">
        <v>26</v>
      </c>
      <c r="G56" s="473"/>
      <c r="H56" s="473"/>
      <c r="I56" s="473"/>
      <c r="J56" s="152" t="s">
        <v>11224</v>
      </c>
      <c r="K56" s="163" t="s">
        <v>8948</v>
      </c>
      <c r="L56" s="503">
        <v>43099</v>
      </c>
      <c r="M56" s="497" t="s">
        <v>3840</v>
      </c>
      <c r="N56" s="163" t="s">
        <v>47</v>
      </c>
      <c r="O56" s="503">
        <v>43099</v>
      </c>
      <c r="P56" s="499">
        <v>50000</v>
      </c>
      <c r="Q56" s="500">
        <f t="shared" si="3"/>
        <v>4.9999999999999996E-2</v>
      </c>
      <c r="R56" s="504">
        <v>1</v>
      </c>
      <c r="S56" s="505" t="s">
        <v>8161</v>
      </c>
      <c r="T56" s="163" t="s">
        <v>292</v>
      </c>
      <c r="U56" s="163" t="s">
        <v>13</v>
      </c>
      <c r="V56" s="495" t="s">
        <v>126</v>
      </c>
      <c r="W56" s="495" t="s">
        <v>733</v>
      </c>
      <c r="X56" s="495" t="s">
        <v>6135</v>
      </c>
      <c r="Y56" s="495" t="s">
        <v>435</v>
      </c>
      <c r="Z56" s="616"/>
      <c r="AA56" s="590"/>
      <c r="AB56" s="1"/>
      <c r="AC56" s="1"/>
      <c r="AD56" s="1"/>
      <c r="AE56" s="1"/>
      <c r="AF56" s="1"/>
      <c r="AG56" s="1"/>
      <c r="AH56" s="1"/>
      <c r="AI56" s="1"/>
      <c r="AJ56" s="1"/>
      <c r="AK56" s="1"/>
      <c r="AL56" s="1"/>
      <c r="AM56" s="1"/>
      <c r="AN56" s="1"/>
      <c r="AO56" s="1"/>
      <c r="AP56" s="1"/>
      <c r="AQ56" s="1"/>
      <c r="AR56" s="1"/>
      <c r="AS56" s="1"/>
      <c r="AT56" s="1"/>
      <c r="AU56" s="1"/>
    </row>
    <row r="57" spans="1:47" s="615" customFormat="1" ht="17.45" customHeight="1" x14ac:dyDescent="0.25">
      <c r="A57" s="589" t="s">
        <v>976</v>
      </c>
      <c r="B57" s="495" t="s">
        <v>56</v>
      </c>
      <c r="C57" s="495" t="s">
        <v>117</v>
      </c>
      <c r="D57" s="495" t="s">
        <v>977</v>
      </c>
      <c r="E57" s="495" t="s">
        <v>978</v>
      </c>
      <c r="F57" s="473" t="s">
        <v>25</v>
      </c>
      <c r="G57" s="473"/>
      <c r="H57" s="473"/>
      <c r="I57" s="473"/>
      <c r="J57" s="152" t="s">
        <v>11223</v>
      </c>
      <c r="K57" s="163" t="s">
        <v>8951</v>
      </c>
      <c r="L57" s="503">
        <v>43007</v>
      </c>
      <c r="M57" s="497" t="s">
        <v>979</v>
      </c>
      <c r="N57" s="163" t="s">
        <v>46</v>
      </c>
      <c r="O57" s="503">
        <v>43007</v>
      </c>
      <c r="P57" s="499">
        <v>500000</v>
      </c>
      <c r="Q57" s="500">
        <f t="shared" si="3"/>
        <v>0.5</v>
      </c>
      <c r="R57" s="504">
        <v>1</v>
      </c>
      <c r="S57" s="505" t="s">
        <v>387</v>
      </c>
      <c r="T57" s="163" t="s">
        <v>125</v>
      </c>
      <c r="U57" s="163" t="s">
        <v>13</v>
      </c>
      <c r="V57" s="495" t="s">
        <v>126</v>
      </c>
      <c r="W57" s="495" t="s">
        <v>355</v>
      </c>
      <c r="X57" s="495" t="s">
        <v>7498</v>
      </c>
      <c r="Y57" s="495" t="s">
        <v>356</v>
      </c>
      <c r="Z57" s="616"/>
      <c r="AA57" s="590"/>
      <c r="AB57" s="1"/>
      <c r="AC57" s="1"/>
      <c r="AD57" s="1"/>
      <c r="AE57" s="1"/>
      <c r="AF57" s="1"/>
      <c r="AG57" s="1"/>
      <c r="AH57" s="1"/>
      <c r="AI57" s="1"/>
      <c r="AJ57" s="1"/>
      <c r="AK57" s="1"/>
      <c r="AL57" s="1"/>
      <c r="AM57" s="1"/>
      <c r="AN57" s="1"/>
      <c r="AO57" s="1"/>
      <c r="AP57" s="1"/>
      <c r="AQ57" s="1"/>
      <c r="AR57" s="1"/>
      <c r="AS57" s="1"/>
      <c r="AT57" s="1"/>
      <c r="AU57" s="1"/>
    </row>
    <row r="58" spans="1:47" s="615" customFormat="1" ht="17.45" customHeight="1" x14ac:dyDescent="0.25">
      <c r="A58" s="589" t="s">
        <v>246</v>
      </c>
      <c r="B58" s="495" t="s">
        <v>6912</v>
      </c>
      <c r="C58" s="495" t="s">
        <v>6912</v>
      </c>
      <c r="D58" s="495" t="s">
        <v>10361</v>
      </c>
      <c r="E58" s="495" t="s">
        <v>247</v>
      </c>
      <c r="F58" s="473" t="s">
        <v>26</v>
      </c>
      <c r="G58" s="473" t="s">
        <v>4894</v>
      </c>
      <c r="H58" s="473" t="str">
        <f>VLOOKUP(A58,'[1]2017 SalesConnect'!$A:$J,8,0)</f>
        <v>India</v>
      </c>
      <c r="I58" s="473" t="str">
        <f>VLOOKUP(A58,'[1]2017 SalesConnect'!$A:$I,9,0)</f>
        <v>Later Phases : Place Holder</v>
      </c>
      <c r="J58" s="152" t="s">
        <v>11224</v>
      </c>
      <c r="K58" s="152" t="s">
        <v>8948</v>
      </c>
      <c r="L58" s="496">
        <v>43040</v>
      </c>
      <c r="M58" s="497">
        <v>42800</v>
      </c>
      <c r="N58" s="152" t="s">
        <v>47</v>
      </c>
      <c r="O58" s="498">
        <v>43040</v>
      </c>
      <c r="P58" s="499">
        <v>3135327</v>
      </c>
      <c r="Q58" s="500">
        <f t="shared" si="3"/>
        <v>3.1353269999999998</v>
      </c>
      <c r="R58" s="501">
        <v>12</v>
      </c>
      <c r="S58" s="502">
        <v>42875</v>
      </c>
      <c r="T58" s="152" t="s">
        <v>103</v>
      </c>
      <c r="U58" s="152" t="s">
        <v>7040</v>
      </c>
      <c r="V58" s="495" t="s">
        <v>162</v>
      </c>
      <c r="W58" s="495" t="s">
        <v>105</v>
      </c>
      <c r="X58" s="495" t="s">
        <v>9971</v>
      </c>
      <c r="Y58" s="495"/>
      <c r="Z58" s="616"/>
      <c r="AA58" s="590"/>
      <c r="AB58" s="1"/>
      <c r="AC58" s="1"/>
      <c r="AD58" s="1"/>
      <c r="AE58" s="1"/>
      <c r="AF58" s="1"/>
      <c r="AG58" s="1"/>
      <c r="AH58" s="1"/>
      <c r="AI58" s="1"/>
      <c r="AJ58" s="1"/>
      <c r="AK58" s="1"/>
      <c r="AL58" s="1"/>
      <c r="AM58" s="1"/>
      <c r="AN58" s="1"/>
      <c r="AO58" s="1"/>
      <c r="AP58" s="1"/>
      <c r="AQ58" s="1"/>
      <c r="AR58" s="1"/>
      <c r="AS58" s="1"/>
      <c r="AT58" s="1"/>
      <c r="AU58" s="1"/>
    </row>
    <row r="59" spans="1:47" s="615" customFormat="1" ht="17.45" customHeight="1" x14ac:dyDescent="0.25">
      <c r="A59" s="589" t="s">
        <v>8202</v>
      </c>
      <c r="B59" s="495" t="s">
        <v>56</v>
      </c>
      <c r="C59" s="495" t="s">
        <v>161</v>
      </c>
      <c r="D59" s="495" t="s">
        <v>10250</v>
      </c>
      <c r="E59" s="495" t="s">
        <v>8203</v>
      </c>
      <c r="F59" s="473" t="s">
        <v>26</v>
      </c>
      <c r="G59" s="473"/>
      <c r="H59" s="473"/>
      <c r="I59" s="473"/>
      <c r="J59" s="152" t="s">
        <v>11223</v>
      </c>
      <c r="K59" s="152" t="s">
        <v>8948</v>
      </c>
      <c r="L59" s="496">
        <v>42996</v>
      </c>
      <c r="M59" s="497">
        <v>42846</v>
      </c>
      <c r="N59" s="152" t="s">
        <v>47</v>
      </c>
      <c r="O59" s="498">
        <v>42947</v>
      </c>
      <c r="P59" s="499">
        <v>1200000</v>
      </c>
      <c r="Q59" s="500">
        <f t="shared" si="3"/>
        <v>1.2</v>
      </c>
      <c r="R59" s="501">
        <v>12</v>
      </c>
      <c r="S59" s="502">
        <v>42880</v>
      </c>
      <c r="T59" s="152" t="s">
        <v>103</v>
      </c>
      <c r="U59" s="152" t="s">
        <v>7040</v>
      </c>
      <c r="V59" s="495" t="s">
        <v>162</v>
      </c>
      <c r="W59" s="495" t="s">
        <v>105</v>
      </c>
      <c r="X59" s="495" t="s">
        <v>9790</v>
      </c>
      <c r="Y59" s="495"/>
      <c r="Z59" s="616"/>
      <c r="AA59" s="590"/>
      <c r="AB59" s="1"/>
      <c r="AC59" s="1"/>
      <c r="AD59" s="1"/>
      <c r="AE59" s="1"/>
      <c r="AF59" s="1"/>
      <c r="AG59" s="1"/>
      <c r="AH59" s="1"/>
      <c r="AI59" s="1"/>
      <c r="AJ59" s="1"/>
      <c r="AK59" s="1"/>
      <c r="AL59" s="1"/>
      <c r="AM59" s="1"/>
      <c r="AN59" s="1"/>
      <c r="AO59" s="1"/>
      <c r="AP59" s="1"/>
      <c r="AQ59" s="1"/>
      <c r="AR59" s="1"/>
      <c r="AS59" s="1"/>
      <c r="AT59" s="1"/>
      <c r="AU59" s="1"/>
    </row>
    <row r="60" spans="1:47" s="615" customFormat="1" ht="17.45" customHeight="1" x14ac:dyDescent="0.25">
      <c r="A60" s="589" t="s">
        <v>9865</v>
      </c>
      <c r="B60" s="495" t="s">
        <v>6912</v>
      </c>
      <c r="C60" s="495" t="s">
        <v>6912</v>
      </c>
      <c r="D60" s="495" t="s">
        <v>10353</v>
      </c>
      <c r="E60" s="495" t="s">
        <v>9866</v>
      </c>
      <c r="F60" s="473" t="s">
        <v>27</v>
      </c>
      <c r="G60" s="473"/>
      <c r="H60" s="473"/>
      <c r="I60" s="473"/>
      <c r="J60" s="152" t="s">
        <v>11223</v>
      </c>
      <c r="K60" s="152" t="s">
        <v>8947</v>
      </c>
      <c r="L60" s="496">
        <v>42943</v>
      </c>
      <c r="M60" s="497">
        <v>42884</v>
      </c>
      <c r="N60" s="152" t="s">
        <v>48</v>
      </c>
      <c r="O60" s="498">
        <v>42943</v>
      </c>
      <c r="P60" s="499">
        <v>2000000</v>
      </c>
      <c r="Q60" s="500">
        <f t="shared" si="3"/>
        <v>2</v>
      </c>
      <c r="R60" s="501">
        <v>12</v>
      </c>
      <c r="S60" s="502">
        <v>42905</v>
      </c>
      <c r="T60" s="152" t="s">
        <v>103</v>
      </c>
      <c r="U60" s="152" t="s">
        <v>7040</v>
      </c>
      <c r="V60" s="495" t="s">
        <v>162</v>
      </c>
      <c r="W60" s="495" t="s">
        <v>105</v>
      </c>
      <c r="X60" s="495" t="s">
        <v>9968</v>
      </c>
      <c r="Y60" s="495"/>
      <c r="Z60" s="616"/>
      <c r="AA60" s="590"/>
      <c r="AB60" s="1"/>
      <c r="AC60" s="1"/>
      <c r="AD60" s="1"/>
      <c r="AE60" s="1"/>
      <c r="AF60" s="1"/>
      <c r="AG60" s="1"/>
      <c r="AH60" s="1"/>
      <c r="AI60" s="1"/>
      <c r="AJ60" s="1"/>
      <c r="AK60" s="1"/>
      <c r="AL60" s="1"/>
      <c r="AM60" s="1"/>
      <c r="AN60" s="1"/>
      <c r="AO60" s="1"/>
      <c r="AP60" s="1"/>
      <c r="AQ60" s="1"/>
      <c r="AR60" s="1"/>
      <c r="AS60" s="1"/>
      <c r="AT60" s="1"/>
      <c r="AU60" s="1"/>
    </row>
    <row r="61" spans="1:47" s="615" customFormat="1" ht="17.45" customHeight="1" x14ac:dyDescent="0.25">
      <c r="A61" s="589" t="s">
        <v>376</v>
      </c>
      <c r="B61" s="495" t="s">
        <v>60</v>
      </c>
      <c r="C61" s="495" t="s">
        <v>377</v>
      </c>
      <c r="D61" s="495" t="s">
        <v>378</v>
      </c>
      <c r="E61" s="495" t="s">
        <v>379</v>
      </c>
      <c r="F61" s="473" t="s">
        <v>26</v>
      </c>
      <c r="G61" s="473"/>
      <c r="H61" s="473"/>
      <c r="I61" s="473"/>
      <c r="J61" s="152" t="s">
        <v>11223</v>
      </c>
      <c r="K61" s="163" t="s">
        <v>8948</v>
      </c>
      <c r="L61" s="503">
        <v>43000</v>
      </c>
      <c r="M61" s="497" t="s">
        <v>380</v>
      </c>
      <c r="N61" s="163" t="s">
        <v>46</v>
      </c>
      <c r="O61" s="503">
        <v>43000</v>
      </c>
      <c r="P61" s="499">
        <v>2000000</v>
      </c>
      <c r="Q61" s="500">
        <f t="shared" si="3"/>
        <v>2</v>
      </c>
      <c r="R61" s="504">
        <v>12</v>
      </c>
      <c r="S61" s="505" t="s">
        <v>113</v>
      </c>
      <c r="T61" s="163" t="s">
        <v>103</v>
      </c>
      <c r="U61" s="163" t="s">
        <v>9234</v>
      </c>
      <c r="V61" s="495" t="s">
        <v>184</v>
      </c>
      <c r="W61" s="495" t="s">
        <v>11333</v>
      </c>
      <c r="X61" s="495" t="s">
        <v>11345</v>
      </c>
      <c r="Y61" s="495" t="s">
        <v>356</v>
      </c>
      <c r="Z61" s="616"/>
      <c r="AA61" s="590"/>
      <c r="AB61" s="1"/>
      <c r="AC61" s="1"/>
      <c r="AD61" s="1"/>
      <c r="AE61" s="1"/>
      <c r="AF61" s="1"/>
      <c r="AG61" s="1"/>
      <c r="AH61" s="1"/>
      <c r="AI61" s="1"/>
      <c r="AJ61" s="1"/>
      <c r="AK61" s="1"/>
      <c r="AL61" s="1"/>
      <c r="AM61" s="1"/>
      <c r="AN61" s="1"/>
      <c r="AO61" s="1"/>
      <c r="AP61" s="1"/>
      <c r="AQ61" s="1"/>
      <c r="AR61" s="1"/>
      <c r="AS61" s="1"/>
      <c r="AT61" s="1"/>
      <c r="AU61" s="1"/>
    </row>
    <row r="62" spans="1:47" s="615" customFormat="1" ht="17.45" customHeight="1" x14ac:dyDescent="0.25">
      <c r="A62" s="589" t="s">
        <v>10358</v>
      </c>
      <c r="B62" s="495" t="s">
        <v>57</v>
      </c>
      <c r="C62" s="495" t="s">
        <v>98</v>
      </c>
      <c r="D62" s="495" t="s">
        <v>10359</v>
      </c>
      <c r="E62" s="495" t="s">
        <v>10360</v>
      </c>
      <c r="F62" s="473" t="s">
        <v>25</v>
      </c>
      <c r="G62" s="473"/>
      <c r="H62" s="473"/>
      <c r="I62" s="473"/>
      <c r="J62" s="152" t="s">
        <v>11223</v>
      </c>
      <c r="K62" s="152" t="s">
        <v>35</v>
      </c>
      <c r="L62" s="496">
        <v>42985</v>
      </c>
      <c r="M62" s="497">
        <v>42895</v>
      </c>
      <c r="N62" s="152" t="s">
        <v>47</v>
      </c>
      <c r="O62" s="498">
        <v>42985</v>
      </c>
      <c r="P62" s="499">
        <v>2000000</v>
      </c>
      <c r="Q62" s="500">
        <f t="shared" si="3"/>
        <v>2</v>
      </c>
      <c r="R62" s="501">
        <v>12</v>
      </c>
      <c r="S62" s="502">
        <v>42901</v>
      </c>
      <c r="T62" s="152" t="s">
        <v>103</v>
      </c>
      <c r="U62" s="152" t="s">
        <v>7040</v>
      </c>
      <c r="V62" s="495" t="s">
        <v>162</v>
      </c>
      <c r="W62" s="495" t="s">
        <v>105</v>
      </c>
      <c r="X62" s="495" t="s">
        <v>9834</v>
      </c>
      <c r="Y62" s="495"/>
      <c r="Z62" s="616"/>
      <c r="AA62" s="590"/>
      <c r="AB62" s="1"/>
      <c r="AC62" s="1"/>
      <c r="AD62" s="1"/>
      <c r="AE62" s="1"/>
      <c r="AF62" s="1"/>
      <c r="AG62" s="1"/>
      <c r="AH62" s="1"/>
      <c r="AI62" s="1"/>
      <c r="AJ62" s="1"/>
      <c r="AK62" s="1"/>
      <c r="AL62" s="1"/>
      <c r="AM62" s="1"/>
      <c r="AN62" s="1"/>
      <c r="AO62" s="1"/>
      <c r="AP62" s="1"/>
      <c r="AQ62" s="1"/>
      <c r="AR62" s="1"/>
      <c r="AS62" s="1"/>
      <c r="AT62" s="1"/>
      <c r="AU62" s="1"/>
    </row>
    <row r="63" spans="1:47" s="615" customFormat="1" ht="17.45" customHeight="1" x14ac:dyDescent="0.25">
      <c r="A63" s="589" t="s">
        <v>401</v>
      </c>
      <c r="B63" s="495" t="s">
        <v>60</v>
      </c>
      <c r="C63" s="495" t="s">
        <v>4992</v>
      </c>
      <c r="D63" s="495" t="s">
        <v>10802</v>
      </c>
      <c r="E63" s="495" t="s">
        <v>403</v>
      </c>
      <c r="F63" s="473" t="s">
        <v>24</v>
      </c>
      <c r="G63" s="473"/>
      <c r="H63" s="473"/>
      <c r="I63" s="473"/>
      <c r="J63" s="152" t="s">
        <v>11224</v>
      </c>
      <c r="K63" s="152" t="s">
        <v>8949</v>
      </c>
      <c r="L63" s="496">
        <v>43084</v>
      </c>
      <c r="M63" s="497">
        <v>42768</v>
      </c>
      <c r="N63" s="152" t="s">
        <v>47</v>
      </c>
      <c r="O63" s="498">
        <v>43084</v>
      </c>
      <c r="P63" s="499">
        <v>2000000</v>
      </c>
      <c r="Q63" s="500">
        <f t="shared" si="3"/>
        <v>2</v>
      </c>
      <c r="R63" s="501">
        <v>12</v>
      </c>
      <c r="S63" s="502">
        <v>42873</v>
      </c>
      <c r="T63" s="152" t="s">
        <v>103</v>
      </c>
      <c r="U63" s="152" t="s">
        <v>7040</v>
      </c>
      <c r="V63" s="495" t="s">
        <v>162</v>
      </c>
      <c r="W63" s="495" t="s">
        <v>105</v>
      </c>
      <c r="X63" s="495" t="s">
        <v>10179</v>
      </c>
      <c r="Y63" s="495" t="s">
        <v>9548</v>
      </c>
      <c r="Z63" s="616"/>
      <c r="AA63" s="590"/>
      <c r="AB63" s="1"/>
      <c r="AC63" s="1"/>
      <c r="AD63" s="1"/>
      <c r="AE63" s="1"/>
      <c r="AF63" s="1"/>
      <c r="AG63" s="1"/>
      <c r="AH63" s="1"/>
      <c r="AI63" s="1"/>
      <c r="AJ63" s="1"/>
      <c r="AK63" s="1"/>
      <c r="AL63" s="1"/>
      <c r="AM63" s="1"/>
      <c r="AN63" s="1"/>
      <c r="AO63" s="1"/>
      <c r="AP63" s="1"/>
      <c r="AQ63" s="1"/>
      <c r="AR63" s="1"/>
      <c r="AS63" s="1"/>
      <c r="AT63" s="1"/>
      <c r="AU63" s="1"/>
    </row>
    <row r="64" spans="1:47" s="615" customFormat="1" ht="17.45" customHeight="1" x14ac:dyDescent="0.25">
      <c r="A64" s="589" t="s">
        <v>428</v>
      </c>
      <c r="B64" s="495" t="s">
        <v>62</v>
      </c>
      <c r="C64" s="495" t="s">
        <v>429</v>
      </c>
      <c r="D64" s="495" t="s">
        <v>430</v>
      </c>
      <c r="E64" s="495" t="s">
        <v>431</v>
      </c>
      <c r="F64" s="473" t="s">
        <v>27</v>
      </c>
      <c r="G64" s="473"/>
      <c r="H64" s="473"/>
      <c r="I64" s="473"/>
      <c r="J64" s="152" t="s">
        <v>11223</v>
      </c>
      <c r="K64" s="163" t="s">
        <v>8947</v>
      </c>
      <c r="L64" s="503">
        <v>42996</v>
      </c>
      <c r="M64" s="497" t="s">
        <v>432</v>
      </c>
      <c r="N64" s="163" t="s">
        <v>46</v>
      </c>
      <c r="O64" s="503">
        <v>42996</v>
      </c>
      <c r="P64" s="499">
        <v>1872117</v>
      </c>
      <c r="Q64" s="500">
        <f t="shared" si="3"/>
        <v>1.8721169999999998</v>
      </c>
      <c r="R64" s="504">
        <v>1</v>
      </c>
      <c r="S64" s="505" t="s">
        <v>433</v>
      </c>
      <c r="T64" s="163" t="s">
        <v>125</v>
      </c>
      <c r="U64" s="163" t="s">
        <v>13</v>
      </c>
      <c r="V64" s="495" t="s">
        <v>126</v>
      </c>
      <c r="W64" s="495" t="s">
        <v>434</v>
      </c>
      <c r="X64" s="495" t="s">
        <v>8619</v>
      </c>
      <c r="Y64" s="495" t="s">
        <v>435</v>
      </c>
      <c r="Z64" s="616"/>
      <c r="AA64" s="590"/>
      <c r="AB64" s="1"/>
      <c r="AC64" s="1"/>
      <c r="AD64" s="1"/>
      <c r="AE64" s="1"/>
      <c r="AF64" s="1"/>
      <c r="AG64" s="1"/>
      <c r="AH64" s="1"/>
      <c r="AI64" s="1"/>
      <c r="AJ64" s="1"/>
      <c r="AK64" s="1"/>
      <c r="AL64" s="1"/>
      <c r="AM64" s="1"/>
      <c r="AN64" s="1"/>
      <c r="AO64" s="1"/>
      <c r="AP64" s="1"/>
      <c r="AQ64" s="1"/>
      <c r="AR64" s="1"/>
      <c r="AS64" s="1"/>
      <c r="AT64" s="1"/>
      <c r="AU64" s="1"/>
    </row>
    <row r="65" spans="1:47" s="615" customFormat="1" ht="17.45" customHeight="1" x14ac:dyDescent="0.25">
      <c r="A65" s="589" t="s">
        <v>436</v>
      </c>
      <c r="B65" s="495" t="s">
        <v>57</v>
      </c>
      <c r="C65" s="495" t="s">
        <v>324</v>
      </c>
      <c r="D65" s="495" t="s">
        <v>437</v>
      </c>
      <c r="E65" s="495" t="s">
        <v>438</v>
      </c>
      <c r="F65" s="473" t="s">
        <v>28</v>
      </c>
      <c r="G65" s="473"/>
      <c r="H65" s="473"/>
      <c r="I65" s="473"/>
      <c r="J65" s="152" t="s">
        <v>11224</v>
      </c>
      <c r="K65" s="163" t="s">
        <v>36</v>
      </c>
      <c r="L65" s="503">
        <v>43056</v>
      </c>
      <c r="M65" s="497" t="s">
        <v>439</v>
      </c>
      <c r="N65" s="163" t="s">
        <v>47</v>
      </c>
      <c r="O65" s="503">
        <v>43056</v>
      </c>
      <c r="P65" s="499">
        <v>1550001</v>
      </c>
      <c r="Q65" s="500">
        <f t="shared" si="3"/>
        <v>1.550001</v>
      </c>
      <c r="R65" s="504">
        <v>12</v>
      </c>
      <c r="S65" s="505" t="s">
        <v>440</v>
      </c>
      <c r="T65" s="163" t="s">
        <v>103</v>
      </c>
      <c r="U65" s="152" t="s">
        <v>7040</v>
      </c>
      <c r="V65" s="495" t="s">
        <v>104</v>
      </c>
      <c r="W65" s="495" t="s">
        <v>344</v>
      </c>
      <c r="X65" s="495" t="s">
        <v>6303</v>
      </c>
      <c r="Y65" s="495" t="s">
        <v>8687</v>
      </c>
      <c r="Z65" s="616"/>
      <c r="AA65" s="590"/>
      <c r="AB65" s="1"/>
      <c r="AC65" s="1"/>
      <c r="AD65" s="1"/>
      <c r="AE65" s="1"/>
      <c r="AF65" s="1"/>
      <c r="AG65" s="1"/>
      <c r="AH65" s="1"/>
      <c r="AI65" s="1"/>
      <c r="AJ65" s="1"/>
      <c r="AK65" s="1"/>
      <c r="AL65" s="1"/>
      <c r="AM65" s="1"/>
      <c r="AN65" s="1"/>
      <c r="AO65" s="1"/>
      <c r="AP65" s="1"/>
      <c r="AQ65" s="1"/>
      <c r="AR65" s="1"/>
      <c r="AS65" s="1"/>
      <c r="AT65" s="1"/>
      <c r="AU65" s="1"/>
    </row>
    <row r="66" spans="1:47" s="615" customFormat="1" ht="17.45" customHeight="1" x14ac:dyDescent="0.25">
      <c r="A66" s="589" t="s">
        <v>234</v>
      </c>
      <c r="B66" s="495" t="s">
        <v>56</v>
      </c>
      <c r="C66" s="495" t="s">
        <v>235</v>
      </c>
      <c r="D66" s="495" t="s">
        <v>10362</v>
      </c>
      <c r="E66" s="495" t="s">
        <v>8960</v>
      </c>
      <c r="F66" s="473" t="s">
        <v>24</v>
      </c>
      <c r="G66" s="473" t="s">
        <v>4894</v>
      </c>
      <c r="H66" s="473" t="str">
        <f>VLOOKUP(A66,'[1]2017 SalesConnect'!$A:$J,8,0)</f>
        <v>India</v>
      </c>
      <c r="I66" s="473" t="str">
        <f>VLOOKUP(A66,'[1]2017 SalesConnect'!$A:$I,9,0)</f>
        <v>Intial Discussion around in supporting the account team in solutioning the opportunity. Need more details</v>
      </c>
      <c r="J66" s="152" t="s">
        <v>11223</v>
      </c>
      <c r="K66" s="152" t="s">
        <v>8949</v>
      </c>
      <c r="L66" s="496">
        <v>42951</v>
      </c>
      <c r="M66" s="497">
        <v>42654</v>
      </c>
      <c r="N66" s="152" t="s">
        <v>48</v>
      </c>
      <c r="O66" s="498">
        <v>43073</v>
      </c>
      <c r="P66" s="499">
        <v>3000000</v>
      </c>
      <c r="Q66" s="500">
        <f t="shared" si="3"/>
        <v>3</v>
      </c>
      <c r="R66" s="501">
        <v>12</v>
      </c>
      <c r="S66" s="502">
        <v>42906</v>
      </c>
      <c r="T66" s="152" t="s">
        <v>103</v>
      </c>
      <c r="U66" s="152" t="s">
        <v>7040</v>
      </c>
      <c r="V66" s="495" t="s">
        <v>162</v>
      </c>
      <c r="W66" s="495" t="s">
        <v>105</v>
      </c>
      <c r="X66" s="495" t="s">
        <v>9966</v>
      </c>
      <c r="Y66" s="495" t="s">
        <v>9291</v>
      </c>
      <c r="Z66" s="616"/>
      <c r="AA66" s="590"/>
      <c r="AB66" s="1"/>
      <c r="AC66" s="1"/>
      <c r="AD66" s="1"/>
      <c r="AE66" s="1"/>
      <c r="AF66" s="1"/>
      <c r="AG66" s="1"/>
      <c r="AH66" s="1"/>
      <c r="AI66" s="1"/>
      <c r="AJ66" s="1"/>
      <c r="AK66" s="1"/>
      <c r="AL66" s="1"/>
      <c r="AM66" s="1"/>
      <c r="AN66" s="1"/>
      <c r="AO66" s="1"/>
      <c r="AP66" s="1"/>
      <c r="AQ66" s="1"/>
      <c r="AR66" s="1"/>
      <c r="AS66" s="1"/>
      <c r="AT66" s="1"/>
      <c r="AU66" s="1"/>
    </row>
    <row r="67" spans="1:47" s="615" customFormat="1" ht="17.45" customHeight="1" x14ac:dyDescent="0.25">
      <c r="A67" s="589" t="s">
        <v>6257</v>
      </c>
      <c r="B67" s="495" t="s">
        <v>56</v>
      </c>
      <c r="C67" s="495" t="s">
        <v>161</v>
      </c>
      <c r="D67" s="495" t="s">
        <v>10250</v>
      </c>
      <c r="E67" s="495" t="s">
        <v>6259</v>
      </c>
      <c r="F67" s="473" t="s">
        <v>26</v>
      </c>
      <c r="G67" s="473" t="s">
        <v>4894</v>
      </c>
      <c r="H67" s="473" t="str">
        <f>VLOOKUP(A67,'[1]2017 SalesConnect'!$A:$J,8,0)</f>
        <v>India</v>
      </c>
      <c r="I67" s="473" t="str">
        <f>VLOOKUP(A67,'[1]2017 SalesConnect'!$A:$I,9,0)</f>
        <v>Initial discussion in progress</v>
      </c>
      <c r="J67" s="152" t="s">
        <v>11223</v>
      </c>
      <c r="K67" s="152" t="s">
        <v>8948</v>
      </c>
      <c r="L67" s="496">
        <v>43000</v>
      </c>
      <c r="M67" s="497">
        <v>42814</v>
      </c>
      <c r="N67" s="152" t="s">
        <v>47</v>
      </c>
      <c r="O67" s="498">
        <v>43000</v>
      </c>
      <c r="P67" s="499">
        <v>2500000</v>
      </c>
      <c r="Q67" s="500">
        <f t="shared" si="3"/>
        <v>2.5</v>
      </c>
      <c r="R67" s="501">
        <v>36</v>
      </c>
      <c r="S67" s="502">
        <v>42901</v>
      </c>
      <c r="T67" s="152" t="s">
        <v>103</v>
      </c>
      <c r="U67" s="152" t="s">
        <v>7040</v>
      </c>
      <c r="V67" s="495" t="s">
        <v>162</v>
      </c>
      <c r="W67" s="495" t="s">
        <v>105</v>
      </c>
      <c r="X67" s="495" t="s">
        <v>9967</v>
      </c>
      <c r="Y67" s="495" t="s">
        <v>6529</v>
      </c>
      <c r="Z67" s="616"/>
      <c r="AA67" s="590"/>
      <c r="AB67" s="1"/>
      <c r="AC67" s="1"/>
      <c r="AD67" s="1"/>
      <c r="AE67" s="1"/>
      <c r="AF67" s="1"/>
      <c r="AG67" s="1"/>
      <c r="AH67" s="1"/>
      <c r="AI67" s="1"/>
      <c r="AJ67" s="1"/>
      <c r="AK67" s="1"/>
      <c r="AL67" s="1"/>
      <c r="AM67" s="1"/>
      <c r="AN67" s="1"/>
      <c r="AO67" s="1"/>
      <c r="AP67" s="1"/>
      <c r="AQ67" s="1"/>
      <c r="AR67" s="1"/>
      <c r="AS67" s="1"/>
      <c r="AT67" s="1"/>
      <c r="AU67" s="1"/>
    </row>
    <row r="68" spans="1:47" s="615" customFormat="1" ht="17.45" customHeight="1" x14ac:dyDescent="0.25">
      <c r="A68" s="589" t="s">
        <v>7001</v>
      </c>
      <c r="B68" s="495" t="s">
        <v>56</v>
      </c>
      <c r="C68" s="495" t="s">
        <v>161</v>
      </c>
      <c r="D68" s="495" t="s">
        <v>10250</v>
      </c>
      <c r="E68" s="495" t="s">
        <v>7002</v>
      </c>
      <c r="F68" s="473" t="s">
        <v>26</v>
      </c>
      <c r="G68" s="473"/>
      <c r="H68" s="473"/>
      <c r="I68" s="473"/>
      <c r="J68" s="152" t="s">
        <v>11224</v>
      </c>
      <c r="K68" s="152" t="s">
        <v>8948</v>
      </c>
      <c r="L68" s="496">
        <v>43040</v>
      </c>
      <c r="M68" s="497">
        <v>42825</v>
      </c>
      <c r="N68" s="152" t="s">
        <v>47</v>
      </c>
      <c r="O68" s="498">
        <v>43040</v>
      </c>
      <c r="P68" s="499">
        <v>150000</v>
      </c>
      <c r="Q68" s="500">
        <f t="shared" si="3"/>
        <v>0.15</v>
      </c>
      <c r="R68" s="501">
        <v>12</v>
      </c>
      <c r="S68" s="502">
        <v>42831</v>
      </c>
      <c r="T68" s="152" t="s">
        <v>125</v>
      </c>
      <c r="U68" s="152" t="s">
        <v>18</v>
      </c>
      <c r="V68" s="495" t="s">
        <v>9273</v>
      </c>
      <c r="W68" s="495" t="s">
        <v>11335</v>
      </c>
      <c r="X68" s="495" t="s">
        <v>10205</v>
      </c>
      <c r="Y68" s="495" t="s">
        <v>9300</v>
      </c>
      <c r="Z68" s="616"/>
      <c r="AA68" s="590"/>
      <c r="AB68" s="1"/>
      <c r="AC68" s="1"/>
      <c r="AD68" s="1"/>
      <c r="AE68" s="1"/>
      <c r="AF68" s="1"/>
      <c r="AG68" s="1"/>
      <c r="AH68" s="1"/>
      <c r="AI68" s="1"/>
      <c r="AJ68" s="1"/>
      <c r="AK68" s="1"/>
      <c r="AL68" s="1"/>
      <c r="AM68" s="1"/>
      <c r="AN68" s="1"/>
      <c r="AO68" s="1"/>
      <c r="AP68" s="1"/>
      <c r="AQ68" s="1"/>
      <c r="AR68" s="1"/>
      <c r="AS68" s="1"/>
      <c r="AT68" s="1"/>
      <c r="AU68" s="1"/>
    </row>
    <row r="69" spans="1:47" s="615" customFormat="1" ht="17.45" customHeight="1" x14ac:dyDescent="0.25">
      <c r="A69" s="589" t="s">
        <v>9386</v>
      </c>
      <c r="B69" s="495" t="s">
        <v>56</v>
      </c>
      <c r="C69" s="495" t="s">
        <v>161</v>
      </c>
      <c r="D69" s="495" t="s">
        <v>337</v>
      </c>
      <c r="E69" s="495" t="s">
        <v>9387</v>
      </c>
      <c r="F69" s="473" t="s">
        <v>26</v>
      </c>
      <c r="G69" s="473"/>
      <c r="H69" s="473"/>
      <c r="I69" s="473"/>
      <c r="J69" s="152" t="s">
        <v>11223</v>
      </c>
      <c r="K69" s="163" t="s">
        <v>8948</v>
      </c>
      <c r="L69" s="503">
        <v>42993</v>
      </c>
      <c r="M69" s="497" t="s">
        <v>9410</v>
      </c>
      <c r="N69" s="163" t="s">
        <v>46</v>
      </c>
      <c r="O69" s="503">
        <v>42993</v>
      </c>
      <c r="P69" s="499">
        <v>50000</v>
      </c>
      <c r="Q69" s="500">
        <f t="shared" si="3"/>
        <v>4.9999999999999996E-2</v>
      </c>
      <c r="R69" s="504">
        <v>12</v>
      </c>
      <c r="S69" s="505" t="s">
        <v>9261</v>
      </c>
      <c r="T69" s="163" t="s">
        <v>125</v>
      </c>
      <c r="U69" s="163" t="s">
        <v>9234</v>
      </c>
      <c r="V69" s="495" t="s">
        <v>184</v>
      </c>
      <c r="W69" s="495" t="s">
        <v>9429</v>
      </c>
      <c r="X69" s="495" t="s">
        <v>9430</v>
      </c>
      <c r="Y69" s="495" t="s">
        <v>356</v>
      </c>
      <c r="Z69" s="616"/>
      <c r="AA69" s="590"/>
      <c r="AB69" s="1"/>
      <c r="AC69" s="1"/>
      <c r="AD69" s="1"/>
      <c r="AE69" s="1"/>
      <c r="AF69" s="1"/>
      <c r="AG69" s="1"/>
      <c r="AH69" s="1"/>
      <c r="AI69" s="1"/>
      <c r="AJ69" s="1"/>
      <c r="AK69" s="1"/>
      <c r="AL69" s="1"/>
      <c r="AM69" s="1"/>
      <c r="AN69" s="1"/>
      <c r="AO69" s="1"/>
      <c r="AP69" s="1"/>
      <c r="AQ69" s="1"/>
      <c r="AR69" s="1"/>
      <c r="AS69" s="1"/>
      <c r="AT69" s="1"/>
      <c r="AU69" s="1"/>
    </row>
    <row r="70" spans="1:47" s="615" customFormat="1" ht="17.45" customHeight="1" x14ac:dyDescent="0.25">
      <c r="A70" s="589" t="s">
        <v>7900</v>
      </c>
      <c r="B70" s="495" t="s">
        <v>56</v>
      </c>
      <c r="C70" s="495" t="s">
        <v>109</v>
      </c>
      <c r="D70" s="495" t="s">
        <v>10330</v>
      </c>
      <c r="E70" s="495" t="s">
        <v>7901</v>
      </c>
      <c r="F70" s="473" t="s">
        <v>28</v>
      </c>
      <c r="G70" s="473"/>
      <c r="H70" s="473"/>
      <c r="I70" s="473"/>
      <c r="J70" s="152" t="s">
        <v>11225</v>
      </c>
      <c r="K70" s="152" t="s">
        <v>8952</v>
      </c>
      <c r="L70" s="496">
        <v>42855</v>
      </c>
      <c r="M70" s="497">
        <v>42584</v>
      </c>
      <c r="N70" s="152" t="s">
        <v>50</v>
      </c>
      <c r="O70" s="498">
        <v>42855</v>
      </c>
      <c r="P70" s="499">
        <v>1</v>
      </c>
      <c r="Q70" s="500">
        <f t="shared" si="3"/>
        <v>9.9999999999999995E-7</v>
      </c>
      <c r="R70" s="501">
        <v>6</v>
      </c>
      <c r="S70" s="502">
        <v>42859</v>
      </c>
      <c r="T70" s="152" t="s">
        <v>578</v>
      </c>
      <c r="U70" s="152" t="s">
        <v>18</v>
      </c>
      <c r="V70" s="495" t="s">
        <v>9273</v>
      </c>
      <c r="W70" s="495" t="s">
        <v>11334</v>
      </c>
      <c r="X70" s="495" t="s">
        <v>9860</v>
      </c>
      <c r="Y70" s="495" t="s">
        <v>9317</v>
      </c>
      <c r="Z70" s="616"/>
      <c r="AA70" s="590"/>
      <c r="AB70" s="1"/>
      <c r="AC70" s="1"/>
      <c r="AD70" s="1"/>
      <c r="AE70" s="1"/>
      <c r="AF70" s="1"/>
      <c r="AG70" s="1"/>
      <c r="AH70" s="1"/>
      <c r="AI70" s="1"/>
      <c r="AJ70" s="1"/>
      <c r="AK70" s="1"/>
      <c r="AL70" s="1"/>
      <c r="AM70" s="1"/>
      <c r="AN70" s="1"/>
      <c r="AO70" s="1"/>
      <c r="AP70" s="1"/>
      <c r="AQ70" s="1"/>
      <c r="AR70" s="1"/>
      <c r="AS70" s="1"/>
      <c r="AT70" s="1"/>
      <c r="AU70" s="1"/>
    </row>
    <row r="71" spans="1:47" s="615" customFormat="1" ht="17.45" customHeight="1" x14ac:dyDescent="0.25">
      <c r="A71" s="589" t="s">
        <v>1668</v>
      </c>
      <c r="B71" s="495" t="s">
        <v>56</v>
      </c>
      <c r="C71" s="495" t="s">
        <v>161</v>
      </c>
      <c r="D71" s="495" t="s">
        <v>10432</v>
      </c>
      <c r="E71" s="495" t="s">
        <v>1670</v>
      </c>
      <c r="F71" s="473" t="s">
        <v>26</v>
      </c>
      <c r="G71" s="473"/>
      <c r="H71" s="473"/>
      <c r="I71" s="473"/>
      <c r="J71" s="152" t="s">
        <v>11223</v>
      </c>
      <c r="K71" s="152" t="s">
        <v>33</v>
      </c>
      <c r="L71" s="496">
        <v>42979</v>
      </c>
      <c r="M71" s="497">
        <v>42803</v>
      </c>
      <c r="N71" s="152" t="s">
        <v>47</v>
      </c>
      <c r="O71" s="498">
        <v>42979</v>
      </c>
      <c r="P71" s="499">
        <v>250000</v>
      </c>
      <c r="Q71" s="500">
        <f t="shared" si="3"/>
        <v>0.25</v>
      </c>
      <c r="R71" s="501">
        <v>2</v>
      </c>
      <c r="S71" s="502">
        <v>42901</v>
      </c>
      <c r="T71" s="152" t="s">
        <v>292</v>
      </c>
      <c r="U71" s="152" t="s">
        <v>7040</v>
      </c>
      <c r="V71" s="495" t="s">
        <v>162</v>
      </c>
      <c r="W71" s="495" t="s">
        <v>105</v>
      </c>
      <c r="X71" s="495" t="s">
        <v>9827</v>
      </c>
      <c r="Y71" s="495"/>
      <c r="Z71" s="616"/>
      <c r="AA71" s="590"/>
      <c r="AB71" s="1"/>
      <c r="AC71" s="1"/>
      <c r="AD71" s="1"/>
      <c r="AE71" s="1"/>
      <c r="AF71" s="1"/>
      <c r="AG71" s="1"/>
      <c r="AH71" s="1"/>
      <c r="AI71" s="1"/>
      <c r="AJ71" s="1"/>
      <c r="AK71" s="1"/>
      <c r="AL71" s="1"/>
      <c r="AM71" s="1"/>
      <c r="AN71" s="1"/>
      <c r="AO71" s="1"/>
      <c r="AP71" s="1"/>
      <c r="AQ71" s="1"/>
      <c r="AR71" s="1"/>
      <c r="AS71" s="1"/>
      <c r="AT71" s="1"/>
      <c r="AU71" s="1"/>
    </row>
    <row r="72" spans="1:47" s="615" customFormat="1" ht="17.45" customHeight="1" x14ac:dyDescent="0.25">
      <c r="A72" s="589" t="s">
        <v>10445</v>
      </c>
      <c r="B72" s="495" t="s">
        <v>56</v>
      </c>
      <c r="C72" s="495" t="s">
        <v>161</v>
      </c>
      <c r="D72" s="495" t="s">
        <v>10432</v>
      </c>
      <c r="E72" s="495" t="s">
        <v>10446</v>
      </c>
      <c r="F72" s="473" t="s">
        <v>26</v>
      </c>
      <c r="G72" s="473"/>
      <c r="H72" s="473"/>
      <c r="I72" s="473"/>
      <c r="J72" s="152" t="s">
        <v>11223</v>
      </c>
      <c r="K72" s="152" t="s">
        <v>33</v>
      </c>
      <c r="L72" s="496">
        <v>43007</v>
      </c>
      <c r="M72" s="497">
        <v>42894</v>
      </c>
      <c r="N72" s="152" t="s">
        <v>46</v>
      </c>
      <c r="O72" s="498">
        <v>43021</v>
      </c>
      <c r="P72" s="499">
        <v>250000</v>
      </c>
      <c r="Q72" s="500">
        <f t="shared" si="3"/>
        <v>0.25</v>
      </c>
      <c r="R72" s="501">
        <v>12</v>
      </c>
      <c r="S72" s="502">
        <v>42901</v>
      </c>
      <c r="T72" s="152" t="s">
        <v>103</v>
      </c>
      <c r="U72" s="152" t="s">
        <v>7040</v>
      </c>
      <c r="V72" s="495" t="s">
        <v>162</v>
      </c>
      <c r="W72" s="495" t="s">
        <v>105</v>
      </c>
      <c r="X72" s="495" t="s">
        <v>9827</v>
      </c>
      <c r="Y72" s="495"/>
      <c r="Z72" s="616"/>
      <c r="AA72" s="590"/>
      <c r="AB72" s="1"/>
      <c r="AC72" s="1"/>
      <c r="AD72" s="1"/>
      <c r="AE72" s="1"/>
      <c r="AF72" s="1"/>
      <c r="AG72" s="1"/>
      <c r="AH72" s="1"/>
      <c r="AI72" s="1"/>
      <c r="AJ72" s="1"/>
      <c r="AK72" s="1"/>
      <c r="AL72" s="1"/>
      <c r="AM72" s="1"/>
      <c r="AN72" s="1"/>
      <c r="AO72" s="1"/>
      <c r="AP72" s="1"/>
      <c r="AQ72" s="1"/>
      <c r="AR72" s="1"/>
      <c r="AS72" s="1"/>
      <c r="AT72" s="1"/>
      <c r="AU72" s="1"/>
    </row>
    <row r="73" spans="1:47" s="615" customFormat="1" ht="17.45" customHeight="1" x14ac:dyDescent="0.25">
      <c r="A73" s="589" t="s">
        <v>9023</v>
      </c>
      <c r="B73" s="495" t="s">
        <v>6912</v>
      </c>
      <c r="C73" s="495" t="s">
        <v>6912</v>
      </c>
      <c r="D73" s="495" t="s">
        <v>9024</v>
      </c>
      <c r="E73" s="495" t="s">
        <v>9025</v>
      </c>
      <c r="F73" s="473" t="s">
        <v>26</v>
      </c>
      <c r="G73" s="473"/>
      <c r="H73" s="473"/>
      <c r="I73" s="473"/>
      <c r="J73" s="152" t="s">
        <v>11223</v>
      </c>
      <c r="K73" s="163" t="s">
        <v>8948</v>
      </c>
      <c r="L73" s="503">
        <v>42962</v>
      </c>
      <c r="M73" s="497" t="s">
        <v>9095</v>
      </c>
      <c r="N73" s="163" t="s">
        <v>47</v>
      </c>
      <c r="O73" s="503">
        <v>42962</v>
      </c>
      <c r="P73" s="499">
        <v>1500000</v>
      </c>
      <c r="Q73" s="500">
        <f t="shared" si="3"/>
        <v>1.5</v>
      </c>
      <c r="R73" s="504">
        <v>1</v>
      </c>
      <c r="S73" s="505" t="s">
        <v>8957</v>
      </c>
      <c r="T73" s="163" t="s">
        <v>125</v>
      </c>
      <c r="U73" s="163" t="s">
        <v>13</v>
      </c>
      <c r="V73" s="495" t="s">
        <v>126</v>
      </c>
      <c r="W73" s="495" t="s">
        <v>434</v>
      </c>
      <c r="X73" s="495" t="s">
        <v>9106</v>
      </c>
      <c r="Y73" s="495" t="s">
        <v>221</v>
      </c>
      <c r="Z73" s="616"/>
      <c r="AA73" s="590"/>
      <c r="AB73" s="1"/>
      <c r="AC73" s="1"/>
      <c r="AD73" s="1"/>
      <c r="AE73" s="1"/>
      <c r="AF73" s="1"/>
      <c r="AG73" s="1"/>
      <c r="AH73" s="1"/>
      <c r="AI73" s="1"/>
      <c r="AJ73" s="1"/>
      <c r="AK73" s="1"/>
      <c r="AL73" s="1"/>
      <c r="AM73" s="1"/>
      <c r="AN73" s="1"/>
      <c r="AO73" s="1"/>
      <c r="AP73" s="1"/>
      <c r="AQ73" s="1"/>
      <c r="AR73" s="1"/>
      <c r="AS73" s="1"/>
      <c r="AT73" s="1"/>
      <c r="AU73" s="1"/>
    </row>
    <row r="74" spans="1:47" s="615" customFormat="1" ht="17.45" customHeight="1" x14ac:dyDescent="0.25">
      <c r="A74" s="589" t="s">
        <v>9026</v>
      </c>
      <c r="B74" s="495" t="s">
        <v>6912</v>
      </c>
      <c r="C74" s="495" t="s">
        <v>6912</v>
      </c>
      <c r="D74" s="495" t="s">
        <v>9027</v>
      </c>
      <c r="E74" s="495" t="s">
        <v>9025</v>
      </c>
      <c r="F74" s="473" t="s">
        <v>26</v>
      </c>
      <c r="G74" s="473"/>
      <c r="H74" s="473"/>
      <c r="I74" s="473"/>
      <c r="J74" s="152" t="s">
        <v>11223</v>
      </c>
      <c r="K74" s="163" t="s">
        <v>8948</v>
      </c>
      <c r="L74" s="503">
        <v>42962</v>
      </c>
      <c r="M74" s="497" t="s">
        <v>9096</v>
      </c>
      <c r="N74" s="163" t="s">
        <v>47</v>
      </c>
      <c r="O74" s="503">
        <v>42962</v>
      </c>
      <c r="P74" s="499">
        <v>1500000</v>
      </c>
      <c r="Q74" s="500">
        <f t="shared" si="3"/>
        <v>1.5</v>
      </c>
      <c r="R74" s="504">
        <v>1</v>
      </c>
      <c r="S74" s="505" t="s">
        <v>11804</v>
      </c>
      <c r="T74" s="163" t="s">
        <v>125</v>
      </c>
      <c r="U74" s="163" t="s">
        <v>13</v>
      </c>
      <c r="V74" s="495" t="s">
        <v>126</v>
      </c>
      <c r="W74" s="495" t="s">
        <v>434</v>
      </c>
      <c r="X74" s="495" t="s">
        <v>9106</v>
      </c>
      <c r="Y74" s="495" t="s">
        <v>221</v>
      </c>
      <c r="Z74" s="616"/>
      <c r="AA74" s="590"/>
      <c r="AB74" s="1"/>
      <c r="AC74" s="1"/>
      <c r="AD74" s="1"/>
      <c r="AE74" s="1"/>
      <c r="AF74" s="1"/>
      <c r="AG74" s="1"/>
      <c r="AH74" s="1"/>
      <c r="AI74" s="1"/>
      <c r="AJ74" s="1"/>
      <c r="AK74" s="1"/>
      <c r="AL74" s="1"/>
      <c r="AM74" s="1"/>
      <c r="AN74" s="1"/>
      <c r="AO74" s="1"/>
      <c r="AP74" s="1"/>
      <c r="AQ74" s="1"/>
      <c r="AR74" s="1"/>
      <c r="AS74" s="1"/>
      <c r="AT74" s="1"/>
      <c r="AU74" s="1"/>
    </row>
    <row r="75" spans="1:47" s="615" customFormat="1" ht="17.45" customHeight="1" x14ac:dyDescent="0.25">
      <c r="A75" s="589" t="s">
        <v>11430</v>
      </c>
      <c r="B75" s="495" t="s">
        <v>57</v>
      </c>
      <c r="C75" s="495" t="s">
        <v>775</v>
      </c>
      <c r="D75" s="495" t="s">
        <v>7946</v>
      </c>
      <c r="E75" s="495" t="s">
        <v>11431</v>
      </c>
      <c r="F75" s="473" t="s">
        <v>24</v>
      </c>
      <c r="G75" s="473"/>
      <c r="H75" s="473"/>
      <c r="I75" s="473"/>
      <c r="J75" s="152" t="s">
        <v>11224</v>
      </c>
      <c r="K75" s="163" t="s">
        <v>8949</v>
      </c>
      <c r="L75" s="503">
        <v>43091</v>
      </c>
      <c r="M75" s="497" t="s">
        <v>11758</v>
      </c>
      <c r="N75" s="163" t="s">
        <v>47</v>
      </c>
      <c r="O75" s="503">
        <v>43091</v>
      </c>
      <c r="P75" s="499">
        <v>1500000</v>
      </c>
      <c r="Q75" s="500">
        <f t="shared" ref="Q75:Q106" si="4">+P75*0.000001</f>
        <v>1.5</v>
      </c>
      <c r="R75" s="504">
        <v>36</v>
      </c>
      <c r="S75" s="505" t="s">
        <v>11807</v>
      </c>
      <c r="T75" s="163" t="s">
        <v>211</v>
      </c>
      <c r="U75" s="152" t="s">
        <v>7040</v>
      </c>
      <c r="V75" s="495" t="s">
        <v>158</v>
      </c>
      <c r="W75" s="495" t="s">
        <v>5829</v>
      </c>
      <c r="X75" s="495" t="s">
        <v>11877</v>
      </c>
      <c r="Y75" s="495" t="s">
        <v>622</v>
      </c>
      <c r="Z75" s="616"/>
      <c r="AA75" s="590"/>
      <c r="AB75" s="1"/>
      <c r="AC75" s="1"/>
      <c r="AD75" s="1"/>
      <c r="AE75" s="1"/>
      <c r="AF75" s="1"/>
      <c r="AG75" s="1"/>
      <c r="AH75" s="1"/>
      <c r="AI75" s="1"/>
      <c r="AJ75" s="1"/>
      <c r="AK75" s="1"/>
      <c r="AL75" s="1"/>
      <c r="AM75" s="1"/>
      <c r="AN75" s="1"/>
      <c r="AO75" s="1"/>
      <c r="AP75" s="1"/>
      <c r="AQ75" s="1"/>
      <c r="AR75" s="1"/>
      <c r="AS75" s="1"/>
      <c r="AT75" s="1"/>
      <c r="AU75" s="1"/>
    </row>
    <row r="76" spans="1:47" s="615" customFormat="1" ht="17.45" customHeight="1" x14ac:dyDescent="0.25">
      <c r="A76" s="591" t="s">
        <v>11432</v>
      </c>
      <c r="B76" s="506" t="s">
        <v>57</v>
      </c>
      <c r="C76" s="506" t="s">
        <v>775</v>
      </c>
      <c r="D76" s="506" t="s">
        <v>11433</v>
      </c>
      <c r="E76" s="506" t="s">
        <v>11434</v>
      </c>
      <c r="F76" s="473" t="s">
        <v>25</v>
      </c>
      <c r="G76" s="473"/>
      <c r="H76" s="473"/>
      <c r="I76" s="473"/>
      <c r="J76" s="470" t="s">
        <v>11224</v>
      </c>
      <c r="K76" s="507" t="s">
        <v>8951</v>
      </c>
      <c r="L76" s="508">
        <v>43098</v>
      </c>
      <c r="M76" s="509" t="s">
        <v>11759</v>
      </c>
      <c r="N76" s="507" t="s">
        <v>46</v>
      </c>
      <c r="O76" s="508">
        <v>43098</v>
      </c>
      <c r="P76" s="510">
        <v>1500000</v>
      </c>
      <c r="Q76" s="511">
        <f t="shared" si="4"/>
        <v>1.5</v>
      </c>
      <c r="R76" s="512">
        <v>36</v>
      </c>
      <c r="S76" s="513" t="s">
        <v>11804</v>
      </c>
      <c r="T76" s="507" t="s">
        <v>103</v>
      </c>
      <c r="U76" s="507" t="s">
        <v>7</v>
      </c>
      <c r="V76" s="506" t="s">
        <v>477</v>
      </c>
      <c r="W76" s="506"/>
      <c r="X76" s="495" t="s">
        <v>8920</v>
      </c>
      <c r="Y76" s="495" t="s">
        <v>12021</v>
      </c>
      <c r="Z76" s="616"/>
      <c r="AA76" s="590"/>
      <c r="AB76" s="1"/>
      <c r="AC76" s="1"/>
      <c r="AD76" s="1"/>
      <c r="AE76" s="1"/>
      <c r="AF76" s="1"/>
      <c r="AG76" s="1"/>
      <c r="AH76" s="1"/>
      <c r="AI76" s="1"/>
      <c r="AJ76" s="1"/>
      <c r="AK76" s="1"/>
      <c r="AL76" s="1"/>
      <c r="AM76" s="1"/>
      <c r="AN76" s="1"/>
      <c r="AO76" s="1"/>
      <c r="AP76" s="1"/>
      <c r="AQ76" s="1"/>
      <c r="AR76" s="1"/>
      <c r="AS76" s="1"/>
      <c r="AT76" s="1"/>
      <c r="AU76" s="1"/>
    </row>
    <row r="77" spans="1:47" s="615" customFormat="1" ht="17.45" customHeight="1" x14ac:dyDescent="0.25">
      <c r="A77" s="589" t="s">
        <v>450</v>
      </c>
      <c r="B77" s="495" t="s">
        <v>57</v>
      </c>
      <c r="C77" s="495" t="s">
        <v>182</v>
      </c>
      <c r="D77" s="495" t="s">
        <v>10561</v>
      </c>
      <c r="E77" s="495" t="s">
        <v>452</v>
      </c>
      <c r="F77" s="473" t="s">
        <v>25</v>
      </c>
      <c r="G77" s="473"/>
      <c r="H77" s="473"/>
      <c r="I77" s="473"/>
      <c r="J77" s="152" t="s">
        <v>11224</v>
      </c>
      <c r="K77" s="152" t="s">
        <v>8951</v>
      </c>
      <c r="L77" s="496">
        <v>43053</v>
      </c>
      <c r="M77" s="497">
        <v>42786</v>
      </c>
      <c r="N77" s="152" t="s">
        <v>46</v>
      </c>
      <c r="O77" s="498">
        <v>43053</v>
      </c>
      <c r="P77" s="499">
        <v>1500000</v>
      </c>
      <c r="Q77" s="500">
        <f t="shared" si="4"/>
        <v>1.5</v>
      </c>
      <c r="R77" s="501">
        <v>12</v>
      </c>
      <c r="S77" s="502">
        <v>42789</v>
      </c>
      <c r="T77" s="152" t="s">
        <v>125</v>
      </c>
      <c r="U77" s="152" t="s">
        <v>7040</v>
      </c>
      <c r="V77" s="495" t="s">
        <v>162</v>
      </c>
      <c r="W77" s="495" t="s">
        <v>105</v>
      </c>
      <c r="X77" s="495" t="s">
        <v>10064</v>
      </c>
      <c r="Y77" s="495"/>
      <c r="Z77" s="616"/>
      <c r="AA77" s="590"/>
      <c r="AB77" s="1"/>
      <c r="AC77" s="1"/>
      <c r="AD77" s="1"/>
      <c r="AE77" s="1"/>
      <c r="AF77" s="1"/>
      <c r="AG77" s="1"/>
      <c r="AH77" s="1"/>
      <c r="AI77" s="1"/>
      <c r="AJ77" s="1"/>
      <c r="AK77" s="1"/>
      <c r="AL77" s="1"/>
      <c r="AM77" s="1"/>
      <c r="AN77" s="1"/>
      <c r="AO77" s="1"/>
      <c r="AP77" s="1"/>
      <c r="AQ77" s="1"/>
      <c r="AR77" s="1"/>
      <c r="AS77" s="1"/>
      <c r="AT77" s="1"/>
      <c r="AU77" s="1"/>
    </row>
    <row r="78" spans="1:47" s="615" customFormat="1" ht="17.45" customHeight="1" x14ac:dyDescent="0.25">
      <c r="A78" s="589" t="s">
        <v>8201</v>
      </c>
      <c r="B78" s="495" t="s">
        <v>57</v>
      </c>
      <c r="C78" s="495" t="s">
        <v>182</v>
      </c>
      <c r="D78" s="495" t="s">
        <v>4607</v>
      </c>
      <c r="E78" s="495" t="s">
        <v>11121</v>
      </c>
      <c r="F78" s="473" t="s">
        <v>28</v>
      </c>
      <c r="G78" s="473"/>
      <c r="H78" s="473"/>
      <c r="I78" s="473"/>
      <c r="J78" s="152" t="s">
        <v>11224</v>
      </c>
      <c r="K78" s="163" t="s">
        <v>8953</v>
      </c>
      <c r="L78" s="503">
        <v>43098</v>
      </c>
      <c r="M78" s="497" t="s">
        <v>10166</v>
      </c>
      <c r="N78" s="163" t="s">
        <v>46</v>
      </c>
      <c r="O78" s="503">
        <v>43098</v>
      </c>
      <c r="P78" s="499">
        <v>1500000</v>
      </c>
      <c r="Q78" s="500">
        <f t="shared" si="4"/>
        <v>1.5</v>
      </c>
      <c r="R78" s="504">
        <v>12</v>
      </c>
      <c r="S78" s="505" t="s">
        <v>10181</v>
      </c>
      <c r="T78" s="163" t="s">
        <v>125</v>
      </c>
      <c r="U78" s="152" t="s">
        <v>7040</v>
      </c>
      <c r="V78" s="495" t="s">
        <v>134</v>
      </c>
      <c r="W78" s="495"/>
      <c r="X78" s="495" t="s">
        <v>10182</v>
      </c>
      <c r="Y78" s="495"/>
      <c r="Z78" s="616"/>
      <c r="AA78" s="590"/>
      <c r="AB78" s="1"/>
      <c r="AC78" s="1"/>
      <c r="AD78" s="1"/>
      <c r="AE78" s="1"/>
      <c r="AF78" s="1"/>
      <c r="AG78" s="1"/>
      <c r="AH78" s="1"/>
      <c r="AI78" s="1"/>
      <c r="AJ78" s="1"/>
      <c r="AK78" s="1"/>
      <c r="AL78" s="1"/>
      <c r="AM78" s="1"/>
      <c r="AN78" s="1"/>
      <c r="AO78" s="1"/>
      <c r="AP78" s="1"/>
      <c r="AQ78" s="1"/>
      <c r="AR78" s="1"/>
      <c r="AS78" s="1"/>
      <c r="AT78" s="1"/>
      <c r="AU78" s="1"/>
    </row>
    <row r="79" spans="1:47" s="615" customFormat="1" ht="17.45" customHeight="1" x14ac:dyDescent="0.25">
      <c r="A79" s="589" t="s">
        <v>7687</v>
      </c>
      <c r="B79" s="495" t="s">
        <v>58</v>
      </c>
      <c r="C79" s="495" t="s">
        <v>58</v>
      </c>
      <c r="D79" s="495" t="s">
        <v>11435</v>
      </c>
      <c r="E79" s="495" t="s">
        <v>7689</v>
      </c>
      <c r="F79" s="473" t="s">
        <v>26</v>
      </c>
      <c r="G79" s="473"/>
      <c r="H79" s="473"/>
      <c r="I79" s="473"/>
      <c r="J79" s="152" t="s">
        <v>11224</v>
      </c>
      <c r="K79" s="152" t="s">
        <v>8948</v>
      </c>
      <c r="L79" s="496">
        <v>43091</v>
      </c>
      <c r="M79" s="497">
        <v>42774</v>
      </c>
      <c r="N79" s="152" t="s">
        <v>46</v>
      </c>
      <c r="O79" s="498">
        <v>43091</v>
      </c>
      <c r="P79" s="499">
        <v>1428571</v>
      </c>
      <c r="Q79" s="500">
        <f t="shared" si="4"/>
        <v>1.428571</v>
      </c>
      <c r="R79" s="501">
        <v>12</v>
      </c>
      <c r="S79" s="502">
        <v>42775</v>
      </c>
      <c r="T79" s="152" t="s">
        <v>125</v>
      </c>
      <c r="U79" s="152" t="s">
        <v>7040</v>
      </c>
      <c r="V79" s="495" t="s">
        <v>162</v>
      </c>
      <c r="W79" s="495" t="s">
        <v>7199</v>
      </c>
      <c r="X79" s="495" t="s">
        <v>7690</v>
      </c>
      <c r="Y79" s="495" t="s">
        <v>7201</v>
      </c>
      <c r="Z79" s="616"/>
      <c r="AA79" s="590"/>
      <c r="AB79" s="1"/>
      <c r="AC79" s="1"/>
      <c r="AD79" s="1"/>
      <c r="AE79" s="1"/>
      <c r="AF79" s="1"/>
      <c r="AG79" s="1"/>
      <c r="AH79" s="1"/>
      <c r="AI79" s="1"/>
      <c r="AJ79" s="1"/>
      <c r="AK79" s="1"/>
      <c r="AL79" s="1"/>
      <c r="AM79" s="1"/>
      <c r="AN79" s="1"/>
      <c r="AO79" s="1"/>
      <c r="AP79" s="1"/>
      <c r="AQ79" s="1"/>
      <c r="AR79" s="1"/>
      <c r="AS79" s="1"/>
      <c r="AT79" s="1"/>
      <c r="AU79" s="1"/>
    </row>
    <row r="80" spans="1:47" s="615" customFormat="1" ht="17.45" customHeight="1" x14ac:dyDescent="0.25">
      <c r="A80" s="589" t="s">
        <v>1668</v>
      </c>
      <c r="B80" s="495" t="s">
        <v>56</v>
      </c>
      <c r="C80" s="495" t="s">
        <v>161</v>
      </c>
      <c r="D80" s="495" t="s">
        <v>11749</v>
      </c>
      <c r="E80" s="495" t="s">
        <v>1670</v>
      </c>
      <c r="F80" s="473" t="s">
        <v>26</v>
      </c>
      <c r="G80" s="473"/>
      <c r="H80" s="473"/>
      <c r="I80" s="473"/>
      <c r="J80" s="152" t="s">
        <v>11223</v>
      </c>
      <c r="K80" s="163" t="s">
        <v>33</v>
      </c>
      <c r="L80" s="503">
        <v>42979</v>
      </c>
      <c r="M80" s="497" t="s">
        <v>1671</v>
      </c>
      <c r="N80" s="163" t="s">
        <v>47</v>
      </c>
      <c r="O80" s="503">
        <v>43048</v>
      </c>
      <c r="P80" s="499">
        <v>1</v>
      </c>
      <c r="Q80" s="500">
        <f t="shared" si="4"/>
        <v>9.9999999999999995E-7</v>
      </c>
      <c r="R80" s="504">
        <v>12</v>
      </c>
      <c r="S80" s="505" t="s">
        <v>7954</v>
      </c>
      <c r="T80" s="163" t="s">
        <v>125</v>
      </c>
      <c r="U80" s="152" t="s">
        <v>7040</v>
      </c>
      <c r="V80" s="495" t="s">
        <v>104</v>
      </c>
      <c r="W80" s="495" t="s">
        <v>105</v>
      </c>
      <c r="X80" s="495" t="s">
        <v>7103</v>
      </c>
      <c r="Y80" s="495" t="s">
        <v>1667</v>
      </c>
      <c r="Z80" s="616"/>
      <c r="AA80" s="590"/>
      <c r="AB80" s="1"/>
      <c r="AC80" s="1"/>
      <c r="AD80" s="1"/>
      <c r="AE80" s="1"/>
      <c r="AF80" s="1"/>
      <c r="AG80" s="1"/>
      <c r="AH80" s="1"/>
      <c r="AI80" s="1"/>
      <c r="AJ80" s="1"/>
      <c r="AK80" s="1"/>
      <c r="AL80" s="1"/>
      <c r="AM80" s="1"/>
      <c r="AN80" s="1"/>
      <c r="AO80" s="1"/>
      <c r="AP80" s="1"/>
      <c r="AQ80" s="1"/>
      <c r="AR80" s="1"/>
      <c r="AS80" s="1"/>
      <c r="AT80" s="1"/>
      <c r="AU80" s="1"/>
    </row>
    <row r="81" spans="1:47" s="615" customFormat="1" ht="17.45" customHeight="1" x14ac:dyDescent="0.25">
      <c r="A81" s="589" t="s">
        <v>1864</v>
      </c>
      <c r="B81" s="495" t="s">
        <v>56</v>
      </c>
      <c r="C81" s="495" t="s">
        <v>161</v>
      </c>
      <c r="D81" s="495" t="s">
        <v>208</v>
      </c>
      <c r="E81" s="495" t="s">
        <v>1865</v>
      </c>
      <c r="F81" s="473" t="s">
        <v>26</v>
      </c>
      <c r="G81" s="473" t="s">
        <v>4894</v>
      </c>
      <c r="H81" s="473" t="str">
        <f>VLOOKUP(A81,'[1]2017 SalesConnect'!$A:$J,8,0)</f>
        <v>US Garage &amp; IRL</v>
      </c>
      <c r="I81" s="473" t="str">
        <f>VLOOKUP(A81,'[1]2017 SalesConnect'!$A:$I,9,0)</f>
        <v>US Garage is involved</v>
      </c>
      <c r="J81" s="152" t="s">
        <v>11223</v>
      </c>
      <c r="K81" s="163" t="s">
        <v>33</v>
      </c>
      <c r="L81" s="503">
        <v>42946</v>
      </c>
      <c r="M81" s="497" t="s">
        <v>1866</v>
      </c>
      <c r="N81" s="163" t="s">
        <v>47</v>
      </c>
      <c r="O81" s="503">
        <v>42946</v>
      </c>
      <c r="P81" s="499">
        <v>200000</v>
      </c>
      <c r="Q81" s="500">
        <f t="shared" si="4"/>
        <v>0.19999999999999998</v>
      </c>
      <c r="R81" s="504">
        <v>3</v>
      </c>
      <c r="S81" s="505" t="s">
        <v>10333</v>
      </c>
      <c r="T81" s="163" t="s">
        <v>211</v>
      </c>
      <c r="U81" s="163" t="s">
        <v>7</v>
      </c>
      <c r="V81" s="495" t="s">
        <v>1867</v>
      </c>
      <c r="W81" s="495" t="s">
        <v>1868</v>
      </c>
      <c r="X81" s="495" t="s">
        <v>7103</v>
      </c>
      <c r="Y81" s="495" t="s">
        <v>212</v>
      </c>
      <c r="Z81" s="616"/>
      <c r="AA81" s="590"/>
      <c r="AB81" s="1"/>
      <c r="AC81" s="1"/>
      <c r="AD81" s="1"/>
      <c r="AE81" s="1"/>
      <c r="AF81" s="1"/>
      <c r="AG81" s="1"/>
      <c r="AH81" s="1"/>
      <c r="AI81" s="1"/>
      <c r="AJ81" s="1"/>
      <c r="AK81" s="1"/>
      <c r="AL81" s="1"/>
      <c r="AM81" s="1"/>
      <c r="AN81" s="1"/>
      <c r="AO81" s="1"/>
      <c r="AP81" s="1"/>
      <c r="AQ81" s="1"/>
      <c r="AR81" s="1"/>
      <c r="AS81" s="1"/>
      <c r="AT81" s="1"/>
      <c r="AU81" s="1"/>
    </row>
    <row r="82" spans="1:47" s="615" customFormat="1" ht="17.45" customHeight="1" x14ac:dyDescent="0.25">
      <c r="A82" s="589" t="s">
        <v>1864</v>
      </c>
      <c r="B82" s="495" t="s">
        <v>56</v>
      </c>
      <c r="C82" s="495" t="s">
        <v>161</v>
      </c>
      <c r="D82" s="495" t="s">
        <v>208</v>
      </c>
      <c r="E82" s="495" t="s">
        <v>1865</v>
      </c>
      <c r="F82" s="473" t="s">
        <v>26</v>
      </c>
      <c r="G82" s="473" t="s">
        <v>4894</v>
      </c>
      <c r="H82" s="473" t="str">
        <f>VLOOKUP(A82,'[1]2017 SalesConnect'!$A:$J,8,0)</f>
        <v>US Garage &amp; IRL</v>
      </c>
      <c r="I82" s="473" t="str">
        <f>VLOOKUP(A82,'[1]2017 SalesConnect'!$A:$I,9,0)</f>
        <v>US Garage is involved</v>
      </c>
      <c r="J82" s="152" t="s">
        <v>11223</v>
      </c>
      <c r="K82" s="163" t="s">
        <v>33</v>
      </c>
      <c r="L82" s="503">
        <v>42946</v>
      </c>
      <c r="M82" s="497" t="s">
        <v>1866</v>
      </c>
      <c r="N82" s="163" t="s">
        <v>47</v>
      </c>
      <c r="O82" s="503">
        <v>42946</v>
      </c>
      <c r="P82" s="499">
        <v>50000</v>
      </c>
      <c r="Q82" s="500">
        <f t="shared" si="4"/>
        <v>4.9999999999999996E-2</v>
      </c>
      <c r="R82" s="504">
        <v>12</v>
      </c>
      <c r="S82" s="505" t="s">
        <v>8159</v>
      </c>
      <c r="T82" s="163" t="s">
        <v>103</v>
      </c>
      <c r="U82" s="163" t="s">
        <v>8177</v>
      </c>
      <c r="V82" s="495" t="s">
        <v>8177</v>
      </c>
      <c r="W82" s="495" t="s">
        <v>8178</v>
      </c>
      <c r="X82" s="495" t="s">
        <v>7103</v>
      </c>
      <c r="Y82" s="495" t="s">
        <v>212</v>
      </c>
      <c r="Z82" s="616"/>
      <c r="AA82" s="590"/>
      <c r="AB82" s="1"/>
      <c r="AC82" s="1"/>
      <c r="AD82" s="1"/>
      <c r="AE82" s="1"/>
      <c r="AF82" s="1"/>
      <c r="AG82" s="1"/>
      <c r="AH82" s="1"/>
      <c r="AI82" s="1"/>
      <c r="AJ82" s="1"/>
      <c r="AK82" s="1"/>
      <c r="AL82" s="1"/>
      <c r="AM82" s="1"/>
      <c r="AN82" s="1"/>
      <c r="AO82" s="1"/>
      <c r="AP82" s="1"/>
      <c r="AQ82" s="1"/>
      <c r="AR82" s="1"/>
      <c r="AS82" s="1"/>
      <c r="AT82" s="1"/>
      <c r="AU82" s="1"/>
    </row>
    <row r="83" spans="1:47" s="615" customFormat="1" ht="17.45" customHeight="1" x14ac:dyDescent="0.25">
      <c r="A83" s="589" t="s">
        <v>857</v>
      </c>
      <c r="B83" s="495" t="s">
        <v>60</v>
      </c>
      <c r="C83" s="495" t="s">
        <v>377</v>
      </c>
      <c r="D83" s="495" t="s">
        <v>11436</v>
      </c>
      <c r="E83" s="495" t="s">
        <v>7143</v>
      </c>
      <c r="F83" s="473" t="s">
        <v>26</v>
      </c>
      <c r="G83" s="473"/>
      <c r="H83" s="473"/>
      <c r="I83" s="473"/>
      <c r="J83" s="152" t="s">
        <v>11223</v>
      </c>
      <c r="K83" s="152" t="s">
        <v>8948</v>
      </c>
      <c r="L83" s="496">
        <v>43000</v>
      </c>
      <c r="M83" s="497">
        <v>42779</v>
      </c>
      <c r="N83" s="152" t="s">
        <v>48</v>
      </c>
      <c r="O83" s="498">
        <v>43000</v>
      </c>
      <c r="P83" s="499">
        <v>1200000</v>
      </c>
      <c r="Q83" s="500">
        <f t="shared" si="4"/>
        <v>1.2</v>
      </c>
      <c r="R83" s="501">
        <v>12</v>
      </c>
      <c r="S83" s="502">
        <v>42914</v>
      </c>
      <c r="T83" s="152" t="s">
        <v>292</v>
      </c>
      <c r="U83" s="152" t="s">
        <v>7040</v>
      </c>
      <c r="V83" s="495" t="s">
        <v>1715</v>
      </c>
      <c r="W83" s="495" t="s">
        <v>518</v>
      </c>
      <c r="X83" s="495" t="s">
        <v>9110</v>
      </c>
      <c r="Y83" s="495"/>
      <c r="Z83" s="616"/>
      <c r="AA83" s="590"/>
      <c r="AB83" s="1"/>
      <c r="AC83" s="1"/>
      <c r="AD83" s="1"/>
      <c r="AE83" s="1"/>
      <c r="AF83" s="1"/>
      <c r="AG83" s="1"/>
      <c r="AH83" s="1"/>
      <c r="AI83" s="1"/>
      <c r="AJ83" s="1"/>
      <c r="AK83" s="1"/>
      <c r="AL83" s="1"/>
      <c r="AM83" s="1"/>
      <c r="AN83" s="1"/>
      <c r="AO83" s="1"/>
      <c r="AP83" s="1"/>
      <c r="AQ83" s="1"/>
      <c r="AR83" s="1"/>
      <c r="AS83" s="1"/>
      <c r="AT83" s="1"/>
      <c r="AU83" s="1"/>
    </row>
    <row r="84" spans="1:47" s="615" customFormat="1" ht="17.45" customHeight="1" x14ac:dyDescent="0.25">
      <c r="A84" s="589" t="s">
        <v>7691</v>
      </c>
      <c r="B84" s="495" t="s">
        <v>59</v>
      </c>
      <c r="C84" s="495" t="s">
        <v>9574</v>
      </c>
      <c r="D84" s="495" t="s">
        <v>10265</v>
      </c>
      <c r="E84" s="495" t="s">
        <v>7692</v>
      </c>
      <c r="F84" s="473" t="s">
        <v>26</v>
      </c>
      <c r="G84" s="473"/>
      <c r="H84" s="473"/>
      <c r="I84" s="473"/>
      <c r="J84" s="152" t="s">
        <v>11224</v>
      </c>
      <c r="K84" s="152" t="s">
        <v>8948</v>
      </c>
      <c r="L84" s="496">
        <v>43054</v>
      </c>
      <c r="M84" s="497">
        <v>42786</v>
      </c>
      <c r="N84" s="152" t="s">
        <v>46</v>
      </c>
      <c r="O84" s="498">
        <v>43054</v>
      </c>
      <c r="P84" s="499">
        <v>1097556</v>
      </c>
      <c r="Q84" s="500">
        <f t="shared" si="4"/>
        <v>1.097556</v>
      </c>
      <c r="R84" s="501">
        <v>12</v>
      </c>
      <c r="S84" s="502">
        <v>42789</v>
      </c>
      <c r="T84" s="152" t="s">
        <v>125</v>
      </c>
      <c r="U84" s="152" t="s">
        <v>7040</v>
      </c>
      <c r="V84" s="495" t="s">
        <v>162</v>
      </c>
      <c r="W84" s="495" t="s">
        <v>7199</v>
      </c>
      <c r="X84" s="495" t="s">
        <v>7693</v>
      </c>
      <c r="Y84" s="495"/>
      <c r="Z84" s="616"/>
      <c r="AA84" s="590"/>
      <c r="AB84" s="1"/>
      <c r="AC84" s="1"/>
      <c r="AD84" s="1"/>
      <c r="AE84" s="1"/>
      <c r="AF84" s="1"/>
      <c r="AG84" s="1"/>
      <c r="AH84" s="1"/>
      <c r="AI84" s="1"/>
      <c r="AJ84" s="1"/>
      <c r="AK84" s="1"/>
      <c r="AL84" s="1"/>
      <c r="AM84" s="1"/>
      <c r="AN84" s="1"/>
      <c r="AO84" s="1"/>
      <c r="AP84" s="1"/>
      <c r="AQ84" s="1"/>
      <c r="AR84" s="1"/>
      <c r="AS84" s="1"/>
      <c r="AT84" s="1"/>
      <c r="AU84" s="1"/>
    </row>
    <row r="85" spans="1:47" s="615" customFormat="1" ht="17.45" customHeight="1" x14ac:dyDescent="0.25">
      <c r="A85" s="589" t="s">
        <v>590</v>
      </c>
      <c r="B85" s="495" t="s">
        <v>59</v>
      </c>
      <c r="C85" s="495" t="s">
        <v>9574</v>
      </c>
      <c r="D85" s="495" t="s">
        <v>11047</v>
      </c>
      <c r="E85" s="495" t="s">
        <v>592</v>
      </c>
      <c r="F85" s="473" t="s">
        <v>28</v>
      </c>
      <c r="G85" s="473"/>
      <c r="H85" s="473"/>
      <c r="I85" s="473"/>
      <c r="J85" s="152" t="s">
        <v>11223</v>
      </c>
      <c r="K85" s="152" t="s">
        <v>8990</v>
      </c>
      <c r="L85" s="496">
        <v>42978</v>
      </c>
      <c r="M85" s="497">
        <v>42633</v>
      </c>
      <c r="N85" s="152" t="s">
        <v>48</v>
      </c>
      <c r="O85" s="498">
        <v>43008</v>
      </c>
      <c r="P85" s="499">
        <v>1089834</v>
      </c>
      <c r="Q85" s="500">
        <f t="shared" si="4"/>
        <v>1.089834</v>
      </c>
      <c r="R85" s="501">
        <v>12</v>
      </c>
      <c r="S85" s="502">
        <v>42908</v>
      </c>
      <c r="T85" s="152" t="s">
        <v>292</v>
      </c>
      <c r="U85" s="152" t="s">
        <v>7040</v>
      </c>
      <c r="V85" s="495" t="s">
        <v>162</v>
      </c>
      <c r="W85" s="495" t="s">
        <v>105</v>
      </c>
      <c r="X85" s="495" t="s">
        <v>11346</v>
      </c>
      <c r="Y85" s="495" t="s">
        <v>6864</v>
      </c>
      <c r="Z85" s="616"/>
      <c r="AA85" s="590"/>
      <c r="AB85" s="1"/>
      <c r="AC85" s="1"/>
      <c r="AD85" s="1"/>
      <c r="AE85" s="1"/>
      <c r="AF85" s="1"/>
      <c r="AG85" s="1"/>
      <c r="AH85" s="1"/>
      <c r="AI85" s="1"/>
      <c r="AJ85" s="1"/>
      <c r="AK85" s="1"/>
      <c r="AL85" s="1"/>
      <c r="AM85" s="1"/>
      <c r="AN85" s="1"/>
      <c r="AO85" s="1"/>
      <c r="AP85" s="1"/>
      <c r="AQ85" s="1"/>
      <c r="AR85" s="1"/>
      <c r="AS85" s="1"/>
      <c r="AT85" s="1"/>
      <c r="AU85" s="1"/>
    </row>
    <row r="86" spans="1:47" s="615" customFormat="1" ht="17.45" customHeight="1" x14ac:dyDescent="0.25">
      <c r="A86" s="589" t="s">
        <v>1930</v>
      </c>
      <c r="B86" s="495" t="s">
        <v>56</v>
      </c>
      <c r="C86" s="495" t="s">
        <v>235</v>
      </c>
      <c r="D86" s="495" t="s">
        <v>1931</v>
      </c>
      <c r="E86" s="495" t="s">
        <v>1932</v>
      </c>
      <c r="F86" s="473" t="s">
        <v>24</v>
      </c>
      <c r="G86" s="473"/>
      <c r="H86" s="473"/>
      <c r="I86" s="473"/>
      <c r="J86" s="152" t="s">
        <v>11223</v>
      </c>
      <c r="K86" s="163" t="s">
        <v>8949</v>
      </c>
      <c r="L86" s="503">
        <v>43007</v>
      </c>
      <c r="M86" s="497" t="s">
        <v>1933</v>
      </c>
      <c r="N86" s="163" t="s">
        <v>47</v>
      </c>
      <c r="O86" s="503">
        <v>43007</v>
      </c>
      <c r="P86" s="499">
        <v>200000</v>
      </c>
      <c r="Q86" s="500">
        <f t="shared" si="4"/>
        <v>0.19999999999999998</v>
      </c>
      <c r="R86" s="504">
        <v>1</v>
      </c>
      <c r="S86" s="505" t="s">
        <v>8048</v>
      </c>
      <c r="T86" s="163" t="s">
        <v>103</v>
      </c>
      <c r="U86" s="152" t="s">
        <v>7040</v>
      </c>
      <c r="V86" s="495" t="s">
        <v>134</v>
      </c>
      <c r="W86" s="495" t="s">
        <v>7993</v>
      </c>
      <c r="X86" s="495" t="s">
        <v>7534</v>
      </c>
      <c r="Y86" s="495" t="s">
        <v>1935</v>
      </c>
      <c r="Z86" s="616"/>
      <c r="AA86" s="590"/>
      <c r="AB86" s="1"/>
      <c r="AC86" s="1"/>
      <c r="AD86" s="1"/>
      <c r="AE86" s="1"/>
      <c r="AF86" s="1"/>
      <c r="AG86" s="1"/>
      <c r="AH86" s="1"/>
      <c r="AI86" s="1"/>
      <c r="AJ86" s="1"/>
      <c r="AK86" s="1"/>
      <c r="AL86" s="1"/>
      <c r="AM86" s="1"/>
      <c r="AN86" s="1"/>
      <c r="AO86" s="1"/>
      <c r="AP86" s="1"/>
      <c r="AQ86" s="1"/>
      <c r="AR86" s="1"/>
      <c r="AS86" s="1"/>
      <c r="AT86" s="1"/>
      <c r="AU86" s="1"/>
    </row>
    <row r="87" spans="1:47" s="615" customFormat="1" ht="17.45" customHeight="1" x14ac:dyDescent="0.25">
      <c r="A87" s="589" t="s">
        <v>9333</v>
      </c>
      <c r="B87" s="495" t="s">
        <v>56</v>
      </c>
      <c r="C87" s="495" t="s">
        <v>161</v>
      </c>
      <c r="D87" s="495" t="s">
        <v>6419</v>
      </c>
      <c r="E87" s="495" t="s">
        <v>9334</v>
      </c>
      <c r="F87" s="473" t="s">
        <v>26</v>
      </c>
      <c r="G87" s="473"/>
      <c r="H87" s="473"/>
      <c r="I87" s="473"/>
      <c r="J87" s="152" t="s">
        <v>11223</v>
      </c>
      <c r="K87" s="163" t="s">
        <v>8948</v>
      </c>
      <c r="L87" s="503">
        <v>42968</v>
      </c>
      <c r="M87" s="497" t="s">
        <v>11237</v>
      </c>
      <c r="N87" s="163" t="s">
        <v>47</v>
      </c>
      <c r="O87" s="503">
        <v>42968</v>
      </c>
      <c r="P87" s="499">
        <v>250000</v>
      </c>
      <c r="Q87" s="500">
        <f t="shared" si="4"/>
        <v>0.25</v>
      </c>
      <c r="R87" s="504">
        <v>12</v>
      </c>
      <c r="S87" s="505" t="s">
        <v>11283</v>
      </c>
      <c r="T87" s="163" t="s">
        <v>103</v>
      </c>
      <c r="U87" s="163" t="s">
        <v>9234</v>
      </c>
      <c r="V87" s="495" t="s">
        <v>184</v>
      </c>
      <c r="W87" s="495" t="s">
        <v>11333</v>
      </c>
      <c r="X87" s="495" t="s">
        <v>11356</v>
      </c>
      <c r="Y87" s="495" t="s">
        <v>221</v>
      </c>
      <c r="Z87" s="616"/>
      <c r="AA87" s="590"/>
      <c r="AB87" s="1"/>
      <c r="AC87" s="1"/>
      <c r="AD87" s="1"/>
      <c r="AE87" s="1"/>
      <c r="AF87" s="1"/>
      <c r="AG87" s="1"/>
      <c r="AH87" s="1"/>
      <c r="AI87" s="1"/>
      <c r="AJ87" s="1"/>
      <c r="AK87" s="1"/>
      <c r="AL87" s="1"/>
      <c r="AM87" s="1"/>
      <c r="AN87" s="1"/>
      <c r="AO87" s="1"/>
      <c r="AP87" s="1"/>
      <c r="AQ87" s="1"/>
      <c r="AR87" s="1"/>
      <c r="AS87" s="1"/>
      <c r="AT87" s="1"/>
      <c r="AU87" s="1"/>
    </row>
    <row r="88" spans="1:47" s="615" customFormat="1" ht="17.45" customHeight="1" x14ac:dyDescent="0.25">
      <c r="A88" s="589" t="s">
        <v>6870</v>
      </c>
      <c r="B88" s="495" t="s">
        <v>56</v>
      </c>
      <c r="C88" s="495" t="s">
        <v>194</v>
      </c>
      <c r="D88" s="495" t="s">
        <v>10263</v>
      </c>
      <c r="E88" s="495" t="s">
        <v>6871</v>
      </c>
      <c r="F88" s="473" t="s">
        <v>27</v>
      </c>
      <c r="G88" s="473" t="s">
        <v>4894</v>
      </c>
      <c r="H88" s="473" t="str">
        <f>VLOOKUP(A88,'[1]2017 SalesConnect'!$A:$J,8,0)</f>
        <v>India</v>
      </c>
      <c r="I88" s="473" t="str">
        <f>VLOOKUP(A88,'[1]2017 SalesConnect'!$A:$I,9,0)</f>
        <v>Involved in Initial discussions, await further updtes from Kaustubh and Sector Spoc</v>
      </c>
      <c r="J88" s="152" t="s">
        <v>11223</v>
      </c>
      <c r="K88" s="152" t="s">
        <v>8070</v>
      </c>
      <c r="L88" s="496">
        <v>43007</v>
      </c>
      <c r="M88" s="497">
        <v>42823</v>
      </c>
      <c r="N88" s="152" t="s">
        <v>48</v>
      </c>
      <c r="O88" s="498">
        <v>43014</v>
      </c>
      <c r="P88" s="499">
        <v>2500000</v>
      </c>
      <c r="Q88" s="500">
        <f t="shared" si="4"/>
        <v>2.5</v>
      </c>
      <c r="R88" s="501">
        <v>5</v>
      </c>
      <c r="S88" s="502">
        <v>42908</v>
      </c>
      <c r="T88" s="152" t="s">
        <v>103</v>
      </c>
      <c r="U88" s="152" t="s">
        <v>7040</v>
      </c>
      <c r="V88" s="495" t="s">
        <v>162</v>
      </c>
      <c r="W88" s="495" t="s">
        <v>105</v>
      </c>
      <c r="X88" s="495" t="s">
        <v>9799</v>
      </c>
      <c r="Y88" s="495" t="s">
        <v>9291</v>
      </c>
      <c r="Z88" s="616"/>
      <c r="AA88" s="590"/>
      <c r="AB88" s="1"/>
      <c r="AC88" s="1"/>
      <c r="AD88" s="1"/>
      <c r="AE88" s="1"/>
      <c r="AF88" s="1"/>
      <c r="AG88" s="1"/>
      <c r="AH88" s="1"/>
      <c r="AI88" s="1"/>
      <c r="AJ88" s="1"/>
      <c r="AK88" s="1"/>
      <c r="AL88" s="1"/>
      <c r="AM88" s="1"/>
      <c r="AN88" s="1"/>
      <c r="AO88" s="1"/>
      <c r="AP88" s="1"/>
      <c r="AQ88" s="1"/>
      <c r="AR88" s="1"/>
      <c r="AS88" s="1"/>
      <c r="AT88" s="1"/>
      <c r="AU88" s="1"/>
    </row>
    <row r="89" spans="1:47" s="615" customFormat="1" ht="17.45" customHeight="1" x14ac:dyDescent="0.25">
      <c r="A89" s="589" t="s">
        <v>293</v>
      </c>
      <c r="B89" s="495" t="s">
        <v>56</v>
      </c>
      <c r="C89" s="495" t="s">
        <v>161</v>
      </c>
      <c r="D89" s="495" t="s">
        <v>10351</v>
      </c>
      <c r="E89" s="495" t="s">
        <v>8959</v>
      </c>
      <c r="F89" s="473" t="s">
        <v>26</v>
      </c>
      <c r="G89" s="473" t="s">
        <v>4894</v>
      </c>
      <c r="H89" s="473" t="str">
        <f>VLOOKUP(A89,'[1]2017 SalesConnect'!$A:$J,8,0)</f>
        <v>India</v>
      </c>
      <c r="I89" s="473" t="str">
        <f>VLOOKUP(A89,'[1]2017 SalesConnect'!$A:$I,9,0)</f>
        <v>In touch with Pramod Achanta, NA Blockchian leader, Currently understanding what was constributed to by Australia labs for the phase 1, so that CIC can be leveraged in the Go Phase.</v>
      </c>
      <c r="J89" s="152" t="s">
        <v>11223</v>
      </c>
      <c r="K89" s="152" t="s">
        <v>8948</v>
      </c>
      <c r="L89" s="496">
        <v>42978</v>
      </c>
      <c r="M89" s="497">
        <v>42671</v>
      </c>
      <c r="N89" s="152" t="s">
        <v>47</v>
      </c>
      <c r="O89" s="498">
        <v>42982</v>
      </c>
      <c r="P89" s="499">
        <v>2500000</v>
      </c>
      <c r="Q89" s="500">
        <f t="shared" si="4"/>
        <v>2.5</v>
      </c>
      <c r="R89" s="501">
        <v>12</v>
      </c>
      <c r="S89" s="502">
        <v>42881</v>
      </c>
      <c r="T89" s="152" t="s">
        <v>103</v>
      </c>
      <c r="U89" s="152" t="s">
        <v>7040</v>
      </c>
      <c r="V89" s="495" t="s">
        <v>162</v>
      </c>
      <c r="W89" s="495" t="s">
        <v>105</v>
      </c>
      <c r="X89" s="495" t="s">
        <v>9790</v>
      </c>
      <c r="Y89" s="495"/>
      <c r="Z89" s="616"/>
      <c r="AA89" s="590"/>
      <c r="AB89" s="1"/>
      <c r="AC89" s="1"/>
      <c r="AD89" s="1"/>
      <c r="AE89" s="1"/>
      <c r="AF89" s="1"/>
      <c r="AG89" s="1"/>
      <c r="AH89" s="1"/>
      <c r="AI89" s="1"/>
      <c r="AJ89" s="1"/>
      <c r="AK89" s="1"/>
      <c r="AL89" s="1"/>
      <c r="AM89" s="1"/>
      <c r="AN89" s="1"/>
      <c r="AO89" s="1"/>
      <c r="AP89" s="1"/>
      <c r="AQ89" s="1"/>
      <c r="AR89" s="1"/>
      <c r="AS89" s="1"/>
      <c r="AT89" s="1"/>
      <c r="AU89" s="1"/>
    </row>
    <row r="90" spans="1:47" s="615" customFormat="1" ht="17.45" customHeight="1" x14ac:dyDescent="0.25">
      <c r="A90" s="589" t="s">
        <v>318</v>
      </c>
      <c r="B90" s="495" t="s">
        <v>57</v>
      </c>
      <c r="C90" s="495" t="s">
        <v>182</v>
      </c>
      <c r="D90" s="495" t="s">
        <v>319</v>
      </c>
      <c r="E90" s="495" t="s">
        <v>320</v>
      </c>
      <c r="F90" s="473" t="s">
        <v>26</v>
      </c>
      <c r="G90" s="473" t="s">
        <v>4894</v>
      </c>
      <c r="H90" s="473" t="str">
        <f>VLOOKUP(A90,'[1]2017 SalesConnect'!$A:$J,8,0)</f>
        <v>India</v>
      </c>
      <c r="I90" s="473" t="str">
        <f>VLOOKUP(A90,'[1]2017 SalesConnect'!$A:$I,9,0)</f>
        <v>Staffing in Progress</v>
      </c>
      <c r="J90" s="152" t="s">
        <v>11223</v>
      </c>
      <c r="K90" s="163" t="s">
        <v>8948</v>
      </c>
      <c r="L90" s="503">
        <v>42993</v>
      </c>
      <c r="M90" s="497" t="s">
        <v>321</v>
      </c>
      <c r="N90" s="163" t="s">
        <v>48</v>
      </c>
      <c r="O90" s="503">
        <v>42993</v>
      </c>
      <c r="P90" s="499">
        <v>2400000</v>
      </c>
      <c r="Q90" s="500">
        <f t="shared" si="4"/>
        <v>2.4</v>
      </c>
      <c r="R90" s="504">
        <v>30</v>
      </c>
      <c r="S90" s="505" t="s">
        <v>8617</v>
      </c>
      <c r="T90" s="163" t="s">
        <v>211</v>
      </c>
      <c r="U90" s="152" t="s">
        <v>7040</v>
      </c>
      <c r="V90" s="495" t="s">
        <v>134</v>
      </c>
      <c r="W90" s="495" t="s">
        <v>465</v>
      </c>
      <c r="X90" s="495" t="s">
        <v>5492</v>
      </c>
      <c r="Y90" s="495" t="s">
        <v>322</v>
      </c>
      <c r="Z90" s="616"/>
      <c r="AA90" s="590"/>
      <c r="AB90" s="1"/>
      <c r="AC90" s="1"/>
      <c r="AD90" s="1"/>
      <c r="AE90" s="1"/>
      <c r="AF90" s="1"/>
      <c r="AG90" s="1"/>
      <c r="AH90" s="1"/>
      <c r="AI90" s="1"/>
      <c r="AJ90" s="1"/>
      <c r="AK90" s="1"/>
      <c r="AL90" s="1"/>
      <c r="AM90" s="1"/>
      <c r="AN90" s="1"/>
      <c r="AO90" s="1"/>
      <c r="AP90" s="1"/>
      <c r="AQ90" s="1"/>
      <c r="AR90" s="1"/>
      <c r="AS90" s="1"/>
      <c r="AT90" s="1"/>
      <c r="AU90" s="1"/>
    </row>
    <row r="91" spans="1:47" s="615" customFormat="1" ht="17.45" customHeight="1" x14ac:dyDescent="0.25">
      <c r="A91" s="589" t="s">
        <v>6550</v>
      </c>
      <c r="B91" s="495" t="s">
        <v>56</v>
      </c>
      <c r="C91" s="495" t="s">
        <v>194</v>
      </c>
      <c r="D91" s="495" t="s">
        <v>10263</v>
      </c>
      <c r="E91" s="495" t="s">
        <v>6551</v>
      </c>
      <c r="F91" s="473" t="s">
        <v>27</v>
      </c>
      <c r="G91" s="473"/>
      <c r="H91" s="473"/>
      <c r="I91" s="473"/>
      <c r="J91" s="152" t="s">
        <v>11223</v>
      </c>
      <c r="K91" s="152" t="s">
        <v>8070</v>
      </c>
      <c r="L91" s="496">
        <v>43008</v>
      </c>
      <c r="M91" s="497">
        <v>42823</v>
      </c>
      <c r="N91" s="152" t="s">
        <v>48</v>
      </c>
      <c r="O91" s="498">
        <v>43008</v>
      </c>
      <c r="P91" s="499">
        <v>350000</v>
      </c>
      <c r="Q91" s="500">
        <f t="shared" si="4"/>
        <v>0.35</v>
      </c>
      <c r="R91" s="501">
        <v>3</v>
      </c>
      <c r="S91" s="502">
        <v>42838</v>
      </c>
      <c r="T91" s="152" t="s">
        <v>125</v>
      </c>
      <c r="U91" s="152" t="s">
        <v>7040</v>
      </c>
      <c r="V91" s="495" t="s">
        <v>162</v>
      </c>
      <c r="W91" s="495" t="s">
        <v>105</v>
      </c>
      <c r="X91" s="495" t="s">
        <v>9799</v>
      </c>
      <c r="Y91" s="495" t="s">
        <v>6864</v>
      </c>
      <c r="Z91" s="616"/>
      <c r="AA91" s="590"/>
      <c r="AB91" s="1"/>
      <c r="AC91" s="1"/>
      <c r="AD91" s="1"/>
      <c r="AE91" s="1"/>
      <c r="AF91" s="1"/>
      <c r="AG91" s="1"/>
      <c r="AH91" s="1"/>
      <c r="AI91" s="1"/>
      <c r="AJ91" s="1"/>
      <c r="AK91" s="1"/>
      <c r="AL91" s="1"/>
      <c r="AM91" s="1"/>
      <c r="AN91" s="1"/>
      <c r="AO91" s="1"/>
      <c r="AP91" s="1"/>
      <c r="AQ91" s="1"/>
      <c r="AR91" s="1"/>
      <c r="AS91" s="1"/>
      <c r="AT91" s="1"/>
      <c r="AU91" s="1"/>
    </row>
    <row r="92" spans="1:47" s="615" customFormat="1" ht="17.45" customHeight="1" x14ac:dyDescent="0.25">
      <c r="A92" s="589" t="s">
        <v>217</v>
      </c>
      <c r="B92" s="495" t="s">
        <v>6912</v>
      </c>
      <c r="C92" s="495" t="s">
        <v>6912</v>
      </c>
      <c r="D92" s="495" t="s">
        <v>10361</v>
      </c>
      <c r="E92" s="495" t="s">
        <v>219</v>
      </c>
      <c r="F92" s="473" t="s">
        <v>26</v>
      </c>
      <c r="G92" s="473" t="s">
        <v>4894</v>
      </c>
      <c r="H92" s="473" t="str">
        <f>VLOOKUP(A92,'[1]2017 SalesConnect'!$A:$J,8,0)</f>
        <v>India</v>
      </c>
      <c r="I92" s="473" t="str">
        <f>VLOOKUP(A92,'[1]2017 SalesConnect'!$A:$I,9,0)</f>
        <v>Later Phases : place Holder</v>
      </c>
      <c r="J92" s="152" t="s">
        <v>11223</v>
      </c>
      <c r="K92" s="152" t="s">
        <v>8948</v>
      </c>
      <c r="L92" s="496">
        <v>42944</v>
      </c>
      <c r="M92" s="497">
        <v>42800</v>
      </c>
      <c r="N92" s="152" t="s">
        <v>47</v>
      </c>
      <c r="O92" s="498">
        <v>42944</v>
      </c>
      <c r="P92" s="499">
        <v>1509183</v>
      </c>
      <c r="Q92" s="500">
        <f t="shared" si="4"/>
        <v>1.5091829999999999</v>
      </c>
      <c r="R92" s="501">
        <v>6</v>
      </c>
      <c r="S92" s="502">
        <v>42908</v>
      </c>
      <c r="T92" s="152" t="s">
        <v>103</v>
      </c>
      <c r="U92" s="152" t="s">
        <v>7040</v>
      </c>
      <c r="V92" s="495" t="s">
        <v>162</v>
      </c>
      <c r="W92" s="495" t="s">
        <v>105</v>
      </c>
      <c r="X92" s="495" t="s">
        <v>9971</v>
      </c>
      <c r="Y92" s="495"/>
      <c r="Z92" s="616"/>
      <c r="AA92" s="590"/>
      <c r="AB92" s="1"/>
      <c r="AC92" s="1"/>
      <c r="AD92" s="1"/>
      <c r="AE92" s="1"/>
      <c r="AF92" s="1"/>
      <c r="AG92" s="1"/>
      <c r="AH92" s="1"/>
      <c r="AI92" s="1"/>
      <c r="AJ92" s="1"/>
      <c r="AK92" s="1"/>
      <c r="AL92" s="1"/>
      <c r="AM92" s="1"/>
      <c r="AN92" s="1"/>
      <c r="AO92" s="1"/>
      <c r="AP92" s="1"/>
      <c r="AQ92" s="1"/>
      <c r="AR92" s="1"/>
      <c r="AS92" s="1"/>
      <c r="AT92" s="1"/>
      <c r="AU92" s="1"/>
    </row>
    <row r="93" spans="1:47" s="615" customFormat="1" ht="17.45" customHeight="1" x14ac:dyDescent="0.25">
      <c r="A93" s="589" t="s">
        <v>455</v>
      </c>
      <c r="B93" s="495" t="s">
        <v>56</v>
      </c>
      <c r="C93" s="495" t="s">
        <v>194</v>
      </c>
      <c r="D93" s="495" t="s">
        <v>456</v>
      </c>
      <c r="E93" s="495" t="s">
        <v>457</v>
      </c>
      <c r="F93" s="473" t="s">
        <v>27</v>
      </c>
      <c r="G93" s="473" t="s">
        <v>4894</v>
      </c>
      <c r="H93" s="473" t="str">
        <f>VLOOKUP(A93,'[1]2017 SalesConnect'!$A:$J,8,0)</f>
        <v>India</v>
      </c>
      <c r="I93" s="473" t="str">
        <f>VLOOKUP(A93,'[1]2017 SalesConnect'!$A:$I,9,0)</f>
        <v>Account team needs to establish connect with other units of J&amp;J i.e. beyond current Human resources and Finance</v>
      </c>
      <c r="J93" s="152" t="s">
        <v>11224</v>
      </c>
      <c r="K93" s="163" t="s">
        <v>8070</v>
      </c>
      <c r="L93" s="503">
        <v>43056</v>
      </c>
      <c r="M93" s="497" t="s">
        <v>458</v>
      </c>
      <c r="N93" s="163" t="s">
        <v>47</v>
      </c>
      <c r="O93" s="503">
        <v>43056</v>
      </c>
      <c r="P93" s="499">
        <v>1500000</v>
      </c>
      <c r="Q93" s="500">
        <f t="shared" si="4"/>
        <v>1.5</v>
      </c>
      <c r="R93" s="504">
        <v>6</v>
      </c>
      <c r="S93" s="505" t="s">
        <v>9261</v>
      </c>
      <c r="T93" s="163" t="s">
        <v>103</v>
      </c>
      <c r="U93" s="152" t="s">
        <v>7040</v>
      </c>
      <c r="V93" s="495" t="s">
        <v>104</v>
      </c>
      <c r="W93" s="495" t="s">
        <v>344</v>
      </c>
      <c r="X93" s="495" t="s">
        <v>5496</v>
      </c>
      <c r="Y93" s="495" t="s">
        <v>459</v>
      </c>
      <c r="Z93" s="616"/>
      <c r="AA93" s="590"/>
      <c r="AB93" s="1"/>
      <c r="AC93" s="1"/>
      <c r="AD93" s="1"/>
      <c r="AE93" s="1"/>
      <c r="AF93" s="1"/>
      <c r="AG93" s="1"/>
      <c r="AH93" s="1"/>
      <c r="AI93" s="1"/>
      <c r="AJ93" s="1"/>
      <c r="AK93" s="1"/>
      <c r="AL93" s="1"/>
      <c r="AM93" s="1"/>
      <c r="AN93" s="1"/>
      <c r="AO93" s="1"/>
      <c r="AP93" s="1"/>
      <c r="AQ93" s="1"/>
      <c r="AR93" s="1"/>
      <c r="AS93" s="1"/>
      <c r="AT93" s="1"/>
      <c r="AU93" s="1"/>
    </row>
    <row r="94" spans="1:47" s="615" customFormat="1" ht="17.45" customHeight="1" x14ac:dyDescent="0.25">
      <c r="A94" s="589" t="s">
        <v>6876</v>
      </c>
      <c r="B94" s="495" t="s">
        <v>57</v>
      </c>
      <c r="C94" s="495" t="s">
        <v>98</v>
      </c>
      <c r="D94" s="495" t="s">
        <v>9028</v>
      </c>
      <c r="E94" s="495" t="s">
        <v>6878</v>
      </c>
      <c r="F94" s="473" t="s">
        <v>25</v>
      </c>
      <c r="G94" s="473" t="s">
        <v>4894</v>
      </c>
      <c r="H94" s="473" t="str">
        <f>VLOOKUP(A94,'[1]2017 SalesConnect'!$A:$J,8,0)</f>
        <v>India</v>
      </c>
      <c r="I94" s="473" t="str">
        <f>VLOOKUP(A94,'[1]2017 SalesConnect'!$A:$I,9,0)</f>
        <v>Working on a POC to implement a BC based solution for Document approvals in a Bonded warehouse context</v>
      </c>
      <c r="J94" s="152" t="s">
        <v>11223</v>
      </c>
      <c r="K94" s="152" t="s">
        <v>35</v>
      </c>
      <c r="L94" s="496">
        <v>43007</v>
      </c>
      <c r="M94" s="497">
        <v>42823</v>
      </c>
      <c r="N94" s="152" t="s">
        <v>48</v>
      </c>
      <c r="O94" s="498">
        <v>43007</v>
      </c>
      <c r="P94" s="499">
        <v>1000000</v>
      </c>
      <c r="Q94" s="500">
        <f t="shared" si="4"/>
        <v>1</v>
      </c>
      <c r="R94" s="501">
        <v>12</v>
      </c>
      <c r="S94" s="502">
        <v>42901</v>
      </c>
      <c r="T94" s="152" t="s">
        <v>103</v>
      </c>
      <c r="U94" s="152" t="s">
        <v>7040</v>
      </c>
      <c r="V94" s="495" t="s">
        <v>162</v>
      </c>
      <c r="W94" s="495" t="s">
        <v>105</v>
      </c>
      <c r="X94" s="495" t="s">
        <v>9972</v>
      </c>
      <c r="Y94" s="495" t="s">
        <v>9438</v>
      </c>
      <c r="Z94" s="616"/>
      <c r="AA94" s="590"/>
      <c r="AB94" s="1"/>
      <c r="AC94" s="1"/>
      <c r="AD94" s="1"/>
      <c r="AE94" s="1"/>
      <c r="AF94" s="1"/>
      <c r="AG94" s="1"/>
      <c r="AH94" s="1"/>
      <c r="AI94" s="1"/>
      <c r="AJ94" s="1"/>
      <c r="AK94" s="1"/>
      <c r="AL94" s="1"/>
      <c r="AM94" s="1"/>
      <c r="AN94" s="1"/>
      <c r="AO94" s="1"/>
      <c r="AP94" s="1"/>
      <c r="AQ94" s="1"/>
      <c r="AR94" s="1"/>
      <c r="AS94" s="1"/>
      <c r="AT94" s="1"/>
      <c r="AU94" s="1"/>
    </row>
    <row r="95" spans="1:47" s="615" customFormat="1" ht="17.45" customHeight="1" x14ac:dyDescent="0.25">
      <c r="A95" s="589" t="s">
        <v>234</v>
      </c>
      <c r="B95" s="495" t="s">
        <v>56</v>
      </c>
      <c r="C95" s="495" t="s">
        <v>235</v>
      </c>
      <c r="D95" s="495" t="s">
        <v>10362</v>
      </c>
      <c r="E95" s="495" t="s">
        <v>8960</v>
      </c>
      <c r="F95" s="473" t="s">
        <v>24</v>
      </c>
      <c r="G95" s="473" t="s">
        <v>4894</v>
      </c>
      <c r="H95" s="473" t="str">
        <f>VLOOKUP(A95,'[1]2017 SalesConnect'!$A:$J,8,0)</f>
        <v>India</v>
      </c>
      <c r="I95" s="473" t="str">
        <f>VLOOKUP(A95,'[1]2017 SalesConnect'!$A:$I,9,0)</f>
        <v>Intial Discussion around in supporting the account team in solutioning the opportunity. Need more details</v>
      </c>
      <c r="J95" s="152" t="s">
        <v>11223</v>
      </c>
      <c r="K95" s="152" t="s">
        <v>8949</v>
      </c>
      <c r="L95" s="496">
        <v>42951</v>
      </c>
      <c r="M95" s="497">
        <v>42654</v>
      </c>
      <c r="N95" s="152" t="s">
        <v>48</v>
      </c>
      <c r="O95" s="498">
        <v>42972</v>
      </c>
      <c r="P95" s="499">
        <v>1000000</v>
      </c>
      <c r="Q95" s="500">
        <f t="shared" si="4"/>
        <v>1</v>
      </c>
      <c r="R95" s="501">
        <v>10</v>
      </c>
      <c r="S95" s="502">
        <v>42906</v>
      </c>
      <c r="T95" s="152" t="s">
        <v>292</v>
      </c>
      <c r="U95" s="152" t="s">
        <v>7040</v>
      </c>
      <c r="V95" s="495" t="s">
        <v>162</v>
      </c>
      <c r="W95" s="495" t="s">
        <v>105</v>
      </c>
      <c r="X95" s="495" t="s">
        <v>9966</v>
      </c>
      <c r="Y95" s="495" t="s">
        <v>9291</v>
      </c>
      <c r="Z95" s="616"/>
      <c r="AA95" s="590"/>
      <c r="AB95" s="1"/>
      <c r="AC95" s="1"/>
      <c r="AD95" s="1"/>
      <c r="AE95" s="1"/>
      <c r="AF95" s="1"/>
      <c r="AG95" s="1"/>
      <c r="AH95" s="1"/>
      <c r="AI95" s="1"/>
      <c r="AJ95" s="1"/>
      <c r="AK95" s="1"/>
      <c r="AL95" s="1"/>
      <c r="AM95" s="1"/>
      <c r="AN95" s="1"/>
      <c r="AO95" s="1"/>
      <c r="AP95" s="1"/>
      <c r="AQ95" s="1"/>
      <c r="AR95" s="1"/>
      <c r="AS95" s="1"/>
      <c r="AT95" s="1"/>
      <c r="AU95" s="1"/>
    </row>
    <row r="96" spans="1:47" s="615" customFormat="1" ht="17.45" customHeight="1" x14ac:dyDescent="0.25">
      <c r="A96" s="589" t="s">
        <v>7486</v>
      </c>
      <c r="B96" s="495" t="s">
        <v>56</v>
      </c>
      <c r="C96" s="495" t="s">
        <v>109</v>
      </c>
      <c r="D96" s="495" t="s">
        <v>10366</v>
      </c>
      <c r="E96" s="495" t="s">
        <v>582</v>
      </c>
      <c r="F96" s="473" t="s">
        <v>28</v>
      </c>
      <c r="G96" s="473" t="s">
        <v>4894</v>
      </c>
      <c r="H96" s="473" t="str">
        <f>VLOOKUP(A96,'[1]2017 SalesConnect'!$A:$J,8,0)</f>
        <v>India</v>
      </c>
      <c r="I96" s="473" t="str">
        <f>VLOOKUP(A96,'[1]2017 SalesConnect'!$A:$I,9,0)</f>
        <v>Initial discussion on Supply Chain Usecase</v>
      </c>
      <c r="J96" s="152" t="s">
        <v>11223</v>
      </c>
      <c r="K96" s="152" t="s">
        <v>36</v>
      </c>
      <c r="L96" s="496">
        <v>42993</v>
      </c>
      <c r="M96" s="497">
        <v>42829</v>
      </c>
      <c r="N96" s="152" t="s">
        <v>46</v>
      </c>
      <c r="O96" s="498">
        <v>42993</v>
      </c>
      <c r="P96" s="499">
        <v>1000000</v>
      </c>
      <c r="Q96" s="500">
        <f t="shared" si="4"/>
        <v>1</v>
      </c>
      <c r="R96" s="501">
        <v>12</v>
      </c>
      <c r="S96" s="502">
        <v>42831</v>
      </c>
      <c r="T96" s="152" t="s">
        <v>125</v>
      </c>
      <c r="U96" s="152" t="s">
        <v>7040</v>
      </c>
      <c r="V96" s="495" t="s">
        <v>1715</v>
      </c>
      <c r="W96" s="495" t="s">
        <v>518</v>
      </c>
      <c r="X96" s="495" t="s">
        <v>9974</v>
      </c>
      <c r="Y96" s="495" t="s">
        <v>6864</v>
      </c>
      <c r="Z96" s="616"/>
      <c r="AA96" s="590"/>
      <c r="AB96" s="1"/>
      <c r="AC96" s="1"/>
      <c r="AD96" s="1"/>
      <c r="AE96" s="1"/>
      <c r="AF96" s="1"/>
      <c r="AG96" s="1"/>
      <c r="AH96" s="1"/>
      <c r="AI96" s="1"/>
      <c r="AJ96" s="1"/>
      <c r="AK96" s="1"/>
      <c r="AL96" s="1"/>
      <c r="AM96" s="1"/>
      <c r="AN96" s="1"/>
      <c r="AO96" s="1"/>
      <c r="AP96" s="1"/>
      <c r="AQ96" s="1"/>
      <c r="AR96" s="1"/>
      <c r="AS96" s="1"/>
      <c r="AT96" s="1"/>
      <c r="AU96" s="1"/>
    </row>
    <row r="97" spans="1:47" s="615" customFormat="1" ht="17.45" customHeight="1" x14ac:dyDescent="0.25">
      <c r="A97" s="589" t="s">
        <v>412</v>
      </c>
      <c r="B97" s="495" t="s">
        <v>56</v>
      </c>
      <c r="C97" s="495" t="s">
        <v>109</v>
      </c>
      <c r="D97" s="495" t="s">
        <v>11439</v>
      </c>
      <c r="E97" s="495" t="s">
        <v>414</v>
      </c>
      <c r="F97" s="473" t="s">
        <v>28</v>
      </c>
      <c r="G97" s="473" t="s">
        <v>4894</v>
      </c>
      <c r="H97" s="473" t="str">
        <f>VLOOKUP(A97,'[1]2017 SalesConnect'!$A:$J,8,0)</f>
        <v>India</v>
      </c>
      <c r="I97" s="473" t="str">
        <f>VLOOKUP(A97,'[1]2017 SalesConnect'!$A:$I,9,0)</f>
        <v>BDE is in discussion with Todd (account partner) on this opportunity..   Meeting being scheduled in Apr along with Naren on taking this forward.</v>
      </c>
      <c r="J97" s="152" t="s">
        <v>11224</v>
      </c>
      <c r="K97" s="152" t="s">
        <v>36</v>
      </c>
      <c r="L97" s="496">
        <v>43100</v>
      </c>
      <c r="M97" s="497">
        <v>42775</v>
      </c>
      <c r="N97" s="152" t="s">
        <v>46</v>
      </c>
      <c r="O97" s="498">
        <v>43100</v>
      </c>
      <c r="P97" s="499">
        <v>1000000</v>
      </c>
      <c r="Q97" s="500">
        <f t="shared" si="4"/>
        <v>1</v>
      </c>
      <c r="R97" s="501">
        <v>12</v>
      </c>
      <c r="S97" s="502">
        <v>42866</v>
      </c>
      <c r="T97" s="152" t="s">
        <v>103</v>
      </c>
      <c r="U97" s="152" t="s">
        <v>7040</v>
      </c>
      <c r="V97" s="495" t="s">
        <v>162</v>
      </c>
      <c r="W97" s="495" t="s">
        <v>7199</v>
      </c>
      <c r="X97" s="495" t="s">
        <v>11878</v>
      </c>
      <c r="Y97" s="495" t="s">
        <v>7201</v>
      </c>
      <c r="Z97" s="616"/>
      <c r="AA97" s="590"/>
      <c r="AB97" s="1"/>
      <c r="AC97" s="1"/>
      <c r="AD97" s="1"/>
      <c r="AE97" s="1"/>
      <c r="AF97" s="1"/>
      <c r="AG97" s="1"/>
      <c r="AH97" s="1"/>
      <c r="AI97" s="1"/>
      <c r="AJ97" s="1"/>
      <c r="AK97" s="1"/>
      <c r="AL97" s="1"/>
      <c r="AM97" s="1"/>
      <c r="AN97" s="1"/>
      <c r="AO97" s="1"/>
      <c r="AP97" s="1"/>
      <c r="AQ97" s="1"/>
      <c r="AR97" s="1"/>
      <c r="AS97" s="1"/>
      <c r="AT97" s="1"/>
      <c r="AU97" s="1"/>
    </row>
    <row r="98" spans="1:47" s="615" customFormat="1" ht="17.45" customHeight="1" x14ac:dyDescent="0.25">
      <c r="A98" s="589" t="s">
        <v>168</v>
      </c>
      <c r="B98" s="495" t="s">
        <v>56</v>
      </c>
      <c r="C98" s="495" t="s">
        <v>117</v>
      </c>
      <c r="D98" s="495" t="s">
        <v>10797</v>
      </c>
      <c r="E98" s="495" t="s">
        <v>170</v>
      </c>
      <c r="F98" s="473" t="s">
        <v>25</v>
      </c>
      <c r="G98" s="473"/>
      <c r="H98" s="473"/>
      <c r="I98" s="473"/>
      <c r="J98" s="152" t="s">
        <v>11224</v>
      </c>
      <c r="K98" s="152" t="s">
        <v>35</v>
      </c>
      <c r="L98" s="496">
        <v>43098</v>
      </c>
      <c r="M98" s="497">
        <v>42760</v>
      </c>
      <c r="N98" s="152" t="s">
        <v>47</v>
      </c>
      <c r="O98" s="498">
        <v>43098</v>
      </c>
      <c r="P98" s="499">
        <v>5000000</v>
      </c>
      <c r="Q98" s="500">
        <f t="shared" si="4"/>
        <v>5</v>
      </c>
      <c r="R98" s="501">
        <v>18</v>
      </c>
      <c r="S98" s="502">
        <v>42887</v>
      </c>
      <c r="T98" s="152" t="s">
        <v>103</v>
      </c>
      <c r="U98" s="152" t="s">
        <v>7040</v>
      </c>
      <c r="V98" s="495" t="s">
        <v>162</v>
      </c>
      <c r="W98" s="495" t="s">
        <v>105</v>
      </c>
      <c r="X98" s="495" t="s">
        <v>9964</v>
      </c>
      <c r="Y98" s="495"/>
      <c r="Z98" s="616"/>
      <c r="AA98" s="590"/>
      <c r="AB98" s="1"/>
      <c r="AC98" s="1"/>
      <c r="AD98" s="1"/>
      <c r="AE98" s="1"/>
      <c r="AF98" s="1"/>
      <c r="AG98" s="1"/>
      <c r="AH98" s="1"/>
      <c r="AI98" s="1"/>
      <c r="AJ98" s="1"/>
      <c r="AK98" s="1"/>
      <c r="AL98" s="1"/>
      <c r="AM98" s="1"/>
      <c r="AN98" s="1"/>
      <c r="AO98" s="1"/>
      <c r="AP98" s="1"/>
      <c r="AQ98" s="1"/>
      <c r="AR98" s="1"/>
      <c r="AS98" s="1"/>
      <c r="AT98" s="1"/>
      <c r="AU98" s="1"/>
    </row>
    <row r="99" spans="1:47" s="615" customFormat="1" ht="17.45" customHeight="1" x14ac:dyDescent="0.25">
      <c r="A99" s="589" t="s">
        <v>8762</v>
      </c>
      <c r="B99" s="495" t="s">
        <v>56</v>
      </c>
      <c r="C99" s="495" t="s">
        <v>109</v>
      </c>
      <c r="D99" s="495" t="s">
        <v>8763</v>
      </c>
      <c r="E99" s="495" t="s">
        <v>8764</v>
      </c>
      <c r="F99" s="473" t="s">
        <v>28</v>
      </c>
      <c r="G99" s="473"/>
      <c r="H99" s="473"/>
      <c r="I99" s="473"/>
      <c r="J99" s="152" t="s">
        <v>11224</v>
      </c>
      <c r="K99" s="163" t="s">
        <v>36</v>
      </c>
      <c r="L99" s="503">
        <v>43084</v>
      </c>
      <c r="M99" s="497" t="s">
        <v>8873</v>
      </c>
      <c r="N99" s="163" t="s">
        <v>46</v>
      </c>
      <c r="O99" s="503">
        <v>43084</v>
      </c>
      <c r="P99" s="499">
        <v>200000</v>
      </c>
      <c r="Q99" s="500">
        <f t="shared" si="4"/>
        <v>0.19999999999999998</v>
      </c>
      <c r="R99" s="504">
        <v>12</v>
      </c>
      <c r="S99" s="505" t="s">
        <v>8048</v>
      </c>
      <c r="T99" s="163" t="s">
        <v>125</v>
      </c>
      <c r="U99" s="163" t="s">
        <v>7</v>
      </c>
      <c r="V99" s="495" t="s">
        <v>477</v>
      </c>
      <c r="W99" s="495"/>
      <c r="X99" s="495" t="s">
        <v>8908</v>
      </c>
      <c r="Y99" s="495"/>
      <c r="Z99" s="616"/>
      <c r="AA99" s="590"/>
      <c r="AB99" s="1"/>
      <c r="AC99" s="1"/>
      <c r="AD99" s="1"/>
      <c r="AE99" s="1"/>
      <c r="AF99" s="1"/>
      <c r="AG99" s="1"/>
      <c r="AH99" s="1"/>
      <c r="AI99" s="1"/>
      <c r="AJ99" s="1"/>
      <c r="AK99" s="1"/>
      <c r="AL99" s="1"/>
      <c r="AM99" s="1"/>
      <c r="AN99" s="1"/>
      <c r="AO99" s="1"/>
      <c r="AP99" s="1"/>
      <c r="AQ99" s="1"/>
      <c r="AR99" s="1"/>
      <c r="AS99" s="1"/>
      <c r="AT99" s="1"/>
      <c r="AU99" s="1"/>
    </row>
    <row r="100" spans="1:47" s="615" customFormat="1" ht="17.45" customHeight="1" x14ac:dyDescent="0.25">
      <c r="A100" s="589" t="s">
        <v>537</v>
      </c>
      <c r="B100" s="495" t="s">
        <v>57</v>
      </c>
      <c r="C100" s="495" t="s">
        <v>324</v>
      </c>
      <c r="D100" s="495" t="s">
        <v>753</v>
      </c>
      <c r="E100" s="495" t="s">
        <v>271</v>
      </c>
      <c r="F100" s="473" t="s">
        <v>26</v>
      </c>
      <c r="G100" s="473" t="s">
        <v>4894</v>
      </c>
      <c r="H100" s="473" t="str">
        <f>VLOOKUP(A100,'[1]2017 SalesConnect'!$A:$J,8,0)</f>
        <v>US Garage &amp; IRL</v>
      </c>
      <c r="I100" s="473" t="str">
        <f>VLOOKUP(A100,'[1]2017 SalesConnect'!$A:$I,9,0)</f>
        <v>Had a discussion with Paul Berry, the project team is currently using IRL staff from US and UK, they will engage CIC in future phases. IBM is providing staff support to build a BC solution driven by LSE.</v>
      </c>
      <c r="J100" s="152" t="s">
        <v>11224</v>
      </c>
      <c r="K100" s="163" t="s">
        <v>8948</v>
      </c>
      <c r="L100" s="503">
        <v>43088</v>
      </c>
      <c r="M100" s="497" t="s">
        <v>539</v>
      </c>
      <c r="N100" s="163" t="s">
        <v>47</v>
      </c>
      <c r="O100" s="503">
        <v>43088</v>
      </c>
      <c r="P100" s="499">
        <v>1000000</v>
      </c>
      <c r="Q100" s="500">
        <f t="shared" si="4"/>
        <v>1</v>
      </c>
      <c r="R100" s="504">
        <v>1</v>
      </c>
      <c r="S100" s="505" t="s">
        <v>540</v>
      </c>
      <c r="T100" s="163" t="s">
        <v>103</v>
      </c>
      <c r="U100" s="163" t="s">
        <v>13</v>
      </c>
      <c r="V100" s="495" t="s">
        <v>126</v>
      </c>
      <c r="W100" s="495" t="s">
        <v>127</v>
      </c>
      <c r="X100" s="495" t="s">
        <v>6439</v>
      </c>
      <c r="Y100" s="495" t="s">
        <v>12022</v>
      </c>
      <c r="Z100" s="616"/>
      <c r="AA100" s="590"/>
      <c r="AB100" s="1"/>
      <c r="AC100" s="1"/>
      <c r="AD100" s="1"/>
      <c r="AE100" s="1"/>
      <c r="AF100" s="1"/>
      <c r="AG100" s="1"/>
      <c r="AH100" s="1"/>
      <c r="AI100" s="1"/>
      <c r="AJ100" s="1"/>
      <c r="AK100" s="1"/>
      <c r="AL100" s="1"/>
      <c r="AM100" s="1"/>
      <c r="AN100" s="1"/>
      <c r="AO100" s="1"/>
      <c r="AP100" s="1"/>
      <c r="AQ100" s="1"/>
      <c r="AR100" s="1"/>
      <c r="AS100" s="1"/>
      <c r="AT100" s="1"/>
      <c r="AU100" s="1"/>
    </row>
    <row r="101" spans="1:47" s="615" customFormat="1" ht="17.45" customHeight="1" x14ac:dyDescent="0.25">
      <c r="A101" s="589" t="s">
        <v>9029</v>
      </c>
      <c r="B101" s="495" t="s">
        <v>6912</v>
      </c>
      <c r="C101" s="495" t="s">
        <v>6912</v>
      </c>
      <c r="D101" s="495" t="s">
        <v>9030</v>
      </c>
      <c r="E101" s="495" t="s">
        <v>9025</v>
      </c>
      <c r="F101" s="473" t="s">
        <v>26</v>
      </c>
      <c r="G101" s="473"/>
      <c r="H101" s="473"/>
      <c r="I101" s="473"/>
      <c r="J101" s="152" t="s">
        <v>11223</v>
      </c>
      <c r="K101" s="163" t="s">
        <v>8948</v>
      </c>
      <c r="L101" s="503">
        <v>42962</v>
      </c>
      <c r="M101" s="497" t="s">
        <v>9097</v>
      </c>
      <c r="N101" s="163" t="s">
        <v>47</v>
      </c>
      <c r="O101" s="503">
        <v>42962</v>
      </c>
      <c r="P101" s="499">
        <v>1000000</v>
      </c>
      <c r="Q101" s="500">
        <f t="shared" si="4"/>
        <v>1</v>
      </c>
      <c r="R101" s="504">
        <v>1</v>
      </c>
      <c r="S101" s="505" t="s">
        <v>11804</v>
      </c>
      <c r="T101" s="163" t="s">
        <v>125</v>
      </c>
      <c r="U101" s="163" t="s">
        <v>13</v>
      </c>
      <c r="V101" s="495" t="s">
        <v>126</v>
      </c>
      <c r="W101" s="495" t="s">
        <v>434</v>
      </c>
      <c r="X101" s="495" t="s">
        <v>8664</v>
      </c>
      <c r="Y101" s="495" t="s">
        <v>667</v>
      </c>
      <c r="Z101" s="616"/>
      <c r="AA101" s="590"/>
      <c r="AB101" s="1"/>
      <c r="AC101" s="1"/>
      <c r="AD101" s="1"/>
      <c r="AE101" s="1"/>
      <c r="AF101" s="1"/>
      <c r="AG101" s="1"/>
      <c r="AH101" s="1"/>
      <c r="AI101" s="1"/>
      <c r="AJ101" s="1"/>
      <c r="AK101" s="1"/>
      <c r="AL101" s="1"/>
      <c r="AM101" s="1"/>
      <c r="AN101" s="1"/>
      <c r="AO101" s="1"/>
      <c r="AP101" s="1"/>
      <c r="AQ101" s="1"/>
      <c r="AR101" s="1"/>
      <c r="AS101" s="1"/>
      <c r="AT101" s="1"/>
      <c r="AU101" s="1"/>
    </row>
    <row r="102" spans="1:47" s="615" customFormat="1" ht="17.45" customHeight="1" x14ac:dyDescent="0.25">
      <c r="A102" s="589" t="s">
        <v>8206</v>
      </c>
      <c r="B102" s="495" t="s">
        <v>6912</v>
      </c>
      <c r="C102" s="495" t="s">
        <v>6912</v>
      </c>
      <c r="D102" s="495" t="s">
        <v>10353</v>
      </c>
      <c r="E102" s="495" t="s">
        <v>8207</v>
      </c>
      <c r="F102" s="473" t="s">
        <v>27</v>
      </c>
      <c r="G102" s="473"/>
      <c r="H102" s="473"/>
      <c r="I102" s="473"/>
      <c r="J102" s="152" t="s">
        <v>11223</v>
      </c>
      <c r="K102" s="152" t="s">
        <v>8947</v>
      </c>
      <c r="L102" s="496">
        <v>42929</v>
      </c>
      <c r="M102" s="497">
        <v>42839</v>
      </c>
      <c r="N102" s="152" t="s">
        <v>46</v>
      </c>
      <c r="O102" s="498">
        <v>42929</v>
      </c>
      <c r="P102" s="499">
        <v>1000000</v>
      </c>
      <c r="Q102" s="500">
        <f t="shared" si="4"/>
        <v>1</v>
      </c>
      <c r="R102" s="501">
        <v>6</v>
      </c>
      <c r="S102" s="502">
        <v>42845</v>
      </c>
      <c r="T102" s="152" t="s">
        <v>125</v>
      </c>
      <c r="U102" s="152" t="s">
        <v>7040</v>
      </c>
      <c r="V102" s="495" t="s">
        <v>162</v>
      </c>
      <c r="W102" s="495" t="s">
        <v>7199</v>
      </c>
      <c r="X102" s="495" t="s">
        <v>11880</v>
      </c>
      <c r="Y102" s="495"/>
      <c r="Z102" s="616"/>
      <c r="AA102" s="590"/>
      <c r="AB102" s="1"/>
      <c r="AC102" s="1"/>
      <c r="AD102" s="1"/>
      <c r="AE102" s="1"/>
      <c r="AF102" s="1"/>
      <c r="AG102" s="1"/>
      <c r="AH102" s="1"/>
      <c r="AI102" s="1"/>
      <c r="AJ102" s="1"/>
      <c r="AK102" s="1"/>
      <c r="AL102" s="1"/>
      <c r="AM102" s="1"/>
      <c r="AN102" s="1"/>
      <c r="AO102" s="1"/>
      <c r="AP102" s="1"/>
      <c r="AQ102" s="1"/>
      <c r="AR102" s="1"/>
      <c r="AS102" s="1"/>
      <c r="AT102" s="1"/>
      <c r="AU102" s="1"/>
    </row>
    <row r="103" spans="1:47" s="615" customFormat="1" ht="17.45" customHeight="1" x14ac:dyDescent="0.25">
      <c r="A103" s="589" t="s">
        <v>857</v>
      </c>
      <c r="B103" s="495" t="s">
        <v>60</v>
      </c>
      <c r="C103" s="495" t="s">
        <v>377</v>
      </c>
      <c r="D103" s="495" t="s">
        <v>858</v>
      </c>
      <c r="E103" s="495" t="s">
        <v>7143</v>
      </c>
      <c r="F103" s="473" t="s">
        <v>26</v>
      </c>
      <c r="G103" s="473"/>
      <c r="H103" s="473"/>
      <c r="I103" s="473"/>
      <c r="J103" s="152" t="s">
        <v>11223</v>
      </c>
      <c r="K103" s="163" t="s">
        <v>8948</v>
      </c>
      <c r="L103" s="503">
        <v>43000</v>
      </c>
      <c r="M103" s="497" t="s">
        <v>859</v>
      </c>
      <c r="N103" s="163" t="s">
        <v>48</v>
      </c>
      <c r="O103" s="503">
        <v>43000</v>
      </c>
      <c r="P103" s="499">
        <v>1000000</v>
      </c>
      <c r="Q103" s="500">
        <f t="shared" si="4"/>
        <v>1</v>
      </c>
      <c r="R103" s="504">
        <v>10</v>
      </c>
      <c r="S103" s="505" t="s">
        <v>9973</v>
      </c>
      <c r="T103" s="163" t="s">
        <v>292</v>
      </c>
      <c r="U103" s="163" t="s">
        <v>9234</v>
      </c>
      <c r="V103" s="495" t="s">
        <v>184</v>
      </c>
      <c r="W103" s="495" t="s">
        <v>751</v>
      </c>
      <c r="X103" s="495" t="s">
        <v>5801</v>
      </c>
      <c r="Y103" s="495" t="s">
        <v>667</v>
      </c>
      <c r="Z103" s="616"/>
      <c r="AA103" s="590"/>
      <c r="AB103" s="1"/>
      <c r="AC103" s="1"/>
      <c r="AD103" s="1"/>
      <c r="AE103" s="1"/>
      <c r="AF103" s="1"/>
      <c r="AG103" s="1"/>
      <c r="AH103" s="1"/>
      <c r="AI103" s="1"/>
      <c r="AJ103" s="1"/>
      <c r="AK103" s="1"/>
      <c r="AL103" s="1"/>
      <c r="AM103" s="1"/>
      <c r="AN103" s="1"/>
      <c r="AO103" s="1"/>
      <c r="AP103" s="1"/>
      <c r="AQ103" s="1"/>
      <c r="AR103" s="1"/>
      <c r="AS103" s="1"/>
      <c r="AT103" s="1"/>
      <c r="AU103" s="1"/>
    </row>
    <row r="104" spans="1:47" s="615" customFormat="1" ht="17.45" customHeight="1" x14ac:dyDescent="0.25">
      <c r="A104" s="589" t="s">
        <v>505</v>
      </c>
      <c r="B104" s="495" t="s">
        <v>60</v>
      </c>
      <c r="C104" s="495" t="s">
        <v>377</v>
      </c>
      <c r="D104" s="495" t="s">
        <v>10365</v>
      </c>
      <c r="E104" s="495" t="s">
        <v>507</v>
      </c>
      <c r="F104" s="473" t="s">
        <v>25</v>
      </c>
      <c r="G104" s="473"/>
      <c r="H104" s="473"/>
      <c r="I104" s="473"/>
      <c r="J104" s="152" t="s">
        <v>11223</v>
      </c>
      <c r="K104" s="152" t="s">
        <v>35</v>
      </c>
      <c r="L104" s="496">
        <v>42993</v>
      </c>
      <c r="M104" s="497">
        <v>42807</v>
      </c>
      <c r="N104" s="152" t="s">
        <v>47</v>
      </c>
      <c r="O104" s="498">
        <v>42993</v>
      </c>
      <c r="P104" s="499">
        <v>1000000</v>
      </c>
      <c r="Q104" s="500">
        <f t="shared" si="4"/>
        <v>1</v>
      </c>
      <c r="R104" s="501">
        <v>12</v>
      </c>
      <c r="S104" s="502">
        <v>42908</v>
      </c>
      <c r="T104" s="152" t="s">
        <v>103</v>
      </c>
      <c r="U104" s="152" t="s">
        <v>7040</v>
      </c>
      <c r="V104" s="495" t="s">
        <v>162</v>
      </c>
      <c r="W104" s="495" t="s">
        <v>105</v>
      </c>
      <c r="X104" s="495" t="s">
        <v>9006</v>
      </c>
      <c r="Y104" s="495"/>
      <c r="Z104" s="616"/>
      <c r="AA104" s="590"/>
      <c r="AB104" s="1"/>
      <c r="AC104" s="1"/>
      <c r="AD104" s="1"/>
      <c r="AE104" s="1"/>
      <c r="AF104" s="1"/>
      <c r="AG104" s="1"/>
      <c r="AH104" s="1"/>
      <c r="AI104" s="1"/>
      <c r="AJ104" s="1"/>
      <c r="AK104" s="1"/>
      <c r="AL104" s="1"/>
      <c r="AM104" s="1"/>
      <c r="AN104" s="1"/>
      <c r="AO104" s="1"/>
      <c r="AP104" s="1"/>
      <c r="AQ104" s="1"/>
      <c r="AR104" s="1"/>
      <c r="AS104" s="1"/>
      <c r="AT104" s="1"/>
      <c r="AU104" s="1"/>
    </row>
    <row r="105" spans="1:47" s="615" customFormat="1" ht="17.45" customHeight="1" x14ac:dyDescent="0.25">
      <c r="A105" s="589" t="s">
        <v>8712</v>
      </c>
      <c r="B105" s="495" t="s">
        <v>57</v>
      </c>
      <c r="C105" s="495" t="s">
        <v>1348</v>
      </c>
      <c r="D105" s="495" t="s">
        <v>8713</v>
      </c>
      <c r="E105" s="495" t="s">
        <v>1399</v>
      </c>
      <c r="F105" s="473" t="s">
        <v>25</v>
      </c>
      <c r="G105" s="473"/>
      <c r="H105" s="473"/>
      <c r="I105" s="473"/>
      <c r="J105" s="152" t="s">
        <v>11224</v>
      </c>
      <c r="K105" s="163" t="s">
        <v>35</v>
      </c>
      <c r="L105" s="503">
        <v>43083</v>
      </c>
      <c r="M105" s="497" t="s">
        <v>8859</v>
      </c>
      <c r="N105" s="163" t="s">
        <v>46</v>
      </c>
      <c r="O105" s="503">
        <v>43083</v>
      </c>
      <c r="P105" s="499">
        <v>1000000</v>
      </c>
      <c r="Q105" s="500">
        <f t="shared" si="4"/>
        <v>1</v>
      </c>
      <c r="R105" s="504">
        <v>12</v>
      </c>
      <c r="S105" s="505" t="s">
        <v>9528</v>
      </c>
      <c r="T105" s="163" t="s">
        <v>125</v>
      </c>
      <c r="U105" s="152" t="s">
        <v>7040</v>
      </c>
      <c r="V105" s="495" t="s">
        <v>104</v>
      </c>
      <c r="W105" s="495" t="s">
        <v>1761</v>
      </c>
      <c r="X105" s="495" t="s">
        <v>8898</v>
      </c>
      <c r="Y105" s="495" t="s">
        <v>2196</v>
      </c>
      <c r="Z105" s="616"/>
      <c r="AA105" s="590"/>
      <c r="AB105" s="1"/>
      <c r="AC105" s="1"/>
      <c r="AD105" s="1"/>
      <c r="AE105" s="1"/>
      <c r="AF105" s="1"/>
      <c r="AG105" s="1"/>
      <c r="AH105" s="1"/>
      <c r="AI105" s="1"/>
      <c r="AJ105" s="1"/>
      <c r="AK105" s="1"/>
      <c r="AL105" s="1"/>
      <c r="AM105" s="1"/>
      <c r="AN105" s="1"/>
      <c r="AO105" s="1"/>
      <c r="AP105" s="1"/>
      <c r="AQ105" s="1"/>
      <c r="AR105" s="1"/>
      <c r="AS105" s="1"/>
      <c r="AT105" s="1"/>
      <c r="AU105" s="1"/>
    </row>
    <row r="106" spans="1:47" s="615" customFormat="1" ht="17.45" customHeight="1" x14ac:dyDescent="0.25">
      <c r="A106" s="589" t="s">
        <v>11442</v>
      </c>
      <c r="B106" s="495" t="s">
        <v>59</v>
      </c>
      <c r="C106" s="495" t="s">
        <v>9574</v>
      </c>
      <c r="D106" s="495" t="s">
        <v>11443</v>
      </c>
      <c r="E106" s="495" t="s">
        <v>11444</v>
      </c>
      <c r="F106" s="473" t="s">
        <v>26</v>
      </c>
      <c r="G106" s="473"/>
      <c r="H106" s="473"/>
      <c r="I106" s="473"/>
      <c r="J106" s="152" t="s">
        <v>11223</v>
      </c>
      <c r="K106" s="152" t="s">
        <v>8948</v>
      </c>
      <c r="L106" s="496">
        <v>42947</v>
      </c>
      <c r="M106" s="497">
        <v>42898</v>
      </c>
      <c r="N106" s="152" t="s">
        <v>47</v>
      </c>
      <c r="O106" s="498">
        <v>42947</v>
      </c>
      <c r="P106" s="499">
        <v>1000000</v>
      </c>
      <c r="Q106" s="500">
        <f t="shared" si="4"/>
        <v>1</v>
      </c>
      <c r="R106" s="501">
        <v>12</v>
      </c>
      <c r="S106" s="502">
        <v>42912</v>
      </c>
      <c r="T106" s="152" t="s">
        <v>103</v>
      </c>
      <c r="U106" s="152" t="s">
        <v>7040</v>
      </c>
      <c r="V106" s="495" t="s">
        <v>162</v>
      </c>
      <c r="W106" s="495" t="s">
        <v>105</v>
      </c>
      <c r="X106" s="495" t="s">
        <v>9988</v>
      </c>
      <c r="Y106" s="495"/>
      <c r="Z106" s="616"/>
      <c r="AA106" s="590"/>
      <c r="AB106" s="1"/>
      <c r="AC106" s="1"/>
      <c r="AD106" s="1"/>
      <c r="AE106" s="1"/>
      <c r="AF106" s="1"/>
      <c r="AG106" s="1"/>
      <c r="AH106" s="1"/>
      <c r="AI106" s="1"/>
      <c r="AJ106" s="1"/>
      <c r="AK106" s="1"/>
      <c r="AL106" s="1"/>
      <c r="AM106" s="1"/>
      <c r="AN106" s="1"/>
      <c r="AO106" s="1"/>
      <c r="AP106" s="1"/>
      <c r="AQ106" s="1"/>
      <c r="AR106" s="1"/>
      <c r="AS106" s="1"/>
      <c r="AT106" s="1"/>
      <c r="AU106" s="1"/>
    </row>
    <row r="107" spans="1:47" s="615" customFormat="1" ht="17.45" customHeight="1" x14ac:dyDescent="0.25">
      <c r="A107" s="589" t="s">
        <v>11424</v>
      </c>
      <c r="B107" s="495" t="s">
        <v>59</v>
      </c>
      <c r="C107" s="495" t="s">
        <v>9574</v>
      </c>
      <c r="D107" s="495" t="s">
        <v>11425</v>
      </c>
      <c r="E107" s="495" t="s">
        <v>11426</v>
      </c>
      <c r="F107" s="473" t="s">
        <v>26</v>
      </c>
      <c r="G107" s="473"/>
      <c r="H107" s="473"/>
      <c r="I107" s="473"/>
      <c r="J107" s="152" t="s">
        <v>11223</v>
      </c>
      <c r="K107" s="163" t="s">
        <v>8948</v>
      </c>
      <c r="L107" s="503">
        <v>43007</v>
      </c>
      <c r="M107" s="497" t="s">
        <v>11757</v>
      </c>
      <c r="N107" s="163" t="s">
        <v>48</v>
      </c>
      <c r="O107" s="503">
        <v>43007</v>
      </c>
      <c r="P107" s="499">
        <v>1000000</v>
      </c>
      <c r="Q107" s="500">
        <f t="shared" ref="Q107:Q119" si="5">+P107*0.000001</f>
        <v>1</v>
      </c>
      <c r="R107" s="504">
        <v>36</v>
      </c>
      <c r="S107" s="505" t="s">
        <v>9261</v>
      </c>
      <c r="T107" s="163" t="s">
        <v>292</v>
      </c>
      <c r="U107" s="152" t="s">
        <v>7040</v>
      </c>
      <c r="V107" s="495" t="s">
        <v>134</v>
      </c>
      <c r="W107" s="495" t="s">
        <v>1640</v>
      </c>
      <c r="X107" s="495" t="s">
        <v>11875</v>
      </c>
      <c r="Y107" s="495" t="s">
        <v>221</v>
      </c>
      <c r="Z107" s="616"/>
      <c r="AA107" s="590"/>
      <c r="AB107" s="1"/>
      <c r="AC107" s="1"/>
      <c r="AD107" s="1"/>
      <c r="AE107" s="1"/>
      <c r="AF107" s="1"/>
      <c r="AG107" s="1"/>
      <c r="AH107" s="1"/>
      <c r="AI107" s="1"/>
      <c r="AJ107" s="1"/>
      <c r="AK107" s="1"/>
      <c r="AL107" s="1"/>
      <c r="AM107" s="1"/>
      <c r="AN107" s="1"/>
      <c r="AO107" s="1"/>
      <c r="AP107" s="1"/>
      <c r="AQ107" s="1"/>
      <c r="AR107" s="1"/>
      <c r="AS107" s="1"/>
      <c r="AT107" s="1"/>
      <c r="AU107" s="1"/>
    </row>
    <row r="108" spans="1:47" s="615" customFormat="1" ht="17.45" customHeight="1" x14ac:dyDescent="0.25">
      <c r="A108" s="589" t="s">
        <v>561</v>
      </c>
      <c r="B108" s="495" t="s">
        <v>58</v>
      </c>
      <c r="C108" s="495" t="s">
        <v>58</v>
      </c>
      <c r="D108" s="495" t="s">
        <v>562</v>
      </c>
      <c r="E108" s="495" t="s">
        <v>316</v>
      </c>
      <c r="F108" s="473" t="s">
        <v>26</v>
      </c>
      <c r="G108" s="473" t="s">
        <v>4894</v>
      </c>
      <c r="H108" s="473" t="str">
        <f>VLOOKUP(A108,'[1]2017 SalesConnect'!$A:$J,8,0)</f>
        <v>India</v>
      </c>
      <c r="I108" s="473" t="str">
        <f>VLOOKUP(A108,'[1]2017 SalesConnect'!$A:$I,9,0)</f>
        <v>Will get involved</v>
      </c>
      <c r="J108" s="152" t="s">
        <v>11223</v>
      </c>
      <c r="K108" s="163" t="s">
        <v>8948</v>
      </c>
      <c r="L108" s="503">
        <v>43006</v>
      </c>
      <c r="M108" s="497" t="s">
        <v>564</v>
      </c>
      <c r="N108" s="163" t="s">
        <v>48</v>
      </c>
      <c r="O108" s="503">
        <v>43098</v>
      </c>
      <c r="P108" s="499">
        <v>952380</v>
      </c>
      <c r="Q108" s="500">
        <f t="shared" si="5"/>
        <v>0.95238</v>
      </c>
      <c r="R108" s="504">
        <v>12</v>
      </c>
      <c r="S108" s="505" t="s">
        <v>10333</v>
      </c>
      <c r="T108" s="163" t="s">
        <v>125</v>
      </c>
      <c r="U108" s="152" t="s">
        <v>7040</v>
      </c>
      <c r="V108" s="495" t="s">
        <v>158</v>
      </c>
      <c r="W108" s="495" t="s">
        <v>6440</v>
      </c>
      <c r="X108" s="495" t="s">
        <v>6441</v>
      </c>
      <c r="Y108" s="495" t="s">
        <v>565</v>
      </c>
      <c r="Z108" s="616"/>
      <c r="AA108" s="590"/>
      <c r="AB108" s="1"/>
      <c r="AC108" s="1"/>
      <c r="AD108" s="1"/>
      <c r="AE108" s="1"/>
      <c r="AF108" s="1"/>
      <c r="AG108" s="1"/>
      <c r="AH108" s="1"/>
      <c r="AI108" s="1"/>
      <c r="AJ108" s="1"/>
      <c r="AK108" s="1"/>
      <c r="AL108" s="1"/>
      <c r="AM108" s="1"/>
      <c r="AN108" s="1"/>
      <c r="AO108" s="1"/>
      <c r="AP108" s="1"/>
      <c r="AQ108" s="1"/>
      <c r="AR108" s="1"/>
      <c r="AS108" s="1"/>
      <c r="AT108" s="1"/>
      <c r="AU108" s="1"/>
    </row>
    <row r="109" spans="1:47" s="615" customFormat="1" ht="17.45" customHeight="1" x14ac:dyDescent="0.25">
      <c r="A109" s="589" t="s">
        <v>8213</v>
      </c>
      <c r="B109" s="495" t="s">
        <v>57</v>
      </c>
      <c r="C109" s="495" t="s">
        <v>147</v>
      </c>
      <c r="D109" s="495" t="s">
        <v>8214</v>
      </c>
      <c r="E109" s="495" t="s">
        <v>8215</v>
      </c>
      <c r="F109" s="473" t="s">
        <v>28</v>
      </c>
      <c r="G109" s="473"/>
      <c r="H109" s="473"/>
      <c r="I109" s="473"/>
      <c r="J109" s="152" t="s">
        <v>11223</v>
      </c>
      <c r="K109" s="163" t="s">
        <v>8953</v>
      </c>
      <c r="L109" s="503">
        <v>43006</v>
      </c>
      <c r="M109" s="497" t="s">
        <v>8546</v>
      </c>
      <c r="N109" s="163" t="s">
        <v>46</v>
      </c>
      <c r="O109" s="503">
        <v>43006</v>
      </c>
      <c r="P109" s="499">
        <v>1000000</v>
      </c>
      <c r="Q109" s="500">
        <f t="shared" si="5"/>
        <v>1</v>
      </c>
      <c r="R109" s="504">
        <v>12</v>
      </c>
      <c r="S109" s="505" t="s">
        <v>8546</v>
      </c>
      <c r="T109" s="163" t="s">
        <v>103</v>
      </c>
      <c r="U109" s="152" t="s">
        <v>7040</v>
      </c>
      <c r="V109" s="495" t="s">
        <v>104</v>
      </c>
      <c r="W109" s="495" t="s">
        <v>9271</v>
      </c>
      <c r="X109" s="495" t="s">
        <v>8621</v>
      </c>
      <c r="Y109" s="495"/>
      <c r="Z109" s="616"/>
      <c r="AA109" s="590"/>
      <c r="AB109" s="1"/>
      <c r="AC109" s="1"/>
      <c r="AD109" s="1"/>
      <c r="AE109" s="1"/>
      <c r="AF109" s="1"/>
      <c r="AG109" s="1"/>
      <c r="AH109" s="1"/>
      <c r="AI109" s="1"/>
      <c r="AJ109" s="1"/>
      <c r="AK109" s="1"/>
      <c r="AL109" s="1"/>
      <c r="AM109" s="1"/>
      <c r="AN109" s="1"/>
      <c r="AO109" s="1"/>
      <c r="AP109" s="1"/>
      <c r="AQ109" s="1"/>
      <c r="AR109" s="1"/>
      <c r="AS109" s="1"/>
      <c r="AT109" s="1"/>
      <c r="AU109" s="1"/>
    </row>
    <row r="110" spans="1:47" s="615" customFormat="1" ht="17.45" customHeight="1" x14ac:dyDescent="0.25">
      <c r="A110" s="589" t="s">
        <v>9325</v>
      </c>
      <c r="B110" s="495" t="s">
        <v>56</v>
      </c>
      <c r="C110" s="495" t="s">
        <v>109</v>
      </c>
      <c r="D110" s="495" t="s">
        <v>10386</v>
      </c>
      <c r="E110" s="495" t="s">
        <v>9326</v>
      </c>
      <c r="F110" s="473" t="s">
        <v>28</v>
      </c>
      <c r="G110" s="473"/>
      <c r="H110" s="473"/>
      <c r="I110" s="473"/>
      <c r="J110" s="152" t="s">
        <v>11223</v>
      </c>
      <c r="K110" s="152" t="s">
        <v>36</v>
      </c>
      <c r="L110" s="496">
        <v>43008</v>
      </c>
      <c r="M110" s="497">
        <v>42873</v>
      </c>
      <c r="N110" s="152" t="s">
        <v>46</v>
      </c>
      <c r="O110" s="498">
        <v>43008</v>
      </c>
      <c r="P110" s="499">
        <v>500000</v>
      </c>
      <c r="Q110" s="500">
        <f t="shared" si="5"/>
        <v>0.5</v>
      </c>
      <c r="R110" s="501">
        <v>12</v>
      </c>
      <c r="S110" s="502">
        <v>42880</v>
      </c>
      <c r="T110" s="152" t="s">
        <v>211</v>
      </c>
      <c r="U110" s="152" t="s">
        <v>7040</v>
      </c>
      <c r="V110" s="495" t="s">
        <v>162</v>
      </c>
      <c r="W110" s="495" t="s">
        <v>105</v>
      </c>
      <c r="X110" s="495" t="s">
        <v>9991</v>
      </c>
      <c r="Y110" s="495" t="s">
        <v>7160</v>
      </c>
      <c r="Z110" s="616"/>
      <c r="AA110" s="590"/>
      <c r="AB110" s="1"/>
      <c r="AC110" s="1"/>
      <c r="AD110" s="1"/>
      <c r="AE110" s="1"/>
      <c r="AF110" s="1"/>
      <c r="AG110" s="1"/>
      <c r="AH110" s="1"/>
      <c r="AI110" s="1"/>
      <c r="AJ110" s="1"/>
      <c r="AK110" s="1"/>
      <c r="AL110" s="1"/>
      <c r="AM110" s="1"/>
      <c r="AN110" s="1"/>
      <c r="AO110" s="1"/>
      <c r="AP110" s="1"/>
      <c r="AQ110" s="1"/>
      <c r="AR110" s="1"/>
      <c r="AS110" s="1"/>
      <c r="AT110" s="1"/>
      <c r="AU110" s="1"/>
    </row>
    <row r="111" spans="1:47" s="615" customFormat="1" ht="17.45" customHeight="1" x14ac:dyDescent="0.25">
      <c r="A111" s="589" t="s">
        <v>340</v>
      </c>
      <c r="B111" s="495" t="s">
        <v>56</v>
      </c>
      <c r="C111" s="495" t="s">
        <v>117</v>
      </c>
      <c r="D111" s="495" t="s">
        <v>7121</v>
      </c>
      <c r="E111" s="495" t="s">
        <v>341</v>
      </c>
      <c r="F111" s="473" t="s">
        <v>25</v>
      </c>
      <c r="G111" s="473"/>
      <c r="H111" s="473"/>
      <c r="I111" s="473"/>
      <c r="J111" s="152" t="s">
        <v>11225</v>
      </c>
      <c r="K111" s="163" t="s">
        <v>35</v>
      </c>
      <c r="L111" s="503">
        <v>42916</v>
      </c>
      <c r="M111" s="497" t="s">
        <v>342</v>
      </c>
      <c r="N111" s="163" t="s">
        <v>46</v>
      </c>
      <c r="O111" s="503">
        <v>42916</v>
      </c>
      <c r="P111" s="499">
        <v>2000000</v>
      </c>
      <c r="Q111" s="500">
        <f t="shared" si="5"/>
        <v>2</v>
      </c>
      <c r="R111" s="504">
        <v>12</v>
      </c>
      <c r="S111" s="505" t="s">
        <v>9604</v>
      </c>
      <c r="T111" s="163" t="s">
        <v>103</v>
      </c>
      <c r="U111" s="152" t="s">
        <v>7040</v>
      </c>
      <c r="V111" s="495" t="s">
        <v>104</v>
      </c>
      <c r="W111" s="495" t="s">
        <v>344</v>
      </c>
      <c r="X111" s="495" t="s">
        <v>5773</v>
      </c>
      <c r="Y111" s="495" t="s">
        <v>345</v>
      </c>
      <c r="Z111" s="616"/>
      <c r="AA111" s="590"/>
      <c r="AB111" s="1"/>
      <c r="AC111" s="1"/>
      <c r="AD111" s="1"/>
      <c r="AE111" s="1"/>
      <c r="AF111" s="1"/>
      <c r="AG111" s="1"/>
      <c r="AH111" s="1"/>
      <c r="AI111" s="1"/>
      <c r="AJ111" s="1"/>
      <c r="AK111" s="1"/>
      <c r="AL111" s="1"/>
      <c r="AM111" s="1"/>
      <c r="AN111" s="1"/>
      <c r="AO111" s="1"/>
      <c r="AP111" s="1"/>
      <c r="AQ111" s="1"/>
      <c r="AR111" s="1"/>
      <c r="AS111" s="1"/>
      <c r="AT111" s="1"/>
      <c r="AU111" s="1"/>
    </row>
    <row r="112" spans="1:47" s="615" customFormat="1" ht="17.45" customHeight="1" x14ac:dyDescent="0.25">
      <c r="A112" s="589" t="s">
        <v>499</v>
      </c>
      <c r="B112" s="495" t="s">
        <v>57</v>
      </c>
      <c r="C112" s="495" t="s">
        <v>182</v>
      </c>
      <c r="D112" s="495" t="s">
        <v>10367</v>
      </c>
      <c r="E112" s="495" t="s">
        <v>500</v>
      </c>
      <c r="F112" s="473" t="s">
        <v>28</v>
      </c>
      <c r="G112" s="473"/>
      <c r="H112" s="473"/>
      <c r="I112" s="473"/>
      <c r="J112" s="152" t="s">
        <v>11223</v>
      </c>
      <c r="K112" s="152" t="s">
        <v>36</v>
      </c>
      <c r="L112" s="496">
        <v>42999</v>
      </c>
      <c r="M112" s="497">
        <v>42705</v>
      </c>
      <c r="N112" s="152" t="s">
        <v>48</v>
      </c>
      <c r="O112" s="498">
        <v>43007</v>
      </c>
      <c r="P112" s="499">
        <v>1000000</v>
      </c>
      <c r="Q112" s="500">
        <f t="shared" si="5"/>
        <v>1</v>
      </c>
      <c r="R112" s="501">
        <v>12</v>
      </c>
      <c r="S112" s="502">
        <v>42880</v>
      </c>
      <c r="T112" s="152" t="s">
        <v>211</v>
      </c>
      <c r="U112" s="152" t="s">
        <v>7040</v>
      </c>
      <c r="V112" s="495" t="s">
        <v>162</v>
      </c>
      <c r="W112" s="495" t="s">
        <v>105</v>
      </c>
      <c r="X112" s="495" t="s">
        <v>9975</v>
      </c>
      <c r="Y112" s="495" t="s">
        <v>6864</v>
      </c>
      <c r="Z112" s="616"/>
      <c r="AA112" s="590"/>
      <c r="AB112" s="1"/>
      <c r="AC112" s="1"/>
      <c r="AD112" s="1"/>
      <c r="AE112" s="1"/>
      <c r="AF112" s="1"/>
      <c r="AG112" s="1"/>
      <c r="AH112" s="1"/>
      <c r="AI112" s="1"/>
      <c r="AJ112" s="1"/>
      <c r="AK112" s="1"/>
      <c r="AL112" s="1"/>
      <c r="AM112" s="1"/>
      <c r="AN112" s="1"/>
      <c r="AO112" s="1"/>
      <c r="AP112" s="1"/>
      <c r="AQ112" s="1"/>
      <c r="AR112" s="1"/>
      <c r="AS112" s="1"/>
      <c r="AT112" s="1"/>
      <c r="AU112" s="1"/>
    </row>
    <row r="113" spans="1:47" s="615" customFormat="1" ht="17.45" customHeight="1" x14ac:dyDescent="0.25">
      <c r="A113" s="591" t="s">
        <v>11445</v>
      </c>
      <c r="B113" s="506" t="s">
        <v>57</v>
      </c>
      <c r="C113" s="506" t="s">
        <v>182</v>
      </c>
      <c r="D113" s="506" t="s">
        <v>10842</v>
      </c>
      <c r="E113" s="506" t="s">
        <v>11446</v>
      </c>
      <c r="F113" s="473" t="s">
        <v>26</v>
      </c>
      <c r="G113" s="473"/>
      <c r="H113" s="473"/>
      <c r="I113" s="473"/>
      <c r="J113" s="470" t="s">
        <v>11223</v>
      </c>
      <c r="K113" s="470" t="s">
        <v>8948</v>
      </c>
      <c r="L113" s="515">
        <v>43002</v>
      </c>
      <c r="M113" s="509">
        <v>42912</v>
      </c>
      <c r="N113" s="470" t="s">
        <v>47</v>
      </c>
      <c r="O113" s="516">
        <v>43002</v>
      </c>
      <c r="P113" s="510">
        <v>1000000</v>
      </c>
      <c r="Q113" s="511">
        <f t="shared" si="5"/>
        <v>1</v>
      </c>
      <c r="R113" s="517">
        <v>12</v>
      </c>
      <c r="S113" s="518">
        <v>42912</v>
      </c>
      <c r="T113" s="470" t="s">
        <v>125</v>
      </c>
      <c r="U113" s="470" t="s">
        <v>7040</v>
      </c>
      <c r="V113" s="506" t="s">
        <v>162</v>
      </c>
      <c r="W113" s="506" t="s">
        <v>105</v>
      </c>
      <c r="X113" s="495" t="s">
        <v>10041</v>
      </c>
      <c r="Y113" s="495"/>
      <c r="Z113" s="616"/>
      <c r="AA113" s="590"/>
      <c r="AB113" s="1"/>
      <c r="AC113" s="1"/>
      <c r="AD113" s="1"/>
      <c r="AE113" s="1"/>
      <c r="AF113" s="1"/>
      <c r="AG113" s="1"/>
      <c r="AH113" s="1"/>
      <c r="AI113" s="1"/>
      <c r="AJ113" s="1"/>
      <c r="AK113" s="1"/>
      <c r="AL113" s="1"/>
      <c r="AM113" s="1"/>
      <c r="AN113" s="1"/>
      <c r="AO113" s="1"/>
      <c r="AP113" s="1"/>
      <c r="AQ113" s="1"/>
      <c r="AR113" s="1"/>
      <c r="AS113" s="1"/>
      <c r="AT113" s="1"/>
      <c r="AU113" s="1"/>
    </row>
    <row r="114" spans="1:47" s="615" customFormat="1" ht="17.45" customHeight="1" x14ac:dyDescent="0.25">
      <c r="A114" s="589" t="s">
        <v>8212</v>
      </c>
      <c r="B114" s="495" t="s">
        <v>57</v>
      </c>
      <c r="C114" s="495" t="s">
        <v>182</v>
      </c>
      <c r="D114" s="495" t="s">
        <v>4607</v>
      </c>
      <c r="E114" s="495" t="s">
        <v>11122</v>
      </c>
      <c r="F114" s="473" t="s">
        <v>28</v>
      </c>
      <c r="G114" s="473"/>
      <c r="H114" s="473"/>
      <c r="I114" s="473"/>
      <c r="J114" s="152" t="s">
        <v>11224</v>
      </c>
      <c r="K114" s="163" t="s">
        <v>8953</v>
      </c>
      <c r="L114" s="503">
        <v>43069</v>
      </c>
      <c r="M114" s="497" t="s">
        <v>10167</v>
      </c>
      <c r="N114" s="163" t="s">
        <v>46</v>
      </c>
      <c r="O114" s="503">
        <v>43069</v>
      </c>
      <c r="P114" s="499">
        <v>1000000</v>
      </c>
      <c r="Q114" s="500">
        <f t="shared" si="5"/>
        <v>1</v>
      </c>
      <c r="R114" s="504">
        <v>12</v>
      </c>
      <c r="S114" s="505" t="s">
        <v>10183</v>
      </c>
      <c r="T114" s="163" t="s">
        <v>125</v>
      </c>
      <c r="U114" s="152" t="s">
        <v>7040</v>
      </c>
      <c r="V114" s="495" t="s">
        <v>134</v>
      </c>
      <c r="W114" s="495"/>
      <c r="X114" s="495" t="s">
        <v>10182</v>
      </c>
      <c r="Y114" s="495"/>
      <c r="Z114" s="616"/>
      <c r="AA114" s="590"/>
      <c r="AB114" s="1"/>
      <c r="AC114" s="1"/>
      <c r="AD114" s="1"/>
      <c r="AE114" s="1"/>
      <c r="AF114" s="1"/>
      <c r="AG114" s="1"/>
      <c r="AH114" s="1"/>
      <c r="AI114" s="1"/>
      <c r="AJ114" s="1"/>
      <c r="AK114" s="1"/>
      <c r="AL114" s="1"/>
      <c r="AM114" s="1"/>
      <c r="AN114" s="1"/>
      <c r="AO114" s="1"/>
      <c r="AP114" s="1"/>
      <c r="AQ114" s="1"/>
      <c r="AR114" s="1"/>
      <c r="AS114" s="1"/>
      <c r="AT114" s="1"/>
      <c r="AU114" s="1"/>
    </row>
    <row r="115" spans="1:47" s="615" customFormat="1" ht="17.45" customHeight="1" x14ac:dyDescent="0.25">
      <c r="A115" s="589" t="s">
        <v>6981</v>
      </c>
      <c r="B115" s="495" t="s">
        <v>60</v>
      </c>
      <c r="C115" s="495" t="s">
        <v>805</v>
      </c>
      <c r="D115" s="495" t="s">
        <v>806</v>
      </c>
      <c r="E115" s="495" t="s">
        <v>807</v>
      </c>
      <c r="F115" s="473" t="s">
        <v>26</v>
      </c>
      <c r="G115" s="473" t="s">
        <v>4894</v>
      </c>
      <c r="H115" s="473"/>
      <c r="I115" s="473"/>
      <c r="J115" s="152" t="s">
        <v>11224</v>
      </c>
      <c r="K115" s="163" t="s">
        <v>8948</v>
      </c>
      <c r="L115" s="503">
        <v>43098</v>
      </c>
      <c r="M115" s="497" t="s">
        <v>7043</v>
      </c>
      <c r="N115" s="163" t="s">
        <v>47</v>
      </c>
      <c r="O115" s="503">
        <v>43098</v>
      </c>
      <c r="P115" s="499">
        <v>1000000</v>
      </c>
      <c r="Q115" s="500">
        <f t="shared" si="5"/>
        <v>1</v>
      </c>
      <c r="R115" s="504">
        <v>12</v>
      </c>
      <c r="S115" s="505" t="s">
        <v>6513</v>
      </c>
      <c r="T115" s="163" t="s">
        <v>103</v>
      </c>
      <c r="U115" s="152" t="s">
        <v>7040</v>
      </c>
      <c r="V115" s="495" t="s">
        <v>134</v>
      </c>
      <c r="W115" s="495" t="s">
        <v>9274</v>
      </c>
      <c r="X115" s="495" t="s">
        <v>5572</v>
      </c>
      <c r="Y115" s="495" t="s">
        <v>9238</v>
      </c>
      <c r="Z115" s="616"/>
      <c r="AA115" s="590"/>
      <c r="AB115" s="1"/>
      <c r="AC115" s="1"/>
      <c r="AD115" s="1"/>
      <c r="AE115" s="1"/>
      <c r="AF115" s="1"/>
      <c r="AG115" s="1"/>
      <c r="AH115" s="1"/>
      <c r="AI115" s="1"/>
      <c r="AJ115" s="1"/>
      <c r="AK115" s="1"/>
      <c r="AL115" s="1"/>
      <c r="AM115" s="1"/>
      <c r="AN115" s="1"/>
      <c r="AO115" s="1"/>
      <c r="AP115" s="1"/>
      <c r="AQ115" s="1"/>
      <c r="AR115" s="1"/>
      <c r="AS115" s="1"/>
      <c r="AT115" s="1"/>
      <c r="AU115" s="1"/>
    </row>
    <row r="116" spans="1:47" s="615" customFormat="1" ht="17.45" customHeight="1" x14ac:dyDescent="0.25">
      <c r="A116" s="589" t="s">
        <v>548</v>
      </c>
      <c r="B116" s="495" t="s">
        <v>60</v>
      </c>
      <c r="C116" s="495" t="s">
        <v>6576</v>
      </c>
      <c r="D116" s="495" t="s">
        <v>549</v>
      </c>
      <c r="E116" s="495" t="s">
        <v>545</v>
      </c>
      <c r="F116" s="473" t="s">
        <v>6576</v>
      </c>
      <c r="G116" s="473"/>
      <c r="H116" s="473"/>
      <c r="I116" s="473"/>
      <c r="J116" s="152" t="s">
        <v>11224</v>
      </c>
      <c r="K116" s="163" t="s">
        <v>8948</v>
      </c>
      <c r="L116" s="503">
        <v>43083</v>
      </c>
      <c r="M116" s="497" t="s">
        <v>550</v>
      </c>
      <c r="N116" s="163" t="s">
        <v>46</v>
      </c>
      <c r="O116" s="503">
        <v>43083</v>
      </c>
      <c r="P116" s="499">
        <v>999999</v>
      </c>
      <c r="Q116" s="500">
        <f t="shared" si="5"/>
        <v>0.99999899999999997</v>
      </c>
      <c r="R116" s="504">
        <v>12</v>
      </c>
      <c r="S116" s="505" t="s">
        <v>551</v>
      </c>
      <c r="T116" s="163" t="s">
        <v>125</v>
      </c>
      <c r="U116" s="152" t="s">
        <v>7040</v>
      </c>
      <c r="V116" s="495" t="s">
        <v>134</v>
      </c>
      <c r="W116" s="495" t="s">
        <v>552</v>
      </c>
      <c r="X116" s="495" t="s">
        <v>9529</v>
      </c>
      <c r="Y116" s="495" t="s">
        <v>9238</v>
      </c>
      <c r="Z116" s="616"/>
      <c r="AA116" s="590"/>
      <c r="AB116" s="1"/>
      <c r="AC116" s="1"/>
      <c r="AD116" s="1"/>
      <c r="AE116" s="1"/>
      <c r="AF116" s="1"/>
      <c r="AG116" s="1"/>
      <c r="AH116" s="1"/>
      <c r="AI116" s="1"/>
      <c r="AJ116" s="1"/>
      <c r="AK116" s="1"/>
      <c r="AL116" s="1"/>
      <c r="AM116" s="1"/>
      <c r="AN116" s="1"/>
      <c r="AO116" s="1"/>
      <c r="AP116" s="1"/>
      <c r="AQ116" s="1"/>
      <c r="AR116" s="1"/>
      <c r="AS116" s="1"/>
      <c r="AT116" s="1"/>
      <c r="AU116" s="1"/>
    </row>
    <row r="117" spans="1:47" s="615" customFormat="1" ht="17.45" customHeight="1" x14ac:dyDescent="0.25">
      <c r="A117" s="589" t="s">
        <v>542</v>
      </c>
      <c r="B117" s="495" t="s">
        <v>60</v>
      </c>
      <c r="C117" s="495" t="s">
        <v>6576</v>
      </c>
      <c r="D117" s="495" t="s">
        <v>544</v>
      </c>
      <c r="E117" s="495" t="s">
        <v>545</v>
      </c>
      <c r="F117" s="473" t="s">
        <v>6576</v>
      </c>
      <c r="G117" s="473"/>
      <c r="H117" s="473"/>
      <c r="I117" s="473"/>
      <c r="J117" s="152" t="s">
        <v>11224</v>
      </c>
      <c r="K117" s="163" t="s">
        <v>33</v>
      </c>
      <c r="L117" s="503">
        <v>43069</v>
      </c>
      <c r="M117" s="497" t="s">
        <v>546</v>
      </c>
      <c r="N117" s="163" t="s">
        <v>46</v>
      </c>
      <c r="O117" s="503">
        <v>43069</v>
      </c>
      <c r="P117" s="499">
        <v>999999</v>
      </c>
      <c r="Q117" s="500">
        <f t="shared" si="5"/>
        <v>0.99999899999999997</v>
      </c>
      <c r="R117" s="504">
        <v>36</v>
      </c>
      <c r="S117" s="505" t="s">
        <v>547</v>
      </c>
      <c r="T117" s="163" t="s">
        <v>125</v>
      </c>
      <c r="U117" s="152" t="s">
        <v>7040</v>
      </c>
      <c r="V117" s="495" t="s">
        <v>104</v>
      </c>
      <c r="W117" s="495" t="s">
        <v>513</v>
      </c>
      <c r="X117" s="495" t="s">
        <v>6008</v>
      </c>
      <c r="Y117" s="495" t="s">
        <v>9238</v>
      </c>
      <c r="Z117" s="616"/>
      <c r="AA117" s="590"/>
      <c r="AB117" s="1"/>
      <c r="AC117" s="1"/>
      <c r="AD117" s="1"/>
      <c r="AE117" s="1"/>
      <c r="AF117" s="1"/>
      <c r="AG117" s="1"/>
      <c r="AH117" s="1"/>
      <c r="AI117" s="1"/>
      <c r="AJ117" s="1"/>
      <c r="AK117" s="1"/>
      <c r="AL117" s="1"/>
      <c r="AM117" s="1"/>
      <c r="AN117" s="1"/>
      <c r="AO117" s="1"/>
      <c r="AP117" s="1"/>
      <c r="AQ117" s="1"/>
      <c r="AR117" s="1"/>
      <c r="AS117" s="1"/>
      <c r="AT117" s="1"/>
      <c r="AU117" s="1"/>
    </row>
    <row r="118" spans="1:47" s="615" customFormat="1" ht="17.45" customHeight="1" x14ac:dyDescent="0.25">
      <c r="A118" s="589" t="s">
        <v>340</v>
      </c>
      <c r="B118" s="495" t="s">
        <v>56</v>
      </c>
      <c r="C118" s="495" t="s">
        <v>117</v>
      </c>
      <c r="D118" s="495" t="s">
        <v>7121</v>
      </c>
      <c r="E118" s="495" t="s">
        <v>341</v>
      </c>
      <c r="F118" s="473" t="s">
        <v>25</v>
      </c>
      <c r="G118" s="473"/>
      <c r="H118" s="473"/>
      <c r="I118" s="473"/>
      <c r="J118" s="152" t="s">
        <v>11225</v>
      </c>
      <c r="K118" s="163" t="s">
        <v>35</v>
      </c>
      <c r="L118" s="503">
        <v>42916</v>
      </c>
      <c r="M118" s="497" t="s">
        <v>342</v>
      </c>
      <c r="N118" s="163" t="s">
        <v>46</v>
      </c>
      <c r="O118" s="503">
        <v>42977</v>
      </c>
      <c r="P118" s="499">
        <v>1500000</v>
      </c>
      <c r="Q118" s="500">
        <f t="shared" si="5"/>
        <v>1.5</v>
      </c>
      <c r="R118" s="504">
        <v>12</v>
      </c>
      <c r="S118" s="505" t="s">
        <v>9791</v>
      </c>
      <c r="T118" s="163" t="s">
        <v>103</v>
      </c>
      <c r="U118" s="152" t="s">
        <v>7040</v>
      </c>
      <c r="V118" s="495" t="s">
        <v>104</v>
      </c>
      <c r="W118" s="495" t="s">
        <v>344</v>
      </c>
      <c r="X118" s="495" t="s">
        <v>5773</v>
      </c>
      <c r="Y118" s="495" t="s">
        <v>345</v>
      </c>
      <c r="Z118" s="616"/>
      <c r="AA118" s="590"/>
      <c r="AB118" s="1"/>
      <c r="AC118" s="1"/>
      <c r="AD118" s="1"/>
      <c r="AE118" s="1"/>
      <c r="AF118" s="1"/>
      <c r="AG118" s="1"/>
      <c r="AH118" s="1"/>
      <c r="AI118" s="1"/>
      <c r="AJ118" s="1"/>
      <c r="AK118" s="1"/>
      <c r="AL118" s="1"/>
      <c r="AM118" s="1"/>
      <c r="AN118" s="1"/>
      <c r="AO118" s="1"/>
      <c r="AP118" s="1"/>
      <c r="AQ118" s="1"/>
      <c r="AR118" s="1"/>
      <c r="AS118" s="1"/>
      <c r="AT118" s="1"/>
      <c r="AU118" s="1"/>
    </row>
    <row r="119" spans="1:47" s="615" customFormat="1" ht="17.45" customHeight="1" x14ac:dyDescent="0.25">
      <c r="A119" s="589" t="s">
        <v>566</v>
      </c>
      <c r="B119" s="495" t="s">
        <v>58</v>
      </c>
      <c r="C119" s="495" t="s">
        <v>58</v>
      </c>
      <c r="D119" s="495" t="s">
        <v>567</v>
      </c>
      <c r="E119" s="495" t="s">
        <v>568</v>
      </c>
      <c r="F119" s="473" t="s">
        <v>26</v>
      </c>
      <c r="G119" s="473"/>
      <c r="H119" s="473"/>
      <c r="I119" s="473"/>
      <c r="J119" s="152" t="s">
        <v>11224</v>
      </c>
      <c r="K119" s="163" t="s">
        <v>8948</v>
      </c>
      <c r="L119" s="503">
        <v>43098</v>
      </c>
      <c r="M119" s="497" t="s">
        <v>569</v>
      </c>
      <c r="N119" s="163" t="s">
        <v>47</v>
      </c>
      <c r="O119" s="503">
        <v>43101</v>
      </c>
      <c r="P119" s="499">
        <v>952380</v>
      </c>
      <c r="Q119" s="500">
        <f t="shared" si="5"/>
        <v>0.95238</v>
      </c>
      <c r="R119" s="504">
        <v>12</v>
      </c>
      <c r="S119" s="505" t="s">
        <v>172</v>
      </c>
      <c r="T119" s="163" t="s">
        <v>125</v>
      </c>
      <c r="U119" s="152" t="s">
        <v>7040</v>
      </c>
      <c r="V119" s="495" t="s">
        <v>134</v>
      </c>
      <c r="W119" s="495" t="s">
        <v>9226</v>
      </c>
      <c r="X119" s="495" t="s">
        <v>6442</v>
      </c>
      <c r="Y119" s="495" t="s">
        <v>221</v>
      </c>
      <c r="Z119" s="616"/>
      <c r="AA119" s="590"/>
      <c r="AB119" s="1"/>
      <c r="AC119" s="1"/>
      <c r="AD119" s="1"/>
      <c r="AE119" s="1"/>
      <c r="AF119" s="1"/>
      <c r="AG119" s="1"/>
      <c r="AH119" s="1"/>
      <c r="AI119" s="1"/>
      <c r="AJ119" s="1"/>
      <c r="AK119" s="1"/>
      <c r="AL119" s="1"/>
      <c r="AM119" s="1"/>
      <c r="AN119" s="1"/>
      <c r="AO119" s="1"/>
      <c r="AP119" s="1"/>
      <c r="AQ119" s="1"/>
      <c r="AR119" s="1"/>
      <c r="AS119" s="1"/>
      <c r="AT119" s="1"/>
      <c r="AU119" s="1"/>
    </row>
    <row r="120" spans="1:47" s="615" customFormat="1" ht="17.45" customHeight="1" x14ac:dyDescent="0.25">
      <c r="A120" s="592" t="s">
        <v>574</v>
      </c>
      <c r="B120" s="519" t="s">
        <v>6912</v>
      </c>
      <c r="C120" s="519" t="s">
        <v>6912</v>
      </c>
      <c r="D120" s="519" t="s">
        <v>575</v>
      </c>
      <c r="E120" s="519" t="s">
        <v>576</v>
      </c>
      <c r="F120" s="473" t="s">
        <v>27</v>
      </c>
      <c r="G120" s="473" t="s">
        <v>4894</v>
      </c>
      <c r="H120" s="473" t="str">
        <f>VLOOKUP(A120,'[1]2017 SalesConnect'!$A:$J,8,0)</f>
        <v>India</v>
      </c>
      <c r="I120" s="473" t="str">
        <f>VLOOKUP(A120,'[1]2017 SalesConnect'!$A:$I,9,0)</f>
        <v>We are engaged. Ram engaged , likely to travel</v>
      </c>
      <c r="J120" s="520" t="s">
        <v>11226</v>
      </c>
      <c r="K120" s="520" t="s">
        <v>8947</v>
      </c>
      <c r="L120" s="521">
        <v>42823</v>
      </c>
      <c r="M120" s="522" t="s">
        <v>577</v>
      </c>
      <c r="N120" s="520" t="s">
        <v>50</v>
      </c>
      <c r="O120" s="521">
        <v>42823</v>
      </c>
      <c r="P120" s="523">
        <v>900000</v>
      </c>
      <c r="Q120" s="524">
        <v>0.89999999999999991</v>
      </c>
      <c r="R120" s="525">
        <v>5</v>
      </c>
      <c r="S120" s="526" t="s">
        <v>113</v>
      </c>
      <c r="T120" s="520" t="s">
        <v>578</v>
      </c>
      <c r="U120" s="520" t="s">
        <v>7040</v>
      </c>
      <c r="V120" s="519" t="s">
        <v>104</v>
      </c>
      <c r="W120" s="519" t="s">
        <v>105</v>
      </c>
      <c r="X120" s="415" t="s">
        <v>5494</v>
      </c>
      <c r="Y120" s="415" t="s">
        <v>9242</v>
      </c>
      <c r="Z120" s="616"/>
      <c r="AA120" s="590"/>
      <c r="AB120" s="1"/>
      <c r="AC120" s="1"/>
      <c r="AD120" s="1"/>
      <c r="AE120" s="1"/>
      <c r="AF120" s="1"/>
      <c r="AG120" s="1"/>
      <c r="AH120" s="1"/>
      <c r="AI120" s="1"/>
      <c r="AJ120" s="1"/>
      <c r="AK120" s="1"/>
      <c r="AL120" s="1"/>
      <c r="AM120" s="1"/>
      <c r="AN120" s="1"/>
      <c r="AO120" s="1"/>
      <c r="AP120" s="1"/>
      <c r="AQ120" s="1"/>
      <c r="AR120" s="1"/>
      <c r="AS120" s="1"/>
      <c r="AT120" s="1"/>
      <c r="AU120" s="1"/>
    </row>
    <row r="121" spans="1:47" s="615" customFormat="1" ht="17.45" customHeight="1" x14ac:dyDescent="0.25">
      <c r="A121" s="589" t="s">
        <v>6982</v>
      </c>
      <c r="B121" s="495" t="s">
        <v>58</v>
      </c>
      <c r="C121" s="495" t="s">
        <v>58</v>
      </c>
      <c r="D121" s="495" t="s">
        <v>3496</v>
      </c>
      <c r="E121" s="495" t="s">
        <v>6983</v>
      </c>
      <c r="F121" s="473" t="s">
        <v>26</v>
      </c>
      <c r="G121" s="473"/>
      <c r="H121" s="473"/>
      <c r="I121" s="473"/>
      <c r="J121" s="152" t="s">
        <v>11224</v>
      </c>
      <c r="K121" s="163" t="s">
        <v>8948</v>
      </c>
      <c r="L121" s="503">
        <v>43049</v>
      </c>
      <c r="M121" s="497" t="s">
        <v>7044</v>
      </c>
      <c r="N121" s="163" t="s">
        <v>46</v>
      </c>
      <c r="O121" s="503">
        <v>43049</v>
      </c>
      <c r="P121" s="499">
        <v>952380</v>
      </c>
      <c r="Q121" s="500">
        <f t="shared" ref="Q121:Q152" si="6">+P121*0.000001</f>
        <v>0.95238</v>
      </c>
      <c r="R121" s="504">
        <v>12</v>
      </c>
      <c r="S121" s="505" t="s">
        <v>1025</v>
      </c>
      <c r="T121" s="163" t="s">
        <v>125</v>
      </c>
      <c r="U121" s="152" t="s">
        <v>7040</v>
      </c>
      <c r="V121" s="495" t="s">
        <v>104</v>
      </c>
      <c r="W121" s="495" t="s">
        <v>1026</v>
      </c>
      <c r="X121" s="495" t="s">
        <v>5544</v>
      </c>
      <c r="Y121" s="495" t="s">
        <v>7095</v>
      </c>
      <c r="Z121" s="616"/>
      <c r="AA121" s="590"/>
      <c r="AB121" s="1"/>
      <c r="AC121" s="1"/>
      <c r="AD121" s="1"/>
      <c r="AE121" s="1"/>
      <c r="AF121" s="1"/>
      <c r="AG121" s="1"/>
      <c r="AH121" s="1"/>
      <c r="AI121" s="1"/>
      <c r="AJ121" s="1"/>
      <c r="AK121" s="1"/>
      <c r="AL121" s="1"/>
      <c r="AM121" s="1"/>
      <c r="AN121" s="1"/>
      <c r="AO121" s="1"/>
      <c r="AP121" s="1"/>
      <c r="AQ121" s="1"/>
      <c r="AR121" s="1"/>
      <c r="AS121" s="1"/>
      <c r="AT121" s="1"/>
      <c r="AU121" s="1"/>
    </row>
    <row r="122" spans="1:47" s="615" customFormat="1" ht="17.45" customHeight="1" x14ac:dyDescent="0.25">
      <c r="A122" s="589" t="s">
        <v>7490</v>
      </c>
      <c r="B122" s="495" t="s">
        <v>57</v>
      </c>
      <c r="C122" s="495" t="s">
        <v>182</v>
      </c>
      <c r="D122" s="495" t="s">
        <v>10605</v>
      </c>
      <c r="E122" s="495" t="s">
        <v>7492</v>
      </c>
      <c r="F122" s="473" t="s">
        <v>27</v>
      </c>
      <c r="G122" s="473"/>
      <c r="H122" s="473"/>
      <c r="I122" s="473"/>
      <c r="J122" s="152" t="s">
        <v>11224</v>
      </c>
      <c r="K122" s="152" t="s">
        <v>8070</v>
      </c>
      <c r="L122" s="496">
        <v>43013</v>
      </c>
      <c r="M122" s="497">
        <v>42831</v>
      </c>
      <c r="N122" s="152" t="s">
        <v>48</v>
      </c>
      <c r="O122" s="498">
        <v>42986</v>
      </c>
      <c r="P122" s="499">
        <v>950000</v>
      </c>
      <c r="Q122" s="500">
        <f t="shared" si="6"/>
        <v>0.95</v>
      </c>
      <c r="R122" s="501">
        <v>12</v>
      </c>
      <c r="S122" s="502">
        <v>42894</v>
      </c>
      <c r="T122" s="152" t="s">
        <v>292</v>
      </c>
      <c r="U122" s="152" t="s">
        <v>7040</v>
      </c>
      <c r="V122" s="495" t="s">
        <v>162</v>
      </c>
      <c r="W122" s="495" t="s">
        <v>105</v>
      </c>
      <c r="X122" s="495" t="s">
        <v>10074</v>
      </c>
      <c r="Y122" s="495" t="s">
        <v>6864</v>
      </c>
      <c r="Z122" s="616"/>
      <c r="AA122" s="590"/>
      <c r="AB122" s="1"/>
      <c r="AC122" s="1"/>
      <c r="AD122" s="1"/>
      <c r="AE122" s="1"/>
      <c r="AF122" s="1"/>
      <c r="AG122" s="1"/>
      <c r="AH122" s="1"/>
      <c r="AI122" s="1"/>
      <c r="AJ122" s="1"/>
      <c r="AK122" s="1"/>
      <c r="AL122" s="1"/>
      <c r="AM122" s="1"/>
      <c r="AN122" s="1"/>
      <c r="AO122" s="1"/>
      <c r="AP122" s="1"/>
      <c r="AQ122" s="1"/>
      <c r="AR122" s="1"/>
      <c r="AS122" s="1"/>
      <c r="AT122" s="1"/>
      <c r="AU122" s="1"/>
    </row>
    <row r="123" spans="1:47" s="615" customFormat="1" ht="17.45" customHeight="1" x14ac:dyDescent="0.25">
      <c r="A123" s="589" t="s">
        <v>7132</v>
      </c>
      <c r="B123" s="495" t="s">
        <v>60</v>
      </c>
      <c r="C123" s="495" t="s">
        <v>4992</v>
      </c>
      <c r="D123" s="495" t="s">
        <v>10806</v>
      </c>
      <c r="E123" s="495" t="s">
        <v>7134</v>
      </c>
      <c r="F123" s="473" t="s">
        <v>25</v>
      </c>
      <c r="G123" s="473"/>
      <c r="H123" s="473"/>
      <c r="I123" s="473"/>
      <c r="J123" s="152" t="s">
        <v>11224</v>
      </c>
      <c r="K123" s="152" t="s">
        <v>35</v>
      </c>
      <c r="L123" s="496">
        <v>43069</v>
      </c>
      <c r="M123" s="497">
        <v>42724</v>
      </c>
      <c r="N123" s="152" t="s">
        <v>46</v>
      </c>
      <c r="O123" s="498">
        <v>43069</v>
      </c>
      <c r="P123" s="499">
        <v>930001</v>
      </c>
      <c r="Q123" s="500">
        <f t="shared" si="6"/>
        <v>0.93000099999999997</v>
      </c>
      <c r="R123" s="501">
        <v>36</v>
      </c>
      <c r="S123" s="502">
        <v>42789</v>
      </c>
      <c r="T123" s="152" t="s">
        <v>103</v>
      </c>
      <c r="U123" s="152" t="s">
        <v>7040</v>
      </c>
      <c r="V123" s="495" t="s">
        <v>162</v>
      </c>
      <c r="W123" s="495" t="s">
        <v>105</v>
      </c>
      <c r="X123" s="495" t="s">
        <v>7135</v>
      </c>
      <c r="Y123" s="495" t="s">
        <v>7136</v>
      </c>
      <c r="Z123" s="616"/>
      <c r="AA123" s="590"/>
      <c r="AB123" s="1"/>
      <c r="AC123" s="1"/>
      <c r="AD123" s="1"/>
      <c r="AE123" s="1"/>
      <c r="AF123" s="1"/>
      <c r="AG123" s="1"/>
      <c r="AH123" s="1"/>
      <c r="AI123" s="1"/>
      <c r="AJ123" s="1"/>
      <c r="AK123" s="1"/>
      <c r="AL123" s="1"/>
      <c r="AM123" s="1"/>
      <c r="AN123" s="1"/>
      <c r="AO123" s="1"/>
      <c r="AP123" s="1"/>
      <c r="AQ123" s="1"/>
      <c r="AR123" s="1"/>
      <c r="AS123" s="1"/>
      <c r="AT123" s="1"/>
      <c r="AU123" s="1"/>
    </row>
    <row r="124" spans="1:47" s="615" customFormat="1" ht="17.45" customHeight="1" x14ac:dyDescent="0.25">
      <c r="A124" s="589" t="s">
        <v>340</v>
      </c>
      <c r="B124" s="495" t="s">
        <v>56</v>
      </c>
      <c r="C124" s="495" t="s">
        <v>117</v>
      </c>
      <c r="D124" s="495" t="s">
        <v>7121</v>
      </c>
      <c r="E124" s="495" t="s">
        <v>341</v>
      </c>
      <c r="F124" s="473" t="s">
        <v>25</v>
      </c>
      <c r="G124" s="473"/>
      <c r="H124" s="473"/>
      <c r="I124" s="473"/>
      <c r="J124" s="152" t="s">
        <v>11225</v>
      </c>
      <c r="K124" s="163" t="s">
        <v>35</v>
      </c>
      <c r="L124" s="503">
        <v>42916</v>
      </c>
      <c r="M124" s="497" t="s">
        <v>342</v>
      </c>
      <c r="N124" s="163" t="s">
        <v>46</v>
      </c>
      <c r="O124" s="503">
        <v>42916</v>
      </c>
      <c r="P124" s="499">
        <v>500000</v>
      </c>
      <c r="Q124" s="500">
        <f t="shared" si="6"/>
        <v>0.5</v>
      </c>
      <c r="R124" s="504">
        <v>12</v>
      </c>
      <c r="S124" s="505" t="s">
        <v>812</v>
      </c>
      <c r="T124" s="163" t="s">
        <v>103</v>
      </c>
      <c r="U124" s="163" t="s">
        <v>15</v>
      </c>
      <c r="V124" s="495" t="s">
        <v>278</v>
      </c>
      <c r="W124" s="495"/>
      <c r="X124" s="495" t="s">
        <v>5773</v>
      </c>
      <c r="Y124" s="495" t="s">
        <v>345</v>
      </c>
      <c r="Z124" s="616"/>
      <c r="AA124" s="590"/>
      <c r="AB124" s="1"/>
      <c r="AC124" s="1"/>
      <c r="AD124" s="1"/>
      <c r="AE124" s="1"/>
      <c r="AF124" s="1"/>
      <c r="AG124" s="1"/>
      <c r="AH124" s="1"/>
      <c r="AI124" s="1"/>
      <c r="AJ124" s="1"/>
      <c r="AK124" s="1"/>
      <c r="AL124" s="1"/>
      <c r="AM124" s="1"/>
      <c r="AN124" s="1"/>
      <c r="AO124" s="1"/>
      <c r="AP124" s="1"/>
      <c r="AQ124" s="1"/>
      <c r="AR124" s="1"/>
      <c r="AS124" s="1"/>
      <c r="AT124" s="1"/>
      <c r="AU124" s="1"/>
    </row>
    <row r="125" spans="1:47" s="615" customFormat="1" ht="17.45" customHeight="1" x14ac:dyDescent="0.25">
      <c r="A125" s="589" t="s">
        <v>340</v>
      </c>
      <c r="B125" s="495" t="s">
        <v>56</v>
      </c>
      <c r="C125" s="495" t="s">
        <v>117</v>
      </c>
      <c r="D125" s="495" t="s">
        <v>7121</v>
      </c>
      <c r="E125" s="495" t="s">
        <v>341</v>
      </c>
      <c r="F125" s="473" t="s">
        <v>25</v>
      </c>
      <c r="G125" s="473"/>
      <c r="H125" s="473"/>
      <c r="I125" s="473"/>
      <c r="J125" s="152" t="s">
        <v>11225</v>
      </c>
      <c r="K125" s="163" t="s">
        <v>35</v>
      </c>
      <c r="L125" s="503">
        <v>42916</v>
      </c>
      <c r="M125" s="497" t="s">
        <v>342</v>
      </c>
      <c r="N125" s="163" t="s">
        <v>46</v>
      </c>
      <c r="O125" s="503">
        <v>42977</v>
      </c>
      <c r="P125" s="499">
        <v>250000</v>
      </c>
      <c r="Q125" s="500">
        <f t="shared" si="6"/>
        <v>0.25</v>
      </c>
      <c r="R125" s="504">
        <v>12</v>
      </c>
      <c r="S125" s="505" t="s">
        <v>9809</v>
      </c>
      <c r="T125" s="163" t="s">
        <v>103</v>
      </c>
      <c r="U125" s="152" t="s">
        <v>7040</v>
      </c>
      <c r="V125" s="495" t="s">
        <v>104</v>
      </c>
      <c r="W125" s="495" t="s">
        <v>344</v>
      </c>
      <c r="X125" s="495" t="s">
        <v>5773</v>
      </c>
      <c r="Y125" s="495" t="s">
        <v>345</v>
      </c>
      <c r="Z125" s="616"/>
      <c r="AA125" s="590"/>
      <c r="AB125" s="1"/>
      <c r="AC125" s="1"/>
      <c r="AD125" s="1"/>
      <c r="AE125" s="1"/>
      <c r="AF125" s="1"/>
      <c r="AG125" s="1"/>
      <c r="AH125" s="1"/>
      <c r="AI125" s="1"/>
      <c r="AJ125" s="1"/>
      <c r="AK125" s="1"/>
      <c r="AL125" s="1"/>
      <c r="AM125" s="1"/>
      <c r="AN125" s="1"/>
      <c r="AO125" s="1"/>
      <c r="AP125" s="1"/>
      <c r="AQ125" s="1"/>
      <c r="AR125" s="1"/>
      <c r="AS125" s="1"/>
      <c r="AT125" s="1"/>
      <c r="AU125" s="1"/>
    </row>
    <row r="126" spans="1:47" s="615" customFormat="1" ht="17.45" customHeight="1" x14ac:dyDescent="0.25">
      <c r="A126" s="589" t="s">
        <v>6536</v>
      </c>
      <c r="B126" s="495" t="s">
        <v>56</v>
      </c>
      <c r="C126" s="495" t="s">
        <v>161</v>
      </c>
      <c r="D126" s="495" t="s">
        <v>294</v>
      </c>
      <c r="E126" s="495" t="s">
        <v>10807</v>
      </c>
      <c r="F126" s="473" t="s">
        <v>26</v>
      </c>
      <c r="G126" s="473" t="s">
        <v>4894</v>
      </c>
      <c r="H126" s="473" t="str">
        <f>VLOOKUP(A126,'[1]2017 SalesConnect'!$A:$J,8,0)</f>
        <v>India</v>
      </c>
      <c r="I126" s="473" t="str">
        <f>VLOOKUP(A126,'[1]2017 SalesConnect'!$A:$I,9,0)</f>
        <v>Will be involved in further phases, right now team is picking up Ethyrium work that has already happened from Australia garage</v>
      </c>
      <c r="J126" s="152" t="s">
        <v>11223</v>
      </c>
      <c r="K126" s="163" t="s">
        <v>8948</v>
      </c>
      <c r="L126" s="503">
        <v>42976</v>
      </c>
      <c r="M126" s="497" t="s">
        <v>6715</v>
      </c>
      <c r="N126" s="163" t="s">
        <v>46</v>
      </c>
      <c r="O126" s="503">
        <v>43080</v>
      </c>
      <c r="P126" s="499">
        <v>900000</v>
      </c>
      <c r="Q126" s="500">
        <f t="shared" si="6"/>
        <v>0.89999999999999991</v>
      </c>
      <c r="R126" s="504">
        <v>36</v>
      </c>
      <c r="S126" s="505" t="s">
        <v>6513</v>
      </c>
      <c r="T126" s="163" t="s">
        <v>125</v>
      </c>
      <c r="U126" s="163" t="s">
        <v>9234</v>
      </c>
      <c r="V126" s="495" t="s">
        <v>184</v>
      </c>
      <c r="W126" s="495" t="s">
        <v>11333</v>
      </c>
      <c r="X126" s="495" t="s">
        <v>6716</v>
      </c>
      <c r="Y126" s="495" t="s">
        <v>221</v>
      </c>
      <c r="Z126" s="616"/>
      <c r="AA126" s="590"/>
      <c r="AB126" s="1"/>
      <c r="AC126" s="1"/>
      <c r="AD126" s="1"/>
      <c r="AE126" s="1"/>
      <c r="AF126" s="1"/>
      <c r="AG126" s="1"/>
      <c r="AH126" s="1"/>
      <c r="AI126" s="1"/>
      <c r="AJ126" s="1"/>
      <c r="AK126" s="1"/>
      <c r="AL126" s="1"/>
      <c r="AM126" s="1"/>
      <c r="AN126" s="1"/>
      <c r="AO126" s="1"/>
      <c r="AP126" s="1"/>
      <c r="AQ126" s="1"/>
      <c r="AR126" s="1"/>
      <c r="AS126" s="1"/>
      <c r="AT126" s="1"/>
      <c r="AU126" s="1"/>
    </row>
    <row r="127" spans="1:47" s="615" customFormat="1" ht="17.45" customHeight="1" x14ac:dyDescent="0.25">
      <c r="A127" s="589" t="s">
        <v>9578</v>
      </c>
      <c r="B127" s="495" t="s">
        <v>59</v>
      </c>
      <c r="C127" s="495" t="s">
        <v>9574</v>
      </c>
      <c r="D127" s="495" t="s">
        <v>10368</v>
      </c>
      <c r="E127" s="495" t="s">
        <v>9579</v>
      </c>
      <c r="F127" s="473" t="s">
        <v>28</v>
      </c>
      <c r="G127" s="473"/>
      <c r="H127" s="473"/>
      <c r="I127" s="473"/>
      <c r="J127" s="152" t="s">
        <v>11223</v>
      </c>
      <c r="K127" s="152" t="s">
        <v>8990</v>
      </c>
      <c r="L127" s="496">
        <v>42926</v>
      </c>
      <c r="M127" s="497">
        <v>42880</v>
      </c>
      <c r="N127" s="152" t="s">
        <v>48</v>
      </c>
      <c r="O127" s="498">
        <v>42926</v>
      </c>
      <c r="P127" s="499">
        <v>896124</v>
      </c>
      <c r="Q127" s="500">
        <f t="shared" si="6"/>
        <v>0.89612399999999992</v>
      </c>
      <c r="R127" s="501">
        <v>12</v>
      </c>
      <c r="S127" s="502">
        <v>42913</v>
      </c>
      <c r="T127" s="152" t="s">
        <v>103</v>
      </c>
      <c r="U127" s="152" t="s">
        <v>7040</v>
      </c>
      <c r="V127" s="495" t="s">
        <v>162</v>
      </c>
      <c r="W127" s="495" t="s">
        <v>105</v>
      </c>
      <c r="X127" s="495" t="s">
        <v>9792</v>
      </c>
      <c r="Y127" s="495"/>
      <c r="Z127" s="616"/>
      <c r="AA127" s="590"/>
      <c r="AB127" s="1"/>
      <c r="AC127" s="1"/>
      <c r="AD127" s="1"/>
      <c r="AE127" s="1"/>
      <c r="AF127" s="1"/>
      <c r="AG127" s="1"/>
      <c r="AH127" s="1"/>
      <c r="AI127" s="1"/>
      <c r="AJ127" s="1"/>
      <c r="AK127" s="1"/>
      <c r="AL127" s="1"/>
      <c r="AM127" s="1"/>
      <c r="AN127" s="1"/>
      <c r="AO127" s="1"/>
      <c r="AP127" s="1"/>
      <c r="AQ127" s="1"/>
      <c r="AR127" s="1"/>
      <c r="AS127" s="1"/>
      <c r="AT127" s="1"/>
      <c r="AU127" s="1"/>
    </row>
    <row r="128" spans="1:47" s="615" customFormat="1" ht="17.45" customHeight="1" x14ac:dyDescent="0.25">
      <c r="A128" s="589" t="s">
        <v>340</v>
      </c>
      <c r="B128" s="495" t="s">
        <v>56</v>
      </c>
      <c r="C128" s="495" t="s">
        <v>117</v>
      </c>
      <c r="D128" s="495" t="s">
        <v>7121</v>
      </c>
      <c r="E128" s="495" t="s">
        <v>341</v>
      </c>
      <c r="F128" s="473" t="s">
        <v>25</v>
      </c>
      <c r="G128" s="473"/>
      <c r="H128" s="473"/>
      <c r="I128" s="473"/>
      <c r="J128" s="152" t="s">
        <v>11225</v>
      </c>
      <c r="K128" s="163" t="s">
        <v>35</v>
      </c>
      <c r="L128" s="503">
        <v>42916</v>
      </c>
      <c r="M128" s="497" t="s">
        <v>342</v>
      </c>
      <c r="N128" s="163" t="s">
        <v>46</v>
      </c>
      <c r="O128" s="503">
        <v>42916</v>
      </c>
      <c r="P128" s="499">
        <v>100000</v>
      </c>
      <c r="Q128" s="500">
        <f t="shared" si="6"/>
        <v>9.9999999999999992E-2</v>
      </c>
      <c r="R128" s="504">
        <v>12</v>
      </c>
      <c r="S128" s="505" t="s">
        <v>826</v>
      </c>
      <c r="T128" s="163" t="s">
        <v>103</v>
      </c>
      <c r="U128" s="163" t="s">
        <v>15</v>
      </c>
      <c r="V128" s="495" t="s">
        <v>278</v>
      </c>
      <c r="W128" s="495"/>
      <c r="X128" s="495" t="s">
        <v>5773</v>
      </c>
      <c r="Y128" s="495" t="s">
        <v>345</v>
      </c>
      <c r="Z128" s="616"/>
      <c r="AA128" s="590"/>
      <c r="AB128" s="1"/>
      <c r="AC128" s="1"/>
      <c r="AD128" s="1"/>
      <c r="AE128" s="1"/>
      <c r="AF128" s="1"/>
      <c r="AG128" s="1"/>
      <c r="AH128" s="1"/>
      <c r="AI128" s="1"/>
      <c r="AJ128" s="1"/>
      <c r="AK128" s="1"/>
      <c r="AL128" s="1"/>
      <c r="AM128" s="1"/>
      <c r="AN128" s="1"/>
      <c r="AO128" s="1"/>
      <c r="AP128" s="1"/>
      <c r="AQ128" s="1"/>
      <c r="AR128" s="1"/>
      <c r="AS128" s="1"/>
      <c r="AT128" s="1"/>
      <c r="AU128" s="1"/>
    </row>
    <row r="129" spans="1:47" s="615" customFormat="1" ht="17.45" customHeight="1" x14ac:dyDescent="0.25">
      <c r="A129" s="589" t="s">
        <v>594</v>
      </c>
      <c r="B129" s="495" t="s">
        <v>58</v>
      </c>
      <c r="C129" s="495" t="s">
        <v>58</v>
      </c>
      <c r="D129" s="495" t="s">
        <v>595</v>
      </c>
      <c r="E129" s="495" t="s">
        <v>596</v>
      </c>
      <c r="F129" s="473" t="s">
        <v>26</v>
      </c>
      <c r="G129" s="473" t="s">
        <v>4894</v>
      </c>
      <c r="H129" s="473" t="str">
        <f>VLOOKUP(A129,'[1]2017 SalesConnect'!$A:$J,8,0)</f>
        <v>India</v>
      </c>
      <c r="I129" s="473" t="str">
        <f>VLOOKUP(A129,'[1]2017 SalesConnect'!$A:$I,9,0)</f>
        <v>Place Holder, will get involved once it picks up traction</v>
      </c>
      <c r="J129" s="152" t="s">
        <v>11224</v>
      </c>
      <c r="K129" s="163" t="s">
        <v>8948</v>
      </c>
      <c r="L129" s="503">
        <v>43084</v>
      </c>
      <c r="M129" s="497" t="s">
        <v>597</v>
      </c>
      <c r="N129" s="163" t="s">
        <v>46</v>
      </c>
      <c r="O129" s="503">
        <v>43084</v>
      </c>
      <c r="P129" s="499">
        <v>819047</v>
      </c>
      <c r="Q129" s="500">
        <f t="shared" si="6"/>
        <v>0.81904699999999997</v>
      </c>
      <c r="R129" s="504">
        <v>12</v>
      </c>
      <c r="S129" s="505" t="s">
        <v>387</v>
      </c>
      <c r="T129" s="163" t="s">
        <v>125</v>
      </c>
      <c r="U129" s="152" t="s">
        <v>7040</v>
      </c>
      <c r="V129" s="495" t="s">
        <v>104</v>
      </c>
      <c r="W129" s="495" t="s">
        <v>598</v>
      </c>
      <c r="X129" s="495" t="s">
        <v>6443</v>
      </c>
      <c r="Y129" s="495"/>
      <c r="Z129" s="616"/>
      <c r="AA129" s="590"/>
      <c r="AB129" s="1"/>
      <c r="AC129" s="1"/>
      <c r="AD129" s="1"/>
      <c r="AE129" s="1"/>
      <c r="AF129" s="1"/>
      <c r="AG129" s="1"/>
      <c r="AH129" s="1"/>
      <c r="AI129" s="1"/>
      <c r="AJ129" s="1"/>
      <c r="AK129" s="1"/>
      <c r="AL129" s="1"/>
      <c r="AM129" s="1"/>
      <c r="AN129" s="1"/>
      <c r="AO129" s="1"/>
      <c r="AP129" s="1"/>
      <c r="AQ129" s="1"/>
      <c r="AR129" s="1"/>
      <c r="AS129" s="1"/>
      <c r="AT129" s="1"/>
      <c r="AU129" s="1"/>
    </row>
    <row r="130" spans="1:47" s="615" customFormat="1" ht="17.45" customHeight="1" x14ac:dyDescent="0.25">
      <c r="A130" s="589" t="s">
        <v>668</v>
      </c>
      <c r="B130" s="495" t="s">
        <v>59</v>
      </c>
      <c r="C130" s="495" t="s">
        <v>9574</v>
      </c>
      <c r="D130" s="495" t="s">
        <v>11047</v>
      </c>
      <c r="E130" s="495" t="s">
        <v>669</v>
      </c>
      <c r="F130" s="473" t="s">
        <v>28</v>
      </c>
      <c r="G130" s="473"/>
      <c r="H130" s="473"/>
      <c r="I130" s="473"/>
      <c r="J130" s="152" t="s">
        <v>11223</v>
      </c>
      <c r="K130" s="152" t="s">
        <v>8990</v>
      </c>
      <c r="L130" s="496">
        <v>42978</v>
      </c>
      <c r="M130" s="497">
        <v>42633</v>
      </c>
      <c r="N130" s="152" t="s">
        <v>48</v>
      </c>
      <c r="O130" s="498">
        <v>42978</v>
      </c>
      <c r="P130" s="499">
        <v>817375</v>
      </c>
      <c r="Q130" s="500">
        <f t="shared" si="6"/>
        <v>0.81737499999999996</v>
      </c>
      <c r="R130" s="501">
        <v>12</v>
      </c>
      <c r="S130" s="502">
        <v>42908</v>
      </c>
      <c r="T130" s="152" t="s">
        <v>292</v>
      </c>
      <c r="U130" s="152" t="s">
        <v>7040</v>
      </c>
      <c r="V130" s="495" t="s">
        <v>162</v>
      </c>
      <c r="W130" s="495" t="s">
        <v>105</v>
      </c>
      <c r="X130" s="495" t="s">
        <v>11346</v>
      </c>
      <c r="Y130" s="495" t="s">
        <v>6864</v>
      </c>
      <c r="Z130" s="616"/>
      <c r="AA130" s="590"/>
      <c r="AB130" s="1"/>
      <c r="AC130" s="1"/>
      <c r="AD130" s="1"/>
      <c r="AE130" s="1"/>
      <c r="AF130" s="1"/>
      <c r="AG130" s="1"/>
      <c r="AH130" s="1"/>
      <c r="AI130" s="1"/>
      <c r="AJ130" s="1"/>
      <c r="AK130" s="1"/>
      <c r="AL130" s="1"/>
      <c r="AM130" s="1"/>
      <c r="AN130" s="1"/>
      <c r="AO130" s="1"/>
      <c r="AP130" s="1"/>
      <c r="AQ130" s="1"/>
      <c r="AR130" s="1"/>
      <c r="AS130" s="1"/>
      <c r="AT130" s="1"/>
      <c r="AU130" s="1"/>
    </row>
    <row r="131" spans="1:47" s="615" customFormat="1" ht="17.45" customHeight="1" x14ac:dyDescent="0.25">
      <c r="A131" s="589" t="s">
        <v>5637</v>
      </c>
      <c r="B131" s="495" t="s">
        <v>57</v>
      </c>
      <c r="C131" s="495" t="s">
        <v>98</v>
      </c>
      <c r="D131" s="495" t="s">
        <v>10809</v>
      </c>
      <c r="E131" s="495" t="s">
        <v>8961</v>
      </c>
      <c r="F131" s="473" t="s">
        <v>25</v>
      </c>
      <c r="G131" s="473"/>
      <c r="H131" s="473"/>
      <c r="I131" s="473"/>
      <c r="J131" s="152" t="s">
        <v>11224</v>
      </c>
      <c r="K131" s="152" t="s">
        <v>8951</v>
      </c>
      <c r="L131" s="496">
        <v>43091</v>
      </c>
      <c r="M131" s="497">
        <v>42816</v>
      </c>
      <c r="N131" s="152" t="s">
        <v>47</v>
      </c>
      <c r="O131" s="498">
        <v>43091</v>
      </c>
      <c r="P131" s="499">
        <v>800000</v>
      </c>
      <c r="Q131" s="500">
        <f t="shared" si="6"/>
        <v>0.79999999999999993</v>
      </c>
      <c r="R131" s="501">
        <v>12</v>
      </c>
      <c r="S131" s="502">
        <v>42880</v>
      </c>
      <c r="T131" s="152" t="s">
        <v>125</v>
      </c>
      <c r="U131" s="152" t="s">
        <v>7040</v>
      </c>
      <c r="V131" s="495" t="s">
        <v>162</v>
      </c>
      <c r="W131" s="495" t="s">
        <v>105</v>
      </c>
      <c r="X131" s="495" t="s">
        <v>10009</v>
      </c>
      <c r="Y131" s="495"/>
      <c r="Z131" s="616"/>
      <c r="AA131" s="590"/>
      <c r="AB131" s="1"/>
      <c r="AC131" s="1"/>
      <c r="AD131" s="1"/>
      <c r="AE131" s="1"/>
      <c r="AF131" s="1"/>
      <c r="AG131" s="1"/>
      <c r="AH131" s="1"/>
      <c r="AI131" s="1"/>
      <c r="AJ131" s="1"/>
      <c r="AK131" s="1"/>
      <c r="AL131" s="1"/>
      <c r="AM131" s="1"/>
      <c r="AN131" s="1"/>
      <c r="AO131" s="1"/>
      <c r="AP131" s="1"/>
      <c r="AQ131" s="1"/>
      <c r="AR131" s="1"/>
      <c r="AS131" s="1"/>
      <c r="AT131" s="1"/>
      <c r="AU131" s="1"/>
    </row>
    <row r="132" spans="1:47" s="615" customFormat="1" ht="17.45" customHeight="1" x14ac:dyDescent="0.25">
      <c r="A132" s="589" t="s">
        <v>9156</v>
      </c>
      <c r="B132" s="495" t="s">
        <v>57</v>
      </c>
      <c r="C132" s="495" t="s">
        <v>98</v>
      </c>
      <c r="D132" s="495" t="s">
        <v>10808</v>
      </c>
      <c r="E132" s="495" t="s">
        <v>9157</v>
      </c>
      <c r="F132" s="473" t="s">
        <v>25</v>
      </c>
      <c r="G132" s="473"/>
      <c r="H132" s="473"/>
      <c r="I132" s="473"/>
      <c r="J132" s="152" t="s">
        <v>11224</v>
      </c>
      <c r="K132" s="152" t="s">
        <v>35</v>
      </c>
      <c r="L132" s="496">
        <v>43018</v>
      </c>
      <c r="M132" s="497">
        <v>42870</v>
      </c>
      <c r="N132" s="152" t="s">
        <v>46</v>
      </c>
      <c r="O132" s="498">
        <v>43018</v>
      </c>
      <c r="P132" s="499">
        <v>800000</v>
      </c>
      <c r="Q132" s="500">
        <f t="shared" si="6"/>
        <v>0.79999999999999993</v>
      </c>
      <c r="R132" s="501">
        <v>12</v>
      </c>
      <c r="S132" s="502">
        <v>42873</v>
      </c>
      <c r="T132" s="152" t="s">
        <v>103</v>
      </c>
      <c r="U132" s="152" t="s">
        <v>7040</v>
      </c>
      <c r="V132" s="495" t="s">
        <v>162</v>
      </c>
      <c r="W132" s="495" t="s">
        <v>105</v>
      </c>
      <c r="X132" s="495" t="s">
        <v>10186</v>
      </c>
      <c r="Y132" s="495"/>
      <c r="Z132" s="616"/>
      <c r="AA132" s="590"/>
      <c r="AB132" s="1"/>
      <c r="AC132" s="1"/>
      <c r="AD132" s="1"/>
      <c r="AE132" s="1"/>
      <c r="AF132" s="1"/>
      <c r="AG132" s="1"/>
      <c r="AH132" s="1"/>
      <c r="AI132" s="1"/>
      <c r="AJ132" s="1"/>
      <c r="AK132" s="1"/>
      <c r="AL132" s="1"/>
      <c r="AM132" s="1"/>
      <c r="AN132" s="1"/>
      <c r="AO132" s="1"/>
      <c r="AP132" s="1"/>
      <c r="AQ132" s="1"/>
      <c r="AR132" s="1"/>
      <c r="AS132" s="1"/>
      <c r="AT132" s="1"/>
      <c r="AU132" s="1"/>
    </row>
    <row r="133" spans="1:47" s="615" customFormat="1" ht="17.45" customHeight="1" x14ac:dyDescent="0.25">
      <c r="A133" s="589" t="s">
        <v>1317</v>
      </c>
      <c r="B133" s="495" t="s">
        <v>57</v>
      </c>
      <c r="C133" s="495" t="s">
        <v>98</v>
      </c>
      <c r="D133" s="495" t="s">
        <v>1318</v>
      </c>
      <c r="E133" s="495" t="s">
        <v>9869</v>
      </c>
      <c r="F133" s="473" t="s">
        <v>26</v>
      </c>
      <c r="G133" s="473" t="s">
        <v>4894</v>
      </c>
      <c r="H133" s="473"/>
      <c r="I133" s="473"/>
      <c r="J133" s="152" t="s">
        <v>11223</v>
      </c>
      <c r="K133" s="163" t="s">
        <v>8948</v>
      </c>
      <c r="L133" s="503">
        <v>42944</v>
      </c>
      <c r="M133" s="497" t="s">
        <v>1320</v>
      </c>
      <c r="N133" s="163" t="s">
        <v>48</v>
      </c>
      <c r="O133" s="503">
        <v>42944</v>
      </c>
      <c r="P133" s="499">
        <v>800000</v>
      </c>
      <c r="Q133" s="500">
        <f t="shared" si="6"/>
        <v>0.79999999999999993</v>
      </c>
      <c r="R133" s="504">
        <v>1</v>
      </c>
      <c r="S133" s="505" t="s">
        <v>9606</v>
      </c>
      <c r="T133" s="163" t="s">
        <v>103</v>
      </c>
      <c r="U133" s="152" t="s">
        <v>7040</v>
      </c>
      <c r="V133" s="495" t="s">
        <v>104</v>
      </c>
      <c r="W133" s="495" t="s">
        <v>1321</v>
      </c>
      <c r="X133" s="495" t="s">
        <v>106</v>
      </c>
      <c r="Y133" s="495" t="s">
        <v>11408</v>
      </c>
      <c r="Z133" s="616"/>
      <c r="AA133" s="590"/>
      <c r="AB133" s="1"/>
      <c r="AC133" s="1"/>
      <c r="AD133" s="1"/>
      <c r="AE133" s="1"/>
      <c r="AF133" s="1"/>
      <c r="AG133" s="1"/>
      <c r="AH133" s="1"/>
      <c r="AI133" s="1"/>
      <c r="AJ133" s="1"/>
      <c r="AK133" s="1"/>
      <c r="AL133" s="1"/>
      <c r="AM133" s="1"/>
      <c r="AN133" s="1"/>
      <c r="AO133" s="1"/>
      <c r="AP133" s="1"/>
      <c r="AQ133" s="1"/>
      <c r="AR133" s="1"/>
      <c r="AS133" s="1"/>
      <c r="AT133" s="1"/>
      <c r="AU133" s="1"/>
    </row>
    <row r="134" spans="1:47" s="615" customFormat="1" ht="17.45" customHeight="1" x14ac:dyDescent="0.25">
      <c r="A134" s="589" t="s">
        <v>340</v>
      </c>
      <c r="B134" s="495" t="s">
        <v>56</v>
      </c>
      <c r="C134" s="495" t="s">
        <v>117</v>
      </c>
      <c r="D134" s="495" t="s">
        <v>7121</v>
      </c>
      <c r="E134" s="495" t="s">
        <v>341</v>
      </c>
      <c r="F134" s="473" t="s">
        <v>25</v>
      </c>
      <c r="G134" s="473"/>
      <c r="H134" s="473"/>
      <c r="I134" s="473"/>
      <c r="J134" s="152" t="s">
        <v>11225</v>
      </c>
      <c r="K134" s="163" t="s">
        <v>35</v>
      </c>
      <c r="L134" s="503">
        <v>42916</v>
      </c>
      <c r="M134" s="497" t="s">
        <v>342</v>
      </c>
      <c r="N134" s="163" t="s">
        <v>46</v>
      </c>
      <c r="O134" s="503">
        <v>42916</v>
      </c>
      <c r="P134" s="499">
        <v>50000</v>
      </c>
      <c r="Q134" s="500">
        <f t="shared" si="6"/>
        <v>4.9999999999999996E-2</v>
      </c>
      <c r="R134" s="504">
        <v>12</v>
      </c>
      <c r="S134" s="505" t="s">
        <v>9846</v>
      </c>
      <c r="T134" s="163" t="s">
        <v>211</v>
      </c>
      <c r="U134" s="163" t="s">
        <v>15</v>
      </c>
      <c r="V134" s="495" t="s">
        <v>278</v>
      </c>
      <c r="W134" s="495" t="s">
        <v>8914</v>
      </c>
      <c r="X134" s="495" t="s">
        <v>5773</v>
      </c>
      <c r="Y134" s="495" t="s">
        <v>345</v>
      </c>
      <c r="Z134" s="616"/>
      <c r="AA134" s="590"/>
      <c r="AB134" s="1"/>
      <c r="AC134" s="1"/>
      <c r="AD134" s="1"/>
      <c r="AE134" s="1"/>
      <c r="AF134" s="1"/>
      <c r="AG134" s="1"/>
      <c r="AH134" s="1"/>
      <c r="AI134" s="1"/>
      <c r="AJ134" s="1"/>
      <c r="AK134" s="1"/>
      <c r="AL134" s="1"/>
      <c r="AM134" s="1"/>
      <c r="AN134" s="1"/>
      <c r="AO134" s="1"/>
      <c r="AP134" s="1"/>
      <c r="AQ134" s="1"/>
      <c r="AR134" s="1"/>
      <c r="AS134" s="1"/>
      <c r="AT134" s="1"/>
      <c r="AU134" s="1"/>
    </row>
    <row r="135" spans="1:47" s="615" customFormat="1" ht="17.45" customHeight="1" x14ac:dyDescent="0.25">
      <c r="A135" s="589" t="s">
        <v>8714</v>
      </c>
      <c r="B135" s="495" t="s">
        <v>57</v>
      </c>
      <c r="C135" s="495" t="s">
        <v>324</v>
      </c>
      <c r="D135" s="495" t="s">
        <v>7553</v>
      </c>
      <c r="E135" s="495" t="s">
        <v>8200</v>
      </c>
      <c r="F135" s="473" t="s">
        <v>24</v>
      </c>
      <c r="G135" s="473"/>
      <c r="H135" s="473"/>
      <c r="I135" s="473"/>
      <c r="J135" s="152" t="s">
        <v>11224</v>
      </c>
      <c r="K135" s="163" t="s">
        <v>38</v>
      </c>
      <c r="L135" s="503">
        <v>43084</v>
      </c>
      <c r="M135" s="497" t="s">
        <v>8860</v>
      </c>
      <c r="N135" s="163" t="s">
        <v>47</v>
      </c>
      <c r="O135" s="503">
        <v>43084</v>
      </c>
      <c r="P135" s="499">
        <v>775000</v>
      </c>
      <c r="Q135" s="500">
        <f t="shared" si="6"/>
        <v>0.77499999999999991</v>
      </c>
      <c r="R135" s="504">
        <v>12</v>
      </c>
      <c r="S135" s="505" t="s">
        <v>8047</v>
      </c>
      <c r="T135" s="163" t="s">
        <v>103</v>
      </c>
      <c r="U135" s="152" t="s">
        <v>7040</v>
      </c>
      <c r="V135" s="495" t="s">
        <v>104</v>
      </c>
      <c r="W135" s="495" t="s">
        <v>114</v>
      </c>
      <c r="X135" s="495" t="s">
        <v>7556</v>
      </c>
      <c r="Y135" s="495" t="s">
        <v>9550</v>
      </c>
      <c r="Z135" s="616"/>
      <c r="AA135" s="590"/>
      <c r="AB135" s="1"/>
      <c r="AC135" s="1"/>
      <c r="AD135" s="1"/>
      <c r="AE135" s="1"/>
      <c r="AF135" s="1"/>
      <c r="AG135" s="1"/>
      <c r="AH135" s="1"/>
      <c r="AI135" s="1"/>
      <c r="AJ135" s="1"/>
      <c r="AK135" s="1"/>
      <c r="AL135" s="1"/>
      <c r="AM135" s="1"/>
      <c r="AN135" s="1"/>
      <c r="AO135" s="1"/>
      <c r="AP135" s="1"/>
      <c r="AQ135" s="1"/>
      <c r="AR135" s="1"/>
      <c r="AS135" s="1"/>
      <c r="AT135" s="1"/>
      <c r="AU135" s="1"/>
    </row>
    <row r="136" spans="1:47" s="615" customFormat="1" ht="17.45" customHeight="1" x14ac:dyDescent="0.25">
      <c r="A136" s="589" t="s">
        <v>9460</v>
      </c>
      <c r="B136" s="495" t="s">
        <v>57</v>
      </c>
      <c r="C136" s="495" t="s">
        <v>324</v>
      </c>
      <c r="D136" s="495" t="s">
        <v>10811</v>
      </c>
      <c r="E136" s="495" t="s">
        <v>9461</v>
      </c>
      <c r="F136" s="473" t="s">
        <v>24</v>
      </c>
      <c r="G136" s="473"/>
      <c r="H136" s="473"/>
      <c r="I136" s="473"/>
      <c r="J136" s="152" t="s">
        <v>11224</v>
      </c>
      <c r="K136" s="152" t="s">
        <v>8949</v>
      </c>
      <c r="L136" s="496">
        <v>43077</v>
      </c>
      <c r="M136" s="497">
        <v>42878</v>
      </c>
      <c r="N136" s="152" t="s">
        <v>46</v>
      </c>
      <c r="O136" s="498">
        <v>43101</v>
      </c>
      <c r="P136" s="499">
        <v>774953</v>
      </c>
      <c r="Q136" s="500">
        <f t="shared" si="6"/>
        <v>0.774953</v>
      </c>
      <c r="R136" s="501">
        <v>12</v>
      </c>
      <c r="S136" s="502">
        <v>42880</v>
      </c>
      <c r="T136" s="152" t="s">
        <v>125</v>
      </c>
      <c r="U136" s="152" t="s">
        <v>7040</v>
      </c>
      <c r="V136" s="495" t="s">
        <v>162</v>
      </c>
      <c r="W136" s="495" t="s">
        <v>105</v>
      </c>
      <c r="X136" s="495" t="s">
        <v>10187</v>
      </c>
      <c r="Y136" s="495" t="s">
        <v>7201</v>
      </c>
      <c r="Z136" s="616"/>
      <c r="AA136" s="590"/>
      <c r="AB136" s="1"/>
      <c r="AC136" s="1"/>
      <c r="AD136" s="1"/>
      <c r="AE136" s="1"/>
      <c r="AF136" s="1"/>
      <c r="AG136" s="1"/>
      <c r="AH136" s="1"/>
      <c r="AI136" s="1"/>
      <c r="AJ136" s="1"/>
      <c r="AK136" s="1"/>
      <c r="AL136" s="1"/>
      <c r="AM136" s="1"/>
      <c r="AN136" s="1"/>
      <c r="AO136" s="1"/>
      <c r="AP136" s="1"/>
      <c r="AQ136" s="1"/>
      <c r="AR136" s="1"/>
      <c r="AS136" s="1"/>
      <c r="AT136" s="1"/>
      <c r="AU136" s="1"/>
    </row>
    <row r="137" spans="1:47" s="615" customFormat="1" ht="17.45" customHeight="1" x14ac:dyDescent="0.25">
      <c r="A137" s="589" t="s">
        <v>340</v>
      </c>
      <c r="B137" s="495" t="s">
        <v>56</v>
      </c>
      <c r="C137" s="495" t="s">
        <v>117</v>
      </c>
      <c r="D137" s="495" t="s">
        <v>7121</v>
      </c>
      <c r="E137" s="495" t="s">
        <v>341</v>
      </c>
      <c r="F137" s="473" t="s">
        <v>25</v>
      </c>
      <c r="G137" s="473"/>
      <c r="H137" s="473"/>
      <c r="I137" s="473"/>
      <c r="J137" s="152" t="s">
        <v>11225</v>
      </c>
      <c r="K137" s="163" t="s">
        <v>35</v>
      </c>
      <c r="L137" s="503">
        <v>42916</v>
      </c>
      <c r="M137" s="497" t="s">
        <v>342</v>
      </c>
      <c r="N137" s="163" t="s">
        <v>46</v>
      </c>
      <c r="O137" s="503">
        <v>42977</v>
      </c>
      <c r="P137" s="499">
        <v>50000</v>
      </c>
      <c r="Q137" s="500">
        <f t="shared" si="6"/>
        <v>4.9999999999999996E-2</v>
      </c>
      <c r="R137" s="504">
        <v>12</v>
      </c>
      <c r="S137" s="505" t="s">
        <v>9809</v>
      </c>
      <c r="T137" s="163" t="s">
        <v>103</v>
      </c>
      <c r="U137" s="152" t="s">
        <v>7040</v>
      </c>
      <c r="V137" s="495" t="s">
        <v>104</v>
      </c>
      <c r="W137" s="495" t="s">
        <v>344</v>
      </c>
      <c r="X137" s="495" t="s">
        <v>5773</v>
      </c>
      <c r="Y137" s="495" t="s">
        <v>345</v>
      </c>
      <c r="Z137" s="616"/>
      <c r="AA137" s="590"/>
      <c r="AB137" s="1"/>
      <c r="AC137" s="1"/>
      <c r="AD137" s="1"/>
      <c r="AE137" s="1"/>
      <c r="AF137" s="1"/>
      <c r="AG137" s="1"/>
      <c r="AH137" s="1"/>
      <c r="AI137" s="1"/>
      <c r="AJ137" s="1"/>
      <c r="AK137" s="1"/>
      <c r="AL137" s="1"/>
      <c r="AM137" s="1"/>
      <c r="AN137" s="1"/>
      <c r="AO137" s="1"/>
      <c r="AP137" s="1"/>
      <c r="AQ137" s="1"/>
      <c r="AR137" s="1"/>
      <c r="AS137" s="1"/>
      <c r="AT137" s="1"/>
      <c r="AU137" s="1"/>
    </row>
    <row r="138" spans="1:47" s="615" customFormat="1" ht="17.45" customHeight="1" x14ac:dyDescent="0.25">
      <c r="A138" s="589" t="s">
        <v>599</v>
      </c>
      <c r="B138" s="495" t="s">
        <v>58</v>
      </c>
      <c r="C138" s="495" t="s">
        <v>58</v>
      </c>
      <c r="D138" s="495" t="s">
        <v>600</v>
      </c>
      <c r="E138" s="495" t="s">
        <v>601</v>
      </c>
      <c r="F138" s="473" t="s">
        <v>26</v>
      </c>
      <c r="G138" s="473"/>
      <c r="H138" s="473"/>
      <c r="I138" s="473"/>
      <c r="J138" s="152" t="s">
        <v>11223</v>
      </c>
      <c r="K138" s="163" t="s">
        <v>8948</v>
      </c>
      <c r="L138" s="503">
        <v>43007</v>
      </c>
      <c r="M138" s="497" t="s">
        <v>602</v>
      </c>
      <c r="N138" s="163" t="s">
        <v>48</v>
      </c>
      <c r="O138" s="503">
        <v>43007</v>
      </c>
      <c r="P138" s="499">
        <v>761904</v>
      </c>
      <c r="Q138" s="500">
        <f t="shared" si="6"/>
        <v>0.76190399999999991</v>
      </c>
      <c r="R138" s="504">
        <v>9</v>
      </c>
      <c r="S138" s="505" t="s">
        <v>7881</v>
      </c>
      <c r="T138" s="163" t="s">
        <v>125</v>
      </c>
      <c r="U138" s="152" t="s">
        <v>7040</v>
      </c>
      <c r="V138" s="495" t="s">
        <v>134</v>
      </c>
      <c r="W138" s="495" t="s">
        <v>9226</v>
      </c>
      <c r="X138" s="495" t="s">
        <v>5545</v>
      </c>
      <c r="Y138" s="495" t="s">
        <v>9238</v>
      </c>
      <c r="Z138" s="616"/>
      <c r="AA138" s="590"/>
      <c r="AB138" s="1"/>
      <c r="AC138" s="1"/>
      <c r="AD138" s="1"/>
      <c r="AE138" s="1"/>
      <c r="AF138" s="1"/>
      <c r="AG138" s="1"/>
      <c r="AH138" s="1"/>
      <c r="AI138" s="1"/>
      <c r="AJ138" s="1"/>
      <c r="AK138" s="1"/>
      <c r="AL138" s="1"/>
      <c r="AM138" s="1"/>
      <c r="AN138" s="1"/>
      <c r="AO138" s="1"/>
      <c r="AP138" s="1"/>
      <c r="AQ138" s="1"/>
      <c r="AR138" s="1"/>
      <c r="AS138" s="1"/>
      <c r="AT138" s="1"/>
      <c r="AU138" s="1"/>
    </row>
    <row r="139" spans="1:47" s="615" customFormat="1" ht="17.45" customHeight="1" x14ac:dyDescent="0.25">
      <c r="A139" s="589" t="s">
        <v>4090</v>
      </c>
      <c r="B139" s="495" t="s">
        <v>56</v>
      </c>
      <c r="C139" s="495" t="s">
        <v>117</v>
      </c>
      <c r="D139" s="495" t="s">
        <v>4091</v>
      </c>
      <c r="E139" s="495" t="s">
        <v>4092</v>
      </c>
      <c r="F139" s="473" t="s">
        <v>25</v>
      </c>
      <c r="G139" s="473"/>
      <c r="H139" s="473"/>
      <c r="I139" s="473"/>
      <c r="J139" s="152" t="s">
        <v>11225</v>
      </c>
      <c r="K139" s="163" t="s">
        <v>35</v>
      </c>
      <c r="L139" s="503">
        <v>42826</v>
      </c>
      <c r="M139" s="497" t="s">
        <v>4093</v>
      </c>
      <c r="N139" s="163" t="s">
        <v>50</v>
      </c>
      <c r="O139" s="503">
        <v>42826</v>
      </c>
      <c r="P139" s="499">
        <v>20000</v>
      </c>
      <c r="Q139" s="500">
        <f t="shared" si="6"/>
        <v>0.02</v>
      </c>
      <c r="R139" s="504">
        <v>1</v>
      </c>
      <c r="S139" s="505" t="s">
        <v>9282</v>
      </c>
      <c r="T139" s="163" t="s">
        <v>578</v>
      </c>
      <c r="U139" s="163" t="s">
        <v>15</v>
      </c>
      <c r="V139" s="495" t="s">
        <v>278</v>
      </c>
      <c r="W139" s="495" t="s">
        <v>4094</v>
      </c>
      <c r="X139" s="495" t="s">
        <v>6173</v>
      </c>
      <c r="Y139" s="495" t="s">
        <v>768</v>
      </c>
      <c r="Z139" s="616"/>
      <c r="AA139" s="590"/>
      <c r="AB139" s="1"/>
      <c r="AC139" s="1"/>
      <c r="AD139" s="1"/>
      <c r="AE139" s="1"/>
      <c r="AF139" s="1"/>
      <c r="AG139" s="1"/>
      <c r="AH139" s="1"/>
      <c r="AI139" s="1"/>
      <c r="AJ139" s="1"/>
      <c r="AK139" s="1"/>
      <c r="AL139" s="1"/>
      <c r="AM139" s="1"/>
      <c r="AN139" s="1"/>
      <c r="AO139" s="1"/>
      <c r="AP139" s="1"/>
      <c r="AQ139" s="1"/>
      <c r="AR139" s="1"/>
      <c r="AS139" s="1"/>
      <c r="AT139" s="1"/>
      <c r="AU139" s="1"/>
    </row>
    <row r="140" spans="1:47" s="615" customFormat="1" ht="17.45" customHeight="1" x14ac:dyDescent="0.25">
      <c r="A140" s="589" t="s">
        <v>1270</v>
      </c>
      <c r="B140" s="495" t="s">
        <v>56</v>
      </c>
      <c r="C140" s="495" t="s">
        <v>117</v>
      </c>
      <c r="D140" s="495" t="s">
        <v>10413</v>
      </c>
      <c r="E140" s="495" t="s">
        <v>1272</v>
      </c>
      <c r="F140" s="473" t="s">
        <v>25</v>
      </c>
      <c r="G140" s="473"/>
      <c r="H140" s="473"/>
      <c r="I140" s="473"/>
      <c r="J140" s="152" t="s">
        <v>11223</v>
      </c>
      <c r="K140" s="152" t="s">
        <v>35</v>
      </c>
      <c r="L140" s="496">
        <v>43007</v>
      </c>
      <c r="M140" s="497">
        <v>42790</v>
      </c>
      <c r="N140" s="152" t="s">
        <v>47</v>
      </c>
      <c r="O140" s="498">
        <v>43007</v>
      </c>
      <c r="P140" s="499">
        <v>300000</v>
      </c>
      <c r="Q140" s="500">
        <f t="shared" si="6"/>
        <v>0.3</v>
      </c>
      <c r="R140" s="501">
        <v>3</v>
      </c>
      <c r="S140" s="502">
        <v>42894</v>
      </c>
      <c r="T140" s="152" t="s">
        <v>103</v>
      </c>
      <c r="U140" s="152" t="s">
        <v>7040</v>
      </c>
      <c r="V140" s="495" t="s">
        <v>162</v>
      </c>
      <c r="W140" s="495" t="s">
        <v>105</v>
      </c>
      <c r="X140" s="495" t="s">
        <v>9113</v>
      </c>
      <c r="Y140" s="495" t="s">
        <v>6864</v>
      </c>
      <c r="Z140" s="616"/>
      <c r="AA140" s="590"/>
      <c r="AB140" s="1"/>
      <c r="AC140" s="1"/>
      <c r="AD140" s="1"/>
      <c r="AE140" s="1"/>
      <c r="AF140" s="1"/>
      <c r="AG140" s="1"/>
      <c r="AH140" s="1"/>
      <c r="AI140" s="1"/>
      <c r="AJ140" s="1"/>
      <c r="AK140" s="1"/>
      <c r="AL140" s="1"/>
      <c r="AM140" s="1"/>
      <c r="AN140" s="1"/>
      <c r="AO140" s="1"/>
      <c r="AP140" s="1"/>
      <c r="AQ140" s="1"/>
      <c r="AR140" s="1"/>
      <c r="AS140" s="1"/>
      <c r="AT140" s="1"/>
      <c r="AU140" s="1"/>
    </row>
    <row r="141" spans="1:47" s="615" customFormat="1" ht="17.45" customHeight="1" x14ac:dyDescent="0.25">
      <c r="A141" s="589" t="s">
        <v>2485</v>
      </c>
      <c r="B141" s="495" t="s">
        <v>57</v>
      </c>
      <c r="C141" s="495" t="s">
        <v>1046</v>
      </c>
      <c r="D141" s="495" t="s">
        <v>2486</v>
      </c>
      <c r="E141" s="495" t="s">
        <v>2487</v>
      </c>
      <c r="F141" s="473" t="s">
        <v>26</v>
      </c>
      <c r="G141" s="473"/>
      <c r="H141" s="473"/>
      <c r="I141" s="473"/>
      <c r="J141" s="152" t="s">
        <v>11223</v>
      </c>
      <c r="K141" s="163" t="s">
        <v>8948</v>
      </c>
      <c r="L141" s="503">
        <v>42977</v>
      </c>
      <c r="M141" s="497" t="s">
        <v>2488</v>
      </c>
      <c r="N141" s="163" t="s">
        <v>47</v>
      </c>
      <c r="O141" s="503">
        <v>42977</v>
      </c>
      <c r="P141" s="499">
        <v>750000</v>
      </c>
      <c r="Q141" s="500">
        <f t="shared" si="6"/>
        <v>0.75</v>
      </c>
      <c r="R141" s="504">
        <v>3</v>
      </c>
      <c r="S141" s="505" t="s">
        <v>9789</v>
      </c>
      <c r="T141" s="163" t="s">
        <v>292</v>
      </c>
      <c r="U141" s="152" t="s">
        <v>7040</v>
      </c>
      <c r="V141" s="495" t="s">
        <v>134</v>
      </c>
      <c r="W141" s="495" t="s">
        <v>756</v>
      </c>
      <c r="X141" s="495" t="s">
        <v>5986</v>
      </c>
      <c r="Y141" s="495" t="s">
        <v>757</v>
      </c>
      <c r="Z141" s="616"/>
      <c r="AA141" s="590"/>
      <c r="AB141" s="1"/>
      <c r="AC141" s="1"/>
      <c r="AD141" s="1"/>
      <c r="AE141" s="1"/>
      <c r="AF141" s="1"/>
      <c r="AG141" s="1"/>
      <c r="AH141" s="1"/>
      <c r="AI141" s="1"/>
      <c r="AJ141" s="1"/>
      <c r="AK141" s="1"/>
      <c r="AL141" s="1"/>
      <c r="AM141" s="1"/>
      <c r="AN141" s="1"/>
      <c r="AO141" s="1"/>
      <c r="AP141" s="1"/>
      <c r="AQ141" s="1"/>
      <c r="AR141" s="1"/>
      <c r="AS141" s="1"/>
      <c r="AT141" s="1"/>
      <c r="AU141" s="1"/>
    </row>
    <row r="142" spans="1:47" s="615" customFormat="1" ht="17.45" customHeight="1" x14ac:dyDescent="0.25">
      <c r="A142" s="589" t="s">
        <v>613</v>
      </c>
      <c r="B142" s="495" t="s">
        <v>57</v>
      </c>
      <c r="C142" s="495" t="s">
        <v>98</v>
      </c>
      <c r="D142" s="495" t="s">
        <v>10812</v>
      </c>
      <c r="E142" s="495" t="s">
        <v>615</v>
      </c>
      <c r="F142" s="473" t="s">
        <v>26</v>
      </c>
      <c r="G142" s="473"/>
      <c r="H142" s="473"/>
      <c r="I142" s="473"/>
      <c r="J142" s="152" t="s">
        <v>11224</v>
      </c>
      <c r="K142" s="152" t="s">
        <v>8948</v>
      </c>
      <c r="L142" s="496">
        <v>43034</v>
      </c>
      <c r="M142" s="497">
        <v>42534</v>
      </c>
      <c r="N142" s="152" t="s">
        <v>47</v>
      </c>
      <c r="O142" s="498">
        <v>43034</v>
      </c>
      <c r="P142" s="499">
        <v>750000</v>
      </c>
      <c r="Q142" s="500">
        <f t="shared" si="6"/>
        <v>0.75</v>
      </c>
      <c r="R142" s="501">
        <v>12</v>
      </c>
      <c r="S142" s="502">
        <v>42887</v>
      </c>
      <c r="T142" s="152" t="s">
        <v>125</v>
      </c>
      <c r="U142" s="152" t="s">
        <v>7040</v>
      </c>
      <c r="V142" s="495" t="s">
        <v>162</v>
      </c>
      <c r="W142" s="495" t="s">
        <v>105</v>
      </c>
      <c r="X142" s="495" t="s">
        <v>10042</v>
      </c>
      <c r="Y142" s="495" t="s">
        <v>9440</v>
      </c>
      <c r="Z142" s="616"/>
      <c r="AA142" s="590"/>
      <c r="AB142" s="1"/>
      <c r="AC142" s="1"/>
      <c r="AD142" s="1"/>
      <c r="AE142" s="1"/>
      <c r="AF142" s="1"/>
      <c r="AG142" s="1"/>
      <c r="AH142" s="1"/>
      <c r="AI142" s="1"/>
      <c r="AJ142" s="1"/>
      <c r="AK142" s="1"/>
      <c r="AL142" s="1"/>
      <c r="AM142" s="1"/>
      <c r="AN142" s="1"/>
      <c r="AO142" s="1"/>
      <c r="AP142" s="1"/>
      <c r="AQ142" s="1"/>
      <c r="AR142" s="1"/>
      <c r="AS142" s="1"/>
      <c r="AT142" s="1"/>
      <c r="AU142" s="1"/>
    </row>
    <row r="143" spans="1:47" s="615" customFormat="1" ht="17.45" customHeight="1" x14ac:dyDescent="0.25">
      <c r="A143" s="589" t="s">
        <v>618</v>
      </c>
      <c r="B143" s="495" t="s">
        <v>57</v>
      </c>
      <c r="C143" s="495" t="s">
        <v>98</v>
      </c>
      <c r="D143" s="495" t="s">
        <v>619</v>
      </c>
      <c r="E143" s="495" t="s">
        <v>620</v>
      </c>
      <c r="F143" s="473" t="s">
        <v>24</v>
      </c>
      <c r="G143" s="473"/>
      <c r="H143" s="473"/>
      <c r="I143" s="473"/>
      <c r="J143" s="152" t="s">
        <v>11223</v>
      </c>
      <c r="K143" s="163" t="s">
        <v>8949</v>
      </c>
      <c r="L143" s="503">
        <v>42983</v>
      </c>
      <c r="M143" s="497" t="s">
        <v>621</v>
      </c>
      <c r="N143" s="163" t="s">
        <v>48</v>
      </c>
      <c r="O143" s="503">
        <v>42983</v>
      </c>
      <c r="P143" s="499">
        <v>750000</v>
      </c>
      <c r="Q143" s="500">
        <f t="shared" si="6"/>
        <v>0.75</v>
      </c>
      <c r="R143" s="504">
        <v>12</v>
      </c>
      <c r="S143" s="505" t="s">
        <v>11809</v>
      </c>
      <c r="T143" s="163" t="s">
        <v>292</v>
      </c>
      <c r="U143" s="152" t="s">
        <v>7040</v>
      </c>
      <c r="V143" s="495" t="s">
        <v>134</v>
      </c>
      <c r="W143" s="495" t="s">
        <v>5571</v>
      </c>
      <c r="X143" s="495" t="s">
        <v>106</v>
      </c>
      <c r="Y143" s="495" t="s">
        <v>622</v>
      </c>
      <c r="Z143" s="616"/>
      <c r="AA143" s="590"/>
      <c r="AB143" s="1"/>
      <c r="AC143" s="1"/>
      <c r="AD143" s="1"/>
      <c r="AE143" s="1"/>
      <c r="AF143" s="1"/>
      <c r="AG143" s="1"/>
      <c r="AH143" s="1"/>
      <c r="AI143" s="1"/>
      <c r="AJ143" s="1"/>
      <c r="AK143" s="1"/>
      <c r="AL143" s="1"/>
      <c r="AM143" s="1"/>
      <c r="AN143" s="1"/>
      <c r="AO143" s="1"/>
      <c r="AP143" s="1"/>
      <c r="AQ143" s="1"/>
      <c r="AR143" s="1"/>
      <c r="AS143" s="1"/>
      <c r="AT143" s="1"/>
      <c r="AU143" s="1"/>
    </row>
    <row r="144" spans="1:47" s="615" customFormat="1" ht="17.45" customHeight="1" x14ac:dyDescent="0.25">
      <c r="A144" s="589" t="s">
        <v>646</v>
      </c>
      <c r="B144" s="495" t="s">
        <v>60</v>
      </c>
      <c r="C144" s="495" t="s">
        <v>4992</v>
      </c>
      <c r="D144" s="495" t="s">
        <v>647</v>
      </c>
      <c r="E144" s="495" t="s">
        <v>634</v>
      </c>
      <c r="F144" s="473" t="s">
        <v>25</v>
      </c>
      <c r="G144" s="473"/>
      <c r="H144" s="473"/>
      <c r="I144" s="473"/>
      <c r="J144" s="152" t="s">
        <v>11224</v>
      </c>
      <c r="K144" s="163" t="s">
        <v>35</v>
      </c>
      <c r="L144" s="503">
        <v>43066</v>
      </c>
      <c r="M144" s="497" t="s">
        <v>648</v>
      </c>
      <c r="N144" s="163" t="s">
        <v>47</v>
      </c>
      <c r="O144" s="503">
        <v>43101</v>
      </c>
      <c r="P144" s="499">
        <v>744000</v>
      </c>
      <c r="Q144" s="500">
        <f t="shared" si="6"/>
        <v>0.74399999999999999</v>
      </c>
      <c r="R144" s="504">
        <v>12</v>
      </c>
      <c r="S144" s="505" t="s">
        <v>649</v>
      </c>
      <c r="T144" s="163" t="s">
        <v>103</v>
      </c>
      <c r="U144" s="163" t="s">
        <v>9234</v>
      </c>
      <c r="V144" s="495" t="s">
        <v>184</v>
      </c>
      <c r="W144" s="495" t="s">
        <v>11333</v>
      </c>
      <c r="X144" s="495" t="s">
        <v>6324</v>
      </c>
      <c r="Y144" s="495" t="s">
        <v>313</v>
      </c>
      <c r="Z144" s="616"/>
      <c r="AA144" s="590"/>
      <c r="AB144" s="1"/>
      <c r="AC144" s="1"/>
      <c r="AD144" s="1"/>
      <c r="AE144" s="1"/>
      <c r="AF144" s="1"/>
      <c r="AG144" s="1"/>
      <c r="AH144" s="1"/>
      <c r="AI144" s="1"/>
      <c r="AJ144" s="1"/>
      <c r="AK144" s="1"/>
      <c r="AL144" s="1"/>
      <c r="AM144" s="1"/>
      <c r="AN144" s="1"/>
      <c r="AO144" s="1"/>
      <c r="AP144" s="1"/>
      <c r="AQ144" s="1"/>
      <c r="AR144" s="1"/>
      <c r="AS144" s="1"/>
      <c r="AT144" s="1"/>
      <c r="AU144" s="1"/>
    </row>
    <row r="145" spans="1:47" s="615" customFormat="1" ht="17.45" customHeight="1" x14ac:dyDescent="0.25">
      <c r="A145" s="589" t="s">
        <v>639</v>
      </c>
      <c r="B145" s="495" t="s">
        <v>60</v>
      </c>
      <c r="C145" s="495" t="s">
        <v>4992</v>
      </c>
      <c r="D145" s="495" t="s">
        <v>640</v>
      </c>
      <c r="E145" s="495" t="s">
        <v>634</v>
      </c>
      <c r="F145" s="473" t="s">
        <v>25</v>
      </c>
      <c r="G145" s="473"/>
      <c r="H145" s="473"/>
      <c r="I145" s="473"/>
      <c r="J145" s="152" t="s">
        <v>11224</v>
      </c>
      <c r="K145" s="163" t="s">
        <v>35</v>
      </c>
      <c r="L145" s="503">
        <v>43066</v>
      </c>
      <c r="M145" s="497" t="s">
        <v>641</v>
      </c>
      <c r="N145" s="163" t="s">
        <v>47</v>
      </c>
      <c r="O145" s="503">
        <v>43101</v>
      </c>
      <c r="P145" s="499">
        <v>744000</v>
      </c>
      <c r="Q145" s="500">
        <f t="shared" si="6"/>
        <v>0.74399999999999999</v>
      </c>
      <c r="R145" s="504">
        <v>12</v>
      </c>
      <c r="S145" s="505" t="s">
        <v>642</v>
      </c>
      <c r="T145" s="163" t="s">
        <v>103</v>
      </c>
      <c r="U145" s="163" t="s">
        <v>9234</v>
      </c>
      <c r="V145" s="495" t="s">
        <v>184</v>
      </c>
      <c r="W145" s="495" t="s">
        <v>11333</v>
      </c>
      <c r="X145" s="495" t="s">
        <v>6324</v>
      </c>
      <c r="Y145" s="495" t="s">
        <v>313</v>
      </c>
      <c r="Z145" s="616"/>
      <c r="AA145" s="590"/>
      <c r="AB145" s="1"/>
      <c r="AC145" s="1"/>
      <c r="AD145" s="1"/>
      <c r="AE145" s="1"/>
      <c r="AF145" s="1"/>
      <c r="AG145" s="1"/>
      <c r="AH145" s="1"/>
      <c r="AI145" s="1"/>
      <c r="AJ145" s="1"/>
      <c r="AK145" s="1"/>
      <c r="AL145" s="1"/>
      <c r="AM145" s="1"/>
      <c r="AN145" s="1"/>
      <c r="AO145" s="1"/>
      <c r="AP145" s="1"/>
      <c r="AQ145" s="1"/>
      <c r="AR145" s="1"/>
      <c r="AS145" s="1"/>
      <c r="AT145" s="1"/>
      <c r="AU145" s="1"/>
    </row>
    <row r="146" spans="1:47" s="615" customFormat="1" ht="17.45" customHeight="1" x14ac:dyDescent="0.25">
      <c r="A146" s="589" t="s">
        <v>1977</v>
      </c>
      <c r="B146" s="495" t="s">
        <v>56</v>
      </c>
      <c r="C146" s="495" t="s">
        <v>117</v>
      </c>
      <c r="D146" s="495" t="s">
        <v>10413</v>
      </c>
      <c r="E146" s="495" t="s">
        <v>1978</v>
      </c>
      <c r="F146" s="473" t="s">
        <v>25</v>
      </c>
      <c r="G146" s="473"/>
      <c r="H146" s="473"/>
      <c r="I146" s="473"/>
      <c r="J146" s="152" t="s">
        <v>11223</v>
      </c>
      <c r="K146" s="152" t="s">
        <v>35</v>
      </c>
      <c r="L146" s="496">
        <v>43007</v>
      </c>
      <c r="M146" s="497">
        <v>42803</v>
      </c>
      <c r="N146" s="152" t="s">
        <v>47</v>
      </c>
      <c r="O146" s="498">
        <v>43007</v>
      </c>
      <c r="P146" s="499">
        <v>200000</v>
      </c>
      <c r="Q146" s="500">
        <f t="shared" si="6"/>
        <v>0.19999999999999998</v>
      </c>
      <c r="R146" s="501">
        <v>3</v>
      </c>
      <c r="S146" s="502">
        <v>42887</v>
      </c>
      <c r="T146" s="152" t="s">
        <v>103</v>
      </c>
      <c r="U146" s="152" t="s">
        <v>7040</v>
      </c>
      <c r="V146" s="495" t="s">
        <v>162</v>
      </c>
      <c r="W146" s="495" t="s">
        <v>105</v>
      </c>
      <c r="X146" s="495" t="s">
        <v>10030</v>
      </c>
      <c r="Y146" s="495" t="s">
        <v>9239</v>
      </c>
      <c r="Z146" s="616"/>
      <c r="AA146" s="590"/>
      <c r="AB146" s="1"/>
      <c r="AC146" s="1"/>
      <c r="AD146" s="1"/>
      <c r="AE146" s="1"/>
      <c r="AF146" s="1"/>
      <c r="AG146" s="1"/>
      <c r="AH146" s="1"/>
      <c r="AI146" s="1"/>
      <c r="AJ146" s="1"/>
      <c r="AK146" s="1"/>
      <c r="AL146" s="1"/>
      <c r="AM146" s="1"/>
      <c r="AN146" s="1"/>
      <c r="AO146" s="1"/>
      <c r="AP146" s="1"/>
      <c r="AQ146" s="1"/>
      <c r="AR146" s="1"/>
      <c r="AS146" s="1"/>
      <c r="AT146" s="1"/>
      <c r="AU146" s="1"/>
    </row>
    <row r="147" spans="1:47" s="615" customFormat="1" ht="17.45" customHeight="1" x14ac:dyDescent="0.25">
      <c r="A147" s="589" t="s">
        <v>9489</v>
      </c>
      <c r="B147" s="495" t="s">
        <v>56</v>
      </c>
      <c r="C147" s="495" t="s">
        <v>161</v>
      </c>
      <c r="D147" s="495" t="s">
        <v>11079</v>
      </c>
      <c r="E147" s="495" t="s">
        <v>316</v>
      </c>
      <c r="F147" s="473" t="s">
        <v>26</v>
      </c>
      <c r="G147" s="473"/>
      <c r="H147" s="473"/>
      <c r="I147" s="473"/>
      <c r="J147" s="152" t="s">
        <v>11224</v>
      </c>
      <c r="K147" s="163" t="s">
        <v>8948</v>
      </c>
      <c r="L147" s="503">
        <v>43100</v>
      </c>
      <c r="M147" s="497" t="s">
        <v>11249</v>
      </c>
      <c r="N147" s="163" t="s">
        <v>47</v>
      </c>
      <c r="O147" s="503">
        <v>43100</v>
      </c>
      <c r="P147" s="499">
        <v>100000</v>
      </c>
      <c r="Q147" s="500">
        <f t="shared" si="6"/>
        <v>9.9999999999999992E-2</v>
      </c>
      <c r="R147" s="504">
        <v>12</v>
      </c>
      <c r="S147" s="505" t="s">
        <v>9261</v>
      </c>
      <c r="T147" s="163" t="s">
        <v>125</v>
      </c>
      <c r="U147" s="163" t="s">
        <v>9234</v>
      </c>
      <c r="V147" s="495" t="s">
        <v>184</v>
      </c>
      <c r="W147" s="495" t="s">
        <v>11333</v>
      </c>
      <c r="X147" s="495" t="s">
        <v>11374</v>
      </c>
      <c r="Y147" s="495" t="s">
        <v>221</v>
      </c>
      <c r="Z147" s="616"/>
      <c r="AA147" s="590"/>
      <c r="AB147" s="1"/>
      <c r="AC147" s="1"/>
      <c r="AD147" s="1"/>
      <c r="AE147" s="1"/>
      <c r="AF147" s="1"/>
      <c r="AG147" s="1"/>
      <c r="AH147" s="1"/>
      <c r="AI147" s="1"/>
      <c r="AJ147" s="1"/>
      <c r="AK147" s="1"/>
      <c r="AL147" s="1"/>
      <c r="AM147" s="1"/>
      <c r="AN147" s="1"/>
      <c r="AO147" s="1"/>
      <c r="AP147" s="1"/>
      <c r="AQ147" s="1"/>
      <c r="AR147" s="1"/>
      <c r="AS147" s="1"/>
      <c r="AT147" s="1"/>
      <c r="AU147" s="1"/>
    </row>
    <row r="148" spans="1:47" s="615" customFormat="1" ht="17.45" customHeight="1" x14ac:dyDescent="0.25">
      <c r="A148" s="589" t="s">
        <v>10980</v>
      </c>
      <c r="B148" s="495" t="s">
        <v>6912</v>
      </c>
      <c r="C148" s="495" t="s">
        <v>6912</v>
      </c>
      <c r="D148" s="495" t="s">
        <v>11048</v>
      </c>
      <c r="E148" s="495" t="s">
        <v>11123</v>
      </c>
      <c r="F148" s="473" t="s">
        <v>28</v>
      </c>
      <c r="G148" s="473"/>
      <c r="H148" s="473"/>
      <c r="I148" s="473"/>
      <c r="J148" s="152" t="s">
        <v>11224</v>
      </c>
      <c r="K148" s="163" t="s">
        <v>8950</v>
      </c>
      <c r="L148" s="503">
        <v>43069</v>
      </c>
      <c r="M148" s="497" t="s">
        <v>11229</v>
      </c>
      <c r="N148" s="163" t="s">
        <v>46</v>
      </c>
      <c r="O148" s="503">
        <v>43069</v>
      </c>
      <c r="P148" s="499">
        <v>700000</v>
      </c>
      <c r="Q148" s="500">
        <f t="shared" si="6"/>
        <v>0.7</v>
      </c>
      <c r="R148" s="504">
        <v>12</v>
      </c>
      <c r="S148" s="505" t="s">
        <v>11283</v>
      </c>
      <c r="T148" s="163" t="s">
        <v>103</v>
      </c>
      <c r="U148" s="152" t="s">
        <v>7040</v>
      </c>
      <c r="V148" s="495" t="s">
        <v>104</v>
      </c>
      <c r="W148" s="495" t="s">
        <v>105</v>
      </c>
      <c r="X148" s="495" t="s">
        <v>11347</v>
      </c>
      <c r="Y148" s="495"/>
      <c r="Z148" s="616"/>
      <c r="AA148" s="590"/>
      <c r="AB148" s="1"/>
      <c r="AC148" s="1"/>
      <c r="AD148" s="1"/>
      <c r="AE148" s="1"/>
      <c r="AF148" s="1"/>
      <c r="AG148" s="1"/>
      <c r="AH148" s="1"/>
      <c r="AI148" s="1"/>
      <c r="AJ148" s="1"/>
      <c r="AK148" s="1"/>
      <c r="AL148" s="1"/>
      <c r="AM148" s="1"/>
      <c r="AN148" s="1"/>
      <c r="AO148" s="1"/>
      <c r="AP148" s="1"/>
      <c r="AQ148" s="1"/>
      <c r="AR148" s="1"/>
      <c r="AS148" s="1"/>
      <c r="AT148" s="1"/>
      <c r="AU148" s="1"/>
    </row>
    <row r="149" spans="1:47" s="615" customFormat="1" ht="17.45" customHeight="1" x14ac:dyDescent="0.25">
      <c r="A149" s="589" t="s">
        <v>809</v>
      </c>
      <c r="B149" s="495" t="s">
        <v>59</v>
      </c>
      <c r="C149" s="495" t="s">
        <v>9574</v>
      </c>
      <c r="D149" s="495" t="s">
        <v>469</v>
      </c>
      <c r="E149" s="495" t="s">
        <v>810</v>
      </c>
      <c r="F149" s="473" t="s">
        <v>26</v>
      </c>
      <c r="G149" s="473" t="s">
        <v>4894</v>
      </c>
      <c r="H149" s="473" t="str">
        <f>VLOOKUP(A149,'[1]2017 SalesConnect'!$A:$J,8,0)</f>
        <v>China</v>
      </c>
      <c r="I149" s="473" t="str">
        <f>VLOOKUP(A149,'[1]2017 SalesConnect'!$A:$I,9,0)</f>
        <v>Need further details</v>
      </c>
      <c r="J149" s="152" t="s">
        <v>11225</v>
      </c>
      <c r="K149" s="163" t="s">
        <v>8948</v>
      </c>
      <c r="L149" s="503">
        <v>42916</v>
      </c>
      <c r="M149" s="497" t="s">
        <v>811</v>
      </c>
      <c r="N149" s="163" t="s">
        <v>47</v>
      </c>
      <c r="O149" s="503">
        <v>42978</v>
      </c>
      <c r="P149" s="499">
        <v>700000</v>
      </c>
      <c r="Q149" s="500">
        <f t="shared" si="6"/>
        <v>0.7</v>
      </c>
      <c r="R149" s="504">
        <v>12</v>
      </c>
      <c r="S149" s="505" t="s">
        <v>11286</v>
      </c>
      <c r="T149" s="163" t="s">
        <v>103</v>
      </c>
      <c r="U149" s="152" t="s">
        <v>7040</v>
      </c>
      <c r="V149" s="495" t="s">
        <v>134</v>
      </c>
      <c r="W149" s="495" t="s">
        <v>7142</v>
      </c>
      <c r="X149" s="495" t="s">
        <v>8994</v>
      </c>
      <c r="Y149" s="495" t="s">
        <v>221</v>
      </c>
      <c r="Z149" s="616"/>
      <c r="AA149" s="590"/>
      <c r="AB149" s="1"/>
      <c r="AC149" s="1"/>
      <c r="AD149" s="1"/>
      <c r="AE149" s="1"/>
      <c r="AF149" s="1"/>
      <c r="AG149" s="1"/>
      <c r="AH149" s="1"/>
      <c r="AI149" s="1"/>
      <c r="AJ149" s="1"/>
      <c r="AK149" s="1"/>
      <c r="AL149" s="1"/>
      <c r="AM149" s="1"/>
      <c r="AN149" s="1"/>
      <c r="AO149" s="1"/>
      <c r="AP149" s="1"/>
      <c r="AQ149" s="1"/>
      <c r="AR149" s="1"/>
      <c r="AS149" s="1"/>
      <c r="AT149" s="1"/>
      <c r="AU149" s="1"/>
    </row>
    <row r="150" spans="1:47" s="615" customFormat="1" ht="17.45" customHeight="1" x14ac:dyDescent="0.25">
      <c r="A150" s="589" t="s">
        <v>8219</v>
      </c>
      <c r="B150" s="495" t="s">
        <v>59</v>
      </c>
      <c r="C150" s="495" t="s">
        <v>9574</v>
      </c>
      <c r="D150" s="495" t="s">
        <v>8220</v>
      </c>
      <c r="E150" s="495" t="s">
        <v>8221</v>
      </c>
      <c r="F150" s="473" t="s">
        <v>27</v>
      </c>
      <c r="G150" s="473"/>
      <c r="H150" s="473"/>
      <c r="I150" s="473"/>
      <c r="J150" s="152" t="s">
        <v>11224</v>
      </c>
      <c r="K150" s="163" t="s">
        <v>8070</v>
      </c>
      <c r="L150" s="503">
        <v>43059</v>
      </c>
      <c r="M150" s="497" t="s">
        <v>8547</v>
      </c>
      <c r="N150" s="163" t="s">
        <v>47</v>
      </c>
      <c r="O150" s="503">
        <v>43059</v>
      </c>
      <c r="P150" s="499">
        <v>700000</v>
      </c>
      <c r="Q150" s="500">
        <f t="shared" si="6"/>
        <v>0.7</v>
      </c>
      <c r="R150" s="504">
        <v>6</v>
      </c>
      <c r="S150" s="505" t="s">
        <v>8993</v>
      </c>
      <c r="T150" s="163" t="s">
        <v>211</v>
      </c>
      <c r="U150" s="152" t="s">
        <v>7040</v>
      </c>
      <c r="V150" s="495" t="s">
        <v>158</v>
      </c>
      <c r="W150" s="495" t="s">
        <v>5609</v>
      </c>
      <c r="X150" s="495" t="s">
        <v>8622</v>
      </c>
      <c r="Y150" s="495" t="s">
        <v>3696</v>
      </c>
      <c r="Z150" s="616"/>
      <c r="AA150" s="590"/>
      <c r="AB150" s="1"/>
      <c r="AC150" s="1"/>
      <c r="AD150" s="1"/>
      <c r="AE150" s="1"/>
      <c r="AF150" s="1"/>
      <c r="AG150" s="1"/>
      <c r="AH150" s="1"/>
      <c r="AI150" s="1"/>
      <c r="AJ150" s="1"/>
      <c r="AK150" s="1"/>
      <c r="AL150" s="1"/>
      <c r="AM150" s="1"/>
      <c r="AN150" s="1"/>
      <c r="AO150" s="1"/>
      <c r="AP150" s="1"/>
      <c r="AQ150" s="1"/>
      <c r="AR150" s="1"/>
      <c r="AS150" s="1"/>
      <c r="AT150" s="1"/>
      <c r="AU150" s="1"/>
    </row>
    <row r="151" spans="1:47" s="615" customFormat="1" ht="17.45" customHeight="1" x14ac:dyDescent="0.25">
      <c r="A151" s="589" t="s">
        <v>623</v>
      </c>
      <c r="B151" s="495" t="s">
        <v>56</v>
      </c>
      <c r="C151" s="495" t="s">
        <v>109</v>
      </c>
      <c r="D151" s="495" t="s">
        <v>624</v>
      </c>
      <c r="E151" s="495" t="s">
        <v>625</v>
      </c>
      <c r="F151" s="473" t="s">
        <v>28</v>
      </c>
      <c r="G151" s="473" t="s">
        <v>4894</v>
      </c>
      <c r="H151" s="473" t="str">
        <f>VLOOKUP(A151,'[1]2017 SalesConnect'!$A:$J,8,0)</f>
        <v>India</v>
      </c>
      <c r="I151" s="473" t="str">
        <f>VLOOKUP(A151,'[1]2017 SalesConnect'!$A:$I,9,0)</f>
        <v>BDE is connected with partner.   Currently,  this opportunity is still in initial phase and exploring potential use cases before taking forward to client</v>
      </c>
      <c r="J151" s="152" t="s">
        <v>11223</v>
      </c>
      <c r="K151" s="163" t="s">
        <v>8953</v>
      </c>
      <c r="L151" s="503">
        <v>43007</v>
      </c>
      <c r="M151" s="497" t="s">
        <v>626</v>
      </c>
      <c r="N151" s="163" t="s">
        <v>47</v>
      </c>
      <c r="O151" s="503">
        <v>43007</v>
      </c>
      <c r="P151" s="499">
        <v>750000</v>
      </c>
      <c r="Q151" s="500">
        <f t="shared" si="6"/>
        <v>0.75</v>
      </c>
      <c r="R151" s="504">
        <v>1</v>
      </c>
      <c r="S151" s="505" t="s">
        <v>8957</v>
      </c>
      <c r="T151" s="163" t="s">
        <v>292</v>
      </c>
      <c r="U151" s="152" t="s">
        <v>7040</v>
      </c>
      <c r="V151" s="495" t="s">
        <v>134</v>
      </c>
      <c r="W151" s="495" t="s">
        <v>627</v>
      </c>
      <c r="X151" s="495" t="s">
        <v>6309</v>
      </c>
      <c r="Y151" s="495" t="s">
        <v>628</v>
      </c>
      <c r="Z151" s="616"/>
      <c r="AA151" s="590"/>
      <c r="AB151" s="1"/>
      <c r="AC151" s="1"/>
      <c r="AD151" s="1"/>
      <c r="AE151" s="1"/>
      <c r="AF151" s="1"/>
      <c r="AG151" s="1"/>
      <c r="AH151" s="1"/>
      <c r="AI151" s="1"/>
      <c r="AJ151" s="1"/>
      <c r="AK151" s="1"/>
      <c r="AL151" s="1"/>
      <c r="AM151" s="1"/>
      <c r="AN151" s="1"/>
      <c r="AO151" s="1"/>
      <c r="AP151" s="1"/>
      <c r="AQ151" s="1"/>
      <c r="AR151" s="1"/>
      <c r="AS151" s="1"/>
      <c r="AT151" s="1"/>
      <c r="AU151" s="1"/>
    </row>
    <row r="152" spans="1:47" s="615" customFormat="1" ht="17.45" customHeight="1" x14ac:dyDescent="0.25">
      <c r="A152" s="589" t="s">
        <v>314</v>
      </c>
      <c r="B152" s="495" t="s">
        <v>57</v>
      </c>
      <c r="C152" s="495" t="s">
        <v>182</v>
      </c>
      <c r="D152" s="495" t="s">
        <v>315</v>
      </c>
      <c r="E152" s="495" t="s">
        <v>316</v>
      </c>
      <c r="F152" s="473" t="s">
        <v>26</v>
      </c>
      <c r="G152" s="473" t="s">
        <v>4894</v>
      </c>
      <c r="H152" s="473" t="str">
        <f>VLOOKUP(A152,'[1]2017 SalesConnect'!$A:$J,8,0)</f>
        <v>India</v>
      </c>
      <c r="I152" s="473" t="str">
        <f>VLOOKUP(A152,'[1]2017 SalesConnect'!$A:$I,9,0)</f>
        <v>Signing in progress</v>
      </c>
      <c r="J152" s="152" t="s">
        <v>11225</v>
      </c>
      <c r="K152" s="163" t="s">
        <v>8948</v>
      </c>
      <c r="L152" s="503">
        <v>42902</v>
      </c>
      <c r="M152" s="497" t="s">
        <v>317</v>
      </c>
      <c r="N152" s="163" t="s">
        <v>50</v>
      </c>
      <c r="O152" s="503">
        <v>42902</v>
      </c>
      <c r="P152" s="499">
        <v>700000</v>
      </c>
      <c r="Q152" s="500">
        <f t="shared" si="6"/>
        <v>0.7</v>
      </c>
      <c r="R152" s="504">
        <v>12</v>
      </c>
      <c r="S152" s="505" t="s">
        <v>11810</v>
      </c>
      <c r="T152" s="163" t="s">
        <v>578</v>
      </c>
      <c r="U152" s="152" t="s">
        <v>7040</v>
      </c>
      <c r="V152" s="495" t="s">
        <v>134</v>
      </c>
      <c r="W152" s="495" t="s">
        <v>9226</v>
      </c>
      <c r="X152" s="495" t="s">
        <v>5492</v>
      </c>
      <c r="Y152" s="495" t="s">
        <v>186</v>
      </c>
      <c r="Z152" s="616"/>
      <c r="AA152" s="590"/>
      <c r="AB152" s="1"/>
      <c r="AC152" s="1"/>
      <c r="AD152" s="1"/>
      <c r="AE152" s="1"/>
      <c r="AF152" s="1"/>
      <c r="AG152" s="1"/>
      <c r="AH152" s="1"/>
      <c r="AI152" s="1"/>
      <c r="AJ152" s="1"/>
      <c r="AK152" s="1"/>
      <c r="AL152" s="1"/>
      <c r="AM152" s="1"/>
      <c r="AN152" s="1"/>
      <c r="AO152" s="1"/>
      <c r="AP152" s="1"/>
      <c r="AQ152" s="1"/>
      <c r="AR152" s="1"/>
      <c r="AS152" s="1"/>
      <c r="AT152" s="1"/>
      <c r="AU152" s="1"/>
    </row>
    <row r="153" spans="1:47" s="615" customFormat="1" ht="17.45" customHeight="1" x14ac:dyDescent="0.25">
      <c r="A153" s="589" t="s">
        <v>9335</v>
      </c>
      <c r="B153" s="495" t="s">
        <v>56</v>
      </c>
      <c r="C153" s="495" t="s">
        <v>235</v>
      </c>
      <c r="D153" s="495" t="s">
        <v>10431</v>
      </c>
      <c r="E153" s="495" t="s">
        <v>9336</v>
      </c>
      <c r="F153" s="473" t="s">
        <v>28</v>
      </c>
      <c r="G153" s="473"/>
      <c r="H153" s="473"/>
      <c r="I153" s="473"/>
      <c r="J153" s="152" t="s">
        <v>11223</v>
      </c>
      <c r="K153" s="152" t="s">
        <v>8950</v>
      </c>
      <c r="L153" s="496">
        <v>42970</v>
      </c>
      <c r="M153" s="497">
        <v>42880</v>
      </c>
      <c r="N153" s="152" t="s">
        <v>46</v>
      </c>
      <c r="O153" s="498">
        <v>42978</v>
      </c>
      <c r="P153" s="499">
        <v>250000</v>
      </c>
      <c r="Q153" s="500">
        <f t="shared" ref="Q153:Q184" si="7">+P153*0.000001</f>
        <v>0.25</v>
      </c>
      <c r="R153" s="501">
        <v>12</v>
      </c>
      <c r="S153" s="502">
        <v>42887</v>
      </c>
      <c r="T153" s="152" t="s">
        <v>125</v>
      </c>
      <c r="U153" s="152" t="s">
        <v>7040</v>
      </c>
      <c r="V153" s="495" t="s">
        <v>162</v>
      </c>
      <c r="W153" s="495" t="s">
        <v>105</v>
      </c>
      <c r="X153" s="495" t="s">
        <v>10014</v>
      </c>
      <c r="Y153" s="495" t="s">
        <v>7201</v>
      </c>
      <c r="Z153" s="616"/>
      <c r="AA153" s="590"/>
      <c r="AB153" s="1"/>
      <c r="AC153" s="1"/>
      <c r="AD153" s="1"/>
      <c r="AE153" s="1"/>
      <c r="AF153" s="1"/>
      <c r="AG153" s="1"/>
      <c r="AH153" s="1"/>
      <c r="AI153" s="1"/>
      <c r="AJ153" s="1"/>
      <c r="AK153" s="1"/>
      <c r="AL153" s="1"/>
      <c r="AM153" s="1"/>
      <c r="AN153" s="1"/>
      <c r="AO153" s="1"/>
      <c r="AP153" s="1"/>
      <c r="AQ153" s="1"/>
      <c r="AR153" s="1"/>
      <c r="AS153" s="1"/>
      <c r="AT153" s="1"/>
      <c r="AU153" s="1"/>
    </row>
    <row r="154" spans="1:47" s="615" customFormat="1" ht="17.45" customHeight="1" x14ac:dyDescent="0.25">
      <c r="A154" s="589" t="s">
        <v>696</v>
      </c>
      <c r="B154" s="495" t="s">
        <v>60</v>
      </c>
      <c r="C154" s="495" t="s">
        <v>4992</v>
      </c>
      <c r="D154" s="495" t="s">
        <v>8946</v>
      </c>
      <c r="E154" s="495" t="s">
        <v>698</v>
      </c>
      <c r="F154" s="473" t="s">
        <v>25</v>
      </c>
      <c r="G154" s="473"/>
      <c r="H154" s="473"/>
      <c r="I154" s="473"/>
      <c r="J154" s="152" t="s">
        <v>11223</v>
      </c>
      <c r="K154" s="152" t="s">
        <v>8951</v>
      </c>
      <c r="L154" s="496">
        <v>42964</v>
      </c>
      <c r="M154" s="497">
        <v>42773</v>
      </c>
      <c r="N154" s="152" t="s">
        <v>47</v>
      </c>
      <c r="O154" s="498">
        <v>42964</v>
      </c>
      <c r="P154" s="499">
        <v>620001</v>
      </c>
      <c r="Q154" s="500">
        <f t="shared" si="7"/>
        <v>0.62000100000000002</v>
      </c>
      <c r="R154" s="501">
        <v>12</v>
      </c>
      <c r="S154" s="502">
        <v>42831</v>
      </c>
      <c r="T154" s="152" t="s">
        <v>103</v>
      </c>
      <c r="U154" s="152" t="s">
        <v>7040</v>
      </c>
      <c r="V154" s="495" t="s">
        <v>162</v>
      </c>
      <c r="W154" s="495" t="s">
        <v>105</v>
      </c>
      <c r="X154" s="495" t="s">
        <v>8956</v>
      </c>
      <c r="Y154" s="495"/>
      <c r="Z154" s="616"/>
      <c r="AA154" s="590"/>
      <c r="AB154" s="1"/>
      <c r="AC154" s="1"/>
      <c r="AD154" s="1"/>
      <c r="AE154" s="1"/>
      <c r="AF154" s="1"/>
      <c r="AG154" s="1"/>
      <c r="AH154" s="1"/>
      <c r="AI154" s="1"/>
      <c r="AJ154" s="1"/>
      <c r="AK154" s="1"/>
      <c r="AL154" s="1"/>
      <c r="AM154" s="1"/>
      <c r="AN154" s="1"/>
      <c r="AO154" s="1"/>
      <c r="AP154" s="1"/>
      <c r="AQ154" s="1"/>
      <c r="AR154" s="1"/>
      <c r="AS154" s="1"/>
      <c r="AT154" s="1"/>
      <c r="AU154" s="1"/>
    </row>
    <row r="155" spans="1:47" s="615" customFormat="1" ht="17.45" customHeight="1" x14ac:dyDescent="0.25">
      <c r="A155" s="589" t="s">
        <v>696</v>
      </c>
      <c r="B155" s="495" t="s">
        <v>60</v>
      </c>
      <c r="C155" s="495" t="s">
        <v>4992</v>
      </c>
      <c r="D155" s="495" t="s">
        <v>8946</v>
      </c>
      <c r="E155" s="495" t="s">
        <v>698</v>
      </c>
      <c r="F155" s="473" t="s">
        <v>25</v>
      </c>
      <c r="G155" s="473"/>
      <c r="H155" s="473"/>
      <c r="I155" s="473"/>
      <c r="J155" s="152" t="s">
        <v>11223</v>
      </c>
      <c r="K155" s="152" t="s">
        <v>8951</v>
      </c>
      <c r="L155" s="496">
        <v>42964</v>
      </c>
      <c r="M155" s="497">
        <v>42773</v>
      </c>
      <c r="N155" s="152" t="s">
        <v>47</v>
      </c>
      <c r="O155" s="498">
        <v>42964</v>
      </c>
      <c r="P155" s="499">
        <v>620001</v>
      </c>
      <c r="Q155" s="500">
        <f t="shared" si="7"/>
        <v>0.62000100000000002</v>
      </c>
      <c r="R155" s="501">
        <v>12</v>
      </c>
      <c r="S155" s="502">
        <v>42831</v>
      </c>
      <c r="T155" s="152" t="s">
        <v>103</v>
      </c>
      <c r="U155" s="152" t="s">
        <v>7040</v>
      </c>
      <c r="V155" s="495" t="s">
        <v>162</v>
      </c>
      <c r="W155" s="495" t="s">
        <v>105</v>
      </c>
      <c r="X155" s="495" t="s">
        <v>8956</v>
      </c>
      <c r="Y155" s="495"/>
      <c r="Z155" s="616"/>
      <c r="AA155" s="590"/>
      <c r="AB155" s="1"/>
      <c r="AC155" s="1"/>
      <c r="AD155" s="1"/>
      <c r="AE155" s="1"/>
      <c r="AF155" s="1"/>
      <c r="AG155" s="1"/>
      <c r="AH155" s="1"/>
      <c r="AI155" s="1"/>
      <c r="AJ155" s="1"/>
      <c r="AK155" s="1"/>
      <c r="AL155" s="1"/>
      <c r="AM155" s="1"/>
      <c r="AN155" s="1"/>
      <c r="AO155" s="1"/>
      <c r="AP155" s="1"/>
      <c r="AQ155" s="1"/>
      <c r="AR155" s="1"/>
      <c r="AS155" s="1"/>
      <c r="AT155" s="1"/>
      <c r="AU155" s="1"/>
    </row>
    <row r="156" spans="1:47" s="615" customFormat="1" ht="17.45" customHeight="1" x14ac:dyDescent="0.25">
      <c r="A156" s="589" t="s">
        <v>704</v>
      </c>
      <c r="B156" s="495" t="s">
        <v>60</v>
      </c>
      <c r="C156" s="495" t="s">
        <v>4992</v>
      </c>
      <c r="D156" s="495" t="s">
        <v>705</v>
      </c>
      <c r="E156" s="495" t="s">
        <v>706</v>
      </c>
      <c r="F156" s="473" t="s">
        <v>25</v>
      </c>
      <c r="G156" s="473"/>
      <c r="H156" s="473"/>
      <c r="I156" s="473"/>
      <c r="J156" s="152" t="s">
        <v>11223</v>
      </c>
      <c r="K156" s="163" t="s">
        <v>8951</v>
      </c>
      <c r="L156" s="503">
        <v>43007</v>
      </c>
      <c r="M156" s="497" t="s">
        <v>707</v>
      </c>
      <c r="N156" s="163" t="s">
        <v>46</v>
      </c>
      <c r="O156" s="503">
        <v>43055</v>
      </c>
      <c r="P156" s="499">
        <v>620000</v>
      </c>
      <c r="Q156" s="500">
        <f t="shared" si="7"/>
        <v>0.62</v>
      </c>
      <c r="R156" s="504">
        <v>12</v>
      </c>
      <c r="S156" s="505" t="s">
        <v>708</v>
      </c>
      <c r="T156" s="163" t="s">
        <v>125</v>
      </c>
      <c r="U156" s="152" t="s">
        <v>7040</v>
      </c>
      <c r="V156" s="495" t="s">
        <v>104</v>
      </c>
      <c r="W156" s="495" t="s">
        <v>513</v>
      </c>
      <c r="X156" s="495" t="s">
        <v>5787</v>
      </c>
      <c r="Y156" s="495"/>
      <c r="Z156" s="616"/>
      <c r="AA156" s="590"/>
      <c r="AB156" s="1"/>
      <c r="AC156" s="1"/>
      <c r="AD156" s="1"/>
      <c r="AE156" s="1"/>
      <c r="AF156" s="1"/>
      <c r="AG156" s="1"/>
      <c r="AH156" s="1"/>
      <c r="AI156" s="1"/>
      <c r="AJ156" s="1"/>
      <c r="AK156" s="1"/>
      <c r="AL156" s="1"/>
      <c r="AM156" s="1"/>
      <c r="AN156" s="1"/>
      <c r="AO156" s="1"/>
      <c r="AP156" s="1"/>
      <c r="AQ156" s="1"/>
      <c r="AR156" s="1"/>
      <c r="AS156" s="1"/>
      <c r="AT156" s="1"/>
      <c r="AU156" s="1"/>
    </row>
    <row r="157" spans="1:47" s="615" customFormat="1" ht="17.45" customHeight="1" x14ac:dyDescent="0.25">
      <c r="A157" s="589" t="s">
        <v>709</v>
      </c>
      <c r="B157" s="495" t="s">
        <v>59</v>
      </c>
      <c r="C157" s="495" t="s">
        <v>9574</v>
      </c>
      <c r="D157" s="495" t="s">
        <v>710</v>
      </c>
      <c r="E157" s="495" t="s">
        <v>711</v>
      </c>
      <c r="F157" s="473" t="s">
        <v>28</v>
      </c>
      <c r="G157" s="473"/>
      <c r="H157" s="473"/>
      <c r="I157" s="473"/>
      <c r="J157" s="152" t="s">
        <v>11223</v>
      </c>
      <c r="K157" s="163" t="s">
        <v>8990</v>
      </c>
      <c r="L157" s="503">
        <v>43007</v>
      </c>
      <c r="M157" s="497" t="s">
        <v>712</v>
      </c>
      <c r="N157" s="163" t="s">
        <v>46</v>
      </c>
      <c r="O157" s="503">
        <v>43007</v>
      </c>
      <c r="P157" s="499">
        <v>600995</v>
      </c>
      <c r="Q157" s="500">
        <f t="shared" si="7"/>
        <v>0.60099499999999995</v>
      </c>
      <c r="R157" s="504">
        <v>12</v>
      </c>
      <c r="S157" s="505" t="s">
        <v>11287</v>
      </c>
      <c r="T157" s="163" t="s">
        <v>103</v>
      </c>
      <c r="U157" s="152" t="s">
        <v>7040</v>
      </c>
      <c r="V157" s="495" t="s">
        <v>104</v>
      </c>
      <c r="W157" s="495" t="s">
        <v>105</v>
      </c>
      <c r="X157" s="495" t="s">
        <v>6053</v>
      </c>
      <c r="Y157" s="495" t="s">
        <v>667</v>
      </c>
      <c r="Z157" s="616"/>
      <c r="AA157" s="590"/>
      <c r="AB157" s="1"/>
      <c r="AC157" s="1"/>
      <c r="AD157" s="1"/>
      <c r="AE157" s="1"/>
      <c r="AF157" s="1"/>
      <c r="AG157" s="1"/>
      <c r="AH157" s="1"/>
      <c r="AI157" s="1"/>
      <c r="AJ157" s="1"/>
      <c r="AK157" s="1"/>
      <c r="AL157" s="1"/>
      <c r="AM157" s="1"/>
      <c r="AN157" s="1"/>
      <c r="AO157" s="1"/>
      <c r="AP157" s="1"/>
      <c r="AQ157" s="1"/>
      <c r="AR157" s="1"/>
      <c r="AS157" s="1"/>
      <c r="AT157" s="1"/>
      <c r="AU157" s="1"/>
    </row>
    <row r="158" spans="1:47" s="615" customFormat="1" ht="17.45" customHeight="1" x14ac:dyDescent="0.25">
      <c r="A158" s="589" t="s">
        <v>2907</v>
      </c>
      <c r="B158" s="495" t="s">
        <v>56</v>
      </c>
      <c r="C158" s="495" t="s">
        <v>194</v>
      </c>
      <c r="D158" s="495" t="s">
        <v>2908</v>
      </c>
      <c r="E158" s="495" t="s">
        <v>2909</v>
      </c>
      <c r="F158" s="473" t="s">
        <v>27</v>
      </c>
      <c r="G158" s="473"/>
      <c r="H158" s="473"/>
      <c r="I158" s="473"/>
      <c r="J158" s="152" t="s">
        <v>11223</v>
      </c>
      <c r="K158" s="163" t="s">
        <v>8070</v>
      </c>
      <c r="L158" s="503">
        <v>42972</v>
      </c>
      <c r="M158" s="497" t="s">
        <v>2910</v>
      </c>
      <c r="N158" s="163" t="s">
        <v>47</v>
      </c>
      <c r="O158" s="503">
        <v>42972</v>
      </c>
      <c r="P158" s="499">
        <v>100000</v>
      </c>
      <c r="Q158" s="500">
        <f t="shared" si="7"/>
        <v>9.9999999999999992E-2</v>
      </c>
      <c r="R158" s="504">
        <v>12</v>
      </c>
      <c r="S158" s="505" t="s">
        <v>10333</v>
      </c>
      <c r="T158" s="163" t="s">
        <v>103</v>
      </c>
      <c r="U158" s="163" t="s">
        <v>9234</v>
      </c>
      <c r="V158" s="495" t="s">
        <v>184</v>
      </c>
      <c r="W158" s="495" t="s">
        <v>11333</v>
      </c>
      <c r="X158" s="495" t="s">
        <v>6014</v>
      </c>
      <c r="Y158" s="495" t="s">
        <v>1192</v>
      </c>
      <c r="Z158" s="616"/>
      <c r="AA158" s="590"/>
      <c r="AB158" s="1"/>
      <c r="AC158" s="1"/>
      <c r="AD158" s="1"/>
      <c r="AE158" s="1"/>
      <c r="AF158" s="1"/>
      <c r="AG158" s="1"/>
      <c r="AH158" s="1"/>
      <c r="AI158" s="1"/>
      <c r="AJ158" s="1"/>
      <c r="AK158" s="1"/>
      <c r="AL158" s="1"/>
      <c r="AM158" s="1"/>
      <c r="AN158" s="1"/>
      <c r="AO158" s="1"/>
      <c r="AP158" s="1"/>
      <c r="AQ158" s="1"/>
      <c r="AR158" s="1"/>
      <c r="AS158" s="1"/>
      <c r="AT158" s="1"/>
      <c r="AU158" s="1"/>
    </row>
    <row r="159" spans="1:47" s="615" customFormat="1" ht="17.45" customHeight="1" x14ac:dyDescent="0.25">
      <c r="A159" s="589" t="s">
        <v>2907</v>
      </c>
      <c r="B159" s="495" t="s">
        <v>56</v>
      </c>
      <c r="C159" s="495" t="s">
        <v>194</v>
      </c>
      <c r="D159" s="495" t="s">
        <v>2908</v>
      </c>
      <c r="E159" s="495" t="s">
        <v>2909</v>
      </c>
      <c r="F159" s="473" t="s">
        <v>27</v>
      </c>
      <c r="G159" s="473"/>
      <c r="H159" s="473"/>
      <c r="I159" s="473"/>
      <c r="J159" s="152" t="s">
        <v>11223</v>
      </c>
      <c r="K159" s="163" t="s">
        <v>8070</v>
      </c>
      <c r="L159" s="503">
        <v>42972</v>
      </c>
      <c r="M159" s="497" t="s">
        <v>2910</v>
      </c>
      <c r="N159" s="163" t="s">
        <v>47</v>
      </c>
      <c r="O159" s="503">
        <v>42972</v>
      </c>
      <c r="P159" s="499">
        <v>100000</v>
      </c>
      <c r="Q159" s="500">
        <f t="shared" si="7"/>
        <v>9.9999999999999992E-2</v>
      </c>
      <c r="R159" s="504">
        <v>12</v>
      </c>
      <c r="S159" s="505" t="s">
        <v>9808</v>
      </c>
      <c r="T159" s="163" t="s">
        <v>103</v>
      </c>
      <c r="U159" s="163" t="s">
        <v>7</v>
      </c>
      <c r="V159" s="495" t="s">
        <v>477</v>
      </c>
      <c r="W159" s="495" t="s">
        <v>478</v>
      </c>
      <c r="X159" s="495" t="s">
        <v>6014</v>
      </c>
      <c r="Y159" s="495" t="s">
        <v>1192</v>
      </c>
      <c r="Z159" s="616"/>
      <c r="AA159" s="590"/>
      <c r="AB159" s="1"/>
      <c r="AC159" s="1"/>
      <c r="AD159" s="1"/>
      <c r="AE159" s="1"/>
      <c r="AF159" s="1"/>
      <c r="AG159" s="1"/>
      <c r="AH159" s="1"/>
      <c r="AI159" s="1"/>
      <c r="AJ159" s="1"/>
      <c r="AK159" s="1"/>
      <c r="AL159" s="1"/>
      <c r="AM159" s="1"/>
      <c r="AN159" s="1"/>
      <c r="AO159" s="1"/>
      <c r="AP159" s="1"/>
      <c r="AQ159" s="1"/>
      <c r="AR159" s="1"/>
      <c r="AS159" s="1"/>
      <c r="AT159" s="1"/>
      <c r="AU159" s="1"/>
    </row>
    <row r="160" spans="1:47" s="615" customFormat="1" ht="17.45" customHeight="1" x14ac:dyDescent="0.25">
      <c r="A160" s="589" t="s">
        <v>8483</v>
      </c>
      <c r="B160" s="495" t="s">
        <v>56</v>
      </c>
      <c r="C160" s="495" t="s">
        <v>117</v>
      </c>
      <c r="D160" s="495" t="s">
        <v>11721</v>
      </c>
      <c r="E160" s="495" t="s">
        <v>8484</v>
      </c>
      <c r="F160" s="473" t="s">
        <v>25</v>
      </c>
      <c r="G160" s="473"/>
      <c r="H160" s="473"/>
      <c r="I160" s="473"/>
      <c r="J160" s="152" t="s">
        <v>11223</v>
      </c>
      <c r="K160" s="152" t="s">
        <v>8951</v>
      </c>
      <c r="L160" s="496">
        <v>43003</v>
      </c>
      <c r="M160" s="497">
        <v>42838</v>
      </c>
      <c r="N160" s="152" t="s">
        <v>142</v>
      </c>
      <c r="O160" s="498">
        <v>43003</v>
      </c>
      <c r="P160" s="499">
        <v>20000</v>
      </c>
      <c r="Q160" s="500">
        <f t="shared" si="7"/>
        <v>0.02</v>
      </c>
      <c r="R160" s="501">
        <v>12</v>
      </c>
      <c r="S160" s="502">
        <v>42845</v>
      </c>
      <c r="T160" s="152" t="s">
        <v>103</v>
      </c>
      <c r="U160" s="152" t="s">
        <v>18</v>
      </c>
      <c r="V160" s="495" t="s">
        <v>9273</v>
      </c>
      <c r="W160" s="495" t="s">
        <v>11808</v>
      </c>
      <c r="X160" s="495" t="s">
        <v>12003</v>
      </c>
      <c r="Y160" s="495"/>
      <c r="Z160" s="616"/>
      <c r="AA160" s="590"/>
      <c r="AB160" s="1"/>
      <c r="AC160" s="1"/>
      <c r="AD160" s="1"/>
      <c r="AE160" s="1"/>
      <c r="AF160" s="1"/>
      <c r="AG160" s="1"/>
      <c r="AH160" s="1"/>
      <c r="AI160" s="1"/>
      <c r="AJ160" s="1"/>
      <c r="AK160" s="1"/>
      <c r="AL160" s="1"/>
      <c r="AM160" s="1"/>
      <c r="AN160" s="1"/>
      <c r="AO160" s="1"/>
      <c r="AP160" s="1"/>
      <c r="AQ160" s="1"/>
      <c r="AR160" s="1"/>
      <c r="AS160" s="1"/>
      <c r="AT160" s="1"/>
      <c r="AU160" s="1"/>
    </row>
    <row r="161" spans="1:47" s="615" customFormat="1" ht="17.45" customHeight="1" x14ac:dyDescent="0.25">
      <c r="A161" s="589" t="s">
        <v>10436</v>
      </c>
      <c r="B161" s="495" t="s">
        <v>56</v>
      </c>
      <c r="C161" s="495" t="s">
        <v>194</v>
      </c>
      <c r="D161" s="495" t="s">
        <v>1626</v>
      </c>
      <c r="E161" s="495" t="s">
        <v>10437</v>
      </c>
      <c r="F161" s="473" t="s">
        <v>27</v>
      </c>
      <c r="G161" s="473"/>
      <c r="H161" s="473"/>
      <c r="I161" s="473"/>
      <c r="J161" s="152" t="s">
        <v>11223</v>
      </c>
      <c r="K161" s="163" t="s">
        <v>8070</v>
      </c>
      <c r="L161" s="503">
        <v>42988</v>
      </c>
      <c r="M161" s="497" t="s">
        <v>10713</v>
      </c>
      <c r="N161" s="163" t="s">
        <v>47</v>
      </c>
      <c r="O161" s="503">
        <v>42988</v>
      </c>
      <c r="P161" s="499">
        <v>250000</v>
      </c>
      <c r="Q161" s="500">
        <f t="shared" si="7"/>
        <v>0.25</v>
      </c>
      <c r="R161" s="504">
        <v>12</v>
      </c>
      <c r="S161" s="505" t="s">
        <v>10333</v>
      </c>
      <c r="T161" s="163" t="s">
        <v>292</v>
      </c>
      <c r="U161" s="163" t="s">
        <v>9234</v>
      </c>
      <c r="V161" s="495" t="s">
        <v>184</v>
      </c>
      <c r="W161" s="495" t="s">
        <v>10752</v>
      </c>
      <c r="X161" s="495" t="s">
        <v>10753</v>
      </c>
      <c r="Y161" s="495" t="s">
        <v>10792</v>
      </c>
      <c r="Z161" s="616"/>
      <c r="AA161" s="590"/>
      <c r="AB161" s="1"/>
      <c r="AC161" s="1"/>
      <c r="AD161" s="1"/>
      <c r="AE161" s="1"/>
      <c r="AF161" s="1"/>
      <c r="AG161" s="1"/>
      <c r="AH161" s="1"/>
      <c r="AI161" s="1"/>
      <c r="AJ161" s="1"/>
      <c r="AK161" s="1"/>
      <c r="AL161" s="1"/>
      <c r="AM161" s="1"/>
      <c r="AN161" s="1"/>
      <c r="AO161" s="1"/>
      <c r="AP161" s="1"/>
      <c r="AQ161" s="1"/>
      <c r="AR161" s="1"/>
      <c r="AS161" s="1"/>
      <c r="AT161" s="1"/>
      <c r="AU161" s="1"/>
    </row>
    <row r="162" spans="1:47" s="615" customFormat="1" ht="17.45" customHeight="1" x14ac:dyDescent="0.25">
      <c r="A162" s="589" t="s">
        <v>9462</v>
      </c>
      <c r="B162" s="495" t="s">
        <v>57</v>
      </c>
      <c r="C162" s="495" t="s">
        <v>147</v>
      </c>
      <c r="D162" s="495" t="s">
        <v>9463</v>
      </c>
      <c r="E162" s="495" t="s">
        <v>9464</v>
      </c>
      <c r="F162" s="473" t="s">
        <v>27</v>
      </c>
      <c r="G162" s="473"/>
      <c r="H162" s="473"/>
      <c r="I162" s="473"/>
      <c r="J162" s="152" t="s">
        <v>11224</v>
      </c>
      <c r="K162" s="163" t="s">
        <v>8947</v>
      </c>
      <c r="L162" s="503">
        <v>43089</v>
      </c>
      <c r="M162" s="497" t="s">
        <v>9511</v>
      </c>
      <c r="N162" s="163" t="s">
        <v>47</v>
      </c>
      <c r="O162" s="503">
        <v>43089</v>
      </c>
      <c r="P162" s="499">
        <v>600000</v>
      </c>
      <c r="Q162" s="500">
        <f t="shared" si="7"/>
        <v>0.6</v>
      </c>
      <c r="R162" s="504">
        <v>12</v>
      </c>
      <c r="S162" s="505" t="s">
        <v>9261</v>
      </c>
      <c r="T162" s="163" t="s">
        <v>103</v>
      </c>
      <c r="U162" s="163" t="s">
        <v>9234</v>
      </c>
      <c r="V162" s="495" t="s">
        <v>184</v>
      </c>
      <c r="W162" s="495" t="s">
        <v>4757</v>
      </c>
      <c r="X162" s="495" t="s">
        <v>9530</v>
      </c>
      <c r="Y162" s="495" t="s">
        <v>186</v>
      </c>
      <c r="Z162" s="616"/>
      <c r="AA162" s="590"/>
      <c r="AB162" s="1"/>
      <c r="AC162" s="1"/>
      <c r="AD162" s="1"/>
      <c r="AE162" s="1"/>
      <c r="AF162" s="1"/>
      <c r="AG162" s="1"/>
      <c r="AH162" s="1"/>
      <c r="AI162" s="1"/>
      <c r="AJ162" s="1"/>
      <c r="AK162" s="1"/>
      <c r="AL162" s="1"/>
      <c r="AM162" s="1"/>
      <c r="AN162" s="1"/>
      <c r="AO162" s="1"/>
      <c r="AP162" s="1"/>
      <c r="AQ162" s="1"/>
      <c r="AR162" s="1"/>
      <c r="AS162" s="1"/>
      <c r="AT162" s="1"/>
      <c r="AU162" s="1"/>
    </row>
    <row r="163" spans="1:47" s="615" customFormat="1" ht="17.45" customHeight="1" x14ac:dyDescent="0.25">
      <c r="A163" s="589" t="s">
        <v>3723</v>
      </c>
      <c r="B163" s="495" t="s">
        <v>59</v>
      </c>
      <c r="C163" s="495" t="s">
        <v>9574</v>
      </c>
      <c r="D163" s="495" t="s">
        <v>10373</v>
      </c>
      <c r="E163" s="495" t="s">
        <v>3725</v>
      </c>
      <c r="F163" s="473" t="s">
        <v>26</v>
      </c>
      <c r="G163" s="473" t="s">
        <v>4894</v>
      </c>
      <c r="H163" s="473" t="str">
        <f>VLOOKUP(A163,'[1]2017 SalesConnect'!$A:$J,8,0)</f>
        <v>China</v>
      </c>
      <c r="I163" s="473" t="str">
        <f>VLOOKUP(A163,'[1]2017 SalesConnect'!$A:$I,9,0)</f>
        <v>Need further deytails</v>
      </c>
      <c r="J163" s="152" t="s">
        <v>11223</v>
      </c>
      <c r="K163" s="152" t="s">
        <v>8948</v>
      </c>
      <c r="L163" s="496">
        <v>43007</v>
      </c>
      <c r="M163" s="497">
        <v>42465</v>
      </c>
      <c r="N163" s="152" t="s">
        <v>47</v>
      </c>
      <c r="O163" s="498">
        <v>43035</v>
      </c>
      <c r="P163" s="499">
        <v>580956</v>
      </c>
      <c r="Q163" s="500">
        <f t="shared" si="7"/>
        <v>0.58095600000000003</v>
      </c>
      <c r="R163" s="501">
        <v>12</v>
      </c>
      <c r="S163" s="502">
        <v>42887</v>
      </c>
      <c r="T163" s="152" t="s">
        <v>103</v>
      </c>
      <c r="U163" s="152" t="s">
        <v>7040</v>
      </c>
      <c r="V163" s="495" t="s">
        <v>162</v>
      </c>
      <c r="W163" s="495" t="s">
        <v>105</v>
      </c>
      <c r="X163" s="495" t="s">
        <v>9107</v>
      </c>
      <c r="Y163" s="495" t="s">
        <v>6864</v>
      </c>
      <c r="Z163" s="616"/>
      <c r="AA163" s="590"/>
      <c r="AB163" s="1"/>
      <c r="AC163" s="1"/>
      <c r="AD163" s="1"/>
      <c r="AE163" s="1"/>
      <c r="AF163" s="1"/>
      <c r="AG163" s="1"/>
      <c r="AH163" s="1"/>
      <c r="AI163" s="1"/>
      <c r="AJ163" s="1"/>
      <c r="AK163" s="1"/>
      <c r="AL163" s="1"/>
      <c r="AM163" s="1"/>
      <c r="AN163" s="1"/>
      <c r="AO163" s="1"/>
      <c r="AP163" s="1"/>
      <c r="AQ163" s="1"/>
      <c r="AR163" s="1"/>
      <c r="AS163" s="1"/>
      <c r="AT163" s="1"/>
      <c r="AU163" s="1"/>
    </row>
    <row r="164" spans="1:47" s="615" customFormat="1" ht="17.45" customHeight="1" x14ac:dyDescent="0.25">
      <c r="A164" s="589" t="s">
        <v>724</v>
      </c>
      <c r="B164" s="495" t="s">
        <v>58</v>
      </c>
      <c r="C164" s="495" t="s">
        <v>58</v>
      </c>
      <c r="D164" s="495" t="s">
        <v>725</v>
      </c>
      <c r="E164" s="495" t="s">
        <v>726</v>
      </c>
      <c r="F164" s="473" t="s">
        <v>28</v>
      </c>
      <c r="G164" s="473" t="s">
        <v>4894</v>
      </c>
      <c r="H164" s="473" t="str">
        <f>VLOOKUP(A164,'[1]2017 SalesConnect'!$A:$J,8,0)</f>
        <v>Japan</v>
      </c>
      <c r="I164" s="473"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52" t="s">
        <v>11223</v>
      </c>
      <c r="K164" s="163" t="s">
        <v>8952</v>
      </c>
      <c r="L164" s="503">
        <v>42968</v>
      </c>
      <c r="M164" s="497" t="s">
        <v>727</v>
      </c>
      <c r="N164" s="163" t="s">
        <v>47</v>
      </c>
      <c r="O164" s="503">
        <v>42968</v>
      </c>
      <c r="P164" s="499">
        <v>571428</v>
      </c>
      <c r="Q164" s="500">
        <f t="shared" si="7"/>
        <v>0.57142799999999994</v>
      </c>
      <c r="R164" s="504">
        <v>3</v>
      </c>
      <c r="S164" s="505" t="s">
        <v>10335</v>
      </c>
      <c r="T164" s="163" t="s">
        <v>103</v>
      </c>
      <c r="U164" s="152" t="s">
        <v>7040</v>
      </c>
      <c r="V164" s="495" t="s">
        <v>158</v>
      </c>
      <c r="W164" s="495" t="s">
        <v>5501</v>
      </c>
      <c r="X164" s="495" t="s">
        <v>5861</v>
      </c>
      <c r="Y164" s="495" t="s">
        <v>728</v>
      </c>
      <c r="Z164" s="616"/>
      <c r="AA164" s="590"/>
      <c r="AB164" s="1"/>
      <c r="AC164" s="1"/>
      <c r="AD164" s="1"/>
      <c r="AE164" s="1"/>
      <c r="AF164" s="1"/>
      <c r="AG164" s="1"/>
      <c r="AH164" s="1"/>
      <c r="AI164" s="1"/>
      <c r="AJ164" s="1"/>
      <c r="AK164" s="1"/>
      <c r="AL164" s="1"/>
      <c r="AM164" s="1"/>
      <c r="AN164" s="1"/>
      <c r="AO164" s="1"/>
      <c r="AP164" s="1"/>
      <c r="AQ164" s="1"/>
      <c r="AR164" s="1"/>
      <c r="AS164" s="1"/>
      <c r="AT164" s="1"/>
      <c r="AU164" s="1"/>
    </row>
    <row r="165" spans="1:47" s="615" customFormat="1" ht="17.45" customHeight="1" x14ac:dyDescent="0.25">
      <c r="A165" s="589" t="s">
        <v>729</v>
      </c>
      <c r="B165" s="495" t="s">
        <v>60</v>
      </c>
      <c r="C165" s="495" t="s">
        <v>6576</v>
      </c>
      <c r="D165" s="495" t="s">
        <v>730</v>
      </c>
      <c r="E165" s="495" t="s">
        <v>731</v>
      </c>
      <c r="F165" s="473" t="s">
        <v>6576</v>
      </c>
      <c r="G165" s="473"/>
      <c r="H165" s="473"/>
      <c r="I165" s="473"/>
      <c r="J165" s="152" t="s">
        <v>11223</v>
      </c>
      <c r="K165" s="163" t="s">
        <v>8948</v>
      </c>
      <c r="L165" s="503">
        <v>43005</v>
      </c>
      <c r="M165" s="497" t="s">
        <v>732</v>
      </c>
      <c r="N165" s="163" t="s">
        <v>47</v>
      </c>
      <c r="O165" s="503">
        <v>43005</v>
      </c>
      <c r="P165" s="499">
        <v>555555</v>
      </c>
      <c r="Q165" s="500">
        <f t="shared" si="7"/>
        <v>0.55555500000000002</v>
      </c>
      <c r="R165" s="504">
        <v>1</v>
      </c>
      <c r="S165" s="505" t="s">
        <v>10335</v>
      </c>
      <c r="T165" s="163" t="s">
        <v>103</v>
      </c>
      <c r="U165" s="163" t="s">
        <v>13</v>
      </c>
      <c r="V165" s="495" t="s">
        <v>126</v>
      </c>
      <c r="W165" s="495" t="s">
        <v>733</v>
      </c>
      <c r="X165" s="495" t="s">
        <v>6312</v>
      </c>
      <c r="Y165" s="495" t="s">
        <v>734</v>
      </c>
      <c r="Z165" s="616"/>
      <c r="AA165" s="590"/>
      <c r="AB165" s="1"/>
      <c r="AC165" s="1"/>
      <c r="AD165" s="1"/>
      <c r="AE165" s="1"/>
      <c r="AF165" s="1"/>
      <c r="AG165" s="1"/>
      <c r="AH165" s="1"/>
      <c r="AI165" s="1"/>
      <c r="AJ165" s="1"/>
      <c r="AK165" s="1"/>
      <c r="AL165" s="1"/>
      <c r="AM165" s="1"/>
      <c r="AN165" s="1"/>
      <c r="AO165" s="1"/>
      <c r="AP165" s="1"/>
      <c r="AQ165" s="1"/>
      <c r="AR165" s="1"/>
      <c r="AS165" s="1"/>
      <c r="AT165" s="1"/>
      <c r="AU165" s="1"/>
    </row>
    <row r="166" spans="1:47" s="615" customFormat="1" ht="17.45" customHeight="1" x14ac:dyDescent="0.25">
      <c r="A166" s="589" t="s">
        <v>7176</v>
      </c>
      <c r="B166" s="495" t="s">
        <v>56</v>
      </c>
      <c r="C166" s="495" t="s">
        <v>194</v>
      </c>
      <c r="D166" s="495" t="s">
        <v>1626</v>
      </c>
      <c r="E166" s="495" t="s">
        <v>7177</v>
      </c>
      <c r="F166" s="473" t="s">
        <v>27</v>
      </c>
      <c r="G166" s="473"/>
      <c r="H166" s="473"/>
      <c r="I166" s="473"/>
      <c r="J166" s="152" t="s">
        <v>11223</v>
      </c>
      <c r="K166" s="163" t="s">
        <v>8070</v>
      </c>
      <c r="L166" s="503">
        <v>42977</v>
      </c>
      <c r="M166" s="497" t="s">
        <v>7178</v>
      </c>
      <c r="N166" s="163" t="s">
        <v>47</v>
      </c>
      <c r="O166" s="503">
        <v>42977</v>
      </c>
      <c r="P166" s="499">
        <v>250000</v>
      </c>
      <c r="Q166" s="500">
        <f t="shared" si="7"/>
        <v>0.25</v>
      </c>
      <c r="R166" s="504">
        <v>12</v>
      </c>
      <c r="S166" s="505" t="s">
        <v>11283</v>
      </c>
      <c r="T166" s="163" t="s">
        <v>125</v>
      </c>
      <c r="U166" s="152" t="s">
        <v>7040</v>
      </c>
      <c r="V166" s="495" t="s">
        <v>134</v>
      </c>
      <c r="W166" s="495" t="s">
        <v>7179</v>
      </c>
      <c r="X166" s="495" t="s">
        <v>7180</v>
      </c>
      <c r="Y166" s="495" t="s">
        <v>2098</v>
      </c>
      <c r="Z166" s="616"/>
      <c r="AA166" s="590"/>
      <c r="AB166" s="1"/>
      <c r="AC166" s="1"/>
      <c r="AD166" s="1"/>
      <c r="AE166" s="1"/>
      <c r="AF166" s="1"/>
      <c r="AG166" s="1"/>
      <c r="AH166" s="1"/>
      <c r="AI166" s="1"/>
      <c r="AJ166" s="1"/>
      <c r="AK166" s="1"/>
      <c r="AL166" s="1"/>
      <c r="AM166" s="1"/>
      <c r="AN166" s="1"/>
      <c r="AO166" s="1"/>
      <c r="AP166" s="1"/>
      <c r="AQ166" s="1"/>
      <c r="AR166" s="1"/>
      <c r="AS166" s="1"/>
      <c r="AT166" s="1"/>
      <c r="AU166" s="1"/>
    </row>
    <row r="167" spans="1:47" s="615" customFormat="1" ht="17.45" customHeight="1" x14ac:dyDescent="0.25">
      <c r="A167" s="589" t="s">
        <v>8084</v>
      </c>
      <c r="B167" s="495" t="s">
        <v>57</v>
      </c>
      <c r="C167" s="495" t="s">
        <v>98</v>
      </c>
      <c r="D167" s="495" t="s">
        <v>10272</v>
      </c>
      <c r="E167" s="495" t="s">
        <v>9243</v>
      </c>
      <c r="F167" s="473" t="s">
        <v>26</v>
      </c>
      <c r="G167" s="473" t="s">
        <v>4894</v>
      </c>
      <c r="H167" s="473" t="s">
        <v>12035</v>
      </c>
      <c r="I167" s="473">
        <f>VLOOKUP(A167,'[1]2017 SalesConnect'!$A:$I,9,0)</f>
        <v>0</v>
      </c>
      <c r="J167" s="152" t="s">
        <v>11223</v>
      </c>
      <c r="K167" s="152" t="s">
        <v>33</v>
      </c>
      <c r="L167" s="496">
        <v>42922</v>
      </c>
      <c r="M167" s="497">
        <v>42865</v>
      </c>
      <c r="N167" s="152" t="s">
        <v>49</v>
      </c>
      <c r="O167" s="498">
        <v>42922</v>
      </c>
      <c r="P167" s="499">
        <v>550000</v>
      </c>
      <c r="Q167" s="500">
        <f t="shared" si="7"/>
        <v>0.54999999999999993</v>
      </c>
      <c r="R167" s="501">
        <v>3</v>
      </c>
      <c r="S167" s="502">
        <v>42894</v>
      </c>
      <c r="T167" s="152" t="s">
        <v>292</v>
      </c>
      <c r="U167" s="152" t="s">
        <v>7040</v>
      </c>
      <c r="V167" s="495" t="s">
        <v>162</v>
      </c>
      <c r="W167" s="495" t="s">
        <v>105</v>
      </c>
      <c r="X167" s="495" t="s">
        <v>9816</v>
      </c>
      <c r="Y167" s="495" t="s">
        <v>9294</v>
      </c>
      <c r="Z167" s="616"/>
      <c r="AA167" s="590"/>
      <c r="AB167" s="1"/>
      <c r="AC167" s="1"/>
      <c r="AD167" s="1"/>
      <c r="AE167" s="1"/>
      <c r="AF167" s="1"/>
      <c r="AG167" s="1"/>
      <c r="AH167" s="1"/>
      <c r="AI167" s="1"/>
      <c r="AJ167" s="1"/>
      <c r="AK167" s="1"/>
      <c r="AL167" s="1"/>
      <c r="AM167" s="1"/>
      <c r="AN167" s="1"/>
      <c r="AO167" s="1"/>
      <c r="AP167" s="1"/>
      <c r="AQ167" s="1"/>
      <c r="AR167" s="1"/>
      <c r="AS167" s="1"/>
      <c r="AT167" s="1"/>
      <c r="AU167" s="1"/>
    </row>
    <row r="168" spans="1:47" s="615" customFormat="1" ht="17.45" customHeight="1" x14ac:dyDescent="0.25">
      <c r="A168" s="589" t="s">
        <v>2239</v>
      </c>
      <c r="B168" s="495" t="s">
        <v>56</v>
      </c>
      <c r="C168" s="495" t="s">
        <v>124</v>
      </c>
      <c r="D168" s="495" t="s">
        <v>1247</v>
      </c>
      <c r="E168" s="495" t="s">
        <v>2240</v>
      </c>
      <c r="F168" s="473" t="s">
        <v>26</v>
      </c>
      <c r="G168" s="473"/>
      <c r="H168" s="473"/>
      <c r="I168" s="473"/>
      <c r="J168" s="152" t="s">
        <v>11223</v>
      </c>
      <c r="K168" s="163" t="s">
        <v>8948</v>
      </c>
      <c r="L168" s="503">
        <v>42958</v>
      </c>
      <c r="M168" s="497" t="s">
        <v>2241</v>
      </c>
      <c r="N168" s="163" t="s">
        <v>46</v>
      </c>
      <c r="O168" s="503">
        <v>42958</v>
      </c>
      <c r="P168" s="499">
        <v>166668</v>
      </c>
      <c r="Q168" s="500">
        <f t="shared" si="7"/>
        <v>0.16666799999999998</v>
      </c>
      <c r="R168" s="504">
        <v>4</v>
      </c>
      <c r="S168" s="505" t="s">
        <v>5898</v>
      </c>
      <c r="T168" s="163" t="s">
        <v>103</v>
      </c>
      <c r="U168" s="152" t="s">
        <v>7040</v>
      </c>
      <c r="V168" s="495" t="s">
        <v>158</v>
      </c>
      <c r="W168" s="495" t="s">
        <v>5919</v>
      </c>
      <c r="X168" s="495" t="s">
        <v>5573</v>
      </c>
      <c r="Y168" s="495" t="s">
        <v>221</v>
      </c>
      <c r="Z168" s="616"/>
      <c r="AA168" s="590"/>
      <c r="AB168" s="1"/>
      <c r="AC168" s="1"/>
      <c r="AD168" s="1"/>
      <c r="AE168" s="1"/>
      <c r="AF168" s="1"/>
      <c r="AG168" s="1"/>
      <c r="AH168" s="1"/>
      <c r="AI168" s="1"/>
      <c r="AJ168" s="1"/>
      <c r="AK168" s="1"/>
      <c r="AL168" s="1"/>
      <c r="AM168" s="1"/>
      <c r="AN168" s="1"/>
      <c r="AO168" s="1"/>
      <c r="AP168" s="1"/>
      <c r="AQ168" s="1"/>
      <c r="AR168" s="1"/>
      <c r="AS168" s="1"/>
      <c r="AT168" s="1"/>
      <c r="AU168" s="1"/>
    </row>
    <row r="169" spans="1:47" s="615" customFormat="1" ht="17.45" customHeight="1" x14ac:dyDescent="0.25">
      <c r="A169" s="589" t="s">
        <v>4087</v>
      </c>
      <c r="B169" s="495" t="s">
        <v>56</v>
      </c>
      <c r="C169" s="495" t="s">
        <v>124</v>
      </c>
      <c r="D169" s="495" t="s">
        <v>1247</v>
      </c>
      <c r="E169" s="495" t="s">
        <v>4088</v>
      </c>
      <c r="F169" s="473" t="s">
        <v>26</v>
      </c>
      <c r="G169" s="473"/>
      <c r="H169" s="473"/>
      <c r="I169" s="473"/>
      <c r="J169" s="152" t="s">
        <v>11225</v>
      </c>
      <c r="K169" s="163" t="s">
        <v>8948</v>
      </c>
      <c r="L169" s="503">
        <v>42842</v>
      </c>
      <c r="M169" s="497" t="s">
        <v>4089</v>
      </c>
      <c r="N169" s="163" t="s">
        <v>50</v>
      </c>
      <c r="O169" s="503">
        <v>42843</v>
      </c>
      <c r="P169" s="499">
        <v>21240</v>
      </c>
      <c r="Q169" s="500">
        <f t="shared" si="7"/>
        <v>2.1239999999999998E-2</v>
      </c>
      <c r="R169" s="504">
        <v>2</v>
      </c>
      <c r="S169" s="505" t="s">
        <v>7954</v>
      </c>
      <c r="T169" s="163" t="s">
        <v>578</v>
      </c>
      <c r="U169" s="163" t="s">
        <v>7</v>
      </c>
      <c r="V169" s="495" t="s">
        <v>477</v>
      </c>
      <c r="W169" s="495" t="s">
        <v>1204</v>
      </c>
      <c r="X169" s="495" t="s">
        <v>5591</v>
      </c>
      <c r="Y169" s="495" t="s">
        <v>356</v>
      </c>
      <c r="Z169" s="616"/>
      <c r="AA169" s="590"/>
      <c r="AB169" s="1"/>
      <c r="AC169" s="1"/>
      <c r="AD169" s="1"/>
      <c r="AE169" s="1"/>
      <c r="AF169" s="1"/>
      <c r="AG169" s="1"/>
      <c r="AH169" s="1"/>
      <c r="AI169" s="1"/>
      <c r="AJ169" s="1"/>
      <c r="AK169" s="1"/>
      <c r="AL169" s="1"/>
      <c r="AM169" s="1"/>
      <c r="AN169" s="1"/>
      <c r="AO169" s="1"/>
      <c r="AP169" s="1"/>
      <c r="AQ169" s="1"/>
      <c r="AR169" s="1"/>
      <c r="AS169" s="1"/>
      <c r="AT169" s="1"/>
      <c r="AU169" s="1"/>
    </row>
    <row r="170" spans="1:47" s="615" customFormat="1" ht="17.45" customHeight="1" x14ac:dyDescent="0.25">
      <c r="A170" s="589" t="s">
        <v>3633</v>
      </c>
      <c r="B170" s="495" t="s">
        <v>56</v>
      </c>
      <c r="C170" s="495" t="s">
        <v>124</v>
      </c>
      <c r="D170" s="495" t="s">
        <v>10293</v>
      </c>
      <c r="E170" s="495" t="s">
        <v>2463</v>
      </c>
      <c r="F170" s="473" t="s">
        <v>26</v>
      </c>
      <c r="G170" s="473"/>
      <c r="H170" s="473"/>
      <c r="I170" s="473"/>
      <c r="J170" s="152" t="s">
        <v>11225</v>
      </c>
      <c r="K170" s="152" t="s">
        <v>8948</v>
      </c>
      <c r="L170" s="496">
        <v>42842</v>
      </c>
      <c r="M170" s="497">
        <v>42466</v>
      </c>
      <c r="N170" s="152" t="s">
        <v>50</v>
      </c>
      <c r="O170" s="498">
        <v>42842</v>
      </c>
      <c r="P170" s="499">
        <v>66666</v>
      </c>
      <c r="Q170" s="500">
        <f t="shared" si="7"/>
        <v>6.6666000000000003E-2</v>
      </c>
      <c r="R170" s="501">
        <v>2</v>
      </c>
      <c r="S170" s="502">
        <v>42859</v>
      </c>
      <c r="T170" s="152" t="s">
        <v>578</v>
      </c>
      <c r="U170" s="152" t="s">
        <v>7040</v>
      </c>
      <c r="V170" s="495" t="s">
        <v>162</v>
      </c>
      <c r="W170" s="495" t="s">
        <v>105</v>
      </c>
      <c r="X170" s="495" t="s">
        <v>9836</v>
      </c>
      <c r="Y170" s="495" t="s">
        <v>9308</v>
      </c>
      <c r="Z170" s="616"/>
      <c r="AA170" s="590"/>
      <c r="AB170" s="1"/>
      <c r="AC170" s="1"/>
      <c r="AD170" s="1"/>
      <c r="AE170" s="1"/>
      <c r="AF170" s="1"/>
      <c r="AG170" s="1"/>
      <c r="AH170" s="1"/>
      <c r="AI170" s="1"/>
      <c r="AJ170" s="1"/>
      <c r="AK170" s="1"/>
      <c r="AL170" s="1"/>
      <c r="AM170" s="1"/>
      <c r="AN170" s="1"/>
      <c r="AO170" s="1"/>
      <c r="AP170" s="1"/>
      <c r="AQ170" s="1"/>
      <c r="AR170" s="1"/>
      <c r="AS170" s="1"/>
      <c r="AT170" s="1"/>
      <c r="AU170" s="1"/>
    </row>
    <row r="171" spans="1:47" s="615" customFormat="1" ht="17.45" customHeight="1" x14ac:dyDescent="0.25">
      <c r="A171" s="589" t="s">
        <v>10907</v>
      </c>
      <c r="B171" s="495" t="s">
        <v>56</v>
      </c>
      <c r="C171" s="495" t="s">
        <v>124</v>
      </c>
      <c r="D171" s="495" t="s">
        <v>10293</v>
      </c>
      <c r="E171" s="495" t="s">
        <v>10908</v>
      </c>
      <c r="F171" s="473" t="s">
        <v>26</v>
      </c>
      <c r="G171" s="473"/>
      <c r="H171" s="473"/>
      <c r="I171" s="473"/>
      <c r="J171" s="152" t="s">
        <v>11224</v>
      </c>
      <c r="K171" s="152" t="s">
        <v>8948</v>
      </c>
      <c r="L171" s="496">
        <v>43039</v>
      </c>
      <c r="M171" s="497">
        <v>42898</v>
      </c>
      <c r="N171" s="152" t="s">
        <v>46</v>
      </c>
      <c r="O171" s="498">
        <v>43039</v>
      </c>
      <c r="P171" s="499">
        <v>66666</v>
      </c>
      <c r="Q171" s="500">
        <f t="shared" si="7"/>
        <v>6.6666000000000003E-2</v>
      </c>
      <c r="R171" s="501">
        <v>12</v>
      </c>
      <c r="S171" s="502">
        <v>42901</v>
      </c>
      <c r="T171" s="152" t="s">
        <v>103</v>
      </c>
      <c r="U171" s="152" t="s">
        <v>7040</v>
      </c>
      <c r="V171" s="495" t="s">
        <v>162</v>
      </c>
      <c r="W171" s="495" t="s">
        <v>105</v>
      </c>
      <c r="X171" s="495" t="s">
        <v>10760</v>
      </c>
      <c r="Y171" s="495" t="s">
        <v>7201</v>
      </c>
      <c r="Z171" s="616"/>
      <c r="AA171" s="590"/>
      <c r="AB171" s="1"/>
      <c r="AC171" s="1"/>
      <c r="AD171" s="1"/>
      <c r="AE171" s="1"/>
      <c r="AF171" s="1"/>
      <c r="AG171" s="1"/>
      <c r="AH171" s="1"/>
      <c r="AI171" s="1"/>
      <c r="AJ171" s="1"/>
      <c r="AK171" s="1"/>
      <c r="AL171" s="1"/>
      <c r="AM171" s="1"/>
      <c r="AN171" s="1"/>
      <c r="AO171" s="1"/>
      <c r="AP171" s="1"/>
      <c r="AQ171" s="1"/>
      <c r="AR171" s="1"/>
      <c r="AS171" s="1"/>
      <c r="AT171" s="1"/>
      <c r="AU171" s="1"/>
    </row>
    <row r="172" spans="1:47" s="615" customFormat="1" ht="17.45" customHeight="1" x14ac:dyDescent="0.25">
      <c r="A172" s="589" t="s">
        <v>9035</v>
      </c>
      <c r="B172" s="495" t="s">
        <v>56</v>
      </c>
      <c r="C172" s="495" t="s">
        <v>161</v>
      </c>
      <c r="D172" s="495" t="s">
        <v>11469</v>
      </c>
      <c r="E172" s="495" t="s">
        <v>7184</v>
      </c>
      <c r="F172" s="473" t="s">
        <v>28</v>
      </c>
      <c r="G172" s="473"/>
      <c r="H172" s="473"/>
      <c r="I172" s="473"/>
      <c r="J172" s="152" t="s">
        <v>11223</v>
      </c>
      <c r="K172" s="152" t="s">
        <v>8950</v>
      </c>
      <c r="L172" s="496">
        <v>42978</v>
      </c>
      <c r="M172" s="497">
        <v>42869</v>
      </c>
      <c r="N172" s="152" t="s">
        <v>47</v>
      </c>
      <c r="O172" s="498">
        <v>42978</v>
      </c>
      <c r="P172" s="499">
        <v>400000</v>
      </c>
      <c r="Q172" s="500">
        <f t="shared" si="7"/>
        <v>0.39999999999999997</v>
      </c>
      <c r="R172" s="501">
        <v>4</v>
      </c>
      <c r="S172" s="502">
        <v>42894</v>
      </c>
      <c r="T172" s="152" t="s">
        <v>103</v>
      </c>
      <c r="U172" s="152" t="s">
        <v>7040</v>
      </c>
      <c r="V172" s="495" t="s">
        <v>162</v>
      </c>
      <c r="W172" s="495" t="s">
        <v>105</v>
      </c>
      <c r="X172" s="495" t="s">
        <v>9790</v>
      </c>
      <c r="Y172" s="495"/>
      <c r="Z172" s="616"/>
      <c r="AA172" s="590"/>
      <c r="AB172" s="1"/>
      <c r="AC172" s="1"/>
      <c r="AD172" s="1"/>
      <c r="AE172" s="1"/>
      <c r="AF172" s="1"/>
      <c r="AG172" s="1"/>
      <c r="AH172" s="1"/>
      <c r="AI172" s="1"/>
      <c r="AJ172" s="1"/>
      <c r="AK172" s="1"/>
      <c r="AL172" s="1"/>
      <c r="AM172" s="1"/>
      <c r="AN172" s="1"/>
      <c r="AO172" s="1"/>
      <c r="AP172" s="1"/>
      <c r="AQ172" s="1"/>
      <c r="AR172" s="1"/>
      <c r="AS172" s="1"/>
      <c r="AT172" s="1"/>
      <c r="AU172" s="1"/>
    </row>
    <row r="173" spans="1:47" s="615" customFormat="1" ht="17.45" customHeight="1" x14ac:dyDescent="0.25">
      <c r="A173" s="589" t="s">
        <v>8796</v>
      </c>
      <c r="B173" s="495" t="s">
        <v>56</v>
      </c>
      <c r="C173" s="495" t="s">
        <v>161</v>
      </c>
      <c r="D173" s="495" t="s">
        <v>11563</v>
      </c>
      <c r="E173" s="495" t="s">
        <v>316</v>
      </c>
      <c r="F173" s="473" t="s">
        <v>26</v>
      </c>
      <c r="G173" s="473"/>
      <c r="H173" s="473"/>
      <c r="I173" s="473"/>
      <c r="J173" s="152" t="s">
        <v>11224</v>
      </c>
      <c r="K173" s="152" t="s">
        <v>33</v>
      </c>
      <c r="L173" s="496">
        <v>43097</v>
      </c>
      <c r="M173" s="497">
        <v>42851</v>
      </c>
      <c r="N173" s="152" t="s">
        <v>46</v>
      </c>
      <c r="O173" s="498">
        <v>43097</v>
      </c>
      <c r="P173" s="499">
        <v>120000</v>
      </c>
      <c r="Q173" s="500">
        <f t="shared" si="7"/>
        <v>0.12</v>
      </c>
      <c r="R173" s="501">
        <v>12</v>
      </c>
      <c r="S173" s="502">
        <v>42852</v>
      </c>
      <c r="T173" s="152" t="s">
        <v>125</v>
      </c>
      <c r="U173" s="152" t="s">
        <v>18</v>
      </c>
      <c r="V173" s="495" t="s">
        <v>9273</v>
      </c>
      <c r="W173" s="495" t="s">
        <v>11808</v>
      </c>
      <c r="X173" s="495" t="s">
        <v>11933</v>
      </c>
      <c r="Y173" s="495" t="s">
        <v>9291</v>
      </c>
      <c r="Z173" s="616"/>
      <c r="AA173" s="590"/>
      <c r="AB173" s="1"/>
      <c r="AC173" s="1"/>
      <c r="AD173" s="1"/>
      <c r="AE173" s="1"/>
      <c r="AF173" s="1"/>
      <c r="AG173" s="1"/>
      <c r="AH173" s="1"/>
      <c r="AI173" s="1"/>
      <c r="AJ173" s="1"/>
      <c r="AK173" s="1"/>
      <c r="AL173" s="1"/>
      <c r="AM173" s="1"/>
      <c r="AN173" s="1"/>
      <c r="AO173" s="1"/>
      <c r="AP173" s="1"/>
      <c r="AQ173" s="1"/>
      <c r="AR173" s="1"/>
      <c r="AS173" s="1"/>
      <c r="AT173" s="1"/>
      <c r="AU173" s="1"/>
    </row>
    <row r="174" spans="1:47" s="615" customFormat="1" ht="17.45" customHeight="1" x14ac:dyDescent="0.25">
      <c r="A174" s="589" t="s">
        <v>8470</v>
      </c>
      <c r="B174" s="495" t="s">
        <v>56</v>
      </c>
      <c r="C174" s="495" t="s">
        <v>194</v>
      </c>
      <c r="D174" s="495" t="s">
        <v>8471</v>
      </c>
      <c r="E174" s="495" t="s">
        <v>8472</v>
      </c>
      <c r="F174" s="473" t="s">
        <v>27</v>
      </c>
      <c r="G174" s="473"/>
      <c r="H174" s="473"/>
      <c r="I174" s="473"/>
      <c r="J174" s="152" t="s">
        <v>11223</v>
      </c>
      <c r="K174" s="163" t="s">
        <v>8070</v>
      </c>
      <c r="L174" s="503">
        <v>43007</v>
      </c>
      <c r="M174" s="497" t="s">
        <v>8601</v>
      </c>
      <c r="N174" s="163" t="s">
        <v>46</v>
      </c>
      <c r="O174" s="503">
        <v>43007</v>
      </c>
      <c r="P174" s="499">
        <v>30000</v>
      </c>
      <c r="Q174" s="500">
        <f t="shared" si="7"/>
        <v>0.03</v>
      </c>
      <c r="R174" s="504">
        <v>12</v>
      </c>
      <c r="S174" s="505" t="s">
        <v>7954</v>
      </c>
      <c r="T174" s="163" t="s">
        <v>125</v>
      </c>
      <c r="U174" s="163" t="s">
        <v>7</v>
      </c>
      <c r="V174" s="495" t="s">
        <v>477</v>
      </c>
      <c r="W174" s="495"/>
      <c r="X174" s="495" t="s">
        <v>8674</v>
      </c>
      <c r="Y174" s="495"/>
      <c r="Z174" s="616"/>
      <c r="AA174" s="590"/>
      <c r="AB174" s="1"/>
      <c r="AC174" s="1"/>
      <c r="AD174" s="1"/>
      <c r="AE174" s="1"/>
      <c r="AF174" s="1"/>
      <c r="AG174" s="1"/>
      <c r="AH174" s="1"/>
      <c r="AI174" s="1"/>
      <c r="AJ174" s="1"/>
      <c r="AK174" s="1"/>
      <c r="AL174" s="1"/>
      <c r="AM174" s="1"/>
      <c r="AN174" s="1"/>
      <c r="AO174" s="1"/>
      <c r="AP174" s="1"/>
      <c r="AQ174" s="1"/>
      <c r="AR174" s="1"/>
      <c r="AS174" s="1"/>
      <c r="AT174" s="1"/>
      <c r="AU174" s="1"/>
    </row>
    <row r="175" spans="1:47" s="615" customFormat="1" ht="17.45" customHeight="1" x14ac:dyDescent="0.25">
      <c r="A175" s="589" t="s">
        <v>8506</v>
      </c>
      <c r="B175" s="495" t="s">
        <v>56</v>
      </c>
      <c r="C175" s="495" t="s">
        <v>235</v>
      </c>
      <c r="D175" s="495" t="s">
        <v>8507</v>
      </c>
      <c r="E175" s="495" t="s">
        <v>8508</v>
      </c>
      <c r="F175" s="473" t="s">
        <v>24</v>
      </c>
      <c r="G175" s="473"/>
      <c r="H175" s="473"/>
      <c r="I175" s="473"/>
      <c r="J175" s="152" t="s">
        <v>11223</v>
      </c>
      <c r="K175" s="163" t="s">
        <v>38</v>
      </c>
      <c r="L175" s="503">
        <v>42979</v>
      </c>
      <c r="M175" s="497" t="s">
        <v>8608</v>
      </c>
      <c r="N175" s="163" t="s">
        <v>47</v>
      </c>
      <c r="O175" s="503">
        <v>42979</v>
      </c>
      <c r="P175" s="499">
        <v>10777</v>
      </c>
      <c r="Q175" s="500">
        <f t="shared" si="7"/>
        <v>1.0777E-2</v>
      </c>
      <c r="R175" s="504">
        <v>12</v>
      </c>
      <c r="S175" s="505" t="s">
        <v>9261</v>
      </c>
      <c r="T175" s="163" t="s">
        <v>103</v>
      </c>
      <c r="U175" s="163" t="s">
        <v>15</v>
      </c>
      <c r="V175" s="495" t="s">
        <v>278</v>
      </c>
      <c r="W175" s="495" t="s">
        <v>11340</v>
      </c>
      <c r="X175" s="495" t="s">
        <v>11403</v>
      </c>
      <c r="Y175" s="495" t="s">
        <v>107</v>
      </c>
      <c r="Z175" s="616"/>
      <c r="AA175" s="590"/>
      <c r="AB175" s="1"/>
      <c r="AC175" s="1"/>
      <c r="AD175" s="1"/>
      <c r="AE175" s="1"/>
      <c r="AF175" s="1"/>
      <c r="AG175" s="1"/>
      <c r="AH175" s="1"/>
      <c r="AI175" s="1"/>
      <c r="AJ175" s="1"/>
      <c r="AK175" s="1"/>
      <c r="AL175" s="1"/>
      <c r="AM175" s="1"/>
      <c r="AN175" s="1"/>
      <c r="AO175" s="1"/>
      <c r="AP175" s="1"/>
      <c r="AQ175" s="1"/>
      <c r="AR175" s="1"/>
      <c r="AS175" s="1"/>
      <c r="AT175" s="1"/>
      <c r="AU175" s="1"/>
    </row>
    <row r="176" spans="1:47" s="615" customFormat="1" ht="17.45" customHeight="1" x14ac:dyDescent="0.25">
      <c r="A176" s="589" t="s">
        <v>8235</v>
      </c>
      <c r="B176" s="495" t="s">
        <v>56</v>
      </c>
      <c r="C176" s="495" t="s">
        <v>235</v>
      </c>
      <c r="D176" s="495" t="s">
        <v>11451</v>
      </c>
      <c r="E176" s="495" t="s">
        <v>8236</v>
      </c>
      <c r="F176" s="473" t="s">
        <v>28</v>
      </c>
      <c r="G176" s="473"/>
      <c r="H176" s="473"/>
      <c r="I176" s="473"/>
      <c r="J176" s="152" t="s">
        <v>11224</v>
      </c>
      <c r="K176" s="152" t="s">
        <v>8950</v>
      </c>
      <c r="L176" s="496">
        <v>43056</v>
      </c>
      <c r="M176" s="497">
        <v>42835</v>
      </c>
      <c r="N176" s="152" t="s">
        <v>47</v>
      </c>
      <c r="O176" s="498">
        <v>43056</v>
      </c>
      <c r="P176" s="499">
        <v>500000</v>
      </c>
      <c r="Q176" s="500">
        <f t="shared" si="7"/>
        <v>0.5</v>
      </c>
      <c r="R176" s="501">
        <v>5</v>
      </c>
      <c r="S176" s="502">
        <v>42908</v>
      </c>
      <c r="T176" s="152" t="s">
        <v>103</v>
      </c>
      <c r="U176" s="152" t="s">
        <v>7040</v>
      </c>
      <c r="V176" s="495" t="s">
        <v>162</v>
      </c>
      <c r="W176" s="495" t="s">
        <v>105</v>
      </c>
      <c r="X176" s="495" t="s">
        <v>9986</v>
      </c>
      <c r="Y176" s="495" t="s">
        <v>6859</v>
      </c>
      <c r="Z176" s="616"/>
      <c r="AA176" s="590"/>
      <c r="AB176" s="1"/>
      <c r="AC176" s="1"/>
      <c r="AD176" s="1"/>
      <c r="AE176" s="1"/>
      <c r="AF176" s="1"/>
      <c r="AG176" s="1"/>
      <c r="AH176" s="1"/>
      <c r="AI176" s="1"/>
      <c r="AJ176" s="1"/>
      <c r="AK176" s="1"/>
      <c r="AL176" s="1"/>
      <c r="AM176" s="1"/>
      <c r="AN176" s="1"/>
      <c r="AO176" s="1"/>
      <c r="AP176" s="1"/>
      <c r="AQ176" s="1"/>
      <c r="AR176" s="1"/>
      <c r="AS176" s="1"/>
      <c r="AT176" s="1"/>
      <c r="AU176" s="1"/>
    </row>
    <row r="177" spans="1:47" s="615" customFormat="1" ht="17.45" customHeight="1" x14ac:dyDescent="0.25">
      <c r="A177" s="589" t="s">
        <v>520</v>
      </c>
      <c r="B177" s="495" t="s">
        <v>56</v>
      </c>
      <c r="C177" s="495" t="s">
        <v>161</v>
      </c>
      <c r="D177" s="495" t="s">
        <v>521</v>
      </c>
      <c r="E177" s="495" t="s">
        <v>522</v>
      </c>
      <c r="F177" s="473" t="s">
        <v>26</v>
      </c>
      <c r="G177" s="473"/>
      <c r="H177" s="473"/>
      <c r="I177" s="473"/>
      <c r="J177" s="152" t="s">
        <v>11223</v>
      </c>
      <c r="K177" s="163" t="s">
        <v>8948</v>
      </c>
      <c r="L177" s="503">
        <v>43007</v>
      </c>
      <c r="M177" s="497" t="s">
        <v>523</v>
      </c>
      <c r="N177" s="163" t="s">
        <v>47</v>
      </c>
      <c r="O177" s="503">
        <v>43007</v>
      </c>
      <c r="P177" s="499">
        <v>1000000</v>
      </c>
      <c r="Q177" s="500">
        <f t="shared" si="7"/>
        <v>1</v>
      </c>
      <c r="R177" s="504">
        <v>1</v>
      </c>
      <c r="S177" s="505" t="s">
        <v>11283</v>
      </c>
      <c r="T177" s="163" t="s">
        <v>103</v>
      </c>
      <c r="U177" s="163" t="s">
        <v>13</v>
      </c>
      <c r="V177" s="495" t="s">
        <v>126</v>
      </c>
      <c r="W177" s="495" t="s">
        <v>524</v>
      </c>
      <c r="X177" s="495" t="s">
        <v>6306</v>
      </c>
      <c r="Y177" s="495" t="s">
        <v>525</v>
      </c>
      <c r="Z177" s="616"/>
      <c r="AA177" s="590"/>
      <c r="AB177" s="1"/>
      <c r="AC177" s="1"/>
      <c r="AD177" s="1"/>
      <c r="AE177" s="1"/>
      <c r="AF177" s="1"/>
      <c r="AG177" s="1"/>
      <c r="AH177" s="1"/>
      <c r="AI177" s="1"/>
      <c r="AJ177" s="1"/>
      <c r="AK177" s="1"/>
      <c r="AL177" s="1"/>
      <c r="AM177" s="1"/>
      <c r="AN177" s="1"/>
      <c r="AO177" s="1"/>
      <c r="AP177" s="1"/>
      <c r="AQ177" s="1"/>
      <c r="AR177" s="1"/>
      <c r="AS177" s="1"/>
      <c r="AT177" s="1"/>
      <c r="AU177" s="1"/>
    </row>
    <row r="178" spans="1:47" s="615" customFormat="1" ht="17.45" customHeight="1" x14ac:dyDescent="0.25">
      <c r="A178" s="589" t="s">
        <v>7034</v>
      </c>
      <c r="B178" s="495" t="s">
        <v>56</v>
      </c>
      <c r="C178" s="495" t="s">
        <v>161</v>
      </c>
      <c r="D178" s="495" t="s">
        <v>10926</v>
      </c>
      <c r="E178" s="495" t="s">
        <v>7035</v>
      </c>
      <c r="F178" s="473" t="s">
        <v>26</v>
      </c>
      <c r="G178" s="473"/>
      <c r="H178" s="473"/>
      <c r="I178" s="473"/>
      <c r="J178" s="152" t="s">
        <v>11224</v>
      </c>
      <c r="K178" s="152" t="s">
        <v>8948</v>
      </c>
      <c r="L178" s="496">
        <v>43100</v>
      </c>
      <c r="M178" s="497">
        <v>42822</v>
      </c>
      <c r="N178" s="152" t="s">
        <v>142</v>
      </c>
      <c r="O178" s="498">
        <v>43100</v>
      </c>
      <c r="P178" s="499">
        <v>20000</v>
      </c>
      <c r="Q178" s="500">
        <f t="shared" si="7"/>
        <v>0.02</v>
      </c>
      <c r="R178" s="501">
        <v>12</v>
      </c>
      <c r="S178" s="502">
        <v>42824</v>
      </c>
      <c r="T178" s="152" t="s">
        <v>125</v>
      </c>
      <c r="U178" s="152" t="s">
        <v>7040</v>
      </c>
      <c r="V178" s="495" t="s">
        <v>162</v>
      </c>
      <c r="W178" s="495" t="s">
        <v>105</v>
      </c>
      <c r="X178" s="495" t="s">
        <v>10231</v>
      </c>
      <c r="Y178" s="495" t="s">
        <v>7201</v>
      </c>
      <c r="Z178" s="616"/>
      <c r="AA178" s="590"/>
      <c r="AB178" s="1"/>
      <c r="AC178" s="1"/>
      <c r="AD178" s="1"/>
      <c r="AE178" s="1"/>
      <c r="AF178" s="1"/>
      <c r="AG178" s="1"/>
      <c r="AH178" s="1"/>
      <c r="AI178" s="1"/>
      <c r="AJ178" s="1"/>
      <c r="AK178" s="1"/>
      <c r="AL178" s="1"/>
      <c r="AM178" s="1"/>
      <c r="AN178" s="1"/>
      <c r="AO178" s="1"/>
      <c r="AP178" s="1"/>
      <c r="AQ178" s="1"/>
      <c r="AR178" s="1"/>
      <c r="AS178" s="1"/>
      <c r="AT178" s="1"/>
      <c r="AU178" s="1"/>
    </row>
    <row r="179" spans="1:47" s="615" customFormat="1" ht="17.45" customHeight="1" x14ac:dyDescent="0.25">
      <c r="A179" s="589" t="s">
        <v>4237</v>
      </c>
      <c r="B179" s="495" t="s">
        <v>56</v>
      </c>
      <c r="C179" s="495" t="s">
        <v>161</v>
      </c>
      <c r="D179" s="495" t="s">
        <v>4238</v>
      </c>
      <c r="E179" s="495" t="s">
        <v>4239</v>
      </c>
      <c r="F179" s="473" t="s">
        <v>26</v>
      </c>
      <c r="G179" s="473"/>
      <c r="H179" s="473"/>
      <c r="I179" s="473"/>
      <c r="J179" s="152" t="s">
        <v>11223</v>
      </c>
      <c r="K179" s="163" t="s">
        <v>8948</v>
      </c>
      <c r="L179" s="503">
        <v>43008</v>
      </c>
      <c r="M179" s="497" t="s">
        <v>4240</v>
      </c>
      <c r="N179" s="163" t="s">
        <v>46</v>
      </c>
      <c r="O179" s="503">
        <v>43008</v>
      </c>
      <c r="P179" s="499">
        <v>30000</v>
      </c>
      <c r="Q179" s="500">
        <f t="shared" si="7"/>
        <v>0.03</v>
      </c>
      <c r="R179" s="504">
        <v>12</v>
      </c>
      <c r="S179" s="505" t="s">
        <v>2510</v>
      </c>
      <c r="T179" s="163" t="s">
        <v>125</v>
      </c>
      <c r="U179" s="163" t="s">
        <v>7</v>
      </c>
      <c r="V179" s="495" t="s">
        <v>388</v>
      </c>
      <c r="W179" s="495" t="s">
        <v>389</v>
      </c>
      <c r="X179" s="495" t="s">
        <v>6001</v>
      </c>
      <c r="Y179" s="495"/>
      <c r="Z179" s="616"/>
      <c r="AA179" s="590"/>
      <c r="AB179" s="1"/>
      <c r="AC179" s="1"/>
      <c r="AD179" s="1"/>
      <c r="AE179" s="1"/>
      <c r="AF179" s="1"/>
      <c r="AG179" s="1"/>
      <c r="AH179" s="1"/>
      <c r="AI179" s="1"/>
      <c r="AJ179" s="1"/>
      <c r="AK179" s="1"/>
      <c r="AL179" s="1"/>
      <c r="AM179" s="1"/>
      <c r="AN179" s="1"/>
      <c r="AO179" s="1"/>
      <c r="AP179" s="1"/>
      <c r="AQ179" s="1"/>
      <c r="AR179" s="1"/>
      <c r="AS179" s="1"/>
      <c r="AT179" s="1"/>
      <c r="AU179" s="1"/>
    </row>
    <row r="180" spans="1:47" s="615" customFormat="1" ht="17.45" customHeight="1" x14ac:dyDescent="0.25">
      <c r="A180" s="589" t="s">
        <v>8744</v>
      </c>
      <c r="B180" s="495" t="s">
        <v>56</v>
      </c>
      <c r="C180" s="495" t="s">
        <v>124</v>
      </c>
      <c r="D180" s="495" t="s">
        <v>1798</v>
      </c>
      <c r="E180" s="495" t="s">
        <v>8745</v>
      </c>
      <c r="F180" s="473" t="s">
        <v>26</v>
      </c>
      <c r="G180" s="473"/>
      <c r="H180" s="473"/>
      <c r="I180" s="473"/>
      <c r="J180" s="152" t="s">
        <v>11224</v>
      </c>
      <c r="K180" s="163" t="s">
        <v>8948</v>
      </c>
      <c r="L180" s="503">
        <v>43024</v>
      </c>
      <c r="M180" s="497" t="s">
        <v>8869</v>
      </c>
      <c r="N180" s="163" t="s">
        <v>46</v>
      </c>
      <c r="O180" s="503">
        <v>43024</v>
      </c>
      <c r="P180" s="499">
        <v>266668</v>
      </c>
      <c r="Q180" s="500">
        <f t="shared" si="7"/>
        <v>0.26666799999999996</v>
      </c>
      <c r="R180" s="504">
        <v>12</v>
      </c>
      <c r="S180" s="505" t="s">
        <v>7954</v>
      </c>
      <c r="T180" s="163" t="s">
        <v>125</v>
      </c>
      <c r="U180" s="163" t="s">
        <v>9234</v>
      </c>
      <c r="V180" s="495" t="s">
        <v>184</v>
      </c>
      <c r="W180" s="495"/>
      <c r="X180" s="495" t="s">
        <v>8905</v>
      </c>
      <c r="Y180" s="495" t="s">
        <v>757</v>
      </c>
      <c r="Z180" s="616"/>
      <c r="AA180" s="590"/>
      <c r="AB180" s="1"/>
      <c r="AC180" s="1"/>
      <c r="AD180" s="1"/>
      <c r="AE180" s="1"/>
      <c r="AF180" s="1"/>
      <c r="AG180" s="1"/>
      <c r="AH180" s="1"/>
      <c r="AI180" s="1"/>
      <c r="AJ180" s="1"/>
      <c r="AK180" s="1"/>
      <c r="AL180" s="1"/>
      <c r="AM180" s="1"/>
      <c r="AN180" s="1"/>
      <c r="AO180" s="1"/>
      <c r="AP180" s="1"/>
      <c r="AQ180" s="1"/>
      <c r="AR180" s="1"/>
      <c r="AS180" s="1"/>
      <c r="AT180" s="1"/>
      <c r="AU180" s="1"/>
    </row>
    <row r="181" spans="1:47" s="615" customFormat="1" ht="17.45" customHeight="1" x14ac:dyDescent="0.25">
      <c r="A181" s="589" t="s">
        <v>4145</v>
      </c>
      <c r="B181" s="495" t="s">
        <v>56</v>
      </c>
      <c r="C181" s="495" t="s">
        <v>124</v>
      </c>
      <c r="D181" s="495" t="s">
        <v>1798</v>
      </c>
      <c r="E181" s="495" t="s">
        <v>4146</v>
      </c>
      <c r="F181" s="473" t="s">
        <v>26</v>
      </c>
      <c r="G181" s="473" t="s">
        <v>4894</v>
      </c>
      <c r="H181" s="473" t="str">
        <f>VLOOKUP(A181,'[1]2017 SalesConnect'!$A:$J,8,0)</f>
        <v>Halifax</v>
      </c>
      <c r="I181" s="473" t="str">
        <f>VLOOKUP(A181,'[1]2017 SalesConnect'!$A:$I,9,0)</f>
        <v>Need to check the Usecase</v>
      </c>
      <c r="J181" s="152" t="s">
        <v>11224</v>
      </c>
      <c r="K181" s="163" t="s">
        <v>8948</v>
      </c>
      <c r="L181" s="503">
        <v>43076</v>
      </c>
      <c r="M181" s="497" t="s">
        <v>4147</v>
      </c>
      <c r="N181" s="163" t="s">
        <v>48</v>
      </c>
      <c r="O181" s="503">
        <v>43083</v>
      </c>
      <c r="P181" s="499">
        <v>33334</v>
      </c>
      <c r="Q181" s="500">
        <f t="shared" si="7"/>
        <v>3.3333999999999996E-2</v>
      </c>
      <c r="R181" s="504">
        <v>12</v>
      </c>
      <c r="S181" s="505" t="s">
        <v>11283</v>
      </c>
      <c r="T181" s="163" t="s">
        <v>103</v>
      </c>
      <c r="U181" s="163" t="s">
        <v>7</v>
      </c>
      <c r="V181" s="495" t="s">
        <v>477</v>
      </c>
      <c r="W181" s="495" t="s">
        <v>1138</v>
      </c>
      <c r="X181" s="495" t="s">
        <v>6181</v>
      </c>
      <c r="Y181" s="495" t="s">
        <v>356</v>
      </c>
      <c r="Z181" s="616"/>
      <c r="AA181" s="590"/>
      <c r="AB181" s="1"/>
      <c r="AC181" s="1"/>
      <c r="AD181" s="1"/>
      <c r="AE181" s="1"/>
      <c r="AF181" s="1"/>
      <c r="AG181" s="1"/>
      <c r="AH181" s="1"/>
      <c r="AI181" s="1"/>
      <c r="AJ181" s="1"/>
      <c r="AK181" s="1"/>
      <c r="AL181" s="1"/>
      <c r="AM181" s="1"/>
      <c r="AN181" s="1"/>
      <c r="AO181" s="1"/>
      <c r="AP181" s="1"/>
      <c r="AQ181" s="1"/>
      <c r="AR181" s="1"/>
      <c r="AS181" s="1"/>
      <c r="AT181" s="1"/>
      <c r="AU181" s="1"/>
    </row>
    <row r="182" spans="1:47" s="615" customFormat="1" ht="17.45" customHeight="1" x14ac:dyDescent="0.25">
      <c r="A182" s="589" t="s">
        <v>8030</v>
      </c>
      <c r="B182" s="495" t="s">
        <v>56</v>
      </c>
      <c r="C182" s="495" t="s">
        <v>124</v>
      </c>
      <c r="D182" s="495" t="s">
        <v>1798</v>
      </c>
      <c r="E182" s="495" t="s">
        <v>8031</v>
      </c>
      <c r="F182" s="473" t="s">
        <v>26</v>
      </c>
      <c r="G182" s="473"/>
      <c r="H182" s="473"/>
      <c r="I182" s="473"/>
      <c r="J182" s="152" t="s">
        <v>11225</v>
      </c>
      <c r="K182" s="163" t="s">
        <v>8948</v>
      </c>
      <c r="L182" s="503">
        <v>42901</v>
      </c>
      <c r="M182" s="497" t="s">
        <v>8045</v>
      </c>
      <c r="N182" s="163" t="s">
        <v>50</v>
      </c>
      <c r="O182" s="503">
        <v>42907</v>
      </c>
      <c r="P182" s="499">
        <v>24267</v>
      </c>
      <c r="Q182" s="500">
        <f t="shared" si="7"/>
        <v>2.4267E-2</v>
      </c>
      <c r="R182" s="504">
        <v>12</v>
      </c>
      <c r="S182" s="505" t="s">
        <v>11283</v>
      </c>
      <c r="T182" s="163" t="s">
        <v>578</v>
      </c>
      <c r="U182" s="163" t="s">
        <v>7</v>
      </c>
      <c r="V182" s="495" t="s">
        <v>477</v>
      </c>
      <c r="W182" s="495" t="s">
        <v>1996</v>
      </c>
      <c r="X182" s="495" t="s">
        <v>5591</v>
      </c>
      <c r="Y182" s="495" t="s">
        <v>186</v>
      </c>
      <c r="Z182" s="616"/>
      <c r="AA182" s="590"/>
      <c r="AB182" s="1"/>
      <c r="AC182" s="1"/>
      <c r="AD182" s="1"/>
      <c r="AE182" s="1"/>
      <c r="AF182" s="1"/>
      <c r="AG182" s="1"/>
      <c r="AH182" s="1"/>
      <c r="AI182" s="1"/>
      <c r="AJ182" s="1"/>
      <c r="AK182" s="1"/>
      <c r="AL182" s="1"/>
      <c r="AM182" s="1"/>
      <c r="AN182" s="1"/>
      <c r="AO182" s="1"/>
      <c r="AP182" s="1"/>
      <c r="AQ182" s="1"/>
      <c r="AR182" s="1"/>
      <c r="AS182" s="1"/>
      <c r="AT182" s="1"/>
      <c r="AU182" s="1"/>
    </row>
    <row r="183" spans="1:47" s="615" customFormat="1" ht="17.45" customHeight="1" x14ac:dyDescent="0.25">
      <c r="A183" s="589" t="s">
        <v>6896</v>
      </c>
      <c r="B183" s="495" t="s">
        <v>56</v>
      </c>
      <c r="C183" s="495" t="s">
        <v>194</v>
      </c>
      <c r="D183" s="495" t="s">
        <v>11576</v>
      </c>
      <c r="E183" s="495" t="s">
        <v>6898</v>
      </c>
      <c r="F183" s="473" t="s">
        <v>27</v>
      </c>
      <c r="G183" s="473"/>
      <c r="H183" s="473"/>
      <c r="I183" s="473"/>
      <c r="J183" s="152" t="s">
        <v>11223</v>
      </c>
      <c r="K183" s="152" t="s">
        <v>8070</v>
      </c>
      <c r="L183" s="496">
        <v>43008</v>
      </c>
      <c r="M183" s="497">
        <v>42822</v>
      </c>
      <c r="N183" s="152" t="s">
        <v>142</v>
      </c>
      <c r="O183" s="498">
        <v>43008</v>
      </c>
      <c r="P183" s="499">
        <v>100000</v>
      </c>
      <c r="Q183" s="500">
        <f t="shared" si="7"/>
        <v>9.9999999999999992E-2</v>
      </c>
      <c r="R183" s="501">
        <v>12</v>
      </c>
      <c r="S183" s="502">
        <v>42824</v>
      </c>
      <c r="T183" s="152" t="s">
        <v>125</v>
      </c>
      <c r="U183" s="152" t="s">
        <v>18</v>
      </c>
      <c r="V183" s="495" t="s">
        <v>9273</v>
      </c>
      <c r="W183" s="495" t="s">
        <v>11808</v>
      </c>
      <c r="X183" s="495" t="s">
        <v>11940</v>
      </c>
      <c r="Y183" s="495" t="s">
        <v>7201</v>
      </c>
      <c r="Z183" s="616"/>
      <c r="AA183" s="590"/>
      <c r="AB183" s="1"/>
      <c r="AC183" s="1"/>
      <c r="AD183" s="1"/>
      <c r="AE183" s="1"/>
      <c r="AF183" s="1"/>
      <c r="AG183" s="1"/>
      <c r="AH183" s="1"/>
      <c r="AI183" s="1"/>
      <c r="AJ183" s="1"/>
      <c r="AK183" s="1"/>
      <c r="AL183" s="1"/>
      <c r="AM183" s="1"/>
      <c r="AN183" s="1"/>
      <c r="AO183" s="1"/>
      <c r="AP183" s="1"/>
      <c r="AQ183" s="1"/>
      <c r="AR183" s="1"/>
      <c r="AS183" s="1"/>
      <c r="AT183" s="1"/>
      <c r="AU183" s="1"/>
    </row>
    <row r="184" spans="1:47" s="615" customFormat="1" ht="17.45" customHeight="1" x14ac:dyDescent="0.25">
      <c r="A184" s="589" t="s">
        <v>6265</v>
      </c>
      <c r="B184" s="495" t="s">
        <v>56</v>
      </c>
      <c r="C184" s="495" t="s">
        <v>109</v>
      </c>
      <c r="D184" s="495" t="s">
        <v>6266</v>
      </c>
      <c r="E184" s="495" t="s">
        <v>6267</v>
      </c>
      <c r="F184" s="473" t="s">
        <v>27</v>
      </c>
      <c r="G184" s="473"/>
      <c r="H184" s="473"/>
      <c r="I184" s="473"/>
      <c r="J184" s="152" t="s">
        <v>11223</v>
      </c>
      <c r="K184" s="163" t="s">
        <v>8070</v>
      </c>
      <c r="L184" s="503">
        <v>43007</v>
      </c>
      <c r="M184" s="497" t="s">
        <v>6349</v>
      </c>
      <c r="N184" s="163" t="s">
        <v>47</v>
      </c>
      <c r="O184" s="503">
        <v>43007</v>
      </c>
      <c r="P184" s="499">
        <v>100000</v>
      </c>
      <c r="Q184" s="500">
        <f t="shared" si="7"/>
        <v>9.9999999999999992E-2</v>
      </c>
      <c r="R184" s="504">
        <v>12</v>
      </c>
      <c r="S184" s="505" t="s">
        <v>8957</v>
      </c>
      <c r="T184" s="163" t="s">
        <v>103</v>
      </c>
      <c r="U184" s="163" t="s">
        <v>9234</v>
      </c>
      <c r="V184" s="495" t="s">
        <v>184</v>
      </c>
      <c r="W184" s="495" t="s">
        <v>4439</v>
      </c>
      <c r="X184" s="495" t="s">
        <v>7602</v>
      </c>
      <c r="Y184" s="495" t="s">
        <v>313</v>
      </c>
      <c r="Z184" s="616"/>
      <c r="AA184" s="590"/>
      <c r="AB184" s="1"/>
      <c r="AC184" s="1"/>
      <c r="AD184" s="1"/>
      <c r="AE184" s="1"/>
      <c r="AF184" s="1"/>
      <c r="AG184" s="1"/>
      <c r="AH184" s="1"/>
      <c r="AI184" s="1"/>
      <c r="AJ184" s="1"/>
      <c r="AK184" s="1"/>
      <c r="AL184" s="1"/>
      <c r="AM184" s="1"/>
      <c r="AN184" s="1"/>
      <c r="AO184" s="1"/>
      <c r="AP184" s="1"/>
      <c r="AQ184" s="1"/>
      <c r="AR184" s="1"/>
      <c r="AS184" s="1"/>
      <c r="AT184" s="1"/>
      <c r="AU184" s="1"/>
    </row>
    <row r="185" spans="1:47" s="615" customFormat="1" ht="17.45" customHeight="1" x14ac:dyDescent="0.25">
      <c r="A185" s="589" t="s">
        <v>6265</v>
      </c>
      <c r="B185" s="495" t="s">
        <v>56</v>
      </c>
      <c r="C185" s="495" t="s">
        <v>109</v>
      </c>
      <c r="D185" s="495" t="s">
        <v>6266</v>
      </c>
      <c r="E185" s="495" t="s">
        <v>6267</v>
      </c>
      <c r="F185" s="473" t="s">
        <v>27</v>
      </c>
      <c r="G185" s="473"/>
      <c r="H185" s="473"/>
      <c r="I185" s="473"/>
      <c r="J185" s="152" t="s">
        <v>11223</v>
      </c>
      <c r="K185" s="163" t="s">
        <v>8070</v>
      </c>
      <c r="L185" s="503">
        <v>43007</v>
      </c>
      <c r="M185" s="497" t="s">
        <v>6349</v>
      </c>
      <c r="N185" s="163" t="s">
        <v>47</v>
      </c>
      <c r="O185" s="503">
        <v>43007</v>
      </c>
      <c r="P185" s="499">
        <v>45000</v>
      </c>
      <c r="Q185" s="500">
        <f t="shared" ref="Q185:Q216" si="8">+P185*0.000001</f>
        <v>4.4999999999999998E-2</v>
      </c>
      <c r="R185" s="504">
        <v>12</v>
      </c>
      <c r="S185" s="505" t="s">
        <v>8957</v>
      </c>
      <c r="T185" s="163" t="s">
        <v>103</v>
      </c>
      <c r="U185" s="163" t="s">
        <v>9234</v>
      </c>
      <c r="V185" s="495" t="s">
        <v>184</v>
      </c>
      <c r="W185" s="495" t="s">
        <v>11333</v>
      </c>
      <c r="X185" s="495" t="s">
        <v>7602</v>
      </c>
      <c r="Y185" s="495" t="s">
        <v>313</v>
      </c>
      <c r="Z185" s="616"/>
      <c r="AA185" s="590"/>
      <c r="AB185" s="1"/>
      <c r="AC185" s="1"/>
      <c r="AD185" s="1"/>
      <c r="AE185" s="1"/>
      <c r="AF185" s="1"/>
      <c r="AG185" s="1"/>
      <c r="AH185" s="1"/>
      <c r="AI185" s="1"/>
      <c r="AJ185" s="1"/>
      <c r="AK185" s="1"/>
      <c r="AL185" s="1"/>
      <c r="AM185" s="1"/>
      <c r="AN185" s="1"/>
      <c r="AO185" s="1"/>
      <c r="AP185" s="1"/>
      <c r="AQ185" s="1"/>
      <c r="AR185" s="1"/>
      <c r="AS185" s="1"/>
      <c r="AT185" s="1"/>
      <c r="AU185" s="1"/>
    </row>
    <row r="186" spans="1:47" s="615" customFormat="1" ht="17.45" customHeight="1" x14ac:dyDescent="0.25">
      <c r="A186" s="589" t="s">
        <v>6265</v>
      </c>
      <c r="B186" s="495" t="s">
        <v>56</v>
      </c>
      <c r="C186" s="495" t="s">
        <v>109</v>
      </c>
      <c r="D186" s="495" t="s">
        <v>6266</v>
      </c>
      <c r="E186" s="495" t="s">
        <v>6267</v>
      </c>
      <c r="F186" s="473" t="s">
        <v>27</v>
      </c>
      <c r="G186" s="473"/>
      <c r="H186" s="473"/>
      <c r="I186" s="473"/>
      <c r="J186" s="152" t="s">
        <v>11223</v>
      </c>
      <c r="K186" s="163" t="s">
        <v>8070</v>
      </c>
      <c r="L186" s="503">
        <v>43007</v>
      </c>
      <c r="M186" s="497" t="s">
        <v>6349</v>
      </c>
      <c r="N186" s="163" t="s">
        <v>47</v>
      </c>
      <c r="O186" s="503">
        <v>43007</v>
      </c>
      <c r="P186" s="499">
        <v>20000</v>
      </c>
      <c r="Q186" s="500">
        <f t="shared" si="8"/>
        <v>0.02</v>
      </c>
      <c r="R186" s="504">
        <v>12</v>
      </c>
      <c r="S186" s="505" t="s">
        <v>8047</v>
      </c>
      <c r="T186" s="163" t="s">
        <v>103</v>
      </c>
      <c r="U186" s="163" t="s">
        <v>7</v>
      </c>
      <c r="V186" s="495" t="s">
        <v>477</v>
      </c>
      <c r="W186" s="495" t="s">
        <v>3186</v>
      </c>
      <c r="X186" s="495" t="s">
        <v>7602</v>
      </c>
      <c r="Y186" s="495" t="s">
        <v>313</v>
      </c>
      <c r="Z186" s="616"/>
      <c r="AA186" s="590"/>
      <c r="AB186" s="1"/>
      <c r="AC186" s="1"/>
      <c r="AD186" s="1"/>
      <c r="AE186" s="1"/>
      <c r="AF186" s="1"/>
      <c r="AG186" s="1"/>
      <c r="AH186" s="1"/>
      <c r="AI186" s="1"/>
      <c r="AJ186" s="1"/>
      <c r="AK186" s="1"/>
      <c r="AL186" s="1"/>
      <c r="AM186" s="1"/>
      <c r="AN186" s="1"/>
      <c r="AO186" s="1"/>
      <c r="AP186" s="1"/>
      <c r="AQ186" s="1"/>
      <c r="AR186" s="1"/>
      <c r="AS186" s="1"/>
      <c r="AT186" s="1"/>
      <c r="AU186" s="1"/>
    </row>
    <row r="187" spans="1:47" s="615" customFormat="1" ht="17.45" customHeight="1" x14ac:dyDescent="0.25">
      <c r="A187" s="589" t="s">
        <v>9390</v>
      </c>
      <c r="B187" s="495" t="s">
        <v>56</v>
      </c>
      <c r="C187" s="495" t="s">
        <v>109</v>
      </c>
      <c r="D187" s="495" t="s">
        <v>10650</v>
      </c>
      <c r="E187" s="495" t="s">
        <v>8985</v>
      </c>
      <c r="F187" s="473" t="s">
        <v>27</v>
      </c>
      <c r="G187" s="473"/>
      <c r="H187" s="473"/>
      <c r="I187" s="473"/>
      <c r="J187" s="152" t="s">
        <v>11223</v>
      </c>
      <c r="K187" s="152" t="s">
        <v>8070</v>
      </c>
      <c r="L187" s="496">
        <v>42969</v>
      </c>
      <c r="M187" s="497">
        <v>42879</v>
      </c>
      <c r="N187" s="152" t="s">
        <v>46</v>
      </c>
      <c r="O187" s="498">
        <v>42969</v>
      </c>
      <c r="P187" s="499">
        <v>27000</v>
      </c>
      <c r="Q187" s="500">
        <f t="shared" si="8"/>
        <v>2.7E-2</v>
      </c>
      <c r="R187" s="501">
        <v>12</v>
      </c>
      <c r="S187" s="502">
        <v>42880</v>
      </c>
      <c r="T187" s="152" t="s">
        <v>103</v>
      </c>
      <c r="U187" s="152" t="s">
        <v>7040</v>
      </c>
      <c r="V187" s="495" t="s">
        <v>162</v>
      </c>
      <c r="W187" s="495" t="s">
        <v>105</v>
      </c>
      <c r="X187" s="495" t="s">
        <v>10079</v>
      </c>
      <c r="Y187" s="495" t="s">
        <v>6859</v>
      </c>
      <c r="Z187" s="616"/>
      <c r="AA187" s="590"/>
      <c r="AB187" s="1"/>
      <c r="AC187" s="1"/>
      <c r="AD187" s="1"/>
      <c r="AE187" s="1"/>
      <c r="AF187" s="1"/>
      <c r="AG187" s="1"/>
      <c r="AH187" s="1"/>
      <c r="AI187" s="1"/>
      <c r="AJ187" s="1"/>
      <c r="AK187" s="1"/>
      <c r="AL187" s="1"/>
      <c r="AM187" s="1"/>
      <c r="AN187" s="1"/>
      <c r="AO187" s="1"/>
      <c r="AP187" s="1"/>
      <c r="AQ187" s="1"/>
      <c r="AR187" s="1"/>
      <c r="AS187" s="1"/>
      <c r="AT187" s="1"/>
      <c r="AU187" s="1"/>
    </row>
    <row r="188" spans="1:47" s="615" customFormat="1" ht="17.45" customHeight="1" x14ac:dyDescent="0.25">
      <c r="A188" s="589" t="s">
        <v>8225</v>
      </c>
      <c r="B188" s="495" t="s">
        <v>56</v>
      </c>
      <c r="C188" s="495" t="s">
        <v>194</v>
      </c>
      <c r="D188" s="495" t="s">
        <v>2537</v>
      </c>
      <c r="E188" s="495" t="s">
        <v>8226</v>
      </c>
      <c r="F188" s="473" t="s">
        <v>27</v>
      </c>
      <c r="G188" s="473"/>
      <c r="H188" s="473"/>
      <c r="I188" s="473"/>
      <c r="J188" s="152" t="s">
        <v>11224</v>
      </c>
      <c r="K188" s="163" t="s">
        <v>8070</v>
      </c>
      <c r="L188" s="503">
        <v>43035</v>
      </c>
      <c r="M188" s="497" t="s">
        <v>8549</v>
      </c>
      <c r="N188" s="163" t="s">
        <v>46</v>
      </c>
      <c r="O188" s="503">
        <v>43035</v>
      </c>
      <c r="P188" s="499">
        <v>600000</v>
      </c>
      <c r="Q188" s="500">
        <f t="shared" si="8"/>
        <v>0.6</v>
      </c>
      <c r="R188" s="504">
        <v>12</v>
      </c>
      <c r="S188" s="505" t="s">
        <v>8048</v>
      </c>
      <c r="T188" s="163" t="s">
        <v>103</v>
      </c>
      <c r="U188" s="152" t="s">
        <v>7040</v>
      </c>
      <c r="V188" s="495" t="s">
        <v>134</v>
      </c>
      <c r="W188" s="495" t="s">
        <v>9226</v>
      </c>
      <c r="X188" s="495" t="s">
        <v>8623</v>
      </c>
      <c r="Y188" s="495"/>
      <c r="Z188" s="616"/>
      <c r="AA188" s="590"/>
      <c r="AB188" s="1"/>
      <c r="AC188" s="1"/>
      <c r="AD188" s="1"/>
      <c r="AE188" s="1"/>
      <c r="AF188" s="1"/>
      <c r="AG188" s="1"/>
      <c r="AH188" s="1"/>
      <c r="AI188" s="1"/>
      <c r="AJ188" s="1"/>
      <c r="AK188" s="1"/>
      <c r="AL188" s="1"/>
      <c r="AM188" s="1"/>
      <c r="AN188" s="1"/>
      <c r="AO188" s="1"/>
      <c r="AP188" s="1"/>
      <c r="AQ188" s="1"/>
      <c r="AR188" s="1"/>
      <c r="AS188" s="1"/>
      <c r="AT188" s="1"/>
      <c r="AU188" s="1"/>
    </row>
    <row r="189" spans="1:47" s="615" customFormat="1" ht="17.45" customHeight="1" x14ac:dyDescent="0.25">
      <c r="A189" s="589" t="s">
        <v>2536</v>
      </c>
      <c r="B189" s="495" t="s">
        <v>56</v>
      </c>
      <c r="C189" s="495" t="s">
        <v>194</v>
      </c>
      <c r="D189" s="495" t="s">
        <v>2537</v>
      </c>
      <c r="E189" s="495" t="s">
        <v>528</v>
      </c>
      <c r="F189" s="473" t="s">
        <v>27</v>
      </c>
      <c r="G189" s="473"/>
      <c r="H189" s="473"/>
      <c r="I189" s="473"/>
      <c r="J189" s="152" t="s">
        <v>11224</v>
      </c>
      <c r="K189" s="163" t="s">
        <v>33</v>
      </c>
      <c r="L189" s="503">
        <v>43097</v>
      </c>
      <c r="M189" s="497" t="s">
        <v>2538</v>
      </c>
      <c r="N189" s="163" t="s">
        <v>47</v>
      </c>
      <c r="O189" s="503">
        <v>43097</v>
      </c>
      <c r="P189" s="499">
        <v>150000</v>
      </c>
      <c r="Q189" s="500">
        <f t="shared" si="8"/>
        <v>0.15</v>
      </c>
      <c r="R189" s="504">
        <v>3</v>
      </c>
      <c r="S189" s="505" t="s">
        <v>9261</v>
      </c>
      <c r="T189" s="163" t="s">
        <v>292</v>
      </c>
      <c r="U189" s="163" t="s">
        <v>7</v>
      </c>
      <c r="V189" s="495" t="s">
        <v>477</v>
      </c>
      <c r="W189" s="495" t="s">
        <v>2539</v>
      </c>
      <c r="X189" s="495" t="s">
        <v>6362</v>
      </c>
      <c r="Y189" s="495" t="s">
        <v>7945</v>
      </c>
      <c r="Z189" s="616"/>
      <c r="AA189" s="590"/>
      <c r="AB189" s="1"/>
      <c r="AC189" s="1"/>
      <c r="AD189" s="1"/>
      <c r="AE189" s="1"/>
      <c r="AF189" s="1"/>
      <c r="AG189" s="1"/>
      <c r="AH189" s="1"/>
      <c r="AI189" s="1"/>
      <c r="AJ189" s="1"/>
      <c r="AK189" s="1"/>
      <c r="AL189" s="1"/>
      <c r="AM189" s="1"/>
      <c r="AN189" s="1"/>
      <c r="AO189" s="1"/>
      <c r="AP189" s="1"/>
      <c r="AQ189" s="1"/>
      <c r="AR189" s="1"/>
      <c r="AS189" s="1"/>
      <c r="AT189" s="1"/>
      <c r="AU189" s="1"/>
    </row>
    <row r="190" spans="1:47" s="615" customFormat="1" ht="17.45" customHeight="1" x14ac:dyDescent="0.25">
      <c r="A190" s="589" t="s">
        <v>1643</v>
      </c>
      <c r="B190" s="495" t="s">
        <v>56</v>
      </c>
      <c r="C190" s="495" t="s">
        <v>161</v>
      </c>
      <c r="D190" s="495" t="s">
        <v>10429</v>
      </c>
      <c r="E190" s="495" t="s">
        <v>1015</v>
      </c>
      <c r="F190" s="473" t="s">
        <v>25</v>
      </c>
      <c r="G190" s="473"/>
      <c r="H190" s="473"/>
      <c r="I190" s="473"/>
      <c r="J190" s="152" t="s">
        <v>11223</v>
      </c>
      <c r="K190" s="152" t="s">
        <v>35</v>
      </c>
      <c r="L190" s="496">
        <v>42948</v>
      </c>
      <c r="M190" s="497">
        <v>42783</v>
      </c>
      <c r="N190" s="152" t="s">
        <v>47</v>
      </c>
      <c r="O190" s="498">
        <v>42916</v>
      </c>
      <c r="P190" s="499">
        <v>250000</v>
      </c>
      <c r="Q190" s="500">
        <f t="shared" si="8"/>
        <v>0.25</v>
      </c>
      <c r="R190" s="501">
        <v>12</v>
      </c>
      <c r="S190" s="502">
        <v>42908</v>
      </c>
      <c r="T190" s="152" t="s">
        <v>103</v>
      </c>
      <c r="U190" s="152" t="s">
        <v>7040</v>
      </c>
      <c r="V190" s="495" t="s">
        <v>162</v>
      </c>
      <c r="W190" s="495" t="s">
        <v>105</v>
      </c>
      <c r="X190" s="495" t="s">
        <v>9114</v>
      </c>
      <c r="Y190" s="495" t="s">
        <v>9291</v>
      </c>
      <c r="Z190" s="616"/>
      <c r="AA190" s="590"/>
      <c r="AB190" s="1"/>
      <c r="AC190" s="1"/>
      <c r="AD190" s="1"/>
      <c r="AE190" s="1"/>
      <c r="AF190" s="1"/>
      <c r="AG190" s="1"/>
      <c r="AH190" s="1"/>
      <c r="AI190" s="1"/>
      <c r="AJ190" s="1"/>
      <c r="AK190" s="1"/>
      <c r="AL190" s="1"/>
      <c r="AM190" s="1"/>
      <c r="AN190" s="1"/>
      <c r="AO190" s="1"/>
      <c r="AP190" s="1"/>
      <c r="AQ190" s="1"/>
      <c r="AR190" s="1"/>
      <c r="AS190" s="1"/>
      <c r="AT190" s="1"/>
      <c r="AU190" s="1"/>
    </row>
    <row r="191" spans="1:47" s="615" customFormat="1" ht="17.45" customHeight="1" x14ac:dyDescent="0.25">
      <c r="A191" s="589" t="s">
        <v>2437</v>
      </c>
      <c r="B191" s="495" t="s">
        <v>56</v>
      </c>
      <c r="C191" s="495" t="s">
        <v>109</v>
      </c>
      <c r="D191" s="495" t="s">
        <v>10276</v>
      </c>
      <c r="E191" s="495" t="s">
        <v>2439</v>
      </c>
      <c r="F191" s="473" t="s">
        <v>28</v>
      </c>
      <c r="G191" s="473"/>
      <c r="H191" s="473"/>
      <c r="I191" s="473"/>
      <c r="J191" s="152" t="s">
        <v>11223</v>
      </c>
      <c r="K191" s="152" t="s">
        <v>8953</v>
      </c>
      <c r="L191" s="496">
        <v>42996</v>
      </c>
      <c r="M191" s="497">
        <v>42803</v>
      </c>
      <c r="N191" s="152" t="s">
        <v>47</v>
      </c>
      <c r="O191" s="498">
        <v>42996</v>
      </c>
      <c r="P191" s="499">
        <v>150000</v>
      </c>
      <c r="Q191" s="500">
        <f t="shared" si="8"/>
        <v>0.15</v>
      </c>
      <c r="R191" s="501">
        <v>4</v>
      </c>
      <c r="S191" s="502">
        <v>42831</v>
      </c>
      <c r="T191" s="152" t="s">
        <v>103</v>
      </c>
      <c r="U191" s="152" t="s">
        <v>7040</v>
      </c>
      <c r="V191" s="495" t="s">
        <v>162</v>
      </c>
      <c r="W191" s="495" t="s">
        <v>105</v>
      </c>
      <c r="X191" s="495" t="s">
        <v>9003</v>
      </c>
      <c r="Y191" s="495" t="s">
        <v>6864</v>
      </c>
      <c r="Z191" s="616"/>
      <c r="AA191" s="590"/>
      <c r="AB191" s="1"/>
      <c r="AC191" s="1"/>
      <c r="AD191" s="1"/>
      <c r="AE191" s="1"/>
      <c r="AF191" s="1"/>
      <c r="AG191" s="1"/>
      <c r="AH191" s="1"/>
      <c r="AI191" s="1"/>
      <c r="AJ191" s="1"/>
      <c r="AK191" s="1"/>
      <c r="AL191" s="1"/>
      <c r="AM191" s="1"/>
      <c r="AN191" s="1"/>
      <c r="AO191" s="1"/>
      <c r="AP191" s="1"/>
      <c r="AQ191" s="1"/>
      <c r="AR191" s="1"/>
      <c r="AS191" s="1"/>
      <c r="AT191" s="1"/>
      <c r="AU191" s="1"/>
    </row>
    <row r="192" spans="1:47" s="615" customFormat="1" ht="17.45" customHeight="1" x14ac:dyDescent="0.25">
      <c r="A192" s="589" t="s">
        <v>2648</v>
      </c>
      <c r="B192" s="495" t="s">
        <v>56</v>
      </c>
      <c r="C192" s="495" t="s">
        <v>109</v>
      </c>
      <c r="D192" s="495" t="s">
        <v>10276</v>
      </c>
      <c r="E192" s="495" t="s">
        <v>316</v>
      </c>
      <c r="F192" s="473" t="s">
        <v>28</v>
      </c>
      <c r="G192" s="473"/>
      <c r="H192" s="473"/>
      <c r="I192" s="473"/>
      <c r="J192" s="152" t="s">
        <v>11225</v>
      </c>
      <c r="K192" s="152" t="s">
        <v>8953</v>
      </c>
      <c r="L192" s="496">
        <v>42890</v>
      </c>
      <c r="M192" s="497">
        <v>42800</v>
      </c>
      <c r="N192" s="152" t="s">
        <v>46</v>
      </c>
      <c r="O192" s="498">
        <v>42890</v>
      </c>
      <c r="P192" s="499">
        <v>125000</v>
      </c>
      <c r="Q192" s="500">
        <f t="shared" si="8"/>
        <v>0.125</v>
      </c>
      <c r="R192" s="501">
        <v>4</v>
      </c>
      <c r="S192" s="502">
        <v>42803</v>
      </c>
      <c r="T192" s="152" t="s">
        <v>125</v>
      </c>
      <c r="U192" s="152" t="s">
        <v>7040</v>
      </c>
      <c r="V192" s="495" t="s">
        <v>162</v>
      </c>
      <c r="W192" s="495" t="s">
        <v>7199</v>
      </c>
      <c r="X192" s="495" t="s">
        <v>11881</v>
      </c>
      <c r="Y192" s="495"/>
      <c r="Z192" s="616"/>
      <c r="AA192" s="590"/>
      <c r="AB192" s="1"/>
      <c r="AC192" s="1"/>
      <c r="AD192" s="1"/>
      <c r="AE192" s="1"/>
      <c r="AF192" s="1"/>
      <c r="AG192" s="1"/>
      <c r="AH192" s="1"/>
      <c r="AI192" s="1"/>
      <c r="AJ192" s="1"/>
      <c r="AK192" s="1"/>
      <c r="AL192" s="1"/>
      <c r="AM192" s="1"/>
      <c r="AN192" s="1"/>
      <c r="AO192" s="1"/>
      <c r="AP192" s="1"/>
      <c r="AQ192" s="1"/>
      <c r="AR192" s="1"/>
      <c r="AS192" s="1"/>
      <c r="AT192" s="1"/>
      <c r="AU192" s="1"/>
    </row>
    <row r="193" spans="1:47" s="615" customFormat="1" ht="17.45" customHeight="1" x14ac:dyDescent="0.25">
      <c r="A193" s="589" t="s">
        <v>4724</v>
      </c>
      <c r="B193" s="495" t="s">
        <v>56</v>
      </c>
      <c r="C193" s="495" t="s">
        <v>194</v>
      </c>
      <c r="D193" s="495" t="s">
        <v>4725</v>
      </c>
      <c r="E193" s="495" t="s">
        <v>2259</v>
      </c>
      <c r="F193" s="473" t="s">
        <v>27</v>
      </c>
      <c r="G193" s="473"/>
      <c r="H193" s="473"/>
      <c r="I193" s="473"/>
      <c r="J193" s="152" t="s">
        <v>11223</v>
      </c>
      <c r="K193" s="163" t="s">
        <v>8070</v>
      </c>
      <c r="L193" s="503">
        <v>42930</v>
      </c>
      <c r="M193" s="497" t="s">
        <v>4726</v>
      </c>
      <c r="N193" s="163" t="s">
        <v>142</v>
      </c>
      <c r="O193" s="503">
        <v>42930</v>
      </c>
      <c r="P193" s="499">
        <v>5000</v>
      </c>
      <c r="Q193" s="500">
        <f t="shared" si="8"/>
        <v>5.0000000000000001E-3</v>
      </c>
      <c r="R193" s="504">
        <v>12</v>
      </c>
      <c r="S193" s="505" t="s">
        <v>2711</v>
      </c>
      <c r="T193" s="163" t="s">
        <v>125</v>
      </c>
      <c r="U193" s="163" t="s">
        <v>7</v>
      </c>
      <c r="V193" s="495" t="s">
        <v>477</v>
      </c>
      <c r="W193" s="495" t="s">
        <v>1138</v>
      </c>
      <c r="X193" s="495" t="s">
        <v>8682</v>
      </c>
      <c r="Y193" s="495" t="s">
        <v>356</v>
      </c>
      <c r="Z193" s="616"/>
      <c r="AA193" s="590"/>
      <c r="AB193" s="1"/>
      <c r="AC193" s="1"/>
      <c r="AD193" s="1"/>
      <c r="AE193" s="1"/>
      <c r="AF193" s="1"/>
      <c r="AG193" s="1"/>
      <c r="AH193" s="1"/>
      <c r="AI193" s="1"/>
      <c r="AJ193" s="1"/>
      <c r="AK193" s="1"/>
      <c r="AL193" s="1"/>
      <c r="AM193" s="1"/>
      <c r="AN193" s="1"/>
      <c r="AO193" s="1"/>
      <c r="AP193" s="1"/>
      <c r="AQ193" s="1"/>
      <c r="AR193" s="1"/>
      <c r="AS193" s="1"/>
      <c r="AT193" s="1"/>
      <c r="AU193" s="1"/>
    </row>
    <row r="194" spans="1:47" s="615" customFormat="1" ht="17.45" customHeight="1" x14ac:dyDescent="0.25">
      <c r="A194" s="589" t="s">
        <v>1510</v>
      </c>
      <c r="B194" s="495" t="s">
        <v>56</v>
      </c>
      <c r="C194" s="495" t="s">
        <v>117</v>
      </c>
      <c r="D194" s="495" t="s">
        <v>1511</v>
      </c>
      <c r="E194" s="495" t="s">
        <v>7524</v>
      </c>
      <c r="F194" s="473" t="s">
        <v>25</v>
      </c>
      <c r="G194" s="473"/>
      <c r="H194" s="473"/>
      <c r="I194" s="473"/>
      <c r="J194" s="152" t="s">
        <v>11223</v>
      </c>
      <c r="K194" s="163" t="s">
        <v>35</v>
      </c>
      <c r="L194" s="503">
        <v>43007</v>
      </c>
      <c r="M194" s="497" t="s">
        <v>1512</v>
      </c>
      <c r="N194" s="163" t="s">
        <v>142</v>
      </c>
      <c r="O194" s="503">
        <v>43007</v>
      </c>
      <c r="P194" s="499">
        <v>250000</v>
      </c>
      <c r="Q194" s="500">
        <f t="shared" si="8"/>
        <v>0.25</v>
      </c>
      <c r="R194" s="504">
        <v>3</v>
      </c>
      <c r="S194" s="505" t="s">
        <v>1513</v>
      </c>
      <c r="T194" s="163" t="s">
        <v>125</v>
      </c>
      <c r="U194" s="152" t="s">
        <v>7040</v>
      </c>
      <c r="V194" s="495" t="s">
        <v>104</v>
      </c>
      <c r="W194" s="495" t="s">
        <v>114</v>
      </c>
      <c r="X194" s="495" t="s">
        <v>5519</v>
      </c>
      <c r="Y194" s="495"/>
      <c r="Z194" s="616"/>
      <c r="AA194" s="590"/>
      <c r="AB194" s="1"/>
      <c r="AC194" s="1"/>
      <c r="AD194" s="1"/>
      <c r="AE194" s="1"/>
      <c r="AF194" s="1"/>
      <c r="AG194" s="1"/>
      <c r="AH194" s="1"/>
      <c r="AI194" s="1"/>
      <c r="AJ194" s="1"/>
      <c r="AK194" s="1"/>
      <c r="AL194" s="1"/>
      <c r="AM194" s="1"/>
      <c r="AN194" s="1"/>
      <c r="AO194" s="1"/>
      <c r="AP194" s="1"/>
      <c r="AQ194" s="1"/>
      <c r="AR194" s="1"/>
      <c r="AS194" s="1"/>
      <c r="AT194" s="1"/>
      <c r="AU194" s="1"/>
    </row>
    <row r="195" spans="1:47" s="615" customFormat="1" ht="17.45" customHeight="1" x14ac:dyDescent="0.25">
      <c r="A195" s="589" t="s">
        <v>7014</v>
      </c>
      <c r="B195" s="495" t="s">
        <v>56</v>
      </c>
      <c r="C195" s="495" t="s">
        <v>194</v>
      </c>
      <c r="D195" s="495" t="s">
        <v>10884</v>
      </c>
      <c r="E195" s="495" t="s">
        <v>7016</v>
      </c>
      <c r="F195" s="473" t="s">
        <v>27</v>
      </c>
      <c r="G195" s="473"/>
      <c r="H195" s="473"/>
      <c r="I195" s="473"/>
      <c r="J195" s="152" t="s">
        <v>11224</v>
      </c>
      <c r="K195" s="152" t="s">
        <v>33</v>
      </c>
      <c r="L195" s="496">
        <v>43091</v>
      </c>
      <c r="M195" s="497">
        <v>42823</v>
      </c>
      <c r="N195" s="152" t="s">
        <v>47</v>
      </c>
      <c r="O195" s="498">
        <v>43091</v>
      </c>
      <c r="P195" s="499">
        <v>100000</v>
      </c>
      <c r="Q195" s="500">
        <f t="shared" si="8"/>
        <v>9.9999999999999992E-2</v>
      </c>
      <c r="R195" s="501">
        <v>12</v>
      </c>
      <c r="S195" s="502">
        <v>42823</v>
      </c>
      <c r="T195" s="152" t="s">
        <v>103</v>
      </c>
      <c r="U195" s="152" t="s">
        <v>7040</v>
      </c>
      <c r="V195" s="495" t="s">
        <v>162</v>
      </c>
      <c r="W195" s="495" t="s">
        <v>105</v>
      </c>
      <c r="X195" s="495" t="s">
        <v>10217</v>
      </c>
      <c r="Y195" s="495" t="s">
        <v>6859</v>
      </c>
      <c r="Z195" s="616"/>
      <c r="AA195" s="590"/>
      <c r="AB195" s="1"/>
      <c r="AC195" s="1"/>
      <c r="AD195" s="1"/>
      <c r="AE195" s="1"/>
      <c r="AF195" s="1"/>
      <c r="AG195" s="1"/>
      <c r="AH195" s="1"/>
      <c r="AI195" s="1"/>
      <c r="AJ195" s="1"/>
      <c r="AK195" s="1"/>
      <c r="AL195" s="1"/>
      <c r="AM195" s="1"/>
      <c r="AN195" s="1"/>
      <c r="AO195" s="1"/>
      <c r="AP195" s="1"/>
      <c r="AQ195" s="1"/>
      <c r="AR195" s="1"/>
      <c r="AS195" s="1"/>
      <c r="AT195" s="1"/>
      <c r="AU195" s="1"/>
    </row>
    <row r="196" spans="1:47" s="615" customFormat="1" ht="17.45" customHeight="1" x14ac:dyDescent="0.25">
      <c r="A196" s="589" t="s">
        <v>671</v>
      </c>
      <c r="B196" s="495" t="s">
        <v>60</v>
      </c>
      <c r="C196" s="495" t="s">
        <v>6576</v>
      </c>
      <c r="D196" s="495" t="s">
        <v>10370</v>
      </c>
      <c r="E196" s="495" t="s">
        <v>9619</v>
      </c>
      <c r="F196" s="473" t="s">
        <v>6576</v>
      </c>
      <c r="G196" s="473" t="s">
        <v>4894</v>
      </c>
      <c r="H196" s="473" t="str">
        <f>VLOOKUP(A196,'[1]2017 SalesConnect'!$A:$J,8,0)</f>
        <v>India</v>
      </c>
      <c r="I196" s="473" t="str">
        <f>VLOOKUP(A196,'[1]2017 SalesConnect'!$A:$I,9,0)</f>
        <v>Need Details from the Sector / Jitan</v>
      </c>
      <c r="J196" s="152" t="s">
        <v>11223</v>
      </c>
      <c r="K196" s="152" t="s">
        <v>8949</v>
      </c>
      <c r="L196" s="496">
        <v>42998</v>
      </c>
      <c r="M196" s="497">
        <v>42760</v>
      </c>
      <c r="N196" s="152" t="s">
        <v>47</v>
      </c>
      <c r="O196" s="498">
        <v>42998</v>
      </c>
      <c r="P196" s="499">
        <v>666666</v>
      </c>
      <c r="Q196" s="500">
        <f t="shared" si="8"/>
        <v>0.66666599999999998</v>
      </c>
      <c r="R196" s="501">
        <v>12</v>
      </c>
      <c r="S196" s="502">
        <v>42908</v>
      </c>
      <c r="T196" s="152" t="s">
        <v>103</v>
      </c>
      <c r="U196" s="152" t="s">
        <v>7040</v>
      </c>
      <c r="V196" s="495" t="s">
        <v>162</v>
      </c>
      <c r="W196" s="495" t="s">
        <v>105</v>
      </c>
      <c r="X196" s="495" t="s">
        <v>9977</v>
      </c>
      <c r="Y196" s="495" t="s">
        <v>9235</v>
      </c>
      <c r="Z196" s="616"/>
      <c r="AA196" s="590"/>
      <c r="AB196" s="1"/>
      <c r="AC196" s="1"/>
      <c r="AD196" s="1"/>
      <c r="AE196" s="1"/>
      <c r="AF196" s="1"/>
      <c r="AG196" s="1"/>
      <c r="AH196" s="1"/>
      <c r="AI196" s="1"/>
      <c r="AJ196" s="1"/>
      <c r="AK196" s="1"/>
      <c r="AL196" s="1"/>
      <c r="AM196" s="1"/>
      <c r="AN196" s="1"/>
      <c r="AO196" s="1"/>
      <c r="AP196" s="1"/>
      <c r="AQ196" s="1"/>
      <c r="AR196" s="1"/>
      <c r="AS196" s="1"/>
      <c r="AT196" s="1"/>
      <c r="AU196" s="1"/>
    </row>
    <row r="197" spans="1:47" s="615" customFormat="1" ht="17.45" customHeight="1" x14ac:dyDescent="0.25">
      <c r="A197" s="589" t="s">
        <v>8720</v>
      </c>
      <c r="B197" s="495" t="s">
        <v>57</v>
      </c>
      <c r="C197" s="495" t="s">
        <v>324</v>
      </c>
      <c r="D197" s="495" t="s">
        <v>8974</v>
      </c>
      <c r="E197" s="495" t="s">
        <v>8721</v>
      </c>
      <c r="F197" s="473" t="s">
        <v>27</v>
      </c>
      <c r="G197" s="473"/>
      <c r="H197" s="473"/>
      <c r="I197" s="473"/>
      <c r="J197" s="152" t="s">
        <v>11224</v>
      </c>
      <c r="K197" s="152" t="s">
        <v>8947</v>
      </c>
      <c r="L197" s="496">
        <v>43035</v>
      </c>
      <c r="M197" s="497">
        <v>42866</v>
      </c>
      <c r="N197" s="152" t="s">
        <v>47</v>
      </c>
      <c r="O197" s="498">
        <v>43035</v>
      </c>
      <c r="P197" s="499">
        <v>500000</v>
      </c>
      <c r="Q197" s="500">
        <f t="shared" si="8"/>
        <v>0.5</v>
      </c>
      <c r="R197" s="501">
        <v>1</v>
      </c>
      <c r="S197" s="502">
        <v>42908</v>
      </c>
      <c r="T197" s="152" t="s">
        <v>103</v>
      </c>
      <c r="U197" s="152" t="s">
        <v>7040</v>
      </c>
      <c r="V197" s="495" t="s">
        <v>162</v>
      </c>
      <c r="W197" s="495" t="s">
        <v>105</v>
      </c>
      <c r="X197" s="495" t="s">
        <v>9840</v>
      </c>
      <c r="Y197" s="495"/>
      <c r="Z197" s="616"/>
      <c r="AA197" s="590"/>
      <c r="AB197" s="1"/>
      <c r="AC197" s="1"/>
      <c r="AD197" s="1"/>
      <c r="AE197" s="1"/>
      <c r="AF197" s="1"/>
      <c r="AG197" s="1"/>
      <c r="AH197" s="1"/>
      <c r="AI197" s="1"/>
      <c r="AJ197" s="1"/>
      <c r="AK197" s="1"/>
      <c r="AL197" s="1"/>
      <c r="AM197" s="1"/>
      <c r="AN197" s="1"/>
      <c r="AO197" s="1"/>
      <c r="AP197" s="1"/>
      <c r="AQ197" s="1"/>
      <c r="AR197" s="1"/>
      <c r="AS197" s="1"/>
      <c r="AT197" s="1"/>
      <c r="AU197" s="1"/>
    </row>
    <row r="198" spans="1:47" s="615" customFormat="1" ht="17.45" customHeight="1" x14ac:dyDescent="0.25">
      <c r="A198" s="589" t="s">
        <v>8725</v>
      </c>
      <c r="B198" s="495" t="s">
        <v>62</v>
      </c>
      <c r="C198" s="495" t="s">
        <v>1065</v>
      </c>
      <c r="D198" s="495" t="s">
        <v>8726</v>
      </c>
      <c r="E198" s="495" t="s">
        <v>8727</v>
      </c>
      <c r="F198" s="473" t="s">
        <v>28</v>
      </c>
      <c r="G198" s="473"/>
      <c r="H198" s="473"/>
      <c r="I198" s="473"/>
      <c r="J198" s="152" t="s">
        <v>11224</v>
      </c>
      <c r="K198" s="163" t="s">
        <v>8953</v>
      </c>
      <c r="L198" s="503">
        <v>43100</v>
      </c>
      <c r="M198" s="497" t="s">
        <v>8864</v>
      </c>
      <c r="N198" s="163" t="s">
        <v>46</v>
      </c>
      <c r="O198" s="503">
        <v>43195</v>
      </c>
      <c r="P198" s="499">
        <v>500000</v>
      </c>
      <c r="Q198" s="500">
        <f t="shared" si="8"/>
        <v>0.5</v>
      </c>
      <c r="R198" s="504">
        <v>12</v>
      </c>
      <c r="S198" s="505" t="s">
        <v>7881</v>
      </c>
      <c r="T198" s="163" t="s">
        <v>125</v>
      </c>
      <c r="U198" s="152" t="s">
        <v>7040</v>
      </c>
      <c r="V198" s="495" t="s">
        <v>104</v>
      </c>
      <c r="W198" s="495"/>
      <c r="X198" s="495" t="s">
        <v>8900</v>
      </c>
      <c r="Y198" s="495"/>
      <c r="Z198" s="616"/>
      <c r="AA198" s="590"/>
      <c r="AB198" s="1"/>
      <c r="AC198" s="1"/>
      <c r="AD198" s="1"/>
      <c r="AE198" s="1"/>
      <c r="AF198" s="1"/>
      <c r="AG198" s="1"/>
      <c r="AH198" s="1"/>
      <c r="AI198" s="1"/>
      <c r="AJ198" s="1"/>
      <c r="AK198" s="1"/>
      <c r="AL198" s="1"/>
      <c r="AM198" s="1"/>
      <c r="AN198" s="1"/>
      <c r="AO198" s="1"/>
      <c r="AP198" s="1"/>
      <c r="AQ198" s="1"/>
      <c r="AR198" s="1"/>
      <c r="AS198" s="1"/>
      <c r="AT198" s="1"/>
      <c r="AU198" s="1"/>
    </row>
    <row r="199" spans="1:47" s="615" customFormat="1" ht="17.45" customHeight="1" x14ac:dyDescent="0.25">
      <c r="A199" s="591" t="s">
        <v>11452</v>
      </c>
      <c r="B199" s="506" t="s">
        <v>57</v>
      </c>
      <c r="C199" s="506" t="s">
        <v>1046</v>
      </c>
      <c r="D199" s="506" t="s">
        <v>11453</v>
      </c>
      <c r="E199" s="506" t="s">
        <v>11454</v>
      </c>
      <c r="F199" s="473" t="s">
        <v>25</v>
      </c>
      <c r="G199" s="473"/>
      <c r="H199" s="473"/>
      <c r="I199" s="473"/>
      <c r="J199" s="470" t="s">
        <v>11223</v>
      </c>
      <c r="K199" s="470" t="s">
        <v>8951</v>
      </c>
      <c r="L199" s="515">
        <v>43006</v>
      </c>
      <c r="M199" s="509">
        <v>42912</v>
      </c>
      <c r="N199" s="470" t="s">
        <v>47</v>
      </c>
      <c r="O199" s="516">
        <v>43006</v>
      </c>
      <c r="P199" s="510">
        <v>500000</v>
      </c>
      <c r="Q199" s="511">
        <f t="shared" si="8"/>
        <v>0.5</v>
      </c>
      <c r="R199" s="517">
        <v>3</v>
      </c>
      <c r="S199" s="518">
        <v>42912</v>
      </c>
      <c r="T199" s="470" t="s">
        <v>103</v>
      </c>
      <c r="U199" s="470" t="s">
        <v>7040</v>
      </c>
      <c r="V199" s="506" t="s">
        <v>162</v>
      </c>
      <c r="W199" s="506" t="s">
        <v>105</v>
      </c>
      <c r="X199" s="495" t="s">
        <v>11885</v>
      </c>
      <c r="Y199" s="495" t="s">
        <v>6864</v>
      </c>
      <c r="Z199" s="616"/>
      <c r="AA199" s="590"/>
      <c r="AB199" s="1"/>
      <c r="AC199" s="1"/>
      <c r="AD199" s="1"/>
      <c r="AE199" s="1"/>
      <c r="AF199" s="1"/>
      <c r="AG199" s="1"/>
      <c r="AH199" s="1"/>
      <c r="AI199" s="1"/>
      <c r="AJ199" s="1"/>
      <c r="AK199" s="1"/>
      <c r="AL199" s="1"/>
      <c r="AM199" s="1"/>
      <c r="AN199" s="1"/>
      <c r="AO199" s="1"/>
      <c r="AP199" s="1"/>
      <c r="AQ199" s="1"/>
      <c r="AR199" s="1"/>
      <c r="AS199" s="1"/>
      <c r="AT199" s="1"/>
      <c r="AU199" s="1"/>
    </row>
    <row r="200" spans="1:47" s="615" customFormat="1" ht="17.45" customHeight="1" x14ac:dyDescent="0.25">
      <c r="A200" s="589" t="s">
        <v>9158</v>
      </c>
      <c r="B200" s="495" t="s">
        <v>57</v>
      </c>
      <c r="C200" s="495" t="s">
        <v>1046</v>
      </c>
      <c r="D200" s="495" t="s">
        <v>11455</v>
      </c>
      <c r="E200" s="495" t="s">
        <v>9159</v>
      </c>
      <c r="F200" s="473" t="s">
        <v>28</v>
      </c>
      <c r="G200" s="473"/>
      <c r="H200" s="473"/>
      <c r="I200" s="473"/>
      <c r="J200" s="152" t="s">
        <v>11224</v>
      </c>
      <c r="K200" s="152" t="s">
        <v>8953</v>
      </c>
      <c r="L200" s="496">
        <v>43081</v>
      </c>
      <c r="M200" s="497">
        <v>42867</v>
      </c>
      <c r="N200" s="152" t="s">
        <v>46</v>
      </c>
      <c r="O200" s="498">
        <v>43081</v>
      </c>
      <c r="P200" s="499">
        <v>500000</v>
      </c>
      <c r="Q200" s="500">
        <f t="shared" si="8"/>
        <v>0.5</v>
      </c>
      <c r="R200" s="501">
        <v>12</v>
      </c>
      <c r="S200" s="502">
        <v>42906</v>
      </c>
      <c r="T200" s="152" t="s">
        <v>103</v>
      </c>
      <c r="U200" s="152" t="s">
        <v>7040</v>
      </c>
      <c r="V200" s="495" t="s">
        <v>162</v>
      </c>
      <c r="W200" s="495" t="s">
        <v>7199</v>
      </c>
      <c r="X200" s="495" t="s">
        <v>11886</v>
      </c>
      <c r="Y200" s="495" t="s">
        <v>9549</v>
      </c>
      <c r="Z200" s="616"/>
      <c r="AA200" s="590"/>
      <c r="AB200" s="1"/>
      <c r="AC200" s="1"/>
      <c r="AD200" s="1"/>
      <c r="AE200" s="1"/>
      <c r="AF200" s="1"/>
      <c r="AG200" s="1"/>
      <c r="AH200" s="1"/>
      <c r="AI200" s="1"/>
      <c r="AJ200" s="1"/>
      <c r="AK200" s="1"/>
      <c r="AL200" s="1"/>
      <c r="AM200" s="1"/>
      <c r="AN200" s="1"/>
      <c r="AO200" s="1"/>
      <c r="AP200" s="1"/>
      <c r="AQ200" s="1"/>
      <c r="AR200" s="1"/>
      <c r="AS200" s="1"/>
      <c r="AT200" s="1"/>
      <c r="AU200" s="1"/>
    </row>
    <row r="201" spans="1:47" s="615" customFormat="1" ht="17.45" customHeight="1" x14ac:dyDescent="0.25">
      <c r="A201" s="589" t="s">
        <v>9160</v>
      </c>
      <c r="B201" s="495" t="s">
        <v>57</v>
      </c>
      <c r="C201" s="495" t="s">
        <v>1046</v>
      </c>
      <c r="D201" s="495" t="s">
        <v>11455</v>
      </c>
      <c r="E201" s="495" t="s">
        <v>9161</v>
      </c>
      <c r="F201" s="473" t="s">
        <v>28</v>
      </c>
      <c r="G201" s="473"/>
      <c r="H201" s="473"/>
      <c r="I201" s="473"/>
      <c r="J201" s="152" t="s">
        <v>11224</v>
      </c>
      <c r="K201" s="152" t="s">
        <v>8953</v>
      </c>
      <c r="L201" s="496">
        <v>43081</v>
      </c>
      <c r="M201" s="497">
        <v>42867</v>
      </c>
      <c r="N201" s="152" t="s">
        <v>46</v>
      </c>
      <c r="O201" s="498">
        <v>43081</v>
      </c>
      <c r="P201" s="499">
        <v>500000</v>
      </c>
      <c r="Q201" s="500">
        <f t="shared" si="8"/>
        <v>0.5</v>
      </c>
      <c r="R201" s="501">
        <v>12</v>
      </c>
      <c r="S201" s="502">
        <v>42906</v>
      </c>
      <c r="T201" s="152" t="s">
        <v>103</v>
      </c>
      <c r="U201" s="152" t="s">
        <v>7040</v>
      </c>
      <c r="V201" s="495" t="s">
        <v>162</v>
      </c>
      <c r="W201" s="495" t="s">
        <v>7199</v>
      </c>
      <c r="X201" s="495" t="s">
        <v>11886</v>
      </c>
      <c r="Y201" s="495" t="s">
        <v>9549</v>
      </c>
      <c r="Z201" s="616"/>
      <c r="AA201" s="590"/>
      <c r="AB201" s="1"/>
      <c r="AC201" s="1"/>
      <c r="AD201" s="1"/>
      <c r="AE201" s="1"/>
      <c r="AF201" s="1"/>
      <c r="AG201" s="1"/>
      <c r="AH201" s="1"/>
      <c r="AI201" s="1"/>
      <c r="AJ201" s="1"/>
      <c r="AK201" s="1"/>
      <c r="AL201" s="1"/>
      <c r="AM201" s="1"/>
      <c r="AN201" s="1"/>
      <c r="AO201" s="1"/>
      <c r="AP201" s="1"/>
      <c r="AQ201" s="1"/>
      <c r="AR201" s="1"/>
      <c r="AS201" s="1"/>
      <c r="AT201" s="1"/>
      <c r="AU201" s="1"/>
    </row>
    <row r="202" spans="1:47" s="615" customFormat="1" ht="17.45" customHeight="1" x14ac:dyDescent="0.25">
      <c r="A202" s="589" t="s">
        <v>984</v>
      </c>
      <c r="B202" s="495" t="s">
        <v>62</v>
      </c>
      <c r="C202" s="495" t="s">
        <v>985</v>
      </c>
      <c r="D202" s="495" t="s">
        <v>10384</v>
      </c>
      <c r="E202" s="495" t="s">
        <v>316</v>
      </c>
      <c r="F202" s="473" t="s">
        <v>26</v>
      </c>
      <c r="G202" s="473"/>
      <c r="H202" s="473"/>
      <c r="I202" s="473"/>
      <c r="J202" s="152" t="s">
        <v>11223</v>
      </c>
      <c r="K202" s="152" t="s">
        <v>8948</v>
      </c>
      <c r="L202" s="496">
        <v>43006</v>
      </c>
      <c r="M202" s="497">
        <v>42781</v>
      </c>
      <c r="N202" s="152" t="s">
        <v>47</v>
      </c>
      <c r="O202" s="498">
        <v>42944</v>
      </c>
      <c r="P202" s="499">
        <v>500000</v>
      </c>
      <c r="Q202" s="500">
        <f t="shared" si="8"/>
        <v>0.5</v>
      </c>
      <c r="R202" s="501">
        <v>12</v>
      </c>
      <c r="S202" s="502">
        <v>42908</v>
      </c>
      <c r="T202" s="152" t="s">
        <v>103</v>
      </c>
      <c r="U202" s="152" t="s">
        <v>7040</v>
      </c>
      <c r="V202" s="495" t="s">
        <v>162</v>
      </c>
      <c r="W202" s="495" t="s">
        <v>105</v>
      </c>
      <c r="X202" s="495" t="s">
        <v>9987</v>
      </c>
      <c r="Y202" s="495" t="s">
        <v>9291</v>
      </c>
      <c r="Z202" s="616"/>
      <c r="AA202" s="590"/>
      <c r="AB202" s="1"/>
      <c r="AC202" s="1"/>
      <c r="AD202" s="1"/>
      <c r="AE202" s="1"/>
      <c r="AF202" s="1"/>
      <c r="AG202" s="1"/>
      <c r="AH202" s="1"/>
      <c r="AI202" s="1"/>
      <c r="AJ202" s="1"/>
      <c r="AK202" s="1"/>
      <c r="AL202" s="1"/>
      <c r="AM202" s="1"/>
      <c r="AN202" s="1"/>
      <c r="AO202" s="1"/>
      <c r="AP202" s="1"/>
      <c r="AQ202" s="1"/>
      <c r="AR202" s="1"/>
      <c r="AS202" s="1"/>
      <c r="AT202" s="1"/>
      <c r="AU202" s="1"/>
    </row>
    <row r="203" spans="1:47" s="615" customFormat="1" ht="17.45" customHeight="1" x14ac:dyDescent="0.25">
      <c r="A203" s="589" t="s">
        <v>10982</v>
      </c>
      <c r="B203" s="495" t="s">
        <v>6912</v>
      </c>
      <c r="C203" s="495" t="s">
        <v>6912</v>
      </c>
      <c r="D203" s="495" t="s">
        <v>11456</v>
      </c>
      <c r="E203" s="495" t="s">
        <v>11457</v>
      </c>
      <c r="F203" s="473" t="s">
        <v>27</v>
      </c>
      <c r="G203" s="473"/>
      <c r="H203" s="473"/>
      <c r="I203" s="473"/>
      <c r="J203" s="152" t="s">
        <v>11224</v>
      </c>
      <c r="K203" s="152" t="s">
        <v>8947</v>
      </c>
      <c r="L203" s="496">
        <v>43064</v>
      </c>
      <c r="M203" s="497">
        <v>42908</v>
      </c>
      <c r="N203" s="152" t="s">
        <v>47</v>
      </c>
      <c r="O203" s="498">
        <v>43064</v>
      </c>
      <c r="P203" s="499">
        <v>500000</v>
      </c>
      <c r="Q203" s="500">
        <f t="shared" si="8"/>
        <v>0.5</v>
      </c>
      <c r="R203" s="501">
        <v>12</v>
      </c>
      <c r="S203" s="502">
        <v>42908</v>
      </c>
      <c r="T203" s="152" t="s">
        <v>103</v>
      </c>
      <c r="U203" s="152" t="s">
        <v>7040</v>
      </c>
      <c r="V203" s="495" t="s">
        <v>162</v>
      </c>
      <c r="W203" s="495" t="s">
        <v>105</v>
      </c>
      <c r="X203" s="495" t="s">
        <v>11887</v>
      </c>
      <c r="Y203" s="495" t="s">
        <v>7455</v>
      </c>
      <c r="Z203" s="616"/>
      <c r="AA203" s="590"/>
      <c r="AB203" s="1"/>
      <c r="AC203" s="1"/>
      <c r="AD203" s="1"/>
      <c r="AE203" s="1"/>
      <c r="AF203" s="1"/>
      <c r="AG203" s="1"/>
      <c r="AH203" s="1"/>
      <c r="AI203" s="1"/>
      <c r="AJ203" s="1"/>
      <c r="AK203" s="1"/>
      <c r="AL203" s="1"/>
      <c r="AM203" s="1"/>
      <c r="AN203" s="1"/>
      <c r="AO203" s="1"/>
      <c r="AP203" s="1"/>
      <c r="AQ203" s="1"/>
      <c r="AR203" s="1"/>
      <c r="AS203" s="1"/>
      <c r="AT203" s="1"/>
      <c r="AU203" s="1"/>
    </row>
    <row r="204" spans="1:47" s="615" customFormat="1" ht="17.45" customHeight="1" x14ac:dyDescent="0.25">
      <c r="A204" s="589" t="s">
        <v>741</v>
      </c>
      <c r="B204" s="495" t="s">
        <v>6912</v>
      </c>
      <c r="C204" s="495" t="s">
        <v>6912</v>
      </c>
      <c r="D204" s="495" t="s">
        <v>10818</v>
      </c>
      <c r="E204" s="495" t="s">
        <v>743</v>
      </c>
      <c r="F204" s="473" t="s">
        <v>27</v>
      </c>
      <c r="G204" s="473"/>
      <c r="H204" s="473"/>
      <c r="I204" s="473"/>
      <c r="J204" s="152" t="s">
        <v>11224</v>
      </c>
      <c r="K204" s="152" t="s">
        <v>8947</v>
      </c>
      <c r="L204" s="496">
        <v>43069</v>
      </c>
      <c r="M204" s="497">
        <v>42760</v>
      </c>
      <c r="N204" s="152" t="s">
        <v>47</v>
      </c>
      <c r="O204" s="498">
        <v>43069</v>
      </c>
      <c r="P204" s="499">
        <v>500000</v>
      </c>
      <c r="Q204" s="500">
        <f t="shared" si="8"/>
        <v>0.5</v>
      </c>
      <c r="R204" s="501">
        <v>12</v>
      </c>
      <c r="S204" s="502">
        <v>42866</v>
      </c>
      <c r="T204" s="152" t="s">
        <v>103</v>
      </c>
      <c r="U204" s="152" t="s">
        <v>7040</v>
      </c>
      <c r="V204" s="495" t="s">
        <v>162</v>
      </c>
      <c r="W204" s="495" t="s">
        <v>105</v>
      </c>
      <c r="X204" s="495" t="s">
        <v>10189</v>
      </c>
      <c r="Y204" s="495"/>
      <c r="Z204" s="616"/>
      <c r="AA204" s="590"/>
      <c r="AB204" s="1"/>
      <c r="AC204" s="1"/>
      <c r="AD204" s="1"/>
      <c r="AE204" s="1"/>
      <c r="AF204" s="1"/>
      <c r="AG204" s="1"/>
      <c r="AH204" s="1"/>
      <c r="AI204" s="1"/>
      <c r="AJ204" s="1"/>
      <c r="AK204" s="1"/>
      <c r="AL204" s="1"/>
      <c r="AM204" s="1"/>
      <c r="AN204" s="1"/>
      <c r="AO204" s="1"/>
      <c r="AP204" s="1"/>
      <c r="AQ204" s="1"/>
      <c r="AR204" s="1"/>
      <c r="AS204" s="1"/>
      <c r="AT204" s="1"/>
      <c r="AU204" s="1"/>
    </row>
    <row r="205" spans="1:47" s="615" customFormat="1" ht="17.45" customHeight="1" x14ac:dyDescent="0.25">
      <c r="A205" s="589" t="s">
        <v>9323</v>
      </c>
      <c r="B205" s="495" t="s">
        <v>60</v>
      </c>
      <c r="C205" s="495" t="s">
        <v>377</v>
      </c>
      <c r="D205" s="495" t="s">
        <v>9324</v>
      </c>
      <c r="E205" s="495" t="s">
        <v>11125</v>
      </c>
      <c r="F205" s="473" t="s">
        <v>25</v>
      </c>
      <c r="G205" s="473"/>
      <c r="H205" s="473"/>
      <c r="I205" s="473"/>
      <c r="J205" s="152" t="s">
        <v>11223</v>
      </c>
      <c r="K205" s="163" t="s">
        <v>35</v>
      </c>
      <c r="L205" s="503">
        <v>43007</v>
      </c>
      <c r="M205" s="497" t="s">
        <v>9396</v>
      </c>
      <c r="N205" s="163" t="s">
        <v>47</v>
      </c>
      <c r="O205" s="503">
        <v>43007</v>
      </c>
      <c r="P205" s="499">
        <v>500000</v>
      </c>
      <c r="Q205" s="500">
        <f t="shared" si="8"/>
        <v>0.5</v>
      </c>
      <c r="R205" s="504">
        <v>12</v>
      </c>
      <c r="S205" s="505" t="s">
        <v>10333</v>
      </c>
      <c r="T205" s="163" t="s">
        <v>103</v>
      </c>
      <c r="U205" s="163" t="s">
        <v>9234</v>
      </c>
      <c r="V205" s="495" t="s">
        <v>184</v>
      </c>
      <c r="W205" s="495" t="s">
        <v>9414</v>
      </c>
      <c r="X205" s="495" t="s">
        <v>9415</v>
      </c>
      <c r="Y205" s="495" t="s">
        <v>6972</v>
      </c>
      <c r="Z205" s="616"/>
      <c r="AA205" s="590"/>
      <c r="AB205" s="1"/>
      <c r="AC205" s="1"/>
      <c r="AD205" s="1"/>
      <c r="AE205" s="1"/>
      <c r="AF205" s="1"/>
      <c r="AG205" s="1"/>
      <c r="AH205" s="1"/>
      <c r="AI205" s="1"/>
      <c r="AJ205" s="1"/>
      <c r="AK205" s="1"/>
      <c r="AL205" s="1"/>
      <c r="AM205" s="1"/>
      <c r="AN205" s="1"/>
      <c r="AO205" s="1"/>
      <c r="AP205" s="1"/>
      <c r="AQ205" s="1"/>
      <c r="AR205" s="1"/>
      <c r="AS205" s="1"/>
      <c r="AT205" s="1"/>
      <c r="AU205" s="1"/>
    </row>
    <row r="206" spans="1:47" s="615" customFormat="1" ht="17.45" customHeight="1" x14ac:dyDescent="0.25">
      <c r="A206" s="589" t="s">
        <v>796</v>
      </c>
      <c r="B206" s="495" t="s">
        <v>60</v>
      </c>
      <c r="C206" s="495" t="s">
        <v>377</v>
      </c>
      <c r="D206" s="495" t="s">
        <v>10377</v>
      </c>
      <c r="E206" s="495" t="s">
        <v>798</v>
      </c>
      <c r="F206" s="473" t="s">
        <v>26</v>
      </c>
      <c r="G206" s="473"/>
      <c r="H206" s="473"/>
      <c r="I206" s="473"/>
      <c r="J206" s="152" t="s">
        <v>11223</v>
      </c>
      <c r="K206" s="152" t="s">
        <v>8948</v>
      </c>
      <c r="L206" s="496">
        <v>42965</v>
      </c>
      <c r="M206" s="497">
        <v>42808</v>
      </c>
      <c r="N206" s="152" t="s">
        <v>48</v>
      </c>
      <c r="O206" s="498">
        <v>42948</v>
      </c>
      <c r="P206" s="499">
        <v>500000</v>
      </c>
      <c r="Q206" s="500">
        <f t="shared" si="8"/>
        <v>0.5</v>
      </c>
      <c r="R206" s="501">
        <v>6</v>
      </c>
      <c r="S206" s="502">
        <v>42853</v>
      </c>
      <c r="T206" s="152" t="s">
        <v>292</v>
      </c>
      <c r="U206" s="152" t="s">
        <v>7040</v>
      </c>
      <c r="V206" s="495" t="s">
        <v>162</v>
      </c>
      <c r="W206" s="495" t="s">
        <v>105</v>
      </c>
      <c r="X206" s="495" t="s">
        <v>9819</v>
      </c>
      <c r="Y206" s="495"/>
      <c r="Z206" s="616"/>
      <c r="AA206" s="590"/>
      <c r="AB206" s="1"/>
      <c r="AC206" s="1"/>
      <c r="AD206" s="1"/>
      <c r="AE206" s="1"/>
      <c r="AF206" s="1"/>
      <c r="AG206" s="1"/>
      <c r="AH206" s="1"/>
      <c r="AI206" s="1"/>
      <c r="AJ206" s="1"/>
      <c r="AK206" s="1"/>
      <c r="AL206" s="1"/>
      <c r="AM206" s="1"/>
      <c r="AN206" s="1"/>
      <c r="AO206" s="1"/>
      <c r="AP206" s="1"/>
      <c r="AQ206" s="1"/>
      <c r="AR206" s="1"/>
      <c r="AS206" s="1"/>
      <c r="AT206" s="1"/>
      <c r="AU206" s="1"/>
    </row>
    <row r="207" spans="1:47" s="615" customFormat="1" ht="17.45" customHeight="1" x14ac:dyDescent="0.25">
      <c r="A207" s="589" t="s">
        <v>8229</v>
      </c>
      <c r="B207" s="495" t="s">
        <v>60</v>
      </c>
      <c r="C207" s="495" t="s">
        <v>377</v>
      </c>
      <c r="D207" s="495" t="s">
        <v>10378</v>
      </c>
      <c r="E207" s="495" t="s">
        <v>8230</v>
      </c>
      <c r="F207" s="473" t="s">
        <v>28</v>
      </c>
      <c r="G207" s="473"/>
      <c r="H207" s="473"/>
      <c r="I207" s="473"/>
      <c r="J207" s="152" t="s">
        <v>11223</v>
      </c>
      <c r="K207" s="152" t="s">
        <v>36</v>
      </c>
      <c r="L207" s="496">
        <v>42970</v>
      </c>
      <c r="M207" s="497">
        <v>42850</v>
      </c>
      <c r="N207" s="152" t="s">
        <v>47</v>
      </c>
      <c r="O207" s="498">
        <v>42970</v>
      </c>
      <c r="P207" s="499">
        <v>500000</v>
      </c>
      <c r="Q207" s="500">
        <f t="shared" si="8"/>
        <v>0.5</v>
      </c>
      <c r="R207" s="501">
        <v>3</v>
      </c>
      <c r="S207" s="502">
        <v>42880</v>
      </c>
      <c r="T207" s="152" t="s">
        <v>125</v>
      </c>
      <c r="U207" s="152" t="s">
        <v>7040</v>
      </c>
      <c r="V207" s="495" t="s">
        <v>162</v>
      </c>
      <c r="W207" s="495" t="s">
        <v>105</v>
      </c>
      <c r="X207" s="495" t="s">
        <v>9983</v>
      </c>
      <c r="Y207" s="495"/>
      <c r="Z207" s="616"/>
      <c r="AA207" s="590"/>
      <c r="AB207" s="1"/>
      <c r="AC207" s="1"/>
      <c r="AD207" s="1"/>
      <c r="AE207" s="1"/>
      <c r="AF207" s="1"/>
      <c r="AG207" s="1"/>
      <c r="AH207" s="1"/>
      <c r="AI207" s="1"/>
      <c r="AJ207" s="1"/>
      <c r="AK207" s="1"/>
      <c r="AL207" s="1"/>
      <c r="AM207" s="1"/>
      <c r="AN207" s="1"/>
      <c r="AO207" s="1"/>
      <c r="AP207" s="1"/>
      <c r="AQ207" s="1"/>
      <c r="AR207" s="1"/>
      <c r="AS207" s="1"/>
      <c r="AT207" s="1"/>
      <c r="AU207" s="1"/>
    </row>
    <row r="208" spans="1:47" s="615" customFormat="1" ht="17.45" customHeight="1" x14ac:dyDescent="0.25">
      <c r="A208" s="589" t="s">
        <v>6545</v>
      </c>
      <c r="B208" s="495" t="s">
        <v>60</v>
      </c>
      <c r="C208" s="495" t="s">
        <v>377</v>
      </c>
      <c r="D208" s="495" t="s">
        <v>10379</v>
      </c>
      <c r="E208" s="495" t="s">
        <v>6547</v>
      </c>
      <c r="F208" s="473" t="s">
        <v>26</v>
      </c>
      <c r="G208" s="473"/>
      <c r="H208" s="473"/>
      <c r="I208" s="473"/>
      <c r="J208" s="152" t="s">
        <v>11223</v>
      </c>
      <c r="K208" s="152" t="s">
        <v>8948</v>
      </c>
      <c r="L208" s="496">
        <v>42972</v>
      </c>
      <c r="M208" s="497">
        <v>42808</v>
      </c>
      <c r="N208" s="152" t="s">
        <v>47</v>
      </c>
      <c r="O208" s="498">
        <v>42972</v>
      </c>
      <c r="P208" s="499">
        <v>500000</v>
      </c>
      <c r="Q208" s="500">
        <f t="shared" si="8"/>
        <v>0.5</v>
      </c>
      <c r="R208" s="501">
        <v>6</v>
      </c>
      <c r="S208" s="502">
        <v>42908</v>
      </c>
      <c r="T208" s="152" t="s">
        <v>103</v>
      </c>
      <c r="U208" s="152" t="s">
        <v>7040</v>
      </c>
      <c r="V208" s="495" t="s">
        <v>162</v>
      </c>
      <c r="W208" s="495" t="s">
        <v>105</v>
      </c>
      <c r="X208" s="495" t="s">
        <v>6722</v>
      </c>
      <c r="Y208" s="495"/>
      <c r="Z208" s="616"/>
      <c r="AA208" s="590"/>
      <c r="AB208" s="1"/>
      <c r="AC208" s="1"/>
      <c r="AD208" s="1"/>
      <c r="AE208" s="1"/>
      <c r="AF208" s="1"/>
      <c r="AG208" s="1"/>
      <c r="AH208" s="1"/>
      <c r="AI208" s="1"/>
      <c r="AJ208" s="1"/>
      <c r="AK208" s="1"/>
      <c r="AL208" s="1"/>
      <c r="AM208" s="1"/>
      <c r="AN208" s="1"/>
      <c r="AO208" s="1"/>
      <c r="AP208" s="1"/>
      <c r="AQ208" s="1"/>
      <c r="AR208" s="1"/>
      <c r="AS208" s="1"/>
      <c r="AT208" s="1"/>
      <c r="AU208" s="1"/>
    </row>
    <row r="209" spans="1:47" s="615" customFormat="1" ht="17.45" customHeight="1" x14ac:dyDescent="0.25">
      <c r="A209" s="589" t="s">
        <v>8233</v>
      </c>
      <c r="B209" s="495" t="s">
        <v>60</v>
      </c>
      <c r="C209" s="495" t="s">
        <v>377</v>
      </c>
      <c r="D209" s="495" t="s">
        <v>10383</v>
      </c>
      <c r="E209" s="495" t="s">
        <v>8234</v>
      </c>
      <c r="F209" s="473" t="s">
        <v>26</v>
      </c>
      <c r="G209" s="473"/>
      <c r="H209" s="473"/>
      <c r="I209" s="473"/>
      <c r="J209" s="152" t="s">
        <v>11223</v>
      </c>
      <c r="K209" s="152" t="s">
        <v>8948</v>
      </c>
      <c r="L209" s="496">
        <v>42998</v>
      </c>
      <c r="M209" s="497">
        <v>42848</v>
      </c>
      <c r="N209" s="152" t="s">
        <v>47</v>
      </c>
      <c r="O209" s="498">
        <v>42998</v>
      </c>
      <c r="P209" s="499">
        <v>500000</v>
      </c>
      <c r="Q209" s="500">
        <f t="shared" si="8"/>
        <v>0.5</v>
      </c>
      <c r="R209" s="501">
        <v>8</v>
      </c>
      <c r="S209" s="502">
        <v>42880</v>
      </c>
      <c r="T209" s="152" t="s">
        <v>103</v>
      </c>
      <c r="U209" s="152" t="s">
        <v>7040</v>
      </c>
      <c r="V209" s="495" t="s">
        <v>162</v>
      </c>
      <c r="W209" s="495" t="s">
        <v>105</v>
      </c>
      <c r="X209" s="495" t="s">
        <v>9108</v>
      </c>
      <c r="Y209" s="495"/>
      <c r="Z209" s="616"/>
      <c r="AA209" s="590"/>
      <c r="AB209" s="1"/>
      <c r="AC209" s="1"/>
      <c r="AD209" s="1"/>
      <c r="AE209" s="1"/>
      <c r="AF209" s="1"/>
      <c r="AG209" s="1"/>
      <c r="AH209" s="1"/>
      <c r="AI209" s="1"/>
      <c r="AJ209" s="1"/>
      <c r="AK209" s="1"/>
      <c r="AL209" s="1"/>
      <c r="AM209" s="1"/>
      <c r="AN209" s="1"/>
      <c r="AO209" s="1"/>
      <c r="AP209" s="1"/>
      <c r="AQ209" s="1"/>
      <c r="AR209" s="1"/>
      <c r="AS209" s="1"/>
      <c r="AT209" s="1"/>
      <c r="AU209" s="1"/>
    </row>
    <row r="210" spans="1:47" s="615" customFormat="1" ht="17.45" customHeight="1" x14ac:dyDescent="0.25">
      <c r="A210" s="589" t="s">
        <v>9321</v>
      </c>
      <c r="B210" s="495" t="s">
        <v>60</v>
      </c>
      <c r="C210" s="495" t="s">
        <v>377</v>
      </c>
      <c r="D210" s="495" t="s">
        <v>10268</v>
      </c>
      <c r="E210" s="495" t="s">
        <v>9322</v>
      </c>
      <c r="F210" s="473" t="s">
        <v>28</v>
      </c>
      <c r="G210" s="473"/>
      <c r="H210" s="473"/>
      <c r="I210" s="473"/>
      <c r="J210" s="152" t="s">
        <v>11223</v>
      </c>
      <c r="K210" s="152" t="s">
        <v>36</v>
      </c>
      <c r="L210" s="496">
        <v>42968</v>
      </c>
      <c r="M210" s="497">
        <v>42878</v>
      </c>
      <c r="N210" s="152" t="s">
        <v>47</v>
      </c>
      <c r="O210" s="498">
        <v>42968</v>
      </c>
      <c r="P210" s="499">
        <v>500000</v>
      </c>
      <c r="Q210" s="500">
        <f t="shared" si="8"/>
        <v>0.5</v>
      </c>
      <c r="R210" s="501">
        <v>6</v>
      </c>
      <c r="S210" s="502">
        <v>42887</v>
      </c>
      <c r="T210" s="152" t="s">
        <v>103</v>
      </c>
      <c r="U210" s="152" t="s">
        <v>7040</v>
      </c>
      <c r="V210" s="495" t="s">
        <v>162</v>
      </c>
      <c r="W210" s="495" t="s">
        <v>105</v>
      </c>
      <c r="X210" s="495" t="s">
        <v>9982</v>
      </c>
      <c r="Y210" s="495"/>
      <c r="Z210" s="616"/>
      <c r="AA210" s="590"/>
      <c r="AB210" s="1"/>
      <c r="AC210" s="1"/>
      <c r="AD210" s="1"/>
      <c r="AE210" s="1"/>
      <c r="AF210" s="1"/>
      <c r="AG210" s="1"/>
      <c r="AH210" s="1"/>
      <c r="AI210" s="1"/>
      <c r="AJ210" s="1"/>
      <c r="AK210" s="1"/>
      <c r="AL210" s="1"/>
      <c r="AM210" s="1"/>
      <c r="AN210" s="1"/>
      <c r="AO210" s="1"/>
      <c r="AP210" s="1"/>
      <c r="AQ210" s="1"/>
      <c r="AR210" s="1"/>
      <c r="AS210" s="1"/>
      <c r="AT210" s="1"/>
      <c r="AU210" s="1"/>
    </row>
    <row r="211" spans="1:47" s="615" customFormat="1" ht="17.45" customHeight="1" x14ac:dyDescent="0.25">
      <c r="A211" s="589" t="s">
        <v>7500</v>
      </c>
      <c r="B211" s="495" t="s">
        <v>58</v>
      </c>
      <c r="C211" s="495" t="s">
        <v>58</v>
      </c>
      <c r="D211" s="495" t="s">
        <v>2152</v>
      </c>
      <c r="E211" s="495" t="s">
        <v>7501</v>
      </c>
      <c r="F211" s="473" t="s">
        <v>26</v>
      </c>
      <c r="G211" s="473"/>
      <c r="H211" s="473"/>
      <c r="I211" s="473"/>
      <c r="J211" s="152" t="s">
        <v>11223</v>
      </c>
      <c r="K211" s="163" t="s">
        <v>8948</v>
      </c>
      <c r="L211" s="503">
        <v>43006</v>
      </c>
      <c r="M211" s="497" t="s">
        <v>7502</v>
      </c>
      <c r="N211" s="163" t="s">
        <v>47</v>
      </c>
      <c r="O211" s="503">
        <v>43187</v>
      </c>
      <c r="P211" s="499">
        <v>500000</v>
      </c>
      <c r="Q211" s="500">
        <f t="shared" si="8"/>
        <v>0.5</v>
      </c>
      <c r="R211" s="504">
        <v>1</v>
      </c>
      <c r="S211" s="505" t="s">
        <v>8626</v>
      </c>
      <c r="T211" s="163" t="s">
        <v>103</v>
      </c>
      <c r="U211" s="163" t="s">
        <v>6</v>
      </c>
      <c r="V211" s="495" t="s">
        <v>7956</v>
      </c>
      <c r="W211" s="495" t="s">
        <v>7505</v>
      </c>
      <c r="X211" s="495" t="s">
        <v>7503</v>
      </c>
      <c r="Y211" s="495" t="s">
        <v>9442</v>
      </c>
      <c r="Z211" s="616"/>
      <c r="AA211" s="590"/>
      <c r="AB211" s="1"/>
      <c r="AC211" s="1"/>
      <c r="AD211" s="1"/>
      <c r="AE211" s="1"/>
      <c r="AF211" s="1"/>
      <c r="AG211" s="1"/>
      <c r="AH211" s="1"/>
      <c r="AI211" s="1"/>
      <c r="AJ211" s="1"/>
      <c r="AK211" s="1"/>
      <c r="AL211" s="1"/>
      <c r="AM211" s="1"/>
      <c r="AN211" s="1"/>
      <c r="AO211" s="1"/>
      <c r="AP211" s="1"/>
      <c r="AQ211" s="1"/>
      <c r="AR211" s="1"/>
      <c r="AS211" s="1"/>
      <c r="AT211" s="1"/>
      <c r="AU211" s="1"/>
    </row>
    <row r="212" spans="1:47" s="615" customFormat="1" ht="17.45" customHeight="1" x14ac:dyDescent="0.25">
      <c r="A212" s="589" t="s">
        <v>9732</v>
      </c>
      <c r="B212" s="495" t="s">
        <v>58</v>
      </c>
      <c r="C212" s="495" t="s">
        <v>58</v>
      </c>
      <c r="D212" s="495" t="s">
        <v>9733</v>
      </c>
      <c r="E212" s="495" t="s">
        <v>11126</v>
      </c>
      <c r="F212" s="473" t="s">
        <v>26</v>
      </c>
      <c r="G212" s="473"/>
      <c r="H212" s="473"/>
      <c r="I212" s="473"/>
      <c r="J212" s="152" t="s">
        <v>11224</v>
      </c>
      <c r="K212" s="163" t="s">
        <v>8948</v>
      </c>
      <c r="L212" s="503">
        <v>43097</v>
      </c>
      <c r="M212" s="497" t="s">
        <v>9755</v>
      </c>
      <c r="N212" s="163" t="s">
        <v>47</v>
      </c>
      <c r="O212" s="503">
        <v>43101</v>
      </c>
      <c r="P212" s="499">
        <v>500000</v>
      </c>
      <c r="Q212" s="500">
        <f t="shared" si="8"/>
        <v>0.5</v>
      </c>
      <c r="R212" s="504">
        <v>6</v>
      </c>
      <c r="S212" s="505" t="s">
        <v>9606</v>
      </c>
      <c r="T212" s="163" t="s">
        <v>125</v>
      </c>
      <c r="U212" s="152" t="s">
        <v>7040</v>
      </c>
      <c r="V212" s="495" t="s">
        <v>104</v>
      </c>
      <c r="W212" s="495" t="s">
        <v>7165</v>
      </c>
      <c r="X212" s="495" t="s">
        <v>9761</v>
      </c>
      <c r="Y212" s="495" t="s">
        <v>9769</v>
      </c>
      <c r="Z212" s="616"/>
      <c r="AA212" s="590"/>
      <c r="AB212" s="1"/>
      <c r="AC212" s="1"/>
      <c r="AD212" s="1"/>
      <c r="AE212" s="1"/>
      <c r="AF212" s="1"/>
      <c r="AG212" s="1"/>
      <c r="AH212" s="1"/>
      <c r="AI212" s="1"/>
      <c r="AJ212" s="1"/>
      <c r="AK212" s="1"/>
      <c r="AL212" s="1"/>
      <c r="AM212" s="1"/>
      <c r="AN212" s="1"/>
      <c r="AO212" s="1"/>
      <c r="AP212" s="1"/>
      <c r="AQ212" s="1"/>
      <c r="AR212" s="1"/>
      <c r="AS212" s="1"/>
      <c r="AT212" s="1"/>
      <c r="AU212" s="1"/>
    </row>
    <row r="213" spans="1:47" s="615" customFormat="1" ht="17.45" customHeight="1" x14ac:dyDescent="0.25">
      <c r="A213" s="589" t="s">
        <v>7500</v>
      </c>
      <c r="B213" s="495" t="s">
        <v>58</v>
      </c>
      <c r="C213" s="495" t="s">
        <v>58</v>
      </c>
      <c r="D213" s="495" t="s">
        <v>2152</v>
      </c>
      <c r="E213" s="495" t="s">
        <v>7501</v>
      </c>
      <c r="F213" s="473" t="s">
        <v>26</v>
      </c>
      <c r="G213" s="473"/>
      <c r="H213" s="473"/>
      <c r="I213" s="473"/>
      <c r="J213" s="152" t="s">
        <v>11223</v>
      </c>
      <c r="K213" s="163" t="s">
        <v>8948</v>
      </c>
      <c r="L213" s="503">
        <v>43006</v>
      </c>
      <c r="M213" s="497" t="s">
        <v>7502</v>
      </c>
      <c r="N213" s="163" t="s">
        <v>47</v>
      </c>
      <c r="O213" s="503">
        <v>43187</v>
      </c>
      <c r="P213" s="499">
        <v>500000</v>
      </c>
      <c r="Q213" s="500">
        <f t="shared" si="8"/>
        <v>0.5</v>
      </c>
      <c r="R213" s="504">
        <v>1</v>
      </c>
      <c r="S213" s="505" t="s">
        <v>8626</v>
      </c>
      <c r="T213" s="163" t="s">
        <v>103</v>
      </c>
      <c r="U213" s="163" t="s">
        <v>7</v>
      </c>
      <c r="V213" s="495" t="s">
        <v>921</v>
      </c>
      <c r="W213" s="495" t="s">
        <v>1771</v>
      </c>
      <c r="X213" s="495" t="s">
        <v>7503</v>
      </c>
      <c r="Y213" s="495" t="s">
        <v>9442</v>
      </c>
      <c r="Z213" s="616"/>
      <c r="AA213" s="590"/>
      <c r="AB213" s="1"/>
      <c r="AC213" s="1"/>
      <c r="AD213" s="1"/>
      <c r="AE213" s="1"/>
      <c r="AF213" s="1"/>
      <c r="AG213" s="1"/>
      <c r="AH213" s="1"/>
      <c r="AI213" s="1"/>
      <c r="AJ213" s="1"/>
      <c r="AK213" s="1"/>
      <c r="AL213" s="1"/>
      <c r="AM213" s="1"/>
      <c r="AN213" s="1"/>
      <c r="AO213" s="1"/>
      <c r="AP213" s="1"/>
      <c r="AQ213" s="1"/>
      <c r="AR213" s="1"/>
      <c r="AS213" s="1"/>
      <c r="AT213" s="1"/>
      <c r="AU213" s="1"/>
    </row>
    <row r="214" spans="1:47" s="615" customFormat="1" ht="17.45" customHeight="1" x14ac:dyDescent="0.25">
      <c r="A214" s="589" t="s">
        <v>7500</v>
      </c>
      <c r="B214" s="495" t="s">
        <v>58</v>
      </c>
      <c r="C214" s="495" t="s">
        <v>58</v>
      </c>
      <c r="D214" s="495" t="s">
        <v>2152</v>
      </c>
      <c r="E214" s="495" t="s">
        <v>7501</v>
      </c>
      <c r="F214" s="473" t="s">
        <v>26</v>
      </c>
      <c r="G214" s="473"/>
      <c r="H214" s="473"/>
      <c r="I214" s="473"/>
      <c r="J214" s="152" t="s">
        <v>11223</v>
      </c>
      <c r="K214" s="163" t="s">
        <v>8948</v>
      </c>
      <c r="L214" s="503">
        <v>43006</v>
      </c>
      <c r="M214" s="497" t="s">
        <v>7502</v>
      </c>
      <c r="N214" s="163" t="s">
        <v>47</v>
      </c>
      <c r="O214" s="503">
        <v>43006</v>
      </c>
      <c r="P214" s="499">
        <v>500000</v>
      </c>
      <c r="Q214" s="500">
        <f t="shared" si="8"/>
        <v>0.5</v>
      </c>
      <c r="R214" s="504">
        <v>1</v>
      </c>
      <c r="S214" s="505" t="s">
        <v>11804</v>
      </c>
      <c r="T214" s="163" t="s">
        <v>103</v>
      </c>
      <c r="U214" s="163" t="s">
        <v>7</v>
      </c>
      <c r="V214" s="495" t="s">
        <v>921</v>
      </c>
      <c r="W214" s="495" t="s">
        <v>1771</v>
      </c>
      <c r="X214" s="495" t="s">
        <v>7503</v>
      </c>
      <c r="Y214" s="495" t="s">
        <v>9442</v>
      </c>
      <c r="Z214" s="616"/>
      <c r="AA214" s="590"/>
      <c r="AB214" s="1"/>
      <c r="AC214" s="1"/>
      <c r="AD214" s="1"/>
      <c r="AE214" s="1"/>
      <c r="AF214" s="1"/>
      <c r="AG214" s="1"/>
      <c r="AH214" s="1"/>
      <c r="AI214" s="1"/>
      <c r="AJ214" s="1"/>
      <c r="AK214" s="1"/>
      <c r="AL214" s="1"/>
      <c r="AM214" s="1"/>
      <c r="AN214" s="1"/>
      <c r="AO214" s="1"/>
      <c r="AP214" s="1"/>
      <c r="AQ214" s="1"/>
      <c r="AR214" s="1"/>
      <c r="AS214" s="1"/>
      <c r="AT214" s="1"/>
      <c r="AU214" s="1"/>
    </row>
    <row r="215" spans="1:47" s="615" customFormat="1" ht="17.45" customHeight="1" x14ac:dyDescent="0.25">
      <c r="A215" s="589" t="s">
        <v>7500</v>
      </c>
      <c r="B215" s="495" t="s">
        <v>58</v>
      </c>
      <c r="C215" s="495" t="s">
        <v>58</v>
      </c>
      <c r="D215" s="495" t="s">
        <v>2152</v>
      </c>
      <c r="E215" s="495" t="s">
        <v>7501</v>
      </c>
      <c r="F215" s="473" t="s">
        <v>26</v>
      </c>
      <c r="G215" s="473"/>
      <c r="H215" s="473"/>
      <c r="I215" s="473"/>
      <c r="J215" s="152" t="s">
        <v>11223</v>
      </c>
      <c r="K215" s="163" t="s">
        <v>8948</v>
      </c>
      <c r="L215" s="503">
        <v>43006</v>
      </c>
      <c r="M215" s="497" t="s">
        <v>7502</v>
      </c>
      <c r="N215" s="163" t="s">
        <v>47</v>
      </c>
      <c r="O215" s="503">
        <v>43187</v>
      </c>
      <c r="P215" s="499">
        <v>500000</v>
      </c>
      <c r="Q215" s="500">
        <f t="shared" si="8"/>
        <v>0.5</v>
      </c>
      <c r="R215" s="504">
        <v>12</v>
      </c>
      <c r="S215" s="505" t="s">
        <v>8047</v>
      </c>
      <c r="T215" s="163" t="s">
        <v>103</v>
      </c>
      <c r="U215" s="163" t="s">
        <v>7</v>
      </c>
      <c r="V215" s="495" t="s">
        <v>477</v>
      </c>
      <c r="W215" s="495" t="s">
        <v>6457</v>
      </c>
      <c r="X215" s="495" t="s">
        <v>7503</v>
      </c>
      <c r="Y215" s="495" t="s">
        <v>9442</v>
      </c>
      <c r="Z215" s="616"/>
      <c r="AA215" s="590"/>
      <c r="AB215" s="1"/>
      <c r="AC215" s="1"/>
      <c r="AD215" s="1"/>
      <c r="AE215" s="1"/>
      <c r="AF215" s="1"/>
      <c r="AG215" s="1"/>
      <c r="AH215" s="1"/>
      <c r="AI215" s="1"/>
      <c r="AJ215" s="1"/>
      <c r="AK215" s="1"/>
      <c r="AL215" s="1"/>
      <c r="AM215" s="1"/>
      <c r="AN215" s="1"/>
      <c r="AO215" s="1"/>
      <c r="AP215" s="1"/>
      <c r="AQ215" s="1"/>
      <c r="AR215" s="1"/>
      <c r="AS215" s="1"/>
      <c r="AT215" s="1"/>
      <c r="AU215" s="1"/>
    </row>
    <row r="216" spans="1:47" s="615" customFormat="1" ht="17.45" customHeight="1" x14ac:dyDescent="0.25">
      <c r="A216" s="589" t="s">
        <v>7500</v>
      </c>
      <c r="B216" s="495" t="s">
        <v>58</v>
      </c>
      <c r="C216" s="495" t="s">
        <v>58</v>
      </c>
      <c r="D216" s="495" t="s">
        <v>2152</v>
      </c>
      <c r="E216" s="495" t="s">
        <v>7501</v>
      </c>
      <c r="F216" s="473" t="s">
        <v>26</v>
      </c>
      <c r="G216" s="473"/>
      <c r="H216" s="473"/>
      <c r="I216" s="473"/>
      <c r="J216" s="152" t="s">
        <v>11223</v>
      </c>
      <c r="K216" s="163" t="s">
        <v>8948</v>
      </c>
      <c r="L216" s="503">
        <v>43006</v>
      </c>
      <c r="M216" s="497" t="s">
        <v>7502</v>
      </c>
      <c r="N216" s="163" t="s">
        <v>47</v>
      </c>
      <c r="O216" s="503">
        <v>43006</v>
      </c>
      <c r="P216" s="499">
        <v>500000</v>
      </c>
      <c r="Q216" s="500">
        <f t="shared" si="8"/>
        <v>0.5</v>
      </c>
      <c r="R216" s="504">
        <v>12</v>
      </c>
      <c r="S216" s="505" t="s">
        <v>11804</v>
      </c>
      <c r="T216" s="163" t="s">
        <v>103</v>
      </c>
      <c r="U216" s="163" t="s">
        <v>7</v>
      </c>
      <c r="V216" s="495" t="s">
        <v>477</v>
      </c>
      <c r="W216" s="495" t="s">
        <v>6457</v>
      </c>
      <c r="X216" s="495" t="s">
        <v>7503</v>
      </c>
      <c r="Y216" s="495" t="s">
        <v>9442</v>
      </c>
      <c r="Z216" s="616"/>
      <c r="AA216" s="590"/>
      <c r="AB216" s="1"/>
      <c r="AC216" s="1"/>
      <c r="AD216" s="1"/>
      <c r="AE216" s="1"/>
      <c r="AF216" s="1"/>
      <c r="AG216" s="1"/>
      <c r="AH216" s="1"/>
      <c r="AI216" s="1"/>
      <c r="AJ216" s="1"/>
      <c r="AK216" s="1"/>
      <c r="AL216" s="1"/>
      <c r="AM216" s="1"/>
      <c r="AN216" s="1"/>
      <c r="AO216" s="1"/>
      <c r="AP216" s="1"/>
      <c r="AQ216" s="1"/>
      <c r="AR216" s="1"/>
      <c r="AS216" s="1"/>
      <c r="AT216" s="1"/>
      <c r="AU216" s="1"/>
    </row>
    <row r="217" spans="1:47" s="615" customFormat="1" ht="17.45" customHeight="1" x14ac:dyDescent="0.25">
      <c r="A217" s="589" t="s">
        <v>10981</v>
      </c>
      <c r="B217" s="495" t="s">
        <v>57</v>
      </c>
      <c r="C217" s="495" t="s">
        <v>1348</v>
      </c>
      <c r="D217" s="495" t="s">
        <v>11049</v>
      </c>
      <c r="E217" s="495" t="s">
        <v>11124</v>
      </c>
      <c r="F217" s="473" t="s">
        <v>26</v>
      </c>
      <c r="G217" s="473"/>
      <c r="H217" s="473"/>
      <c r="I217" s="473"/>
      <c r="J217" s="152" t="s">
        <v>11224</v>
      </c>
      <c r="K217" s="163" t="s">
        <v>33</v>
      </c>
      <c r="L217" s="503">
        <v>43089</v>
      </c>
      <c r="M217" s="497" t="s">
        <v>11230</v>
      </c>
      <c r="N217" s="163" t="s">
        <v>46</v>
      </c>
      <c r="O217" s="503">
        <v>43089</v>
      </c>
      <c r="P217" s="499">
        <v>500000</v>
      </c>
      <c r="Q217" s="500">
        <f t="shared" ref="Q217:Q248" si="9">+P217*0.000001</f>
        <v>0.5</v>
      </c>
      <c r="R217" s="504">
        <v>1</v>
      </c>
      <c r="S217" s="505" t="s">
        <v>11804</v>
      </c>
      <c r="T217" s="163" t="s">
        <v>125</v>
      </c>
      <c r="U217" s="163" t="s">
        <v>13</v>
      </c>
      <c r="V217" s="495" t="s">
        <v>126</v>
      </c>
      <c r="W217" s="495" t="s">
        <v>127</v>
      </c>
      <c r="X217" s="495" t="s">
        <v>11348</v>
      </c>
      <c r="Y217" s="495" t="s">
        <v>667</v>
      </c>
      <c r="Z217" s="616"/>
      <c r="AA217" s="590"/>
      <c r="AB217" s="1"/>
      <c r="AC217" s="1"/>
      <c r="AD217" s="1"/>
      <c r="AE217" s="1"/>
      <c r="AF217" s="1"/>
      <c r="AG217" s="1"/>
      <c r="AH217" s="1"/>
      <c r="AI217" s="1"/>
      <c r="AJ217" s="1"/>
      <c r="AK217" s="1"/>
      <c r="AL217" s="1"/>
      <c r="AM217" s="1"/>
      <c r="AN217" s="1"/>
      <c r="AO217" s="1"/>
      <c r="AP217" s="1"/>
      <c r="AQ217" s="1"/>
      <c r="AR217" s="1"/>
      <c r="AS217" s="1"/>
      <c r="AT217" s="1"/>
      <c r="AU217" s="1"/>
    </row>
    <row r="218" spans="1:47" s="615" customFormat="1" ht="17.45" customHeight="1" x14ac:dyDescent="0.25">
      <c r="A218" s="589" t="s">
        <v>907</v>
      </c>
      <c r="B218" s="495" t="s">
        <v>60</v>
      </c>
      <c r="C218" s="495" t="s">
        <v>6576</v>
      </c>
      <c r="D218" s="495" t="s">
        <v>908</v>
      </c>
      <c r="E218" s="495" t="s">
        <v>909</v>
      </c>
      <c r="F218" s="473" t="s">
        <v>6576</v>
      </c>
      <c r="G218" s="473"/>
      <c r="H218" s="473"/>
      <c r="I218" s="473"/>
      <c r="J218" s="152" t="s">
        <v>11225</v>
      </c>
      <c r="K218" s="163" t="s">
        <v>8948</v>
      </c>
      <c r="L218" s="503">
        <v>42855</v>
      </c>
      <c r="M218" s="497" t="s">
        <v>910</v>
      </c>
      <c r="N218" s="163" t="s">
        <v>48</v>
      </c>
      <c r="O218" s="503">
        <v>42855</v>
      </c>
      <c r="P218" s="499">
        <v>500000</v>
      </c>
      <c r="Q218" s="500">
        <f t="shared" si="9"/>
        <v>0.5</v>
      </c>
      <c r="R218" s="504">
        <v>1</v>
      </c>
      <c r="S218" s="505" t="s">
        <v>10333</v>
      </c>
      <c r="T218" s="163" t="s">
        <v>103</v>
      </c>
      <c r="U218" s="163" t="s">
        <v>14</v>
      </c>
      <c r="V218" s="495" t="s">
        <v>911</v>
      </c>
      <c r="W218" s="495" t="s">
        <v>912</v>
      </c>
      <c r="X218" s="495" t="s">
        <v>5514</v>
      </c>
      <c r="Y218" s="495" t="s">
        <v>435</v>
      </c>
      <c r="Z218" s="616"/>
      <c r="AA218" s="590"/>
      <c r="AB218" s="1"/>
      <c r="AC218" s="1"/>
      <c r="AD218" s="1"/>
      <c r="AE218" s="1"/>
      <c r="AF218" s="1"/>
      <c r="AG218" s="1"/>
      <c r="AH218" s="1"/>
      <c r="AI218" s="1"/>
      <c r="AJ218" s="1"/>
      <c r="AK218" s="1"/>
      <c r="AL218" s="1"/>
      <c r="AM218" s="1"/>
      <c r="AN218" s="1"/>
      <c r="AO218" s="1"/>
      <c r="AP218" s="1"/>
      <c r="AQ218" s="1"/>
      <c r="AR218" s="1"/>
      <c r="AS218" s="1"/>
      <c r="AT218" s="1"/>
      <c r="AU218" s="1"/>
    </row>
    <row r="219" spans="1:47" s="615" customFormat="1" ht="17.45" customHeight="1" x14ac:dyDescent="0.25">
      <c r="A219" s="589" t="s">
        <v>8237</v>
      </c>
      <c r="B219" s="495" t="s">
        <v>59</v>
      </c>
      <c r="C219" s="495" t="s">
        <v>9574</v>
      </c>
      <c r="D219" s="495" t="s">
        <v>10694</v>
      </c>
      <c r="E219" s="495" t="s">
        <v>11458</v>
      </c>
      <c r="F219" s="473" t="s">
        <v>26</v>
      </c>
      <c r="G219" s="473"/>
      <c r="H219" s="473"/>
      <c r="I219" s="473"/>
      <c r="J219" s="152" t="s">
        <v>11224</v>
      </c>
      <c r="K219" s="152" t="s">
        <v>8948</v>
      </c>
      <c r="L219" s="496">
        <v>43068</v>
      </c>
      <c r="M219" s="497">
        <v>42863</v>
      </c>
      <c r="N219" s="152" t="s">
        <v>47</v>
      </c>
      <c r="O219" s="498">
        <v>43068</v>
      </c>
      <c r="P219" s="499">
        <v>500000</v>
      </c>
      <c r="Q219" s="500">
        <f t="shared" si="9"/>
        <v>0.5</v>
      </c>
      <c r="R219" s="501">
        <v>12</v>
      </c>
      <c r="S219" s="502">
        <v>42901</v>
      </c>
      <c r="T219" s="152" t="s">
        <v>103</v>
      </c>
      <c r="U219" s="152" t="s">
        <v>7040</v>
      </c>
      <c r="V219" s="495" t="s">
        <v>162</v>
      </c>
      <c r="W219" s="495" t="s">
        <v>105</v>
      </c>
      <c r="X219" s="495" t="s">
        <v>9988</v>
      </c>
      <c r="Y219" s="495" t="s">
        <v>6864</v>
      </c>
      <c r="Z219" s="616"/>
      <c r="AA219" s="590"/>
      <c r="AB219" s="1"/>
      <c r="AC219" s="1"/>
      <c r="AD219" s="1"/>
      <c r="AE219" s="1"/>
      <c r="AF219" s="1"/>
      <c r="AG219" s="1"/>
      <c r="AH219" s="1"/>
      <c r="AI219" s="1"/>
      <c r="AJ219" s="1"/>
      <c r="AK219" s="1"/>
      <c r="AL219" s="1"/>
      <c r="AM219" s="1"/>
      <c r="AN219" s="1"/>
      <c r="AO219" s="1"/>
      <c r="AP219" s="1"/>
      <c r="AQ219" s="1"/>
      <c r="AR219" s="1"/>
      <c r="AS219" s="1"/>
      <c r="AT219" s="1"/>
      <c r="AU219" s="1"/>
    </row>
    <row r="220" spans="1:47" s="615" customFormat="1" ht="17.45" customHeight="1" x14ac:dyDescent="0.25">
      <c r="A220" s="589" t="s">
        <v>862</v>
      </c>
      <c r="B220" s="495" t="s">
        <v>59</v>
      </c>
      <c r="C220" s="495" t="s">
        <v>9574</v>
      </c>
      <c r="D220" s="495" t="s">
        <v>10813</v>
      </c>
      <c r="E220" s="495" t="s">
        <v>864</v>
      </c>
      <c r="F220" s="473" t="s">
        <v>28</v>
      </c>
      <c r="G220" s="473"/>
      <c r="H220" s="473"/>
      <c r="I220" s="473"/>
      <c r="J220" s="152" t="s">
        <v>11224</v>
      </c>
      <c r="K220" s="152" t="s">
        <v>8950</v>
      </c>
      <c r="L220" s="496">
        <v>43026</v>
      </c>
      <c r="M220" s="497">
        <v>42783</v>
      </c>
      <c r="N220" s="152" t="s">
        <v>46</v>
      </c>
      <c r="O220" s="498">
        <v>43026</v>
      </c>
      <c r="P220" s="499">
        <v>500000</v>
      </c>
      <c r="Q220" s="500">
        <f t="shared" si="9"/>
        <v>0.5</v>
      </c>
      <c r="R220" s="501">
        <v>6</v>
      </c>
      <c r="S220" s="502">
        <v>42789</v>
      </c>
      <c r="T220" s="152" t="s">
        <v>103</v>
      </c>
      <c r="U220" s="152" t="s">
        <v>7040</v>
      </c>
      <c r="V220" s="495" t="s">
        <v>162</v>
      </c>
      <c r="W220" s="495" t="s">
        <v>105</v>
      </c>
      <c r="X220" s="495" t="s">
        <v>9790</v>
      </c>
      <c r="Y220" s="495" t="s">
        <v>7201</v>
      </c>
      <c r="Z220" s="616"/>
      <c r="AA220" s="590"/>
      <c r="AB220" s="1"/>
      <c r="AC220" s="1"/>
      <c r="AD220" s="1"/>
      <c r="AE220" s="1"/>
      <c r="AF220" s="1"/>
      <c r="AG220" s="1"/>
      <c r="AH220" s="1"/>
      <c r="AI220" s="1"/>
      <c r="AJ220" s="1"/>
      <c r="AK220" s="1"/>
      <c r="AL220" s="1"/>
      <c r="AM220" s="1"/>
      <c r="AN220" s="1"/>
      <c r="AO220" s="1"/>
      <c r="AP220" s="1"/>
      <c r="AQ220" s="1"/>
      <c r="AR220" s="1"/>
      <c r="AS220" s="1"/>
      <c r="AT220" s="1"/>
      <c r="AU220" s="1"/>
    </row>
    <row r="221" spans="1:47" s="615" customFormat="1" ht="17.45" customHeight="1" x14ac:dyDescent="0.25">
      <c r="A221" s="589" t="s">
        <v>7506</v>
      </c>
      <c r="B221" s="495" t="s">
        <v>57</v>
      </c>
      <c r="C221" s="495" t="s">
        <v>775</v>
      </c>
      <c r="D221" s="495" t="s">
        <v>10387</v>
      </c>
      <c r="E221" s="495" t="s">
        <v>7508</v>
      </c>
      <c r="F221" s="473" t="s">
        <v>27</v>
      </c>
      <c r="G221" s="473"/>
      <c r="H221" s="473"/>
      <c r="I221" s="473"/>
      <c r="J221" s="152" t="s">
        <v>11223</v>
      </c>
      <c r="K221" s="152" t="s">
        <v>8947</v>
      </c>
      <c r="L221" s="496">
        <v>43008</v>
      </c>
      <c r="M221" s="497">
        <v>42830</v>
      </c>
      <c r="N221" s="152" t="s">
        <v>47</v>
      </c>
      <c r="O221" s="498">
        <v>43008</v>
      </c>
      <c r="P221" s="499">
        <v>500000</v>
      </c>
      <c r="Q221" s="500">
        <f t="shared" si="9"/>
        <v>0.5</v>
      </c>
      <c r="R221" s="501">
        <v>12</v>
      </c>
      <c r="S221" s="502">
        <v>42887</v>
      </c>
      <c r="T221" s="152" t="s">
        <v>125</v>
      </c>
      <c r="U221" s="152" t="s">
        <v>7040</v>
      </c>
      <c r="V221" s="495" t="s">
        <v>162</v>
      </c>
      <c r="W221" s="495" t="s">
        <v>105</v>
      </c>
      <c r="X221" s="495" t="s">
        <v>9990</v>
      </c>
      <c r="Y221" s="495" t="s">
        <v>9291</v>
      </c>
      <c r="Z221" s="616"/>
      <c r="AA221" s="590"/>
      <c r="AB221" s="1"/>
      <c r="AC221" s="1"/>
      <c r="AD221" s="1"/>
      <c r="AE221" s="1"/>
      <c r="AF221" s="1"/>
      <c r="AG221" s="1"/>
      <c r="AH221" s="1"/>
      <c r="AI221" s="1"/>
      <c r="AJ221" s="1"/>
      <c r="AK221" s="1"/>
      <c r="AL221" s="1"/>
      <c r="AM221" s="1"/>
      <c r="AN221" s="1"/>
      <c r="AO221" s="1"/>
      <c r="AP221" s="1"/>
      <c r="AQ221" s="1"/>
      <c r="AR221" s="1"/>
      <c r="AS221" s="1"/>
      <c r="AT221" s="1"/>
      <c r="AU221" s="1"/>
    </row>
    <row r="222" spans="1:47" s="615" customFormat="1" ht="17.45" customHeight="1" x14ac:dyDescent="0.25">
      <c r="A222" s="589" t="s">
        <v>1008</v>
      </c>
      <c r="B222" s="495" t="s">
        <v>57</v>
      </c>
      <c r="C222" s="495" t="s">
        <v>775</v>
      </c>
      <c r="D222" s="495" t="s">
        <v>11459</v>
      </c>
      <c r="E222" s="495" t="s">
        <v>1010</v>
      </c>
      <c r="F222" s="473" t="s">
        <v>28</v>
      </c>
      <c r="G222" s="473"/>
      <c r="H222" s="473"/>
      <c r="I222" s="473"/>
      <c r="J222" s="152" t="s">
        <v>11224</v>
      </c>
      <c r="K222" s="152" t="s">
        <v>8952</v>
      </c>
      <c r="L222" s="496">
        <v>43084</v>
      </c>
      <c r="M222" s="497">
        <v>42801</v>
      </c>
      <c r="N222" s="152" t="s">
        <v>46</v>
      </c>
      <c r="O222" s="498">
        <v>43084</v>
      </c>
      <c r="P222" s="499">
        <v>500000</v>
      </c>
      <c r="Q222" s="500">
        <f t="shared" si="9"/>
        <v>0.5</v>
      </c>
      <c r="R222" s="501">
        <v>24</v>
      </c>
      <c r="S222" s="502">
        <v>42803</v>
      </c>
      <c r="T222" s="152" t="s">
        <v>103</v>
      </c>
      <c r="U222" s="152" t="s">
        <v>7040</v>
      </c>
      <c r="V222" s="495" t="s">
        <v>162</v>
      </c>
      <c r="W222" s="495" t="s">
        <v>7199</v>
      </c>
      <c r="X222" s="495" t="s">
        <v>11888</v>
      </c>
      <c r="Y222" s="495"/>
      <c r="Z222" s="616"/>
      <c r="AA222" s="590"/>
      <c r="AB222" s="1"/>
      <c r="AC222" s="1"/>
      <c r="AD222" s="1"/>
      <c r="AE222" s="1"/>
      <c r="AF222" s="1"/>
      <c r="AG222" s="1"/>
      <c r="AH222" s="1"/>
      <c r="AI222" s="1"/>
      <c r="AJ222" s="1"/>
      <c r="AK222" s="1"/>
      <c r="AL222" s="1"/>
      <c r="AM222" s="1"/>
      <c r="AN222" s="1"/>
      <c r="AO222" s="1"/>
      <c r="AP222" s="1"/>
      <c r="AQ222" s="1"/>
      <c r="AR222" s="1"/>
      <c r="AS222" s="1"/>
      <c r="AT222" s="1"/>
      <c r="AU222" s="1"/>
    </row>
    <row r="223" spans="1:47" s="615" customFormat="1" ht="17.45" customHeight="1" x14ac:dyDescent="0.25">
      <c r="A223" s="589" t="s">
        <v>1003</v>
      </c>
      <c r="B223" s="495" t="s">
        <v>57</v>
      </c>
      <c r="C223" s="495" t="s">
        <v>775</v>
      </c>
      <c r="D223" s="495" t="s">
        <v>11460</v>
      </c>
      <c r="E223" s="495" t="s">
        <v>1005</v>
      </c>
      <c r="F223" s="473" t="s">
        <v>28</v>
      </c>
      <c r="G223" s="473"/>
      <c r="H223" s="473"/>
      <c r="I223" s="473"/>
      <c r="J223" s="152" t="s">
        <v>11224</v>
      </c>
      <c r="K223" s="152" t="s">
        <v>8952</v>
      </c>
      <c r="L223" s="496">
        <v>43084</v>
      </c>
      <c r="M223" s="497">
        <v>42801</v>
      </c>
      <c r="N223" s="152" t="s">
        <v>46</v>
      </c>
      <c r="O223" s="498">
        <v>43084</v>
      </c>
      <c r="P223" s="499">
        <v>500000</v>
      </c>
      <c r="Q223" s="500">
        <f t="shared" si="9"/>
        <v>0.5</v>
      </c>
      <c r="R223" s="501">
        <v>24</v>
      </c>
      <c r="S223" s="502">
        <v>42803</v>
      </c>
      <c r="T223" s="152" t="s">
        <v>125</v>
      </c>
      <c r="U223" s="152" t="s">
        <v>7040</v>
      </c>
      <c r="V223" s="495" t="s">
        <v>162</v>
      </c>
      <c r="W223" s="495" t="s">
        <v>7199</v>
      </c>
      <c r="X223" s="495" t="s">
        <v>11889</v>
      </c>
      <c r="Y223" s="495"/>
      <c r="Z223" s="616"/>
      <c r="AA223" s="590"/>
      <c r="AB223" s="1"/>
      <c r="AC223" s="1"/>
      <c r="AD223" s="1"/>
      <c r="AE223" s="1"/>
      <c r="AF223" s="1"/>
      <c r="AG223" s="1"/>
      <c r="AH223" s="1"/>
      <c r="AI223" s="1"/>
      <c r="AJ223" s="1"/>
      <c r="AK223" s="1"/>
      <c r="AL223" s="1"/>
      <c r="AM223" s="1"/>
      <c r="AN223" s="1"/>
      <c r="AO223" s="1"/>
      <c r="AP223" s="1"/>
      <c r="AQ223" s="1"/>
      <c r="AR223" s="1"/>
      <c r="AS223" s="1"/>
      <c r="AT223" s="1"/>
      <c r="AU223" s="1"/>
    </row>
    <row r="224" spans="1:47" s="615" customFormat="1" ht="17.45" customHeight="1" x14ac:dyDescent="0.25">
      <c r="A224" s="589" t="s">
        <v>774</v>
      </c>
      <c r="B224" s="495" t="s">
        <v>57</v>
      </c>
      <c r="C224" s="495" t="s">
        <v>775</v>
      </c>
      <c r="D224" s="495" t="s">
        <v>776</v>
      </c>
      <c r="E224" s="495" t="s">
        <v>777</v>
      </c>
      <c r="F224" s="473" t="s">
        <v>26</v>
      </c>
      <c r="G224" s="473"/>
      <c r="H224" s="473"/>
      <c r="I224" s="473"/>
      <c r="J224" s="152" t="s">
        <v>11223</v>
      </c>
      <c r="K224" s="163" t="s">
        <v>8948</v>
      </c>
      <c r="L224" s="503">
        <v>43008</v>
      </c>
      <c r="M224" s="497" t="s">
        <v>778</v>
      </c>
      <c r="N224" s="163" t="s">
        <v>48</v>
      </c>
      <c r="O224" s="503">
        <v>43008</v>
      </c>
      <c r="P224" s="499">
        <v>500000</v>
      </c>
      <c r="Q224" s="500">
        <f t="shared" si="9"/>
        <v>0.5</v>
      </c>
      <c r="R224" s="504">
        <v>12</v>
      </c>
      <c r="S224" s="505" t="s">
        <v>10333</v>
      </c>
      <c r="T224" s="163" t="s">
        <v>125</v>
      </c>
      <c r="U224" s="152" t="s">
        <v>7040</v>
      </c>
      <c r="V224" s="495" t="s">
        <v>104</v>
      </c>
      <c r="W224" s="495" t="s">
        <v>344</v>
      </c>
      <c r="X224" s="495" t="s">
        <v>5498</v>
      </c>
      <c r="Y224" s="495" t="s">
        <v>3394</v>
      </c>
      <c r="Z224" s="616"/>
      <c r="AA224" s="590"/>
      <c r="AB224" s="1"/>
      <c r="AC224" s="1"/>
      <c r="AD224" s="1"/>
      <c r="AE224" s="1"/>
      <c r="AF224" s="1"/>
      <c r="AG224" s="1"/>
      <c r="AH224" s="1"/>
      <c r="AI224" s="1"/>
      <c r="AJ224" s="1"/>
      <c r="AK224" s="1"/>
      <c r="AL224" s="1"/>
      <c r="AM224" s="1"/>
      <c r="AN224" s="1"/>
      <c r="AO224" s="1"/>
      <c r="AP224" s="1"/>
      <c r="AQ224" s="1"/>
      <c r="AR224" s="1"/>
      <c r="AS224" s="1"/>
      <c r="AT224" s="1"/>
      <c r="AU224" s="1"/>
    </row>
    <row r="225" spans="1:47" s="615" customFormat="1" ht="17.45" customHeight="1" x14ac:dyDescent="0.25">
      <c r="A225" s="589" t="s">
        <v>874</v>
      </c>
      <c r="B225" s="495" t="s">
        <v>57</v>
      </c>
      <c r="C225" s="495" t="s">
        <v>98</v>
      </c>
      <c r="D225" s="495" t="s">
        <v>875</v>
      </c>
      <c r="E225" s="495" t="s">
        <v>316</v>
      </c>
      <c r="F225" s="473" t="s">
        <v>24</v>
      </c>
      <c r="G225" s="473"/>
      <c r="H225" s="473"/>
      <c r="I225" s="473"/>
      <c r="J225" s="152" t="s">
        <v>11223</v>
      </c>
      <c r="K225" s="163" t="s">
        <v>8949</v>
      </c>
      <c r="L225" s="503">
        <v>42992</v>
      </c>
      <c r="M225" s="497" t="s">
        <v>876</v>
      </c>
      <c r="N225" s="163" t="s">
        <v>47</v>
      </c>
      <c r="O225" s="503">
        <v>42992</v>
      </c>
      <c r="P225" s="499">
        <v>500000</v>
      </c>
      <c r="Q225" s="500">
        <f t="shared" si="9"/>
        <v>0.5</v>
      </c>
      <c r="R225" s="504">
        <v>1</v>
      </c>
      <c r="S225" s="505" t="s">
        <v>11804</v>
      </c>
      <c r="T225" s="163" t="s">
        <v>103</v>
      </c>
      <c r="U225" s="163" t="s">
        <v>385</v>
      </c>
      <c r="V225" s="495" t="s">
        <v>5512</v>
      </c>
      <c r="W225" s="495" t="s">
        <v>5513</v>
      </c>
      <c r="X225" s="495" t="s">
        <v>106</v>
      </c>
      <c r="Y225" s="495" t="s">
        <v>878</v>
      </c>
      <c r="Z225" s="616"/>
      <c r="AA225" s="590"/>
      <c r="AB225" s="1"/>
      <c r="AC225" s="1"/>
      <c r="AD225" s="1"/>
      <c r="AE225" s="1"/>
      <c r="AF225" s="1"/>
      <c r="AG225" s="1"/>
      <c r="AH225" s="1"/>
      <c r="AI225" s="1"/>
      <c r="AJ225" s="1"/>
      <c r="AK225" s="1"/>
      <c r="AL225" s="1"/>
      <c r="AM225" s="1"/>
      <c r="AN225" s="1"/>
      <c r="AO225" s="1"/>
      <c r="AP225" s="1"/>
      <c r="AQ225" s="1"/>
      <c r="AR225" s="1"/>
      <c r="AS225" s="1"/>
      <c r="AT225" s="1"/>
      <c r="AU225" s="1"/>
    </row>
    <row r="226" spans="1:47" s="615" customFormat="1" ht="17.45" customHeight="1" x14ac:dyDescent="0.25">
      <c r="A226" s="589" t="s">
        <v>968</v>
      </c>
      <c r="B226" s="495" t="s">
        <v>57</v>
      </c>
      <c r="C226" s="495" t="s">
        <v>98</v>
      </c>
      <c r="D226" s="495" t="s">
        <v>969</v>
      </c>
      <c r="E226" s="495" t="s">
        <v>970</v>
      </c>
      <c r="F226" s="473" t="s">
        <v>27</v>
      </c>
      <c r="G226" s="473"/>
      <c r="H226" s="473"/>
      <c r="I226" s="473"/>
      <c r="J226" s="152" t="s">
        <v>11224</v>
      </c>
      <c r="K226" s="163" t="s">
        <v>8947</v>
      </c>
      <c r="L226" s="503">
        <v>43033</v>
      </c>
      <c r="M226" s="497" t="s">
        <v>971</v>
      </c>
      <c r="N226" s="163" t="s">
        <v>46</v>
      </c>
      <c r="O226" s="503">
        <v>43033</v>
      </c>
      <c r="P226" s="499">
        <v>500000</v>
      </c>
      <c r="Q226" s="500">
        <f t="shared" si="9"/>
        <v>0.5</v>
      </c>
      <c r="R226" s="504">
        <v>1</v>
      </c>
      <c r="S226" s="505" t="s">
        <v>226</v>
      </c>
      <c r="T226" s="163" t="s">
        <v>103</v>
      </c>
      <c r="U226" s="163" t="s">
        <v>13</v>
      </c>
      <c r="V226" s="495" t="s">
        <v>126</v>
      </c>
      <c r="W226" s="495"/>
      <c r="X226" s="495" t="s">
        <v>106</v>
      </c>
      <c r="Y226" s="495"/>
      <c r="Z226" s="616"/>
      <c r="AA226" s="590"/>
      <c r="AB226" s="1"/>
      <c r="AC226" s="1"/>
      <c r="AD226" s="1"/>
      <c r="AE226" s="1"/>
      <c r="AF226" s="1"/>
      <c r="AG226" s="1"/>
      <c r="AH226" s="1"/>
      <c r="AI226" s="1"/>
      <c r="AJ226" s="1"/>
      <c r="AK226" s="1"/>
      <c r="AL226" s="1"/>
      <c r="AM226" s="1"/>
      <c r="AN226" s="1"/>
      <c r="AO226" s="1"/>
      <c r="AP226" s="1"/>
      <c r="AQ226" s="1"/>
      <c r="AR226" s="1"/>
      <c r="AS226" s="1"/>
      <c r="AT226" s="1"/>
      <c r="AU226" s="1"/>
    </row>
    <row r="227" spans="1:47" s="615" customFormat="1" ht="17.45" customHeight="1" x14ac:dyDescent="0.25">
      <c r="A227" s="589" t="s">
        <v>889</v>
      </c>
      <c r="B227" s="495" t="s">
        <v>57</v>
      </c>
      <c r="C227" s="495" t="s">
        <v>98</v>
      </c>
      <c r="D227" s="495" t="s">
        <v>890</v>
      </c>
      <c r="E227" s="495" t="s">
        <v>528</v>
      </c>
      <c r="F227" s="473" t="s">
        <v>25</v>
      </c>
      <c r="G227" s="473"/>
      <c r="H227" s="473"/>
      <c r="I227" s="473"/>
      <c r="J227" s="152" t="s">
        <v>11225</v>
      </c>
      <c r="K227" s="163" t="s">
        <v>35</v>
      </c>
      <c r="L227" s="503">
        <v>42843</v>
      </c>
      <c r="M227" s="497" t="s">
        <v>891</v>
      </c>
      <c r="N227" s="163" t="s">
        <v>142</v>
      </c>
      <c r="O227" s="503">
        <v>42843</v>
      </c>
      <c r="P227" s="499">
        <v>500000</v>
      </c>
      <c r="Q227" s="500">
        <f t="shared" si="9"/>
        <v>0.5</v>
      </c>
      <c r="R227" s="504">
        <v>1</v>
      </c>
      <c r="S227" s="505" t="s">
        <v>892</v>
      </c>
      <c r="T227" s="163" t="s">
        <v>125</v>
      </c>
      <c r="U227" s="163" t="s">
        <v>12</v>
      </c>
      <c r="V227" s="495" t="s">
        <v>681</v>
      </c>
      <c r="W227" s="495"/>
      <c r="X227" s="495" t="s">
        <v>106</v>
      </c>
      <c r="Y227" s="495" t="s">
        <v>313</v>
      </c>
      <c r="Z227" s="616"/>
      <c r="AA227" s="590"/>
      <c r="AB227" s="1"/>
      <c r="AC227" s="1"/>
      <c r="AD227" s="1"/>
      <c r="AE227" s="1"/>
      <c r="AF227" s="1"/>
      <c r="AG227" s="1"/>
      <c r="AH227" s="1"/>
      <c r="AI227" s="1"/>
      <c r="AJ227" s="1"/>
      <c r="AK227" s="1"/>
      <c r="AL227" s="1"/>
      <c r="AM227" s="1"/>
      <c r="AN227" s="1"/>
      <c r="AO227" s="1"/>
      <c r="AP227" s="1"/>
      <c r="AQ227" s="1"/>
      <c r="AR227" s="1"/>
      <c r="AS227" s="1"/>
      <c r="AT227" s="1"/>
      <c r="AU227" s="1"/>
    </row>
    <row r="228" spans="1:47" s="615" customFormat="1" ht="17.45" customHeight="1" x14ac:dyDescent="0.25">
      <c r="A228" s="589" t="s">
        <v>980</v>
      </c>
      <c r="B228" s="495" t="s">
        <v>57</v>
      </c>
      <c r="C228" s="495" t="s">
        <v>98</v>
      </c>
      <c r="D228" s="495" t="s">
        <v>10259</v>
      </c>
      <c r="E228" s="495" t="s">
        <v>982</v>
      </c>
      <c r="F228" s="473" t="s">
        <v>24</v>
      </c>
      <c r="G228" s="473"/>
      <c r="H228" s="473"/>
      <c r="I228" s="473"/>
      <c r="J228" s="152" t="s">
        <v>11224</v>
      </c>
      <c r="K228" s="152" t="s">
        <v>8949</v>
      </c>
      <c r="L228" s="496">
        <v>43087</v>
      </c>
      <c r="M228" s="497">
        <v>42776</v>
      </c>
      <c r="N228" s="152" t="s">
        <v>47</v>
      </c>
      <c r="O228" s="498">
        <v>43087</v>
      </c>
      <c r="P228" s="499">
        <v>500000</v>
      </c>
      <c r="Q228" s="500">
        <f t="shared" si="9"/>
        <v>0.5</v>
      </c>
      <c r="R228" s="501">
        <v>12</v>
      </c>
      <c r="S228" s="502">
        <v>42776</v>
      </c>
      <c r="T228" s="152" t="s">
        <v>103</v>
      </c>
      <c r="U228" s="152" t="s">
        <v>7040</v>
      </c>
      <c r="V228" s="495" t="s">
        <v>162</v>
      </c>
      <c r="W228" s="495" t="s">
        <v>105</v>
      </c>
      <c r="X228" s="495" t="s">
        <v>10190</v>
      </c>
      <c r="Y228" s="495" t="s">
        <v>6864</v>
      </c>
      <c r="Z228" s="616"/>
      <c r="AA228" s="590"/>
      <c r="AB228" s="1"/>
      <c r="AC228" s="1"/>
      <c r="AD228" s="1"/>
      <c r="AE228" s="1"/>
      <c r="AF228" s="1"/>
      <c r="AG228" s="1"/>
      <c r="AH228" s="1"/>
      <c r="AI228" s="1"/>
      <c r="AJ228" s="1"/>
      <c r="AK228" s="1"/>
      <c r="AL228" s="1"/>
      <c r="AM228" s="1"/>
      <c r="AN228" s="1"/>
      <c r="AO228" s="1"/>
      <c r="AP228" s="1"/>
      <c r="AQ228" s="1"/>
      <c r="AR228" s="1"/>
      <c r="AS228" s="1"/>
      <c r="AT228" s="1"/>
      <c r="AU228" s="1"/>
    </row>
    <row r="229" spans="1:47" s="615" customFormat="1" ht="17.45" customHeight="1" x14ac:dyDescent="0.25">
      <c r="A229" s="589" t="s">
        <v>980</v>
      </c>
      <c r="B229" s="495" t="s">
        <v>57</v>
      </c>
      <c r="C229" s="495" t="s">
        <v>98</v>
      </c>
      <c r="D229" s="495" t="s">
        <v>10259</v>
      </c>
      <c r="E229" s="495" t="s">
        <v>982</v>
      </c>
      <c r="F229" s="473" t="s">
        <v>24</v>
      </c>
      <c r="G229" s="473"/>
      <c r="H229" s="473"/>
      <c r="I229" s="473"/>
      <c r="J229" s="152" t="s">
        <v>11224</v>
      </c>
      <c r="K229" s="152" t="s">
        <v>8949</v>
      </c>
      <c r="L229" s="496">
        <v>43087</v>
      </c>
      <c r="M229" s="497">
        <v>42776</v>
      </c>
      <c r="N229" s="152" t="s">
        <v>47</v>
      </c>
      <c r="O229" s="498">
        <v>43087</v>
      </c>
      <c r="P229" s="499">
        <v>500000</v>
      </c>
      <c r="Q229" s="500">
        <f t="shared" si="9"/>
        <v>0.5</v>
      </c>
      <c r="R229" s="501">
        <v>12</v>
      </c>
      <c r="S229" s="502">
        <v>42782</v>
      </c>
      <c r="T229" s="152" t="s">
        <v>103</v>
      </c>
      <c r="U229" s="152" t="s">
        <v>7040</v>
      </c>
      <c r="V229" s="495" t="s">
        <v>162</v>
      </c>
      <c r="W229" s="495" t="s">
        <v>105</v>
      </c>
      <c r="X229" s="495" t="s">
        <v>10190</v>
      </c>
      <c r="Y229" s="495" t="s">
        <v>6864</v>
      </c>
      <c r="Z229" s="616"/>
      <c r="AA229" s="590"/>
      <c r="AB229" s="1"/>
      <c r="AC229" s="1"/>
      <c r="AD229" s="1"/>
      <c r="AE229" s="1"/>
      <c r="AF229" s="1"/>
      <c r="AG229" s="1"/>
      <c r="AH229" s="1"/>
      <c r="AI229" s="1"/>
      <c r="AJ229" s="1"/>
      <c r="AK229" s="1"/>
      <c r="AL229" s="1"/>
      <c r="AM229" s="1"/>
      <c r="AN229" s="1"/>
      <c r="AO229" s="1"/>
      <c r="AP229" s="1"/>
      <c r="AQ229" s="1"/>
      <c r="AR229" s="1"/>
      <c r="AS229" s="1"/>
      <c r="AT229" s="1"/>
      <c r="AU229" s="1"/>
    </row>
    <row r="230" spans="1:47" s="615" customFormat="1" ht="17.45" customHeight="1" x14ac:dyDescent="0.25">
      <c r="A230" s="589" t="s">
        <v>972</v>
      </c>
      <c r="B230" s="495" t="s">
        <v>57</v>
      </c>
      <c r="C230" s="495" t="s">
        <v>98</v>
      </c>
      <c r="D230" s="495" t="s">
        <v>10817</v>
      </c>
      <c r="E230" s="495" t="s">
        <v>625</v>
      </c>
      <c r="F230" s="473" t="s">
        <v>25</v>
      </c>
      <c r="G230" s="473"/>
      <c r="H230" s="473"/>
      <c r="I230" s="473"/>
      <c r="J230" s="152" t="s">
        <v>11224</v>
      </c>
      <c r="K230" s="152" t="s">
        <v>35</v>
      </c>
      <c r="L230" s="496">
        <v>43061</v>
      </c>
      <c r="M230" s="497">
        <v>42809</v>
      </c>
      <c r="N230" s="152" t="s">
        <v>47</v>
      </c>
      <c r="O230" s="498">
        <v>43061</v>
      </c>
      <c r="P230" s="499">
        <v>500000</v>
      </c>
      <c r="Q230" s="500">
        <f t="shared" si="9"/>
        <v>0.5</v>
      </c>
      <c r="R230" s="501">
        <v>12</v>
      </c>
      <c r="S230" s="502">
        <v>42899</v>
      </c>
      <c r="T230" s="152" t="s">
        <v>103</v>
      </c>
      <c r="U230" s="152" t="s">
        <v>7040</v>
      </c>
      <c r="V230" s="495" t="s">
        <v>162</v>
      </c>
      <c r="W230" s="495" t="s">
        <v>105</v>
      </c>
      <c r="X230" s="495" t="s">
        <v>10945</v>
      </c>
      <c r="Y230" s="495" t="s">
        <v>10960</v>
      </c>
      <c r="Z230" s="616"/>
      <c r="AA230" s="590"/>
      <c r="AB230" s="1"/>
      <c r="AC230" s="1"/>
      <c r="AD230" s="1"/>
      <c r="AE230" s="1"/>
      <c r="AF230" s="1"/>
      <c r="AG230" s="1"/>
      <c r="AH230" s="1"/>
      <c r="AI230" s="1"/>
      <c r="AJ230" s="1"/>
      <c r="AK230" s="1"/>
      <c r="AL230" s="1"/>
      <c r="AM230" s="1"/>
      <c r="AN230" s="1"/>
      <c r="AO230" s="1"/>
      <c r="AP230" s="1"/>
      <c r="AQ230" s="1"/>
      <c r="AR230" s="1"/>
      <c r="AS230" s="1"/>
      <c r="AT230" s="1"/>
      <c r="AU230" s="1"/>
    </row>
    <row r="231" spans="1:47" s="615" customFormat="1" ht="17.45" customHeight="1" x14ac:dyDescent="0.25">
      <c r="A231" s="589" t="s">
        <v>8010</v>
      </c>
      <c r="B231" s="495" t="s">
        <v>57</v>
      </c>
      <c r="C231" s="495" t="s">
        <v>98</v>
      </c>
      <c r="D231" s="495" t="s">
        <v>10243</v>
      </c>
      <c r="E231" s="495" t="s">
        <v>8011</v>
      </c>
      <c r="F231" s="473" t="s">
        <v>26</v>
      </c>
      <c r="G231" s="473" t="str">
        <f>VLOOKUP(A231,'[1]2017 SalesConnect'!$A:$Y,7,0)</f>
        <v>No</v>
      </c>
      <c r="H231" s="473"/>
      <c r="I231" s="473"/>
      <c r="J231" s="152" t="s">
        <v>11223</v>
      </c>
      <c r="K231" s="152" t="s">
        <v>33</v>
      </c>
      <c r="L231" s="496">
        <v>42999</v>
      </c>
      <c r="M231" s="497">
        <v>42844</v>
      </c>
      <c r="N231" s="152" t="s">
        <v>47</v>
      </c>
      <c r="O231" s="498">
        <v>42915</v>
      </c>
      <c r="P231" s="499">
        <v>500000</v>
      </c>
      <c r="Q231" s="500">
        <f t="shared" si="9"/>
        <v>0.5</v>
      </c>
      <c r="R231" s="501">
        <v>4</v>
      </c>
      <c r="S231" s="502">
        <v>42908</v>
      </c>
      <c r="T231" s="152" t="s">
        <v>103</v>
      </c>
      <c r="U231" s="152" t="s">
        <v>7040</v>
      </c>
      <c r="V231" s="495" t="s">
        <v>162</v>
      </c>
      <c r="W231" s="495" t="s">
        <v>105</v>
      </c>
      <c r="X231" s="495" t="s">
        <v>9795</v>
      </c>
      <c r="Y231" s="495"/>
      <c r="Z231" s="616"/>
      <c r="AA231" s="590"/>
      <c r="AB231" s="1"/>
      <c r="AC231" s="1"/>
      <c r="AD231" s="1"/>
      <c r="AE231" s="1"/>
      <c r="AF231" s="1"/>
      <c r="AG231" s="1"/>
      <c r="AH231" s="1"/>
      <c r="AI231" s="1"/>
      <c r="AJ231" s="1"/>
      <c r="AK231" s="1"/>
      <c r="AL231" s="1"/>
      <c r="AM231" s="1"/>
      <c r="AN231" s="1"/>
      <c r="AO231" s="1"/>
      <c r="AP231" s="1"/>
      <c r="AQ231" s="1"/>
      <c r="AR231" s="1"/>
      <c r="AS231" s="1"/>
      <c r="AT231" s="1"/>
      <c r="AU231" s="1"/>
    </row>
    <row r="232" spans="1:47" s="615" customFormat="1" ht="17.45" customHeight="1" x14ac:dyDescent="0.25">
      <c r="A232" s="589" t="s">
        <v>9465</v>
      </c>
      <c r="B232" s="495" t="s">
        <v>57</v>
      </c>
      <c r="C232" s="495" t="s">
        <v>98</v>
      </c>
      <c r="D232" s="495" t="s">
        <v>10816</v>
      </c>
      <c r="E232" s="495" t="s">
        <v>9466</v>
      </c>
      <c r="F232" s="473" t="s">
        <v>25</v>
      </c>
      <c r="G232" s="473"/>
      <c r="H232" s="473"/>
      <c r="I232" s="473"/>
      <c r="J232" s="152" t="s">
        <v>11224</v>
      </c>
      <c r="K232" s="152" t="s">
        <v>8951</v>
      </c>
      <c r="L232" s="496">
        <v>43061</v>
      </c>
      <c r="M232" s="497">
        <v>42879</v>
      </c>
      <c r="N232" s="152" t="s">
        <v>46</v>
      </c>
      <c r="O232" s="498">
        <v>43061</v>
      </c>
      <c r="P232" s="499">
        <v>500000</v>
      </c>
      <c r="Q232" s="500">
        <f t="shared" si="9"/>
        <v>0.5</v>
      </c>
      <c r="R232" s="501">
        <v>12</v>
      </c>
      <c r="S232" s="502">
        <v>42880</v>
      </c>
      <c r="T232" s="152" t="s">
        <v>125</v>
      </c>
      <c r="U232" s="152" t="s">
        <v>7040</v>
      </c>
      <c r="V232" s="495" t="s">
        <v>162</v>
      </c>
      <c r="W232" s="495" t="s">
        <v>105</v>
      </c>
      <c r="X232" s="495" t="s">
        <v>9531</v>
      </c>
      <c r="Y232" s="495" t="s">
        <v>9239</v>
      </c>
      <c r="Z232" s="616"/>
      <c r="AA232" s="590"/>
      <c r="AB232" s="1"/>
      <c r="AC232" s="1"/>
      <c r="AD232" s="1"/>
      <c r="AE232" s="1"/>
      <c r="AF232" s="1"/>
      <c r="AG232" s="1"/>
      <c r="AH232" s="1"/>
      <c r="AI232" s="1"/>
      <c r="AJ232" s="1"/>
      <c r="AK232" s="1"/>
      <c r="AL232" s="1"/>
      <c r="AM232" s="1"/>
      <c r="AN232" s="1"/>
      <c r="AO232" s="1"/>
      <c r="AP232" s="1"/>
      <c r="AQ232" s="1"/>
      <c r="AR232" s="1"/>
      <c r="AS232" s="1"/>
      <c r="AT232" s="1"/>
      <c r="AU232" s="1"/>
    </row>
    <row r="233" spans="1:47" s="615" customFormat="1" ht="17.45" customHeight="1" x14ac:dyDescent="0.25">
      <c r="A233" s="589" t="s">
        <v>8227</v>
      </c>
      <c r="B233" s="495" t="s">
        <v>57</v>
      </c>
      <c r="C233" s="495" t="s">
        <v>98</v>
      </c>
      <c r="D233" s="495" t="s">
        <v>10375</v>
      </c>
      <c r="E233" s="495" t="s">
        <v>8228</v>
      </c>
      <c r="F233" s="473" t="s">
        <v>27</v>
      </c>
      <c r="G233" s="473"/>
      <c r="H233" s="473"/>
      <c r="I233" s="473"/>
      <c r="J233" s="152" t="s">
        <v>11223</v>
      </c>
      <c r="K233" s="152" t="s">
        <v>8947</v>
      </c>
      <c r="L233" s="496">
        <v>42947</v>
      </c>
      <c r="M233" s="497">
        <v>42857</v>
      </c>
      <c r="N233" s="152" t="s">
        <v>46</v>
      </c>
      <c r="O233" s="498">
        <v>42947</v>
      </c>
      <c r="P233" s="499">
        <v>500000</v>
      </c>
      <c r="Q233" s="500">
        <f t="shared" si="9"/>
        <v>0.5</v>
      </c>
      <c r="R233" s="501">
        <v>6</v>
      </c>
      <c r="S233" s="502">
        <v>42859</v>
      </c>
      <c r="T233" s="152" t="s">
        <v>125</v>
      </c>
      <c r="U233" s="152" t="s">
        <v>7040</v>
      </c>
      <c r="V233" s="495" t="s">
        <v>162</v>
      </c>
      <c r="W233" s="495" t="s">
        <v>105</v>
      </c>
      <c r="X233" s="495" t="s">
        <v>9980</v>
      </c>
      <c r="Y233" s="495"/>
      <c r="Z233" s="616"/>
      <c r="AA233" s="590"/>
      <c r="AB233" s="1"/>
      <c r="AC233" s="1"/>
      <c r="AD233" s="1"/>
      <c r="AE233" s="1"/>
      <c r="AF233" s="1"/>
      <c r="AG233" s="1"/>
      <c r="AH233" s="1"/>
      <c r="AI233" s="1"/>
      <c r="AJ233" s="1"/>
      <c r="AK233" s="1"/>
      <c r="AL233" s="1"/>
      <c r="AM233" s="1"/>
      <c r="AN233" s="1"/>
      <c r="AO233" s="1"/>
      <c r="AP233" s="1"/>
      <c r="AQ233" s="1"/>
      <c r="AR233" s="1"/>
      <c r="AS233" s="1"/>
      <c r="AT233" s="1"/>
      <c r="AU233" s="1"/>
    </row>
    <row r="234" spans="1:47" s="615" customFormat="1" ht="17.45" customHeight="1" x14ac:dyDescent="0.25">
      <c r="A234" s="589" t="s">
        <v>792</v>
      </c>
      <c r="B234" s="495" t="s">
        <v>57</v>
      </c>
      <c r="C234" s="495" t="s">
        <v>98</v>
      </c>
      <c r="D234" s="495" t="s">
        <v>11461</v>
      </c>
      <c r="E234" s="495" t="s">
        <v>794</v>
      </c>
      <c r="F234" s="473" t="s">
        <v>25</v>
      </c>
      <c r="G234" s="473"/>
      <c r="H234" s="473"/>
      <c r="I234" s="473"/>
      <c r="J234" s="152" t="s">
        <v>11224</v>
      </c>
      <c r="K234" s="152" t="s">
        <v>35</v>
      </c>
      <c r="L234" s="496">
        <v>43082</v>
      </c>
      <c r="M234" s="497">
        <v>42774</v>
      </c>
      <c r="N234" s="152" t="s">
        <v>46</v>
      </c>
      <c r="O234" s="498">
        <v>43082</v>
      </c>
      <c r="P234" s="499">
        <v>500000</v>
      </c>
      <c r="Q234" s="500">
        <f t="shared" si="9"/>
        <v>0.5</v>
      </c>
      <c r="R234" s="501">
        <v>12</v>
      </c>
      <c r="S234" s="502">
        <v>42775</v>
      </c>
      <c r="T234" s="152" t="s">
        <v>125</v>
      </c>
      <c r="U234" s="152" t="s">
        <v>7040</v>
      </c>
      <c r="V234" s="495" t="s">
        <v>162</v>
      </c>
      <c r="W234" s="495" t="s">
        <v>7199</v>
      </c>
      <c r="X234" s="495" t="s">
        <v>11890</v>
      </c>
      <c r="Y234" s="495" t="s">
        <v>7201</v>
      </c>
      <c r="Z234" s="616"/>
      <c r="AA234" s="590"/>
      <c r="AB234" s="1"/>
      <c r="AC234" s="1"/>
      <c r="AD234" s="1"/>
      <c r="AE234" s="1"/>
      <c r="AF234" s="1"/>
      <c r="AG234" s="1"/>
      <c r="AH234" s="1"/>
      <c r="AI234" s="1"/>
      <c r="AJ234" s="1"/>
      <c r="AK234" s="1"/>
      <c r="AL234" s="1"/>
      <c r="AM234" s="1"/>
      <c r="AN234" s="1"/>
      <c r="AO234" s="1"/>
      <c r="AP234" s="1"/>
      <c r="AQ234" s="1"/>
      <c r="AR234" s="1"/>
      <c r="AS234" s="1"/>
      <c r="AT234" s="1"/>
      <c r="AU234" s="1"/>
    </row>
    <row r="235" spans="1:47" s="615" customFormat="1" ht="17.45" customHeight="1" x14ac:dyDescent="0.25">
      <c r="A235" s="589" t="s">
        <v>831</v>
      </c>
      <c r="B235" s="495" t="s">
        <v>57</v>
      </c>
      <c r="C235" s="495" t="s">
        <v>98</v>
      </c>
      <c r="D235" s="495" t="s">
        <v>832</v>
      </c>
      <c r="E235" s="495" t="s">
        <v>833</v>
      </c>
      <c r="F235" s="473" t="s">
        <v>25</v>
      </c>
      <c r="G235" s="473"/>
      <c r="H235" s="473"/>
      <c r="I235" s="473"/>
      <c r="J235" s="152" t="s">
        <v>11223</v>
      </c>
      <c r="K235" s="163" t="s">
        <v>8951</v>
      </c>
      <c r="L235" s="503">
        <v>42993</v>
      </c>
      <c r="M235" s="497" t="s">
        <v>834</v>
      </c>
      <c r="N235" s="163" t="s">
        <v>48</v>
      </c>
      <c r="O235" s="503">
        <v>42993</v>
      </c>
      <c r="P235" s="499">
        <v>500000</v>
      </c>
      <c r="Q235" s="500">
        <f t="shared" si="9"/>
        <v>0.5</v>
      </c>
      <c r="R235" s="504">
        <v>6</v>
      </c>
      <c r="S235" s="505" t="s">
        <v>5563</v>
      </c>
      <c r="T235" s="163" t="s">
        <v>211</v>
      </c>
      <c r="U235" s="152" t="s">
        <v>7040</v>
      </c>
      <c r="V235" s="495" t="s">
        <v>134</v>
      </c>
      <c r="W235" s="495" t="s">
        <v>9226</v>
      </c>
      <c r="X235" s="495" t="s">
        <v>106</v>
      </c>
      <c r="Y235" s="495" t="s">
        <v>6860</v>
      </c>
      <c r="Z235" s="616"/>
      <c r="AA235" s="590"/>
      <c r="AB235" s="1"/>
      <c r="AC235" s="1"/>
      <c r="AD235" s="1"/>
      <c r="AE235" s="1"/>
      <c r="AF235" s="1"/>
      <c r="AG235" s="1"/>
      <c r="AH235" s="1"/>
      <c r="AI235" s="1"/>
      <c r="AJ235" s="1"/>
      <c r="AK235" s="1"/>
      <c r="AL235" s="1"/>
      <c r="AM235" s="1"/>
      <c r="AN235" s="1"/>
      <c r="AO235" s="1"/>
      <c r="AP235" s="1"/>
      <c r="AQ235" s="1"/>
      <c r="AR235" s="1"/>
      <c r="AS235" s="1"/>
      <c r="AT235" s="1"/>
      <c r="AU235" s="1"/>
    </row>
    <row r="236" spans="1:47" s="615" customFormat="1" ht="17.45" customHeight="1" x14ac:dyDescent="0.25">
      <c r="A236" s="589" t="s">
        <v>879</v>
      </c>
      <c r="B236" s="495" t="s">
        <v>57</v>
      </c>
      <c r="C236" s="495" t="s">
        <v>98</v>
      </c>
      <c r="D236" s="495" t="s">
        <v>880</v>
      </c>
      <c r="E236" s="495" t="s">
        <v>316</v>
      </c>
      <c r="F236" s="473" t="s">
        <v>26</v>
      </c>
      <c r="G236" s="473"/>
      <c r="H236" s="473"/>
      <c r="I236" s="473"/>
      <c r="J236" s="152" t="s">
        <v>11225</v>
      </c>
      <c r="K236" s="163" t="s">
        <v>33</v>
      </c>
      <c r="L236" s="503">
        <v>42909</v>
      </c>
      <c r="M236" s="497" t="s">
        <v>881</v>
      </c>
      <c r="N236" s="163" t="s">
        <v>47</v>
      </c>
      <c r="O236" s="503">
        <v>43000</v>
      </c>
      <c r="P236" s="499">
        <v>500000</v>
      </c>
      <c r="Q236" s="500">
        <f t="shared" si="9"/>
        <v>0.5</v>
      </c>
      <c r="R236" s="504">
        <v>12</v>
      </c>
      <c r="S236" s="505" t="s">
        <v>8159</v>
      </c>
      <c r="T236" s="163" t="s">
        <v>103</v>
      </c>
      <c r="U236" s="152" t="s">
        <v>7040</v>
      </c>
      <c r="V236" s="495" t="s">
        <v>134</v>
      </c>
      <c r="W236" s="495" t="s">
        <v>9226</v>
      </c>
      <c r="X236" s="495" t="s">
        <v>106</v>
      </c>
      <c r="Y236" s="495" t="s">
        <v>9295</v>
      </c>
      <c r="Z236" s="616"/>
      <c r="AA236" s="590"/>
      <c r="AB236" s="1"/>
      <c r="AC236" s="1"/>
      <c r="AD236" s="1"/>
      <c r="AE236" s="1"/>
      <c r="AF236" s="1"/>
      <c r="AG236" s="1"/>
      <c r="AH236" s="1"/>
      <c r="AI236" s="1"/>
      <c r="AJ236" s="1"/>
      <c r="AK236" s="1"/>
      <c r="AL236" s="1"/>
      <c r="AM236" s="1"/>
      <c r="AN236" s="1"/>
      <c r="AO236" s="1"/>
      <c r="AP236" s="1"/>
      <c r="AQ236" s="1"/>
      <c r="AR236" s="1"/>
      <c r="AS236" s="1"/>
      <c r="AT236" s="1"/>
      <c r="AU236" s="1"/>
    </row>
    <row r="237" spans="1:47" s="615" customFormat="1" ht="17.45" customHeight="1" x14ac:dyDescent="0.25">
      <c r="A237" s="589" t="s">
        <v>7883</v>
      </c>
      <c r="B237" s="495" t="s">
        <v>57</v>
      </c>
      <c r="C237" s="495" t="s">
        <v>98</v>
      </c>
      <c r="D237" s="495" t="s">
        <v>2940</v>
      </c>
      <c r="E237" s="495" t="s">
        <v>7884</v>
      </c>
      <c r="F237" s="473" t="s">
        <v>25</v>
      </c>
      <c r="G237" s="473"/>
      <c r="H237" s="473"/>
      <c r="I237" s="473"/>
      <c r="J237" s="152" t="s">
        <v>11223</v>
      </c>
      <c r="K237" s="163" t="s">
        <v>35</v>
      </c>
      <c r="L237" s="503">
        <v>42947</v>
      </c>
      <c r="M237" s="497" t="s">
        <v>7922</v>
      </c>
      <c r="N237" s="163" t="s">
        <v>47</v>
      </c>
      <c r="O237" s="503">
        <v>42947</v>
      </c>
      <c r="P237" s="499">
        <v>500000</v>
      </c>
      <c r="Q237" s="500">
        <f t="shared" si="9"/>
        <v>0.5</v>
      </c>
      <c r="R237" s="504">
        <v>12</v>
      </c>
      <c r="S237" s="505" t="s">
        <v>11804</v>
      </c>
      <c r="T237" s="163" t="s">
        <v>103</v>
      </c>
      <c r="U237" s="152" t="s">
        <v>7040</v>
      </c>
      <c r="V237" s="495" t="s">
        <v>134</v>
      </c>
      <c r="W237" s="495" t="s">
        <v>7933</v>
      </c>
      <c r="X237" s="495" t="s">
        <v>106</v>
      </c>
      <c r="Y237" s="495" t="s">
        <v>667</v>
      </c>
      <c r="Z237" s="616"/>
      <c r="AA237" s="590"/>
      <c r="AB237" s="1"/>
      <c r="AC237" s="1"/>
      <c r="AD237" s="1"/>
      <c r="AE237" s="1"/>
      <c r="AF237" s="1"/>
      <c r="AG237" s="1"/>
      <c r="AH237" s="1"/>
      <c r="AI237" s="1"/>
      <c r="AJ237" s="1"/>
      <c r="AK237" s="1"/>
      <c r="AL237" s="1"/>
      <c r="AM237" s="1"/>
      <c r="AN237" s="1"/>
      <c r="AO237" s="1"/>
      <c r="AP237" s="1"/>
      <c r="AQ237" s="1"/>
      <c r="AR237" s="1"/>
      <c r="AS237" s="1"/>
      <c r="AT237" s="1"/>
      <c r="AU237" s="1"/>
    </row>
    <row r="238" spans="1:47" s="615" customFormat="1" ht="17.45" customHeight="1" x14ac:dyDescent="0.25">
      <c r="A238" s="589" t="s">
        <v>994</v>
      </c>
      <c r="B238" s="495" t="s">
        <v>57</v>
      </c>
      <c r="C238" s="495" t="s">
        <v>98</v>
      </c>
      <c r="D238" s="495" t="s">
        <v>995</v>
      </c>
      <c r="E238" s="495" t="s">
        <v>996</v>
      </c>
      <c r="F238" s="473" t="s">
        <v>25</v>
      </c>
      <c r="G238" s="473"/>
      <c r="H238" s="473"/>
      <c r="I238" s="473"/>
      <c r="J238" s="152" t="s">
        <v>11223</v>
      </c>
      <c r="K238" s="163" t="s">
        <v>8951</v>
      </c>
      <c r="L238" s="503">
        <v>43000</v>
      </c>
      <c r="M238" s="497" t="s">
        <v>997</v>
      </c>
      <c r="N238" s="163" t="s">
        <v>46</v>
      </c>
      <c r="O238" s="503">
        <v>43000</v>
      </c>
      <c r="P238" s="499">
        <v>500000</v>
      </c>
      <c r="Q238" s="500">
        <f t="shared" si="9"/>
        <v>0.5</v>
      </c>
      <c r="R238" s="504">
        <v>6</v>
      </c>
      <c r="S238" s="505" t="s">
        <v>5799</v>
      </c>
      <c r="T238" s="163" t="s">
        <v>125</v>
      </c>
      <c r="U238" s="152" t="s">
        <v>7040</v>
      </c>
      <c r="V238" s="495" t="s">
        <v>134</v>
      </c>
      <c r="W238" s="495" t="s">
        <v>9230</v>
      </c>
      <c r="X238" s="495" t="s">
        <v>106</v>
      </c>
      <c r="Y238" s="495"/>
      <c r="Z238" s="616"/>
      <c r="AA238" s="590"/>
      <c r="AB238" s="1"/>
      <c r="AC238" s="1"/>
      <c r="AD238" s="1"/>
      <c r="AE238" s="1"/>
      <c r="AF238" s="1"/>
      <c r="AG238" s="1"/>
      <c r="AH238" s="1"/>
      <c r="AI238" s="1"/>
      <c r="AJ238" s="1"/>
      <c r="AK238" s="1"/>
      <c r="AL238" s="1"/>
      <c r="AM238" s="1"/>
      <c r="AN238" s="1"/>
      <c r="AO238" s="1"/>
      <c r="AP238" s="1"/>
      <c r="AQ238" s="1"/>
      <c r="AR238" s="1"/>
      <c r="AS238" s="1"/>
      <c r="AT238" s="1"/>
      <c r="AU238" s="1"/>
    </row>
    <row r="239" spans="1:47" s="615" customFormat="1" ht="17.45" customHeight="1" x14ac:dyDescent="0.25">
      <c r="A239" s="589" t="s">
        <v>8722</v>
      </c>
      <c r="B239" s="495" t="s">
        <v>57</v>
      </c>
      <c r="C239" s="495" t="s">
        <v>98</v>
      </c>
      <c r="D239" s="495" t="s">
        <v>2507</v>
      </c>
      <c r="E239" s="495" t="s">
        <v>6871</v>
      </c>
      <c r="F239" s="473" t="s">
        <v>28</v>
      </c>
      <c r="G239" s="473"/>
      <c r="H239" s="473"/>
      <c r="I239" s="473"/>
      <c r="J239" s="152" t="s">
        <v>11224</v>
      </c>
      <c r="K239" s="163" t="s">
        <v>8952</v>
      </c>
      <c r="L239" s="503">
        <v>43084</v>
      </c>
      <c r="M239" s="497" t="s">
        <v>8862</v>
      </c>
      <c r="N239" s="163" t="s">
        <v>47</v>
      </c>
      <c r="O239" s="503">
        <v>43404</v>
      </c>
      <c r="P239" s="499">
        <v>500000</v>
      </c>
      <c r="Q239" s="500">
        <f t="shared" si="9"/>
        <v>0.5</v>
      </c>
      <c r="R239" s="504">
        <v>10</v>
      </c>
      <c r="S239" s="505" t="s">
        <v>8862</v>
      </c>
      <c r="T239" s="163" t="s">
        <v>125</v>
      </c>
      <c r="U239" s="152" t="s">
        <v>7040</v>
      </c>
      <c r="V239" s="495" t="s">
        <v>104</v>
      </c>
      <c r="W239" s="495" t="s">
        <v>7165</v>
      </c>
      <c r="X239" s="495" t="s">
        <v>106</v>
      </c>
      <c r="Y239" s="495" t="s">
        <v>8934</v>
      </c>
      <c r="Z239" s="616"/>
      <c r="AA239" s="590"/>
      <c r="AB239" s="1"/>
      <c r="AC239" s="1"/>
      <c r="AD239" s="1"/>
      <c r="AE239" s="1"/>
      <c r="AF239" s="1"/>
      <c r="AG239" s="1"/>
      <c r="AH239" s="1"/>
      <c r="AI239" s="1"/>
      <c r="AJ239" s="1"/>
      <c r="AK239" s="1"/>
      <c r="AL239" s="1"/>
      <c r="AM239" s="1"/>
      <c r="AN239" s="1"/>
      <c r="AO239" s="1"/>
      <c r="AP239" s="1"/>
      <c r="AQ239" s="1"/>
      <c r="AR239" s="1"/>
      <c r="AS239" s="1"/>
      <c r="AT239" s="1"/>
      <c r="AU239" s="1"/>
    </row>
    <row r="240" spans="1:47" s="615" customFormat="1" ht="17.45" customHeight="1" x14ac:dyDescent="0.25">
      <c r="A240" s="589" t="s">
        <v>968</v>
      </c>
      <c r="B240" s="495" t="s">
        <v>57</v>
      </c>
      <c r="C240" s="495" t="s">
        <v>98</v>
      </c>
      <c r="D240" s="495" t="s">
        <v>969</v>
      </c>
      <c r="E240" s="495" t="s">
        <v>970</v>
      </c>
      <c r="F240" s="473" t="s">
        <v>27</v>
      </c>
      <c r="G240" s="473"/>
      <c r="H240" s="473"/>
      <c r="I240" s="473"/>
      <c r="J240" s="152" t="s">
        <v>11224</v>
      </c>
      <c r="K240" s="163" t="s">
        <v>8947</v>
      </c>
      <c r="L240" s="503">
        <v>43033</v>
      </c>
      <c r="M240" s="497" t="s">
        <v>971</v>
      </c>
      <c r="N240" s="163" t="s">
        <v>46</v>
      </c>
      <c r="O240" s="503">
        <v>43033</v>
      </c>
      <c r="P240" s="499">
        <v>500000</v>
      </c>
      <c r="Q240" s="500">
        <f t="shared" si="9"/>
        <v>0.5</v>
      </c>
      <c r="R240" s="504">
        <v>12</v>
      </c>
      <c r="S240" s="505" t="s">
        <v>5772</v>
      </c>
      <c r="T240" s="163" t="s">
        <v>125</v>
      </c>
      <c r="U240" s="152" t="s">
        <v>7040</v>
      </c>
      <c r="V240" s="495" t="s">
        <v>134</v>
      </c>
      <c r="W240" s="495"/>
      <c r="X240" s="495" t="s">
        <v>106</v>
      </c>
      <c r="Y240" s="495"/>
      <c r="Z240" s="616"/>
      <c r="AA240" s="590"/>
      <c r="AB240" s="1"/>
      <c r="AC240" s="1"/>
      <c r="AD240" s="1"/>
      <c r="AE240" s="1"/>
      <c r="AF240" s="1"/>
      <c r="AG240" s="1"/>
      <c r="AH240" s="1"/>
      <c r="AI240" s="1"/>
      <c r="AJ240" s="1"/>
      <c r="AK240" s="1"/>
      <c r="AL240" s="1"/>
      <c r="AM240" s="1"/>
      <c r="AN240" s="1"/>
      <c r="AO240" s="1"/>
      <c r="AP240" s="1"/>
      <c r="AQ240" s="1"/>
      <c r="AR240" s="1"/>
      <c r="AS240" s="1"/>
      <c r="AT240" s="1"/>
      <c r="AU240" s="1"/>
    </row>
    <row r="241" spans="1:47" s="615" customFormat="1" ht="17.45" customHeight="1" x14ac:dyDescent="0.25">
      <c r="A241" s="589" t="s">
        <v>2001</v>
      </c>
      <c r="B241" s="495" t="s">
        <v>57</v>
      </c>
      <c r="C241" s="495" t="s">
        <v>98</v>
      </c>
      <c r="D241" s="495" t="s">
        <v>2002</v>
      </c>
      <c r="E241" s="495" t="s">
        <v>11127</v>
      </c>
      <c r="F241" s="473" t="s">
        <v>25</v>
      </c>
      <c r="G241" s="473"/>
      <c r="H241" s="473"/>
      <c r="I241" s="473"/>
      <c r="J241" s="152" t="s">
        <v>11223</v>
      </c>
      <c r="K241" s="163" t="s">
        <v>35</v>
      </c>
      <c r="L241" s="503">
        <v>43000</v>
      </c>
      <c r="M241" s="497" t="s">
        <v>2004</v>
      </c>
      <c r="N241" s="163" t="s">
        <v>47</v>
      </c>
      <c r="O241" s="503">
        <v>43063</v>
      </c>
      <c r="P241" s="499">
        <v>500000</v>
      </c>
      <c r="Q241" s="500">
        <f t="shared" si="9"/>
        <v>0.5</v>
      </c>
      <c r="R241" s="504">
        <v>1</v>
      </c>
      <c r="S241" s="505" t="s">
        <v>11283</v>
      </c>
      <c r="T241" s="163" t="s">
        <v>103</v>
      </c>
      <c r="U241" s="163" t="s">
        <v>7</v>
      </c>
      <c r="V241" s="495" t="s">
        <v>477</v>
      </c>
      <c r="W241" s="495" t="s">
        <v>478</v>
      </c>
      <c r="X241" s="495" t="s">
        <v>106</v>
      </c>
      <c r="Y241" s="495" t="s">
        <v>1192</v>
      </c>
      <c r="Z241" s="616"/>
      <c r="AA241" s="590"/>
      <c r="AB241" s="1"/>
      <c r="AC241" s="1"/>
      <c r="AD241" s="1"/>
      <c r="AE241" s="1"/>
      <c r="AF241" s="1"/>
      <c r="AG241" s="1"/>
      <c r="AH241" s="1"/>
      <c r="AI241" s="1"/>
      <c r="AJ241" s="1"/>
      <c r="AK241" s="1"/>
      <c r="AL241" s="1"/>
      <c r="AM241" s="1"/>
      <c r="AN241" s="1"/>
      <c r="AO241" s="1"/>
      <c r="AP241" s="1"/>
      <c r="AQ241" s="1"/>
      <c r="AR241" s="1"/>
      <c r="AS241" s="1"/>
      <c r="AT241" s="1"/>
      <c r="AU241" s="1"/>
    </row>
    <row r="242" spans="1:47" s="615" customFormat="1" ht="17.45" customHeight="1" x14ac:dyDescent="0.25">
      <c r="A242" s="589" t="s">
        <v>8715</v>
      </c>
      <c r="B242" s="495" t="s">
        <v>57</v>
      </c>
      <c r="C242" s="495" t="s">
        <v>98</v>
      </c>
      <c r="D242" s="495" t="s">
        <v>8716</v>
      </c>
      <c r="E242" s="495" t="s">
        <v>8717</v>
      </c>
      <c r="F242" s="473" t="s">
        <v>26</v>
      </c>
      <c r="G242" s="473"/>
      <c r="H242" s="473"/>
      <c r="I242" s="473"/>
      <c r="J242" s="152" t="s">
        <v>11224</v>
      </c>
      <c r="K242" s="163" t="s">
        <v>33</v>
      </c>
      <c r="L242" s="503">
        <v>43025</v>
      </c>
      <c r="M242" s="497" t="s">
        <v>8861</v>
      </c>
      <c r="N242" s="163" t="s">
        <v>46</v>
      </c>
      <c r="O242" s="503">
        <v>43039</v>
      </c>
      <c r="P242" s="499">
        <v>500000</v>
      </c>
      <c r="Q242" s="500">
        <f t="shared" si="9"/>
        <v>0.5</v>
      </c>
      <c r="R242" s="504">
        <v>24</v>
      </c>
      <c r="S242" s="505" t="s">
        <v>8158</v>
      </c>
      <c r="T242" s="163" t="s">
        <v>103</v>
      </c>
      <c r="U242" s="163" t="s">
        <v>7</v>
      </c>
      <c r="V242" s="495" t="s">
        <v>477</v>
      </c>
      <c r="W242" s="495"/>
      <c r="X242" s="495" t="s">
        <v>106</v>
      </c>
      <c r="Y242" s="495" t="s">
        <v>186</v>
      </c>
      <c r="Z242" s="616"/>
      <c r="AA242" s="590"/>
      <c r="AB242" s="1"/>
      <c r="AC242" s="1"/>
      <c r="AD242" s="1"/>
      <c r="AE242" s="1"/>
      <c r="AF242" s="1"/>
      <c r="AG242" s="1"/>
      <c r="AH242" s="1"/>
      <c r="AI242" s="1"/>
      <c r="AJ242" s="1"/>
      <c r="AK242" s="1"/>
      <c r="AL242" s="1"/>
      <c r="AM242" s="1"/>
      <c r="AN242" s="1"/>
      <c r="AO242" s="1"/>
      <c r="AP242" s="1"/>
      <c r="AQ242" s="1"/>
      <c r="AR242" s="1"/>
      <c r="AS242" s="1"/>
      <c r="AT242" s="1"/>
      <c r="AU242" s="1"/>
    </row>
    <row r="243" spans="1:47" s="615" customFormat="1" ht="17.45" customHeight="1" x14ac:dyDescent="0.25">
      <c r="A243" s="589" t="s">
        <v>8473</v>
      </c>
      <c r="B243" s="495" t="s">
        <v>56</v>
      </c>
      <c r="C243" s="495" t="s">
        <v>194</v>
      </c>
      <c r="D243" s="495" t="s">
        <v>8474</v>
      </c>
      <c r="E243" s="495" t="s">
        <v>8475</v>
      </c>
      <c r="F243" s="473" t="s">
        <v>27</v>
      </c>
      <c r="G243" s="473"/>
      <c r="H243" s="473"/>
      <c r="I243" s="473"/>
      <c r="J243" s="152" t="s">
        <v>11223</v>
      </c>
      <c r="K243" s="163" t="s">
        <v>8070</v>
      </c>
      <c r="L243" s="503">
        <v>43007</v>
      </c>
      <c r="M243" s="497" t="s">
        <v>8602</v>
      </c>
      <c r="N243" s="163" t="s">
        <v>46</v>
      </c>
      <c r="O243" s="503">
        <v>43007</v>
      </c>
      <c r="P243" s="499">
        <v>30000</v>
      </c>
      <c r="Q243" s="500">
        <f t="shared" si="9"/>
        <v>0.03</v>
      </c>
      <c r="R243" s="504">
        <v>12</v>
      </c>
      <c r="S243" s="505" t="s">
        <v>7954</v>
      </c>
      <c r="T243" s="163" t="s">
        <v>125</v>
      </c>
      <c r="U243" s="163" t="s">
        <v>7</v>
      </c>
      <c r="V243" s="495" t="s">
        <v>477</v>
      </c>
      <c r="W243" s="495"/>
      <c r="X243" s="495" t="s">
        <v>8674</v>
      </c>
      <c r="Y243" s="495"/>
      <c r="Z243" s="616"/>
      <c r="AA243" s="590"/>
      <c r="AB243" s="1"/>
      <c r="AC243" s="1"/>
      <c r="AD243" s="1"/>
      <c r="AE243" s="1"/>
      <c r="AF243" s="1"/>
      <c r="AG243" s="1"/>
      <c r="AH243" s="1"/>
      <c r="AI243" s="1"/>
      <c r="AJ243" s="1"/>
      <c r="AK243" s="1"/>
      <c r="AL243" s="1"/>
      <c r="AM243" s="1"/>
      <c r="AN243" s="1"/>
      <c r="AO243" s="1"/>
      <c r="AP243" s="1"/>
      <c r="AQ243" s="1"/>
      <c r="AR243" s="1"/>
      <c r="AS243" s="1"/>
      <c r="AT243" s="1"/>
      <c r="AU243" s="1"/>
    </row>
    <row r="244" spans="1:47" s="615" customFormat="1" ht="17.45" customHeight="1" x14ac:dyDescent="0.25">
      <c r="A244" s="589" t="s">
        <v>281</v>
      </c>
      <c r="B244" s="495" t="s">
        <v>57</v>
      </c>
      <c r="C244" s="495" t="s">
        <v>182</v>
      </c>
      <c r="D244" s="495" t="s">
        <v>282</v>
      </c>
      <c r="E244" s="495" t="s">
        <v>283</v>
      </c>
      <c r="F244" s="473" t="s">
        <v>26</v>
      </c>
      <c r="G244" s="473"/>
      <c r="H244" s="473"/>
      <c r="I244" s="473"/>
      <c r="J244" s="152" t="s">
        <v>11224</v>
      </c>
      <c r="K244" s="163" t="s">
        <v>33</v>
      </c>
      <c r="L244" s="503">
        <v>43069</v>
      </c>
      <c r="M244" s="497" t="s">
        <v>284</v>
      </c>
      <c r="N244" s="163" t="s">
        <v>47</v>
      </c>
      <c r="O244" s="503">
        <v>43069</v>
      </c>
      <c r="P244" s="499">
        <v>500000</v>
      </c>
      <c r="Q244" s="500">
        <f t="shared" si="9"/>
        <v>0.5</v>
      </c>
      <c r="R244" s="504">
        <v>12</v>
      </c>
      <c r="S244" s="505" t="s">
        <v>11288</v>
      </c>
      <c r="T244" s="163" t="s">
        <v>103</v>
      </c>
      <c r="U244" s="152" t="s">
        <v>7040</v>
      </c>
      <c r="V244" s="495" t="s">
        <v>134</v>
      </c>
      <c r="W244" s="495" t="s">
        <v>9226</v>
      </c>
      <c r="X244" s="495" t="s">
        <v>6436</v>
      </c>
      <c r="Y244" s="495" t="s">
        <v>212</v>
      </c>
      <c r="Z244" s="616"/>
      <c r="AA244" s="590"/>
      <c r="AB244" s="1"/>
      <c r="AC244" s="1"/>
      <c r="AD244" s="1"/>
      <c r="AE244" s="1"/>
      <c r="AF244" s="1"/>
      <c r="AG244" s="1"/>
      <c r="AH244" s="1"/>
      <c r="AI244" s="1"/>
      <c r="AJ244" s="1"/>
      <c r="AK244" s="1"/>
      <c r="AL244" s="1"/>
      <c r="AM244" s="1"/>
      <c r="AN244" s="1"/>
      <c r="AO244" s="1"/>
      <c r="AP244" s="1"/>
      <c r="AQ244" s="1"/>
      <c r="AR244" s="1"/>
      <c r="AS244" s="1"/>
      <c r="AT244" s="1"/>
      <c r="AU244" s="1"/>
    </row>
    <row r="245" spans="1:47" s="615" customFormat="1" ht="17.45" customHeight="1" x14ac:dyDescent="0.25">
      <c r="A245" s="589" t="s">
        <v>958</v>
      </c>
      <c r="B245" s="495" t="s">
        <v>57</v>
      </c>
      <c r="C245" s="495" t="s">
        <v>182</v>
      </c>
      <c r="D245" s="495" t="s">
        <v>688</v>
      </c>
      <c r="E245" s="495" t="s">
        <v>959</v>
      </c>
      <c r="F245" s="473" t="s">
        <v>24</v>
      </c>
      <c r="G245" s="473" t="s">
        <v>4894</v>
      </c>
      <c r="H245" s="473" t="str">
        <f>VLOOKUP(A245,'[1]2017 SalesConnect'!$A:$J,8,0)</f>
        <v>India</v>
      </c>
      <c r="I245" s="473" t="str">
        <f>VLOOKUP(A245,'[1]2017 SalesConnect'!$A:$I,9,0)</f>
        <v xml:space="preserve">Client Visit supported: </v>
      </c>
      <c r="J245" s="152" t="s">
        <v>11224</v>
      </c>
      <c r="K245" s="163" t="s">
        <v>38</v>
      </c>
      <c r="L245" s="503">
        <v>43028</v>
      </c>
      <c r="M245" s="497" t="s">
        <v>960</v>
      </c>
      <c r="N245" s="163" t="s">
        <v>47</v>
      </c>
      <c r="O245" s="503">
        <v>43028</v>
      </c>
      <c r="P245" s="499">
        <v>500000</v>
      </c>
      <c r="Q245" s="500">
        <f t="shared" si="9"/>
        <v>0.5</v>
      </c>
      <c r="R245" s="504">
        <v>12</v>
      </c>
      <c r="S245" s="505" t="s">
        <v>821</v>
      </c>
      <c r="T245" s="163" t="s">
        <v>103</v>
      </c>
      <c r="U245" s="152" t="s">
        <v>7040</v>
      </c>
      <c r="V245" s="495" t="s">
        <v>134</v>
      </c>
      <c r="W245" s="495" t="s">
        <v>961</v>
      </c>
      <c r="X245" s="495" t="s">
        <v>6717</v>
      </c>
      <c r="Y245" s="495" t="s">
        <v>9551</v>
      </c>
      <c r="Z245" s="616"/>
      <c r="AA245" s="590"/>
      <c r="AB245" s="1"/>
      <c r="AC245" s="1"/>
      <c r="AD245" s="1"/>
      <c r="AE245" s="1"/>
      <c r="AF245" s="1"/>
      <c r="AG245" s="1"/>
      <c r="AH245" s="1"/>
      <c r="AI245" s="1"/>
      <c r="AJ245" s="1"/>
      <c r="AK245" s="1"/>
      <c r="AL245" s="1"/>
      <c r="AM245" s="1"/>
      <c r="AN245" s="1"/>
      <c r="AO245" s="1"/>
      <c r="AP245" s="1"/>
      <c r="AQ245" s="1"/>
      <c r="AR245" s="1"/>
      <c r="AS245" s="1"/>
      <c r="AT245" s="1"/>
      <c r="AU245" s="1"/>
    </row>
    <row r="246" spans="1:47" s="615" customFormat="1" ht="17.45" customHeight="1" x14ac:dyDescent="0.25">
      <c r="A246" s="589" t="s">
        <v>269</v>
      </c>
      <c r="B246" s="495" t="s">
        <v>57</v>
      </c>
      <c r="C246" s="495" t="s">
        <v>182</v>
      </c>
      <c r="D246" s="495" t="s">
        <v>270</v>
      </c>
      <c r="E246" s="495" t="s">
        <v>271</v>
      </c>
      <c r="F246" s="473" t="s">
        <v>26</v>
      </c>
      <c r="G246" s="473"/>
      <c r="H246" s="473"/>
      <c r="I246" s="473"/>
      <c r="J246" s="152" t="s">
        <v>11224</v>
      </c>
      <c r="K246" s="163" t="s">
        <v>33</v>
      </c>
      <c r="L246" s="503">
        <v>43091</v>
      </c>
      <c r="M246" s="497" t="s">
        <v>272</v>
      </c>
      <c r="N246" s="163" t="s">
        <v>47</v>
      </c>
      <c r="O246" s="503">
        <v>43091</v>
      </c>
      <c r="P246" s="499">
        <v>500000</v>
      </c>
      <c r="Q246" s="500">
        <f t="shared" si="9"/>
        <v>0.5</v>
      </c>
      <c r="R246" s="504">
        <v>12</v>
      </c>
      <c r="S246" s="505" t="s">
        <v>11289</v>
      </c>
      <c r="T246" s="163" t="s">
        <v>103</v>
      </c>
      <c r="U246" s="152" t="s">
        <v>7040</v>
      </c>
      <c r="V246" s="495" t="s">
        <v>134</v>
      </c>
      <c r="W246" s="495" t="s">
        <v>9226</v>
      </c>
      <c r="X246" s="495" t="s">
        <v>6436</v>
      </c>
      <c r="Y246" s="495" t="s">
        <v>212</v>
      </c>
      <c r="Z246" s="616"/>
      <c r="AA246" s="590"/>
      <c r="AB246" s="1"/>
      <c r="AC246" s="1"/>
      <c r="AD246" s="1"/>
      <c r="AE246" s="1"/>
      <c r="AF246" s="1"/>
      <c r="AG246" s="1"/>
      <c r="AH246" s="1"/>
      <c r="AI246" s="1"/>
      <c r="AJ246" s="1"/>
      <c r="AK246" s="1"/>
      <c r="AL246" s="1"/>
      <c r="AM246" s="1"/>
      <c r="AN246" s="1"/>
      <c r="AO246" s="1"/>
      <c r="AP246" s="1"/>
      <c r="AQ246" s="1"/>
      <c r="AR246" s="1"/>
      <c r="AS246" s="1"/>
      <c r="AT246" s="1"/>
      <c r="AU246" s="1"/>
    </row>
    <row r="247" spans="1:47" s="615" customFormat="1" ht="17.45" customHeight="1" x14ac:dyDescent="0.25">
      <c r="A247" s="589" t="s">
        <v>526</v>
      </c>
      <c r="B247" s="495" t="s">
        <v>57</v>
      </c>
      <c r="C247" s="495" t="s">
        <v>182</v>
      </c>
      <c r="D247" s="495" t="s">
        <v>527</v>
      </c>
      <c r="E247" s="495" t="s">
        <v>528</v>
      </c>
      <c r="F247" s="473" t="s">
        <v>26</v>
      </c>
      <c r="G247" s="473"/>
      <c r="H247" s="473"/>
      <c r="I247" s="473"/>
      <c r="J247" s="152" t="s">
        <v>11224</v>
      </c>
      <c r="K247" s="163" t="s">
        <v>8948</v>
      </c>
      <c r="L247" s="503">
        <v>43039</v>
      </c>
      <c r="M247" s="497" t="s">
        <v>529</v>
      </c>
      <c r="N247" s="163" t="s">
        <v>46</v>
      </c>
      <c r="O247" s="503">
        <v>43039</v>
      </c>
      <c r="P247" s="499">
        <v>500000</v>
      </c>
      <c r="Q247" s="500">
        <f t="shared" si="9"/>
        <v>0.5</v>
      </c>
      <c r="R247" s="504">
        <v>12</v>
      </c>
      <c r="S247" s="505" t="s">
        <v>11290</v>
      </c>
      <c r="T247" s="163" t="s">
        <v>125</v>
      </c>
      <c r="U247" s="152" t="s">
        <v>7040</v>
      </c>
      <c r="V247" s="495" t="s">
        <v>134</v>
      </c>
      <c r="W247" s="495"/>
      <c r="X247" s="495" t="s">
        <v>5492</v>
      </c>
      <c r="Y247" s="495" t="s">
        <v>531</v>
      </c>
      <c r="Z247" s="616"/>
      <c r="AA247" s="590"/>
      <c r="AB247" s="1"/>
      <c r="AC247" s="1"/>
      <c r="AD247" s="1"/>
      <c r="AE247" s="1"/>
      <c r="AF247" s="1"/>
      <c r="AG247" s="1"/>
      <c r="AH247" s="1"/>
      <c r="AI247" s="1"/>
      <c r="AJ247" s="1"/>
      <c r="AK247" s="1"/>
      <c r="AL247" s="1"/>
      <c r="AM247" s="1"/>
      <c r="AN247" s="1"/>
      <c r="AO247" s="1"/>
      <c r="AP247" s="1"/>
      <c r="AQ247" s="1"/>
      <c r="AR247" s="1"/>
      <c r="AS247" s="1"/>
      <c r="AT247" s="1"/>
      <c r="AU247" s="1"/>
    </row>
    <row r="248" spans="1:47" s="615" customFormat="1" ht="17.45" customHeight="1" x14ac:dyDescent="0.25">
      <c r="A248" s="589" t="s">
        <v>998</v>
      </c>
      <c r="B248" s="495" t="s">
        <v>60</v>
      </c>
      <c r="C248" s="495" t="s">
        <v>4992</v>
      </c>
      <c r="D248" s="495" t="s">
        <v>571</v>
      </c>
      <c r="E248" s="495" t="s">
        <v>1000</v>
      </c>
      <c r="F248" s="473" t="s">
        <v>25</v>
      </c>
      <c r="G248" s="473"/>
      <c r="H248" s="473"/>
      <c r="I248" s="473"/>
      <c r="J248" s="152" t="s">
        <v>11224</v>
      </c>
      <c r="K248" s="163" t="s">
        <v>8951</v>
      </c>
      <c r="L248" s="503">
        <v>43056</v>
      </c>
      <c r="M248" s="497" t="s">
        <v>1001</v>
      </c>
      <c r="N248" s="163" t="s">
        <v>46</v>
      </c>
      <c r="O248" s="503">
        <v>43056</v>
      </c>
      <c r="P248" s="499">
        <v>500000</v>
      </c>
      <c r="Q248" s="500">
        <f t="shared" si="9"/>
        <v>0.5</v>
      </c>
      <c r="R248" s="504">
        <v>1</v>
      </c>
      <c r="S248" s="505" t="s">
        <v>226</v>
      </c>
      <c r="T248" s="163" t="s">
        <v>103</v>
      </c>
      <c r="U248" s="163" t="s">
        <v>13</v>
      </c>
      <c r="V248" s="495" t="s">
        <v>126</v>
      </c>
      <c r="W248" s="495" t="s">
        <v>733</v>
      </c>
      <c r="X248" s="495" t="s">
        <v>6446</v>
      </c>
      <c r="Y248" s="495" t="s">
        <v>1002</v>
      </c>
      <c r="Z248" s="616"/>
      <c r="AA248" s="590"/>
      <c r="AB248" s="1"/>
      <c r="AC248" s="1"/>
      <c r="AD248" s="1"/>
      <c r="AE248" s="1"/>
      <c r="AF248" s="1"/>
      <c r="AG248" s="1"/>
      <c r="AH248" s="1"/>
      <c r="AI248" s="1"/>
      <c r="AJ248" s="1"/>
      <c r="AK248" s="1"/>
      <c r="AL248" s="1"/>
      <c r="AM248" s="1"/>
      <c r="AN248" s="1"/>
      <c r="AO248" s="1"/>
      <c r="AP248" s="1"/>
      <c r="AQ248" s="1"/>
      <c r="AR248" s="1"/>
      <c r="AS248" s="1"/>
      <c r="AT248" s="1"/>
      <c r="AU248" s="1"/>
    </row>
    <row r="249" spans="1:47" s="615" customFormat="1" ht="17.45" customHeight="1" x14ac:dyDescent="0.25">
      <c r="A249" s="589" t="s">
        <v>8728</v>
      </c>
      <c r="B249" s="495" t="s">
        <v>60</v>
      </c>
      <c r="C249" s="495" t="s">
        <v>4992</v>
      </c>
      <c r="D249" s="495" t="s">
        <v>11462</v>
      </c>
      <c r="E249" s="495" t="s">
        <v>11463</v>
      </c>
      <c r="F249" s="473" t="s">
        <v>26</v>
      </c>
      <c r="G249" s="473"/>
      <c r="H249" s="473"/>
      <c r="I249" s="473"/>
      <c r="J249" s="152" t="s">
        <v>11224</v>
      </c>
      <c r="K249" s="152" t="s">
        <v>8948</v>
      </c>
      <c r="L249" s="496">
        <v>43031</v>
      </c>
      <c r="M249" s="497">
        <v>42857</v>
      </c>
      <c r="N249" s="152" t="s">
        <v>46</v>
      </c>
      <c r="O249" s="498">
        <v>43031</v>
      </c>
      <c r="P249" s="499">
        <v>496001</v>
      </c>
      <c r="Q249" s="500">
        <f t="shared" ref="Q249:Q280" si="10">+P249*0.000001</f>
        <v>0.49600099999999997</v>
      </c>
      <c r="R249" s="501">
        <v>5</v>
      </c>
      <c r="S249" s="502">
        <v>42859</v>
      </c>
      <c r="T249" s="152" t="s">
        <v>125</v>
      </c>
      <c r="U249" s="152" t="s">
        <v>7040</v>
      </c>
      <c r="V249" s="495" t="s">
        <v>162</v>
      </c>
      <c r="W249" s="495" t="s">
        <v>7199</v>
      </c>
      <c r="X249" s="495" t="s">
        <v>11891</v>
      </c>
      <c r="Y249" s="495"/>
      <c r="Z249" s="616"/>
      <c r="AA249" s="590"/>
      <c r="AB249" s="1"/>
      <c r="AC249" s="1"/>
      <c r="AD249" s="1"/>
      <c r="AE249" s="1"/>
      <c r="AF249" s="1"/>
      <c r="AG249" s="1"/>
      <c r="AH249" s="1"/>
      <c r="AI249" s="1"/>
      <c r="AJ249" s="1"/>
      <c r="AK249" s="1"/>
      <c r="AL249" s="1"/>
      <c r="AM249" s="1"/>
      <c r="AN249" s="1"/>
      <c r="AO249" s="1"/>
      <c r="AP249" s="1"/>
      <c r="AQ249" s="1"/>
      <c r="AR249" s="1"/>
      <c r="AS249" s="1"/>
      <c r="AT249" s="1"/>
      <c r="AU249" s="1"/>
    </row>
    <row r="250" spans="1:47" s="615" customFormat="1" ht="17.45" customHeight="1" x14ac:dyDescent="0.25">
      <c r="A250" s="589" t="s">
        <v>1017</v>
      </c>
      <c r="B250" s="495" t="s">
        <v>59</v>
      </c>
      <c r="C250" s="495" t="s">
        <v>9574</v>
      </c>
      <c r="D250" s="495" t="s">
        <v>1018</v>
      </c>
      <c r="E250" s="495" t="s">
        <v>316</v>
      </c>
      <c r="F250" s="473" t="s">
        <v>27</v>
      </c>
      <c r="G250" s="473"/>
      <c r="H250" s="473"/>
      <c r="I250" s="473"/>
      <c r="J250" s="152" t="s">
        <v>11224</v>
      </c>
      <c r="K250" s="163" t="s">
        <v>8070</v>
      </c>
      <c r="L250" s="503">
        <v>43098</v>
      </c>
      <c r="M250" s="497" t="s">
        <v>1019</v>
      </c>
      <c r="N250" s="163" t="s">
        <v>47</v>
      </c>
      <c r="O250" s="503">
        <v>43098</v>
      </c>
      <c r="P250" s="499">
        <v>487998</v>
      </c>
      <c r="Q250" s="500">
        <f t="shared" si="10"/>
        <v>0.48799799999999999</v>
      </c>
      <c r="R250" s="504">
        <v>1</v>
      </c>
      <c r="S250" s="505" t="s">
        <v>11292</v>
      </c>
      <c r="T250" s="163" t="s">
        <v>125</v>
      </c>
      <c r="U250" s="152" t="s">
        <v>7040</v>
      </c>
      <c r="V250" s="495" t="s">
        <v>104</v>
      </c>
      <c r="W250" s="495" t="s">
        <v>5594</v>
      </c>
      <c r="X250" s="495" t="s">
        <v>6448</v>
      </c>
      <c r="Y250" s="495" t="s">
        <v>1020</v>
      </c>
      <c r="Z250" s="616"/>
      <c r="AA250" s="590"/>
      <c r="AB250" s="1"/>
      <c r="AC250" s="1"/>
      <c r="AD250" s="1"/>
      <c r="AE250" s="1"/>
      <c r="AF250" s="1"/>
      <c r="AG250" s="1"/>
      <c r="AH250" s="1"/>
      <c r="AI250" s="1"/>
      <c r="AJ250" s="1"/>
      <c r="AK250" s="1"/>
      <c r="AL250" s="1"/>
      <c r="AM250" s="1"/>
      <c r="AN250" s="1"/>
      <c r="AO250" s="1"/>
      <c r="AP250" s="1"/>
      <c r="AQ250" s="1"/>
      <c r="AR250" s="1"/>
      <c r="AS250" s="1"/>
      <c r="AT250" s="1"/>
      <c r="AU250" s="1"/>
    </row>
    <row r="251" spans="1:47" s="615" customFormat="1" ht="17.45" customHeight="1" x14ac:dyDescent="0.25">
      <c r="A251" s="589" t="s">
        <v>3268</v>
      </c>
      <c r="B251" s="495" t="s">
        <v>56</v>
      </c>
      <c r="C251" s="495" t="s">
        <v>194</v>
      </c>
      <c r="D251" s="495" t="s">
        <v>3269</v>
      </c>
      <c r="E251" s="495" t="s">
        <v>2358</v>
      </c>
      <c r="F251" s="473" t="s">
        <v>27</v>
      </c>
      <c r="G251" s="473"/>
      <c r="H251" s="473"/>
      <c r="I251" s="473"/>
      <c r="J251" s="152" t="s">
        <v>11224</v>
      </c>
      <c r="K251" s="163" t="s">
        <v>8070</v>
      </c>
      <c r="L251" s="503">
        <v>43098</v>
      </c>
      <c r="M251" s="497" t="s">
        <v>3270</v>
      </c>
      <c r="N251" s="163" t="s">
        <v>47</v>
      </c>
      <c r="O251" s="503">
        <v>43098</v>
      </c>
      <c r="P251" s="499">
        <v>100000</v>
      </c>
      <c r="Q251" s="500">
        <f t="shared" si="10"/>
        <v>9.9999999999999992E-2</v>
      </c>
      <c r="R251" s="504">
        <v>12</v>
      </c>
      <c r="S251" s="505" t="s">
        <v>11804</v>
      </c>
      <c r="T251" s="163" t="s">
        <v>103</v>
      </c>
      <c r="U251" s="163" t="s">
        <v>7</v>
      </c>
      <c r="V251" s="495" t="s">
        <v>477</v>
      </c>
      <c r="W251" s="495" t="s">
        <v>1138</v>
      </c>
      <c r="X251" s="495" t="s">
        <v>6380</v>
      </c>
      <c r="Y251" s="495" t="s">
        <v>356</v>
      </c>
      <c r="Z251" s="616"/>
      <c r="AA251" s="590"/>
      <c r="AB251" s="1"/>
      <c r="AC251" s="1"/>
      <c r="AD251" s="1"/>
      <c r="AE251" s="1"/>
      <c r="AF251" s="1"/>
      <c r="AG251" s="1"/>
      <c r="AH251" s="1"/>
      <c r="AI251" s="1"/>
      <c r="AJ251" s="1"/>
      <c r="AK251" s="1"/>
      <c r="AL251" s="1"/>
      <c r="AM251" s="1"/>
      <c r="AN251" s="1"/>
      <c r="AO251" s="1"/>
      <c r="AP251" s="1"/>
      <c r="AQ251" s="1"/>
      <c r="AR251" s="1"/>
      <c r="AS251" s="1"/>
      <c r="AT251" s="1"/>
      <c r="AU251" s="1"/>
    </row>
    <row r="252" spans="1:47" s="615" customFormat="1" ht="17.45" customHeight="1" x14ac:dyDescent="0.25">
      <c r="A252" s="589" t="s">
        <v>7709</v>
      </c>
      <c r="B252" s="495" t="s">
        <v>58</v>
      </c>
      <c r="C252" s="495" t="s">
        <v>58</v>
      </c>
      <c r="D252" s="495" t="s">
        <v>11435</v>
      </c>
      <c r="E252" s="495" t="s">
        <v>7710</v>
      </c>
      <c r="F252" s="473" t="s">
        <v>26</v>
      </c>
      <c r="G252" s="473"/>
      <c r="H252" s="473"/>
      <c r="I252" s="473"/>
      <c r="J252" s="152" t="s">
        <v>11224</v>
      </c>
      <c r="K252" s="152" t="s">
        <v>8948</v>
      </c>
      <c r="L252" s="496">
        <v>43091</v>
      </c>
      <c r="M252" s="497">
        <v>42774</v>
      </c>
      <c r="N252" s="152" t="s">
        <v>46</v>
      </c>
      <c r="O252" s="498">
        <v>43091</v>
      </c>
      <c r="P252" s="499">
        <v>476190</v>
      </c>
      <c r="Q252" s="500">
        <f t="shared" si="10"/>
        <v>0.47619</v>
      </c>
      <c r="R252" s="501">
        <v>6</v>
      </c>
      <c r="S252" s="502">
        <v>42775</v>
      </c>
      <c r="T252" s="152" t="s">
        <v>125</v>
      </c>
      <c r="U252" s="152" t="s">
        <v>7040</v>
      </c>
      <c r="V252" s="495" t="s">
        <v>162</v>
      </c>
      <c r="W252" s="495" t="s">
        <v>7199</v>
      </c>
      <c r="X252" s="495" t="s">
        <v>7690</v>
      </c>
      <c r="Y252" s="495" t="s">
        <v>7201</v>
      </c>
      <c r="Z252" s="616"/>
      <c r="AA252" s="590"/>
      <c r="AB252" s="1"/>
      <c r="AC252" s="1"/>
      <c r="AD252" s="1"/>
      <c r="AE252" s="1"/>
      <c r="AF252" s="1"/>
      <c r="AG252" s="1"/>
      <c r="AH252" s="1"/>
      <c r="AI252" s="1"/>
      <c r="AJ252" s="1"/>
      <c r="AK252" s="1"/>
      <c r="AL252" s="1"/>
      <c r="AM252" s="1"/>
      <c r="AN252" s="1"/>
      <c r="AO252" s="1"/>
      <c r="AP252" s="1"/>
      <c r="AQ252" s="1"/>
      <c r="AR252" s="1"/>
      <c r="AS252" s="1"/>
      <c r="AT252" s="1"/>
      <c r="AU252" s="1"/>
    </row>
    <row r="253" spans="1:47" s="615" customFormat="1" ht="17.45" customHeight="1" x14ac:dyDescent="0.25">
      <c r="A253" s="589" t="s">
        <v>9162</v>
      </c>
      <c r="B253" s="495" t="s">
        <v>58</v>
      </c>
      <c r="C253" s="495" t="s">
        <v>58</v>
      </c>
      <c r="D253" s="495" t="s">
        <v>9163</v>
      </c>
      <c r="E253" s="495" t="s">
        <v>11128</v>
      </c>
      <c r="F253" s="473" t="s">
        <v>25</v>
      </c>
      <c r="G253" s="473"/>
      <c r="H253" s="473"/>
      <c r="I253" s="473"/>
      <c r="J253" s="152" t="s">
        <v>11224</v>
      </c>
      <c r="K253" s="163" t="s">
        <v>35</v>
      </c>
      <c r="L253" s="503">
        <v>43096</v>
      </c>
      <c r="M253" s="497" t="s">
        <v>9195</v>
      </c>
      <c r="N253" s="163" t="s">
        <v>46</v>
      </c>
      <c r="O253" s="503">
        <v>43096</v>
      </c>
      <c r="P253" s="499">
        <v>476190</v>
      </c>
      <c r="Q253" s="500">
        <f t="shared" si="10"/>
        <v>0.47619</v>
      </c>
      <c r="R253" s="504">
        <v>3</v>
      </c>
      <c r="S253" s="505" t="s">
        <v>8957</v>
      </c>
      <c r="T253" s="163" t="s">
        <v>103</v>
      </c>
      <c r="U253" s="152" t="s">
        <v>7040</v>
      </c>
      <c r="V253" s="495" t="s">
        <v>134</v>
      </c>
      <c r="W253" s="495"/>
      <c r="X253" s="495" t="s">
        <v>9203</v>
      </c>
      <c r="Y253" s="495"/>
      <c r="Z253" s="616"/>
      <c r="AA253" s="590"/>
      <c r="AB253" s="1"/>
      <c r="AC253" s="1"/>
      <c r="AD253" s="1"/>
      <c r="AE253" s="1"/>
      <c r="AF253" s="1"/>
      <c r="AG253" s="1"/>
      <c r="AH253" s="1"/>
      <c r="AI253" s="1"/>
      <c r="AJ253" s="1"/>
      <c r="AK253" s="1"/>
      <c r="AL253" s="1"/>
      <c r="AM253" s="1"/>
      <c r="AN253" s="1"/>
      <c r="AO253" s="1"/>
      <c r="AP253" s="1"/>
      <c r="AQ253" s="1"/>
      <c r="AR253" s="1"/>
      <c r="AS253" s="1"/>
      <c r="AT253" s="1"/>
      <c r="AU253" s="1"/>
    </row>
    <row r="254" spans="1:47" s="615" customFormat="1" ht="17.45" customHeight="1" x14ac:dyDescent="0.25">
      <c r="A254" s="589" t="s">
        <v>1021</v>
      </c>
      <c r="B254" s="495" t="s">
        <v>58</v>
      </c>
      <c r="C254" s="495" t="s">
        <v>58</v>
      </c>
      <c r="D254" s="495" t="s">
        <v>1022</v>
      </c>
      <c r="E254" s="495" t="s">
        <v>11129</v>
      </c>
      <c r="F254" s="473" t="s">
        <v>26</v>
      </c>
      <c r="G254" s="473"/>
      <c r="H254" s="473"/>
      <c r="I254" s="473"/>
      <c r="J254" s="152" t="s">
        <v>11223</v>
      </c>
      <c r="K254" s="163" t="s">
        <v>8948</v>
      </c>
      <c r="L254" s="503">
        <v>42978</v>
      </c>
      <c r="M254" s="497" t="s">
        <v>1024</v>
      </c>
      <c r="N254" s="163" t="s">
        <v>47</v>
      </c>
      <c r="O254" s="503">
        <v>43039</v>
      </c>
      <c r="P254" s="499">
        <v>476190</v>
      </c>
      <c r="Q254" s="500">
        <f t="shared" si="10"/>
        <v>0.47619</v>
      </c>
      <c r="R254" s="504">
        <v>12</v>
      </c>
      <c r="S254" s="505" t="s">
        <v>8901</v>
      </c>
      <c r="T254" s="163" t="s">
        <v>103</v>
      </c>
      <c r="U254" s="163" t="s">
        <v>7</v>
      </c>
      <c r="V254" s="495" t="s">
        <v>388</v>
      </c>
      <c r="W254" s="495" t="s">
        <v>389</v>
      </c>
      <c r="X254" s="495" t="s">
        <v>5814</v>
      </c>
      <c r="Y254" s="495" t="s">
        <v>1027</v>
      </c>
      <c r="Z254" s="616"/>
      <c r="AA254" s="590"/>
      <c r="AB254" s="1"/>
      <c r="AC254" s="1"/>
      <c r="AD254" s="1"/>
      <c r="AE254" s="1"/>
      <c r="AF254" s="1"/>
      <c r="AG254" s="1"/>
      <c r="AH254" s="1"/>
      <c r="AI254" s="1"/>
      <c r="AJ254" s="1"/>
      <c r="AK254" s="1"/>
      <c r="AL254" s="1"/>
      <c r="AM254" s="1"/>
      <c r="AN254" s="1"/>
      <c r="AO254" s="1"/>
      <c r="AP254" s="1"/>
      <c r="AQ254" s="1"/>
      <c r="AR254" s="1"/>
      <c r="AS254" s="1"/>
      <c r="AT254" s="1"/>
      <c r="AU254" s="1"/>
    </row>
    <row r="255" spans="1:47" s="615" customFormat="1" ht="17.45" customHeight="1" x14ac:dyDescent="0.25">
      <c r="A255" s="589" t="s">
        <v>10388</v>
      </c>
      <c r="B255" s="495" t="s">
        <v>58</v>
      </c>
      <c r="C255" s="495" t="s">
        <v>58</v>
      </c>
      <c r="D255" s="495" t="s">
        <v>7892</v>
      </c>
      <c r="E255" s="495" t="s">
        <v>10389</v>
      </c>
      <c r="F255" s="473" t="s">
        <v>28</v>
      </c>
      <c r="G255" s="473"/>
      <c r="H255" s="473"/>
      <c r="I255" s="473"/>
      <c r="J255" s="152" t="s">
        <v>11223</v>
      </c>
      <c r="K255" s="163" t="s">
        <v>8990</v>
      </c>
      <c r="L255" s="503">
        <v>42941</v>
      </c>
      <c r="M255" s="497" t="s">
        <v>10710</v>
      </c>
      <c r="N255" s="163" t="s">
        <v>47</v>
      </c>
      <c r="O255" s="503">
        <v>42948</v>
      </c>
      <c r="P255" s="499">
        <v>476190</v>
      </c>
      <c r="Q255" s="500">
        <f t="shared" si="10"/>
        <v>0.47619</v>
      </c>
      <c r="R255" s="504">
        <v>3</v>
      </c>
      <c r="S255" s="505" t="s">
        <v>11283</v>
      </c>
      <c r="T255" s="163" t="s">
        <v>292</v>
      </c>
      <c r="U255" s="163" t="s">
        <v>7</v>
      </c>
      <c r="V255" s="495" t="s">
        <v>477</v>
      </c>
      <c r="W255" s="495" t="s">
        <v>1204</v>
      </c>
      <c r="X255" s="495" t="s">
        <v>5947</v>
      </c>
      <c r="Y255" s="495" t="s">
        <v>356</v>
      </c>
      <c r="Z255" s="616"/>
      <c r="AA255" s="590"/>
      <c r="AB255" s="1"/>
      <c r="AC255" s="1"/>
      <c r="AD255" s="1"/>
      <c r="AE255" s="1"/>
      <c r="AF255" s="1"/>
      <c r="AG255" s="1"/>
      <c r="AH255" s="1"/>
      <c r="AI255" s="1"/>
      <c r="AJ255" s="1"/>
      <c r="AK255" s="1"/>
      <c r="AL255" s="1"/>
      <c r="AM255" s="1"/>
      <c r="AN255" s="1"/>
      <c r="AO255" s="1"/>
      <c r="AP255" s="1"/>
      <c r="AQ255" s="1"/>
      <c r="AR255" s="1"/>
      <c r="AS255" s="1"/>
      <c r="AT255" s="1"/>
      <c r="AU255" s="1"/>
    </row>
    <row r="256" spans="1:47" s="615" customFormat="1" ht="17.45" customHeight="1" x14ac:dyDescent="0.25">
      <c r="A256" s="589" t="s">
        <v>3231</v>
      </c>
      <c r="B256" s="495" t="s">
        <v>56</v>
      </c>
      <c r="C256" s="495" t="s">
        <v>194</v>
      </c>
      <c r="D256" s="495" t="s">
        <v>3232</v>
      </c>
      <c r="E256" s="495" t="s">
        <v>316</v>
      </c>
      <c r="F256" s="473" t="s">
        <v>27</v>
      </c>
      <c r="G256" s="473"/>
      <c r="H256" s="473"/>
      <c r="I256" s="473"/>
      <c r="J256" s="152" t="s">
        <v>11223</v>
      </c>
      <c r="K256" s="163" t="s">
        <v>8070</v>
      </c>
      <c r="L256" s="503">
        <v>42977</v>
      </c>
      <c r="M256" s="497" t="s">
        <v>3233</v>
      </c>
      <c r="N256" s="163" t="s">
        <v>47</v>
      </c>
      <c r="O256" s="503">
        <v>42977</v>
      </c>
      <c r="P256" s="499">
        <v>100000</v>
      </c>
      <c r="Q256" s="500">
        <f t="shared" si="10"/>
        <v>9.9999999999999992E-2</v>
      </c>
      <c r="R256" s="504">
        <v>12</v>
      </c>
      <c r="S256" s="505" t="s">
        <v>9261</v>
      </c>
      <c r="T256" s="163" t="s">
        <v>103</v>
      </c>
      <c r="U256" s="163" t="s">
        <v>9234</v>
      </c>
      <c r="V256" s="495" t="s">
        <v>184</v>
      </c>
      <c r="W256" s="495" t="s">
        <v>11333</v>
      </c>
      <c r="X256" s="495" t="s">
        <v>6075</v>
      </c>
      <c r="Y256" s="495" t="s">
        <v>667</v>
      </c>
      <c r="Z256" s="616"/>
      <c r="AA256" s="590"/>
      <c r="AB256" s="1"/>
      <c r="AC256" s="1"/>
      <c r="AD256" s="1"/>
      <c r="AE256" s="1"/>
      <c r="AF256" s="1"/>
      <c r="AG256" s="1"/>
      <c r="AH256" s="1"/>
      <c r="AI256" s="1"/>
      <c r="AJ256" s="1"/>
      <c r="AK256" s="1"/>
      <c r="AL256" s="1"/>
      <c r="AM256" s="1"/>
      <c r="AN256" s="1"/>
      <c r="AO256" s="1"/>
      <c r="AP256" s="1"/>
      <c r="AQ256" s="1"/>
      <c r="AR256" s="1"/>
      <c r="AS256" s="1"/>
      <c r="AT256" s="1"/>
      <c r="AU256" s="1"/>
    </row>
    <row r="257" spans="1:47" s="615" customFormat="1" ht="17.45" customHeight="1" x14ac:dyDescent="0.25">
      <c r="A257" s="589" t="s">
        <v>8467</v>
      </c>
      <c r="B257" s="495" t="s">
        <v>56</v>
      </c>
      <c r="C257" s="495" t="s">
        <v>194</v>
      </c>
      <c r="D257" s="495" t="s">
        <v>8468</v>
      </c>
      <c r="E257" s="495" t="s">
        <v>8469</v>
      </c>
      <c r="F257" s="473" t="s">
        <v>27</v>
      </c>
      <c r="G257" s="473"/>
      <c r="H257" s="473"/>
      <c r="I257" s="473"/>
      <c r="J257" s="152" t="s">
        <v>11223</v>
      </c>
      <c r="K257" s="163" t="s">
        <v>33</v>
      </c>
      <c r="L257" s="503">
        <v>43007</v>
      </c>
      <c r="M257" s="497" t="s">
        <v>8600</v>
      </c>
      <c r="N257" s="163" t="s">
        <v>46</v>
      </c>
      <c r="O257" s="503">
        <v>43007</v>
      </c>
      <c r="P257" s="499">
        <v>30000</v>
      </c>
      <c r="Q257" s="500">
        <f t="shared" si="10"/>
        <v>0.03</v>
      </c>
      <c r="R257" s="504">
        <v>12</v>
      </c>
      <c r="S257" s="505" t="s">
        <v>7954</v>
      </c>
      <c r="T257" s="163" t="s">
        <v>125</v>
      </c>
      <c r="U257" s="163" t="s">
        <v>7</v>
      </c>
      <c r="V257" s="495" t="s">
        <v>477</v>
      </c>
      <c r="W257" s="495"/>
      <c r="X257" s="495" t="s">
        <v>8674</v>
      </c>
      <c r="Y257" s="495"/>
      <c r="Z257" s="616"/>
      <c r="AA257" s="590"/>
      <c r="AB257" s="1"/>
      <c r="AC257" s="1"/>
      <c r="AD257" s="1"/>
      <c r="AE257" s="1"/>
      <c r="AF257" s="1"/>
      <c r="AG257" s="1"/>
      <c r="AH257" s="1"/>
      <c r="AI257" s="1"/>
      <c r="AJ257" s="1"/>
      <c r="AK257" s="1"/>
      <c r="AL257" s="1"/>
      <c r="AM257" s="1"/>
      <c r="AN257" s="1"/>
      <c r="AO257" s="1"/>
      <c r="AP257" s="1"/>
      <c r="AQ257" s="1"/>
      <c r="AR257" s="1"/>
      <c r="AS257" s="1"/>
      <c r="AT257" s="1"/>
      <c r="AU257" s="1"/>
    </row>
    <row r="258" spans="1:47" s="615" customFormat="1" ht="17.45" customHeight="1" x14ac:dyDescent="0.25">
      <c r="A258" s="589" t="s">
        <v>8245</v>
      </c>
      <c r="B258" s="495" t="s">
        <v>57</v>
      </c>
      <c r="C258" s="495" t="s">
        <v>324</v>
      </c>
      <c r="D258" s="495" t="s">
        <v>11465</v>
      </c>
      <c r="E258" s="495" t="s">
        <v>8246</v>
      </c>
      <c r="F258" s="473" t="s">
        <v>28</v>
      </c>
      <c r="G258" s="473"/>
      <c r="H258" s="473"/>
      <c r="I258" s="473"/>
      <c r="J258" s="152" t="s">
        <v>11223</v>
      </c>
      <c r="K258" s="152" t="s">
        <v>8953</v>
      </c>
      <c r="L258" s="496">
        <v>42939</v>
      </c>
      <c r="M258" s="497">
        <v>42857</v>
      </c>
      <c r="N258" s="152" t="s">
        <v>46</v>
      </c>
      <c r="O258" s="498">
        <v>42939</v>
      </c>
      <c r="P258" s="499">
        <v>464972</v>
      </c>
      <c r="Q258" s="500">
        <f t="shared" si="10"/>
        <v>0.464972</v>
      </c>
      <c r="R258" s="501">
        <v>12</v>
      </c>
      <c r="S258" s="502">
        <v>42859</v>
      </c>
      <c r="T258" s="152" t="s">
        <v>125</v>
      </c>
      <c r="U258" s="152" t="s">
        <v>18</v>
      </c>
      <c r="V258" s="495" t="s">
        <v>9273</v>
      </c>
      <c r="W258" s="495" t="s">
        <v>11808</v>
      </c>
      <c r="X258" s="495" t="s">
        <v>9994</v>
      </c>
      <c r="Y258" s="495" t="s">
        <v>7201</v>
      </c>
      <c r="Z258" s="616"/>
      <c r="AA258" s="590"/>
      <c r="AB258" s="1"/>
      <c r="AC258" s="1"/>
      <c r="AD258" s="1"/>
      <c r="AE258" s="1"/>
      <c r="AF258" s="1"/>
      <c r="AG258" s="1"/>
      <c r="AH258" s="1"/>
      <c r="AI258" s="1"/>
      <c r="AJ258" s="1"/>
      <c r="AK258" s="1"/>
      <c r="AL258" s="1"/>
      <c r="AM258" s="1"/>
      <c r="AN258" s="1"/>
      <c r="AO258" s="1"/>
      <c r="AP258" s="1"/>
      <c r="AQ258" s="1"/>
      <c r="AR258" s="1"/>
      <c r="AS258" s="1"/>
      <c r="AT258" s="1"/>
      <c r="AU258" s="1"/>
    </row>
    <row r="259" spans="1:47" s="615" customFormat="1" ht="17.45" customHeight="1" x14ac:dyDescent="0.25">
      <c r="A259" s="589" t="s">
        <v>8294</v>
      </c>
      <c r="B259" s="495" t="s">
        <v>56</v>
      </c>
      <c r="C259" s="495" t="s">
        <v>161</v>
      </c>
      <c r="D259" s="495" t="s">
        <v>8295</v>
      </c>
      <c r="E259" s="495" t="s">
        <v>8296</v>
      </c>
      <c r="F259" s="473" t="s">
        <v>26</v>
      </c>
      <c r="G259" s="473"/>
      <c r="H259" s="473"/>
      <c r="I259" s="473"/>
      <c r="J259" s="152" t="s">
        <v>11223</v>
      </c>
      <c r="K259" s="163" t="s">
        <v>8948</v>
      </c>
      <c r="L259" s="503">
        <v>43007</v>
      </c>
      <c r="M259" s="497" t="s">
        <v>8560</v>
      </c>
      <c r="N259" s="163" t="s">
        <v>46</v>
      </c>
      <c r="O259" s="503">
        <v>43007</v>
      </c>
      <c r="P259" s="499">
        <v>250000</v>
      </c>
      <c r="Q259" s="500">
        <f t="shared" si="10"/>
        <v>0.25</v>
      </c>
      <c r="R259" s="504">
        <v>12</v>
      </c>
      <c r="S259" s="505" t="s">
        <v>7954</v>
      </c>
      <c r="T259" s="163" t="s">
        <v>125</v>
      </c>
      <c r="U259" s="163" t="s">
        <v>7</v>
      </c>
      <c r="V259" s="495" t="s">
        <v>477</v>
      </c>
      <c r="W259" s="495"/>
      <c r="X259" s="495" t="s">
        <v>8639</v>
      </c>
      <c r="Y259" s="495"/>
      <c r="Z259" s="616"/>
      <c r="AA259" s="590"/>
      <c r="AB259" s="1"/>
      <c r="AC259" s="1"/>
      <c r="AD259" s="1"/>
      <c r="AE259" s="1"/>
      <c r="AF259" s="1"/>
      <c r="AG259" s="1"/>
      <c r="AH259" s="1"/>
      <c r="AI259" s="1"/>
      <c r="AJ259" s="1"/>
      <c r="AK259" s="1"/>
      <c r="AL259" s="1"/>
      <c r="AM259" s="1"/>
      <c r="AN259" s="1"/>
      <c r="AO259" s="1"/>
      <c r="AP259" s="1"/>
      <c r="AQ259" s="1"/>
      <c r="AR259" s="1"/>
      <c r="AS259" s="1"/>
      <c r="AT259" s="1"/>
      <c r="AU259" s="1"/>
    </row>
    <row r="260" spans="1:47" s="615" customFormat="1" ht="17.45" customHeight="1" x14ac:dyDescent="0.25">
      <c r="A260" s="589" t="s">
        <v>7887</v>
      </c>
      <c r="B260" s="495" t="s">
        <v>56</v>
      </c>
      <c r="C260" s="495" t="s">
        <v>1541</v>
      </c>
      <c r="D260" s="495" t="s">
        <v>8963</v>
      </c>
      <c r="E260" s="495" t="s">
        <v>7888</v>
      </c>
      <c r="F260" s="473" t="s">
        <v>26</v>
      </c>
      <c r="G260" s="473" t="s">
        <v>4894</v>
      </c>
      <c r="H260" s="473" t="str">
        <f>VLOOKUP(A260,'[1]2017 SalesConnect'!$A:$J,8,0)</f>
        <v>Baton Rouge</v>
      </c>
      <c r="I260" s="473" t="str">
        <f>VLOOKUP(A260,'[1]2017 SalesConnect'!$A:$I,9,0)</f>
        <v>Being Delivered from Baton Rouge</v>
      </c>
      <c r="J260" s="152" t="s">
        <v>11225</v>
      </c>
      <c r="K260" s="152" t="s">
        <v>8948</v>
      </c>
      <c r="L260" s="496">
        <v>42863</v>
      </c>
      <c r="M260" s="497">
        <v>42756</v>
      </c>
      <c r="N260" s="152" t="s">
        <v>50</v>
      </c>
      <c r="O260" s="498">
        <v>42863</v>
      </c>
      <c r="P260" s="499">
        <v>300000</v>
      </c>
      <c r="Q260" s="500">
        <f t="shared" si="10"/>
        <v>0.3</v>
      </c>
      <c r="R260" s="501">
        <v>3</v>
      </c>
      <c r="S260" s="502">
        <v>42869</v>
      </c>
      <c r="T260" s="152" t="s">
        <v>578</v>
      </c>
      <c r="U260" s="152" t="s">
        <v>7040</v>
      </c>
      <c r="V260" s="495" t="s">
        <v>162</v>
      </c>
      <c r="W260" s="495" t="s">
        <v>105</v>
      </c>
      <c r="X260" s="495" t="s">
        <v>9790</v>
      </c>
      <c r="Y260" s="495"/>
      <c r="Z260" s="616"/>
      <c r="AA260" s="590"/>
      <c r="AB260" s="1"/>
      <c r="AC260" s="1"/>
      <c r="AD260" s="1"/>
      <c r="AE260" s="1"/>
      <c r="AF260" s="1"/>
      <c r="AG260" s="1"/>
      <c r="AH260" s="1"/>
      <c r="AI260" s="1"/>
      <c r="AJ260" s="1"/>
      <c r="AK260" s="1"/>
      <c r="AL260" s="1"/>
      <c r="AM260" s="1"/>
      <c r="AN260" s="1"/>
      <c r="AO260" s="1"/>
      <c r="AP260" s="1"/>
      <c r="AQ260" s="1"/>
      <c r="AR260" s="1"/>
      <c r="AS260" s="1"/>
      <c r="AT260" s="1"/>
      <c r="AU260" s="1"/>
    </row>
    <row r="261" spans="1:47" s="615" customFormat="1" ht="17.45" customHeight="1" x14ac:dyDescent="0.25">
      <c r="A261" s="589" t="s">
        <v>6884</v>
      </c>
      <c r="B261" s="495" t="s">
        <v>56</v>
      </c>
      <c r="C261" s="495" t="s">
        <v>109</v>
      </c>
      <c r="D261" s="495" t="s">
        <v>10382</v>
      </c>
      <c r="E261" s="495" t="s">
        <v>6886</v>
      </c>
      <c r="F261" s="473" t="s">
        <v>28</v>
      </c>
      <c r="G261" s="473"/>
      <c r="H261" s="473"/>
      <c r="I261" s="473"/>
      <c r="J261" s="152" t="s">
        <v>11223</v>
      </c>
      <c r="K261" s="152" t="s">
        <v>8953</v>
      </c>
      <c r="L261" s="496">
        <v>42944</v>
      </c>
      <c r="M261" s="497">
        <v>42824</v>
      </c>
      <c r="N261" s="152" t="s">
        <v>142</v>
      </c>
      <c r="O261" s="498">
        <v>42947</v>
      </c>
      <c r="P261" s="499">
        <v>250000</v>
      </c>
      <c r="Q261" s="500">
        <f t="shared" si="10"/>
        <v>0.25</v>
      </c>
      <c r="R261" s="501">
        <v>6</v>
      </c>
      <c r="S261" s="502">
        <v>42831</v>
      </c>
      <c r="T261" s="152" t="s">
        <v>103</v>
      </c>
      <c r="U261" s="152" t="s">
        <v>7040</v>
      </c>
      <c r="V261" s="495" t="s">
        <v>162</v>
      </c>
      <c r="W261" s="495" t="s">
        <v>105</v>
      </c>
      <c r="X261" s="495" t="s">
        <v>10012</v>
      </c>
      <c r="Y261" s="495" t="s">
        <v>6529</v>
      </c>
      <c r="Z261" s="616"/>
      <c r="AA261" s="590"/>
      <c r="AB261" s="1"/>
      <c r="AC261" s="1"/>
      <c r="AD261" s="1"/>
      <c r="AE261" s="1"/>
      <c r="AF261" s="1"/>
      <c r="AG261" s="1"/>
      <c r="AH261" s="1"/>
      <c r="AI261" s="1"/>
      <c r="AJ261" s="1"/>
      <c r="AK261" s="1"/>
      <c r="AL261" s="1"/>
      <c r="AM261" s="1"/>
      <c r="AN261" s="1"/>
      <c r="AO261" s="1"/>
      <c r="AP261" s="1"/>
      <c r="AQ261" s="1"/>
      <c r="AR261" s="1"/>
      <c r="AS261" s="1"/>
      <c r="AT261" s="1"/>
      <c r="AU261" s="1"/>
    </row>
    <row r="262" spans="1:47" s="615" customFormat="1" ht="17.45" customHeight="1" x14ac:dyDescent="0.25">
      <c r="A262" s="589" t="s">
        <v>8365</v>
      </c>
      <c r="B262" s="495" t="s">
        <v>56</v>
      </c>
      <c r="C262" s="495" t="s">
        <v>109</v>
      </c>
      <c r="D262" s="495" t="s">
        <v>10382</v>
      </c>
      <c r="E262" s="495" t="s">
        <v>8366</v>
      </c>
      <c r="F262" s="473" t="s">
        <v>28</v>
      </c>
      <c r="G262" s="473"/>
      <c r="H262" s="473"/>
      <c r="I262" s="473"/>
      <c r="J262" s="152" t="s">
        <v>11223</v>
      </c>
      <c r="K262" s="152" t="s">
        <v>8953</v>
      </c>
      <c r="L262" s="496">
        <v>42922</v>
      </c>
      <c r="M262" s="497">
        <v>42832</v>
      </c>
      <c r="N262" s="152" t="s">
        <v>46</v>
      </c>
      <c r="O262" s="498">
        <v>42922</v>
      </c>
      <c r="P262" s="499">
        <v>125000</v>
      </c>
      <c r="Q262" s="500">
        <f t="shared" si="10"/>
        <v>0.125</v>
      </c>
      <c r="R262" s="501">
        <v>12</v>
      </c>
      <c r="S262" s="502">
        <v>42838</v>
      </c>
      <c r="T262" s="152" t="s">
        <v>103</v>
      </c>
      <c r="U262" s="152" t="s">
        <v>18</v>
      </c>
      <c r="V262" s="495" t="s">
        <v>9273</v>
      </c>
      <c r="W262" s="495" t="s">
        <v>11808</v>
      </c>
      <c r="X262" s="495" t="s">
        <v>11881</v>
      </c>
      <c r="Y262" s="495" t="s">
        <v>9291</v>
      </c>
      <c r="Z262" s="616"/>
      <c r="AA262" s="590"/>
      <c r="AB262" s="1"/>
      <c r="AC262" s="1"/>
      <c r="AD262" s="1"/>
      <c r="AE262" s="1"/>
      <c r="AF262" s="1"/>
      <c r="AG262" s="1"/>
      <c r="AH262" s="1"/>
      <c r="AI262" s="1"/>
      <c r="AJ262" s="1"/>
      <c r="AK262" s="1"/>
      <c r="AL262" s="1"/>
      <c r="AM262" s="1"/>
      <c r="AN262" s="1"/>
      <c r="AO262" s="1"/>
      <c r="AP262" s="1"/>
      <c r="AQ262" s="1"/>
      <c r="AR262" s="1"/>
      <c r="AS262" s="1"/>
      <c r="AT262" s="1"/>
      <c r="AU262" s="1"/>
    </row>
    <row r="263" spans="1:47" s="615" customFormat="1" ht="17.45" customHeight="1" x14ac:dyDescent="0.25">
      <c r="A263" s="589" t="s">
        <v>1064</v>
      </c>
      <c r="B263" s="495" t="s">
        <v>62</v>
      </c>
      <c r="C263" s="495" t="s">
        <v>1065</v>
      </c>
      <c r="D263" s="495" t="s">
        <v>10390</v>
      </c>
      <c r="E263" s="495" t="s">
        <v>1067</v>
      </c>
      <c r="F263" s="473" t="s">
        <v>25</v>
      </c>
      <c r="G263" s="473"/>
      <c r="H263" s="473"/>
      <c r="I263" s="473"/>
      <c r="J263" s="152" t="s">
        <v>11223</v>
      </c>
      <c r="K263" s="152" t="s">
        <v>35</v>
      </c>
      <c r="L263" s="496">
        <v>42971</v>
      </c>
      <c r="M263" s="497">
        <v>42792</v>
      </c>
      <c r="N263" s="152" t="s">
        <v>47</v>
      </c>
      <c r="O263" s="498">
        <v>42971</v>
      </c>
      <c r="P263" s="499">
        <v>450000</v>
      </c>
      <c r="Q263" s="500">
        <f t="shared" si="10"/>
        <v>0.44999999999999996</v>
      </c>
      <c r="R263" s="501">
        <v>12</v>
      </c>
      <c r="S263" s="502">
        <v>42901</v>
      </c>
      <c r="T263" s="152" t="s">
        <v>103</v>
      </c>
      <c r="U263" s="152" t="s">
        <v>7040</v>
      </c>
      <c r="V263" s="495" t="s">
        <v>162</v>
      </c>
      <c r="W263" s="495" t="s">
        <v>105</v>
      </c>
      <c r="X263" s="495" t="s">
        <v>9995</v>
      </c>
      <c r="Y263" s="495"/>
      <c r="Z263" s="616"/>
      <c r="AA263" s="590"/>
      <c r="AB263" s="1"/>
      <c r="AC263" s="1"/>
      <c r="AD263" s="1"/>
      <c r="AE263" s="1"/>
      <c r="AF263" s="1"/>
      <c r="AG263" s="1"/>
      <c r="AH263" s="1"/>
      <c r="AI263" s="1"/>
      <c r="AJ263" s="1"/>
      <c r="AK263" s="1"/>
      <c r="AL263" s="1"/>
      <c r="AM263" s="1"/>
      <c r="AN263" s="1"/>
      <c r="AO263" s="1"/>
      <c r="AP263" s="1"/>
      <c r="AQ263" s="1"/>
      <c r="AR263" s="1"/>
      <c r="AS263" s="1"/>
      <c r="AT263" s="1"/>
      <c r="AU263" s="1"/>
    </row>
    <row r="264" spans="1:47" s="615" customFormat="1" ht="17.45" customHeight="1" x14ac:dyDescent="0.25">
      <c r="A264" s="589" t="s">
        <v>1045</v>
      </c>
      <c r="B264" s="495" t="s">
        <v>57</v>
      </c>
      <c r="C264" s="495" t="s">
        <v>1046</v>
      </c>
      <c r="D264" s="495" t="s">
        <v>10391</v>
      </c>
      <c r="E264" s="495" t="s">
        <v>528</v>
      </c>
      <c r="F264" s="473" t="s">
        <v>27</v>
      </c>
      <c r="G264" s="473"/>
      <c r="H264" s="473"/>
      <c r="I264" s="473"/>
      <c r="J264" s="152" t="s">
        <v>11223</v>
      </c>
      <c r="K264" s="152" t="s">
        <v>8070</v>
      </c>
      <c r="L264" s="496">
        <v>42998</v>
      </c>
      <c r="M264" s="497">
        <v>42807</v>
      </c>
      <c r="N264" s="152" t="s">
        <v>47</v>
      </c>
      <c r="O264" s="498">
        <v>42998</v>
      </c>
      <c r="P264" s="499">
        <v>450000</v>
      </c>
      <c r="Q264" s="500">
        <f t="shared" si="10"/>
        <v>0.44999999999999996</v>
      </c>
      <c r="R264" s="501">
        <v>6</v>
      </c>
      <c r="S264" s="502">
        <v>42887</v>
      </c>
      <c r="T264" s="152" t="s">
        <v>103</v>
      </c>
      <c r="U264" s="152" t="s">
        <v>7040</v>
      </c>
      <c r="V264" s="495" t="s">
        <v>162</v>
      </c>
      <c r="W264" s="495" t="s">
        <v>105</v>
      </c>
      <c r="X264" s="495" t="s">
        <v>9996</v>
      </c>
      <c r="Y264" s="495" t="s">
        <v>6864</v>
      </c>
      <c r="Z264" s="616"/>
      <c r="AA264" s="590"/>
      <c r="AB264" s="1"/>
      <c r="AC264" s="1"/>
      <c r="AD264" s="1"/>
      <c r="AE264" s="1"/>
      <c r="AF264" s="1"/>
      <c r="AG264" s="1"/>
      <c r="AH264" s="1"/>
      <c r="AI264" s="1"/>
      <c r="AJ264" s="1"/>
      <c r="AK264" s="1"/>
      <c r="AL264" s="1"/>
      <c r="AM264" s="1"/>
      <c r="AN264" s="1"/>
      <c r="AO264" s="1"/>
      <c r="AP264" s="1"/>
      <c r="AQ264" s="1"/>
      <c r="AR264" s="1"/>
      <c r="AS264" s="1"/>
      <c r="AT264" s="1"/>
      <c r="AU264" s="1"/>
    </row>
    <row r="265" spans="1:47" s="615" customFormat="1" ht="17.45" customHeight="1" x14ac:dyDescent="0.25">
      <c r="A265" s="589" t="s">
        <v>1069</v>
      </c>
      <c r="B265" s="495" t="s">
        <v>57</v>
      </c>
      <c r="C265" s="495" t="s">
        <v>1046</v>
      </c>
      <c r="D265" s="495" t="s">
        <v>11466</v>
      </c>
      <c r="E265" s="495" t="s">
        <v>1071</v>
      </c>
      <c r="F265" s="473" t="s">
        <v>27</v>
      </c>
      <c r="G265" s="473"/>
      <c r="H265" s="473"/>
      <c r="I265" s="473"/>
      <c r="J265" s="152" t="s">
        <v>11223</v>
      </c>
      <c r="K265" s="152" t="s">
        <v>8947</v>
      </c>
      <c r="L265" s="496">
        <v>42963</v>
      </c>
      <c r="M265" s="497">
        <v>42771</v>
      </c>
      <c r="N265" s="152" t="s">
        <v>46</v>
      </c>
      <c r="O265" s="498">
        <v>42963</v>
      </c>
      <c r="P265" s="499">
        <v>450000</v>
      </c>
      <c r="Q265" s="500">
        <f t="shared" si="10"/>
        <v>0.44999999999999996</v>
      </c>
      <c r="R265" s="501">
        <v>12</v>
      </c>
      <c r="S265" s="502">
        <v>42850</v>
      </c>
      <c r="T265" s="152" t="s">
        <v>125</v>
      </c>
      <c r="U265" s="152" t="s">
        <v>7040</v>
      </c>
      <c r="V265" s="495" t="s">
        <v>162</v>
      </c>
      <c r="W265" s="495" t="s">
        <v>7199</v>
      </c>
      <c r="X265" s="495" t="s">
        <v>11893</v>
      </c>
      <c r="Y265" s="495" t="s">
        <v>9291</v>
      </c>
      <c r="Z265" s="616"/>
      <c r="AA265" s="590"/>
      <c r="AB265" s="1"/>
      <c r="AC265" s="1"/>
      <c r="AD265" s="1"/>
      <c r="AE265" s="1"/>
      <c r="AF265" s="1"/>
      <c r="AG265" s="1"/>
      <c r="AH265" s="1"/>
      <c r="AI265" s="1"/>
      <c r="AJ265" s="1"/>
      <c r="AK265" s="1"/>
      <c r="AL265" s="1"/>
      <c r="AM265" s="1"/>
      <c r="AN265" s="1"/>
      <c r="AO265" s="1"/>
      <c r="AP265" s="1"/>
      <c r="AQ265" s="1"/>
      <c r="AR265" s="1"/>
      <c r="AS265" s="1"/>
      <c r="AT265" s="1"/>
      <c r="AU265" s="1"/>
    </row>
    <row r="266" spans="1:47" s="615" customFormat="1" ht="17.45" customHeight="1" x14ac:dyDescent="0.25">
      <c r="A266" s="591" t="s">
        <v>11467</v>
      </c>
      <c r="B266" s="506" t="s">
        <v>57</v>
      </c>
      <c r="C266" s="506" t="s">
        <v>98</v>
      </c>
      <c r="D266" s="506" t="s">
        <v>11468</v>
      </c>
      <c r="E266" s="506" t="s">
        <v>316</v>
      </c>
      <c r="F266" s="473" t="s">
        <v>25</v>
      </c>
      <c r="G266" s="473"/>
      <c r="H266" s="473"/>
      <c r="I266" s="473"/>
      <c r="J266" s="470" t="s">
        <v>11224</v>
      </c>
      <c r="K266" s="470" t="s">
        <v>35</v>
      </c>
      <c r="L266" s="515">
        <v>43088</v>
      </c>
      <c r="M266" s="509">
        <v>42913</v>
      </c>
      <c r="N266" s="470" t="s">
        <v>47</v>
      </c>
      <c r="O266" s="516">
        <v>43088</v>
      </c>
      <c r="P266" s="510">
        <v>450000</v>
      </c>
      <c r="Q266" s="511">
        <f t="shared" si="10"/>
        <v>0.44999999999999996</v>
      </c>
      <c r="R266" s="517">
        <v>12</v>
      </c>
      <c r="S266" s="518">
        <v>42913</v>
      </c>
      <c r="T266" s="470" t="s">
        <v>125</v>
      </c>
      <c r="U266" s="470" t="s">
        <v>18</v>
      </c>
      <c r="V266" s="506" t="s">
        <v>9273</v>
      </c>
      <c r="W266" s="506" t="s">
        <v>11335</v>
      </c>
      <c r="X266" s="495" t="s">
        <v>11894</v>
      </c>
      <c r="Y266" s="495" t="s">
        <v>6529</v>
      </c>
      <c r="Z266" s="616"/>
      <c r="AA266" s="590"/>
      <c r="AB266" s="1"/>
      <c r="AC266" s="1"/>
      <c r="AD266" s="1"/>
      <c r="AE266" s="1"/>
      <c r="AF266" s="1"/>
      <c r="AG266" s="1"/>
      <c r="AH266" s="1"/>
      <c r="AI266" s="1"/>
      <c r="AJ266" s="1"/>
      <c r="AK266" s="1"/>
      <c r="AL266" s="1"/>
      <c r="AM266" s="1"/>
      <c r="AN266" s="1"/>
      <c r="AO266" s="1"/>
      <c r="AP266" s="1"/>
      <c r="AQ266" s="1"/>
      <c r="AR266" s="1"/>
      <c r="AS266" s="1"/>
      <c r="AT266" s="1"/>
      <c r="AU266" s="1"/>
    </row>
    <row r="267" spans="1:47" s="615" customFormat="1" ht="17.45" customHeight="1" x14ac:dyDescent="0.25">
      <c r="A267" s="589" t="s">
        <v>1053</v>
      </c>
      <c r="B267" s="495" t="s">
        <v>57</v>
      </c>
      <c r="C267" s="495" t="s">
        <v>98</v>
      </c>
      <c r="D267" s="495" t="s">
        <v>1054</v>
      </c>
      <c r="E267" s="495" t="s">
        <v>1055</v>
      </c>
      <c r="F267" s="473" t="s">
        <v>25</v>
      </c>
      <c r="G267" s="473"/>
      <c r="H267" s="473"/>
      <c r="I267" s="473"/>
      <c r="J267" s="152" t="s">
        <v>11223</v>
      </c>
      <c r="K267" s="163" t="s">
        <v>35</v>
      </c>
      <c r="L267" s="503">
        <v>42978</v>
      </c>
      <c r="M267" s="497" t="s">
        <v>1056</v>
      </c>
      <c r="N267" s="163" t="s">
        <v>47</v>
      </c>
      <c r="O267" s="503">
        <v>42978</v>
      </c>
      <c r="P267" s="499">
        <v>450000</v>
      </c>
      <c r="Q267" s="500">
        <f t="shared" si="10"/>
        <v>0.44999999999999996</v>
      </c>
      <c r="R267" s="504">
        <v>1</v>
      </c>
      <c r="S267" s="505" t="s">
        <v>8050</v>
      </c>
      <c r="T267" s="163" t="s">
        <v>125</v>
      </c>
      <c r="U267" s="152" t="s">
        <v>7040</v>
      </c>
      <c r="V267" s="495" t="s">
        <v>104</v>
      </c>
      <c r="W267" s="495" t="s">
        <v>344</v>
      </c>
      <c r="X267" s="495" t="s">
        <v>106</v>
      </c>
      <c r="Y267" s="495" t="s">
        <v>1057</v>
      </c>
      <c r="Z267" s="616"/>
      <c r="AA267" s="590"/>
      <c r="AB267" s="1"/>
      <c r="AC267" s="1"/>
      <c r="AD267" s="1"/>
      <c r="AE267" s="1"/>
      <c r="AF267" s="1"/>
      <c r="AG267" s="1"/>
      <c r="AH267" s="1"/>
      <c r="AI267" s="1"/>
      <c r="AJ267" s="1"/>
      <c r="AK267" s="1"/>
      <c r="AL267" s="1"/>
      <c r="AM267" s="1"/>
      <c r="AN267" s="1"/>
      <c r="AO267" s="1"/>
      <c r="AP267" s="1"/>
      <c r="AQ267" s="1"/>
      <c r="AR267" s="1"/>
      <c r="AS267" s="1"/>
      <c r="AT267" s="1"/>
      <c r="AU267" s="1"/>
    </row>
    <row r="268" spans="1:47" s="615" customFormat="1" ht="17.45" customHeight="1" x14ac:dyDescent="0.25">
      <c r="A268" s="589" t="s">
        <v>234</v>
      </c>
      <c r="B268" s="495" t="s">
        <v>56</v>
      </c>
      <c r="C268" s="495" t="s">
        <v>235</v>
      </c>
      <c r="D268" s="495" t="s">
        <v>236</v>
      </c>
      <c r="E268" s="495" t="s">
        <v>237</v>
      </c>
      <c r="F268" s="473" t="s">
        <v>24</v>
      </c>
      <c r="G268" s="473" t="s">
        <v>4894</v>
      </c>
      <c r="H268" s="473" t="str">
        <f>VLOOKUP(A268,'[1]2017 SalesConnect'!$A:$J,8,0)</f>
        <v>India</v>
      </c>
      <c r="I268" s="473" t="str">
        <f>VLOOKUP(A268,'[1]2017 SalesConnect'!$A:$I,9,0)</f>
        <v>Intial Discussion around in supporting the account team in solutioning the opportunity. Need more details</v>
      </c>
      <c r="J268" s="152" t="s">
        <v>11223</v>
      </c>
      <c r="K268" s="163" t="s">
        <v>8949</v>
      </c>
      <c r="L268" s="503">
        <v>42951</v>
      </c>
      <c r="M268" s="497" t="s">
        <v>238</v>
      </c>
      <c r="N268" s="163" t="s">
        <v>48</v>
      </c>
      <c r="O268" s="503">
        <v>43049</v>
      </c>
      <c r="P268" s="499">
        <v>500000</v>
      </c>
      <c r="Q268" s="500">
        <f t="shared" si="10"/>
        <v>0.5</v>
      </c>
      <c r="R268" s="504">
        <v>12</v>
      </c>
      <c r="S268" s="505" t="s">
        <v>11291</v>
      </c>
      <c r="T268" s="163" t="s">
        <v>466</v>
      </c>
      <c r="U268" s="163" t="s">
        <v>7</v>
      </c>
      <c r="V268" s="495" t="s">
        <v>477</v>
      </c>
      <c r="W268" s="495" t="s">
        <v>9263</v>
      </c>
      <c r="X268" s="495" t="s">
        <v>5490</v>
      </c>
      <c r="Y268" s="495" t="s">
        <v>239</v>
      </c>
      <c r="Z268" s="616"/>
      <c r="AA268" s="590"/>
      <c r="AB268" s="1"/>
      <c r="AC268" s="1"/>
      <c r="AD268" s="1"/>
      <c r="AE268" s="1"/>
      <c r="AF268" s="1"/>
      <c r="AG268" s="1"/>
      <c r="AH268" s="1"/>
      <c r="AI268" s="1"/>
      <c r="AJ268" s="1"/>
      <c r="AK268" s="1"/>
      <c r="AL268" s="1"/>
      <c r="AM268" s="1"/>
      <c r="AN268" s="1"/>
      <c r="AO268" s="1"/>
      <c r="AP268" s="1"/>
      <c r="AQ268" s="1"/>
      <c r="AR268" s="1"/>
      <c r="AS268" s="1"/>
      <c r="AT268" s="1"/>
      <c r="AU268" s="1"/>
    </row>
    <row r="269" spans="1:47" s="615" customFormat="1" ht="17.45" customHeight="1" x14ac:dyDescent="0.25">
      <c r="A269" s="589" t="s">
        <v>10611</v>
      </c>
      <c r="B269" s="495" t="s">
        <v>56</v>
      </c>
      <c r="C269" s="495" t="s">
        <v>109</v>
      </c>
      <c r="D269" s="495" t="s">
        <v>10382</v>
      </c>
      <c r="E269" s="495" t="s">
        <v>10612</v>
      </c>
      <c r="F269" s="473" t="s">
        <v>28</v>
      </c>
      <c r="G269" s="473"/>
      <c r="H269" s="473"/>
      <c r="I269" s="473"/>
      <c r="J269" s="152" t="s">
        <v>11223</v>
      </c>
      <c r="K269" s="152" t="s">
        <v>8953</v>
      </c>
      <c r="L269" s="496">
        <v>42984</v>
      </c>
      <c r="M269" s="497">
        <v>42894</v>
      </c>
      <c r="N269" s="152" t="s">
        <v>47</v>
      </c>
      <c r="O269" s="498">
        <v>42984</v>
      </c>
      <c r="P269" s="499">
        <v>60000</v>
      </c>
      <c r="Q269" s="500">
        <f t="shared" si="10"/>
        <v>0.06</v>
      </c>
      <c r="R269" s="501">
        <v>12</v>
      </c>
      <c r="S269" s="502">
        <v>42901</v>
      </c>
      <c r="T269" s="152" t="s">
        <v>125</v>
      </c>
      <c r="U269" s="152" t="s">
        <v>18</v>
      </c>
      <c r="V269" s="495" t="s">
        <v>9273</v>
      </c>
      <c r="W269" s="495" t="s">
        <v>11334</v>
      </c>
      <c r="X269" s="495" t="s">
        <v>10778</v>
      </c>
      <c r="Y269" s="495" t="s">
        <v>10793</v>
      </c>
      <c r="Z269" s="616"/>
      <c r="AA269" s="590"/>
      <c r="AB269" s="1"/>
      <c r="AC269" s="1"/>
      <c r="AD269" s="1"/>
      <c r="AE269" s="1"/>
      <c r="AF269" s="1"/>
      <c r="AG269" s="1"/>
      <c r="AH269" s="1"/>
      <c r="AI269" s="1"/>
      <c r="AJ269" s="1"/>
      <c r="AK269" s="1"/>
      <c r="AL269" s="1"/>
      <c r="AM269" s="1"/>
      <c r="AN269" s="1"/>
      <c r="AO269" s="1"/>
      <c r="AP269" s="1"/>
      <c r="AQ269" s="1"/>
      <c r="AR269" s="1"/>
      <c r="AS269" s="1"/>
      <c r="AT269" s="1"/>
      <c r="AU269" s="1"/>
    </row>
    <row r="270" spans="1:47" s="615" customFormat="1" ht="17.45" customHeight="1" x14ac:dyDescent="0.25">
      <c r="A270" s="589" t="s">
        <v>8247</v>
      </c>
      <c r="B270" s="495" t="s">
        <v>60</v>
      </c>
      <c r="C270" s="495" t="s">
        <v>6576</v>
      </c>
      <c r="D270" s="495" t="s">
        <v>8248</v>
      </c>
      <c r="E270" s="495" t="s">
        <v>8249</v>
      </c>
      <c r="F270" s="473" t="s">
        <v>6576</v>
      </c>
      <c r="G270" s="473"/>
      <c r="H270" s="473"/>
      <c r="I270" s="473"/>
      <c r="J270" s="152" t="s">
        <v>11223</v>
      </c>
      <c r="K270" s="163" t="s">
        <v>8950</v>
      </c>
      <c r="L270" s="503">
        <v>42944</v>
      </c>
      <c r="M270" s="497" t="s">
        <v>8551</v>
      </c>
      <c r="N270" s="163" t="s">
        <v>46</v>
      </c>
      <c r="O270" s="503">
        <v>42944</v>
      </c>
      <c r="P270" s="499">
        <v>444444</v>
      </c>
      <c r="Q270" s="500">
        <f t="shared" si="10"/>
        <v>0.44444400000000001</v>
      </c>
      <c r="R270" s="504">
        <v>12</v>
      </c>
      <c r="S270" s="505" t="s">
        <v>8630</v>
      </c>
      <c r="T270" s="163" t="s">
        <v>103</v>
      </c>
      <c r="U270" s="163" t="s">
        <v>15</v>
      </c>
      <c r="V270" s="495" t="s">
        <v>278</v>
      </c>
      <c r="W270" s="495" t="s">
        <v>2013</v>
      </c>
      <c r="X270" s="495" t="s">
        <v>8631</v>
      </c>
      <c r="Y270" s="495"/>
      <c r="Z270" s="616"/>
      <c r="AA270" s="590"/>
      <c r="AB270" s="1"/>
      <c r="AC270" s="1"/>
      <c r="AD270" s="1"/>
      <c r="AE270" s="1"/>
      <c r="AF270" s="1"/>
      <c r="AG270" s="1"/>
      <c r="AH270" s="1"/>
      <c r="AI270" s="1"/>
      <c r="AJ270" s="1"/>
      <c r="AK270" s="1"/>
      <c r="AL270" s="1"/>
      <c r="AM270" s="1"/>
      <c r="AN270" s="1"/>
      <c r="AO270" s="1"/>
      <c r="AP270" s="1"/>
      <c r="AQ270" s="1"/>
      <c r="AR270" s="1"/>
      <c r="AS270" s="1"/>
      <c r="AT270" s="1"/>
      <c r="AU270" s="1"/>
    </row>
    <row r="271" spans="1:47" s="615" customFormat="1" ht="17.45" customHeight="1" x14ac:dyDescent="0.25">
      <c r="A271" s="589" t="s">
        <v>1079</v>
      </c>
      <c r="B271" s="495" t="s">
        <v>60</v>
      </c>
      <c r="C271" s="495" t="s">
        <v>6576</v>
      </c>
      <c r="D271" s="495" t="s">
        <v>1080</v>
      </c>
      <c r="E271" s="495" t="s">
        <v>1081</v>
      </c>
      <c r="F271" s="473" t="s">
        <v>6576</v>
      </c>
      <c r="G271" s="473"/>
      <c r="H271" s="473"/>
      <c r="I271" s="473"/>
      <c r="J271" s="152" t="s">
        <v>11224</v>
      </c>
      <c r="K271" s="163" t="s">
        <v>8952</v>
      </c>
      <c r="L271" s="503">
        <v>43069</v>
      </c>
      <c r="M271" s="497" t="s">
        <v>1082</v>
      </c>
      <c r="N271" s="163" t="s">
        <v>47</v>
      </c>
      <c r="O271" s="503">
        <v>43069</v>
      </c>
      <c r="P271" s="499">
        <v>444444</v>
      </c>
      <c r="Q271" s="500">
        <f t="shared" si="10"/>
        <v>0.44444400000000001</v>
      </c>
      <c r="R271" s="504">
        <v>12</v>
      </c>
      <c r="S271" s="505" t="s">
        <v>11804</v>
      </c>
      <c r="T271" s="163" t="s">
        <v>103</v>
      </c>
      <c r="U271" s="152" t="s">
        <v>7040</v>
      </c>
      <c r="V271" s="495" t="s">
        <v>134</v>
      </c>
      <c r="W271" s="495" t="s">
        <v>9226</v>
      </c>
      <c r="X271" s="495" t="s">
        <v>5820</v>
      </c>
      <c r="Y271" s="495" t="s">
        <v>313</v>
      </c>
      <c r="Z271" s="616"/>
      <c r="AA271" s="590"/>
      <c r="AB271" s="1"/>
      <c r="AC271" s="1"/>
      <c r="AD271" s="1"/>
      <c r="AE271" s="1"/>
      <c r="AF271" s="1"/>
      <c r="AG271" s="1"/>
      <c r="AH271" s="1"/>
      <c r="AI271" s="1"/>
      <c r="AJ271" s="1"/>
      <c r="AK271" s="1"/>
      <c r="AL271" s="1"/>
      <c r="AM271" s="1"/>
      <c r="AN271" s="1"/>
      <c r="AO271" s="1"/>
      <c r="AP271" s="1"/>
      <c r="AQ271" s="1"/>
      <c r="AR271" s="1"/>
      <c r="AS271" s="1"/>
      <c r="AT271" s="1"/>
      <c r="AU271" s="1"/>
    </row>
    <row r="272" spans="1:47" s="615" customFormat="1" ht="17.45" customHeight="1" x14ac:dyDescent="0.25">
      <c r="A272" s="589" t="s">
        <v>857</v>
      </c>
      <c r="B272" s="495" t="s">
        <v>60</v>
      </c>
      <c r="C272" s="495" t="s">
        <v>377</v>
      </c>
      <c r="D272" s="495" t="s">
        <v>858</v>
      </c>
      <c r="E272" s="495" t="s">
        <v>7143</v>
      </c>
      <c r="F272" s="473" t="s">
        <v>26</v>
      </c>
      <c r="G272" s="473"/>
      <c r="H272" s="473"/>
      <c r="I272" s="473"/>
      <c r="J272" s="152" t="s">
        <v>11223</v>
      </c>
      <c r="K272" s="163" t="s">
        <v>8948</v>
      </c>
      <c r="L272" s="503">
        <v>43000</v>
      </c>
      <c r="M272" s="497" t="s">
        <v>859</v>
      </c>
      <c r="N272" s="163" t="s">
        <v>48</v>
      </c>
      <c r="O272" s="503">
        <v>43000</v>
      </c>
      <c r="P272" s="499">
        <v>430000</v>
      </c>
      <c r="Q272" s="500">
        <f t="shared" si="10"/>
        <v>0.43</v>
      </c>
      <c r="R272" s="504">
        <v>6</v>
      </c>
      <c r="S272" s="505" t="s">
        <v>11283</v>
      </c>
      <c r="T272" s="163" t="s">
        <v>292</v>
      </c>
      <c r="U272" s="163" t="s">
        <v>9234</v>
      </c>
      <c r="V272" s="495" t="s">
        <v>327</v>
      </c>
      <c r="W272" s="495" t="s">
        <v>11336</v>
      </c>
      <c r="X272" s="495" t="s">
        <v>5801</v>
      </c>
      <c r="Y272" s="495" t="s">
        <v>667</v>
      </c>
      <c r="Z272" s="616"/>
      <c r="AA272" s="590"/>
      <c r="AB272" s="1"/>
      <c r="AC272" s="1"/>
      <c r="AD272" s="1"/>
      <c r="AE272" s="1"/>
      <c r="AF272" s="1"/>
      <c r="AG272" s="1"/>
      <c r="AH272" s="1"/>
      <c r="AI272" s="1"/>
      <c r="AJ272" s="1"/>
      <c r="AK272" s="1"/>
      <c r="AL272" s="1"/>
      <c r="AM272" s="1"/>
      <c r="AN272" s="1"/>
      <c r="AO272" s="1"/>
      <c r="AP272" s="1"/>
      <c r="AQ272" s="1"/>
      <c r="AR272" s="1"/>
      <c r="AS272" s="1"/>
      <c r="AT272" s="1"/>
      <c r="AU272" s="1"/>
    </row>
    <row r="273" spans="1:47" s="615" customFormat="1" ht="17.45" customHeight="1" x14ac:dyDescent="0.25">
      <c r="A273" s="589" t="s">
        <v>1028</v>
      </c>
      <c r="B273" s="495" t="s">
        <v>58</v>
      </c>
      <c r="C273" s="495" t="s">
        <v>58</v>
      </c>
      <c r="D273" s="495" t="s">
        <v>11051</v>
      </c>
      <c r="E273" s="495" t="s">
        <v>1030</v>
      </c>
      <c r="F273" s="473" t="s">
        <v>26</v>
      </c>
      <c r="G273" s="473"/>
      <c r="H273" s="473"/>
      <c r="I273" s="473"/>
      <c r="J273" s="152" t="s">
        <v>11223</v>
      </c>
      <c r="K273" s="152" t="s">
        <v>8948</v>
      </c>
      <c r="L273" s="496">
        <v>42989</v>
      </c>
      <c r="M273" s="497">
        <v>42772</v>
      </c>
      <c r="N273" s="152" t="s">
        <v>47</v>
      </c>
      <c r="O273" s="498">
        <v>42989</v>
      </c>
      <c r="P273" s="499">
        <v>428571</v>
      </c>
      <c r="Q273" s="500">
        <f t="shared" si="10"/>
        <v>0.42857099999999998</v>
      </c>
      <c r="R273" s="501">
        <v>6</v>
      </c>
      <c r="S273" s="502">
        <v>42901</v>
      </c>
      <c r="T273" s="152" t="s">
        <v>103</v>
      </c>
      <c r="U273" s="152" t="s">
        <v>7040</v>
      </c>
      <c r="V273" s="495" t="s">
        <v>162</v>
      </c>
      <c r="W273" s="495" t="s">
        <v>105</v>
      </c>
      <c r="X273" s="495" t="s">
        <v>8996</v>
      </c>
      <c r="Y273" s="495" t="s">
        <v>9296</v>
      </c>
      <c r="Z273" s="616"/>
      <c r="AA273" s="590"/>
      <c r="AB273" s="1"/>
      <c r="AC273" s="1"/>
      <c r="AD273" s="1"/>
      <c r="AE273" s="1"/>
      <c r="AF273" s="1"/>
      <c r="AG273" s="1"/>
      <c r="AH273" s="1"/>
      <c r="AI273" s="1"/>
      <c r="AJ273" s="1"/>
      <c r="AK273" s="1"/>
      <c r="AL273" s="1"/>
      <c r="AM273" s="1"/>
      <c r="AN273" s="1"/>
      <c r="AO273" s="1"/>
      <c r="AP273" s="1"/>
      <c r="AQ273" s="1"/>
      <c r="AR273" s="1"/>
      <c r="AS273" s="1"/>
      <c r="AT273" s="1"/>
      <c r="AU273" s="1"/>
    </row>
    <row r="274" spans="1:47" s="615" customFormat="1" ht="17.45" customHeight="1" x14ac:dyDescent="0.25">
      <c r="A274" s="589" t="s">
        <v>3586</v>
      </c>
      <c r="B274" s="495" t="s">
        <v>56</v>
      </c>
      <c r="C274" s="495" t="s">
        <v>235</v>
      </c>
      <c r="D274" s="495" t="s">
        <v>3587</v>
      </c>
      <c r="E274" s="495" t="s">
        <v>3588</v>
      </c>
      <c r="F274" s="473" t="s">
        <v>28</v>
      </c>
      <c r="G274" s="473"/>
      <c r="H274" s="473"/>
      <c r="I274" s="473"/>
      <c r="J274" s="152" t="s">
        <v>11225</v>
      </c>
      <c r="K274" s="163" t="s">
        <v>8950</v>
      </c>
      <c r="L274" s="503">
        <v>42916</v>
      </c>
      <c r="M274" s="497" t="s">
        <v>3589</v>
      </c>
      <c r="N274" s="163" t="s">
        <v>46</v>
      </c>
      <c r="O274" s="503">
        <v>42916</v>
      </c>
      <c r="P274" s="499">
        <v>75000</v>
      </c>
      <c r="Q274" s="500">
        <f t="shared" si="10"/>
        <v>7.4999999999999997E-2</v>
      </c>
      <c r="R274" s="504">
        <v>1</v>
      </c>
      <c r="S274" s="505" t="s">
        <v>3590</v>
      </c>
      <c r="T274" s="163" t="s">
        <v>125</v>
      </c>
      <c r="U274" s="163" t="s">
        <v>18</v>
      </c>
      <c r="V274" s="495" t="s">
        <v>488</v>
      </c>
      <c r="W274" s="495"/>
      <c r="X274" s="495" t="s">
        <v>6104</v>
      </c>
      <c r="Y274" s="495"/>
      <c r="Z274" s="616"/>
      <c r="AA274" s="590"/>
      <c r="AB274" s="1"/>
      <c r="AC274" s="1"/>
      <c r="AD274" s="1"/>
      <c r="AE274" s="1"/>
      <c r="AF274" s="1"/>
      <c r="AG274" s="1"/>
      <c r="AH274" s="1"/>
      <c r="AI274" s="1"/>
      <c r="AJ274" s="1"/>
      <c r="AK274" s="1"/>
      <c r="AL274" s="1"/>
      <c r="AM274" s="1"/>
      <c r="AN274" s="1"/>
      <c r="AO274" s="1"/>
      <c r="AP274" s="1"/>
      <c r="AQ274" s="1"/>
      <c r="AR274" s="1"/>
      <c r="AS274" s="1"/>
      <c r="AT274" s="1"/>
      <c r="AU274" s="1"/>
    </row>
    <row r="275" spans="1:47" s="615" customFormat="1" ht="17.45" customHeight="1" x14ac:dyDescent="0.25">
      <c r="A275" s="589" t="s">
        <v>8830</v>
      </c>
      <c r="B275" s="495" t="s">
        <v>56</v>
      </c>
      <c r="C275" s="495" t="s">
        <v>235</v>
      </c>
      <c r="D275" s="495" t="s">
        <v>8831</v>
      </c>
      <c r="E275" s="495" t="s">
        <v>8832</v>
      </c>
      <c r="F275" s="473" t="s">
        <v>25</v>
      </c>
      <c r="G275" s="473"/>
      <c r="H275" s="473"/>
      <c r="I275" s="473"/>
      <c r="J275" s="152" t="s">
        <v>11224</v>
      </c>
      <c r="K275" s="163" t="s">
        <v>35</v>
      </c>
      <c r="L275" s="503">
        <v>43100</v>
      </c>
      <c r="M275" s="497" t="s">
        <v>8889</v>
      </c>
      <c r="N275" s="163" t="s">
        <v>46</v>
      </c>
      <c r="O275" s="503">
        <v>43100</v>
      </c>
      <c r="P275" s="499">
        <v>50000</v>
      </c>
      <c r="Q275" s="500">
        <f t="shared" si="10"/>
        <v>4.9999999999999996E-2</v>
      </c>
      <c r="R275" s="504">
        <v>1</v>
      </c>
      <c r="S275" s="505" t="s">
        <v>8161</v>
      </c>
      <c r="T275" s="163" t="s">
        <v>125</v>
      </c>
      <c r="U275" s="163" t="s">
        <v>15</v>
      </c>
      <c r="V275" s="495" t="s">
        <v>278</v>
      </c>
      <c r="W275" s="495"/>
      <c r="X275" s="495" t="s">
        <v>8926</v>
      </c>
      <c r="Y275" s="495" t="s">
        <v>565</v>
      </c>
      <c r="Z275" s="616"/>
      <c r="AA275" s="590"/>
      <c r="AB275" s="1"/>
      <c r="AC275" s="1"/>
      <c r="AD275" s="1"/>
      <c r="AE275" s="1"/>
      <c r="AF275" s="1"/>
      <c r="AG275" s="1"/>
      <c r="AH275" s="1"/>
      <c r="AI275" s="1"/>
      <c r="AJ275" s="1"/>
      <c r="AK275" s="1"/>
      <c r="AL275" s="1"/>
      <c r="AM275" s="1"/>
      <c r="AN275" s="1"/>
      <c r="AO275" s="1"/>
      <c r="AP275" s="1"/>
      <c r="AQ275" s="1"/>
      <c r="AR275" s="1"/>
      <c r="AS275" s="1"/>
      <c r="AT275" s="1"/>
      <c r="AU275" s="1"/>
    </row>
    <row r="276" spans="1:47" s="615" customFormat="1" ht="17.45" customHeight="1" x14ac:dyDescent="0.25">
      <c r="A276" s="589" t="s">
        <v>8830</v>
      </c>
      <c r="B276" s="495" t="s">
        <v>56</v>
      </c>
      <c r="C276" s="495" t="s">
        <v>235</v>
      </c>
      <c r="D276" s="495" t="s">
        <v>8831</v>
      </c>
      <c r="E276" s="495" t="s">
        <v>8832</v>
      </c>
      <c r="F276" s="473" t="s">
        <v>25</v>
      </c>
      <c r="G276" s="473"/>
      <c r="H276" s="473"/>
      <c r="I276" s="473"/>
      <c r="J276" s="152" t="s">
        <v>11224</v>
      </c>
      <c r="K276" s="163" t="s">
        <v>35</v>
      </c>
      <c r="L276" s="503">
        <v>43100</v>
      </c>
      <c r="M276" s="497" t="s">
        <v>8889</v>
      </c>
      <c r="N276" s="163" t="s">
        <v>46</v>
      </c>
      <c r="O276" s="503">
        <v>43100</v>
      </c>
      <c r="P276" s="499">
        <v>50000</v>
      </c>
      <c r="Q276" s="500">
        <f t="shared" si="10"/>
        <v>4.9999999999999996E-2</v>
      </c>
      <c r="R276" s="504">
        <v>12</v>
      </c>
      <c r="S276" s="505" t="s">
        <v>8161</v>
      </c>
      <c r="T276" s="163" t="s">
        <v>125</v>
      </c>
      <c r="U276" s="163" t="s">
        <v>7</v>
      </c>
      <c r="V276" s="495" t="s">
        <v>1867</v>
      </c>
      <c r="W276" s="495"/>
      <c r="X276" s="495" t="s">
        <v>8926</v>
      </c>
      <c r="Y276" s="495" t="s">
        <v>565</v>
      </c>
      <c r="Z276" s="616"/>
      <c r="AA276" s="590"/>
      <c r="AB276" s="1"/>
      <c r="AC276" s="1"/>
      <c r="AD276" s="1"/>
      <c r="AE276" s="1"/>
      <c r="AF276" s="1"/>
      <c r="AG276" s="1"/>
      <c r="AH276" s="1"/>
      <c r="AI276" s="1"/>
      <c r="AJ276" s="1"/>
      <c r="AK276" s="1"/>
      <c r="AL276" s="1"/>
      <c r="AM276" s="1"/>
      <c r="AN276" s="1"/>
      <c r="AO276" s="1"/>
      <c r="AP276" s="1"/>
      <c r="AQ276" s="1"/>
      <c r="AR276" s="1"/>
      <c r="AS276" s="1"/>
      <c r="AT276" s="1"/>
      <c r="AU276" s="1"/>
    </row>
    <row r="277" spans="1:47" s="615" customFormat="1" ht="17.45" customHeight="1" x14ac:dyDescent="0.25">
      <c r="A277" s="589" t="s">
        <v>8830</v>
      </c>
      <c r="B277" s="495" t="s">
        <v>56</v>
      </c>
      <c r="C277" s="495" t="s">
        <v>235</v>
      </c>
      <c r="D277" s="495" t="s">
        <v>11675</v>
      </c>
      <c r="E277" s="495" t="s">
        <v>8832</v>
      </c>
      <c r="F277" s="473" t="s">
        <v>25</v>
      </c>
      <c r="G277" s="473"/>
      <c r="H277" s="473"/>
      <c r="I277" s="473"/>
      <c r="J277" s="152" t="s">
        <v>11224</v>
      </c>
      <c r="K277" s="152" t="s">
        <v>35</v>
      </c>
      <c r="L277" s="496">
        <v>43100</v>
      </c>
      <c r="M277" s="497">
        <v>42856</v>
      </c>
      <c r="N277" s="152" t="s">
        <v>46</v>
      </c>
      <c r="O277" s="498">
        <v>43100</v>
      </c>
      <c r="P277" s="499">
        <v>50000</v>
      </c>
      <c r="Q277" s="500">
        <f t="shared" si="10"/>
        <v>4.9999999999999996E-2</v>
      </c>
      <c r="R277" s="501">
        <v>12</v>
      </c>
      <c r="S277" s="502">
        <v>42859</v>
      </c>
      <c r="T277" s="152" t="s">
        <v>125</v>
      </c>
      <c r="U277" s="152" t="s">
        <v>7040</v>
      </c>
      <c r="V277" s="495" t="s">
        <v>162</v>
      </c>
      <c r="W277" s="495" t="s">
        <v>7199</v>
      </c>
      <c r="X277" s="495" t="s">
        <v>11978</v>
      </c>
      <c r="Y277" s="495" t="s">
        <v>7160</v>
      </c>
      <c r="Z277" s="616"/>
      <c r="AA277" s="590"/>
      <c r="AB277" s="1"/>
      <c r="AC277" s="1"/>
      <c r="AD277" s="1"/>
      <c r="AE277" s="1"/>
      <c r="AF277" s="1"/>
      <c r="AG277" s="1"/>
      <c r="AH277" s="1"/>
      <c r="AI277" s="1"/>
      <c r="AJ277" s="1"/>
      <c r="AK277" s="1"/>
      <c r="AL277" s="1"/>
      <c r="AM277" s="1"/>
      <c r="AN277" s="1"/>
      <c r="AO277" s="1"/>
      <c r="AP277" s="1"/>
      <c r="AQ277" s="1"/>
      <c r="AR277" s="1"/>
      <c r="AS277" s="1"/>
      <c r="AT277" s="1"/>
      <c r="AU277" s="1"/>
    </row>
    <row r="278" spans="1:47" s="615" customFormat="1" ht="17.45" customHeight="1" x14ac:dyDescent="0.25">
      <c r="A278" s="589" t="s">
        <v>473</v>
      </c>
      <c r="B278" s="495" t="s">
        <v>56</v>
      </c>
      <c r="C278" s="495" t="s">
        <v>235</v>
      </c>
      <c r="D278" s="495" t="s">
        <v>6872</v>
      </c>
      <c r="E278" s="495" t="s">
        <v>474</v>
      </c>
      <c r="F278" s="473" t="s">
        <v>24</v>
      </c>
      <c r="G278" s="473"/>
      <c r="H278" s="473"/>
      <c r="I278" s="473"/>
      <c r="J278" s="152" t="s">
        <v>11224</v>
      </c>
      <c r="K278" s="163" t="s">
        <v>8949</v>
      </c>
      <c r="L278" s="503">
        <v>43021</v>
      </c>
      <c r="M278" s="497" t="s">
        <v>475</v>
      </c>
      <c r="N278" s="163" t="s">
        <v>47</v>
      </c>
      <c r="O278" s="503">
        <v>43021</v>
      </c>
      <c r="P278" s="499">
        <v>1200000</v>
      </c>
      <c r="Q278" s="500">
        <f t="shared" si="10"/>
        <v>1.2</v>
      </c>
      <c r="R278" s="504">
        <v>60</v>
      </c>
      <c r="S278" s="505" t="s">
        <v>9267</v>
      </c>
      <c r="T278" s="163" t="s">
        <v>292</v>
      </c>
      <c r="U278" s="163" t="s">
        <v>7</v>
      </c>
      <c r="V278" s="495" t="s">
        <v>477</v>
      </c>
      <c r="W278" s="495" t="s">
        <v>478</v>
      </c>
      <c r="X278" s="495" t="s">
        <v>6304</v>
      </c>
      <c r="Y278" s="495" t="s">
        <v>356</v>
      </c>
      <c r="Z278" s="616"/>
      <c r="AA278" s="590"/>
      <c r="AB278" s="1"/>
      <c r="AC278" s="1"/>
      <c r="AD278" s="1"/>
      <c r="AE278" s="1"/>
      <c r="AF278" s="1"/>
      <c r="AG278" s="1"/>
      <c r="AH278" s="1"/>
      <c r="AI278" s="1"/>
      <c r="AJ278" s="1"/>
      <c r="AK278" s="1"/>
      <c r="AL278" s="1"/>
      <c r="AM278" s="1"/>
      <c r="AN278" s="1"/>
      <c r="AO278" s="1"/>
      <c r="AP278" s="1"/>
      <c r="AQ278" s="1"/>
      <c r="AR278" s="1"/>
      <c r="AS278" s="1"/>
      <c r="AT278" s="1"/>
      <c r="AU278" s="1"/>
    </row>
    <row r="279" spans="1:47" s="615" customFormat="1" ht="17.45" customHeight="1" x14ac:dyDescent="0.25">
      <c r="A279" s="589" t="s">
        <v>3916</v>
      </c>
      <c r="B279" s="495" t="s">
        <v>56</v>
      </c>
      <c r="C279" s="495" t="s">
        <v>161</v>
      </c>
      <c r="D279" s="495" t="s">
        <v>10641</v>
      </c>
      <c r="E279" s="495" t="s">
        <v>3917</v>
      </c>
      <c r="F279" s="473" t="s">
        <v>28</v>
      </c>
      <c r="G279" s="473"/>
      <c r="H279" s="473"/>
      <c r="I279" s="473"/>
      <c r="J279" s="152" t="s">
        <v>11223</v>
      </c>
      <c r="K279" s="152" t="s">
        <v>8950</v>
      </c>
      <c r="L279" s="496">
        <v>43007</v>
      </c>
      <c r="M279" s="497">
        <v>42781</v>
      </c>
      <c r="N279" s="152" t="s">
        <v>47</v>
      </c>
      <c r="O279" s="498">
        <v>43007</v>
      </c>
      <c r="P279" s="499">
        <v>50000</v>
      </c>
      <c r="Q279" s="500">
        <f t="shared" si="10"/>
        <v>4.9999999999999996E-2</v>
      </c>
      <c r="R279" s="501">
        <v>12</v>
      </c>
      <c r="S279" s="502">
        <v>42894</v>
      </c>
      <c r="T279" s="152" t="s">
        <v>103</v>
      </c>
      <c r="U279" s="152" t="s">
        <v>7040</v>
      </c>
      <c r="V279" s="495" t="s">
        <v>162</v>
      </c>
      <c r="W279" s="495" t="s">
        <v>105</v>
      </c>
      <c r="X279" s="495" t="s">
        <v>10781</v>
      </c>
      <c r="Y279" s="495"/>
      <c r="Z279" s="616"/>
      <c r="AA279" s="590"/>
      <c r="AB279" s="1"/>
      <c r="AC279" s="1"/>
      <c r="AD279" s="1"/>
      <c r="AE279" s="1"/>
      <c r="AF279" s="1"/>
      <c r="AG279" s="1"/>
      <c r="AH279" s="1"/>
      <c r="AI279" s="1"/>
      <c r="AJ279" s="1"/>
      <c r="AK279" s="1"/>
      <c r="AL279" s="1"/>
      <c r="AM279" s="1"/>
      <c r="AN279" s="1"/>
      <c r="AO279" s="1"/>
      <c r="AP279" s="1"/>
      <c r="AQ279" s="1"/>
      <c r="AR279" s="1"/>
      <c r="AS279" s="1"/>
      <c r="AT279" s="1"/>
      <c r="AU279" s="1"/>
    </row>
    <row r="280" spans="1:47" s="615" customFormat="1" ht="17.45" customHeight="1" x14ac:dyDescent="0.25">
      <c r="A280" s="589" t="s">
        <v>7518</v>
      </c>
      <c r="B280" s="495" t="s">
        <v>56</v>
      </c>
      <c r="C280" s="495" t="s">
        <v>161</v>
      </c>
      <c r="D280" s="495" t="s">
        <v>7519</v>
      </c>
      <c r="E280" s="495" t="s">
        <v>316</v>
      </c>
      <c r="F280" s="473" t="s">
        <v>26</v>
      </c>
      <c r="G280" s="473"/>
      <c r="H280" s="473"/>
      <c r="I280" s="473"/>
      <c r="J280" s="152" t="s">
        <v>11223</v>
      </c>
      <c r="K280" s="163" t="s">
        <v>8948</v>
      </c>
      <c r="L280" s="503">
        <v>42918</v>
      </c>
      <c r="M280" s="497" t="s">
        <v>7520</v>
      </c>
      <c r="N280" s="163" t="s">
        <v>46</v>
      </c>
      <c r="O280" s="503">
        <v>42918</v>
      </c>
      <c r="P280" s="499">
        <v>300000</v>
      </c>
      <c r="Q280" s="500">
        <f t="shared" si="10"/>
        <v>0.3</v>
      </c>
      <c r="R280" s="504">
        <v>12</v>
      </c>
      <c r="S280" s="505" t="s">
        <v>7101</v>
      </c>
      <c r="T280" s="163" t="s">
        <v>103</v>
      </c>
      <c r="U280" s="163" t="s">
        <v>7</v>
      </c>
      <c r="V280" s="495" t="s">
        <v>1867</v>
      </c>
      <c r="W280" s="495"/>
      <c r="X280" s="495" t="s">
        <v>8633</v>
      </c>
      <c r="Y280" s="495" t="s">
        <v>7522</v>
      </c>
      <c r="Z280" s="616"/>
      <c r="AA280" s="590"/>
      <c r="AB280" s="1"/>
      <c r="AC280" s="1"/>
      <c r="AD280" s="1"/>
      <c r="AE280" s="1"/>
      <c r="AF280" s="1"/>
      <c r="AG280" s="1"/>
      <c r="AH280" s="1"/>
      <c r="AI280" s="1"/>
      <c r="AJ280" s="1"/>
      <c r="AK280" s="1"/>
      <c r="AL280" s="1"/>
      <c r="AM280" s="1"/>
      <c r="AN280" s="1"/>
      <c r="AO280" s="1"/>
      <c r="AP280" s="1"/>
      <c r="AQ280" s="1"/>
      <c r="AR280" s="1"/>
      <c r="AS280" s="1"/>
      <c r="AT280" s="1"/>
      <c r="AU280" s="1"/>
    </row>
    <row r="281" spans="1:47" s="615" customFormat="1" ht="17.45" customHeight="1" x14ac:dyDescent="0.25">
      <c r="A281" s="589" t="s">
        <v>9687</v>
      </c>
      <c r="B281" s="495" t="s">
        <v>56</v>
      </c>
      <c r="C281" s="495" t="s">
        <v>109</v>
      </c>
      <c r="D281" s="495" t="s">
        <v>9688</v>
      </c>
      <c r="E281" s="495" t="s">
        <v>9689</v>
      </c>
      <c r="F281" s="473" t="s">
        <v>28</v>
      </c>
      <c r="G281" s="473"/>
      <c r="H281" s="473"/>
      <c r="I281" s="473"/>
      <c r="J281" s="152" t="s">
        <v>11223</v>
      </c>
      <c r="K281" s="163" t="s">
        <v>36</v>
      </c>
      <c r="L281" s="503">
        <v>42975</v>
      </c>
      <c r="M281" s="497" t="s">
        <v>9704</v>
      </c>
      <c r="N281" s="163" t="s">
        <v>46</v>
      </c>
      <c r="O281" s="503">
        <v>42975</v>
      </c>
      <c r="P281" s="499">
        <v>0</v>
      </c>
      <c r="Q281" s="500">
        <f t="shared" ref="Q281:Q292" si="11">+P281*0.000001</f>
        <v>0</v>
      </c>
      <c r="R281" s="504">
        <v>1</v>
      </c>
      <c r="S281" s="505" t="s">
        <v>9606</v>
      </c>
      <c r="T281" s="163" t="s">
        <v>125</v>
      </c>
      <c r="U281" s="163" t="s">
        <v>13</v>
      </c>
      <c r="V281" s="495" t="s">
        <v>126</v>
      </c>
      <c r="W281" s="495"/>
      <c r="X281" s="495" t="s">
        <v>9730</v>
      </c>
      <c r="Y281" s="495"/>
      <c r="Z281" s="616"/>
      <c r="AA281" s="590"/>
      <c r="AB281" s="1"/>
      <c r="AC281" s="1"/>
      <c r="AD281" s="1"/>
      <c r="AE281" s="1"/>
      <c r="AF281" s="1"/>
      <c r="AG281" s="1"/>
      <c r="AH281" s="1"/>
      <c r="AI281" s="1"/>
      <c r="AJ281" s="1"/>
      <c r="AK281" s="1"/>
      <c r="AL281" s="1"/>
      <c r="AM281" s="1"/>
      <c r="AN281" s="1"/>
      <c r="AO281" s="1"/>
      <c r="AP281" s="1"/>
      <c r="AQ281" s="1"/>
      <c r="AR281" s="1"/>
      <c r="AS281" s="1"/>
      <c r="AT281" s="1"/>
      <c r="AU281" s="1"/>
    </row>
    <row r="282" spans="1:47" s="615" customFormat="1" ht="17.45" customHeight="1" x14ac:dyDescent="0.25">
      <c r="A282" s="589" t="s">
        <v>1096</v>
      </c>
      <c r="B282" s="495" t="s">
        <v>57</v>
      </c>
      <c r="C282" s="495" t="s">
        <v>1046</v>
      </c>
      <c r="D282" s="495" t="s">
        <v>11471</v>
      </c>
      <c r="E282" s="495" t="s">
        <v>1098</v>
      </c>
      <c r="F282" s="473" t="s">
        <v>28</v>
      </c>
      <c r="G282" s="473"/>
      <c r="H282" s="473"/>
      <c r="I282" s="473"/>
      <c r="J282" s="152" t="s">
        <v>11223</v>
      </c>
      <c r="K282" s="152" t="s">
        <v>8990</v>
      </c>
      <c r="L282" s="496">
        <v>43007</v>
      </c>
      <c r="M282" s="497">
        <v>42586</v>
      </c>
      <c r="N282" s="152" t="s">
        <v>46</v>
      </c>
      <c r="O282" s="498">
        <v>43007</v>
      </c>
      <c r="P282" s="499">
        <v>400000</v>
      </c>
      <c r="Q282" s="500">
        <f t="shared" si="11"/>
        <v>0.39999999999999997</v>
      </c>
      <c r="R282" s="501">
        <v>12</v>
      </c>
      <c r="S282" s="502">
        <v>42914</v>
      </c>
      <c r="T282" s="152" t="s">
        <v>125</v>
      </c>
      <c r="U282" s="152" t="s">
        <v>7040</v>
      </c>
      <c r="V282" s="495" t="s">
        <v>1715</v>
      </c>
      <c r="W282" s="495" t="s">
        <v>518</v>
      </c>
      <c r="X282" s="495" t="s">
        <v>11895</v>
      </c>
      <c r="Y282" s="495"/>
      <c r="Z282" s="616"/>
      <c r="AA282" s="590"/>
      <c r="AB282" s="1"/>
      <c r="AC282" s="1"/>
      <c r="AD282" s="1"/>
      <c r="AE282" s="1"/>
      <c r="AF282" s="1"/>
      <c r="AG282" s="1"/>
      <c r="AH282" s="1"/>
      <c r="AI282" s="1"/>
      <c r="AJ282" s="1"/>
      <c r="AK282" s="1"/>
      <c r="AL282" s="1"/>
      <c r="AM282" s="1"/>
      <c r="AN282" s="1"/>
      <c r="AO282" s="1"/>
      <c r="AP282" s="1"/>
      <c r="AQ282" s="1"/>
      <c r="AR282" s="1"/>
      <c r="AS282" s="1"/>
      <c r="AT282" s="1"/>
      <c r="AU282" s="1"/>
    </row>
    <row r="283" spans="1:47" s="615" customFormat="1" ht="17.45" customHeight="1" x14ac:dyDescent="0.25">
      <c r="A283" s="589" t="s">
        <v>1111</v>
      </c>
      <c r="B283" s="495" t="s">
        <v>57</v>
      </c>
      <c r="C283" s="495" t="s">
        <v>1046</v>
      </c>
      <c r="D283" s="495" t="s">
        <v>11472</v>
      </c>
      <c r="E283" s="495" t="s">
        <v>316</v>
      </c>
      <c r="F283" s="473" t="s">
        <v>26</v>
      </c>
      <c r="G283" s="473"/>
      <c r="H283" s="473"/>
      <c r="I283" s="473"/>
      <c r="J283" s="152" t="s">
        <v>11223</v>
      </c>
      <c r="K283" s="152" t="s">
        <v>8948</v>
      </c>
      <c r="L283" s="496">
        <v>43006</v>
      </c>
      <c r="M283" s="497">
        <v>42771</v>
      </c>
      <c r="N283" s="152" t="s">
        <v>46</v>
      </c>
      <c r="O283" s="498">
        <v>43006</v>
      </c>
      <c r="P283" s="499">
        <v>400000</v>
      </c>
      <c r="Q283" s="500">
        <f t="shared" si="11"/>
        <v>0.39999999999999997</v>
      </c>
      <c r="R283" s="501">
        <v>12</v>
      </c>
      <c r="S283" s="502">
        <v>42912</v>
      </c>
      <c r="T283" s="152" t="s">
        <v>125</v>
      </c>
      <c r="U283" s="152" t="s">
        <v>7040</v>
      </c>
      <c r="V283" s="495" t="s">
        <v>162</v>
      </c>
      <c r="W283" s="495" t="s">
        <v>7199</v>
      </c>
      <c r="X283" s="495" t="s">
        <v>11893</v>
      </c>
      <c r="Y283" s="495" t="s">
        <v>9291</v>
      </c>
      <c r="Z283" s="616"/>
      <c r="AA283" s="590"/>
      <c r="AB283" s="1"/>
      <c r="AC283" s="1"/>
      <c r="AD283" s="1"/>
      <c r="AE283" s="1"/>
      <c r="AF283" s="1"/>
      <c r="AG283" s="1"/>
      <c r="AH283" s="1"/>
      <c r="AI283" s="1"/>
      <c r="AJ283" s="1"/>
      <c r="AK283" s="1"/>
      <c r="AL283" s="1"/>
      <c r="AM283" s="1"/>
      <c r="AN283" s="1"/>
      <c r="AO283" s="1"/>
      <c r="AP283" s="1"/>
      <c r="AQ283" s="1"/>
      <c r="AR283" s="1"/>
      <c r="AS283" s="1"/>
      <c r="AT283" s="1"/>
      <c r="AU283" s="1"/>
    </row>
    <row r="284" spans="1:47" s="615" customFormat="1" ht="17.45" customHeight="1" x14ac:dyDescent="0.25">
      <c r="A284" s="589" t="s">
        <v>10984</v>
      </c>
      <c r="B284" s="495" t="s">
        <v>60</v>
      </c>
      <c r="C284" s="495" t="s">
        <v>377</v>
      </c>
      <c r="D284" s="495" t="s">
        <v>10559</v>
      </c>
      <c r="E284" s="495" t="s">
        <v>11130</v>
      </c>
      <c r="F284" s="473" t="s">
        <v>26</v>
      </c>
      <c r="G284" s="473"/>
      <c r="H284" s="473"/>
      <c r="I284" s="473"/>
      <c r="J284" s="152" t="s">
        <v>11223</v>
      </c>
      <c r="K284" s="152" t="s">
        <v>8948</v>
      </c>
      <c r="L284" s="496">
        <v>42997</v>
      </c>
      <c r="M284" s="497">
        <v>42907</v>
      </c>
      <c r="N284" s="152" t="s">
        <v>47</v>
      </c>
      <c r="O284" s="498">
        <v>43091</v>
      </c>
      <c r="P284" s="499">
        <v>400000</v>
      </c>
      <c r="Q284" s="500">
        <f t="shared" si="11"/>
        <v>0.39999999999999997</v>
      </c>
      <c r="R284" s="501">
        <v>3</v>
      </c>
      <c r="S284" s="502">
        <v>42908</v>
      </c>
      <c r="T284" s="152" t="s">
        <v>125</v>
      </c>
      <c r="U284" s="152" t="s">
        <v>7040</v>
      </c>
      <c r="V284" s="495" t="s">
        <v>162</v>
      </c>
      <c r="W284" s="495" t="s">
        <v>105</v>
      </c>
      <c r="X284" s="495" t="s">
        <v>10768</v>
      </c>
      <c r="Y284" s="495" t="s">
        <v>11409</v>
      </c>
      <c r="Z284" s="616"/>
      <c r="AA284" s="590"/>
      <c r="AB284" s="1"/>
      <c r="AC284" s="1"/>
      <c r="AD284" s="1"/>
      <c r="AE284" s="1"/>
      <c r="AF284" s="1"/>
      <c r="AG284" s="1"/>
      <c r="AH284" s="1"/>
      <c r="AI284" s="1"/>
      <c r="AJ284" s="1"/>
      <c r="AK284" s="1"/>
      <c r="AL284" s="1"/>
      <c r="AM284" s="1"/>
      <c r="AN284" s="1"/>
      <c r="AO284" s="1"/>
      <c r="AP284" s="1"/>
      <c r="AQ284" s="1"/>
      <c r="AR284" s="1"/>
      <c r="AS284" s="1"/>
      <c r="AT284" s="1"/>
      <c r="AU284" s="1"/>
    </row>
    <row r="285" spans="1:47" s="615" customFormat="1" ht="17.45" customHeight="1" x14ac:dyDescent="0.25">
      <c r="A285" s="589" t="s">
        <v>953</v>
      </c>
      <c r="B285" s="495" t="s">
        <v>56</v>
      </c>
      <c r="C285" s="495" t="s">
        <v>109</v>
      </c>
      <c r="D285" s="495" t="s">
        <v>10815</v>
      </c>
      <c r="E285" s="495" t="s">
        <v>955</v>
      </c>
      <c r="F285" s="473" t="s">
        <v>28</v>
      </c>
      <c r="G285" s="473" t="s">
        <v>4894</v>
      </c>
      <c r="H285" s="473" t="str">
        <f>VLOOKUP(A285,'[1]2017 SalesConnect'!$A:$J,8,0)</f>
        <v>India</v>
      </c>
      <c r="I285" s="473" t="str">
        <f>VLOOKUP(A285,'[1]2017 SalesConnect'!$A:$I,9,0)</f>
        <v>Connected with partner.   Opportunity is still in early stage.</v>
      </c>
      <c r="J285" s="152" t="s">
        <v>11224</v>
      </c>
      <c r="K285" s="152" t="s">
        <v>8952</v>
      </c>
      <c r="L285" s="496">
        <v>43056</v>
      </c>
      <c r="M285" s="497">
        <v>42761</v>
      </c>
      <c r="N285" s="152" t="s">
        <v>46</v>
      </c>
      <c r="O285" s="498">
        <v>43056</v>
      </c>
      <c r="P285" s="499">
        <v>500000</v>
      </c>
      <c r="Q285" s="500">
        <f t="shared" si="11"/>
        <v>0.5</v>
      </c>
      <c r="R285" s="501">
        <v>6</v>
      </c>
      <c r="S285" s="502">
        <v>42824</v>
      </c>
      <c r="T285" s="152" t="s">
        <v>103</v>
      </c>
      <c r="U285" s="152" t="s">
        <v>7040</v>
      </c>
      <c r="V285" s="495" t="s">
        <v>162</v>
      </c>
      <c r="W285" s="495" t="s">
        <v>105</v>
      </c>
      <c r="X285" s="495" t="s">
        <v>11350</v>
      </c>
      <c r="Y285" s="495" t="s">
        <v>10122</v>
      </c>
      <c r="Z285" s="616"/>
      <c r="AA285" s="590"/>
      <c r="AB285" s="1"/>
      <c r="AC285" s="1"/>
      <c r="AD285" s="1"/>
      <c r="AE285" s="1"/>
      <c r="AF285" s="1"/>
      <c r="AG285" s="1"/>
      <c r="AH285" s="1"/>
      <c r="AI285" s="1"/>
      <c r="AJ285" s="1"/>
      <c r="AK285" s="1"/>
      <c r="AL285" s="1"/>
      <c r="AM285" s="1"/>
      <c r="AN285" s="1"/>
      <c r="AO285" s="1"/>
      <c r="AP285" s="1"/>
      <c r="AQ285" s="1"/>
      <c r="AR285" s="1"/>
      <c r="AS285" s="1"/>
      <c r="AT285" s="1"/>
      <c r="AU285" s="1"/>
    </row>
    <row r="286" spans="1:47" s="615" customFormat="1" ht="17.45" customHeight="1" x14ac:dyDescent="0.25">
      <c r="A286" s="589" t="s">
        <v>3271</v>
      </c>
      <c r="B286" s="495" t="s">
        <v>57</v>
      </c>
      <c r="C286" s="495" t="s">
        <v>1348</v>
      </c>
      <c r="D286" s="495" t="s">
        <v>1902</v>
      </c>
      <c r="E286" s="495" t="s">
        <v>3272</v>
      </c>
      <c r="F286" s="473" t="s">
        <v>26</v>
      </c>
      <c r="G286" s="473"/>
      <c r="H286" s="473"/>
      <c r="I286" s="473"/>
      <c r="J286" s="152" t="s">
        <v>11223</v>
      </c>
      <c r="K286" s="163" t="s">
        <v>8948</v>
      </c>
      <c r="L286" s="503">
        <v>43008</v>
      </c>
      <c r="M286" s="497" t="s">
        <v>3273</v>
      </c>
      <c r="N286" s="163" t="s">
        <v>47</v>
      </c>
      <c r="O286" s="503">
        <v>43008</v>
      </c>
      <c r="P286" s="499">
        <v>400000</v>
      </c>
      <c r="Q286" s="500">
        <f t="shared" si="11"/>
        <v>0.39999999999999997</v>
      </c>
      <c r="R286" s="504">
        <v>12</v>
      </c>
      <c r="S286" s="505" t="s">
        <v>11813</v>
      </c>
      <c r="T286" s="163" t="s">
        <v>103</v>
      </c>
      <c r="U286" s="163" t="s">
        <v>7</v>
      </c>
      <c r="V286" s="495" t="s">
        <v>477</v>
      </c>
      <c r="W286" s="495" t="s">
        <v>1138</v>
      </c>
      <c r="X286" s="495" t="s">
        <v>6381</v>
      </c>
      <c r="Y286" s="495" t="s">
        <v>313</v>
      </c>
      <c r="Z286" s="616"/>
      <c r="AA286" s="590"/>
      <c r="AB286" s="1"/>
      <c r="AC286" s="1"/>
      <c r="AD286" s="1"/>
      <c r="AE286" s="1"/>
      <c r="AF286" s="1"/>
      <c r="AG286" s="1"/>
      <c r="AH286" s="1"/>
      <c r="AI286" s="1"/>
      <c r="AJ286" s="1"/>
      <c r="AK286" s="1"/>
      <c r="AL286" s="1"/>
      <c r="AM286" s="1"/>
      <c r="AN286" s="1"/>
      <c r="AO286" s="1"/>
      <c r="AP286" s="1"/>
      <c r="AQ286" s="1"/>
      <c r="AR286" s="1"/>
      <c r="AS286" s="1"/>
      <c r="AT286" s="1"/>
      <c r="AU286" s="1"/>
    </row>
    <row r="287" spans="1:47" s="615" customFormat="1" ht="17.45" customHeight="1" x14ac:dyDescent="0.25">
      <c r="A287" s="589" t="s">
        <v>1102</v>
      </c>
      <c r="B287" s="495" t="s">
        <v>60</v>
      </c>
      <c r="C287" s="495" t="s">
        <v>6576</v>
      </c>
      <c r="D287" s="495" t="s">
        <v>1103</v>
      </c>
      <c r="E287" s="495" t="s">
        <v>1104</v>
      </c>
      <c r="F287" s="473" t="s">
        <v>6576</v>
      </c>
      <c r="G287" s="473"/>
      <c r="H287" s="473"/>
      <c r="I287" s="473"/>
      <c r="J287" s="152" t="s">
        <v>11223</v>
      </c>
      <c r="K287" s="163" t="s">
        <v>8947</v>
      </c>
      <c r="L287" s="503">
        <v>42969</v>
      </c>
      <c r="M287" s="497" t="s">
        <v>1105</v>
      </c>
      <c r="N287" s="163" t="s">
        <v>46</v>
      </c>
      <c r="O287" s="503">
        <v>42969</v>
      </c>
      <c r="P287" s="499">
        <v>400000</v>
      </c>
      <c r="Q287" s="500">
        <f t="shared" si="11"/>
        <v>0.39999999999999997</v>
      </c>
      <c r="R287" s="504">
        <v>12</v>
      </c>
      <c r="S287" s="505" t="s">
        <v>9266</v>
      </c>
      <c r="T287" s="163" t="s">
        <v>125</v>
      </c>
      <c r="U287" s="163" t="s">
        <v>6</v>
      </c>
      <c r="V287" s="495" t="s">
        <v>7956</v>
      </c>
      <c r="W287" s="495"/>
      <c r="X287" s="495" t="s">
        <v>5819</v>
      </c>
      <c r="Y287" s="495"/>
      <c r="Z287" s="616"/>
      <c r="AA287" s="590"/>
      <c r="AB287" s="1"/>
      <c r="AC287" s="1"/>
      <c r="AD287" s="1"/>
      <c r="AE287" s="1"/>
      <c r="AF287" s="1"/>
      <c r="AG287" s="1"/>
      <c r="AH287" s="1"/>
      <c r="AI287" s="1"/>
      <c r="AJ287" s="1"/>
      <c r="AK287" s="1"/>
      <c r="AL287" s="1"/>
      <c r="AM287" s="1"/>
      <c r="AN287" s="1"/>
      <c r="AO287" s="1"/>
      <c r="AP287" s="1"/>
      <c r="AQ287" s="1"/>
      <c r="AR287" s="1"/>
      <c r="AS287" s="1"/>
      <c r="AT287" s="1"/>
      <c r="AU287" s="1"/>
    </row>
    <row r="288" spans="1:47" s="615" customFormat="1" ht="17.45" customHeight="1" x14ac:dyDescent="0.25">
      <c r="A288" s="589" t="s">
        <v>7513</v>
      </c>
      <c r="B288" s="495" t="s">
        <v>59</v>
      </c>
      <c r="C288" s="495" t="s">
        <v>9574</v>
      </c>
      <c r="D288" s="495" t="s">
        <v>10394</v>
      </c>
      <c r="E288" s="495" t="s">
        <v>11131</v>
      </c>
      <c r="F288" s="473" t="s">
        <v>26</v>
      </c>
      <c r="G288" s="473"/>
      <c r="H288" s="473"/>
      <c r="I288" s="473"/>
      <c r="J288" s="152" t="s">
        <v>11223</v>
      </c>
      <c r="K288" s="152" t="s">
        <v>8948</v>
      </c>
      <c r="L288" s="496">
        <v>43008</v>
      </c>
      <c r="M288" s="497">
        <v>42824</v>
      </c>
      <c r="N288" s="152" t="s">
        <v>47</v>
      </c>
      <c r="O288" s="498">
        <v>43008</v>
      </c>
      <c r="P288" s="499">
        <v>400000</v>
      </c>
      <c r="Q288" s="500">
        <f t="shared" si="11"/>
        <v>0.39999999999999997</v>
      </c>
      <c r="R288" s="501">
        <v>12</v>
      </c>
      <c r="S288" s="502">
        <v>42880</v>
      </c>
      <c r="T288" s="152" t="s">
        <v>103</v>
      </c>
      <c r="U288" s="152" t="s">
        <v>7040</v>
      </c>
      <c r="V288" s="495" t="s">
        <v>162</v>
      </c>
      <c r="W288" s="495" t="s">
        <v>105</v>
      </c>
      <c r="X288" s="495" t="s">
        <v>7516</v>
      </c>
      <c r="Y288" s="495"/>
      <c r="Z288" s="616"/>
      <c r="AA288" s="590"/>
      <c r="AB288" s="1"/>
      <c r="AC288" s="1"/>
      <c r="AD288" s="1"/>
      <c r="AE288" s="1"/>
      <c r="AF288" s="1"/>
      <c r="AG288" s="1"/>
      <c r="AH288" s="1"/>
      <c r="AI288" s="1"/>
      <c r="AJ288" s="1"/>
      <c r="AK288" s="1"/>
      <c r="AL288" s="1"/>
      <c r="AM288" s="1"/>
      <c r="AN288" s="1"/>
      <c r="AO288" s="1"/>
      <c r="AP288" s="1"/>
      <c r="AQ288" s="1"/>
      <c r="AR288" s="1"/>
      <c r="AS288" s="1"/>
      <c r="AT288" s="1"/>
      <c r="AU288" s="1"/>
    </row>
    <row r="289" spans="1:47" s="615" customFormat="1" ht="17.45" customHeight="1" x14ac:dyDescent="0.25">
      <c r="A289" s="589" t="s">
        <v>1125</v>
      </c>
      <c r="B289" s="495" t="s">
        <v>57</v>
      </c>
      <c r="C289" s="495" t="s">
        <v>98</v>
      </c>
      <c r="D289" s="495" t="s">
        <v>10259</v>
      </c>
      <c r="E289" s="495" t="s">
        <v>1126</v>
      </c>
      <c r="F289" s="473" t="s">
        <v>24</v>
      </c>
      <c r="G289" s="473"/>
      <c r="H289" s="473"/>
      <c r="I289" s="473"/>
      <c r="J289" s="152" t="s">
        <v>11224</v>
      </c>
      <c r="K289" s="152" t="s">
        <v>8949</v>
      </c>
      <c r="L289" s="496">
        <v>43087</v>
      </c>
      <c r="M289" s="497">
        <v>42776</v>
      </c>
      <c r="N289" s="152" t="s">
        <v>47</v>
      </c>
      <c r="O289" s="498">
        <v>43087</v>
      </c>
      <c r="P289" s="499">
        <v>400000</v>
      </c>
      <c r="Q289" s="500">
        <f t="shared" si="11"/>
        <v>0.39999999999999997</v>
      </c>
      <c r="R289" s="501">
        <v>12</v>
      </c>
      <c r="S289" s="502">
        <v>42782</v>
      </c>
      <c r="T289" s="152" t="s">
        <v>103</v>
      </c>
      <c r="U289" s="152" t="s">
        <v>7040</v>
      </c>
      <c r="V289" s="495" t="s">
        <v>162</v>
      </c>
      <c r="W289" s="495" t="s">
        <v>105</v>
      </c>
      <c r="X289" s="495" t="s">
        <v>10190</v>
      </c>
      <c r="Y289" s="495" t="s">
        <v>6864</v>
      </c>
      <c r="Z289" s="616"/>
      <c r="AA289" s="590"/>
      <c r="AB289" s="1"/>
      <c r="AC289" s="1"/>
      <c r="AD289" s="1"/>
      <c r="AE289" s="1"/>
      <c r="AF289" s="1"/>
      <c r="AG289" s="1"/>
      <c r="AH289" s="1"/>
      <c r="AI289" s="1"/>
      <c r="AJ289" s="1"/>
      <c r="AK289" s="1"/>
      <c r="AL289" s="1"/>
      <c r="AM289" s="1"/>
      <c r="AN289" s="1"/>
      <c r="AO289" s="1"/>
      <c r="AP289" s="1"/>
      <c r="AQ289" s="1"/>
      <c r="AR289" s="1"/>
      <c r="AS289" s="1"/>
      <c r="AT289" s="1"/>
      <c r="AU289" s="1"/>
    </row>
    <row r="290" spans="1:47" s="615" customFormat="1" ht="17.45" customHeight="1" x14ac:dyDescent="0.25">
      <c r="A290" s="589" t="s">
        <v>1114</v>
      </c>
      <c r="B290" s="495" t="s">
        <v>57</v>
      </c>
      <c r="C290" s="495" t="s">
        <v>182</v>
      </c>
      <c r="D290" s="495" t="s">
        <v>1115</v>
      </c>
      <c r="E290" s="495" t="s">
        <v>1116</v>
      </c>
      <c r="F290" s="473" t="s">
        <v>24</v>
      </c>
      <c r="G290" s="473"/>
      <c r="H290" s="473"/>
      <c r="I290" s="473"/>
      <c r="J290" s="152" t="s">
        <v>11224</v>
      </c>
      <c r="K290" s="163" t="s">
        <v>38</v>
      </c>
      <c r="L290" s="503">
        <v>43045</v>
      </c>
      <c r="M290" s="497" t="s">
        <v>1117</v>
      </c>
      <c r="N290" s="163" t="s">
        <v>47</v>
      </c>
      <c r="O290" s="503">
        <v>43045</v>
      </c>
      <c r="P290" s="499">
        <v>400000</v>
      </c>
      <c r="Q290" s="500">
        <f t="shared" si="11"/>
        <v>0.39999999999999997</v>
      </c>
      <c r="R290" s="504">
        <v>12</v>
      </c>
      <c r="S290" s="505" t="s">
        <v>1118</v>
      </c>
      <c r="T290" s="163" t="s">
        <v>103</v>
      </c>
      <c r="U290" s="152" t="s">
        <v>7040</v>
      </c>
      <c r="V290" s="495" t="s">
        <v>134</v>
      </c>
      <c r="W290" s="495" t="s">
        <v>1119</v>
      </c>
      <c r="X290" s="495" t="s">
        <v>5507</v>
      </c>
      <c r="Y290" s="495" t="s">
        <v>186</v>
      </c>
      <c r="Z290" s="616"/>
      <c r="AA290" s="590"/>
      <c r="AB290" s="1"/>
      <c r="AC290" s="1"/>
      <c r="AD290" s="1"/>
      <c r="AE290" s="1"/>
      <c r="AF290" s="1"/>
      <c r="AG290" s="1"/>
      <c r="AH290" s="1"/>
      <c r="AI290" s="1"/>
      <c r="AJ290" s="1"/>
      <c r="AK290" s="1"/>
      <c r="AL290" s="1"/>
      <c r="AM290" s="1"/>
      <c r="AN290" s="1"/>
      <c r="AO290" s="1"/>
      <c r="AP290" s="1"/>
      <c r="AQ290" s="1"/>
      <c r="AR290" s="1"/>
      <c r="AS290" s="1"/>
      <c r="AT290" s="1"/>
      <c r="AU290" s="1"/>
    </row>
    <row r="291" spans="1:47" s="615" customFormat="1" ht="17.45" customHeight="1" x14ac:dyDescent="0.25">
      <c r="A291" s="589" t="s">
        <v>1108</v>
      </c>
      <c r="B291" s="495" t="s">
        <v>60</v>
      </c>
      <c r="C291" s="495" t="s">
        <v>4992</v>
      </c>
      <c r="D291" s="495" t="s">
        <v>884</v>
      </c>
      <c r="E291" s="495" t="s">
        <v>1109</v>
      </c>
      <c r="F291" s="473" t="s">
        <v>27</v>
      </c>
      <c r="G291" s="473"/>
      <c r="H291" s="473"/>
      <c r="I291" s="473"/>
      <c r="J291" s="152" t="s">
        <v>11223</v>
      </c>
      <c r="K291" s="163" t="s">
        <v>8947</v>
      </c>
      <c r="L291" s="503">
        <v>42972</v>
      </c>
      <c r="M291" s="497" t="s">
        <v>1110</v>
      </c>
      <c r="N291" s="163" t="s">
        <v>46</v>
      </c>
      <c r="O291" s="503">
        <v>42972</v>
      </c>
      <c r="P291" s="499">
        <v>400000</v>
      </c>
      <c r="Q291" s="500">
        <f t="shared" si="11"/>
        <v>0.39999999999999997</v>
      </c>
      <c r="R291" s="504">
        <v>3</v>
      </c>
      <c r="S291" s="505" t="s">
        <v>9705</v>
      </c>
      <c r="T291" s="163" t="s">
        <v>125</v>
      </c>
      <c r="U291" s="152" t="s">
        <v>7040</v>
      </c>
      <c r="V291" s="495" t="s">
        <v>134</v>
      </c>
      <c r="W291" s="495" t="s">
        <v>9226</v>
      </c>
      <c r="X291" s="495" t="s">
        <v>6090</v>
      </c>
      <c r="Y291" s="495" t="s">
        <v>888</v>
      </c>
      <c r="Z291" s="616"/>
      <c r="AA291" s="590"/>
      <c r="AB291" s="1"/>
      <c r="AC291" s="1"/>
      <c r="AD291" s="1"/>
      <c r="AE291" s="1"/>
      <c r="AF291" s="1"/>
      <c r="AG291" s="1"/>
      <c r="AH291" s="1"/>
      <c r="AI291" s="1"/>
      <c r="AJ291" s="1"/>
      <c r="AK291" s="1"/>
      <c r="AL291" s="1"/>
      <c r="AM291" s="1"/>
      <c r="AN291" s="1"/>
      <c r="AO291" s="1"/>
      <c r="AP291" s="1"/>
      <c r="AQ291" s="1"/>
      <c r="AR291" s="1"/>
      <c r="AS291" s="1"/>
      <c r="AT291" s="1"/>
      <c r="AU291" s="1"/>
    </row>
    <row r="292" spans="1:47" s="615" customFormat="1" ht="17.45" customHeight="1" x14ac:dyDescent="0.25">
      <c r="A292" s="589" t="s">
        <v>6990</v>
      </c>
      <c r="B292" s="495" t="s">
        <v>57</v>
      </c>
      <c r="C292" s="495" t="s">
        <v>324</v>
      </c>
      <c r="D292" s="495" t="s">
        <v>6991</v>
      </c>
      <c r="E292" s="495" t="s">
        <v>6992</v>
      </c>
      <c r="F292" s="473" t="s">
        <v>25</v>
      </c>
      <c r="G292" s="473"/>
      <c r="H292" s="473"/>
      <c r="I292" s="473"/>
      <c r="J292" s="152" t="s">
        <v>11224</v>
      </c>
      <c r="K292" s="163" t="s">
        <v>35</v>
      </c>
      <c r="L292" s="503">
        <v>43100</v>
      </c>
      <c r="M292" s="497" t="s">
        <v>7052</v>
      </c>
      <c r="N292" s="163" t="s">
        <v>46</v>
      </c>
      <c r="O292" s="503">
        <v>43100</v>
      </c>
      <c r="P292" s="499">
        <v>387500</v>
      </c>
      <c r="Q292" s="500">
        <f t="shared" si="11"/>
        <v>0.38749999999999996</v>
      </c>
      <c r="R292" s="504">
        <v>12</v>
      </c>
      <c r="S292" s="505" t="s">
        <v>6513</v>
      </c>
      <c r="T292" s="163" t="s">
        <v>125</v>
      </c>
      <c r="U292" s="163" t="s">
        <v>9234</v>
      </c>
      <c r="V292" s="495" t="s">
        <v>184</v>
      </c>
      <c r="W292" s="495" t="s">
        <v>11333</v>
      </c>
      <c r="X292" s="495" t="s">
        <v>7053</v>
      </c>
      <c r="Y292" s="495"/>
      <c r="Z292" s="616"/>
      <c r="AA292" s="590"/>
      <c r="AB292" s="1"/>
      <c r="AC292" s="1"/>
      <c r="AD292" s="1"/>
      <c r="AE292" s="1"/>
      <c r="AF292" s="1"/>
      <c r="AG292" s="1"/>
      <c r="AH292" s="1"/>
      <c r="AI292" s="1"/>
      <c r="AJ292" s="1"/>
      <c r="AK292" s="1"/>
      <c r="AL292" s="1"/>
      <c r="AM292" s="1"/>
      <c r="AN292" s="1"/>
      <c r="AO292" s="1"/>
      <c r="AP292" s="1"/>
      <c r="AQ292" s="1"/>
      <c r="AR292" s="1"/>
      <c r="AS292" s="1"/>
      <c r="AT292" s="1"/>
      <c r="AU292" s="1"/>
    </row>
    <row r="293" spans="1:47" s="615" customFormat="1" ht="17.45" customHeight="1" x14ac:dyDescent="0.25">
      <c r="A293" s="592" t="s">
        <v>1132</v>
      </c>
      <c r="B293" s="519" t="s">
        <v>57</v>
      </c>
      <c r="C293" s="519" t="s">
        <v>324</v>
      </c>
      <c r="D293" s="519" t="s">
        <v>1133</v>
      </c>
      <c r="E293" s="519" t="s">
        <v>1134</v>
      </c>
      <c r="F293" s="473" t="s">
        <v>26</v>
      </c>
      <c r="G293" s="473"/>
      <c r="H293" s="473"/>
      <c r="I293" s="473"/>
      <c r="J293" s="520" t="s">
        <v>11226</v>
      </c>
      <c r="K293" s="520" t="s">
        <v>8948</v>
      </c>
      <c r="L293" s="521">
        <v>42794</v>
      </c>
      <c r="M293" s="522" t="s">
        <v>1135</v>
      </c>
      <c r="N293" s="520" t="s">
        <v>50</v>
      </c>
      <c r="O293" s="521">
        <v>42794</v>
      </c>
      <c r="P293" s="523">
        <v>387500</v>
      </c>
      <c r="Q293" s="524">
        <v>0.38749999999999996</v>
      </c>
      <c r="R293" s="525">
        <v>12</v>
      </c>
      <c r="S293" s="526" t="s">
        <v>1136</v>
      </c>
      <c r="T293" s="520" t="s">
        <v>578</v>
      </c>
      <c r="U293" s="520" t="s">
        <v>7040</v>
      </c>
      <c r="V293" s="519" t="s">
        <v>134</v>
      </c>
      <c r="W293" s="519" t="s">
        <v>9226</v>
      </c>
      <c r="X293" s="415" t="s">
        <v>5505</v>
      </c>
      <c r="Y293" s="415" t="s">
        <v>186</v>
      </c>
      <c r="Z293" s="616"/>
      <c r="AA293" s="590"/>
      <c r="AB293" s="1"/>
      <c r="AC293" s="1"/>
      <c r="AD293" s="1"/>
      <c r="AE293" s="1"/>
      <c r="AF293" s="1"/>
      <c r="AG293" s="1"/>
      <c r="AH293" s="1"/>
      <c r="AI293" s="1"/>
      <c r="AJ293" s="1"/>
      <c r="AK293" s="1"/>
      <c r="AL293" s="1"/>
      <c r="AM293" s="1"/>
      <c r="AN293" s="1"/>
      <c r="AO293" s="1"/>
      <c r="AP293" s="1"/>
      <c r="AQ293" s="1"/>
      <c r="AR293" s="1"/>
      <c r="AS293" s="1"/>
      <c r="AT293" s="1"/>
      <c r="AU293" s="1"/>
    </row>
    <row r="294" spans="1:47" s="615" customFormat="1" ht="17.45" customHeight="1" x14ac:dyDescent="0.25">
      <c r="A294" s="589" t="s">
        <v>9942</v>
      </c>
      <c r="B294" s="495" t="s">
        <v>57</v>
      </c>
      <c r="C294" s="495" t="s">
        <v>324</v>
      </c>
      <c r="D294" s="495" t="s">
        <v>10395</v>
      </c>
      <c r="E294" s="495" t="s">
        <v>9943</v>
      </c>
      <c r="F294" s="473" t="s">
        <v>25</v>
      </c>
      <c r="G294" s="473"/>
      <c r="H294" s="473"/>
      <c r="I294" s="473"/>
      <c r="J294" s="152" t="s">
        <v>11223</v>
      </c>
      <c r="K294" s="152" t="s">
        <v>35</v>
      </c>
      <c r="L294" s="496">
        <v>43007</v>
      </c>
      <c r="M294" s="497">
        <v>42893</v>
      </c>
      <c r="N294" s="152" t="s">
        <v>47</v>
      </c>
      <c r="O294" s="498">
        <v>43007</v>
      </c>
      <c r="P294" s="499">
        <v>387476</v>
      </c>
      <c r="Q294" s="500">
        <f t="shared" ref="Q294:Q303" si="12">+P294*0.000001</f>
        <v>0.38747599999999999</v>
      </c>
      <c r="R294" s="501">
        <v>6</v>
      </c>
      <c r="S294" s="502">
        <v>42908</v>
      </c>
      <c r="T294" s="152" t="s">
        <v>103</v>
      </c>
      <c r="U294" s="152" t="s">
        <v>7040</v>
      </c>
      <c r="V294" s="495" t="s">
        <v>162</v>
      </c>
      <c r="W294" s="495" t="s">
        <v>105</v>
      </c>
      <c r="X294" s="495" t="s">
        <v>10119</v>
      </c>
      <c r="Y294" s="495" t="s">
        <v>7097</v>
      </c>
      <c r="Z294" s="616"/>
      <c r="AA294" s="590"/>
      <c r="AB294" s="1"/>
      <c r="AC294" s="1"/>
      <c r="AD294" s="1"/>
      <c r="AE294" s="1"/>
      <c r="AF294" s="1"/>
      <c r="AG294" s="1"/>
      <c r="AH294" s="1"/>
      <c r="AI294" s="1"/>
      <c r="AJ294" s="1"/>
      <c r="AK294" s="1"/>
      <c r="AL294" s="1"/>
      <c r="AM294" s="1"/>
      <c r="AN294" s="1"/>
      <c r="AO294" s="1"/>
      <c r="AP294" s="1"/>
      <c r="AQ294" s="1"/>
      <c r="AR294" s="1"/>
      <c r="AS294" s="1"/>
      <c r="AT294" s="1"/>
      <c r="AU294" s="1"/>
    </row>
    <row r="295" spans="1:47" s="615" customFormat="1" ht="17.45" customHeight="1" x14ac:dyDescent="0.25">
      <c r="A295" s="589" t="s">
        <v>7137</v>
      </c>
      <c r="B295" s="495" t="s">
        <v>58</v>
      </c>
      <c r="C295" s="495" t="s">
        <v>58</v>
      </c>
      <c r="D295" s="495" t="s">
        <v>2334</v>
      </c>
      <c r="E295" s="495" t="s">
        <v>7138</v>
      </c>
      <c r="F295" s="473" t="s">
        <v>28</v>
      </c>
      <c r="G295" s="473"/>
      <c r="H295" s="473"/>
      <c r="I295" s="473"/>
      <c r="J295" s="152" t="s">
        <v>11223</v>
      </c>
      <c r="K295" s="163" t="s">
        <v>8952</v>
      </c>
      <c r="L295" s="503">
        <v>42947</v>
      </c>
      <c r="M295" s="497" t="s">
        <v>7139</v>
      </c>
      <c r="N295" s="163" t="s">
        <v>48</v>
      </c>
      <c r="O295" s="503">
        <v>42947</v>
      </c>
      <c r="P295" s="499">
        <v>380952</v>
      </c>
      <c r="Q295" s="500">
        <f t="shared" si="12"/>
        <v>0.38095199999999996</v>
      </c>
      <c r="R295" s="504">
        <v>8</v>
      </c>
      <c r="S295" s="505" t="s">
        <v>11293</v>
      </c>
      <c r="T295" s="163" t="s">
        <v>292</v>
      </c>
      <c r="U295" s="152" t="s">
        <v>7040</v>
      </c>
      <c r="V295" s="495" t="s">
        <v>134</v>
      </c>
      <c r="W295" s="495" t="s">
        <v>9230</v>
      </c>
      <c r="X295" s="495" t="s">
        <v>5960</v>
      </c>
      <c r="Y295" s="495" t="s">
        <v>7140</v>
      </c>
      <c r="Z295" s="616"/>
      <c r="AA295" s="590"/>
      <c r="AB295" s="1"/>
      <c r="AC295" s="1"/>
      <c r="AD295" s="1"/>
      <c r="AE295" s="1"/>
      <c r="AF295" s="1"/>
      <c r="AG295" s="1"/>
      <c r="AH295" s="1"/>
      <c r="AI295" s="1"/>
      <c r="AJ295" s="1"/>
      <c r="AK295" s="1"/>
      <c r="AL295" s="1"/>
      <c r="AM295" s="1"/>
      <c r="AN295" s="1"/>
      <c r="AO295" s="1"/>
      <c r="AP295" s="1"/>
      <c r="AQ295" s="1"/>
      <c r="AR295" s="1"/>
      <c r="AS295" s="1"/>
      <c r="AT295" s="1"/>
      <c r="AU295" s="1"/>
    </row>
    <row r="296" spans="1:47" s="615" customFormat="1" ht="17.45" customHeight="1" x14ac:dyDescent="0.25">
      <c r="A296" s="589" t="s">
        <v>599</v>
      </c>
      <c r="B296" s="495" t="s">
        <v>58</v>
      </c>
      <c r="C296" s="495" t="s">
        <v>58</v>
      </c>
      <c r="D296" s="495" t="s">
        <v>600</v>
      </c>
      <c r="E296" s="495" t="s">
        <v>601</v>
      </c>
      <c r="F296" s="473" t="s">
        <v>26</v>
      </c>
      <c r="G296" s="473"/>
      <c r="H296" s="473"/>
      <c r="I296" s="473"/>
      <c r="J296" s="152" t="s">
        <v>11223</v>
      </c>
      <c r="K296" s="163" t="s">
        <v>8948</v>
      </c>
      <c r="L296" s="503">
        <v>43007</v>
      </c>
      <c r="M296" s="497" t="s">
        <v>602</v>
      </c>
      <c r="N296" s="163" t="s">
        <v>48</v>
      </c>
      <c r="O296" s="503">
        <v>43007</v>
      </c>
      <c r="P296" s="499">
        <v>380952</v>
      </c>
      <c r="Q296" s="500">
        <f t="shared" si="12"/>
        <v>0.38095199999999996</v>
      </c>
      <c r="R296" s="504">
        <v>12</v>
      </c>
      <c r="S296" s="505" t="s">
        <v>7880</v>
      </c>
      <c r="T296" s="163" t="s">
        <v>125</v>
      </c>
      <c r="U296" s="163" t="s">
        <v>7</v>
      </c>
      <c r="V296" s="495" t="s">
        <v>477</v>
      </c>
      <c r="W296" s="495" t="s">
        <v>1138</v>
      </c>
      <c r="X296" s="495" t="s">
        <v>5545</v>
      </c>
      <c r="Y296" s="495" t="s">
        <v>9238</v>
      </c>
      <c r="Z296" s="616"/>
      <c r="AA296" s="590"/>
      <c r="AB296" s="1"/>
      <c r="AC296" s="1"/>
      <c r="AD296" s="1"/>
      <c r="AE296" s="1"/>
      <c r="AF296" s="1"/>
      <c r="AG296" s="1"/>
      <c r="AH296" s="1"/>
      <c r="AI296" s="1"/>
      <c r="AJ296" s="1"/>
      <c r="AK296" s="1"/>
      <c r="AL296" s="1"/>
      <c r="AM296" s="1"/>
      <c r="AN296" s="1"/>
      <c r="AO296" s="1"/>
      <c r="AP296" s="1"/>
      <c r="AQ296" s="1"/>
      <c r="AR296" s="1"/>
      <c r="AS296" s="1"/>
      <c r="AT296" s="1"/>
      <c r="AU296" s="1"/>
    </row>
    <row r="297" spans="1:47" s="615" customFormat="1" ht="17.45" customHeight="1" x14ac:dyDescent="0.25">
      <c r="A297" s="589" t="s">
        <v>8345</v>
      </c>
      <c r="B297" s="495" t="s">
        <v>56</v>
      </c>
      <c r="C297" s="495" t="s">
        <v>510</v>
      </c>
      <c r="D297" s="495" t="s">
        <v>8346</v>
      </c>
      <c r="E297" s="495" t="s">
        <v>8347</v>
      </c>
      <c r="F297" s="473" t="s">
        <v>27</v>
      </c>
      <c r="G297" s="473"/>
      <c r="H297" s="473"/>
      <c r="I297" s="473"/>
      <c r="J297" s="152" t="s">
        <v>11223</v>
      </c>
      <c r="K297" s="163" t="s">
        <v>8947</v>
      </c>
      <c r="L297" s="503">
        <v>43006</v>
      </c>
      <c r="M297" s="497" t="s">
        <v>8573</v>
      </c>
      <c r="N297" s="163" t="s">
        <v>47</v>
      </c>
      <c r="O297" s="503">
        <v>43006</v>
      </c>
      <c r="P297" s="499">
        <v>175000</v>
      </c>
      <c r="Q297" s="500">
        <f t="shared" si="12"/>
        <v>0.17499999999999999</v>
      </c>
      <c r="R297" s="504">
        <v>12</v>
      </c>
      <c r="S297" s="505" t="s">
        <v>11804</v>
      </c>
      <c r="T297" s="163" t="s">
        <v>125</v>
      </c>
      <c r="U297" s="163" t="s">
        <v>7</v>
      </c>
      <c r="V297" s="495" t="s">
        <v>477</v>
      </c>
      <c r="W297" s="495" t="s">
        <v>1204</v>
      </c>
      <c r="X297" s="495" t="s">
        <v>8649</v>
      </c>
      <c r="Y297" s="495" t="s">
        <v>313</v>
      </c>
      <c r="Z297" s="616"/>
      <c r="AA297" s="590"/>
      <c r="AB297" s="1"/>
      <c r="AC297" s="1"/>
      <c r="AD297" s="1"/>
      <c r="AE297" s="1"/>
      <c r="AF297" s="1"/>
      <c r="AG297" s="1"/>
      <c r="AH297" s="1"/>
      <c r="AI297" s="1"/>
      <c r="AJ297" s="1"/>
      <c r="AK297" s="1"/>
      <c r="AL297" s="1"/>
      <c r="AM297" s="1"/>
      <c r="AN297" s="1"/>
      <c r="AO297" s="1"/>
      <c r="AP297" s="1"/>
      <c r="AQ297" s="1"/>
      <c r="AR297" s="1"/>
      <c r="AS297" s="1"/>
      <c r="AT297" s="1"/>
      <c r="AU297" s="1"/>
    </row>
    <row r="298" spans="1:47" s="615" customFormat="1" ht="17.45" customHeight="1" x14ac:dyDescent="0.25">
      <c r="A298" s="589" t="s">
        <v>9467</v>
      </c>
      <c r="B298" s="495" t="s">
        <v>57</v>
      </c>
      <c r="C298" s="495" t="s">
        <v>1046</v>
      </c>
      <c r="D298" s="495" t="s">
        <v>9468</v>
      </c>
      <c r="E298" s="495" t="s">
        <v>9469</v>
      </c>
      <c r="F298" s="473" t="s">
        <v>28</v>
      </c>
      <c r="G298" s="473"/>
      <c r="H298" s="473"/>
      <c r="I298" s="473"/>
      <c r="J298" s="152" t="s">
        <v>11224</v>
      </c>
      <c r="K298" s="163" t="s">
        <v>8950</v>
      </c>
      <c r="L298" s="503">
        <v>43062</v>
      </c>
      <c r="M298" s="497" t="s">
        <v>9512</v>
      </c>
      <c r="N298" s="163" t="s">
        <v>46</v>
      </c>
      <c r="O298" s="503">
        <v>43062</v>
      </c>
      <c r="P298" s="499">
        <v>360000</v>
      </c>
      <c r="Q298" s="500">
        <f t="shared" si="12"/>
        <v>0.36</v>
      </c>
      <c r="R298" s="504">
        <v>36</v>
      </c>
      <c r="S298" s="505" t="s">
        <v>9261</v>
      </c>
      <c r="T298" s="163" t="s">
        <v>103</v>
      </c>
      <c r="U298" s="163" t="s">
        <v>7</v>
      </c>
      <c r="V298" s="495" t="s">
        <v>477</v>
      </c>
      <c r="W298" s="495" t="s">
        <v>1138</v>
      </c>
      <c r="X298" s="495" t="s">
        <v>9532</v>
      </c>
      <c r="Y298" s="495" t="s">
        <v>1806</v>
      </c>
      <c r="Z298" s="616"/>
      <c r="AA298" s="590"/>
      <c r="AB298" s="1"/>
      <c r="AC298" s="1"/>
      <c r="AD298" s="1"/>
      <c r="AE298" s="1"/>
      <c r="AF298" s="1"/>
      <c r="AG298" s="1"/>
      <c r="AH298" s="1"/>
      <c r="AI298" s="1"/>
      <c r="AJ298" s="1"/>
      <c r="AK298" s="1"/>
      <c r="AL298" s="1"/>
      <c r="AM298" s="1"/>
      <c r="AN298" s="1"/>
      <c r="AO298" s="1"/>
      <c r="AP298" s="1"/>
      <c r="AQ298" s="1"/>
      <c r="AR298" s="1"/>
      <c r="AS298" s="1"/>
      <c r="AT298" s="1"/>
      <c r="AU298" s="1"/>
    </row>
    <row r="299" spans="1:47" s="615" customFormat="1" ht="17.45" customHeight="1" x14ac:dyDescent="0.25">
      <c r="A299" s="589" t="s">
        <v>1158</v>
      </c>
      <c r="B299" s="495" t="s">
        <v>62</v>
      </c>
      <c r="C299" s="495" t="s">
        <v>429</v>
      </c>
      <c r="D299" s="495" t="s">
        <v>1159</v>
      </c>
      <c r="E299" s="495" t="s">
        <v>1160</v>
      </c>
      <c r="F299" s="473" t="s">
        <v>28</v>
      </c>
      <c r="G299" s="473"/>
      <c r="H299" s="473"/>
      <c r="I299" s="473"/>
      <c r="J299" s="152" t="s">
        <v>11223</v>
      </c>
      <c r="K299" s="163" t="s">
        <v>8953</v>
      </c>
      <c r="L299" s="503">
        <v>43008</v>
      </c>
      <c r="M299" s="497" t="s">
        <v>1161</v>
      </c>
      <c r="N299" s="163" t="s">
        <v>47</v>
      </c>
      <c r="O299" s="503">
        <v>43008</v>
      </c>
      <c r="P299" s="499">
        <v>359659</v>
      </c>
      <c r="Q299" s="500">
        <f t="shared" si="12"/>
        <v>0.35965900000000001</v>
      </c>
      <c r="R299" s="504">
        <v>12</v>
      </c>
      <c r="S299" s="505" t="s">
        <v>11294</v>
      </c>
      <c r="T299" s="163" t="s">
        <v>103</v>
      </c>
      <c r="U299" s="163" t="s">
        <v>9234</v>
      </c>
      <c r="V299" s="495" t="s">
        <v>184</v>
      </c>
      <c r="W299" s="495" t="s">
        <v>11337</v>
      </c>
      <c r="X299" s="495" t="s">
        <v>8632</v>
      </c>
      <c r="Y299" s="495" t="s">
        <v>1163</v>
      </c>
      <c r="Z299" s="616"/>
      <c r="AA299" s="590"/>
      <c r="AB299" s="1"/>
      <c r="AC299" s="1"/>
      <c r="AD299" s="1"/>
      <c r="AE299" s="1"/>
      <c r="AF299" s="1"/>
      <c r="AG299" s="1"/>
      <c r="AH299" s="1"/>
      <c r="AI299" s="1"/>
      <c r="AJ299" s="1"/>
      <c r="AK299" s="1"/>
      <c r="AL299" s="1"/>
      <c r="AM299" s="1"/>
      <c r="AN299" s="1"/>
      <c r="AO299" s="1"/>
      <c r="AP299" s="1"/>
      <c r="AQ299" s="1"/>
      <c r="AR299" s="1"/>
      <c r="AS299" s="1"/>
      <c r="AT299" s="1"/>
      <c r="AU299" s="1"/>
    </row>
    <row r="300" spans="1:47" s="615" customFormat="1" ht="17.45" customHeight="1" x14ac:dyDescent="0.25">
      <c r="A300" s="589" t="s">
        <v>8345</v>
      </c>
      <c r="B300" s="495" t="s">
        <v>56</v>
      </c>
      <c r="C300" s="495" t="s">
        <v>510</v>
      </c>
      <c r="D300" s="495" t="s">
        <v>8346</v>
      </c>
      <c r="E300" s="495" t="s">
        <v>8347</v>
      </c>
      <c r="F300" s="473" t="s">
        <v>27</v>
      </c>
      <c r="G300" s="473"/>
      <c r="H300" s="473"/>
      <c r="I300" s="473"/>
      <c r="J300" s="152" t="s">
        <v>11223</v>
      </c>
      <c r="K300" s="163" t="s">
        <v>8947</v>
      </c>
      <c r="L300" s="503">
        <v>43006</v>
      </c>
      <c r="M300" s="497" t="s">
        <v>8573</v>
      </c>
      <c r="N300" s="163" t="s">
        <v>47</v>
      </c>
      <c r="O300" s="503">
        <v>43006</v>
      </c>
      <c r="P300" s="499">
        <v>150000</v>
      </c>
      <c r="Q300" s="500">
        <f t="shared" si="12"/>
        <v>0.15</v>
      </c>
      <c r="R300" s="504">
        <v>12</v>
      </c>
      <c r="S300" s="505" t="s">
        <v>11804</v>
      </c>
      <c r="T300" s="163" t="s">
        <v>125</v>
      </c>
      <c r="U300" s="163" t="s">
        <v>7</v>
      </c>
      <c r="V300" s="495" t="s">
        <v>477</v>
      </c>
      <c r="W300" s="495" t="s">
        <v>478</v>
      </c>
      <c r="X300" s="495" t="s">
        <v>8649</v>
      </c>
      <c r="Y300" s="495" t="s">
        <v>313</v>
      </c>
      <c r="Z300" s="616"/>
      <c r="AA300" s="590"/>
      <c r="AB300" s="1"/>
      <c r="AC300" s="1"/>
      <c r="AD300" s="1"/>
      <c r="AE300" s="1"/>
      <c r="AF300" s="1"/>
      <c r="AG300" s="1"/>
      <c r="AH300" s="1"/>
      <c r="AI300" s="1"/>
      <c r="AJ300" s="1"/>
      <c r="AK300" s="1"/>
      <c r="AL300" s="1"/>
      <c r="AM300" s="1"/>
      <c r="AN300" s="1"/>
      <c r="AO300" s="1"/>
      <c r="AP300" s="1"/>
      <c r="AQ300" s="1"/>
      <c r="AR300" s="1"/>
      <c r="AS300" s="1"/>
      <c r="AT300" s="1"/>
      <c r="AU300" s="1"/>
    </row>
    <row r="301" spans="1:47" s="615" customFormat="1" ht="17.45" customHeight="1" x14ac:dyDescent="0.25">
      <c r="A301" s="589" t="s">
        <v>1209</v>
      </c>
      <c r="B301" s="495" t="s">
        <v>56</v>
      </c>
      <c r="C301" s="495" t="s">
        <v>124</v>
      </c>
      <c r="D301" s="495" t="s">
        <v>1210</v>
      </c>
      <c r="E301" s="495" t="s">
        <v>1211</v>
      </c>
      <c r="F301" s="473" t="s">
        <v>26</v>
      </c>
      <c r="G301" s="473"/>
      <c r="H301" s="473"/>
      <c r="I301" s="473"/>
      <c r="J301" s="152" t="s">
        <v>11224</v>
      </c>
      <c r="K301" s="163" t="s">
        <v>8948</v>
      </c>
      <c r="L301" s="503">
        <v>43028</v>
      </c>
      <c r="M301" s="497" t="s">
        <v>1212</v>
      </c>
      <c r="N301" s="163" t="s">
        <v>47</v>
      </c>
      <c r="O301" s="503">
        <v>43028</v>
      </c>
      <c r="P301" s="499">
        <v>333335</v>
      </c>
      <c r="Q301" s="500">
        <f t="shared" si="12"/>
        <v>0.33333499999999999</v>
      </c>
      <c r="R301" s="504">
        <v>1</v>
      </c>
      <c r="S301" s="505" t="s">
        <v>8993</v>
      </c>
      <c r="T301" s="163" t="s">
        <v>103</v>
      </c>
      <c r="U301" s="152" t="s">
        <v>7040</v>
      </c>
      <c r="V301" s="495" t="s">
        <v>158</v>
      </c>
      <c r="W301" s="495" t="s">
        <v>5829</v>
      </c>
      <c r="X301" s="495" t="s">
        <v>5830</v>
      </c>
      <c r="Y301" s="495" t="s">
        <v>9553</v>
      </c>
      <c r="Z301" s="616"/>
      <c r="AA301" s="590"/>
      <c r="AB301" s="1"/>
      <c r="AC301" s="1"/>
      <c r="AD301" s="1"/>
      <c r="AE301" s="1"/>
      <c r="AF301" s="1"/>
      <c r="AG301" s="1"/>
      <c r="AH301" s="1"/>
      <c r="AI301" s="1"/>
      <c r="AJ301" s="1"/>
      <c r="AK301" s="1"/>
      <c r="AL301" s="1"/>
      <c r="AM301" s="1"/>
      <c r="AN301" s="1"/>
      <c r="AO301" s="1"/>
      <c r="AP301" s="1"/>
      <c r="AQ301" s="1"/>
      <c r="AR301" s="1"/>
      <c r="AS301" s="1"/>
      <c r="AT301" s="1"/>
      <c r="AU301" s="1"/>
    </row>
    <row r="302" spans="1:47" s="615" customFormat="1" ht="17.45" customHeight="1" x14ac:dyDescent="0.25">
      <c r="A302" s="589" t="s">
        <v>4138</v>
      </c>
      <c r="B302" s="495" t="s">
        <v>56</v>
      </c>
      <c r="C302" s="495" t="s">
        <v>124</v>
      </c>
      <c r="D302" s="495" t="s">
        <v>11702</v>
      </c>
      <c r="E302" s="495" t="s">
        <v>4140</v>
      </c>
      <c r="F302" s="473" t="s">
        <v>26</v>
      </c>
      <c r="G302" s="473"/>
      <c r="H302" s="473"/>
      <c r="I302" s="473"/>
      <c r="J302" s="152" t="s">
        <v>11223</v>
      </c>
      <c r="K302" s="152" t="s">
        <v>8948</v>
      </c>
      <c r="L302" s="496">
        <v>42978</v>
      </c>
      <c r="M302" s="497">
        <v>42767</v>
      </c>
      <c r="N302" s="152" t="s">
        <v>46</v>
      </c>
      <c r="O302" s="498">
        <v>42978</v>
      </c>
      <c r="P302" s="499">
        <v>33333</v>
      </c>
      <c r="Q302" s="500">
        <f t="shared" si="12"/>
        <v>3.3333000000000002E-2</v>
      </c>
      <c r="R302" s="501">
        <v>12</v>
      </c>
      <c r="S302" s="502">
        <v>42831</v>
      </c>
      <c r="T302" s="152" t="s">
        <v>125</v>
      </c>
      <c r="U302" s="152" t="s">
        <v>7040</v>
      </c>
      <c r="V302" s="495" t="s">
        <v>162</v>
      </c>
      <c r="W302" s="495" t="s">
        <v>7199</v>
      </c>
      <c r="X302" s="495" t="s">
        <v>11994</v>
      </c>
      <c r="Y302" s="495" t="s">
        <v>7201</v>
      </c>
      <c r="Z302" s="616"/>
      <c r="AA302" s="590"/>
      <c r="AB302" s="1"/>
      <c r="AC302" s="1"/>
      <c r="AD302" s="1"/>
      <c r="AE302" s="1"/>
      <c r="AF302" s="1"/>
      <c r="AG302" s="1"/>
      <c r="AH302" s="1"/>
      <c r="AI302" s="1"/>
      <c r="AJ302" s="1"/>
      <c r="AK302" s="1"/>
      <c r="AL302" s="1"/>
      <c r="AM302" s="1"/>
      <c r="AN302" s="1"/>
      <c r="AO302" s="1"/>
      <c r="AP302" s="1"/>
      <c r="AQ302" s="1"/>
      <c r="AR302" s="1"/>
      <c r="AS302" s="1"/>
      <c r="AT302" s="1"/>
      <c r="AU302" s="1"/>
    </row>
    <row r="303" spans="1:47" s="615" customFormat="1" ht="17.45" customHeight="1" x14ac:dyDescent="0.25">
      <c r="A303" s="589" t="s">
        <v>7914</v>
      </c>
      <c r="B303" s="495" t="s">
        <v>56</v>
      </c>
      <c r="C303" s="495" t="s">
        <v>235</v>
      </c>
      <c r="D303" s="495" t="s">
        <v>4694</v>
      </c>
      <c r="E303" s="495" t="s">
        <v>7915</v>
      </c>
      <c r="F303" s="473" t="s">
        <v>28</v>
      </c>
      <c r="G303" s="473"/>
      <c r="H303" s="473"/>
      <c r="I303" s="473"/>
      <c r="J303" s="152" t="s">
        <v>11223</v>
      </c>
      <c r="K303" s="163" t="s">
        <v>8950</v>
      </c>
      <c r="L303" s="503">
        <v>42933</v>
      </c>
      <c r="M303" s="497" t="s">
        <v>7931</v>
      </c>
      <c r="N303" s="163" t="s">
        <v>47</v>
      </c>
      <c r="O303" s="503">
        <v>42933</v>
      </c>
      <c r="P303" s="499">
        <v>2500</v>
      </c>
      <c r="Q303" s="500">
        <f t="shared" si="12"/>
        <v>2.5000000000000001E-3</v>
      </c>
      <c r="R303" s="504">
        <v>1</v>
      </c>
      <c r="S303" s="505" t="s">
        <v>7881</v>
      </c>
      <c r="T303" s="163" t="s">
        <v>103</v>
      </c>
      <c r="U303" s="163" t="s">
        <v>7</v>
      </c>
      <c r="V303" s="495" t="s">
        <v>477</v>
      </c>
      <c r="W303" s="495" t="s">
        <v>1138</v>
      </c>
      <c r="X303" s="495" t="s">
        <v>5626</v>
      </c>
      <c r="Y303" s="495" t="s">
        <v>128</v>
      </c>
      <c r="Z303" s="616"/>
      <c r="AA303" s="590"/>
      <c r="AB303" s="1"/>
      <c r="AC303" s="1"/>
      <c r="AD303" s="1"/>
      <c r="AE303" s="1"/>
      <c r="AF303" s="1"/>
      <c r="AG303" s="1"/>
      <c r="AH303" s="1"/>
      <c r="AI303" s="1"/>
      <c r="AJ303" s="1"/>
      <c r="AK303" s="1"/>
      <c r="AL303" s="1"/>
      <c r="AM303" s="1"/>
      <c r="AN303" s="1"/>
      <c r="AO303" s="1"/>
      <c r="AP303" s="1"/>
      <c r="AQ303" s="1"/>
      <c r="AR303" s="1"/>
      <c r="AS303" s="1"/>
      <c r="AT303" s="1"/>
      <c r="AU303" s="1"/>
    </row>
    <row r="304" spans="1:47" s="615" customFormat="1" ht="17.45" customHeight="1" x14ac:dyDescent="0.25">
      <c r="A304" s="592" t="s">
        <v>4693</v>
      </c>
      <c r="B304" s="519" t="s">
        <v>56</v>
      </c>
      <c r="C304" s="519" t="s">
        <v>235</v>
      </c>
      <c r="D304" s="519" t="s">
        <v>4694</v>
      </c>
      <c r="E304" s="519" t="s">
        <v>4695</v>
      </c>
      <c r="F304" s="473" t="s">
        <v>28</v>
      </c>
      <c r="G304" s="473"/>
      <c r="H304" s="473"/>
      <c r="I304" s="473"/>
      <c r="J304" s="520" t="s">
        <v>11226</v>
      </c>
      <c r="K304" s="520" t="s">
        <v>8950</v>
      </c>
      <c r="L304" s="521">
        <v>42816</v>
      </c>
      <c r="M304" s="522" t="s">
        <v>4696</v>
      </c>
      <c r="N304" s="520" t="s">
        <v>50</v>
      </c>
      <c r="O304" s="521">
        <v>42816</v>
      </c>
      <c r="P304" s="523">
        <v>2000</v>
      </c>
      <c r="Q304" s="524">
        <v>2E-3</v>
      </c>
      <c r="R304" s="525">
        <v>1</v>
      </c>
      <c r="S304" s="526" t="s">
        <v>7102</v>
      </c>
      <c r="T304" s="520" t="s">
        <v>578</v>
      </c>
      <c r="U304" s="520" t="s">
        <v>7</v>
      </c>
      <c r="V304" s="519" t="s">
        <v>1867</v>
      </c>
      <c r="W304" s="519" t="s">
        <v>4697</v>
      </c>
      <c r="X304" s="415" t="s">
        <v>5626</v>
      </c>
      <c r="Y304" s="415" t="s">
        <v>128</v>
      </c>
      <c r="Z304" s="616"/>
      <c r="AA304" s="590"/>
      <c r="AB304" s="1"/>
      <c r="AC304" s="1"/>
      <c r="AD304" s="1"/>
      <c r="AE304" s="1"/>
      <c r="AF304" s="1"/>
      <c r="AG304" s="1"/>
      <c r="AH304" s="1"/>
      <c r="AI304" s="1"/>
      <c r="AJ304" s="1"/>
      <c r="AK304" s="1"/>
      <c r="AL304" s="1"/>
      <c r="AM304" s="1"/>
      <c r="AN304" s="1"/>
      <c r="AO304" s="1"/>
      <c r="AP304" s="1"/>
      <c r="AQ304" s="1"/>
      <c r="AR304" s="1"/>
      <c r="AS304" s="1"/>
      <c r="AT304" s="1"/>
      <c r="AU304" s="1"/>
    </row>
    <row r="305" spans="1:47" s="615" customFormat="1" ht="17.45" customHeight="1" x14ac:dyDescent="0.25">
      <c r="A305" s="589" t="s">
        <v>4584</v>
      </c>
      <c r="B305" s="495" t="s">
        <v>56</v>
      </c>
      <c r="C305" s="495" t="s">
        <v>235</v>
      </c>
      <c r="D305" s="495" t="s">
        <v>4585</v>
      </c>
      <c r="E305" s="495" t="s">
        <v>316</v>
      </c>
      <c r="F305" s="473" t="s">
        <v>28</v>
      </c>
      <c r="G305" s="473"/>
      <c r="H305" s="473"/>
      <c r="I305" s="473"/>
      <c r="J305" s="152" t="s">
        <v>11225</v>
      </c>
      <c r="K305" s="163" t="s">
        <v>8950</v>
      </c>
      <c r="L305" s="503">
        <v>42916</v>
      </c>
      <c r="M305" s="497" t="s">
        <v>4586</v>
      </c>
      <c r="N305" s="163" t="s">
        <v>46</v>
      </c>
      <c r="O305" s="503">
        <v>42916</v>
      </c>
      <c r="P305" s="499">
        <v>12000</v>
      </c>
      <c r="Q305" s="500">
        <f t="shared" ref="Q305:Q338" si="13">+P305*0.000001</f>
        <v>1.2E-2</v>
      </c>
      <c r="R305" s="504">
        <v>12</v>
      </c>
      <c r="S305" s="505" t="s">
        <v>2693</v>
      </c>
      <c r="T305" s="163" t="s">
        <v>125</v>
      </c>
      <c r="U305" s="163" t="s">
        <v>7</v>
      </c>
      <c r="V305" s="495" t="s">
        <v>477</v>
      </c>
      <c r="W305" s="495"/>
      <c r="X305" s="495" t="s">
        <v>6238</v>
      </c>
      <c r="Y305" s="495"/>
      <c r="Z305" s="616"/>
      <c r="AA305" s="590"/>
      <c r="AB305" s="1"/>
      <c r="AC305" s="1"/>
      <c r="AD305" s="1"/>
      <c r="AE305" s="1"/>
      <c r="AF305" s="1"/>
      <c r="AG305" s="1"/>
      <c r="AH305" s="1"/>
      <c r="AI305" s="1"/>
      <c r="AJ305" s="1"/>
      <c r="AK305" s="1"/>
      <c r="AL305" s="1"/>
      <c r="AM305" s="1"/>
      <c r="AN305" s="1"/>
      <c r="AO305" s="1"/>
      <c r="AP305" s="1"/>
      <c r="AQ305" s="1"/>
      <c r="AR305" s="1"/>
      <c r="AS305" s="1"/>
      <c r="AT305" s="1"/>
      <c r="AU305" s="1"/>
    </row>
    <row r="306" spans="1:47" s="615" customFormat="1" ht="17.45" customHeight="1" x14ac:dyDescent="0.25">
      <c r="A306" s="589" t="s">
        <v>4595</v>
      </c>
      <c r="B306" s="495" t="s">
        <v>56</v>
      </c>
      <c r="C306" s="495" t="s">
        <v>117</v>
      </c>
      <c r="D306" s="495" t="s">
        <v>10693</v>
      </c>
      <c r="E306" s="495" t="s">
        <v>316</v>
      </c>
      <c r="F306" s="473" t="s">
        <v>25</v>
      </c>
      <c r="G306" s="473"/>
      <c r="H306" s="473"/>
      <c r="I306" s="473"/>
      <c r="J306" s="152" t="s">
        <v>11223</v>
      </c>
      <c r="K306" s="152" t="s">
        <v>35</v>
      </c>
      <c r="L306" s="496">
        <v>42978</v>
      </c>
      <c r="M306" s="497">
        <v>42682</v>
      </c>
      <c r="N306" s="152" t="s">
        <v>47</v>
      </c>
      <c r="O306" s="498">
        <v>42978</v>
      </c>
      <c r="P306" s="499">
        <v>10000</v>
      </c>
      <c r="Q306" s="500">
        <f t="shared" si="13"/>
        <v>0.01</v>
      </c>
      <c r="R306" s="501">
        <v>12</v>
      </c>
      <c r="S306" s="502">
        <v>42822</v>
      </c>
      <c r="T306" s="152" t="s">
        <v>103</v>
      </c>
      <c r="U306" s="152" t="s">
        <v>7040</v>
      </c>
      <c r="V306" s="495" t="s">
        <v>1715</v>
      </c>
      <c r="W306" s="495" t="s">
        <v>518</v>
      </c>
      <c r="X306" s="495" t="s">
        <v>10115</v>
      </c>
      <c r="Y306" s="495" t="s">
        <v>9316</v>
      </c>
      <c r="Z306" s="616"/>
      <c r="AA306" s="590"/>
      <c r="AB306" s="1"/>
      <c r="AC306" s="1"/>
      <c r="AD306" s="1"/>
      <c r="AE306" s="1"/>
      <c r="AF306" s="1"/>
      <c r="AG306" s="1"/>
      <c r="AH306" s="1"/>
      <c r="AI306" s="1"/>
      <c r="AJ306" s="1"/>
      <c r="AK306" s="1"/>
      <c r="AL306" s="1"/>
      <c r="AM306" s="1"/>
      <c r="AN306" s="1"/>
      <c r="AO306" s="1"/>
      <c r="AP306" s="1"/>
      <c r="AQ306" s="1"/>
      <c r="AR306" s="1"/>
      <c r="AS306" s="1"/>
      <c r="AT306" s="1"/>
      <c r="AU306" s="1"/>
    </row>
    <row r="307" spans="1:47" s="615" customFormat="1" ht="17.45" customHeight="1" x14ac:dyDescent="0.25">
      <c r="A307" s="589" t="s">
        <v>8733</v>
      </c>
      <c r="B307" s="495" t="s">
        <v>59</v>
      </c>
      <c r="C307" s="495" t="s">
        <v>9574</v>
      </c>
      <c r="D307" s="495" t="s">
        <v>8734</v>
      </c>
      <c r="E307" s="495" t="s">
        <v>8735</v>
      </c>
      <c r="F307" s="473" t="s">
        <v>28</v>
      </c>
      <c r="G307" s="473"/>
      <c r="H307" s="473"/>
      <c r="I307" s="473"/>
      <c r="J307" s="152" t="s">
        <v>11224</v>
      </c>
      <c r="K307" s="163" t="s">
        <v>8950</v>
      </c>
      <c r="L307" s="503">
        <v>43069</v>
      </c>
      <c r="M307" s="497" t="s">
        <v>8167</v>
      </c>
      <c r="N307" s="163" t="s">
        <v>46</v>
      </c>
      <c r="O307" s="503">
        <v>43069</v>
      </c>
      <c r="P307" s="499">
        <v>350000</v>
      </c>
      <c r="Q307" s="500">
        <f t="shared" si="13"/>
        <v>0.35</v>
      </c>
      <c r="R307" s="504">
        <v>1</v>
      </c>
      <c r="S307" s="505" t="s">
        <v>8161</v>
      </c>
      <c r="T307" s="163" t="s">
        <v>103</v>
      </c>
      <c r="U307" s="163" t="s">
        <v>13</v>
      </c>
      <c r="V307" s="495" t="s">
        <v>126</v>
      </c>
      <c r="W307" s="495" t="s">
        <v>498</v>
      </c>
      <c r="X307" s="495" t="s">
        <v>8902</v>
      </c>
      <c r="Y307" s="495" t="s">
        <v>186</v>
      </c>
      <c r="Z307" s="616"/>
      <c r="AA307" s="590"/>
      <c r="AB307" s="1"/>
      <c r="AC307" s="1"/>
      <c r="AD307" s="1"/>
      <c r="AE307" s="1"/>
      <c r="AF307" s="1"/>
      <c r="AG307" s="1"/>
      <c r="AH307" s="1"/>
      <c r="AI307" s="1"/>
      <c r="AJ307" s="1"/>
      <c r="AK307" s="1"/>
      <c r="AL307" s="1"/>
      <c r="AM307" s="1"/>
      <c r="AN307" s="1"/>
      <c r="AO307" s="1"/>
      <c r="AP307" s="1"/>
      <c r="AQ307" s="1"/>
      <c r="AR307" s="1"/>
      <c r="AS307" s="1"/>
      <c r="AT307" s="1"/>
      <c r="AU307" s="1"/>
    </row>
    <row r="308" spans="1:47" s="615" customFormat="1" ht="17.45" customHeight="1" x14ac:dyDescent="0.25">
      <c r="A308" s="589" t="s">
        <v>6993</v>
      </c>
      <c r="B308" s="495" t="s">
        <v>57</v>
      </c>
      <c r="C308" s="495" t="s">
        <v>98</v>
      </c>
      <c r="D308" s="495" t="s">
        <v>10823</v>
      </c>
      <c r="E308" s="495" t="s">
        <v>316</v>
      </c>
      <c r="F308" s="473" t="s">
        <v>28</v>
      </c>
      <c r="G308" s="473"/>
      <c r="H308" s="473"/>
      <c r="I308" s="473"/>
      <c r="J308" s="152" t="s">
        <v>11224</v>
      </c>
      <c r="K308" s="152" t="s">
        <v>8990</v>
      </c>
      <c r="L308" s="496">
        <v>43033</v>
      </c>
      <c r="M308" s="497">
        <v>42823</v>
      </c>
      <c r="N308" s="152" t="s">
        <v>47</v>
      </c>
      <c r="O308" s="498">
        <v>43033</v>
      </c>
      <c r="P308" s="499">
        <v>350000</v>
      </c>
      <c r="Q308" s="500">
        <f t="shared" si="13"/>
        <v>0.35</v>
      </c>
      <c r="R308" s="501">
        <v>12</v>
      </c>
      <c r="S308" s="502">
        <v>42824</v>
      </c>
      <c r="T308" s="152" t="s">
        <v>103</v>
      </c>
      <c r="U308" s="152" t="s">
        <v>7040</v>
      </c>
      <c r="V308" s="495" t="s">
        <v>162</v>
      </c>
      <c r="W308" s="495" t="s">
        <v>105</v>
      </c>
      <c r="X308" s="495" t="s">
        <v>9204</v>
      </c>
      <c r="Y308" s="495"/>
      <c r="Z308" s="616"/>
      <c r="AA308" s="590"/>
      <c r="AB308" s="1"/>
      <c r="AC308" s="1"/>
      <c r="AD308" s="1"/>
      <c r="AE308" s="1"/>
      <c r="AF308" s="1"/>
      <c r="AG308" s="1"/>
      <c r="AH308" s="1"/>
      <c r="AI308" s="1"/>
      <c r="AJ308" s="1"/>
      <c r="AK308" s="1"/>
      <c r="AL308" s="1"/>
      <c r="AM308" s="1"/>
      <c r="AN308" s="1"/>
      <c r="AO308" s="1"/>
      <c r="AP308" s="1"/>
      <c r="AQ308" s="1"/>
      <c r="AR308" s="1"/>
      <c r="AS308" s="1"/>
      <c r="AT308" s="1"/>
      <c r="AU308" s="1"/>
    </row>
    <row r="309" spans="1:47" s="615" customFormat="1" ht="17.45" customHeight="1" x14ac:dyDescent="0.25">
      <c r="A309" s="589" t="s">
        <v>1189</v>
      </c>
      <c r="B309" s="495" t="s">
        <v>57</v>
      </c>
      <c r="C309" s="495" t="s">
        <v>98</v>
      </c>
      <c r="D309" s="495" t="s">
        <v>1190</v>
      </c>
      <c r="E309" s="495" t="s">
        <v>10127</v>
      </c>
      <c r="F309" s="473" t="s">
        <v>28</v>
      </c>
      <c r="G309" s="473"/>
      <c r="H309" s="473"/>
      <c r="I309" s="473"/>
      <c r="J309" s="152" t="s">
        <v>11224</v>
      </c>
      <c r="K309" s="163" t="s">
        <v>8990</v>
      </c>
      <c r="L309" s="503">
        <v>43059</v>
      </c>
      <c r="M309" s="497" t="s">
        <v>1191</v>
      </c>
      <c r="N309" s="163" t="s">
        <v>48</v>
      </c>
      <c r="O309" s="503">
        <v>43059</v>
      </c>
      <c r="P309" s="499">
        <v>350000</v>
      </c>
      <c r="Q309" s="500">
        <f t="shared" si="13"/>
        <v>0.35</v>
      </c>
      <c r="R309" s="504">
        <v>36</v>
      </c>
      <c r="S309" s="505" t="s">
        <v>660</v>
      </c>
      <c r="T309" s="163" t="s">
        <v>103</v>
      </c>
      <c r="U309" s="163" t="s">
        <v>7</v>
      </c>
      <c r="V309" s="495" t="s">
        <v>477</v>
      </c>
      <c r="W309" s="495" t="s">
        <v>478</v>
      </c>
      <c r="X309" s="495" t="s">
        <v>106</v>
      </c>
      <c r="Y309" s="495" t="s">
        <v>10961</v>
      </c>
      <c r="Z309" s="616"/>
      <c r="AA309" s="590"/>
      <c r="AB309" s="1"/>
      <c r="AC309" s="1"/>
      <c r="AD309" s="1"/>
      <c r="AE309" s="1"/>
      <c r="AF309" s="1"/>
      <c r="AG309" s="1"/>
      <c r="AH309" s="1"/>
      <c r="AI309" s="1"/>
      <c r="AJ309" s="1"/>
      <c r="AK309" s="1"/>
      <c r="AL309" s="1"/>
      <c r="AM309" s="1"/>
      <c r="AN309" s="1"/>
      <c r="AO309" s="1"/>
      <c r="AP309" s="1"/>
      <c r="AQ309" s="1"/>
      <c r="AR309" s="1"/>
      <c r="AS309" s="1"/>
      <c r="AT309" s="1"/>
      <c r="AU309" s="1"/>
    </row>
    <row r="310" spans="1:47" s="615" customFormat="1" ht="17.45" customHeight="1" x14ac:dyDescent="0.25">
      <c r="A310" s="589" t="s">
        <v>6995</v>
      </c>
      <c r="B310" s="495" t="s">
        <v>57</v>
      </c>
      <c r="C310" s="495" t="s">
        <v>147</v>
      </c>
      <c r="D310" s="495" t="s">
        <v>11475</v>
      </c>
      <c r="E310" s="495" t="s">
        <v>6996</v>
      </c>
      <c r="F310" s="473" t="s">
        <v>26</v>
      </c>
      <c r="G310" s="473"/>
      <c r="H310" s="473"/>
      <c r="I310" s="473"/>
      <c r="J310" s="152" t="s">
        <v>11224</v>
      </c>
      <c r="K310" s="152" t="s">
        <v>8948</v>
      </c>
      <c r="L310" s="496">
        <v>43094</v>
      </c>
      <c r="M310" s="497">
        <v>42821</v>
      </c>
      <c r="N310" s="152" t="s">
        <v>46</v>
      </c>
      <c r="O310" s="498">
        <v>43094</v>
      </c>
      <c r="P310" s="499">
        <v>350000</v>
      </c>
      <c r="Q310" s="500">
        <f t="shared" si="13"/>
        <v>0.35</v>
      </c>
      <c r="R310" s="501">
        <v>12</v>
      </c>
      <c r="S310" s="502">
        <v>42824</v>
      </c>
      <c r="T310" s="152" t="s">
        <v>103</v>
      </c>
      <c r="U310" s="152" t="s">
        <v>7040</v>
      </c>
      <c r="V310" s="495" t="s">
        <v>162</v>
      </c>
      <c r="W310" s="495" t="s">
        <v>7199</v>
      </c>
      <c r="X310" s="495" t="s">
        <v>11897</v>
      </c>
      <c r="Y310" s="495" t="s">
        <v>7201</v>
      </c>
      <c r="Z310" s="616"/>
      <c r="AA310" s="590"/>
      <c r="AB310" s="1"/>
      <c r="AC310" s="1"/>
      <c r="AD310" s="1"/>
      <c r="AE310" s="1"/>
      <c r="AF310" s="1"/>
      <c r="AG310" s="1"/>
      <c r="AH310" s="1"/>
      <c r="AI310" s="1"/>
      <c r="AJ310" s="1"/>
      <c r="AK310" s="1"/>
      <c r="AL310" s="1"/>
      <c r="AM310" s="1"/>
      <c r="AN310" s="1"/>
      <c r="AO310" s="1"/>
      <c r="AP310" s="1"/>
      <c r="AQ310" s="1"/>
      <c r="AR310" s="1"/>
      <c r="AS310" s="1"/>
      <c r="AT310" s="1"/>
      <c r="AU310" s="1"/>
    </row>
    <row r="311" spans="1:47" s="615" customFormat="1" ht="17.45" customHeight="1" x14ac:dyDescent="0.25">
      <c r="A311" s="589" t="s">
        <v>4595</v>
      </c>
      <c r="B311" s="495" t="s">
        <v>56</v>
      </c>
      <c r="C311" s="495" t="s">
        <v>117</v>
      </c>
      <c r="D311" s="495" t="s">
        <v>2345</v>
      </c>
      <c r="E311" s="495" t="s">
        <v>316</v>
      </c>
      <c r="F311" s="473" t="s">
        <v>25</v>
      </c>
      <c r="G311" s="473"/>
      <c r="H311" s="473"/>
      <c r="I311" s="473"/>
      <c r="J311" s="152" t="s">
        <v>11223</v>
      </c>
      <c r="K311" s="163" t="s">
        <v>35</v>
      </c>
      <c r="L311" s="503">
        <v>42978</v>
      </c>
      <c r="M311" s="497" t="s">
        <v>4596</v>
      </c>
      <c r="N311" s="163" t="s">
        <v>47</v>
      </c>
      <c r="O311" s="503">
        <v>42978</v>
      </c>
      <c r="P311" s="499">
        <v>150000</v>
      </c>
      <c r="Q311" s="500">
        <f t="shared" si="13"/>
        <v>0.15</v>
      </c>
      <c r="R311" s="504">
        <v>12</v>
      </c>
      <c r="S311" s="505" t="s">
        <v>9808</v>
      </c>
      <c r="T311" s="163" t="s">
        <v>292</v>
      </c>
      <c r="U311" s="163" t="s">
        <v>7</v>
      </c>
      <c r="V311" s="495" t="s">
        <v>477</v>
      </c>
      <c r="W311" s="495" t="s">
        <v>1204</v>
      </c>
      <c r="X311" s="495" t="s">
        <v>6514</v>
      </c>
      <c r="Y311" s="495" t="s">
        <v>6528</v>
      </c>
      <c r="Z311" s="616"/>
      <c r="AA311" s="590"/>
      <c r="AB311" s="1"/>
      <c r="AC311" s="1"/>
      <c r="AD311" s="1"/>
      <c r="AE311" s="1"/>
      <c r="AF311" s="1"/>
      <c r="AG311" s="1"/>
      <c r="AH311" s="1"/>
      <c r="AI311" s="1"/>
      <c r="AJ311" s="1"/>
      <c r="AK311" s="1"/>
      <c r="AL311" s="1"/>
      <c r="AM311" s="1"/>
      <c r="AN311" s="1"/>
      <c r="AO311" s="1"/>
      <c r="AP311" s="1"/>
      <c r="AQ311" s="1"/>
      <c r="AR311" s="1"/>
      <c r="AS311" s="1"/>
      <c r="AT311" s="1"/>
      <c r="AU311" s="1"/>
    </row>
    <row r="312" spans="1:47" s="615" customFormat="1" ht="17.45" customHeight="1" x14ac:dyDescent="0.25">
      <c r="A312" s="589" t="s">
        <v>1218</v>
      </c>
      <c r="B312" s="495" t="s">
        <v>6912</v>
      </c>
      <c r="C312" s="495" t="s">
        <v>6912</v>
      </c>
      <c r="D312" s="495" t="s">
        <v>1219</v>
      </c>
      <c r="E312" s="495" t="s">
        <v>9622</v>
      </c>
      <c r="F312" s="473" t="s">
        <v>26</v>
      </c>
      <c r="G312" s="473"/>
      <c r="H312" s="473"/>
      <c r="I312" s="473"/>
      <c r="J312" s="152" t="s">
        <v>11223</v>
      </c>
      <c r="K312" s="163" t="s">
        <v>8948</v>
      </c>
      <c r="L312" s="503">
        <v>43000</v>
      </c>
      <c r="M312" s="497" t="s">
        <v>1221</v>
      </c>
      <c r="N312" s="163" t="s">
        <v>46</v>
      </c>
      <c r="O312" s="503">
        <v>43000</v>
      </c>
      <c r="P312" s="499">
        <v>339651</v>
      </c>
      <c r="Q312" s="500">
        <f t="shared" si="13"/>
        <v>0.33965099999999998</v>
      </c>
      <c r="R312" s="504">
        <v>1</v>
      </c>
      <c r="S312" s="505" t="s">
        <v>9706</v>
      </c>
      <c r="T312" s="163" t="s">
        <v>125</v>
      </c>
      <c r="U312" s="163" t="s">
        <v>13</v>
      </c>
      <c r="V312" s="495" t="s">
        <v>126</v>
      </c>
      <c r="W312" s="495" t="s">
        <v>498</v>
      </c>
      <c r="X312" s="495" t="s">
        <v>9707</v>
      </c>
      <c r="Y312" s="495" t="s">
        <v>531</v>
      </c>
      <c r="Z312" s="616"/>
      <c r="AA312" s="590"/>
      <c r="AB312" s="1"/>
      <c r="AC312" s="1"/>
      <c r="AD312" s="1"/>
      <c r="AE312" s="1"/>
      <c r="AF312" s="1"/>
      <c r="AG312" s="1"/>
      <c r="AH312" s="1"/>
      <c r="AI312" s="1"/>
      <c r="AJ312" s="1"/>
      <c r="AK312" s="1"/>
      <c r="AL312" s="1"/>
      <c r="AM312" s="1"/>
      <c r="AN312" s="1"/>
      <c r="AO312" s="1"/>
      <c r="AP312" s="1"/>
      <c r="AQ312" s="1"/>
      <c r="AR312" s="1"/>
      <c r="AS312" s="1"/>
      <c r="AT312" s="1"/>
      <c r="AU312" s="1"/>
    </row>
    <row r="313" spans="1:47" s="615" customFormat="1" ht="17.45" customHeight="1" x14ac:dyDescent="0.25">
      <c r="A313" s="589" t="s">
        <v>1193</v>
      </c>
      <c r="B313" s="495" t="s">
        <v>60</v>
      </c>
      <c r="C313" s="495" t="s">
        <v>6576</v>
      </c>
      <c r="D313" s="495" t="s">
        <v>1194</v>
      </c>
      <c r="E313" s="495" t="s">
        <v>1195</v>
      </c>
      <c r="F313" s="473" t="s">
        <v>6576</v>
      </c>
      <c r="G313" s="473"/>
      <c r="H313" s="473"/>
      <c r="I313" s="473"/>
      <c r="J313" s="152" t="s">
        <v>11224</v>
      </c>
      <c r="K313" s="163" t="s">
        <v>8953</v>
      </c>
      <c r="L313" s="503">
        <v>43066</v>
      </c>
      <c r="M313" s="497" t="s">
        <v>1196</v>
      </c>
      <c r="N313" s="163" t="s">
        <v>46</v>
      </c>
      <c r="O313" s="503">
        <v>43066</v>
      </c>
      <c r="P313" s="499">
        <v>337777</v>
      </c>
      <c r="Q313" s="500">
        <f t="shared" si="13"/>
        <v>0.33777699999999999</v>
      </c>
      <c r="R313" s="504">
        <v>12</v>
      </c>
      <c r="S313" s="505" t="s">
        <v>9267</v>
      </c>
      <c r="T313" s="163" t="s">
        <v>125</v>
      </c>
      <c r="U313" s="163" t="s">
        <v>7</v>
      </c>
      <c r="V313" s="495" t="s">
        <v>388</v>
      </c>
      <c r="W313" s="495" t="s">
        <v>1197</v>
      </c>
      <c r="X313" s="495" t="s">
        <v>6326</v>
      </c>
      <c r="Y313" s="495" t="s">
        <v>313</v>
      </c>
      <c r="Z313" s="616"/>
      <c r="AA313" s="590"/>
      <c r="AB313" s="1"/>
      <c r="AC313" s="1"/>
      <c r="AD313" s="1"/>
      <c r="AE313" s="1"/>
      <c r="AF313" s="1"/>
      <c r="AG313" s="1"/>
      <c r="AH313" s="1"/>
      <c r="AI313" s="1"/>
      <c r="AJ313" s="1"/>
      <c r="AK313" s="1"/>
      <c r="AL313" s="1"/>
      <c r="AM313" s="1"/>
      <c r="AN313" s="1"/>
      <c r="AO313" s="1"/>
      <c r="AP313" s="1"/>
      <c r="AQ313" s="1"/>
      <c r="AR313" s="1"/>
      <c r="AS313" s="1"/>
      <c r="AT313" s="1"/>
      <c r="AU313" s="1"/>
    </row>
    <row r="314" spans="1:47" s="615" customFormat="1" ht="17.45" customHeight="1" x14ac:dyDescent="0.25">
      <c r="A314" s="589" t="s">
        <v>7547</v>
      </c>
      <c r="B314" s="495" t="s">
        <v>62</v>
      </c>
      <c r="C314" s="495" t="s">
        <v>429</v>
      </c>
      <c r="D314" s="495" t="s">
        <v>10396</v>
      </c>
      <c r="E314" s="495" t="s">
        <v>316</v>
      </c>
      <c r="F314" s="473" t="s">
        <v>25</v>
      </c>
      <c r="G314" s="473"/>
      <c r="H314" s="473"/>
      <c r="I314" s="473"/>
      <c r="J314" s="152" t="s">
        <v>11223</v>
      </c>
      <c r="K314" s="152" t="s">
        <v>35</v>
      </c>
      <c r="L314" s="496">
        <v>42944</v>
      </c>
      <c r="M314" s="497">
        <v>42828</v>
      </c>
      <c r="N314" s="152" t="s">
        <v>47</v>
      </c>
      <c r="O314" s="498">
        <v>42944</v>
      </c>
      <c r="P314" s="499">
        <v>333706</v>
      </c>
      <c r="Q314" s="500">
        <f t="shared" si="13"/>
        <v>0.333706</v>
      </c>
      <c r="R314" s="501">
        <v>2</v>
      </c>
      <c r="S314" s="502">
        <v>42908</v>
      </c>
      <c r="T314" s="152" t="s">
        <v>103</v>
      </c>
      <c r="U314" s="152" t="s">
        <v>7040</v>
      </c>
      <c r="V314" s="495" t="s">
        <v>162</v>
      </c>
      <c r="W314" s="495" t="s">
        <v>105</v>
      </c>
      <c r="X314" s="495" t="s">
        <v>9999</v>
      </c>
      <c r="Y314" s="495" t="s">
        <v>9443</v>
      </c>
      <c r="Z314" s="616"/>
      <c r="AA314" s="590"/>
      <c r="AB314" s="1"/>
      <c r="AC314" s="1"/>
      <c r="AD314" s="1"/>
      <c r="AE314" s="1"/>
      <c r="AF314" s="1"/>
      <c r="AG314" s="1"/>
      <c r="AH314" s="1"/>
      <c r="AI314" s="1"/>
      <c r="AJ314" s="1"/>
      <c r="AK314" s="1"/>
      <c r="AL314" s="1"/>
      <c r="AM314" s="1"/>
      <c r="AN314" s="1"/>
      <c r="AO314" s="1"/>
      <c r="AP314" s="1"/>
      <c r="AQ314" s="1"/>
      <c r="AR314" s="1"/>
      <c r="AS314" s="1"/>
      <c r="AT314" s="1"/>
      <c r="AU314" s="1"/>
    </row>
    <row r="315" spans="1:47" s="615" customFormat="1" ht="17.45" customHeight="1" x14ac:dyDescent="0.25">
      <c r="A315" s="589" t="s">
        <v>4595</v>
      </c>
      <c r="B315" s="495" t="s">
        <v>56</v>
      </c>
      <c r="C315" s="495" t="s">
        <v>117</v>
      </c>
      <c r="D315" s="495" t="s">
        <v>2345</v>
      </c>
      <c r="E315" s="495" t="s">
        <v>316</v>
      </c>
      <c r="F315" s="473" t="s">
        <v>25</v>
      </c>
      <c r="G315" s="473"/>
      <c r="H315" s="473"/>
      <c r="I315" s="473"/>
      <c r="J315" s="152" t="s">
        <v>11223</v>
      </c>
      <c r="K315" s="163" t="s">
        <v>35</v>
      </c>
      <c r="L315" s="503">
        <v>42978</v>
      </c>
      <c r="M315" s="497" t="s">
        <v>4596</v>
      </c>
      <c r="N315" s="163" t="s">
        <v>47</v>
      </c>
      <c r="O315" s="503">
        <v>42978</v>
      </c>
      <c r="P315" s="499">
        <v>50000</v>
      </c>
      <c r="Q315" s="500">
        <f t="shared" si="13"/>
        <v>4.9999999999999996E-2</v>
      </c>
      <c r="R315" s="504">
        <v>12</v>
      </c>
      <c r="S315" s="505" t="s">
        <v>9808</v>
      </c>
      <c r="T315" s="163" t="s">
        <v>292</v>
      </c>
      <c r="U315" s="163" t="s">
        <v>7</v>
      </c>
      <c r="V315" s="495" t="s">
        <v>477</v>
      </c>
      <c r="W315" s="495" t="s">
        <v>1138</v>
      </c>
      <c r="X315" s="495" t="s">
        <v>6514</v>
      </c>
      <c r="Y315" s="495" t="s">
        <v>6528</v>
      </c>
      <c r="Z315" s="616"/>
      <c r="AA315" s="590"/>
      <c r="AB315" s="1"/>
      <c r="AC315" s="1"/>
      <c r="AD315" s="1"/>
      <c r="AE315" s="1"/>
      <c r="AF315" s="1"/>
      <c r="AG315" s="1"/>
      <c r="AH315" s="1"/>
      <c r="AI315" s="1"/>
      <c r="AJ315" s="1"/>
      <c r="AK315" s="1"/>
      <c r="AL315" s="1"/>
      <c r="AM315" s="1"/>
      <c r="AN315" s="1"/>
      <c r="AO315" s="1"/>
      <c r="AP315" s="1"/>
      <c r="AQ315" s="1"/>
      <c r="AR315" s="1"/>
      <c r="AS315" s="1"/>
      <c r="AT315" s="1"/>
      <c r="AU315" s="1"/>
    </row>
    <row r="316" spans="1:47" s="615" customFormat="1" ht="17.45" customHeight="1" x14ac:dyDescent="0.25">
      <c r="A316" s="589" t="s">
        <v>314</v>
      </c>
      <c r="B316" s="495" t="s">
        <v>57</v>
      </c>
      <c r="C316" s="495" t="s">
        <v>182</v>
      </c>
      <c r="D316" s="495" t="s">
        <v>315</v>
      </c>
      <c r="E316" s="495" t="s">
        <v>316</v>
      </c>
      <c r="F316" s="473" t="s">
        <v>26</v>
      </c>
      <c r="G316" s="473" t="s">
        <v>4894</v>
      </c>
      <c r="H316" s="473" t="str">
        <f>VLOOKUP(A316,'[1]2017 SalesConnect'!$A:$J,8,0)</f>
        <v>India</v>
      </c>
      <c r="I316" s="473" t="str">
        <f>VLOOKUP(A316,'[1]2017 SalesConnect'!$A:$I,9,0)</f>
        <v>Signing in progress</v>
      </c>
      <c r="J316" s="152" t="s">
        <v>11225</v>
      </c>
      <c r="K316" s="163" t="s">
        <v>8948</v>
      </c>
      <c r="L316" s="503">
        <v>42902</v>
      </c>
      <c r="M316" s="497" t="s">
        <v>317</v>
      </c>
      <c r="N316" s="163" t="s">
        <v>50</v>
      </c>
      <c r="O316" s="503">
        <v>42902</v>
      </c>
      <c r="P316" s="499">
        <v>450000</v>
      </c>
      <c r="Q316" s="500">
        <f t="shared" si="13"/>
        <v>0.44999999999999996</v>
      </c>
      <c r="R316" s="504">
        <v>12</v>
      </c>
      <c r="S316" s="505" t="s">
        <v>11812</v>
      </c>
      <c r="T316" s="163" t="s">
        <v>578</v>
      </c>
      <c r="U316" s="163" t="s">
        <v>7</v>
      </c>
      <c r="V316" s="495" t="s">
        <v>477</v>
      </c>
      <c r="W316" s="495" t="s">
        <v>1138</v>
      </c>
      <c r="X316" s="495" t="s">
        <v>5492</v>
      </c>
      <c r="Y316" s="495" t="s">
        <v>186</v>
      </c>
      <c r="Z316" s="616"/>
      <c r="AA316" s="590"/>
      <c r="AB316" s="1"/>
      <c r="AC316" s="1"/>
      <c r="AD316" s="1"/>
      <c r="AE316" s="1"/>
      <c r="AF316" s="1"/>
      <c r="AG316" s="1"/>
      <c r="AH316" s="1"/>
      <c r="AI316" s="1"/>
      <c r="AJ316" s="1"/>
      <c r="AK316" s="1"/>
      <c r="AL316" s="1"/>
      <c r="AM316" s="1"/>
      <c r="AN316" s="1"/>
      <c r="AO316" s="1"/>
      <c r="AP316" s="1"/>
      <c r="AQ316" s="1"/>
      <c r="AR316" s="1"/>
      <c r="AS316" s="1"/>
      <c r="AT316" s="1"/>
      <c r="AU316" s="1"/>
    </row>
    <row r="317" spans="1:47" s="615" customFormat="1" ht="17.45" customHeight="1" x14ac:dyDescent="0.25">
      <c r="A317" s="589" t="s">
        <v>1049</v>
      </c>
      <c r="B317" s="495" t="s">
        <v>56</v>
      </c>
      <c r="C317" s="495" t="s">
        <v>194</v>
      </c>
      <c r="D317" s="495" t="s">
        <v>1050</v>
      </c>
      <c r="E317" s="495" t="s">
        <v>1051</v>
      </c>
      <c r="F317" s="473" t="s">
        <v>27</v>
      </c>
      <c r="G317" s="473" t="s">
        <v>4894</v>
      </c>
      <c r="H317" s="473" t="str">
        <f>VLOOKUP(A317,'[1]2017 SalesConnect'!$A:$J,8,0)</f>
        <v>India</v>
      </c>
      <c r="I317" s="473" t="str">
        <f>VLOOKUP(A317,'[1]2017 SalesConnect'!$A:$I,9,0)</f>
        <v>A concept paper has been submitted to the client team. Awating to hear back on next steps</v>
      </c>
      <c r="J317" s="152" t="s">
        <v>11224</v>
      </c>
      <c r="K317" s="163" t="s">
        <v>8070</v>
      </c>
      <c r="L317" s="503">
        <v>43098</v>
      </c>
      <c r="M317" s="497" t="s">
        <v>1052</v>
      </c>
      <c r="N317" s="163" t="s">
        <v>46</v>
      </c>
      <c r="O317" s="503">
        <v>43098</v>
      </c>
      <c r="P317" s="499">
        <v>450000</v>
      </c>
      <c r="Q317" s="500">
        <f t="shared" si="13"/>
        <v>0.44999999999999996</v>
      </c>
      <c r="R317" s="504">
        <v>4</v>
      </c>
      <c r="S317" s="505" t="s">
        <v>10946</v>
      </c>
      <c r="T317" s="163" t="s">
        <v>292</v>
      </c>
      <c r="U317" s="152" t="s">
        <v>7040</v>
      </c>
      <c r="V317" s="495" t="s">
        <v>134</v>
      </c>
      <c r="W317" s="495" t="s">
        <v>1640</v>
      </c>
      <c r="X317" s="495" t="s">
        <v>10947</v>
      </c>
      <c r="Y317" s="495" t="s">
        <v>186</v>
      </c>
      <c r="Z317" s="616"/>
      <c r="AA317" s="590"/>
      <c r="AB317" s="1"/>
      <c r="AC317" s="1"/>
      <c r="AD317" s="1"/>
      <c r="AE317" s="1"/>
      <c r="AF317" s="1"/>
      <c r="AG317" s="1"/>
      <c r="AH317" s="1"/>
      <c r="AI317" s="1"/>
      <c r="AJ317" s="1"/>
      <c r="AK317" s="1"/>
      <c r="AL317" s="1"/>
      <c r="AM317" s="1"/>
      <c r="AN317" s="1"/>
      <c r="AO317" s="1"/>
      <c r="AP317" s="1"/>
      <c r="AQ317" s="1"/>
      <c r="AR317" s="1"/>
      <c r="AS317" s="1"/>
      <c r="AT317" s="1"/>
      <c r="AU317" s="1"/>
    </row>
    <row r="318" spans="1:47" s="615" customFormat="1" ht="17.45" customHeight="1" x14ac:dyDescent="0.25">
      <c r="A318" s="589" t="s">
        <v>10397</v>
      </c>
      <c r="B318" s="495" t="s">
        <v>60</v>
      </c>
      <c r="C318" s="495" t="s">
        <v>6576</v>
      </c>
      <c r="D318" s="495" t="s">
        <v>10398</v>
      </c>
      <c r="E318" s="495" t="s">
        <v>10399</v>
      </c>
      <c r="F318" s="473" t="s">
        <v>6576</v>
      </c>
      <c r="G318" s="473"/>
      <c r="H318" s="473"/>
      <c r="I318" s="473"/>
      <c r="J318" s="152" t="s">
        <v>11223</v>
      </c>
      <c r="K318" s="152" t="s">
        <v>8948</v>
      </c>
      <c r="L318" s="496">
        <v>42987</v>
      </c>
      <c r="M318" s="497">
        <v>42897</v>
      </c>
      <c r="N318" s="152" t="s">
        <v>47</v>
      </c>
      <c r="O318" s="498">
        <v>43352</v>
      </c>
      <c r="P318" s="499">
        <v>333333</v>
      </c>
      <c r="Q318" s="500">
        <f t="shared" si="13"/>
        <v>0.33333299999999999</v>
      </c>
      <c r="R318" s="501">
        <v>6</v>
      </c>
      <c r="S318" s="502">
        <v>42901</v>
      </c>
      <c r="T318" s="152" t="s">
        <v>103</v>
      </c>
      <c r="U318" s="152" t="s">
        <v>7040</v>
      </c>
      <c r="V318" s="495" t="s">
        <v>162</v>
      </c>
      <c r="W318" s="495" t="s">
        <v>105</v>
      </c>
      <c r="X318" s="495" t="s">
        <v>9811</v>
      </c>
      <c r="Y318" s="495"/>
      <c r="Z318" s="616"/>
      <c r="AA318" s="590"/>
      <c r="AB318" s="1"/>
      <c r="AC318" s="1"/>
      <c r="AD318" s="1"/>
      <c r="AE318" s="1"/>
      <c r="AF318" s="1"/>
      <c r="AG318" s="1"/>
      <c r="AH318" s="1"/>
      <c r="AI318" s="1"/>
      <c r="AJ318" s="1"/>
      <c r="AK318" s="1"/>
      <c r="AL318" s="1"/>
      <c r="AM318" s="1"/>
      <c r="AN318" s="1"/>
      <c r="AO318" s="1"/>
      <c r="AP318" s="1"/>
      <c r="AQ318" s="1"/>
      <c r="AR318" s="1"/>
      <c r="AS318" s="1"/>
      <c r="AT318" s="1"/>
      <c r="AU318" s="1"/>
    </row>
    <row r="319" spans="1:47" s="615" customFormat="1" ht="17.45" customHeight="1" x14ac:dyDescent="0.25">
      <c r="A319" s="589" t="s">
        <v>6988</v>
      </c>
      <c r="B319" s="495" t="s">
        <v>56</v>
      </c>
      <c r="C319" s="495" t="s">
        <v>161</v>
      </c>
      <c r="D319" s="495" t="s">
        <v>10819</v>
      </c>
      <c r="E319" s="495" t="s">
        <v>6989</v>
      </c>
      <c r="F319" s="473" t="s">
        <v>26</v>
      </c>
      <c r="G319" s="473" t="s">
        <v>4894</v>
      </c>
      <c r="H319" s="473" t="str">
        <f>VLOOKUP(A319,'[1]2017 SalesConnect'!$A:$J,8,0)</f>
        <v>India</v>
      </c>
      <c r="I319" s="473" t="str">
        <f>VLOOKUP(A319,'[1]2017 SalesConnect'!$A:$I,9,0)</f>
        <v>Engaged with Account team, understanding the Ethyrium work done as part of PoC</v>
      </c>
      <c r="J319" s="152" t="s">
        <v>11224</v>
      </c>
      <c r="K319" s="152" t="s">
        <v>8948</v>
      </c>
      <c r="L319" s="496">
        <v>43066</v>
      </c>
      <c r="M319" s="497">
        <v>42818</v>
      </c>
      <c r="N319" s="152" t="s">
        <v>47</v>
      </c>
      <c r="O319" s="498">
        <v>43066</v>
      </c>
      <c r="P319" s="499">
        <v>450000</v>
      </c>
      <c r="Q319" s="500">
        <f t="shared" si="13"/>
        <v>0.44999999999999996</v>
      </c>
      <c r="R319" s="501">
        <v>12</v>
      </c>
      <c r="S319" s="502">
        <v>42825</v>
      </c>
      <c r="T319" s="152" t="s">
        <v>125</v>
      </c>
      <c r="U319" s="152" t="s">
        <v>7040</v>
      </c>
      <c r="V319" s="495" t="s">
        <v>162</v>
      </c>
      <c r="W319" s="495" t="s">
        <v>105</v>
      </c>
      <c r="X319" s="495" t="s">
        <v>10185</v>
      </c>
      <c r="Y319" s="495"/>
      <c r="Z319" s="616"/>
      <c r="AA319" s="590"/>
      <c r="AB319" s="1"/>
      <c r="AC319" s="1"/>
      <c r="AD319" s="1"/>
      <c r="AE319" s="1"/>
      <c r="AF319" s="1"/>
      <c r="AG319" s="1"/>
      <c r="AH319" s="1"/>
      <c r="AI319" s="1"/>
      <c r="AJ319" s="1"/>
      <c r="AK319" s="1"/>
      <c r="AL319" s="1"/>
      <c r="AM319" s="1"/>
      <c r="AN319" s="1"/>
      <c r="AO319" s="1"/>
      <c r="AP319" s="1"/>
      <c r="AQ319" s="1"/>
      <c r="AR319" s="1"/>
      <c r="AS319" s="1"/>
      <c r="AT319" s="1"/>
      <c r="AU319" s="1"/>
    </row>
    <row r="320" spans="1:47" s="615" customFormat="1" ht="17.45" customHeight="1" x14ac:dyDescent="0.25">
      <c r="A320" s="589" t="s">
        <v>1484</v>
      </c>
      <c r="B320" s="495" t="s">
        <v>56</v>
      </c>
      <c r="C320" s="495" t="s">
        <v>194</v>
      </c>
      <c r="D320" s="495" t="s">
        <v>1485</v>
      </c>
      <c r="E320" s="495" t="s">
        <v>316</v>
      </c>
      <c r="F320" s="473" t="s">
        <v>27</v>
      </c>
      <c r="G320" s="473"/>
      <c r="H320" s="473"/>
      <c r="I320" s="473"/>
      <c r="J320" s="152" t="s">
        <v>11224</v>
      </c>
      <c r="K320" s="163" t="s">
        <v>8070</v>
      </c>
      <c r="L320" s="503">
        <v>43097</v>
      </c>
      <c r="M320" s="497" t="s">
        <v>1486</v>
      </c>
      <c r="N320" s="163" t="s">
        <v>47</v>
      </c>
      <c r="O320" s="503">
        <v>43097</v>
      </c>
      <c r="P320" s="499">
        <v>252000</v>
      </c>
      <c r="Q320" s="500">
        <f t="shared" si="13"/>
        <v>0.252</v>
      </c>
      <c r="R320" s="504">
        <v>1</v>
      </c>
      <c r="S320" s="505" t="s">
        <v>172</v>
      </c>
      <c r="T320" s="163" t="s">
        <v>125</v>
      </c>
      <c r="U320" s="163" t="s">
        <v>7</v>
      </c>
      <c r="V320" s="495" t="s">
        <v>477</v>
      </c>
      <c r="W320" s="495" t="s">
        <v>1138</v>
      </c>
      <c r="X320" s="495" t="s">
        <v>8682</v>
      </c>
      <c r="Y320" s="495" t="s">
        <v>757</v>
      </c>
      <c r="Z320" s="616"/>
      <c r="AA320" s="590"/>
      <c r="AB320" s="1"/>
      <c r="AC320" s="1"/>
      <c r="AD320" s="1"/>
      <c r="AE320" s="1"/>
      <c r="AF320" s="1"/>
      <c r="AG320" s="1"/>
      <c r="AH320" s="1"/>
      <c r="AI320" s="1"/>
      <c r="AJ320" s="1"/>
      <c r="AK320" s="1"/>
      <c r="AL320" s="1"/>
      <c r="AM320" s="1"/>
      <c r="AN320" s="1"/>
      <c r="AO320" s="1"/>
      <c r="AP320" s="1"/>
      <c r="AQ320" s="1"/>
      <c r="AR320" s="1"/>
      <c r="AS320" s="1"/>
      <c r="AT320" s="1"/>
      <c r="AU320" s="1"/>
    </row>
    <row r="321" spans="1:47" s="615" customFormat="1" ht="17.45" customHeight="1" x14ac:dyDescent="0.25">
      <c r="A321" s="589" t="s">
        <v>8078</v>
      </c>
      <c r="B321" s="495" t="s">
        <v>56</v>
      </c>
      <c r="C321" s="495" t="s">
        <v>117</v>
      </c>
      <c r="D321" s="495" t="s">
        <v>8079</v>
      </c>
      <c r="E321" s="495" t="s">
        <v>8080</v>
      </c>
      <c r="F321" s="473" t="s">
        <v>25</v>
      </c>
      <c r="G321" s="473"/>
      <c r="H321" s="473"/>
      <c r="I321" s="473"/>
      <c r="J321" s="152" t="s">
        <v>11225</v>
      </c>
      <c r="K321" s="163" t="s">
        <v>35</v>
      </c>
      <c r="L321" s="503">
        <v>42909</v>
      </c>
      <c r="M321" s="497" t="s">
        <v>8140</v>
      </c>
      <c r="N321" s="163" t="s">
        <v>46</v>
      </c>
      <c r="O321" s="503">
        <v>42909</v>
      </c>
      <c r="P321" s="499">
        <v>300000</v>
      </c>
      <c r="Q321" s="500">
        <f t="shared" si="13"/>
        <v>0.3</v>
      </c>
      <c r="R321" s="504">
        <v>1</v>
      </c>
      <c r="S321" s="505" t="s">
        <v>9803</v>
      </c>
      <c r="T321" s="163" t="s">
        <v>103</v>
      </c>
      <c r="U321" s="152" t="s">
        <v>7040</v>
      </c>
      <c r="V321" s="495" t="s">
        <v>104</v>
      </c>
      <c r="W321" s="495" t="s">
        <v>344</v>
      </c>
      <c r="X321" s="495" t="s">
        <v>8163</v>
      </c>
      <c r="Y321" s="495" t="s">
        <v>8190</v>
      </c>
      <c r="Z321" s="616"/>
      <c r="AA321" s="590"/>
      <c r="AB321" s="1"/>
      <c r="AC321" s="1"/>
      <c r="AD321" s="1"/>
      <c r="AE321" s="1"/>
      <c r="AF321" s="1"/>
      <c r="AG321" s="1"/>
      <c r="AH321" s="1"/>
      <c r="AI321" s="1"/>
      <c r="AJ321" s="1"/>
      <c r="AK321" s="1"/>
      <c r="AL321" s="1"/>
      <c r="AM321" s="1"/>
      <c r="AN321" s="1"/>
      <c r="AO321" s="1"/>
      <c r="AP321" s="1"/>
      <c r="AQ321" s="1"/>
      <c r="AR321" s="1"/>
      <c r="AS321" s="1"/>
      <c r="AT321" s="1"/>
      <c r="AU321" s="1"/>
    </row>
    <row r="322" spans="1:47" s="615" customFormat="1" ht="17.45" customHeight="1" x14ac:dyDescent="0.25">
      <c r="A322" s="589" t="s">
        <v>1083</v>
      </c>
      <c r="B322" s="495" t="s">
        <v>57</v>
      </c>
      <c r="C322" s="495" t="s">
        <v>182</v>
      </c>
      <c r="D322" s="495" t="s">
        <v>10249</v>
      </c>
      <c r="E322" s="495" t="s">
        <v>1084</v>
      </c>
      <c r="F322" s="473" t="s">
        <v>26</v>
      </c>
      <c r="G322" s="473" t="s">
        <v>4894</v>
      </c>
      <c r="H322" s="473" t="str">
        <f>VLOOKUP(A322,'[1]2017 SalesConnect'!$A:$J,8,0)</f>
        <v>Gronigen</v>
      </c>
      <c r="I322" s="473" t="str">
        <f>VLOOKUP(A322,'[1]2017 SalesConnect'!$A:$I,9,0)</f>
        <v>CIC Gronigen is being used in all dicussions for ABN, working to get the details</v>
      </c>
      <c r="J322" s="152" t="s">
        <v>11225</v>
      </c>
      <c r="K322" s="152" t="s">
        <v>8948</v>
      </c>
      <c r="L322" s="496">
        <v>42900</v>
      </c>
      <c r="M322" s="497">
        <v>42727</v>
      </c>
      <c r="N322" s="152" t="s">
        <v>49</v>
      </c>
      <c r="O322" s="498">
        <v>42900</v>
      </c>
      <c r="P322" s="499">
        <v>331000</v>
      </c>
      <c r="Q322" s="500">
        <f t="shared" si="13"/>
        <v>0.33099999999999996</v>
      </c>
      <c r="R322" s="501">
        <v>12</v>
      </c>
      <c r="S322" s="502">
        <v>42899</v>
      </c>
      <c r="T322" s="152" t="s">
        <v>578</v>
      </c>
      <c r="U322" s="152" t="s">
        <v>7040</v>
      </c>
      <c r="V322" s="495" t="s">
        <v>162</v>
      </c>
      <c r="W322" s="495" t="s">
        <v>105</v>
      </c>
      <c r="X322" s="495" t="s">
        <v>5503</v>
      </c>
      <c r="Y322" s="495" t="s">
        <v>6530</v>
      </c>
      <c r="Z322" s="616"/>
      <c r="AA322" s="590"/>
      <c r="AB322" s="1"/>
      <c r="AC322" s="1"/>
      <c r="AD322" s="1"/>
      <c r="AE322" s="1"/>
      <c r="AF322" s="1"/>
      <c r="AG322" s="1"/>
      <c r="AH322" s="1"/>
      <c r="AI322" s="1"/>
      <c r="AJ322" s="1"/>
      <c r="AK322" s="1"/>
      <c r="AL322" s="1"/>
      <c r="AM322" s="1"/>
      <c r="AN322" s="1"/>
      <c r="AO322" s="1"/>
      <c r="AP322" s="1"/>
      <c r="AQ322" s="1"/>
      <c r="AR322" s="1"/>
      <c r="AS322" s="1"/>
      <c r="AT322" s="1"/>
      <c r="AU322" s="1"/>
    </row>
    <row r="323" spans="1:47" s="615" customFormat="1" ht="17.45" customHeight="1" x14ac:dyDescent="0.25">
      <c r="A323" s="589" t="s">
        <v>1223</v>
      </c>
      <c r="B323" s="495" t="s">
        <v>59</v>
      </c>
      <c r="C323" s="495" t="s">
        <v>9574</v>
      </c>
      <c r="D323" s="495" t="s">
        <v>1224</v>
      </c>
      <c r="E323" s="495" t="s">
        <v>1225</v>
      </c>
      <c r="F323" s="473" t="s">
        <v>25</v>
      </c>
      <c r="G323" s="473"/>
      <c r="H323" s="473"/>
      <c r="I323" s="473"/>
      <c r="J323" s="152" t="s">
        <v>11223</v>
      </c>
      <c r="K323" s="163" t="s">
        <v>8951</v>
      </c>
      <c r="L323" s="503">
        <v>43007</v>
      </c>
      <c r="M323" s="497" t="s">
        <v>1226</v>
      </c>
      <c r="N323" s="163" t="s">
        <v>47</v>
      </c>
      <c r="O323" s="503">
        <v>43007</v>
      </c>
      <c r="P323" s="499">
        <v>324600</v>
      </c>
      <c r="Q323" s="500">
        <f t="shared" si="13"/>
        <v>0.3246</v>
      </c>
      <c r="R323" s="504">
        <v>1</v>
      </c>
      <c r="S323" s="505" t="s">
        <v>10744</v>
      </c>
      <c r="T323" s="163" t="s">
        <v>103</v>
      </c>
      <c r="U323" s="152" t="s">
        <v>7040</v>
      </c>
      <c r="V323" s="495" t="s">
        <v>134</v>
      </c>
      <c r="W323" s="495" t="s">
        <v>552</v>
      </c>
      <c r="X323" s="495" t="s">
        <v>5831</v>
      </c>
      <c r="Y323" s="495" t="s">
        <v>313</v>
      </c>
      <c r="Z323" s="616"/>
      <c r="AA323" s="590"/>
      <c r="AB323" s="1"/>
      <c r="AC323" s="1"/>
      <c r="AD323" s="1"/>
      <c r="AE323" s="1"/>
      <c r="AF323" s="1"/>
      <c r="AG323" s="1"/>
      <c r="AH323" s="1"/>
      <c r="AI323" s="1"/>
      <c r="AJ323" s="1"/>
      <c r="AK323" s="1"/>
      <c r="AL323" s="1"/>
      <c r="AM323" s="1"/>
      <c r="AN323" s="1"/>
      <c r="AO323" s="1"/>
      <c r="AP323" s="1"/>
      <c r="AQ323" s="1"/>
      <c r="AR323" s="1"/>
      <c r="AS323" s="1"/>
      <c r="AT323" s="1"/>
      <c r="AU323" s="1"/>
    </row>
    <row r="324" spans="1:47" s="615" customFormat="1" ht="17.45" customHeight="1" x14ac:dyDescent="0.25">
      <c r="A324" s="589" t="s">
        <v>1227</v>
      </c>
      <c r="B324" s="495" t="s">
        <v>57</v>
      </c>
      <c r="C324" s="495" t="s">
        <v>98</v>
      </c>
      <c r="D324" s="495" t="s">
        <v>1228</v>
      </c>
      <c r="E324" s="495" t="s">
        <v>316</v>
      </c>
      <c r="F324" s="473" t="s">
        <v>26</v>
      </c>
      <c r="G324" s="473"/>
      <c r="H324" s="473"/>
      <c r="I324" s="473"/>
      <c r="J324" s="152" t="s">
        <v>11224</v>
      </c>
      <c r="K324" s="163" t="s">
        <v>8948</v>
      </c>
      <c r="L324" s="503">
        <v>43056</v>
      </c>
      <c r="M324" s="497" t="s">
        <v>1229</v>
      </c>
      <c r="N324" s="163" t="s">
        <v>46</v>
      </c>
      <c r="O324" s="503">
        <v>43056</v>
      </c>
      <c r="P324" s="499">
        <v>320000</v>
      </c>
      <c r="Q324" s="500">
        <f t="shared" si="13"/>
        <v>0.32</v>
      </c>
      <c r="R324" s="504">
        <v>1</v>
      </c>
      <c r="S324" s="505" t="s">
        <v>425</v>
      </c>
      <c r="T324" s="163" t="s">
        <v>125</v>
      </c>
      <c r="U324" s="152" t="s">
        <v>7040</v>
      </c>
      <c r="V324" s="495" t="s">
        <v>104</v>
      </c>
      <c r="W324" s="495" t="s">
        <v>344</v>
      </c>
      <c r="X324" s="495" t="s">
        <v>106</v>
      </c>
      <c r="Y324" s="495"/>
      <c r="Z324" s="616"/>
      <c r="AA324" s="590"/>
      <c r="AB324" s="1"/>
      <c r="AC324" s="1"/>
      <c r="AD324" s="1"/>
      <c r="AE324" s="1"/>
      <c r="AF324" s="1"/>
      <c r="AG324" s="1"/>
      <c r="AH324" s="1"/>
      <c r="AI324" s="1"/>
      <c r="AJ324" s="1"/>
      <c r="AK324" s="1"/>
      <c r="AL324" s="1"/>
      <c r="AM324" s="1"/>
      <c r="AN324" s="1"/>
      <c r="AO324" s="1"/>
      <c r="AP324" s="1"/>
      <c r="AQ324" s="1"/>
      <c r="AR324" s="1"/>
      <c r="AS324" s="1"/>
      <c r="AT324" s="1"/>
      <c r="AU324" s="1"/>
    </row>
    <row r="325" spans="1:47" s="615" customFormat="1" ht="17.45" customHeight="1" x14ac:dyDescent="0.25">
      <c r="A325" s="589" t="s">
        <v>7890</v>
      </c>
      <c r="B325" s="495" t="s">
        <v>56</v>
      </c>
      <c r="C325" s="495" t="s">
        <v>109</v>
      </c>
      <c r="D325" s="495" t="s">
        <v>7891</v>
      </c>
      <c r="E325" s="495" t="s">
        <v>2358</v>
      </c>
      <c r="F325" s="473" t="s">
        <v>28</v>
      </c>
      <c r="G325" s="473"/>
      <c r="H325" s="473"/>
      <c r="I325" s="473"/>
      <c r="J325" s="152" t="s">
        <v>11223</v>
      </c>
      <c r="K325" s="163" t="s">
        <v>8990</v>
      </c>
      <c r="L325" s="503">
        <v>42964</v>
      </c>
      <c r="M325" s="497" t="s">
        <v>7923</v>
      </c>
      <c r="N325" s="163" t="s">
        <v>47</v>
      </c>
      <c r="O325" s="503">
        <v>42964</v>
      </c>
      <c r="P325" s="499">
        <v>200000</v>
      </c>
      <c r="Q325" s="500">
        <f t="shared" si="13"/>
        <v>0.19999999999999998</v>
      </c>
      <c r="R325" s="504">
        <v>12</v>
      </c>
      <c r="S325" s="505" t="s">
        <v>7992</v>
      </c>
      <c r="T325" s="163" t="s">
        <v>292</v>
      </c>
      <c r="U325" s="163" t="s">
        <v>7</v>
      </c>
      <c r="V325" s="495" t="s">
        <v>477</v>
      </c>
      <c r="W325" s="495" t="s">
        <v>1996</v>
      </c>
      <c r="X325" s="495" t="s">
        <v>9001</v>
      </c>
      <c r="Y325" s="495" t="s">
        <v>7943</v>
      </c>
      <c r="Z325" s="616"/>
      <c r="AA325" s="590"/>
      <c r="AB325" s="1"/>
      <c r="AC325" s="1"/>
      <c r="AD325" s="1"/>
      <c r="AE325" s="1"/>
      <c r="AF325" s="1"/>
      <c r="AG325" s="1"/>
      <c r="AH325" s="1"/>
      <c r="AI325" s="1"/>
      <c r="AJ325" s="1"/>
      <c r="AK325" s="1"/>
      <c r="AL325" s="1"/>
      <c r="AM325" s="1"/>
      <c r="AN325" s="1"/>
      <c r="AO325" s="1"/>
      <c r="AP325" s="1"/>
      <c r="AQ325" s="1"/>
      <c r="AR325" s="1"/>
      <c r="AS325" s="1"/>
      <c r="AT325" s="1"/>
      <c r="AU325" s="1"/>
    </row>
    <row r="326" spans="1:47" s="615" customFormat="1" ht="17.45" customHeight="1" x14ac:dyDescent="0.25">
      <c r="A326" s="589" t="s">
        <v>8259</v>
      </c>
      <c r="B326" s="495" t="s">
        <v>57</v>
      </c>
      <c r="C326" s="495" t="s">
        <v>324</v>
      </c>
      <c r="D326" s="495" t="s">
        <v>8260</v>
      </c>
      <c r="E326" s="495" t="s">
        <v>8261</v>
      </c>
      <c r="F326" s="473" t="s">
        <v>28</v>
      </c>
      <c r="G326" s="473"/>
      <c r="H326" s="473"/>
      <c r="I326" s="473"/>
      <c r="J326" s="152" t="s">
        <v>11223</v>
      </c>
      <c r="K326" s="163" t="s">
        <v>8953</v>
      </c>
      <c r="L326" s="503">
        <v>42978</v>
      </c>
      <c r="M326" s="497" t="s">
        <v>8553</v>
      </c>
      <c r="N326" s="163" t="s">
        <v>46</v>
      </c>
      <c r="O326" s="503">
        <v>42978</v>
      </c>
      <c r="P326" s="499">
        <v>310000</v>
      </c>
      <c r="Q326" s="500">
        <f t="shared" si="13"/>
        <v>0.31</v>
      </c>
      <c r="R326" s="504">
        <v>4</v>
      </c>
      <c r="S326" s="505" t="s">
        <v>7881</v>
      </c>
      <c r="T326" s="163" t="s">
        <v>125</v>
      </c>
      <c r="U326" s="163" t="s">
        <v>18</v>
      </c>
      <c r="V326" s="495" t="s">
        <v>9273</v>
      </c>
      <c r="W326" s="495"/>
      <c r="X326" s="495" t="s">
        <v>8629</v>
      </c>
      <c r="Y326" s="495" t="s">
        <v>313</v>
      </c>
      <c r="Z326" s="616"/>
      <c r="AA326" s="590"/>
      <c r="AB326" s="1"/>
      <c r="AC326" s="1"/>
      <c r="AD326" s="1"/>
      <c r="AE326" s="1"/>
      <c r="AF326" s="1"/>
      <c r="AG326" s="1"/>
      <c r="AH326" s="1"/>
      <c r="AI326" s="1"/>
      <c r="AJ326" s="1"/>
      <c r="AK326" s="1"/>
      <c r="AL326" s="1"/>
      <c r="AM326" s="1"/>
      <c r="AN326" s="1"/>
      <c r="AO326" s="1"/>
      <c r="AP326" s="1"/>
      <c r="AQ326" s="1"/>
      <c r="AR326" s="1"/>
      <c r="AS326" s="1"/>
      <c r="AT326" s="1"/>
      <c r="AU326" s="1"/>
    </row>
    <row r="327" spans="1:47" s="615" customFormat="1" ht="17.45" customHeight="1" x14ac:dyDescent="0.25">
      <c r="A327" s="589" t="s">
        <v>1239</v>
      </c>
      <c r="B327" s="495" t="s">
        <v>57</v>
      </c>
      <c r="C327" s="495" t="s">
        <v>324</v>
      </c>
      <c r="D327" s="495" t="s">
        <v>925</v>
      </c>
      <c r="E327" s="495" t="s">
        <v>1240</v>
      </c>
      <c r="F327" s="473" t="s">
        <v>26</v>
      </c>
      <c r="G327" s="473" t="s">
        <v>4894</v>
      </c>
      <c r="H327" s="473"/>
      <c r="I327" s="473"/>
      <c r="J327" s="152" t="s">
        <v>11223</v>
      </c>
      <c r="K327" s="163" t="s">
        <v>8948</v>
      </c>
      <c r="L327" s="503">
        <v>43008</v>
      </c>
      <c r="M327" s="497" t="s">
        <v>1241</v>
      </c>
      <c r="N327" s="163" t="s">
        <v>48</v>
      </c>
      <c r="O327" s="503">
        <v>43008</v>
      </c>
      <c r="P327" s="499">
        <v>310000</v>
      </c>
      <c r="Q327" s="500">
        <f t="shared" si="13"/>
        <v>0.31</v>
      </c>
      <c r="R327" s="504">
        <v>12</v>
      </c>
      <c r="S327" s="505" t="s">
        <v>1242</v>
      </c>
      <c r="T327" s="163" t="s">
        <v>292</v>
      </c>
      <c r="U327" s="152" t="s">
        <v>7040</v>
      </c>
      <c r="V327" s="495" t="s">
        <v>134</v>
      </c>
      <c r="W327" s="495" t="s">
        <v>9226</v>
      </c>
      <c r="X327" s="495" t="s">
        <v>5812</v>
      </c>
      <c r="Y327" s="495" t="s">
        <v>186</v>
      </c>
      <c r="Z327" s="616"/>
      <c r="AA327" s="590"/>
      <c r="AB327" s="1"/>
      <c r="AC327" s="1"/>
      <c r="AD327" s="1"/>
      <c r="AE327" s="1"/>
      <c r="AF327" s="1"/>
      <c r="AG327" s="1"/>
      <c r="AH327" s="1"/>
      <c r="AI327" s="1"/>
      <c r="AJ327" s="1"/>
      <c r="AK327" s="1"/>
      <c r="AL327" s="1"/>
      <c r="AM327" s="1"/>
      <c r="AN327" s="1"/>
      <c r="AO327" s="1"/>
      <c r="AP327" s="1"/>
      <c r="AQ327" s="1"/>
      <c r="AR327" s="1"/>
      <c r="AS327" s="1"/>
      <c r="AT327" s="1"/>
      <c r="AU327" s="1"/>
    </row>
    <row r="328" spans="1:47" s="615" customFormat="1" ht="17.45" customHeight="1" x14ac:dyDescent="0.25">
      <c r="A328" s="589" t="s">
        <v>1235</v>
      </c>
      <c r="B328" s="495" t="s">
        <v>57</v>
      </c>
      <c r="C328" s="495" t="s">
        <v>324</v>
      </c>
      <c r="D328" s="495" t="s">
        <v>4482</v>
      </c>
      <c r="E328" s="495" t="s">
        <v>316</v>
      </c>
      <c r="F328" s="473" t="s">
        <v>26</v>
      </c>
      <c r="G328" s="473"/>
      <c r="H328" s="473"/>
      <c r="I328" s="473"/>
      <c r="J328" s="152" t="s">
        <v>11223</v>
      </c>
      <c r="K328" s="163" t="s">
        <v>33</v>
      </c>
      <c r="L328" s="503">
        <v>42944</v>
      </c>
      <c r="M328" s="497" t="s">
        <v>1236</v>
      </c>
      <c r="N328" s="163" t="s">
        <v>48</v>
      </c>
      <c r="O328" s="503">
        <v>42944</v>
      </c>
      <c r="P328" s="499">
        <v>310000</v>
      </c>
      <c r="Q328" s="500">
        <f t="shared" si="13"/>
        <v>0.31</v>
      </c>
      <c r="R328" s="504">
        <v>12</v>
      </c>
      <c r="S328" s="505" t="s">
        <v>10333</v>
      </c>
      <c r="T328" s="163" t="s">
        <v>103</v>
      </c>
      <c r="U328" s="152" t="s">
        <v>7040</v>
      </c>
      <c r="V328" s="495" t="s">
        <v>134</v>
      </c>
      <c r="W328" s="495" t="s">
        <v>1237</v>
      </c>
      <c r="X328" s="495" t="s">
        <v>5833</v>
      </c>
      <c r="Y328" s="495" t="s">
        <v>1238</v>
      </c>
      <c r="Z328" s="616"/>
      <c r="AA328" s="590"/>
      <c r="AB328" s="1"/>
      <c r="AC328" s="1"/>
      <c r="AD328" s="1"/>
      <c r="AE328" s="1"/>
      <c r="AF328" s="1"/>
      <c r="AG328" s="1"/>
      <c r="AH328" s="1"/>
      <c r="AI328" s="1"/>
      <c r="AJ328" s="1"/>
      <c r="AK328" s="1"/>
      <c r="AL328" s="1"/>
      <c r="AM328" s="1"/>
      <c r="AN328" s="1"/>
      <c r="AO328" s="1"/>
      <c r="AP328" s="1"/>
      <c r="AQ328" s="1"/>
      <c r="AR328" s="1"/>
      <c r="AS328" s="1"/>
      <c r="AT328" s="1"/>
      <c r="AU328" s="1"/>
    </row>
    <row r="329" spans="1:47" s="615" customFormat="1" ht="17.45" customHeight="1" x14ac:dyDescent="0.25">
      <c r="A329" s="589" t="s">
        <v>8257</v>
      </c>
      <c r="B329" s="495" t="s">
        <v>57</v>
      </c>
      <c r="C329" s="495" t="s">
        <v>324</v>
      </c>
      <c r="D329" s="495" t="s">
        <v>5761</v>
      </c>
      <c r="E329" s="495" t="s">
        <v>8258</v>
      </c>
      <c r="F329" s="473" t="s">
        <v>24</v>
      </c>
      <c r="G329" s="473"/>
      <c r="H329" s="473"/>
      <c r="I329" s="473"/>
      <c r="J329" s="152" t="s">
        <v>11223</v>
      </c>
      <c r="K329" s="163" t="s">
        <v>8949</v>
      </c>
      <c r="L329" s="503">
        <v>42947</v>
      </c>
      <c r="M329" s="497" t="s">
        <v>8552</v>
      </c>
      <c r="N329" s="163" t="s">
        <v>47</v>
      </c>
      <c r="O329" s="503">
        <v>42947</v>
      </c>
      <c r="P329" s="499">
        <v>310000</v>
      </c>
      <c r="Q329" s="500">
        <f t="shared" si="13"/>
        <v>0.31</v>
      </c>
      <c r="R329" s="504">
        <v>12</v>
      </c>
      <c r="S329" s="505" t="s">
        <v>11283</v>
      </c>
      <c r="T329" s="163" t="s">
        <v>125</v>
      </c>
      <c r="U329" s="163" t="s">
        <v>7</v>
      </c>
      <c r="V329" s="495" t="s">
        <v>388</v>
      </c>
      <c r="W329" s="495" t="s">
        <v>389</v>
      </c>
      <c r="X329" s="495" t="s">
        <v>6231</v>
      </c>
      <c r="Y329" s="495" t="s">
        <v>186</v>
      </c>
      <c r="Z329" s="616"/>
      <c r="AA329" s="590"/>
      <c r="AB329" s="1"/>
      <c r="AC329" s="1"/>
      <c r="AD329" s="1"/>
      <c r="AE329" s="1"/>
      <c r="AF329" s="1"/>
      <c r="AG329" s="1"/>
      <c r="AH329" s="1"/>
      <c r="AI329" s="1"/>
      <c r="AJ329" s="1"/>
      <c r="AK329" s="1"/>
      <c r="AL329" s="1"/>
      <c r="AM329" s="1"/>
      <c r="AN329" s="1"/>
      <c r="AO329" s="1"/>
      <c r="AP329" s="1"/>
      <c r="AQ329" s="1"/>
      <c r="AR329" s="1"/>
      <c r="AS329" s="1"/>
      <c r="AT329" s="1"/>
      <c r="AU329" s="1"/>
    </row>
    <row r="330" spans="1:47" s="615" customFormat="1" ht="17.45" customHeight="1" x14ac:dyDescent="0.25">
      <c r="A330" s="591" t="s">
        <v>11476</v>
      </c>
      <c r="B330" s="506" t="s">
        <v>57</v>
      </c>
      <c r="C330" s="506" t="s">
        <v>324</v>
      </c>
      <c r="D330" s="506" t="s">
        <v>10490</v>
      </c>
      <c r="E330" s="506" t="s">
        <v>11477</v>
      </c>
      <c r="F330" s="473" t="s">
        <v>24</v>
      </c>
      <c r="G330" s="473"/>
      <c r="H330" s="473"/>
      <c r="I330" s="473"/>
      <c r="J330" s="470" t="s">
        <v>11224</v>
      </c>
      <c r="K330" s="507" t="s">
        <v>8949</v>
      </c>
      <c r="L330" s="508">
        <v>43084</v>
      </c>
      <c r="M330" s="509" t="s">
        <v>11762</v>
      </c>
      <c r="N330" s="507" t="s">
        <v>47</v>
      </c>
      <c r="O330" s="508">
        <v>43084</v>
      </c>
      <c r="P330" s="510">
        <v>310000</v>
      </c>
      <c r="Q330" s="511">
        <f t="shared" si="13"/>
        <v>0.31</v>
      </c>
      <c r="R330" s="512">
        <v>12</v>
      </c>
      <c r="S330" s="513" t="s">
        <v>11804</v>
      </c>
      <c r="T330" s="507" t="s">
        <v>292</v>
      </c>
      <c r="U330" s="507" t="s">
        <v>7</v>
      </c>
      <c r="V330" s="506" t="s">
        <v>477</v>
      </c>
      <c r="W330" s="506" t="s">
        <v>1138</v>
      </c>
      <c r="X330" s="495" t="s">
        <v>10761</v>
      </c>
      <c r="Y330" s="495" t="s">
        <v>8688</v>
      </c>
      <c r="Z330" s="616"/>
      <c r="AA330" s="590"/>
      <c r="AB330" s="1"/>
      <c r="AC330" s="1"/>
      <c r="AD330" s="1"/>
      <c r="AE330" s="1"/>
      <c r="AF330" s="1"/>
      <c r="AG330" s="1"/>
      <c r="AH330" s="1"/>
      <c r="AI330" s="1"/>
      <c r="AJ330" s="1"/>
      <c r="AK330" s="1"/>
      <c r="AL330" s="1"/>
      <c r="AM330" s="1"/>
      <c r="AN330" s="1"/>
      <c r="AO330" s="1"/>
      <c r="AP330" s="1"/>
      <c r="AQ330" s="1"/>
      <c r="AR330" s="1"/>
      <c r="AS330" s="1"/>
      <c r="AT330" s="1"/>
      <c r="AU330" s="1"/>
    </row>
    <row r="331" spans="1:47" s="615" customFormat="1" ht="17.45" customHeight="1" x14ac:dyDescent="0.25">
      <c r="A331" s="589" t="s">
        <v>1243</v>
      </c>
      <c r="B331" s="495" t="s">
        <v>57</v>
      </c>
      <c r="C331" s="495" t="s">
        <v>324</v>
      </c>
      <c r="D331" s="495" t="s">
        <v>1244</v>
      </c>
      <c r="E331" s="495" t="s">
        <v>316</v>
      </c>
      <c r="F331" s="473" t="s">
        <v>26</v>
      </c>
      <c r="G331" s="473"/>
      <c r="H331" s="473"/>
      <c r="I331" s="473"/>
      <c r="J331" s="152" t="s">
        <v>11224</v>
      </c>
      <c r="K331" s="163" t="s">
        <v>33</v>
      </c>
      <c r="L331" s="503">
        <v>43063</v>
      </c>
      <c r="M331" s="497" t="s">
        <v>1245</v>
      </c>
      <c r="N331" s="163" t="s">
        <v>46</v>
      </c>
      <c r="O331" s="503">
        <v>43063</v>
      </c>
      <c r="P331" s="499">
        <v>310000</v>
      </c>
      <c r="Q331" s="500">
        <f t="shared" si="13"/>
        <v>0.31</v>
      </c>
      <c r="R331" s="504">
        <v>12</v>
      </c>
      <c r="S331" s="505" t="s">
        <v>113</v>
      </c>
      <c r="T331" s="163" t="s">
        <v>125</v>
      </c>
      <c r="U331" s="163" t="s">
        <v>7</v>
      </c>
      <c r="V331" s="495" t="s">
        <v>477</v>
      </c>
      <c r="W331" s="495" t="s">
        <v>1246</v>
      </c>
      <c r="X331" s="495" t="s">
        <v>6450</v>
      </c>
      <c r="Y331" s="495"/>
      <c r="Z331" s="616"/>
      <c r="AA331" s="590"/>
      <c r="AB331" s="1"/>
      <c r="AC331" s="1"/>
      <c r="AD331" s="1"/>
      <c r="AE331" s="1"/>
      <c r="AF331" s="1"/>
      <c r="AG331" s="1"/>
      <c r="AH331" s="1"/>
      <c r="AI331" s="1"/>
      <c r="AJ331" s="1"/>
      <c r="AK331" s="1"/>
      <c r="AL331" s="1"/>
      <c r="AM331" s="1"/>
      <c r="AN331" s="1"/>
      <c r="AO331" s="1"/>
      <c r="AP331" s="1"/>
      <c r="AQ331" s="1"/>
      <c r="AR331" s="1"/>
      <c r="AS331" s="1"/>
      <c r="AT331" s="1"/>
      <c r="AU331" s="1"/>
    </row>
    <row r="332" spans="1:47" s="615" customFormat="1" ht="17.45" customHeight="1" x14ac:dyDescent="0.25">
      <c r="A332" s="589" t="s">
        <v>357</v>
      </c>
      <c r="B332" s="495" t="s">
        <v>56</v>
      </c>
      <c r="C332" s="495" t="s">
        <v>161</v>
      </c>
      <c r="D332" s="495" t="s">
        <v>10241</v>
      </c>
      <c r="E332" s="495" t="s">
        <v>9577</v>
      </c>
      <c r="F332" s="473" t="s">
        <v>26</v>
      </c>
      <c r="G332" s="473" t="s">
        <v>4894</v>
      </c>
      <c r="H332" s="473" t="str">
        <f>VLOOKUP(A332,'[1]2017 SalesConnect'!$A:$J,8,0)</f>
        <v>India</v>
      </c>
      <c r="I332" s="473" t="str">
        <f>VLOOKUP(A332,'[1]2017 SalesConnect'!$A:$I,9,0)</f>
        <v>Place Holder for extension</v>
      </c>
      <c r="J332" s="152" t="s">
        <v>11225</v>
      </c>
      <c r="K332" s="152" t="s">
        <v>8948</v>
      </c>
      <c r="L332" s="496">
        <v>42916</v>
      </c>
      <c r="M332" s="497">
        <v>42767</v>
      </c>
      <c r="N332" s="152" t="s">
        <v>49</v>
      </c>
      <c r="O332" s="498">
        <v>42933</v>
      </c>
      <c r="P332" s="499">
        <v>446250</v>
      </c>
      <c r="Q332" s="500">
        <f t="shared" si="13"/>
        <v>0.44624999999999998</v>
      </c>
      <c r="R332" s="501">
        <v>6</v>
      </c>
      <c r="S332" s="502">
        <v>42909</v>
      </c>
      <c r="T332" s="152" t="s">
        <v>466</v>
      </c>
      <c r="U332" s="152" t="s">
        <v>7040</v>
      </c>
      <c r="V332" s="495" t="s">
        <v>162</v>
      </c>
      <c r="W332" s="495" t="s">
        <v>105</v>
      </c>
      <c r="X332" s="495" t="s">
        <v>9790</v>
      </c>
      <c r="Y332" s="495"/>
      <c r="Z332" s="616"/>
      <c r="AA332" s="590"/>
      <c r="AB332" s="1"/>
      <c r="AC332" s="1"/>
      <c r="AD332" s="1"/>
      <c r="AE332" s="1"/>
      <c r="AF332" s="1"/>
      <c r="AG332" s="1"/>
      <c r="AH332" s="1"/>
      <c r="AI332" s="1"/>
      <c r="AJ332" s="1"/>
      <c r="AK332" s="1"/>
      <c r="AL332" s="1"/>
      <c r="AM332" s="1"/>
      <c r="AN332" s="1"/>
      <c r="AO332" s="1"/>
      <c r="AP332" s="1"/>
      <c r="AQ332" s="1"/>
      <c r="AR332" s="1"/>
      <c r="AS332" s="1"/>
      <c r="AT332" s="1"/>
      <c r="AU332" s="1"/>
    </row>
    <row r="333" spans="1:47" s="615" customFormat="1" ht="17.45" customHeight="1" x14ac:dyDescent="0.25">
      <c r="A333" s="591" t="s">
        <v>11478</v>
      </c>
      <c r="B333" s="506" t="s">
        <v>57</v>
      </c>
      <c r="C333" s="506" t="s">
        <v>324</v>
      </c>
      <c r="D333" s="506" t="s">
        <v>11479</v>
      </c>
      <c r="E333" s="506" t="s">
        <v>11480</v>
      </c>
      <c r="F333" s="473" t="s">
        <v>28</v>
      </c>
      <c r="G333" s="473"/>
      <c r="H333" s="473"/>
      <c r="I333" s="473"/>
      <c r="J333" s="470" t="s">
        <v>11223</v>
      </c>
      <c r="K333" s="470" t="s">
        <v>36</v>
      </c>
      <c r="L333" s="515">
        <v>42997</v>
      </c>
      <c r="M333" s="509">
        <v>42909</v>
      </c>
      <c r="N333" s="470" t="s">
        <v>47</v>
      </c>
      <c r="O333" s="516">
        <v>42997</v>
      </c>
      <c r="P333" s="510">
        <v>309981</v>
      </c>
      <c r="Q333" s="511">
        <f t="shared" si="13"/>
        <v>0.30998100000000001</v>
      </c>
      <c r="R333" s="517">
        <v>12</v>
      </c>
      <c r="S333" s="518">
        <v>42915</v>
      </c>
      <c r="T333" s="470" t="s">
        <v>103</v>
      </c>
      <c r="U333" s="470" t="s">
        <v>7040</v>
      </c>
      <c r="V333" s="506" t="s">
        <v>1715</v>
      </c>
      <c r="W333" s="506" t="s">
        <v>518</v>
      </c>
      <c r="X333" s="495" t="s">
        <v>11898</v>
      </c>
      <c r="Y333" s="495" t="s">
        <v>6864</v>
      </c>
      <c r="Z333" s="616"/>
      <c r="AA333" s="590"/>
      <c r="AB333" s="1"/>
      <c r="AC333" s="1"/>
      <c r="AD333" s="1"/>
      <c r="AE333" s="1"/>
      <c r="AF333" s="1"/>
      <c r="AG333" s="1"/>
      <c r="AH333" s="1"/>
      <c r="AI333" s="1"/>
      <c r="AJ333" s="1"/>
      <c r="AK333" s="1"/>
      <c r="AL333" s="1"/>
      <c r="AM333" s="1"/>
      <c r="AN333" s="1"/>
      <c r="AO333" s="1"/>
      <c r="AP333" s="1"/>
      <c r="AQ333" s="1"/>
      <c r="AR333" s="1"/>
      <c r="AS333" s="1"/>
      <c r="AT333" s="1"/>
      <c r="AU333" s="1"/>
    </row>
    <row r="334" spans="1:47" s="615" customFormat="1" ht="17.45" customHeight="1" x14ac:dyDescent="0.25">
      <c r="A334" s="589" t="s">
        <v>2316</v>
      </c>
      <c r="B334" s="495" t="s">
        <v>57</v>
      </c>
      <c r="C334" s="495" t="s">
        <v>324</v>
      </c>
      <c r="D334" s="495" t="s">
        <v>10494</v>
      </c>
      <c r="E334" s="495" t="s">
        <v>2318</v>
      </c>
      <c r="F334" s="473" t="s">
        <v>26</v>
      </c>
      <c r="G334" s="473"/>
      <c r="H334" s="473"/>
      <c r="I334" s="473"/>
      <c r="J334" s="152" t="s">
        <v>11223</v>
      </c>
      <c r="K334" s="152" t="s">
        <v>33</v>
      </c>
      <c r="L334" s="496">
        <v>42985</v>
      </c>
      <c r="M334" s="497">
        <v>42789</v>
      </c>
      <c r="N334" s="152" t="s">
        <v>46</v>
      </c>
      <c r="O334" s="498">
        <v>42995</v>
      </c>
      <c r="P334" s="499">
        <v>309981</v>
      </c>
      <c r="Q334" s="500">
        <f t="shared" si="13"/>
        <v>0.30998100000000001</v>
      </c>
      <c r="R334" s="501">
        <v>12</v>
      </c>
      <c r="S334" s="502">
        <v>42907</v>
      </c>
      <c r="T334" s="152" t="s">
        <v>125</v>
      </c>
      <c r="U334" s="152" t="s">
        <v>7040</v>
      </c>
      <c r="V334" s="495" t="s">
        <v>162</v>
      </c>
      <c r="W334" s="495" t="s">
        <v>105</v>
      </c>
      <c r="X334" s="495" t="s">
        <v>9994</v>
      </c>
      <c r="Y334" s="495"/>
      <c r="Z334" s="616"/>
      <c r="AA334" s="590"/>
      <c r="AB334" s="1"/>
      <c r="AC334" s="1"/>
      <c r="AD334" s="1"/>
      <c r="AE334" s="1"/>
      <c r="AF334" s="1"/>
      <c r="AG334" s="1"/>
      <c r="AH334" s="1"/>
      <c r="AI334" s="1"/>
      <c r="AJ334" s="1"/>
      <c r="AK334" s="1"/>
      <c r="AL334" s="1"/>
      <c r="AM334" s="1"/>
      <c r="AN334" s="1"/>
      <c r="AO334" s="1"/>
      <c r="AP334" s="1"/>
      <c r="AQ334" s="1"/>
      <c r="AR334" s="1"/>
      <c r="AS334" s="1"/>
      <c r="AT334" s="1"/>
      <c r="AU334" s="1"/>
    </row>
    <row r="335" spans="1:47" s="615" customFormat="1" ht="17.45" customHeight="1" x14ac:dyDescent="0.25">
      <c r="A335" s="589" t="s">
        <v>9038</v>
      </c>
      <c r="B335" s="495" t="s">
        <v>57</v>
      </c>
      <c r="C335" s="495" t="s">
        <v>324</v>
      </c>
      <c r="D335" s="495" t="s">
        <v>10401</v>
      </c>
      <c r="E335" s="495" t="s">
        <v>9039</v>
      </c>
      <c r="F335" s="473" t="s">
        <v>28</v>
      </c>
      <c r="G335" s="473"/>
      <c r="H335" s="473"/>
      <c r="I335" s="473"/>
      <c r="J335" s="152" t="s">
        <v>11223</v>
      </c>
      <c r="K335" s="152" t="s">
        <v>8953</v>
      </c>
      <c r="L335" s="496">
        <v>42978</v>
      </c>
      <c r="M335" s="497">
        <v>42870</v>
      </c>
      <c r="N335" s="152" t="s">
        <v>46</v>
      </c>
      <c r="O335" s="498">
        <v>42979</v>
      </c>
      <c r="P335" s="499">
        <v>309981</v>
      </c>
      <c r="Q335" s="500">
        <f t="shared" si="13"/>
        <v>0.30998100000000001</v>
      </c>
      <c r="R335" s="501">
        <v>12</v>
      </c>
      <c r="S335" s="502">
        <v>42873</v>
      </c>
      <c r="T335" s="152" t="s">
        <v>125</v>
      </c>
      <c r="U335" s="152" t="s">
        <v>7040</v>
      </c>
      <c r="V335" s="495" t="s">
        <v>162</v>
      </c>
      <c r="W335" s="495" t="s">
        <v>105</v>
      </c>
      <c r="X335" s="495" t="s">
        <v>9994</v>
      </c>
      <c r="Y335" s="495" t="s">
        <v>6864</v>
      </c>
      <c r="Z335" s="616"/>
      <c r="AA335" s="590"/>
      <c r="AB335" s="1"/>
      <c r="AC335" s="1"/>
      <c r="AD335" s="1"/>
      <c r="AE335" s="1"/>
      <c r="AF335" s="1"/>
      <c r="AG335" s="1"/>
      <c r="AH335" s="1"/>
      <c r="AI335" s="1"/>
      <c r="AJ335" s="1"/>
      <c r="AK335" s="1"/>
      <c r="AL335" s="1"/>
      <c r="AM335" s="1"/>
      <c r="AN335" s="1"/>
      <c r="AO335" s="1"/>
      <c r="AP335" s="1"/>
      <c r="AQ335" s="1"/>
      <c r="AR335" s="1"/>
      <c r="AS335" s="1"/>
      <c r="AT335" s="1"/>
      <c r="AU335" s="1"/>
    </row>
    <row r="336" spans="1:47" s="615" customFormat="1" ht="17.45" customHeight="1" x14ac:dyDescent="0.25">
      <c r="A336" s="589" t="s">
        <v>10824</v>
      </c>
      <c r="B336" s="495" t="s">
        <v>57</v>
      </c>
      <c r="C336" s="495" t="s">
        <v>324</v>
      </c>
      <c r="D336" s="495" t="s">
        <v>10825</v>
      </c>
      <c r="E336" s="495" t="s">
        <v>10826</v>
      </c>
      <c r="F336" s="473" t="s">
        <v>26</v>
      </c>
      <c r="G336" s="473"/>
      <c r="H336" s="473"/>
      <c r="I336" s="473"/>
      <c r="J336" s="152" t="s">
        <v>11224</v>
      </c>
      <c r="K336" s="152" t="s">
        <v>8948</v>
      </c>
      <c r="L336" s="496">
        <v>43069</v>
      </c>
      <c r="M336" s="497">
        <v>42895</v>
      </c>
      <c r="N336" s="152" t="s">
        <v>46</v>
      </c>
      <c r="O336" s="498">
        <v>43069</v>
      </c>
      <c r="P336" s="499">
        <v>309981</v>
      </c>
      <c r="Q336" s="500">
        <f t="shared" si="13"/>
        <v>0.30998100000000001</v>
      </c>
      <c r="R336" s="501">
        <v>3</v>
      </c>
      <c r="S336" s="502">
        <v>42901</v>
      </c>
      <c r="T336" s="152" t="s">
        <v>125</v>
      </c>
      <c r="U336" s="152" t="s">
        <v>7040</v>
      </c>
      <c r="V336" s="495" t="s">
        <v>162</v>
      </c>
      <c r="W336" s="495" t="s">
        <v>105</v>
      </c>
      <c r="X336" s="495" t="s">
        <v>9962</v>
      </c>
      <c r="Y336" s="495" t="s">
        <v>10962</v>
      </c>
      <c r="Z336" s="616"/>
      <c r="AA336" s="590"/>
      <c r="AB336" s="1"/>
      <c r="AC336" s="1"/>
      <c r="AD336" s="1"/>
      <c r="AE336" s="1"/>
      <c r="AF336" s="1"/>
      <c r="AG336" s="1"/>
      <c r="AH336" s="1"/>
      <c r="AI336" s="1"/>
      <c r="AJ336" s="1"/>
      <c r="AK336" s="1"/>
      <c r="AL336" s="1"/>
      <c r="AM336" s="1"/>
      <c r="AN336" s="1"/>
      <c r="AO336" s="1"/>
      <c r="AP336" s="1"/>
      <c r="AQ336" s="1"/>
      <c r="AR336" s="1"/>
      <c r="AS336" s="1"/>
      <c r="AT336" s="1"/>
      <c r="AU336" s="1"/>
    </row>
    <row r="337" spans="1:47" s="615" customFormat="1" ht="17.45" customHeight="1" x14ac:dyDescent="0.25">
      <c r="A337" s="589" t="s">
        <v>8255</v>
      </c>
      <c r="B337" s="495" t="s">
        <v>57</v>
      </c>
      <c r="C337" s="495" t="s">
        <v>324</v>
      </c>
      <c r="D337" s="495" t="s">
        <v>11481</v>
      </c>
      <c r="E337" s="495" t="s">
        <v>8256</v>
      </c>
      <c r="F337" s="473" t="s">
        <v>28</v>
      </c>
      <c r="G337" s="473"/>
      <c r="H337" s="473"/>
      <c r="I337" s="473"/>
      <c r="J337" s="152" t="s">
        <v>11223</v>
      </c>
      <c r="K337" s="152" t="s">
        <v>8953</v>
      </c>
      <c r="L337" s="496">
        <v>42944</v>
      </c>
      <c r="M337" s="497">
        <v>42832</v>
      </c>
      <c r="N337" s="152" t="s">
        <v>46</v>
      </c>
      <c r="O337" s="498">
        <v>42944</v>
      </c>
      <c r="P337" s="499">
        <v>309981</v>
      </c>
      <c r="Q337" s="500">
        <f t="shared" si="13"/>
        <v>0.30998100000000001</v>
      </c>
      <c r="R337" s="501">
        <v>12</v>
      </c>
      <c r="S337" s="502">
        <v>42863</v>
      </c>
      <c r="T337" s="152" t="s">
        <v>125</v>
      </c>
      <c r="U337" s="152" t="s">
        <v>7040</v>
      </c>
      <c r="V337" s="495" t="s">
        <v>162</v>
      </c>
      <c r="W337" s="495" t="s">
        <v>7199</v>
      </c>
      <c r="X337" s="495" t="s">
        <v>9994</v>
      </c>
      <c r="Y337" s="495" t="s">
        <v>7201</v>
      </c>
      <c r="Z337" s="616"/>
      <c r="AA337" s="590"/>
      <c r="AB337" s="1"/>
      <c r="AC337" s="1"/>
      <c r="AD337" s="1"/>
      <c r="AE337" s="1"/>
      <c r="AF337" s="1"/>
      <c r="AG337" s="1"/>
      <c r="AH337" s="1"/>
      <c r="AI337" s="1"/>
      <c r="AJ337" s="1"/>
      <c r="AK337" s="1"/>
      <c r="AL337" s="1"/>
      <c r="AM337" s="1"/>
      <c r="AN337" s="1"/>
      <c r="AO337" s="1"/>
      <c r="AP337" s="1"/>
      <c r="AQ337" s="1"/>
      <c r="AR337" s="1"/>
      <c r="AS337" s="1"/>
      <c r="AT337" s="1"/>
      <c r="AU337" s="1"/>
    </row>
    <row r="338" spans="1:47" s="615" customFormat="1" ht="17.45" customHeight="1" x14ac:dyDescent="0.25">
      <c r="A338" s="589" t="s">
        <v>3841</v>
      </c>
      <c r="B338" s="495" t="s">
        <v>56</v>
      </c>
      <c r="C338" s="495" t="s">
        <v>109</v>
      </c>
      <c r="D338" s="495" t="s">
        <v>3842</v>
      </c>
      <c r="E338" s="495" t="s">
        <v>3843</v>
      </c>
      <c r="F338" s="473" t="s">
        <v>28</v>
      </c>
      <c r="G338" s="473"/>
      <c r="H338" s="473"/>
      <c r="I338" s="473"/>
      <c r="J338" s="152" t="s">
        <v>11225</v>
      </c>
      <c r="K338" s="163" t="s">
        <v>8952</v>
      </c>
      <c r="L338" s="503">
        <v>42916</v>
      </c>
      <c r="M338" s="497" t="s">
        <v>3844</v>
      </c>
      <c r="N338" s="163" t="s">
        <v>46</v>
      </c>
      <c r="O338" s="503">
        <v>42916</v>
      </c>
      <c r="P338" s="499">
        <v>50000</v>
      </c>
      <c r="Q338" s="500">
        <f t="shared" si="13"/>
        <v>4.9999999999999996E-2</v>
      </c>
      <c r="R338" s="504">
        <v>12</v>
      </c>
      <c r="S338" s="505" t="s">
        <v>826</v>
      </c>
      <c r="T338" s="163" t="s">
        <v>125</v>
      </c>
      <c r="U338" s="163" t="s">
        <v>7</v>
      </c>
      <c r="V338" s="495" t="s">
        <v>388</v>
      </c>
      <c r="W338" s="495" t="s">
        <v>389</v>
      </c>
      <c r="X338" s="495" t="s">
        <v>6136</v>
      </c>
      <c r="Y338" s="495" t="s">
        <v>757</v>
      </c>
      <c r="Z338" s="616"/>
      <c r="AA338" s="590"/>
      <c r="AB338" s="1"/>
      <c r="AC338" s="1"/>
      <c r="AD338" s="1"/>
      <c r="AE338" s="1"/>
      <c r="AF338" s="1"/>
      <c r="AG338" s="1"/>
      <c r="AH338" s="1"/>
      <c r="AI338" s="1"/>
      <c r="AJ338" s="1"/>
      <c r="AK338" s="1"/>
      <c r="AL338" s="1"/>
      <c r="AM338" s="1"/>
      <c r="AN338" s="1"/>
      <c r="AO338" s="1"/>
      <c r="AP338" s="1"/>
      <c r="AQ338" s="1"/>
      <c r="AR338" s="1"/>
      <c r="AS338" s="1"/>
      <c r="AT338" s="1"/>
      <c r="AU338" s="1"/>
    </row>
    <row r="339" spans="1:47" s="615" customFormat="1" ht="17.45" customHeight="1" x14ac:dyDescent="0.25">
      <c r="A339" s="592" t="s">
        <v>9675</v>
      </c>
      <c r="B339" s="519" t="s">
        <v>56</v>
      </c>
      <c r="C339" s="519" t="s">
        <v>124</v>
      </c>
      <c r="D339" s="519" t="s">
        <v>9676</v>
      </c>
      <c r="E339" s="519" t="s">
        <v>9677</v>
      </c>
      <c r="F339" s="473" t="s">
        <v>28</v>
      </c>
      <c r="G339" s="473"/>
      <c r="H339" s="473"/>
      <c r="I339" s="473"/>
      <c r="J339" s="520" t="s">
        <v>11223</v>
      </c>
      <c r="K339" s="520" t="s">
        <v>8950</v>
      </c>
      <c r="L339" s="521">
        <v>42971</v>
      </c>
      <c r="M339" s="522" t="s">
        <v>9701</v>
      </c>
      <c r="N339" s="520" t="s">
        <v>47</v>
      </c>
      <c r="O339" s="521">
        <v>42975</v>
      </c>
      <c r="P339" s="540">
        <v>15000</v>
      </c>
      <c r="Q339" s="524">
        <v>1.4999999999999999E-2</v>
      </c>
      <c r="R339" s="525">
        <v>12</v>
      </c>
      <c r="S339" s="526" t="s">
        <v>10333</v>
      </c>
      <c r="T339" s="520" t="s">
        <v>103</v>
      </c>
      <c r="U339" s="520" t="s">
        <v>7</v>
      </c>
      <c r="V339" s="519" t="s">
        <v>477</v>
      </c>
      <c r="W339" s="519" t="s">
        <v>1138</v>
      </c>
      <c r="X339" s="415" t="s">
        <v>9726</v>
      </c>
      <c r="Y339" s="415" t="s">
        <v>667</v>
      </c>
      <c r="Z339" s="616"/>
      <c r="AA339" s="590"/>
      <c r="AB339" s="1"/>
      <c r="AC339" s="1"/>
      <c r="AD339" s="1"/>
      <c r="AE339" s="1"/>
      <c r="AF339" s="1"/>
      <c r="AG339" s="1"/>
      <c r="AH339" s="1"/>
      <c r="AI339" s="1"/>
      <c r="AJ339" s="1"/>
      <c r="AK339" s="1"/>
      <c r="AL339" s="1"/>
      <c r="AM339" s="1"/>
      <c r="AN339" s="1"/>
      <c r="AO339" s="1"/>
      <c r="AP339" s="1"/>
      <c r="AQ339" s="1"/>
      <c r="AR339" s="1"/>
      <c r="AS339" s="1"/>
      <c r="AT339" s="1"/>
      <c r="AU339" s="1"/>
    </row>
    <row r="340" spans="1:47" s="615" customFormat="1" ht="17.45" customHeight="1" x14ac:dyDescent="0.25">
      <c r="A340" s="589" t="s">
        <v>8435</v>
      </c>
      <c r="B340" s="495" t="s">
        <v>56</v>
      </c>
      <c r="C340" s="495" t="s">
        <v>510</v>
      </c>
      <c r="D340" s="495" t="s">
        <v>10642</v>
      </c>
      <c r="E340" s="495" t="s">
        <v>8436</v>
      </c>
      <c r="F340" s="473" t="s">
        <v>27</v>
      </c>
      <c r="G340" s="473"/>
      <c r="H340" s="473"/>
      <c r="I340" s="473"/>
      <c r="J340" s="152" t="s">
        <v>11223</v>
      </c>
      <c r="K340" s="152" t="s">
        <v>8947</v>
      </c>
      <c r="L340" s="496">
        <v>43008</v>
      </c>
      <c r="M340" s="497">
        <v>42835</v>
      </c>
      <c r="N340" s="152" t="s">
        <v>47</v>
      </c>
      <c r="O340" s="498">
        <v>43008</v>
      </c>
      <c r="P340" s="499">
        <v>50000</v>
      </c>
      <c r="Q340" s="500">
        <f t="shared" ref="Q340:Q371" si="14">+P340*0.000001</f>
        <v>4.9999999999999996E-2</v>
      </c>
      <c r="R340" s="501">
        <v>12</v>
      </c>
      <c r="S340" s="502">
        <v>42901</v>
      </c>
      <c r="T340" s="152" t="s">
        <v>103</v>
      </c>
      <c r="U340" s="152" t="s">
        <v>18</v>
      </c>
      <c r="V340" s="495" t="s">
        <v>9273</v>
      </c>
      <c r="W340" s="495" t="s">
        <v>11334</v>
      </c>
      <c r="X340" s="495" t="s">
        <v>10090</v>
      </c>
      <c r="Y340" s="495" t="s">
        <v>9291</v>
      </c>
      <c r="Z340" s="616"/>
      <c r="AA340" s="590"/>
      <c r="AB340" s="1"/>
      <c r="AC340" s="1"/>
      <c r="AD340" s="1"/>
      <c r="AE340" s="1"/>
      <c r="AF340" s="1"/>
      <c r="AG340" s="1"/>
      <c r="AH340" s="1"/>
      <c r="AI340" s="1"/>
      <c r="AJ340" s="1"/>
      <c r="AK340" s="1"/>
      <c r="AL340" s="1"/>
      <c r="AM340" s="1"/>
      <c r="AN340" s="1"/>
      <c r="AO340" s="1"/>
      <c r="AP340" s="1"/>
      <c r="AQ340" s="1"/>
      <c r="AR340" s="1"/>
      <c r="AS340" s="1"/>
      <c r="AT340" s="1"/>
      <c r="AU340" s="1"/>
    </row>
    <row r="341" spans="1:47" s="615" customFormat="1" ht="17.45" customHeight="1" x14ac:dyDescent="0.25">
      <c r="A341" s="589" t="s">
        <v>2722</v>
      </c>
      <c r="B341" s="495" t="s">
        <v>56</v>
      </c>
      <c r="C341" s="495" t="s">
        <v>235</v>
      </c>
      <c r="D341" s="495" t="s">
        <v>2723</v>
      </c>
      <c r="E341" s="495" t="s">
        <v>2724</v>
      </c>
      <c r="F341" s="473" t="s">
        <v>24</v>
      </c>
      <c r="G341" s="473"/>
      <c r="H341" s="473"/>
      <c r="I341" s="473"/>
      <c r="J341" s="152" t="s">
        <v>11223</v>
      </c>
      <c r="K341" s="163" t="s">
        <v>8949</v>
      </c>
      <c r="L341" s="503">
        <v>43008</v>
      </c>
      <c r="M341" s="497" t="s">
        <v>2725</v>
      </c>
      <c r="N341" s="163" t="s">
        <v>47</v>
      </c>
      <c r="O341" s="503">
        <v>43008</v>
      </c>
      <c r="P341" s="499">
        <v>120000</v>
      </c>
      <c r="Q341" s="500">
        <f t="shared" si="14"/>
        <v>0.12</v>
      </c>
      <c r="R341" s="504">
        <v>12</v>
      </c>
      <c r="S341" s="505" t="s">
        <v>7102</v>
      </c>
      <c r="T341" s="163" t="s">
        <v>103</v>
      </c>
      <c r="U341" s="163" t="s">
        <v>7</v>
      </c>
      <c r="V341" s="495" t="s">
        <v>1795</v>
      </c>
      <c r="W341" s="495" t="s">
        <v>2726</v>
      </c>
      <c r="X341" s="495" t="s">
        <v>6373</v>
      </c>
      <c r="Y341" s="495" t="s">
        <v>7581</v>
      </c>
      <c r="Z341" s="616"/>
      <c r="AA341" s="590"/>
      <c r="AB341" s="1"/>
      <c r="AC341" s="1"/>
      <c r="AD341" s="1"/>
      <c r="AE341" s="1"/>
      <c r="AF341" s="1"/>
      <c r="AG341" s="1"/>
      <c r="AH341" s="1"/>
      <c r="AI341" s="1"/>
      <c r="AJ341" s="1"/>
      <c r="AK341" s="1"/>
      <c r="AL341" s="1"/>
      <c r="AM341" s="1"/>
      <c r="AN341" s="1"/>
      <c r="AO341" s="1"/>
      <c r="AP341" s="1"/>
      <c r="AQ341" s="1"/>
      <c r="AR341" s="1"/>
      <c r="AS341" s="1"/>
      <c r="AT341" s="1"/>
      <c r="AU341" s="1"/>
    </row>
    <row r="342" spans="1:47" s="615" customFormat="1" ht="17.45" customHeight="1" x14ac:dyDescent="0.25">
      <c r="A342" s="589" t="s">
        <v>11010</v>
      </c>
      <c r="B342" s="495" t="s">
        <v>56</v>
      </c>
      <c r="C342" s="495" t="s">
        <v>235</v>
      </c>
      <c r="D342" s="495" t="s">
        <v>2723</v>
      </c>
      <c r="E342" s="495" t="s">
        <v>11173</v>
      </c>
      <c r="F342" s="473" t="s">
        <v>24</v>
      </c>
      <c r="G342" s="473"/>
      <c r="H342" s="473"/>
      <c r="I342" s="473"/>
      <c r="J342" s="152" t="s">
        <v>11224</v>
      </c>
      <c r="K342" s="163" t="s">
        <v>8949</v>
      </c>
      <c r="L342" s="503">
        <v>43035</v>
      </c>
      <c r="M342" s="497" t="s">
        <v>11253</v>
      </c>
      <c r="N342" s="163" t="s">
        <v>46</v>
      </c>
      <c r="O342" s="503">
        <v>43035</v>
      </c>
      <c r="P342" s="499">
        <v>100000</v>
      </c>
      <c r="Q342" s="500">
        <f t="shared" si="14"/>
        <v>9.9999999999999992E-2</v>
      </c>
      <c r="R342" s="504">
        <v>12</v>
      </c>
      <c r="S342" s="505" t="s">
        <v>11283</v>
      </c>
      <c r="T342" s="163" t="s">
        <v>125</v>
      </c>
      <c r="U342" s="163" t="s">
        <v>7</v>
      </c>
      <c r="V342" s="495" t="s">
        <v>477</v>
      </c>
      <c r="W342" s="495"/>
      <c r="X342" s="495" t="s">
        <v>11378</v>
      </c>
      <c r="Y342" s="495" t="s">
        <v>313</v>
      </c>
      <c r="Z342" s="616"/>
      <c r="AA342" s="590"/>
      <c r="AB342" s="1"/>
      <c r="AC342" s="1"/>
      <c r="AD342" s="1"/>
      <c r="AE342" s="1"/>
      <c r="AF342" s="1"/>
      <c r="AG342" s="1"/>
      <c r="AH342" s="1"/>
      <c r="AI342" s="1"/>
      <c r="AJ342" s="1"/>
      <c r="AK342" s="1"/>
      <c r="AL342" s="1"/>
      <c r="AM342" s="1"/>
      <c r="AN342" s="1"/>
      <c r="AO342" s="1"/>
      <c r="AP342" s="1"/>
      <c r="AQ342" s="1"/>
      <c r="AR342" s="1"/>
      <c r="AS342" s="1"/>
      <c r="AT342" s="1"/>
      <c r="AU342" s="1"/>
    </row>
    <row r="343" spans="1:47" s="615" customFormat="1" ht="17.45" customHeight="1" x14ac:dyDescent="0.25">
      <c r="A343" s="589" t="s">
        <v>6616</v>
      </c>
      <c r="B343" s="495" t="s">
        <v>56</v>
      </c>
      <c r="C343" s="495" t="s">
        <v>235</v>
      </c>
      <c r="D343" s="495" t="s">
        <v>6617</v>
      </c>
      <c r="E343" s="495" t="s">
        <v>8792</v>
      </c>
      <c r="F343" s="473" t="s">
        <v>28</v>
      </c>
      <c r="G343" s="473"/>
      <c r="H343" s="473"/>
      <c r="I343" s="473"/>
      <c r="J343" s="152" t="s">
        <v>11224</v>
      </c>
      <c r="K343" s="163" t="s">
        <v>8950</v>
      </c>
      <c r="L343" s="503">
        <v>43069</v>
      </c>
      <c r="M343" s="497" t="s">
        <v>6785</v>
      </c>
      <c r="N343" s="163" t="s">
        <v>142</v>
      </c>
      <c r="O343" s="503">
        <v>43069</v>
      </c>
      <c r="P343" s="499">
        <v>120000</v>
      </c>
      <c r="Q343" s="500">
        <f t="shared" si="14"/>
        <v>0.12</v>
      </c>
      <c r="R343" s="504">
        <v>12</v>
      </c>
      <c r="S343" s="505" t="s">
        <v>7102</v>
      </c>
      <c r="T343" s="163" t="s">
        <v>125</v>
      </c>
      <c r="U343" s="163" t="s">
        <v>7</v>
      </c>
      <c r="V343" s="495" t="s">
        <v>477</v>
      </c>
      <c r="W343" s="495"/>
      <c r="X343" s="495" t="s">
        <v>6786</v>
      </c>
      <c r="Y343" s="495" t="s">
        <v>6865</v>
      </c>
      <c r="Z343" s="616"/>
      <c r="AA343" s="590"/>
      <c r="AB343" s="1"/>
      <c r="AC343" s="1"/>
      <c r="AD343" s="1"/>
      <c r="AE343" s="1"/>
      <c r="AF343" s="1"/>
      <c r="AG343" s="1"/>
      <c r="AH343" s="1"/>
      <c r="AI343" s="1"/>
      <c r="AJ343" s="1"/>
      <c r="AK343" s="1"/>
      <c r="AL343" s="1"/>
      <c r="AM343" s="1"/>
      <c r="AN343" s="1"/>
      <c r="AO343" s="1"/>
      <c r="AP343" s="1"/>
      <c r="AQ343" s="1"/>
      <c r="AR343" s="1"/>
      <c r="AS343" s="1"/>
      <c r="AT343" s="1"/>
      <c r="AU343" s="1"/>
    </row>
    <row r="344" spans="1:47" s="615" customFormat="1" ht="17.45" customHeight="1" x14ac:dyDescent="0.25">
      <c r="A344" s="589" t="s">
        <v>9657</v>
      </c>
      <c r="B344" s="495" t="s">
        <v>56</v>
      </c>
      <c r="C344" s="495" t="s">
        <v>235</v>
      </c>
      <c r="D344" s="495" t="s">
        <v>6617</v>
      </c>
      <c r="E344" s="495" t="s">
        <v>9658</v>
      </c>
      <c r="F344" s="473" t="s">
        <v>28</v>
      </c>
      <c r="G344" s="473"/>
      <c r="H344" s="473"/>
      <c r="I344" s="473"/>
      <c r="J344" s="152" t="s">
        <v>11223</v>
      </c>
      <c r="K344" s="163" t="s">
        <v>8950</v>
      </c>
      <c r="L344" s="503">
        <v>42971</v>
      </c>
      <c r="M344" s="497" t="s">
        <v>9696</v>
      </c>
      <c r="N344" s="163" t="s">
        <v>46</v>
      </c>
      <c r="O344" s="503">
        <v>42971</v>
      </c>
      <c r="P344" s="499">
        <v>50000</v>
      </c>
      <c r="Q344" s="500">
        <f t="shared" si="14"/>
        <v>4.9999999999999996E-2</v>
      </c>
      <c r="R344" s="504">
        <v>6</v>
      </c>
      <c r="S344" s="505" t="s">
        <v>9605</v>
      </c>
      <c r="T344" s="163" t="s">
        <v>125</v>
      </c>
      <c r="U344" s="163" t="s">
        <v>7</v>
      </c>
      <c r="V344" s="495" t="s">
        <v>477</v>
      </c>
      <c r="W344" s="495" t="s">
        <v>1204</v>
      </c>
      <c r="X344" s="495" t="s">
        <v>6786</v>
      </c>
      <c r="Y344" s="495"/>
      <c r="Z344" s="616"/>
      <c r="AA344" s="590"/>
      <c r="AB344" s="1"/>
      <c r="AC344" s="1"/>
      <c r="AD344" s="1"/>
      <c r="AE344" s="1"/>
      <c r="AF344" s="1"/>
      <c r="AG344" s="1"/>
      <c r="AH344" s="1"/>
      <c r="AI344" s="1"/>
      <c r="AJ344" s="1"/>
      <c r="AK344" s="1"/>
      <c r="AL344" s="1"/>
      <c r="AM344" s="1"/>
      <c r="AN344" s="1"/>
      <c r="AO344" s="1"/>
      <c r="AP344" s="1"/>
      <c r="AQ344" s="1"/>
      <c r="AR344" s="1"/>
      <c r="AS344" s="1"/>
      <c r="AT344" s="1"/>
      <c r="AU344" s="1"/>
    </row>
    <row r="345" spans="1:47" s="615" customFormat="1" ht="17.45" customHeight="1" x14ac:dyDescent="0.25">
      <c r="A345" s="589" t="s">
        <v>301</v>
      </c>
      <c r="B345" s="495" t="s">
        <v>56</v>
      </c>
      <c r="C345" s="495" t="s">
        <v>235</v>
      </c>
      <c r="D345" s="495" t="s">
        <v>302</v>
      </c>
      <c r="E345" s="495" t="s">
        <v>303</v>
      </c>
      <c r="F345" s="473" t="s">
        <v>28</v>
      </c>
      <c r="G345" s="473"/>
      <c r="H345" s="473"/>
      <c r="I345" s="473"/>
      <c r="J345" s="152" t="s">
        <v>11225</v>
      </c>
      <c r="K345" s="163" t="s">
        <v>8950</v>
      </c>
      <c r="L345" s="503">
        <v>42915</v>
      </c>
      <c r="M345" s="497" t="s">
        <v>304</v>
      </c>
      <c r="N345" s="163" t="s">
        <v>47</v>
      </c>
      <c r="O345" s="503">
        <v>42915</v>
      </c>
      <c r="P345" s="499">
        <v>2500000</v>
      </c>
      <c r="Q345" s="500">
        <f t="shared" si="14"/>
        <v>2.5</v>
      </c>
      <c r="R345" s="504">
        <v>1</v>
      </c>
      <c r="S345" s="505" t="s">
        <v>9789</v>
      </c>
      <c r="T345" s="163" t="s">
        <v>103</v>
      </c>
      <c r="U345" s="163" t="s">
        <v>7</v>
      </c>
      <c r="V345" s="495" t="s">
        <v>306</v>
      </c>
      <c r="W345" s="495" t="s">
        <v>307</v>
      </c>
      <c r="X345" s="495" t="s">
        <v>11873</v>
      </c>
      <c r="Y345" s="495" t="s">
        <v>308</v>
      </c>
      <c r="Z345" s="616"/>
      <c r="AA345" s="590"/>
      <c r="AB345" s="1"/>
      <c r="AC345" s="1"/>
      <c r="AD345" s="1"/>
      <c r="AE345" s="1"/>
      <c r="AF345" s="1"/>
      <c r="AG345" s="1"/>
      <c r="AH345" s="1"/>
      <c r="AI345" s="1"/>
      <c r="AJ345" s="1"/>
      <c r="AK345" s="1"/>
      <c r="AL345" s="1"/>
      <c r="AM345" s="1"/>
      <c r="AN345" s="1"/>
      <c r="AO345" s="1"/>
      <c r="AP345" s="1"/>
      <c r="AQ345" s="1"/>
      <c r="AR345" s="1"/>
      <c r="AS345" s="1"/>
      <c r="AT345" s="1"/>
      <c r="AU345" s="1"/>
    </row>
    <row r="346" spans="1:47" s="615" customFormat="1" ht="17.45" customHeight="1" x14ac:dyDescent="0.25">
      <c r="A346" s="589" t="s">
        <v>442</v>
      </c>
      <c r="B346" s="495" t="s">
        <v>56</v>
      </c>
      <c r="C346" s="495" t="s">
        <v>235</v>
      </c>
      <c r="D346" s="495" t="s">
        <v>11429</v>
      </c>
      <c r="E346" s="495" t="s">
        <v>443</v>
      </c>
      <c r="F346" s="473" t="s">
        <v>28</v>
      </c>
      <c r="G346" s="473"/>
      <c r="H346" s="473"/>
      <c r="I346" s="473"/>
      <c r="J346" s="152" t="s">
        <v>11223</v>
      </c>
      <c r="K346" s="152" t="s">
        <v>8950</v>
      </c>
      <c r="L346" s="496">
        <v>43007</v>
      </c>
      <c r="M346" s="497">
        <v>42793</v>
      </c>
      <c r="N346" s="152" t="s">
        <v>46</v>
      </c>
      <c r="O346" s="498">
        <v>43007</v>
      </c>
      <c r="P346" s="499">
        <v>1500000</v>
      </c>
      <c r="Q346" s="500">
        <f t="shared" si="14"/>
        <v>1.5</v>
      </c>
      <c r="R346" s="501">
        <v>12</v>
      </c>
      <c r="S346" s="502">
        <v>42843</v>
      </c>
      <c r="T346" s="152" t="s">
        <v>103</v>
      </c>
      <c r="U346" s="152" t="s">
        <v>7040</v>
      </c>
      <c r="V346" s="495" t="s">
        <v>162</v>
      </c>
      <c r="W346" s="495" t="s">
        <v>7199</v>
      </c>
      <c r="X346" s="495" t="s">
        <v>11876</v>
      </c>
      <c r="Y346" s="495" t="s">
        <v>9291</v>
      </c>
      <c r="Z346" s="616"/>
      <c r="AA346" s="590"/>
      <c r="AB346" s="1"/>
      <c r="AC346" s="1"/>
      <c r="AD346" s="1"/>
      <c r="AE346" s="1"/>
      <c r="AF346" s="1"/>
      <c r="AG346" s="1"/>
      <c r="AH346" s="1"/>
      <c r="AI346" s="1"/>
      <c r="AJ346" s="1"/>
      <c r="AK346" s="1"/>
      <c r="AL346" s="1"/>
      <c r="AM346" s="1"/>
      <c r="AN346" s="1"/>
      <c r="AO346" s="1"/>
      <c r="AP346" s="1"/>
      <c r="AQ346" s="1"/>
      <c r="AR346" s="1"/>
      <c r="AS346" s="1"/>
      <c r="AT346" s="1"/>
      <c r="AU346" s="1"/>
    </row>
    <row r="347" spans="1:47" s="615" customFormat="1" ht="17.45" customHeight="1" x14ac:dyDescent="0.25">
      <c r="A347" s="589" t="s">
        <v>8218</v>
      </c>
      <c r="B347" s="495" t="s">
        <v>56</v>
      </c>
      <c r="C347" s="495" t="s">
        <v>235</v>
      </c>
      <c r="D347" s="495" t="s">
        <v>11429</v>
      </c>
      <c r="E347" s="495" t="s">
        <v>3095</v>
      </c>
      <c r="F347" s="473" t="s">
        <v>28</v>
      </c>
      <c r="G347" s="473"/>
      <c r="H347" s="473"/>
      <c r="I347" s="473"/>
      <c r="J347" s="152" t="s">
        <v>11223</v>
      </c>
      <c r="K347" s="152" t="s">
        <v>8950</v>
      </c>
      <c r="L347" s="496">
        <v>42950</v>
      </c>
      <c r="M347" s="497">
        <v>42838</v>
      </c>
      <c r="N347" s="152" t="s">
        <v>46</v>
      </c>
      <c r="O347" s="498">
        <v>42950</v>
      </c>
      <c r="P347" s="499">
        <v>840000</v>
      </c>
      <c r="Q347" s="500">
        <f t="shared" si="14"/>
        <v>0.84</v>
      </c>
      <c r="R347" s="501">
        <v>24</v>
      </c>
      <c r="S347" s="502">
        <v>42845</v>
      </c>
      <c r="T347" s="152" t="s">
        <v>125</v>
      </c>
      <c r="U347" s="152" t="s">
        <v>7040</v>
      </c>
      <c r="V347" s="495" t="s">
        <v>162</v>
      </c>
      <c r="W347" s="495" t="s">
        <v>7199</v>
      </c>
      <c r="X347" s="495" t="s">
        <v>11882</v>
      </c>
      <c r="Y347" s="495" t="s">
        <v>9439</v>
      </c>
      <c r="Z347" s="616"/>
      <c r="AA347" s="590"/>
      <c r="AB347" s="1"/>
      <c r="AC347" s="1"/>
      <c r="AD347" s="1"/>
      <c r="AE347" s="1"/>
      <c r="AF347" s="1"/>
      <c r="AG347" s="1"/>
      <c r="AH347" s="1"/>
      <c r="AI347" s="1"/>
      <c r="AJ347" s="1"/>
      <c r="AK347" s="1"/>
      <c r="AL347" s="1"/>
      <c r="AM347" s="1"/>
      <c r="AN347" s="1"/>
      <c r="AO347" s="1"/>
      <c r="AP347" s="1"/>
      <c r="AQ347" s="1"/>
      <c r="AR347" s="1"/>
      <c r="AS347" s="1"/>
      <c r="AT347" s="1"/>
      <c r="AU347" s="1"/>
    </row>
    <row r="348" spans="1:47" s="615" customFormat="1" ht="17.45" customHeight="1" x14ac:dyDescent="0.25">
      <c r="A348" s="589" t="s">
        <v>10162</v>
      </c>
      <c r="B348" s="495" t="s">
        <v>56</v>
      </c>
      <c r="C348" s="495" t="s">
        <v>161</v>
      </c>
      <c r="D348" s="495" t="s">
        <v>10163</v>
      </c>
      <c r="E348" s="495" t="s">
        <v>10164</v>
      </c>
      <c r="F348" s="473" t="s">
        <v>26</v>
      </c>
      <c r="G348" s="473"/>
      <c r="H348" s="473"/>
      <c r="I348" s="473"/>
      <c r="J348" s="152" t="s">
        <v>11224</v>
      </c>
      <c r="K348" s="163" t="s">
        <v>8948</v>
      </c>
      <c r="L348" s="503">
        <v>43100</v>
      </c>
      <c r="M348" s="497" t="s">
        <v>10175</v>
      </c>
      <c r="N348" s="163" t="s">
        <v>46</v>
      </c>
      <c r="O348" s="503">
        <v>43100</v>
      </c>
      <c r="P348" s="499">
        <v>2000</v>
      </c>
      <c r="Q348" s="500">
        <f t="shared" si="14"/>
        <v>2E-3</v>
      </c>
      <c r="R348" s="504">
        <v>1</v>
      </c>
      <c r="S348" s="505" t="s">
        <v>9789</v>
      </c>
      <c r="T348" s="163" t="s">
        <v>103</v>
      </c>
      <c r="U348" s="163" t="s">
        <v>7</v>
      </c>
      <c r="V348" s="495" t="s">
        <v>477</v>
      </c>
      <c r="W348" s="495"/>
      <c r="X348" s="495" t="s">
        <v>10236</v>
      </c>
      <c r="Y348" s="495" t="s">
        <v>128</v>
      </c>
      <c r="Z348" s="616"/>
      <c r="AA348" s="590"/>
      <c r="AB348" s="1"/>
      <c r="AC348" s="1"/>
      <c r="AD348" s="1"/>
      <c r="AE348" s="1"/>
      <c r="AF348" s="1"/>
      <c r="AG348" s="1"/>
      <c r="AH348" s="1"/>
      <c r="AI348" s="1"/>
      <c r="AJ348" s="1"/>
      <c r="AK348" s="1"/>
      <c r="AL348" s="1"/>
      <c r="AM348" s="1"/>
      <c r="AN348" s="1"/>
      <c r="AO348" s="1"/>
      <c r="AP348" s="1"/>
      <c r="AQ348" s="1"/>
      <c r="AR348" s="1"/>
      <c r="AS348" s="1"/>
      <c r="AT348" s="1"/>
      <c r="AU348" s="1"/>
    </row>
    <row r="349" spans="1:47" s="615" customFormat="1" ht="17.45" customHeight="1" x14ac:dyDescent="0.25">
      <c r="A349" s="589" t="s">
        <v>1840</v>
      </c>
      <c r="B349" s="495" t="s">
        <v>56</v>
      </c>
      <c r="C349" s="495" t="s">
        <v>161</v>
      </c>
      <c r="D349" s="495" t="s">
        <v>1841</v>
      </c>
      <c r="E349" s="495" t="s">
        <v>1842</v>
      </c>
      <c r="F349" s="473" t="s">
        <v>26</v>
      </c>
      <c r="G349" s="473"/>
      <c r="H349" s="473"/>
      <c r="I349" s="473"/>
      <c r="J349" s="152" t="s">
        <v>11224</v>
      </c>
      <c r="K349" s="163" t="s">
        <v>8948</v>
      </c>
      <c r="L349" s="503">
        <v>43084</v>
      </c>
      <c r="M349" s="497" t="s">
        <v>1843</v>
      </c>
      <c r="N349" s="163" t="s">
        <v>47</v>
      </c>
      <c r="O349" s="503">
        <v>43084</v>
      </c>
      <c r="P349" s="499">
        <v>200000</v>
      </c>
      <c r="Q349" s="500">
        <f t="shared" si="14"/>
        <v>0.19999999999999998</v>
      </c>
      <c r="R349" s="504">
        <v>1</v>
      </c>
      <c r="S349" s="505" t="s">
        <v>8993</v>
      </c>
      <c r="T349" s="163" t="s">
        <v>103</v>
      </c>
      <c r="U349" s="163" t="s">
        <v>7</v>
      </c>
      <c r="V349" s="495" t="s">
        <v>388</v>
      </c>
      <c r="W349" s="495" t="s">
        <v>389</v>
      </c>
      <c r="X349" s="495" t="s">
        <v>5528</v>
      </c>
      <c r="Y349" s="495" t="s">
        <v>757</v>
      </c>
      <c r="Z349" s="616"/>
      <c r="AA349" s="590"/>
      <c r="AB349" s="1"/>
      <c r="AC349" s="1"/>
      <c r="AD349" s="1"/>
      <c r="AE349" s="1"/>
      <c r="AF349" s="1"/>
      <c r="AG349" s="1"/>
      <c r="AH349" s="1"/>
      <c r="AI349" s="1"/>
      <c r="AJ349" s="1"/>
      <c r="AK349" s="1"/>
      <c r="AL349" s="1"/>
      <c r="AM349" s="1"/>
      <c r="AN349" s="1"/>
      <c r="AO349" s="1"/>
      <c r="AP349" s="1"/>
      <c r="AQ349" s="1"/>
      <c r="AR349" s="1"/>
      <c r="AS349" s="1"/>
      <c r="AT349" s="1"/>
      <c r="AU349" s="1"/>
    </row>
    <row r="350" spans="1:47" s="615" customFormat="1" ht="17.45" customHeight="1" x14ac:dyDescent="0.25">
      <c r="A350" s="589" t="s">
        <v>6260</v>
      </c>
      <c r="B350" s="495" t="s">
        <v>56</v>
      </c>
      <c r="C350" s="495" t="s">
        <v>161</v>
      </c>
      <c r="D350" s="495" t="s">
        <v>6261</v>
      </c>
      <c r="E350" s="495" t="s">
        <v>6262</v>
      </c>
      <c r="F350" s="473" t="s">
        <v>26</v>
      </c>
      <c r="G350" s="473"/>
      <c r="H350" s="473"/>
      <c r="I350" s="473"/>
      <c r="J350" s="152" t="s">
        <v>11223</v>
      </c>
      <c r="K350" s="163" t="s">
        <v>33</v>
      </c>
      <c r="L350" s="503">
        <v>43007</v>
      </c>
      <c r="M350" s="497" t="s">
        <v>6316</v>
      </c>
      <c r="N350" s="163" t="s">
        <v>46</v>
      </c>
      <c r="O350" s="503">
        <v>43007</v>
      </c>
      <c r="P350" s="499">
        <v>500000</v>
      </c>
      <c r="Q350" s="500">
        <f t="shared" si="14"/>
        <v>0.5</v>
      </c>
      <c r="R350" s="504">
        <v>12</v>
      </c>
      <c r="S350" s="505" t="s">
        <v>5535</v>
      </c>
      <c r="T350" s="163" t="s">
        <v>103</v>
      </c>
      <c r="U350" s="163" t="s">
        <v>385</v>
      </c>
      <c r="V350" s="495" t="s">
        <v>5512</v>
      </c>
      <c r="W350" s="495"/>
      <c r="X350" s="495" t="s">
        <v>6317</v>
      </c>
      <c r="Y350" s="495" t="s">
        <v>308</v>
      </c>
      <c r="Z350" s="616"/>
      <c r="AA350" s="590"/>
      <c r="AB350" s="1"/>
      <c r="AC350" s="1"/>
      <c r="AD350" s="1"/>
      <c r="AE350" s="1"/>
      <c r="AF350" s="1"/>
      <c r="AG350" s="1"/>
      <c r="AH350" s="1"/>
      <c r="AI350" s="1"/>
      <c r="AJ350" s="1"/>
      <c r="AK350" s="1"/>
      <c r="AL350" s="1"/>
      <c r="AM350" s="1"/>
      <c r="AN350" s="1"/>
      <c r="AO350" s="1"/>
      <c r="AP350" s="1"/>
      <c r="AQ350" s="1"/>
      <c r="AR350" s="1"/>
      <c r="AS350" s="1"/>
      <c r="AT350" s="1"/>
      <c r="AU350" s="1"/>
    </row>
    <row r="351" spans="1:47" s="615" customFormat="1" ht="17.45" customHeight="1" x14ac:dyDescent="0.25">
      <c r="A351" s="589" t="s">
        <v>7741</v>
      </c>
      <c r="B351" s="495" t="s">
        <v>56</v>
      </c>
      <c r="C351" s="495" t="s">
        <v>161</v>
      </c>
      <c r="D351" s="495" t="s">
        <v>10869</v>
      </c>
      <c r="E351" s="495" t="s">
        <v>7743</v>
      </c>
      <c r="F351" s="473" t="s">
        <v>26</v>
      </c>
      <c r="G351" s="473"/>
      <c r="H351" s="473"/>
      <c r="I351" s="473"/>
      <c r="J351" s="152" t="s">
        <v>11224</v>
      </c>
      <c r="K351" s="152" t="s">
        <v>33</v>
      </c>
      <c r="L351" s="496">
        <v>43084</v>
      </c>
      <c r="M351" s="497">
        <v>42825</v>
      </c>
      <c r="N351" s="152" t="s">
        <v>46</v>
      </c>
      <c r="O351" s="498">
        <v>43084</v>
      </c>
      <c r="P351" s="499">
        <v>125000</v>
      </c>
      <c r="Q351" s="500">
        <f t="shared" si="14"/>
        <v>0.125</v>
      </c>
      <c r="R351" s="501">
        <v>12</v>
      </c>
      <c r="S351" s="502">
        <v>42831</v>
      </c>
      <c r="T351" s="152" t="s">
        <v>125</v>
      </c>
      <c r="U351" s="152" t="s">
        <v>18</v>
      </c>
      <c r="V351" s="495" t="s">
        <v>9273</v>
      </c>
      <c r="W351" s="495" t="s">
        <v>11808</v>
      </c>
      <c r="X351" s="495" t="s">
        <v>7745</v>
      </c>
      <c r="Y351" s="495" t="s">
        <v>7746</v>
      </c>
      <c r="Z351" s="616"/>
      <c r="AA351" s="590"/>
      <c r="AB351" s="1"/>
      <c r="AC351" s="1"/>
      <c r="AD351" s="1"/>
      <c r="AE351" s="1"/>
      <c r="AF351" s="1"/>
      <c r="AG351" s="1"/>
      <c r="AH351" s="1"/>
      <c r="AI351" s="1"/>
      <c r="AJ351" s="1"/>
      <c r="AK351" s="1"/>
      <c r="AL351" s="1"/>
      <c r="AM351" s="1"/>
      <c r="AN351" s="1"/>
      <c r="AO351" s="1"/>
      <c r="AP351" s="1"/>
      <c r="AQ351" s="1"/>
      <c r="AR351" s="1"/>
      <c r="AS351" s="1"/>
      <c r="AT351" s="1"/>
      <c r="AU351" s="1"/>
    </row>
    <row r="352" spans="1:47" s="615" customFormat="1" ht="17.45" customHeight="1" x14ac:dyDescent="0.25">
      <c r="A352" s="589" t="s">
        <v>813</v>
      </c>
      <c r="B352" s="495" t="s">
        <v>56</v>
      </c>
      <c r="C352" s="495" t="s">
        <v>161</v>
      </c>
      <c r="D352" s="495" t="s">
        <v>814</v>
      </c>
      <c r="E352" s="495" t="s">
        <v>815</v>
      </c>
      <c r="F352" s="473" t="s">
        <v>26</v>
      </c>
      <c r="G352" s="473"/>
      <c r="H352" s="473"/>
      <c r="I352" s="473"/>
      <c r="J352" s="152" t="s">
        <v>11223</v>
      </c>
      <c r="K352" s="163" t="s">
        <v>33</v>
      </c>
      <c r="L352" s="503">
        <v>42965</v>
      </c>
      <c r="M352" s="497" t="s">
        <v>816</v>
      </c>
      <c r="N352" s="163" t="s">
        <v>46</v>
      </c>
      <c r="O352" s="503">
        <v>43000</v>
      </c>
      <c r="P352" s="499">
        <v>500000</v>
      </c>
      <c r="Q352" s="500">
        <f t="shared" si="14"/>
        <v>0.5</v>
      </c>
      <c r="R352" s="504">
        <v>12</v>
      </c>
      <c r="S352" s="505" t="s">
        <v>113</v>
      </c>
      <c r="T352" s="163" t="s">
        <v>103</v>
      </c>
      <c r="U352" s="152" t="s">
        <v>7040</v>
      </c>
      <c r="V352" s="495" t="s">
        <v>134</v>
      </c>
      <c r="W352" s="495" t="s">
        <v>9226</v>
      </c>
      <c r="X352" s="495" t="s">
        <v>5795</v>
      </c>
      <c r="Y352" s="495" t="s">
        <v>757</v>
      </c>
      <c r="Z352" s="616"/>
      <c r="AA352" s="590"/>
      <c r="AB352" s="1"/>
      <c r="AC352" s="1"/>
      <c r="AD352" s="1"/>
      <c r="AE352" s="1"/>
      <c r="AF352" s="1"/>
      <c r="AG352" s="1"/>
      <c r="AH352" s="1"/>
      <c r="AI352" s="1"/>
      <c r="AJ352" s="1"/>
      <c r="AK352" s="1"/>
      <c r="AL352" s="1"/>
      <c r="AM352" s="1"/>
      <c r="AN352" s="1"/>
      <c r="AO352" s="1"/>
      <c r="AP352" s="1"/>
      <c r="AQ352" s="1"/>
      <c r="AR352" s="1"/>
      <c r="AS352" s="1"/>
      <c r="AT352" s="1"/>
      <c r="AU352" s="1"/>
    </row>
    <row r="353" spans="1:47" s="615" customFormat="1" ht="17.45" customHeight="1" x14ac:dyDescent="0.25">
      <c r="A353" s="589" t="s">
        <v>6416</v>
      </c>
      <c r="B353" s="495" t="s">
        <v>56</v>
      </c>
      <c r="C353" s="495" t="s">
        <v>161</v>
      </c>
      <c r="D353" s="495" t="s">
        <v>11474</v>
      </c>
      <c r="E353" s="495" t="s">
        <v>6417</v>
      </c>
      <c r="F353" s="473" t="s">
        <v>26</v>
      </c>
      <c r="G353" s="473"/>
      <c r="H353" s="473"/>
      <c r="I353" s="473"/>
      <c r="J353" s="152" t="s">
        <v>11224</v>
      </c>
      <c r="K353" s="152" t="s">
        <v>33</v>
      </c>
      <c r="L353" s="496">
        <v>43035</v>
      </c>
      <c r="M353" s="497">
        <v>42810</v>
      </c>
      <c r="N353" s="152" t="s">
        <v>46</v>
      </c>
      <c r="O353" s="498">
        <v>43035</v>
      </c>
      <c r="P353" s="499">
        <v>350000</v>
      </c>
      <c r="Q353" s="500">
        <f t="shared" si="14"/>
        <v>0.35</v>
      </c>
      <c r="R353" s="501">
        <v>12</v>
      </c>
      <c r="S353" s="502">
        <v>42914</v>
      </c>
      <c r="T353" s="152" t="s">
        <v>103</v>
      </c>
      <c r="U353" s="152" t="s">
        <v>7040</v>
      </c>
      <c r="V353" s="495" t="s">
        <v>162</v>
      </c>
      <c r="W353" s="495" t="s">
        <v>7199</v>
      </c>
      <c r="X353" s="495" t="s">
        <v>11896</v>
      </c>
      <c r="Y353" s="495" t="s">
        <v>7097</v>
      </c>
      <c r="Z353" s="616"/>
      <c r="AA353" s="590"/>
      <c r="AB353" s="1"/>
      <c r="AC353" s="1"/>
      <c r="AD353" s="1"/>
      <c r="AE353" s="1"/>
      <c r="AF353" s="1"/>
      <c r="AG353" s="1"/>
      <c r="AH353" s="1"/>
      <c r="AI353" s="1"/>
      <c r="AJ353" s="1"/>
      <c r="AK353" s="1"/>
      <c r="AL353" s="1"/>
      <c r="AM353" s="1"/>
      <c r="AN353" s="1"/>
      <c r="AO353" s="1"/>
      <c r="AP353" s="1"/>
      <c r="AQ353" s="1"/>
      <c r="AR353" s="1"/>
      <c r="AS353" s="1"/>
      <c r="AT353" s="1"/>
      <c r="AU353" s="1"/>
    </row>
    <row r="354" spans="1:47" s="615" customFormat="1" ht="17.45" customHeight="1" x14ac:dyDescent="0.25">
      <c r="A354" s="589" t="s">
        <v>6416</v>
      </c>
      <c r="B354" s="495" t="s">
        <v>56</v>
      </c>
      <c r="C354" s="495" t="s">
        <v>161</v>
      </c>
      <c r="D354" s="495" t="s">
        <v>11474</v>
      </c>
      <c r="E354" s="495" t="s">
        <v>6417</v>
      </c>
      <c r="F354" s="473" t="s">
        <v>26</v>
      </c>
      <c r="G354" s="473"/>
      <c r="H354" s="473"/>
      <c r="I354" s="473"/>
      <c r="J354" s="152" t="s">
        <v>11224</v>
      </c>
      <c r="K354" s="152" t="s">
        <v>33</v>
      </c>
      <c r="L354" s="496">
        <v>43035</v>
      </c>
      <c r="M354" s="497">
        <v>42810</v>
      </c>
      <c r="N354" s="152" t="s">
        <v>46</v>
      </c>
      <c r="O354" s="498">
        <v>43035</v>
      </c>
      <c r="P354" s="499">
        <v>250000</v>
      </c>
      <c r="Q354" s="500">
        <f t="shared" si="14"/>
        <v>0.25</v>
      </c>
      <c r="R354" s="501">
        <v>12</v>
      </c>
      <c r="S354" s="502">
        <v>42914</v>
      </c>
      <c r="T354" s="152" t="s">
        <v>103</v>
      </c>
      <c r="U354" s="152" t="s">
        <v>7040</v>
      </c>
      <c r="V354" s="495" t="s">
        <v>162</v>
      </c>
      <c r="W354" s="495" t="s">
        <v>105</v>
      </c>
      <c r="X354" s="495" t="s">
        <v>11896</v>
      </c>
      <c r="Y354" s="495" t="s">
        <v>7097</v>
      </c>
      <c r="Z354" s="616"/>
      <c r="AA354" s="590"/>
      <c r="AB354" s="1"/>
      <c r="AC354" s="1"/>
      <c r="AD354" s="1"/>
      <c r="AE354" s="1"/>
      <c r="AF354" s="1"/>
      <c r="AG354" s="1"/>
      <c r="AH354" s="1"/>
      <c r="AI354" s="1"/>
      <c r="AJ354" s="1"/>
      <c r="AK354" s="1"/>
      <c r="AL354" s="1"/>
      <c r="AM354" s="1"/>
      <c r="AN354" s="1"/>
      <c r="AO354" s="1"/>
      <c r="AP354" s="1"/>
      <c r="AQ354" s="1"/>
      <c r="AR354" s="1"/>
      <c r="AS354" s="1"/>
      <c r="AT354" s="1"/>
      <c r="AU354" s="1"/>
    </row>
    <row r="355" spans="1:47" s="615" customFormat="1" ht="17.45" customHeight="1" x14ac:dyDescent="0.25">
      <c r="A355" s="589" t="s">
        <v>4256</v>
      </c>
      <c r="B355" s="495" t="s">
        <v>56</v>
      </c>
      <c r="C355" s="495" t="s">
        <v>124</v>
      </c>
      <c r="D355" s="495" t="s">
        <v>4257</v>
      </c>
      <c r="E355" s="495" t="s">
        <v>3998</v>
      </c>
      <c r="F355" s="473" t="s">
        <v>26</v>
      </c>
      <c r="G355" s="473"/>
      <c r="H355" s="473"/>
      <c r="I355" s="473"/>
      <c r="J355" s="152" t="s">
        <v>11223</v>
      </c>
      <c r="K355" s="163" t="s">
        <v>8948</v>
      </c>
      <c r="L355" s="503">
        <v>43007</v>
      </c>
      <c r="M355" s="497" t="s">
        <v>4258</v>
      </c>
      <c r="N355" s="163" t="s">
        <v>47</v>
      </c>
      <c r="O355" s="503">
        <v>43007</v>
      </c>
      <c r="P355" s="499">
        <v>30000</v>
      </c>
      <c r="Q355" s="500">
        <f t="shared" si="14"/>
        <v>0.03</v>
      </c>
      <c r="R355" s="504">
        <v>12</v>
      </c>
      <c r="S355" s="505" t="s">
        <v>7102</v>
      </c>
      <c r="T355" s="163" t="s">
        <v>103</v>
      </c>
      <c r="U355" s="163" t="s">
        <v>7</v>
      </c>
      <c r="V355" s="495" t="s">
        <v>477</v>
      </c>
      <c r="W355" s="495" t="s">
        <v>1138</v>
      </c>
      <c r="X355" s="495" t="s">
        <v>6835</v>
      </c>
      <c r="Y355" s="495" t="s">
        <v>356</v>
      </c>
      <c r="Z355" s="616"/>
      <c r="AA355" s="590"/>
      <c r="AB355" s="1"/>
      <c r="AC355" s="1"/>
      <c r="AD355" s="1"/>
      <c r="AE355" s="1"/>
      <c r="AF355" s="1"/>
      <c r="AG355" s="1"/>
      <c r="AH355" s="1"/>
      <c r="AI355" s="1"/>
      <c r="AJ355" s="1"/>
      <c r="AK355" s="1"/>
      <c r="AL355" s="1"/>
      <c r="AM355" s="1"/>
      <c r="AN355" s="1"/>
      <c r="AO355" s="1"/>
      <c r="AP355" s="1"/>
      <c r="AQ355" s="1"/>
      <c r="AR355" s="1"/>
      <c r="AS355" s="1"/>
      <c r="AT355" s="1"/>
      <c r="AU355" s="1"/>
    </row>
    <row r="356" spans="1:47" s="615" customFormat="1" ht="17.45" customHeight="1" x14ac:dyDescent="0.25">
      <c r="A356" s="589" t="s">
        <v>7907</v>
      </c>
      <c r="B356" s="495" t="s">
        <v>56</v>
      </c>
      <c r="C356" s="495" t="s">
        <v>194</v>
      </c>
      <c r="D356" s="495" t="s">
        <v>7908</v>
      </c>
      <c r="E356" s="495" t="s">
        <v>7909</v>
      </c>
      <c r="F356" s="473" t="s">
        <v>26</v>
      </c>
      <c r="G356" s="473"/>
      <c r="H356" s="473"/>
      <c r="I356" s="473"/>
      <c r="J356" s="152" t="s">
        <v>11225</v>
      </c>
      <c r="K356" s="163" t="s">
        <v>33</v>
      </c>
      <c r="L356" s="503">
        <v>42845</v>
      </c>
      <c r="M356" s="497" t="s">
        <v>7928</v>
      </c>
      <c r="N356" s="163" t="s">
        <v>48</v>
      </c>
      <c r="O356" s="503">
        <v>42922</v>
      </c>
      <c r="P356" s="499">
        <v>40000</v>
      </c>
      <c r="Q356" s="500">
        <f t="shared" si="14"/>
        <v>0.04</v>
      </c>
      <c r="R356" s="504">
        <v>1</v>
      </c>
      <c r="S356" s="505" t="s">
        <v>8048</v>
      </c>
      <c r="T356" s="163" t="s">
        <v>125</v>
      </c>
      <c r="U356" s="163" t="s">
        <v>19</v>
      </c>
      <c r="V356" s="495" t="s">
        <v>6791</v>
      </c>
      <c r="W356" s="495" t="s">
        <v>6792</v>
      </c>
      <c r="X356" s="495" t="s">
        <v>7934</v>
      </c>
      <c r="Y356" s="495" t="s">
        <v>768</v>
      </c>
      <c r="Z356" s="616"/>
      <c r="AA356" s="590"/>
      <c r="AB356" s="1"/>
      <c r="AC356" s="1"/>
      <c r="AD356" s="1"/>
      <c r="AE356" s="1"/>
      <c r="AF356" s="1"/>
      <c r="AG356" s="1"/>
      <c r="AH356" s="1"/>
      <c r="AI356" s="1"/>
      <c r="AJ356" s="1"/>
      <c r="AK356" s="1"/>
      <c r="AL356" s="1"/>
      <c r="AM356" s="1"/>
      <c r="AN356" s="1"/>
      <c r="AO356" s="1"/>
      <c r="AP356" s="1"/>
      <c r="AQ356" s="1"/>
      <c r="AR356" s="1"/>
      <c r="AS356" s="1"/>
      <c r="AT356" s="1"/>
      <c r="AU356" s="1"/>
    </row>
    <row r="357" spans="1:47" s="615" customFormat="1" ht="17.45" customHeight="1" x14ac:dyDescent="0.25">
      <c r="A357" s="589" t="s">
        <v>7907</v>
      </c>
      <c r="B357" s="495" t="s">
        <v>56</v>
      </c>
      <c r="C357" s="495" t="s">
        <v>194</v>
      </c>
      <c r="D357" s="495" t="s">
        <v>7908</v>
      </c>
      <c r="E357" s="495" t="s">
        <v>7909</v>
      </c>
      <c r="F357" s="473" t="s">
        <v>26</v>
      </c>
      <c r="G357" s="473"/>
      <c r="H357" s="473"/>
      <c r="I357" s="473"/>
      <c r="J357" s="152" t="s">
        <v>11225</v>
      </c>
      <c r="K357" s="163" t="s">
        <v>33</v>
      </c>
      <c r="L357" s="503">
        <v>42845</v>
      </c>
      <c r="M357" s="497" t="s">
        <v>7928</v>
      </c>
      <c r="N357" s="163" t="s">
        <v>48</v>
      </c>
      <c r="O357" s="503">
        <v>42856</v>
      </c>
      <c r="P357" s="499">
        <v>10000</v>
      </c>
      <c r="Q357" s="500">
        <f t="shared" si="14"/>
        <v>0.01</v>
      </c>
      <c r="R357" s="504">
        <v>1</v>
      </c>
      <c r="S357" s="505" t="s">
        <v>8184</v>
      </c>
      <c r="T357" s="163" t="s">
        <v>211</v>
      </c>
      <c r="U357" s="152" t="s">
        <v>7040</v>
      </c>
      <c r="V357" s="495" t="s">
        <v>104</v>
      </c>
      <c r="W357" s="495" t="s">
        <v>7942</v>
      </c>
      <c r="X357" s="495" t="s">
        <v>7934</v>
      </c>
      <c r="Y357" s="495" t="s">
        <v>768</v>
      </c>
      <c r="Z357" s="616"/>
      <c r="AA357" s="590"/>
      <c r="AB357" s="1"/>
      <c r="AC357" s="1"/>
      <c r="AD357" s="1"/>
      <c r="AE357" s="1"/>
      <c r="AF357" s="1"/>
      <c r="AG357" s="1"/>
      <c r="AH357" s="1"/>
      <c r="AI357" s="1"/>
      <c r="AJ357" s="1"/>
      <c r="AK357" s="1"/>
      <c r="AL357" s="1"/>
      <c r="AM357" s="1"/>
      <c r="AN357" s="1"/>
      <c r="AO357" s="1"/>
      <c r="AP357" s="1"/>
      <c r="AQ357" s="1"/>
      <c r="AR357" s="1"/>
      <c r="AS357" s="1"/>
      <c r="AT357" s="1"/>
      <c r="AU357" s="1"/>
    </row>
    <row r="358" spans="1:47" s="615" customFormat="1" ht="17.45" customHeight="1" x14ac:dyDescent="0.25">
      <c r="A358" s="589" t="s">
        <v>1092</v>
      </c>
      <c r="B358" s="495" t="s">
        <v>58</v>
      </c>
      <c r="C358" s="495" t="s">
        <v>58</v>
      </c>
      <c r="D358" s="495" t="s">
        <v>1093</v>
      </c>
      <c r="E358" s="495" t="s">
        <v>582</v>
      </c>
      <c r="F358" s="473" t="s">
        <v>26</v>
      </c>
      <c r="G358" s="473" t="s">
        <v>4894</v>
      </c>
      <c r="H358" s="473" t="str">
        <f>VLOOKUP(A358,'[1]2017 SalesConnect'!$A:$J,8,0)</f>
        <v>India</v>
      </c>
      <c r="I358" s="473" t="str">
        <f>VLOOKUP(A358,'[1]2017 SalesConnect'!$A:$I,9,0)</f>
        <v>Delivering</v>
      </c>
      <c r="J358" s="152" t="s">
        <v>11223</v>
      </c>
      <c r="K358" s="163" t="s">
        <v>8948</v>
      </c>
      <c r="L358" s="503">
        <v>43008</v>
      </c>
      <c r="M358" s="497" t="s">
        <v>1094</v>
      </c>
      <c r="N358" s="163" t="s">
        <v>48</v>
      </c>
      <c r="O358" s="503">
        <v>43008</v>
      </c>
      <c r="P358" s="499">
        <v>400000</v>
      </c>
      <c r="Q358" s="500">
        <f t="shared" si="14"/>
        <v>0.39999999999999997</v>
      </c>
      <c r="R358" s="504">
        <v>6</v>
      </c>
      <c r="S358" s="505" t="s">
        <v>11804</v>
      </c>
      <c r="T358" s="163" t="s">
        <v>292</v>
      </c>
      <c r="U358" s="152" t="s">
        <v>7040</v>
      </c>
      <c r="V358" s="495" t="s">
        <v>104</v>
      </c>
      <c r="W358" s="495" t="s">
        <v>114</v>
      </c>
      <c r="X358" s="495" t="s">
        <v>5821</v>
      </c>
      <c r="Y358" s="495" t="s">
        <v>1095</v>
      </c>
      <c r="Z358" s="616"/>
      <c r="AA358" s="590"/>
      <c r="AB358" s="1"/>
      <c r="AC358" s="1"/>
      <c r="AD358" s="1"/>
      <c r="AE358" s="1"/>
      <c r="AF358" s="1"/>
      <c r="AG358" s="1"/>
      <c r="AH358" s="1"/>
      <c r="AI358" s="1"/>
      <c r="AJ358" s="1"/>
      <c r="AK358" s="1"/>
      <c r="AL358" s="1"/>
      <c r="AM358" s="1"/>
      <c r="AN358" s="1"/>
      <c r="AO358" s="1"/>
      <c r="AP358" s="1"/>
      <c r="AQ358" s="1"/>
      <c r="AR358" s="1"/>
      <c r="AS358" s="1"/>
      <c r="AT358" s="1"/>
      <c r="AU358" s="1"/>
    </row>
    <row r="359" spans="1:47" s="615" customFormat="1" ht="17.45" customHeight="1" x14ac:dyDescent="0.25">
      <c r="A359" s="589" t="s">
        <v>2756</v>
      </c>
      <c r="B359" s="495" t="s">
        <v>60</v>
      </c>
      <c r="C359" s="495" t="s">
        <v>6576</v>
      </c>
      <c r="D359" s="495" t="s">
        <v>2757</v>
      </c>
      <c r="E359" s="495" t="s">
        <v>2758</v>
      </c>
      <c r="F359" s="473" t="s">
        <v>6576</v>
      </c>
      <c r="G359" s="473" t="s">
        <v>4894</v>
      </c>
      <c r="H359" s="473" t="str">
        <f>VLOOKUP(A359,'[1]2017 SalesConnect'!$A:$J,8,0)</f>
        <v>India</v>
      </c>
      <c r="I359" s="473" t="str">
        <f>VLOOKUP(A359,'[1]2017 SalesConnect'!$A:$I,9,0)</f>
        <v>Involved in discussions and workshops to finalize the use case. Potential to start in late Q2</v>
      </c>
      <c r="J359" s="152" t="s">
        <v>11223</v>
      </c>
      <c r="K359" s="163" t="s">
        <v>8948</v>
      </c>
      <c r="L359" s="503">
        <v>42944</v>
      </c>
      <c r="M359" s="497" t="s">
        <v>2759</v>
      </c>
      <c r="N359" s="163" t="s">
        <v>47</v>
      </c>
      <c r="O359" s="503">
        <v>42944</v>
      </c>
      <c r="P359" s="499">
        <v>333333</v>
      </c>
      <c r="Q359" s="500">
        <f t="shared" si="14"/>
        <v>0.33333299999999999</v>
      </c>
      <c r="R359" s="504">
        <v>1</v>
      </c>
      <c r="S359" s="505" t="s">
        <v>11804</v>
      </c>
      <c r="T359" s="163" t="s">
        <v>103</v>
      </c>
      <c r="U359" s="163" t="s">
        <v>13</v>
      </c>
      <c r="V359" s="495" t="s">
        <v>126</v>
      </c>
      <c r="W359" s="495" t="s">
        <v>498</v>
      </c>
      <c r="X359" s="495" t="s">
        <v>5523</v>
      </c>
      <c r="Y359" s="495" t="s">
        <v>9238</v>
      </c>
      <c r="Z359" s="616"/>
      <c r="AA359" s="590"/>
      <c r="AB359" s="1"/>
      <c r="AC359" s="1"/>
      <c r="AD359" s="1"/>
      <c r="AE359" s="1"/>
      <c r="AF359" s="1"/>
      <c r="AG359" s="1"/>
      <c r="AH359" s="1"/>
      <c r="AI359" s="1"/>
      <c r="AJ359" s="1"/>
      <c r="AK359" s="1"/>
      <c r="AL359" s="1"/>
      <c r="AM359" s="1"/>
      <c r="AN359" s="1"/>
      <c r="AO359" s="1"/>
      <c r="AP359" s="1"/>
      <c r="AQ359" s="1"/>
      <c r="AR359" s="1"/>
      <c r="AS359" s="1"/>
      <c r="AT359" s="1"/>
      <c r="AU359" s="1"/>
    </row>
    <row r="360" spans="1:47" s="615" customFormat="1" ht="17.45" customHeight="1" x14ac:dyDescent="0.25">
      <c r="A360" s="589" t="s">
        <v>8476</v>
      </c>
      <c r="B360" s="495" t="s">
        <v>56</v>
      </c>
      <c r="C360" s="495" t="s">
        <v>109</v>
      </c>
      <c r="D360" s="495" t="s">
        <v>202</v>
      </c>
      <c r="E360" s="495" t="s">
        <v>8477</v>
      </c>
      <c r="F360" s="473" t="s">
        <v>28</v>
      </c>
      <c r="G360" s="473"/>
      <c r="H360" s="473"/>
      <c r="I360" s="473"/>
      <c r="J360" s="152" t="s">
        <v>11223</v>
      </c>
      <c r="K360" s="163" t="s">
        <v>36</v>
      </c>
      <c r="L360" s="503">
        <v>42935</v>
      </c>
      <c r="M360" s="497" t="s">
        <v>8603</v>
      </c>
      <c r="N360" s="163" t="s">
        <v>46</v>
      </c>
      <c r="O360" s="503">
        <v>42935</v>
      </c>
      <c r="P360" s="499">
        <v>25000</v>
      </c>
      <c r="Q360" s="500">
        <f t="shared" si="14"/>
        <v>2.4999999999999998E-2</v>
      </c>
      <c r="R360" s="504">
        <v>12</v>
      </c>
      <c r="S360" s="505" t="s">
        <v>8048</v>
      </c>
      <c r="T360" s="163" t="s">
        <v>125</v>
      </c>
      <c r="U360" s="163" t="s">
        <v>7</v>
      </c>
      <c r="V360" s="495" t="s">
        <v>477</v>
      </c>
      <c r="W360" s="495"/>
      <c r="X360" s="495" t="s">
        <v>8675</v>
      </c>
      <c r="Y360" s="495"/>
      <c r="Z360" s="616"/>
      <c r="AA360" s="590"/>
      <c r="AB360" s="1"/>
      <c r="AC360" s="1"/>
      <c r="AD360" s="1"/>
      <c r="AE360" s="1"/>
      <c r="AF360" s="1"/>
      <c r="AG360" s="1"/>
      <c r="AH360" s="1"/>
      <c r="AI360" s="1"/>
      <c r="AJ360" s="1"/>
      <c r="AK360" s="1"/>
      <c r="AL360" s="1"/>
      <c r="AM360" s="1"/>
      <c r="AN360" s="1"/>
      <c r="AO360" s="1"/>
      <c r="AP360" s="1"/>
      <c r="AQ360" s="1"/>
      <c r="AR360" s="1"/>
      <c r="AS360" s="1"/>
      <c r="AT360" s="1"/>
      <c r="AU360" s="1"/>
    </row>
    <row r="361" spans="1:47" s="615" customFormat="1" ht="17.45" customHeight="1" x14ac:dyDescent="0.25">
      <c r="A361" s="589" t="s">
        <v>10979</v>
      </c>
      <c r="B361" s="495" t="s">
        <v>56</v>
      </c>
      <c r="C361" s="495" t="s">
        <v>109</v>
      </c>
      <c r="D361" s="495" t="s">
        <v>11046</v>
      </c>
      <c r="E361" s="495" t="s">
        <v>11120</v>
      </c>
      <c r="F361" s="473" t="s">
        <v>28</v>
      </c>
      <c r="G361" s="473"/>
      <c r="H361" s="473"/>
      <c r="I361" s="473"/>
      <c r="J361" s="152" t="s">
        <v>11224</v>
      </c>
      <c r="K361" s="163" t="s">
        <v>8950</v>
      </c>
      <c r="L361" s="503">
        <v>43084</v>
      </c>
      <c r="M361" s="497" t="s">
        <v>11228</v>
      </c>
      <c r="N361" s="163" t="s">
        <v>47</v>
      </c>
      <c r="O361" s="503">
        <v>43084</v>
      </c>
      <c r="P361" s="499">
        <v>3000000</v>
      </c>
      <c r="Q361" s="500">
        <f t="shared" si="14"/>
        <v>3</v>
      </c>
      <c r="R361" s="504">
        <v>12</v>
      </c>
      <c r="S361" s="505" t="s">
        <v>11283</v>
      </c>
      <c r="T361" s="163" t="s">
        <v>103</v>
      </c>
      <c r="U361" s="163" t="s">
        <v>7</v>
      </c>
      <c r="V361" s="495" t="s">
        <v>477</v>
      </c>
      <c r="W361" s="495" t="s">
        <v>1138</v>
      </c>
      <c r="X361" s="495" t="s">
        <v>8675</v>
      </c>
      <c r="Y361" s="495" t="s">
        <v>356</v>
      </c>
      <c r="Z361" s="616"/>
      <c r="AA361" s="590"/>
      <c r="AB361" s="1"/>
      <c r="AC361" s="1"/>
      <c r="AD361" s="1"/>
      <c r="AE361" s="1"/>
      <c r="AF361" s="1"/>
      <c r="AG361" s="1"/>
      <c r="AH361" s="1"/>
      <c r="AI361" s="1"/>
      <c r="AJ361" s="1"/>
      <c r="AK361" s="1"/>
      <c r="AL361" s="1"/>
      <c r="AM361" s="1"/>
      <c r="AN361" s="1"/>
      <c r="AO361" s="1"/>
      <c r="AP361" s="1"/>
      <c r="AQ361" s="1"/>
      <c r="AR361" s="1"/>
      <c r="AS361" s="1"/>
      <c r="AT361" s="1"/>
      <c r="AU361" s="1"/>
    </row>
    <row r="362" spans="1:47" s="615" customFormat="1" ht="17.45" customHeight="1" x14ac:dyDescent="0.25">
      <c r="A362" s="589" t="s">
        <v>10979</v>
      </c>
      <c r="B362" s="495" t="s">
        <v>56</v>
      </c>
      <c r="C362" s="495" t="s">
        <v>109</v>
      </c>
      <c r="D362" s="495" t="s">
        <v>11046</v>
      </c>
      <c r="E362" s="495" t="s">
        <v>11120</v>
      </c>
      <c r="F362" s="473" t="s">
        <v>28</v>
      </c>
      <c r="G362" s="473"/>
      <c r="H362" s="473"/>
      <c r="I362" s="473"/>
      <c r="J362" s="152" t="s">
        <v>11224</v>
      </c>
      <c r="K362" s="163" t="s">
        <v>8950</v>
      </c>
      <c r="L362" s="503">
        <v>43084</v>
      </c>
      <c r="M362" s="497" t="s">
        <v>11228</v>
      </c>
      <c r="N362" s="163" t="s">
        <v>47</v>
      </c>
      <c r="O362" s="503">
        <v>43084</v>
      </c>
      <c r="P362" s="499">
        <v>500000</v>
      </c>
      <c r="Q362" s="500">
        <f t="shared" si="14"/>
        <v>0.5</v>
      </c>
      <c r="R362" s="504">
        <v>12</v>
      </c>
      <c r="S362" s="505" t="s">
        <v>11283</v>
      </c>
      <c r="T362" s="163" t="s">
        <v>103</v>
      </c>
      <c r="U362" s="163" t="s">
        <v>7</v>
      </c>
      <c r="V362" s="495" t="s">
        <v>388</v>
      </c>
      <c r="W362" s="495" t="s">
        <v>389</v>
      </c>
      <c r="X362" s="495" t="s">
        <v>8675</v>
      </c>
      <c r="Y362" s="495" t="s">
        <v>356</v>
      </c>
      <c r="Z362" s="616"/>
      <c r="AA362" s="590"/>
      <c r="AB362" s="1"/>
      <c r="AC362" s="1"/>
      <c r="AD362" s="1"/>
      <c r="AE362" s="1"/>
      <c r="AF362" s="1"/>
      <c r="AG362" s="1"/>
      <c r="AH362" s="1"/>
      <c r="AI362" s="1"/>
      <c r="AJ362" s="1"/>
      <c r="AK362" s="1"/>
      <c r="AL362" s="1"/>
      <c r="AM362" s="1"/>
      <c r="AN362" s="1"/>
      <c r="AO362" s="1"/>
      <c r="AP362" s="1"/>
      <c r="AQ362" s="1"/>
      <c r="AR362" s="1"/>
      <c r="AS362" s="1"/>
      <c r="AT362" s="1"/>
      <c r="AU362" s="1"/>
    </row>
    <row r="363" spans="1:47" s="615" customFormat="1" ht="17.45" customHeight="1" x14ac:dyDescent="0.25">
      <c r="A363" s="589" t="s">
        <v>8356</v>
      </c>
      <c r="B363" s="495" t="s">
        <v>56</v>
      </c>
      <c r="C363" s="495" t="s">
        <v>235</v>
      </c>
      <c r="D363" s="495" t="s">
        <v>10509</v>
      </c>
      <c r="E363" s="495" t="s">
        <v>8357</v>
      </c>
      <c r="F363" s="473" t="s">
        <v>26</v>
      </c>
      <c r="G363" s="473"/>
      <c r="H363" s="473"/>
      <c r="I363" s="473"/>
      <c r="J363" s="152" t="s">
        <v>11223</v>
      </c>
      <c r="K363" s="152" t="s">
        <v>8948</v>
      </c>
      <c r="L363" s="496">
        <v>42956</v>
      </c>
      <c r="M363" s="497">
        <v>42866</v>
      </c>
      <c r="N363" s="152" t="s">
        <v>46</v>
      </c>
      <c r="O363" s="498">
        <v>42956</v>
      </c>
      <c r="P363" s="499">
        <v>150000</v>
      </c>
      <c r="Q363" s="500">
        <f t="shared" si="14"/>
        <v>0.15</v>
      </c>
      <c r="R363" s="501">
        <v>12</v>
      </c>
      <c r="S363" s="502">
        <v>42873</v>
      </c>
      <c r="T363" s="152" t="s">
        <v>103</v>
      </c>
      <c r="U363" s="152" t="s">
        <v>7040</v>
      </c>
      <c r="V363" s="495" t="s">
        <v>162</v>
      </c>
      <c r="W363" s="495" t="s">
        <v>105</v>
      </c>
      <c r="X363" s="495" t="s">
        <v>10044</v>
      </c>
      <c r="Y363" s="495"/>
      <c r="Z363" s="616"/>
      <c r="AA363" s="590"/>
      <c r="AB363" s="1"/>
      <c r="AC363" s="1"/>
      <c r="AD363" s="1"/>
      <c r="AE363" s="1"/>
      <c r="AF363" s="1"/>
      <c r="AG363" s="1"/>
      <c r="AH363" s="1"/>
      <c r="AI363" s="1"/>
      <c r="AJ363" s="1"/>
      <c r="AK363" s="1"/>
      <c r="AL363" s="1"/>
      <c r="AM363" s="1"/>
      <c r="AN363" s="1"/>
      <c r="AO363" s="1"/>
      <c r="AP363" s="1"/>
      <c r="AQ363" s="1"/>
      <c r="AR363" s="1"/>
      <c r="AS363" s="1"/>
      <c r="AT363" s="1"/>
      <c r="AU363" s="1"/>
    </row>
    <row r="364" spans="1:47" s="615" customFormat="1" ht="17.45" customHeight="1" x14ac:dyDescent="0.25">
      <c r="A364" s="589" t="s">
        <v>2133</v>
      </c>
      <c r="B364" s="495" t="s">
        <v>56</v>
      </c>
      <c r="C364" s="495" t="s">
        <v>161</v>
      </c>
      <c r="D364" s="495" t="s">
        <v>2134</v>
      </c>
      <c r="E364" s="495" t="s">
        <v>2135</v>
      </c>
      <c r="F364" s="473" t="s">
        <v>26</v>
      </c>
      <c r="G364" s="473"/>
      <c r="H364" s="473"/>
      <c r="I364" s="473"/>
      <c r="J364" s="152" t="s">
        <v>11224</v>
      </c>
      <c r="K364" s="163" t="s">
        <v>8948</v>
      </c>
      <c r="L364" s="503">
        <v>43100</v>
      </c>
      <c r="M364" s="497" t="s">
        <v>2136</v>
      </c>
      <c r="N364" s="163" t="s">
        <v>46</v>
      </c>
      <c r="O364" s="503">
        <v>43100</v>
      </c>
      <c r="P364" s="499">
        <v>200000</v>
      </c>
      <c r="Q364" s="500">
        <f t="shared" si="14"/>
        <v>0.19999999999999998</v>
      </c>
      <c r="R364" s="504">
        <v>12</v>
      </c>
      <c r="S364" s="505" t="s">
        <v>172</v>
      </c>
      <c r="T364" s="163" t="s">
        <v>125</v>
      </c>
      <c r="U364" s="163" t="s">
        <v>7</v>
      </c>
      <c r="V364" s="495" t="s">
        <v>477</v>
      </c>
      <c r="W364" s="495" t="s">
        <v>1138</v>
      </c>
      <c r="X364" s="495" t="s">
        <v>6471</v>
      </c>
      <c r="Y364" s="495" t="s">
        <v>435</v>
      </c>
      <c r="Z364" s="616"/>
      <c r="AA364" s="590"/>
      <c r="AB364" s="1"/>
      <c r="AC364" s="1"/>
      <c r="AD364" s="1"/>
      <c r="AE364" s="1"/>
      <c r="AF364" s="1"/>
      <c r="AG364" s="1"/>
      <c r="AH364" s="1"/>
      <c r="AI364" s="1"/>
      <c r="AJ364" s="1"/>
      <c r="AK364" s="1"/>
      <c r="AL364" s="1"/>
      <c r="AM364" s="1"/>
      <c r="AN364" s="1"/>
      <c r="AO364" s="1"/>
      <c r="AP364" s="1"/>
      <c r="AQ364" s="1"/>
      <c r="AR364" s="1"/>
      <c r="AS364" s="1"/>
      <c r="AT364" s="1"/>
      <c r="AU364" s="1"/>
    </row>
    <row r="365" spans="1:47" s="615" customFormat="1" ht="17.45" customHeight="1" x14ac:dyDescent="0.25">
      <c r="A365" s="589" t="s">
        <v>8264</v>
      </c>
      <c r="B365" s="495" t="s">
        <v>57</v>
      </c>
      <c r="C365" s="495" t="s">
        <v>324</v>
      </c>
      <c r="D365" s="495" t="s">
        <v>11487</v>
      </c>
      <c r="E365" s="495" t="s">
        <v>8265</v>
      </c>
      <c r="F365" s="473" t="s">
        <v>24</v>
      </c>
      <c r="G365" s="473"/>
      <c r="H365" s="473"/>
      <c r="I365" s="473"/>
      <c r="J365" s="152" t="s">
        <v>11223</v>
      </c>
      <c r="K365" s="152" t="s">
        <v>8949</v>
      </c>
      <c r="L365" s="496">
        <v>42948</v>
      </c>
      <c r="M365" s="497">
        <v>42858</v>
      </c>
      <c r="N365" s="152" t="s">
        <v>46</v>
      </c>
      <c r="O365" s="498">
        <v>42948</v>
      </c>
      <c r="P365" s="499">
        <v>300000</v>
      </c>
      <c r="Q365" s="500">
        <f t="shared" si="14"/>
        <v>0.3</v>
      </c>
      <c r="R365" s="501">
        <v>12</v>
      </c>
      <c r="S365" s="502">
        <v>42859</v>
      </c>
      <c r="T365" s="152" t="s">
        <v>103</v>
      </c>
      <c r="U365" s="152" t="s">
        <v>7040</v>
      </c>
      <c r="V365" s="495" t="s">
        <v>162</v>
      </c>
      <c r="W365" s="495" t="s">
        <v>7199</v>
      </c>
      <c r="X365" s="495" t="s">
        <v>11899</v>
      </c>
      <c r="Y365" s="495" t="s">
        <v>7201</v>
      </c>
      <c r="Z365" s="616"/>
      <c r="AA365" s="590"/>
      <c r="AB365" s="1"/>
      <c r="AC365" s="1"/>
      <c r="AD365" s="1"/>
      <c r="AE365" s="1"/>
      <c r="AF365" s="1"/>
      <c r="AG365" s="1"/>
      <c r="AH365" s="1"/>
      <c r="AI365" s="1"/>
      <c r="AJ365" s="1"/>
      <c r="AK365" s="1"/>
      <c r="AL365" s="1"/>
      <c r="AM365" s="1"/>
      <c r="AN365" s="1"/>
      <c r="AO365" s="1"/>
      <c r="AP365" s="1"/>
      <c r="AQ365" s="1"/>
      <c r="AR365" s="1"/>
      <c r="AS365" s="1"/>
      <c r="AT365" s="1"/>
      <c r="AU365" s="1"/>
    </row>
    <row r="366" spans="1:47" s="615" customFormat="1" ht="17.45" customHeight="1" x14ac:dyDescent="0.25">
      <c r="A366" s="589" t="s">
        <v>1352</v>
      </c>
      <c r="B366" s="495" t="s">
        <v>57</v>
      </c>
      <c r="C366" s="495" t="s">
        <v>1046</v>
      </c>
      <c r="D366" s="495" t="s">
        <v>1353</v>
      </c>
      <c r="E366" s="495" t="s">
        <v>1354</v>
      </c>
      <c r="F366" s="473" t="s">
        <v>26</v>
      </c>
      <c r="G366" s="473"/>
      <c r="H366" s="473"/>
      <c r="I366" s="473"/>
      <c r="J366" s="152" t="s">
        <v>11223</v>
      </c>
      <c r="K366" s="163" t="s">
        <v>8948</v>
      </c>
      <c r="L366" s="503">
        <v>42990</v>
      </c>
      <c r="M366" s="497" t="s">
        <v>1355</v>
      </c>
      <c r="N366" s="163" t="s">
        <v>47</v>
      </c>
      <c r="O366" s="503">
        <v>42990</v>
      </c>
      <c r="P366" s="499">
        <v>300000</v>
      </c>
      <c r="Q366" s="500">
        <f t="shared" si="14"/>
        <v>0.3</v>
      </c>
      <c r="R366" s="504">
        <v>12</v>
      </c>
      <c r="S366" s="505" t="s">
        <v>11804</v>
      </c>
      <c r="T366" s="163" t="s">
        <v>125</v>
      </c>
      <c r="U366" s="152" t="s">
        <v>7040</v>
      </c>
      <c r="V366" s="495" t="s">
        <v>134</v>
      </c>
      <c r="W366" s="495" t="s">
        <v>9226</v>
      </c>
      <c r="X366" s="495" t="s">
        <v>6323</v>
      </c>
      <c r="Y366" s="495" t="s">
        <v>313</v>
      </c>
      <c r="Z366" s="616"/>
      <c r="AA366" s="590"/>
      <c r="AB366" s="1"/>
      <c r="AC366" s="1"/>
      <c r="AD366" s="1"/>
      <c r="AE366" s="1"/>
      <c r="AF366" s="1"/>
      <c r="AG366" s="1"/>
      <c r="AH366" s="1"/>
      <c r="AI366" s="1"/>
      <c r="AJ366" s="1"/>
      <c r="AK366" s="1"/>
      <c r="AL366" s="1"/>
      <c r="AM366" s="1"/>
      <c r="AN366" s="1"/>
      <c r="AO366" s="1"/>
      <c r="AP366" s="1"/>
      <c r="AQ366" s="1"/>
      <c r="AR366" s="1"/>
      <c r="AS366" s="1"/>
      <c r="AT366" s="1"/>
      <c r="AU366" s="1"/>
    </row>
    <row r="367" spans="1:47" s="615" customFormat="1" ht="17.45" customHeight="1" x14ac:dyDescent="0.25">
      <c r="A367" s="589" t="s">
        <v>10988</v>
      </c>
      <c r="B367" s="495" t="s">
        <v>57</v>
      </c>
      <c r="C367" s="495" t="s">
        <v>1046</v>
      </c>
      <c r="D367" s="495" t="s">
        <v>11055</v>
      </c>
      <c r="E367" s="495" t="s">
        <v>11137</v>
      </c>
      <c r="F367" s="473" t="s">
        <v>27</v>
      </c>
      <c r="G367" s="473"/>
      <c r="H367" s="473"/>
      <c r="I367" s="473"/>
      <c r="J367" s="152" t="s">
        <v>11224</v>
      </c>
      <c r="K367" s="163" t="s">
        <v>8947</v>
      </c>
      <c r="L367" s="503">
        <v>43091</v>
      </c>
      <c r="M367" s="497" t="s">
        <v>11235</v>
      </c>
      <c r="N367" s="163" t="s">
        <v>47</v>
      </c>
      <c r="O367" s="503">
        <v>43091</v>
      </c>
      <c r="P367" s="499">
        <v>300000</v>
      </c>
      <c r="Q367" s="500">
        <f t="shared" si="14"/>
        <v>0.3</v>
      </c>
      <c r="R367" s="504">
        <v>12</v>
      </c>
      <c r="S367" s="505" t="s">
        <v>11283</v>
      </c>
      <c r="T367" s="163" t="s">
        <v>125</v>
      </c>
      <c r="U367" s="163" t="s">
        <v>7</v>
      </c>
      <c r="V367" s="495" t="s">
        <v>477</v>
      </c>
      <c r="W367" s="495" t="s">
        <v>1138</v>
      </c>
      <c r="X367" s="495" t="s">
        <v>6212</v>
      </c>
      <c r="Y367" s="495" t="s">
        <v>667</v>
      </c>
      <c r="Z367" s="616"/>
      <c r="AA367" s="590"/>
      <c r="AB367" s="1"/>
      <c r="AC367" s="1"/>
      <c r="AD367" s="1"/>
      <c r="AE367" s="1"/>
      <c r="AF367" s="1"/>
      <c r="AG367" s="1"/>
      <c r="AH367" s="1"/>
      <c r="AI367" s="1"/>
      <c r="AJ367" s="1"/>
      <c r="AK367" s="1"/>
      <c r="AL367" s="1"/>
      <c r="AM367" s="1"/>
      <c r="AN367" s="1"/>
      <c r="AO367" s="1"/>
      <c r="AP367" s="1"/>
      <c r="AQ367" s="1"/>
      <c r="AR367" s="1"/>
      <c r="AS367" s="1"/>
      <c r="AT367" s="1"/>
      <c r="AU367" s="1"/>
    </row>
    <row r="368" spans="1:47" s="615" customFormat="1" ht="17.45" customHeight="1" x14ac:dyDescent="0.25">
      <c r="A368" s="589" t="s">
        <v>1328</v>
      </c>
      <c r="B368" s="495" t="s">
        <v>62</v>
      </c>
      <c r="C368" s="495" t="s">
        <v>985</v>
      </c>
      <c r="D368" s="495" t="s">
        <v>1329</v>
      </c>
      <c r="E368" s="495" t="s">
        <v>1330</v>
      </c>
      <c r="F368" s="473" t="s">
        <v>26</v>
      </c>
      <c r="G368" s="473"/>
      <c r="H368" s="473"/>
      <c r="I368" s="473"/>
      <c r="J368" s="152" t="s">
        <v>11223</v>
      </c>
      <c r="K368" s="163" t="s">
        <v>33</v>
      </c>
      <c r="L368" s="503">
        <v>42969</v>
      </c>
      <c r="M368" s="497" t="s">
        <v>1331</v>
      </c>
      <c r="N368" s="163" t="s">
        <v>47</v>
      </c>
      <c r="O368" s="503">
        <v>42969</v>
      </c>
      <c r="P368" s="499">
        <v>300000</v>
      </c>
      <c r="Q368" s="500">
        <f t="shared" si="14"/>
        <v>0.3</v>
      </c>
      <c r="R368" s="504">
        <v>12</v>
      </c>
      <c r="S368" s="505" t="s">
        <v>10333</v>
      </c>
      <c r="T368" s="163" t="s">
        <v>292</v>
      </c>
      <c r="U368" s="152" t="s">
        <v>7040</v>
      </c>
      <c r="V368" s="495" t="s">
        <v>134</v>
      </c>
      <c r="W368" s="495" t="s">
        <v>1332</v>
      </c>
      <c r="X368" s="495" t="s">
        <v>6330</v>
      </c>
      <c r="Y368" s="495" t="s">
        <v>186</v>
      </c>
      <c r="Z368" s="616"/>
      <c r="AA368" s="590"/>
      <c r="AB368" s="1"/>
      <c r="AC368" s="1"/>
      <c r="AD368" s="1"/>
      <c r="AE368" s="1"/>
      <c r="AF368" s="1"/>
      <c r="AG368" s="1"/>
      <c r="AH368" s="1"/>
      <c r="AI368" s="1"/>
      <c r="AJ368" s="1"/>
      <c r="AK368" s="1"/>
      <c r="AL368" s="1"/>
      <c r="AM368" s="1"/>
      <c r="AN368" s="1"/>
      <c r="AO368" s="1"/>
      <c r="AP368" s="1"/>
      <c r="AQ368" s="1"/>
      <c r="AR368" s="1"/>
      <c r="AS368" s="1"/>
      <c r="AT368" s="1"/>
      <c r="AU368" s="1"/>
    </row>
    <row r="369" spans="1:47" s="615" customFormat="1" ht="17.45" customHeight="1" x14ac:dyDescent="0.25">
      <c r="A369" s="589" t="s">
        <v>8274</v>
      </c>
      <c r="B369" s="495" t="s">
        <v>60</v>
      </c>
      <c r="C369" s="495" t="s">
        <v>377</v>
      </c>
      <c r="D369" s="495" t="s">
        <v>797</v>
      </c>
      <c r="E369" s="495" t="s">
        <v>8275</v>
      </c>
      <c r="F369" s="473" t="s">
        <v>26</v>
      </c>
      <c r="G369" s="473"/>
      <c r="H369" s="473"/>
      <c r="I369" s="473"/>
      <c r="J369" s="152" t="s">
        <v>11223</v>
      </c>
      <c r="K369" s="163" t="s">
        <v>8948</v>
      </c>
      <c r="L369" s="503">
        <v>42998</v>
      </c>
      <c r="M369" s="497" t="s">
        <v>8554</v>
      </c>
      <c r="N369" s="163" t="s">
        <v>47</v>
      </c>
      <c r="O369" s="503">
        <v>42998</v>
      </c>
      <c r="P369" s="499">
        <v>300000</v>
      </c>
      <c r="Q369" s="500">
        <f t="shared" si="14"/>
        <v>0.3</v>
      </c>
      <c r="R369" s="504">
        <v>1</v>
      </c>
      <c r="S369" s="505" t="s">
        <v>9606</v>
      </c>
      <c r="T369" s="163" t="s">
        <v>125</v>
      </c>
      <c r="U369" s="163" t="s">
        <v>13</v>
      </c>
      <c r="V369" s="495" t="s">
        <v>126</v>
      </c>
      <c r="W369" s="495" t="s">
        <v>127</v>
      </c>
      <c r="X369" s="495" t="s">
        <v>8625</v>
      </c>
      <c r="Y369" s="495" t="s">
        <v>8691</v>
      </c>
      <c r="Z369" s="616"/>
      <c r="AA369" s="590"/>
      <c r="AB369" s="1"/>
      <c r="AC369" s="1"/>
      <c r="AD369" s="1"/>
      <c r="AE369" s="1"/>
      <c r="AF369" s="1"/>
      <c r="AG369" s="1"/>
      <c r="AH369" s="1"/>
      <c r="AI369" s="1"/>
      <c r="AJ369" s="1"/>
      <c r="AK369" s="1"/>
      <c r="AL369" s="1"/>
      <c r="AM369" s="1"/>
      <c r="AN369" s="1"/>
      <c r="AO369" s="1"/>
      <c r="AP369" s="1"/>
      <c r="AQ369" s="1"/>
      <c r="AR369" s="1"/>
      <c r="AS369" s="1"/>
      <c r="AT369" s="1"/>
      <c r="AU369" s="1"/>
    </row>
    <row r="370" spans="1:47" s="615" customFormat="1" ht="17.45" customHeight="1" x14ac:dyDescent="0.25">
      <c r="A370" s="589" t="s">
        <v>8276</v>
      </c>
      <c r="B370" s="495" t="s">
        <v>60</v>
      </c>
      <c r="C370" s="495" t="s">
        <v>377</v>
      </c>
      <c r="D370" s="495" t="s">
        <v>378</v>
      </c>
      <c r="E370" s="495" t="s">
        <v>8277</v>
      </c>
      <c r="F370" s="473" t="s">
        <v>26</v>
      </c>
      <c r="G370" s="473"/>
      <c r="H370" s="473"/>
      <c r="I370" s="473"/>
      <c r="J370" s="152" t="s">
        <v>11223</v>
      </c>
      <c r="K370" s="163" t="s">
        <v>8948</v>
      </c>
      <c r="L370" s="503">
        <v>43000</v>
      </c>
      <c r="M370" s="497" t="s">
        <v>8555</v>
      </c>
      <c r="N370" s="163" t="s">
        <v>47</v>
      </c>
      <c r="O370" s="503">
        <v>43000</v>
      </c>
      <c r="P370" s="499">
        <v>300000</v>
      </c>
      <c r="Q370" s="500">
        <f t="shared" si="14"/>
        <v>0.3</v>
      </c>
      <c r="R370" s="504">
        <v>1</v>
      </c>
      <c r="S370" s="505" t="s">
        <v>9606</v>
      </c>
      <c r="T370" s="163" t="s">
        <v>103</v>
      </c>
      <c r="U370" s="163" t="s">
        <v>13</v>
      </c>
      <c r="V370" s="495" t="s">
        <v>1089</v>
      </c>
      <c r="W370" s="495" t="s">
        <v>8634</v>
      </c>
      <c r="X370" s="495" t="s">
        <v>8635</v>
      </c>
      <c r="Y370" s="495" t="s">
        <v>356</v>
      </c>
      <c r="Z370" s="616"/>
      <c r="AA370" s="590"/>
      <c r="AB370" s="1"/>
      <c r="AC370" s="1"/>
      <c r="AD370" s="1"/>
      <c r="AE370" s="1"/>
      <c r="AF370" s="1"/>
      <c r="AG370" s="1"/>
      <c r="AH370" s="1"/>
      <c r="AI370" s="1"/>
      <c r="AJ370" s="1"/>
      <c r="AK370" s="1"/>
      <c r="AL370" s="1"/>
      <c r="AM370" s="1"/>
      <c r="AN370" s="1"/>
      <c r="AO370" s="1"/>
      <c r="AP370" s="1"/>
      <c r="AQ370" s="1"/>
      <c r="AR370" s="1"/>
      <c r="AS370" s="1"/>
      <c r="AT370" s="1"/>
      <c r="AU370" s="1"/>
    </row>
    <row r="371" spans="1:47" s="615" customFormat="1" ht="17.45" customHeight="1" x14ac:dyDescent="0.25">
      <c r="A371" s="589" t="s">
        <v>7885</v>
      </c>
      <c r="B371" s="495" t="s">
        <v>60</v>
      </c>
      <c r="C371" s="495" t="s">
        <v>377</v>
      </c>
      <c r="D371" s="495" t="s">
        <v>10409</v>
      </c>
      <c r="E371" s="495" t="s">
        <v>7886</v>
      </c>
      <c r="F371" s="473" t="s">
        <v>28</v>
      </c>
      <c r="G371" s="473"/>
      <c r="H371" s="473"/>
      <c r="I371" s="473"/>
      <c r="J371" s="152" t="s">
        <v>11223</v>
      </c>
      <c r="K371" s="152" t="s">
        <v>8950</v>
      </c>
      <c r="L371" s="496">
        <v>43000</v>
      </c>
      <c r="M371" s="497">
        <v>42837</v>
      </c>
      <c r="N371" s="152" t="s">
        <v>47</v>
      </c>
      <c r="O371" s="498">
        <v>43000</v>
      </c>
      <c r="P371" s="499">
        <v>300000</v>
      </c>
      <c r="Q371" s="500">
        <f t="shared" si="14"/>
        <v>0.3</v>
      </c>
      <c r="R371" s="501">
        <v>4</v>
      </c>
      <c r="S371" s="502">
        <v>42880</v>
      </c>
      <c r="T371" s="152" t="s">
        <v>103</v>
      </c>
      <c r="U371" s="152" t="s">
        <v>7040</v>
      </c>
      <c r="V371" s="495" t="s">
        <v>162</v>
      </c>
      <c r="W371" s="495" t="s">
        <v>105</v>
      </c>
      <c r="X371" s="495" t="s">
        <v>8995</v>
      </c>
      <c r="Y371" s="495" t="s">
        <v>9306</v>
      </c>
      <c r="Z371" s="616"/>
      <c r="AA371" s="590"/>
      <c r="AB371" s="1"/>
      <c r="AC371" s="1"/>
      <c r="AD371" s="1"/>
      <c r="AE371" s="1"/>
      <c r="AF371" s="1"/>
      <c r="AG371" s="1"/>
      <c r="AH371" s="1"/>
      <c r="AI371" s="1"/>
      <c r="AJ371" s="1"/>
      <c r="AK371" s="1"/>
      <c r="AL371" s="1"/>
      <c r="AM371" s="1"/>
      <c r="AN371" s="1"/>
      <c r="AO371" s="1"/>
      <c r="AP371" s="1"/>
      <c r="AQ371" s="1"/>
      <c r="AR371" s="1"/>
      <c r="AS371" s="1"/>
      <c r="AT371" s="1"/>
      <c r="AU371" s="1"/>
    </row>
    <row r="372" spans="1:47" s="615" customFormat="1" ht="17.45" customHeight="1" x14ac:dyDescent="0.25">
      <c r="A372" s="591" t="s">
        <v>11488</v>
      </c>
      <c r="B372" s="506" t="s">
        <v>60</v>
      </c>
      <c r="C372" s="506" t="s">
        <v>377</v>
      </c>
      <c r="D372" s="506" t="s">
        <v>11489</v>
      </c>
      <c r="E372" s="506" t="s">
        <v>11490</v>
      </c>
      <c r="F372" s="473" t="s">
        <v>28</v>
      </c>
      <c r="G372" s="473"/>
      <c r="H372" s="473"/>
      <c r="I372" s="473"/>
      <c r="J372" s="470" t="s">
        <v>11223</v>
      </c>
      <c r="K372" s="470" t="s">
        <v>8950</v>
      </c>
      <c r="L372" s="515">
        <v>43004</v>
      </c>
      <c r="M372" s="509">
        <v>42914</v>
      </c>
      <c r="N372" s="470" t="s">
        <v>47</v>
      </c>
      <c r="O372" s="516">
        <v>43004</v>
      </c>
      <c r="P372" s="510">
        <v>300000</v>
      </c>
      <c r="Q372" s="511">
        <f t="shared" ref="Q372:Q403" si="15">+P372*0.000001</f>
        <v>0.3</v>
      </c>
      <c r="R372" s="517">
        <v>4</v>
      </c>
      <c r="S372" s="518">
        <v>42914</v>
      </c>
      <c r="T372" s="470" t="s">
        <v>125</v>
      </c>
      <c r="U372" s="470" t="s">
        <v>7040</v>
      </c>
      <c r="V372" s="506" t="s">
        <v>162</v>
      </c>
      <c r="W372" s="506" t="s">
        <v>105</v>
      </c>
      <c r="X372" s="495" t="s">
        <v>11900</v>
      </c>
      <c r="Y372" s="495" t="s">
        <v>9306</v>
      </c>
      <c r="Z372" s="616"/>
      <c r="AA372" s="590"/>
      <c r="AB372" s="1"/>
      <c r="AC372" s="1"/>
      <c r="AD372" s="1"/>
      <c r="AE372" s="1"/>
      <c r="AF372" s="1"/>
      <c r="AG372" s="1"/>
      <c r="AH372" s="1"/>
      <c r="AI372" s="1"/>
      <c r="AJ372" s="1"/>
      <c r="AK372" s="1"/>
      <c r="AL372" s="1"/>
      <c r="AM372" s="1"/>
      <c r="AN372" s="1"/>
      <c r="AO372" s="1"/>
      <c r="AP372" s="1"/>
      <c r="AQ372" s="1"/>
      <c r="AR372" s="1"/>
      <c r="AS372" s="1"/>
      <c r="AT372" s="1"/>
      <c r="AU372" s="1"/>
    </row>
    <row r="373" spans="1:47" s="615" customFormat="1" ht="17.45" customHeight="1" x14ac:dyDescent="0.25">
      <c r="A373" s="589" t="s">
        <v>1383</v>
      </c>
      <c r="B373" s="495" t="s">
        <v>60</v>
      </c>
      <c r="C373" s="495" t="s">
        <v>377</v>
      </c>
      <c r="D373" s="495" t="s">
        <v>10828</v>
      </c>
      <c r="E373" s="495" t="s">
        <v>1385</v>
      </c>
      <c r="F373" s="473" t="s">
        <v>26</v>
      </c>
      <c r="G373" s="473"/>
      <c r="H373" s="473"/>
      <c r="I373" s="473"/>
      <c r="J373" s="152" t="s">
        <v>11224</v>
      </c>
      <c r="K373" s="152" t="s">
        <v>8948</v>
      </c>
      <c r="L373" s="496">
        <v>43063</v>
      </c>
      <c r="M373" s="497">
        <v>42785</v>
      </c>
      <c r="N373" s="152" t="s">
        <v>46</v>
      </c>
      <c r="O373" s="498">
        <v>43063</v>
      </c>
      <c r="P373" s="499">
        <v>300000</v>
      </c>
      <c r="Q373" s="500">
        <f t="shared" si="15"/>
        <v>0.3</v>
      </c>
      <c r="R373" s="501">
        <v>4</v>
      </c>
      <c r="S373" s="502">
        <v>42789</v>
      </c>
      <c r="T373" s="152" t="s">
        <v>125</v>
      </c>
      <c r="U373" s="152" t="s">
        <v>7040</v>
      </c>
      <c r="V373" s="495" t="s">
        <v>162</v>
      </c>
      <c r="W373" s="495" t="s">
        <v>105</v>
      </c>
      <c r="X373" s="495" t="s">
        <v>9110</v>
      </c>
      <c r="Y373" s="495"/>
      <c r="Z373" s="616"/>
      <c r="AA373" s="590"/>
      <c r="AB373" s="1"/>
      <c r="AC373" s="1"/>
      <c r="AD373" s="1"/>
      <c r="AE373" s="1"/>
      <c r="AF373" s="1"/>
      <c r="AG373" s="1"/>
      <c r="AH373" s="1"/>
      <c r="AI373" s="1"/>
      <c r="AJ373" s="1"/>
      <c r="AK373" s="1"/>
      <c r="AL373" s="1"/>
      <c r="AM373" s="1"/>
      <c r="AN373" s="1"/>
      <c r="AO373" s="1"/>
      <c r="AP373" s="1"/>
      <c r="AQ373" s="1"/>
      <c r="AR373" s="1"/>
      <c r="AS373" s="1"/>
      <c r="AT373" s="1"/>
      <c r="AU373" s="1"/>
    </row>
    <row r="374" spans="1:47" s="615" customFormat="1" ht="17.45" customHeight="1" x14ac:dyDescent="0.25">
      <c r="A374" s="589" t="s">
        <v>1356</v>
      </c>
      <c r="B374" s="495" t="s">
        <v>57</v>
      </c>
      <c r="C374" s="495" t="s">
        <v>1348</v>
      </c>
      <c r="D374" s="495" t="s">
        <v>1357</v>
      </c>
      <c r="E374" s="495" t="s">
        <v>1358</v>
      </c>
      <c r="F374" s="473" t="s">
        <v>26</v>
      </c>
      <c r="G374" s="473"/>
      <c r="H374" s="473"/>
      <c r="I374" s="473"/>
      <c r="J374" s="152" t="s">
        <v>11223</v>
      </c>
      <c r="K374" s="163" t="s">
        <v>8948</v>
      </c>
      <c r="L374" s="503">
        <v>42993</v>
      </c>
      <c r="M374" s="497" t="s">
        <v>1359</v>
      </c>
      <c r="N374" s="163" t="s">
        <v>47</v>
      </c>
      <c r="O374" s="503">
        <v>42993</v>
      </c>
      <c r="P374" s="499">
        <v>300000</v>
      </c>
      <c r="Q374" s="500">
        <f t="shared" si="15"/>
        <v>0.3</v>
      </c>
      <c r="R374" s="504">
        <v>12</v>
      </c>
      <c r="S374" s="505" t="s">
        <v>7102</v>
      </c>
      <c r="T374" s="163" t="s">
        <v>103</v>
      </c>
      <c r="U374" s="163" t="s">
        <v>9234</v>
      </c>
      <c r="V374" s="495" t="s">
        <v>184</v>
      </c>
      <c r="W374" s="495" t="s">
        <v>1360</v>
      </c>
      <c r="X374" s="495" t="s">
        <v>5569</v>
      </c>
      <c r="Y374" s="495" t="s">
        <v>667</v>
      </c>
      <c r="Z374" s="616"/>
      <c r="AA374" s="590"/>
      <c r="AB374" s="1"/>
      <c r="AC374" s="1"/>
      <c r="AD374" s="1"/>
      <c r="AE374" s="1"/>
      <c r="AF374" s="1"/>
      <c r="AG374" s="1"/>
      <c r="AH374" s="1"/>
      <c r="AI374" s="1"/>
      <c r="AJ374" s="1"/>
      <c r="AK374" s="1"/>
      <c r="AL374" s="1"/>
      <c r="AM374" s="1"/>
      <c r="AN374" s="1"/>
      <c r="AO374" s="1"/>
      <c r="AP374" s="1"/>
      <c r="AQ374" s="1"/>
      <c r="AR374" s="1"/>
      <c r="AS374" s="1"/>
      <c r="AT374" s="1"/>
      <c r="AU374" s="1"/>
    </row>
    <row r="375" spans="1:47" s="615" customFormat="1" ht="17.45" customHeight="1" x14ac:dyDescent="0.25">
      <c r="A375" s="589" t="s">
        <v>1347</v>
      </c>
      <c r="B375" s="495" t="s">
        <v>57</v>
      </c>
      <c r="C375" s="495" t="s">
        <v>1348</v>
      </c>
      <c r="D375" s="495" t="s">
        <v>1349</v>
      </c>
      <c r="E375" s="495" t="s">
        <v>1081</v>
      </c>
      <c r="F375" s="473" t="s">
        <v>28</v>
      </c>
      <c r="G375" s="473"/>
      <c r="H375" s="473"/>
      <c r="I375" s="473"/>
      <c r="J375" s="152" t="s">
        <v>11223</v>
      </c>
      <c r="K375" s="163" t="s">
        <v>8952</v>
      </c>
      <c r="L375" s="503">
        <v>43008</v>
      </c>
      <c r="M375" s="497" t="s">
        <v>1350</v>
      </c>
      <c r="N375" s="163" t="s">
        <v>46</v>
      </c>
      <c r="O375" s="503">
        <v>43008</v>
      </c>
      <c r="P375" s="499">
        <v>300000</v>
      </c>
      <c r="Q375" s="500">
        <f t="shared" si="15"/>
        <v>0.3</v>
      </c>
      <c r="R375" s="504">
        <v>1</v>
      </c>
      <c r="S375" s="505" t="s">
        <v>1351</v>
      </c>
      <c r="T375" s="163" t="s">
        <v>125</v>
      </c>
      <c r="U375" s="163" t="s">
        <v>12</v>
      </c>
      <c r="V375" s="495" t="s">
        <v>681</v>
      </c>
      <c r="W375" s="495"/>
      <c r="X375" s="495" t="s">
        <v>6332</v>
      </c>
      <c r="Y375" s="495" t="s">
        <v>186</v>
      </c>
      <c r="Z375" s="616"/>
      <c r="AA375" s="590"/>
      <c r="AB375" s="1"/>
      <c r="AC375" s="1"/>
      <c r="AD375" s="1"/>
      <c r="AE375" s="1"/>
      <c r="AF375" s="1"/>
      <c r="AG375" s="1"/>
      <c r="AH375" s="1"/>
      <c r="AI375" s="1"/>
      <c r="AJ375" s="1"/>
      <c r="AK375" s="1"/>
      <c r="AL375" s="1"/>
      <c r="AM375" s="1"/>
      <c r="AN375" s="1"/>
      <c r="AO375" s="1"/>
      <c r="AP375" s="1"/>
      <c r="AQ375" s="1"/>
      <c r="AR375" s="1"/>
      <c r="AS375" s="1"/>
      <c r="AT375" s="1"/>
      <c r="AU375" s="1"/>
    </row>
    <row r="376" spans="1:47" s="615" customFormat="1" ht="17.45" customHeight="1" x14ac:dyDescent="0.25">
      <c r="A376" s="589" t="s">
        <v>8740</v>
      </c>
      <c r="B376" s="495" t="s">
        <v>60</v>
      </c>
      <c r="C376" s="495" t="s">
        <v>6576</v>
      </c>
      <c r="D376" s="495" t="s">
        <v>3650</v>
      </c>
      <c r="E376" s="495" t="s">
        <v>8741</v>
      </c>
      <c r="F376" s="473" t="s">
        <v>6576</v>
      </c>
      <c r="G376" s="473"/>
      <c r="H376" s="473"/>
      <c r="I376" s="473"/>
      <c r="J376" s="152" t="s">
        <v>11224</v>
      </c>
      <c r="K376" s="163" t="s">
        <v>8948</v>
      </c>
      <c r="L376" s="503">
        <v>43042</v>
      </c>
      <c r="M376" s="497" t="s">
        <v>8868</v>
      </c>
      <c r="N376" s="163" t="s">
        <v>47</v>
      </c>
      <c r="O376" s="503">
        <v>43042</v>
      </c>
      <c r="P376" s="499">
        <v>300000</v>
      </c>
      <c r="Q376" s="500">
        <f t="shared" si="15"/>
        <v>0.3</v>
      </c>
      <c r="R376" s="504">
        <v>12</v>
      </c>
      <c r="S376" s="505" t="s">
        <v>11815</v>
      </c>
      <c r="T376" s="163" t="s">
        <v>103</v>
      </c>
      <c r="U376" s="163" t="s">
        <v>9234</v>
      </c>
      <c r="V376" s="495" t="s">
        <v>327</v>
      </c>
      <c r="W376" s="495" t="s">
        <v>9533</v>
      </c>
      <c r="X376" s="495" t="s">
        <v>8631</v>
      </c>
      <c r="Y376" s="495" t="s">
        <v>757</v>
      </c>
      <c r="Z376" s="616"/>
      <c r="AA376" s="590"/>
      <c r="AB376" s="1"/>
      <c r="AC376" s="1"/>
      <c r="AD376" s="1"/>
      <c r="AE376" s="1"/>
      <c r="AF376" s="1"/>
      <c r="AG376" s="1"/>
      <c r="AH376" s="1"/>
      <c r="AI376" s="1"/>
      <c r="AJ376" s="1"/>
      <c r="AK376" s="1"/>
      <c r="AL376" s="1"/>
      <c r="AM376" s="1"/>
      <c r="AN376" s="1"/>
      <c r="AO376" s="1"/>
      <c r="AP376" s="1"/>
      <c r="AQ376" s="1"/>
      <c r="AR376" s="1"/>
      <c r="AS376" s="1"/>
      <c r="AT376" s="1"/>
      <c r="AU376" s="1"/>
    </row>
    <row r="377" spans="1:47" s="615" customFormat="1" ht="17.45" customHeight="1" x14ac:dyDescent="0.25">
      <c r="A377" s="589" t="s">
        <v>2756</v>
      </c>
      <c r="B377" s="495" t="s">
        <v>60</v>
      </c>
      <c r="C377" s="495" t="s">
        <v>6576</v>
      </c>
      <c r="D377" s="495" t="s">
        <v>2757</v>
      </c>
      <c r="E377" s="495" t="s">
        <v>2758</v>
      </c>
      <c r="F377" s="473" t="s">
        <v>6576</v>
      </c>
      <c r="G377" s="473" t="s">
        <v>4894</v>
      </c>
      <c r="H377" s="473" t="str">
        <f>VLOOKUP(A377,'[1]2017 SalesConnect'!$A:$J,8,0)</f>
        <v>India</v>
      </c>
      <c r="I377" s="473" t="str">
        <f>VLOOKUP(A377,'[1]2017 SalesConnect'!$A:$I,9,0)</f>
        <v>Involved in discussions and workshops to finalize the use case. Potential to start in late Q2</v>
      </c>
      <c r="J377" s="152" t="s">
        <v>11223</v>
      </c>
      <c r="K377" s="163" t="s">
        <v>8948</v>
      </c>
      <c r="L377" s="503">
        <v>42944</v>
      </c>
      <c r="M377" s="497" t="s">
        <v>2759</v>
      </c>
      <c r="N377" s="163" t="s">
        <v>47</v>
      </c>
      <c r="O377" s="503">
        <v>42944</v>
      </c>
      <c r="P377" s="499">
        <v>333333</v>
      </c>
      <c r="Q377" s="500">
        <f t="shared" si="15"/>
        <v>0.33333299999999999</v>
      </c>
      <c r="R377" s="504">
        <v>1</v>
      </c>
      <c r="S377" s="505" t="s">
        <v>11283</v>
      </c>
      <c r="T377" s="163" t="s">
        <v>103</v>
      </c>
      <c r="U377" s="152" t="s">
        <v>7040</v>
      </c>
      <c r="V377" s="495" t="s">
        <v>104</v>
      </c>
      <c r="W377" s="495" t="s">
        <v>1761</v>
      </c>
      <c r="X377" s="495" t="s">
        <v>5523</v>
      </c>
      <c r="Y377" s="495" t="s">
        <v>9238</v>
      </c>
      <c r="Z377" s="616"/>
      <c r="AA377" s="590"/>
      <c r="AB377" s="1"/>
      <c r="AC377" s="1"/>
      <c r="AD377" s="1"/>
      <c r="AE377" s="1"/>
      <c r="AF377" s="1"/>
      <c r="AG377" s="1"/>
      <c r="AH377" s="1"/>
      <c r="AI377" s="1"/>
      <c r="AJ377" s="1"/>
      <c r="AK377" s="1"/>
      <c r="AL377" s="1"/>
      <c r="AM377" s="1"/>
      <c r="AN377" s="1"/>
      <c r="AO377" s="1"/>
      <c r="AP377" s="1"/>
      <c r="AQ377" s="1"/>
      <c r="AR377" s="1"/>
      <c r="AS377" s="1"/>
      <c r="AT377" s="1"/>
      <c r="AU377" s="1"/>
    </row>
    <row r="378" spans="1:47" s="615" customFormat="1" ht="17.45" customHeight="1" x14ac:dyDescent="0.25">
      <c r="A378" s="589" t="s">
        <v>1326</v>
      </c>
      <c r="B378" s="495" t="s">
        <v>59</v>
      </c>
      <c r="C378" s="495" t="s">
        <v>9574</v>
      </c>
      <c r="D378" s="495" t="s">
        <v>1059</v>
      </c>
      <c r="E378" s="495" t="s">
        <v>625</v>
      </c>
      <c r="F378" s="473" t="s">
        <v>26</v>
      </c>
      <c r="G378" s="473"/>
      <c r="H378" s="473"/>
      <c r="I378" s="473"/>
      <c r="J378" s="152" t="s">
        <v>11224</v>
      </c>
      <c r="K378" s="163" t="s">
        <v>8948</v>
      </c>
      <c r="L378" s="503">
        <v>43042</v>
      </c>
      <c r="M378" s="497" t="s">
        <v>1327</v>
      </c>
      <c r="N378" s="163" t="s">
        <v>48</v>
      </c>
      <c r="O378" s="503">
        <v>43042</v>
      </c>
      <c r="P378" s="499">
        <v>300000</v>
      </c>
      <c r="Q378" s="500">
        <f t="shared" si="15"/>
        <v>0.3</v>
      </c>
      <c r="R378" s="504">
        <v>6</v>
      </c>
      <c r="S378" s="505" t="s">
        <v>8159</v>
      </c>
      <c r="T378" s="163" t="s">
        <v>125</v>
      </c>
      <c r="U378" s="163" t="s">
        <v>9234</v>
      </c>
      <c r="V378" s="495" t="s">
        <v>184</v>
      </c>
      <c r="W378" s="495" t="s">
        <v>11333</v>
      </c>
      <c r="X378" s="495" t="s">
        <v>5817</v>
      </c>
      <c r="Y378" s="495" t="s">
        <v>313</v>
      </c>
      <c r="Z378" s="616"/>
      <c r="AA378" s="590"/>
      <c r="AB378" s="1"/>
      <c r="AC378" s="1"/>
      <c r="AD378" s="1"/>
      <c r="AE378" s="1"/>
      <c r="AF378" s="1"/>
      <c r="AG378" s="1"/>
      <c r="AH378" s="1"/>
      <c r="AI378" s="1"/>
      <c r="AJ378" s="1"/>
      <c r="AK378" s="1"/>
      <c r="AL378" s="1"/>
      <c r="AM378" s="1"/>
      <c r="AN378" s="1"/>
      <c r="AO378" s="1"/>
      <c r="AP378" s="1"/>
      <c r="AQ378" s="1"/>
      <c r="AR378" s="1"/>
      <c r="AS378" s="1"/>
      <c r="AT378" s="1"/>
      <c r="AU378" s="1"/>
    </row>
    <row r="379" spans="1:47" s="615" customFormat="1" ht="17.45" customHeight="1" x14ac:dyDescent="0.25">
      <c r="A379" s="589" t="s">
        <v>1397</v>
      </c>
      <c r="B379" s="495" t="s">
        <v>59</v>
      </c>
      <c r="C379" s="495" t="s">
        <v>9574</v>
      </c>
      <c r="D379" s="495" t="s">
        <v>1398</v>
      </c>
      <c r="E379" s="495" t="s">
        <v>1399</v>
      </c>
      <c r="F379" s="473" t="s">
        <v>26</v>
      </c>
      <c r="G379" s="473"/>
      <c r="H379" s="473"/>
      <c r="I379" s="473"/>
      <c r="J379" s="152" t="s">
        <v>11224</v>
      </c>
      <c r="K379" s="163" t="s">
        <v>8948</v>
      </c>
      <c r="L379" s="503">
        <v>43089</v>
      </c>
      <c r="M379" s="497" t="s">
        <v>1400</v>
      </c>
      <c r="N379" s="163" t="s">
        <v>46</v>
      </c>
      <c r="O379" s="503">
        <v>43089</v>
      </c>
      <c r="P379" s="499">
        <v>300000</v>
      </c>
      <c r="Q379" s="500">
        <f t="shared" si="15"/>
        <v>0.3</v>
      </c>
      <c r="R379" s="504">
        <v>3</v>
      </c>
      <c r="S379" s="505" t="s">
        <v>1401</v>
      </c>
      <c r="T379" s="163" t="s">
        <v>125</v>
      </c>
      <c r="U379" s="163" t="s">
        <v>9234</v>
      </c>
      <c r="V379" s="495" t="s">
        <v>184</v>
      </c>
      <c r="W379" s="495" t="s">
        <v>11333</v>
      </c>
      <c r="X379" s="495" t="s">
        <v>6453</v>
      </c>
      <c r="Y379" s="495" t="s">
        <v>221</v>
      </c>
      <c r="Z379" s="616"/>
      <c r="AA379" s="590"/>
      <c r="AB379" s="1"/>
      <c r="AC379" s="1"/>
      <c r="AD379" s="1"/>
      <c r="AE379" s="1"/>
      <c r="AF379" s="1"/>
      <c r="AG379" s="1"/>
      <c r="AH379" s="1"/>
      <c r="AI379" s="1"/>
      <c r="AJ379" s="1"/>
      <c r="AK379" s="1"/>
      <c r="AL379" s="1"/>
      <c r="AM379" s="1"/>
      <c r="AN379" s="1"/>
      <c r="AO379" s="1"/>
      <c r="AP379" s="1"/>
      <c r="AQ379" s="1"/>
      <c r="AR379" s="1"/>
      <c r="AS379" s="1"/>
      <c r="AT379" s="1"/>
      <c r="AU379" s="1"/>
    </row>
    <row r="380" spans="1:47" s="615" customFormat="1" ht="17.45" customHeight="1" x14ac:dyDescent="0.25">
      <c r="A380" s="589" t="s">
        <v>4786</v>
      </c>
      <c r="B380" s="495" t="s">
        <v>59</v>
      </c>
      <c r="C380" s="495" t="s">
        <v>9574</v>
      </c>
      <c r="D380" s="495" t="s">
        <v>4787</v>
      </c>
      <c r="E380" s="495" t="s">
        <v>11135</v>
      </c>
      <c r="F380" s="473" t="s">
        <v>26</v>
      </c>
      <c r="G380" s="473"/>
      <c r="H380" s="473"/>
      <c r="I380" s="473"/>
      <c r="J380" s="152" t="s">
        <v>11223</v>
      </c>
      <c r="K380" s="163" t="s">
        <v>8948</v>
      </c>
      <c r="L380" s="503">
        <v>42977</v>
      </c>
      <c r="M380" s="497" t="s">
        <v>4789</v>
      </c>
      <c r="N380" s="163" t="s">
        <v>46</v>
      </c>
      <c r="O380" s="503">
        <v>43006</v>
      </c>
      <c r="P380" s="499">
        <v>300000</v>
      </c>
      <c r="Q380" s="500">
        <f t="shared" si="15"/>
        <v>0.3</v>
      </c>
      <c r="R380" s="504">
        <v>1</v>
      </c>
      <c r="S380" s="505" t="s">
        <v>10745</v>
      </c>
      <c r="T380" s="163" t="s">
        <v>103</v>
      </c>
      <c r="U380" s="163" t="s">
        <v>13</v>
      </c>
      <c r="V380" s="495" t="s">
        <v>126</v>
      </c>
      <c r="W380" s="495" t="s">
        <v>856</v>
      </c>
      <c r="X380" s="495" t="s">
        <v>6252</v>
      </c>
      <c r="Y380" s="495" t="s">
        <v>435</v>
      </c>
      <c r="Z380" s="616"/>
      <c r="AA380" s="590"/>
      <c r="AB380" s="1"/>
      <c r="AC380" s="1"/>
      <c r="AD380" s="1"/>
      <c r="AE380" s="1"/>
      <c r="AF380" s="1"/>
      <c r="AG380" s="1"/>
      <c r="AH380" s="1"/>
      <c r="AI380" s="1"/>
      <c r="AJ380" s="1"/>
      <c r="AK380" s="1"/>
      <c r="AL380" s="1"/>
      <c r="AM380" s="1"/>
      <c r="AN380" s="1"/>
      <c r="AO380" s="1"/>
      <c r="AP380" s="1"/>
      <c r="AQ380" s="1"/>
      <c r="AR380" s="1"/>
      <c r="AS380" s="1"/>
      <c r="AT380" s="1"/>
      <c r="AU380" s="1"/>
    </row>
    <row r="381" spans="1:47" s="615" customFormat="1" ht="17.45" customHeight="1" x14ac:dyDescent="0.25">
      <c r="A381" s="591" t="s">
        <v>11491</v>
      </c>
      <c r="B381" s="506" t="s">
        <v>59</v>
      </c>
      <c r="C381" s="506" t="s">
        <v>9574</v>
      </c>
      <c r="D381" s="506" t="s">
        <v>11492</v>
      </c>
      <c r="E381" s="506" t="s">
        <v>11493</v>
      </c>
      <c r="F381" s="473" t="s">
        <v>26</v>
      </c>
      <c r="G381" s="473"/>
      <c r="H381" s="473"/>
      <c r="I381" s="473"/>
      <c r="J381" s="470" t="s">
        <v>11223</v>
      </c>
      <c r="K381" s="470" t="s">
        <v>8948</v>
      </c>
      <c r="L381" s="515">
        <v>43003</v>
      </c>
      <c r="M381" s="509">
        <v>42913</v>
      </c>
      <c r="N381" s="470" t="s">
        <v>47</v>
      </c>
      <c r="O381" s="516">
        <v>43003</v>
      </c>
      <c r="P381" s="510">
        <v>300000</v>
      </c>
      <c r="Q381" s="511">
        <f t="shared" si="15"/>
        <v>0.3</v>
      </c>
      <c r="R381" s="517">
        <v>3</v>
      </c>
      <c r="S381" s="518">
        <v>42913</v>
      </c>
      <c r="T381" s="470" t="s">
        <v>103</v>
      </c>
      <c r="U381" s="470" t="s">
        <v>7040</v>
      </c>
      <c r="V381" s="506" t="s">
        <v>162</v>
      </c>
      <c r="W381" s="506" t="s">
        <v>105</v>
      </c>
      <c r="X381" s="506" t="s">
        <v>11901</v>
      </c>
      <c r="Y381" s="495"/>
      <c r="Z381" s="616"/>
      <c r="AA381" s="590"/>
      <c r="AB381" s="1"/>
      <c r="AC381" s="1"/>
      <c r="AD381" s="1"/>
      <c r="AE381" s="1"/>
      <c r="AF381" s="1"/>
      <c r="AG381" s="1"/>
      <c r="AH381" s="1"/>
      <c r="AI381" s="1"/>
      <c r="AJ381" s="1"/>
      <c r="AK381" s="1"/>
      <c r="AL381" s="1"/>
      <c r="AM381" s="1"/>
      <c r="AN381" s="1"/>
      <c r="AO381" s="1"/>
      <c r="AP381" s="1"/>
      <c r="AQ381" s="1"/>
      <c r="AR381" s="1"/>
      <c r="AS381" s="1"/>
      <c r="AT381" s="1"/>
      <c r="AU381" s="1"/>
    </row>
    <row r="382" spans="1:47" s="615" customFormat="1" ht="17.45" customHeight="1" x14ac:dyDescent="0.25">
      <c r="A382" s="589" t="s">
        <v>8278</v>
      </c>
      <c r="B382" s="495" t="s">
        <v>59</v>
      </c>
      <c r="C382" s="495" t="s">
        <v>9574</v>
      </c>
      <c r="D382" s="495" t="s">
        <v>10415</v>
      </c>
      <c r="E382" s="495" t="s">
        <v>1399</v>
      </c>
      <c r="F382" s="473" t="s">
        <v>25</v>
      </c>
      <c r="G382" s="473"/>
      <c r="H382" s="473"/>
      <c r="I382" s="473"/>
      <c r="J382" s="152" t="s">
        <v>11223</v>
      </c>
      <c r="K382" s="152" t="s">
        <v>35</v>
      </c>
      <c r="L382" s="496">
        <v>43008</v>
      </c>
      <c r="M382" s="497">
        <v>42864</v>
      </c>
      <c r="N382" s="152" t="s">
        <v>47</v>
      </c>
      <c r="O382" s="498">
        <v>43008</v>
      </c>
      <c r="P382" s="499">
        <v>300000</v>
      </c>
      <c r="Q382" s="500">
        <f t="shared" si="15"/>
        <v>0.3</v>
      </c>
      <c r="R382" s="501">
        <v>12</v>
      </c>
      <c r="S382" s="502">
        <v>42873</v>
      </c>
      <c r="T382" s="152" t="s">
        <v>103</v>
      </c>
      <c r="U382" s="152" t="s">
        <v>7040</v>
      </c>
      <c r="V382" s="495" t="s">
        <v>162</v>
      </c>
      <c r="W382" s="495" t="s">
        <v>105</v>
      </c>
      <c r="X382" s="495" t="s">
        <v>10006</v>
      </c>
      <c r="Y382" s="495" t="s">
        <v>9239</v>
      </c>
      <c r="Z382" s="616"/>
      <c r="AA382" s="590"/>
      <c r="AB382" s="1"/>
      <c r="AC382" s="1"/>
      <c r="AD382" s="1"/>
      <c r="AE382" s="1"/>
      <c r="AF382" s="1"/>
      <c r="AG382" s="1"/>
      <c r="AH382" s="1"/>
      <c r="AI382" s="1"/>
      <c r="AJ382" s="1"/>
      <c r="AK382" s="1"/>
      <c r="AL382" s="1"/>
      <c r="AM382" s="1"/>
      <c r="AN382" s="1"/>
      <c r="AO382" s="1"/>
      <c r="AP382" s="1"/>
      <c r="AQ382" s="1"/>
      <c r="AR382" s="1"/>
      <c r="AS382" s="1"/>
      <c r="AT382" s="1"/>
      <c r="AU382" s="1"/>
    </row>
    <row r="383" spans="1:47" s="615" customFormat="1" ht="17.45" customHeight="1" x14ac:dyDescent="0.25">
      <c r="A383" s="589" t="s">
        <v>10830</v>
      </c>
      <c r="B383" s="495" t="s">
        <v>59</v>
      </c>
      <c r="C383" s="495" t="s">
        <v>9574</v>
      </c>
      <c r="D383" s="495" t="s">
        <v>10831</v>
      </c>
      <c r="E383" s="495" t="s">
        <v>10832</v>
      </c>
      <c r="F383" s="473" t="s">
        <v>26</v>
      </c>
      <c r="G383" s="473"/>
      <c r="H383" s="473"/>
      <c r="I383" s="473"/>
      <c r="J383" s="152" t="s">
        <v>11224</v>
      </c>
      <c r="K383" s="152" t="s">
        <v>33</v>
      </c>
      <c r="L383" s="496">
        <v>43098</v>
      </c>
      <c r="M383" s="497">
        <v>42900</v>
      </c>
      <c r="N383" s="152" t="s">
        <v>47</v>
      </c>
      <c r="O383" s="498">
        <v>43098</v>
      </c>
      <c r="P383" s="499">
        <v>300000</v>
      </c>
      <c r="Q383" s="500">
        <f t="shared" si="15"/>
        <v>0.3</v>
      </c>
      <c r="R383" s="501">
        <v>9</v>
      </c>
      <c r="S383" s="502">
        <v>42905</v>
      </c>
      <c r="T383" s="152" t="s">
        <v>103</v>
      </c>
      <c r="U383" s="152" t="s">
        <v>7040</v>
      </c>
      <c r="V383" s="495" t="s">
        <v>162</v>
      </c>
      <c r="W383" s="495" t="s">
        <v>105</v>
      </c>
      <c r="X383" s="495" t="s">
        <v>10948</v>
      </c>
      <c r="Y383" s="495"/>
      <c r="Z383" s="616"/>
      <c r="AA383" s="590"/>
      <c r="AB383" s="1"/>
      <c r="AC383" s="1"/>
      <c r="AD383" s="1"/>
      <c r="AE383" s="1"/>
      <c r="AF383" s="1"/>
      <c r="AG383" s="1"/>
      <c r="AH383" s="1"/>
      <c r="AI383" s="1"/>
      <c r="AJ383" s="1"/>
      <c r="AK383" s="1"/>
      <c r="AL383" s="1"/>
      <c r="AM383" s="1"/>
      <c r="AN383" s="1"/>
      <c r="AO383" s="1"/>
      <c r="AP383" s="1"/>
      <c r="AQ383" s="1"/>
      <c r="AR383" s="1"/>
      <c r="AS383" s="1"/>
      <c r="AT383" s="1"/>
      <c r="AU383" s="1"/>
    </row>
    <row r="384" spans="1:47" s="615" customFormat="1" ht="17.45" customHeight="1" x14ac:dyDescent="0.25">
      <c r="A384" s="589" t="s">
        <v>9040</v>
      </c>
      <c r="B384" s="495" t="s">
        <v>59</v>
      </c>
      <c r="C384" s="495" t="s">
        <v>9574</v>
      </c>
      <c r="D384" s="495" t="s">
        <v>10827</v>
      </c>
      <c r="E384" s="495" t="s">
        <v>963</v>
      </c>
      <c r="F384" s="473" t="s">
        <v>26</v>
      </c>
      <c r="G384" s="473"/>
      <c r="H384" s="473"/>
      <c r="I384" s="473"/>
      <c r="J384" s="152" t="s">
        <v>11224</v>
      </c>
      <c r="K384" s="152" t="s">
        <v>8948</v>
      </c>
      <c r="L384" s="496">
        <v>43039</v>
      </c>
      <c r="M384" s="497">
        <v>42870</v>
      </c>
      <c r="N384" s="152" t="s">
        <v>47</v>
      </c>
      <c r="O384" s="498">
        <v>42978</v>
      </c>
      <c r="P384" s="499">
        <v>300000</v>
      </c>
      <c r="Q384" s="500">
        <f t="shared" si="15"/>
        <v>0.3</v>
      </c>
      <c r="R384" s="501">
        <v>12</v>
      </c>
      <c r="S384" s="502">
        <v>42901</v>
      </c>
      <c r="T384" s="152" t="s">
        <v>103</v>
      </c>
      <c r="U384" s="152" t="s">
        <v>7040</v>
      </c>
      <c r="V384" s="495" t="s">
        <v>162</v>
      </c>
      <c r="W384" s="495" t="s">
        <v>105</v>
      </c>
      <c r="X384" s="495" t="s">
        <v>9416</v>
      </c>
      <c r="Y384" s="495"/>
      <c r="Z384" s="616"/>
      <c r="AA384" s="590"/>
      <c r="AB384" s="1"/>
      <c r="AC384" s="1"/>
      <c r="AD384" s="1"/>
      <c r="AE384" s="1"/>
      <c r="AF384" s="1"/>
      <c r="AG384" s="1"/>
      <c r="AH384" s="1"/>
      <c r="AI384" s="1"/>
      <c r="AJ384" s="1"/>
      <c r="AK384" s="1"/>
      <c r="AL384" s="1"/>
      <c r="AM384" s="1"/>
      <c r="AN384" s="1"/>
      <c r="AO384" s="1"/>
      <c r="AP384" s="1"/>
      <c r="AQ384" s="1"/>
      <c r="AR384" s="1"/>
      <c r="AS384" s="1"/>
      <c r="AT384" s="1"/>
      <c r="AU384" s="1"/>
    </row>
    <row r="385" spans="1:47" s="615" customFormat="1" ht="17.45" customHeight="1" x14ac:dyDescent="0.25">
      <c r="A385" s="589" t="s">
        <v>1402</v>
      </c>
      <c r="B385" s="495" t="s">
        <v>57</v>
      </c>
      <c r="C385" s="495" t="s">
        <v>775</v>
      </c>
      <c r="D385" s="495" t="s">
        <v>1403</v>
      </c>
      <c r="E385" s="495" t="s">
        <v>1404</v>
      </c>
      <c r="F385" s="473" t="s">
        <v>28</v>
      </c>
      <c r="G385" s="473"/>
      <c r="H385" s="473"/>
      <c r="I385" s="473"/>
      <c r="J385" s="152" t="s">
        <v>11224</v>
      </c>
      <c r="K385" s="163" t="s">
        <v>8990</v>
      </c>
      <c r="L385" s="503">
        <v>43097</v>
      </c>
      <c r="M385" s="497" t="s">
        <v>1405</v>
      </c>
      <c r="N385" s="163" t="s">
        <v>47</v>
      </c>
      <c r="O385" s="503">
        <v>43097</v>
      </c>
      <c r="P385" s="499">
        <v>300000</v>
      </c>
      <c r="Q385" s="500">
        <f t="shared" si="15"/>
        <v>0.3</v>
      </c>
      <c r="R385" s="504">
        <v>12</v>
      </c>
      <c r="S385" s="505" t="s">
        <v>573</v>
      </c>
      <c r="T385" s="163" t="s">
        <v>125</v>
      </c>
      <c r="U385" s="163" t="s">
        <v>9234</v>
      </c>
      <c r="V385" s="495" t="s">
        <v>184</v>
      </c>
      <c r="W385" s="495" t="s">
        <v>11333</v>
      </c>
      <c r="X385" s="495" t="s">
        <v>5588</v>
      </c>
      <c r="Y385" s="495" t="s">
        <v>1496</v>
      </c>
      <c r="Z385" s="616"/>
      <c r="AA385" s="590"/>
      <c r="AB385" s="1"/>
      <c r="AC385" s="1"/>
      <c r="AD385" s="1"/>
      <c r="AE385" s="1"/>
      <c r="AF385" s="1"/>
      <c r="AG385" s="1"/>
      <c r="AH385" s="1"/>
      <c r="AI385" s="1"/>
      <c r="AJ385" s="1"/>
      <c r="AK385" s="1"/>
      <c r="AL385" s="1"/>
      <c r="AM385" s="1"/>
      <c r="AN385" s="1"/>
      <c r="AO385" s="1"/>
      <c r="AP385" s="1"/>
      <c r="AQ385" s="1"/>
      <c r="AR385" s="1"/>
      <c r="AS385" s="1"/>
      <c r="AT385" s="1"/>
      <c r="AU385" s="1"/>
    </row>
    <row r="386" spans="1:47" s="615" customFormat="1" ht="17.45" customHeight="1" x14ac:dyDescent="0.25">
      <c r="A386" s="589" t="s">
        <v>8742</v>
      </c>
      <c r="B386" s="495" t="s">
        <v>57</v>
      </c>
      <c r="C386" s="495" t="s">
        <v>775</v>
      </c>
      <c r="D386" s="495" t="s">
        <v>11494</v>
      </c>
      <c r="E386" s="495" t="s">
        <v>8743</v>
      </c>
      <c r="F386" s="473" t="s">
        <v>25</v>
      </c>
      <c r="G386" s="473"/>
      <c r="H386" s="473"/>
      <c r="I386" s="473"/>
      <c r="J386" s="152" t="s">
        <v>11224</v>
      </c>
      <c r="K386" s="152" t="s">
        <v>35</v>
      </c>
      <c r="L386" s="496">
        <v>43069</v>
      </c>
      <c r="M386" s="497">
        <v>42846</v>
      </c>
      <c r="N386" s="152" t="s">
        <v>46</v>
      </c>
      <c r="O386" s="498">
        <v>43069</v>
      </c>
      <c r="P386" s="499">
        <v>300000</v>
      </c>
      <c r="Q386" s="500">
        <f t="shared" si="15"/>
        <v>0.3</v>
      </c>
      <c r="R386" s="501">
        <v>12</v>
      </c>
      <c r="S386" s="502">
        <v>42852</v>
      </c>
      <c r="T386" s="152" t="s">
        <v>103</v>
      </c>
      <c r="U386" s="152" t="s">
        <v>7040</v>
      </c>
      <c r="V386" s="495" t="s">
        <v>162</v>
      </c>
      <c r="W386" s="495" t="s">
        <v>7199</v>
      </c>
      <c r="X386" s="495" t="s">
        <v>11902</v>
      </c>
      <c r="Y386" s="495"/>
      <c r="Z386" s="616"/>
      <c r="AA386" s="590"/>
      <c r="AB386" s="1"/>
      <c r="AC386" s="1"/>
      <c r="AD386" s="1"/>
      <c r="AE386" s="1"/>
      <c r="AF386" s="1"/>
      <c r="AG386" s="1"/>
      <c r="AH386" s="1"/>
      <c r="AI386" s="1"/>
      <c r="AJ386" s="1"/>
      <c r="AK386" s="1"/>
      <c r="AL386" s="1"/>
      <c r="AM386" s="1"/>
      <c r="AN386" s="1"/>
      <c r="AO386" s="1"/>
      <c r="AP386" s="1"/>
      <c r="AQ386" s="1"/>
      <c r="AR386" s="1"/>
      <c r="AS386" s="1"/>
      <c r="AT386" s="1"/>
      <c r="AU386" s="1"/>
    </row>
    <row r="387" spans="1:47" s="615" customFormat="1" ht="17.45" customHeight="1" x14ac:dyDescent="0.25">
      <c r="A387" s="589" t="s">
        <v>1339</v>
      </c>
      <c r="B387" s="495" t="s">
        <v>57</v>
      </c>
      <c r="C387" s="495" t="s">
        <v>775</v>
      </c>
      <c r="D387" s="495" t="s">
        <v>1340</v>
      </c>
      <c r="E387" s="495" t="s">
        <v>528</v>
      </c>
      <c r="F387" s="473" t="s">
        <v>26</v>
      </c>
      <c r="G387" s="473"/>
      <c r="H387" s="473"/>
      <c r="I387" s="473"/>
      <c r="J387" s="152" t="s">
        <v>11224</v>
      </c>
      <c r="K387" s="163" t="s">
        <v>33</v>
      </c>
      <c r="L387" s="503">
        <v>43100</v>
      </c>
      <c r="M387" s="497" t="s">
        <v>1341</v>
      </c>
      <c r="N387" s="163" t="s">
        <v>47</v>
      </c>
      <c r="O387" s="503">
        <v>43100</v>
      </c>
      <c r="P387" s="499">
        <v>300000</v>
      </c>
      <c r="Q387" s="500">
        <f t="shared" si="15"/>
        <v>0.3</v>
      </c>
      <c r="R387" s="504">
        <v>12</v>
      </c>
      <c r="S387" s="505" t="s">
        <v>11804</v>
      </c>
      <c r="T387" s="163" t="s">
        <v>103</v>
      </c>
      <c r="U387" s="152" t="s">
        <v>7040</v>
      </c>
      <c r="V387" s="495" t="s">
        <v>104</v>
      </c>
      <c r="W387" s="495" t="s">
        <v>513</v>
      </c>
      <c r="X387" s="495" t="s">
        <v>11903</v>
      </c>
      <c r="Y387" s="495" t="s">
        <v>1342</v>
      </c>
      <c r="Z387" s="616"/>
      <c r="AA387" s="590"/>
      <c r="AB387" s="1"/>
      <c r="AC387" s="1"/>
      <c r="AD387" s="1"/>
      <c r="AE387" s="1"/>
      <c r="AF387" s="1"/>
      <c r="AG387" s="1"/>
      <c r="AH387" s="1"/>
      <c r="AI387" s="1"/>
      <c r="AJ387" s="1"/>
      <c r="AK387" s="1"/>
      <c r="AL387" s="1"/>
      <c r="AM387" s="1"/>
      <c r="AN387" s="1"/>
      <c r="AO387" s="1"/>
      <c r="AP387" s="1"/>
      <c r="AQ387" s="1"/>
      <c r="AR387" s="1"/>
      <c r="AS387" s="1"/>
      <c r="AT387" s="1"/>
      <c r="AU387" s="1"/>
    </row>
    <row r="388" spans="1:47" s="615" customFormat="1" ht="17.45" customHeight="1" x14ac:dyDescent="0.25">
      <c r="A388" s="589" t="s">
        <v>5637</v>
      </c>
      <c r="B388" s="495" t="s">
        <v>57</v>
      </c>
      <c r="C388" s="495" t="s">
        <v>98</v>
      </c>
      <c r="D388" s="495" t="s">
        <v>2215</v>
      </c>
      <c r="E388" s="495" t="s">
        <v>5638</v>
      </c>
      <c r="F388" s="473" t="s">
        <v>25</v>
      </c>
      <c r="G388" s="473"/>
      <c r="H388" s="473"/>
      <c r="I388" s="473"/>
      <c r="J388" s="152" t="s">
        <v>11224</v>
      </c>
      <c r="K388" s="163" t="s">
        <v>8951</v>
      </c>
      <c r="L388" s="503">
        <v>43091</v>
      </c>
      <c r="M388" s="497" t="s">
        <v>5783</v>
      </c>
      <c r="N388" s="163" t="s">
        <v>47</v>
      </c>
      <c r="O388" s="503">
        <v>43091</v>
      </c>
      <c r="P388" s="499">
        <v>300000</v>
      </c>
      <c r="Q388" s="500">
        <f t="shared" si="15"/>
        <v>0.3</v>
      </c>
      <c r="R388" s="504">
        <v>1</v>
      </c>
      <c r="S388" s="505" t="s">
        <v>11295</v>
      </c>
      <c r="T388" s="163" t="s">
        <v>125</v>
      </c>
      <c r="U388" s="163" t="s">
        <v>6</v>
      </c>
      <c r="V388" s="495" t="s">
        <v>1641</v>
      </c>
      <c r="W388" s="495" t="s">
        <v>5840</v>
      </c>
      <c r="X388" s="495" t="s">
        <v>106</v>
      </c>
      <c r="Y388" s="495" t="s">
        <v>667</v>
      </c>
      <c r="Z388" s="616"/>
      <c r="AA388" s="590"/>
      <c r="AB388" s="1"/>
      <c r="AC388" s="1"/>
      <c r="AD388" s="1"/>
      <c r="AE388" s="1"/>
      <c r="AF388" s="1"/>
      <c r="AG388" s="1"/>
      <c r="AH388" s="1"/>
      <c r="AI388" s="1"/>
      <c r="AJ388" s="1"/>
      <c r="AK388" s="1"/>
      <c r="AL388" s="1"/>
      <c r="AM388" s="1"/>
      <c r="AN388" s="1"/>
      <c r="AO388" s="1"/>
      <c r="AP388" s="1"/>
      <c r="AQ388" s="1"/>
      <c r="AR388" s="1"/>
      <c r="AS388" s="1"/>
      <c r="AT388" s="1"/>
      <c r="AU388" s="1"/>
    </row>
    <row r="389" spans="1:47" s="615" customFormat="1" ht="17.45" customHeight="1" x14ac:dyDescent="0.25">
      <c r="A389" s="589" t="s">
        <v>5637</v>
      </c>
      <c r="B389" s="495" t="s">
        <v>57</v>
      </c>
      <c r="C389" s="495" t="s">
        <v>98</v>
      </c>
      <c r="D389" s="495" t="s">
        <v>2215</v>
      </c>
      <c r="E389" s="495" t="s">
        <v>5638</v>
      </c>
      <c r="F389" s="473" t="s">
        <v>25</v>
      </c>
      <c r="G389" s="473"/>
      <c r="H389" s="473"/>
      <c r="I389" s="473"/>
      <c r="J389" s="152" t="s">
        <v>11224</v>
      </c>
      <c r="K389" s="163" t="s">
        <v>8951</v>
      </c>
      <c r="L389" s="503">
        <v>43091</v>
      </c>
      <c r="M389" s="497" t="s">
        <v>5783</v>
      </c>
      <c r="N389" s="163" t="s">
        <v>47</v>
      </c>
      <c r="O389" s="503">
        <v>43091</v>
      </c>
      <c r="P389" s="499">
        <v>300000</v>
      </c>
      <c r="Q389" s="500">
        <f t="shared" si="15"/>
        <v>0.3</v>
      </c>
      <c r="R389" s="504">
        <v>12</v>
      </c>
      <c r="S389" s="505" t="s">
        <v>9261</v>
      </c>
      <c r="T389" s="163" t="s">
        <v>125</v>
      </c>
      <c r="U389" s="163" t="s">
        <v>5560</v>
      </c>
      <c r="V389" s="495" t="s">
        <v>744</v>
      </c>
      <c r="W389" s="495" t="s">
        <v>5841</v>
      </c>
      <c r="X389" s="495" t="s">
        <v>106</v>
      </c>
      <c r="Y389" s="495" t="s">
        <v>667</v>
      </c>
      <c r="Z389" s="616"/>
      <c r="AA389" s="590"/>
      <c r="AB389" s="1"/>
      <c r="AC389" s="1"/>
      <c r="AD389" s="1"/>
      <c r="AE389" s="1"/>
      <c r="AF389" s="1"/>
      <c r="AG389" s="1"/>
      <c r="AH389" s="1"/>
      <c r="AI389" s="1"/>
      <c r="AJ389" s="1"/>
      <c r="AK389" s="1"/>
      <c r="AL389" s="1"/>
      <c r="AM389" s="1"/>
      <c r="AN389" s="1"/>
      <c r="AO389" s="1"/>
      <c r="AP389" s="1"/>
      <c r="AQ389" s="1"/>
      <c r="AR389" s="1"/>
      <c r="AS389" s="1"/>
      <c r="AT389" s="1"/>
      <c r="AU389" s="1"/>
    </row>
    <row r="390" spans="1:47" s="615" customFormat="1" ht="17.45" customHeight="1" x14ac:dyDescent="0.25">
      <c r="A390" s="589" t="s">
        <v>10987</v>
      </c>
      <c r="B390" s="495" t="s">
        <v>57</v>
      </c>
      <c r="C390" s="495" t="s">
        <v>98</v>
      </c>
      <c r="D390" s="495" t="s">
        <v>11495</v>
      </c>
      <c r="E390" s="495" t="s">
        <v>11136</v>
      </c>
      <c r="F390" s="473" t="s">
        <v>25</v>
      </c>
      <c r="G390" s="473"/>
      <c r="H390" s="473"/>
      <c r="I390" s="473"/>
      <c r="J390" s="152" t="s">
        <v>11223</v>
      </c>
      <c r="K390" s="152" t="s">
        <v>35</v>
      </c>
      <c r="L390" s="496">
        <v>43007</v>
      </c>
      <c r="M390" s="497">
        <v>42908</v>
      </c>
      <c r="N390" s="152" t="s">
        <v>47</v>
      </c>
      <c r="O390" s="498">
        <v>43007</v>
      </c>
      <c r="P390" s="499">
        <v>300000</v>
      </c>
      <c r="Q390" s="500">
        <f t="shared" si="15"/>
        <v>0.3</v>
      </c>
      <c r="R390" s="501">
        <v>12</v>
      </c>
      <c r="S390" s="502">
        <v>42908</v>
      </c>
      <c r="T390" s="152" t="s">
        <v>103</v>
      </c>
      <c r="U390" s="152" t="s">
        <v>7040</v>
      </c>
      <c r="V390" s="495" t="s">
        <v>162</v>
      </c>
      <c r="W390" s="495" t="s">
        <v>105</v>
      </c>
      <c r="X390" s="495" t="s">
        <v>11904</v>
      </c>
      <c r="Y390" s="495" t="s">
        <v>6864</v>
      </c>
      <c r="Z390" s="616"/>
      <c r="AA390" s="590"/>
      <c r="AB390" s="1"/>
      <c r="AC390" s="1"/>
      <c r="AD390" s="1"/>
      <c r="AE390" s="1"/>
      <c r="AF390" s="1"/>
      <c r="AG390" s="1"/>
      <c r="AH390" s="1"/>
      <c r="AI390" s="1"/>
      <c r="AJ390" s="1"/>
      <c r="AK390" s="1"/>
      <c r="AL390" s="1"/>
      <c r="AM390" s="1"/>
      <c r="AN390" s="1"/>
      <c r="AO390" s="1"/>
      <c r="AP390" s="1"/>
      <c r="AQ390" s="1"/>
      <c r="AR390" s="1"/>
      <c r="AS390" s="1"/>
      <c r="AT390" s="1"/>
      <c r="AU390" s="1"/>
    </row>
    <row r="391" spans="1:47" s="615" customFormat="1" ht="17.45" customHeight="1" x14ac:dyDescent="0.25">
      <c r="A391" s="589" t="s">
        <v>9626</v>
      </c>
      <c r="B391" s="495" t="s">
        <v>57</v>
      </c>
      <c r="C391" s="495" t="s">
        <v>98</v>
      </c>
      <c r="D391" s="495" t="s">
        <v>10405</v>
      </c>
      <c r="E391" s="495" t="s">
        <v>9627</v>
      </c>
      <c r="F391" s="473" t="s">
        <v>25</v>
      </c>
      <c r="G391" s="473"/>
      <c r="H391" s="473"/>
      <c r="I391" s="473"/>
      <c r="J391" s="152" t="s">
        <v>11223</v>
      </c>
      <c r="K391" s="152" t="s">
        <v>8951</v>
      </c>
      <c r="L391" s="496">
        <v>42984</v>
      </c>
      <c r="M391" s="497">
        <v>42881</v>
      </c>
      <c r="N391" s="152" t="s">
        <v>47</v>
      </c>
      <c r="O391" s="498">
        <v>42984</v>
      </c>
      <c r="P391" s="499">
        <v>300000</v>
      </c>
      <c r="Q391" s="500">
        <f t="shared" si="15"/>
        <v>0.3</v>
      </c>
      <c r="R391" s="501">
        <v>6</v>
      </c>
      <c r="S391" s="502">
        <v>42894</v>
      </c>
      <c r="T391" s="152" t="s">
        <v>103</v>
      </c>
      <c r="U391" s="152" t="s">
        <v>7040</v>
      </c>
      <c r="V391" s="495" t="s">
        <v>162</v>
      </c>
      <c r="W391" s="495" t="s">
        <v>105</v>
      </c>
      <c r="X391" s="495" t="s">
        <v>10003</v>
      </c>
      <c r="Y391" s="495" t="s">
        <v>6864</v>
      </c>
      <c r="Z391" s="616"/>
      <c r="AA391" s="590"/>
      <c r="AB391" s="1"/>
      <c r="AC391" s="1"/>
      <c r="AD391" s="1"/>
      <c r="AE391" s="1"/>
      <c r="AF391" s="1"/>
      <c r="AG391" s="1"/>
      <c r="AH391" s="1"/>
      <c r="AI391" s="1"/>
      <c r="AJ391" s="1"/>
      <c r="AK391" s="1"/>
      <c r="AL391" s="1"/>
      <c r="AM391" s="1"/>
      <c r="AN391" s="1"/>
      <c r="AO391" s="1"/>
      <c r="AP391" s="1"/>
      <c r="AQ391" s="1"/>
      <c r="AR391" s="1"/>
      <c r="AS391" s="1"/>
      <c r="AT391" s="1"/>
      <c r="AU391" s="1"/>
    </row>
    <row r="392" spans="1:47" s="615" customFormat="1" ht="17.45" customHeight="1" x14ac:dyDescent="0.25">
      <c r="A392" s="589" t="s">
        <v>1370</v>
      </c>
      <c r="B392" s="495" t="s">
        <v>57</v>
      </c>
      <c r="C392" s="495" t="s">
        <v>98</v>
      </c>
      <c r="D392" s="495" t="s">
        <v>10408</v>
      </c>
      <c r="E392" s="495" t="s">
        <v>1372</v>
      </c>
      <c r="F392" s="473" t="s">
        <v>28</v>
      </c>
      <c r="G392" s="473"/>
      <c r="H392" s="473"/>
      <c r="I392" s="473"/>
      <c r="J392" s="152" t="s">
        <v>11223</v>
      </c>
      <c r="K392" s="152" t="s">
        <v>8990</v>
      </c>
      <c r="L392" s="496">
        <v>42997</v>
      </c>
      <c r="M392" s="497">
        <v>42783</v>
      </c>
      <c r="N392" s="152" t="s">
        <v>46</v>
      </c>
      <c r="O392" s="498">
        <v>42997</v>
      </c>
      <c r="P392" s="499">
        <v>300000</v>
      </c>
      <c r="Q392" s="500">
        <f t="shared" si="15"/>
        <v>0.3</v>
      </c>
      <c r="R392" s="501">
        <v>12</v>
      </c>
      <c r="S392" s="502">
        <v>42789</v>
      </c>
      <c r="T392" s="152" t="s">
        <v>103</v>
      </c>
      <c r="U392" s="152" t="s">
        <v>7040</v>
      </c>
      <c r="V392" s="495" t="s">
        <v>162</v>
      </c>
      <c r="W392" s="495" t="s">
        <v>105</v>
      </c>
      <c r="X392" s="495" t="s">
        <v>9111</v>
      </c>
      <c r="Y392" s="495" t="s">
        <v>6864</v>
      </c>
      <c r="Z392" s="616"/>
      <c r="AA392" s="590"/>
      <c r="AB392" s="1"/>
      <c r="AC392" s="1"/>
      <c r="AD392" s="1"/>
      <c r="AE392" s="1"/>
      <c r="AF392" s="1"/>
      <c r="AG392" s="1"/>
      <c r="AH392" s="1"/>
      <c r="AI392" s="1"/>
      <c r="AJ392" s="1"/>
      <c r="AK392" s="1"/>
      <c r="AL392" s="1"/>
      <c r="AM392" s="1"/>
      <c r="AN392" s="1"/>
      <c r="AO392" s="1"/>
      <c r="AP392" s="1"/>
      <c r="AQ392" s="1"/>
      <c r="AR392" s="1"/>
      <c r="AS392" s="1"/>
      <c r="AT392" s="1"/>
      <c r="AU392" s="1"/>
    </row>
    <row r="393" spans="1:47" s="615" customFormat="1" ht="17.45" customHeight="1" x14ac:dyDescent="0.25">
      <c r="A393" s="589" t="s">
        <v>1314</v>
      </c>
      <c r="B393" s="495" t="s">
        <v>57</v>
      </c>
      <c r="C393" s="495" t="s">
        <v>98</v>
      </c>
      <c r="D393" s="495" t="s">
        <v>1315</v>
      </c>
      <c r="E393" s="495" t="s">
        <v>316</v>
      </c>
      <c r="F393" s="473" t="s">
        <v>26</v>
      </c>
      <c r="G393" s="473"/>
      <c r="H393" s="473"/>
      <c r="I393" s="473"/>
      <c r="J393" s="152" t="s">
        <v>11223</v>
      </c>
      <c r="K393" s="163" t="s">
        <v>8948</v>
      </c>
      <c r="L393" s="503">
        <v>43000</v>
      </c>
      <c r="M393" s="497" t="s">
        <v>1316</v>
      </c>
      <c r="N393" s="163" t="s">
        <v>47</v>
      </c>
      <c r="O393" s="503">
        <v>43000</v>
      </c>
      <c r="P393" s="499">
        <v>300000</v>
      </c>
      <c r="Q393" s="500">
        <f t="shared" si="15"/>
        <v>0.3</v>
      </c>
      <c r="R393" s="504">
        <v>12</v>
      </c>
      <c r="S393" s="505" t="s">
        <v>11283</v>
      </c>
      <c r="T393" s="163" t="s">
        <v>125</v>
      </c>
      <c r="U393" s="152" t="s">
        <v>7040</v>
      </c>
      <c r="V393" s="495" t="s">
        <v>104</v>
      </c>
      <c r="W393" s="495" t="s">
        <v>838</v>
      </c>
      <c r="X393" s="495" t="s">
        <v>106</v>
      </c>
      <c r="Y393" s="495" t="s">
        <v>186</v>
      </c>
      <c r="Z393" s="616"/>
      <c r="AA393" s="590"/>
      <c r="AB393" s="1"/>
      <c r="AC393" s="1"/>
      <c r="AD393" s="1"/>
      <c r="AE393" s="1"/>
      <c r="AF393" s="1"/>
      <c r="AG393" s="1"/>
      <c r="AH393" s="1"/>
      <c r="AI393" s="1"/>
      <c r="AJ393" s="1"/>
      <c r="AK393" s="1"/>
      <c r="AL393" s="1"/>
      <c r="AM393" s="1"/>
      <c r="AN393" s="1"/>
      <c r="AO393" s="1"/>
      <c r="AP393" s="1"/>
      <c r="AQ393" s="1"/>
      <c r="AR393" s="1"/>
      <c r="AS393" s="1"/>
      <c r="AT393" s="1"/>
      <c r="AU393" s="1"/>
    </row>
    <row r="394" spans="1:47" s="615" customFormat="1" ht="17.45" customHeight="1" x14ac:dyDescent="0.25">
      <c r="A394" s="589" t="s">
        <v>6263</v>
      </c>
      <c r="B394" s="495" t="s">
        <v>57</v>
      </c>
      <c r="C394" s="495" t="s">
        <v>147</v>
      </c>
      <c r="D394" s="495" t="s">
        <v>10407</v>
      </c>
      <c r="E394" s="495" t="s">
        <v>6264</v>
      </c>
      <c r="F394" s="473" t="s">
        <v>26</v>
      </c>
      <c r="G394" s="473"/>
      <c r="H394" s="473"/>
      <c r="I394" s="473"/>
      <c r="J394" s="152" t="s">
        <v>11223</v>
      </c>
      <c r="K394" s="152" t="s">
        <v>8948</v>
      </c>
      <c r="L394" s="496">
        <v>42988</v>
      </c>
      <c r="M394" s="497">
        <v>42811</v>
      </c>
      <c r="N394" s="152" t="s">
        <v>46</v>
      </c>
      <c r="O394" s="498">
        <v>42988</v>
      </c>
      <c r="P394" s="499">
        <v>300000</v>
      </c>
      <c r="Q394" s="500">
        <f t="shared" si="15"/>
        <v>0.3</v>
      </c>
      <c r="R394" s="501">
        <v>12</v>
      </c>
      <c r="S394" s="502">
        <v>42817</v>
      </c>
      <c r="T394" s="152" t="s">
        <v>103</v>
      </c>
      <c r="U394" s="152" t="s">
        <v>7040</v>
      </c>
      <c r="V394" s="495" t="s">
        <v>162</v>
      </c>
      <c r="W394" s="495" t="s">
        <v>105</v>
      </c>
      <c r="X394" s="495" t="s">
        <v>10004</v>
      </c>
      <c r="Y394" s="495" t="s">
        <v>6864</v>
      </c>
      <c r="Z394" s="616"/>
      <c r="AA394" s="590"/>
      <c r="AB394" s="1"/>
      <c r="AC394" s="1"/>
      <c r="AD394" s="1"/>
      <c r="AE394" s="1"/>
      <c r="AF394" s="1"/>
      <c r="AG394" s="1"/>
      <c r="AH394" s="1"/>
      <c r="AI394" s="1"/>
      <c r="AJ394" s="1"/>
      <c r="AK394" s="1"/>
      <c r="AL394" s="1"/>
      <c r="AM394" s="1"/>
      <c r="AN394" s="1"/>
      <c r="AO394" s="1"/>
      <c r="AP394" s="1"/>
      <c r="AQ394" s="1"/>
      <c r="AR394" s="1"/>
      <c r="AS394" s="1"/>
      <c r="AT394" s="1"/>
      <c r="AU394" s="1"/>
    </row>
    <row r="395" spans="1:47" s="615" customFormat="1" ht="17.45" customHeight="1" x14ac:dyDescent="0.25">
      <c r="A395" s="589" t="s">
        <v>1201</v>
      </c>
      <c r="B395" s="495" t="s">
        <v>56</v>
      </c>
      <c r="C395" s="495" t="s">
        <v>161</v>
      </c>
      <c r="D395" s="495" t="s">
        <v>5641</v>
      </c>
      <c r="E395" s="495" t="s">
        <v>1202</v>
      </c>
      <c r="F395" s="473" t="s">
        <v>26</v>
      </c>
      <c r="G395" s="473" t="s">
        <v>4894</v>
      </c>
      <c r="H395" s="473" t="str">
        <f>VLOOKUP(A395,'[1]2017 SalesConnect'!$A:$J,8,0)</f>
        <v>Halifax</v>
      </c>
      <c r="I395" s="473" t="str">
        <f>VLOOKUP(A395,'[1]2017 SalesConnect'!$A:$I,9,0)</f>
        <v xml:space="preserve">Supply Chain PoC using Halifax </v>
      </c>
      <c r="J395" s="152" t="s">
        <v>11225</v>
      </c>
      <c r="K395" s="163" t="s">
        <v>8948</v>
      </c>
      <c r="L395" s="503">
        <v>42874</v>
      </c>
      <c r="M395" s="497" t="s">
        <v>1203</v>
      </c>
      <c r="N395" s="163" t="s">
        <v>50</v>
      </c>
      <c r="O395" s="503">
        <v>42885</v>
      </c>
      <c r="P395" s="499">
        <v>262660</v>
      </c>
      <c r="Q395" s="500">
        <f t="shared" si="15"/>
        <v>0.26266</v>
      </c>
      <c r="R395" s="504">
        <v>12</v>
      </c>
      <c r="S395" s="505" t="s">
        <v>9261</v>
      </c>
      <c r="T395" s="163" t="s">
        <v>578</v>
      </c>
      <c r="U395" s="163" t="s">
        <v>7</v>
      </c>
      <c r="V395" s="495" t="s">
        <v>477</v>
      </c>
      <c r="W395" s="495" t="s">
        <v>1204</v>
      </c>
      <c r="X395" s="495" t="s">
        <v>5533</v>
      </c>
      <c r="Y395" s="495" t="s">
        <v>757</v>
      </c>
      <c r="Z395" s="616"/>
      <c r="AA395" s="590"/>
      <c r="AB395" s="1"/>
      <c r="AC395" s="1"/>
      <c r="AD395" s="1"/>
      <c r="AE395" s="1"/>
      <c r="AF395" s="1"/>
      <c r="AG395" s="1"/>
      <c r="AH395" s="1"/>
      <c r="AI395" s="1"/>
      <c r="AJ395" s="1"/>
      <c r="AK395" s="1"/>
      <c r="AL395" s="1"/>
      <c r="AM395" s="1"/>
      <c r="AN395" s="1"/>
      <c r="AO395" s="1"/>
      <c r="AP395" s="1"/>
      <c r="AQ395" s="1"/>
      <c r="AR395" s="1"/>
      <c r="AS395" s="1"/>
      <c r="AT395" s="1"/>
      <c r="AU395" s="1"/>
    </row>
    <row r="396" spans="1:47" s="615" customFormat="1" ht="17.45" customHeight="1" x14ac:dyDescent="0.25">
      <c r="A396" s="589" t="s">
        <v>8287</v>
      </c>
      <c r="B396" s="495" t="s">
        <v>56</v>
      </c>
      <c r="C396" s="495" t="s">
        <v>161</v>
      </c>
      <c r="D396" s="495" t="s">
        <v>5641</v>
      </c>
      <c r="E396" s="495" t="s">
        <v>8288</v>
      </c>
      <c r="F396" s="473" t="s">
        <v>26</v>
      </c>
      <c r="G396" s="473"/>
      <c r="H396" s="473"/>
      <c r="I396" s="473"/>
      <c r="J396" s="152" t="s">
        <v>11223</v>
      </c>
      <c r="K396" s="163" t="s">
        <v>8948</v>
      </c>
      <c r="L396" s="503">
        <v>42977</v>
      </c>
      <c r="M396" s="497" t="s">
        <v>8558</v>
      </c>
      <c r="N396" s="163" t="s">
        <v>47</v>
      </c>
      <c r="O396" s="503">
        <v>42977</v>
      </c>
      <c r="P396" s="499">
        <v>250000</v>
      </c>
      <c r="Q396" s="500">
        <f t="shared" si="15"/>
        <v>0.25</v>
      </c>
      <c r="R396" s="504">
        <v>12</v>
      </c>
      <c r="S396" s="505" t="s">
        <v>11283</v>
      </c>
      <c r="T396" s="163" t="s">
        <v>292</v>
      </c>
      <c r="U396" s="163" t="s">
        <v>7</v>
      </c>
      <c r="V396" s="495" t="s">
        <v>477</v>
      </c>
      <c r="W396" s="495" t="s">
        <v>1204</v>
      </c>
      <c r="X396" s="495" t="s">
        <v>5506</v>
      </c>
      <c r="Y396" s="495" t="s">
        <v>356</v>
      </c>
      <c r="Z396" s="616"/>
      <c r="AA396" s="590"/>
      <c r="AB396" s="1"/>
      <c r="AC396" s="1"/>
      <c r="AD396" s="1"/>
      <c r="AE396" s="1"/>
      <c r="AF396" s="1"/>
      <c r="AG396" s="1"/>
      <c r="AH396" s="1"/>
      <c r="AI396" s="1"/>
      <c r="AJ396" s="1"/>
      <c r="AK396" s="1"/>
      <c r="AL396" s="1"/>
      <c r="AM396" s="1"/>
      <c r="AN396" s="1"/>
      <c r="AO396" s="1"/>
      <c r="AP396" s="1"/>
      <c r="AQ396" s="1"/>
      <c r="AR396" s="1"/>
      <c r="AS396" s="1"/>
      <c r="AT396" s="1"/>
      <c r="AU396" s="1"/>
    </row>
    <row r="397" spans="1:47" s="615" customFormat="1" ht="17.45" customHeight="1" x14ac:dyDescent="0.25">
      <c r="A397" s="589" t="s">
        <v>3519</v>
      </c>
      <c r="B397" s="495" t="s">
        <v>57</v>
      </c>
      <c r="C397" s="495" t="s">
        <v>182</v>
      </c>
      <c r="D397" s="495" t="s">
        <v>10264</v>
      </c>
      <c r="E397" s="495" t="s">
        <v>3520</v>
      </c>
      <c r="F397" s="473" t="s">
        <v>24</v>
      </c>
      <c r="G397" s="473"/>
      <c r="H397" s="473"/>
      <c r="I397" s="473"/>
      <c r="J397" s="152" t="s">
        <v>11223</v>
      </c>
      <c r="K397" s="152" t="s">
        <v>38</v>
      </c>
      <c r="L397" s="496">
        <v>42979</v>
      </c>
      <c r="M397" s="497">
        <v>42669</v>
      </c>
      <c r="N397" s="152" t="s">
        <v>48</v>
      </c>
      <c r="O397" s="498">
        <v>42979</v>
      </c>
      <c r="P397" s="499">
        <v>300000</v>
      </c>
      <c r="Q397" s="500">
        <f t="shared" si="15"/>
        <v>0.3</v>
      </c>
      <c r="R397" s="501">
        <v>9</v>
      </c>
      <c r="S397" s="502">
        <v>42866</v>
      </c>
      <c r="T397" s="152" t="s">
        <v>211</v>
      </c>
      <c r="U397" s="152" t="s">
        <v>7040</v>
      </c>
      <c r="V397" s="495" t="s">
        <v>162</v>
      </c>
      <c r="W397" s="495" t="s">
        <v>105</v>
      </c>
      <c r="X397" s="495" t="s">
        <v>7159</v>
      </c>
      <c r="Y397" s="495" t="s">
        <v>6864</v>
      </c>
      <c r="Z397" s="616"/>
      <c r="AA397" s="590"/>
      <c r="AB397" s="1"/>
      <c r="AC397" s="1"/>
      <c r="AD397" s="1"/>
      <c r="AE397" s="1"/>
      <c r="AF397" s="1"/>
      <c r="AG397" s="1"/>
      <c r="AH397" s="1"/>
      <c r="AI397" s="1"/>
      <c r="AJ397" s="1"/>
      <c r="AK397" s="1"/>
      <c r="AL397" s="1"/>
      <c r="AM397" s="1"/>
      <c r="AN397" s="1"/>
      <c r="AO397" s="1"/>
      <c r="AP397" s="1"/>
      <c r="AQ397" s="1"/>
      <c r="AR397" s="1"/>
      <c r="AS397" s="1"/>
      <c r="AT397" s="1"/>
      <c r="AU397" s="1"/>
    </row>
    <row r="398" spans="1:47" s="615" customFormat="1" ht="17.45" customHeight="1" x14ac:dyDescent="0.25">
      <c r="A398" s="589" t="s">
        <v>9623</v>
      </c>
      <c r="B398" s="495" t="s">
        <v>57</v>
      </c>
      <c r="C398" s="495" t="s">
        <v>182</v>
      </c>
      <c r="D398" s="495" t="s">
        <v>10249</v>
      </c>
      <c r="E398" s="495" t="s">
        <v>9624</v>
      </c>
      <c r="F398" s="473" t="s">
        <v>26</v>
      </c>
      <c r="G398" s="473"/>
      <c r="H398" s="473"/>
      <c r="I398" s="473"/>
      <c r="J398" s="152" t="s">
        <v>11223</v>
      </c>
      <c r="K398" s="152" t="s">
        <v>8948</v>
      </c>
      <c r="L398" s="496">
        <v>42942</v>
      </c>
      <c r="M398" s="497">
        <v>42884</v>
      </c>
      <c r="N398" s="152" t="s">
        <v>47</v>
      </c>
      <c r="O398" s="498">
        <v>42942</v>
      </c>
      <c r="P398" s="499">
        <v>300000</v>
      </c>
      <c r="Q398" s="500">
        <f t="shared" si="15"/>
        <v>0.3</v>
      </c>
      <c r="R398" s="501">
        <v>12</v>
      </c>
      <c r="S398" s="502">
        <v>42908</v>
      </c>
      <c r="T398" s="152" t="s">
        <v>211</v>
      </c>
      <c r="U398" s="152" t="s">
        <v>7040</v>
      </c>
      <c r="V398" s="495" t="s">
        <v>162</v>
      </c>
      <c r="W398" s="495" t="s">
        <v>105</v>
      </c>
      <c r="X398" s="495" t="s">
        <v>5503</v>
      </c>
      <c r="Y398" s="495" t="s">
        <v>6530</v>
      </c>
      <c r="Z398" s="616"/>
      <c r="AA398" s="590"/>
      <c r="AB398" s="1"/>
      <c r="AC398" s="1"/>
      <c r="AD398" s="1"/>
      <c r="AE398" s="1"/>
      <c r="AF398" s="1"/>
      <c r="AG398" s="1"/>
      <c r="AH398" s="1"/>
      <c r="AI398" s="1"/>
      <c r="AJ398" s="1"/>
      <c r="AK398" s="1"/>
      <c r="AL398" s="1"/>
      <c r="AM398" s="1"/>
      <c r="AN398" s="1"/>
      <c r="AO398" s="1"/>
      <c r="AP398" s="1"/>
      <c r="AQ398" s="1"/>
      <c r="AR398" s="1"/>
      <c r="AS398" s="1"/>
      <c r="AT398" s="1"/>
      <c r="AU398" s="1"/>
    </row>
    <row r="399" spans="1:47" s="615" customFormat="1" ht="17.45" customHeight="1" x14ac:dyDescent="0.25">
      <c r="A399" s="589" t="s">
        <v>8266</v>
      </c>
      <c r="B399" s="495" t="s">
        <v>57</v>
      </c>
      <c r="C399" s="495" t="s">
        <v>182</v>
      </c>
      <c r="D399" s="495" t="s">
        <v>10404</v>
      </c>
      <c r="E399" s="495" t="s">
        <v>528</v>
      </c>
      <c r="F399" s="473" t="s">
        <v>24</v>
      </c>
      <c r="G399" s="473"/>
      <c r="H399" s="473"/>
      <c r="I399" s="473"/>
      <c r="J399" s="152" t="s">
        <v>11223</v>
      </c>
      <c r="K399" s="152" t="s">
        <v>38</v>
      </c>
      <c r="L399" s="496">
        <v>42971</v>
      </c>
      <c r="M399" s="497">
        <v>42864</v>
      </c>
      <c r="N399" s="152" t="s">
        <v>46</v>
      </c>
      <c r="O399" s="498">
        <v>42971</v>
      </c>
      <c r="P399" s="499">
        <v>300000</v>
      </c>
      <c r="Q399" s="500">
        <f t="shared" si="15"/>
        <v>0.3</v>
      </c>
      <c r="R399" s="501">
        <v>12</v>
      </c>
      <c r="S399" s="502">
        <v>42866</v>
      </c>
      <c r="T399" s="152" t="s">
        <v>103</v>
      </c>
      <c r="U399" s="152" t="s">
        <v>7040</v>
      </c>
      <c r="V399" s="495" t="s">
        <v>162</v>
      </c>
      <c r="W399" s="495" t="s">
        <v>105</v>
      </c>
      <c r="X399" s="495" t="s">
        <v>7159</v>
      </c>
      <c r="Y399" s="495"/>
      <c r="Z399" s="616"/>
      <c r="AA399" s="590"/>
      <c r="AB399" s="1"/>
      <c r="AC399" s="1"/>
      <c r="AD399" s="1"/>
      <c r="AE399" s="1"/>
      <c r="AF399" s="1"/>
      <c r="AG399" s="1"/>
      <c r="AH399" s="1"/>
      <c r="AI399" s="1"/>
      <c r="AJ399" s="1"/>
      <c r="AK399" s="1"/>
      <c r="AL399" s="1"/>
      <c r="AM399" s="1"/>
      <c r="AN399" s="1"/>
      <c r="AO399" s="1"/>
      <c r="AP399" s="1"/>
      <c r="AQ399" s="1"/>
      <c r="AR399" s="1"/>
      <c r="AS399" s="1"/>
      <c r="AT399" s="1"/>
      <c r="AU399" s="1"/>
    </row>
    <row r="400" spans="1:47" s="615" customFormat="1" ht="17.45" customHeight="1" x14ac:dyDescent="0.25">
      <c r="A400" s="591" t="s">
        <v>11496</v>
      </c>
      <c r="B400" s="506" t="s">
        <v>57</v>
      </c>
      <c r="C400" s="506" t="s">
        <v>182</v>
      </c>
      <c r="D400" s="506" t="s">
        <v>10249</v>
      </c>
      <c r="E400" s="506" t="s">
        <v>11497</v>
      </c>
      <c r="F400" s="473" t="s">
        <v>26</v>
      </c>
      <c r="G400" s="473"/>
      <c r="H400" s="473"/>
      <c r="I400" s="473"/>
      <c r="J400" s="470" t="s">
        <v>11223</v>
      </c>
      <c r="K400" s="470" t="s">
        <v>8948</v>
      </c>
      <c r="L400" s="515">
        <v>42942</v>
      </c>
      <c r="M400" s="509">
        <v>42909</v>
      </c>
      <c r="N400" s="470" t="s">
        <v>46</v>
      </c>
      <c r="O400" s="516">
        <v>42942</v>
      </c>
      <c r="P400" s="510">
        <v>300000</v>
      </c>
      <c r="Q400" s="511">
        <f t="shared" si="15"/>
        <v>0.3</v>
      </c>
      <c r="R400" s="517">
        <v>12</v>
      </c>
      <c r="S400" s="518">
        <v>42909</v>
      </c>
      <c r="T400" s="470" t="s">
        <v>103</v>
      </c>
      <c r="U400" s="470" t="s">
        <v>7040</v>
      </c>
      <c r="V400" s="506" t="s">
        <v>162</v>
      </c>
      <c r="W400" s="495" t="s">
        <v>105</v>
      </c>
      <c r="X400" s="495" t="s">
        <v>5503</v>
      </c>
      <c r="Y400" s="495" t="s">
        <v>6530</v>
      </c>
      <c r="Z400" s="616"/>
      <c r="AA400" s="590"/>
      <c r="AB400" s="1"/>
      <c r="AC400" s="1"/>
      <c r="AD400" s="1"/>
      <c r="AE400" s="1"/>
      <c r="AF400" s="1"/>
      <c r="AG400" s="1"/>
      <c r="AH400" s="1"/>
      <c r="AI400" s="1"/>
      <c r="AJ400" s="1"/>
      <c r="AK400" s="1"/>
      <c r="AL400" s="1"/>
      <c r="AM400" s="1"/>
      <c r="AN400" s="1"/>
      <c r="AO400" s="1"/>
      <c r="AP400" s="1"/>
      <c r="AQ400" s="1"/>
      <c r="AR400" s="1"/>
      <c r="AS400" s="1"/>
      <c r="AT400" s="1"/>
      <c r="AU400" s="1"/>
    </row>
    <row r="401" spans="1:47" s="615" customFormat="1" ht="17.45" customHeight="1" x14ac:dyDescent="0.25">
      <c r="A401" s="589" t="s">
        <v>1393</v>
      </c>
      <c r="B401" s="495" t="s">
        <v>57</v>
      </c>
      <c r="C401" s="495" t="s">
        <v>182</v>
      </c>
      <c r="D401" s="495" t="s">
        <v>1394</v>
      </c>
      <c r="E401" s="495" t="s">
        <v>1395</v>
      </c>
      <c r="F401" s="473" t="s">
        <v>24</v>
      </c>
      <c r="G401" s="473"/>
      <c r="H401" s="473"/>
      <c r="I401" s="473"/>
      <c r="J401" s="152" t="s">
        <v>11224</v>
      </c>
      <c r="K401" s="163" t="s">
        <v>8949</v>
      </c>
      <c r="L401" s="503">
        <v>43065</v>
      </c>
      <c r="M401" s="497" t="s">
        <v>1396</v>
      </c>
      <c r="N401" s="163" t="s">
        <v>47</v>
      </c>
      <c r="O401" s="503">
        <v>43065</v>
      </c>
      <c r="P401" s="499">
        <v>300000</v>
      </c>
      <c r="Q401" s="500">
        <f t="shared" si="15"/>
        <v>0.3</v>
      </c>
      <c r="R401" s="504">
        <v>12</v>
      </c>
      <c r="S401" s="505" t="s">
        <v>11816</v>
      </c>
      <c r="T401" s="163" t="s">
        <v>292</v>
      </c>
      <c r="U401" s="152" t="s">
        <v>7040</v>
      </c>
      <c r="V401" s="495" t="s">
        <v>104</v>
      </c>
      <c r="W401" s="495" t="s">
        <v>6451</v>
      </c>
      <c r="X401" s="495" t="s">
        <v>6452</v>
      </c>
      <c r="Y401" s="495" t="s">
        <v>9554</v>
      </c>
      <c r="Z401" s="616"/>
      <c r="AA401" s="590"/>
      <c r="AB401" s="1"/>
      <c r="AC401" s="1"/>
      <c r="AD401" s="1"/>
      <c r="AE401" s="1"/>
      <c r="AF401" s="1"/>
      <c r="AG401" s="1"/>
      <c r="AH401" s="1"/>
      <c r="AI401" s="1"/>
      <c r="AJ401" s="1"/>
      <c r="AK401" s="1"/>
      <c r="AL401" s="1"/>
      <c r="AM401" s="1"/>
      <c r="AN401" s="1"/>
      <c r="AO401" s="1"/>
      <c r="AP401" s="1"/>
      <c r="AQ401" s="1"/>
      <c r="AR401" s="1"/>
      <c r="AS401" s="1"/>
      <c r="AT401" s="1"/>
      <c r="AU401" s="1"/>
    </row>
    <row r="402" spans="1:47" s="615" customFormat="1" ht="17.45" customHeight="1" x14ac:dyDescent="0.25">
      <c r="A402" s="589" t="s">
        <v>8738</v>
      </c>
      <c r="B402" s="495" t="s">
        <v>60</v>
      </c>
      <c r="C402" s="495" t="s">
        <v>805</v>
      </c>
      <c r="D402" s="495" t="s">
        <v>8739</v>
      </c>
      <c r="E402" s="495" t="s">
        <v>1081</v>
      </c>
      <c r="F402" s="473" t="s">
        <v>25</v>
      </c>
      <c r="G402" s="473"/>
      <c r="H402" s="473"/>
      <c r="I402" s="473"/>
      <c r="J402" s="152" t="s">
        <v>11224</v>
      </c>
      <c r="K402" s="163" t="s">
        <v>35</v>
      </c>
      <c r="L402" s="503">
        <v>43034</v>
      </c>
      <c r="M402" s="497" t="s">
        <v>8867</v>
      </c>
      <c r="N402" s="163" t="s">
        <v>47</v>
      </c>
      <c r="O402" s="503">
        <v>43034</v>
      </c>
      <c r="P402" s="499">
        <v>300000</v>
      </c>
      <c r="Q402" s="500">
        <f t="shared" si="15"/>
        <v>0.3</v>
      </c>
      <c r="R402" s="504">
        <v>12</v>
      </c>
      <c r="S402" s="505" t="s">
        <v>7954</v>
      </c>
      <c r="T402" s="163" t="s">
        <v>103</v>
      </c>
      <c r="U402" s="163" t="s">
        <v>7</v>
      </c>
      <c r="V402" s="495" t="s">
        <v>1867</v>
      </c>
      <c r="W402" s="495" t="s">
        <v>2958</v>
      </c>
      <c r="X402" s="495" t="s">
        <v>9762</v>
      </c>
      <c r="Y402" s="495" t="s">
        <v>757</v>
      </c>
      <c r="Z402" s="616"/>
      <c r="AA402" s="590"/>
      <c r="AB402" s="1"/>
      <c r="AC402" s="1"/>
      <c r="AD402" s="1"/>
      <c r="AE402" s="1"/>
      <c r="AF402" s="1"/>
      <c r="AG402" s="1"/>
      <c r="AH402" s="1"/>
      <c r="AI402" s="1"/>
      <c r="AJ402" s="1"/>
      <c r="AK402" s="1"/>
      <c r="AL402" s="1"/>
      <c r="AM402" s="1"/>
      <c r="AN402" s="1"/>
      <c r="AO402" s="1"/>
      <c r="AP402" s="1"/>
      <c r="AQ402" s="1"/>
      <c r="AR402" s="1"/>
      <c r="AS402" s="1"/>
      <c r="AT402" s="1"/>
      <c r="AU402" s="1"/>
    </row>
    <row r="403" spans="1:47" s="615" customFormat="1" ht="17.45" customHeight="1" x14ac:dyDescent="0.25">
      <c r="A403" s="589" t="s">
        <v>537</v>
      </c>
      <c r="B403" s="495" t="s">
        <v>57</v>
      </c>
      <c r="C403" s="495" t="s">
        <v>324</v>
      </c>
      <c r="D403" s="495" t="s">
        <v>753</v>
      </c>
      <c r="E403" s="495" t="s">
        <v>271</v>
      </c>
      <c r="F403" s="473" t="s">
        <v>26</v>
      </c>
      <c r="G403" s="473" t="s">
        <v>4894</v>
      </c>
      <c r="H403" s="473" t="str">
        <f>VLOOKUP(A403,'[1]2017 SalesConnect'!$A:$J,8,0)</f>
        <v>US Garage &amp; IRL</v>
      </c>
      <c r="I403" s="473" t="str">
        <f>VLOOKUP(A403,'[1]2017 SalesConnect'!$A:$I,9,0)</f>
        <v>Had a discussion with Paul Berry, the project team is currently using IRL staff from US and UK, they will engage CIC in future phases. IBM is providing staff support to build a BC solution driven by LSE.</v>
      </c>
      <c r="J403" s="152" t="s">
        <v>11224</v>
      </c>
      <c r="K403" s="163" t="s">
        <v>8948</v>
      </c>
      <c r="L403" s="503">
        <v>43088</v>
      </c>
      <c r="M403" s="497" t="s">
        <v>539</v>
      </c>
      <c r="N403" s="163" t="s">
        <v>47</v>
      </c>
      <c r="O403" s="503">
        <v>43088</v>
      </c>
      <c r="P403" s="499">
        <v>290000</v>
      </c>
      <c r="Q403" s="500">
        <f t="shared" si="15"/>
        <v>0.28999999999999998</v>
      </c>
      <c r="R403" s="504">
        <v>1</v>
      </c>
      <c r="S403" s="505" t="s">
        <v>1406</v>
      </c>
      <c r="T403" s="163" t="s">
        <v>292</v>
      </c>
      <c r="U403" s="163" t="s">
        <v>13</v>
      </c>
      <c r="V403" s="495" t="s">
        <v>1089</v>
      </c>
      <c r="W403" s="495" t="s">
        <v>1090</v>
      </c>
      <c r="X403" s="495" t="s">
        <v>6439</v>
      </c>
      <c r="Y403" s="495" t="s">
        <v>12022</v>
      </c>
      <c r="Z403" s="616"/>
      <c r="AA403" s="590"/>
      <c r="AB403" s="1"/>
      <c r="AC403" s="1"/>
      <c r="AD403" s="1"/>
      <c r="AE403" s="1"/>
      <c r="AF403" s="1"/>
      <c r="AG403" s="1"/>
      <c r="AH403" s="1"/>
      <c r="AI403" s="1"/>
      <c r="AJ403" s="1"/>
      <c r="AK403" s="1"/>
      <c r="AL403" s="1"/>
      <c r="AM403" s="1"/>
      <c r="AN403" s="1"/>
      <c r="AO403" s="1"/>
      <c r="AP403" s="1"/>
      <c r="AQ403" s="1"/>
      <c r="AR403" s="1"/>
      <c r="AS403" s="1"/>
      <c r="AT403" s="1"/>
      <c r="AU403" s="1"/>
    </row>
    <row r="404" spans="1:47" s="615" customFormat="1" ht="17.45" customHeight="1" x14ac:dyDescent="0.25">
      <c r="A404" s="589" t="s">
        <v>1745</v>
      </c>
      <c r="B404" s="495" t="s">
        <v>57</v>
      </c>
      <c r="C404" s="495" t="s">
        <v>324</v>
      </c>
      <c r="D404" s="495" t="s">
        <v>10251</v>
      </c>
      <c r="E404" s="495" t="s">
        <v>1746</v>
      </c>
      <c r="F404" s="473" t="s">
        <v>26</v>
      </c>
      <c r="G404" s="473" t="s">
        <v>4894</v>
      </c>
      <c r="H404" s="473" t="str">
        <f>VLOOKUP(A404,'[1]2017 SalesConnect'!$A:$J,8,0)</f>
        <v>US Garage &amp; IRL</v>
      </c>
      <c r="I404" s="473" t="str">
        <f>VLOOKUP(A404,'[1]2017 SalesConnect'!$A:$I,9,0)</f>
        <v>Had a discussion with Paul Berry, the project team is currently using IRL staff from US and UK, they will engage CIC in future phases. IBM is providing staff support to build a BC solution driven by LSE.</v>
      </c>
      <c r="J404" s="152" t="s">
        <v>11225</v>
      </c>
      <c r="K404" s="152" t="s">
        <v>8948</v>
      </c>
      <c r="L404" s="496">
        <v>42860</v>
      </c>
      <c r="M404" s="497">
        <v>42747</v>
      </c>
      <c r="N404" s="152" t="s">
        <v>50</v>
      </c>
      <c r="O404" s="498">
        <v>42860</v>
      </c>
      <c r="P404" s="499">
        <v>290000</v>
      </c>
      <c r="Q404" s="500">
        <f t="shared" ref="Q404:Q420" si="16">+P404*0.000001</f>
        <v>0.28999999999999998</v>
      </c>
      <c r="R404" s="501">
        <v>12</v>
      </c>
      <c r="S404" s="502">
        <v>42894</v>
      </c>
      <c r="T404" s="152" t="s">
        <v>578</v>
      </c>
      <c r="U404" s="152" t="s">
        <v>7040</v>
      </c>
      <c r="V404" s="495" t="s">
        <v>162</v>
      </c>
      <c r="W404" s="495" t="s">
        <v>105</v>
      </c>
      <c r="X404" s="495" t="s">
        <v>9804</v>
      </c>
      <c r="Y404" s="495" t="s">
        <v>9298</v>
      </c>
      <c r="Z404" s="616"/>
      <c r="AA404" s="590"/>
      <c r="AB404" s="1"/>
      <c r="AC404" s="1"/>
      <c r="AD404" s="1"/>
      <c r="AE404" s="1"/>
      <c r="AF404" s="1"/>
      <c r="AG404" s="1"/>
      <c r="AH404" s="1"/>
      <c r="AI404" s="1"/>
      <c r="AJ404" s="1"/>
      <c r="AK404" s="1"/>
      <c r="AL404" s="1"/>
      <c r="AM404" s="1"/>
      <c r="AN404" s="1"/>
      <c r="AO404" s="1"/>
      <c r="AP404" s="1"/>
      <c r="AQ404" s="1"/>
      <c r="AR404" s="1"/>
      <c r="AS404" s="1"/>
      <c r="AT404" s="1"/>
      <c r="AU404" s="1"/>
    </row>
    <row r="405" spans="1:47" s="615" customFormat="1" ht="17.45" customHeight="1" x14ac:dyDescent="0.25">
      <c r="A405" s="589" t="s">
        <v>1448</v>
      </c>
      <c r="B405" s="495" t="s">
        <v>58</v>
      </c>
      <c r="C405" s="495" t="s">
        <v>58</v>
      </c>
      <c r="D405" s="495" t="s">
        <v>725</v>
      </c>
      <c r="E405" s="495" t="s">
        <v>1449</v>
      </c>
      <c r="F405" s="473" t="s">
        <v>28</v>
      </c>
      <c r="G405" s="473" t="s">
        <v>4894</v>
      </c>
      <c r="H405" s="473" t="str">
        <f>VLOOKUP(A405,'[1]2017 SalesConnect'!$A:$J,8,0)</f>
        <v>Japan</v>
      </c>
      <c r="I405" s="473"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52" t="s">
        <v>11224</v>
      </c>
      <c r="K405" s="163" t="s">
        <v>8952</v>
      </c>
      <c r="L405" s="503">
        <v>43035</v>
      </c>
      <c r="M405" s="497" t="s">
        <v>1450</v>
      </c>
      <c r="N405" s="163" t="s">
        <v>47</v>
      </c>
      <c r="O405" s="503">
        <v>43035</v>
      </c>
      <c r="P405" s="499">
        <v>285714</v>
      </c>
      <c r="Q405" s="500">
        <f t="shared" si="16"/>
        <v>0.28571399999999997</v>
      </c>
      <c r="R405" s="504">
        <v>12</v>
      </c>
      <c r="S405" s="505" t="s">
        <v>172</v>
      </c>
      <c r="T405" s="163" t="s">
        <v>103</v>
      </c>
      <c r="U405" s="163" t="s">
        <v>9234</v>
      </c>
      <c r="V405" s="495" t="s">
        <v>184</v>
      </c>
      <c r="W405" s="495" t="s">
        <v>11333</v>
      </c>
      <c r="X405" s="495" t="s">
        <v>5861</v>
      </c>
      <c r="Y405" s="495" t="s">
        <v>1451</v>
      </c>
      <c r="Z405" s="616"/>
      <c r="AA405" s="590"/>
      <c r="AB405" s="1"/>
      <c r="AC405" s="1"/>
      <c r="AD405" s="1"/>
      <c r="AE405" s="1"/>
      <c r="AF405" s="1"/>
      <c r="AG405" s="1"/>
      <c r="AH405" s="1"/>
      <c r="AI405" s="1"/>
      <c r="AJ405" s="1"/>
      <c r="AK405" s="1"/>
      <c r="AL405" s="1"/>
      <c r="AM405" s="1"/>
      <c r="AN405" s="1"/>
      <c r="AO405" s="1"/>
      <c r="AP405" s="1"/>
      <c r="AQ405" s="1"/>
      <c r="AR405" s="1"/>
      <c r="AS405" s="1"/>
      <c r="AT405" s="1"/>
      <c r="AU405" s="1"/>
    </row>
    <row r="406" spans="1:47" s="615" customFormat="1" ht="17.45" customHeight="1" x14ac:dyDescent="0.25">
      <c r="A406" s="589" t="s">
        <v>1439</v>
      </c>
      <c r="B406" s="495" t="s">
        <v>58</v>
      </c>
      <c r="C406" s="495" t="s">
        <v>58</v>
      </c>
      <c r="D406" s="495" t="s">
        <v>1440</v>
      </c>
      <c r="E406" s="495" t="s">
        <v>1441</v>
      </c>
      <c r="F406" s="473" t="s">
        <v>25</v>
      </c>
      <c r="G406" s="473"/>
      <c r="H406" s="473"/>
      <c r="I406" s="473"/>
      <c r="J406" s="152" t="s">
        <v>11224</v>
      </c>
      <c r="K406" s="163" t="s">
        <v>35</v>
      </c>
      <c r="L406" s="503">
        <v>43069</v>
      </c>
      <c r="M406" s="497" t="s">
        <v>1442</v>
      </c>
      <c r="N406" s="163" t="s">
        <v>46</v>
      </c>
      <c r="O406" s="503">
        <v>43069</v>
      </c>
      <c r="P406" s="499">
        <v>285714</v>
      </c>
      <c r="Q406" s="500">
        <f t="shared" si="16"/>
        <v>0.28571399999999997</v>
      </c>
      <c r="R406" s="504">
        <v>12</v>
      </c>
      <c r="S406" s="505" t="s">
        <v>573</v>
      </c>
      <c r="T406" s="163" t="s">
        <v>125</v>
      </c>
      <c r="U406" s="163" t="s">
        <v>9234</v>
      </c>
      <c r="V406" s="495" t="s">
        <v>184</v>
      </c>
      <c r="W406" s="495" t="s">
        <v>11333</v>
      </c>
      <c r="X406" s="495" t="s">
        <v>5944</v>
      </c>
      <c r="Y406" s="495" t="s">
        <v>667</v>
      </c>
      <c r="Z406" s="616"/>
      <c r="AA406" s="590"/>
      <c r="AB406" s="1"/>
      <c r="AC406" s="1"/>
      <c r="AD406" s="1"/>
      <c r="AE406" s="1"/>
      <c r="AF406" s="1"/>
      <c r="AG406" s="1"/>
      <c r="AH406" s="1"/>
      <c r="AI406" s="1"/>
      <c r="AJ406" s="1"/>
      <c r="AK406" s="1"/>
      <c r="AL406" s="1"/>
      <c r="AM406" s="1"/>
      <c r="AN406" s="1"/>
      <c r="AO406" s="1"/>
      <c r="AP406" s="1"/>
      <c r="AQ406" s="1"/>
      <c r="AR406" s="1"/>
      <c r="AS406" s="1"/>
      <c r="AT406" s="1"/>
      <c r="AU406" s="1"/>
    </row>
    <row r="407" spans="1:47" s="615" customFormat="1" ht="17.45" customHeight="1" x14ac:dyDescent="0.25">
      <c r="A407" s="589" t="s">
        <v>10991</v>
      </c>
      <c r="B407" s="495" t="s">
        <v>58</v>
      </c>
      <c r="C407" s="495" t="s">
        <v>58</v>
      </c>
      <c r="D407" s="495" t="s">
        <v>10484</v>
      </c>
      <c r="E407" s="495" t="s">
        <v>11142</v>
      </c>
      <c r="F407" s="473" t="s">
        <v>26</v>
      </c>
      <c r="G407" s="473"/>
      <c r="H407" s="473"/>
      <c r="I407" s="473"/>
      <c r="J407" s="152" t="s">
        <v>11223</v>
      </c>
      <c r="K407" s="152" t="s">
        <v>8948</v>
      </c>
      <c r="L407" s="496">
        <v>43007</v>
      </c>
      <c r="M407" s="497">
        <v>42905</v>
      </c>
      <c r="N407" s="152" t="s">
        <v>48</v>
      </c>
      <c r="O407" s="498">
        <v>43007</v>
      </c>
      <c r="P407" s="499">
        <v>285714</v>
      </c>
      <c r="Q407" s="500">
        <f t="shared" si="16"/>
        <v>0.28571399999999997</v>
      </c>
      <c r="R407" s="501">
        <v>6</v>
      </c>
      <c r="S407" s="502">
        <v>42905</v>
      </c>
      <c r="T407" s="152" t="s">
        <v>292</v>
      </c>
      <c r="U407" s="152" t="s">
        <v>7040</v>
      </c>
      <c r="V407" s="495" t="s">
        <v>162</v>
      </c>
      <c r="W407" s="495" t="s">
        <v>105</v>
      </c>
      <c r="X407" s="495" t="s">
        <v>9798</v>
      </c>
      <c r="Y407" s="495" t="s">
        <v>6529</v>
      </c>
      <c r="Z407" s="616"/>
      <c r="AA407" s="590"/>
      <c r="AB407" s="1"/>
      <c r="AC407" s="1"/>
      <c r="AD407" s="1"/>
      <c r="AE407" s="1"/>
      <c r="AF407" s="1"/>
      <c r="AG407" s="1"/>
      <c r="AH407" s="1"/>
      <c r="AI407" s="1"/>
      <c r="AJ407" s="1"/>
      <c r="AK407" s="1"/>
      <c r="AL407" s="1"/>
      <c r="AM407" s="1"/>
      <c r="AN407" s="1"/>
      <c r="AO407" s="1"/>
      <c r="AP407" s="1"/>
      <c r="AQ407" s="1"/>
      <c r="AR407" s="1"/>
      <c r="AS407" s="1"/>
      <c r="AT407" s="1"/>
      <c r="AU407" s="1"/>
    </row>
    <row r="408" spans="1:47" s="615" customFormat="1" ht="17.45" customHeight="1" x14ac:dyDescent="0.25">
      <c r="A408" s="589" t="s">
        <v>10990</v>
      </c>
      <c r="B408" s="495" t="s">
        <v>58</v>
      </c>
      <c r="C408" s="495" t="s">
        <v>58</v>
      </c>
      <c r="D408" s="495" t="s">
        <v>11059</v>
      </c>
      <c r="E408" s="495" t="s">
        <v>11140</v>
      </c>
      <c r="F408" s="473" t="s">
        <v>27</v>
      </c>
      <c r="G408" s="473"/>
      <c r="H408" s="473"/>
      <c r="I408" s="473"/>
      <c r="J408" s="152" t="s">
        <v>11223</v>
      </c>
      <c r="K408" s="152" t="s">
        <v>8947</v>
      </c>
      <c r="L408" s="496">
        <v>43007</v>
      </c>
      <c r="M408" s="497">
        <v>42907</v>
      </c>
      <c r="N408" s="152" t="s">
        <v>47</v>
      </c>
      <c r="O408" s="498">
        <v>43007</v>
      </c>
      <c r="P408" s="499">
        <v>285714</v>
      </c>
      <c r="Q408" s="500">
        <f t="shared" si="16"/>
        <v>0.28571399999999997</v>
      </c>
      <c r="R408" s="501">
        <v>6</v>
      </c>
      <c r="S408" s="502">
        <v>42908</v>
      </c>
      <c r="T408" s="152" t="s">
        <v>292</v>
      </c>
      <c r="U408" s="152" t="s">
        <v>7040</v>
      </c>
      <c r="V408" s="495" t="s">
        <v>162</v>
      </c>
      <c r="W408" s="495" t="s">
        <v>105</v>
      </c>
      <c r="X408" s="495" t="s">
        <v>11352</v>
      </c>
      <c r="Y408" s="495" t="s">
        <v>6529</v>
      </c>
      <c r="Z408" s="616"/>
      <c r="AA408" s="590"/>
      <c r="AB408" s="1"/>
      <c r="AC408" s="1"/>
      <c r="AD408" s="1"/>
      <c r="AE408" s="1"/>
      <c r="AF408" s="1"/>
      <c r="AG408" s="1"/>
      <c r="AH408" s="1"/>
      <c r="AI408" s="1"/>
      <c r="AJ408" s="1"/>
      <c r="AK408" s="1"/>
      <c r="AL408" s="1"/>
      <c r="AM408" s="1"/>
      <c r="AN408" s="1"/>
      <c r="AO408" s="1"/>
      <c r="AP408" s="1"/>
      <c r="AQ408" s="1"/>
      <c r="AR408" s="1"/>
      <c r="AS408" s="1"/>
      <c r="AT408" s="1"/>
      <c r="AU408" s="1"/>
    </row>
    <row r="409" spans="1:47" s="615" customFormat="1" ht="17.45" customHeight="1" x14ac:dyDescent="0.25">
      <c r="A409" s="589" t="s">
        <v>9630</v>
      </c>
      <c r="B409" s="495" t="s">
        <v>58</v>
      </c>
      <c r="C409" s="495" t="s">
        <v>58</v>
      </c>
      <c r="D409" s="495" t="s">
        <v>11057</v>
      </c>
      <c r="E409" s="495" t="s">
        <v>9631</v>
      </c>
      <c r="F409" s="473" t="s">
        <v>28</v>
      </c>
      <c r="G409" s="473"/>
      <c r="H409" s="473"/>
      <c r="I409" s="473"/>
      <c r="J409" s="152" t="s">
        <v>11224</v>
      </c>
      <c r="K409" s="152" t="s">
        <v>8952</v>
      </c>
      <c r="L409" s="496">
        <v>43091</v>
      </c>
      <c r="M409" s="497">
        <v>42823</v>
      </c>
      <c r="N409" s="152" t="s">
        <v>47</v>
      </c>
      <c r="O409" s="498">
        <v>43091</v>
      </c>
      <c r="P409" s="499">
        <v>285714</v>
      </c>
      <c r="Q409" s="500">
        <f t="shared" si="16"/>
        <v>0.28571399999999997</v>
      </c>
      <c r="R409" s="501">
        <v>12</v>
      </c>
      <c r="S409" s="502">
        <v>42894</v>
      </c>
      <c r="T409" s="152" t="s">
        <v>103</v>
      </c>
      <c r="U409" s="152" t="s">
        <v>7040</v>
      </c>
      <c r="V409" s="495" t="s">
        <v>162</v>
      </c>
      <c r="W409" s="495" t="s">
        <v>105</v>
      </c>
      <c r="X409" s="495" t="s">
        <v>10192</v>
      </c>
      <c r="Y409" s="495"/>
      <c r="Z409" s="616"/>
      <c r="AA409" s="590"/>
      <c r="AB409" s="1"/>
      <c r="AC409" s="1"/>
      <c r="AD409" s="1"/>
      <c r="AE409" s="1"/>
      <c r="AF409" s="1"/>
      <c r="AG409" s="1"/>
      <c r="AH409" s="1"/>
      <c r="AI409" s="1"/>
      <c r="AJ409" s="1"/>
      <c r="AK409" s="1"/>
      <c r="AL409" s="1"/>
      <c r="AM409" s="1"/>
      <c r="AN409" s="1"/>
      <c r="AO409" s="1"/>
      <c r="AP409" s="1"/>
      <c r="AQ409" s="1"/>
      <c r="AR409" s="1"/>
      <c r="AS409" s="1"/>
      <c r="AT409" s="1"/>
      <c r="AU409" s="1"/>
    </row>
    <row r="410" spans="1:47" s="615" customFormat="1" ht="17.45" customHeight="1" x14ac:dyDescent="0.25">
      <c r="A410" s="589" t="s">
        <v>1443</v>
      </c>
      <c r="B410" s="495" t="s">
        <v>58</v>
      </c>
      <c r="C410" s="495" t="s">
        <v>58</v>
      </c>
      <c r="D410" s="495" t="s">
        <v>10416</v>
      </c>
      <c r="E410" s="495" t="s">
        <v>1445</v>
      </c>
      <c r="F410" s="473" t="s">
        <v>26</v>
      </c>
      <c r="G410" s="473"/>
      <c r="H410" s="473"/>
      <c r="I410" s="473"/>
      <c r="J410" s="152" t="s">
        <v>11224</v>
      </c>
      <c r="K410" s="152" t="s">
        <v>8948</v>
      </c>
      <c r="L410" s="496">
        <v>43035</v>
      </c>
      <c r="M410" s="497">
        <v>42796</v>
      </c>
      <c r="N410" s="152" t="s">
        <v>47</v>
      </c>
      <c r="O410" s="498">
        <v>43035</v>
      </c>
      <c r="P410" s="499">
        <v>285714</v>
      </c>
      <c r="Q410" s="500">
        <f t="shared" si="16"/>
        <v>0.28571399999999997</v>
      </c>
      <c r="R410" s="501">
        <v>6</v>
      </c>
      <c r="S410" s="502">
        <v>42831</v>
      </c>
      <c r="T410" s="152" t="s">
        <v>103</v>
      </c>
      <c r="U410" s="152" t="s">
        <v>7040</v>
      </c>
      <c r="V410" s="495" t="s">
        <v>162</v>
      </c>
      <c r="W410" s="495" t="s">
        <v>105</v>
      </c>
      <c r="X410" s="495" t="s">
        <v>8996</v>
      </c>
      <c r="Y410" s="495" t="s">
        <v>9446</v>
      </c>
      <c r="Z410" s="616"/>
      <c r="AA410" s="590"/>
      <c r="AB410" s="1"/>
      <c r="AC410" s="1"/>
      <c r="AD410" s="1"/>
      <c r="AE410" s="1"/>
      <c r="AF410" s="1"/>
      <c r="AG410" s="1"/>
      <c r="AH410" s="1"/>
      <c r="AI410" s="1"/>
      <c r="AJ410" s="1"/>
      <c r="AK410" s="1"/>
      <c r="AL410" s="1"/>
      <c r="AM410" s="1"/>
      <c r="AN410" s="1"/>
      <c r="AO410" s="1"/>
      <c r="AP410" s="1"/>
      <c r="AQ410" s="1"/>
      <c r="AR410" s="1"/>
      <c r="AS410" s="1"/>
      <c r="AT410" s="1"/>
      <c r="AU410" s="1"/>
    </row>
    <row r="411" spans="1:47" s="615" customFormat="1" ht="17.45" customHeight="1" x14ac:dyDescent="0.25">
      <c r="A411" s="589" t="s">
        <v>1408</v>
      </c>
      <c r="B411" s="495" t="s">
        <v>58</v>
      </c>
      <c r="C411" s="495" t="s">
        <v>58</v>
      </c>
      <c r="D411" s="495" t="s">
        <v>10417</v>
      </c>
      <c r="E411" s="495" t="s">
        <v>1410</v>
      </c>
      <c r="F411" s="473" t="s">
        <v>24</v>
      </c>
      <c r="G411" s="473"/>
      <c r="H411" s="473"/>
      <c r="I411" s="473"/>
      <c r="J411" s="152" t="s">
        <v>11223</v>
      </c>
      <c r="K411" s="152" t="s">
        <v>8949</v>
      </c>
      <c r="L411" s="496">
        <v>42972</v>
      </c>
      <c r="M411" s="497">
        <v>42697</v>
      </c>
      <c r="N411" s="152" t="s">
        <v>47</v>
      </c>
      <c r="O411" s="498">
        <v>42972</v>
      </c>
      <c r="P411" s="499">
        <v>285714</v>
      </c>
      <c r="Q411" s="500">
        <f t="shared" si="16"/>
        <v>0.28571399999999997</v>
      </c>
      <c r="R411" s="501">
        <v>6</v>
      </c>
      <c r="S411" s="502">
        <v>42824</v>
      </c>
      <c r="T411" s="152" t="s">
        <v>103</v>
      </c>
      <c r="U411" s="152" t="s">
        <v>7040</v>
      </c>
      <c r="V411" s="495" t="s">
        <v>162</v>
      </c>
      <c r="W411" s="495" t="s">
        <v>105</v>
      </c>
      <c r="X411" s="495" t="s">
        <v>10007</v>
      </c>
      <c r="Y411" s="495"/>
      <c r="Z411" s="616"/>
      <c r="AA411" s="590"/>
      <c r="AB411" s="1"/>
      <c r="AC411" s="1"/>
      <c r="AD411" s="1"/>
      <c r="AE411" s="1"/>
      <c r="AF411" s="1"/>
      <c r="AG411" s="1"/>
      <c r="AH411" s="1"/>
      <c r="AI411" s="1"/>
      <c r="AJ411" s="1"/>
      <c r="AK411" s="1"/>
      <c r="AL411" s="1"/>
      <c r="AM411" s="1"/>
      <c r="AN411" s="1"/>
      <c r="AO411" s="1"/>
      <c r="AP411" s="1"/>
      <c r="AQ411" s="1"/>
      <c r="AR411" s="1"/>
      <c r="AS411" s="1"/>
      <c r="AT411" s="1"/>
      <c r="AU411" s="1"/>
    </row>
    <row r="412" spans="1:47" s="615" customFormat="1" ht="17.45" customHeight="1" x14ac:dyDescent="0.25">
      <c r="A412" s="589" t="s">
        <v>10418</v>
      </c>
      <c r="B412" s="495" t="s">
        <v>58</v>
      </c>
      <c r="C412" s="495" t="s">
        <v>58</v>
      </c>
      <c r="D412" s="495" t="s">
        <v>11060</v>
      </c>
      <c r="E412" s="495" t="s">
        <v>11141</v>
      </c>
      <c r="F412" s="473" t="s">
        <v>28</v>
      </c>
      <c r="G412" s="473"/>
      <c r="H412" s="473"/>
      <c r="I412" s="473"/>
      <c r="J412" s="152" t="s">
        <v>11223</v>
      </c>
      <c r="K412" s="152" t="s">
        <v>8990</v>
      </c>
      <c r="L412" s="496">
        <v>42990</v>
      </c>
      <c r="M412" s="497">
        <v>42900</v>
      </c>
      <c r="N412" s="152" t="s">
        <v>47</v>
      </c>
      <c r="O412" s="498">
        <v>42990</v>
      </c>
      <c r="P412" s="499">
        <v>285714</v>
      </c>
      <c r="Q412" s="500">
        <f t="shared" si="16"/>
        <v>0.28571399999999997</v>
      </c>
      <c r="R412" s="501">
        <v>4</v>
      </c>
      <c r="S412" s="502">
        <v>42908</v>
      </c>
      <c r="T412" s="152" t="s">
        <v>125</v>
      </c>
      <c r="U412" s="152" t="s">
        <v>7040</v>
      </c>
      <c r="V412" s="495" t="s">
        <v>162</v>
      </c>
      <c r="W412" s="495" t="s">
        <v>105</v>
      </c>
      <c r="X412" s="495" t="s">
        <v>11353</v>
      </c>
      <c r="Y412" s="495"/>
      <c r="Z412" s="616"/>
      <c r="AA412" s="590"/>
      <c r="AB412" s="1"/>
      <c r="AC412" s="1"/>
      <c r="AD412" s="1"/>
      <c r="AE412" s="1"/>
      <c r="AF412" s="1"/>
      <c r="AG412" s="1"/>
      <c r="AH412" s="1"/>
      <c r="AI412" s="1"/>
      <c r="AJ412" s="1"/>
      <c r="AK412" s="1"/>
      <c r="AL412" s="1"/>
      <c r="AM412" s="1"/>
      <c r="AN412" s="1"/>
      <c r="AO412" s="1"/>
      <c r="AP412" s="1"/>
      <c r="AQ412" s="1"/>
      <c r="AR412" s="1"/>
      <c r="AS412" s="1"/>
      <c r="AT412" s="1"/>
      <c r="AU412" s="1"/>
    </row>
    <row r="413" spans="1:47" s="615" customFormat="1" ht="17.45" customHeight="1" x14ac:dyDescent="0.25">
      <c r="A413" s="589" t="s">
        <v>10989</v>
      </c>
      <c r="B413" s="495" t="s">
        <v>58</v>
      </c>
      <c r="C413" s="495" t="s">
        <v>58</v>
      </c>
      <c r="D413" s="495" t="s">
        <v>11058</v>
      </c>
      <c r="E413" s="495" t="s">
        <v>11139</v>
      </c>
      <c r="F413" s="473" t="s">
        <v>26</v>
      </c>
      <c r="G413" s="473"/>
      <c r="H413" s="473"/>
      <c r="I413" s="473"/>
      <c r="J413" s="152" t="s">
        <v>11224</v>
      </c>
      <c r="K413" s="152" t="s">
        <v>8948</v>
      </c>
      <c r="L413" s="496">
        <v>43069</v>
      </c>
      <c r="M413" s="497">
        <v>42902</v>
      </c>
      <c r="N413" s="152" t="s">
        <v>47</v>
      </c>
      <c r="O413" s="498">
        <v>43069</v>
      </c>
      <c r="P413" s="499">
        <v>285714</v>
      </c>
      <c r="Q413" s="500">
        <f t="shared" si="16"/>
        <v>0.28571399999999997</v>
      </c>
      <c r="R413" s="501">
        <v>5</v>
      </c>
      <c r="S413" s="502">
        <v>42908</v>
      </c>
      <c r="T413" s="152" t="s">
        <v>103</v>
      </c>
      <c r="U413" s="152" t="s">
        <v>7040</v>
      </c>
      <c r="V413" s="495" t="s">
        <v>162</v>
      </c>
      <c r="W413" s="495" t="s">
        <v>105</v>
      </c>
      <c r="X413" s="495" t="s">
        <v>9848</v>
      </c>
      <c r="Y413" s="495" t="s">
        <v>9559</v>
      </c>
      <c r="Z413" s="616"/>
      <c r="AA413" s="590"/>
      <c r="AB413" s="1"/>
      <c r="AC413" s="1"/>
      <c r="AD413" s="1"/>
      <c r="AE413" s="1"/>
      <c r="AF413" s="1"/>
      <c r="AG413" s="1"/>
      <c r="AH413" s="1"/>
      <c r="AI413" s="1"/>
      <c r="AJ413" s="1"/>
      <c r="AK413" s="1"/>
      <c r="AL413" s="1"/>
      <c r="AM413" s="1"/>
      <c r="AN413" s="1"/>
      <c r="AO413" s="1"/>
      <c r="AP413" s="1"/>
      <c r="AQ413" s="1"/>
      <c r="AR413" s="1"/>
      <c r="AS413" s="1"/>
      <c r="AT413" s="1"/>
      <c r="AU413" s="1"/>
    </row>
    <row r="414" spans="1:47" s="615" customFormat="1" ht="17.45" customHeight="1" x14ac:dyDescent="0.25">
      <c r="A414" s="589" t="s">
        <v>1429</v>
      </c>
      <c r="B414" s="495" t="s">
        <v>58</v>
      </c>
      <c r="C414" s="495" t="s">
        <v>58</v>
      </c>
      <c r="D414" s="495" t="s">
        <v>1430</v>
      </c>
      <c r="E414" s="495" t="s">
        <v>1431</v>
      </c>
      <c r="F414" s="473" t="s">
        <v>25</v>
      </c>
      <c r="G414" s="473"/>
      <c r="H414" s="473"/>
      <c r="I414" s="473"/>
      <c r="J414" s="152" t="s">
        <v>11223</v>
      </c>
      <c r="K414" s="163" t="s">
        <v>8951</v>
      </c>
      <c r="L414" s="503">
        <v>43007</v>
      </c>
      <c r="M414" s="497" t="s">
        <v>1432</v>
      </c>
      <c r="N414" s="163" t="s">
        <v>47</v>
      </c>
      <c r="O414" s="503">
        <v>43007</v>
      </c>
      <c r="P414" s="499">
        <v>285714</v>
      </c>
      <c r="Q414" s="500">
        <f t="shared" si="16"/>
        <v>0.28571399999999997</v>
      </c>
      <c r="R414" s="504">
        <v>12</v>
      </c>
      <c r="S414" s="505" t="s">
        <v>10008</v>
      </c>
      <c r="T414" s="163" t="s">
        <v>103</v>
      </c>
      <c r="U414" s="152" t="s">
        <v>7040</v>
      </c>
      <c r="V414" s="495" t="s">
        <v>134</v>
      </c>
      <c r="W414" s="495" t="s">
        <v>9265</v>
      </c>
      <c r="X414" s="495" t="s">
        <v>5863</v>
      </c>
      <c r="Y414" s="495" t="s">
        <v>186</v>
      </c>
      <c r="Z414" s="616"/>
      <c r="AA414" s="590"/>
      <c r="AB414" s="1"/>
      <c r="AC414" s="1"/>
      <c r="AD414" s="1"/>
      <c r="AE414" s="1"/>
      <c r="AF414" s="1"/>
      <c r="AG414" s="1"/>
      <c r="AH414" s="1"/>
      <c r="AI414" s="1"/>
      <c r="AJ414" s="1"/>
      <c r="AK414" s="1"/>
      <c r="AL414" s="1"/>
      <c r="AM414" s="1"/>
      <c r="AN414" s="1"/>
      <c r="AO414" s="1"/>
      <c r="AP414" s="1"/>
      <c r="AQ414" s="1"/>
      <c r="AR414" s="1"/>
      <c r="AS414" s="1"/>
      <c r="AT414" s="1"/>
      <c r="AU414" s="1"/>
    </row>
    <row r="415" spans="1:47" s="615" customFormat="1" ht="17.45" customHeight="1" x14ac:dyDescent="0.25">
      <c r="A415" s="589" t="s">
        <v>1452</v>
      </c>
      <c r="B415" s="495" t="s">
        <v>58</v>
      </c>
      <c r="C415" s="495" t="s">
        <v>58</v>
      </c>
      <c r="D415" s="495" t="s">
        <v>1453</v>
      </c>
      <c r="E415" s="495" t="s">
        <v>1454</v>
      </c>
      <c r="F415" s="473" t="s">
        <v>28</v>
      </c>
      <c r="G415" s="473"/>
      <c r="H415" s="473"/>
      <c r="I415" s="473"/>
      <c r="J415" s="152" t="s">
        <v>11224</v>
      </c>
      <c r="K415" s="163" t="s">
        <v>36</v>
      </c>
      <c r="L415" s="503">
        <v>43063</v>
      </c>
      <c r="M415" s="497" t="s">
        <v>1455</v>
      </c>
      <c r="N415" s="163" t="s">
        <v>47</v>
      </c>
      <c r="O415" s="503">
        <v>43063</v>
      </c>
      <c r="P415" s="499">
        <v>285714</v>
      </c>
      <c r="Q415" s="500">
        <f t="shared" si="16"/>
        <v>0.28571399999999997</v>
      </c>
      <c r="R415" s="504">
        <v>12</v>
      </c>
      <c r="S415" s="505" t="s">
        <v>7057</v>
      </c>
      <c r="T415" s="163" t="s">
        <v>103</v>
      </c>
      <c r="U415" s="152" t="s">
        <v>7040</v>
      </c>
      <c r="V415" s="495" t="s">
        <v>134</v>
      </c>
      <c r="W415" s="495" t="s">
        <v>7058</v>
      </c>
      <c r="X415" s="495" t="s">
        <v>6454</v>
      </c>
      <c r="Y415" s="495" t="s">
        <v>1456</v>
      </c>
      <c r="Z415" s="616"/>
      <c r="AA415" s="590"/>
      <c r="AB415" s="1"/>
      <c r="AC415" s="1"/>
      <c r="AD415" s="1"/>
      <c r="AE415" s="1"/>
      <c r="AF415" s="1"/>
      <c r="AG415" s="1"/>
      <c r="AH415" s="1"/>
      <c r="AI415" s="1"/>
      <c r="AJ415" s="1"/>
      <c r="AK415" s="1"/>
      <c r="AL415" s="1"/>
      <c r="AM415" s="1"/>
      <c r="AN415" s="1"/>
      <c r="AO415" s="1"/>
      <c r="AP415" s="1"/>
      <c r="AQ415" s="1"/>
      <c r="AR415" s="1"/>
      <c r="AS415" s="1"/>
      <c r="AT415" s="1"/>
      <c r="AU415" s="1"/>
    </row>
    <row r="416" spans="1:47" s="615" customFormat="1" ht="17.45" customHeight="1" x14ac:dyDescent="0.25">
      <c r="A416" s="589" t="s">
        <v>10833</v>
      </c>
      <c r="B416" s="495" t="s">
        <v>58</v>
      </c>
      <c r="C416" s="495" t="s">
        <v>58</v>
      </c>
      <c r="D416" s="495" t="s">
        <v>10834</v>
      </c>
      <c r="E416" s="495" t="s">
        <v>11138</v>
      </c>
      <c r="F416" s="473" t="s">
        <v>27</v>
      </c>
      <c r="G416" s="473"/>
      <c r="H416" s="473"/>
      <c r="I416" s="473"/>
      <c r="J416" s="152" t="s">
        <v>11224</v>
      </c>
      <c r="K416" s="163" t="s">
        <v>8947</v>
      </c>
      <c r="L416" s="503">
        <v>43098</v>
      </c>
      <c r="M416" s="497" t="s">
        <v>10937</v>
      </c>
      <c r="N416" s="163" t="s">
        <v>47</v>
      </c>
      <c r="O416" s="503">
        <v>43098</v>
      </c>
      <c r="P416" s="499">
        <v>285714</v>
      </c>
      <c r="Q416" s="500">
        <f t="shared" si="16"/>
        <v>0.28571399999999997</v>
      </c>
      <c r="R416" s="504">
        <v>12</v>
      </c>
      <c r="S416" s="505" t="s">
        <v>10335</v>
      </c>
      <c r="T416" s="163" t="s">
        <v>125</v>
      </c>
      <c r="U416" s="152" t="s">
        <v>7040</v>
      </c>
      <c r="V416" s="495" t="s">
        <v>134</v>
      </c>
      <c r="W416" s="495" t="s">
        <v>961</v>
      </c>
      <c r="X416" s="495" t="s">
        <v>10949</v>
      </c>
      <c r="Y416" s="495" t="s">
        <v>1929</v>
      </c>
      <c r="Z416" s="616"/>
      <c r="AA416" s="590"/>
      <c r="AB416" s="1"/>
      <c r="AC416" s="1"/>
      <c r="AD416" s="1"/>
      <c r="AE416" s="1"/>
      <c r="AF416" s="1"/>
      <c r="AG416" s="1"/>
      <c r="AH416" s="1"/>
      <c r="AI416" s="1"/>
      <c r="AJ416" s="1"/>
      <c r="AK416" s="1"/>
      <c r="AL416" s="1"/>
      <c r="AM416" s="1"/>
      <c r="AN416" s="1"/>
      <c r="AO416" s="1"/>
      <c r="AP416" s="1"/>
      <c r="AQ416" s="1"/>
      <c r="AR416" s="1"/>
      <c r="AS416" s="1"/>
      <c r="AT416" s="1"/>
      <c r="AU416" s="1"/>
    </row>
    <row r="417" spans="1:47" s="615" customFormat="1" ht="17.45" customHeight="1" x14ac:dyDescent="0.25">
      <c r="A417" s="589" t="s">
        <v>1413</v>
      </c>
      <c r="B417" s="495" t="s">
        <v>58</v>
      </c>
      <c r="C417" s="495" t="s">
        <v>58</v>
      </c>
      <c r="D417" s="495" t="s">
        <v>106</v>
      </c>
      <c r="E417" s="495" t="s">
        <v>106</v>
      </c>
      <c r="F417" s="473"/>
      <c r="G417" s="473"/>
      <c r="H417" s="473"/>
      <c r="I417" s="473"/>
      <c r="J417" s="152" t="s">
        <v>11224</v>
      </c>
      <c r="K417" s="163"/>
      <c r="L417" s="503">
        <v>43098</v>
      </c>
      <c r="M417" s="497" t="s">
        <v>1416</v>
      </c>
      <c r="N417" s="163" t="s">
        <v>47</v>
      </c>
      <c r="O417" s="503">
        <v>43098</v>
      </c>
      <c r="P417" s="499">
        <v>285714</v>
      </c>
      <c r="Q417" s="500">
        <f t="shared" si="16"/>
        <v>0.28571399999999997</v>
      </c>
      <c r="R417" s="504">
        <v>12</v>
      </c>
      <c r="S417" s="505" t="s">
        <v>9606</v>
      </c>
      <c r="T417" s="163" t="s">
        <v>125</v>
      </c>
      <c r="U417" s="152" t="s">
        <v>7040</v>
      </c>
      <c r="V417" s="495" t="s">
        <v>134</v>
      </c>
      <c r="W417" s="495" t="s">
        <v>9274</v>
      </c>
      <c r="X417" s="495" t="s">
        <v>5857</v>
      </c>
      <c r="Y417" s="495" t="s">
        <v>186</v>
      </c>
      <c r="Z417" s="616"/>
      <c r="AA417" s="590"/>
      <c r="AB417" s="1"/>
      <c r="AC417" s="1"/>
      <c r="AD417" s="1"/>
      <c r="AE417" s="1"/>
      <c r="AF417" s="1"/>
      <c r="AG417" s="1"/>
      <c r="AH417" s="1"/>
      <c r="AI417" s="1"/>
      <c r="AJ417" s="1"/>
      <c r="AK417" s="1"/>
      <c r="AL417" s="1"/>
      <c r="AM417" s="1"/>
      <c r="AN417" s="1"/>
      <c r="AO417" s="1"/>
      <c r="AP417" s="1"/>
      <c r="AQ417" s="1"/>
      <c r="AR417" s="1"/>
      <c r="AS417" s="1"/>
      <c r="AT417" s="1"/>
      <c r="AU417" s="1"/>
    </row>
    <row r="418" spans="1:47" s="615" customFormat="1" ht="17.45" customHeight="1" x14ac:dyDescent="0.25">
      <c r="A418" s="589" t="s">
        <v>1198</v>
      </c>
      <c r="B418" s="495" t="s">
        <v>57</v>
      </c>
      <c r="C418" s="495" t="s">
        <v>182</v>
      </c>
      <c r="D418" s="495" t="s">
        <v>10252</v>
      </c>
      <c r="E418" s="495" t="s">
        <v>1199</v>
      </c>
      <c r="F418" s="473" t="s">
        <v>24</v>
      </c>
      <c r="G418" s="473"/>
      <c r="H418" s="473"/>
      <c r="I418" s="473"/>
      <c r="J418" s="152" t="s">
        <v>11225</v>
      </c>
      <c r="K418" s="152" t="s">
        <v>38</v>
      </c>
      <c r="L418" s="496">
        <v>42845</v>
      </c>
      <c r="M418" s="497">
        <v>42790</v>
      </c>
      <c r="N418" s="152" t="s">
        <v>50</v>
      </c>
      <c r="O418" s="498">
        <v>42845</v>
      </c>
      <c r="P418" s="499">
        <v>275000</v>
      </c>
      <c r="Q418" s="500">
        <f t="shared" si="16"/>
        <v>0.27499999999999997</v>
      </c>
      <c r="R418" s="501">
        <v>9</v>
      </c>
      <c r="S418" s="502">
        <v>42845</v>
      </c>
      <c r="T418" s="152" t="s">
        <v>578</v>
      </c>
      <c r="U418" s="152" t="s">
        <v>7040</v>
      </c>
      <c r="V418" s="495" t="s">
        <v>162</v>
      </c>
      <c r="W418" s="495" t="s">
        <v>105</v>
      </c>
      <c r="X418" s="495" t="s">
        <v>7159</v>
      </c>
      <c r="Y418" s="495" t="s">
        <v>7160</v>
      </c>
      <c r="Z418" s="616"/>
      <c r="AA418" s="590"/>
      <c r="AB418" s="1"/>
      <c r="AC418" s="1"/>
      <c r="AD418" s="1"/>
      <c r="AE418" s="1"/>
      <c r="AF418" s="1"/>
      <c r="AG418" s="1"/>
      <c r="AH418" s="1"/>
      <c r="AI418" s="1"/>
      <c r="AJ418" s="1"/>
      <c r="AK418" s="1"/>
      <c r="AL418" s="1"/>
      <c r="AM418" s="1"/>
      <c r="AN418" s="1"/>
      <c r="AO418" s="1"/>
      <c r="AP418" s="1"/>
      <c r="AQ418" s="1"/>
      <c r="AR418" s="1"/>
      <c r="AS418" s="1"/>
      <c r="AT418" s="1"/>
      <c r="AU418" s="1"/>
    </row>
    <row r="419" spans="1:47" s="615" customFormat="1" ht="17.45" customHeight="1" x14ac:dyDescent="0.25">
      <c r="A419" s="591" t="s">
        <v>11498</v>
      </c>
      <c r="B419" s="506" t="s">
        <v>57</v>
      </c>
      <c r="C419" s="506" t="s">
        <v>98</v>
      </c>
      <c r="D419" s="506" t="s">
        <v>11499</v>
      </c>
      <c r="E419" s="506" t="s">
        <v>11500</v>
      </c>
      <c r="F419" s="473" t="s">
        <v>28</v>
      </c>
      <c r="G419" s="473"/>
      <c r="H419" s="473"/>
      <c r="I419" s="473"/>
      <c r="J419" s="470" t="s">
        <v>11223</v>
      </c>
      <c r="K419" s="470" t="s">
        <v>8952</v>
      </c>
      <c r="L419" s="515">
        <v>43000</v>
      </c>
      <c r="M419" s="509">
        <v>42913</v>
      </c>
      <c r="N419" s="470" t="s">
        <v>46</v>
      </c>
      <c r="O419" s="516">
        <v>43000</v>
      </c>
      <c r="P419" s="510">
        <v>270000</v>
      </c>
      <c r="Q419" s="511">
        <f t="shared" si="16"/>
        <v>0.26999999999999996</v>
      </c>
      <c r="R419" s="517">
        <v>6</v>
      </c>
      <c r="S419" s="518">
        <v>42913</v>
      </c>
      <c r="T419" s="470" t="s">
        <v>292</v>
      </c>
      <c r="U419" s="470" t="s">
        <v>7040</v>
      </c>
      <c r="V419" s="506" t="s">
        <v>162</v>
      </c>
      <c r="W419" s="506" t="s">
        <v>105</v>
      </c>
      <c r="X419" s="495" t="s">
        <v>9806</v>
      </c>
      <c r="Y419" s="495" t="s">
        <v>7201</v>
      </c>
      <c r="Z419" s="616"/>
      <c r="AA419" s="590"/>
      <c r="AB419" s="1"/>
      <c r="AC419" s="1"/>
      <c r="AD419" s="1"/>
      <c r="AE419" s="1"/>
      <c r="AF419" s="1"/>
      <c r="AG419" s="1"/>
      <c r="AH419" s="1"/>
      <c r="AI419" s="1"/>
      <c r="AJ419" s="1"/>
      <c r="AK419" s="1"/>
      <c r="AL419" s="1"/>
      <c r="AM419" s="1"/>
      <c r="AN419" s="1"/>
      <c r="AO419" s="1"/>
      <c r="AP419" s="1"/>
      <c r="AQ419" s="1"/>
      <c r="AR419" s="1"/>
      <c r="AS419" s="1"/>
      <c r="AT419" s="1"/>
      <c r="AU419" s="1"/>
    </row>
    <row r="420" spans="1:47" s="615" customFormat="1" ht="17.45" customHeight="1" x14ac:dyDescent="0.25">
      <c r="A420" s="589" t="s">
        <v>8813</v>
      </c>
      <c r="B420" s="495" t="s">
        <v>56</v>
      </c>
      <c r="C420" s="495" t="s">
        <v>161</v>
      </c>
      <c r="D420" s="495" t="s">
        <v>8814</v>
      </c>
      <c r="E420" s="495" t="s">
        <v>8815</v>
      </c>
      <c r="F420" s="473" t="s">
        <v>26</v>
      </c>
      <c r="G420" s="473"/>
      <c r="H420" s="473"/>
      <c r="I420" s="473"/>
      <c r="J420" s="152" t="s">
        <v>11224</v>
      </c>
      <c r="K420" s="163" t="s">
        <v>8948</v>
      </c>
      <c r="L420" s="503">
        <v>43100</v>
      </c>
      <c r="M420" s="497" t="s">
        <v>8884</v>
      </c>
      <c r="N420" s="163" t="s">
        <v>46</v>
      </c>
      <c r="O420" s="503">
        <v>43100</v>
      </c>
      <c r="P420" s="499">
        <v>100000</v>
      </c>
      <c r="Q420" s="500">
        <f t="shared" si="16"/>
        <v>9.9999999999999992E-2</v>
      </c>
      <c r="R420" s="504">
        <v>12</v>
      </c>
      <c r="S420" s="505" t="s">
        <v>8884</v>
      </c>
      <c r="T420" s="163" t="s">
        <v>125</v>
      </c>
      <c r="U420" s="163" t="s">
        <v>7</v>
      </c>
      <c r="V420" s="495" t="s">
        <v>477</v>
      </c>
      <c r="W420" s="495" t="s">
        <v>1138</v>
      </c>
      <c r="X420" s="495" t="s">
        <v>6471</v>
      </c>
      <c r="Y420" s="495" t="s">
        <v>435</v>
      </c>
      <c r="Z420" s="616"/>
      <c r="AA420" s="590"/>
      <c r="AB420" s="1"/>
      <c r="AC420" s="1"/>
      <c r="AD420" s="1"/>
      <c r="AE420" s="1"/>
      <c r="AF420" s="1"/>
      <c r="AG420" s="1"/>
      <c r="AH420" s="1"/>
      <c r="AI420" s="1"/>
      <c r="AJ420" s="1"/>
      <c r="AK420" s="1"/>
      <c r="AL420" s="1"/>
      <c r="AM420" s="1"/>
      <c r="AN420" s="1"/>
      <c r="AO420" s="1"/>
      <c r="AP420" s="1"/>
      <c r="AQ420" s="1"/>
      <c r="AR420" s="1"/>
      <c r="AS420" s="1"/>
      <c r="AT420" s="1"/>
      <c r="AU420" s="1"/>
    </row>
    <row r="421" spans="1:47" s="615" customFormat="1" ht="17.45" customHeight="1" x14ac:dyDescent="0.25">
      <c r="A421" s="592" t="s">
        <v>4280</v>
      </c>
      <c r="B421" s="519" t="s">
        <v>56</v>
      </c>
      <c r="C421" s="519" t="s">
        <v>161</v>
      </c>
      <c r="D421" s="519" t="s">
        <v>4281</v>
      </c>
      <c r="E421" s="519" t="s">
        <v>6697</v>
      </c>
      <c r="F421" s="473" t="s">
        <v>26</v>
      </c>
      <c r="G421" s="473"/>
      <c r="H421" s="473"/>
      <c r="I421" s="473"/>
      <c r="J421" s="520" t="s">
        <v>11226</v>
      </c>
      <c r="K421" s="520" t="s">
        <v>8948</v>
      </c>
      <c r="L421" s="521">
        <v>42825</v>
      </c>
      <c r="M421" s="522" t="s">
        <v>4282</v>
      </c>
      <c r="N421" s="520" t="s">
        <v>50</v>
      </c>
      <c r="O421" s="521">
        <v>42852</v>
      </c>
      <c r="P421" s="523">
        <v>23000</v>
      </c>
      <c r="Q421" s="524">
        <v>2.3E-2</v>
      </c>
      <c r="R421" s="525">
        <v>1</v>
      </c>
      <c r="S421" s="526" t="s">
        <v>7957</v>
      </c>
      <c r="T421" s="520" t="s">
        <v>578</v>
      </c>
      <c r="U421" s="520" t="s">
        <v>7</v>
      </c>
      <c r="V421" s="519" t="s">
        <v>477</v>
      </c>
      <c r="W421" s="519" t="s">
        <v>1996</v>
      </c>
      <c r="X421" s="415" t="s">
        <v>9576</v>
      </c>
      <c r="Y421" s="415" t="s">
        <v>356</v>
      </c>
      <c r="Z421" s="616"/>
      <c r="AA421" s="590"/>
      <c r="AB421" s="1"/>
      <c r="AC421" s="1"/>
      <c r="AD421" s="1"/>
      <c r="AE421" s="1"/>
      <c r="AF421" s="1"/>
      <c r="AG421" s="1"/>
      <c r="AH421" s="1"/>
      <c r="AI421" s="1"/>
      <c r="AJ421" s="1"/>
      <c r="AK421" s="1"/>
      <c r="AL421" s="1"/>
      <c r="AM421" s="1"/>
      <c r="AN421" s="1"/>
      <c r="AO421" s="1"/>
      <c r="AP421" s="1"/>
      <c r="AQ421" s="1"/>
      <c r="AR421" s="1"/>
      <c r="AS421" s="1"/>
      <c r="AT421" s="1"/>
      <c r="AU421" s="1"/>
    </row>
    <row r="422" spans="1:47" s="615" customFormat="1" ht="17.45" customHeight="1" x14ac:dyDescent="0.25">
      <c r="A422" s="589" t="s">
        <v>1474</v>
      </c>
      <c r="B422" s="495" t="s">
        <v>57</v>
      </c>
      <c r="C422" s="495" t="s">
        <v>98</v>
      </c>
      <c r="D422" s="495" t="s">
        <v>1465</v>
      </c>
      <c r="E422" s="495" t="s">
        <v>1475</v>
      </c>
      <c r="F422" s="473" t="s">
        <v>28</v>
      </c>
      <c r="G422" s="473"/>
      <c r="H422" s="473"/>
      <c r="I422" s="473"/>
      <c r="J422" s="152" t="s">
        <v>11224</v>
      </c>
      <c r="K422" s="163" t="s">
        <v>8952</v>
      </c>
      <c r="L422" s="503">
        <v>43084</v>
      </c>
      <c r="M422" s="497" t="s">
        <v>1476</v>
      </c>
      <c r="N422" s="163" t="s">
        <v>142</v>
      </c>
      <c r="O422" s="503">
        <v>43084</v>
      </c>
      <c r="P422" s="499">
        <v>260000</v>
      </c>
      <c r="Q422" s="500">
        <f t="shared" ref="Q422:Q453" si="17">+P422*0.000001</f>
        <v>0.26</v>
      </c>
      <c r="R422" s="504">
        <v>12</v>
      </c>
      <c r="S422" s="505" t="s">
        <v>5511</v>
      </c>
      <c r="T422" s="163" t="s">
        <v>125</v>
      </c>
      <c r="U422" s="163" t="s">
        <v>385</v>
      </c>
      <c r="V422" s="495" t="s">
        <v>5512</v>
      </c>
      <c r="W422" s="495" t="s">
        <v>5513</v>
      </c>
      <c r="X422" s="495" t="s">
        <v>106</v>
      </c>
      <c r="Y422" s="495"/>
      <c r="Z422" s="616"/>
      <c r="AA422" s="590"/>
      <c r="AB422" s="1"/>
      <c r="AC422" s="1"/>
      <c r="AD422" s="1"/>
      <c r="AE422" s="1"/>
      <c r="AF422" s="1"/>
      <c r="AG422" s="1"/>
      <c r="AH422" s="1"/>
      <c r="AI422" s="1"/>
      <c r="AJ422" s="1"/>
      <c r="AK422" s="1"/>
      <c r="AL422" s="1"/>
      <c r="AM422" s="1"/>
      <c r="AN422" s="1"/>
      <c r="AO422" s="1"/>
      <c r="AP422" s="1"/>
      <c r="AQ422" s="1"/>
      <c r="AR422" s="1"/>
      <c r="AS422" s="1"/>
      <c r="AT422" s="1"/>
      <c r="AU422" s="1"/>
    </row>
    <row r="423" spans="1:47" s="615" customFormat="1" ht="17.45" customHeight="1" x14ac:dyDescent="0.25">
      <c r="A423" s="589" t="s">
        <v>7539</v>
      </c>
      <c r="B423" s="495" t="s">
        <v>56</v>
      </c>
      <c r="C423" s="495" t="s">
        <v>161</v>
      </c>
      <c r="D423" s="495" t="s">
        <v>10467</v>
      </c>
      <c r="E423" s="495" t="s">
        <v>7540</v>
      </c>
      <c r="F423" s="473" t="s">
        <v>26</v>
      </c>
      <c r="G423" s="473"/>
      <c r="H423" s="473"/>
      <c r="I423" s="473"/>
      <c r="J423" s="152" t="s">
        <v>11223</v>
      </c>
      <c r="K423" s="152" t="s">
        <v>8948</v>
      </c>
      <c r="L423" s="496">
        <v>42993</v>
      </c>
      <c r="M423" s="497">
        <v>42825</v>
      </c>
      <c r="N423" s="152" t="s">
        <v>46</v>
      </c>
      <c r="O423" s="498">
        <v>42993</v>
      </c>
      <c r="P423" s="499">
        <v>200000</v>
      </c>
      <c r="Q423" s="500">
        <f t="shared" si="17"/>
        <v>0.19999999999999998</v>
      </c>
      <c r="R423" s="501">
        <v>3</v>
      </c>
      <c r="S423" s="502">
        <v>42831</v>
      </c>
      <c r="T423" s="152" t="s">
        <v>125</v>
      </c>
      <c r="U423" s="152" t="s">
        <v>7040</v>
      </c>
      <c r="V423" s="495" t="s">
        <v>162</v>
      </c>
      <c r="W423" s="495" t="s">
        <v>105</v>
      </c>
      <c r="X423" s="495" t="s">
        <v>9116</v>
      </c>
      <c r="Y423" s="495"/>
      <c r="Z423" s="616"/>
      <c r="AA423" s="590"/>
      <c r="AB423" s="1"/>
      <c r="AC423" s="1"/>
      <c r="AD423" s="1"/>
      <c r="AE423" s="1"/>
      <c r="AF423" s="1"/>
      <c r="AG423" s="1"/>
      <c r="AH423" s="1"/>
      <c r="AI423" s="1"/>
      <c r="AJ423" s="1"/>
      <c r="AK423" s="1"/>
      <c r="AL423" s="1"/>
      <c r="AM423" s="1"/>
      <c r="AN423" s="1"/>
      <c r="AO423" s="1"/>
      <c r="AP423" s="1"/>
      <c r="AQ423" s="1"/>
      <c r="AR423" s="1"/>
      <c r="AS423" s="1"/>
      <c r="AT423" s="1"/>
      <c r="AU423" s="1"/>
    </row>
    <row r="424" spans="1:47" s="615" customFormat="1" ht="17.45" customHeight="1" x14ac:dyDescent="0.25">
      <c r="A424" s="589" t="s">
        <v>3345</v>
      </c>
      <c r="B424" s="495" t="s">
        <v>56</v>
      </c>
      <c r="C424" s="495" t="s">
        <v>194</v>
      </c>
      <c r="D424" s="495" t="s">
        <v>3346</v>
      </c>
      <c r="E424" s="495" t="s">
        <v>3347</v>
      </c>
      <c r="F424" s="473" t="s">
        <v>27</v>
      </c>
      <c r="G424" s="473"/>
      <c r="H424" s="473"/>
      <c r="I424" s="473"/>
      <c r="J424" s="152" t="s">
        <v>11223</v>
      </c>
      <c r="K424" s="163" t="s">
        <v>8070</v>
      </c>
      <c r="L424" s="503">
        <v>42937</v>
      </c>
      <c r="M424" s="497" t="s">
        <v>3348</v>
      </c>
      <c r="N424" s="163" t="s">
        <v>47</v>
      </c>
      <c r="O424" s="503">
        <v>42937</v>
      </c>
      <c r="P424" s="499">
        <v>100000</v>
      </c>
      <c r="Q424" s="500">
        <f t="shared" si="17"/>
        <v>9.9999999999999992E-2</v>
      </c>
      <c r="R424" s="504">
        <v>12</v>
      </c>
      <c r="S424" s="505" t="s">
        <v>8048</v>
      </c>
      <c r="T424" s="163" t="s">
        <v>125</v>
      </c>
      <c r="U424" s="152" t="s">
        <v>7040</v>
      </c>
      <c r="V424" s="495" t="s">
        <v>134</v>
      </c>
      <c r="W424" s="495" t="s">
        <v>6390</v>
      </c>
      <c r="X424" s="495" t="s">
        <v>6071</v>
      </c>
      <c r="Y424" s="495" t="s">
        <v>9238</v>
      </c>
      <c r="Z424" s="616"/>
      <c r="AA424" s="590"/>
      <c r="AB424" s="1"/>
      <c r="AC424" s="1"/>
      <c r="AD424" s="1"/>
      <c r="AE424" s="1"/>
      <c r="AF424" s="1"/>
      <c r="AG424" s="1"/>
      <c r="AH424" s="1"/>
      <c r="AI424" s="1"/>
      <c r="AJ424" s="1"/>
      <c r="AK424" s="1"/>
      <c r="AL424" s="1"/>
      <c r="AM424" s="1"/>
      <c r="AN424" s="1"/>
      <c r="AO424" s="1"/>
      <c r="AP424" s="1"/>
      <c r="AQ424" s="1"/>
      <c r="AR424" s="1"/>
      <c r="AS424" s="1"/>
      <c r="AT424" s="1"/>
      <c r="AU424" s="1"/>
    </row>
    <row r="425" spans="1:47" s="615" customFormat="1" ht="17.45" customHeight="1" x14ac:dyDescent="0.25">
      <c r="A425" s="589" t="s">
        <v>5659</v>
      </c>
      <c r="B425" s="495" t="s">
        <v>57</v>
      </c>
      <c r="C425" s="495" t="s">
        <v>98</v>
      </c>
      <c r="D425" s="495" t="s">
        <v>10419</v>
      </c>
      <c r="E425" s="495" t="s">
        <v>8967</v>
      </c>
      <c r="F425" s="473" t="s">
        <v>24</v>
      </c>
      <c r="G425" s="473"/>
      <c r="H425" s="473"/>
      <c r="I425" s="473"/>
      <c r="J425" s="152" t="s">
        <v>11223</v>
      </c>
      <c r="K425" s="152" t="s">
        <v>38</v>
      </c>
      <c r="L425" s="496">
        <v>42937</v>
      </c>
      <c r="M425" s="497">
        <v>42817</v>
      </c>
      <c r="N425" s="152" t="s">
        <v>47</v>
      </c>
      <c r="O425" s="498">
        <v>42937</v>
      </c>
      <c r="P425" s="499">
        <v>251000</v>
      </c>
      <c r="Q425" s="500">
        <f t="shared" si="17"/>
        <v>0.251</v>
      </c>
      <c r="R425" s="501">
        <v>12</v>
      </c>
      <c r="S425" s="502">
        <v>42887</v>
      </c>
      <c r="T425" s="152" t="s">
        <v>125</v>
      </c>
      <c r="U425" s="152" t="s">
        <v>7040</v>
      </c>
      <c r="V425" s="495" t="s">
        <v>162</v>
      </c>
      <c r="W425" s="495" t="s">
        <v>105</v>
      </c>
      <c r="X425" s="495" t="s">
        <v>8998</v>
      </c>
      <c r="Y425" s="495"/>
      <c r="Z425" s="616"/>
      <c r="AA425" s="590"/>
      <c r="AB425" s="1"/>
      <c r="AC425" s="1"/>
      <c r="AD425" s="1"/>
      <c r="AE425" s="1"/>
      <c r="AF425" s="1"/>
      <c r="AG425" s="1"/>
      <c r="AH425" s="1"/>
      <c r="AI425" s="1"/>
      <c r="AJ425" s="1"/>
      <c r="AK425" s="1"/>
      <c r="AL425" s="1"/>
      <c r="AM425" s="1"/>
      <c r="AN425" s="1"/>
      <c r="AO425" s="1"/>
      <c r="AP425" s="1"/>
      <c r="AQ425" s="1"/>
      <c r="AR425" s="1"/>
      <c r="AS425" s="1"/>
      <c r="AT425" s="1"/>
      <c r="AU425" s="1"/>
    </row>
    <row r="426" spans="1:47" s="615" customFormat="1" ht="17.45" customHeight="1" x14ac:dyDescent="0.25">
      <c r="A426" s="589" t="s">
        <v>10421</v>
      </c>
      <c r="B426" s="495" t="s">
        <v>57</v>
      </c>
      <c r="C426" s="495" t="s">
        <v>98</v>
      </c>
      <c r="D426" s="495" t="s">
        <v>10422</v>
      </c>
      <c r="E426" s="495" t="s">
        <v>10423</v>
      </c>
      <c r="F426" s="473" t="s">
        <v>28</v>
      </c>
      <c r="G426" s="473"/>
      <c r="H426" s="473"/>
      <c r="I426" s="473"/>
      <c r="J426" s="152" t="s">
        <v>11223</v>
      </c>
      <c r="K426" s="152" t="s">
        <v>8990</v>
      </c>
      <c r="L426" s="496">
        <v>42985</v>
      </c>
      <c r="M426" s="497">
        <v>42895</v>
      </c>
      <c r="N426" s="152" t="s">
        <v>46</v>
      </c>
      <c r="O426" s="498">
        <v>42985</v>
      </c>
      <c r="P426" s="499">
        <v>251000</v>
      </c>
      <c r="Q426" s="500">
        <f t="shared" si="17"/>
        <v>0.251</v>
      </c>
      <c r="R426" s="501">
        <v>12</v>
      </c>
      <c r="S426" s="502">
        <v>42901</v>
      </c>
      <c r="T426" s="152" t="s">
        <v>103</v>
      </c>
      <c r="U426" s="152" t="s">
        <v>7040</v>
      </c>
      <c r="V426" s="495" t="s">
        <v>162</v>
      </c>
      <c r="W426" s="495" t="s">
        <v>105</v>
      </c>
      <c r="X426" s="495" t="s">
        <v>10748</v>
      </c>
      <c r="Y426" s="495"/>
      <c r="Z426" s="616"/>
      <c r="AA426" s="590"/>
      <c r="AB426" s="1"/>
      <c r="AC426" s="1"/>
      <c r="AD426" s="1"/>
      <c r="AE426" s="1"/>
      <c r="AF426" s="1"/>
      <c r="AG426" s="1"/>
      <c r="AH426" s="1"/>
      <c r="AI426" s="1"/>
      <c r="AJ426" s="1"/>
      <c r="AK426" s="1"/>
      <c r="AL426" s="1"/>
      <c r="AM426" s="1"/>
      <c r="AN426" s="1"/>
      <c r="AO426" s="1"/>
      <c r="AP426" s="1"/>
      <c r="AQ426" s="1"/>
      <c r="AR426" s="1"/>
      <c r="AS426" s="1"/>
      <c r="AT426" s="1"/>
      <c r="AU426" s="1"/>
    </row>
    <row r="427" spans="1:47" s="615" customFormat="1" ht="17.45" customHeight="1" x14ac:dyDescent="0.25">
      <c r="A427" s="589" t="s">
        <v>5662</v>
      </c>
      <c r="B427" s="495" t="s">
        <v>57</v>
      </c>
      <c r="C427" s="495" t="s">
        <v>98</v>
      </c>
      <c r="D427" s="495" t="s">
        <v>10257</v>
      </c>
      <c r="E427" s="495" t="s">
        <v>8967</v>
      </c>
      <c r="F427" s="473" t="s">
        <v>28</v>
      </c>
      <c r="G427" s="473"/>
      <c r="H427" s="473"/>
      <c r="I427" s="473"/>
      <c r="J427" s="152" t="s">
        <v>11225</v>
      </c>
      <c r="K427" s="152" t="s">
        <v>36</v>
      </c>
      <c r="L427" s="496">
        <v>42907</v>
      </c>
      <c r="M427" s="497">
        <v>42817</v>
      </c>
      <c r="N427" s="152" t="s">
        <v>46</v>
      </c>
      <c r="O427" s="498">
        <v>42907</v>
      </c>
      <c r="P427" s="499">
        <v>251000</v>
      </c>
      <c r="Q427" s="500">
        <f t="shared" si="17"/>
        <v>0.251</v>
      </c>
      <c r="R427" s="501">
        <v>12</v>
      </c>
      <c r="S427" s="502">
        <v>42835</v>
      </c>
      <c r="T427" s="152" t="s">
        <v>125</v>
      </c>
      <c r="U427" s="152" t="s">
        <v>7040</v>
      </c>
      <c r="V427" s="495" t="s">
        <v>162</v>
      </c>
      <c r="W427" s="495" t="s">
        <v>105</v>
      </c>
      <c r="X427" s="495" t="s">
        <v>7388</v>
      </c>
      <c r="Y427" s="495"/>
      <c r="Z427" s="616"/>
      <c r="AA427" s="590"/>
      <c r="AB427" s="1"/>
      <c r="AC427" s="1"/>
      <c r="AD427" s="1"/>
      <c r="AE427" s="1"/>
      <c r="AF427" s="1"/>
      <c r="AG427" s="1"/>
      <c r="AH427" s="1"/>
      <c r="AI427" s="1"/>
      <c r="AJ427" s="1"/>
      <c r="AK427" s="1"/>
      <c r="AL427" s="1"/>
      <c r="AM427" s="1"/>
      <c r="AN427" s="1"/>
      <c r="AO427" s="1"/>
      <c r="AP427" s="1"/>
      <c r="AQ427" s="1"/>
      <c r="AR427" s="1"/>
      <c r="AS427" s="1"/>
      <c r="AT427" s="1"/>
      <c r="AU427" s="1"/>
    </row>
    <row r="428" spans="1:47" s="615" customFormat="1" ht="17.45" customHeight="1" x14ac:dyDescent="0.25">
      <c r="A428" s="589" t="s">
        <v>9879</v>
      </c>
      <c r="B428" s="495" t="s">
        <v>57</v>
      </c>
      <c r="C428" s="495" t="s">
        <v>98</v>
      </c>
      <c r="D428" s="495" t="s">
        <v>10420</v>
      </c>
      <c r="E428" s="495" t="s">
        <v>9880</v>
      </c>
      <c r="F428" s="473" t="s">
        <v>26</v>
      </c>
      <c r="G428" s="473"/>
      <c r="H428" s="473"/>
      <c r="I428" s="473"/>
      <c r="J428" s="152" t="s">
        <v>11223</v>
      </c>
      <c r="K428" s="152" t="s">
        <v>33</v>
      </c>
      <c r="L428" s="496">
        <v>42984</v>
      </c>
      <c r="M428" s="497">
        <v>42894</v>
      </c>
      <c r="N428" s="152" t="s">
        <v>46</v>
      </c>
      <c r="O428" s="152" t="s">
        <v>11763</v>
      </c>
      <c r="P428" s="499">
        <v>251000</v>
      </c>
      <c r="Q428" s="500">
        <f t="shared" si="17"/>
        <v>0.251</v>
      </c>
      <c r="R428" s="501">
        <v>12</v>
      </c>
      <c r="S428" s="502">
        <v>42901</v>
      </c>
      <c r="T428" s="152" t="s">
        <v>103</v>
      </c>
      <c r="U428" s="152" t="s">
        <v>7040</v>
      </c>
      <c r="V428" s="495" t="s">
        <v>162</v>
      </c>
      <c r="W428" s="495" t="s">
        <v>105</v>
      </c>
      <c r="X428" s="495" t="s">
        <v>10747</v>
      </c>
      <c r="Y428" s="495"/>
      <c r="Z428" s="616"/>
      <c r="AA428" s="590"/>
      <c r="AB428" s="1"/>
      <c r="AC428" s="1"/>
      <c r="AD428" s="1"/>
      <c r="AE428" s="1"/>
      <c r="AF428" s="1"/>
      <c r="AG428" s="1"/>
      <c r="AH428" s="1"/>
      <c r="AI428" s="1"/>
      <c r="AJ428" s="1"/>
      <c r="AK428" s="1"/>
      <c r="AL428" s="1"/>
      <c r="AM428" s="1"/>
      <c r="AN428" s="1"/>
      <c r="AO428" s="1"/>
      <c r="AP428" s="1"/>
      <c r="AQ428" s="1"/>
      <c r="AR428" s="1"/>
      <c r="AS428" s="1"/>
      <c r="AT428" s="1"/>
      <c r="AU428" s="1"/>
    </row>
    <row r="429" spans="1:47" s="615" customFormat="1" ht="17.45" customHeight="1" x14ac:dyDescent="0.25">
      <c r="A429" s="589" t="s">
        <v>10424</v>
      </c>
      <c r="B429" s="495" t="s">
        <v>57</v>
      </c>
      <c r="C429" s="495" t="s">
        <v>98</v>
      </c>
      <c r="D429" s="495" t="s">
        <v>10425</v>
      </c>
      <c r="E429" s="495" t="s">
        <v>9880</v>
      </c>
      <c r="F429" s="473" t="s">
        <v>26</v>
      </c>
      <c r="G429" s="473"/>
      <c r="H429" s="473"/>
      <c r="I429" s="473"/>
      <c r="J429" s="152" t="s">
        <v>11223</v>
      </c>
      <c r="K429" s="152" t="s">
        <v>8948</v>
      </c>
      <c r="L429" s="496">
        <v>42985</v>
      </c>
      <c r="M429" s="497">
        <v>42895</v>
      </c>
      <c r="N429" s="152" t="s">
        <v>46</v>
      </c>
      <c r="O429" s="498">
        <v>42985</v>
      </c>
      <c r="P429" s="499">
        <v>251000</v>
      </c>
      <c r="Q429" s="500">
        <f t="shared" si="17"/>
        <v>0.251</v>
      </c>
      <c r="R429" s="501">
        <v>12</v>
      </c>
      <c r="S429" s="502">
        <v>42901</v>
      </c>
      <c r="T429" s="152" t="s">
        <v>103</v>
      </c>
      <c r="U429" s="152" t="s">
        <v>7040</v>
      </c>
      <c r="V429" s="495" t="s">
        <v>162</v>
      </c>
      <c r="W429" s="495" t="s">
        <v>105</v>
      </c>
      <c r="X429" s="495" t="s">
        <v>10749</v>
      </c>
      <c r="Y429" s="495"/>
      <c r="Z429" s="616"/>
      <c r="AA429" s="590"/>
      <c r="AB429" s="1"/>
      <c r="AC429" s="1"/>
      <c r="AD429" s="1"/>
      <c r="AE429" s="1"/>
      <c r="AF429" s="1"/>
      <c r="AG429" s="1"/>
      <c r="AH429" s="1"/>
      <c r="AI429" s="1"/>
      <c r="AJ429" s="1"/>
      <c r="AK429" s="1"/>
      <c r="AL429" s="1"/>
      <c r="AM429" s="1"/>
      <c r="AN429" s="1"/>
      <c r="AO429" s="1"/>
      <c r="AP429" s="1"/>
      <c r="AQ429" s="1"/>
      <c r="AR429" s="1"/>
      <c r="AS429" s="1"/>
      <c r="AT429" s="1"/>
      <c r="AU429" s="1"/>
    </row>
    <row r="430" spans="1:47" s="615" customFormat="1" ht="17.45" customHeight="1" x14ac:dyDescent="0.25">
      <c r="A430" s="589" t="s">
        <v>6565</v>
      </c>
      <c r="B430" s="495" t="s">
        <v>57</v>
      </c>
      <c r="C430" s="495" t="s">
        <v>98</v>
      </c>
      <c r="D430" s="495" t="s">
        <v>10258</v>
      </c>
      <c r="E430" s="495" t="s">
        <v>8968</v>
      </c>
      <c r="F430" s="473" t="s">
        <v>28</v>
      </c>
      <c r="G430" s="473"/>
      <c r="H430" s="473"/>
      <c r="I430" s="473"/>
      <c r="J430" s="152" t="s">
        <v>11225</v>
      </c>
      <c r="K430" s="152" t="s">
        <v>8952</v>
      </c>
      <c r="L430" s="496">
        <v>42908</v>
      </c>
      <c r="M430" s="497">
        <v>42818</v>
      </c>
      <c r="N430" s="152" t="s">
        <v>46</v>
      </c>
      <c r="O430" s="498">
        <v>42908</v>
      </c>
      <c r="P430" s="499">
        <v>251000</v>
      </c>
      <c r="Q430" s="500">
        <f t="shared" si="17"/>
        <v>0.251</v>
      </c>
      <c r="R430" s="501">
        <v>12</v>
      </c>
      <c r="S430" s="502">
        <v>42835</v>
      </c>
      <c r="T430" s="152" t="s">
        <v>125</v>
      </c>
      <c r="U430" s="152" t="s">
        <v>7040</v>
      </c>
      <c r="V430" s="495" t="s">
        <v>162</v>
      </c>
      <c r="W430" s="495" t="s">
        <v>105</v>
      </c>
      <c r="X430" s="495" t="s">
        <v>7388</v>
      </c>
      <c r="Y430" s="495"/>
      <c r="Z430" s="616"/>
      <c r="AA430" s="590"/>
      <c r="AB430" s="1"/>
      <c r="AC430" s="1"/>
      <c r="AD430" s="1"/>
      <c r="AE430" s="1"/>
      <c r="AF430" s="1"/>
      <c r="AG430" s="1"/>
      <c r="AH430" s="1"/>
      <c r="AI430" s="1"/>
      <c r="AJ430" s="1"/>
      <c r="AK430" s="1"/>
      <c r="AL430" s="1"/>
      <c r="AM430" s="1"/>
      <c r="AN430" s="1"/>
      <c r="AO430" s="1"/>
      <c r="AP430" s="1"/>
      <c r="AQ430" s="1"/>
      <c r="AR430" s="1"/>
      <c r="AS430" s="1"/>
      <c r="AT430" s="1"/>
      <c r="AU430" s="1"/>
    </row>
    <row r="431" spans="1:47" s="615" customFormat="1" ht="17.45" customHeight="1" x14ac:dyDescent="0.25">
      <c r="A431" s="589" t="s">
        <v>6563</v>
      </c>
      <c r="B431" s="495" t="s">
        <v>57</v>
      </c>
      <c r="C431" s="495" t="s">
        <v>98</v>
      </c>
      <c r="D431" s="495" t="s">
        <v>10259</v>
      </c>
      <c r="E431" s="495" t="s">
        <v>8969</v>
      </c>
      <c r="F431" s="473" t="s">
        <v>24</v>
      </c>
      <c r="G431" s="473"/>
      <c r="H431" s="473"/>
      <c r="I431" s="473"/>
      <c r="J431" s="152" t="s">
        <v>11225</v>
      </c>
      <c r="K431" s="152" t="s">
        <v>8949</v>
      </c>
      <c r="L431" s="496">
        <v>42908</v>
      </c>
      <c r="M431" s="497">
        <v>42818</v>
      </c>
      <c r="N431" s="152" t="s">
        <v>46</v>
      </c>
      <c r="O431" s="498">
        <v>42908</v>
      </c>
      <c r="P431" s="499">
        <v>251000</v>
      </c>
      <c r="Q431" s="500">
        <f t="shared" si="17"/>
        <v>0.251</v>
      </c>
      <c r="R431" s="501">
        <v>12</v>
      </c>
      <c r="S431" s="502">
        <v>42870</v>
      </c>
      <c r="T431" s="152" t="s">
        <v>125</v>
      </c>
      <c r="U431" s="152" t="s">
        <v>7040</v>
      </c>
      <c r="V431" s="495" t="s">
        <v>162</v>
      </c>
      <c r="W431" s="495" t="s">
        <v>105</v>
      </c>
      <c r="X431" s="495" t="s">
        <v>9805</v>
      </c>
      <c r="Y431" s="495"/>
      <c r="Z431" s="616"/>
      <c r="AA431" s="590"/>
      <c r="AB431" s="1"/>
      <c r="AC431" s="1"/>
      <c r="AD431" s="1"/>
      <c r="AE431" s="1"/>
      <c r="AF431" s="1"/>
      <c r="AG431" s="1"/>
      <c r="AH431" s="1"/>
      <c r="AI431" s="1"/>
      <c r="AJ431" s="1"/>
      <c r="AK431" s="1"/>
      <c r="AL431" s="1"/>
      <c r="AM431" s="1"/>
      <c r="AN431" s="1"/>
      <c r="AO431" s="1"/>
      <c r="AP431" s="1"/>
      <c r="AQ431" s="1"/>
      <c r="AR431" s="1"/>
      <c r="AS431" s="1"/>
      <c r="AT431" s="1"/>
      <c r="AU431" s="1"/>
    </row>
    <row r="432" spans="1:47" s="615" customFormat="1" ht="17.45" customHeight="1" x14ac:dyDescent="0.25">
      <c r="A432" s="589" t="s">
        <v>6560</v>
      </c>
      <c r="B432" s="495" t="s">
        <v>57</v>
      </c>
      <c r="C432" s="495" t="s">
        <v>98</v>
      </c>
      <c r="D432" s="495" t="s">
        <v>11501</v>
      </c>
      <c r="E432" s="495" t="s">
        <v>11502</v>
      </c>
      <c r="F432" s="473" t="s">
        <v>25</v>
      </c>
      <c r="G432" s="473"/>
      <c r="H432" s="473"/>
      <c r="I432" s="473"/>
      <c r="J432" s="152" t="s">
        <v>11223</v>
      </c>
      <c r="K432" s="152" t="s">
        <v>8951</v>
      </c>
      <c r="L432" s="496">
        <v>43000</v>
      </c>
      <c r="M432" s="497">
        <v>42818</v>
      </c>
      <c r="N432" s="152" t="s">
        <v>46</v>
      </c>
      <c r="O432" s="498">
        <v>43000</v>
      </c>
      <c r="P432" s="499">
        <v>251000</v>
      </c>
      <c r="Q432" s="500">
        <f t="shared" si="17"/>
        <v>0.251</v>
      </c>
      <c r="R432" s="501">
        <v>12</v>
      </c>
      <c r="S432" s="502">
        <v>42824</v>
      </c>
      <c r="T432" s="152" t="s">
        <v>125</v>
      </c>
      <c r="U432" s="152" t="s">
        <v>7040</v>
      </c>
      <c r="V432" s="495" t="s">
        <v>162</v>
      </c>
      <c r="W432" s="495" t="s">
        <v>7199</v>
      </c>
      <c r="X432" s="495" t="s">
        <v>10009</v>
      </c>
      <c r="Y432" s="495"/>
      <c r="Z432" s="616"/>
      <c r="AA432" s="590"/>
      <c r="AB432" s="1"/>
      <c r="AC432" s="1"/>
      <c r="AD432" s="1"/>
      <c r="AE432" s="1"/>
      <c r="AF432" s="1"/>
      <c r="AG432" s="1"/>
      <c r="AH432" s="1"/>
      <c r="AI432" s="1"/>
      <c r="AJ432" s="1"/>
      <c r="AK432" s="1"/>
      <c r="AL432" s="1"/>
      <c r="AM432" s="1"/>
      <c r="AN432" s="1"/>
      <c r="AO432" s="1"/>
      <c r="AP432" s="1"/>
      <c r="AQ432" s="1"/>
      <c r="AR432" s="1"/>
      <c r="AS432" s="1"/>
      <c r="AT432" s="1"/>
      <c r="AU432" s="1"/>
    </row>
    <row r="433" spans="1:47" s="615" customFormat="1" ht="17.45" customHeight="1" x14ac:dyDescent="0.25">
      <c r="A433" s="589" t="s">
        <v>5653</v>
      </c>
      <c r="B433" s="495" t="s">
        <v>57</v>
      </c>
      <c r="C433" s="495" t="s">
        <v>98</v>
      </c>
      <c r="D433" s="495" t="s">
        <v>10254</v>
      </c>
      <c r="E433" s="495" t="s">
        <v>8965</v>
      </c>
      <c r="F433" s="473" t="s">
        <v>28</v>
      </c>
      <c r="G433" s="473"/>
      <c r="H433" s="473"/>
      <c r="I433" s="473"/>
      <c r="J433" s="152" t="s">
        <v>11225</v>
      </c>
      <c r="K433" s="152" t="s">
        <v>8952</v>
      </c>
      <c r="L433" s="496">
        <v>42906</v>
      </c>
      <c r="M433" s="497">
        <v>42816</v>
      </c>
      <c r="N433" s="152" t="s">
        <v>46</v>
      </c>
      <c r="O433" s="498">
        <v>42906</v>
      </c>
      <c r="P433" s="499">
        <v>251000</v>
      </c>
      <c r="Q433" s="500">
        <f t="shared" si="17"/>
        <v>0.251</v>
      </c>
      <c r="R433" s="501">
        <v>12</v>
      </c>
      <c r="S433" s="502">
        <v>42909</v>
      </c>
      <c r="T433" s="152" t="s">
        <v>125</v>
      </c>
      <c r="U433" s="152" t="s">
        <v>7040</v>
      </c>
      <c r="V433" s="495" t="s">
        <v>162</v>
      </c>
      <c r="W433" s="495" t="s">
        <v>105</v>
      </c>
      <c r="X433" s="495" t="s">
        <v>7388</v>
      </c>
      <c r="Y433" s="495"/>
      <c r="Z433" s="616"/>
      <c r="AA433" s="590"/>
      <c r="AB433" s="1"/>
      <c r="AC433" s="1"/>
      <c r="AD433" s="1"/>
      <c r="AE433" s="1"/>
      <c r="AF433" s="1"/>
      <c r="AG433" s="1"/>
      <c r="AH433" s="1"/>
      <c r="AI433" s="1"/>
      <c r="AJ433" s="1"/>
      <c r="AK433" s="1"/>
      <c r="AL433" s="1"/>
      <c r="AM433" s="1"/>
      <c r="AN433" s="1"/>
      <c r="AO433" s="1"/>
      <c r="AP433" s="1"/>
      <c r="AQ433" s="1"/>
      <c r="AR433" s="1"/>
      <c r="AS433" s="1"/>
      <c r="AT433" s="1"/>
      <c r="AU433" s="1"/>
    </row>
    <row r="434" spans="1:47" s="615" customFormat="1" ht="17.45" customHeight="1" x14ac:dyDescent="0.25">
      <c r="A434" s="589" t="s">
        <v>5650</v>
      </c>
      <c r="B434" s="495" t="s">
        <v>57</v>
      </c>
      <c r="C434" s="495" t="s">
        <v>98</v>
      </c>
      <c r="D434" s="495" t="s">
        <v>10255</v>
      </c>
      <c r="E434" s="495" t="s">
        <v>8966</v>
      </c>
      <c r="F434" s="473" t="s">
        <v>24</v>
      </c>
      <c r="G434" s="473"/>
      <c r="H434" s="473"/>
      <c r="I434" s="473"/>
      <c r="J434" s="152" t="s">
        <v>11225</v>
      </c>
      <c r="K434" s="152" t="s">
        <v>8949</v>
      </c>
      <c r="L434" s="496">
        <v>42906</v>
      </c>
      <c r="M434" s="497">
        <v>42816</v>
      </c>
      <c r="N434" s="152" t="s">
        <v>46</v>
      </c>
      <c r="O434" s="498">
        <v>42906</v>
      </c>
      <c r="P434" s="499">
        <v>251000</v>
      </c>
      <c r="Q434" s="500">
        <f t="shared" si="17"/>
        <v>0.251</v>
      </c>
      <c r="R434" s="501">
        <v>12</v>
      </c>
      <c r="S434" s="502">
        <v>42824</v>
      </c>
      <c r="T434" s="152" t="s">
        <v>125</v>
      </c>
      <c r="U434" s="152" t="s">
        <v>7040</v>
      </c>
      <c r="V434" s="495" t="s">
        <v>162</v>
      </c>
      <c r="W434" s="495" t="s">
        <v>105</v>
      </c>
      <c r="X434" s="495" t="s">
        <v>7388</v>
      </c>
      <c r="Y434" s="495"/>
      <c r="Z434" s="616"/>
      <c r="AA434" s="590"/>
      <c r="AB434" s="1"/>
      <c r="AC434" s="1"/>
      <c r="AD434" s="1"/>
      <c r="AE434" s="1"/>
      <c r="AF434" s="1"/>
      <c r="AG434" s="1"/>
      <c r="AH434" s="1"/>
      <c r="AI434" s="1"/>
      <c r="AJ434" s="1"/>
      <c r="AK434" s="1"/>
      <c r="AL434" s="1"/>
      <c r="AM434" s="1"/>
      <c r="AN434" s="1"/>
      <c r="AO434" s="1"/>
      <c r="AP434" s="1"/>
      <c r="AQ434" s="1"/>
      <c r="AR434" s="1"/>
      <c r="AS434" s="1"/>
      <c r="AT434" s="1"/>
      <c r="AU434" s="1"/>
    </row>
    <row r="435" spans="1:47" s="615" customFormat="1" ht="17.45" customHeight="1" x14ac:dyDescent="0.25">
      <c r="A435" s="589" t="s">
        <v>5647</v>
      </c>
      <c r="B435" s="495" t="s">
        <v>57</v>
      </c>
      <c r="C435" s="495" t="s">
        <v>98</v>
      </c>
      <c r="D435" s="495" t="s">
        <v>10256</v>
      </c>
      <c r="E435" s="495" t="s">
        <v>8965</v>
      </c>
      <c r="F435" s="473" t="s">
        <v>25</v>
      </c>
      <c r="G435" s="473"/>
      <c r="H435" s="473"/>
      <c r="I435" s="473"/>
      <c r="J435" s="152" t="s">
        <v>11225</v>
      </c>
      <c r="K435" s="152" t="s">
        <v>35</v>
      </c>
      <c r="L435" s="496">
        <v>42906</v>
      </c>
      <c r="M435" s="497">
        <v>42816</v>
      </c>
      <c r="N435" s="152" t="s">
        <v>46</v>
      </c>
      <c r="O435" s="498">
        <v>42906</v>
      </c>
      <c r="P435" s="499">
        <v>251000</v>
      </c>
      <c r="Q435" s="500">
        <f t="shared" si="17"/>
        <v>0.251</v>
      </c>
      <c r="R435" s="501">
        <v>12</v>
      </c>
      <c r="S435" s="502">
        <v>42824</v>
      </c>
      <c r="T435" s="152" t="s">
        <v>125</v>
      </c>
      <c r="U435" s="152" t="s">
        <v>7040</v>
      </c>
      <c r="V435" s="495" t="s">
        <v>162</v>
      </c>
      <c r="W435" s="495" t="s">
        <v>105</v>
      </c>
      <c r="X435" s="495" t="s">
        <v>7388</v>
      </c>
      <c r="Y435" s="495"/>
      <c r="Z435" s="616"/>
      <c r="AA435" s="590"/>
      <c r="AB435" s="1"/>
      <c r="AC435" s="1"/>
      <c r="AD435" s="1"/>
      <c r="AE435" s="1"/>
      <c r="AF435" s="1"/>
      <c r="AG435" s="1"/>
      <c r="AH435" s="1"/>
      <c r="AI435" s="1"/>
      <c r="AJ435" s="1"/>
      <c r="AK435" s="1"/>
      <c r="AL435" s="1"/>
      <c r="AM435" s="1"/>
      <c r="AN435" s="1"/>
      <c r="AO435" s="1"/>
      <c r="AP435" s="1"/>
      <c r="AQ435" s="1"/>
      <c r="AR435" s="1"/>
      <c r="AS435" s="1"/>
      <c r="AT435" s="1"/>
      <c r="AU435" s="1"/>
    </row>
    <row r="436" spans="1:47" s="615" customFormat="1" ht="17.45" customHeight="1" x14ac:dyDescent="0.25">
      <c r="A436" s="589" t="s">
        <v>3213</v>
      </c>
      <c r="B436" s="495" t="s">
        <v>56</v>
      </c>
      <c r="C436" s="495" t="s">
        <v>194</v>
      </c>
      <c r="D436" s="495" t="s">
        <v>10562</v>
      </c>
      <c r="E436" s="495" t="s">
        <v>3215</v>
      </c>
      <c r="F436" s="473" t="s">
        <v>27</v>
      </c>
      <c r="G436" s="473"/>
      <c r="H436" s="473"/>
      <c r="I436" s="473"/>
      <c r="J436" s="152" t="s">
        <v>11223</v>
      </c>
      <c r="K436" s="152" t="s">
        <v>8947</v>
      </c>
      <c r="L436" s="496">
        <v>43000</v>
      </c>
      <c r="M436" s="497">
        <v>42802</v>
      </c>
      <c r="N436" s="152" t="s">
        <v>48</v>
      </c>
      <c r="O436" s="498">
        <v>43000</v>
      </c>
      <c r="P436" s="499">
        <v>100000</v>
      </c>
      <c r="Q436" s="500">
        <f t="shared" si="17"/>
        <v>9.9999999999999992E-2</v>
      </c>
      <c r="R436" s="501">
        <v>1</v>
      </c>
      <c r="S436" s="502">
        <v>42831</v>
      </c>
      <c r="T436" s="152" t="s">
        <v>103</v>
      </c>
      <c r="U436" s="152" t="s">
        <v>7040</v>
      </c>
      <c r="V436" s="495" t="s">
        <v>1715</v>
      </c>
      <c r="W436" s="495" t="s">
        <v>518</v>
      </c>
      <c r="X436" s="495" t="s">
        <v>10065</v>
      </c>
      <c r="Y436" s="495" t="s">
        <v>6864</v>
      </c>
      <c r="Z436" s="616"/>
      <c r="AA436" s="590"/>
      <c r="AB436" s="1"/>
      <c r="AC436" s="1"/>
      <c r="AD436" s="1"/>
      <c r="AE436" s="1"/>
      <c r="AF436" s="1"/>
      <c r="AG436" s="1"/>
      <c r="AH436" s="1"/>
      <c r="AI436" s="1"/>
      <c r="AJ436" s="1"/>
      <c r="AK436" s="1"/>
      <c r="AL436" s="1"/>
      <c r="AM436" s="1"/>
      <c r="AN436" s="1"/>
      <c r="AO436" s="1"/>
      <c r="AP436" s="1"/>
      <c r="AQ436" s="1"/>
      <c r="AR436" s="1"/>
      <c r="AS436" s="1"/>
      <c r="AT436" s="1"/>
      <c r="AU436" s="1"/>
    </row>
    <row r="437" spans="1:47" s="615" customFormat="1" ht="17.45" customHeight="1" x14ac:dyDescent="0.25">
      <c r="A437" s="589" t="s">
        <v>8240</v>
      </c>
      <c r="B437" s="495" t="s">
        <v>56</v>
      </c>
      <c r="C437" s="495" t="s">
        <v>510</v>
      </c>
      <c r="D437" s="495" t="s">
        <v>8241</v>
      </c>
      <c r="E437" s="495" t="s">
        <v>8242</v>
      </c>
      <c r="F437" s="473" t="s">
        <v>27</v>
      </c>
      <c r="G437" s="473"/>
      <c r="H437" s="473"/>
      <c r="I437" s="473"/>
      <c r="J437" s="152" t="s">
        <v>11223</v>
      </c>
      <c r="K437" s="163" t="s">
        <v>8947</v>
      </c>
      <c r="L437" s="503">
        <v>43008</v>
      </c>
      <c r="M437" s="497" t="s">
        <v>8550</v>
      </c>
      <c r="N437" s="163" t="s">
        <v>46</v>
      </c>
      <c r="O437" s="503">
        <v>43010</v>
      </c>
      <c r="P437" s="499">
        <v>500000</v>
      </c>
      <c r="Q437" s="500">
        <f t="shared" si="17"/>
        <v>0.5</v>
      </c>
      <c r="R437" s="504">
        <v>3</v>
      </c>
      <c r="S437" s="505" t="s">
        <v>8550</v>
      </c>
      <c r="T437" s="163" t="s">
        <v>125</v>
      </c>
      <c r="U437" s="152" t="s">
        <v>7040</v>
      </c>
      <c r="V437" s="495" t="s">
        <v>104</v>
      </c>
      <c r="W437" s="495" t="s">
        <v>8627</v>
      </c>
      <c r="X437" s="495" t="s">
        <v>8628</v>
      </c>
      <c r="Y437" s="495" t="s">
        <v>8690</v>
      </c>
      <c r="Z437" s="616"/>
      <c r="AA437" s="590"/>
      <c r="AB437" s="1"/>
      <c r="AC437" s="1"/>
      <c r="AD437" s="1"/>
      <c r="AE437" s="1"/>
      <c r="AF437" s="1"/>
      <c r="AG437" s="1"/>
      <c r="AH437" s="1"/>
      <c r="AI437" s="1"/>
      <c r="AJ437" s="1"/>
      <c r="AK437" s="1"/>
      <c r="AL437" s="1"/>
      <c r="AM437" s="1"/>
      <c r="AN437" s="1"/>
      <c r="AO437" s="1"/>
      <c r="AP437" s="1"/>
      <c r="AQ437" s="1"/>
      <c r="AR437" s="1"/>
      <c r="AS437" s="1"/>
      <c r="AT437" s="1"/>
      <c r="AU437" s="1"/>
    </row>
    <row r="438" spans="1:47" s="615" customFormat="1" ht="17.45" customHeight="1" x14ac:dyDescent="0.25">
      <c r="A438" s="589" t="s">
        <v>336</v>
      </c>
      <c r="B438" s="495" t="s">
        <v>56</v>
      </c>
      <c r="C438" s="495" t="s">
        <v>161</v>
      </c>
      <c r="D438" s="495" t="s">
        <v>10250</v>
      </c>
      <c r="E438" s="495" t="s">
        <v>338</v>
      </c>
      <c r="F438" s="473" t="s">
        <v>26</v>
      </c>
      <c r="G438" s="473" t="s">
        <v>4894</v>
      </c>
      <c r="H438" s="473" t="str">
        <f>VLOOKUP(A438,'[1]2017 SalesConnect'!$A:$J,8,0)</f>
        <v>India</v>
      </c>
      <c r="I438" s="473" t="str">
        <f>VLOOKUP(A438,'[1]2017 SalesConnect'!$A:$I,9,0)</f>
        <v>In the process of standing up a team, a proposal is being developed to develop a BC solution for Merchant Services</v>
      </c>
      <c r="J438" s="152" t="s">
        <v>11225</v>
      </c>
      <c r="K438" s="152" t="s">
        <v>8948</v>
      </c>
      <c r="L438" s="496">
        <v>42900</v>
      </c>
      <c r="M438" s="497">
        <v>42704</v>
      </c>
      <c r="N438" s="152" t="s">
        <v>50</v>
      </c>
      <c r="O438" s="498">
        <v>42915</v>
      </c>
      <c r="P438" s="499">
        <v>314712</v>
      </c>
      <c r="Q438" s="500">
        <f t="shared" si="17"/>
        <v>0.31471199999999999</v>
      </c>
      <c r="R438" s="501">
        <v>3</v>
      </c>
      <c r="S438" s="502">
        <v>42908</v>
      </c>
      <c r="T438" s="152" t="s">
        <v>578</v>
      </c>
      <c r="U438" s="152" t="s">
        <v>7040</v>
      </c>
      <c r="V438" s="495" t="s">
        <v>162</v>
      </c>
      <c r="W438" s="495" t="s">
        <v>105</v>
      </c>
      <c r="X438" s="495" t="s">
        <v>9790</v>
      </c>
      <c r="Y438" s="495"/>
      <c r="Z438" s="616"/>
      <c r="AA438" s="590"/>
      <c r="AB438" s="1"/>
      <c r="AC438" s="1"/>
      <c r="AD438" s="1"/>
      <c r="AE438" s="1"/>
      <c r="AF438" s="1"/>
      <c r="AG438" s="1"/>
      <c r="AH438" s="1"/>
      <c r="AI438" s="1"/>
      <c r="AJ438" s="1"/>
      <c r="AK438" s="1"/>
      <c r="AL438" s="1"/>
      <c r="AM438" s="1"/>
      <c r="AN438" s="1"/>
      <c r="AO438" s="1"/>
      <c r="AP438" s="1"/>
      <c r="AQ438" s="1"/>
      <c r="AR438" s="1"/>
      <c r="AS438" s="1"/>
      <c r="AT438" s="1"/>
      <c r="AU438" s="1"/>
    </row>
    <row r="439" spans="1:47" s="615" customFormat="1" ht="17.45" customHeight="1" x14ac:dyDescent="0.25">
      <c r="A439" s="589" t="s">
        <v>8390</v>
      </c>
      <c r="B439" s="495" t="s">
        <v>56</v>
      </c>
      <c r="C439" s="495" t="s">
        <v>235</v>
      </c>
      <c r="D439" s="495" t="s">
        <v>11598</v>
      </c>
      <c r="E439" s="495" t="s">
        <v>8391</v>
      </c>
      <c r="F439" s="473" t="s">
        <v>28</v>
      </c>
      <c r="G439" s="473"/>
      <c r="H439" s="473"/>
      <c r="I439" s="473"/>
      <c r="J439" s="152" t="s">
        <v>11223</v>
      </c>
      <c r="K439" s="152" t="s">
        <v>8950</v>
      </c>
      <c r="L439" s="496">
        <v>43008</v>
      </c>
      <c r="M439" s="497">
        <v>42833</v>
      </c>
      <c r="N439" s="152" t="s">
        <v>46</v>
      </c>
      <c r="O439" s="498">
        <v>43008</v>
      </c>
      <c r="P439" s="499">
        <v>100000</v>
      </c>
      <c r="Q439" s="500">
        <f t="shared" si="17"/>
        <v>9.9999999999999992E-2</v>
      </c>
      <c r="R439" s="501">
        <v>12</v>
      </c>
      <c r="S439" s="502">
        <v>42838</v>
      </c>
      <c r="T439" s="152" t="s">
        <v>125</v>
      </c>
      <c r="U439" s="152" t="s">
        <v>7040</v>
      </c>
      <c r="V439" s="495" t="s">
        <v>162</v>
      </c>
      <c r="W439" s="495" t="s">
        <v>7199</v>
      </c>
      <c r="X439" s="495" t="s">
        <v>11947</v>
      </c>
      <c r="Y439" s="495" t="s">
        <v>7201</v>
      </c>
      <c r="Z439" s="616"/>
      <c r="AA439" s="590"/>
      <c r="AB439" s="1"/>
      <c r="AC439" s="1"/>
      <c r="AD439" s="1"/>
      <c r="AE439" s="1"/>
      <c r="AF439" s="1"/>
      <c r="AG439" s="1"/>
      <c r="AH439" s="1"/>
      <c r="AI439" s="1"/>
      <c r="AJ439" s="1"/>
      <c r="AK439" s="1"/>
      <c r="AL439" s="1"/>
      <c r="AM439" s="1"/>
      <c r="AN439" s="1"/>
      <c r="AO439" s="1"/>
      <c r="AP439" s="1"/>
      <c r="AQ439" s="1"/>
      <c r="AR439" s="1"/>
      <c r="AS439" s="1"/>
      <c r="AT439" s="1"/>
      <c r="AU439" s="1"/>
    </row>
    <row r="440" spans="1:47" s="615" customFormat="1" ht="17.45" customHeight="1" x14ac:dyDescent="0.25">
      <c r="A440" s="589" t="s">
        <v>11000</v>
      </c>
      <c r="B440" s="495" t="s">
        <v>56</v>
      </c>
      <c r="C440" s="495" t="s">
        <v>117</v>
      </c>
      <c r="D440" s="495" t="s">
        <v>11540</v>
      </c>
      <c r="E440" s="495" t="s">
        <v>11157</v>
      </c>
      <c r="F440" s="473" t="s">
        <v>25</v>
      </c>
      <c r="G440" s="473"/>
      <c r="H440" s="473"/>
      <c r="I440" s="473"/>
      <c r="J440" s="152" t="s">
        <v>11223</v>
      </c>
      <c r="K440" s="152" t="s">
        <v>35</v>
      </c>
      <c r="L440" s="496">
        <v>42992</v>
      </c>
      <c r="M440" s="497">
        <v>42902</v>
      </c>
      <c r="N440" s="152" t="s">
        <v>46</v>
      </c>
      <c r="O440" s="498">
        <v>42992</v>
      </c>
      <c r="P440" s="499">
        <v>150000</v>
      </c>
      <c r="Q440" s="500">
        <f t="shared" si="17"/>
        <v>0.15</v>
      </c>
      <c r="R440" s="501">
        <v>4</v>
      </c>
      <c r="S440" s="502">
        <v>42908</v>
      </c>
      <c r="T440" s="152" t="s">
        <v>292</v>
      </c>
      <c r="U440" s="152" t="s">
        <v>7040</v>
      </c>
      <c r="V440" s="495" t="s">
        <v>162</v>
      </c>
      <c r="W440" s="495" t="s">
        <v>7199</v>
      </c>
      <c r="X440" s="495" t="s">
        <v>11923</v>
      </c>
      <c r="Y440" s="495" t="s">
        <v>6864</v>
      </c>
      <c r="Z440" s="616"/>
      <c r="AA440" s="590"/>
      <c r="AB440" s="1"/>
      <c r="AC440" s="1"/>
      <c r="AD440" s="1"/>
      <c r="AE440" s="1"/>
      <c r="AF440" s="1"/>
      <c r="AG440" s="1"/>
      <c r="AH440" s="1"/>
      <c r="AI440" s="1"/>
      <c r="AJ440" s="1"/>
      <c r="AK440" s="1"/>
      <c r="AL440" s="1"/>
      <c r="AM440" s="1"/>
      <c r="AN440" s="1"/>
      <c r="AO440" s="1"/>
      <c r="AP440" s="1"/>
      <c r="AQ440" s="1"/>
      <c r="AR440" s="1"/>
      <c r="AS440" s="1"/>
      <c r="AT440" s="1"/>
      <c r="AU440" s="1"/>
    </row>
    <row r="441" spans="1:47" s="615" customFormat="1" ht="17.45" customHeight="1" x14ac:dyDescent="0.25">
      <c r="A441" s="589" t="s">
        <v>309</v>
      </c>
      <c r="B441" s="495" t="s">
        <v>56</v>
      </c>
      <c r="C441" s="495" t="s">
        <v>235</v>
      </c>
      <c r="D441" s="495" t="s">
        <v>10352</v>
      </c>
      <c r="E441" s="495" t="s">
        <v>9022</v>
      </c>
      <c r="F441" s="473" t="s">
        <v>24</v>
      </c>
      <c r="G441" s="473"/>
      <c r="H441" s="473"/>
      <c r="I441" s="473"/>
      <c r="J441" s="152" t="s">
        <v>11223</v>
      </c>
      <c r="K441" s="152" t="s">
        <v>8949</v>
      </c>
      <c r="L441" s="496">
        <v>43007</v>
      </c>
      <c r="M441" s="497">
        <v>42789</v>
      </c>
      <c r="N441" s="152" t="s">
        <v>47</v>
      </c>
      <c r="O441" s="498">
        <v>43021</v>
      </c>
      <c r="P441" s="499">
        <v>2500000</v>
      </c>
      <c r="Q441" s="500">
        <f t="shared" si="17"/>
        <v>2.5</v>
      </c>
      <c r="R441" s="501">
        <v>24</v>
      </c>
      <c r="S441" s="502">
        <v>42906</v>
      </c>
      <c r="T441" s="152" t="s">
        <v>292</v>
      </c>
      <c r="U441" s="152" t="s">
        <v>7040</v>
      </c>
      <c r="V441" s="495" t="s">
        <v>162</v>
      </c>
      <c r="W441" s="495" t="s">
        <v>105</v>
      </c>
      <c r="X441" s="495" t="s">
        <v>9966</v>
      </c>
      <c r="Y441" s="495" t="s">
        <v>9291</v>
      </c>
      <c r="Z441" s="616"/>
      <c r="AA441" s="590"/>
      <c r="AB441" s="1"/>
      <c r="AC441" s="1"/>
      <c r="AD441" s="1"/>
      <c r="AE441" s="1"/>
      <c r="AF441" s="1"/>
      <c r="AG441" s="1"/>
      <c r="AH441" s="1"/>
      <c r="AI441" s="1"/>
      <c r="AJ441" s="1"/>
      <c r="AK441" s="1"/>
      <c r="AL441" s="1"/>
      <c r="AM441" s="1"/>
      <c r="AN441" s="1"/>
      <c r="AO441" s="1"/>
      <c r="AP441" s="1"/>
      <c r="AQ441" s="1"/>
      <c r="AR441" s="1"/>
      <c r="AS441" s="1"/>
      <c r="AT441" s="1"/>
      <c r="AU441" s="1"/>
    </row>
    <row r="442" spans="1:47" s="615" customFormat="1" ht="17.45" customHeight="1" x14ac:dyDescent="0.25">
      <c r="A442" s="589" t="s">
        <v>4148</v>
      </c>
      <c r="B442" s="495" t="s">
        <v>56</v>
      </c>
      <c r="C442" s="495" t="s">
        <v>124</v>
      </c>
      <c r="D442" s="495" t="s">
        <v>4149</v>
      </c>
      <c r="E442" s="495" t="s">
        <v>4150</v>
      </c>
      <c r="F442" s="473" t="s">
        <v>27</v>
      </c>
      <c r="G442" s="473"/>
      <c r="H442" s="473"/>
      <c r="I442" s="473"/>
      <c r="J442" s="152" t="s">
        <v>11224</v>
      </c>
      <c r="K442" s="163" t="s">
        <v>8947</v>
      </c>
      <c r="L442" s="503">
        <v>43098</v>
      </c>
      <c r="M442" s="497" t="s">
        <v>4151</v>
      </c>
      <c r="N442" s="163" t="s">
        <v>46</v>
      </c>
      <c r="O442" s="503">
        <v>43098</v>
      </c>
      <c r="P442" s="499">
        <v>33334</v>
      </c>
      <c r="Q442" s="500">
        <f t="shared" si="17"/>
        <v>3.3333999999999996E-2</v>
      </c>
      <c r="R442" s="504">
        <v>12</v>
      </c>
      <c r="S442" s="505" t="s">
        <v>361</v>
      </c>
      <c r="T442" s="163" t="s">
        <v>125</v>
      </c>
      <c r="U442" s="152" t="s">
        <v>7040</v>
      </c>
      <c r="V442" s="495" t="s">
        <v>134</v>
      </c>
      <c r="W442" s="495" t="s">
        <v>9226</v>
      </c>
      <c r="X442" s="495" t="s">
        <v>6232</v>
      </c>
      <c r="Y442" s="495" t="s">
        <v>435</v>
      </c>
      <c r="Z442" s="616"/>
      <c r="AA442" s="590"/>
      <c r="AB442" s="1"/>
      <c r="AC442" s="1"/>
      <c r="AD442" s="1"/>
      <c r="AE442" s="1"/>
      <c r="AF442" s="1"/>
      <c r="AG442" s="1"/>
      <c r="AH442" s="1"/>
      <c r="AI442" s="1"/>
      <c r="AJ442" s="1"/>
      <c r="AK442" s="1"/>
      <c r="AL442" s="1"/>
      <c r="AM442" s="1"/>
      <c r="AN442" s="1"/>
      <c r="AO442" s="1"/>
      <c r="AP442" s="1"/>
      <c r="AQ442" s="1"/>
      <c r="AR442" s="1"/>
      <c r="AS442" s="1"/>
      <c r="AT442" s="1"/>
      <c r="AU442" s="1"/>
    </row>
    <row r="443" spans="1:47" s="615" customFormat="1" ht="17.45" customHeight="1" x14ac:dyDescent="0.25">
      <c r="A443" s="589" t="s">
        <v>3315</v>
      </c>
      <c r="B443" s="495" t="s">
        <v>56</v>
      </c>
      <c r="C443" s="495" t="s">
        <v>194</v>
      </c>
      <c r="D443" s="495" t="s">
        <v>10886</v>
      </c>
      <c r="E443" s="495" t="s">
        <v>316</v>
      </c>
      <c r="F443" s="473" t="s">
        <v>27</v>
      </c>
      <c r="G443" s="473"/>
      <c r="H443" s="473"/>
      <c r="I443" s="473"/>
      <c r="J443" s="152" t="s">
        <v>11224</v>
      </c>
      <c r="K443" s="152" t="s">
        <v>8947</v>
      </c>
      <c r="L443" s="496">
        <v>43098</v>
      </c>
      <c r="M443" s="497">
        <v>42783</v>
      </c>
      <c r="N443" s="152" t="s">
        <v>46</v>
      </c>
      <c r="O443" s="498">
        <v>43098</v>
      </c>
      <c r="P443" s="499">
        <v>100000</v>
      </c>
      <c r="Q443" s="500">
        <f t="shared" si="17"/>
        <v>9.9999999999999992E-2</v>
      </c>
      <c r="R443" s="501">
        <v>12</v>
      </c>
      <c r="S443" s="502">
        <v>42789</v>
      </c>
      <c r="T443" s="152" t="s">
        <v>125</v>
      </c>
      <c r="U443" s="152" t="s">
        <v>7040</v>
      </c>
      <c r="V443" s="495" t="s">
        <v>1715</v>
      </c>
      <c r="W443" s="495" t="s">
        <v>518</v>
      </c>
      <c r="X443" s="495" t="s">
        <v>10055</v>
      </c>
      <c r="Y443" s="495" t="s">
        <v>7201</v>
      </c>
      <c r="Z443" s="616"/>
      <c r="AA443" s="590"/>
      <c r="AB443" s="1"/>
      <c r="AC443" s="1"/>
      <c r="AD443" s="1"/>
      <c r="AE443" s="1"/>
      <c r="AF443" s="1"/>
      <c r="AG443" s="1"/>
      <c r="AH443" s="1"/>
      <c r="AI443" s="1"/>
      <c r="AJ443" s="1"/>
      <c r="AK443" s="1"/>
      <c r="AL443" s="1"/>
      <c r="AM443" s="1"/>
      <c r="AN443" s="1"/>
      <c r="AO443" s="1"/>
      <c r="AP443" s="1"/>
      <c r="AQ443" s="1"/>
      <c r="AR443" s="1"/>
      <c r="AS443" s="1"/>
      <c r="AT443" s="1"/>
      <c r="AU443" s="1"/>
    </row>
    <row r="444" spans="1:47" s="615" customFormat="1" ht="17.45" customHeight="1" x14ac:dyDescent="0.25">
      <c r="A444" s="589" t="s">
        <v>187</v>
      </c>
      <c r="B444" s="495" t="s">
        <v>56</v>
      </c>
      <c r="C444" s="495" t="s">
        <v>117</v>
      </c>
      <c r="D444" s="495" t="s">
        <v>10795</v>
      </c>
      <c r="E444" s="495" t="s">
        <v>188</v>
      </c>
      <c r="F444" s="473" t="s">
        <v>25</v>
      </c>
      <c r="G444" s="473"/>
      <c r="H444" s="473"/>
      <c r="I444" s="473"/>
      <c r="J444" s="152" t="s">
        <v>11224</v>
      </c>
      <c r="K444" s="152" t="s">
        <v>35</v>
      </c>
      <c r="L444" s="496">
        <v>43091</v>
      </c>
      <c r="M444" s="497">
        <v>42761</v>
      </c>
      <c r="N444" s="152" t="s">
        <v>46</v>
      </c>
      <c r="O444" s="498">
        <v>43091</v>
      </c>
      <c r="P444" s="499">
        <v>5000000</v>
      </c>
      <c r="Q444" s="500">
        <f t="shared" si="17"/>
        <v>5</v>
      </c>
      <c r="R444" s="501">
        <v>18</v>
      </c>
      <c r="S444" s="502">
        <v>42838</v>
      </c>
      <c r="T444" s="152" t="s">
        <v>103</v>
      </c>
      <c r="U444" s="152" t="s">
        <v>7040</v>
      </c>
      <c r="V444" s="495" t="s">
        <v>162</v>
      </c>
      <c r="W444" s="495" t="s">
        <v>105</v>
      </c>
      <c r="X444" s="495" t="s">
        <v>6709</v>
      </c>
      <c r="Y444" s="495"/>
      <c r="Z444" s="616"/>
      <c r="AA444" s="590"/>
      <c r="AB444" s="1"/>
      <c r="AC444" s="1"/>
      <c r="AD444" s="1"/>
      <c r="AE444" s="1"/>
      <c r="AF444" s="1"/>
      <c r="AG444" s="1"/>
      <c r="AH444" s="1"/>
      <c r="AI444" s="1"/>
      <c r="AJ444" s="1"/>
      <c r="AK444" s="1"/>
      <c r="AL444" s="1"/>
      <c r="AM444" s="1"/>
      <c r="AN444" s="1"/>
      <c r="AO444" s="1"/>
      <c r="AP444" s="1"/>
      <c r="AQ444" s="1"/>
      <c r="AR444" s="1"/>
      <c r="AS444" s="1"/>
      <c r="AT444" s="1"/>
      <c r="AU444" s="1"/>
    </row>
    <row r="445" spans="1:47" s="615" customFormat="1" ht="17.45" customHeight="1" x14ac:dyDescent="0.25">
      <c r="A445" s="589" t="s">
        <v>9319</v>
      </c>
      <c r="B445" s="495" t="s">
        <v>56</v>
      </c>
      <c r="C445" s="495" t="s">
        <v>161</v>
      </c>
      <c r="D445" s="495" t="s">
        <v>11449</v>
      </c>
      <c r="E445" s="495" t="s">
        <v>9320</v>
      </c>
      <c r="F445" s="473" t="s">
        <v>26</v>
      </c>
      <c r="G445" s="473"/>
      <c r="H445" s="473"/>
      <c r="I445" s="473"/>
      <c r="J445" s="152" t="s">
        <v>11223</v>
      </c>
      <c r="K445" s="152" t="s">
        <v>33</v>
      </c>
      <c r="L445" s="496">
        <v>42920</v>
      </c>
      <c r="M445" s="497">
        <v>42878</v>
      </c>
      <c r="N445" s="152" t="s">
        <v>46</v>
      </c>
      <c r="O445" s="498">
        <v>42920</v>
      </c>
      <c r="P445" s="499">
        <v>763000</v>
      </c>
      <c r="Q445" s="500">
        <f t="shared" si="17"/>
        <v>0.76300000000000001</v>
      </c>
      <c r="R445" s="501">
        <v>12</v>
      </c>
      <c r="S445" s="502">
        <v>42878</v>
      </c>
      <c r="T445" s="152" t="s">
        <v>103</v>
      </c>
      <c r="U445" s="152" t="s">
        <v>7040</v>
      </c>
      <c r="V445" s="495" t="s">
        <v>162</v>
      </c>
      <c r="W445" s="495" t="s">
        <v>7199</v>
      </c>
      <c r="X445" s="495" t="s">
        <v>11883</v>
      </c>
      <c r="Y445" s="495" t="s">
        <v>12024</v>
      </c>
      <c r="Z445" s="616"/>
      <c r="AA445" s="590"/>
      <c r="AB445" s="1"/>
      <c r="AC445" s="1"/>
      <c r="AD445" s="1"/>
      <c r="AE445" s="1"/>
      <c r="AF445" s="1"/>
      <c r="AG445" s="1"/>
      <c r="AH445" s="1"/>
      <c r="AI445" s="1"/>
      <c r="AJ445" s="1"/>
      <c r="AK445" s="1"/>
      <c r="AL445" s="1"/>
      <c r="AM445" s="1"/>
      <c r="AN445" s="1"/>
      <c r="AO445" s="1"/>
      <c r="AP445" s="1"/>
      <c r="AQ445" s="1"/>
      <c r="AR445" s="1"/>
      <c r="AS445" s="1"/>
      <c r="AT445" s="1"/>
      <c r="AU445" s="1"/>
    </row>
    <row r="446" spans="1:47" s="615" customFormat="1" ht="17.45" customHeight="1" x14ac:dyDescent="0.25">
      <c r="A446" s="589" t="s">
        <v>2453</v>
      </c>
      <c r="B446" s="495" t="s">
        <v>56</v>
      </c>
      <c r="C446" s="495" t="s">
        <v>161</v>
      </c>
      <c r="D446" s="495" t="s">
        <v>2454</v>
      </c>
      <c r="E446" s="495" t="s">
        <v>2455</v>
      </c>
      <c r="F446" s="473" t="s">
        <v>26</v>
      </c>
      <c r="G446" s="473"/>
      <c r="H446" s="473"/>
      <c r="I446" s="473"/>
      <c r="J446" s="152" t="s">
        <v>11225</v>
      </c>
      <c r="K446" s="163" t="s">
        <v>33</v>
      </c>
      <c r="L446" s="503">
        <v>42909</v>
      </c>
      <c r="M446" s="497" t="s">
        <v>2456</v>
      </c>
      <c r="N446" s="163" t="s">
        <v>47</v>
      </c>
      <c r="O446" s="503">
        <v>42909</v>
      </c>
      <c r="P446" s="499">
        <v>150000</v>
      </c>
      <c r="Q446" s="500">
        <f t="shared" si="17"/>
        <v>0.15</v>
      </c>
      <c r="R446" s="504">
        <v>12</v>
      </c>
      <c r="S446" s="505" t="s">
        <v>7881</v>
      </c>
      <c r="T446" s="163" t="s">
        <v>103</v>
      </c>
      <c r="U446" s="163" t="s">
        <v>7</v>
      </c>
      <c r="V446" s="495" t="s">
        <v>388</v>
      </c>
      <c r="W446" s="495" t="s">
        <v>389</v>
      </c>
      <c r="X446" s="495" t="s">
        <v>5980</v>
      </c>
      <c r="Y446" s="495" t="s">
        <v>757</v>
      </c>
      <c r="Z446" s="616"/>
      <c r="AA446" s="590"/>
      <c r="AB446" s="1"/>
      <c r="AC446" s="1"/>
      <c r="AD446" s="1"/>
      <c r="AE446" s="1"/>
      <c r="AF446" s="1"/>
      <c r="AG446" s="1"/>
      <c r="AH446" s="1"/>
      <c r="AI446" s="1"/>
      <c r="AJ446" s="1"/>
      <c r="AK446" s="1"/>
      <c r="AL446" s="1"/>
      <c r="AM446" s="1"/>
      <c r="AN446" s="1"/>
      <c r="AO446" s="1"/>
      <c r="AP446" s="1"/>
      <c r="AQ446" s="1"/>
      <c r="AR446" s="1"/>
      <c r="AS446" s="1"/>
      <c r="AT446" s="1"/>
      <c r="AU446" s="1"/>
    </row>
    <row r="447" spans="1:47" s="615" customFormat="1" ht="17.45" customHeight="1" x14ac:dyDescent="0.25">
      <c r="A447" s="589" t="s">
        <v>7757</v>
      </c>
      <c r="B447" s="495" t="s">
        <v>56</v>
      </c>
      <c r="C447" s="495" t="s">
        <v>117</v>
      </c>
      <c r="D447" s="495" t="s">
        <v>11593</v>
      </c>
      <c r="E447" s="495" t="s">
        <v>6427</v>
      </c>
      <c r="F447" s="473" t="s">
        <v>25</v>
      </c>
      <c r="G447" s="473"/>
      <c r="H447" s="473"/>
      <c r="I447" s="473"/>
      <c r="J447" s="152" t="s">
        <v>11224</v>
      </c>
      <c r="K447" s="152" t="s">
        <v>35</v>
      </c>
      <c r="L447" s="496">
        <v>43098</v>
      </c>
      <c r="M447" s="497">
        <v>42830</v>
      </c>
      <c r="N447" s="152" t="s">
        <v>142</v>
      </c>
      <c r="O447" s="498">
        <v>43098</v>
      </c>
      <c r="P447" s="499">
        <v>100000</v>
      </c>
      <c r="Q447" s="500">
        <f t="shared" si="17"/>
        <v>9.9999999999999992E-2</v>
      </c>
      <c r="R447" s="501">
        <v>12</v>
      </c>
      <c r="S447" s="502">
        <v>42831</v>
      </c>
      <c r="T447" s="152" t="s">
        <v>125</v>
      </c>
      <c r="U447" s="152" t="s">
        <v>7040</v>
      </c>
      <c r="V447" s="495" t="s">
        <v>162</v>
      </c>
      <c r="W447" s="495" t="s">
        <v>7199</v>
      </c>
      <c r="X447" s="495" t="s">
        <v>11944</v>
      </c>
      <c r="Y447" s="495" t="s">
        <v>7201</v>
      </c>
      <c r="Z447" s="616"/>
      <c r="AA447" s="590"/>
      <c r="AB447" s="1"/>
      <c r="AC447" s="1"/>
      <c r="AD447" s="1"/>
      <c r="AE447" s="1"/>
      <c r="AF447" s="1"/>
      <c r="AG447" s="1"/>
      <c r="AH447" s="1"/>
      <c r="AI447" s="1"/>
      <c r="AJ447" s="1"/>
      <c r="AK447" s="1"/>
      <c r="AL447" s="1"/>
      <c r="AM447" s="1"/>
      <c r="AN447" s="1"/>
      <c r="AO447" s="1"/>
      <c r="AP447" s="1"/>
      <c r="AQ447" s="1"/>
      <c r="AR447" s="1"/>
      <c r="AS447" s="1"/>
      <c r="AT447" s="1"/>
      <c r="AU447" s="1"/>
    </row>
    <row r="448" spans="1:47" s="615" customFormat="1" ht="17.45" customHeight="1" x14ac:dyDescent="0.25">
      <c r="A448" s="589" t="s">
        <v>6426</v>
      </c>
      <c r="B448" s="495" t="s">
        <v>56</v>
      </c>
      <c r="C448" s="495" t="s">
        <v>117</v>
      </c>
      <c r="D448" s="495" t="s">
        <v>4861</v>
      </c>
      <c r="E448" s="495" t="s">
        <v>6427</v>
      </c>
      <c r="F448" s="473" t="s">
        <v>25</v>
      </c>
      <c r="G448" s="473"/>
      <c r="H448" s="473"/>
      <c r="I448" s="473"/>
      <c r="J448" s="152" t="s">
        <v>11224</v>
      </c>
      <c r="K448" s="163" t="s">
        <v>35</v>
      </c>
      <c r="L448" s="503">
        <v>43082</v>
      </c>
      <c r="M448" s="497" t="s">
        <v>6468</v>
      </c>
      <c r="N448" s="163" t="s">
        <v>46</v>
      </c>
      <c r="O448" s="503">
        <v>43082</v>
      </c>
      <c r="P448" s="499">
        <v>200000</v>
      </c>
      <c r="Q448" s="500">
        <f t="shared" si="17"/>
        <v>0.19999999999999998</v>
      </c>
      <c r="R448" s="504">
        <v>12</v>
      </c>
      <c r="S448" s="505" t="s">
        <v>5535</v>
      </c>
      <c r="T448" s="163" t="s">
        <v>103</v>
      </c>
      <c r="U448" s="163" t="s">
        <v>9234</v>
      </c>
      <c r="V448" s="495" t="s">
        <v>184</v>
      </c>
      <c r="W448" s="495" t="s">
        <v>11333</v>
      </c>
      <c r="X448" s="495" t="s">
        <v>6469</v>
      </c>
      <c r="Y448" s="495"/>
      <c r="Z448" s="616"/>
      <c r="AA448" s="590"/>
      <c r="AB448" s="1"/>
      <c r="AC448" s="1"/>
      <c r="AD448" s="1"/>
      <c r="AE448" s="1"/>
      <c r="AF448" s="1"/>
      <c r="AG448" s="1"/>
      <c r="AH448" s="1"/>
      <c r="AI448" s="1"/>
      <c r="AJ448" s="1"/>
      <c r="AK448" s="1"/>
      <c r="AL448" s="1"/>
      <c r="AM448" s="1"/>
      <c r="AN448" s="1"/>
      <c r="AO448" s="1"/>
      <c r="AP448" s="1"/>
      <c r="AQ448" s="1"/>
      <c r="AR448" s="1"/>
      <c r="AS448" s="1"/>
      <c r="AT448" s="1"/>
      <c r="AU448" s="1"/>
    </row>
    <row r="449" spans="1:47" s="615" customFormat="1" ht="17.45" customHeight="1" x14ac:dyDescent="0.25">
      <c r="A449" s="589" t="s">
        <v>9364</v>
      </c>
      <c r="B449" s="495" t="s">
        <v>56</v>
      </c>
      <c r="C449" s="495" t="s">
        <v>117</v>
      </c>
      <c r="D449" s="495" t="s">
        <v>4861</v>
      </c>
      <c r="E449" s="495" t="s">
        <v>9365</v>
      </c>
      <c r="F449" s="473" t="s">
        <v>25</v>
      </c>
      <c r="G449" s="473"/>
      <c r="H449" s="473"/>
      <c r="I449" s="473"/>
      <c r="J449" s="152" t="s">
        <v>11223</v>
      </c>
      <c r="K449" s="163" t="s">
        <v>35</v>
      </c>
      <c r="L449" s="503">
        <v>42968</v>
      </c>
      <c r="M449" s="497" t="s">
        <v>9403</v>
      </c>
      <c r="N449" s="163" t="s">
        <v>46</v>
      </c>
      <c r="O449" s="503">
        <v>42968</v>
      </c>
      <c r="P449" s="499">
        <v>125000</v>
      </c>
      <c r="Q449" s="500">
        <f t="shared" si="17"/>
        <v>0.125</v>
      </c>
      <c r="R449" s="504">
        <v>12</v>
      </c>
      <c r="S449" s="505" t="s">
        <v>9261</v>
      </c>
      <c r="T449" s="163" t="s">
        <v>103</v>
      </c>
      <c r="U449" s="163" t="s">
        <v>7</v>
      </c>
      <c r="V449" s="495" t="s">
        <v>477</v>
      </c>
      <c r="W449" s="495" t="s">
        <v>1138</v>
      </c>
      <c r="X449" s="495" t="s">
        <v>7759</v>
      </c>
      <c r="Y449" s="495"/>
      <c r="Z449" s="616"/>
      <c r="AA449" s="590"/>
      <c r="AB449" s="1"/>
      <c r="AC449" s="1"/>
      <c r="AD449" s="1"/>
      <c r="AE449" s="1"/>
      <c r="AF449" s="1"/>
      <c r="AG449" s="1"/>
      <c r="AH449" s="1"/>
      <c r="AI449" s="1"/>
      <c r="AJ449" s="1"/>
      <c r="AK449" s="1"/>
      <c r="AL449" s="1"/>
      <c r="AM449" s="1"/>
      <c r="AN449" s="1"/>
      <c r="AO449" s="1"/>
      <c r="AP449" s="1"/>
      <c r="AQ449" s="1"/>
      <c r="AR449" s="1"/>
      <c r="AS449" s="1"/>
      <c r="AT449" s="1"/>
      <c r="AU449" s="1"/>
    </row>
    <row r="450" spans="1:47" s="615" customFormat="1" ht="17.45" customHeight="1" x14ac:dyDescent="0.25">
      <c r="A450" s="589" t="s">
        <v>8198</v>
      </c>
      <c r="B450" s="495" t="s">
        <v>56</v>
      </c>
      <c r="C450" s="495" t="s">
        <v>194</v>
      </c>
      <c r="D450" s="495" t="s">
        <v>8199</v>
      </c>
      <c r="E450" s="495" t="s">
        <v>8200</v>
      </c>
      <c r="F450" s="473" t="s">
        <v>27</v>
      </c>
      <c r="G450" s="473"/>
      <c r="H450" s="473"/>
      <c r="I450" s="473"/>
      <c r="J450" s="152" t="s">
        <v>11223</v>
      </c>
      <c r="K450" s="163" t="s">
        <v>8070</v>
      </c>
      <c r="L450" s="503">
        <v>43008</v>
      </c>
      <c r="M450" s="497" t="s">
        <v>8544</v>
      </c>
      <c r="N450" s="163" t="s">
        <v>47</v>
      </c>
      <c r="O450" s="503">
        <v>43026</v>
      </c>
      <c r="P450" s="499">
        <v>2000000</v>
      </c>
      <c r="Q450" s="500">
        <f t="shared" si="17"/>
        <v>2</v>
      </c>
      <c r="R450" s="504">
        <v>12</v>
      </c>
      <c r="S450" s="505" t="s">
        <v>11283</v>
      </c>
      <c r="T450" s="163" t="s">
        <v>103</v>
      </c>
      <c r="U450" s="152" t="s">
        <v>7040</v>
      </c>
      <c r="V450" s="495" t="s">
        <v>134</v>
      </c>
      <c r="W450" s="495" t="s">
        <v>9413</v>
      </c>
      <c r="X450" s="495" t="s">
        <v>8618</v>
      </c>
      <c r="Y450" s="495" t="s">
        <v>667</v>
      </c>
      <c r="Z450" s="616"/>
      <c r="AA450" s="590"/>
      <c r="AB450" s="1"/>
      <c r="AC450" s="1"/>
      <c r="AD450" s="1"/>
      <c r="AE450" s="1"/>
      <c r="AF450" s="1"/>
      <c r="AG450" s="1"/>
      <c r="AH450" s="1"/>
      <c r="AI450" s="1"/>
      <c r="AJ450" s="1"/>
      <c r="AK450" s="1"/>
      <c r="AL450" s="1"/>
      <c r="AM450" s="1"/>
      <c r="AN450" s="1"/>
      <c r="AO450" s="1"/>
      <c r="AP450" s="1"/>
      <c r="AQ450" s="1"/>
      <c r="AR450" s="1"/>
      <c r="AS450" s="1"/>
      <c r="AT450" s="1"/>
      <c r="AU450" s="1"/>
    </row>
    <row r="451" spans="1:47" s="615" customFormat="1" ht="17.45" customHeight="1" x14ac:dyDescent="0.25">
      <c r="A451" s="589" t="s">
        <v>9248</v>
      </c>
      <c r="B451" s="495" t="s">
        <v>57</v>
      </c>
      <c r="C451" s="495" t="s">
        <v>324</v>
      </c>
      <c r="D451" s="495" t="s">
        <v>9249</v>
      </c>
      <c r="E451" s="495" t="s">
        <v>9250</v>
      </c>
      <c r="F451" s="473" t="s">
        <v>26</v>
      </c>
      <c r="G451" s="473" t="s">
        <v>4894</v>
      </c>
      <c r="H451" s="473" t="str">
        <f>VLOOKUP(A451,'[1]2017 SalesConnect'!$A:$J,8,0)</f>
        <v>India</v>
      </c>
      <c r="I451" s="473" t="str">
        <f>VLOOKUP(A451,'[1]2017 SalesConnect'!$A:$I,9,0)</f>
        <v>CIB Internal Clearing using Blockchain being explored, Initial discussions with client, a potential need to land resources in PARIS</v>
      </c>
      <c r="J451" s="152" t="s">
        <v>11223</v>
      </c>
      <c r="K451" s="152" t="s">
        <v>8948</v>
      </c>
      <c r="L451" s="496">
        <v>43008</v>
      </c>
      <c r="M451" s="497">
        <v>42878</v>
      </c>
      <c r="N451" s="152" t="s">
        <v>48</v>
      </c>
      <c r="O451" s="498">
        <v>43008</v>
      </c>
      <c r="P451" s="499">
        <v>309981</v>
      </c>
      <c r="Q451" s="500">
        <f t="shared" si="17"/>
        <v>0.30998100000000001</v>
      </c>
      <c r="R451" s="501">
        <v>12</v>
      </c>
      <c r="S451" s="502">
        <v>42901</v>
      </c>
      <c r="T451" s="152" t="s">
        <v>103</v>
      </c>
      <c r="U451" s="152" t="s">
        <v>7040</v>
      </c>
      <c r="V451" s="495" t="s">
        <v>162</v>
      </c>
      <c r="W451" s="495" t="s">
        <v>105</v>
      </c>
      <c r="X451" s="495" t="s">
        <v>9801</v>
      </c>
      <c r="Y451" s="495" t="s">
        <v>6864</v>
      </c>
      <c r="Z451" s="616"/>
      <c r="AA451" s="590"/>
      <c r="AB451" s="1"/>
      <c r="AC451" s="1"/>
      <c r="AD451" s="1"/>
      <c r="AE451" s="1"/>
      <c r="AF451" s="1"/>
      <c r="AG451" s="1"/>
      <c r="AH451" s="1"/>
      <c r="AI451" s="1"/>
      <c r="AJ451" s="1"/>
      <c r="AK451" s="1"/>
      <c r="AL451" s="1"/>
      <c r="AM451" s="1"/>
      <c r="AN451" s="1"/>
      <c r="AO451" s="1"/>
      <c r="AP451" s="1"/>
      <c r="AQ451" s="1"/>
      <c r="AR451" s="1"/>
      <c r="AS451" s="1"/>
      <c r="AT451" s="1"/>
      <c r="AU451" s="1"/>
    </row>
    <row r="452" spans="1:47" s="615" customFormat="1" ht="17.45" customHeight="1" x14ac:dyDescent="0.25">
      <c r="A452" s="589" t="s">
        <v>1289</v>
      </c>
      <c r="B452" s="495" t="s">
        <v>60</v>
      </c>
      <c r="C452" s="495" t="s">
        <v>6576</v>
      </c>
      <c r="D452" s="495" t="s">
        <v>730</v>
      </c>
      <c r="E452" s="495" t="s">
        <v>1290</v>
      </c>
      <c r="F452" s="473" t="s">
        <v>6576</v>
      </c>
      <c r="G452" s="473" t="s">
        <v>4894</v>
      </c>
      <c r="H452" s="473" t="str">
        <f>VLOOKUP(A452,'[1]2017 SalesConnect'!$A:$J,8,0)</f>
        <v>India</v>
      </c>
      <c r="I452" s="473" t="str">
        <f>VLOOKUP(A452,'[1]2017 SalesConnect'!$A:$I,9,0)</f>
        <v>Involved, Trade Finance</v>
      </c>
      <c r="J452" s="152" t="s">
        <v>11223</v>
      </c>
      <c r="K452" s="163" t="s">
        <v>8948</v>
      </c>
      <c r="L452" s="503">
        <v>43008</v>
      </c>
      <c r="M452" s="497" t="s">
        <v>1291</v>
      </c>
      <c r="N452" s="163" t="s">
        <v>47</v>
      </c>
      <c r="O452" s="503">
        <v>43008</v>
      </c>
      <c r="P452" s="499">
        <v>300000</v>
      </c>
      <c r="Q452" s="500">
        <f t="shared" si="17"/>
        <v>0.3</v>
      </c>
      <c r="R452" s="504">
        <v>1</v>
      </c>
      <c r="S452" s="505" t="s">
        <v>11804</v>
      </c>
      <c r="T452" s="163" t="s">
        <v>292</v>
      </c>
      <c r="U452" s="163" t="s">
        <v>14</v>
      </c>
      <c r="V452" s="495" t="s">
        <v>911</v>
      </c>
      <c r="W452" s="495" t="s">
        <v>1292</v>
      </c>
      <c r="X452" s="495" t="s">
        <v>5514</v>
      </c>
      <c r="Y452" s="495" t="s">
        <v>757</v>
      </c>
      <c r="Z452" s="616"/>
      <c r="AA452" s="590"/>
      <c r="AB452" s="1"/>
      <c r="AC452" s="1"/>
      <c r="AD452" s="1"/>
      <c r="AE452" s="1"/>
      <c r="AF452" s="1"/>
      <c r="AG452" s="1"/>
      <c r="AH452" s="1"/>
      <c r="AI452" s="1"/>
      <c r="AJ452" s="1"/>
      <c r="AK452" s="1"/>
      <c r="AL452" s="1"/>
      <c r="AM452" s="1"/>
      <c r="AN452" s="1"/>
      <c r="AO452" s="1"/>
      <c r="AP452" s="1"/>
      <c r="AQ452" s="1"/>
      <c r="AR452" s="1"/>
      <c r="AS452" s="1"/>
      <c r="AT452" s="1"/>
      <c r="AU452" s="1"/>
    </row>
    <row r="453" spans="1:47" s="615" customFormat="1" ht="17.45" customHeight="1" x14ac:dyDescent="0.25">
      <c r="A453" s="589" t="s">
        <v>234</v>
      </c>
      <c r="B453" s="495" t="s">
        <v>56</v>
      </c>
      <c r="C453" s="495" t="s">
        <v>235</v>
      </c>
      <c r="D453" s="495" t="s">
        <v>236</v>
      </c>
      <c r="E453" s="495" t="s">
        <v>237</v>
      </c>
      <c r="F453" s="473" t="s">
        <v>24</v>
      </c>
      <c r="G453" s="473" t="s">
        <v>4894</v>
      </c>
      <c r="H453" s="473" t="str">
        <f>VLOOKUP(A453,'[1]2017 SalesConnect'!$A:$J,8,0)</f>
        <v>India</v>
      </c>
      <c r="I453" s="473" t="str">
        <f>VLOOKUP(A453,'[1]2017 SalesConnect'!$A:$I,9,0)</f>
        <v>Intial Discussion around in supporting the account team in solutioning the opportunity. Need more details</v>
      </c>
      <c r="J453" s="152" t="s">
        <v>11223</v>
      </c>
      <c r="K453" s="163" t="s">
        <v>8949</v>
      </c>
      <c r="L453" s="503">
        <v>42951</v>
      </c>
      <c r="M453" s="497" t="s">
        <v>238</v>
      </c>
      <c r="N453" s="163" t="s">
        <v>48</v>
      </c>
      <c r="O453" s="503">
        <v>42972</v>
      </c>
      <c r="P453" s="499">
        <v>250000</v>
      </c>
      <c r="Q453" s="500">
        <f t="shared" si="17"/>
        <v>0.25</v>
      </c>
      <c r="R453" s="504">
        <v>6</v>
      </c>
      <c r="S453" s="505" t="s">
        <v>11283</v>
      </c>
      <c r="T453" s="163" t="s">
        <v>466</v>
      </c>
      <c r="U453" s="163" t="s">
        <v>7</v>
      </c>
      <c r="V453" s="495" t="s">
        <v>477</v>
      </c>
      <c r="W453" s="495" t="s">
        <v>1204</v>
      </c>
      <c r="X453" s="495" t="s">
        <v>5490</v>
      </c>
      <c r="Y453" s="495" t="s">
        <v>239</v>
      </c>
      <c r="Z453" s="616"/>
      <c r="AA453" s="590"/>
      <c r="AB453" s="1"/>
      <c r="AC453" s="1"/>
      <c r="AD453" s="1"/>
      <c r="AE453" s="1"/>
      <c r="AF453" s="1"/>
      <c r="AG453" s="1"/>
      <c r="AH453" s="1"/>
      <c r="AI453" s="1"/>
      <c r="AJ453" s="1"/>
      <c r="AK453" s="1"/>
      <c r="AL453" s="1"/>
      <c r="AM453" s="1"/>
      <c r="AN453" s="1"/>
      <c r="AO453" s="1"/>
      <c r="AP453" s="1"/>
      <c r="AQ453" s="1"/>
      <c r="AR453" s="1"/>
      <c r="AS453" s="1"/>
      <c r="AT453" s="1"/>
      <c r="AU453" s="1"/>
    </row>
    <row r="454" spans="1:47" s="615" customFormat="1" ht="17.45" customHeight="1" x14ac:dyDescent="0.25">
      <c r="A454" s="589" t="s">
        <v>8289</v>
      </c>
      <c r="B454" s="495" t="s">
        <v>57</v>
      </c>
      <c r="C454" s="495" t="s">
        <v>324</v>
      </c>
      <c r="D454" s="495" t="s">
        <v>9046</v>
      </c>
      <c r="E454" s="495" t="s">
        <v>8290</v>
      </c>
      <c r="F454" s="473" t="s">
        <v>28</v>
      </c>
      <c r="G454" s="473" t="s">
        <v>4894</v>
      </c>
      <c r="H454" s="473" t="str">
        <f>VLOOKUP(A454,'[1]2017 SalesConnect'!$A:$J,8,0)</f>
        <v>India</v>
      </c>
      <c r="I454" s="473" t="str">
        <f>VLOOKUP(A454,'[1]2017 SalesConnect'!$A:$I,9,0)</f>
        <v>CIC India team is engaged in developing a PoC on inter Company recon.</v>
      </c>
      <c r="J454" s="152" t="s">
        <v>11223</v>
      </c>
      <c r="K454" s="152" t="s">
        <v>8953</v>
      </c>
      <c r="L454" s="496">
        <v>43006</v>
      </c>
      <c r="M454" s="497">
        <v>42852</v>
      </c>
      <c r="N454" s="152" t="s">
        <v>48</v>
      </c>
      <c r="O454" s="498">
        <v>43006</v>
      </c>
      <c r="P454" s="499">
        <v>250000</v>
      </c>
      <c r="Q454" s="500">
        <f t="shared" ref="Q454:Q485" si="18">+P454*0.000001</f>
        <v>0.25</v>
      </c>
      <c r="R454" s="501">
        <v>12</v>
      </c>
      <c r="S454" s="502">
        <v>42901</v>
      </c>
      <c r="T454" s="152" t="s">
        <v>103</v>
      </c>
      <c r="U454" s="152" t="s">
        <v>7040</v>
      </c>
      <c r="V454" s="495" t="s">
        <v>162</v>
      </c>
      <c r="W454" s="495" t="s">
        <v>105</v>
      </c>
      <c r="X454" s="495" t="s">
        <v>10016</v>
      </c>
      <c r="Y454" s="495"/>
      <c r="Z454" s="616"/>
      <c r="AA454" s="590"/>
      <c r="AB454" s="1"/>
      <c r="AC454" s="1"/>
      <c r="AD454" s="1"/>
      <c r="AE454" s="1"/>
      <c r="AF454" s="1"/>
      <c r="AG454" s="1"/>
      <c r="AH454" s="1"/>
      <c r="AI454" s="1"/>
      <c r="AJ454" s="1"/>
      <c r="AK454" s="1"/>
      <c r="AL454" s="1"/>
      <c r="AM454" s="1"/>
      <c r="AN454" s="1"/>
      <c r="AO454" s="1"/>
      <c r="AP454" s="1"/>
      <c r="AQ454" s="1"/>
      <c r="AR454" s="1"/>
      <c r="AS454" s="1"/>
      <c r="AT454" s="1"/>
      <c r="AU454" s="1"/>
    </row>
    <row r="455" spans="1:47" s="615" customFormat="1" ht="17.45" customHeight="1" x14ac:dyDescent="0.25">
      <c r="A455" s="591" t="s">
        <v>11573</v>
      </c>
      <c r="B455" s="506" t="s">
        <v>56</v>
      </c>
      <c r="C455" s="506" t="s">
        <v>194</v>
      </c>
      <c r="D455" s="506" t="s">
        <v>11574</v>
      </c>
      <c r="E455" s="506" t="s">
        <v>11575</v>
      </c>
      <c r="F455" s="473" t="s">
        <v>24</v>
      </c>
      <c r="G455" s="473"/>
      <c r="H455" s="473"/>
      <c r="I455" s="473"/>
      <c r="J455" s="470" t="s">
        <v>11223</v>
      </c>
      <c r="K455" s="507" t="s">
        <v>38</v>
      </c>
      <c r="L455" s="508">
        <v>42979</v>
      </c>
      <c r="M455" s="509" t="s">
        <v>11770</v>
      </c>
      <c r="N455" s="507" t="s">
        <v>46</v>
      </c>
      <c r="O455" s="508">
        <v>42979</v>
      </c>
      <c r="P455" s="510">
        <v>100000</v>
      </c>
      <c r="Q455" s="511">
        <f t="shared" si="18"/>
        <v>9.9999999999999992E-2</v>
      </c>
      <c r="R455" s="512">
        <v>1</v>
      </c>
      <c r="S455" s="513" t="s">
        <v>11804</v>
      </c>
      <c r="T455" s="507" t="s">
        <v>103</v>
      </c>
      <c r="U455" s="507" t="s">
        <v>7</v>
      </c>
      <c r="V455" s="506" t="s">
        <v>306</v>
      </c>
      <c r="W455" s="506" t="s">
        <v>11830</v>
      </c>
      <c r="X455" s="495" t="s">
        <v>11939</v>
      </c>
      <c r="Y455" s="495" t="s">
        <v>107</v>
      </c>
      <c r="Z455" s="616"/>
      <c r="AA455" s="590"/>
      <c r="AB455" s="1"/>
      <c r="AC455" s="1"/>
      <c r="AD455" s="1"/>
      <c r="AE455" s="1"/>
      <c r="AF455" s="1"/>
      <c r="AG455" s="1"/>
      <c r="AH455" s="1"/>
      <c r="AI455" s="1"/>
      <c r="AJ455" s="1"/>
      <c r="AK455" s="1"/>
      <c r="AL455" s="1"/>
      <c r="AM455" s="1"/>
      <c r="AN455" s="1"/>
      <c r="AO455" s="1"/>
      <c r="AP455" s="1"/>
      <c r="AQ455" s="1"/>
      <c r="AR455" s="1"/>
      <c r="AS455" s="1"/>
      <c r="AT455" s="1"/>
      <c r="AU455" s="1"/>
    </row>
    <row r="456" spans="1:47" s="615" customFormat="1" ht="17.45" customHeight="1" x14ac:dyDescent="0.25">
      <c r="A456" s="589" t="s">
        <v>6920</v>
      </c>
      <c r="B456" s="495" t="s">
        <v>56</v>
      </c>
      <c r="C456" s="495" t="s">
        <v>235</v>
      </c>
      <c r="D456" s="495" t="s">
        <v>11707</v>
      </c>
      <c r="E456" s="495" t="s">
        <v>6922</v>
      </c>
      <c r="F456" s="473" t="s">
        <v>24</v>
      </c>
      <c r="G456" s="473"/>
      <c r="H456" s="473"/>
      <c r="I456" s="473"/>
      <c r="J456" s="152" t="s">
        <v>11224</v>
      </c>
      <c r="K456" s="152" t="s">
        <v>8949</v>
      </c>
      <c r="L456" s="496">
        <v>43091</v>
      </c>
      <c r="M456" s="497">
        <v>42818</v>
      </c>
      <c r="N456" s="152" t="s">
        <v>46</v>
      </c>
      <c r="O456" s="498">
        <v>43101</v>
      </c>
      <c r="P456" s="499">
        <v>25000</v>
      </c>
      <c r="Q456" s="500">
        <f t="shared" si="18"/>
        <v>2.4999999999999998E-2</v>
      </c>
      <c r="R456" s="501">
        <v>12</v>
      </c>
      <c r="S456" s="502">
        <v>42818</v>
      </c>
      <c r="T456" s="152" t="s">
        <v>103</v>
      </c>
      <c r="U456" s="152" t="s">
        <v>7040</v>
      </c>
      <c r="V456" s="495" t="s">
        <v>162</v>
      </c>
      <c r="W456" s="495" t="s">
        <v>7199</v>
      </c>
      <c r="X456" s="495" t="s">
        <v>11999</v>
      </c>
      <c r="Y456" s="495" t="s">
        <v>12031</v>
      </c>
      <c r="Z456" s="616"/>
      <c r="AA456" s="590"/>
      <c r="AB456" s="1"/>
      <c r="AC456" s="1"/>
      <c r="AD456" s="1"/>
      <c r="AE456" s="1"/>
      <c r="AF456" s="1"/>
      <c r="AG456" s="1"/>
      <c r="AH456" s="1"/>
      <c r="AI456" s="1"/>
      <c r="AJ456" s="1"/>
      <c r="AK456" s="1"/>
      <c r="AL456" s="1"/>
      <c r="AM456" s="1"/>
      <c r="AN456" s="1"/>
      <c r="AO456" s="1"/>
      <c r="AP456" s="1"/>
      <c r="AQ456" s="1"/>
      <c r="AR456" s="1"/>
      <c r="AS456" s="1"/>
      <c r="AT456" s="1"/>
      <c r="AU456" s="1"/>
    </row>
    <row r="457" spans="1:47" s="615" customFormat="1" ht="17.45" customHeight="1" x14ac:dyDescent="0.25">
      <c r="A457" s="589" t="s">
        <v>11580</v>
      </c>
      <c r="B457" s="495" t="s">
        <v>56</v>
      </c>
      <c r="C457" s="495" t="s">
        <v>510</v>
      </c>
      <c r="D457" s="495" t="s">
        <v>11052</v>
      </c>
      <c r="E457" s="495" t="s">
        <v>11581</v>
      </c>
      <c r="F457" s="473" t="s">
        <v>28</v>
      </c>
      <c r="G457" s="473"/>
      <c r="H457" s="473"/>
      <c r="I457" s="473"/>
      <c r="J457" s="152" t="s">
        <v>11223</v>
      </c>
      <c r="K457" s="163" t="s">
        <v>8950</v>
      </c>
      <c r="L457" s="503">
        <v>43000</v>
      </c>
      <c r="M457" s="497" t="s">
        <v>11771</v>
      </c>
      <c r="N457" s="163" t="s">
        <v>47</v>
      </c>
      <c r="O457" s="503">
        <v>43000</v>
      </c>
      <c r="P457" s="499">
        <v>100000</v>
      </c>
      <c r="Q457" s="500">
        <f t="shared" si="18"/>
        <v>9.9999999999999992E-2</v>
      </c>
      <c r="R457" s="504">
        <v>12</v>
      </c>
      <c r="S457" s="505" t="s">
        <v>11283</v>
      </c>
      <c r="T457" s="163" t="s">
        <v>211</v>
      </c>
      <c r="U457" s="163" t="s">
        <v>7</v>
      </c>
      <c r="V457" s="495" t="s">
        <v>477</v>
      </c>
      <c r="W457" s="495" t="s">
        <v>2539</v>
      </c>
      <c r="X457" s="495" t="s">
        <v>11943</v>
      </c>
      <c r="Y457" s="495" t="s">
        <v>356</v>
      </c>
      <c r="Z457" s="616"/>
      <c r="AA457" s="590"/>
      <c r="AB457" s="1"/>
      <c r="AC457" s="1"/>
      <c r="AD457" s="1"/>
      <c r="AE457" s="1"/>
      <c r="AF457" s="1"/>
      <c r="AG457" s="1"/>
      <c r="AH457" s="1"/>
      <c r="AI457" s="1"/>
      <c r="AJ457" s="1"/>
      <c r="AK457" s="1"/>
      <c r="AL457" s="1"/>
      <c r="AM457" s="1"/>
      <c r="AN457" s="1"/>
      <c r="AO457" s="1"/>
      <c r="AP457" s="1"/>
      <c r="AQ457" s="1"/>
      <c r="AR457" s="1"/>
      <c r="AS457" s="1"/>
      <c r="AT457" s="1"/>
      <c r="AU457" s="1"/>
    </row>
    <row r="458" spans="1:47" s="615" customFormat="1" ht="17.45" customHeight="1" x14ac:dyDescent="0.25">
      <c r="A458" s="589" t="s">
        <v>9036</v>
      </c>
      <c r="B458" s="495" t="s">
        <v>56</v>
      </c>
      <c r="C458" s="495" t="s">
        <v>510</v>
      </c>
      <c r="D458" s="495" t="s">
        <v>11470</v>
      </c>
      <c r="E458" s="495" t="s">
        <v>9037</v>
      </c>
      <c r="F458" s="473" t="s">
        <v>28</v>
      </c>
      <c r="G458" s="473"/>
      <c r="H458" s="473"/>
      <c r="I458" s="473"/>
      <c r="J458" s="152" t="s">
        <v>11223</v>
      </c>
      <c r="K458" s="152" t="s">
        <v>8950</v>
      </c>
      <c r="L458" s="496">
        <v>42977</v>
      </c>
      <c r="M458" s="497">
        <v>42867</v>
      </c>
      <c r="N458" s="152" t="s">
        <v>46</v>
      </c>
      <c r="O458" s="498">
        <v>42977</v>
      </c>
      <c r="P458" s="499">
        <v>400000</v>
      </c>
      <c r="Q458" s="500">
        <f t="shared" si="18"/>
        <v>0.39999999999999997</v>
      </c>
      <c r="R458" s="501">
        <v>12</v>
      </c>
      <c r="S458" s="502">
        <v>42873</v>
      </c>
      <c r="T458" s="152" t="s">
        <v>103</v>
      </c>
      <c r="U458" s="152" t="s">
        <v>18</v>
      </c>
      <c r="V458" s="495" t="s">
        <v>9273</v>
      </c>
      <c r="W458" s="495" t="s">
        <v>11808</v>
      </c>
      <c r="X458" s="495" t="s">
        <v>9998</v>
      </c>
      <c r="Y458" s="495" t="s">
        <v>12025</v>
      </c>
      <c r="Z458" s="616"/>
      <c r="AA458" s="590"/>
      <c r="AB458" s="1"/>
      <c r="AC458" s="1"/>
      <c r="AD458" s="1"/>
      <c r="AE458" s="1"/>
      <c r="AF458" s="1"/>
      <c r="AG458" s="1"/>
      <c r="AH458" s="1"/>
      <c r="AI458" s="1"/>
      <c r="AJ458" s="1"/>
      <c r="AK458" s="1"/>
      <c r="AL458" s="1"/>
      <c r="AM458" s="1"/>
      <c r="AN458" s="1"/>
      <c r="AO458" s="1"/>
      <c r="AP458" s="1"/>
      <c r="AQ458" s="1"/>
      <c r="AR458" s="1"/>
      <c r="AS458" s="1"/>
      <c r="AT458" s="1"/>
      <c r="AU458" s="1"/>
    </row>
    <row r="459" spans="1:47" s="615" customFormat="1" ht="17.45" customHeight="1" x14ac:dyDescent="0.25">
      <c r="A459" s="589" t="s">
        <v>3602</v>
      </c>
      <c r="B459" s="495" t="s">
        <v>56</v>
      </c>
      <c r="C459" s="495" t="s">
        <v>109</v>
      </c>
      <c r="D459" s="495" t="s">
        <v>3603</v>
      </c>
      <c r="E459" s="495" t="s">
        <v>3604</v>
      </c>
      <c r="F459" s="473" t="s">
        <v>28</v>
      </c>
      <c r="G459" s="473"/>
      <c r="H459" s="473"/>
      <c r="I459" s="473"/>
      <c r="J459" s="152" t="s">
        <v>11225</v>
      </c>
      <c r="K459" s="163" t="s">
        <v>8952</v>
      </c>
      <c r="L459" s="503">
        <v>42916</v>
      </c>
      <c r="M459" s="497" t="s">
        <v>3605</v>
      </c>
      <c r="N459" s="163" t="s">
        <v>48</v>
      </c>
      <c r="O459" s="503">
        <v>42916</v>
      </c>
      <c r="P459" s="499">
        <v>75000</v>
      </c>
      <c r="Q459" s="500">
        <f t="shared" si="18"/>
        <v>7.4999999999999997E-2</v>
      </c>
      <c r="R459" s="504">
        <v>12</v>
      </c>
      <c r="S459" s="505" t="s">
        <v>2347</v>
      </c>
      <c r="T459" s="163" t="s">
        <v>103</v>
      </c>
      <c r="U459" s="163" t="s">
        <v>7</v>
      </c>
      <c r="V459" s="495" t="s">
        <v>477</v>
      </c>
      <c r="W459" s="495" t="s">
        <v>1138</v>
      </c>
      <c r="X459" s="495" t="s">
        <v>8175</v>
      </c>
      <c r="Y459" s="495" t="s">
        <v>356</v>
      </c>
      <c r="Z459" s="616"/>
      <c r="AA459" s="590"/>
      <c r="AB459" s="1"/>
      <c r="AC459" s="1"/>
      <c r="AD459" s="1"/>
      <c r="AE459" s="1"/>
      <c r="AF459" s="1"/>
      <c r="AG459" s="1"/>
      <c r="AH459" s="1"/>
      <c r="AI459" s="1"/>
      <c r="AJ459" s="1"/>
      <c r="AK459" s="1"/>
      <c r="AL459" s="1"/>
      <c r="AM459" s="1"/>
      <c r="AN459" s="1"/>
      <c r="AO459" s="1"/>
      <c r="AP459" s="1"/>
      <c r="AQ459" s="1"/>
      <c r="AR459" s="1"/>
      <c r="AS459" s="1"/>
      <c r="AT459" s="1"/>
      <c r="AU459" s="1"/>
    </row>
    <row r="460" spans="1:47" s="615" customFormat="1" ht="17.45" customHeight="1" x14ac:dyDescent="0.25">
      <c r="A460" s="589" t="s">
        <v>3602</v>
      </c>
      <c r="B460" s="495" t="s">
        <v>56</v>
      </c>
      <c r="C460" s="495" t="s">
        <v>109</v>
      </c>
      <c r="D460" s="495" t="s">
        <v>3603</v>
      </c>
      <c r="E460" s="495" t="s">
        <v>3604</v>
      </c>
      <c r="F460" s="473" t="s">
        <v>28</v>
      </c>
      <c r="G460" s="473"/>
      <c r="H460" s="473"/>
      <c r="I460" s="473"/>
      <c r="J460" s="152" t="s">
        <v>11225</v>
      </c>
      <c r="K460" s="163" t="s">
        <v>8952</v>
      </c>
      <c r="L460" s="503">
        <v>42916</v>
      </c>
      <c r="M460" s="497" t="s">
        <v>3605</v>
      </c>
      <c r="N460" s="163" t="s">
        <v>48</v>
      </c>
      <c r="O460" s="503">
        <v>42916</v>
      </c>
      <c r="P460" s="499">
        <v>0</v>
      </c>
      <c r="Q460" s="500">
        <f t="shared" si="18"/>
        <v>0</v>
      </c>
      <c r="R460" s="504">
        <v>1</v>
      </c>
      <c r="S460" s="505" t="s">
        <v>2347</v>
      </c>
      <c r="T460" s="163" t="s">
        <v>125</v>
      </c>
      <c r="U460" s="163" t="s">
        <v>7</v>
      </c>
      <c r="V460" s="495" t="s">
        <v>477</v>
      </c>
      <c r="W460" s="495" t="s">
        <v>1138</v>
      </c>
      <c r="X460" s="495" t="s">
        <v>8175</v>
      </c>
      <c r="Y460" s="495" t="s">
        <v>356</v>
      </c>
      <c r="Z460" s="616"/>
      <c r="AA460" s="590"/>
      <c r="AB460" s="1"/>
      <c r="AC460" s="1"/>
      <c r="AD460" s="1"/>
      <c r="AE460" s="1"/>
      <c r="AF460" s="1"/>
      <c r="AG460" s="1"/>
      <c r="AH460" s="1"/>
      <c r="AI460" s="1"/>
      <c r="AJ460" s="1"/>
      <c r="AK460" s="1"/>
      <c r="AL460" s="1"/>
      <c r="AM460" s="1"/>
      <c r="AN460" s="1"/>
      <c r="AO460" s="1"/>
      <c r="AP460" s="1"/>
      <c r="AQ460" s="1"/>
      <c r="AR460" s="1"/>
      <c r="AS460" s="1"/>
      <c r="AT460" s="1"/>
      <c r="AU460" s="1"/>
    </row>
    <row r="461" spans="1:47" s="615" customFormat="1" ht="17.45" customHeight="1" x14ac:dyDescent="0.25">
      <c r="A461" s="589" t="s">
        <v>10406</v>
      </c>
      <c r="B461" s="495" t="s">
        <v>56</v>
      </c>
      <c r="C461" s="495" t="s">
        <v>117</v>
      </c>
      <c r="D461" s="495" t="s">
        <v>11056</v>
      </c>
      <c r="E461" s="495" t="s">
        <v>2259</v>
      </c>
      <c r="F461" s="473" t="s">
        <v>25</v>
      </c>
      <c r="G461" s="473"/>
      <c r="H461" s="473"/>
      <c r="I461" s="473"/>
      <c r="J461" s="152" t="s">
        <v>11223</v>
      </c>
      <c r="K461" s="163" t="s">
        <v>35</v>
      </c>
      <c r="L461" s="503">
        <v>42999</v>
      </c>
      <c r="M461" s="497" t="s">
        <v>10711</v>
      </c>
      <c r="N461" s="163" t="s">
        <v>46</v>
      </c>
      <c r="O461" s="503">
        <v>42999</v>
      </c>
      <c r="P461" s="499">
        <v>300000</v>
      </c>
      <c r="Q461" s="500">
        <f t="shared" si="18"/>
        <v>0.3</v>
      </c>
      <c r="R461" s="504">
        <v>6</v>
      </c>
      <c r="S461" s="505" t="s">
        <v>10333</v>
      </c>
      <c r="T461" s="163" t="s">
        <v>125</v>
      </c>
      <c r="U461" s="163" t="s">
        <v>7</v>
      </c>
      <c r="V461" s="495" t="s">
        <v>477</v>
      </c>
      <c r="W461" s="495" t="s">
        <v>1204</v>
      </c>
      <c r="X461" s="495" t="s">
        <v>10746</v>
      </c>
      <c r="Y461" s="495" t="s">
        <v>6865</v>
      </c>
      <c r="Z461" s="616"/>
      <c r="AA461" s="590"/>
      <c r="AB461" s="1"/>
      <c r="AC461" s="1"/>
      <c r="AD461" s="1"/>
      <c r="AE461" s="1"/>
      <c r="AF461" s="1"/>
      <c r="AG461" s="1"/>
      <c r="AH461" s="1"/>
      <c r="AI461" s="1"/>
      <c r="AJ461" s="1"/>
      <c r="AK461" s="1"/>
      <c r="AL461" s="1"/>
      <c r="AM461" s="1"/>
      <c r="AN461" s="1"/>
      <c r="AO461" s="1"/>
      <c r="AP461" s="1"/>
      <c r="AQ461" s="1"/>
      <c r="AR461" s="1"/>
      <c r="AS461" s="1"/>
      <c r="AT461" s="1"/>
      <c r="AU461" s="1"/>
    </row>
    <row r="462" spans="1:47" s="615" customFormat="1" ht="17.45" customHeight="1" x14ac:dyDescent="0.25">
      <c r="A462" s="589" t="s">
        <v>9193</v>
      </c>
      <c r="B462" s="495" t="s">
        <v>56</v>
      </c>
      <c r="C462" s="495" t="s">
        <v>117</v>
      </c>
      <c r="D462" s="495" t="s">
        <v>11750</v>
      </c>
      <c r="E462" s="495" t="s">
        <v>9194</v>
      </c>
      <c r="F462" s="473" t="s">
        <v>27</v>
      </c>
      <c r="G462" s="473"/>
      <c r="H462" s="473"/>
      <c r="I462" s="473"/>
      <c r="J462" s="152" t="s">
        <v>11224</v>
      </c>
      <c r="K462" s="152" t="s">
        <v>8070</v>
      </c>
      <c r="L462" s="496">
        <v>43091</v>
      </c>
      <c r="M462" s="497">
        <v>42870</v>
      </c>
      <c r="N462" s="152" t="s">
        <v>46</v>
      </c>
      <c r="O462" s="498">
        <v>43091</v>
      </c>
      <c r="P462" s="499">
        <v>1</v>
      </c>
      <c r="Q462" s="500">
        <f t="shared" si="18"/>
        <v>9.9999999999999995E-7</v>
      </c>
      <c r="R462" s="501">
        <v>12</v>
      </c>
      <c r="S462" s="502">
        <v>42873</v>
      </c>
      <c r="T462" s="152" t="s">
        <v>125</v>
      </c>
      <c r="U462" s="152" t="s">
        <v>7040</v>
      </c>
      <c r="V462" s="495" t="s">
        <v>162</v>
      </c>
      <c r="W462" s="495" t="s">
        <v>7199</v>
      </c>
      <c r="X462" s="495" t="s">
        <v>12018</v>
      </c>
      <c r="Y462" s="495" t="s">
        <v>6864</v>
      </c>
      <c r="Z462" s="616"/>
      <c r="AA462" s="590"/>
      <c r="AB462" s="1"/>
      <c r="AC462" s="1"/>
      <c r="AD462" s="1"/>
      <c r="AE462" s="1"/>
      <c r="AF462" s="1"/>
      <c r="AG462" s="1"/>
      <c r="AH462" s="1"/>
      <c r="AI462" s="1"/>
      <c r="AJ462" s="1"/>
      <c r="AK462" s="1"/>
      <c r="AL462" s="1"/>
      <c r="AM462" s="1"/>
      <c r="AN462" s="1"/>
      <c r="AO462" s="1"/>
      <c r="AP462" s="1"/>
      <c r="AQ462" s="1"/>
      <c r="AR462" s="1"/>
      <c r="AS462" s="1"/>
      <c r="AT462" s="1"/>
      <c r="AU462" s="1"/>
    </row>
    <row r="463" spans="1:47" s="615" customFormat="1" ht="17.45" customHeight="1" x14ac:dyDescent="0.25">
      <c r="A463" s="589" t="s">
        <v>396</v>
      </c>
      <c r="B463" s="495" t="s">
        <v>56</v>
      </c>
      <c r="C463" s="495" t="s">
        <v>161</v>
      </c>
      <c r="D463" s="495" t="s">
        <v>106</v>
      </c>
      <c r="E463" s="495" t="s">
        <v>106</v>
      </c>
      <c r="F463" s="473"/>
      <c r="G463" s="473"/>
      <c r="H463" s="473"/>
      <c r="I463" s="473"/>
      <c r="J463" s="152" t="s">
        <v>11224</v>
      </c>
      <c r="K463" s="163"/>
      <c r="L463" s="503">
        <v>43069</v>
      </c>
      <c r="M463" s="497" t="s">
        <v>397</v>
      </c>
      <c r="N463" s="163" t="s">
        <v>47</v>
      </c>
      <c r="O463" s="503">
        <v>43069</v>
      </c>
      <c r="P463" s="499">
        <v>2000000</v>
      </c>
      <c r="Q463" s="500">
        <f t="shared" si="18"/>
        <v>2</v>
      </c>
      <c r="R463" s="504">
        <v>12</v>
      </c>
      <c r="S463" s="505" t="s">
        <v>9808</v>
      </c>
      <c r="T463" s="163" t="s">
        <v>103</v>
      </c>
      <c r="U463" s="152" t="s">
        <v>7040</v>
      </c>
      <c r="V463" s="495" t="s">
        <v>134</v>
      </c>
      <c r="W463" s="495" t="s">
        <v>7993</v>
      </c>
      <c r="X463" s="495" t="s">
        <v>6300</v>
      </c>
      <c r="Y463" s="495" t="s">
        <v>9147</v>
      </c>
      <c r="Z463" s="616"/>
      <c r="AA463" s="590"/>
      <c r="AB463" s="1"/>
      <c r="AC463" s="1"/>
      <c r="AD463" s="1"/>
      <c r="AE463" s="1"/>
      <c r="AF463" s="1"/>
      <c r="AG463" s="1"/>
      <c r="AH463" s="1"/>
      <c r="AI463" s="1"/>
      <c r="AJ463" s="1"/>
      <c r="AK463" s="1"/>
      <c r="AL463" s="1"/>
      <c r="AM463" s="1"/>
      <c r="AN463" s="1"/>
      <c r="AO463" s="1"/>
      <c r="AP463" s="1"/>
      <c r="AQ463" s="1"/>
      <c r="AR463" s="1"/>
      <c r="AS463" s="1"/>
      <c r="AT463" s="1"/>
      <c r="AU463" s="1"/>
    </row>
    <row r="464" spans="1:47" s="615" customFormat="1" ht="17.45" customHeight="1" x14ac:dyDescent="0.25">
      <c r="A464" s="589" t="s">
        <v>6570</v>
      </c>
      <c r="B464" s="495" t="s">
        <v>56</v>
      </c>
      <c r="C464" s="495" t="s">
        <v>161</v>
      </c>
      <c r="D464" s="495" t="s">
        <v>106</v>
      </c>
      <c r="E464" s="495" t="s">
        <v>106</v>
      </c>
      <c r="F464" s="473"/>
      <c r="G464" s="473"/>
      <c r="H464" s="473"/>
      <c r="I464" s="473"/>
      <c r="J464" s="152" t="s">
        <v>11223</v>
      </c>
      <c r="K464" s="152"/>
      <c r="L464" s="498">
        <v>42972</v>
      </c>
      <c r="M464" s="497" t="s">
        <v>6747</v>
      </c>
      <c r="N464" s="152" t="s">
        <v>47</v>
      </c>
      <c r="O464" s="498">
        <v>42972</v>
      </c>
      <c r="P464" s="499">
        <v>250000</v>
      </c>
      <c r="Q464" s="500">
        <f t="shared" si="18"/>
        <v>0.25</v>
      </c>
      <c r="R464" s="504">
        <v>1</v>
      </c>
      <c r="S464" s="505" t="s">
        <v>9606</v>
      </c>
      <c r="T464" s="152" t="s">
        <v>103</v>
      </c>
      <c r="U464" s="152" t="s">
        <v>7</v>
      </c>
      <c r="V464" s="495" t="s">
        <v>306</v>
      </c>
      <c r="W464" s="495" t="s">
        <v>6749</v>
      </c>
      <c r="X464" s="495" t="s">
        <v>6750</v>
      </c>
      <c r="Y464" s="495" t="s">
        <v>531</v>
      </c>
      <c r="Z464" s="616"/>
      <c r="AA464" s="590"/>
      <c r="AB464" s="1"/>
      <c r="AC464" s="1"/>
      <c r="AD464" s="1"/>
      <c r="AE464" s="1"/>
      <c r="AF464" s="1"/>
      <c r="AG464" s="1"/>
      <c r="AH464" s="1"/>
      <c r="AI464" s="1"/>
      <c r="AJ464" s="1"/>
      <c r="AK464" s="1"/>
      <c r="AL464" s="1"/>
      <c r="AM464" s="1"/>
      <c r="AN464" s="1"/>
      <c r="AO464" s="1"/>
      <c r="AP464" s="1"/>
      <c r="AQ464" s="1"/>
      <c r="AR464" s="1"/>
      <c r="AS464" s="1"/>
      <c r="AT464" s="1"/>
      <c r="AU464" s="1"/>
    </row>
    <row r="465" spans="1:47" s="615" customFormat="1" ht="17.45" customHeight="1" x14ac:dyDescent="0.25">
      <c r="A465" s="589" t="s">
        <v>3257</v>
      </c>
      <c r="B465" s="495" t="s">
        <v>56</v>
      </c>
      <c r="C465" s="495" t="s">
        <v>109</v>
      </c>
      <c r="D465" s="495" t="s">
        <v>106</v>
      </c>
      <c r="E465" s="495" t="s">
        <v>106</v>
      </c>
      <c r="F465" s="473"/>
      <c r="G465" s="473"/>
      <c r="H465" s="473"/>
      <c r="I465" s="473"/>
      <c r="J465" s="152" t="s">
        <v>11223</v>
      </c>
      <c r="K465" s="163"/>
      <c r="L465" s="503">
        <v>42993</v>
      </c>
      <c r="M465" s="497" t="s">
        <v>3258</v>
      </c>
      <c r="N465" s="163" t="s">
        <v>142</v>
      </c>
      <c r="O465" s="503">
        <v>42993</v>
      </c>
      <c r="P465" s="499">
        <v>100000</v>
      </c>
      <c r="Q465" s="500">
        <f t="shared" si="18"/>
        <v>9.9999999999999992E-2</v>
      </c>
      <c r="R465" s="504">
        <v>12</v>
      </c>
      <c r="S465" s="505" t="s">
        <v>3259</v>
      </c>
      <c r="T465" s="163" t="s">
        <v>125</v>
      </c>
      <c r="U465" s="152" t="s">
        <v>7040</v>
      </c>
      <c r="V465" s="495" t="s">
        <v>104</v>
      </c>
      <c r="W465" s="495"/>
      <c r="X465" s="495" t="s">
        <v>9716</v>
      </c>
      <c r="Y465" s="495" t="s">
        <v>186</v>
      </c>
      <c r="Z465" s="616"/>
      <c r="AA465" s="590"/>
      <c r="AB465" s="1"/>
      <c r="AC465" s="1"/>
      <c r="AD465" s="1"/>
      <c r="AE465" s="1"/>
      <c r="AF465" s="1"/>
      <c r="AG465" s="1"/>
      <c r="AH465" s="1"/>
      <c r="AI465" s="1"/>
      <c r="AJ465" s="1"/>
      <c r="AK465" s="1"/>
      <c r="AL465" s="1"/>
      <c r="AM465" s="1"/>
      <c r="AN465" s="1"/>
      <c r="AO465" s="1"/>
      <c r="AP465" s="1"/>
      <c r="AQ465" s="1"/>
      <c r="AR465" s="1"/>
      <c r="AS465" s="1"/>
      <c r="AT465" s="1"/>
      <c r="AU465" s="1"/>
    </row>
    <row r="466" spans="1:47" s="615" customFormat="1" ht="17.45" customHeight="1" x14ac:dyDescent="0.25">
      <c r="A466" s="591" t="s">
        <v>11719</v>
      </c>
      <c r="B466" s="506" t="s">
        <v>56</v>
      </c>
      <c r="C466" s="506" t="s">
        <v>109</v>
      </c>
      <c r="D466" s="506" t="s">
        <v>110</v>
      </c>
      <c r="E466" s="506" t="s">
        <v>11720</v>
      </c>
      <c r="F466" s="473" t="s">
        <v>28</v>
      </c>
      <c r="G466" s="473"/>
      <c r="H466" s="473"/>
      <c r="I466" s="473"/>
      <c r="J466" s="470" t="s">
        <v>11223</v>
      </c>
      <c r="K466" s="507" t="s">
        <v>8952</v>
      </c>
      <c r="L466" s="508">
        <v>43008</v>
      </c>
      <c r="M466" s="509" t="s">
        <v>11793</v>
      </c>
      <c r="N466" s="507" t="s">
        <v>46</v>
      </c>
      <c r="O466" s="508">
        <v>43008</v>
      </c>
      <c r="P466" s="510">
        <v>20000</v>
      </c>
      <c r="Q466" s="511">
        <f t="shared" si="18"/>
        <v>0.02</v>
      </c>
      <c r="R466" s="512">
        <v>12</v>
      </c>
      <c r="S466" s="513" t="s">
        <v>11804</v>
      </c>
      <c r="T466" s="507" t="s">
        <v>125</v>
      </c>
      <c r="U466" s="507" t="s">
        <v>7</v>
      </c>
      <c r="V466" s="506" t="s">
        <v>477</v>
      </c>
      <c r="W466" s="506" t="s">
        <v>2539</v>
      </c>
      <c r="X466" s="495" t="s">
        <v>9610</v>
      </c>
      <c r="Y466" s="495" t="s">
        <v>757</v>
      </c>
      <c r="Z466" s="616"/>
      <c r="AA466" s="590"/>
      <c r="AB466" s="1"/>
      <c r="AC466" s="1"/>
      <c r="AD466" s="1"/>
      <c r="AE466" s="1"/>
      <c r="AF466" s="1"/>
      <c r="AG466" s="1"/>
      <c r="AH466" s="1"/>
      <c r="AI466" s="1"/>
      <c r="AJ466" s="1"/>
      <c r="AK466" s="1"/>
      <c r="AL466" s="1"/>
      <c r="AM466" s="1"/>
      <c r="AN466" s="1"/>
      <c r="AO466" s="1"/>
      <c r="AP466" s="1"/>
      <c r="AQ466" s="1"/>
      <c r="AR466" s="1"/>
      <c r="AS466" s="1"/>
      <c r="AT466" s="1"/>
      <c r="AU466" s="1"/>
    </row>
    <row r="467" spans="1:47" s="615" customFormat="1" ht="17.45" customHeight="1" x14ac:dyDescent="0.25">
      <c r="A467" s="589" t="s">
        <v>3017</v>
      </c>
      <c r="B467" s="495" t="s">
        <v>56</v>
      </c>
      <c r="C467" s="495" t="s">
        <v>510</v>
      </c>
      <c r="D467" s="495" t="s">
        <v>3018</v>
      </c>
      <c r="E467" s="495" t="s">
        <v>3019</v>
      </c>
      <c r="F467" s="473" t="s">
        <v>27</v>
      </c>
      <c r="G467" s="473"/>
      <c r="H467" s="473"/>
      <c r="I467" s="473"/>
      <c r="J467" s="152" t="s">
        <v>11224</v>
      </c>
      <c r="K467" s="163" t="s">
        <v>8947</v>
      </c>
      <c r="L467" s="503">
        <v>43018</v>
      </c>
      <c r="M467" s="497" t="s">
        <v>3020</v>
      </c>
      <c r="N467" s="163" t="s">
        <v>47</v>
      </c>
      <c r="O467" s="503">
        <v>43018</v>
      </c>
      <c r="P467" s="499">
        <v>100000</v>
      </c>
      <c r="Q467" s="500">
        <f t="shared" si="18"/>
        <v>9.9999999999999992E-2</v>
      </c>
      <c r="R467" s="504">
        <v>12</v>
      </c>
      <c r="S467" s="505" t="s">
        <v>9261</v>
      </c>
      <c r="T467" s="163" t="s">
        <v>103</v>
      </c>
      <c r="U467" s="163" t="s">
        <v>16</v>
      </c>
      <c r="V467" s="495" t="s">
        <v>16</v>
      </c>
      <c r="W467" s="495" t="s">
        <v>1775</v>
      </c>
      <c r="X467" s="495" t="s">
        <v>8654</v>
      </c>
      <c r="Y467" s="495" t="s">
        <v>757</v>
      </c>
      <c r="Z467" s="616"/>
      <c r="AA467" s="590"/>
      <c r="AB467" s="1"/>
      <c r="AC467" s="1"/>
      <c r="AD467" s="1"/>
      <c r="AE467" s="1"/>
      <c r="AF467" s="1"/>
      <c r="AG467" s="1"/>
      <c r="AH467" s="1"/>
      <c r="AI467" s="1"/>
      <c r="AJ467" s="1"/>
      <c r="AK467" s="1"/>
      <c r="AL467" s="1"/>
      <c r="AM467" s="1"/>
      <c r="AN467" s="1"/>
      <c r="AO467" s="1"/>
      <c r="AP467" s="1"/>
      <c r="AQ467" s="1"/>
      <c r="AR467" s="1"/>
      <c r="AS467" s="1"/>
      <c r="AT467" s="1"/>
      <c r="AU467" s="1"/>
    </row>
    <row r="468" spans="1:47" s="615" customFormat="1" ht="17.45" customHeight="1" x14ac:dyDescent="0.25">
      <c r="A468" s="589" t="s">
        <v>8485</v>
      </c>
      <c r="B468" s="495" t="s">
        <v>56</v>
      </c>
      <c r="C468" s="495" t="s">
        <v>510</v>
      </c>
      <c r="D468" s="495" t="s">
        <v>10677</v>
      </c>
      <c r="E468" s="495" t="s">
        <v>8486</v>
      </c>
      <c r="F468" s="473" t="s">
        <v>27</v>
      </c>
      <c r="G468" s="473"/>
      <c r="H468" s="473"/>
      <c r="I468" s="473"/>
      <c r="J468" s="152" t="s">
        <v>11223</v>
      </c>
      <c r="K468" s="152" t="s">
        <v>8947</v>
      </c>
      <c r="L468" s="496">
        <v>43008</v>
      </c>
      <c r="M468" s="497">
        <v>42845</v>
      </c>
      <c r="N468" s="152" t="s">
        <v>46</v>
      </c>
      <c r="O468" s="498">
        <v>43008</v>
      </c>
      <c r="P468" s="499">
        <v>20000</v>
      </c>
      <c r="Q468" s="500">
        <f t="shared" si="18"/>
        <v>0.02</v>
      </c>
      <c r="R468" s="501">
        <v>12</v>
      </c>
      <c r="S468" s="502">
        <v>42852</v>
      </c>
      <c r="T468" s="152" t="s">
        <v>103</v>
      </c>
      <c r="U468" s="152" t="s">
        <v>18</v>
      </c>
      <c r="V468" s="495" t="s">
        <v>9273</v>
      </c>
      <c r="W468" s="495" t="s">
        <v>11334</v>
      </c>
      <c r="X468" s="495" t="s">
        <v>10105</v>
      </c>
      <c r="Y468" s="495" t="s">
        <v>9291</v>
      </c>
      <c r="Z468" s="616"/>
      <c r="AA468" s="590"/>
      <c r="AB468" s="1"/>
      <c r="AC468" s="1"/>
      <c r="AD468" s="1"/>
      <c r="AE468" s="1"/>
      <c r="AF468" s="1"/>
      <c r="AG468" s="1"/>
      <c r="AH468" s="1"/>
      <c r="AI468" s="1"/>
      <c r="AJ468" s="1"/>
      <c r="AK468" s="1"/>
      <c r="AL468" s="1"/>
      <c r="AM468" s="1"/>
      <c r="AN468" s="1"/>
      <c r="AO468" s="1"/>
      <c r="AP468" s="1"/>
      <c r="AQ468" s="1"/>
      <c r="AR468" s="1"/>
      <c r="AS468" s="1"/>
      <c r="AT468" s="1"/>
      <c r="AU468" s="1"/>
    </row>
    <row r="469" spans="1:47" s="615" customFormat="1" ht="17.45" customHeight="1" x14ac:dyDescent="0.25">
      <c r="A469" s="589" t="s">
        <v>6539</v>
      </c>
      <c r="B469" s="495" t="s">
        <v>56</v>
      </c>
      <c r="C469" s="495" t="s">
        <v>510</v>
      </c>
      <c r="D469" s="495" t="s">
        <v>10242</v>
      </c>
      <c r="E469" s="495" t="s">
        <v>528</v>
      </c>
      <c r="F469" s="473" t="s">
        <v>27</v>
      </c>
      <c r="G469" s="473"/>
      <c r="H469" s="473"/>
      <c r="I469" s="473"/>
      <c r="J469" s="152" t="s">
        <v>11225</v>
      </c>
      <c r="K469" s="152" t="s">
        <v>8947</v>
      </c>
      <c r="L469" s="496">
        <v>42912</v>
      </c>
      <c r="M469" s="497">
        <v>42823</v>
      </c>
      <c r="N469" s="152" t="s">
        <v>47</v>
      </c>
      <c r="O469" s="498">
        <v>42912</v>
      </c>
      <c r="P469" s="499">
        <v>500000</v>
      </c>
      <c r="Q469" s="500">
        <f t="shared" si="18"/>
        <v>0.5</v>
      </c>
      <c r="R469" s="501">
        <v>12</v>
      </c>
      <c r="S469" s="502">
        <v>42908</v>
      </c>
      <c r="T469" s="152" t="s">
        <v>103</v>
      </c>
      <c r="U469" s="152" t="s">
        <v>7040</v>
      </c>
      <c r="V469" s="495" t="s">
        <v>1715</v>
      </c>
      <c r="W469" s="495" t="s">
        <v>518</v>
      </c>
      <c r="X469" s="495" t="s">
        <v>9794</v>
      </c>
      <c r="Y469" s="495"/>
      <c r="Z469" s="616"/>
      <c r="AA469" s="590"/>
      <c r="AB469" s="1"/>
      <c r="AC469" s="1"/>
      <c r="AD469" s="1"/>
      <c r="AE469" s="1"/>
      <c r="AF469" s="1"/>
      <c r="AG469" s="1"/>
      <c r="AH469" s="1"/>
      <c r="AI469" s="1"/>
      <c r="AJ469" s="1"/>
      <c r="AK469" s="1"/>
      <c r="AL469" s="1"/>
      <c r="AM469" s="1"/>
      <c r="AN469" s="1"/>
      <c r="AO469" s="1"/>
      <c r="AP469" s="1"/>
      <c r="AQ469" s="1"/>
      <c r="AR469" s="1"/>
      <c r="AS469" s="1"/>
      <c r="AT469" s="1"/>
      <c r="AU469" s="1"/>
    </row>
    <row r="470" spans="1:47" s="615" customFormat="1" ht="17.45" customHeight="1" x14ac:dyDescent="0.25">
      <c r="A470" s="589" t="s">
        <v>3250</v>
      </c>
      <c r="B470" s="495" t="s">
        <v>56</v>
      </c>
      <c r="C470" s="495" t="s">
        <v>235</v>
      </c>
      <c r="D470" s="495" t="s">
        <v>3251</v>
      </c>
      <c r="E470" s="495" t="s">
        <v>3252</v>
      </c>
      <c r="F470" s="473" t="s">
        <v>28</v>
      </c>
      <c r="G470" s="473"/>
      <c r="H470" s="473"/>
      <c r="I470" s="473"/>
      <c r="J470" s="152" t="s">
        <v>11223</v>
      </c>
      <c r="K470" s="163" t="s">
        <v>8950</v>
      </c>
      <c r="L470" s="503">
        <v>43008</v>
      </c>
      <c r="M470" s="497" t="s">
        <v>3253</v>
      </c>
      <c r="N470" s="163" t="s">
        <v>47</v>
      </c>
      <c r="O470" s="503">
        <v>43008</v>
      </c>
      <c r="P470" s="499">
        <v>100000</v>
      </c>
      <c r="Q470" s="500">
        <f t="shared" si="18"/>
        <v>9.9999999999999992E-2</v>
      </c>
      <c r="R470" s="504">
        <v>12</v>
      </c>
      <c r="S470" s="505" t="s">
        <v>10333</v>
      </c>
      <c r="T470" s="163" t="s">
        <v>125</v>
      </c>
      <c r="U470" s="163" t="s">
        <v>9234</v>
      </c>
      <c r="V470" s="495" t="s">
        <v>184</v>
      </c>
      <c r="W470" s="495" t="s">
        <v>2922</v>
      </c>
      <c r="X470" s="495" t="s">
        <v>6378</v>
      </c>
      <c r="Y470" s="495" t="s">
        <v>667</v>
      </c>
      <c r="Z470" s="616"/>
      <c r="AA470" s="590"/>
      <c r="AB470" s="1"/>
      <c r="AC470" s="1"/>
      <c r="AD470" s="1"/>
      <c r="AE470" s="1"/>
      <c r="AF470" s="1"/>
      <c r="AG470" s="1"/>
      <c r="AH470" s="1"/>
      <c r="AI470" s="1"/>
      <c r="AJ470" s="1"/>
      <c r="AK470" s="1"/>
      <c r="AL470" s="1"/>
      <c r="AM470" s="1"/>
      <c r="AN470" s="1"/>
      <c r="AO470" s="1"/>
      <c r="AP470" s="1"/>
      <c r="AQ470" s="1"/>
      <c r="AR470" s="1"/>
      <c r="AS470" s="1"/>
      <c r="AT470" s="1"/>
      <c r="AU470" s="1"/>
    </row>
    <row r="471" spans="1:47" s="615" customFormat="1" ht="17.45" customHeight="1" x14ac:dyDescent="0.25">
      <c r="A471" s="589" t="s">
        <v>3250</v>
      </c>
      <c r="B471" s="495" t="s">
        <v>56</v>
      </c>
      <c r="C471" s="495" t="s">
        <v>235</v>
      </c>
      <c r="D471" s="495" t="s">
        <v>3251</v>
      </c>
      <c r="E471" s="495" t="s">
        <v>3252</v>
      </c>
      <c r="F471" s="473" t="s">
        <v>28</v>
      </c>
      <c r="G471" s="473"/>
      <c r="H471" s="473"/>
      <c r="I471" s="473"/>
      <c r="J471" s="152" t="s">
        <v>11223</v>
      </c>
      <c r="K471" s="163" t="s">
        <v>8950</v>
      </c>
      <c r="L471" s="503">
        <v>43008</v>
      </c>
      <c r="M471" s="497" t="s">
        <v>3253</v>
      </c>
      <c r="N471" s="163" t="s">
        <v>47</v>
      </c>
      <c r="O471" s="503">
        <v>43008</v>
      </c>
      <c r="P471" s="499">
        <v>100000</v>
      </c>
      <c r="Q471" s="500">
        <f t="shared" si="18"/>
        <v>9.9999999999999992E-2</v>
      </c>
      <c r="R471" s="504">
        <v>12</v>
      </c>
      <c r="S471" s="505" t="s">
        <v>10335</v>
      </c>
      <c r="T471" s="163" t="s">
        <v>125</v>
      </c>
      <c r="U471" s="163" t="s">
        <v>9234</v>
      </c>
      <c r="V471" s="495" t="s">
        <v>184</v>
      </c>
      <c r="W471" s="495" t="s">
        <v>1662</v>
      </c>
      <c r="X471" s="495" t="s">
        <v>6378</v>
      </c>
      <c r="Y471" s="495" t="s">
        <v>667</v>
      </c>
      <c r="Z471" s="616"/>
      <c r="AA471" s="590"/>
      <c r="AB471" s="1"/>
      <c r="AC471" s="1"/>
      <c r="AD471" s="1"/>
      <c r="AE471" s="1"/>
      <c r="AF471" s="1"/>
      <c r="AG471" s="1"/>
      <c r="AH471" s="1"/>
      <c r="AI471" s="1"/>
      <c r="AJ471" s="1"/>
      <c r="AK471" s="1"/>
      <c r="AL471" s="1"/>
      <c r="AM471" s="1"/>
      <c r="AN471" s="1"/>
      <c r="AO471" s="1"/>
      <c r="AP471" s="1"/>
      <c r="AQ471" s="1"/>
      <c r="AR471" s="1"/>
      <c r="AS471" s="1"/>
      <c r="AT471" s="1"/>
      <c r="AU471" s="1"/>
    </row>
    <row r="472" spans="1:47" s="615" customFormat="1" ht="17.45" customHeight="1" x14ac:dyDescent="0.25">
      <c r="A472" s="589" t="s">
        <v>852</v>
      </c>
      <c r="B472" s="495" t="s">
        <v>56</v>
      </c>
      <c r="C472" s="495" t="s">
        <v>161</v>
      </c>
      <c r="D472" s="495" t="s">
        <v>358</v>
      </c>
      <c r="E472" s="495" t="s">
        <v>853</v>
      </c>
      <c r="F472" s="473" t="s">
        <v>26</v>
      </c>
      <c r="G472" s="473"/>
      <c r="H472" s="473"/>
      <c r="I472" s="473"/>
      <c r="J472" s="152" t="s">
        <v>11223</v>
      </c>
      <c r="K472" s="163" t="s">
        <v>8948</v>
      </c>
      <c r="L472" s="503">
        <v>43008</v>
      </c>
      <c r="M472" s="497" t="s">
        <v>854</v>
      </c>
      <c r="N472" s="163" t="s">
        <v>47</v>
      </c>
      <c r="O472" s="503">
        <v>43008</v>
      </c>
      <c r="P472" s="499">
        <v>500000</v>
      </c>
      <c r="Q472" s="500">
        <f t="shared" si="18"/>
        <v>0.5</v>
      </c>
      <c r="R472" s="504">
        <v>1</v>
      </c>
      <c r="S472" s="505" t="s">
        <v>7102</v>
      </c>
      <c r="T472" s="163" t="s">
        <v>103</v>
      </c>
      <c r="U472" s="163" t="s">
        <v>13</v>
      </c>
      <c r="V472" s="495" t="s">
        <v>126</v>
      </c>
      <c r="W472" s="495" t="s">
        <v>856</v>
      </c>
      <c r="X472" s="495" t="s">
        <v>5835</v>
      </c>
      <c r="Y472" s="495" t="s">
        <v>435</v>
      </c>
      <c r="Z472" s="616"/>
      <c r="AA472" s="590"/>
      <c r="AB472" s="1"/>
      <c r="AC472" s="1"/>
      <c r="AD472" s="1"/>
      <c r="AE472" s="1"/>
      <c r="AF472" s="1"/>
      <c r="AG472" s="1"/>
      <c r="AH472" s="1"/>
      <c r="AI472" s="1"/>
      <c r="AJ472" s="1"/>
      <c r="AK472" s="1"/>
      <c r="AL472" s="1"/>
      <c r="AM472" s="1"/>
      <c r="AN472" s="1"/>
      <c r="AO472" s="1"/>
      <c r="AP472" s="1"/>
      <c r="AQ472" s="1"/>
      <c r="AR472" s="1"/>
      <c r="AS472" s="1"/>
      <c r="AT472" s="1"/>
      <c r="AU472" s="1"/>
    </row>
    <row r="473" spans="1:47" s="615" customFormat="1" ht="17.45" customHeight="1" x14ac:dyDescent="0.25">
      <c r="A473" s="589" t="s">
        <v>6428</v>
      </c>
      <c r="B473" s="495" t="s">
        <v>56</v>
      </c>
      <c r="C473" s="495" t="s">
        <v>161</v>
      </c>
      <c r="D473" s="495" t="s">
        <v>358</v>
      </c>
      <c r="E473" s="495" t="s">
        <v>6429</v>
      </c>
      <c r="F473" s="473" t="s">
        <v>26</v>
      </c>
      <c r="G473" s="473"/>
      <c r="H473" s="473"/>
      <c r="I473" s="473"/>
      <c r="J473" s="152" t="s">
        <v>11224</v>
      </c>
      <c r="K473" s="163" t="s">
        <v>8948</v>
      </c>
      <c r="L473" s="503">
        <v>43013</v>
      </c>
      <c r="M473" s="497" t="s">
        <v>6475</v>
      </c>
      <c r="N473" s="163" t="s">
        <v>47</v>
      </c>
      <c r="O473" s="503">
        <v>43013</v>
      </c>
      <c r="P473" s="499">
        <v>150000</v>
      </c>
      <c r="Q473" s="500">
        <f t="shared" si="18"/>
        <v>0.15</v>
      </c>
      <c r="R473" s="504">
        <v>12</v>
      </c>
      <c r="S473" s="505" t="s">
        <v>5543</v>
      </c>
      <c r="T473" s="163" t="s">
        <v>125</v>
      </c>
      <c r="U473" s="163" t="s">
        <v>7</v>
      </c>
      <c r="V473" s="495" t="s">
        <v>477</v>
      </c>
      <c r="W473" s="495" t="s">
        <v>1138</v>
      </c>
      <c r="X473" s="495" t="s">
        <v>8912</v>
      </c>
      <c r="Y473" s="495" t="s">
        <v>667</v>
      </c>
      <c r="Z473" s="616"/>
      <c r="AA473" s="590"/>
      <c r="AB473" s="1"/>
      <c r="AC473" s="1"/>
      <c r="AD473" s="1"/>
      <c r="AE473" s="1"/>
      <c r="AF473" s="1"/>
      <c r="AG473" s="1"/>
      <c r="AH473" s="1"/>
      <c r="AI473" s="1"/>
      <c r="AJ473" s="1"/>
      <c r="AK473" s="1"/>
      <c r="AL473" s="1"/>
      <c r="AM473" s="1"/>
      <c r="AN473" s="1"/>
      <c r="AO473" s="1"/>
      <c r="AP473" s="1"/>
      <c r="AQ473" s="1"/>
      <c r="AR473" s="1"/>
      <c r="AS473" s="1"/>
      <c r="AT473" s="1"/>
      <c r="AU473" s="1"/>
    </row>
    <row r="474" spans="1:47" s="615" customFormat="1" ht="17.45" customHeight="1" x14ac:dyDescent="0.25">
      <c r="A474" s="591" t="s">
        <v>11427</v>
      </c>
      <c r="B474" s="506" t="s">
        <v>56</v>
      </c>
      <c r="C474" s="506" t="s">
        <v>161</v>
      </c>
      <c r="D474" s="506" t="s">
        <v>10241</v>
      </c>
      <c r="E474" s="506" t="s">
        <v>11428</v>
      </c>
      <c r="F474" s="473" t="s">
        <v>26</v>
      </c>
      <c r="G474" s="473"/>
      <c r="H474" s="473"/>
      <c r="I474" s="473"/>
      <c r="J474" s="470" t="s">
        <v>11223</v>
      </c>
      <c r="K474" s="470" t="s">
        <v>8948</v>
      </c>
      <c r="L474" s="515">
        <v>42947</v>
      </c>
      <c r="M474" s="509">
        <v>42909</v>
      </c>
      <c r="N474" s="470" t="s">
        <v>48</v>
      </c>
      <c r="O474" s="516">
        <v>42947</v>
      </c>
      <c r="P474" s="510">
        <v>2000000</v>
      </c>
      <c r="Q474" s="511">
        <f t="shared" si="18"/>
        <v>2</v>
      </c>
      <c r="R474" s="517">
        <v>12</v>
      </c>
      <c r="S474" s="518">
        <v>42909</v>
      </c>
      <c r="T474" s="470" t="s">
        <v>211</v>
      </c>
      <c r="U474" s="470" t="s">
        <v>7040</v>
      </c>
      <c r="V474" s="506" t="s">
        <v>162</v>
      </c>
      <c r="W474" s="506" t="s">
        <v>105</v>
      </c>
      <c r="X474" s="495" t="s">
        <v>9790</v>
      </c>
      <c r="Y474" s="495"/>
      <c r="Z474" s="616"/>
      <c r="AA474" s="590"/>
      <c r="AB474" s="1"/>
      <c r="AC474" s="1"/>
      <c r="AD474" s="1"/>
      <c r="AE474" s="1"/>
      <c r="AF474" s="1"/>
      <c r="AG474" s="1"/>
      <c r="AH474" s="1"/>
      <c r="AI474" s="1"/>
      <c r="AJ474" s="1"/>
      <c r="AK474" s="1"/>
      <c r="AL474" s="1"/>
      <c r="AM474" s="1"/>
      <c r="AN474" s="1"/>
      <c r="AO474" s="1"/>
      <c r="AP474" s="1"/>
      <c r="AQ474" s="1"/>
      <c r="AR474" s="1"/>
      <c r="AS474" s="1"/>
      <c r="AT474" s="1"/>
      <c r="AU474" s="1"/>
    </row>
    <row r="475" spans="1:47" s="615" customFormat="1" ht="17.45" customHeight="1" x14ac:dyDescent="0.25">
      <c r="A475" s="589" t="s">
        <v>1636</v>
      </c>
      <c r="B475" s="495" t="s">
        <v>60</v>
      </c>
      <c r="C475" s="495" t="s">
        <v>6576</v>
      </c>
      <c r="D475" s="495" t="s">
        <v>1637</v>
      </c>
      <c r="E475" s="495" t="s">
        <v>1638</v>
      </c>
      <c r="F475" s="473" t="s">
        <v>6576</v>
      </c>
      <c r="G475" s="473" t="s">
        <v>4894</v>
      </c>
      <c r="H475" s="473" t="str">
        <f>VLOOKUP(A475,'[1]2017 SalesConnect'!$A:$J,8,0)</f>
        <v>India</v>
      </c>
      <c r="I475" s="473" t="str">
        <f>VLOOKUP(A475,'[1]2017 SalesConnect'!$A:$I,9,0)</f>
        <v>Involved in initial discussions, no further progress</v>
      </c>
      <c r="J475" s="152" t="s">
        <v>11223</v>
      </c>
      <c r="K475" s="163" t="s">
        <v>8948</v>
      </c>
      <c r="L475" s="503">
        <v>42987</v>
      </c>
      <c r="M475" s="497" t="s">
        <v>1639</v>
      </c>
      <c r="N475" s="163" t="s">
        <v>47</v>
      </c>
      <c r="O475" s="503">
        <v>42987</v>
      </c>
      <c r="P475" s="499">
        <v>250000</v>
      </c>
      <c r="Q475" s="500">
        <f t="shared" si="18"/>
        <v>0.25</v>
      </c>
      <c r="R475" s="504">
        <v>12</v>
      </c>
      <c r="S475" s="505" t="s">
        <v>11804</v>
      </c>
      <c r="T475" s="163" t="s">
        <v>103</v>
      </c>
      <c r="U475" s="152" t="s">
        <v>7040</v>
      </c>
      <c r="V475" s="495" t="s">
        <v>134</v>
      </c>
      <c r="W475" s="495" t="s">
        <v>1640</v>
      </c>
      <c r="X475" s="495" t="s">
        <v>6182</v>
      </c>
      <c r="Y475" s="495" t="s">
        <v>313</v>
      </c>
      <c r="Z475" s="616"/>
      <c r="AA475" s="590"/>
      <c r="AB475" s="1"/>
      <c r="AC475" s="1"/>
      <c r="AD475" s="1"/>
      <c r="AE475" s="1"/>
      <c r="AF475" s="1"/>
      <c r="AG475" s="1"/>
      <c r="AH475" s="1"/>
      <c r="AI475" s="1"/>
      <c r="AJ475" s="1"/>
      <c r="AK475" s="1"/>
      <c r="AL475" s="1"/>
      <c r="AM475" s="1"/>
      <c r="AN475" s="1"/>
      <c r="AO475" s="1"/>
      <c r="AP475" s="1"/>
      <c r="AQ475" s="1"/>
      <c r="AR475" s="1"/>
      <c r="AS475" s="1"/>
      <c r="AT475" s="1"/>
      <c r="AU475" s="1"/>
    </row>
    <row r="476" spans="1:47" s="615" customFormat="1" ht="17.45" customHeight="1" x14ac:dyDescent="0.25">
      <c r="A476" s="589" t="s">
        <v>902</v>
      </c>
      <c r="B476" s="495" t="s">
        <v>56</v>
      </c>
      <c r="C476" s="495" t="s">
        <v>161</v>
      </c>
      <c r="D476" s="495" t="s">
        <v>903</v>
      </c>
      <c r="E476" s="495" t="s">
        <v>904</v>
      </c>
      <c r="F476" s="473" t="s">
        <v>26</v>
      </c>
      <c r="G476" s="473"/>
      <c r="H476" s="473"/>
      <c r="I476" s="473"/>
      <c r="J476" s="152" t="s">
        <v>11224</v>
      </c>
      <c r="K476" s="163" t="s">
        <v>8948</v>
      </c>
      <c r="L476" s="503">
        <v>43073</v>
      </c>
      <c r="M476" s="497" t="s">
        <v>905</v>
      </c>
      <c r="N476" s="163" t="s">
        <v>47</v>
      </c>
      <c r="O476" s="503">
        <v>43073</v>
      </c>
      <c r="P476" s="499">
        <v>500000</v>
      </c>
      <c r="Q476" s="500">
        <f t="shared" si="18"/>
        <v>0.5</v>
      </c>
      <c r="R476" s="504">
        <v>1</v>
      </c>
      <c r="S476" s="505" t="s">
        <v>906</v>
      </c>
      <c r="T476" s="163" t="s">
        <v>103</v>
      </c>
      <c r="U476" s="163" t="s">
        <v>13</v>
      </c>
      <c r="V476" s="495" t="s">
        <v>126</v>
      </c>
      <c r="W476" s="495" t="s">
        <v>498</v>
      </c>
      <c r="X476" s="495" t="s">
        <v>5809</v>
      </c>
      <c r="Y476" s="495" t="s">
        <v>435</v>
      </c>
      <c r="Z476" s="616"/>
      <c r="AA476" s="590"/>
      <c r="AB476" s="1"/>
      <c r="AC476" s="1"/>
      <c r="AD476" s="1"/>
      <c r="AE476" s="1"/>
      <c r="AF476" s="1"/>
      <c r="AG476" s="1"/>
      <c r="AH476" s="1"/>
      <c r="AI476" s="1"/>
      <c r="AJ476" s="1"/>
      <c r="AK476" s="1"/>
      <c r="AL476" s="1"/>
      <c r="AM476" s="1"/>
      <c r="AN476" s="1"/>
      <c r="AO476" s="1"/>
      <c r="AP476" s="1"/>
      <c r="AQ476" s="1"/>
      <c r="AR476" s="1"/>
      <c r="AS476" s="1"/>
      <c r="AT476" s="1"/>
      <c r="AU476" s="1"/>
    </row>
    <row r="477" spans="1:47" s="615" customFormat="1" ht="17.45" customHeight="1" x14ac:dyDescent="0.25">
      <c r="A477" s="589" t="s">
        <v>2967</v>
      </c>
      <c r="B477" s="495" t="s">
        <v>56</v>
      </c>
      <c r="C477" s="495" t="s">
        <v>161</v>
      </c>
      <c r="D477" s="495" t="s">
        <v>903</v>
      </c>
      <c r="E477" s="495" t="s">
        <v>2968</v>
      </c>
      <c r="F477" s="473" t="s">
        <v>26</v>
      </c>
      <c r="G477" s="473"/>
      <c r="H477" s="473"/>
      <c r="I477" s="473"/>
      <c r="J477" s="152" t="s">
        <v>11223</v>
      </c>
      <c r="K477" s="163" t="s">
        <v>8948</v>
      </c>
      <c r="L477" s="503">
        <v>42993</v>
      </c>
      <c r="M477" s="497" t="s">
        <v>2969</v>
      </c>
      <c r="N477" s="163" t="s">
        <v>47</v>
      </c>
      <c r="O477" s="503">
        <v>42993</v>
      </c>
      <c r="P477" s="499">
        <v>150000</v>
      </c>
      <c r="Q477" s="500">
        <f t="shared" si="18"/>
        <v>0.15</v>
      </c>
      <c r="R477" s="504">
        <v>12</v>
      </c>
      <c r="S477" s="505" t="s">
        <v>9261</v>
      </c>
      <c r="T477" s="163" t="s">
        <v>103</v>
      </c>
      <c r="U477" s="163" t="s">
        <v>7</v>
      </c>
      <c r="V477" s="495" t="s">
        <v>477</v>
      </c>
      <c r="W477" s="495" t="s">
        <v>1138</v>
      </c>
      <c r="X477" s="495" t="s">
        <v>6026</v>
      </c>
      <c r="Y477" s="495" t="s">
        <v>356</v>
      </c>
      <c r="Z477" s="616"/>
      <c r="AA477" s="590"/>
      <c r="AB477" s="1"/>
      <c r="AC477" s="1"/>
      <c r="AD477" s="1"/>
      <c r="AE477" s="1"/>
      <c r="AF477" s="1"/>
      <c r="AG477" s="1"/>
      <c r="AH477" s="1"/>
      <c r="AI477" s="1"/>
      <c r="AJ477" s="1"/>
      <c r="AK477" s="1"/>
      <c r="AL477" s="1"/>
      <c r="AM477" s="1"/>
      <c r="AN477" s="1"/>
      <c r="AO477" s="1"/>
      <c r="AP477" s="1"/>
      <c r="AQ477" s="1"/>
      <c r="AR477" s="1"/>
      <c r="AS477" s="1"/>
      <c r="AT477" s="1"/>
      <c r="AU477" s="1"/>
    </row>
    <row r="478" spans="1:47" s="615" customFormat="1" ht="17.45" customHeight="1" x14ac:dyDescent="0.25">
      <c r="A478" s="589" t="s">
        <v>406</v>
      </c>
      <c r="B478" s="495" t="s">
        <v>56</v>
      </c>
      <c r="C478" s="495" t="s">
        <v>235</v>
      </c>
      <c r="D478" s="495" t="s">
        <v>407</v>
      </c>
      <c r="E478" s="495" t="s">
        <v>408</v>
      </c>
      <c r="F478" s="473" t="s">
        <v>24</v>
      </c>
      <c r="G478" s="473"/>
      <c r="H478" s="473"/>
      <c r="I478" s="473"/>
      <c r="J478" s="152" t="s">
        <v>11224</v>
      </c>
      <c r="K478" s="163" t="s">
        <v>8949</v>
      </c>
      <c r="L478" s="503">
        <v>43069</v>
      </c>
      <c r="M478" s="497" t="s">
        <v>409</v>
      </c>
      <c r="N478" s="163" t="s">
        <v>46</v>
      </c>
      <c r="O478" s="503">
        <v>43069</v>
      </c>
      <c r="P478" s="499">
        <v>2000000</v>
      </c>
      <c r="Q478" s="500">
        <f t="shared" si="18"/>
        <v>2</v>
      </c>
      <c r="R478" s="504">
        <v>3</v>
      </c>
      <c r="S478" s="505" t="s">
        <v>410</v>
      </c>
      <c r="T478" s="163" t="s">
        <v>125</v>
      </c>
      <c r="U478" s="152" t="s">
        <v>7040</v>
      </c>
      <c r="V478" s="495" t="s">
        <v>104</v>
      </c>
      <c r="W478" s="495" t="s">
        <v>114</v>
      </c>
      <c r="X478" s="495" t="s">
        <v>6437</v>
      </c>
      <c r="Y478" s="495" t="s">
        <v>411</v>
      </c>
      <c r="Z478" s="616"/>
      <c r="AA478" s="590"/>
      <c r="AB478" s="1"/>
      <c r="AC478" s="1"/>
      <c r="AD478" s="1"/>
      <c r="AE478" s="1"/>
      <c r="AF478" s="1"/>
      <c r="AG478" s="1"/>
      <c r="AH478" s="1"/>
      <c r="AI478" s="1"/>
      <c r="AJ478" s="1"/>
      <c r="AK478" s="1"/>
      <c r="AL478" s="1"/>
      <c r="AM478" s="1"/>
      <c r="AN478" s="1"/>
      <c r="AO478" s="1"/>
      <c r="AP478" s="1"/>
      <c r="AQ478" s="1"/>
      <c r="AR478" s="1"/>
      <c r="AS478" s="1"/>
      <c r="AT478" s="1"/>
      <c r="AU478" s="1"/>
    </row>
    <row r="479" spans="1:47" s="615" customFormat="1" ht="17.45" customHeight="1" x14ac:dyDescent="0.25">
      <c r="A479" s="589" t="s">
        <v>735</v>
      </c>
      <c r="B479" s="495" t="s">
        <v>56</v>
      </c>
      <c r="C479" s="495" t="s">
        <v>510</v>
      </c>
      <c r="D479" s="495" t="s">
        <v>736</v>
      </c>
      <c r="E479" s="495" t="s">
        <v>737</v>
      </c>
      <c r="F479" s="473" t="s">
        <v>27</v>
      </c>
      <c r="G479" s="473"/>
      <c r="H479" s="473"/>
      <c r="I479" s="473"/>
      <c r="J479" s="152" t="s">
        <v>11223</v>
      </c>
      <c r="K479" s="163" t="s">
        <v>8947</v>
      </c>
      <c r="L479" s="503">
        <v>42976</v>
      </c>
      <c r="M479" s="497" t="s">
        <v>738</v>
      </c>
      <c r="N479" s="163" t="s">
        <v>46</v>
      </c>
      <c r="O479" s="503">
        <v>42976</v>
      </c>
      <c r="P479" s="499">
        <v>550000</v>
      </c>
      <c r="Q479" s="500">
        <f t="shared" si="18"/>
        <v>0.54999999999999993</v>
      </c>
      <c r="R479" s="504">
        <v>1</v>
      </c>
      <c r="S479" s="505" t="s">
        <v>739</v>
      </c>
      <c r="T479" s="163" t="s">
        <v>103</v>
      </c>
      <c r="U479" s="163" t="s">
        <v>13</v>
      </c>
      <c r="V479" s="495" t="s">
        <v>126</v>
      </c>
      <c r="W479" s="495" t="s">
        <v>740</v>
      </c>
      <c r="X479" s="495" t="s">
        <v>6313</v>
      </c>
      <c r="Y479" s="495"/>
      <c r="Z479" s="616"/>
      <c r="AA479" s="590"/>
      <c r="AB479" s="1"/>
      <c r="AC479" s="1"/>
      <c r="AD479" s="1"/>
      <c r="AE479" s="1"/>
      <c r="AF479" s="1"/>
      <c r="AG479" s="1"/>
      <c r="AH479" s="1"/>
      <c r="AI479" s="1"/>
      <c r="AJ479" s="1"/>
      <c r="AK479" s="1"/>
      <c r="AL479" s="1"/>
      <c r="AM479" s="1"/>
      <c r="AN479" s="1"/>
      <c r="AO479" s="1"/>
      <c r="AP479" s="1"/>
      <c r="AQ479" s="1"/>
      <c r="AR479" s="1"/>
      <c r="AS479" s="1"/>
      <c r="AT479" s="1"/>
      <c r="AU479" s="1"/>
    </row>
    <row r="480" spans="1:47" s="615" customFormat="1" ht="17.45" customHeight="1" x14ac:dyDescent="0.25">
      <c r="A480" s="589" t="s">
        <v>10992</v>
      </c>
      <c r="B480" s="495" t="s">
        <v>56</v>
      </c>
      <c r="C480" s="495" t="s">
        <v>510</v>
      </c>
      <c r="D480" s="495" t="s">
        <v>11061</v>
      </c>
      <c r="E480" s="495" t="s">
        <v>11143</v>
      </c>
      <c r="F480" s="473" t="s">
        <v>27</v>
      </c>
      <c r="G480" s="473"/>
      <c r="H480" s="473"/>
      <c r="I480" s="473"/>
      <c r="J480" s="152" t="s">
        <v>11223</v>
      </c>
      <c r="K480" s="163" t="s">
        <v>8947</v>
      </c>
      <c r="L480" s="503">
        <v>43003</v>
      </c>
      <c r="M480" s="497" t="s">
        <v>11236</v>
      </c>
      <c r="N480" s="163" t="s">
        <v>47</v>
      </c>
      <c r="O480" s="503">
        <v>43003</v>
      </c>
      <c r="P480" s="499">
        <v>259000</v>
      </c>
      <c r="Q480" s="500">
        <f t="shared" si="18"/>
        <v>0.25900000000000001</v>
      </c>
      <c r="R480" s="504">
        <v>12</v>
      </c>
      <c r="S480" s="505" t="s">
        <v>11804</v>
      </c>
      <c r="T480" s="163" t="s">
        <v>125</v>
      </c>
      <c r="U480" s="163" t="s">
        <v>7</v>
      </c>
      <c r="V480" s="495" t="s">
        <v>921</v>
      </c>
      <c r="W480" s="495" t="s">
        <v>1874</v>
      </c>
      <c r="X480" s="495" t="s">
        <v>11354</v>
      </c>
      <c r="Y480" s="495" t="s">
        <v>186</v>
      </c>
      <c r="Z480" s="616"/>
      <c r="AA480" s="590"/>
      <c r="AB480" s="1"/>
      <c r="AC480" s="1"/>
      <c r="AD480" s="1"/>
      <c r="AE480" s="1"/>
      <c r="AF480" s="1"/>
      <c r="AG480" s="1"/>
      <c r="AH480" s="1"/>
      <c r="AI480" s="1"/>
      <c r="AJ480" s="1"/>
      <c r="AK480" s="1"/>
      <c r="AL480" s="1"/>
      <c r="AM480" s="1"/>
      <c r="AN480" s="1"/>
      <c r="AO480" s="1"/>
      <c r="AP480" s="1"/>
      <c r="AQ480" s="1"/>
      <c r="AR480" s="1"/>
      <c r="AS480" s="1"/>
      <c r="AT480" s="1"/>
      <c r="AU480" s="1"/>
    </row>
    <row r="481" spans="1:47" s="615" customFormat="1" ht="17.45" customHeight="1" x14ac:dyDescent="0.25">
      <c r="A481" s="589" t="s">
        <v>1601</v>
      </c>
      <c r="B481" s="495" t="s">
        <v>56</v>
      </c>
      <c r="C481" s="495" t="s">
        <v>510</v>
      </c>
      <c r="D481" s="495" t="s">
        <v>1602</v>
      </c>
      <c r="E481" s="495" t="s">
        <v>1603</v>
      </c>
      <c r="F481" s="473" t="s">
        <v>27</v>
      </c>
      <c r="G481" s="473"/>
      <c r="H481" s="473"/>
      <c r="I481" s="473"/>
      <c r="J481" s="152" t="s">
        <v>11223</v>
      </c>
      <c r="K481" s="163" t="s">
        <v>8947</v>
      </c>
      <c r="L481" s="503">
        <v>42958</v>
      </c>
      <c r="M481" s="497" t="s">
        <v>1604</v>
      </c>
      <c r="N481" s="163" t="s">
        <v>47</v>
      </c>
      <c r="O481" s="503">
        <v>42958</v>
      </c>
      <c r="P481" s="499">
        <v>250000</v>
      </c>
      <c r="Q481" s="500">
        <f t="shared" si="18"/>
        <v>0.25</v>
      </c>
      <c r="R481" s="504">
        <v>12</v>
      </c>
      <c r="S481" s="505" t="s">
        <v>1605</v>
      </c>
      <c r="T481" s="163" t="s">
        <v>125</v>
      </c>
      <c r="U481" s="152" t="s">
        <v>7040</v>
      </c>
      <c r="V481" s="495" t="s">
        <v>104</v>
      </c>
      <c r="W481" s="495" t="s">
        <v>344</v>
      </c>
      <c r="X481" s="495" t="s">
        <v>5885</v>
      </c>
      <c r="Y481" s="495" t="s">
        <v>1606</v>
      </c>
      <c r="Z481" s="616"/>
      <c r="AA481" s="590"/>
      <c r="AB481" s="1"/>
      <c r="AC481" s="1"/>
      <c r="AD481" s="1"/>
      <c r="AE481" s="1"/>
      <c r="AF481" s="1"/>
      <c r="AG481" s="1"/>
      <c r="AH481" s="1"/>
      <c r="AI481" s="1"/>
      <c r="AJ481" s="1"/>
      <c r="AK481" s="1"/>
      <c r="AL481" s="1"/>
      <c r="AM481" s="1"/>
      <c r="AN481" s="1"/>
      <c r="AO481" s="1"/>
      <c r="AP481" s="1"/>
      <c r="AQ481" s="1"/>
      <c r="AR481" s="1"/>
      <c r="AS481" s="1"/>
      <c r="AT481" s="1"/>
      <c r="AU481" s="1"/>
    </row>
    <row r="482" spans="1:47" s="615" customFormat="1" ht="17.45" customHeight="1" x14ac:dyDescent="0.25">
      <c r="A482" s="589" t="s">
        <v>7617</v>
      </c>
      <c r="B482" s="495" t="s">
        <v>56</v>
      </c>
      <c r="C482" s="495" t="s">
        <v>510</v>
      </c>
      <c r="D482" s="495" t="s">
        <v>7618</v>
      </c>
      <c r="E482" s="495" t="s">
        <v>8105</v>
      </c>
      <c r="F482" s="473" t="s">
        <v>27</v>
      </c>
      <c r="G482" s="473"/>
      <c r="H482" s="473"/>
      <c r="I482" s="473"/>
      <c r="J482" s="152" t="s">
        <v>11223</v>
      </c>
      <c r="K482" s="163" t="s">
        <v>8947</v>
      </c>
      <c r="L482" s="503">
        <v>43007</v>
      </c>
      <c r="M482" s="497" t="s">
        <v>7620</v>
      </c>
      <c r="N482" s="163" t="s">
        <v>47</v>
      </c>
      <c r="O482" s="503">
        <v>43007</v>
      </c>
      <c r="P482" s="499">
        <v>53450</v>
      </c>
      <c r="Q482" s="500">
        <f t="shared" si="18"/>
        <v>5.3449999999999998E-2</v>
      </c>
      <c r="R482" s="504">
        <v>12</v>
      </c>
      <c r="S482" s="505" t="s">
        <v>11819</v>
      </c>
      <c r="T482" s="163" t="s">
        <v>103</v>
      </c>
      <c r="U482" s="163" t="s">
        <v>7</v>
      </c>
      <c r="V482" s="495" t="s">
        <v>388</v>
      </c>
      <c r="W482" s="495" t="s">
        <v>389</v>
      </c>
      <c r="X482" s="495" t="s">
        <v>7621</v>
      </c>
      <c r="Y482" s="495" t="s">
        <v>1606</v>
      </c>
      <c r="Z482" s="616"/>
      <c r="AA482" s="590"/>
      <c r="AB482" s="1"/>
      <c r="AC482" s="1"/>
      <c r="AD482" s="1"/>
      <c r="AE482" s="1"/>
      <c r="AF482" s="1"/>
      <c r="AG482" s="1"/>
      <c r="AH482" s="1"/>
      <c r="AI482" s="1"/>
      <c r="AJ482" s="1"/>
      <c r="AK482" s="1"/>
      <c r="AL482" s="1"/>
      <c r="AM482" s="1"/>
      <c r="AN482" s="1"/>
      <c r="AO482" s="1"/>
      <c r="AP482" s="1"/>
      <c r="AQ482" s="1"/>
      <c r="AR482" s="1"/>
      <c r="AS482" s="1"/>
      <c r="AT482" s="1"/>
      <c r="AU482" s="1"/>
    </row>
    <row r="483" spans="1:47" s="615" customFormat="1" ht="17.45" customHeight="1" x14ac:dyDescent="0.25">
      <c r="A483" s="589" t="s">
        <v>687</v>
      </c>
      <c r="B483" s="495" t="s">
        <v>57</v>
      </c>
      <c r="C483" s="495" t="s">
        <v>182</v>
      </c>
      <c r="D483" s="495" t="s">
        <v>10443</v>
      </c>
      <c r="E483" s="495" t="s">
        <v>689</v>
      </c>
      <c r="F483" s="473" t="s">
        <v>24</v>
      </c>
      <c r="G483" s="473" t="s">
        <v>4894</v>
      </c>
      <c r="H483" s="473" t="str">
        <f>VLOOKUP(A483,'[1]2017 SalesConnect'!$A:$J,8,0)</f>
        <v>India</v>
      </c>
      <c r="I483" s="473" t="str">
        <f>VLOOKUP(A483,'[1]2017 SalesConnect'!$A:$I,9,0)</f>
        <v xml:space="preserve">Client Visit supported: </v>
      </c>
      <c r="J483" s="152" t="s">
        <v>11223</v>
      </c>
      <c r="K483" s="152" t="s">
        <v>8949</v>
      </c>
      <c r="L483" s="496">
        <v>42993</v>
      </c>
      <c r="M483" s="497">
        <v>42772</v>
      </c>
      <c r="N483" s="152" t="s">
        <v>47</v>
      </c>
      <c r="O483" s="498">
        <v>42993</v>
      </c>
      <c r="P483" s="499">
        <v>250000</v>
      </c>
      <c r="Q483" s="500">
        <f t="shared" si="18"/>
        <v>0.25</v>
      </c>
      <c r="R483" s="501">
        <v>6</v>
      </c>
      <c r="S483" s="502">
        <v>42894</v>
      </c>
      <c r="T483" s="152" t="s">
        <v>103</v>
      </c>
      <c r="U483" s="152" t="s">
        <v>7040</v>
      </c>
      <c r="V483" s="495" t="s">
        <v>162</v>
      </c>
      <c r="W483" s="495" t="s">
        <v>105</v>
      </c>
      <c r="X483" s="495" t="s">
        <v>10015</v>
      </c>
      <c r="Y483" s="495" t="s">
        <v>6864</v>
      </c>
      <c r="Z483" s="616"/>
      <c r="AA483" s="590"/>
      <c r="AB483" s="1"/>
      <c r="AC483" s="1"/>
      <c r="AD483" s="1"/>
      <c r="AE483" s="1"/>
      <c r="AF483" s="1"/>
      <c r="AG483" s="1"/>
      <c r="AH483" s="1"/>
      <c r="AI483" s="1"/>
      <c r="AJ483" s="1"/>
      <c r="AK483" s="1"/>
      <c r="AL483" s="1"/>
      <c r="AM483" s="1"/>
      <c r="AN483" s="1"/>
      <c r="AO483" s="1"/>
      <c r="AP483" s="1"/>
      <c r="AQ483" s="1"/>
      <c r="AR483" s="1"/>
      <c r="AS483" s="1"/>
      <c r="AT483" s="1"/>
      <c r="AU483" s="1"/>
    </row>
    <row r="484" spans="1:47" s="615" customFormat="1" ht="17.45" customHeight="1" x14ac:dyDescent="0.25">
      <c r="A484" s="589" t="s">
        <v>1568</v>
      </c>
      <c r="B484" s="495" t="s">
        <v>57</v>
      </c>
      <c r="C484" s="495" t="s">
        <v>324</v>
      </c>
      <c r="D484" s="495" t="s">
        <v>10427</v>
      </c>
      <c r="E484" s="495" t="s">
        <v>1015</v>
      </c>
      <c r="F484" s="473" t="s">
        <v>26</v>
      </c>
      <c r="G484" s="473"/>
      <c r="H484" s="473"/>
      <c r="I484" s="473"/>
      <c r="J484" s="152" t="s">
        <v>11223</v>
      </c>
      <c r="K484" s="152" t="s">
        <v>8948</v>
      </c>
      <c r="L484" s="496">
        <v>42944</v>
      </c>
      <c r="M484" s="497">
        <v>42794</v>
      </c>
      <c r="N484" s="152" t="s">
        <v>48</v>
      </c>
      <c r="O484" s="498">
        <v>42944</v>
      </c>
      <c r="P484" s="499">
        <v>250000</v>
      </c>
      <c r="Q484" s="500">
        <f t="shared" si="18"/>
        <v>0.25</v>
      </c>
      <c r="R484" s="501">
        <v>6</v>
      </c>
      <c r="S484" s="502">
        <v>42900</v>
      </c>
      <c r="T484" s="152" t="s">
        <v>103</v>
      </c>
      <c r="U484" s="152" t="s">
        <v>7040</v>
      </c>
      <c r="V484" s="495" t="s">
        <v>162</v>
      </c>
      <c r="W484" s="495" t="s">
        <v>105</v>
      </c>
      <c r="X484" s="495" t="s">
        <v>10010</v>
      </c>
      <c r="Y484" s="495" t="s">
        <v>6864</v>
      </c>
      <c r="Z484" s="616"/>
      <c r="AA484" s="590"/>
      <c r="AB484" s="1"/>
      <c r="AC484" s="1"/>
      <c r="AD484" s="1"/>
      <c r="AE484" s="1"/>
      <c r="AF484" s="1"/>
      <c r="AG484" s="1"/>
      <c r="AH484" s="1"/>
      <c r="AI484" s="1"/>
      <c r="AJ484" s="1"/>
      <c r="AK484" s="1"/>
      <c r="AL484" s="1"/>
      <c r="AM484" s="1"/>
      <c r="AN484" s="1"/>
      <c r="AO484" s="1"/>
      <c r="AP484" s="1"/>
      <c r="AQ484" s="1"/>
      <c r="AR484" s="1"/>
      <c r="AS484" s="1"/>
      <c r="AT484" s="1"/>
      <c r="AU484" s="1"/>
    </row>
    <row r="485" spans="1:47" s="615" customFormat="1" ht="17.45" customHeight="1" x14ac:dyDescent="0.25">
      <c r="A485" s="589" t="s">
        <v>1689</v>
      </c>
      <c r="B485" s="495" t="s">
        <v>57</v>
      </c>
      <c r="C485" s="495" t="s">
        <v>324</v>
      </c>
      <c r="D485" s="495" t="s">
        <v>10447</v>
      </c>
      <c r="E485" s="495" t="s">
        <v>1691</v>
      </c>
      <c r="F485" s="473" t="s">
        <v>25</v>
      </c>
      <c r="G485" s="473"/>
      <c r="H485" s="473"/>
      <c r="I485" s="473"/>
      <c r="J485" s="152" t="s">
        <v>11223</v>
      </c>
      <c r="K485" s="152" t="s">
        <v>35</v>
      </c>
      <c r="L485" s="496">
        <v>43008</v>
      </c>
      <c r="M485" s="497">
        <v>42757</v>
      </c>
      <c r="N485" s="152" t="s">
        <v>47</v>
      </c>
      <c r="O485" s="498">
        <v>43008</v>
      </c>
      <c r="P485" s="499">
        <v>250000</v>
      </c>
      <c r="Q485" s="500">
        <f t="shared" si="18"/>
        <v>0.25</v>
      </c>
      <c r="R485" s="501">
        <v>12</v>
      </c>
      <c r="S485" s="502">
        <v>42908</v>
      </c>
      <c r="T485" s="152" t="s">
        <v>125</v>
      </c>
      <c r="U485" s="152" t="s">
        <v>7040</v>
      </c>
      <c r="V485" s="495" t="s">
        <v>162</v>
      </c>
      <c r="W485" s="495" t="s">
        <v>105</v>
      </c>
      <c r="X485" s="495" t="s">
        <v>9818</v>
      </c>
      <c r="Y485" s="495" t="s">
        <v>6864</v>
      </c>
      <c r="Z485" s="616"/>
      <c r="AA485" s="590"/>
      <c r="AB485" s="1"/>
      <c r="AC485" s="1"/>
      <c r="AD485" s="1"/>
      <c r="AE485" s="1"/>
      <c r="AF485" s="1"/>
      <c r="AG485" s="1"/>
      <c r="AH485" s="1"/>
      <c r="AI485" s="1"/>
      <c r="AJ485" s="1"/>
      <c r="AK485" s="1"/>
      <c r="AL485" s="1"/>
      <c r="AM485" s="1"/>
      <c r="AN485" s="1"/>
      <c r="AO485" s="1"/>
      <c r="AP485" s="1"/>
      <c r="AQ485" s="1"/>
      <c r="AR485" s="1"/>
      <c r="AS485" s="1"/>
      <c r="AT485" s="1"/>
      <c r="AU485" s="1"/>
    </row>
    <row r="486" spans="1:47" s="615" customFormat="1" ht="17.45" customHeight="1" x14ac:dyDescent="0.25">
      <c r="A486" s="589" t="s">
        <v>1563</v>
      </c>
      <c r="B486" s="495" t="s">
        <v>57</v>
      </c>
      <c r="C486" s="495" t="s">
        <v>324</v>
      </c>
      <c r="D486" s="495" t="s">
        <v>10261</v>
      </c>
      <c r="E486" s="495" t="s">
        <v>1565</v>
      </c>
      <c r="F486" s="473" t="s">
        <v>25</v>
      </c>
      <c r="G486" s="473"/>
      <c r="H486" s="473"/>
      <c r="I486" s="473"/>
      <c r="J486" s="152" t="s">
        <v>11225</v>
      </c>
      <c r="K486" s="152" t="s">
        <v>35</v>
      </c>
      <c r="L486" s="496">
        <v>42916</v>
      </c>
      <c r="M486" s="497">
        <v>42757</v>
      </c>
      <c r="N486" s="152" t="s">
        <v>47</v>
      </c>
      <c r="O486" s="498">
        <v>42916</v>
      </c>
      <c r="P486" s="499">
        <v>250000</v>
      </c>
      <c r="Q486" s="500">
        <f t="shared" ref="Q486:Q517" si="19">+P486*0.000001</f>
        <v>0.25</v>
      </c>
      <c r="R486" s="501">
        <v>12</v>
      </c>
      <c r="S486" s="502">
        <v>42873</v>
      </c>
      <c r="T486" s="152" t="s">
        <v>125</v>
      </c>
      <c r="U486" s="152" t="s">
        <v>7040</v>
      </c>
      <c r="V486" s="495" t="s">
        <v>162</v>
      </c>
      <c r="W486" s="495" t="s">
        <v>105</v>
      </c>
      <c r="X486" s="495" t="s">
        <v>9000</v>
      </c>
      <c r="Y486" s="495" t="s">
        <v>6864</v>
      </c>
      <c r="Z486" s="616"/>
      <c r="AA486" s="590"/>
      <c r="AB486" s="1"/>
      <c r="AC486" s="1"/>
      <c r="AD486" s="1"/>
      <c r="AE486" s="1"/>
      <c r="AF486" s="1"/>
      <c r="AG486" s="1"/>
      <c r="AH486" s="1"/>
      <c r="AI486" s="1"/>
      <c r="AJ486" s="1"/>
      <c r="AK486" s="1"/>
      <c r="AL486" s="1"/>
      <c r="AM486" s="1"/>
      <c r="AN486" s="1"/>
      <c r="AO486" s="1"/>
      <c r="AP486" s="1"/>
      <c r="AQ486" s="1"/>
      <c r="AR486" s="1"/>
      <c r="AS486" s="1"/>
      <c r="AT486" s="1"/>
      <c r="AU486" s="1"/>
    </row>
    <row r="487" spans="1:47" s="615" customFormat="1" ht="17.45" customHeight="1" x14ac:dyDescent="0.25">
      <c r="A487" s="589" t="s">
        <v>8746</v>
      </c>
      <c r="B487" s="495" t="s">
        <v>57</v>
      </c>
      <c r="C487" s="495" t="s">
        <v>324</v>
      </c>
      <c r="D487" s="495" t="s">
        <v>9046</v>
      </c>
      <c r="E487" s="495" t="s">
        <v>8747</v>
      </c>
      <c r="F487" s="473" t="s">
        <v>28</v>
      </c>
      <c r="G487" s="473"/>
      <c r="H487" s="473"/>
      <c r="I487" s="473"/>
      <c r="J487" s="152" t="s">
        <v>11224</v>
      </c>
      <c r="K487" s="152" t="s">
        <v>8953</v>
      </c>
      <c r="L487" s="496">
        <v>43039</v>
      </c>
      <c r="M487" s="497">
        <v>42853</v>
      </c>
      <c r="N487" s="152" t="s">
        <v>46</v>
      </c>
      <c r="O487" s="498">
        <v>43039</v>
      </c>
      <c r="P487" s="499">
        <v>250000</v>
      </c>
      <c r="Q487" s="500">
        <f t="shared" si="19"/>
        <v>0.25</v>
      </c>
      <c r="R487" s="501">
        <v>12</v>
      </c>
      <c r="S487" s="502">
        <v>42859</v>
      </c>
      <c r="T487" s="152" t="s">
        <v>103</v>
      </c>
      <c r="U487" s="152" t="s">
        <v>7040</v>
      </c>
      <c r="V487" s="495" t="s">
        <v>162</v>
      </c>
      <c r="W487" s="495" t="s">
        <v>105</v>
      </c>
      <c r="X487" s="495" t="s">
        <v>10193</v>
      </c>
      <c r="Y487" s="495"/>
      <c r="Z487" s="616"/>
      <c r="AA487" s="590"/>
      <c r="AB487" s="1"/>
      <c r="AC487" s="1"/>
      <c r="AD487" s="1"/>
      <c r="AE487" s="1"/>
      <c r="AF487" s="1"/>
      <c r="AG487" s="1"/>
      <c r="AH487" s="1"/>
      <c r="AI487" s="1"/>
      <c r="AJ487" s="1"/>
      <c r="AK487" s="1"/>
      <c r="AL487" s="1"/>
      <c r="AM487" s="1"/>
      <c r="AN487" s="1"/>
      <c r="AO487" s="1"/>
      <c r="AP487" s="1"/>
      <c r="AQ487" s="1"/>
      <c r="AR487" s="1"/>
      <c r="AS487" s="1"/>
      <c r="AT487" s="1"/>
      <c r="AU487" s="1"/>
    </row>
    <row r="488" spans="1:47" s="615" customFormat="1" ht="17.45" customHeight="1" x14ac:dyDescent="0.25">
      <c r="A488" s="589" t="s">
        <v>10450</v>
      </c>
      <c r="B488" s="495" t="s">
        <v>57</v>
      </c>
      <c r="C488" s="495" t="s">
        <v>391</v>
      </c>
      <c r="D488" s="495" t="s">
        <v>10451</v>
      </c>
      <c r="E488" s="495" t="s">
        <v>316</v>
      </c>
      <c r="F488" s="473" t="s">
        <v>26</v>
      </c>
      <c r="G488" s="473"/>
      <c r="H488" s="473"/>
      <c r="I488" s="473"/>
      <c r="J488" s="152" t="s">
        <v>11223</v>
      </c>
      <c r="K488" s="152" t="s">
        <v>8948</v>
      </c>
      <c r="L488" s="496">
        <v>43008</v>
      </c>
      <c r="M488" s="497">
        <v>42899</v>
      </c>
      <c r="N488" s="152" t="s">
        <v>47</v>
      </c>
      <c r="O488" s="498">
        <v>43008</v>
      </c>
      <c r="P488" s="499">
        <v>250000</v>
      </c>
      <c r="Q488" s="500">
        <f t="shared" si="19"/>
        <v>0.25</v>
      </c>
      <c r="R488" s="501">
        <v>12</v>
      </c>
      <c r="S488" s="502">
        <v>42901</v>
      </c>
      <c r="T488" s="152" t="s">
        <v>103</v>
      </c>
      <c r="U488" s="152" t="s">
        <v>7040</v>
      </c>
      <c r="V488" s="495" t="s">
        <v>162</v>
      </c>
      <c r="W488" s="495" t="s">
        <v>105</v>
      </c>
      <c r="X488" s="495" t="s">
        <v>10755</v>
      </c>
      <c r="Y488" s="495"/>
      <c r="Z488" s="616"/>
      <c r="AA488" s="590"/>
      <c r="AB488" s="1"/>
      <c r="AC488" s="1"/>
      <c r="AD488" s="1"/>
      <c r="AE488" s="1"/>
      <c r="AF488" s="1"/>
      <c r="AG488" s="1"/>
      <c r="AH488" s="1"/>
      <c r="AI488" s="1"/>
      <c r="AJ488" s="1"/>
      <c r="AK488" s="1"/>
      <c r="AL488" s="1"/>
      <c r="AM488" s="1"/>
      <c r="AN488" s="1"/>
      <c r="AO488" s="1"/>
      <c r="AP488" s="1"/>
      <c r="AQ488" s="1"/>
      <c r="AR488" s="1"/>
      <c r="AS488" s="1"/>
      <c r="AT488" s="1"/>
      <c r="AU488" s="1"/>
    </row>
    <row r="489" spans="1:47" s="615" customFormat="1" ht="17.45" customHeight="1" x14ac:dyDescent="0.25">
      <c r="A489" s="589" t="s">
        <v>1536</v>
      </c>
      <c r="B489" s="495" t="s">
        <v>57</v>
      </c>
      <c r="C489" s="495" t="s">
        <v>391</v>
      </c>
      <c r="D489" s="495" t="s">
        <v>1537</v>
      </c>
      <c r="E489" s="495" t="s">
        <v>1538</v>
      </c>
      <c r="F489" s="473" t="s">
        <v>26</v>
      </c>
      <c r="G489" s="473"/>
      <c r="H489" s="473"/>
      <c r="I489" s="473"/>
      <c r="J489" s="152" t="s">
        <v>11223</v>
      </c>
      <c r="K489" s="163" t="s">
        <v>8948</v>
      </c>
      <c r="L489" s="503">
        <v>43008</v>
      </c>
      <c r="M489" s="497" t="s">
        <v>1539</v>
      </c>
      <c r="N489" s="163" t="s">
        <v>47</v>
      </c>
      <c r="O489" s="503">
        <v>43008</v>
      </c>
      <c r="P489" s="499">
        <v>250000</v>
      </c>
      <c r="Q489" s="500">
        <f t="shared" si="19"/>
        <v>0.25</v>
      </c>
      <c r="R489" s="504">
        <v>12</v>
      </c>
      <c r="S489" s="505" t="s">
        <v>113</v>
      </c>
      <c r="T489" s="163" t="s">
        <v>125</v>
      </c>
      <c r="U489" s="163" t="s">
        <v>7</v>
      </c>
      <c r="V489" s="495" t="s">
        <v>477</v>
      </c>
      <c r="W489" s="495" t="s">
        <v>661</v>
      </c>
      <c r="X489" s="495" t="s">
        <v>5874</v>
      </c>
      <c r="Y489" s="495" t="s">
        <v>9238</v>
      </c>
      <c r="Z489" s="616"/>
      <c r="AA489" s="590"/>
      <c r="AB489" s="1"/>
      <c r="AC489" s="1"/>
      <c r="AD489" s="1"/>
      <c r="AE489" s="1"/>
      <c r="AF489" s="1"/>
      <c r="AG489" s="1"/>
      <c r="AH489" s="1"/>
      <c r="AI489" s="1"/>
      <c r="AJ489" s="1"/>
      <c r="AK489" s="1"/>
      <c r="AL489" s="1"/>
      <c r="AM489" s="1"/>
      <c r="AN489" s="1"/>
      <c r="AO489" s="1"/>
      <c r="AP489" s="1"/>
      <c r="AQ489" s="1"/>
      <c r="AR489" s="1"/>
      <c r="AS489" s="1"/>
      <c r="AT489" s="1"/>
      <c r="AU489" s="1"/>
    </row>
    <row r="490" spans="1:47" s="615" customFormat="1" ht="17.45" customHeight="1" x14ac:dyDescent="0.25">
      <c r="A490" s="589" t="s">
        <v>1546</v>
      </c>
      <c r="B490" s="495" t="s">
        <v>57</v>
      </c>
      <c r="C490" s="495" t="s">
        <v>1046</v>
      </c>
      <c r="D490" s="495" t="s">
        <v>10673</v>
      </c>
      <c r="E490" s="495" t="s">
        <v>1548</v>
      </c>
      <c r="F490" s="473" t="s">
        <v>28</v>
      </c>
      <c r="G490" s="473"/>
      <c r="H490" s="473"/>
      <c r="I490" s="473"/>
      <c r="J490" s="152" t="s">
        <v>11224</v>
      </c>
      <c r="K490" s="152" t="s">
        <v>8950</v>
      </c>
      <c r="L490" s="496">
        <v>43055</v>
      </c>
      <c r="M490" s="497">
        <v>42773</v>
      </c>
      <c r="N490" s="152" t="s">
        <v>47</v>
      </c>
      <c r="O490" s="498">
        <v>43055</v>
      </c>
      <c r="P490" s="499">
        <v>250000</v>
      </c>
      <c r="Q490" s="500">
        <f t="shared" si="19"/>
        <v>0.25</v>
      </c>
      <c r="R490" s="501">
        <v>12</v>
      </c>
      <c r="S490" s="502">
        <v>42859</v>
      </c>
      <c r="T490" s="152" t="s">
        <v>103</v>
      </c>
      <c r="U490" s="152" t="s">
        <v>7040</v>
      </c>
      <c r="V490" s="495" t="s">
        <v>162</v>
      </c>
      <c r="W490" s="495" t="s">
        <v>105</v>
      </c>
      <c r="X490" s="495" t="s">
        <v>9857</v>
      </c>
      <c r="Y490" s="495"/>
      <c r="Z490" s="616"/>
      <c r="AA490" s="590"/>
      <c r="AB490" s="1"/>
      <c r="AC490" s="1"/>
      <c r="AD490" s="1"/>
      <c r="AE490" s="1"/>
      <c r="AF490" s="1"/>
      <c r="AG490" s="1"/>
      <c r="AH490" s="1"/>
      <c r="AI490" s="1"/>
      <c r="AJ490" s="1"/>
      <c r="AK490" s="1"/>
      <c r="AL490" s="1"/>
      <c r="AM490" s="1"/>
      <c r="AN490" s="1"/>
      <c r="AO490" s="1"/>
      <c r="AP490" s="1"/>
      <c r="AQ490" s="1"/>
      <c r="AR490" s="1"/>
      <c r="AS490" s="1"/>
      <c r="AT490" s="1"/>
      <c r="AU490" s="1"/>
    </row>
    <row r="491" spans="1:47" s="615" customFormat="1" ht="17.45" customHeight="1" x14ac:dyDescent="0.25">
      <c r="A491" s="589" t="s">
        <v>10438</v>
      </c>
      <c r="B491" s="495" t="s">
        <v>57</v>
      </c>
      <c r="C491" s="495" t="s">
        <v>1046</v>
      </c>
      <c r="D491" s="495" t="s">
        <v>10439</v>
      </c>
      <c r="E491" s="495" t="s">
        <v>10440</v>
      </c>
      <c r="F491" s="473" t="s">
        <v>25</v>
      </c>
      <c r="G491" s="473"/>
      <c r="H491" s="473"/>
      <c r="I491" s="473"/>
      <c r="J491" s="152" t="s">
        <v>11223</v>
      </c>
      <c r="K491" s="163" t="s">
        <v>35</v>
      </c>
      <c r="L491" s="503">
        <v>42988</v>
      </c>
      <c r="M491" s="497" t="s">
        <v>10714</v>
      </c>
      <c r="N491" s="163" t="s">
        <v>46</v>
      </c>
      <c r="O491" s="503">
        <v>42988</v>
      </c>
      <c r="P491" s="499">
        <v>250000</v>
      </c>
      <c r="Q491" s="500">
        <f t="shared" si="19"/>
        <v>0.25</v>
      </c>
      <c r="R491" s="504">
        <v>12</v>
      </c>
      <c r="S491" s="505" t="s">
        <v>10333</v>
      </c>
      <c r="T491" s="163" t="s">
        <v>125</v>
      </c>
      <c r="U491" s="163" t="s">
        <v>7</v>
      </c>
      <c r="V491" s="495" t="s">
        <v>477</v>
      </c>
      <c r="W491" s="495" t="s">
        <v>1138</v>
      </c>
      <c r="X491" s="495" t="s">
        <v>10754</v>
      </c>
      <c r="Y491" s="495" t="s">
        <v>667</v>
      </c>
      <c r="Z491" s="616"/>
      <c r="AA491" s="590"/>
      <c r="AB491" s="1"/>
      <c r="AC491" s="1"/>
      <c r="AD491" s="1"/>
      <c r="AE491" s="1"/>
      <c r="AF491" s="1"/>
      <c r="AG491" s="1"/>
      <c r="AH491" s="1"/>
      <c r="AI491" s="1"/>
      <c r="AJ491" s="1"/>
      <c r="AK491" s="1"/>
      <c r="AL491" s="1"/>
      <c r="AM491" s="1"/>
      <c r="AN491" s="1"/>
      <c r="AO491" s="1"/>
      <c r="AP491" s="1"/>
      <c r="AQ491" s="1"/>
      <c r="AR491" s="1"/>
      <c r="AS491" s="1"/>
      <c r="AT491" s="1"/>
      <c r="AU491" s="1"/>
    </row>
    <row r="492" spans="1:47" s="615" customFormat="1" ht="17.45" customHeight="1" x14ac:dyDescent="0.25">
      <c r="A492" s="589" t="s">
        <v>10441</v>
      </c>
      <c r="B492" s="495" t="s">
        <v>57</v>
      </c>
      <c r="C492" s="495" t="s">
        <v>1046</v>
      </c>
      <c r="D492" s="495" t="s">
        <v>10442</v>
      </c>
      <c r="E492" s="495" t="s">
        <v>10440</v>
      </c>
      <c r="F492" s="473" t="s">
        <v>28</v>
      </c>
      <c r="G492" s="473"/>
      <c r="H492" s="473"/>
      <c r="I492" s="473"/>
      <c r="J492" s="152" t="s">
        <v>11223</v>
      </c>
      <c r="K492" s="163" t="s">
        <v>36</v>
      </c>
      <c r="L492" s="503">
        <v>42988</v>
      </c>
      <c r="M492" s="497" t="s">
        <v>10715</v>
      </c>
      <c r="N492" s="163" t="s">
        <v>46</v>
      </c>
      <c r="O492" s="503">
        <v>42988</v>
      </c>
      <c r="P492" s="499">
        <v>250000</v>
      </c>
      <c r="Q492" s="500">
        <f t="shared" si="19"/>
        <v>0.25</v>
      </c>
      <c r="R492" s="504">
        <v>12</v>
      </c>
      <c r="S492" s="505" t="s">
        <v>10333</v>
      </c>
      <c r="T492" s="163" t="s">
        <v>125</v>
      </c>
      <c r="U492" s="163" t="s">
        <v>7</v>
      </c>
      <c r="V492" s="495" t="s">
        <v>477</v>
      </c>
      <c r="W492" s="495" t="s">
        <v>1138</v>
      </c>
      <c r="X492" s="495" t="s">
        <v>10754</v>
      </c>
      <c r="Y492" s="495" t="s">
        <v>667</v>
      </c>
      <c r="Z492" s="616"/>
      <c r="AA492" s="590"/>
      <c r="AB492" s="1"/>
      <c r="AC492" s="1"/>
      <c r="AD492" s="1"/>
      <c r="AE492" s="1"/>
      <c r="AF492" s="1"/>
      <c r="AG492" s="1"/>
      <c r="AH492" s="1"/>
      <c r="AI492" s="1"/>
      <c r="AJ492" s="1"/>
      <c r="AK492" s="1"/>
      <c r="AL492" s="1"/>
      <c r="AM492" s="1"/>
      <c r="AN492" s="1"/>
      <c r="AO492" s="1"/>
      <c r="AP492" s="1"/>
      <c r="AQ492" s="1"/>
      <c r="AR492" s="1"/>
      <c r="AS492" s="1"/>
      <c r="AT492" s="1"/>
      <c r="AU492" s="1"/>
    </row>
    <row r="493" spans="1:47" s="615" customFormat="1" ht="17.45" customHeight="1" x14ac:dyDescent="0.25">
      <c r="A493" s="589" t="s">
        <v>10993</v>
      </c>
      <c r="B493" s="495" t="s">
        <v>6912</v>
      </c>
      <c r="C493" s="495" t="s">
        <v>6912</v>
      </c>
      <c r="D493" s="495" t="s">
        <v>11062</v>
      </c>
      <c r="E493" s="495" t="s">
        <v>11144</v>
      </c>
      <c r="F493" s="473" t="s">
        <v>26</v>
      </c>
      <c r="G493" s="473"/>
      <c r="H493" s="473"/>
      <c r="I493" s="473"/>
      <c r="J493" s="152" t="s">
        <v>11223</v>
      </c>
      <c r="K493" s="152" t="s">
        <v>8948</v>
      </c>
      <c r="L493" s="496">
        <v>42997</v>
      </c>
      <c r="M493" s="497">
        <v>42907</v>
      </c>
      <c r="N493" s="152" t="s">
        <v>47</v>
      </c>
      <c r="O493" s="498">
        <v>42997</v>
      </c>
      <c r="P493" s="499">
        <v>250000</v>
      </c>
      <c r="Q493" s="500">
        <f t="shared" si="19"/>
        <v>0.25</v>
      </c>
      <c r="R493" s="501">
        <v>3</v>
      </c>
      <c r="S493" s="502">
        <v>42908</v>
      </c>
      <c r="T493" s="152" t="s">
        <v>125</v>
      </c>
      <c r="U493" s="152" t="s">
        <v>7040</v>
      </c>
      <c r="V493" s="495" t="s">
        <v>162</v>
      </c>
      <c r="W493" s="495" t="s">
        <v>105</v>
      </c>
      <c r="X493" s="495" t="s">
        <v>11357</v>
      </c>
      <c r="Y493" s="495" t="s">
        <v>9291</v>
      </c>
      <c r="Z493" s="616"/>
      <c r="AA493" s="590"/>
      <c r="AB493" s="1"/>
      <c r="AC493" s="1"/>
      <c r="AD493" s="1"/>
      <c r="AE493" s="1"/>
      <c r="AF493" s="1"/>
      <c r="AG493" s="1"/>
      <c r="AH493" s="1"/>
      <c r="AI493" s="1"/>
      <c r="AJ493" s="1"/>
      <c r="AK493" s="1"/>
      <c r="AL493" s="1"/>
      <c r="AM493" s="1"/>
      <c r="AN493" s="1"/>
      <c r="AO493" s="1"/>
      <c r="AP493" s="1"/>
      <c r="AQ493" s="1"/>
      <c r="AR493" s="1"/>
      <c r="AS493" s="1"/>
      <c r="AT493" s="1"/>
      <c r="AU493" s="1"/>
    </row>
    <row r="494" spans="1:47" s="615" customFormat="1" ht="17.45" customHeight="1" x14ac:dyDescent="0.25">
      <c r="A494" s="589" t="s">
        <v>8003</v>
      </c>
      <c r="B494" s="495" t="s">
        <v>60</v>
      </c>
      <c r="C494" s="495" t="s">
        <v>377</v>
      </c>
      <c r="D494" s="495" t="s">
        <v>10448</v>
      </c>
      <c r="E494" s="495" t="s">
        <v>8005</v>
      </c>
      <c r="F494" s="473" t="s">
        <v>26</v>
      </c>
      <c r="G494" s="473"/>
      <c r="H494" s="473"/>
      <c r="I494" s="473"/>
      <c r="J494" s="152" t="s">
        <v>11223</v>
      </c>
      <c r="K494" s="152" t="s">
        <v>8948</v>
      </c>
      <c r="L494" s="496">
        <v>43008</v>
      </c>
      <c r="M494" s="497">
        <v>42850</v>
      </c>
      <c r="N494" s="152" t="s">
        <v>47</v>
      </c>
      <c r="O494" s="498">
        <v>43008</v>
      </c>
      <c r="P494" s="499">
        <v>250000</v>
      </c>
      <c r="Q494" s="500">
        <f t="shared" si="19"/>
        <v>0.25</v>
      </c>
      <c r="R494" s="501">
        <v>5</v>
      </c>
      <c r="S494" s="502">
        <v>42908</v>
      </c>
      <c r="T494" s="152" t="s">
        <v>103</v>
      </c>
      <c r="U494" s="152" t="s">
        <v>7040</v>
      </c>
      <c r="V494" s="495" t="s">
        <v>162</v>
      </c>
      <c r="W494" s="495" t="s">
        <v>105</v>
      </c>
      <c r="X494" s="495" t="s">
        <v>9807</v>
      </c>
      <c r="Y494" s="495" t="s">
        <v>9291</v>
      </c>
      <c r="Z494" s="616"/>
      <c r="AA494" s="590"/>
      <c r="AB494" s="1"/>
      <c r="AC494" s="1"/>
      <c r="AD494" s="1"/>
      <c r="AE494" s="1"/>
      <c r="AF494" s="1"/>
      <c r="AG494" s="1"/>
      <c r="AH494" s="1"/>
      <c r="AI494" s="1"/>
      <c r="AJ494" s="1"/>
      <c r="AK494" s="1"/>
      <c r="AL494" s="1"/>
      <c r="AM494" s="1"/>
      <c r="AN494" s="1"/>
      <c r="AO494" s="1"/>
      <c r="AP494" s="1"/>
      <c r="AQ494" s="1"/>
      <c r="AR494" s="1"/>
      <c r="AS494" s="1"/>
      <c r="AT494" s="1"/>
      <c r="AU494" s="1"/>
    </row>
    <row r="495" spans="1:47" s="615" customFormat="1" ht="17.45" customHeight="1" x14ac:dyDescent="0.25">
      <c r="A495" s="589" t="s">
        <v>6532</v>
      </c>
      <c r="B495" s="495" t="s">
        <v>56</v>
      </c>
      <c r="C495" s="495" t="s">
        <v>161</v>
      </c>
      <c r="D495" s="495" t="s">
        <v>6533</v>
      </c>
      <c r="E495" s="495" t="s">
        <v>6534</v>
      </c>
      <c r="F495" s="473" t="s">
        <v>26</v>
      </c>
      <c r="G495" s="473" t="s">
        <v>4894</v>
      </c>
      <c r="H495" s="473" t="str">
        <f>VLOOKUP(A495,'[1]2017 SalesConnect'!$A:$J,8,0)</f>
        <v>India</v>
      </c>
      <c r="I495" s="473" t="str">
        <f>VLOOKUP(A495,'[1]2017 SalesConnect'!$A:$I,9,0)</f>
        <v>Client Visit, Contract management use case being persued</v>
      </c>
      <c r="J495" s="152" t="s">
        <v>11223</v>
      </c>
      <c r="K495" s="163" t="s">
        <v>33</v>
      </c>
      <c r="L495" s="503">
        <v>43007</v>
      </c>
      <c r="M495" s="497" t="s">
        <v>6710</v>
      </c>
      <c r="N495" s="163" t="s">
        <v>46</v>
      </c>
      <c r="O495" s="503">
        <v>43010</v>
      </c>
      <c r="P495" s="499">
        <v>250000</v>
      </c>
      <c r="Q495" s="500">
        <f t="shared" si="19"/>
        <v>0.25</v>
      </c>
      <c r="R495" s="504">
        <v>4</v>
      </c>
      <c r="S495" s="505" t="s">
        <v>8640</v>
      </c>
      <c r="T495" s="163" t="s">
        <v>103</v>
      </c>
      <c r="U495" s="152" t="s">
        <v>7040</v>
      </c>
      <c r="V495" s="495" t="s">
        <v>158</v>
      </c>
      <c r="W495" s="495"/>
      <c r="X495" s="495" t="s">
        <v>6712</v>
      </c>
      <c r="Y495" s="495" t="s">
        <v>329</v>
      </c>
      <c r="Z495" s="616"/>
      <c r="AA495" s="590"/>
      <c r="AB495" s="1"/>
      <c r="AC495" s="1"/>
      <c r="AD495" s="1"/>
      <c r="AE495" s="1"/>
      <c r="AF495" s="1"/>
      <c r="AG495" s="1"/>
      <c r="AH495" s="1"/>
      <c r="AI495" s="1"/>
      <c r="AJ495" s="1"/>
      <c r="AK495" s="1"/>
      <c r="AL495" s="1"/>
      <c r="AM495" s="1"/>
      <c r="AN495" s="1"/>
      <c r="AO495" s="1"/>
      <c r="AP495" s="1"/>
      <c r="AQ495" s="1"/>
      <c r="AR495" s="1"/>
      <c r="AS495" s="1"/>
      <c r="AT495" s="1"/>
      <c r="AU495" s="1"/>
    </row>
    <row r="496" spans="1:47" s="615" customFormat="1" ht="17.45" customHeight="1" x14ac:dyDescent="0.25">
      <c r="A496" s="589" t="s">
        <v>1686</v>
      </c>
      <c r="B496" s="495" t="s">
        <v>59</v>
      </c>
      <c r="C496" s="495" t="s">
        <v>9574</v>
      </c>
      <c r="D496" s="495" t="s">
        <v>1687</v>
      </c>
      <c r="E496" s="495" t="s">
        <v>1220</v>
      </c>
      <c r="F496" s="473" t="s">
        <v>26</v>
      </c>
      <c r="G496" s="473"/>
      <c r="H496" s="473"/>
      <c r="I496" s="473"/>
      <c r="J496" s="152" t="s">
        <v>11223</v>
      </c>
      <c r="K496" s="163" t="s">
        <v>8948</v>
      </c>
      <c r="L496" s="503">
        <v>43008</v>
      </c>
      <c r="M496" s="497" t="s">
        <v>1688</v>
      </c>
      <c r="N496" s="163" t="s">
        <v>48</v>
      </c>
      <c r="O496" s="503">
        <v>43008</v>
      </c>
      <c r="P496" s="499">
        <v>250000</v>
      </c>
      <c r="Q496" s="500">
        <f t="shared" si="19"/>
        <v>0.25</v>
      </c>
      <c r="R496" s="504">
        <v>1</v>
      </c>
      <c r="S496" s="505" t="s">
        <v>11296</v>
      </c>
      <c r="T496" s="163" t="s">
        <v>103</v>
      </c>
      <c r="U496" s="163" t="s">
        <v>13</v>
      </c>
      <c r="V496" s="495" t="s">
        <v>126</v>
      </c>
      <c r="W496" s="495" t="s">
        <v>733</v>
      </c>
      <c r="X496" s="495" t="s">
        <v>11355</v>
      </c>
      <c r="Y496" s="495" t="s">
        <v>1192</v>
      </c>
      <c r="Z496" s="616"/>
      <c r="AA496" s="590"/>
      <c r="AB496" s="1"/>
      <c r="AC496" s="1"/>
      <c r="AD496" s="1"/>
      <c r="AE496" s="1"/>
      <c r="AF496" s="1"/>
      <c r="AG496" s="1"/>
      <c r="AH496" s="1"/>
      <c r="AI496" s="1"/>
      <c r="AJ496" s="1"/>
      <c r="AK496" s="1"/>
      <c r="AL496" s="1"/>
      <c r="AM496" s="1"/>
      <c r="AN496" s="1"/>
      <c r="AO496" s="1"/>
      <c r="AP496" s="1"/>
      <c r="AQ496" s="1"/>
      <c r="AR496" s="1"/>
      <c r="AS496" s="1"/>
      <c r="AT496" s="1"/>
      <c r="AU496" s="1"/>
    </row>
    <row r="497" spans="1:47" s="615" customFormat="1" ht="17.45" customHeight="1" x14ac:dyDescent="0.25">
      <c r="A497" s="589" t="s">
        <v>1571</v>
      </c>
      <c r="B497" s="495" t="s">
        <v>59</v>
      </c>
      <c r="C497" s="495" t="s">
        <v>9574</v>
      </c>
      <c r="D497" s="495" t="s">
        <v>1572</v>
      </c>
      <c r="E497" s="495" t="s">
        <v>1220</v>
      </c>
      <c r="F497" s="473" t="s">
        <v>26</v>
      </c>
      <c r="G497" s="473"/>
      <c r="H497" s="473"/>
      <c r="I497" s="473"/>
      <c r="J497" s="152" t="s">
        <v>11223</v>
      </c>
      <c r="K497" s="163" t="s">
        <v>8948</v>
      </c>
      <c r="L497" s="503">
        <v>43008</v>
      </c>
      <c r="M497" s="497" t="s">
        <v>1573</v>
      </c>
      <c r="N497" s="163" t="s">
        <v>48</v>
      </c>
      <c r="O497" s="503">
        <v>43008</v>
      </c>
      <c r="P497" s="499">
        <v>250000</v>
      </c>
      <c r="Q497" s="500">
        <f t="shared" si="19"/>
        <v>0.25</v>
      </c>
      <c r="R497" s="504">
        <v>1</v>
      </c>
      <c r="S497" s="505" t="s">
        <v>5880</v>
      </c>
      <c r="T497" s="163" t="s">
        <v>103</v>
      </c>
      <c r="U497" s="163" t="s">
        <v>13</v>
      </c>
      <c r="V497" s="495" t="s">
        <v>126</v>
      </c>
      <c r="W497" s="495" t="s">
        <v>733</v>
      </c>
      <c r="X497" s="495" t="s">
        <v>11355</v>
      </c>
      <c r="Y497" s="495" t="s">
        <v>356</v>
      </c>
      <c r="Z497" s="616"/>
      <c r="AA497" s="590"/>
      <c r="AB497" s="1"/>
      <c r="AC497" s="1"/>
      <c r="AD497" s="1"/>
      <c r="AE497" s="1"/>
      <c r="AF497" s="1"/>
      <c r="AG497" s="1"/>
      <c r="AH497" s="1"/>
      <c r="AI497" s="1"/>
      <c r="AJ497" s="1"/>
      <c r="AK497" s="1"/>
      <c r="AL497" s="1"/>
      <c r="AM497" s="1"/>
      <c r="AN497" s="1"/>
      <c r="AO497" s="1"/>
      <c r="AP497" s="1"/>
      <c r="AQ497" s="1"/>
      <c r="AR497" s="1"/>
      <c r="AS497" s="1"/>
      <c r="AT497" s="1"/>
      <c r="AU497" s="1"/>
    </row>
    <row r="498" spans="1:47" s="615" customFormat="1" ht="17.45" customHeight="1" x14ac:dyDescent="0.25">
      <c r="A498" s="589" t="s">
        <v>8752</v>
      </c>
      <c r="B498" s="495" t="s">
        <v>59</v>
      </c>
      <c r="C498" s="495" t="s">
        <v>9574</v>
      </c>
      <c r="D498" s="495" t="s">
        <v>8753</v>
      </c>
      <c r="E498" s="495" t="s">
        <v>8754</v>
      </c>
      <c r="F498" s="473" t="s">
        <v>25</v>
      </c>
      <c r="G498" s="473"/>
      <c r="H498" s="473"/>
      <c r="I498" s="473"/>
      <c r="J498" s="152" t="s">
        <v>11224</v>
      </c>
      <c r="K498" s="163" t="s">
        <v>35</v>
      </c>
      <c r="L498" s="503">
        <v>43098</v>
      </c>
      <c r="M498" s="497" t="s">
        <v>8871</v>
      </c>
      <c r="N498" s="163" t="s">
        <v>47</v>
      </c>
      <c r="O498" s="503">
        <v>43098</v>
      </c>
      <c r="P498" s="499">
        <v>250000</v>
      </c>
      <c r="Q498" s="500">
        <f t="shared" si="19"/>
        <v>0.25</v>
      </c>
      <c r="R498" s="504">
        <v>1</v>
      </c>
      <c r="S498" s="505" t="s">
        <v>8159</v>
      </c>
      <c r="T498" s="163" t="s">
        <v>103</v>
      </c>
      <c r="U498" s="163" t="s">
        <v>13</v>
      </c>
      <c r="V498" s="495" t="s">
        <v>126</v>
      </c>
      <c r="W498" s="495" t="s">
        <v>498</v>
      </c>
      <c r="X498" s="495" t="s">
        <v>8907</v>
      </c>
      <c r="Y498" s="495" t="s">
        <v>435</v>
      </c>
      <c r="Z498" s="616"/>
      <c r="AA498" s="590"/>
      <c r="AB498" s="1"/>
      <c r="AC498" s="1"/>
      <c r="AD498" s="1"/>
      <c r="AE498" s="1"/>
      <c r="AF498" s="1"/>
      <c r="AG498" s="1"/>
      <c r="AH498" s="1"/>
      <c r="AI498" s="1"/>
      <c r="AJ498" s="1"/>
      <c r="AK498" s="1"/>
      <c r="AL498" s="1"/>
      <c r="AM498" s="1"/>
      <c r="AN498" s="1"/>
      <c r="AO498" s="1"/>
      <c r="AP498" s="1"/>
      <c r="AQ498" s="1"/>
      <c r="AR498" s="1"/>
      <c r="AS498" s="1"/>
      <c r="AT498" s="1"/>
      <c r="AU498" s="1"/>
    </row>
    <row r="499" spans="1:47" s="615" customFormat="1" ht="17.45" customHeight="1" x14ac:dyDescent="0.25">
      <c r="A499" s="589" t="s">
        <v>1706</v>
      </c>
      <c r="B499" s="495" t="s">
        <v>57</v>
      </c>
      <c r="C499" s="495" t="s">
        <v>775</v>
      </c>
      <c r="D499" s="495" t="s">
        <v>1707</v>
      </c>
      <c r="E499" s="495" t="s">
        <v>1708</v>
      </c>
      <c r="F499" s="473" t="s">
        <v>26</v>
      </c>
      <c r="G499" s="473"/>
      <c r="H499" s="473"/>
      <c r="I499" s="473"/>
      <c r="J499" s="152" t="s">
        <v>11223</v>
      </c>
      <c r="K499" s="163" t="s">
        <v>33</v>
      </c>
      <c r="L499" s="503">
        <v>43008</v>
      </c>
      <c r="M499" s="497" t="s">
        <v>1709</v>
      </c>
      <c r="N499" s="163" t="s">
        <v>47</v>
      </c>
      <c r="O499" s="503">
        <v>43008</v>
      </c>
      <c r="P499" s="499">
        <v>250000</v>
      </c>
      <c r="Q499" s="500">
        <f t="shared" si="19"/>
        <v>0.25</v>
      </c>
      <c r="R499" s="504">
        <v>12</v>
      </c>
      <c r="S499" s="505" t="s">
        <v>7102</v>
      </c>
      <c r="T499" s="163" t="s">
        <v>103</v>
      </c>
      <c r="U499" s="152" t="s">
        <v>7040</v>
      </c>
      <c r="V499" s="495" t="s">
        <v>104</v>
      </c>
      <c r="W499" s="495" t="s">
        <v>344</v>
      </c>
      <c r="X499" s="495" t="s">
        <v>6342</v>
      </c>
      <c r="Y499" s="495" t="s">
        <v>186</v>
      </c>
      <c r="Z499" s="616"/>
      <c r="AA499" s="590"/>
      <c r="AB499" s="1"/>
      <c r="AC499" s="1"/>
      <c r="AD499" s="1"/>
      <c r="AE499" s="1"/>
      <c r="AF499" s="1"/>
      <c r="AG499" s="1"/>
      <c r="AH499" s="1"/>
      <c r="AI499" s="1"/>
      <c r="AJ499" s="1"/>
      <c r="AK499" s="1"/>
      <c r="AL499" s="1"/>
      <c r="AM499" s="1"/>
      <c r="AN499" s="1"/>
      <c r="AO499" s="1"/>
      <c r="AP499" s="1"/>
      <c r="AQ499" s="1"/>
      <c r="AR499" s="1"/>
      <c r="AS499" s="1"/>
      <c r="AT499" s="1"/>
      <c r="AU499" s="1"/>
    </row>
    <row r="500" spans="1:47" s="615" customFormat="1" ht="17.45" customHeight="1" x14ac:dyDescent="0.25">
      <c r="A500" s="589" t="s">
        <v>1701</v>
      </c>
      <c r="B500" s="495" t="s">
        <v>57</v>
      </c>
      <c r="C500" s="495" t="s">
        <v>98</v>
      </c>
      <c r="D500" s="495" t="s">
        <v>1702</v>
      </c>
      <c r="E500" s="495" t="s">
        <v>1703</v>
      </c>
      <c r="F500" s="473" t="s">
        <v>28</v>
      </c>
      <c r="G500" s="473"/>
      <c r="H500" s="473"/>
      <c r="I500" s="473"/>
      <c r="J500" s="152" t="s">
        <v>11223</v>
      </c>
      <c r="K500" s="163" t="s">
        <v>8950</v>
      </c>
      <c r="L500" s="503">
        <v>43007</v>
      </c>
      <c r="M500" s="497" t="s">
        <v>1704</v>
      </c>
      <c r="N500" s="163" t="s">
        <v>47</v>
      </c>
      <c r="O500" s="503">
        <v>43007</v>
      </c>
      <c r="P500" s="499">
        <v>250000</v>
      </c>
      <c r="Q500" s="500">
        <f t="shared" si="19"/>
        <v>0.25</v>
      </c>
      <c r="R500" s="504">
        <v>1</v>
      </c>
      <c r="S500" s="505" t="s">
        <v>11283</v>
      </c>
      <c r="T500" s="163" t="s">
        <v>103</v>
      </c>
      <c r="U500" s="163" t="s">
        <v>13</v>
      </c>
      <c r="V500" s="495" t="s">
        <v>126</v>
      </c>
      <c r="W500" s="495" t="s">
        <v>498</v>
      </c>
      <c r="X500" s="495" t="s">
        <v>106</v>
      </c>
      <c r="Y500" s="495" t="s">
        <v>531</v>
      </c>
      <c r="Z500" s="616"/>
      <c r="AA500" s="590"/>
      <c r="AB500" s="1"/>
      <c r="AC500" s="1"/>
      <c r="AD500" s="1"/>
      <c r="AE500" s="1"/>
      <c r="AF500" s="1"/>
      <c r="AG500" s="1"/>
      <c r="AH500" s="1"/>
      <c r="AI500" s="1"/>
      <c r="AJ500" s="1"/>
      <c r="AK500" s="1"/>
      <c r="AL500" s="1"/>
      <c r="AM500" s="1"/>
      <c r="AN500" s="1"/>
      <c r="AO500" s="1"/>
      <c r="AP500" s="1"/>
      <c r="AQ500" s="1"/>
      <c r="AR500" s="1"/>
      <c r="AS500" s="1"/>
      <c r="AT500" s="1"/>
      <c r="AU500" s="1"/>
    </row>
    <row r="501" spans="1:47" s="615" customFormat="1" ht="17.45" customHeight="1" x14ac:dyDescent="0.25">
      <c r="A501" s="589" t="s">
        <v>1611</v>
      </c>
      <c r="B501" s="495" t="s">
        <v>57</v>
      </c>
      <c r="C501" s="495" t="s">
        <v>98</v>
      </c>
      <c r="D501" s="495" t="s">
        <v>1612</v>
      </c>
      <c r="E501" s="495" t="s">
        <v>1613</v>
      </c>
      <c r="F501" s="473" t="s">
        <v>26</v>
      </c>
      <c r="G501" s="473"/>
      <c r="H501" s="473"/>
      <c r="I501" s="473"/>
      <c r="J501" s="152" t="s">
        <v>11225</v>
      </c>
      <c r="K501" s="163" t="s">
        <v>33</v>
      </c>
      <c r="L501" s="503">
        <v>42885</v>
      </c>
      <c r="M501" s="497" t="s">
        <v>1614</v>
      </c>
      <c r="N501" s="163" t="s">
        <v>47</v>
      </c>
      <c r="O501" s="503">
        <v>42885</v>
      </c>
      <c r="P501" s="499">
        <v>250000</v>
      </c>
      <c r="Q501" s="500">
        <f t="shared" si="19"/>
        <v>0.25</v>
      </c>
      <c r="R501" s="504">
        <v>12</v>
      </c>
      <c r="S501" s="505" t="s">
        <v>11804</v>
      </c>
      <c r="T501" s="163" t="s">
        <v>103</v>
      </c>
      <c r="U501" s="163" t="s">
        <v>15</v>
      </c>
      <c r="V501" s="495" t="s">
        <v>278</v>
      </c>
      <c r="W501" s="495" t="s">
        <v>1615</v>
      </c>
      <c r="X501" s="495" t="s">
        <v>106</v>
      </c>
      <c r="Y501" s="495" t="s">
        <v>212</v>
      </c>
      <c r="Z501" s="616"/>
      <c r="AA501" s="590"/>
      <c r="AB501" s="1"/>
      <c r="AC501" s="1"/>
      <c r="AD501" s="1"/>
      <c r="AE501" s="1"/>
      <c r="AF501" s="1"/>
      <c r="AG501" s="1"/>
      <c r="AH501" s="1"/>
      <c r="AI501" s="1"/>
      <c r="AJ501" s="1"/>
      <c r="AK501" s="1"/>
      <c r="AL501" s="1"/>
      <c r="AM501" s="1"/>
      <c r="AN501" s="1"/>
      <c r="AO501" s="1"/>
      <c r="AP501" s="1"/>
      <c r="AQ501" s="1"/>
      <c r="AR501" s="1"/>
      <c r="AS501" s="1"/>
      <c r="AT501" s="1"/>
      <c r="AU501" s="1"/>
    </row>
    <row r="502" spans="1:47" s="615" customFormat="1" ht="17.45" customHeight="1" x14ac:dyDescent="0.25">
      <c r="A502" s="589" t="s">
        <v>1651</v>
      </c>
      <c r="B502" s="495" t="s">
        <v>57</v>
      </c>
      <c r="C502" s="495" t="s">
        <v>98</v>
      </c>
      <c r="D502" s="495" t="s">
        <v>1652</v>
      </c>
      <c r="E502" s="495" t="s">
        <v>1653</v>
      </c>
      <c r="F502" s="473" t="s">
        <v>26</v>
      </c>
      <c r="G502" s="473"/>
      <c r="H502" s="473"/>
      <c r="I502" s="473"/>
      <c r="J502" s="152" t="s">
        <v>11223</v>
      </c>
      <c r="K502" s="163" t="s">
        <v>8948</v>
      </c>
      <c r="L502" s="503">
        <v>43007</v>
      </c>
      <c r="M502" s="497" t="s">
        <v>1654</v>
      </c>
      <c r="N502" s="163" t="s">
        <v>47</v>
      </c>
      <c r="O502" s="503">
        <v>43007</v>
      </c>
      <c r="P502" s="499">
        <v>250000</v>
      </c>
      <c r="Q502" s="500">
        <f t="shared" si="19"/>
        <v>0.25</v>
      </c>
      <c r="R502" s="504">
        <v>1</v>
      </c>
      <c r="S502" s="505" t="s">
        <v>11804</v>
      </c>
      <c r="T502" s="163" t="s">
        <v>292</v>
      </c>
      <c r="U502" s="163" t="s">
        <v>14</v>
      </c>
      <c r="V502" s="495" t="s">
        <v>911</v>
      </c>
      <c r="W502" s="495" t="s">
        <v>1655</v>
      </c>
      <c r="X502" s="495" t="s">
        <v>106</v>
      </c>
      <c r="Y502" s="495" t="s">
        <v>435</v>
      </c>
      <c r="Z502" s="616"/>
      <c r="AA502" s="590"/>
      <c r="AB502" s="1"/>
      <c r="AC502" s="1"/>
      <c r="AD502" s="1"/>
      <c r="AE502" s="1"/>
      <c r="AF502" s="1"/>
      <c r="AG502" s="1"/>
      <c r="AH502" s="1"/>
      <c r="AI502" s="1"/>
      <c r="AJ502" s="1"/>
      <c r="AK502" s="1"/>
      <c r="AL502" s="1"/>
      <c r="AM502" s="1"/>
      <c r="AN502" s="1"/>
      <c r="AO502" s="1"/>
      <c r="AP502" s="1"/>
      <c r="AQ502" s="1"/>
      <c r="AR502" s="1"/>
      <c r="AS502" s="1"/>
      <c r="AT502" s="1"/>
      <c r="AU502" s="1"/>
    </row>
    <row r="503" spans="1:47" s="615" customFormat="1" ht="17.45" customHeight="1" x14ac:dyDescent="0.25">
      <c r="A503" s="589" t="s">
        <v>1502</v>
      </c>
      <c r="B503" s="495" t="s">
        <v>57</v>
      </c>
      <c r="C503" s="495" t="s">
        <v>98</v>
      </c>
      <c r="D503" s="495" t="s">
        <v>1503</v>
      </c>
      <c r="E503" s="495" t="s">
        <v>1504</v>
      </c>
      <c r="F503" s="473" t="s">
        <v>28</v>
      </c>
      <c r="G503" s="473"/>
      <c r="H503" s="473"/>
      <c r="I503" s="473"/>
      <c r="J503" s="152" t="s">
        <v>11224</v>
      </c>
      <c r="K503" s="163" t="s">
        <v>36</v>
      </c>
      <c r="L503" s="503">
        <v>43028</v>
      </c>
      <c r="M503" s="497" t="s">
        <v>1505</v>
      </c>
      <c r="N503" s="163" t="s">
        <v>46</v>
      </c>
      <c r="O503" s="503">
        <v>43028</v>
      </c>
      <c r="P503" s="499">
        <v>250000</v>
      </c>
      <c r="Q503" s="500">
        <f t="shared" si="19"/>
        <v>0.25</v>
      </c>
      <c r="R503" s="504">
        <v>12</v>
      </c>
      <c r="S503" s="505" t="s">
        <v>9266</v>
      </c>
      <c r="T503" s="163" t="s">
        <v>103</v>
      </c>
      <c r="U503" s="163" t="s">
        <v>6</v>
      </c>
      <c r="V503" s="495" t="s">
        <v>7956</v>
      </c>
      <c r="W503" s="495"/>
      <c r="X503" s="495" t="s">
        <v>106</v>
      </c>
      <c r="Y503" s="495"/>
      <c r="Z503" s="616"/>
      <c r="AA503" s="590"/>
      <c r="AB503" s="1"/>
      <c r="AC503" s="1"/>
      <c r="AD503" s="1"/>
      <c r="AE503" s="1"/>
      <c r="AF503" s="1"/>
      <c r="AG503" s="1"/>
      <c r="AH503" s="1"/>
      <c r="AI503" s="1"/>
      <c r="AJ503" s="1"/>
      <c r="AK503" s="1"/>
      <c r="AL503" s="1"/>
      <c r="AM503" s="1"/>
      <c r="AN503" s="1"/>
      <c r="AO503" s="1"/>
      <c r="AP503" s="1"/>
      <c r="AQ503" s="1"/>
      <c r="AR503" s="1"/>
      <c r="AS503" s="1"/>
      <c r="AT503" s="1"/>
      <c r="AU503" s="1"/>
    </row>
    <row r="504" spans="1:47" s="615" customFormat="1" ht="17.45" customHeight="1" x14ac:dyDescent="0.25">
      <c r="A504" s="589" t="s">
        <v>1663</v>
      </c>
      <c r="B504" s="495" t="s">
        <v>57</v>
      </c>
      <c r="C504" s="495" t="s">
        <v>98</v>
      </c>
      <c r="D504" s="495" t="s">
        <v>1664</v>
      </c>
      <c r="E504" s="495" t="s">
        <v>1665</v>
      </c>
      <c r="F504" s="473" t="s">
        <v>26</v>
      </c>
      <c r="G504" s="473"/>
      <c r="H504" s="473"/>
      <c r="I504" s="473"/>
      <c r="J504" s="152" t="s">
        <v>11223</v>
      </c>
      <c r="K504" s="163" t="s">
        <v>33</v>
      </c>
      <c r="L504" s="503">
        <v>42990</v>
      </c>
      <c r="M504" s="497" t="s">
        <v>1666</v>
      </c>
      <c r="N504" s="163" t="s">
        <v>142</v>
      </c>
      <c r="O504" s="503">
        <v>42990</v>
      </c>
      <c r="P504" s="499">
        <v>250000</v>
      </c>
      <c r="Q504" s="500">
        <f t="shared" si="19"/>
        <v>0.25</v>
      </c>
      <c r="R504" s="504">
        <v>12</v>
      </c>
      <c r="S504" s="505" t="s">
        <v>992</v>
      </c>
      <c r="T504" s="163" t="s">
        <v>103</v>
      </c>
      <c r="U504" s="163" t="s">
        <v>16</v>
      </c>
      <c r="V504" s="495" t="s">
        <v>16</v>
      </c>
      <c r="W504" s="495"/>
      <c r="X504" s="495" t="s">
        <v>106</v>
      </c>
      <c r="Y504" s="495" t="s">
        <v>1667</v>
      </c>
      <c r="Z504" s="616"/>
      <c r="AA504" s="590"/>
      <c r="AB504" s="1"/>
      <c r="AC504" s="1"/>
      <c r="AD504" s="1"/>
      <c r="AE504" s="1"/>
      <c r="AF504" s="1"/>
      <c r="AG504" s="1"/>
      <c r="AH504" s="1"/>
      <c r="AI504" s="1"/>
      <c r="AJ504" s="1"/>
      <c r="AK504" s="1"/>
      <c r="AL504" s="1"/>
      <c r="AM504" s="1"/>
      <c r="AN504" s="1"/>
      <c r="AO504" s="1"/>
      <c r="AP504" s="1"/>
      <c r="AQ504" s="1"/>
      <c r="AR504" s="1"/>
      <c r="AS504" s="1"/>
      <c r="AT504" s="1"/>
      <c r="AU504" s="1"/>
    </row>
    <row r="505" spans="1:47" s="615" customFormat="1" ht="17.45" customHeight="1" x14ac:dyDescent="0.25">
      <c r="A505" s="589" t="s">
        <v>1514</v>
      </c>
      <c r="B505" s="495" t="s">
        <v>57</v>
      </c>
      <c r="C505" s="495" t="s">
        <v>98</v>
      </c>
      <c r="D505" s="495" t="s">
        <v>10260</v>
      </c>
      <c r="E505" s="495" t="s">
        <v>1516</v>
      </c>
      <c r="F505" s="473" t="s">
        <v>25</v>
      </c>
      <c r="G505" s="473"/>
      <c r="H505" s="473"/>
      <c r="I505" s="473"/>
      <c r="J505" s="152" t="s">
        <v>11223</v>
      </c>
      <c r="K505" s="152" t="s">
        <v>8951</v>
      </c>
      <c r="L505" s="496">
        <v>42978</v>
      </c>
      <c r="M505" s="497">
        <v>42793</v>
      </c>
      <c r="N505" s="152" t="s">
        <v>48</v>
      </c>
      <c r="O505" s="498">
        <v>42978</v>
      </c>
      <c r="P505" s="499">
        <v>250000</v>
      </c>
      <c r="Q505" s="500">
        <f t="shared" si="19"/>
        <v>0.25</v>
      </c>
      <c r="R505" s="501">
        <v>4</v>
      </c>
      <c r="S505" s="502">
        <v>42908</v>
      </c>
      <c r="T505" s="152" t="s">
        <v>292</v>
      </c>
      <c r="U505" s="152" t="s">
        <v>7040</v>
      </c>
      <c r="V505" s="495" t="s">
        <v>162</v>
      </c>
      <c r="W505" s="495" t="s">
        <v>105</v>
      </c>
      <c r="X505" s="495" t="s">
        <v>9806</v>
      </c>
      <c r="Y505" s="495" t="s">
        <v>6864</v>
      </c>
      <c r="Z505" s="616"/>
      <c r="AA505" s="590"/>
      <c r="AB505" s="1"/>
      <c r="AC505" s="1"/>
      <c r="AD505" s="1"/>
      <c r="AE505" s="1"/>
      <c r="AF505" s="1"/>
      <c r="AG505" s="1"/>
      <c r="AH505" s="1"/>
      <c r="AI505" s="1"/>
      <c r="AJ505" s="1"/>
      <c r="AK505" s="1"/>
      <c r="AL505" s="1"/>
      <c r="AM505" s="1"/>
      <c r="AN505" s="1"/>
      <c r="AO505" s="1"/>
      <c r="AP505" s="1"/>
      <c r="AQ505" s="1"/>
      <c r="AR505" s="1"/>
      <c r="AS505" s="1"/>
      <c r="AT505" s="1"/>
      <c r="AU505" s="1"/>
    </row>
    <row r="506" spans="1:47" s="615" customFormat="1" ht="17.45" customHeight="1" x14ac:dyDescent="0.25">
      <c r="A506" s="589" t="s">
        <v>8722</v>
      </c>
      <c r="B506" s="495" t="s">
        <v>57</v>
      </c>
      <c r="C506" s="495" t="s">
        <v>98</v>
      </c>
      <c r="D506" s="495" t="s">
        <v>2507</v>
      </c>
      <c r="E506" s="495" t="s">
        <v>6871</v>
      </c>
      <c r="F506" s="473" t="s">
        <v>28</v>
      </c>
      <c r="G506" s="473"/>
      <c r="H506" s="473"/>
      <c r="I506" s="473"/>
      <c r="J506" s="152" t="s">
        <v>11224</v>
      </c>
      <c r="K506" s="163" t="s">
        <v>8952</v>
      </c>
      <c r="L506" s="503">
        <v>43084</v>
      </c>
      <c r="M506" s="497" t="s">
        <v>8862</v>
      </c>
      <c r="N506" s="163" t="s">
        <v>47</v>
      </c>
      <c r="O506" s="503">
        <v>43404</v>
      </c>
      <c r="P506" s="499">
        <v>250000</v>
      </c>
      <c r="Q506" s="500">
        <f t="shared" si="19"/>
        <v>0.25</v>
      </c>
      <c r="R506" s="504">
        <v>10</v>
      </c>
      <c r="S506" s="505" t="s">
        <v>8047</v>
      </c>
      <c r="T506" s="163" t="s">
        <v>125</v>
      </c>
      <c r="U506" s="152" t="s">
        <v>7040</v>
      </c>
      <c r="V506" s="495" t="s">
        <v>104</v>
      </c>
      <c r="W506" s="495" t="s">
        <v>105</v>
      </c>
      <c r="X506" s="495" t="s">
        <v>106</v>
      </c>
      <c r="Y506" s="495" t="s">
        <v>8934</v>
      </c>
      <c r="Z506" s="616"/>
      <c r="AA506" s="590"/>
      <c r="AB506" s="1"/>
      <c r="AC506" s="1"/>
      <c r="AD506" s="1"/>
      <c r="AE506" s="1"/>
      <c r="AF506" s="1"/>
      <c r="AG506" s="1"/>
      <c r="AH506" s="1"/>
      <c r="AI506" s="1"/>
      <c r="AJ506" s="1"/>
      <c r="AK506" s="1"/>
      <c r="AL506" s="1"/>
      <c r="AM506" s="1"/>
      <c r="AN506" s="1"/>
      <c r="AO506" s="1"/>
      <c r="AP506" s="1"/>
      <c r="AQ506" s="1"/>
      <c r="AR506" s="1"/>
      <c r="AS506" s="1"/>
      <c r="AT506" s="1"/>
      <c r="AU506" s="1"/>
    </row>
    <row r="507" spans="1:47" s="615" customFormat="1" ht="17.45" customHeight="1" x14ac:dyDescent="0.25">
      <c r="A507" s="589" t="s">
        <v>1633</v>
      </c>
      <c r="B507" s="495" t="s">
        <v>57</v>
      </c>
      <c r="C507" s="495" t="s">
        <v>98</v>
      </c>
      <c r="D507" s="495" t="s">
        <v>1634</v>
      </c>
      <c r="E507" s="495" t="s">
        <v>316</v>
      </c>
      <c r="F507" s="473" t="s">
        <v>26</v>
      </c>
      <c r="G507" s="473"/>
      <c r="H507" s="473"/>
      <c r="I507" s="473"/>
      <c r="J507" s="152" t="s">
        <v>11224</v>
      </c>
      <c r="K507" s="163" t="s">
        <v>8948</v>
      </c>
      <c r="L507" s="503">
        <v>43091</v>
      </c>
      <c r="M507" s="497" t="s">
        <v>1635</v>
      </c>
      <c r="N507" s="163" t="s">
        <v>46</v>
      </c>
      <c r="O507" s="503">
        <v>43091</v>
      </c>
      <c r="P507" s="499">
        <v>250000</v>
      </c>
      <c r="Q507" s="500">
        <f t="shared" si="19"/>
        <v>0.25</v>
      </c>
      <c r="R507" s="504">
        <v>1</v>
      </c>
      <c r="S507" s="505" t="s">
        <v>425</v>
      </c>
      <c r="T507" s="163" t="s">
        <v>125</v>
      </c>
      <c r="U507" s="152" t="s">
        <v>7040</v>
      </c>
      <c r="V507" s="495" t="s">
        <v>104</v>
      </c>
      <c r="W507" s="495" t="s">
        <v>344</v>
      </c>
      <c r="X507" s="495" t="s">
        <v>106</v>
      </c>
      <c r="Y507" s="495"/>
      <c r="Z507" s="616"/>
      <c r="AA507" s="590"/>
      <c r="AB507" s="1"/>
      <c r="AC507" s="1"/>
      <c r="AD507" s="1"/>
      <c r="AE507" s="1"/>
      <c r="AF507" s="1"/>
      <c r="AG507" s="1"/>
      <c r="AH507" s="1"/>
      <c r="AI507" s="1"/>
      <c r="AJ507" s="1"/>
      <c r="AK507" s="1"/>
      <c r="AL507" s="1"/>
      <c r="AM507" s="1"/>
      <c r="AN507" s="1"/>
      <c r="AO507" s="1"/>
      <c r="AP507" s="1"/>
      <c r="AQ507" s="1"/>
      <c r="AR507" s="1"/>
      <c r="AS507" s="1"/>
      <c r="AT507" s="1"/>
      <c r="AU507" s="1"/>
    </row>
    <row r="508" spans="1:47" s="615" customFormat="1" ht="17.45" customHeight="1" x14ac:dyDescent="0.25">
      <c r="A508" s="589" t="s">
        <v>9471</v>
      </c>
      <c r="B508" s="495" t="s">
        <v>57</v>
      </c>
      <c r="C508" s="495" t="s">
        <v>98</v>
      </c>
      <c r="D508" s="495" t="s">
        <v>9255</v>
      </c>
      <c r="E508" s="495" t="s">
        <v>9472</v>
      </c>
      <c r="F508" s="473" t="s">
        <v>26</v>
      </c>
      <c r="G508" s="473"/>
      <c r="H508" s="473"/>
      <c r="I508" s="473"/>
      <c r="J508" s="152" t="s">
        <v>11224</v>
      </c>
      <c r="K508" s="163" t="s">
        <v>8948</v>
      </c>
      <c r="L508" s="503">
        <v>43039</v>
      </c>
      <c r="M508" s="497" t="s">
        <v>9513</v>
      </c>
      <c r="N508" s="163" t="s">
        <v>46</v>
      </c>
      <c r="O508" s="503">
        <v>43039</v>
      </c>
      <c r="P508" s="499">
        <v>250000</v>
      </c>
      <c r="Q508" s="500">
        <f t="shared" si="19"/>
        <v>0.25</v>
      </c>
      <c r="R508" s="504">
        <v>12</v>
      </c>
      <c r="S508" s="505" t="s">
        <v>9261</v>
      </c>
      <c r="T508" s="163" t="s">
        <v>103</v>
      </c>
      <c r="U508" s="152" t="s">
        <v>7040</v>
      </c>
      <c r="V508" s="495" t="s">
        <v>134</v>
      </c>
      <c r="W508" s="495" t="s">
        <v>9276</v>
      </c>
      <c r="X508" s="495" t="s">
        <v>106</v>
      </c>
      <c r="Y508" s="495"/>
      <c r="Z508" s="616"/>
      <c r="AA508" s="590"/>
      <c r="AB508" s="1"/>
      <c r="AC508" s="1"/>
      <c r="AD508" s="1"/>
      <c r="AE508" s="1"/>
      <c r="AF508" s="1"/>
      <c r="AG508" s="1"/>
      <c r="AH508" s="1"/>
      <c r="AI508" s="1"/>
      <c r="AJ508" s="1"/>
      <c r="AK508" s="1"/>
      <c r="AL508" s="1"/>
      <c r="AM508" s="1"/>
      <c r="AN508" s="1"/>
      <c r="AO508" s="1"/>
      <c r="AP508" s="1"/>
      <c r="AQ508" s="1"/>
      <c r="AR508" s="1"/>
      <c r="AS508" s="1"/>
      <c r="AT508" s="1"/>
      <c r="AU508" s="1"/>
    </row>
    <row r="509" spans="1:47" s="615" customFormat="1" ht="17.45" customHeight="1" x14ac:dyDescent="0.25">
      <c r="A509" s="589" t="s">
        <v>9043</v>
      </c>
      <c r="B509" s="495" t="s">
        <v>57</v>
      </c>
      <c r="C509" s="495" t="s">
        <v>98</v>
      </c>
      <c r="D509" s="495" t="s">
        <v>9044</v>
      </c>
      <c r="E509" s="495" t="s">
        <v>9045</v>
      </c>
      <c r="F509" s="473" t="s">
        <v>26</v>
      </c>
      <c r="G509" s="473"/>
      <c r="H509" s="473"/>
      <c r="I509" s="473"/>
      <c r="J509" s="152" t="s">
        <v>11223</v>
      </c>
      <c r="K509" s="163" t="s">
        <v>8948</v>
      </c>
      <c r="L509" s="503">
        <v>43000</v>
      </c>
      <c r="M509" s="497" t="s">
        <v>9098</v>
      </c>
      <c r="N509" s="163" t="s">
        <v>46</v>
      </c>
      <c r="O509" s="503">
        <v>43000</v>
      </c>
      <c r="P509" s="499">
        <v>250000</v>
      </c>
      <c r="Q509" s="500">
        <f t="shared" si="19"/>
        <v>0.25</v>
      </c>
      <c r="R509" s="504">
        <v>12</v>
      </c>
      <c r="S509" s="505" t="s">
        <v>9098</v>
      </c>
      <c r="T509" s="163" t="s">
        <v>103</v>
      </c>
      <c r="U509" s="152" t="s">
        <v>7040</v>
      </c>
      <c r="V509" s="495" t="s">
        <v>104</v>
      </c>
      <c r="W509" s="495"/>
      <c r="X509" s="495" t="s">
        <v>106</v>
      </c>
      <c r="Y509" s="495" t="s">
        <v>9447</v>
      </c>
      <c r="Z509" s="616"/>
      <c r="AA509" s="590"/>
      <c r="AB509" s="1"/>
      <c r="AC509" s="1"/>
      <c r="AD509" s="1"/>
      <c r="AE509" s="1"/>
      <c r="AF509" s="1"/>
      <c r="AG509" s="1"/>
      <c r="AH509" s="1"/>
      <c r="AI509" s="1"/>
      <c r="AJ509" s="1"/>
      <c r="AK509" s="1"/>
      <c r="AL509" s="1"/>
      <c r="AM509" s="1"/>
      <c r="AN509" s="1"/>
      <c r="AO509" s="1"/>
      <c r="AP509" s="1"/>
      <c r="AQ509" s="1"/>
      <c r="AR509" s="1"/>
      <c r="AS509" s="1"/>
      <c r="AT509" s="1"/>
      <c r="AU509" s="1"/>
    </row>
    <row r="510" spans="1:47" s="615" customFormat="1" ht="17.45" customHeight="1" x14ac:dyDescent="0.25">
      <c r="A510" s="589" t="s">
        <v>8755</v>
      </c>
      <c r="B510" s="495" t="s">
        <v>57</v>
      </c>
      <c r="C510" s="495" t="s">
        <v>98</v>
      </c>
      <c r="D510" s="495" t="s">
        <v>10843</v>
      </c>
      <c r="E510" s="495" t="s">
        <v>8756</v>
      </c>
      <c r="F510" s="473" t="s">
        <v>25</v>
      </c>
      <c r="G510" s="473"/>
      <c r="H510" s="473"/>
      <c r="I510" s="473"/>
      <c r="J510" s="152" t="s">
        <v>11224</v>
      </c>
      <c r="K510" s="152" t="s">
        <v>35</v>
      </c>
      <c r="L510" s="496">
        <v>43100</v>
      </c>
      <c r="M510" s="497">
        <v>42843</v>
      </c>
      <c r="N510" s="152" t="s">
        <v>46</v>
      </c>
      <c r="O510" s="498">
        <v>43100</v>
      </c>
      <c r="P510" s="499">
        <v>250000</v>
      </c>
      <c r="Q510" s="500">
        <f t="shared" si="19"/>
        <v>0.25</v>
      </c>
      <c r="R510" s="501">
        <v>12</v>
      </c>
      <c r="S510" s="502">
        <v>42845</v>
      </c>
      <c r="T510" s="152" t="s">
        <v>125</v>
      </c>
      <c r="U510" s="152" t="s">
        <v>18</v>
      </c>
      <c r="V510" s="495" t="s">
        <v>9273</v>
      </c>
      <c r="W510" s="495" t="s">
        <v>11808</v>
      </c>
      <c r="X510" s="495" t="s">
        <v>10197</v>
      </c>
      <c r="Y510" s="495" t="s">
        <v>7201</v>
      </c>
      <c r="Z510" s="616"/>
      <c r="AA510" s="590"/>
      <c r="AB510" s="1"/>
      <c r="AC510" s="1"/>
      <c r="AD510" s="1"/>
      <c r="AE510" s="1"/>
      <c r="AF510" s="1"/>
      <c r="AG510" s="1"/>
      <c r="AH510" s="1"/>
      <c r="AI510" s="1"/>
      <c r="AJ510" s="1"/>
      <c r="AK510" s="1"/>
      <c r="AL510" s="1"/>
      <c r="AM510" s="1"/>
      <c r="AN510" s="1"/>
      <c r="AO510" s="1"/>
      <c r="AP510" s="1"/>
      <c r="AQ510" s="1"/>
      <c r="AR510" s="1"/>
      <c r="AS510" s="1"/>
      <c r="AT510" s="1"/>
      <c r="AU510" s="1"/>
    </row>
    <row r="511" spans="1:47" s="615" customFormat="1" ht="17.45" customHeight="1" x14ac:dyDescent="0.25">
      <c r="A511" s="589" t="s">
        <v>1607</v>
      </c>
      <c r="B511" s="495" t="s">
        <v>56</v>
      </c>
      <c r="C511" s="495" t="s">
        <v>161</v>
      </c>
      <c r="D511" s="495" t="s">
        <v>1608</v>
      </c>
      <c r="E511" s="495" t="s">
        <v>1609</v>
      </c>
      <c r="F511" s="473" t="s">
        <v>26</v>
      </c>
      <c r="G511" s="473"/>
      <c r="H511" s="473"/>
      <c r="I511" s="473"/>
      <c r="J511" s="152" t="s">
        <v>11223</v>
      </c>
      <c r="K511" s="163" t="s">
        <v>8948</v>
      </c>
      <c r="L511" s="503">
        <v>43007</v>
      </c>
      <c r="M511" s="497" t="s">
        <v>1610</v>
      </c>
      <c r="N511" s="163" t="s">
        <v>47</v>
      </c>
      <c r="O511" s="503">
        <v>43007</v>
      </c>
      <c r="P511" s="499">
        <v>200000</v>
      </c>
      <c r="Q511" s="500">
        <f t="shared" si="19"/>
        <v>0.19999999999999998</v>
      </c>
      <c r="R511" s="504">
        <v>1</v>
      </c>
      <c r="S511" s="505" t="s">
        <v>11804</v>
      </c>
      <c r="T511" s="163" t="s">
        <v>103</v>
      </c>
      <c r="U511" s="163" t="s">
        <v>13</v>
      </c>
      <c r="V511" s="495" t="s">
        <v>126</v>
      </c>
      <c r="W511" s="495" t="s">
        <v>498</v>
      </c>
      <c r="X511" s="495" t="s">
        <v>6714</v>
      </c>
      <c r="Y511" s="495" t="s">
        <v>435</v>
      </c>
      <c r="Z511" s="616"/>
      <c r="AA511" s="590"/>
      <c r="AB511" s="1"/>
      <c r="AC511" s="1"/>
      <c r="AD511" s="1"/>
      <c r="AE511" s="1"/>
      <c r="AF511" s="1"/>
      <c r="AG511" s="1"/>
      <c r="AH511" s="1"/>
      <c r="AI511" s="1"/>
      <c r="AJ511" s="1"/>
      <c r="AK511" s="1"/>
      <c r="AL511" s="1"/>
      <c r="AM511" s="1"/>
      <c r="AN511" s="1"/>
      <c r="AO511" s="1"/>
      <c r="AP511" s="1"/>
      <c r="AQ511" s="1"/>
      <c r="AR511" s="1"/>
      <c r="AS511" s="1"/>
      <c r="AT511" s="1"/>
      <c r="AU511" s="1"/>
    </row>
    <row r="512" spans="1:47" s="615" customFormat="1" ht="17.45" customHeight="1" x14ac:dyDescent="0.25">
      <c r="A512" s="589" t="s">
        <v>6873</v>
      </c>
      <c r="B512" s="495" t="s">
        <v>57</v>
      </c>
      <c r="C512" s="495" t="s">
        <v>182</v>
      </c>
      <c r="D512" s="495" t="s">
        <v>6874</v>
      </c>
      <c r="E512" s="495" t="s">
        <v>6875</v>
      </c>
      <c r="F512" s="473" t="s">
        <v>27</v>
      </c>
      <c r="G512" s="473"/>
      <c r="H512" s="473"/>
      <c r="I512" s="473"/>
      <c r="J512" s="152" t="s">
        <v>11223</v>
      </c>
      <c r="K512" s="163" t="s">
        <v>8947</v>
      </c>
      <c r="L512" s="503">
        <v>42996</v>
      </c>
      <c r="M512" s="497" t="s">
        <v>6927</v>
      </c>
      <c r="N512" s="163" t="s">
        <v>47</v>
      </c>
      <c r="O512" s="503">
        <v>42996</v>
      </c>
      <c r="P512" s="499">
        <v>250000</v>
      </c>
      <c r="Q512" s="500">
        <f t="shared" si="19"/>
        <v>0.25</v>
      </c>
      <c r="R512" s="504">
        <v>12</v>
      </c>
      <c r="S512" s="505" t="s">
        <v>11819</v>
      </c>
      <c r="T512" s="163" t="s">
        <v>103</v>
      </c>
      <c r="U512" s="163" t="s">
        <v>9234</v>
      </c>
      <c r="V512" s="495" t="s">
        <v>184</v>
      </c>
      <c r="W512" s="495" t="s">
        <v>6928</v>
      </c>
      <c r="X512" s="495" t="s">
        <v>6929</v>
      </c>
      <c r="Y512" s="495" t="s">
        <v>757</v>
      </c>
      <c r="Z512" s="616"/>
      <c r="AA512" s="590"/>
      <c r="AB512" s="1"/>
      <c r="AC512" s="1"/>
      <c r="AD512" s="1"/>
      <c r="AE512" s="1"/>
      <c r="AF512" s="1"/>
      <c r="AG512" s="1"/>
      <c r="AH512" s="1"/>
      <c r="AI512" s="1"/>
      <c r="AJ512" s="1"/>
      <c r="AK512" s="1"/>
      <c r="AL512" s="1"/>
      <c r="AM512" s="1"/>
      <c r="AN512" s="1"/>
      <c r="AO512" s="1"/>
      <c r="AP512" s="1"/>
      <c r="AQ512" s="1"/>
      <c r="AR512" s="1"/>
      <c r="AS512" s="1"/>
      <c r="AT512" s="1"/>
      <c r="AU512" s="1"/>
    </row>
    <row r="513" spans="1:47" s="615" customFormat="1" ht="17.45" customHeight="1" x14ac:dyDescent="0.25">
      <c r="A513" s="589" t="s">
        <v>8971</v>
      </c>
      <c r="B513" s="495" t="s">
        <v>57</v>
      </c>
      <c r="C513" s="495" t="s">
        <v>182</v>
      </c>
      <c r="D513" s="495" t="s">
        <v>10252</v>
      </c>
      <c r="E513" s="495" t="s">
        <v>8972</v>
      </c>
      <c r="F513" s="473" t="s">
        <v>24</v>
      </c>
      <c r="G513" s="473"/>
      <c r="H513" s="473"/>
      <c r="I513" s="473"/>
      <c r="J513" s="152" t="s">
        <v>11224</v>
      </c>
      <c r="K513" s="152" t="s">
        <v>38</v>
      </c>
      <c r="L513" s="496">
        <v>43070</v>
      </c>
      <c r="M513" s="497">
        <v>42681</v>
      </c>
      <c r="N513" s="152" t="s">
        <v>48</v>
      </c>
      <c r="O513" s="498">
        <v>43070</v>
      </c>
      <c r="P513" s="499">
        <v>250000</v>
      </c>
      <c r="Q513" s="500">
        <f t="shared" si="19"/>
        <v>0.25</v>
      </c>
      <c r="R513" s="501">
        <v>6</v>
      </c>
      <c r="S513" s="502">
        <v>42894</v>
      </c>
      <c r="T513" s="152" t="s">
        <v>211</v>
      </c>
      <c r="U513" s="152" t="s">
        <v>7040</v>
      </c>
      <c r="V513" s="495" t="s">
        <v>162</v>
      </c>
      <c r="W513" s="495" t="s">
        <v>105</v>
      </c>
      <c r="X513" s="495" t="s">
        <v>7159</v>
      </c>
      <c r="Y513" s="495"/>
      <c r="Z513" s="616"/>
      <c r="AA513" s="590"/>
      <c r="AB513" s="1"/>
      <c r="AC513" s="1"/>
      <c r="AD513" s="1"/>
      <c r="AE513" s="1"/>
      <c r="AF513" s="1"/>
      <c r="AG513" s="1"/>
      <c r="AH513" s="1"/>
      <c r="AI513" s="1"/>
      <c r="AJ513" s="1"/>
      <c r="AK513" s="1"/>
      <c r="AL513" s="1"/>
      <c r="AM513" s="1"/>
      <c r="AN513" s="1"/>
      <c r="AO513" s="1"/>
      <c r="AP513" s="1"/>
      <c r="AQ513" s="1"/>
      <c r="AR513" s="1"/>
      <c r="AS513" s="1"/>
      <c r="AT513" s="1"/>
      <c r="AU513" s="1"/>
    </row>
    <row r="514" spans="1:47" s="615" customFormat="1" ht="17.45" customHeight="1" x14ac:dyDescent="0.25">
      <c r="A514" s="589" t="s">
        <v>1591</v>
      </c>
      <c r="B514" s="495" t="s">
        <v>57</v>
      </c>
      <c r="C514" s="495" t="s">
        <v>182</v>
      </c>
      <c r="D514" s="495" t="s">
        <v>10842</v>
      </c>
      <c r="E514" s="495" t="s">
        <v>11509</v>
      </c>
      <c r="F514" s="473" t="s">
        <v>26</v>
      </c>
      <c r="G514" s="473"/>
      <c r="H514" s="473"/>
      <c r="I514" s="473"/>
      <c r="J514" s="152" t="s">
        <v>11224</v>
      </c>
      <c r="K514" s="152" t="s">
        <v>8948</v>
      </c>
      <c r="L514" s="496">
        <v>43098</v>
      </c>
      <c r="M514" s="497">
        <v>42795</v>
      </c>
      <c r="N514" s="152" t="s">
        <v>47</v>
      </c>
      <c r="O514" s="498">
        <v>43101</v>
      </c>
      <c r="P514" s="499">
        <v>250000</v>
      </c>
      <c r="Q514" s="500">
        <f t="shared" si="19"/>
        <v>0.25</v>
      </c>
      <c r="R514" s="501">
        <v>6</v>
      </c>
      <c r="S514" s="502">
        <v>42894</v>
      </c>
      <c r="T514" s="152" t="s">
        <v>125</v>
      </c>
      <c r="U514" s="152" t="s">
        <v>7040</v>
      </c>
      <c r="V514" s="495" t="s">
        <v>162</v>
      </c>
      <c r="W514" s="495" t="s">
        <v>105</v>
      </c>
      <c r="X514" s="495" t="s">
        <v>10041</v>
      </c>
      <c r="Y514" s="495"/>
      <c r="Z514" s="616"/>
      <c r="AA514" s="590"/>
      <c r="AB514" s="1"/>
      <c r="AC514" s="1"/>
      <c r="AD514" s="1"/>
      <c r="AE514" s="1"/>
      <c r="AF514" s="1"/>
      <c r="AG514" s="1"/>
      <c r="AH514" s="1"/>
      <c r="AI514" s="1"/>
      <c r="AJ514" s="1"/>
      <c r="AK514" s="1"/>
      <c r="AL514" s="1"/>
      <c r="AM514" s="1"/>
      <c r="AN514" s="1"/>
      <c r="AO514" s="1"/>
      <c r="AP514" s="1"/>
      <c r="AQ514" s="1"/>
      <c r="AR514" s="1"/>
      <c r="AS514" s="1"/>
      <c r="AT514" s="1"/>
      <c r="AU514" s="1"/>
    </row>
    <row r="515" spans="1:47" s="615" customFormat="1" ht="17.45" customHeight="1" x14ac:dyDescent="0.25">
      <c r="A515" s="589" t="s">
        <v>412</v>
      </c>
      <c r="B515" s="495" t="s">
        <v>56</v>
      </c>
      <c r="C515" s="495" t="s">
        <v>109</v>
      </c>
      <c r="D515" s="495" t="s">
        <v>413</v>
      </c>
      <c r="E515" s="495" t="s">
        <v>414</v>
      </c>
      <c r="F515" s="473" t="s">
        <v>28</v>
      </c>
      <c r="G515" s="473" t="s">
        <v>4894</v>
      </c>
      <c r="H515" s="473" t="str">
        <f>VLOOKUP(A515,'[1]2017 SalesConnect'!$A:$J,8,0)</f>
        <v>India</v>
      </c>
      <c r="I515" s="473" t="str">
        <f>VLOOKUP(A515,'[1]2017 SalesConnect'!$A:$I,9,0)</f>
        <v>BDE is in discussion with Todd (account partner) on this opportunity..   Meeting being scheduled in Apr along with Naren on taking this forward.</v>
      </c>
      <c r="J515" s="152" t="s">
        <v>11224</v>
      </c>
      <c r="K515" s="163" t="s">
        <v>36</v>
      </c>
      <c r="L515" s="503">
        <v>43100</v>
      </c>
      <c r="M515" s="497" t="s">
        <v>415</v>
      </c>
      <c r="N515" s="163" t="s">
        <v>46</v>
      </c>
      <c r="O515" s="503">
        <v>43100</v>
      </c>
      <c r="P515" s="499">
        <v>250000</v>
      </c>
      <c r="Q515" s="500">
        <f t="shared" si="19"/>
        <v>0.25</v>
      </c>
      <c r="R515" s="504">
        <v>12</v>
      </c>
      <c r="S515" s="505" t="s">
        <v>1723</v>
      </c>
      <c r="T515" s="163" t="s">
        <v>103</v>
      </c>
      <c r="U515" s="163" t="s">
        <v>7</v>
      </c>
      <c r="V515" s="495" t="s">
        <v>477</v>
      </c>
      <c r="W515" s="495" t="s">
        <v>1138</v>
      </c>
      <c r="X515" s="495" t="s">
        <v>6438</v>
      </c>
      <c r="Y515" s="495"/>
      <c r="Z515" s="616"/>
      <c r="AA515" s="590"/>
      <c r="AB515" s="1"/>
      <c r="AC515" s="1"/>
      <c r="AD515" s="1"/>
      <c r="AE515" s="1"/>
      <c r="AF515" s="1"/>
      <c r="AG515" s="1"/>
      <c r="AH515" s="1"/>
      <c r="AI515" s="1"/>
      <c r="AJ515" s="1"/>
      <c r="AK515" s="1"/>
      <c r="AL515" s="1"/>
      <c r="AM515" s="1"/>
      <c r="AN515" s="1"/>
      <c r="AO515" s="1"/>
      <c r="AP515" s="1"/>
      <c r="AQ515" s="1"/>
      <c r="AR515" s="1"/>
      <c r="AS515" s="1"/>
      <c r="AT515" s="1"/>
      <c r="AU515" s="1"/>
    </row>
    <row r="516" spans="1:47" s="615" customFormat="1" ht="17.45" customHeight="1" x14ac:dyDescent="0.25">
      <c r="A516" s="589" t="s">
        <v>10433</v>
      </c>
      <c r="B516" s="495" t="s">
        <v>57</v>
      </c>
      <c r="C516" s="495" t="s">
        <v>182</v>
      </c>
      <c r="D516" s="495" t="s">
        <v>10434</v>
      </c>
      <c r="E516" s="495" t="s">
        <v>10435</v>
      </c>
      <c r="F516" s="473" t="s">
        <v>25</v>
      </c>
      <c r="G516" s="473"/>
      <c r="H516" s="473"/>
      <c r="I516" s="473"/>
      <c r="J516" s="152" t="s">
        <v>11223</v>
      </c>
      <c r="K516" s="163" t="s">
        <v>8951</v>
      </c>
      <c r="L516" s="503">
        <v>42983</v>
      </c>
      <c r="M516" s="497" t="s">
        <v>10712</v>
      </c>
      <c r="N516" s="163" t="s">
        <v>48</v>
      </c>
      <c r="O516" s="503">
        <v>42983</v>
      </c>
      <c r="P516" s="499">
        <v>250000</v>
      </c>
      <c r="Q516" s="500">
        <f t="shared" si="19"/>
        <v>0.25</v>
      </c>
      <c r="R516" s="504">
        <v>2</v>
      </c>
      <c r="S516" s="505" t="s">
        <v>10750</v>
      </c>
      <c r="T516" s="163" t="s">
        <v>103</v>
      </c>
      <c r="U516" s="152" t="s">
        <v>7040</v>
      </c>
      <c r="V516" s="495" t="s">
        <v>104</v>
      </c>
      <c r="W516" s="495" t="s">
        <v>344</v>
      </c>
      <c r="X516" s="495" t="s">
        <v>10751</v>
      </c>
      <c r="Y516" s="495" t="s">
        <v>10791</v>
      </c>
      <c r="Z516" s="616"/>
      <c r="AA516" s="590"/>
      <c r="AB516" s="1"/>
      <c r="AC516" s="1"/>
      <c r="AD516" s="1"/>
      <c r="AE516" s="1"/>
      <c r="AF516" s="1"/>
      <c r="AG516" s="1"/>
      <c r="AH516" s="1"/>
      <c r="AI516" s="1"/>
      <c r="AJ516" s="1"/>
      <c r="AK516" s="1"/>
      <c r="AL516" s="1"/>
      <c r="AM516" s="1"/>
      <c r="AN516" s="1"/>
      <c r="AO516" s="1"/>
      <c r="AP516" s="1"/>
      <c r="AQ516" s="1"/>
      <c r="AR516" s="1"/>
      <c r="AS516" s="1"/>
      <c r="AT516" s="1"/>
      <c r="AU516" s="1"/>
    </row>
    <row r="517" spans="1:47" s="615" customFormat="1" ht="17.45" customHeight="1" x14ac:dyDescent="0.25">
      <c r="A517" s="589" t="s">
        <v>7196</v>
      </c>
      <c r="B517" s="495" t="s">
        <v>60</v>
      </c>
      <c r="C517" s="495" t="s">
        <v>805</v>
      </c>
      <c r="D517" s="495" t="s">
        <v>10428</v>
      </c>
      <c r="E517" s="495" t="s">
        <v>9246</v>
      </c>
      <c r="F517" s="473" t="s">
        <v>25</v>
      </c>
      <c r="G517" s="473"/>
      <c r="H517" s="473"/>
      <c r="I517" s="473"/>
      <c r="J517" s="152" t="s">
        <v>11223</v>
      </c>
      <c r="K517" s="152" t="s">
        <v>35</v>
      </c>
      <c r="L517" s="496">
        <v>42947</v>
      </c>
      <c r="M517" s="497">
        <v>42797</v>
      </c>
      <c r="N517" s="152" t="s">
        <v>47</v>
      </c>
      <c r="O517" s="498">
        <v>42947</v>
      </c>
      <c r="P517" s="499">
        <v>250000</v>
      </c>
      <c r="Q517" s="500">
        <f t="shared" si="19"/>
        <v>0.25</v>
      </c>
      <c r="R517" s="501">
        <v>12</v>
      </c>
      <c r="S517" s="502">
        <v>42901</v>
      </c>
      <c r="T517" s="152" t="s">
        <v>103</v>
      </c>
      <c r="U517" s="152" t="s">
        <v>7040</v>
      </c>
      <c r="V517" s="495" t="s">
        <v>162</v>
      </c>
      <c r="W517" s="495" t="s">
        <v>105</v>
      </c>
      <c r="X517" s="495" t="s">
        <v>7200</v>
      </c>
      <c r="Y517" s="495"/>
      <c r="Z517" s="616"/>
      <c r="AA517" s="590"/>
      <c r="AB517" s="1"/>
      <c r="AC517" s="1"/>
      <c r="AD517" s="1"/>
      <c r="AE517" s="1"/>
      <c r="AF517" s="1"/>
      <c r="AG517" s="1"/>
      <c r="AH517" s="1"/>
      <c r="AI517" s="1"/>
      <c r="AJ517" s="1"/>
      <c r="AK517" s="1"/>
      <c r="AL517" s="1"/>
      <c r="AM517" s="1"/>
      <c r="AN517" s="1"/>
      <c r="AO517" s="1"/>
      <c r="AP517" s="1"/>
      <c r="AQ517" s="1"/>
      <c r="AR517" s="1"/>
      <c r="AS517" s="1"/>
      <c r="AT517" s="1"/>
      <c r="AU517" s="1"/>
    </row>
    <row r="518" spans="1:47" s="615" customFormat="1" ht="17.45" customHeight="1" x14ac:dyDescent="0.25">
      <c r="A518" s="589" t="s">
        <v>6573</v>
      </c>
      <c r="B518" s="495" t="s">
        <v>60</v>
      </c>
      <c r="C518" s="495" t="s">
        <v>805</v>
      </c>
      <c r="D518" s="495" t="s">
        <v>6574</v>
      </c>
      <c r="E518" s="495" t="s">
        <v>6575</v>
      </c>
      <c r="F518" s="473" t="s">
        <v>25</v>
      </c>
      <c r="G518" s="473"/>
      <c r="H518" s="473"/>
      <c r="I518" s="473"/>
      <c r="J518" s="152" t="s">
        <v>11223</v>
      </c>
      <c r="K518" s="163" t="s">
        <v>35</v>
      </c>
      <c r="L518" s="503">
        <v>43007</v>
      </c>
      <c r="M518" s="497" t="s">
        <v>6755</v>
      </c>
      <c r="N518" s="163" t="s">
        <v>47</v>
      </c>
      <c r="O518" s="503">
        <v>43007</v>
      </c>
      <c r="P518" s="499">
        <v>250000</v>
      </c>
      <c r="Q518" s="500">
        <f t="shared" ref="Q518:Q531" si="20">+P518*0.000001</f>
        <v>0.25</v>
      </c>
      <c r="R518" s="504">
        <v>6</v>
      </c>
      <c r="S518" s="505" t="s">
        <v>6513</v>
      </c>
      <c r="T518" s="163" t="s">
        <v>125</v>
      </c>
      <c r="U518" s="163" t="s">
        <v>7</v>
      </c>
      <c r="V518" s="495" t="s">
        <v>388</v>
      </c>
      <c r="W518" s="495" t="s">
        <v>389</v>
      </c>
      <c r="X518" s="495" t="s">
        <v>6756</v>
      </c>
      <c r="Y518" s="495" t="s">
        <v>2376</v>
      </c>
      <c r="Z518" s="616"/>
      <c r="AA518" s="590"/>
      <c r="AB518" s="1"/>
      <c r="AC518" s="1"/>
      <c r="AD518" s="1"/>
      <c r="AE518" s="1"/>
      <c r="AF518" s="1"/>
      <c r="AG518" s="1"/>
      <c r="AH518" s="1"/>
      <c r="AI518" s="1"/>
      <c r="AJ518" s="1"/>
      <c r="AK518" s="1"/>
      <c r="AL518" s="1"/>
      <c r="AM518" s="1"/>
      <c r="AN518" s="1"/>
      <c r="AO518" s="1"/>
      <c r="AP518" s="1"/>
      <c r="AQ518" s="1"/>
      <c r="AR518" s="1"/>
      <c r="AS518" s="1"/>
      <c r="AT518" s="1"/>
      <c r="AU518" s="1"/>
    </row>
    <row r="519" spans="1:47" s="615" customFormat="1" ht="17.45" customHeight="1" x14ac:dyDescent="0.25">
      <c r="A519" s="589" t="s">
        <v>6887</v>
      </c>
      <c r="B519" s="495" t="s">
        <v>60</v>
      </c>
      <c r="C519" s="495" t="s">
        <v>805</v>
      </c>
      <c r="D519" s="495" t="s">
        <v>6888</v>
      </c>
      <c r="E519" s="495" t="s">
        <v>393</v>
      </c>
      <c r="F519" s="473" t="s">
        <v>26</v>
      </c>
      <c r="G519" s="473"/>
      <c r="H519" s="473"/>
      <c r="I519" s="473"/>
      <c r="J519" s="152" t="s">
        <v>11224</v>
      </c>
      <c r="K519" s="163" t="s">
        <v>8948</v>
      </c>
      <c r="L519" s="503">
        <v>43091</v>
      </c>
      <c r="M519" s="497" t="s">
        <v>6938</v>
      </c>
      <c r="N519" s="163" t="s">
        <v>47</v>
      </c>
      <c r="O519" s="503">
        <v>43091</v>
      </c>
      <c r="P519" s="499">
        <v>250000</v>
      </c>
      <c r="Q519" s="500">
        <f t="shared" si="20"/>
        <v>0.25</v>
      </c>
      <c r="R519" s="504">
        <v>12</v>
      </c>
      <c r="S519" s="505" t="s">
        <v>11283</v>
      </c>
      <c r="T519" s="163" t="s">
        <v>103</v>
      </c>
      <c r="U519" s="163" t="s">
        <v>7</v>
      </c>
      <c r="V519" s="495" t="s">
        <v>477</v>
      </c>
      <c r="W519" s="495" t="s">
        <v>1204</v>
      </c>
      <c r="X519" s="495" t="s">
        <v>6939</v>
      </c>
      <c r="Y519" s="495" t="s">
        <v>221</v>
      </c>
      <c r="Z519" s="616"/>
      <c r="AA519" s="590"/>
      <c r="AB519" s="1"/>
      <c r="AC519" s="1"/>
      <c r="AD519" s="1"/>
      <c r="AE519" s="1"/>
      <c r="AF519" s="1"/>
      <c r="AG519" s="1"/>
      <c r="AH519" s="1"/>
      <c r="AI519" s="1"/>
      <c r="AJ519" s="1"/>
      <c r="AK519" s="1"/>
      <c r="AL519" s="1"/>
      <c r="AM519" s="1"/>
      <c r="AN519" s="1"/>
      <c r="AO519" s="1"/>
      <c r="AP519" s="1"/>
      <c r="AQ519" s="1"/>
      <c r="AR519" s="1"/>
      <c r="AS519" s="1"/>
      <c r="AT519" s="1"/>
      <c r="AU519" s="1"/>
    </row>
    <row r="520" spans="1:47" s="615" customFormat="1" ht="17.45" customHeight="1" x14ac:dyDescent="0.25">
      <c r="A520" s="589" t="s">
        <v>9632</v>
      </c>
      <c r="B520" s="495" t="s">
        <v>57</v>
      </c>
      <c r="C520" s="495" t="s">
        <v>324</v>
      </c>
      <c r="D520" s="495" t="s">
        <v>8974</v>
      </c>
      <c r="E520" s="495" t="s">
        <v>1898</v>
      </c>
      <c r="F520" s="473" t="s">
        <v>27</v>
      </c>
      <c r="G520" s="473"/>
      <c r="H520" s="473"/>
      <c r="I520" s="473"/>
      <c r="J520" s="152" t="s">
        <v>11223</v>
      </c>
      <c r="K520" s="152" t="s">
        <v>8947</v>
      </c>
      <c r="L520" s="496">
        <v>42979</v>
      </c>
      <c r="M520" s="497">
        <v>42886</v>
      </c>
      <c r="N520" s="152" t="s">
        <v>46</v>
      </c>
      <c r="O520" s="498">
        <v>42979</v>
      </c>
      <c r="P520" s="499">
        <v>249984</v>
      </c>
      <c r="Q520" s="500">
        <f t="shared" si="20"/>
        <v>0.24998399999999998</v>
      </c>
      <c r="R520" s="501">
        <v>1</v>
      </c>
      <c r="S520" s="502">
        <v>42908</v>
      </c>
      <c r="T520" s="152" t="s">
        <v>125</v>
      </c>
      <c r="U520" s="152" t="s">
        <v>7040</v>
      </c>
      <c r="V520" s="495" t="s">
        <v>162</v>
      </c>
      <c r="W520" s="495" t="s">
        <v>105</v>
      </c>
      <c r="X520" s="495" t="s">
        <v>9840</v>
      </c>
      <c r="Y520" s="495"/>
      <c r="Z520" s="616"/>
      <c r="AA520" s="590"/>
      <c r="AB520" s="1"/>
      <c r="AC520" s="1"/>
      <c r="AD520" s="1"/>
      <c r="AE520" s="1"/>
      <c r="AF520" s="1"/>
      <c r="AG520" s="1"/>
      <c r="AH520" s="1"/>
      <c r="AI520" s="1"/>
      <c r="AJ520" s="1"/>
      <c r="AK520" s="1"/>
      <c r="AL520" s="1"/>
      <c r="AM520" s="1"/>
      <c r="AN520" s="1"/>
      <c r="AO520" s="1"/>
      <c r="AP520" s="1"/>
      <c r="AQ520" s="1"/>
      <c r="AR520" s="1"/>
      <c r="AS520" s="1"/>
      <c r="AT520" s="1"/>
      <c r="AU520" s="1"/>
    </row>
    <row r="521" spans="1:47" s="615" customFormat="1" ht="17.45" customHeight="1" x14ac:dyDescent="0.25">
      <c r="A521" s="589" t="s">
        <v>10134</v>
      </c>
      <c r="B521" s="495" t="s">
        <v>60</v>
      </c>
      <c r="C521" s="495" t="s">
        <v>4992</v>
      </c>
      <c r="D521" s="495" t="s">
        <v>10845</v>
      </c>
      <c r="E521" s="495" t="s">
        <v>10135</v>
      </c>
      <c r="F521" s="473" t="s">
        <v>27</v>
      </c>
      <c r="G521" s="473"/>
      <c r="H521" s="473"/>
      <c r="I521" s="473"/>
      <c r="J521" s="152" t="s">
        <v>11224</v>
      </c>
      <c r="K521" s="152" t="s">
        <v>8947</v>
      </c>
      <c r="L521" s="496">
        <v>43084</v>
      </c>
      <c r="M521" s="497">
        <v>42872</v>
      </c>
      <c r="N521" s="152" t="s">
        <v>47</v>
      </c>
      <c r="O521" s="498">
        <v>43084</v>
      </c>
      <c r="P521" s="499">
        <v>248000</v>
      </c>
      <c r="Q521" s="500">
        <f t="shared" si="20"/>
        <v>0.248</v>
      </c>
      <c r="R521" s="501">
        <v>12</v>
      </c>
      <c r="S521" s="502">
        <v>42887</v>
      </c>
      <c r="T521" s="152" t="s">
        <v>103</v>
      </c>
      <c r="U521" s="152" t="s">
        <v>7040</v>
      </c>
      <c r="V521" s="495" t="s">
        <v>162</v>
      </c>
      <c r="W521" s="495" t="s">
        <v>105</v>
      </c>
      <c r="X521" s="495" t="s">
        <v>10198</v>
      </c>
      <c r="Y521" s="495" t="s">
        <v>10238</v>
      </c>
      <c r="Z521" s="616"/>
      <c r="AA521" s="590"/>
      <c r="AB521" s="1"/>
      <c r="AC521" s="1"/>
      <c r="AD521" s="1"/>
      <c r="AE521" s="1"/>
      <c r="AF521" s="1"/>
      <c r="AG521" s="1"/>
      <c r="AH521" s="1"/>
      <c r="AI521" s="1"/>
      <c r="AJ521" s="1"/>
      <c r="AK521" s="1"/>
      <c r="AL521" s="1"/>
      <c r="AM521" s="1"/>
      <c r="AN521" s="1"/>
      <c r="AO521" s="1"/>
      <c r="AP521" s="1"/>
      <c r="AQ521" s="1"/>
      <c r="AR521" s="1"/>
      <c r="AS521" s="1"/>
      <c r="AT521" s="1"/>
      <c r="AU521" s="1"/>
    </row>
    <row r="522" spans="1:47" s="615" customFormat="1" ht="17.45" customHeight="1" x14ac:dyDescent="0.25">
      <c r="A522" s="589" t="s">
        <v>1724</v>
      </c>
      <c r="B522" s="495" t="s">
        <v>57</v>
      </c>
      <c r="C522" s="495" t="s">
        <v>324</v>
      </c>
      <c r="D522" s="495" t="s">
        <v>10452</v>
      </c>
      <c r="E522" s="495" t="s">
        <v>1726</v>
      </c>
      <c r="F522" s="473" t="s">
        <v>26</v>
      </c>
      <c r="G522" s="473"/>
      <c r="H522" s="473"/>
      <c r="I522" s="473"/>
      <c r="J522" s="152" t="s">
        <v>11223</v>
      </c>
      <c r="K522" s="152" t="s">
        <v>8948</v>
      </c>
      <c r="L522" s="496">
        <v>42928</v>
      </c>
      <c r="M522" s="497">
        <v>42760</v>
      </c>
      <c r="N522" s="152" t="s">
        <v>47</v>
      </c>
      <c r="O522" s="498">
        <v>42928</v>
      </c>
      <c r="P522" s="499">
        <v>247985</v>
      </c>
      <c r="Q522" s="500">
        <f t="shared" si="20"/>
        <v>0.24798499999999998</v>
      </c>
      <c r="R522" s="501">
        <v>12</v>
      </c>
      <c r="S522" s="502">
        <v>42863</v>
      </c>
      <c r="T522" s="152" t="s">
        <v>125</v>
      </c>
      <c r="U522" s="152" t="s">
        <v>7040</v>
      </c>
      <c r="V522" s="495" t="s">
        <v>162</v>
      </c>
      <c r="W522" s="495" t="s">
        <v>105</v>
      </c>
      <c r="X522" s="495" t="s">
        <v>10019</v>
      </c>
      <c r="Y522" s="495" t="s">
        <v>6864</v>
      </c>
      <c r="Z522" s="616"/>
      <c r="AA522" s="590"/>
      <c r="AB522" s="1"/>
      <c r="AC522" s="1"/>
      <c r="AD522" s="1"/>
      <c r="AE522" s="1"/>
      <c r="AF522" s="1"/>
      <c r="AG522" s="1"/>
      <c r="AH522" s="1"/>
      <c r="AI522" s="1"/>
      <c r="AJ522" s="1"/>
      <c r="AK522" s="1"/>
      <c r="AL522" s="1"/>
      <c r="AM522" s="1"/>
      <c r="AN522" s="1"/>
      <c r="AO522" s="1"/>
      <c r="AP522" s="1"/>
      <c r="AQ522" s="1"/>
      <c r="AR522" s="1"/>
      <c r="AS522" s="1"/>
      <c r="AT522" s="1"/>
      <c r="AU522" s="1"/>
    </row>
    <row r="523" spans="1:47" s="615" customFormat="1" ht="17.45" customHeight="1" x14ac:dyDescent="0.25">
      <c r="A523" s="589" t="s">
        <v>9906</v>
      </c>
      <c r="B523" s="495" t="s">
        <v>56</v>
      </c>
      <c r="C523" s="495" t="s">
        <v>109</v>
      </c>
      <c r="D523" s="495" t="s">
        <v>9907</v>
      </c>
      <c r="E523" s="495" t="s">
        <v>9908</v>
      </c>
      <c r="F523" s="473" t="s">
        <v>28</v>
      </c>
      <c r="G523" s="473"/>
      <c r="H523" s="473"/>
      <c r="I523" s="473"/>
      <c r="J523" s="152" t="s">
        <v>11223</v>
      </c>
      <c r="K523" s="163" t="s">
        <v>8953</v>
      </c>
      <c r="L523" s="503">
        <v>43007</v>
      </c>
      <c r="M523" s="497" t="s">
        <v>9949</v>
      </c>
      <c r="N523" s="163" t="s">
        <v>47</v>
      </c>
      <c r="O523" s="503">
        <v>43007</v>
      </c>
      <c r="P523" s="499">
        <v>60000</v>
      </c>
      <c r="Q523" s="500">
        <f t="shared" si="20"/>
        <v>0.06</v>
      </c>
      <c r="R523" s="504">
        <v>12</v>
      </c>
      <c r="S523" s="505" t="s">
        <v>9808</v>
      </c>
      <c r="T523" s="163" t="s">
        <v>125</v>
      </c>
      <c r="U523" s="163" t="s">
        <v>7</v>
      </c>
      <c r="V523" s="495" t="s">
        <v>388</v>
      </c>
      <c r="W523" s="495" t="s">
        <v>389</v>
      </c>
      <c r="X523" s="495" t="s">
        <v>5907</v>
      </c>
      <c r="Y523" s="495" t="s">
        <v>667</v>
      </c>
      <c r="Z523" s="616"/>
      <c r="AA523" s="590"/>
      <c r="AB523" s="1"/>
      <c r="AC523" s="1"/>
      <c r="AD523" s="1"/>
      <c r="AE523" s="1"/>
      <c r="AF523" s="1"/>
      <c r="AG523" s="1"/>
      <c r="AH523" s="1"/>
      <c r="AI523" s="1"/>
      <c r="AJ523" s="1"/>
      <c r="AK523" s="1"/>
      <c r="AL523" s="1"/>
      <c r="AM523" s="1"/>
      <c r="AN523" s="1"/>
      <c r="AO523" s="1"/>
      <c r="AP523" s="1"/>
      <c r="AQ523" s="1"/>
      <c r="AR523" s="1"/>
      <c r="AS523" s="1"/>
      <c r="AT523" s="1"/>
      <c r="AU523" s="1"/>
    </row>
    <row r="524" spans="1:47" s="615" customFormat="1" ht="17.45" customHeight="1" x14ac:dyDescent="0.25">
      <c r="A524" s="589" t="s">
        <v>1731</v>
      </c>
      <c r="B524" s="495" t="s">
        <v>59</v>
      </c>
      <c r="C524" s="495" t="s">
        <v>9574</v>
      </c>
      <c r="D524" s="495" t="s">
        <v>1732</v>
      </c>
      <c r="E524" s="495" t="s">
        <v>1733</v>
      </c>
      <c r="F524" s="473" t="s">
        <v>26</v>
      </c>
      <c r="G524" s="473"/>
      <c r="H524" s="473"/>
      <c r="I524" s="473"/>
      <c r="J524" s="152" t="s">
        <v>11224</v>
      </c>
      <c r="K524" s="163" t="s">
        <v>8948</v>
      </c>
      <c r="L524" s="503">
        <v>43034</v>
      </c>
      <c r="M524" s="497" t="s">
        <v>1734</v>
      </c>
      <c r="N524" s="163" t="s">
        <v>47</v>
      </c>
      <c r="O524" s="503">
        <v>43034</v>
      </c>
      <c r="P524" s="499">
        <v>242612</v>
      </c>
      <c r="Q524" s="500">
        <f t="shared" si="20"/>
        <v>0.24261199999999999</v>
      </c>
      <c r="R524" s="504">
        <v>1</v>
      </c>
      <c r="S524" s="505" t="s">
        <v>7714</v>
      </c>
      <c r="T524" s="163" t="s">
        <v>103</v>
      </c>
      <c r="U524" s="163" t="s">
        <v>7</v>
      </c>
      <c r="V524" s="495" t="s">
        <v>388</v>
      </c>
      <c r="W524" s="495" t="s">
        <v>389</v>
      </c>
      <c r="X524" s="495" t="s">
        <v>7715</v>
      </c>
      <c r="Y524" s="495" t="s">
        <v>667</v>
      </c>
      <c r="Z524" s="616"/>
      <c r="AA524" s="590"/>
      <c r="AB524" s="1"/>
      <c r="AC524" s="1"/>
      <c r="AD524" s="1"/>
      <c r="AE524" s="1"/>
      <c r="AF524" s="1"/>
      <c r="AG524" s="1"/>
      <c r="AH524" s="1"/>
      <c r="AI524" s="1"/>
      <c r="AJ524" s="1"/>
      <c r="AK524" s="1"/>
      <c r="AL524" s="1"/>
      <c r="AM524" s="1"/>
      <c r="AN524" s="1"/>
      <c r="AO524" s="1"/>
      <c r="AP524" s="1"/>
      <c r="AQ524" s="1"/>
      <c r="AR524" s="1"/>
      <c r="AS524" s="1"/>
      <c r="AT524" s="1"/>
      <c r="AU524" s="1"/>
    </row>
    <row r="525" spans="1:47" s="615" customFormat="1" ht="17.45" customHeight="1" x14ac:dyDescent="0.25">
      <c r="A525" s="589" t="s">
        <v>1728</v>
      </c>
      <c r="B525" s="495" t="s">
        <v>59</v>
      </c>
      <c r="C525" s="495" t="s">
        <v>9574</v>
      </c>
      <c r="D525" s="495" t="s">
        <v>1729</v>
      </c>
      <c r="E525" s="495" t="s">
        <v>1399</v>
      </c>
      <c r="F525" s="473" t="s">
        <v>25</v>
      </c>
      <c r="G525" s="473"/>
      <c r="H525" s="473"/>
      <c r="I525" s="473"/>
      <c r="J525" s="152" t="s">
        <v>11224</v>
      </c>
      <c r="K525" s="163" t="s">
        <v>35</v>
      </c>
      <c r="L525" s="503">
        <v>43098</v>
      </c>
      <c r="M525" s="497" t="s">
        <v>1730</v>
      </c>
      <c r="N525" s="163" t="s">
        <v>47</v>
      </c>
      <c r="O525" s="503">
        <v>43098</v>
      </c>
      <c r="P525" s="499">
        <v>242612</v>
      </c>
      <c r="Q525" s="500">
        <f t="shared" si="20"/>
        <v>0.24261199999999999</v>
      </c>
      <c r="R525" s="504">
        <v>1</v>
      </c>
      <c r="S525" s="505" t="s">
        <v>7059</v>
      </c>
      <c r="T525" s="163" t="s">
        <v>103</v>
      </c>
      <c r="U525" s="163" t="s">
        <v>7</v>
      </c>
      <c r="V525" s="495" t="s">
        <v>388</v>
      </c>
      <c r="W525" s="495" t="s">
        <v>389</v>
      </c>
      <c r="X525" s="495" t="s">
        <v>5797</v>
      </c>
      <c r="Y525" s="495" t="s">
        <v>667</v>
      </c>
      <c r="Z525" s="616"/>
      <c r="AA525" s="590"/>
      <c r="AB525" s="1"/>
      <c r="AC525" s="1"/>
      <c r="AD525" s="1"/>
      <c r="AE525" s="1"/>
      <c r="AF525" s="1"/>
      <c r="AG525" s="1"/>
      <c r="AH525" s="1"/>
      <c r="AI525" s="1"/>
      <c r="AJ525" s="1"/>
      <c r="AK525" s="1"/>
      <c r="AL525" s="1"/>
      <c r="AM525" s="1"/>
      <c r="AN525" s="1"/>
      <c r="AO525" s="1"/>
      <c r="AP525" s="1"/>
      <c r="AQ525" s="1"/>
      <c r="AR525" s="1"/>
      <c r="AS525" s="1"/>
      <c r="AT525" s="1"/>
      <c r="AU525" s="1"/>
    </row>
    <row r="526" spans="1:47" s="615" customFormat="1" ht="17.45" customHeight="1" x14ac:dyDescent="0.25">
      <c r="A526" s="589" t="s">
        <v>1735</v>
      </c>
      <c r="B526" s="495" t="s">
        <v>57</v>
      </c>
      <c r="C526" s="495" t="s">
        <v>1046</v>
      </c>
      <c r="D526" s="495" t="s">
        <v>10453</v>
      </c>
      <c r="E526" s="495" t="s">
        <v>1737</v>
      </c>
      <c r="F526" s="473" t="s">
        <v>27</v>
      </c>
      <c r="G526" s="473"/>
      <c r="H526" s="473"/>
      <c r="I526" s="473"/>
      <c r="J526" s="152" t="s">
        <v>11224</v>
      </c>
      <c r="K526" s="152" t="s">
        <v>8070</v>
      </c>
      <c r="L526" s="496">
        <v>43067</v>
      </c>
      <c r="M526" s="497">
        <v>42804</v>
      </c>
      <c r="N526" s="152" t="s">
        <v>48</v>
      </c>
      <c r="O526" s="498">
        <v>43067</v>
      </c>
      <c r="P526" s="499">
        <v>240963</v>
      </c>
      <c r="Q526" s="500">
        <f t="shared" si="20"/>
        <v>0.24096299999999998</v>
      </c>
      <c r="R526" s="501">
        <v>4</v>
      </c>
      <c r="S526" s="502">
        <v>42901</v>
      </c>
      <c r="T526" s="152" t="s">
        <v>103</v>
      </c>
      <c r="U526" s="152" t="s">
        <v>7040</v>
      </c>
      <c r="V526" s="495" t="s">
        <v>162</v>
      </c>
      <c r="W526" s="495" t="s">
        <v>105</v>
      </c>
      <c r="X526" s="495" t="s">
        <v>9810</v>
      </c>
      <c r="Y526" s="495" t="s">
        <v>6864</v>
      </c>
      <c r="Z526" s="616"/>
      <c r="AA526" s="590"/>
      <c r="AB526" s="1"/>
      <c r="AC526" s="1"/>
      <c r="AD526" s="1"/>
      <c r="AE526" s="1"/>
      <c r="AF526" s="1"/>
      <c r="AG526" s="1"/>
      <c r="AH526" s="1"/>
      <c r="AI526" s="1"/>
      <c r="AJ526" s="1"/>
      <c r="AK526" s="1"/>
      <c r="AL526" s="1"/>
      <c r="AM526" s="1"/>
      <c r="AN526" s="1"/>
      <c r="AO526" s="1"/>
      <c r="AP526" s="1"/>
      <c r="AQ526" s="1"/>
      <c r="AR526" s="1"/>
      <c r="AS526" s="1"/>
      <c r="AT526" s="1"/>
      <c r="AU526" s="1"/>
    </row>
    <row r="527" spans="1:47" s="615" customFormat="1" ht="17.45" customHeight="1" x14ac:dyDescent="0.25">
      <c r="A527" s="589" t="s">
        <v>9048</v>
      </c>
      <c r="B527" s="495" t="s">
        <v>57</v>
      </c>
      <c r="C527" s="495" t="s">
        <v>1348</v>
      </c>
      <c r="D527" s="495" t="s">
        <v>9049</v>
      </c>
      <c r="E527" s="495" t="s">
        <v>9050</v>
      </c>
      <c r="F527" s="473" t="s">
        <v>24</v>
      </c>
      <c r="G527" s="473"/>
      <c r="H527" s="473"/>
      <c r="I527" s="473"/>
      <c r="J527" s="152" t="s">
        <v>11223</v>
      </c>
      <c r="K527" s="163" t="s">
        <v>8949</v>
      </c>
      <c r="L527" s="503">
        <v>43008</v>
      </c>
      <c r="M527" s="497" t="s">
        <v>9099</v>
      </c>
      <c r="N527" s="163" t="s">
        <v>46</v>
      </c>
      <c r="O527" s="503">
        <v>43008</v>
      </c>
      <c r="P527" s="499">
        <v>240000</v>
      </c>
      <c r="Q527" s="500">
        <f t="shared" si="20"/>
        <v>0.24</v>
      </c>
      <c r="R527" s="504">
        <v>12</v>
      </c>
      <c r="S527" s="505" t="s">
        <v>8957</v>
      </c>
      <c r="T527" s="163" t="s">
        <v>125</v>
      </c>
      <c r="U527" s="163" t="s">
        <v>7</v>
      </c>
      <c r="V527" s="495" t="s">
        <v>477</v>
      </c>
      <c r="W527" s="495"/>
      <c r="X527" s="495" t="s">
        <v>7735</v>
      </c>
      <c r="Y527" s="495" t="s">
        <v>667</v>
      </c>
      <c r="Z527" s="616"/>
      <c r="AA527" s="590"/>
      <c r="AB527" s="1"/>
      <c r="AC527" s="1"/>
      <c r="AD527" s="1"/>
      <c r="AE527" s="1"/>
      <c r="AF527" s="1"/>
      <c r="AG527" s="1"/>
      <c r="AH527" s="1"/>
      <c r="AI527" s="1"/>
      <c r="AJ527" s="1"/>
      <c r="AK527" s="1"/>
      <c r="AL527" s="1"/>
      <c r="AM527" s="1"/>
      <c r="AN527" s="1"/>
      <c r="AO527" s="1"/>
      <c r="AP527" s="1"/>
      <c r="AQ527" s="1"/>
      <c r="AR527" s="1"/>
      <c r="AS527" s="1"/>
      <c r="AT527" s="1"/>
      <c r="AU527" s="1"/>
    </row>
    <row r="528" spans="1:47" s="615" customFormat="1" ht="17.45" customHeight="1" x14ac:dyDescent="0.25">
      <c r="A528" s="589" t="s">
        <v>9881</v>
      </c>
      <c r="B528" s="495" t="s">
        <v>58</v>
      </c>
      <c r="C528" s="495" t="s">
        <v>58</v>
      </c>
      <c r="D528" s="495" t="s">
        <v>10277</v>
      </c>
      <c r="E528" s="495" t="s">
        <v>11146</v>
      </c>
      <c r="F528" s="473" t="s">
        <v>25</v>
      </c>
      <c r="G528" s="473"/>
      <c r="H528" s="473"/>
      <c r="I528" s="473"/>
      <c r="J528" s="152" t="s">
        <v>11223</v>
      </c>
      <c r="K528" s="152" t="s">
        <v>35</v>
      </c>
      <c r="L528" s="496">
        <v>43007</v>
      </c>
      <c r="M528" s="497">
        <v>42892</v>
      </c>
      <c r="N528" s="152" t="s">
        <v>48</v>
      </c>
      <c r="O528" s="498">
        <v>43007</v>
      </c>
      <c r="P528" s="499">
        <v>238095</v>
      </c>
      <c r="Q528" s="500">
        <f t="shared" si="20"/>
        <v>0.238095</v>
      </c>
      <c r="R528" s="501">
        <v>6</v>
      </c>
      <c r="S528" s="502">
        <v>42894</v>
      </c>
      <c r="T528" s="152" t="s">
        <v>103</v>
      </c>
      <c r="U528" s="152" t="s">
        <v>7040</v>
      </c>
      <c r="V528" s="495" t="s">
        <v>162</v>
      </c>
      <c r="W528" s="495" t="s">
        <v>105</v>
      </c>
      <c r="X528" s="495" t="s">
        <v>9821</v>
      </c>
      <c r="Y528" s="495"/>
      <c r="Z528" s="616"/>
      <c r="AA528" s="590"/>
      <c r="AB528" s="1"/>
      <c r="AC528" s="1"/>
      <c r="AD528" s="1"/>
      <c r="AE528" s="1"/>
      <c r="AF528" s="1"/>
      <c r="AG528" s="1"/>
      <c r="AH528" s="1"/>
      <c r="AI528" s="1"/>
      <c r="AJ528" s="1"/>
      <c r="AK528" s="1"/>
      <c r="AL528" s="1"/>
      <c r="AM528" s="1"/>
      <c r="AN528" s="1"/>
      <c r="AO528" s="1"/>
      <c r="AP528" s="1"/>
      <c r="AQ528" s="1"/>
      <c r="AR528" s="1"/>
      <c r="AS528" s="1"/>
      <c r="AT528" s="1"/>
      <c r="AU528" s="1"/>
    </row>
    <row r="529" spans="1:47" s="615" customFormat="1" ht="17.45" customHeight="1" x14ac:dyDescent="0.25">
      <c r="A529" s="589" t="s">
        <v>8304</v>
      </c>
      <c r="B529" s="495" t="s">
        <v>58</v>
      </c>
      <c r="C529" s="495" t="s">
        <v>58</v>
      </c>
      <c r="D529" s="495" t="s">
        <v>595</v>
      </c>
      <c r="E529" s="495" t="s">
        <v>11145</v>
      </c>
      <c r="F529" s="473" t="s">
        <v>26</v>
      </c>
      <c r="G529" s="473"/>
      <c r="H529" s="473"/>
      <c r="I529" s="473"/>
      <c r="J529" s="152" t="s">
        <v>11223</v>
      </c>
      <c r="K529" s="163" t="s">
        <v>8948</v>
      </c>
      <c r="L529" s="503">
        <v>42978</v>
      </c>
      <c r="M529" s="497" t="s">
        <v>8564</v>
      </c>
      <c r="N529" s="163" t="s">
        <v>46</v>
      </c>
      <c r="O529" s="503">
        <v>42979</v>
      </c>
      <c r="P529" s="499">
        <v>238095</v>
      </c>
      <c r="Q529" s="500">
        <f t="shared" si="20"/>
        <v>0.238095</v>
      </c>
      <c r="R529" s="504">
        <v>3</v>
      </c>
      <c r="S529" s="505" t="s">
        <v>8564</v>
      </c>
      <c r="T529" s="163" t="s">
        <v>103</v>
      </c>
      <c r="U529" s="152" t="s">
        <v>7040</v>
      </c>
      <c r="V529" s="495" t="s">
        <v>134</v>
      </c>
      <c r="W529" s="495" t="s">
        <v>9275</v>
      </c>
      <c r="X529" s="495" t="s">
        <v>6079</v>
      </c>
      <c r="Y529" s="495" t="s">
        <v>1238</v>
      </c>
      <c r="Z529" s="616"/>
      <c r="AA529" s="590"/>
      <c r="AB529" s="1"/>
      <c r="AC529" s="1"/>
      <c r="AD529" s="1"/>
      <c r="AE529" s="1"/>
      <c r="AF529" s="1"/>
      <c r="AG529" s="1"/>
      <c r="AH529" s="1"/>
      <c r="AI529" s="1"/>
      <c r="AJ529" s="1"/>
      <c r="AK529" s="1"/>
      <c r="AL529" s="1"/>
      <c r="AM529" s="1"/>
      <c r="AN529" s="1"/>
      <c r="AO529" s="1"/>
      <c r="AP529" s="1"/>
      <c r="AQ529" s="1"/>
      <c r="AR529" s="1"/>
      <c r="AS529" s="1"/>
      <c r="AT529" s="1"/>
      <c r="AU529" s="1"/>
    </row>
    <row r="530" spans="1:47" s="615" customFormat="1" ht="17.45" customHeight="1" x14ac:dyDescent="0.25">
      <c r="A530" s="589" t="s">
        <v>8302</v>
      </c>
      <c r="B530" s="495" t="s">
        <v>58</v>
      </c>
      <c r="C530" s="495" t="s">
        <v>58</v>
      </c>
      <c r="D530" s="495" t="s">
        <v>725</v>
      </c>
      <c r="E530" s="495" t="s">
        <v>8303</v>
      </c>
      <c r="F530" s="473" t="s">
        <v>28</v>
      </c>
      <c r="G530" s="473"/>
      <c r="H530" s="473"/>
      <c r="I530" s="473"/>
      <c r="J530" s="152" t="s">
        <v>11223</v>
      </c>
      <c r="K530" s="163" t="s">
        <v>8952</v>
      </c>
      <c r="L530" s="503">
        <v>42972</v>
      </c>
      <c r="M530" s="497" t="s">
        <v>8563</v>
      </c>
      <c r="N530" s="163" t="s">
        <v>47</v>
      </c>
      <c r="O530" s="503">
        <v>42972</v>
      </c>
      <c r="P530" s="499">
        <v>238095</v>
      </c>
      <c r="Q530" s="500">
        <f t="shared" si="20"/>
        <v>0.238095</v>
      </c>
      <c r="R530" s="504">
        <v>3</v>
      </c>
      <c r="S530" s="505" t="s">
        <v>9606</v>
      </c>
      <c r="T530" s="163" t="s">
        <v>103</v>
      </c>
      <c r="U530" s="152" t="s">
        <v>7040</v>
      </c>
      <c r="V530" s="495" t="s">
        <v>158</v>
      </c>
      <c r="W530" s="495" t="s">
        <v>5501</v>
      </c>
      <c r="X530" s="495" t="s">
        <v>5861</v>
      </c>
      <c r="Y530" s="495" t="s">
        <v>728</v>
      </c>
      <c r="Z530" s="616"/>
      <c r="AA530" s="590"/>
      <c r="AB530" s="1"/>
      <c r="AC530" s="1"/>
      <c r="AD530" s="1"/>
      <c r="AE530" s="1"/>
      <c r="AF530" s="1"/>
      <c r="AG530" s="1"/>
      <c r="AH530" s="1"/>
      <c r="AI530" s="1"/>
      <c r="AJ530" s="1"/>
      <c r="AK530" s="1"/>
      <c r="AL530" s="1"/>
      <c r="AM530" s="1"/>
      <c r="AN530" s="1"/>
      <c r="AO530" s="1"/>
      <c r="AP530" s="1"/>
      <c r="AQ530" s="1"/>
      <c r="AR530" s="1"/>
      <c r="AS530" s="1"/>
      <c r="AT530" s="1"/>
      <c r="AU530" s="1"/>
    </row>
    <row r="531" spans="1:47" s="615" customFormat="1" ht="17.45" customHeight="1" x14ac:dyDescent="0.25">
      <c r="A531" s="589" t="s">
        <v>10151</v>
      </c>
      <c r="B531" s="495" t="s">
        <v>56</v>
      </c>
      <c r="C531" s="495" t="s">
        <v>109</v>
      </c>
      <c r="D531" s="495" t="s">
        <v>9907</v>
      </c>
      <c r="E531" s="495" t="s">
        <v>10152</v>
      </c>
      <c r="F531" s="473" t="s">
        <v>28</v>
      </c>
      <c r="G531" s="473"/>
      <c r="H531" s="473"/>
      <c r="I531" s="473"/>
      <c r="J531" s="152" t="s">
        <v>11224</v>
      </c>
      <c r="K531" s="163" t="s">
        <v>8953</v>
      </c>
      <c r="L531" s="503">
        <v>43084</v>
      </c>
      <c r="M531" s="497" t="s">
        <v>10174</v>
      </c>
      <c r="N531" s="163" t="s">
        <v>47</v>
      </c>
      <c r="O531" s="503">
        <v>43084</v>
      </c>
      <c r="P531" s="499">
        <v>60000</v>
      </c>
      <c r="Q531" s="500">
        <f t="shared" si="20"/>
        <v>0.06</v>
      </c>
      <c r="R531" s="504">
        <v>12</v>
      </c>
      <c r="S531" s="505" t="s">
        <v>9808</v>
      </c>
      <c r="T531" s="163" t="s">
        <v>125</v>
      </c>
      <c r="U531" s="163" t="s">
        <v>7</v>
      </c>
      <c r="V531" s="495" t="s">
        <v>388</v>
      </c>
      <c r="W531" s="495" t="s">
        <v>389</v>
      </c>
      <c r="X531" s="495" t="s">
        <v>5907</v>
      </c>
      <c r="Y531" s="495" t="s">
        <v>667</v>
      </c>
      <c r="Z531" s="616"/>
      <c r="AA531" s="590"/>
      <c r="AB531" s="1"/>
      <c r="AC531" s="1"/>
      <c r="AD531" s="1"/>
      <c r="AE531" s="1"/>
      <c r="AF531" s="1"/>
      <c r="AG531" s="1"/>
      <c r="AH531" s="1"/>
      <c r="AI531" s="1"/>
      <c r="AJ531" s="1"/>
      <c r="AK531" s="1"/>
      <c r="AL531" s="1"/>
      <c r="AM531" s="1"/>
      <c r="AN531" s="1"/>
      <c r="AO531" s="1"/>
      <c r="AP531" s="1"/>
      <c r="AQ531" s="1"/>
      <c r="AR531" s="1"/>
      <c r="AS531" s="1"/>
      <c r="AT531" s="1"/>
      <c r="AU531" s="1"/>
    </row>
    <row r="532" spans="1:47" s="615" customFormat="1" ht="17.45" customHeight="1" x14ac:dyDescent="0.25">
      <c r="A532" s="592" t="s">
        <v>1758</v>
      </c>
      <c r="B532" s="519" t="s">
        <v>57</v>
      </c>
      <c r="C532" s="519" t="s">
        <v>147</v>
      </c>
      <c r="D532" s="519" t="s">
        <v>8940</v>
      </c>
      <c r="E532" s="519" t="s">
        <v>5479</v>
      </c>
      <c r="F532" s="473" t="s">
        <v>26</v>
      </c>
      <c r="G532" s="473"/>
      <c r="H532" s="473"/>
      <c r="I532" s="473"/>
      <c r="J532" s="520" t="s">
        <v>11226</v>
      </c>
      <c r="K532" s="520" t="s">
        <v>8948</v>
      </c>
      <c r="L532" s="521">
        <v>42824</v>
      </c>
      <c r="M532" s="522">
        <v>42626</v>
      </c>
      <c r="N532" s="520" t="s">
        <v>50</v>
      </c>
      <c r="O532" s="521">
        <v>42824</v>
      </c>
      <c r="P532" s="523">
        <v>236340</v>
      </c>
      <c r="Q532" s="524">
        <v>0.23633999999999999</v>
      </c>
      <c r="R532" s="525">
        <v>12</v>
      </c>
      <c r="S532" s="526">
        <v>42842</v>
      </c>
      <c r="T532" s="520" t="s">
        <v>578</v>
      </c>
      <c r="U532" s="520" t="s">
        <v>7040</v>
      </c>
      <c r="V532" s="519" t="s">
        <v>162</v>
      </c>
      <c r="W532" s="519" t="s">
        <v>105</v>
      </c>
      <c r="X532" s="415" t="s">
        <v>9227</v>
      </c>
      <c r="Y532" s="415"/>
      <c r="Z532" s="616"/>
      <c r="AA532" s="590"/>
      <c r="AB532" s="1"/>
      <c r="AC532" s="1"/>
      <c r="AD532" s="1"/>
      <c r="AE532" s="1"/>
      <c r="AF532" s="1"/>
      <c r="AG532" s="1"/>
      <c r="AH532" s="1"/>
      <c r="AI532" s="1"/>
      <c r="AJ532" s="1"/>
      <c r="AK532" s="1"/>
      <c r="AL532" s="1"/>
      <c r="AM532" s="1"/>
      <c r="AN532" s="1"/>
      <c r="AO532" s="1"/>
      <c r="AP532" s="1"/>
      <c r="AQ532" s="1"/>
      <c r="AR532" s="1"/>
      <c r="AS532" s="1"/>
      <c r="AT532" s="1"/>
      <c r="AU532" s="1"/>
    </row>
    <row r="533" spans="1:47" s="615" customFormat="1" ht="17.45" customHeight="1" x14ac:dyDescent="0.25">
      <c r="A533" s="589" t="s">
        <v>763</v>
      </c>
      <c r="B533" s="495" t="s">
        <v>56</v>
      </c>
      <c r="C533" s="495" t="s">
        <v>194</v>
      </c>
      <c r="D533" s="495" t="s">
        <v>10263</v>
      </c>
      <c r="E533" s="495" t="s">
        <v>765</v>
      </c>
      <c r="F533" s="473" t="s">
        <v>27</v>
      </c>
      <c r="G533" s="473" t="s">
        <v>4894</v>
      </c>
      <c r="H533" s="473" t="str">
        <f>VLOOKUP(A533,'[1]2017 SalesConnect'!$A:$J,8,0)</f>
        <v>India</v>
      </c>
      <c r="I533" s="473" t="str">
        <f>VLOOKUP(A533,'[1]2017 SalesConnect'!$A:$I,9,0)</f>
        <v>Following up on next steps with the local team in the US. No response yet.</v>
      </c>
      <c r="J533" s="152" t="s">
        <v>11225</v>
      </c>
      <c r="K533" s="152" t="s">
        <v>8070</v>
      </c>
      <c r="L533" s="496">
        <v>42885</v>
      </c>
      <c r="M533" s="497">
        <v>42783</v>
      </c>
      <c r="N533" s="152" t="s">
        <v>48</v>
      </c>
      <c r="O533" s="498">
        <v>42885</v>
      </c>
      <c r="P533" s="499">
        <v>237500</v>
      </c>
      <c r="Q533" s="500">
        <f t="shared" ref="Q533:Q542" si="21">+P533*0.000001</f>
        <v>0.23749999999999999</v>
      </c>
      <c r="R533" s="501">
        <v>3</v>
      </c>
      <c r="S533" s="502">
        <v>42908</v>
      </c>
      <c r="T533" s="152" t="s">
        <v>103</v>
      </c>
      <c r="U533" s="152" t="s">
        <v>7040</v>
      </c>
      <c r="V533" s="495" t="s">
        <v>162</v>
      </c>
      <c r="W533" s="495" t="s">
        <v>105</v>
      </c>
      <c r="X533" s="495" t="s">
        <v>9799</v>
      </c>
      <c r="Y533" s="495" t="s">
        <v>9299</v>
      </c>
      <c r="Z533" s="616"/>
      <c r="AA533" s="590"/>
      <c r="AB533" s="1"/>
      <c r="AC533" s="1"/>
      <c r="AD533" s="1"/>
      <c r="AE533" s="1"/>
      <c r="AF533" s="1"/>
      <c r="AG533" s="1"/>
      <c r="AH533" s="1"/>
      <c r="AI533" s="1"/>
      <c r="AJ533" s="1"/>
      <c r="AK533" s="1"/>
      <c r="AL533" s="1"/>
      <c r="AM533" s="1"/>
      <c r="AN533" s="1"/>
      <c r="AO533" s="1"/>
      <c r="AP533" s="1"/>
      <c r="AQ533" s="1"/>
      <c r="AR533" s="1"/>
      <c r="AS533" s="1"/>
      <c r="AT533" s="1"/>
      <c r="AU533" s="1"/>
    </row>
    <row r="534" spans="1:47" s="615" customFormat="1" ht="17.45" customHeight="1" x14ac:dyDescent="0.25">
      <c r="A534" s="589" t="s">
        <v>3146</v>
      </c>
      <c r="B534" s="495" t="s">
        <v>56</v>
      </c>
      <c r="C534" s="495" t="s">
        <v>235</v>
      </c>
      <c r="D534" s="495" t="s">
        <v>604</v>
      </c>
      <c r="E534" s="495" t="s">
        <v>3147</v>
      </c>
      <c r="F534" s="473" t="s">
        <v>24</v>
      </c>
      <c r="G534" s="473"/>
      <c r="H534" s="473"/>
      <c r="I534" s="473"/>
      <c r="J534" s="152" t="s">
        <v>11225</v>
      </c>
      <c r="K534" s="163" t="s">
        <v>8949</v>
      </c>
      <c r="L534" s="503">
        <v>42909</v>
      </c>
      <c r="M534" s="497" t="s">
        <v>3148</v>
      </c>
      <c r="N534" s="163" t="s">
        <v>46</v>
      </c>
      <c r="O534" s="503">
        <v>42909</v>
      </c>
      <c r="P534" s="499">
        <v>100000</v>
      </c>
      <c r="Q534" s="500">
        <f t="shared" si="21"/>
        <v>9.9999999999999992E-2</v>
      </c>
      <c r="R534" s="504">
        <v>2</v>
      </c>
      <c r="S534" s="505" t="s">
        <v>9005</v>
      </c>
      <c r="T534" s="163" t="s">
        <v>211</v>
      </c>
      <c r="U534" s="152" t="s">
        <v>7040</v>
      </c>
      <c r="V534" s="495" t="s">
        <v>104</v>
      </c>
      <c r="W534" s="495" t="s">
        <v>5555</v>
      </c>
      <c r="X534" s="495" t="s">
        <v>5495</v>
      </c>
      <c r="Y534" s="495" t="s">
        <v>186</v>
      </c>
      <c r="Z534" s="616"/>
      <c r="AA534" s="590"/>
      <c r="AB534" s="1"/>
      <c r="AC534" s="1"/>
      <c r="AD534" s="1"/>
      <c r="AE534" s="1"/>
      <c r="AF534" s="1"/>
      <c r="AG534" s="1"/>
      <c r="AH534" s="1"/>
      <c r="AI534" s="1"/>
      <c r="AJ534" s="1"/>
      <c r="AK534" s="1"/>
      <c r="AL534" s="1"/>
      <c r="AM534" s="1"/>
      <c r="AN534" s="1"/>
      <c r="AO534" s="1"/>
      <c r="AP534" s="1"/>
      <c r="AQ534" s="1"/>
      <c r="AR534" s="1"/>
      <c r="AS534" s="1"/>
      <c r="AT534" s="1"/>
      <c r="AU534" s="1"/>
    </row>
    <row r="535" spans="1:47" s="615" customFormat="1" ht="17.45" customHeight="1" x14ac:dyDescent="0.25">
      <c r="A535" s="589" t="s">
        <v>2866</v>
      </c>
      <c r="B535" s="495" t="s">
        <v>57</v>
      </c>
      <c r="C535" s="495" t="s">
        <v>182</v>
      </c>
      <c r="D535" s="495" t="s">
        <v>10264</v>
      </c>
      <c r="E535" s="495" t="s">
        <v>2868</v>
      </c>
      <c r="F535" s="473" t="s">
        <v>24</v>
      </c>
      <c r="G535" s="473"/>
      <c r="H535" s="473"/>
      <c r="I535" s="473"/>
      <c r="J535" s="152" t="s">
        <v>11225</v>
      </c>
      <c r="K535" s="152" t="s">
        <v>38</v>
      </c>
      <c r="L535" s="496">
        <v>42909</v>
      </c>
      <c r="M535" s="497">
        <v>42501</v>
      </c>
      <c r="N535" s="152" t="s">
        <v>50</v>
      </c>
      <c r="O535" s="498">
        <v>42917</v>
      </c>
      <c r="P535" s="499">
        <v>231850</v>
      </c>
      <c r="Q535" s="500">
        <f t="shared" si="21"/>
        <v>0.23185</v>
      </c>
      <c r="R535" s="501">
        <v>6</v>
      </c>
      <c r="S535" s="502">
        <v>42912</v>
      </c>
      <c r="T535" s="152" t="s">
        <v>578</v>
      </c>
      <c r="U535" s="152" t="s">
        <v>7040</v>
      </c>
      <c r="V535" s="495" t="s">
        <v>162</v>
      </c>
      <c r="W535" s="495" t="s">
        <v>105</v>
      </c>
      <c r="X535" s="495" t="s">
        <v>7159</v>
      </c>
      <c r="Y535" s="495" t="s">
        <v>9302</v>
      </c>
      <c r="Z535" s="616"/>
      <c r="AA535" s="590"/>
      <c r="AB535" s="1"/>
      <c r="AC535" s="1"/>
      <c r="AD535" s="1"/>
      <c r="AE535" s="1"/>
      <c r="AF535" s="1"/>
      <c r="AG535" s="1"/>
      <c r="AH535" s="1"/>
      <c r="AI535" s="1"/>
      <c r="AJ535" s="1"/>
      <c r="AK535" s="1"/>
      <c r="AL535" s="1"/>
      <c r="AM535" s="1"/>
      <c r="AN535" s="1"/>
      <c r="AO535" s="1"/>
      <c r="AP535" s="1"/>
      <c r="AQ535" s="1"/>
      <c r="AR535" s="1"/>
      <c r="AS535" s="1"/>
      <c r="AT535" s="1"/>
      <c r="AU535" s="1"/>
    </row>
    <row r="536" spans="1:47" s="615" customFormat="1" ht="17.45" customHeight="1" x14ac:dyDescent="0.25">
      <c r="A536" s="589" t="s">
        <v>2160</v>
      </c>
      <c r="B536" s="495" t="s">
        <v>58</v>
      </c>
      <c r="C536" s="495" t="s">
        <v>58</v>
      </c>
      <c r="D536" s="495" t="s">
        <v>562</v>
      </c>
      <c r="E536" s="495" t="s">
        <v>11147</v>
      </c>
      <c r="F536" s="473" t="s">
        <v>26</v>
      </c>
      <c r="G536" s="473"/>
      <c r="H536" s="473"/>
      <c r="I536" s="473"/>
      <c r="J536" s="152" t="s">
        <v>11223</v>
      </c>
      <c r="K536" s="163" t="s">
        <v>8948</v>
      </c>
      <c r="L536" s="503">
        <v>43007</v>
      </c>
      <c r="M536" s="497" t="s">
        <v>2162</v>
      </c>
      <c r="N536" s="163" t="s">
        <v>47</v>
      </c>
      <c r="O536" s="503">
        <v>43009</v>
      </c>
      <c r="P536" s="499">
        <v>228571</v>
      </c>
      <c r="Q536" s="500">
        <f t="shared" si="21"/>
        <v>0.228571</v>
      </c>
      <c r="R536" s="504">
        <v>12</v>
      </c>
      <c r="S536" s="505" t="s">
        <v>9710</v>
      </c>
      <c r="T536" s="163" t="s">
        <v>292</v>
      </c>
      <c r="U536" s="163" t="s">
        <v>9234</v>
      </c>
      <c r="V536" s="495" t="s">
        <v>327</v>
      </c>
      <c r="W536" s="495" t="s">
        <v>9269</v>
      </c>
      <c r="X536" s="495" t="s">
        <v>6404</v>
      </c>
      <c r="Y536" s="495" t="s">
        <v>757</v>
      </c>
      <c r="Z536" s="616"/>
      <c r="AA536" s="590"/>
      <c r="AB536" s="1"/>
      <c r="AC536" s="1"/>
      <c r="AD536" s="1"/>
      <c r="AE536" s="1"/>
      <c r="AF536" s="1"/>
      <c r="AG536" s="1"/>
      <c r="AH536" s="1"/>
      <c r="AI536" s="1"/>
      <c r="AJ536" s="1"/>
      <c r="AK536" s="1"/>
      <c r="AL536" s="1"/>
      <c r="AM536" s="1"/>
      <c r="AN536" s="1"/>
      <c r="AO536" s="1"/>
      <c r="AP536" s="1"/>
      <c r="AQ536" s="1"/>
      <c r="AR536" s="1"/>
      <c r="AS536" s="1"/>
      <c r="AT536" s="1"/>
      <c r="AU536" s="1"/>
    </row>
    <row r="537" spans="1:47" s="615" customFormat="1" ht="17.45" customHeight="1" x14ac:dyDescent="0.25">
      <c r="A537" s="589" t="s">
        <v>3146</v>
      </c>
      <c r="B537" s="495" t="s">
        <v>56</v>
      </c>
      <c r="C537" s="495" t="s">
        <v>235</v>
      </c>
      <c r="D537" s="495" t="s">
        <v>604</v>
      </c>
      <c r="E537" s="495" t="s">
        <v>3147</v>
      </c>
      <c r="F537" s="473" t="s">
        <v>24</v>
      </c>
      <c r="G537" s="473"/>
      <c r="H537" s="473"/>
      <c r="I537" s="473"/>
      <c r="J537" s="152" t="s">
        <v>11225</v>
      </c>
      <c r="K537" s="163" t="s">
        <v>8949</v>
      </c>
      <c r="L537" s="503">
        <v>42909</v>
      </c>
      <c r="M537" s="497" t="s">
        <v>3148</v>
      </c>
      <c r="N537" s="163" t="s">
        <v>46</v>
      </c>
      <c r="O537" s="503">
        <v>42909</v>
      </c>
      <c r="P537" s="499">
        <v>75000</v>
      </c>
      <c r="Q537" s="500">
        <f t="shared" si="21"/>
        <v>7.4999999999999997E-2</v>
      </c>
      <c r="R537" s="504">
        <v>3</v>
      </c>
      <c r="S537" s="505" t="s">
        <v>9011</v>
      </c>
      <c r="T537" s="163" t="s">
        <v>211</v>
      </c>
      <c r="U537" s="163" t="s">
        <v>9234</v>
      </c>
      <c r="V537" s="495" t="s">
        <v>184</v>
      </c>
      <c r="W537" s="495" t="s">
        <v>3573</v>
      </c>
      <c r="X537" s="495" t="s">
        <v>5495</v>
      </c>
      <c r="Y537" s="495" t="s">
        <v>186</v>
      </c>
      <c r="Z537" s="616"/>
      <c r="AA537" s="590"/>
      <c r="AB537" s="1"/>
      <c r="AC537" s="1"/>
      <c r="AD537" s="1"/>
      <c r="AE537" s="1"/>
      <c r="AF537" s="1"/>
      <c r="AG537" s="1"/>
      <c r="AH537" s="1"/>
      <c r="AI537" s="1"/>
      <c r="AJ537" s="1"/>
      <c r="AK537" s="1"/>
      <c r="AL537" s="1"/>
      <c r="AM537" s="1"/>
      <c r="AN537" s="1"/>
      <c r="AO537" s="1"/>
      <c r="AP537" s="1"/>
      <c r="AQ537" s="1"/>
      <c r="AR537" s="1"/>
      <c r="AS537" s="1"/>
      <c r="AT537" s="1"/>
      <c r="AU537" s="1"/>
    </row>
    <row r="538" spans="1:47" s="615" customFormat="1" ht="17.45" customHeight="1" x14ac:dyDescent="0.25">
      <c r="A538" s="589" t="s">
        <v>1762</v>
      </c>
      <c r="B538" s="495" t="s">
        <v>60</v>
      </c>
      <c r="C538" s="495" t="s">
        <v>6576</v>
      </c>
      <c r="D538" s="495" t="s">
        <v>10455</v>
      </c>
      <c r="E538" s="495" t="s">
        <v>1763</v>
      </c>
      <c r="F538" s="473" t="s">
        <v>6576</v>
      </c>
      <c r="G538" s="473"/>
      <c r="H538" s="473"/>
      <c r="I538" s="473"/>
      <c r="J538" s="152" t="s">
        <v>11223</v>
      </c>
      <c r="K538" s="152" t="s">
        <v>33</v>
      </c>
      <c r="L538" s="496">
        <v>43007</v>
      </c>
      <c r="M538" s="497">
        <v>42793</v>
      </c>
      <c r="N538" s="152" t="s">
        <v>48</v>
      </c>
      <c r="O538" s="498">
        <v>43007</v>
      </c>
      <c r="P538" s="499">
        <v>222222</v>
      </c>
      <c r="Q538" s="500">
        <f t="shared" si="21"/>
        <v>0.222222</v>
      </c>
      <c r="R538" s="501">
        <v>12</v>
      </c>
      <c r="S538" s="502">
        <v>42859</v>
      </c>
      <c r="T538" s="152" t="s">
        <v>103</v>
      </c>
      <c r="U538" s="152" t="s">
        <v>7040</v>
      </c>
      <c r="V538" s="495" t="s">
        <v>162</v>
      </c>
      <c r="W538" s="495" t="s">
        <v>105</v>
      </c>
      <c r="X538" s="495" t="s">
        <v>6063</v>
      </c>
      <c r="Y538" s="495" t="s">
        <v>6859</v>
      </c>
      <c r="Z538" s="616"/>
      <c r="AA538" s="590"/>
      <c r="AB538" s="1"/>
      <c r="AC538" s="1"/>
      <c r="AD538" s="1"/>
      <c r="AE538" s="1"/>
      <c r="AF538" s="1"/>
      <c r="AG538" s="1"/>
      <c r="AH538" s="1"/>
      <c r="AI538" s="1"/>
      <c r="AJ538" s="1"/>
      <c r="AK538" s="1"/>
      <c r="AL538" s="1"/>
      <c r="AM538" s="1"/>
      <c r="AN538" s="1"/>
      <c r="AO538" s="1"/>
      <c r="AP538" s="1"/>
      <c r="AQ538" s="1"/>
      <c r="AR538" s="1"/>
      <c r="AS538" s="1"/>
      <c r="AT538" s="1"/>
      <c r="AU538" s="1"/>
    </row>
    <row r="539" spans="1:47" s="615" customFormat="1" ht="17.45" customHeight="1" x14ac:dyDescent="0.25">
      <c r="A539" s="589" t="s">
        <v>1767</v>
      </c>
      <c r="B539" s="495" t="s">
        <v>60</v>
      </c>
      <c r="C539" s="495" t="s">
        <v>6576</v>
      </c>
      <c r="D539" s="495" t="s">
        <v>7531</v>
      </c>
      <c r="E539" s="495" t="s">
        <v>1768</v>
      </c>
      <c r="F539" s="473" t="s">
        <v>6576</v>
      </c>
      <c r="G539" s="473"/>
      <c r="H539" s="473"/>
      <c r="I539" s="473"/>
      <c r="J539" s="152" t="s">
        <v>11223</v>
      </c>
      <c r="K539" s="163" t="s">
        <v>8947</v>
      </c>
      <c r="L539" s="503">
        <v>42993</v>
      </c>
      <c r="M539" s="497" t="s">
        <v>1769</v>
      </c>
      <c r="N539" s="163" t="s">
        <v>46</v>
      </c>
      <c r="O539" s="503">
        <v>42993</v>
      </c>
      <c r="P539" s="499">
        <v>222222</v>
      </c>
      <c r="Q539" s="500">
        <f t="shared" si="21"/>
        <v>0.222222</v>
      </c>
      <c r="R539" s="504">
        <v>1</v>
      </c>
      <c r="S539" s="505" t="s">
        <v>8643</v>
      </c>
      <c r="T539" s="163" t="s">
        <v>125</v>
      </c>
      <c r="U539" s="163" t="s">
        <v>7</v>
      </c>
      <c r="V539" s="495" t="s">
        <v>921</v>
      </c>
      <c r="W539" s="495" t="s">
        <v>1771</v>
      </c>
      <c r="X539" s="495" t="s">
        <v>6344</v>
      </c>
      <c r="Y539" s="495" t="s">
        <v>667</v>
      </c>
      <c r="Z539" s="616"/>
      <c r="AA539" s="590"/>
      <c r="AB539" s="1"/>
      <c r="AC539" s="1"/>
      <c r="AD539" s="1"/>
      <c r="AE539" s="1"/>
      <c r="AF539" s="1"/>
      <c r="AG539" s="1"/>
      <c r="AH539" s="1"/>
      <c r="AI539" s="1"/>
      <c r="AJ539" s="1"/>
      <c r="AK539" s="1"/>
      <c r="AL539" s="1"/>
      <c r="AM539" s="1"/>
      <c r="AN539" s="1"/>
      <c r="AO539" s="1"/>
      <c r="AP539" s="1"/>
      <c r="AQ539" s="1"/>
      <c r="AR539" s="1"/>
      <c r="AS539" s="1"/>
      <c r="AT539" s="1"/>
      <c r="AU539" s="1"/>
    </row>
    <row r="540" spans="1:47" s="615" customFormat="1" ht="17.45" customHeight="1" x14ac:dyDescent="0.25">
      <c r="A540" s="589" t="s">
        <v>3146</v>
      </c>
      <c r="B540" s="495" t="s">
        <v>56</v>
      </c>
      <c r="C540" s="495" t="s">
        <v>235</v>
      </c>
      <c r="D540" s="495" t="s">
        <v>604</v>
      </c>
      <c r="E540" s="495" t="s">
        <v>3147</v>
      </c>
      <c r="F540" s="473" t="s">
        <v>24</v>
      </c>
      <c r="G540" s="473"/>
      <c r="H540" s="473"/>
      <c r="I540" s="473"/>
      <c r="J540" s="152" t="s">
        <v>11225</v>
      </c>
      <c r="K540" s="163" t="s">
        <v>8949</v>
      </c>
      <c r="L540" s="503">
        <v>42909</v>
      </c>
      <c r="M540" s="497" t="s">
        <v>3148</v>
      </c>
      <c r="N540" s="163" t="s">
        <v>46</v>
      </c>
      <c r="O540" s="503">
        <v>42909</v>
      </c>
      <c r="P540" s="499">
        <v>75000</v>
      </c>
      <c r="Q540" s="500">
        <f t="shared" si="21"/>
        <v>7.4999999999999997E-2</v>
      </c>
      <c r="R540" s="504">
        <v>2</v>
      </c>
      <c r="S540" s="505" t="s">
        <v>3595</v>
      </c>
      <c r="T540" s="163" t="s">
        <v>211</v>
      </c>
      <c r="U540" s="152" t="s">
        <v>7040</v>
      </c>
      <c r="V540" s="495" t="s">
        <v>134</v>
      </c>
      <c r="W540" s="495" t="s">
        <v>1119</v>
      </c>
      <c r="X540" s="495" t="s">
        <v>5495</v>
      </c>
      <c r="Y540" s="495" t="s">
        <v>186</v>
      </c>
      <c r="Z540" s="616"/>
      <c r="AA540" s="590"/>
      <c r="AB540" s="1"/>
      <c r="AC540" s="1"/>
      <c r="AD540" s="1"/>
      <c r="AE540" s="1"/>
      <c r="AF540" s="1"/>
      <c r="AG540" s="1"/>
      <c r="AH540" s="1"/>
      <c r="AI540" s="1"/>
      <c r="AJ540" s="1"/>
      <c r="AK540" s="1"/>
      <c r="AL540" s="1"/>
      <c r="AM540" s="1"/>
      <c r="AN540" s="1"/>
      <c r="AO540" s="1"/>
      <c r="AP540" s="1"/>
      <c r="AQ540" s="1"/>
      <c r="AR540" s="1"/>
      <c r="AS540" s="1"/>
      <c r="AT540" s="1"/>
      <c r="AU540" s="1"/>
    </row>
    <row r="541" spans="1:47" s="615" customFormat="1" ht="17.45" customHeight="1" x14ac:dyDescent="0.25">
      <c r="A541" s="589" t="s">
        <v>11511</v>
      </c>
      <c r="B541" s="495" t="s">
        <v>60</v>
      </c>
      <c r="C541" s="495" t="s">
        <v>4992</v>
      </c>
      <c r="D541" s="495" t="s">
        <v>11512</v>
      </c>
      <c r="E541" s="495" t="s">
        <v>11513</v>
      </c>
      <c r="F541" s="473" t="s">
        <v>26</v>
      </c>
      <c r="G541" s="473"/>
      <c r="H541" s="473"/>
      <c r="I541" s="473"/>
      <c r="J541" s="152" t="s">
        <v>11224</v>
      </c>
      <c r="K541" s="152" t="s">
        <v>8948</v>
      </c>
      <c r="L541" s="496">
        <v>43063</v>
      </c>
      <c r="M541" s="497">
        <v>42912</v>
      </c>
      <c r="N541" s="152" t="s">
        <v>47</v>
      </c>
      <c r="O541" s="498">
        <v>43063</v>
      </c>
      <c r="P541" s="499">
        <v>217000</v>
      </c>
      <c r="Q541" s="500">
        <f t="shared" si="21"/>
        <v>0.217</v>
      </c>
      <c r="R541" s="501">
        <v>3</v>
      </c>
      <c r="S541" s="502">
        <v>42912</v>
      </c>
      <c r="T541" s="152" t="s">
        <v>103</v>
      </c>
      <c r="U541" s="152" t="s">
        <v>7040</v>
      </c>
      <c r="V541" s="495" t="s">
        <v>162</v>
      </c>
      <c r="W541" s="495" t="s">
        <v>105</v>
      </c>
      <c r="X541" s="495" t="s">
        <v>11907</v>
      </c>
      <c r="Y541" s="495"/>
      <c r="Z541" s="616"/>
      <c r="AA541" s="590"/>
      <c r="AB541" s="1"/>
      <c r="AC541" s="1"/>
      <c r="AD541" s="1"/>
      <c r="AE541" s="1"/>
      <c r="AF541" s="1"/>
      <c r="AG541" s="1"/>
      <c r="AH541" s="1"/>
      <c r="AI541" s="1"/>
      <c r="AJ541" s="1"/>
      <c r="AK541" s="1"/>
      <c r="AL541" s="1"/>
      <c r="AM541" s="1"/>
      <c r="AN541" s="1"/>
      <c r="AO541" s="1"/>
      <c r="AP541" s="1"/>
      <c r="AQ541" s="1"/>
      <c r="AR541" s="1"/>
      <c r="AS541" s="1"/>
      <c r="AT541" s="1"/>
      <c r="AU541" s="1"/>
    </row>
    <row r="542" spans="1:47" s="615" customFormat="1" ht="17.45" customHeight="1" x14ac:dyDescent="0.25">
      <c r="A542" s="589" t="s">
        <v>7970</v>
      </c>
      <c r="B542" s="495" t="s">
        <v>56</v>
      </c>
      <c r="C542" s="495" t="s">
        <v>235</v>
      </c>
      <c r="D542" s="495" t="s">
        <v>7245</v>
      </c>
      <c r="E542" s="495" t="s">
        <v>7971</v>
      </c>
      <c r="F542" s="473" t="s">
        <v>24</v>
      </c>
      <c r="G542" s="473"/>
      <c r="H542" s="473"/>
      <c r="I542" s="473"/>
      <c r="J542" s="152" t="s">
        <v>11223</v>
      </c>
      <c r="K542" s="163" t="s">
        <v>8949</v>
      </c>
      <c r="L542" s="503">
        <v>43007</v>
      </c>
      <c r="M542" s="497" t="s">
        <v>7987</v>
      </c>
      <c r="N542" s="163" t="s">
        <v>46</v>
      </c>
      <c r="O542" s="503">
        <v>43007</v>
      </c>
      <c r="P542" s="499">
        <v>100000</v>
      </c>
      <c r="Q542" s="500">
        <f t="shared" si="21"/>
        <v>9.9999999999999992E-2</v>
      </c>
      <c r="R542" s="504">
        <v>12</v>
      </c>
      <c r="S542" s="505" t="s">
        <v>10067</v>
      </c>
      <c r="T542" s="163" t="s">
        <v>103</v>
      </c>
      <c r="U542" s="163" t="s">
        <v>7</v>
      </c>
      <c r="V542" s="495" t="s">
        <v>477</v>
      </c>
      <c r="W542" s="495" t="s">
        <v>1996</v>
      </c>
      <c r="X542" s="495" t="s">
        <v>10068</v>
      </c>
      <c r="Y542" s="495"/>
      <c r="Z542" s="616"/>
      <c r="AA542" s="590"/>
      <c r="AB542" s="1"/>
      <c r="AC542" s="1"/>
      <c r="AD542" s="1"/>
      <c r="AE542" s="1"/>
      <c r="AF542" s="1"/>
      <c r="AG542" s="1"/>
      <c r="AH542" s="1"/>
      <c r="AI542" s="1"/>
      <c r="AJ542" s="1"/>
      <c r="AK542" s="1"/>
      <c r="AL542" s="1"/>
      <c r="AM542" s="1"/>
      <c r="AN542" s="1"/>
      <c r="AO542" s="1"/>
      <c r="AP542" s="1"/>
      <c r="AQ542" s="1"/>
      <c r="AR542" s="1"/>
      <c r="AS542" s="1"/>
      <c r="AT542" s="1"/>
      <c r="AU542" s="1"/>
    </row>
    <row r="543" spans="1:47" s="615" customFormat="1" ht="17.45" customHeight="1" x14ac:dyDescent="0.25">
      <c r="A543" s="592" t="s">
        <v>1788</v>
      </c>
      <c r="B543" s="519" t="s">
        <v>59</v>
      </c>
      <c r="C543" s="519" t="s">
        <v>9574</v>
      </c>
      <c r="D543" s="519" t="s">
        <v>8941</v>
      </c>
      <c r="E543" s="519" t="s">
        <v>1790</v>
      </c>
      <c r="F543" s="473" t="s">
        <v>26</v>
      </c>
      <c r="G543" s="473"/>
      <c r="H543" s="473"/>
      <c r="I543" s="473"/>
      <c r="J543" s="520" t="s">
        <v>11226</v>
      </c>
      <c r="K543" s="520" t="s">
        <v>33</v>
      </c>
      <c r="L543" s="521">
        <v>42823</v>
      </c>
      <c r="M543" s="522">
        <v>42592</v>
      </c>
      <c r="N543" s="520" t="s">
        <v>50</v>
      </c>
      <c r="O543" s="521">
        <v>42824</v>
      </c>
      <c r="P543" s="523">
        <v>207792</v>
      </c>
      <c r="Q543" s="524">
        <v>0.20779199999999998</v>
      </c>
      <c r="R543" s="525">
        <v>4</v>
      </c>
      <c r="S543" s="526">
        <v>42829</v>
      </c>
      <c r="T543" s="520" t="s">
        <v>578</v>
      </c>
      <c r="U543" s="520" t="s">
        <v>7040</v>
      </c>
      <c r="V543" s="519" t="s">
        <v>162</v>
      </c>
      <c r="W543" s="519" t="s">
        <v>105</v>
      </c>
      <c r="X543" s="415" t="s">
        <v>9228</v>
      </c>
      <c r="Y543" s="415"/>
      <c r="Z543" s="616"/>
      <c r="AA543" s="590"/>
      <c r="AB543" s="1"/>
      <c r="AC543" s="1"/>
      <c r="AD543" s="1"/>
      <c r="AE543" s="1"/>
      <c r="AF543" s="1"/>
      <c r="AG543" s="1"/>
      <c r="AH543" s="1"/>
      <c r="AI543" s="1"/>
      <c r="AJ543" s="1"/>
      <c r="AK543" s="1"/>
      <c r="AL543" s="1"/>
      <c r="AM543" s="1"/>
      <c r="AN543" s="1"/>
      <c r="AO543" s="1"/>
      <c r="AP543" s="1"/>
      <c r="AQ543" s="1"/>
      <c r="AR543" s="1"/>
      <c r="AS543" s="1"/>
      <c r="AT543" s="1"/>
      <c r="AU543" s="1"/>
    </row>
    <row r="544" spans="1:47" s="615" customFormat="1" ht="17.45" customHeight="1" x14ac:dyDescent="0.25">
      <c r="A544" s="589" t="s">
        <v>6693</v>
      </c>
      <c r="B544" s="495" t="s">
        <v>56</v>
      </c>
      <c r="C544" s="495" t="s">
        <v>124</v>
      </c>
      <c r="D544" s="495" t="s">
        <v>6694</v>
      </c>
      <c r="E544" s="495" t="s">
        <v>316</v>
      </c>
      <c r="F544" s="473" t="s">
        <v>28</v>
      </c>
      <c r="G544" s="473"/>
      <c r="H544" s="473"/>
      <c r="I544" s="473"/>
      <c r="J544" s="152" t="s">
        <v>11223</v>
      </c>
      <c r="K544" s="163" t="s">
        <v>8950</v>
      </c>
      <c r="L544" s="503">
        <v>42999</v>
      </c>
      <c r="M544" s="497" t="s">
        <v>6844</v>
      </c>
      <c r="N544" s="163" t="s">
        <v>47</v>
      </c>
      <c r="O544" s="503">
        <v>42999</v>
      </c>
      <c r="P544" s="499">
        <v>23333</v>
      </c>
      <c r="Q544" s="500">
        <f t="shared" ref="Q544:Q575" si="22">+P544*0.000001</f>
        <v>2.3333E-2</v>
      </c>
      <c r="R544" s="504">
        <v>12</v>
      </c>
      <c r="S544" s="505" t="s">
        <v>9261</v>
      </c>
      <c r="T544" s="163" t="s">
        <v>103</v>
      </c>
      <c r="U544" s="163" t="s">
        <v>7</v>
      </c>
      <c r="V544" s="495" t="s">
        <v>477</v>
      </c>
      <c r="W544" s="495" t="s">
        <v>1996</v>
      </c>
      <c r="X544" s="495" t="s">
        <v>6845</v>
      </c>
      <c r="Y544" s="495" t="s">
        <v>356</v>
      </c>
      <c r="Z544" s="616"/>
      <c r="AA544" s="590"/>
      <c r="AB544" s="1"/>
      <c r="AC544" s="1"/>
      <c r="AD544" s="1"/>
      <c r="AE544" s="1"/>
      <c r="AF544" s="1"/>
      <c r="AG544" s="1"/>
      <c r="AH544" s="1"/>
      <c r="AI544" s="1"/>
      <c r="AJ544" s="1"/>
      <c r="AK544" s="1"/>
      <c r="AL544" s="1"/>
      <c r="AM544" s="1"/>
      <c r="AN544" s="1"/>
      <c r="AO544" s="1"/>
      <c r="AP544" s="1"/>
      <c r="AQ544" s="1"/>
      <c r="AR544" s="1"/>
      <c r="AS544" s="1"/>
      <c r="AT544" s="1"/>
      <c r="AU544" s="1"/>
    </row>
    <row r="545" spans="1:47" s="615" customFormat="1" ht="17.45" customHeight="1" x14ac:dyDescent="0.25">
      <c r="A545" s="589" t="s">
        <v>11043</v>
      </c>
      <c r="B545" s="495" t="s">
        <v>56</v>
      </c>
      <c r="C545" s="495" t="s">
        <v>124</v>
      </c>
      <c r="D545" s="495" t="s">
        <v>6694</v>
      </c>
      <c r="E545" s="495" t="s">
        <v>11221</v>
      </c>
      <c r="F545" s="473" t="s">
        <v>28</v>
      </c>
      <c r="G545" s="473"/>
      <c r="H545" s="473"/>
      <c r="I545" s="473"/>
      <c r="J545" s="152" t="s">
        <v>11223</v>
      </c>
      <c r="K545" s="163" t="s">
        <v>8950</v>
      </c>
      <c r="L545" s="503">
        <v>42997</v>
      </c>
      <c r="M545" s="497" t="s">
        <v>11280</v>
      </c>
      <c r="N545" s="163" t="s">
        <v>46</v>
      </c>
      <c r="O545" s="503">
        <v>42997</v>
      </c>
      <c r="P545" s="499">
        <v>1333</v>
      </c>
      <c r="Q545" s="500">
        <f t="shared" si="22"/>
        <v>1.333E-3</v>
      </c>
      <c r="R545" s="504">
        <v>12</v>
      </c>
      <c r="S545" s="505" t="s">
        <v>11283</v>
      </c>
      <c r="T545" s="163" t="s">
        <v>103</v>
      </c>
      <c r="U545" s="163" t="s">
        <v>15</v>
      </c>
      <c r="V545" s="495" t="s">
        <v>278</v>
      </c>
      <c r="W545" s="495" t="s">
        <v>2053</v>
      </c>
      <c r="X545" s="495" t="s">
        <v>11405</v>
      </c>
      <c r="Y545" s="495"/>
      <c r="Z545" s="616"/>
      <c r="AA545" s="590"/>
      <c r="AB545" s="1"/>
      <c r="AC545" s="1"/>
      <c r="AD545" s="1"/>
      <c r="AE545" s="1"/>
      <c r="AF545" s="1"/>
      <c r="AG545" s="1"/>
      <c r="AH545" s="1"/>
      <c r="AI545" s="1"/>
      <c r="AJ545" s="1"/>
      <c r="AK545" s="1"/>
      <c r="AL545" s="1"/>
      <c r="AM545" s="1"/>
      <c r="AN545" s="1"/>
      <c r="AO545" s="1"/>
      <c r="AP545" s="1"/>
      <c r="AQ545" s="1"/>
      <c r="AR545" s="1"/>
      <c r="AS545" s="1"/>
      <c r="AT545" s="1"/>
      <c r="AU545" s="1"/>
    </row>
    <row r="546" spans="1:47" s="615" customFormat="1" ht="17.45" customHeight="1" x14ac:dyDescent="0.25">
      <c r="A546" s="589" t="s">
        <v>2552</v>
      </c>
      <c r="B546" s="495" t="s">
        <v>56</v>
      </c>
      <c r="C546" s="495" t="s">
        <v>161</v>
      </c>
      <c r="D546" s="495" t="s">
        <v>2553</v>
      </c>
      <c r="E546" s="495" t="s">
        <v>2554</v>
      </c>
      <c r="F546" s="473" t="s">
        <v>26</v>
      </c>
      <c r="G546" s="473"/>
      <c r="H546" s="473"/>
      <c r="I546" s="473"/>
      <c r="J546" s="152" t="s">
        <v>11223</v>
      </c>
      <c r="K546" s="163" t="s">
        <v>8948</v>
      </c>
      <c r="L546" s="503">
        <v>43008</v>
      </c>
      <c r="M546" s="497" t="s">
        <v>2555</v>
      </c>
      <c r="N546" s="163" t="s">
        <v>47</v>
      </c>
      <c r="O546" s="503">
        <v>43008</v>
      </c>
      <c r="P546" s="499">
        <v>150000</v>
      </c>
      <c r="Q546" s="500">
        <f t="shared" si="22"/>
        <v>0.15</v>
      </c>
      <c r="R546" s="504">
        <v>12</v>
      </c>
      <c r="S546" s="505" t="s">
        <v>7880</v>
      </c>
      <c r="T546" s="163" t="s">
        <v>125</v>
      </c>
      <c r="U546" s="163" t="s">
        <v>7</v>
      </c>
      <c r="V546" s="495" t="s">
        <v>388</v>
      </c>
      <c r="W546" s="495" t="s">
        <v>389</v>
      </c>
      <c r="X546" s="495" t="s">
        <v>5533</v>
      </c>
      <c r="Y546" s="495" t="s">
        <v>9238</v>
      </c>
      <c r="Z546" s="616"/>
      <c r="AA546" s="590"/>
      <c r="AB546" s="1"/>
      <c r="AC546" s="1"/>
      <c r="AD546" s="1"/>
      <c r="AE546" s="1"/>
      <c r="AF546" s="1"/>
      <c r="AG546" s="1"/>
      <c r="AH546" s="1"/>
      <c r="AI546" s="1"/>
      <c r="AJ546" s="1"/>
      <c r="AK546" s="1"/>
      <c r="AL546" s="1"/>
      <c r="AM546" s="1"/>
      <c r="AN546" s="1"/>
      <c r="AO546" s="1"/>
      <c r="AP546" s="1"/>
      <c r="AQ546" s="1"/>
      <c r="AR546" s="1"/>
      <c r="AS546" s="1"/>
      <c r="AT546" s="1"/>
      <c r="AU546" s="1"/>
    </row>
    <row r="547" spans="1:47" s="615" customFormat="1" ht="17.45" customHeight="1" x14ac:dyDescent="0.25">
      <c r="A547" s="589" t="s">
        <v>2552</v>
      </c>
      <c r="B547" s="495" t="s">
        <v>56</v>
      </c>
      <c r="C547" s="495" t="s">
        <v>161</v>
      </c>
      <c r="D547" s="495" t="s">
        <v>2553</v>
      </c>
      <c r="E547" s="495" t="s">
        <v>2554</v>
      </c>
      <c r="F547" s="473" t="s">
        <v>26</v>
      </c>
      <c r="G547" s="473"/>
      <c r="H547" s="473"/>
      <c r="I547" s="473"/>
      <c r="J547" s="152" t="s">
        <v>11223</v>
      </c>
      <c r="K547" s="163" t="s">
        <v>8948</v>
      </c>
      <c r="L547" s="503">
        <v>43008</v>
      </c>
      <c r="M547" s="497" t="s">
        <v>2555</v>
      </c>
      <c r="N547" s="163" t="s">
        <v>47</v>
      </c>
      <c r="O547" s="503">
        <v>43008</v>
      </c>
      <c r="P547" s="499">
        <v>25000</v>
      </c>
      <c r="Q547" s="500">
        <f t="shared" si="22"/>
        <v>2.4999999999999998E-2</v>
      </c>
      <c r="R547" s="504">
        <v>12</v>
      </c>
      <c r="S547" s="505" t="s">
        <v>8676</v>
      </c>
      <c r="T547" s="163" t="s">
        <v>125</v>
      </c>
      <c r="U547" s="163" t="s">
        <v>9234</v>
      </c>
      <c r="V547" s="495" t="s">
        <v>184</v>
      </c>
      <c r="W547" s="495" t="s">
        <v>4323</v>
      </c>
      <c r="X547" s="495" t="s">
        <v>5533</v>
      </c>
      <c r="Y547" s="495" t="s">
        <v>9238</v>
      </c>
      <c r="Z547" s="616"/>
      <c r="AA547" s="590"/>
      <c r="AB547" s="1"/>
      <c r="AC547" s="1"/>
      <c r="AD547" s="1"/>
      <c r="AE547" s="1"/>
      <c r="AF547" s="1"/>
      <c r="AG547" s="1"/>
      <c r="AH547" s="1"/>
      <c r="AI547" s="1"/>
      <c r="AJ547" s="1"/>
      <c r="AK547" s="1"/>
      <c r="AL547" s="1"/>
      <c r="AM547" s="1"/>
      <c r="AN547" s="1"/>
      <c r="AO547" s="1"/>
      <c r="AP547" s="1"/>
      <c r="AQ547" s="1"/>
      <c r="AR547" s="1"/>
      <c r="AS547" s="1"/>
      <c r="AT547" s="1"/>
      <c r="AU547" s="1"/>
    </row>
    <row r="548" spans="1:47" s="615" customFormat="1" ht="17.45" customHeight="1" x14ac:dyDescent="0.25">
      <c r="A548" s="589" t="s">
        <v>2552</v>
      </c>
      <c r="B548" s="495" t="s">
        <v>56</v>
      </c>
      <c r="C548" s="495" t="s">
        <v>161</v>
      </c>
      <c r="D548" s="495" t="s">
        <v>2553</v>
      </c>
      <c r="E548" s="495" t="s">
        <v>2554</v>
      </c>
      <c r="F548" s="473" t="s">
        <v>26</v>
      </c>
      <c r="G548" s="473"/>
      <c r="H548" s="473"/>
      <c r="I548" s="473"/>
      <c r="J548" s="152" t="s">
        <v>11223</v>
      </c>
      <c r="K548" s="163" t="s">
        <v>8948</v>
      </c>
      <c r="L548" s="503">
        <v>43008</v>
      </c>
      <c r="M548" s="497" t="s">
        <v>2555</v>
      </c>
      <c r="N548" s="163" t="s">
        <v>47</v>
      </c>
      <c r="O548" s="503">
        <v>43008</v>
      </c>
      <c r="P548" s="499">
        <v>25000</v>
      </c>
      <c r="Q548" s="500">
        <f t="shared" si="22"/>
        <v>2.4999999999999998E-2</v>
      </c>
      <c r="R548" s="504">
        <v>12</v>
      </c>
      <c r="S548" s="505" t="s">
        <v>7881</v>
      </c>
      <c r="T548" s="163" t="s">
        <v>125</v>
      </c>
      <c r="U548" s="163" t="s">
        <v>7</v>
      </c>
      <c r="V548" s="495" t="s">
        <v>1867</v>
      </c>
      <c r="W548" s="495" t="s">
        <v>1868</v>
      </c>
      <c r="X548" s="495" t="s">
        <v>5533</v>
      </c>
      <c r="Y548" s="495" t="s">
        <v>9238</v>
      </c>
      <c r="Z548" s="616"/>
      <c r="AA548" s="590"/>
      <c r="AB548" s="1"/>
      <c r="AC548" s="1"/>
      <c r="AD548" s="1"/>
      <c r="AE548" s="1"/>
      <c r="AF548" s="1"/>
      <c r="AG548" s="1"/>
      <c r="AH548" s="1"/>
      <c r="AI548" s="1"/>
      <c r="AJ548" s="1"/>
      <c r="AK548" s="1"/>
      <c r="AL548" s="1"/>
      <c r="AM548" s="1"/>
      <c r="AN548" s="1"/>
      <c r="AO548" s="1"/>
      <c r="AP548" s="1"/>
      <c r="AQ548" s="1"/>
      <c r="AR548" s="1"/>
      <c r="AS548" s="1"/>
      <c r="AT548" s="1"/>
      <c r="AU548" s="1"/>
    </row>
    <row r="549" spans="1:47" s="615" customFormat="1" ht="17.45" customHeight="1" x14ac:dyDescent="0.25">
      <c r="A549" s="589" t="s">
        <v>4120</v>
      </c>
      <c r="B549" s="495" t="s">
        <v>56</v>
      </c>
      <c r="C549" s="495" t="s">
        <v>235</v>
      </c>
      <c r="D549" s="495" t="s">
        <v>4121</v>
      </c>
      <c r="E549" s="495" t="s">
        <v>4122</v>
      </c>
      <c r="F549" s="473" t="s">
        <v>28</v>
      </c>
      <c r="G549" s="473"/>
      <c r="H549" s="473"/>
      <c r="I549" s="473"/>
      <c r="J549" s="152" t="s">
        <v>11224</v>
      </c>
      <c r="K549" s="163" t="s">
        <v>8950</v>
      </c>
      <c r="L549" s="503">
        <v>43069</v>
      </c>
      <c r="M549" s="497" t="s">
        <v>4123</v>
      </c>
      <c r="N549" s="163" t="s">
        <v>47</v>
      </c>
      <c r="O549" s="503">
        <v>43069</v>
      </c>
      <c r="P549" s="499">
        <v>35000</v>
      </c>
      <c r="Q549" s="500">
        <f t="shared" si="22"/>
        <v>3.4999999999999996E-2</v>
      </c>
      <c r="R549" s="504">
        <v>12</v>
      </c>
      <c r="S549" s="505" t="s">
        <v>9606</v>
      </c>
      <c r="T549" s="163" t="s">
        <v>103</v>
      </c>
      <c r="U549" s="163" t="s">
        <v>7</v>
      </c>
      <c r="V549" s="495" t="s">
        <v>477</v>
      </c>
      <c r="W549" s="495" t="s">
        <v>1996</v>
      </c>
      <c r="X549" s="495" t="s">
        <v>5591</v>
      </c>
      <c r="Y549" s="495" t="s">
        <v>356</v>
      </c>
      <c r="Z549" s="616"/>
      <c r="AA549" s="590"/>
      <c r="AB549" s="1"/>
      <c r="AC549" s="1"/>
      <c r="AD549" s="1"/>
      <c r="AE549" s="1"/>
      <c r="AF549" s="1"/>
      <c r="AG549" s="1"/>
      <c r="AH549" s="1"/>
      <c r="AI549" s="1"/>
      <c r="AJ549" s="1"/>
      <c r="AK549" s="1"/>
      <c r="AL549" s="1"/>
      <c r="AM549" s="1"/>
      <c r="AN549" s="1"/>
      <c r="AO549" s="1"/>
      <c r="AP549" s="1"/>
      <c r="AQ549" s="1"/>
      <c r="AR549" s="1"/>
      <c r="AS549" s="1"/>
      <c r="AT549" s="1"/>
      <c r="AU549" s="1"/>
    </row>
    <row r="550" spans="1:47" s="615" customFormat="1" ht="17.45" customHeight="1" x14ac:dyDescent="0.25">
      <c r="A550" s="589" t="s">
        <v>11006</v>
      </c>
      <c r="B550" s="495" t="s">
        <v>56</v>
      </c>
      <c r="C550" s="495" t="s">
        <v>124</v>
      </c>
      <c r="D550" s="495" t="s">
        <v>11077</v>
      </c>
      <c r="E550" s="495" t="s">
        <v>11167</v>
      </c>
      <c r="F550" s="473" t="s">
        <v>26</v>
      </c>
      <c r="G550" s="473"/>
      <c r="H550" s="473"/>
      <c r="I550" s="473"/>
      <c r="J550" s="152" t="s">
        <v>11223</v>
      </c>
      <c r="K550" s="152" t="s">
        <v>8948</v>
      </c>
      <c r="L550" s="496">
        <v>42992</v>
      </c>
      <c r="M550" s="497">
        <v>42902</v>
      </c>
      <c r="N550" s="152" t="s">
        <v>46</v>
      </c>
      <c r="O550" s="498">
        <v>42992</v>
      </c>
      <c r="P550" s="499">
        <v>300000</v>
      </c>
      <c r="Q550" s="500">
        <f t="shared" si="22"/>
        <v>0.3</v>
      </c>
      <c r="R550" s="501">
        <v>36</v>
      </c>
      <c r="S550" s="502">
        <v>42908</v>
      </c>
      <c r="T550" s="152" t="s">
        <v>103</v>
      </c>
      <c r="U550" s="152" t="s">
        <v>18</v>
      </c>
      <c r="V550" s="495" t="s">
        <v>9273</v>
      </c>
      <c r="W550" s="495" t="s">
        <v>11334</v>
      </c>
      <c r="X550" s="495" t="s">
        <v>11373</v>
      </c>
      <c r="Y550" s="495" t="s">
        <v>9291</v>
      </c>
      <c r="Z550" s="616"/>
      <c r="AA550" s="590"/>
      <c r="AB550" s="1"/>
      <c r="AC550" s="1"/>
      <c r="AD550" s="1"/>
      <c r="AE550" s="1"/>
      <c r="AF550" s="1"/>
      <c r="AG550" s="1"/>
      <c r="AH550" s="1"/>
      <c r="AI550" s="1"/>
      <c r="AJ550" s="1"/>
      <c r="AK550" s="1"/>
      <c r="AL550" s="1"/>
      <c r="AM550" s="1"/>
      <c r="AN550" s="1"/>
      <c r="AO550" s="1"/>
      <c r="AP550" s="1"/>
      <c r="AQ550" s="1"/>
      <c r="AR550" s="1"/>
      <c r="AS550" s="1"/>
      <c r="AT550" s="1"/>
      <c r="AU550" s="1"/>
    </row>
    <row r="551" spans="1:47" s="615" customFormat="1" ht="17.45" customHeight="1" x14ac:dyDescent="0.25">
      <c r="A551" s="589" t="s">
        <v>6623</v>
      </c>
      <c r="B551" s="495" t="s">
        <v>56</v>
      </c>
      <c r="C551" s="495" t="s">
        <v>161</v>
      </c>
      <c r="D551" s="495" t="s">
        <v>11578</v>
      </c>
      <c r="E551" s="495" t="s">
        <v>6625</v>
      </c>
      <c r="F551" s="473" t="s">
        <v>25</v>
      </c>
      <c r="G551" s="473"/>
      <c r="H551" s="473"/>
      <c r="I551" s="473"/>
      <c r="J551" s="152" t="s">
        <v>11223</v>
      </c>
      <c r="K551" s="152" t="s">
        <v>35</v>
      </c>
      <c r="L551" s="496">
        <v>43007</v>
      </c>
      <c r="M551" s="497">
        <v>42820</v>
      </c>
      <c r="N551" s="152" t="s">
        <v>46</v>
      </c>
      <c r="O551" s="498">
        <v>43007</v>
      </c>
      <c r="P551" s="499">
        <v>100000</v>
      </c>
      <c r="Q551" s="500">
        <f t="shared" si="22"/>
        <v>9.9999999999999992E-2</v>
      </c>
      <c r="R551" s="501">
        <v>12</v>
      </c>
      <c r="S551" s="502">
        <v>42913</v>
      </c>
      <c r="T551" s="152" t="s">
        <v>103</v>
      </c>
      <c r="U551" s="152" t="s">
        <v>7040</v>
      </c>
      <c r="V551" s="495" t="s">
        <v>162</v>
      </c>
      <c r="W551" s="495" t="s">
        <v>105</v>
      </c>
      <c r="X551" s="495" t="s">
        <v>9116</v>
      </c>
      <c r="Y551" s="495" t="s">
        <v>9239</v>
      </c>
      <c r="Z551" s="616"/>
      <c r="AA551" s="590"/>
      <c r="AB551" s="1"/>
      <c r="AC551" s="1"/>
      <c r="AD551" s="1"/>
      <c r="AE551" s="1"/>
      <c r="AF551" s="1"/>
      <c r="AG551" s="1"/>
      <c r="AH551" s="1"/>
      <c r="AI551" s="1"/>
      <c r="AJ551" s="1"/>
      <c r="AK551" s="1"/>
      <c r="AL551" s="1"/>
      <c r="AM551" s="1"/>
      <c r="AN551" s="1"/>
      <c r="AO551" s="1"/>
      <c r="AP551" s="1"/>
      <c r="AQ551" s="1"/>
      <c r="AR551" s="1"/>
      <c r="AS551" s="1"/>
      <c r="AT551" s="1"/>
      <c r="AU551" s="1"/>
    </row>
    <row r="552" spans="1:47" s="615" customFormat="1" ht="17.45" customHeight="1" x14ac:dyDescent="0.25">
      <c r="A552" s="589" t="s">
        <v>9253</v>
      </c>
      <c r="B552" s="495" t="s">
        <v>56</v>
      </c>
      <c r="C552" s="495" t="s">
        <v>235</v>
      </c>
      <c r="D552" s="495" t="s">
        <v>10278</v>
      </c>
      <c r="E552" s="495" t="s">
        <v>316</v>
      </c>
      <c r="F552" s="473" t="s">
        <v>28</v>
      </c>
      <c r="G552" s="473"/>
      <c r="H552" s="473"/>
      <c r="I552" s="473"/>
      <c r="J552" s="152" t="s">
        <v>11225</v>
      </c>
      <c r="K552" s="152" t="s">
        <v>8950</v>
      </c>
      <c r="L552" s="496">
        <v>42916</v>
      </c>
      <c r="M552" s="497">
        <v>42880</v>
      </c>
      <c r="N552" s="152" t="s">
        <v>46</v>
      </c>
      <c r="O552" s="498">
        <v>42916</v>
      </c>
      <c r="P552" s="499">
        <v>120000</v>
      </c>
      <c r="Q552" s="500">
        <f t="shared" si="22"/>
        <v>0.12</v>
      </c>
      <c r="R552" s="501">
        <v>12</v>
      </c>
      <c r="S552" s="502">
        <v>42880</v>
      </c>
      <c r="T552" s="152" t="s">
        <v>125</v>
      </c>
      <c r="U552" s="152" t="s">
        <v>7040</v>
      </c>
      <c r="V552" s="495" t="s">
        <v>162</v>
      </c>
      <c r="W552" s="495" t="s">
        <v>8056</v>
      </c>
      <c r="X552" s="495" t="s">
        <v>9822</v>
      </c>
      <c r="Y552" s="495" t="s">
        <v>9300</v>
      </c>
      <c r="Z552" s="616"/>
      <c r="AA552" s="590"/>
      <c r="AB552" s="1"/>
      <c r="AC552" s="1"/>
      <c r="AD552" s="1"/>
      <c r="AE552" s="1"/>
      <c r="AF552" s="1"/>
      <c r="AG552" s="1"/>
      <c r="AH552" s="1"/>
      <c r="AI552" s="1"/>
      <c r="AJ552" s="1"/>
      <c r="AK552" s="1"/>
      <c r="AL552" s="1"/>
      <c r="AM552" s="1"/>
      <c r="AN552" s="1"/>
      <c r="AO552" s="1"/>
      <c r="AP552" s="1"/>
      <c r="AQ552" s="1"/>
      <c r="AR552" s="1"/>
      <c r="AS552" s="1"/>
      <c r="AT552" s="1"/>
      <c r="AU552" s="1"/>
    </row>
    <row r="553" spans="1:47" s="615" customFormat="1" ht="17.45" customHeight="1" x14ac:dyDescent="0.25">
      <c r="A553" s="589" t="s">
        <v>6984</v>
      </c>
      <c r="B553" s="495" t="s">
        <v>56</v>
      </c>
      <c r="C553" s="495" t="s">
        <v>161</v>
      </c>
      <c r="D553" s="495" t="s">
        <v>6985</v>
      </c>
      <c r="E553" s="495" t="s">
        <v>528</v>
      </c>
      <c r="F553" s="473" t="s">
        <v>26</v>
      </c>
      <c r="G553" s="473"/>
      <c r="H553" s="473"/>
      <c r="I553" s="473"/>
      <c r="J553" s="152" t="s">
        <v>11224</v>
      </c>
      <c r="K553" s="163" t="s">
        <v>8948</v>
      </c>
      <c r="L553" s="503">
        <v>43099</v>
      </c>
      <c r="M553" s="497" t="s">
        <v>7045</v>
      </c>
      <c r="N553" s="163" t="s">
        <v>47</v>
      </c>
      <c r="O553" s="503">
        <v>43099</v>
      </c>
      <c r="P553" s="499">
        <v>500000</v>
      </c>
      <c r="Q553" s="500">
        <f t="shared" si="22"/>
        <v>0.5</v>
      </c>
      <c r="R553" s="504">
        <v>12</v>
      </c>
      <c r="S553" s="505" t="s">
        <v>6513</v>
      </c>
      <c r="T553" s="163" t="s">
        <v>125</v>
      </c>
      <c r="U553" s="163" t="s">
        <v>9234</v>
      </c>
      <c r="V553" s="495" t="s">
        <v>184</v>
      </c>
      <c r="W553" s="495" t="s">
        <v>11333</v>
      </c>
      <c r="X553" s="495" t="s">
        <v>7046</v>
      </c>
      <c r="Y553" s="495" t="s">
        <v>221</v>
      </c>
      <c r="Z553" s="616"/>
      <c r="AA553" s="590"/>
      <c r="AB553" s="1"/>
      <c r="AC553" s="1"/>
      <c r="AD553" s="1"/>
      <c r="AE553" s="1"/>
      <c r="AF553" s="1"/>
      <c r="AG553" s="1"/>
      <c r="AH553" s="1"/>
      <c r="AI553" s="1"/>
      <c r="AJ553" s="1"/>
      <c r="AK553" s="1"/>
      <c r="AL553" s="1"/>
      <c r="AM553" s="1"/>
      <c r="AN553" s="1"/>
      <c r="AO553" s="1"/>
      <c r="AP553" s="1"/>
      <c r="AQ553" s="1"/>
      <c r="AR553" s="1"/>
      <c r="AS553" s="1"/>
      <c r="AT553" s="1"/>
      <c r="AU553" s="1"/>
    </row>
    <row r="554" spans="1:47" s="615" customFormat="1" ht="17.45" customHeight="1" x14ac:dyDescent="0.25">
      <c r="A554" s="589" t="s">
        <v>8123</v>
      </c>
      <c r="B554" s="495" t="s">
        <v>56</v>
      </c>
      <c r="C554" s="495" t="s">
        <v>161</v>
      </c>
      <c r="D554" s="495" t="s">
        <v>7999</v>
      </c>
      <c r="E554" s="495" t="s">
        <v>8124</v>
      </c>
      <c r="F554" s="473" t="s">
        <v>26</v>
      </c>
      <c r="G554" s="473"/>
      <c r="H554" s="473"/>
      <c r="I554" s="473"/>
      <c r="J554" s="152" t="s">
        <v>11225</v>
      </c>
      <c r="K554" s="163" t="s">
        <v>8948</v>
      </c>
      <c r="L554" s="503">
        <v>42895</v>
      </c>
      <c r="M554" s="497" t="s">
        <v>8153</v>
      </c>
      <c r="N554" s="163" t="s">
        <v>47</v>
      </c>
      <c r="O554" s="503">
        <v>42895</v>
      </c>
      <c r="P554" s="499">
        <v>25000</v>
      </c>
      <c r="Q554" s="500">
        <f t="shared" si="22"/>
        <v>2.4999999999999998E-2</v>
      </c>
      <c r="R554" s="504">
        <v>12</v>
      </c>
      <c r="S554" s="505" t="s">
        <v>8160</v>
      </c>
      <c r="T554" s="163" t="s">
        <v>292</v>
      </c>
      <c r="U554" s="163" t="s">
        <v>7</v>
      </c>
      <c r="V554" s="495" t="s">
        <v>477</v>
      </c>
      <c r="W554" s="495" t="s">
        <v>2539</v>
      </c>
      <c r="X554" s="495" t="s">
        <v>5533</v>
      </c>
      <c r="Y554" s="495" t="s">
        <v>757</v>
      </c>
      <c r="Z554" s="616"/>
      <c r="AA554" s="590"/>
      <c r="AB554" s="1"/>
      <c r="AC554" s="1"/>
      <c r="AD554" s="1"/>
      <c r="AE554" s="1"/>
      <c r="AF554" s="1"/>
      <c r="AG554" s="1"/>
      <c r="AH554" s="1"/>
      <c r="AI554" s="1"/>
      <c r="AJ554" s="1"/>
      <c r="AK554" s="1"/>
      <c r="AL554" s="1"/>
      <c r="AM554" s="1"/>
      <c r="AN554" s="1"/>
      <c r="AO554" s="1"/>
      <c r="AP554" s="1"/>
      <c r="AQ554" s="1"/>
      <c r="AR554" s="1"/>
      <c r="AS554" s="1"/>
      <c r="AT554" s="1"/>
      <c r="AU554" s="1"/>
    </row>
    <row r="555" spans="1:47" s="615" customFormat="1" ht="17.45" customHeight="1" x14ac:dyDescent="0.25">
      <c r="A555" s="589" t="s">
        <v>8262</v>
      </c>
      <c r="B555" s="495" t="s">
        <v>56</v>
      </c>
      <c r="C555" s="495" t="s">
        <v>161</v>
      </c>
      <c r="D555" s="495" t="s">
        <v>10402</v>
      </c>
      <c r="E555" s="495" t="s">
        <v>8263</v>
      </c>
      <c r="F555" s="473" t="s">
        <v>26</v>
      </c>
      <c r="G555" s="473"/>
      <c r="H555" s="473"/>
      <c r="I555" s="473"/>
      <c r="J555" s="152" t="s">
        <v>11223</v>
      </c>
      <c r="K555" s="152" t="s">
        <v>8948</v>
      </c>
      <c r="L555" s="496">
        <v>42933</v>
      </c>
      <c r="M555" s="497">
        <v>42843</v>
      </c>
      <c r="N555" s="152" t="s">
        <v>46</v>
      </c>
      <c r="O555" s="498">
        <v>42933</v>
      </c>
      <c r="P555" s="499">
        <v>300000</v>
      </c>
      <c r="Q555" s="500">
        <f t="shared" si="22"/>
        <v>0.3</v>
      </c>
      <c r="R555" s="501">
        <v>3</v>
      </c>
      <c r="S555" s="502">
        <v>42845</v>
      </c>
      <c r="T555" s="152" t="s">
        <v>103</v>
      </c>
      <c r="U555" s="152" t="s">
        <v>7040</v>
      </c>
      <c r="V555" s="495" t="s">
        <v>162</v>
      </c>
      <c r="W555" s="495" t="s">
        <v>105</v>
      </c>
      <c r="X555" s="495" t="s">
        <v>9970</v>
      </c>
      <c r="Y555" s="495"/>
      <c r="Z555" s="616"/>
      <c r="AA555" s="590"/>
      <c r="AB555" s="1"/>
      <c r="AC555" s="1"/>
      <c r="AD555" s="1"/>
      <c r="AE555" s="1"/>
      <c r="AF555" s="1"/>
      <c r="AG555" s="1"/>
      <c r="AH555" s="1"/>
      <c r="AI555" s="1"/>
      <c r="AJ555" s="1"/>
      <c r="AK555" s="1"/>
      <c r="AL555" s="1"/>
      <c r="AM555" s="1"/>
      <c r="AN555" s="1"/>
      <c r="AO555" s="1"/>
      <c r="AP555" s="1"/>
      <c r="AQ555" s="1"/>
      <c r="AR555" s="1"/>
      <c r="AS555" s="1"/>
      <c r="AT555" s="1"/>
      <c r="AU555" s="1"/>
    </row>
    <row r="556" spans="1:47" s="615" customFormat="1" ht="17.45" customHeight="1" x14ac:dyDescent="0.25">
      <c r="A556" s="589" t="s">
        <v>1154</v>
      </c>
      <c r="B556" s="495" t="s">
        <v>56</v>
      </c>
      <c r="C556" s="495" t="s">
        <v>161</v>
      </c>
      <c r="D556" s="495" t="s">
        <v>1155</v>
      </c>
      <c r="E556" s="495" t="s">
        <v>1156</v>
      </c>
      <c r="F556" s="473" t="s">
        <v>26</v>
      </c>
      <c r="G556" s="473"/>
      <c r="H556" s="473"/>
      <c r="I556" s="473"/>
      <c r="J556" s="152" t="s">
        <v>11223</v>
      </c>
      <c r="K556" s="163" t="s">
        <v>33</v>
      </c>
      <c r="L556" s="503">
        <v>43007</v>
      </c>
      <c r="M556" s="497" t="s">
        <v>1157</v>
      </c>
      <c r="N556" s="163" t="s">
        <v>47</v>
      </c>
      <c r="O556" s="503">
        <v>43007</v>
      </c>
      <c r="P556" s="499">
        <v>175000</v>
      </c>
      <c r="Q556" s="500">
        <f t="shared" si="22"/>
        <v>0.17499999999999999</v>
      </c>
      <c r="R556" s="504">
        <v>36</v>
      </c>
      <c r="S556" s="505" t="s">
        <v>8048</v>
      </c>
      <c r="T556" s="163" t="s">
        <v>103</v>
      </c>
      <c r="U556" s="163" t="s">
        <v>9234</v>
      </c>
      <c r="V556" s="495" t="s">
        <v>184</v>
      </c>
      <c r="W556" s="495" t="s">
        <v>11333</v>
      </c>
      <c r="X556" s="495" t="s">
        <v>5824</v>
      </c>
      <c r="Y556" s="495" t="s">
        <v>313</v>
      </c>
      <c r="Z556" s="616"/>
      <c r="AA556" s="590"/>
      <c r="AB556" s="1"/>
      <c r="AC556" s="1"/>
      <c r="AD556" s="1"/>
      <c r="AE556" s="1"/>
      <c r="AF556" s="1"/>
      <c r="AG556" s="1"/>
      <c r="AH556" s="1"/>
      <c r="AI556" s="1"/>
      <c r="AJ556" s="1"/>
      <c r="AK556" s="1"/>
      <c r="AL556" s="1"/>
      <c r="AM556" s="1"/>
      <c r="AN556" s="1"/>
      <c r="AO556" s="1"/>
      <c r="AP556" s="1"/>
      <c r="AQ556" s="1"/>
      <c r="AR556" s="1"/>
      <c r="AS556" s="1"/>
      <c r="AT556" s="1"/>
      <c r="AU556" s="1"/>
    </row>
    <row r="557" spans="1:47" s="615" customFormat="1" ht="17.45" customHeight="1" x14ac:dyDescent="0.25">
      <c r="A557" s="589" t="s">
        <v>8016</v>
      </c>
      <c r="B557" s="495" t="s">
        <v>56</v>
      </c>
      <c r="C557" s="495" t="s">
        <v>161</v>
      </c>
      <c r="D557" s="495" t="s">
        <v>11075</v>
      </c>
      <c r="E557" s="495" t="s">
        <v>7184</v>
      </c>
      <c r="F557" s="473" t="s">
        <v>26</v>
      </c>
      <c r="G557" s="473"/>
      <c r="H557" s="473"/>
      <c r="I557" s="473"/>
      <c r="J557" s="152" t="s">
        <v>11223</v>
      </c>
      <c r="K557" s="163" t="s">
        <v>33</v>
      </c>
      <c r="L557" s="503">
        <v>42937</v>
      </c>
      <c r="M557" s="497" t="s">
        <v>8040</v>
      </c>
      <c r="N557" s="163" t="s">
        <v>49</v>
      </c>
      <c r="O557" s="503">
        <v>42937</v>
      </c>
      <c r="P557" s="499">
        <v>120000</v>
      </c>
      <c r="Q557" s="500">
        <f t="shared" si="22"/>
        <v>0.12</v>
      </c>
      <c r="R557" s="504">
        <v>12</v>
      </c>
      <c r="S557" s="505" t="s">
        <v>8169</v>
      </c>
      <c r="T557" s="163" t="s">
        <v>211</v>
      </c>
      <c r="U557" s="163" t="s">
        <v>7</v>
      </c>
      <c r="V557" s="495" t="s">
        <v>477</v>
      </c>
      <c r="W557" s="495" t="s">
        <v>1204</v>
      </c>
      <c r="X557" s="495" t="s">
        <v>5533</v>
      </c>
      <c r="Y557" s="495" t="s">
        <v>757</v>
      </c>
      <c r="Z557" s="616"/>
      <c r="AA557" s="590"/>
      <c r="AB557" s="1"/>
      <c r="AC557" s="1"/>
      <c r="AD557" s="1"/>
      <c r="AE557" s="1"/>
      <c r="AF557" s="1"/>
      <c r="AG557" s="1"/>
      <c r="AH557" s="1"/>
      <c r="AI557" s="1"/>
      <c r="AJ557" s="1"/>
      <c r="AK557" s="1"/>
      <c r="AL557" s="1"/>
      <c r="AM557" s="1"/>
      <c r="AN557" s="1"/>
      <c r="AO557" s="1"/>
      <c r="AP557" s="1"/>
      <c r="AQ557" s="1"/>
      <c r="AR557" s="1"/>
      <c r="AS557" s="1"/>
      <c r="AT557" s="1"/>
      <c r="AU557" s="1"/>
    </row>
    <row r="558" spans="1:47" s="615" customFormat="1" ht="17.45" customHeight="1" x14ac:dyDescent="0.25">
      <c r="A558" s="589" t="s">
        <v>8282</v>
      </c>
      <c r="B558" s="495" t="s">
        <v>56</v>
      </c>
      <c r="C558" s="495" t="s">
        <v>117</v>
      </c>
      <c r="D558" s="495" t="s">
        <v>8283</v>
      </c>
      <c r="E558" s="495" t="s">
        <v>8284</v>
      </c>
      <c r="F558" s="473" t="s">
        <v>26</v>
      </c>
      <c r="G558" s="473"/>
      <c r="H558" s="473"/>
      <c r="I558" s="473"/>
      <c r="J558" s="152" t="s">
        <v>11223</v>
      </c>
      <c r="K558" s="163" t="s">
        <v>8948</v>
      </c>
      <c r="L558" s="503">
        <v>42940</v>
      </c>
      <c r="M558" s="497" t="s">
        <v>8557</v>
      </c>
      <c r="N558" s="163" t="s">
        <v>46</v>
      </c>
      <c r="O558" s="503">
        <v>43031</v>
      </c>
      <c r="P558" s="499">
        <v>250000</v>
      </c>
      <c r="Q558" s="500">
        <f t="shared" si="22"/>
        <v>0.25</v>
      </c>
      <c r="R558" s="504">
        <v>6</v>
      </c>
      <c r="S558" s="505" t="s">
        <v>11818</v>
      </c>
      <c r="T558" s="163" t="s">
        <v>103</v>
      </c>
      <c r="U558" s="152" t="s">
        <v>7040</v>
      </c>
      <c r="V558" s="495" t="s">
        <v>104</v>
      </c>
      <c r="W558" s="495" t="s">
        <v>8637</v>
      </c>
      <c r="X558" s="495" t="s">
        <v>8638</v>
      </c>
      <c r="Y558" s="495" t="s">
        <v>9295</v>
      </c>
      <c r="Z558" s="616"/>
      <c r="AA558" s="590"/>
      <c r="AB558" s="1"/>
      <c r="AC558" s="1"/>
      <c r="AD558" s="1"/>
      <c r="AE558" s="1"/>
      <c r="AF558" s="1"/>
      <c r="AG558" s="1"/>
      <c r="AH558" s="1"/>
      <c r="AI558" s="1"/>
      <c r="AJ558" s="1"/>
      <c r="AK558" s="1"/>
      <c r="AL558" s="1"/>
      <c r="AM558" s="1"/>
      <c r="AN558" s="1"/>
      <c r="AO558" s="1"/>
      <c r="AP558" s="1"/>
      <c r="AQ558" s="1"/>
      <c r="AR558" s="1"/>
      <c r="AS558" s="1"/>
      <c r="AT558" s="1"/>
      <c r="AU558" s="1"/>
    </row>
    <row r="559" spans="1:47" s="615" customFormat="1" ht="17.45" customHeight="1" x14ac:dyDescent="0.25">
      <c r="A559" s="591" t="s">
        <v>11417</v>
      </c>
      <c r="B559" s="506" t="s">
        <v>56</v>
      </c>
      <c r="C559" s="506" t="s">
        <v>117</v>
      </c>
      <c r="D559" s="506" t="s">
        <v>11418</v>
      </c>
      <c r="E559" s="506" t="s">
        <v>11419</v>
      </c>
      <c r="F559" s="473" t="s">
        <v>26</v>
      </c>
      <c r="G559" s="473"/>
      <c r="H559" s="473"/>
      <c r="I559" s="473"/>
      <c r="J559" s="470" t="s">
        <v>11224</v>
      </c>
      <c r="K559" s="507" t="s">
        <v>8948</v>
      </c>
      <c r="L559" s="508">
        <v>43059</v>
      </c>
      <c r="M559" s="509" t="s">
        <v>11755</v>
      </c>
      <c r="N559" s="507" t="s">
        <v>46</v>
      </c>
      <c r="O559" s="508">
        <v>43087</v>
      </c>
      <c r="P559" s="510">
        <v>4500000</v>
      </c>
      <c r="Q559" s="511">
        <f t="shared" si="22"/>
        <v>4.5</v>
      </c>
      <c r="R559" s="512">
        <v>36</v>
      </c>
      <c r="S559" s="513" t="s">
        <v>11804</v>
      </c>
      <c r="T559" s="507" t="s">
        <v>103</v>
      </c>
      <c r="U559" s="470" t="s">
        <v>7040</v>
      </c>
      <c r="V559" s="506" t="s">
        <v>104</v>
      </c>
      <c r="W559" s="506" t="s">
        <v>11805</v>
      </c>
      <c r="X559" s="495" t="s">
        <v>8638</v>
      </c>
      <c r="Y559" s="495"/>
      <c r="Z559" s="616"/>
      <c r="AA559" s="590"/>
      <c r="AB559" s="1"/>
      <c r="AC559" s="1"/>
      <c r="AD559" s="1"/>
      <c r="AE559" s="1"/>
      <c r="AF559" s="1"/>
      <c r="AG559" s="1"/>
      <c r="AH559" s="1"/>
      <c r="AI559" s="1"/>
      <c r="AJ559" s="1"/>
      <c r="AK559" s="1"/>
      <c r="AL559" s="1"/>
      <c r="AM559" s="1"/>
      <c r="AN559" s="1"/>
      <c r="AO559" s="1"/>
      <c r="AP559" s="1"/>
      <c r="AQ559" s="1"/>
      <c r="AR559" s="1"/>
      <c r="AS559" s="1"/>
      <c r="AT559" s="1"/>
      <c r="AU559" s="1"/>
    </row>
    <row r="560" spans="1:47" s="615" customFormat="1" ht="17.45" customHeight="1" x14ac:dyDescent="0.25">
      <c r="A560" s="589" t="s">
        <v>2433</v>
      </c>
      <c r="B560" s="495" t="s">
        <v>56</v>
      </c>
      <c r="C560" s="495" t="s">
        <v>235</v>
      </c>
      <c r="D560" s="495" t="s">
        <v>11546</v>
      </c>
      <c r="E560" s="495" t="s">
        <v>2435</v>
      </c>
      <c r="F560" s="473" t="s">
        <v>24</v>
      </c>
      <c r="G560" s="473"/>
      <c r="H560" s="473"/>
      <c r="I560" s="473"/>
      <c r="J560" s="152" t="s">
        <v>11225</v>
      </c>
      <c r="K560" s="152" t="s">
        <v>8949</v>
      </c>
      <c r="L560" s="496">
        <v>42869</v>
      </c>
      <c r="M560" s="497">
        <v>42779</v>
      </c>
      <c r="N560" s="152" t="s">
        <v>46</v>
      </c>
      <c r="O560" s="498">
        <v>42869</v>
      </c>
      <c r="P560" s="499">
        <v>150000</v>
      </c>
      <c r="Q560" s="500">
        <f t="shared" si="22"/>
        <v>0.15</v>
      </c>
      <c r="R560" s="501">
        <v>12</v>
      </c>
      <c r="S560" s="502">
        <v>42782</v>
      </c>
      <c r="T560" s="152" t="s">
        <v>103</v>
      </c>
      <c r="U560" s="152" t="s">
        <v>7040</v>
      </c>
      <c r="V560" s="495" t="s">
        <v>162</v>
      </c>
      <c r="W560" s="495" t="s">
        <v>7199</v>
      </c>
      <c r="X560" s="495" t="s">
        <v>11926</v>
      </c>
      <c r="Y560" s="495" t="s">
        <v>6529</v>
      </c>
      <c r="Z560" s="616"/>
      <c r="AA560" s="590"/>
      <c r="AB560" s="1"/>
      <c r="AC560" s="1"/>
      <c r="AD560" s="1"/>
      <c r="AE560" s="1"/>
      <c r="AF560" s="1"/>
      <c r="AG560" s="1"/>
      <c r="AH560" s="1"/>
      <c r="AI560" s="1"/>
      <c r="AJ560" s="1"/>
      <c r="AK560" s="1"/>
      <c r="AL560" s="1"/>
      <c r="AM560" s="1"/>
      <c r="AN560" s="1"/>
      <c r="AO560" s="1"/>
      <c r="AP560" s="1"/>
      <c r="AQ560" s="1"/>
      <c r="AR560" s="1"/>
      <c r="AS560" s="1"/>
      <c r="AT560" s="1"/>
      <c r="AU560" s="1"/>
    </row>
    <row r="561" spans="1:47" s="615" customFormat="1" ht="17.45" customHeight="1" x14ac:dyDescent="0.25">
      <c r="A561" s="589" t="s">
        <v>10307</v>
      </c>
      <c r="B561" s="495" t="s">
        <v>56</v>
      </c>
      <c r="C561" s="495" t="s">
        <v>235</v>
      </c>
      <c r="D561" s="495" t="s">
        <v>11546</v>
      </c>
      <c r="E561" s="495" t="s">
        <v>10308</v>
      </c>
      <c r="F561" s="473" t="s">
        <v>24</v>
      </c>
      <c r="G561" s="473"/>
      <c r="H561" s="473"/>
      <c r="I561" s="473"/>
      <c r="J561" s="152" t="s">
        <v>11223</v>
      </c>
      <c r="K561" s="152" t="s">
        <v>8949</v>
      </c>
      <c r="L561" s="496">
        <v>43008</v>
      </c>
      <c r="M561" s="497">
        <v>42894</v>
      </c>
      <c r="N561" s="152" t="s">
        <v>46</v>
      </c>
      <c r="O561" s="498">
        <v>43008</v>
      </c>
      <c r="P561" s="499">
        <v>50000</v>
      </c>
      <c r="Q561" s="500">
        <f t="shared" si="22"/>
        <v>4.9999999999999996E-2</v>
      </c>
      <c r="R561" s="501">
        <v>12</v>
      </c>
      <c r="S561" s="502">
        <v>42901</v>
      </c>
      <c r="T561" s="152" t="s">
        <v>125</v>
      </c>
      <c r="U561" s="152" t="s">
        <v>7040</v>
      </c>
      <c r="V561" s="495" t="s">
        <v>162</v>
      </c>
      <c r="W561" s="495" t="s">
        <v>7199</v>
      </c>
      <c r="X561" s="495" t="s">
        <v>11977</v>
      </c>
      <c r="Y561" s="495" t="s">
        <v>7201</v>
      </c>
      <c r="Z561" s="616"/>
      <c r="AA561" s="590"/>
      <c r="AB561" s="1"/>
      <c r="AC561" s="1"/>
      <c r="AD561" s="1"/>
      <c r="AE561" s="1"/>
      <c r="AF561" s="1"/>
      <c r="AG561" s="1"/>
      <c r="AH561" s="1"/>
      <c r="AI561" s="1"/>
      <c r="AJ561" s="1"/>
      <c r="AK561" s="1"/>
      <c r="AL561" s="1"/>
      <c r="AM561" s="1"/>
      <c r="AN561" s="1"/>
      <c r="AO561" s="1"/>
      <c r="AP561" s="1"/>
      <c r="AQ561" s="1"/>
      <c r="AR561" s="1"/>
      <c r="AS561" s="1"/>
      <c r="AT561" s="1"/>
      <c r="AU561" s="1"/>
    </row>
    <row r="562" spans="1:47" s="615" customFormat="1" ht="17.45" customHeight="1" x14ac:dyDescent="0.25">
      <c r="A562" s="589" t="s">
        <v>9370</v>
      </c>
      <c r="B562" s="495" t="s">
        <v>56</v>
      </c>
      <c r="C562" s="495" t="s">
        <v>117</v>
      </c>
      <c r="D562" s="495" t="s">
        <v>9371</v>
      </c>
      <c r="E562" s="495" t="s">
        <v>9372</v>
      </c>
      <c r="F562" s="473" t="s">
        <v>25</v>
      </c>
      <c r="G562" s="473"/>
      <c r="H562" s="473"/>
      <c r="I562" s="473"/>
      <c r="J562" s="152" t="s">
        <v>11223</v>
      </c>
      <c r="K562" s="163" t="s">
        <v>8951</v>
      </c>
      <c r="L562" s="503">
        <v>42968</v>
      </c>
      <c r="M562" s="497" t="s">
        <v>9405</v>
      </c>
      <c r="N562" s="163" t="s">
        <v>47</v>
      </c>
      <c r="O562" s="503">
        <v>42993</v>
      </c>
      <c r="P562" s="499">
        <v>100000</v>
      </c>
      <c r="Q562" s="500">
        <f t="shared" si="22"/>
        <v>9.9999999999999992E-2</v>
      </c>
      <c r="R562" s="504">
        <v>12</v>
      </c>
      <c r="S562" s="505" t="s">
        <v>10333</v>
      </c>
      <c r="T562" s="163" t="s">
        <v>103</v>
      </c>
      <c r="U562" s="163" t="s">
        <v>7</v>
      </c>
      <c r="V562" s="495" t="s">
        <v>477</v>
      </c>
      <c r="W562" s="495" t="s">
        <v>1246</v>
      </c>
      <c r="X562" s="495" t="s">
        <v>7759</v>
      </c>
      <c r="Y562" s="495" t="s">
        <v>186</v>
      </c>
      <c r="Z562" s="616"/>
      <c r="AA562" s="590"/>
      <c r="AB562" s="1"/>
      <c r="AC562" s="1"/>
      <c r="AD562" s="1"/>
      <c r="AE562" s="1"/>
      <c r="AF562" s="1"/>
      <c r="AG562" s="1"/>
      <c r="AH562" s="1"/>
      <c r="AI562" s="1"/>
      <c r="AJ562" s="1"/>
      <c r="AK562" s="1"/>
      <c r="AL562" s="1"/>
      <c r="AM562" s="1"/>
      <c r="AN562" s="1"/>
      <c r="AO562" s="1"/>
      <c r="AP562" s="1"/>
      <c r="AQ562" s="1"/>
      <c r="AR562" s="1"/>
      <c r="AS562" s="1"/>
      <c r="AT562" s="1"/>
      <c r="AU562" s="1"/>
    </row>
    <row r="563" spans="1:47" s="615" customFormat="1" ht="17.45" customHeight="1" x14ac:dyDescent="0.25">
      <c r="A563" s="589" t="s">
        <v>827</v>
      </c>
      <c r="B563" s="495" t="s">
        <v>56</v>
      </c>
      <c r="C563" s="495" t="s">
        <v>161</v>
      </c>
      <c r="D563" s="495" t="s">
        <v>10374</v>
      </c>
      <c r="E563" s="495" t="s">
        <v>829</v>
      </c>
      <c r="F563" s="473" t="s">
        <v>26</v>
      </c>
      <c r="G563" s="473"/>
      <c r="H563" s="473"/>
      <c r="I563" s="473"/>
      <c r="J563" s="152" t="s">
        <v>11223</v>
      </c>
      <c r="K563" s="152" t="s">
        <v>8948</v>
      </c>
      <c r="L563" s="496">
        <v>43008</v>
      </c>
      <c r="M563" s="497">
        <v>42771</v>
      </c>
      <c r="N563" s="152" t="s">
        <v>47</v>
      </c>
      <c r="O563" s="498">
        <v>43008</v>
      </c>
      <c r="P563" s="499">
        <v>500000</v>
      </c>
      <c r="Q563" s="500">
        <f t="shared" si="22"/>
        <v>0.5</v>
      </c>
      <c r="R563" s="501">
        <v>6</v>
      </c>
      <c r="S563" s="502">
        <v>42891</v>
      </c>
      <c r="T563" s="152" t="s">
        <v>292</v>
      </c>
      <c r="U563" s="152" t="s">
        <v>7040</v>
      </c>
      <c r="V563" s="495" t="s">
        <v>162</v>
      </c>
      <c r="W563" s="495" t="s">
        <v>105</v>
      </c>
      <c r="X563" s="495" t="s">
        <v>9793</v>
      </c>
      <c r="Y563" s="495" t="s">
        <v>9239</v>
      </c>
      <c r="Z563" s="616"/>
      <c r="AA563" s="590"/>
      <c r="AB563" s="1"/>
      <c r="AC563" s="1"/>
      <c r="AD563" s="1"/>
      <c r="AE563" s="1"/>
      <c r="AF563" s="1"/>
      <c r="AG563" s="1"/>
      <c r="AH563" s="1"/>
      <c r="AI563" s="1"/>
      <c r="AJ563" s="1"/>
      <c r="AK563" s="1"/>
      <c r="AL563" s="1"/>
      <c r="AM563" s="1"/>
      <c r="AN563" s="1"/>
      <c r="AO563" s="1"/>
      <c r="AP563" s="1"/>
      <c r="AQ563" s="1"/>
      <c r="AR563" s="1"/>
      <c r="AS563" s="1"/>
      <c r="AT563" s="1"/>
      <c r="AU563" s="1"/>
    </row>
    <row r="564" spans="1:47" s="615" customFormat="1" ht="17.45" customHeight="1" x14ac:dyDescent="0.25">
      <c r="A564" s="589" t="s">
        <v>9580</v>
      </c>
      <c r="B564" s="495" t="s">
        <v>56</v>
      </c>
      <c r="C564" s="495" t="s">
        <v>109</v>
      </c>
      <c r="D564" s="495" t="s">
        <v>7895</v>
      </c>
      <c r="E564" s="495" t="s">
        <v>9581</v>
      </c>
      <c r="F564" s="473" t="s">
        <v>28</v>
      </c>
      <c r="G564" s="473"/>
      <c r="H564" s="473"/>
      <c r="I564" s="473"/>
      <c r="J564" s="152" t="s">
        <v>11223</v>
      </c>
      <c r="K564" s="163" t="s">
        <v>8953</v>
      </c>
      <c r="L564" s="503">
        <v>43000</v>
      </c>
      <c r="M564" s="497" t="s">
        <v>9601</v>
      </c>
      <c r="N564" s="163" t="s">
        <v>46</v>
      </c>
      <c r="O564" s="503">
        <v>43000</v>
      </c>
      <c r="P564" s="499">
        <v>300000</v>
      </c>
      <c r="Q564" s="500">
        <f t="shared" si="22"/>
        <v>0.3</v>
      </c>
      <c r="R564" s="504">
        <v>1</v>
      </c>
      <c r="S564" s="505" t="s">
        <v>9605</v>
      </c>
      <c r="T564" s="163" t="s">
        <v>103</v>
      </c>
      <c r="U564" s="163" t="s">
        <v>14</v>
      </c>
      <c r="V564" s="495" t="s">
        <v>911</v>
      </c>
      <c r="W564" s="495" t="s">
        <v>1974</v>
      </c>
      <c r="X564" s="495" t="s">
        <v>9607</v>
      </c>
      <c r="Y564" s="495" t="s">
        <v>435</v>
      </c>
      <c r="Z564" s="616"/>
      <c r="AA564" s="590"/>
      <c r="AB564" s="1"/>
      <c r="AC564" s="1"/>
      <c r="AD564" s="1"/>
      <c r="AE564" s="1"/>
      <c r="AF564" s="1"/>
      <c r="AG564" s="1"/>
      <c r="AH564" s="1"/>
      <c r="AI564" s="1"/>
      <c r="AJ564" s="1"/>
      <c r="AK564" s="1"/>
      <c r="AL564" s="1"/>
      <c r="AM564" s="1"/>
      <c r="AN564" s="1"/>
      <c r="AO564" s="1"/>
      <c r="AP564" s="1"/>
      <c r="AQ564" s="1"/>
      <c r="AR564" s="1"/>
      <c r="AS564" s="1"/>
      <c r="AT564" s="1"/>
      <c r="AU564" s="1"/>
    </row>
    <row r="565" spans="1:47" s="615" customFormat="1" ht="17.45" customHeight="1" x14ac:dyDescent="0.25">
      <c r="A565" s="589" t="s">
        <v>8006</v>
      </c>
      <c r="B565" s="495" t="s">
        <v>56</v>
      </c>
      <c r="C565" s="495" t="s">
        <v>109</v>
      </c>
      <c r="D565" s="495" t="s">
        <v>8007</v>
      </c>
      <c r="E565" s="495" t="s">
        <v>8085</v>
      </c>
      <c r="F565" s="473" t="s">
        <v>28</v>
      </c>
      <c r="G565" s="473"/>
      <c r="H565" s="473"/>
      <c r="I565" s="473"/>
      <c r="J565" s="152" t="s">
        <v>11223</v>
      </c>
      <c r="K565" s="163" t="s">
        <v>8953</v>
      </c>
      <c r="L565" s="503">
        <v>42976</v>
      </c>
      <c r="M565" s="497" t="s">
        <v>8038</v>
      </c>
      <c r="N565" s="163" t="s">
        <v>48</v>
      </c>
      <c r="O565" s="503">
        <v>42976</v>
      </c>
      <c r="P565" s="499">
        <v>200000</v>
      </c>
      <c r="Q565" s="500">
        <f t="shared" si="22"/>
        <v>0.19999999999999998</v>
      </c>
      <c r="R565" s="504">
        <v>5</v>
      </c>
      <c r="S565" s="505" t="s">
        <v>10026</v>
      </c>
      <c r="T565" s="163" t="s">
        <v>103</v>
      </c>
      <c r="U565" s="163" t="s">
        <v>7</v>
      </c>
      <c r="V565" s="495" t="s">
        <v>477</v>
      </c>
      <c r="W565" s="495" t="s">
        <v>478</v>
      </c>
      <c r="X565" s="495" t="s">
        <v>6136</v>
      </c>
      <c r="Y565" s="495" t="s">
        <v>356</v>
      </c>
      <c r="Z565" s="616"/>
      <c r="AA565" s="590"/>
      <c r="AB565" s="1"/>
      <c r="AC565" s="1"/>
      <c r="AD565" s="1"/>
      <c r="AE565" s="1"/>
      <c r="AF565" s="1"/>
      <c r="AG565" s="1"/>
      <c r="AH565" s="1"/>
      <c r="AI565" s="1"/>
      <c r="AJ565" s="1"/>
      <c r="AK565" s="1"/>
      <c r="AL565" s="1"/>
      <c r="AM565" s="1"/>
      <c r="AN565" s="1"/>
      <c r="AO565" s="1"/>
      <c r="AP565" s="1"/>
      <c r="AQ565" s="1"/>
      <c r="AR565" s="1"/>
      <c r="AS565" s="1"/>
      <c r="AT565" s="1"/>
      <c r="AU565" s="1"/>
    </row>
    <row r="566" spans="1:47" s="615" customFormat="1" ht="17.45" customHeight="1" x14ac:dyDescent="0.25">
      <c r="A566" s="589" t="s">
        <v>8216</v>
      </c>
      <c r="B566" s="495" t="s">
        <v>56</v>
      </c>
      <c r="C566" s="495" t="s">
        <v>109</v>
      </c>
      <c r="D566" s="495" t="s">
        <v>8962</v>
      </c>
      <c r="E566" s="495" t="s">
        <v>8217</v>
      </c>
      <c r="F566" s="473" t="s">
        <v>28</v>
      </c>
      <c r="G566" s="473" t="s">
        <v>4894</v>
      </c>
      <c r="H566" s="473"/>
      <c r="I566" s="473"/>
      <c r="J566" s="152" t="s">
        <v>11223</v>
      </c>
      <c r="K566" s="152" t="s">
        <v>8953</v>
      </c>
      <c r="L566" s="496">
        <v>42931</v>
      </c>
      <c r="M566" s="497">
        <v>42841</v>
      </c>
      <c r="N566" s="152" t="s">
        <v>46</v>
      </c>
      <c r="O566" s="498">
        <v>42931</v>
      </c>
      <c r="P566" s="499">
        <v>900000</v>
      </c>
      <c r="Q566" s="500">
        <f t="shared" si="22"/>
        <v>0.89999999999999991</v>
      </c>
      <c r="R566" s="501">
        <v>12</v>
      </c>
      <c r="S566" s="502">
        <v>42845</v>
      </c>
      <c r="T566" s="152" t="s">
        <v>103</v>
      </c>
      <c r="U566" s="152" t="s">
        <v>18</v>
      </c>
      <c r="V566" s="495" t="s">
        <v>9273</v>
      </c>
      <c r="W566" s="495" t="s">
        <v>11808</v>
      </c>
      <c r="X566" s="495" t="s">
        <v>11881</v>
      </c>
      <c r="Y566" s="495" t="s">
        <v>12023</v>
      </c>
      <c r="Z566" s="616"/>
      <c r="AA566" s="590"/>
      <c r="AB566" s="1"/>
      <c r="AC566" s="1"/>
      <c r="AD566" s="1"/>
      <c r="AE566" s="1"/>
      <c r="AF566" s="1"/>
      <c r="AG566" s="1"/>
      <c r="AH566" s="1"/>
      <c r="AI566" s="1"/>
      <c r="AJ566" s="1"/>
      <c r="AK566" s="1"/>
      <c r="AL566" s="1"/>
      <c r="AM566" s="1"/>
      <c r="AN566" s="1"/>
      <c r="AO566" s="1"/>
      <c r="AP566" s="1"/>
      <c r="AQ566" s="1"/>
      <c r="AR566" s="1"/>
      <c r="AS566" s="1"/>
      <c r="AT566" s="1"/>
      <c r="AU566" s="1"/>
    </row>
    <row r="567" spans="1:47" s="615" customFormat="1" ht="17.45" customHeight="1" x14ac:dyDescent="0.25">
      <c r="A567" s="589" t="s">
        <v>9060</v>
      </c>
      <c r="B567" s="495" t="s">
        <v>56</v>
      </c>
      <c r="C567" s="495" t="s">
        <v>109</v>
      </c>
      <c r="D567" s="495" t="s">
        <v>8962</v>
      </c>
      <c r="E567" s="495" t="s">
        <v>9061</v>
      </c>
      <c r="F567" s="473" t="s">
        <v>28</v>
      </c>
      <c r="G567" s="473"/>
      <c r="H567" s="473"/>
      <c r="I567" s="473"/>
      <c r="J567" s="152" t="s">
        <v>11223</v>
      </c>
      <c r="K567" s="152" t="s">
        <v>8953</v>
      </c>
      <c r="L567" s="496">
        <v>42960</v>
      </c>
      <c r="M567" s="497">
        <v>42870</v>
      </c>
      <c r="N567" s="152" t="s">
        <v>46</v>
      </c>
      <c r="O567" s="498">
        <v>42960</v>
      </c>
      <c r="P567" s="499">
        <v>150000</v>
      </c>
      <c r="Q567" s="500">
        <f t="shared" si="22"/>
        <v>0.15</v>
      </c>
      <c r="R567" s="501">
        <v>12</v>
      </c>
      <c r="S567" s="502">
        <v>42873</v>
      </c>
      <c r="T567" s="152" t="s">
        <v>103</v>
      </c>
      <c r="U567" s="152" t="s">
        <v>18</v>
      </c>
      <c r="V567" s="495" t="s">
        <v>9273</v>
      </c>
      <c r="W567" s="495" t="s">
        <v>11808</v>
      </c>
      <c r="X567" s="495" t="s">
        <v>11881</v>
      </c>
      <c r="Y567" s="495" t="s">
        <v>12023</v>
      </c>
      <c r="Z567" s="616"/>
      <c r="AA567" s="590"/>
      <c r="AB567" s="1"/>
      <c r="AC567" s="1"/>
      <c r="AD567" s="1"/>
      <c r="AE567" s="1"/>
      <c r="AF567" s="1"/>
      <c r="AG567" s="1"/>
      <c r="AH567" s="1"/>
      <c r="AI567" s="1"/>
      <c r="AJ567" s="1"/>
      <c r="AK567" s="1"/>
      <c r="AL567" s="1"/>
      <c r="AM567" s="1"/>
      <c r="AN567" s="1"/>
      <c r="AO567" s="1"/>
      <c r="AP567" s="1"/>
      <c r="AQ567" s="1"/>
      <c r="AR567" s="1"/>
      <c r="AS567" s="1"/>
      <c r="AT567" s="1"/>
      <c r="AU567" s="1"/>
    </row>
    <row r="568" spans="1:47" s="615" customFormat="1" ht="17.45" customHeight="1" x14ac:dyDescent="0.25">
      <c r="A568" s="591" t="s">
        <v>11437</v>
      </c>
      <c r="B568" s="506" t="s">
        <v>56</v>
      </c>
      <c r="C568" s="506" t="s">
        <v>109</v>
      </c>
      <c r="D568" s="506" t="s">
        <v>155</v>
      </c>
      <c r="E568" s="506" t="s">
        <v>11438</v>
      </c>
      <c r="F568" s="473" t="s">
        <v>28</v>
      </c>
      <c r="G568" s="473"/>
      <c r="H568" s="473"/>
      <c r="I568" s="473"/>
      <c r="J568" s="470" t="s">
        <v>11223</v>
      </c>
      <c r="K568" s="507" t="s">
        <v>8953</v>
      </c>
      <c r="L568" s="508">
        <v>43007</v>
      </c>
      <c r="M568" s="509" t="s">
        <v>11760</v>
      </c>
      <c r="N568" s="507" t="s">
        <v>47</v>
      </c>
      <c r="O568" s="508">
        <v>43007</v>
      </c>
      <c r="P568" s="510">
        <v>1000000</v>
      </c>
      <c r="Q568" s="511">
        <f t="shared" si="22"/>
        <v>1</v>
      </c>
      <c r="R568" s="512">
        <v>12</v>
      </c>
      <c r="S568" s="513" t="s">
        <v>11760</v>
      </c>
      <c r="T568" s="507" t="s">
        <v>125</v>
      </c>
      <c r="U568" s="470" t="s">
        <v>7040</v>
      </c>
      <c r="V568" s="506" t="s">
        <v>104</v>
      </c>
      <c r="W568" s="506" t="s">
        <v>105</v>
      </c>
      <c r="X568" s="495" t="s">
        <v>5825</v>
      </c>
      <c r="Y568" s="495" t="s">
        <v>308</v>
      </c>
      <c r="Z568" s="616"/>
      <c r="AA568" s="590"/>
      <c r="AB568" s="1"/>
      <c r="AC568" s="1"/>
      <c r="AD568" s="1"/>
      <c r="AE568" s="1"/>
      <c r="AF568" s="1"/>
      <c r="AG568" s="1"/>
      <c r="AH568" s="1"/>
      <c r="AI568" s="1"/>
      <c r="AJ568" s="1"/>
      <c r="AK568" s="1"/>
      <c r="AL568" s="1"/>
      <c r="AM568" s="1"/>
      <c r="AN568" s="1"/>
      <c r="AO568" s="1"/>
      <c r="AP568" s="1"/>
      <c r="AQ568" s="1"/>
      <c r="AR568" s="1"/>
      <c r="AS568" s="1"/>
      <c r="AT568" s="1"/>
      <c r="AU568" s="1"/>
    </row>
    <row r="569" spans="1:47" s="615" customFormat="1" ht="17.45" customHeight="1" x14ac:dyDescent="0.25">
      <c r="A569" s="589" t="s">
        <v>1975</v>
      </c>
      <c r="B569" s="495" t="s">
        <v>56</v>
      </c>
      <c r="C569" s="495" t="s">
        <v>109</v>
      </c>
      <c r="D569" s="495" t="s">
        <v>155</v>
      </c>
      <c r="E569" s="495" t="s">
        <v>1976</v>
      </c>
      <c r="F569" s="473" t="s">
        <v>28</v>
      </c>
      <c r="G569" s="473"/>
      <c r="H569" s="473"/>
      <c r="I569" s="473"/>
      <c r="J569" s="152" t="s">
        <v>11224</v>
      </c>
      <c r="K569" s="163" t="s">
        <v>8953</v>
      </c>
      <c r="L569" s="503">
        <v>43035</v>
      </c>
      <c r="M569" s="497" t="s">
        <v>1857</v>
      </c>
      <c r="N569" s="163" t="s">
        <v>47</v>
      </c>
      <c r="O569" s="503">
        <v>43035</v>
      </c>
      <c r="P569" s="499">
        <v>200000</v>
      </c>
      <c r="Q569" s="500">
        <f t="shared" si="22"/>
        <v>0.19999999999999998</v>
      </c>
      <c r="R569" s="504">
        <v>12</v>
      </c>
      <c r="S569" s="505" t="s">
        <v>7881</v>
      </c>
      <c r="T569" s="163" t="s">
        <v>103</v>
      </c>
      <c r="U569" s="163" t="s">
        <v>7</v>
      </c>
      <c r="V569" s="495" t="s">
        <v>388</v>
      </c>
      <c r="W569" s="495" t="s">
        <v>389</v>
      </c>
      <c r="X569" s="495" t="s">
        <v>5825</v>
      </c>
      <c r="Y569" s="495" t="s">
        <v>9436</v>
      </c>
      <c r="Z569" s="616"/>
      <c r="AA569" s="590"/>
      <c r="AB569" s="1"/>
      <c r="AC569" s="1"/>
      <c r="AD569" s="1"/>
      <c r="AE569" s="1"/>
      <c r="AF569" s="1"/>
      <c r="AG569" s="1"/>
      <c r="AH569" s="1"/>
      <c r="AI569" s="1"/>
      <c r="AJ569" s="1"/>
      <c r="AK569" s="1"/>
      <c r="AL569" s="1"/>
      <c r="AM569" s="1"/>
      <c r="AN569" s="1"/>
      <c r="AO569" s="1"/>
      <c r="AP569" s="1"/>
      <c r="AQ569" s="1"/>
      <c r="AR569" s="1"/>
      <c r="AS569" s="1"/>
      <c r="AT569" s="1"/>
      <c r="AU569" s="1"/>
    </row>
    <row r="570" spans="1:47" s="615" customFormat="1" ht="17.45" customHeight="1" x14ac:dyDescent="0.25">
      <c r="A570" s="589" t="s">
        <v>2778</v>
      </c>
      <c r="B570" s="495" t="s">
        <v>56</v>
      </c>
      <c r="C570" s="495" t="s">
        <v>109</v>
      </c>
      <c r="D570" s="495" t="s">
        <v>155</v>
      </c>
      <c r="E570" s="495" t="s">
        <v>2779</v>
      </c>
      <c r="F570" s="473" t="s">
        <v>28</v>
      </c>
      <c r="G570" s="473"/>
      <c r="H570" s="473"/>
      <c r="I570" s="473"/>
      <c r="J570" s="152" t="s">
        <v>11225</v>
      </c>
      <c r="K570" s="163" t="s">
        <v>8953</v>
      </c>
      <c r="L570" s="503">
        <v>42890</v>
      </c>
      <c r="M570" s="497" t="s">
        <v>2780</v>
      </c>
      <c r="N570" s="163" t="s">
        <v>47</v>
      </c>
      <c r="O570" s="503">
        <v>42890</v>
      </c>
      <c r="P570" s="499">
        <v>110000</v>
      </c>
      <c r="Q570" s="500">
        <f t="shared" si="22"/>
        <v>0.11</v>
      </c>
      <c r="R570" s="504">
        <v>12</v>
      </c>
      <c r="S570" s="505" t="s">
        <v>9606</v>
      </c>
      <c r="T570" s="163" t="s">
        <v>125</v>
      </c>
      <c r="U570" s="163" t="s">
        <v>9234</v>
      </c>
      <c r="V570" s="495" t="s">
        <v>184</v>
      </c>
      <c r="W570" s="495" t="s">
        <v>11333</v>
      </c>
      <c r="X570" s="495" t="s">
        <v>5825</v>
      </c>
      <c r="Y570" s="495" t="s">
        <v>221</v>
      </c>
      <c r="Z570" s="616"/>
      <c r="AA570" s="590"/>
      <c r="AB570" s="1"/>
      <c r="AC570" s="1"/>
      <c r="AD570" s="1"/>
      <c r="AE570" s="1"/>
      <c r="AF570" s="1"/>
      <c r="AG570" s="1"/>
      <c r="AH570" s="1"/>
      <c r="AI570" s="1"/>
      <c r="AJ570" s="1"/>
      <c r="AK570" s="1"/>
      <c r="AL570" s="1"/>
      <c r="AM570" s="1"/>
      <c r="AN570" s="1"/>
      <c r="AO570" s="1"/>
      <c r="AP570" s="1"/>
      <c r="AQ570" s="1"/>
      <c r="AR570" s="1"/>
      <c r="AS570" s="1"/>
      <c r="AT570" s="1"/>
      <c r="AU570" s="1"/>
    </row>
    <row r="571" spans="1:47" s="615" customFormat="1" ht="17.45" customHeight="1" x14ac:dyDescent="0.25">
      <c r="A571" s="589" t="s">
        <v>3583</v>
      </c>
      <c r="B571" s="495" t="s">
        <v>56</v>
      </c>
      <c r="C571" s="495" t="s">
        <v>109</v>
      </c>
      <c r="D571" s="495" t="s">
        <v>155</v>
      </c>
      <c r="E571" s="495" t="s">
        <v>3584</v>
      </c>
      <c r="F571" s="473" t="s">
        <v>28</v>
      </c>
      <c r="G571" s="473"/>
      <c r="H571" s="473"/>
      <c r="I571" s="473"/>
      <c r="J571" s="152" t="s">
        <v>11223</v>
      </c>
      <c r="K571" s="163" t="s">
        <v>8953</v>
      </c>
      <c r="L571" s="503">
        <v>42944</v>
      </c>
      <c r="M571" s="497" t="s">
        <v>3585</v>
      </c>
      <c r="N571" s="163" t="s">
        <v>47</v>
      </c>
      <c r="O571" s="503">
        <v>42944</v>
      </c>
      <c r="P571" s="499">
        <v>75000</v>
      </c>
      <c r="Q571" s="500">
        <f t="shared" si="22"/>
        <v>7.4999999999999997E-2</v>
      </c>
      <c r="R571" s="504">
        <v>2</v>
      </c>
      <c r="S571" s="505" t="s">
        <v>8993</v>
      </c>
      <c r="T571" s="163" t="s">
        <v>103</v>
      </c>
      <c r="U571" s="163" t="s">
        <v>7</v>
      </c>
      <c r="V571" s="495" t="s">
        <v>388</v>
      </c>
      <c r="W571" s="495" t="s">
        <v>389</v>
      </c>
      <c r="X571" s="495" t="s">
        <v>5825</v>
      </c>
      <c r="Y571" s="495" t="s">
        <v>9436</v>
      </c>
      <c r="Z571" s="616"/>
      <c r="AA571" s="590"/>
      <c r="AB571" s="1"/>
      <c r="AC571" s="1"/>
      <c r="AD571" s="1"/>
      <c r="AE571" s="1"/>
      <c r="AF571" s="1"/>
      <c r="AG571" s="1"/>
      <c r="AH571" s="1"/>
      <c r="AI571" s="1"/>
      <c r="AJ571" s="1"/>
      <c r="AK571" s="1"/>
      <c r="AL571" s="1"/>
      <c r="AM571" s="1"/>
      <c r="AN571" s="1"/>
      <c r="AO571" s="1"/>
      <c r="AP571" s="1"/>
      <c r="AQ571" s="1"/>
      <c r="AR571" s="1"/>
      <c r="AS571" s="1"/>
      <c r="AT571" s="1"/>
      <c r="AU571" s="1"/>
    </row>
    <row r="572" spans="1:47" s="615" customFormat="1" ht="17.45" customHeight="1" x14ac:dyDescent="0.25">
      <c r="A572" s="589" t="s">
        <v>3583</v>
      </c>
      <c r="B572" s="495" t="s">
        <v>56</v>
      </c>
      <c r="C572" s="495" t="s">
        <v>109</v>
      </c>
      <c r="D572" s="495" t="s">
        <v>155</v>
      </c>
      <c r="E572" s="495" t="s">
        <v>3584</v>
      </c>
      <c r="F572" s="473" t="s">
        <v>28</v>
      </c>
      <c r="G572" s="473"/>
      <c r="H572" s="473"/>
      <c r="I572" s="473"/>
      <c r="J572" s="152" t="s">
        <v>11223</v>
      </c>
      <c r="K572" s="163" t="s">
        <v>8953</v>
      </c>
      <c r="L572" s="503">
        <v>42944</v>
      </c>
      <c r="M572" s="497" t="s">
        <v>3585</v>
      </c>
      <c r="N572" s="163" t="s">
        <v>47</v>
      </c>
      <c r="O572" s="503">
        <v>42944</v>
      </c>
      <c r="P572" s="499">
        <v>25000</v>
      </c>
      <c r="Q572" s="500">
        <f t="shared" si="22"/>
        <v>2.4999999999999998E-2</v>
      </c>
      <c r="R572" s="504">
        <v>2</v>
      </c>
      <c r="S572" s="505" t="s">
        <v>5608</v>
      </c>
      <c r="T572" s="163" t="s">
        <v>103</v>
      </c>
      <c r="U572" s="152" t="s">
        <v>7040</v>
      </c>
      <c r="V572" s="495" t="s">
        <v>158</v>
      </c>
      <c r="W572" s="495" t="s">
        <v>5501</v>
      </c>
      <c r="X572" s="495" t="s">
        <v>5825</v>
      </c>
      <c r="Y572" s="495" t="s">
        <v>9436</v>
      </c>
      <c r="Z572" s="616"/>
      <c r="AA572" s="590"/>
      <c r="AB572" s="1"/>
      <c r="AC572" s="1"/>
      <c r="AD572" s="1"/>
      <c r="AE572" s="1"/>
      <c r="AF572" s="1"/>
      <c r="AG572" s="1"/>
      <c r="AH572" s="1"/>
      <c r="AI572" s="1"/>
      <c r="AJ572" s="1"/>
      <c r="AK572" s="1"/>
      <c r="AL572" s="1"/>
      <c r="AM572" s="1"/>
      <c r="AN572" s="1"/>
      <c r="AO572" s="1"/>
      <c r="AP572" s="1"/>
      <c r="AQ572" s="1"/>
      <c r="AR572" s="1"/>
      <c r="AS572" s="1"/>
      <c r="AT572" s="1"/>
      <c r="AU572" s="1"/>
    </row>
    <row r="573" spans="1:47" s="615" customFormat="1" ht="17.45" customHeight="1" x14ac:dyDescent="0.25">
      <c r="A573" s="589" t="s">
        <v>1975</v>
      </c>
      <c r="B573" s="495" t="s">
        <v>56</v>
      </c>
      <c r="C573" s="495" t="s">
        <v>109</v>
      </c>
      <c r="D573" s="495" t="s">
        <v>155</v>
      </c>
      <c r="E573" s="495" t="s">
        <v>1976</v>
      </c>
      <c r="F573" s="473" t="s">
        <v>28</v>
      </c>
      <c r="G573" s="473"/>
      <c r="H573" s="473"/>
      <c r="I573" s="473"/>
      <c r="J573" s="152" t="s">
        <v>11224</v>
      </c>
      <c r="K573" s="163" t="s">
        <v>8953</v>
      </c>
      <c r="L573" s="503">
        <v>43035</v>
      </c>
      <c r="M573" s="497" t="s">
        <v>1857</v>
      </c>
      <c r="N573" s="163" t="s">
        <v>47</v>
      </c>
      <c r="O573" s="503">
        <v>43035</v>
      </c>
      <c r="P573" s="499">
        <v>400</v>
      </c>
      <c r="Q573" s="500">
        <f t="shared" si="22"/>
        <v>3.9999999999999996E-4</v>
      </c>
      <c r="R573" s="504">
        <v>4</v>
      </c>
      <c r="S573" s="505" t="s">
        <v>7881</v>
      </c>
      <c r="T573" s="163" t="s">
        <v>211</v>
      </c>
      <c r="U573" s="152" t="s">
        <v>7040</v>
      </c>
      <c r="V573" s="495" t="s">
        <v>158</v>
      </c>
      <c r="W573" s="495" t="s">
        <v>5501</v>
      </c>
      <c r="X573" s="495" t="s">
        <v>5825</v>
      </c>
      <c r="Y573" s="495" t="s">
        <v>9436</v>
      </c>
      <c r="Z573" s="616"/>
      <c r="AA573" s="590"/>
      <c r="AB573" s="1"/>
      <c r="AC573" s="1"/>
      <c r="AD573" s="1"/>
      <c r="AE573" s="1"/>
      <c r="AF573" s="1"/>
      <c r="AG573" s="1"/>
      <c r="AH573" s="1"/>
      <c r="AI573" s="1"/>
      <c r="AJ573" s="1"/>
      <c r="AK573" s="1"/>
      <c r="AL573" s="1"/>
      <c r="AM573" s="1"/>
      <c r="AN573" s="1"/>
      <c r="AO573" s="1"/>
      <c r="AP573" s="1"/>
      <c r="AQ573" s="1"/>
      <c r="AR573" s="1"/>
      <c r="AS573" s="1"/>
      <c r="AT573" s="1"/>
      <c r="AU573" s="1"/>
    </row>
    <row r="574" spans="1:47" s="615" customFormat="1" ht="17.45" customHeight="1" x14ac:dyDescent="0.25">
      <c r="A574" s="589" t="s">
        <v>8420</v>
      </c>
      <c r="B574" s="495" t="s">
        <v>56</v>
      </c>
      <c r="C574" s="495" t="s">
        <v>161</v>
      </c>
      <c r="D574" s="495" t="s">
        <v>8421</v>
      </c>
      <c r="E574" s="495" t="s">
        <v>8422</v>
      </c>
      <c r="F574" s="473" t="s">
        <v>26</v>
      </c>
      <c r="G574" s="473"/>
      <c r="H574" s="473"/>
      <c r="I574" s="473"/>
      <c r="J574" s="152" t="s">
        <v>11223</v>
      </c>
      <c r="K574" s="163" t="s">
        <v>33</v>
      </c>
      <c r="L574" s="503">
        <v>42972</v>
      </c>
      <c r="M574" s="497" t="s">
        <v>8591</v>
      </c>
      <c r="N574" s="163" t="s">
        <v>47</v>
      </c>
      <c r="O574" s="503">
        <v>42972</v>
      </c>
      <c r="P574" s="499">
        <v>50000</v>
      </c>
      <c r="Q574" s="500">
        <f t="shared" si="22"/>
        <v>4.9999999999999996E-2</v>
      </c>
      <c r="R574" s="504">
        <v>12</v>
      </c>
      <c r="S574" s="505" t="s">
        <v>8158</v>
      </c>
      <c r="T574" s="163" t="s">
        <v>103</v>
      </c>
      <c r="U574" s="163" t="s">
        <v>7</v>
      </c>
      <c r="V574" s="495" t="s">
        <v>477</v>
      </c>
      <c r="W574" s="495" t="s">
        <v>1302</v>
      </c>
      <c r="X574" s="495" t="s">
        <v>8667</v>
      </c>
      <c r="Y574" s="495" t="s">
        <v>356</v>
      </c>
      <c r="Z574" s="616"/>
      <c r="AA574" s="590"/>
      <c r="AB574" s="1"/>
      <c r="AC574" s="1"/>
      <c r="AD574" s="1"/>
      <c r="AE574" s="1"/>
      <c r="AF574" s="1"/>
      <c r="AG574" s="1"/>
      <c r="AH574" s="1"/>
      <c r="AI574" s="1"/>
      <c r="AJ574" s="1"/>
      <c r="AK574" s="1"/>
      <c r="AL574" s="1"/>
      <c r="AM574" s="1"/>
      <c r="AN574" s="1"/>
      <c r="AO574" s="1"/>
      <c r="AP574" s="1"/>
      <c r="AQ574" s="1"/>
      <c r="AR574" s="1"/>
      <c r="AS574" s="1"/>
      <c r="AT574" s="1"/>
      <c r="AU574" s="1"/>
    </row>
    <row r="575" spans="1:47" s="615" customFormat="1" ht="17.45" customHeight="1" x14ac:dyDescent="0.25">
      <c r="A575" s="589" t="s">
        <v>8420</v>
      </c>
      <c r="B575" s="495" t="s">
        <v>56</v>
      </c>
      <c r="C575" s="495" t="s">
        <v>161</v>
      </c>
      <c r="D575" s="495" t="s">
        <v>8421</v>
      </c>
      <c r="E575" s="495" t="s">
        <v>8422</v>
      </c>
      <c r="F575" s="473" t="s">
        <v>26</v>
      </c>
      <c r="G575" s="473"/>
      <c r="H575" s="473"/>
      <c r="I575" s="473"/>
      <c r="J575" s="152" t="s">
        <v>11223</v>
      </c>
      <c r="K575" s="163" t="s">
        <v>33</v>
      </c>
      <c r="L575" s="503">
        <v>42972</v>
      </c>
      <c r="M575" s="497" t="s">
        <v>8591</v>
      </c>
      <c r="N575" s="163" t="s">
        <v>47</v>
      </c>
      <c r="O575" s="503">
        <v>42972</v>
      </c>
      <c r="P575" s="499">
        <v>50000</v>
      </c>
      <c r="Q575" s="500">
        <f t="shared" si="22"/>
        <v>4.9999999999999996E-2</v>
      </c>
      <c r="R575" s="504">
        <v>12</v>
      </c>
      <c r="S575" s="505" t="s">
        <v>8161</v>
      </c>
      <c r="T575" s="163" t="s">
        <v>103</v>
      </c>
      <c r="U575" s="163" t="s">
        <v>7</v>
      </c>
      <c r="V575" s="495" t="s">
        <v>3801</v>
      </c>
      <c r="W575" s="495" t="s">
        <v>9431</v>
      </c>
      <c r="X575" s="495" t="s">
        <v>8667</v>
      </c>
      <c r="Y575" s="495" t="s">
        <v>356</v>
      </c>
      <c r="Z575" s="616"/>
      <c r="AA575" s="590"/>
      <c r="AB575" s="1"/>
      <c r="AC575" s="1"/>
      <c r="AD575" s="1"/>
      <c r="AE575" s="1"/>
      <c r="AF575" s="1"/>
      <c r="AG575" s="1"/>
      <c r="AH575" s="1"/>
      <c r="AI575" s="1"/>
      <c r="AJ575" s="1"/>
      <c r="AK575" s="1"/>
      <c r="AL575" s="1"/>
      <c r="AM575" s="1"/>
      <c r="AN575" s="1"/>
      <c r="AO575" s="1"/>
      <c r="AP575" s="1"/>
      <c r="AQ575" s="1"/>
      <c r="AR575" s="1"/>
      <c r="AS575" s="1"/>
      <c r="AT575" s="1"/>
      <c r="AU575" s="1"/>
    </row>
    <row r="576" spans="1:47" s="615" customFormat="1" ht="17.45" customHeight="1" x14ac:dyDescent="0.25">
      <c r="A576" s="589" t="s">
        <v>8420</v>
      </c>
      <c r="B576" s="495" t="s">
        <v>56</v>
      </c>
      <c r="C576" s="495" t="s">
        <v>161</v>
      </c>
      <c r="D576" s="495" t="s">
        <v>8421</v>
      </c>
      <c r="E576" s="495" t="s">
        <v>8422</v>
      </c>
      <c r="F576" s="473" t="s">
        <v>26</v>
      </c>
      <c r="G576" s="473"/>
      <c r="H576" s="473"/>
      <c r="I576" s="473"/>
      <c r="J576" s="152" t="s">
        <v>11223</v>
      </c>
      <c r="K576" s="163" t="s">
        <v>33</v>
      </c>
      <c r="L576" s="503">
        <v>42972</v>
      </c>
      <c r="M576" s="497" t="s">
        <v>8591</v>
      </c>
      <c r="N576" s="163" t="s">
        <v>47</v>
      </c>
      <c r="O576" s="503">
        <v>42972</v>
      </c>
      <c r="P576" s="499">
        <v>50000</v>
      </c>
      <c r="Q576" s="500">
        <f t="shared" ref="Q576:Q607" si="23">+P576*0.000001</f>
        <v>4.9999999999999996E-2</v>
      </c>
      <c r="R576" s="504">
        <v>12</v>
      </c>
      <c r="S576" s="505" t="s">
        <v>8158</v>
      </c>
      <c r="T576" s="163" t="s">
        <v>103</v>
      </c>
      <c r="U576" s="163" t="s">
        <v>7</v>
      </c>
      <c r="V576" s="495" t="s">
        <v>477</v>
      </c>
      <c r="W576" s="495" t="s">
        <v>3186</v>
      </c>
      <c r="X576" s="495" t="s">
        <v>8667</v>
      </c>
      <c r="Y576" s="495" t="s">
        <v>356</v>
      </c>
      <c r="Z576" s="616"/>
      <c r="AA576" s="590"/>
      <c r="AB576" s="1"/>
      <c r="AC576" s="1"/>
      <c r="AD576" s="1"/>
      <c r="AE576" s="1"/>
      <c r="AF576" s="1"/>
      <c r="AG576" s="1"/>
      <c r="AH576" s="1"/>
      <c r="AI576" s="1"/>
      <c r="AJ576" s="1"/>
      <c r="AK576" s="1"/>
      <c r="AL576" s="1"/>
      <c r="AM576" s="1"/>
      <c r="AN576" s="1"/>
      <c r="AO576" s="1"/>
      <c r="AP576" s="1"/>
      <c r="AQ576" s="1"/>
      <c r="AR576" s="1"/>
      <c r="AS576" s="1"/>
      <c r="AT576" s="1"/>
      <c r="AU576" s="1"/>
    </row>
    <row r="577" spans="1:47" s="615" customFormat="1" ht="17.45" customHeight="1" x14ac:dyDescent="0.25">
      <c r="A577" s="589" t="s">
        <v>8420</v>
      </c>
      <c r="B577" s="495" t="s">
        <v>56</v>
      </c>
      <c r="C577" s="495" t="s">
        <v>161</v>
      </c>
      <c r="D577" s="495" t="s">
        <v>10624</v>
      </c>
      <c r="E577" s="495" t="s">
        <v>8422</v>
      </c>
      <c r="F577" s="473" t="s">
        <v>26</v>
      </c>
      <c r="G577" s="473"/>
      <c r="H577" s="473"/>
      <c r="I577" s="473"/>
      <c r="J577" s="152" t="s">
        <v>11223</v>
      </c>
      <c r="K577" s="152" t="s">
        <v>33</v>
      </c>
      <c r="L577" s="496">
        <v>42972</v>
      </c>
      <c r="M577" s="497">
        <v>42846</v>
      </c>
      <c r="N577" s="152" t="s">
        <v>47</v>
      </c>
      <c r="O577" s="498">
        <v>42972</v>
      </c>
      <c r="P577" s="499">
        <v>50000</v>
      </c>
      <c r="Q577" s="500">
        <f t="shared" si="23"/>
        <v>4.9999999999999996E-2</v>
      </c>
      <c r="R577" s="501">
        <v>12</v>
      </c>
      <c r="S577" s="502">
        <v>42859</v>
      </c>
      <c r="T577" s="152" t="s">
        <v>103</v>
      </c>
      <c r="U577" s="152" t="s">
        <v>18</v>
      </c>
      <c r="V577" s="495" t="s">
        <v>9273</v>
      </c>
      <c r="W577" s="495" t="s">
        <v>11334</v>
      </c>
      <c r="X577" s="495" t="s">
        <v>10081</v>
      </c>
      <c r="Y577" s="495" t="s">
        <v>6859</v>
      </c>
      <c r="Z577" s="616"/>
      <c r="AA577" s="590"/>
      <c r="AB577" s="1"/>
      <c r="AC577" s="1"/>
      <c r="AD577" s="1"/>
      <c r="AE577" s="1"/>
      <c r="AF577" s="1"/>
      <c r="AG577" s="1"/>
      <c r="AH577" s="1"/>
      <c r="AI577" s="1"/>
      <c r="AJ577" s="1"/>
      <c r="AK577" s="1"/>
      <c r="AL577" s="1"/>
      <c r="AM577" s="1"/>
      <c r="AN577" s="1"/>
      <c r="AO577" s="1"/>
      <c r="AP577" s="1"/>
      <c r="AQ577" s="1"/>
      <c r="AR577" s="1"/>
      <c r="AS577" s="1"/>
      <c r="AT577" s="1"/>
      <c r="AU577" s="1"/>
    </row>
    <row r="578" spans="1:47" s="615" customFormat="1" ht="17.45" customHeight="1" x14ac:dyDescent="0.25">
      <c r="A578" s="589" t="s">
        <v>514</v>
      </c>
      <c r="B578" s="495" t="s">
        <v>56</v>
      </c>
      <c r="C578" s="495" t="s">
        <v>161</v>
      </c>
      <c r="D578" s="495" t="s">
        <v>10548</v>
      </c>
      <c r="E578" s="495" t="s">
        <v>516</v>
      </c>
      <c r="F578" s="473" t="s">
        <v>26</v>
      </c>
      <c r="G578" s="473"/>
      <c r="H578" s="473"/>
      <c r="I578" s="473"/>
      <c r="J578" s="152" t="s">
        <v>11224</v>
      </c>
      <c r="K578" s="152" t="s">
        <v>8948</v>
      </c>
      <c r="L578" s="496">
        <v>43084</v>
      </c>
      <c r="M578" s="497">
        <v>42615</v>
      </c>
      <c r="N578" s="152" t="s">
        <v>47</v>
      </c>
      <c r="O578" s="498">
        <v>43084</v>
      </c>
      <c r="P578" s="499">
        <v>1000000</v>
      </c>
      <c r="Q578" s="500">
        <f t="shared" si="23"/>
        <v>1</v>
      </c>
      <c r="R578" s="501">
        <v>12</v>
      </c>
      <c r="S578" s="502">
        <v>42859</v>
      </c>
      <c r="T578" s="152" t="s">
        <v>103</v>
      </c>
      <c r="U578" s="152" t="s">
        <v>7040</v>
      </c>
      <c r="V578" s="495" t="s">
        <v>1715</v>
      </c>
      <c r="W578" s="495" t="s">
        <v>518</v>
      </c>
      <c r="X578" s="495" t="s">
        <v>10060</v>
      </c>
      <c r="Y578" s="495" t="s">
        <v>9445</v>
      </c>
      <c r="Z578" s="616"/>
      <c r="AA578" s="590"/>
      <c r="AB578" s="1"/>
      <c r="AC578" s="1"/>
      <c r="AD578" s="1"/>
      <c r="AE578" s="1"/>
      <c r="AF578" s="1"/>
      <c r="AG578" s="1"/>
      <c r="AH578" s="1"/>
      <c r="AI578" s="1"/>
      <c r="AJ578" s="1"/>
      <c r="AK578" s="1"/>
      <c r="AL578" s="1"/>
      <c r="AM578" s="1"/>
      <c r="AN578" s="1"/>
      <c r="AO578" s="1"/>
      <c r="AP578" s="1"/>
      <c r="AQ578" s="1"/>
      <c r="AR578" s="1"/>
      <c r="AS578" s="1"/>
      <c r="AT578" s="1"/>
      <c r="AU578" s="1"/>
    </row>
    <row r="579" spans="1:47" s="615" customFormat="1" ht="17.45" customHeight="1" x14ac:dyDescent="0.25">
      <c r="A579" s="589" t="s">
        <v>2951</v>
      </c>
      <c r="B579" s="495" t="s">
        <v>56</v>
      </c>
      <c r="C579" s="495" t="s">
        <v>161</v>
      </c>
      <c r="D579" s="495" t="s">
        <v>10548</v>
      </c>
      <c r="E579" s="495" t="s">
        <v>2952</v>
      </c>
      <c r="F579" s="473" t="s">
        <v>26</v>
      </c>
      <c r="G579" s="473"/>
      <c r="H579" s="473"/>
      <c r="I579" s="473"/>
      <c r="J579" s="152" t="s">
        <v>11223</v>
      </c>
      <c r="K579" s="152" t="s">
        <v>8948</v>
      </c>
      <c r="L579" s="496">
        <v>42972</v>
      </c>
      <c r="M579" s="497">
        <v>42411</v>
      </c>
      <c r="N579" s="152" t="s">
        <v>47</v>
      </c>
      <c r="O579" s="498">
        <v>42972</v>
      </c>
      <c r="P579" s="499">
        <v>100000</v>
      </c>
      <c r="Q579" s="500">
        <f t="shared" si="23"/>
        <v>9.9999999999999992E-2</v>
      </c>
      <c r="R579" s="501">
        <v>1</v>
      </c>
      <c r="S579" s="502">
        <v>42894</v>
      </c>
      <c r="T579" s="152" t="s">
        <v>103</v>
      </c>
      <c r="U579" s="152" t="s">
        <v>7040</v>
      </c>
      <c r="V579" s="495" t="s">
        <v>1715</v>
      </c>
      <c r="W579" s="495" t="s">
        <v>518</v>
      </c>
      <c r="X579" s="495" t="s">
        <v>10060</v>
      </c>
      <c r="Y579" s="495" t="s">
        <v>9445</v>
      </c>
      <c r="Z579" s="616"/>
      <c r="AA579" s="590"/>
      <c r="AB579" s="1"/>
      <c r="AC579" s="1"/>
      <c r="AD579" s="1"/>
      <c r="AE579" s="1"/>
      <c r="AF579" s="1"/>
      <c r="AG579" s="1"/>
      <c r="AH579" s="1"/>
      <c r="AI579" s="1"/>
      <c r="AJ579" s="1"/>
      <c r="AK579" s="1"/>
      <c r="AL579" s="1"/>
      <c r="AM579" s="1"/>
      <c r="AN579" s="1"/>
      <c r="AO579" s="1"/>
      <c r="AP579" s="1"/>
      <c r="AQ579" s="1"/>
      <c r="AR579" s="1"/>
      <c r="AS579" s="1"/>
      <c r="AT579" s="1"/>
      <c r="AU579" s="1"/>
    </row>
    <row r="580" spans="1:47" s="615" customFormat="1" ht="17.45" customHeight="1" x14ac:dyDescent="0.25">
      <c r="A580" s="589" t="s">
        <v>7525</v>
      </c>
      <c r="B580" s="495" t="s">
        <v>56</v>
      </c>
      <c r="C580" s="495" t="s">
        <v>109</v>
      </c>
      <c r="D580" s="495" t="s">
        <v>7526</v>
      </c>
      <c r="E580" s="495" t="s">
        <v>7527</v>
      </c>
      <c r="F580" s="473" t="s">
        <v>27</v>
      </c>
      <c r="G580" s="473"/>
      <c r="H580" s="473"/>
      <c r="I580" s="473"/>
      <c r="J580" s="152" t="s">
        <v>11223</v>
      </c>
      <c r="K580" s="163" t="s">
        <v>8947</v>
      </c>
      <c r="L580" s="503">
        <v>43007</v>
      </c>
      <c r="M580" s="497" t="s">
        <v>7528</v>
      </c>
      <c r="N580" s="163" t="s">
        <v>47</v>
      </c>
      <c r="O580" s="503">
        <v>43007</v>
      </c>
      <c r="P580" s="499">
        <v>250000</v>
      </c>
      <c r="Q580" s="500">
        <f t="shared" si="23"/>
        <v>0.25</v>
      </c>
      <c r="R580" s="504">
        <v>12</v>
      </c>
      <c r="S580" s="505" t="s">
        <v>8047</v>
      </c>
      <c r="T580" s="163" t="s">
        <v>103</v>
      </c>
      <c r="U580" s="163" t="s">
        <v>15</v>
      </c>
      <c r="V580" s="495" t="s">
        <v>278</v>
      </c>
      <c r="W580" s="495" t="s">
        <v>7529</v>
      </c>
      <c r="X580" s="495" t="s">
        <v>7530</v>
      </c>
      <c r="Y580" s="495" t="s">
        <v>186</v>
      </c>
      <c r="Z580" s="616"/>
      <c r="AA580" s="590"/>
      <c r="AB580" s="1"/>
      <c r="AC580" s="1"/>
      <c r="AD580" s="1"/>
      <c r="AE580" s="1"/>
      <c r="AF580" s="1"/>
      <c r="AG580" s="1"/>
      <c r="AH580" s="1"/>
      <c r="AI580" s="1"/>
      <c r="AJ580" s="1"/>
      <c r="AK580" s="1"/>
      <c r="AL580" s="1"/>
      <c r="AM580" s="1"/>
      <c r="AN580" s="1"/>
      <c r="AO580" s="1"/>
      <c r="AP580" s="1"/>
      <c r="AQ580" s="1"/>
      <c r="AR580" s="1"/>
      <c r="AS580" s="1"/>
      <c r="AT580" s="1"/>
      <c r="AU580" s="1"/>
    </row>
    <row r="581" spans="1:47" s="615" customFormat="1" ht="17.45" customHeight="1" x14ac:dyDescent="0.25">
      <c r="A581" s="589" t="s">
        <v>8500</v>
      </c>
      <c r="B581" s="495" t="s">
        <v>56</v>
      </c>
      <c r="C581" s="495" t="s">
        <v>510</v>
      </c>
      <c r="D581" s="495" t="s">
        <v>10687</v>
      </c>
      <c r="E581" s="495" t="s">
        <v>8501</v>
      </c>
      <c r="F581" s="473" t="s">
        <v>27</v>
      </c>
      <c r="G581" s="473"/>
      <c r="H581" s="473"/>
      <c r="I581" s="473"/>
      <c r="J581" s="152" t="s">
        <v>11223</v>
      </c>
      <c r="K581" s="152" t="s">
        <v>8947</v>
      </c>
      <c r="L581" s="496">
        <v>42989</v>
      </c>
      <c r="M581" s="497">
        <v>42839</v>
      </c>
      <c r="N581" s="152" t="s">
        <v>47</v>
      </c>
      <c r="O581" s="498">
        <v>42989</v>
      </c>
      <c r="P581" s="499">
        <v>15000</v>
      </c>
      <c r="Q581" s="500">
        <f t="shared" si="23"/>
        <v>1.4999999999999999E-2</v>
      </c>
      <c r="R581" s="501">
        <v>12</v>
      </c>
      <c r="S581" s="502">
        <v>42845</v>
      </c>
      <c r="T581" s="152" t="s">
        <v>103</v>
      </c>
      <c r="U581" s="152" t="s">
        <v>7040</v>
      </c>
      <c r="V581" s="495" t="s">
        <v>1715</v>
      </c>
      <c r="W581" s="495" t="s">
        <v>518</v>
      </c>
      <c r="X581" s="495" t="s">
        <v>10108</v>
      </c>
      <c r="Y581" s="495" t="s">
        <v>9300</v>
      </c>
      <c r="Z581" s="616"/>
      <c r="AA581" s="590"/>
      <c r="AB581" s="1"/>
      <c r="AC581" s="1"/>
      <c r="AD581" s="1"/>
      <c r="AE581" s="1"/>
      <c r="AF581" s="1"/>
      <c r="AG581" s="1"/>
      <c r="AH581" s="1"/>
      <c r="AI581" s="1"/>
      <c r="AJ581" s="1"/>
      <c r="AK581" s="1"/>
      <c r="AL581" s="1"/>
      <c r="AM581" s="1"/>
      <c r="AN581" s="1"/>
      <c r="AO581" s="1"/>
      <c r="AP581" s="1"/>
      <c r="AQ581" s="1"/>
      <c r="AR581" s="1"/>
      <c r="AS581" s="1"/>
      <c r="AT581" s="1"/>
      <c r="AU581" s="1"/>
    </row>
    <row r="582" spans="1:47" s="615" customFormat="1" ht="17.45" customHeight="1" x14ac:dyDescent="0.25">
      <c r="A582" s="589" t="s">
        <v>609</v>
      </c>
      <c r="B582" s="495" t="s">
        <v>56</v>
      </c>
      <c r="C582" s="495" t="s">
        <v>117</v>
      </c>
      <c r="D582" s="495" t="s">
        <v>9047</v>
      </c>
      <c r="E582" s="495" t="s">
        <v>611</v>
      </c>
      <c r="F582" s="473" t="s">
        <v>25</v>
      </c>
      <c r="G582" s="473" t="str">
        <f>VLOOKUP(A582,'[1]2017 SalesConnect'!$A:$Y,7,0)</f>
        <v>No</v>
      </c>
      <c r="H582" s="473"/>
      <c r="I582" s="473"/>
      <c r="J582" s="152" t="s">
        <v>11223</v>
      </c>
      <c r="K582" s="152" t="s">
        <v>8951</v>
      </c>
      <c r="L582" s="496">
        <v>43007</v>
      </c>
      <c r="M582" s="497">
        <v>42804</v>
      </c>
      <c r="N582" s="152" t="s">
        <v>47</v>
      </c>
      <c r="O582" s="498">
        <v>43007</v>
      </c>
      <c r="P582" s="499">
        <v>250000</v>
      </c>
      <c r="Q582" s="500">
        <f t="shared" si="23"/>
        <v>0.25</v>
      </c>
      <c r="R582" s="501">
        <v>4</v>
      </c>
      <c r="S582" s="502">
        <v>42838</v>
      </c>
      <c r="T582" s="152" t="s">
        <v>103</v>
      </c>
      <c r="U582" s="152" t="s">
        <v>7040</v>
      </c>
      <c r="V582" s="495" t="s">
        <v>162</v>
      </c>
      <c r="W582" s="495" t="s">
        <v>105</v>
      </c>
      <c r="X582" s="495" t="s">
        <v>10017</v>
      </c>
      <c r="Y582" s="495"/>
      <c r="Z582" s="616"/>
      <c r="AA582" s="590"/>
      <c r="AB582" s="1"/>
      <c r="AC582" s="1"/>
      <c r="AD582" s="1"/>
      <c r="AE582" s="1"/>
      <c r="AF582" s="1"/>
      <c r="AG582" s="1"/>
      <c r="AH582" s="1"/>
      <c r="AI582" s="1"/>
      <c r="AJ582" s="1"/>
      <c r="AK582" s="1"/>
      <c r="AL582" s="1"/>
      <c r="AM582" s="1"/>
      <c r="AN582" s="1"/>
      <c r="AO582" s="1"/>
      <c r="AP582" s="1"/>
      <c r="AQ582" s="1"/>
      <c r="AR582" s="1"/>
      <c r="AS582" s="1"/>
      <c r="AT582" s="1"/>
      <c r="AU582" s="1"/>
    </row>
    <row r="583" spans="1:47" s="615" customFormat="1" ht="17.45" customHeight="1" x14ac:dyDescent="0.25">
      <c r="A583" s="589" t="s">
        <v>8780</v>
      </c>
      <c r="B583" s="495" t="s">
        <v>56</v>
      </c>
      <c r="C583" s="495" t="s">
        <v>510</v>
      </c>
      <c r="D583" s="495" t="s">
        <v>11539</v>
      </c>
      <c r="E583" s="495" t="s">
        <v>8781</v>
      </c>
      <c r="F583" s="473" t="s">
        <v>27</v>
      </c>
      <c r="G583" s="473"/>
      <c r="H583" s="473"/>
      <c r="I583" s="473"/>
      <c r="J583" s="152" t="s">
        <v>11224</v>
      </c>
      <c r="K583" s="152" t="s">
        <v>8947</v>
      </c>
      <c r="L583" s="496">
        <v>43069</v>
      </c>
      <c r="M583" s="497">
        <v>42835</v>
      </c>
      <c r="N583" s="152" t="s">
        <v>46</v>
      </c>
      <c r="O583" s="498">
        <v>43069</v>
      </c>
      <c r="P583" s="499">
        <v>150000</v>
      </c>
      <c r="Q583" s="500">
        <f t="shared" si="23"/>
        <v>0.15</v>
      </c>
      <c r="R583" s="501">
        <v>12</v>
      </c>
      <c r="S583" s="502">
        <v>42838</v>
      </c>
      <c r="T583" s="152" t="s">
        <v>125</v>
      </c>
      <c r="U583" s="152" t="s">
        <v>7040</v>
      </c>
      <c r="V583" s="495" t="s">
        <v>162</v>
      </c>
      <c r="W583" s="495" t="s">
        <v>7199</v>
      </c>
      <c r="X583" s="495" t="s">
        <v>11922</v>
      </c>
      <c r="Y583" s="495" t="s">
        <v>7201</v>
      </c>
      <c r="Z583" s="616"/>
      <c r="AA583" s="590"/>
      <c r="AB583" s="1"/>
      <c r="AC583" s="1"/>
      <c r="AD583" s="1"/>
      <c r="AE583" s="1"/>
      <c r="AF583" s="1"/>
      <c r="AG583" s="1"/>
      <c r="AH583" s="1"/>
      <c r="AI583" s="1"/>
      <c r="AJ583" s="1"/>
      <c r="AK583" s="1"/>
      <c r="AL583" s="1"/>
      <c r="AM583" s="1"/>
      <c r="AN583" s="1"/>
      <c r="AO583" s="1"/>
      <c r="AP583" s="1"/>
      <c r="AQ583" s="1"/>
      <c r="AR583" s="1"/>
      <c r="AS583" s="1"/>
      <c r="AT583" s="1"/>
      <c r="AU583" s="1"/>
    </row>
    <row r="584" spans="1:47" s="615" customFormat="1" ht="17.45" customHeight="1" x14ac:dyDescent="0.25">
      <c r="A584" s="589" t="s">
        <v>1214</v>
      </c>
      <c r="B584" s="495" t="s">
        <v>56</v>
      </c>
      <c r="C584" s="495" t="s">
        <v>124</v>
      </c>
      <c r="D584" s="495" t="s">
        <v>10810</v>
      </c>
      <c r="E584" s="495" t="s">
        <v>1216</v>
      </c>
      <c r="F584" s="473" t="s">
        <v>26</v>
      </c>
      <c r="G584" s="473"/>
      <c r="H584" s="473"/>
      <c r="I584" s="473"/>
      <c r="J584" s="152" t="s">
        <v>11224</v>
      </c>
      <c r="K584" s="152" t="s">
        <v>8948</v>
      </c>
      <c r="L584" s="496">
        <v>43100</v>
      </c>
      <c r="M584" s="497">
        <v>42787</v>
      </c>
      <c r="N584" s="152" t="s">
        <v>46</v>
      </c>
      <c r="O584" s="498">
        <v>43100</v>
      </c>
      <c r="P584" s="499">
        <v>800000</v>
      </c>
      <c r="Q584" s="500">
        <f t="shared" si="23"/>
        <v>0.79999999999999993</v>
      </c>
      <c r="R584" s="501">
        <v>6</v>
      </c>
      <c r="S584" s="502">
        <v>42852</v>
      </c>
      <c r="T584" s="152" t="s">
        <v>125</v>
      </c>
      <c r="U584" s="152" t="s">
        <v>7040</v>
      </c>
      <c r="V584" s="495" t="s">
        <v>162</v>
      </c>
      <c r="W584" s="495" t="s">
        <v>105</v>
      </c>
      <c r="X584" s="495" t="s">
        <v>9978</v>
      </c>
      <c r="Y584" s="495" t="s">
        <v>7201</v>
      </c>
      <c r="Z584" s="616"/>
      <c r="AA584" s="590"/>
      <c r="AB584" s="1"/>
      <c r="AC584" s="1"/>
      <c r="AD584" s="1"/>
      <c r="AE584" s="1"/>
      <c r="AF584" s="1"/>
      <c r="AG584" s="1"/>
      <c r="AH584" s="1"/>
      <c r="AI584" s="1"/>
      <c r="AJ584" s="1"/>
      <c r="AK584" s="1"/>
      <c r="AL584" s="1"/>
      <c r="AM584" s="1"/>
      <c r="AN584" s="1"/>
      <c r="AO584" s="1"/>
      <c r="AP584" s="1"/>
      <c r="AQ584" s="1"/>
      <c r="AR584" s="1"/>
      <c r="AS584" s="1"/>
      <c r="AT584" s="1"/>
      <c r="AU584" s="1"/>
    </row>
    <row r="585" spans="1:47" s="615" customFormat="1" ht="17.45" customHeight="1" x14ac:dyDescent="0.25">
      <c r="A585" s="589" t="s">
        <v>8310</v>
      </c>
      <c r="B585" s="495" t="s">
        <v>62</v>
      </c>
      <c r="C585" s="495" t="s">
        <v>1065</v>
      </c>
      <c r="D585" s="495" t="s">
        <v>8311</v>
      </c>
      <c r="E585" s="495" t="s">
        <v>8312</v>
      </c>
      <c r="F585" s="473" t="s">
        <v>25</v>
      </c>
      <c r="G585" s="473"/>
      <c r="H585" s="473"/>
      <c r="I585" s="473"/>
      <c r="J585" s="152" t="s">
        <v>11223</v>
      </c>
      <c r="K585" s="163" t="s">
        <v>35</v>
      </c>
      <c r="L585" s="503">
        <v>42939</v>
      </c>
      <c r="M585" s="497" t="s">
        <v>8566</v>
      </c>
      <c r="N585" s="163" t="s">
        <v>47</v>
      </c>
      <c r="O585" s="503">
        <v>42939</v>
      </c>
      <c r="P585" s="499">
        <v>200000</v>
      </c>
      <c r="Q585" s="500">
        <f t="shared" si="23"/>
        <v>0.19999999999999998</v>
      </c>
      <c r="R585" s="504">
        <v>12</v>
      </c>
      <c r="S585" s="505" t="s">
        <v>11819</v>
      </c>
      <c r="T585" s="163" t="s">
        <v>103</v>
      </c>
      <c r="U585" s="163" t="s">
        <v>18</v>
      </c>
      <c r="V585" s="495" t="s">
        <v>9273</v>
      </c>
      <c r="W585" s="495" t="s">
        <v>7683</v>
      </c>
      <c r="X585" s="495" t="s">
        <v>8645</v>
      </c>
      <c r="Y585" s="495" t="s">
        <v>313</v>
      </c>
      <c r="Z585" s="616"/>
      <c r="AA585" s="590"/>
      <c r="AB585" s="1"/>
      <c r="AC585" s="1"/>
      <c r="AD585" s="1"/>
      <c r="AE585" s="1"/>
      <c r="AF585" s="1"/>
      <c r="AG585" s="1"/>
      <c r="AH585" s="1"/>
      <c r="AI585" s="1"/>
      <c r="AJ585" s="1"/>
      <c r="AK585" s="1"/>
      <c r="AL585" s="1"/>
      <c r="AM585" s="1"/>
      <c r="AN585" s="1"/>
      <c r="AO585" s="1"/>
      <c r="AP585" s="1"/>
      <c r="AQ585" s="1"/>
      <c r="AR585" s="1"/>
      <c r="AS585" s="1"/>
      <c r="AT585" s="1"/>
      <c r="AU585" s="1"/>
    </row>
    <row r="586" spans="1:47" s="615" customFormat="1" ht="17.45" customHeight="1" x14ac:dyDescent="0.25">
      <c r="A586" s="589" t="s">
        <v>9475</v>
      </c>
      <c r="B586" s="495" t="s">
        <v>62</v>
      </c>
      <c r="C586" s="495" t="s">
        <v>1065</v>
      </c>
      <c r="D586" s="495" t="s">
        <v>11063</v>
      </c>
      <c r="E586" s="495" t="s">
        <v>316</v>
      </c>
      <c r="F586" s="473" t="s">
        <v>25</v>
      </c>
      <c r="G586" s="473"/>
      <c r="H586" s="473"/>
      <c r="I586" s="473"/>
      <c r="J586" s="152" t="s">
        <v>11224</v>
      </c>
      <c r="K586" s="163" t="s">
        <v>35</v>
      </c>
      <c r="L586" s="503">
        <v>43089</v>
      </c>
      <c r="M586" s="497" t="s">
        <v>11238</v>
      </c>
      <c r="N586" s="163" t="s">
        <v>47</v>
      </c>
      <c r="O586" s="503">
        <v>43089</v>
      </c>
      <c r="P586" s="499">
        <v>200000</v>
      </c>
      <c r="Q586" s="500">
        <f t="shared" si="23"/>
        <v>0.19999999999999998</v>
      </c>
      <c r="R586" s="504">
        <v>12</v>
      </c>
      <c r="S586" s="505" t="s">
        <v>9261</v>
      </c>
      <c r="T586" s="163" t="s">
        <v>103</v>
      </c>
      <c r="U586" s="163" t="s">
        <v>9234</v>
      </c>
      <c r="V586" s="495" t="s">
        <v>184</v>
      </c>
      <c r="W586" s="495" t="s">
        <v>11333</v>
      </c>
      <c r="X586" s="495" t="s">
        <v>5556</v>
      </c>
      <c r="Y586" s="495" t="s">
        <v>667</v>
      </c>
      <c r="Z586" s="616"/>
      <c r="AA586" s="590"/>
      <c r="AB586" s="1"/>
      <c r="AC586" s="1"/>
      <c r="AD586" s="1"/>
      <c r="AE586" s="1"/>
      <c r="AF586" s="1"/>
      <c r="AG586" s="1"/>
      <c r="AH586" s="1"/>
      <c r="AI586" s="1"/>
      <c r="AJ586" s="1"/>
      <c r="AK586" s="1"/>
      <c r="AL586" s="1"/>
      <c r="AM586" s="1"/>
      <c r="AN586" s="1"/>
      <c r="AO586" s="1"/>
      <c r="AP586" s="1"/>
      <c r="AQ586" s="1"/>
      <c r="AR586" s="1"/>
      <c r="AS586" s="1"/>
      <c r="AT586" s="1"/>
      <c r="AU586" s="1"/>
    </row>
    <row r="587" spans="1:47" s="615" customFormat="1" ht="17.45" customHeight="1" x14ac:dyDescent="0.25">
      <c r="A587" s="589" t="s">
        <v>6421</v>
      </c>
      <c r="B587" s="495" t="s">
        <v>62</v>
      </c>
      <c r="C587" s="495" t="s">
        <v>1065</v>
      </c>
      <c r="D587" s="495" t="s">
        <v>6422</v>
      </c>
      <c r="E587" s="495" t="s">
        <v>6423</v>
      </c>
      <c r="F587" s="473" t="s">
        <v>26</v>
      </c>
      <c r="G587" s="473"/>
      <c r="H587" s="473"/>
      <c r="I587" s="473"/>
      <c r="J587" s="152" t="s">
        <v>11224</v>
      </c>
      <c r="K587" s="163" t="s">
        <v>8948</v>
      </c>
      <c r="L587" s="503">
        <v>43040</v>
      </c>
      <c r="M587" s="497" t="s">
        <v>6464</v>
      </c>
      <c r="N587" s="163" t="s">
        <v>46</v>
      </c>
      <c r="O587" s="503">
        <v>43040</v>
      </c>
      <c r="P587" s="499">
        <v>200000</v>
      </c>
      <c r="Q587" s="500">
        <f t="shared" si="23"/>
        <v>0.19999999999999998</v>
      </c>
      <c r="R587" s="504">
        <v>1</v>
      </c>
      <c r="S587" s="505" t="s">
        <v>5535</v>
      </c>
      <c r="T587" s="163" t="s">
        <v>103</v>
      </c>
      <c r="U587" s="163" t="s">
        <v>13</v>
      </c>
      <c r="V587" s="495" t="s">
        <v>126</v>
      </c>
      <c r="W587" s="495"/>
      <c r="X587" s="495" t="s">
        <v>7060</v>
      </c>
      <c r="Y587" s="495" t="s">
        <v>8936</v>
      </c>
      <c r="Z587" s="616"/>
      <c r="AA587" s="590"/>
      <c r="AB587" s="1"/>
      <c r="AC587" s="1"/>
      <c r="AD587" s="1"/>
      <c r="AE587" s="1"/>
      <c r="AF587" s="1"/>
      <c r="AG587" s="1"/>
      <c r="AH587" s="1"/>
      <c r="AI587" s="1"/>
      <c r="AJ587" s="1"/>
      <c r="AK587" s="1"/>
      <c r="AL587" s="1"/>
      <c r="AM587" s="1"/>
      <c r="AN587" s="1"/>
      <c r="AO587" s="1"/>
      <c r="AP587" s="1"/>
      <c r="AQ587" s="1"/>
      <c r="AR587" s="1"/>
      <c r="AS587" s="1"/>
      <c r="AT587" s="1"/>
      <c r="AU587" s="1"/>
    </row>
    <row r="588" spans="1:47" s="615" customFormat="1" ht="17.45" customHeight="1" x14ac:dyDescent="0.25">
      <c r="A588" s="589" t="s">
        <v>6585</v>
      </c>
      <c r="B588" s="495" t="s">
        <v>62</v>
      </c>
      <c r="C588" s="495" t="s">
        <v>1065</v>
      </c>
      <c r="D588" s="495" t="s">
        <v>6586</v>
      </c>
      <c r="E588" s="495" t="s">
        <v>6587</v>
      </c>
      <c r="F588" s="473" t="s">
        <v>26</v>
      </c>
      <c r="G588" s="473"/>
      <c r="H588" s="473"/>
      <c r="I588" s="473"/>
      <c r="J588" s="152" t="s">
        <v>11223</v>
      </c>
      <c r="K588" s="163" t="s">
        <v>8948</v>
      </c>
      <c r="L588" s="503">
        <v>43007</v>
      </c>
      <c r="M588" s="497" t="s">
        <v>6766</v>
      </c>
      <c r="N588" s="163" t="s">
        <v>47</v>
      </c>
      <c r="O588" s="503">
        <v>43008</v>
      </c>
      <c r="P588" s="499">
        <v>200000</v>
      </c>
      <c r="Q588" s="500">
        <f t="shared" si="23"/>
        <v>0.19999999999999998</v>
      </c>
      <c r="R588" s="504">
        <v>1</v>
      </c>
      <c r="S588" s="505" t="s">
        <v>8158</v>
      </c>
      <c r="T588" s="163" t="s">
        <v>103</v>
      </c>
      <c r="U588" s="163" t="s">
        <v>7</v>
      </c>
      <c r="V588" s="495" t="s">
        <v>388</v>
      </c>
      <c r="W588" s="495" t="s">
        <v>389</v>
      </c>
      <c r="X588" s="495" t="s">
        <v>6350</v>
      </c>
      <c r="Y588" s="495" t="s">
        <v>313</v>
      </c>
      <c r="Z588" s="616"/>
      <c r="AA588" s="590"/>
      <c r="AB588" s="1"/>
      <c r="AC588" s="1"/>
      <c r="AD588" s="1"/>
      <c r="AE588" s="1"/>
      <c r="AF588" s="1"/>
      <c r="AG588" s="1"/>
      <c r="AH588" s="1"/>
      <c r="AI588" s="1"/>
      <c r="AJ588" s="1"/>
      <c r="AK588" s="1"/>
      <c r="AL588" s="1"/>
      <c r="AM588" s="1"/>
      <c r="AN588" s="1"/>
      <c r="AO588" s="1"/>
      <c r="AP588" s="1"/>
      <c r="AQ588" s="1"/>
      <c r="AR588" s="1"/>
      <c r="AS588" s="1"/>
      <c r="AT588" s="1"/>
      <c r="AU588" s="1"/>
    </row>
    <row r="589" spans="1:47" s="615" customFormat="1" ht="17.45" customHeight="1" x14ac:dyDescent="0.25">
      <c r="A589" s="589" t="s">
        <v>2084</v>
      </c>
      <c r="B589" s="495" t="s">
        <v>62</v>
      </c>
      <c r="C589" s="495" t="s">
        <v>1065</v>
      </c>
      <c r="D589" s="495" t="s">
        <v>2085</v>
      </c>
      <c r="E589" s="495" t="s">
        <v>2086</v>
      </c>
      <c r="F589" s="473" t="s">
        <v>27</v>
      </c>
      <c r="G589" s="473"/>
      <c r="H589" s="473"/>
      <c r="I589" s="473"/>
      <c r="J589" s="152" t="s">
        <v>11223</v>
      </c>
      <c r="K589" s="163" t="s">
        <v>8947</v>
      </c>
      <c r="L589" s="503">
        <v>43008</v>
      </c>
      <c r="M589" s="497" t="s">
        <v>2087</v>
      </c>
      <c r="N589" s="163" t="s">
        <v>47</v>
      </c>
      <c r="O589" s="503">
        <v>43008</v>
      </c>
      <c r="P589" s="499">
        <v>200000</v>
      </c>
      <c r="Q589" s="500">
        <f t="shared" si="23"/>
        <v>0.19999999999999998</v>
      </c>
      <c r="R589" s="504">
        <v>12</v>
      </c>
      <c r="S589" s="505" t="s">
        <v>11298</v>
      </c>
      <c r="T589" s="163" t="s">
        <v>103</v>
      </c>
      <c r="U589" s="163" t="s">
        <v>7</v>
      </c>
      <c r="V589" s="495" t="s">
        <v>477</v>
      </c>
      <c r="W589" s="495" t="s">
        <v>1138</v>
      </c>
      <c r="X589" s="495" t="s">
        <v>6350</v>
      </c>
      <c r="Y589" s="495" t="s">
        <v>757</v>
      </c>
      <c r="Z589" s="616"/>
      <c r="AA589" s="590"/>
      <c r="AB589" s="1"/>
      <c r="AC589" s="1"/>
      <c r="AD589" s="1"/>
      <c r="AE589" s="1"/>
      <c r="AF589" s="1"/>
      <c r="AG589" s="1"/>
      <c r="AH589" s="1"/>
      <c r="AI589" s="1"/>
      <c r="AJ589" s="1"/>
      <c r="AK589" s="1"/>
      <c r="AL589" s="1"/>
      <c r="AM589" s="1"/>
      <c r="AN589" s="1"/>
      <c r="AO589" s="1"/>
      <c r="AP589" s="1"/>
      <c r="AQ589" s="1"/>
      <c r="AR589" s="1"/>
      <c r="AS589" s="1"/>
      <c r="AT589" s="1"/>
      <c r="AU589" s="1"/>
    </row>
    <row r="590" spans="1:47" s="615" customFormat="1" ht="17.45" customHeight="1" x14ac:dyDescent="0.25">
      <c r="A590" s="589" t="s">
        <v>8313</v>
      </c>
      <c r="B590" s="495" t="s">
        <v>57</v>
      </c>
      <c r="C590" s="495" t="s">
        <v>391</v>
      </c>
      <c r="D590" s="495" t="s">
        <v>11517</v>
      </c>
      <c r="E590" s="495" t="s">
        <v>8314</v>
      </c>
      <c r="F590" s="473" t="s">
        <v>27</v>
      </c>
      <c r="G590" s="473"/>
      <c r="H590" s="473"/>
      <c r="I590" s="473"/>
      <c r="J590" s="152" t="s">
        <v>11223</v>
      </c>
      <c r="K590" s="152" t="s">
        <v>8947</v>
      </c>
      <c r="L590" s="496">
        <v>42940</v>
      </c>
      <c r="M590" s="497">
        <v>42850</v>
      </c>
      <c r="N590" s="152" t="s">
        <v>46</v>
      </c>
      <c r="O590" s="498">
        <v>42940</v>
      </c>
      <c r="P590" s="499">
        <v>200000</v>
      </c>
      <c r="Q590" s="500">
        <f t="shared" si="23"/>
        <v>0.19999999999999998</v>
      </c>
      <c r="R590" s="501">
        <v>12</v>
      </c>
      <c r="S590" s="502">
        <v>42852</v>
      </c>
      <c r="T590" s="152" t="s">
        <v>125</v>
      </c>
      <c r="U590" s="152" t="s">
        <v>18</v>
      </c>
      <c r="V590" s="495" t="s">
        <v>9273</v>
      </c>
      <c r="W590" s="495" t="s">
        <v>11334</v>
      </c>
      <c r="X590" s="495" t="s">
        <v>10021</v>
      </c>
      <c r="Y590" s="495" t="s">
        <v>7201</v>
      </c>
      <c r="Z590" s="616"/>
      <c r="AA590" s="590"/>
      <c r="AB590" s="1"/>
      <c r="AC590" s="1"/>
      <c r="AD590" s="1"/>
      <c r="AE590" s="1"/>
      <c r="AF590" s="1"/>
      <c r="AG590" s="1"/>
      <c r="AH590" s="1"/>
      <c r="AI590" s="1"/>
      <c r="AJ590" s="1"/>
      <c r="AK590" s="1"/>
      <c r="AL590" s="1"/>
      <c r="AM590" s="1"/>
      <c r="AN590" s="1"/>
      <c r="AO590" s="1"/>
      <c r="AP590" s="1"/>
      <c r="AQ590" s="1"/>
      <c r="AR590" s="1"/>
      <c r="AS590" s="1"/>
      <c r="AT590" s="1"/>
      <c r="AU590" s="1"/>
    </row>
    <row r="591" spans="1:47" s="615" customFormat="1" ht="17.45" customHeight="1" x14ac:dyDescent="0.25">
      <c r="A591" s="589" t="s">
        <v>1457</v>
      </c>
      <c r="B591" s="495" t="s">
        <v>57</v>
      </c>
      <c r="C591" s="495" t="s">
        <v>391</v>
      </c>
      <c r="D591" s="495" t="s">
        <v>10458</v>
      </c>
      <c r="E591" s="495" t="s">
        <v>1459</v>
      </c>
      <c r="F591" s="473" t="s">
        <v>24</v>
      </c>
      <c r="G591" s="473"/>
      <c r="H591" s="473"/>
      <c r="I591" s="473"/>
      <c r="J591" s="152" t="s">
        <v>11224</v>
      </c>
      <c r="K591" s="152" t="s">
        <v>38</v>
      </c>
      <c r="L591" s="496">
        <v>43026</v>
      </c>
      <c r="M591" s="497">
        <v>42808</v>
      </c>
      <c r="N591" s="152" t="s">
        <v>47</v>
      </c>
      <c r="O591" s="498">
        <v>43026</v>
      </c>
      <c r="P591" s="499">
        <v>200000</v>
      </c>
      <c r="Q591" s="500">
        <f t="shared" si="23"/>
        <v>0.19999999999999998</v>
      </c>
      <c r="R591" s="501">
        <v>3</v>
      </c>
      <c r="S591" s="502">
        <v>42894</v>
      </c>
      <c r="T591" s="152" t="s">
        <v>466</v>
      </c>
      <c r="U591" s="152" t="s">
        <v>7040</v>
      </c>
      <c r="V591" s="495" t="s">
        <v>162</v>
      </c>
      <c r="W591" s="495" t="s">
        <v>105</v>
      </c>
      <c r="X591" s="495" t="s">
        <v>10022</v>
      </c>
      <c r="Y591" s="495"/>
      <c r="Z591" s="616"/>
      <c r="AA591" s="590"/>
      <c r="AB591" s="1"/>
      <c r="AC591" s="1"/>
      <c r="AD591" s="1"/>
      <c r="AE591" s="1"/>
      <c r="AF591" s="1"/>
      <c r="AG591" s="1"/>
      <c r="AH591" s="1"/>
      <c r="AI591" s="1"/>
      <c r="AJ591" s="1"/>
      <c r="AK591" s="1"/>
      <c r="AL591" s="1"/>
      <c r="AM591" s="1"/>
      <c r="AN591" s="1"/>
      <c r="AO591" s="1"/>
      <c r="AP591" s="1"/>
      <c r="AQ591" s="1"/>
      <c r="AR591" s="1"/>
      <c r="AS591" s="1"/>
      <c r="AT591" s="1"/>
      <c r="AU591" s="1"/>
    </row>
    <row r="592" spans="1:47" s="615" customFormat="1" ht="17.45" customHeight="1" x14ac:dyDescent="0.25">
      <c r="A592" s="589" t="s">
        <v>1875</v>
      </c>
      <c r="B592" s="495" t="s">
        <v>57</v>
      </c>
      <c r="C592" s="495" t="s">
        <v>1046</v>
      </c>
      <c r="D592" s="495" t="s">
        <v>1876</v>
      </c>
      <c r="E592" s="495" t="s">
        <v>1877</v>
      </c>
      <c r="F592" s="473" t="s">
        <v>27</v>
      </c>
      <c r="G592" s="473"/>
      <c r="H592" s="473"/>
      <c r="I592" s="473"/>
      <c r="J592" s="152" t="s">
        <v>11223</v>
      </c>
      <c r="K592" s="163" t="s">
        <v>8947</v>
      </c>
      <c r="L592" s="503">
        <v>42999</v>
      </c>
      <c r="M592" s="497" t="s">
        <v>1878</v>
      </c>
      <c r="N592" s="163" t="s">
        <v>47</v>
      </c>
      <c r="O592" s="503">
        <v>42999</v>
      </c>
      <c r="P592" s="499">
        <v>200000</v>
      </c>
      <c r="Q592" s="500">
        <f t="shared" si="23"/>
        <v>0.19999999999999998</v>
      </c>
      <c r="R592" s="504">
        <v>1</v>
      </c>
      <c r="S592" s="505" t="s">
        <v>1879</v>
      </c>
      <c r="T592" s="163" t="s">
        <v>103</v>
      </c>
      <c r="U592" s="163" t="s">
        <v>11</v>
      </c>
      <c r="V592" s="495" t="s">
        <v>11</v>
      </c>
      <c r="W592" s="495" t="s">
        <v>1387</v>
      </c>
      <c r="X592" s="495" t="s">
        <v>5906</v>
      </c>
      <c r="Y592" s="495" t="s">
        <v>186</v>
      </c>
      <c r="Z592" s="616"/>
      <c r="AA592" s="590"/>
      <c r="AB592" s="1"/>
      <c r="AC592" s="1"/>
      <c r="AD592" s="1"/>
      <c r="AE592" s="1"/>
      <c r="AF592" s="1"/>
      <c r="AG592" s="1"/>
      <c r="AH592" s="1"/>
      <c r="AI592" s="1"/>
      <c r="AJ592" s="1"/>
      <c r="AK592" s="1"/>
      <c r="AL592" s="1"/>
      <c r="AM592" s="1"/>
      <c r="AN592" s="1"/>
      <c r="AO592" s="1"/>
      <c r="AP592" s="1"/>
      <c r="AQ592" s="1"/>
      <c r="AR592" s="1"/>
      <c r="AS592" s="1"/>
      <c r="AT592" s="1"/>
      <c r="AU592" s="1"/>
    </row>
    <row r="593" spans="1:47" s="615" customFormat="1" ht="17.45" customHeight="1" x14ac:dyDescent="0.25">
      <c r="A593" s="589" t="s">
        <v>6893</v>
      </c>
      <c r="B593" s="495" t="s">
        <v>57</v>
      </c>
      <c r="C593" s="495" t="s">
        <v>1046</v>
      </c>
      <c r="D593" s="495" t="s">
        <v>10476</v>
      </c>
      <c r="E593" s="495" t="s">
        <v>9055</v>
      </c>
      <c r="F593" s="473" t="s">
        <v>24</v>
      </c>
      <c r="G593" s="473"/>
      <c r="H593" s="473"/>
      <c r="I593" s="473"/>
      <c r="J593" s="152" t="s">
        <v>11223</v>
      </c>
      <c r="K593" s="152" t="s">
        <v>38</v>
      </c>
      <c r="L593" s="496">
        <v>43007</v>
      </c>
      <c r="M593" s="497">
        <v>42821</v>
      </c>
      <c r="N593" s="152" t="s">
        <v>47</v>
      </c>
      <c r="O593" s="498">
        <v>43142</v>
      </c>
      <c r="P593" s="499">
        <v>200000</v>
      </c>
      <c r="Q593" s="500">
        <f t="shared" si="23"/>
        <v>0.19999999999999998</v>
      </c>
      <c r="R593" s="501">
        <v>12</v>
      </c>
      <c r="S593" s="502">
        <v>42894</v>
      </c>
      <c r="T593" s="152" t="s">
        <v>103</v>
      </c>
      <c r="U593" s="152" t="s">
        <v>7040</v>
      </c>
      <c r="V593" s="495" t="s">
        <v>162</v>
      </c>
      <c r="W593" s="495" t="s">
        <v>105</v>
      </c>
      <c r="X593" s="495" t="s">
        <v>9119</v>
      </c>
      <c r="Y593" s="495" t="s">
        <v>6864</v>
      </c>
      <c r="Z593" s="616"/>
      <c r="AA593" s="590"/>
      <c r="AB593" s="1"/>
      <c r="AC593" s="1"/>
      <c r="AD593" s="1"/>
      <c r="AE593" s="1"/>
      <c r="AF593" s="1"/>
      <c r="AG593" s="1"/>
      <c r="AH593" s="1"/>
      <c r="AI593" s="1"/>
      <c r="AJ593" s="1"/>
      <c r="AK593" s="1"/>
      <c r="AL593" s="1"/>
      <c r="AM593" s="1"/>
      <c r="AN593" s="1"/>
      <c r="AO593" s="1"/>
      <c r="AP593" s="1"/>
      <c r="AQ593" s="1"/>
      <c r="AR593" s="1"/>
      <c r="AS593" s="1"/>
      <c r="AT593" s="1"/>
      <c r="AU593" s="1"/>
    </row>
    <row r="594" spans="1:47" s="615" customFormat="1" ht="17.45" customHeight="1" x14ac:dyDescent="0.25">
      <c r="A594" s="589" t="s">
        <v>6577</v>
      </c>
      <c r="B594" s="495" t="s">
        <v>57</v>
      </c>
      <c r="C594" s="495" t="s">
        <v>1046</v>
      </c>
      <c r="D594" s="495" t="s">
        <v>6578</v>
      </c>
      <c r="E594" s="495" t="s">
        <v>6579</v>
      </c>
      <c r="F594" s="473" t="s">
        <v>24</v>
      </c>
      <c r="G594" s="473"/>
      <c r="H594" s="473"/>
      <c r="I594" s="473"/>
      <c r="J594" s="152" t="s">
        <v>11223</v>
      </c>
      <c r="K594" s="163" t="s">
        <v>38</v>
      </c>
      <c r="L594" s="503">
        <v>42978</v>
      </c>
      <c r="M594" s="497" t="s">
        <v>6760</v>
      </c>
      <c r="N594" s="163" t="s">
        <v>47</v>
      </c>
      <c r="O594" s="503">
        <v>43146</v>
      </c>
      <c r="P594" s="499">
        <v>200000</v>
      </c>
      <c r="Q594" s="500">
        <f t="shared" si="23"/>
        <v>0.19999999999999998</v>
      </c>
      <c r="R594" s="504">
        <v>12</v>
      </c>
      <c r="S594" s="505" t="s">
        <v>6513</v>
      </c>
      <c r="T594" s="163" t="s">
        <v>125</v>
      </c>
      <c r="U594" s="152" t="s">
        <v>7040</v>
      </c>
      <c r="V594" s="495" t="s">
        <v>104</v>
      </c>
      <c r="W594" s="495" t="s">
        <v>105</v>
      </c>
      <c r="X594" s="495" t="s">
        <v>5985</v>
      </c>
      <c r="Y594" s="495" t="s">
        <v>6863</v>
      </c>
      <c r="Z594" s="616"/>
      <c r="AA594" s="590"/>
      <c r="AB594" s="1"/>
      <c r="AC594" s="1"/>
      <c r="AD594" s="1"/>
      <c r="AE594" s="1"/>
      <c r="AF594" s="1"/>
      <c r="AG594" s="1"/>
      <c r="AH594" s="1"/>
      <c r="AI594" s="1"/>
      <c r="AJ594" s="1"/>
      <c r="AK594" s="1"/>
      <c r="AL594" s="1"/>
      <c r="AM594" s="1"/>
      <c r="AN594" s="1"/>
      <c r="AO594" s="1"/>
      <c r="AP594" s="1"/>
      <c r="AQ594" s="1"/>
      <c r="AR594" s="1"/>
      <c r="AS594" s="1"/>
      <c r="AT594" s="1"/>
      <c r="AU594" s="1"/>
    </row>
    <row r="595" spans="1:47" s="615" customFormat="1" ht="17.45" customHeight="1" x14ac:dyDescent="0.25">
      <c r="A595" s="589" t="s">
        <v>10477</v>
      </c>
      <c r="B595" s="495" t="s">
        <v>57</v>
      </c>
      <c r="C595" s="495" t="s">
        <v>1046</v>
      </c>
      <c r="D595" s="495" t="s">
        <v>11066</v>
      </c>
      <c r="E595" s="495" t="s">
        <v>10478</v>
      </c>
      <c r="F595" s="473" t="s">
        <v>28</v>
      </c>
      <c r="G595" s="473"/>
      <c r="H595" s="473"/>
      <c r="I595" s="473"/>
      <c r="J595" s="152" t="s">
        <v>11224</v>
      </c>
      <c r="K595" s="152" t="s">
        <v>8990</v>
      </c>
      <c r="L595" s="496">
        <v>43039</v>
      </c>
      <c r="M595" s="497">
        <v>42901</v>
      </c>
      <c r="N595" s="152" t="s">
        <v>46</v>
      </c>
      <c r="O595" s="498">
        <v>43069</v>
      </c>
      <c r="P595" s="499">
        <v>200000</v>
      </c>
      <c r="Q595" s="500">
        <f t="shared" si="23"/>
        <v>0.19999999999999998</v>
      </c>
      <c r="R595" s="501">
        <v>1</v>
      </c>
      <c r="S595" s="502">
        <v>42908</v>
      </c>
      <c r="T595" s="152" t="s">
        <v>103</v>
      </c>
      <c r="U595" s="152" t="s">
        <v>7040</v>
      </c>
      <c r="V595" s="495" t="s">
        <v>162</v>
      </c>
      <c r="W595" s="495" t="s">
        <v>105</v>
      </c>
      <c r="X595" s="495" t="s">
        <v>11362</v>
      </c>
      <c r="Y595" s="495" t="s">
        <v>7201</v>
      </c>
      <c r="Z595" s="616"/>
      <c r="AA595" s="590"/>
      <c r="AB595" s="1"/>
      <c r="AC595" s="1"/>
      <c r="AD595" s="1"/>
      <c r="AE595" s="1"/>
      <c r="AF595" s="1"/>
      <c r="AG595" s="1"/>
      <c r="AH595" s="1"/>
      <c r="AI595" s="1"/>
      <c r="AJ595" s="1"/>
      <c r="AK595" s="1"/>
      <c r="AL595" s="1"/>
      <c r="AM595" s="1"/>
      <c r="AN595" s="1"/>
      <c r="AO595" s="1"/>
      <c r="AP595" s="1"/>
      <c r="AQ595" s="1"/>
      <c r="AR595" s="1"/>
      <c r="AS595" s="1"/>
      <c r="AT595" s="1"/>
      <c r="AU595" s="1"/>
    </row>
    <row r="596" spans="1:47" s="615" customFormat="1" ht="17.45" customHeight="1" x14ac:dyDescent="0.25">
      <c r="A596" s="589" t="s">
        <v>2116</v>
      </c>
      <c r="B596" s="495" t="s">
        <v>62</v>
      </c>
      <c r="C596" s="495" t="s">
        <v>985</v>
      </c>
      <c r="D596" s="495" t="s">
        <v>2117</v>
      </c>
      <c r="E596" s="495" t="s">
        <v>2118</v>
      </c>
      <c r="F596" s="473" t="s">
        <v>26</v>
      </c>
      <c r="G596" s="473"/>
      <c r="H596" s="473"/>
      <c r="I596" s="473"/>
      <c r="J596" s="152" t="s">
        <v>11224</v>
      </c>
      <c r="K596" s="163" t="s">
        <v>33</v>
      </c>
      <c r="L596" s="503">
        <v>43014</v>
      </c>
      <c r="M596" s="497" t="s">
        <v>2119</v>
      </c>
      <c r="N596" s="163" t="s">
        <v>47</v>
      </c>
      <c r="O596" s="503">
        <v>43014</v>
      </c>
      <c r="P596" s="499">
        <v>200000</v>
      </c>
      <c r="Q596" s="500">
        <f t="shared" si="23"/>
        <v>0.19999999999999998</v>
      </c>
      <c r="R596" s="504">
        <v>12</v>
      </c>
      <c r="S596" s="505" t="s">
        <v>812</v>
      </c>
      <c r="T596" s="163" t="s">
        <v>103</v>
      </c>
      <c r="U596" s="152" t="s">
        <v>7040</v>
      </c>
      <c r="V596" s="495" t="s">
        <v>104</v>
      </c>
      <c r="W596" s="495" t="s">
        <v>598</v>
      </c>
      <c r="X596" s="495" t="s">
        <v>6330</v>
      </c>
      <c r="Y596" s="495" t="s">
        <v>313</v>
      </c>
      <c r="Z596" s="616"/>
      <c r="AA596" s="590"/>
      <c r="AB596" s="1"/>
      <c r="AC596" s="1"/>
      <c r="AD596" s="1"/>
      <c r="AE596" s="1"/>
      <c r="AF596" s="1"/>
      <c r="AG596" s="1"/>
      <c r="AH596" s="1"/>
      <c r="AI596" s="1"/>
      <c r="AJ596" s="1"/>
      <c r="AK596" s="1"/>
      <c r="AL596" s="1"/>
      <c r="AM596" s="1"/>
      <c r="AN596" s="1"/>
      <c r="AO596" s="1"/>
      <c r="AP596" s="1"/>
      <c r="AQ596" s="1"/>
      <c r="AR596" s="1"/>
      <c r="AS596" s="1"/>
      <c r="AT596" s="1"/>
      <c r="AU596" s="1"/>
    </row>
    <row r="597" spans="1:47" s="615" customFormat="1" ht="17.45" customHeight="1" x14ac:dyDescent="0.25">
      <c r="A597" s="589" t="s">
        <v>3176</v>
      </c>
      <c r="B597" s="495" t="s">
        <v>62</v>
      </c>
      <c r="C597" s="495" t="s">
        <v>985</v>
      </c>
      <c r="D597" s="495" t="s">
        <v>3177</v>
      </c>
      <c r="E597" s="495" t="s">
        <v>3178</v>
      </c>
      <c r="F597" s="473" t="s">
        <v>26</v>
      </c>
      <c r="G597" s="473"/>
      <c r="H597" s="473"/>
      <c r="I597" s="473"/>
      <c r="J597" s="152" t="s">
        <v>11224</v>
      </c>
      <c r="K597" s="152" t="s">
        <v>8948</v>
      </c>
      <c r="L597" s="498">
        <v>43077</v>
      </c>
      <c r="M597" s="497" t="s">
        <v>3179</v>
      </c>
      <c r="N597" s="152" t="s">
        <v>47</v>
      </c>
      <c r="O597" s="498">
        <v>43077</v>
      </c>
      <c r="P597" s="499">
        <v>200000</v>
      </c>
      <c r="Q597" s="500">
        <f t="shared" si="23"/>
        <v>0.19999999999999998</v>
      </c>
      <c r="R597" s="504">
        <v>1</v>
      </c>
      <c r="S597" s="505" t="s">
        <v>9261</v>
      </c>
      <c r="T597" s="152" t="s">
        <v>103</v>
      </c>
      <c r="U597" s="152" t="s">
        <v>7</v>
      </c>
      <c r="V597" s="495" t="s">
        <v>477</v>
      </c>
      <c r="W597" s="495" t="s">
        <v>478</v>
      </c>
      <c r="X597" s="495" t="s">
        <v>6066</v>
      </c>
      <c r="Y597" s="495" t="s">
        <v>1091</v>
      </c>
      <c r="Z597" s="616"/>
      <c r="AA597" s="590"/>
      <c r="AB597" s="1"/>
      <c r="AC597" s="1"/>
      <c r="AD597" s="1"/>
      <c r="AE597" s="1"/>
      <c r="AF597" s="1"/>
      <c r="AG597" s="1"/>
      <c r="AH597" s="1"/>
      <c r="AI597" s="1"/>
      <c r="AJ597" s="1"/>
      <c r="AK597" s="1"/>
      <c r="AL597" s="1"/>
      <c r="AM597" s="1"/>
      <c r="AN597" s="1"/>
      <c r="AO597" s="1"/>
      <c r="AP597" s="1"/>
      <c r="AQ597" s="1"/>
      <c r="AR597" s="1"/>
      <c r="AS597" s="1"/>
      <c r="AT597" s="1"/>
      <c r="AU597" s="1"/>
    </row>
    <row r="598" spans="1:47" s="615" customFormat="1" ht="17.45" customHeight="1" x14ac:dyDescent="0.25">
      <c r="A598" s="589" t="s">
        <v>8774</v>
      </c>
      <c r="B598" s="495" t="s">
        <v>62</v>
      </c>
      <c r="C598" s="495" t="s">
        <v>985</v>
      </c>
      <c r="D598" s="495" t="s">
        <v>8775</v>
      </c>
      <c r="E598" s="495" t="s">
        <v>316</v>
      </c>
      <c r="F598" s="473" t="s">
        <v>26</v>
      </c>
      <c r="G598" s="473"/>
      <c r="H598" s="473"/>
      <c r="I598" s="473"/>
      <c r="J598" s="152" t="s">
        <v>11224</v>
      </c>
      <c r="K598" s="163" t="s">
        <v>8948</v>
      </c>
      <c r="L598" s="503">
        <v>43098</v>
      </c>
      <c r="M598" s="497" t="s">
        <v>8876</v>
      </c>
      <c r="N598" s="163" t="s">
        <v>47</v>
      </c>
      <c r="O598" s="503">
        <v>43098</v>
      </c>
      <c r="P598" s="499">
        <v>200000</v>
      </c>
      <c r="Q598" s="500">
        <f t="shared" si="23"/>
        <v>0.19999999999999998</v>
      </c>
      <c r="R598" s="504">
        <v>12</v>
      </c>
      <c r="S598" s="505" t="s">
        <v>10951</v>
      </c>
      <c r="T598" s="163" t="s">
        <v>125</v>
      </c>
      <c r="U598" s="163" t="s">
        <v>7</v>
      </c>
      <c r="V598" s="495" t="s">
        <v>477</v>
      </c>
      <c r="W598" s="495" t="s">
        <v>1302</v>
      </c>
      <c r="X598" s="495" t="s">
        <v>7787</v>
      </c>
      <c r="Y598" s="495" t="s">
        <v>356</v>
      </c>
      <c r="Z598" s="616"/>
      <c r="AA598" s="590"/>
      <c r="AB598" s="1"/>
      <c r="AC598" s="1"/>
      <c r="AD598" s="1"/>
      <c r="AE598" s="1"/>
      <c r="AF598" s="1"/>
      <c r="AG598" s="1"/>
      <c r="AH598" s="1"/>
      <c r="AI598" s="1"/>
      <c r="AJ598" s="1"/>
      <c r="AK598" s="1"/>
      <c r="AL598" s="1"/>
      <c r="AM598" s="1"/>
      <c r="AN598" s="1"/>
      <c r="AO598" s="1"/>
      <c r="AP598" s="1"/>
      <c r="AQ598" s="1"/>
      <c r="AR598" s="1"/>
      <c r="AS598" s="1"/>
      <c r="AT598" s="1"/>
      <c r="AU598" s="1"/>
    </row>
    <row r="599" spans="1:47" s="615" customFormat="1" ht="17.45" customHeight="1" x14ac:dyDescent="0.25">
      <c r="A599" s="589" t="s">
        <v>2129</v>
      </c>
      <c r="B599" s="495" t="s">
        <v>6912</v>
      </c>
      <c r="C599" s="495" t="s">
        <v>6912</v>
      </c>
      <c r="D599" s="495" t="s">
        <v>2130</v>
      </c>
      <c r="E599" s="495" t="s">
        <v>316</v>
      </c>
      <c r="F599" s="473" t="s">
        <v>26</v>
      </c>
      <c r="G599" s="473"/>
      <c r="H599" s="473"/>
      <c r="I599" s="473"/>
      <c r="J599" s="152" t="s">
        <v>11224</v>
      </c>
      <c r="K599" s="163" t="s">
        <v>8948</v>
      </c>
      <c r="L599" s="503">
        <v>43100</v>
      </c>
      <c r="M599" s="497" t="s">
        <v>2131</v>
      </c>
      <c r="N599" s="163" t="s">
        <v>47</v>
      </c>
      <c r="O599" s="503">
        <v>43100</v>
      </c>
      <c r="P599" s="499">
        <v>200000</v>
      </c>
      <c r="Q599" s="500">
        <f t="shared" si="23"/>
        <v>0.19999999999999998</v>
      </c>
      <c r="R599" s="504">
        <v>12</v>
      </c>
      <c r="S599" s="505" t="s">
        <v>7061</v>
      </c>
      <c r="T599" s="163" t="s">
        <v>103</v>
      </c>
      <c r="U599" s="163" t="s">
        <v>18</v>
      </c>
      <c r="V599" s="495" t="s">
        <v>488</v>
      </c>
      <c r="W599" s="495" t="s">
        <v>2132</v>
      </c>
      <c r="X599" s="495" t="s">
        <v>7062</v>
      </c>
      <c r="Y599" s="495" t="s">
        <v>221</v>
      </c>
      <c r="Z599" s="616"/>
      <c r="AA599" s="590"/>
      <c r="AB599" s="1"/>
      <c r="AC599" s="1"/>
      <c r="AD599" s="1"/>
      <c r="AE599" s="1"/>
      <c r="AF599" s="1"/>
      <c r="AG599" s="1"/>
      <c r="AH599" s="1"/>
      <c r="AI599" s="1"/>
      <c r="AJ599" s="1"/>
      <c r="AK599" s="1"/>
      <c r="AL599" s="1"/>
      <c r="AM599" s="1"/>
      <c r="AN599" s="1"/>
      <c r="AO599" s="1"/>
      <c r="AP599" s="1"/>
      <c r="AQ599" s="1"/>
      <c r="AR599" s="1"/>
      <c r="AS599" s="1"/>
      <c r="AT599" s="1"/>
      <c r="AU599" s="1"/>
    </row>
    <row r="600" spans="1:47" s="615" customFormat="1" ht="17.45" customHeight="1" x14ac:dyDescent="0.25">
      <c r="A600" s="589" t="s">
        <v>10479</v>
      </c>
      <c r="B600" s="495" t="s">
        <v>6912</v>
      </c>
      <c r="C600" s="495" t="s">
        <v>6912</v>
      </c>
      <c r="D600" s="495" t="s">
        <v>10480</v>
      </c>
      <c r="E600" s="495" t="s">
        <v>10481</v>
      </c>
      <c r="F600" s="473" t="s">
        <v>27</v>
      </c>
      <c r="G600" s="473"/>
      <c r="H600" s="473"/>
      <c r="I600" s="473"/>
      <c r="J600" s="152" t="s">
        <v>11223</v>
      </c>
      <c r="K600" s="152" t="s">
        <v>8947</v>
      </c>
      <c r="L600" s="496">
        <v>43008</v>
      </c>
      <c r="M600" s="497">
        <v>42898</v>
      </c>
      <c r="N600" s="152" t="s">
        <v>47</v>
      </c>
      <c r="O600" s="498">
        <v>43008</v>
      </c>
      <c r="P600" s="499">
        <v>200000</v>
      </c>
      <c r="Q600" s="500">
        <f t="shared" si="23"/>
        <v>0.19999999999999998</v>
      </c>
      <c r="R600" s="501">
        <v>12</v>
      </c>
      <c r="S600" s="502">
        <v>42908</v>
      </c>
      <c r="T600" s="152" t="s">
        <v>103</v>
      </c>
      <c r="U600" s="152" t="s">
        <v>7040</v>
      </c>
      <c r="V600" s="495" t="s">
        <v>162</v>
      </c>
      <c r="W600" s="495" t="s">
        <v>105</v>
      </c>
      <c r="X600" s="495" t="s">
        <v>10759</v>
      </c>
      <c r="Y600" s="495" t="s">
        <v>7455</v>
      </c>
      <c r="Z600" s="616"/>
      <c r="AA600" s="590"/>
      <c r="AB600" s="1"/>
      <c r="AC600" s="1"/>
      <c r="AD600" s="1"/>
      <c r="AE600" s="1"/>
      <c r="AF600" s="1"/>
      <c r="AG600" s="1"/>
      <c r="AH600" s="1"/>
      <c r="AI600" s="1"/>
      <c r="AJ600" s="1"/>
      <c r="AK600" s="1"/>
      <c r="AL600" s="1"/>
      <c r="AM600" s="1"/>
      <c r="AN600" s="1"/>
      <c r="AO600" s="1"/>
      <c r="AP600" s="1"/>
      <c r="AQ600" s="1"/>
      <c r="AR600" s="1"/>
      <c r="AS600" s="1"/>
      <c r="AT600" s="1"/>
      <c r="AU600" s="1"/>
    </row>
    <row r="601" spans="1:47" s="615" customFormat="1" ht="17.45" customHeight="1" x14ac:dyDescent="0.25">
      <c r="A601" s="589" t="s">
        <v>8771</v>
      </c>
      <c r="B601" s="495" t="s">
        <v>60</v>
      </c>
      <c r="C601" s="495" t="s">
        <v>377</v>
      </c>
      <c r="D601" s="495" t="s">
        <v>8772</v>
      </c>
      <c r="E601" s="495" t="s">
        <v>8773</v>
      </c>
      <c r="F601" s="473" t="s">
        <v>26</v>
      </c>
      <c r="G601" s="473"/>
      <c r="H601" s="473"/>
      <c r="I601" s="473"/>
      <c r="J601" s="152" t="s">
        <v>11223</v>
      </c>
      <c r="K601" s="163" t="s">
        <v>8948</v>
      </c>
      <c r="L601" s="503">
        <v>43008</v>
      </c>
      <c r="M601" s="497" t="s">
        <v>8875</v>
      </c>
      <c r="N601" s="163" t="s">
        <v>142</v>
      </c>
      <c r="O601" s="503">
        <v>43098</v>
      </c>
      <c r="P601" s="499">
        <v>200000</v>
      </c>
      <c r="Q601" s="500">
        <f t="shared" si="23"/>
        <v>0.19999999999999998</v>
      </c>
      <c r="R601" s="504">
        <v>12</v>
      </c>
      <c r="S601" s="505" t="s">
        <v>10032</v>
      </c>
      <c r="T601" s="163" t="s">
        <v>125</v>
      </c>
      <c r="U601" s="163" t="s">
        <v>9234</v>
      </c>
      <c r="V601" s="495" t="s">
        <v>184</v>
      </c>
      <c r="W601" s="495" t="s">
        <v>8910</v>
      </c>
      <c r="X601" s="495" t="s">
        <v>8911</v>
      </c>
      <c r="Y601" s="495" t="s">
        <v>221</v>
      </c>
      <c r="Z601" s="616"/>
      <c r="AA601" s="590"/>
      <c r="AB601" s="1"/>
      <c r="AC601" s="1"/>
      <c r="AD601" s="1"/>
      <c r="AE601" s="1"/>
      <c r="AF601" s="1"/>
      <c r="AG601" s="1"/>
      <c r="AH601" s="1"/>
      <c r="AI601" s="1"/>
      <c r="AJ601" s="1"/>
      <c r="AK601" s="1"/>
      <c r="AL601" s="1"/>
      <c r="AM601" s="1"/>
      <c r="AN601" s="1"/>
      <c r="AO601" s="1"/>
      <c r="AP601" s="1"/>
      <c r="AQ601" s="1"/>
      <c r="AR601" s="1"/>
      <c r="AS601" s="1"/>
      <c r="AT601" s="1"/>
      <c r="AU601" s="1"/>
    </row>
    <row r="602" spans="1:47" s="615" customFormat="1" ht="17.45" customHeight="1" x14ac:dyDescent="0.25">
      <c r="A602" s="589" t="s">
        <v>8326</v>
      </c>
      <c r="B602" s="495" t="s">
        <v>60</v>
      </c>
      <c r="C602" s="495" t="s">
        <v>377</v>
      </c>
      <c r="D602" s="495" t="s">
        <v>10473</v>
      </c>
      <c r="E602" s="495" t="s">
        <v>8328</v>
      </c>
      <c r="F602" s="473" t="s">
        <v>25</v>
      </c>
      <c r="G602" s="473"/>
      <c r="H602" s="473"/>
      <c r="I602" s="473"/>
      <c r="J602" s="152" t="s">
        <v>11223</v>
      </c>
      <c r="K602" s="152" t="s">
        <v>35</v>
      </c>
      <c r="L602" s="496">
        <v>43000</v>
      </c>
      <c r="M602" s="497">
        <v>42849</v>
      </c>
      <c r="N602" s="152" t="s">
        <v>48</v>
      </c>
      <c r="O602" s="498">
        <v>43000</v>
      </c>
      <c r="P602" s="499">
        <v>200000</v>
      </c>
      <c r="Q602" s="500">
        <f t="shared" si="23"/>
        <v>0.19999999999999998</v>
      </c>
      <c r="R602" s="501">
        <v>2</v>
      </c>
      <c r="S602" s="502">
        <v>42905</v>
      </c>
      <c r="T602" s="152" t="s">
        <v>211</v>
      </c>
      <c r="U602" s="152" t="s">
        <v>7040</v>
      </c>
      <c r="V602" s="495" t="s">
        <v>162</v>
      </c>
      <c r="W602" s="495" t="s">
        <v>105</v>
      </c>
      <c r="X602" s="495" t="s">
        <v>9813</v>
      </c>
      <c r="Y602" s="495"/>
      <c r="Z602" s="616"/>
      <c r="AA602" s="590"/>
      <c r="AB602" s="1"/>
      <c r="AC602" s="1"/>
      <c r="AD602" s="1"/>
      <c r="AE602" s="1"/>
      <c r="AF602" s="1"/>
      <c r="AG602" s="1"/>
      <c r="AH602" s="1"/>
      <c r="AI602" s="1"/>
      <c r="AJ602" s="1"/>
      <c r="AK602" s="1"/>
      <c r="AL602" s="1"/>
      <c r="AM602" s="1"/>
      <c r="AN602" s="1"/>
      <c r="AO602" s="1"/>
      <c r="AP602" s="1"/>
      <c r="AQ602" s="1"/>
      <c r="AR602" s="1"/>
      <c r="AS602" s="1"/>
      <c r="AT602" s="1"/>
      <c r="AU602" s="1"/>
    </row>
    <row r="603" spans="1:47" s="615" customFormat="1" ht="17.45" customHeight="1" x14ac:dyDescent="0.25">
      <c r="A603" s="589" t="s">
        <v>7116</v>
      </c>
      <c r="B603" s="495" t="s">
        <v>60</v>
      </c>
      <c r="C603" s="495" t="s">
        <v>377</v>
      </c>
      <c r="D603" s="495" t="s">
        <v>10268</v>
      </c>
      <c r="E603" s="495" t="s">
        <v>7118</v>
      </c>
      <c r="F603" s="473" t="s">
        <v>28</v>
      </c>
      <c r="G603" s="473"/>
      <c r="H603" s="473"/>
      <c r="I603" s="473"/>
      <c r="J603" s="152" t="s">
        <v>11223</v>
      </c>
      <c r="K603" s="152" t="s">
        <v>36</v>
      </c>
      <c r="L603" s="496">
        <v>42977</v>
      </c>
      <c r="M603" s="497">
        <v>42828</v>
      </c>
      <c r="N603" s="152" t="s">
        <v>47</v>
      </c>
      <c r="O603" s="498">
        <v>42977</v>
      </c>
      <c r="P603" s="499">
        <v>200000</v>
      </c>
      <c r="Q603" s="500">
        <f t="shared" si="23"/>
        <v>0.19999999999999998</v>
      </c>
      <c r="R603" s="501">
        <v>12</v>
      </c>
      <c r="S603" s="502">
        <v>42900</v>
      </c>
      <c r="T603" s="152" t="s">
        <v>103</v>
      </c>
      <c r="U603" s="152" t="s">
        <v>7040</v>
      </c>
      <c r="V603" s="495" t="s">
        <v>162</v>
      </c>
      <c r="W603" s="495" t="s">
        <v>105</v>
      </c>
      <c r="X603" s="495" t="s">
        <v>9813</v>
      </c>
      <c r="Y603" s="495" t="s">
        <v>9291</v>
      </c>
      <c r="Z603" s="616"/>
      <c r="AA603" s="590"/>
      <c r="AB603" s="1"/>
      <c r="AC603" s="1"/>
      <c r="AD603" s="1"/>
      <c r="AE603" s="1"/>
      <c r="AF603" s="1"/>
      <c r="AG603" s="1"/>
      <c r="AH603" s="1"/>
      <c r="AI603" s="1"/>
      <c r="AJ603" s="1"/>
      <c r="AK603" s="1"/>
      <c r="AL603" s="1"/>
      <c r="AM603" s="1"/>
      <c r="AN603" s="1"/>
      <c r="AO603" s="1"/>
      <c r="AP603" s="1"/>
      <c r="AQ603" s="1"/>
      <c r="AR603" s="1"/>
      <c r="AS603" s="1"/>
      <c r="AT603" s="1"/>
      <c r="AU603" s="1"/>
    </row>
    <row r="604" spans="1:47" s="615" customFormat="1" ht="17.45" customHeight="1" x14ac:dyDescent="0.25">
      <c r="A604" s="589" t="s">
        <v>1343</v>
      </c>
      <c r="B604" s="495" t="s">
        <v>60</v>
      </c>
      <c r="C604" s="495" t="s">
        <v>377</v>
      </c>
      <c r="D604" s="495" t="s">
        <v>10472</v>
      </c>
      <c r="E604" s="495" t="s">
        <v>1345</v>
      </c>
      <c r="F604" s="473" t="s">
        <v>26</v>
      </c>
      <c r="G604" s="473"/>
      <c r="H604" s="473"/>
      <c r="I604" s="473"/>
      <c r="J604" s="152" t="s">
        <v>11224</v>
      </c>
      <c r="K604" s="152" t="s">
        <v>8948</v>
      </c>
      <c r="L604" s="496">
        <v>43063</v>
      </c>
      <c r="M604" s="497">
        <v>42806</v>
      </c>
      <c r="N604" s="152" t="s">
        <v>46</v>
      </c>
      <c r="O604" s="498">
        <v>43063</v>
      </c>
      <c r="P604" s="499">
        <v>200000</v>
      </c>
      <c r="Q604" s="500">
        <f t="shared" si="23"/>
        <v>0.19999999999999998</v>
      </c>
      <c r="R604" s="501">
        <v>3</v>
      </c>
      <c r="S604" s="502">
        <v>42902</v>
      </c>
      <c r="T604" s="152" t="s">
        <v>125</v>
      </c>
      <c r="U604" s="152" t="s">
        <v>7040</v>
      </c>
      <c r="V604" s="495" t="s">
        <v>162</v>
      </c>
      <c r="W604" s="495" t="s">
        <v>105</v>
      </c>
      <c r="X604" s="495" t="s">
        <v>9110</v>
      </c>
      <c r="Y604" s="495"/>
      <c r="Z604" s="616"/>
      <c r="AA604" s="590"/>
      <c r="AB604" s="1"/>
      <c r="AC604" s="1"/>
      <c r="AD604" s="1"/>
      <c r="AE604" s="1"/>
      <c r="AF604" s="1"/>
      <c r="AG604" s="1"/>
      <c r="AH604" s="1"/>
      <c r="AI604" s="1"/>
      <c r="AJ604" s="1"/>
      <c r="AK604" s="1"/>
      <c r="AL604" s="1"/>
      <c r="AM604" s="1"/>
      <c r="AN604" s="1"/>
      <c r="AO604" s="1"/>
      <c r="AP604" s="1"/>
      <c r="AQ604" s="1"/>
      <c r="AR604" s="1"/>
      <c r="AS604" s="1"/>
      <c r="AT604" s="1"/>
      <c r="AU604" s="1"/>
    </row>
    <row r="605" spans="1:47" s="615" customFormat="1" ht="17.45" customHeight="1" x14ac:dyDescent="0.25">
      <c r="A605" s="589" t="s">
        <v>1910</v>
      </c>
      <c r="B605" s="495" t="s">
        <v>60</v>
      </c>
      <c r="C605" s="495" t="s">
        <v>377</v>
      </c>
      <c r="D605" s="495" t="s">
        <v>378</v>
      </c>
      <c r="E605" s="495" t="s">
        <v>1911</v>
      </c>
      <c r="F605" s="473" t="s">
        <v>26</v>
      </c>
      <c r="G605" s="473"/>
      <c r="H605" s="473"/>
      <c r="I605" s="473"/>
      <c r="J605" s="152" t="s">
        <v>11223</v>
      </c>
      <c r="K605" s="163" t="s">
        <v>8948</v>
      </c>
      <c r="L605" s="503">
        <v>43007</v>
      </c>
      <c r="M605" s="497" t="s">
        <v>1912</v>
      </c>
      <c r="N605" s="163" t="s">
        <v>47</v>
      </c>
      <c r="O605" s="503">
        <v>43007</v>
      </c>
      <c r="P605" s="499">
        <v>200000</v>
      </c>
      <c r="Q605" s="500">
        <f t="shared" si="23"/>
        <v>0.19999999999999998</v>
      </c>
      <c r="R605" s="504">
        <v>12</v>
      </c>
      <c r="S605" s="505" t="s">
        <v>8993</v>
      </c>
      <c r="T605" s="163" t="s">
        <v>103</v>
      </c>
      <c r="U605" s="163" t="s">
        <v>7</v>
      </c>
      <c r="V605" s="495" t="s">
        <v>388</v>
      </c>
      <c r="W605" s="495" t="s">
        <v>5916</v>
      </c>
      <c r="X605" s="495" t="s">
        <v>11913</v>
      </c>
      <c r="Y605" s="495" t="s">
        <v>356</v>
      </c>
      <c r="Z605" s="616"/>
      <c r="AA605" s="590"/>
      <c r="AB605" s="1"/>
      <c r="AC605" s="1"/>
      <c r="AD605" s="1"/>
      <c r="AE605" s="1"/>
      <c r="AF605" s="1"/>
      <c r="AG605" s="1"/>
      <c r="AH605" s="1"/>
      <c r="AI605" s="1"/>
      <c r="AJ605" s="1"/>
      <c r="AK605" s="1"/>
      <c r="AL605" s="1"/>
      <c r="AM605" s="1"/>
      <c r="AN605" s="1"/>
      <c r="AO605" s="1"/>
      <c r="AP605" s="1"/>
      <c r="AQ605" s="1"/>
      <c r="AR605" s="1"/>
      <c r="AS605" s="1"/>
      <c r="AT605" s="1"/>
      <c r="AU605" s="1"/>
    </row>
    <row r="606" spans="1:47" s="615" customFormat="1" ht="17.45" customHeight="1" x14ac:dyDescent="0.25">
      <c r="A606" s="589" t="s">
        <v>5679</v>
      </c>
      <c r="B606" s="495" t="s">
        <v>58</v>
      </c>
      <c r="C606" s="495" t="s">
        <v>58</v>
      </c>
      <c r="D606" s="495" t="s">
        <v>7892</v>
      </c>
      <c r="E606" s="495" t="s">
        <v>5680</v>
      </c>
      <c r="F606" s="473" t="s">
        <v>28</v>
      </c>
      <c r="G606" s="473"/>
      <c r="H606" s="473"/>
      <c r="I606" s="473"/>
      <c r="J606" s="152" t="s">
        <v>11225</v>
      </c>
      <c r="K606" s="163" t="s">
        <v>8990</v>
      </c>
      <c r="L606" s="503">
        <v>42846</v>
      </c>
      <c r="M606" s="497" t="s">
        <v>5946</v>
      </c>
      <c r="N606" s="163" t="s">
        <v>50</v>
      </c>
      <c r="O606" s="503">
        <v>42849</v>
      </c>
      <c r="P606" s="499">
        <v>200000</v>
      </c>
      <c r="Q606" s="500">
        <f t="shared" si="23"/>
        <v>0.19999999999999998</v>
      </c>
      <c r="R606" s="504">
        <v>3</v>
      </c>
      <c r="S606" s="505" t="s">
        <v>8047</v>
      </c>
      <c r="T606" s="163" t="s">
        <v>578</v>
      </c>
      <c r="U606" s="163" t="s">
        <v>7</v>
      </c>
      <c r="V606" s="495" t="s">
        <v>477</v>
      </c>
      <c r="W606" s="495" t="s">
        <v>1204</v>
      </c>
      <c r="X606" s="495" t="s">
        <v>5947</v>
      </c>
      <c r="Y606" s="495" t="s">
        <v>356</v>
      </c>
      <c r="Z606" s="616"/>
      <c r="AA606" s="590"/>
      <c r="AB606" s="1"/>
      <c r="AC606" s="1"/>
      <c r="AD606" s="1"/>
      <c r="AE606" s="1"/>
      <c r="AF606" s="1"/>
      <c r="AG606" s="1"/>
      <c r="AH606" s="1"/>
      <c r="AI606" s="1"/>
      <c r="AJ606" s="1"/>
      <c r="AK606" s="1"/>
      <c r="AL606" s="1"/>
      <c r="AM606" s="1"/>
      <c r="AN606" s="1"/>
      <c r="AO606" s="1"/>
      <c r="AP606" s="1"/>
      <c r="AQ606" s="1"/>
      <c r="AR606" s="1"/>
      <c r="AS606" s="1"/>
      <c r="AT606" s="1"/>
      <c r="AU606" s="1"/>
    </row>
    <row r="607" spans="1:47" s="615" customFormat="1" ht="17.45" customHeight="1" x14ac:dyDescent="0.25">
      <c r="A607" s="589" t="s">
        <v>8322</v>
      </c>
      <c r="B607" s="495" t="s">
        <v>57</v>
      </c>
      <c r="C607" s="495" t="s">
        <v>1348</v>
      </c>
      <c r="D607" s="495" t="s">
        <v>9351</v>
      </c>
      <c r="E607" s="495" t="s">
        <v>8323</v>
      </c>
      <c r="F607" s="473" t="s">
        <v>27</v>
      </c>
      <c r="G607" s="473"/>
      <c r="H607" s="473"/>
      <c r="I607" s="473"/>
      <c r="J607" s="152" t="s">
        <v>11223</v>
      </c>
      <c r="K607" s="163" t="s">
        <v>8947</v>
      </c>
      <c r="L607" s="503">
        <v>42995</v>
      </c>
      <c r="M607" s="497" t="s">
        <v>9400</v>
      </c>
      <c r="N607" s="163" t="s">
        <v>46</v>
      </c>
      <c r="O607" s="503">
        <v>42995</v>
      </c>
      <c r="P607" s="499">
        <v>200000</v>
      </c>
      <c r="Q607" s="500">
        <f t="shared" si="23"/>
        <v>0.19999999999999998</v>
      </c>
      <c r="R607" s="504">
        <v>12</v>
      </c>
      <c r="S607" s="505" t="s">
        <v>7954</v>
      </c>
      <c r="T607" s="163" t="s">
        <v>125</v>
      </c>
      <c r="U607" s="163" t="s">
        <v>9234</v>
      </c>
      <c r="V607" s="495" t="s">
        <v>184</v>
      </c>
      <c r="W607" s="495" t="s">
        <v>11333</v>
      </c>
      <c r="X607" s="495" t="s">
        <v>9420</v>
      </c>
      <c r="Y607" s="495"/>
      <c r="Z607" s="616"/>
      <c r="AA607" s="590"/>
      <c r="AB607" s="1"/>
      <c r="AC607" s="1"/>
      <c r="AD607" s="1"/>
      <c r="AE607" s="1"/>
      <c r="AF607" s="1"/>
      <c r="AG607" s="1"/>
      <c r="AH607" s="1"/>
      <c r="AI607" s="1"/>
      <c r="AJ607" s="1"/>
      <c r="AK607" s="1"/>
      <c r="AL607" s="1"/>
      <c r="AM607" s="1"/>
      <c r="AN607" s="1"/>
      <c r="AO607" s="1"/>
      <c r="AP607" s="1"/>
      <c r="AQ607" s="1"/>
      <c r="AR607" s="1"/>
      <c r="AS607" s="1"/>
      <c r="AT607" s="1"/>
      <c r="AU607" s="1"/>
    </row>
    <row r="608" spans="1:47" s="615" customFormat="1" ht="17.45" customHeight="1" x14ac:dyDescent="0.25">
      <c r="A608" s="589" t="s">
        <v>1901</v>
      </c>
      <c r="B608" s="495" t="s">
        <v>57</v>
      </c>
      <c r="C608" s="495" t="s">
        <v>1348</v>
      </c>
      <c r="D608" s="495" t="s">
        <v>8970</v>
      </c>
      <c r="E608" s="495" t="s">
        <v>1903</v>
      </c>
      <c r="F608" s="473" t="s">
        <v>26</v>
      </c>
      <c r="G608" s="473" t="s">
        <v>4894</v>
      </c>
      <c r="H608" s="473" t="str">
        <f>VLOOKUP(A608,'[1]2017 SalesConnect'!$A:$J,8,0)</f>
        <v>Netherland</v>
      </c>
      <c r="I608" s="473"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52" t="s">
        <v>11224</v>
      </c>
      <c r="K608" s="152" t="s">
        <v>8948</v>
      </c>
      <c r="L608" s="496">
        <v>43097</v>
      </c>
      <c r="M608" s="497">
        <v>42759</v>
      </c>
      <c r="N608" s="152" t="s">
        <v>47</v>
      </c>
      <c r="O608" s="498">
        <v>43097</v>
      </c>
      <c r="P608" s="499">
        <v>200000</v>
      </c>
      <c r="Q608" s="500">
        <f t="shared" ref="Q608:Q639" si="24">+P608*0.000001</f>
        <v>0.19999999999999998</v>
      </c>
      <c r="R608" s="501">
        <v>6</v>
      </c>
      <c r="S608" s="502">
        <v>42838</v>
      </c>
      <c r="T608" s="152" t="s">
        <v>103</v>
      </c>
      <c r="U608" s="152" t="s">
        <v>7040</v>
      </c>
      <c r="V608" s="495" t="s">
        <v>162</v>
      </c>
      <c r="W608" s="495" t="s">
        <v>105</v>
      </c>
      <c r="X608" s="495" t="s">
        <v>9815</v>
      </c>
      <c r="Y608" s="495" t="s">
        <v>6864</v>
      </c>
      <c r="Z608" s="616"/>
      <c r="AA608" s="590"/>
      <c r="AB608" s="1"/>
      <c r="AC608" s="1"/>
      <c r="AD608" s="1"/>
      <c r="AE608" s="1"/>
      <c r="AF608" s="1"/>
      <c r="AG608" s="1"/>
      <c r="AH608" s="1"/>
      <c r="AI608" s="1"/>
      <c r="AJ608" s="1"/>
      <c r="AK608" s="1"/>
      <c r="AL608" s="1"/>
      <c r="AM608" s="1"/>
      <c r="AN608" s="1"/>
      <c r="AO608" s="1"/>
      <c r="AP608" s="1"/>
      <c r="AQ608" s="1"/>
      <c r="AR608" s="1"/>
      <c r="AS608" s="1"/>
      <c r="AT608" s="1"/>
      <c r="AU608" s="1"/>
    </row>
    <row r="609" spans="1:47" s="615" customFormat="1" ht="17.45" customHeight="1" x14ac:dyDescent="0.25">
      <c r="A609" s="589" t="s">
        <v>9337</v>
      </c>
      <c r="B609" s="495" t="s">
        <v>57</v>
      </c>
      <c r="C609" s="495" t="s">
        <v>1348</v>
      </c>
      <c r="D609" s="495" t="s">
        <v>9338</v>
      </c>
      <c r="E609" s="495" t="s">
        <v>9339</v>
      </c>
      <c r="F609" s="473" t="s">
        <v>25</v>
      </c>
      <c r="G609" s="473"/>
      <c r="H609" s="473"/>
      <c r="I609" s="473"/>
      <c r="J609" s="152" t="s">
        <v>11223</v>
      </c>
      <c r="K609" s="163" t="s">
        <v>35</v>
      </c>
      <c r="L609" s="503">
        <v>42991</v>
      </c>
      <c r="M609" s="497" t="s">
        <v>9397</v>
      </c>
      <c r="N609" s="163" t="s">
        <v>47</v>
      </c>
      <c r="O609" s="503">
        <v>42991</v>
      </c>
      <c r="P609" s="499">
        <v>200000</v>
      </c>
      <c r="Q609" s="500">
        <f t="shared" si="24"/>
        <v>0.19999999999999998</v>
      </c>
      <c r="R609" s="504">
        <v>12</v>
      </c>
      <c r="S609" s="505" t="s">
        <v>11283</v>
      </c>
      <c r="T609" s="163" t="s">
        <v>103</v>
      </c>
      <c r="U609" s="152" t="s">
        <v>7040</v>
      </c>
      <c r="V609" s="495" t="s">
        <v>104</v>
      </c>
      <c r="W609" s="495" t="s">
        <v>8627</v>
      </c>
      <c r="X609" s="495" t="s">
        <v>8898</v>
      </c>
      <c r="Y609" s="495" t="s">
        <v>2196</v>
      </c>
      <c r="Z609" s="616"/>
      <c r="AA609" s="590"/>
      <c r="AB609" s="1"/>
      <c r="AC609" s="1"/>
      <c r="AD609" s="1"/>
      <c r="AE609" s="1"/>
      <c r="AF609" s="1"/>
      <c r="AG609" s="1"/>
      <c r="AH609" s="1"/>
      <c r="AI609" s="1"/>
      <c r="AJ609" s="1"/>
      <c r="AK609" s="1"/>
      <c r="AL609" s="1"/>
      <c r="AM609" s="1"/>
      <c r="AN609" s="1"/>
      <c r="AO609" s="1"/>
      <c r="AP609" s="1"/>
      <c r="AQ609" s="1"/>
      <c r="AR609" s="1"/>
      <c r="AS609" s="1"/>
      <c r="AT609" s="1"/>
      <c r="AU609" s="1"/>
    </row>
    <row r="610" spans="1:47" s="615" customFormat="1" ht="17.45" customHeight="1" x14ac:dyDescent="0.25">
      <c r="A610" s="589" t="s">
        <v>1891</v>
      </c>
      <c r="B610" s="495" t="s">
        <v>57</v>
      </c>
      <c r="C610" s="495" t="s">
        <v>1348</v>
      </c>
      <c r="D610" s="495" t="s">
        <v>1892</v>
      </c>
      <c r="E610" s="495" t="s">
        <v>1893</v>
      </c>
      <c r="F610" s="473" t="s">
        <v>24</v>
      </c>
      <c r="G610" s="473"/>
      <c r="H610" s="473"/>
      <c r="I610" s="473"/>
      <c r="J610" s="152" t="s">
        <v>11225</v>
      </c>
      <c r="K610" s="163" t="s">
        <v>38</v>
      </c>
      <c r="L610" s="503">
        <v>42908</v>
      </c>
      <c r="M610" s="497" t="s">
        <v>1894</v>
      </c>
      <c r="N610" s="163" t="s">
        <v>47</v>
      </c>
      <c r="O610" s="503">
        <v>42908</v>
      </c>
      <c r="P610" s="499">
        <v>200000</v>
      </c>
      <c r="Q610" s="500">
        <f t="shared" si="24"/>
        <v>0.19999999999999998</v>
      </c>
      <c r="R610" s="504">
        <v>6</v>
      </c>
      <c r="S610" s="505" t="s">
        <v>9609</v>
      </c>
      <c r="T610" s="163" t="s">
        <v>103</v>
      </c>
      <c r="U610" s="152" t="s">
        <v>7040</v>
      </c>
      <c r="V610" s="495" t="s">
        <v>134</v>
      </c>
      <c r="W610" s="495" t="s">
        <v>9226</v>
      </c>
      <c r="X610" s="495" t="s">
        <v>5911</v>
      </c>
      <c r="Y610" s="495" t="s">
        <v>1895</v>
      </c>
      <c r="Z610" s="616"/>
      <c r="AA610" s="590"/>
      <c r="AB610" s="1"/>
      <c r="AC610" s="1"/>
      <c r="AD610" s="1"/>
      <c r="AE610" s="1"/>
      <c r="AF610" s="1"/>
      <c r="AG610" s="1"/>
      <c r="AH610" s="1"/>
      <c r="AI610" s="1"/>
      <c r="AJ610" s="1"/>
      <c r="AK610" s="1"/>
      <c r="AL610" s="1"/>
      <c r="AM610" s="1"/>
      <c r="AN610" s="1"/>
      <c r="AO610" s="1"/>
      <c r="AP610" s="1"/>
      <c r="AQ610" s="1"/>
      <c r="AR610" s="1"/>
      <c r="AS610" s="1"/>
      <c r="AT610" s="1"/>
      <c r="AU610" s="1"/>
    </row>
    <row r="611" spans="1:47" s="615" customFormat="1" ht="17.45" customHeight="1" x14ac:dyDescent="0.25">
      <c r="A611" s="589" t="s">
        <v>10994</v>
      </c>
      <c r="B611" s="495" t="s">
        <v>57</v>
      </c>
      <c r="C611" s="495" t="s">
        <v>1348</v>
      </c>
      <c r="D611" s="495" t="s">
        <v>11067</v>
      </c>
      <c r="E611" s="495" t="s">
        <v>11149</v>
      </c>
      <c r="F611" s="473" t="s">
        <v>28</v>
      </c>
      <c r="G611" s="473"/>
      <c r="H611" s="473"/>
      <c r="I611" s="473"/>
      <c r="J611" s="152" t="s">
        <v>11224</v>
      </c>
      <c r="K611" s="163" t="s">
        <v>8990</v>
      </c>
      <c r="L611" s="503">
        <v>43053</v>
      </c>
      <c r="M611" s="497" t="s">
        <v>11242</v>
      </c>
      <c r="N611" s="163" t="s">
        <v>47</v>
      </c>
      <c r="O611" s="503">
        <v>43053</v>
      </c>
      <c r="P611" s="499">
        <v>200000</v>
      </c>
      <c r="Q611" s="500">
        <f t="shared" si="24"/>
        <v>0.19999999999999998</v>
      </c>
      <c r="R611" s="504">
        <v>12</v>
      </c>
      <c r="S611" s="505" t="s">
        <v>11283</v>
      </c>
      <c r="T611" s="163" t="s">
        <v>103</v>
      </c>
      <c r="U611" s="152" t="s">
        <v>7040</v>
      </c>
      <c r="V611" s="495" t="s">
        <v>134</v>
      </c>
      <c r="W611" s="495" t="s">
        <v>11339</v>
      </c>
      <c r="X611" s="495" t="s">
        <v>11364</v>
      </c>
      <c r="Y611" s="495" t="s">
        <v>1007</v>
      </c>
      <c r="Z611" s="616"/>
      <c r="AA611" s="590"/>
      <c r="AB611" s="1"/>
      <c r="AC611" s="1"/>
      <c r="AD611" s="1"/>
      <c r="AE611" s="1"/>
      <c r="AF611" s="1"/>
      <c r="AG611" s="1"/>
      <c r="AH611" s="1"/>
      <c r="AI611" s="1"/>
      <c r="AJ611" s="1"/>
      <c r="AK611" s="1"/>
      <c r="AL611" s="1"/>
      <c r="AM611" s="1"/>
      <c r="AN611" s="1"/>
      <c r="AO611" s="1"/>
      <c r="AP611" s="1"/>
      <c r="AQ611" s="1"/>
      <c r="AR611" s="1"/>
      <c r="AS611" s="1"/>
      <c r="AT611" s="1"/>
      <c r="AU611" s="1"/>
    </row>
    <row r="612" spans="1:47" s="615" customFormat="1" ht="17.45" customHeight="1" x14ac:dyDescent="0.25">
      <c r="A612" s="589" t="s">
        <v>2063</v>
      </c>
      <c r="B612" s="495" t="s">
        <v>57</v>
      </c>
      <c r="C612" s="495" t="s">
        <v>1348</v>
      </c>
      <c r="D612" s="495" t="s">
        <v>2064</v>
      </c>
      <c r="E612" s="495" t="s">
        <v>2065</v>
      </c>
      <c r="F612" s="473" t="s">
        <v>26</v>
      </c>
      <c r="G612" s="473"/>
      <c r="H612" s="473"/>
      <c r="I612" s="473"/>
      <c r="J612" s="152" t="s">
        <v>11223</v>
      </c>
      <c r="K612" s="163" t="s">
        <v>8948</v>
      </c>
      <c r="L612" s="503">
        <v>43008</v>
      </c>
      <c r="M612" s="497" t="s">
        <v>2066</v>
      </c>
      <c r="N612" s="163" t="s">
        <v>46</v>
      </c>
      <c r="O612" s="503">
        <v>43008</v>
      </c>
      <c r="P612" s="499">
        <v>200000</v>
      </c>
      <c r="Q612" s="500">
        <f t="shared" si="24"/>
        <v>0.19999999999999998</v>
      </c>
      <c r="R612" s="504">
        <v>12</v>
      </c>
      <c r="S612" s="505" t="s">
        <v>226</v>
      </c>
      <c r="T612" s="163" t="s">
        <v>125</v>
      </c>
      <c r="U612" s="163" t="s">
        <v>7</v>
      </c>
      <c r="V612" s="495" t="s">
        <v>477</v>
      </c>
      <c r="W612" s="495"/>
      <c r="X612" s="495" t="s">
        <v>6249</v>
      </c>
      <c r="Y612" s="495"/>
      <c r="Z612" s="616"/>
      <c r="AA612" s="590"/>
      <c r="AB612" s="1"/>
      <c r="AC612" s="1"/>
      <c r="AD612" s="1"/>
      <c r="AE612" s="1"/>
      <c r="AF612" s="1"/>
      <c r="AG612" s="1"/>
      <c r="AH612" s="1"/>
      <c r="AI612" s="1"/>
      <c r="AJ612" s="1"/>
      <c r="AK612" s="1"/>
      <c r="AL612" s="1"/>
      <c r="AM612" s="1"/>
      <c r="AN612" s="1"/>
      <c r="AO612" s="1"/>
      <c r="AP612" s="1"/>
      <c r="AQ612" s="1"/>
      <c r="AR612" s="1"/>
      <c r="AS612" s="1"/>
      <c r="AT612" s="1"/>
      <c r="AU612" s="1"/>
    </row>
    <row r="613" spans="1:47" s="615" customFormat="1" ht="17.45" customHeight="1" x14ac:dyDescent="0.25">
      <c r="A613" s="589" t="s">
        <v>2022</v>
      </c>
      <c r="B613" s="495" t="s">
        <v>60</v>
      </c>
      <c r="C613" s="495" t="s">
        <v>6576</v>
      </c>
      <c r="D613" s="495" t="s">
        <v>2023</v>
      </c>
      <c r="E613" s="495" t="s">
        <v>2024</v>
      </c>
      <c r="F613" s="473" t="s">
        <v>6576</v>
      </c>
      <c r="G613" s="473"/>
      <c r="H613" s="473"/>
      <c r="I613" s="473"/>
      <c r="J613" s="152" t="s">
        <v>11225</v>
      </c>
      <c r="K613" s="163" t="s">
        <v>8948</v>
      </c>
      <c r="L613" s="503">
        <v>42916</v>
      </c>
      <c r="M613" s="497" t="s">
        <v>2025</v>
      </c>
      <c r="N613" s="163" t="s">
        <v>47</v>
      </c>
      <c r="O613" s="503">
        <v>42916</v>
      </c>
      <c r="P613" s="499">
        <v>200000</v>
      </c>
      <c r="Q613" s="500">
        <f t="shared" si="24"/>
        <v>0.19999999999999998</v>
      </c>
      <c r="R613" s="504">
        <v>1</v>
      </c>
      <c r="S613" s="505" t="s">
        <v>11804</v>
      </c>
      <c r="T613" s="163" t="s">
        <v>292</v>
      </c>
      <c r="U613" s="163" t="s">
        <v>14</v>
      </c>
      <c r="V613" s="495" t="s">
        <v>911</v>
      </c>
      <c r="W613" s="495" t="s">
        <v>1292</v>
      </c>
      <c r="X613" s="495" t="s">
        <v>5514</v>
      </c>
      <c r="Y613" s="495" t="s">
        <v>757</v>
      </c>
      <c r="Z613" s="616"/>
      <c r="AA613" s="590"/>
      <c r="AB613" s="1"/>
      <c r="AC613" s="1"/>
      <c r="AD613" s="1"/>
      <c r="AE613" s="1"/>
      <c r="AF613" s="1"/>
      <c r="AG613" s="1"/>
      <c r="AH613" s="1"/>
      <c r="AI613" s="1"/>
      <c r="AJ613" s="1"/>
      <c r="AK613" s="1"/>
      <c r="AL613" s="1"/>
      <c r="AM613" s="1"/>
      <c r="AN613" s="1"/>
      <c r="AO613" s="1"/>
      <c r="AP613" s="1"/>
      <c r="AQ613" s="1"/>
      <c r="AR613" s="1"/>
      <c r="AS613" s="1"/>
      <c r="AT613" s="1"/>
      <c r="AU613" s="1"/>
    </row>
    <row r="614" spans="1:47" s="615" customFormat="1" ht="17.45" customHeight="1" x14ac:dyDescent="0.25">
      <c r="A614" s="589" t="s">
        <v>1970</v>
      </c>
      <c r="B614" s="495" t="s">
        <v>60</v>
      </c>
      <c r="C614" s="495" t="s">
        <v>6576</v>
      </c>
      <c r="D614" s="495" t="s">
        <v>1971</v>
      </c>
      <c r="E614" s="495" t="s">
        <v>1972</v>
      </c>
      <c r="F614" s="473" t="s">
        <v>6576</v>
      </c>
      <c r="G614" s="473"/>
      <c r="H614" s="473"/>
      <c r="I614" s="473"/>
      <c r="J614" s="152" t="s">
        <v>11223</v>
      </c>
      <c r="K614" s="163" t="s">
        <v>8948</v>
      </c>
      <c r="L614" s="503">
        <v>43008</v>
      </c>
      <c r="M614" s="497" t="s">
        <v>1973</v>
      </c>
      <c r="N614" s="163" t="s">
        <v>47</v>
      </c>
      <c r="O614" s="503">
        <v>43008</v>
      </c>
      <c r="P614" s="499">
        <v>200000</v>
      </c>
      <c r="Q614" s="500">
        <f t="shared" si="24"/>
        <v>0.19999999999999998</v>
      </c>
      <c r="R614" s="504">
        <v>1</v>
      </c>
      <c r="S614" s="505" t="s">
        <v>11819</v>
      </c>
      <c r="T614" s="163" t="s">
        <v>292</v>
      </c>
      <c r="U614" s="163" t="s">
        <v>14</v>
      </c>
      <c r="V614" s="495" t="s">
        <v>911</v>
      </c>
      <c r="W614" s="495" t="s">
        <v>1974</v>
      </c>
      <c r="X614" s="495" t="s">
        <v>5514</v>
      </c>
      <c r="Y614" s="495" t="s">
        <v>757</v>
      </c>
      <c r="Z614" s="616"/>
      <c r="AA614" s="590"/>
      <c r="AB614" s="1"/>
      <c r="AC614" s="1"/>
      <c r="AD614" s="1"/>
      <c r="AE614" s="1"/>
      <c r="AF614" s="1"/>
      <c r="AG614" s="1"/>
      <c r="AH614" s="1"/>
      <c r="AI614" s="1"/>
      <c r="AJ614" s="1"/>
      <c r="AK614" s="1"/>
      <c r="AL614" s="1"/>
      <c r="AM614" s="1"/>
      <c r="AN614" s="1"/>
      <c r="AO614" s="1"/>
      <c r="AP614" s="1"/>
      <c r="AQ614" s="1"/>
      <c r="AR614" s="1"/>
      <c r="AS614" s="1"/>
      <c r="AT614" s="1"/>
      <c r="AU614" s="1"/>
    </row>
    <row r="615" spans="1:47" s="615" customFormat="1" ht="17.45" customHeight="1" x14ac:dyDescent="0.25">
      <c r="A615" s="589" t="s">
        <v>9883</v>
      </c>
      <c r="B615" s="495" t="s">
        <v>60</v>
      </c>
      <c r="C615" s="495" t="s">
        <v>6576</v>
      </c>
      <c r="D615" s="495" t="s">
        <v>1971</v>
      </c>
      <c r="E615" s="495" t="s">
        <v>9884</v>
      </c>
      <c r="F615" s="473" t="s">
        <v>6576</v>
      </c>
      <c r="G615" s="473"/>
      <c r="H615" s="473"/>
      <c r="I615" s="473"/>
      <c r="J615" s="152" t="s">
        <v>11223</v>
      </c>
      <c r="K615" s="163" t="s">
        <v>8948</v>
      </c>
      <c r="L615" s="503">
        <v>42982</v>
      </c>
      <c r="M615" s="497" t="s">
        <v>9945</v>
      </c>
      <c r="N615" s="163" t="s">
        <v>47</v>
      </c>
      <c r="O615" s="503">
        <v>42982</v>
      </c>
      <c r="P615" s="499">
        <v>200000</v>
      </c>
      <c r="Q615" s="500">
        <f t="shared" si="24"/>
        <v>0.19999999999999998</v>
      </c>
      <c r="R615" s="504">
        <v>12</v>
      </c>
      <c r="S615" s="505" t="s">
        <v>9808</v>
      </c>
      <c r="T615" s="163" t="s">
        <v>103</v>
      </c>
      <c r="U615" s="163" t="s">
        <v>16</v>
      </c>
      <c r="V615" s="495" t="s">
        <v>16</v>
      </c>
      <c r="W615" s="495" t="s">
        <v>9723</v>
      </c>
      <c r="X615" s="495" t="s">
        <v>8672</v>
      </c>
      <c r="Y615" s="495" t="s">
        <v>667</v>
      </c>
      <c r="Z615" s="616"/>
      <c r="AA615" s="590"/>
      <c r="AB615" s="1"/>
      <c r="AC615" s="1"/>
      <c r="AD615" s="1"/>
      <c r="AE615" s="1"/>
      <c r="AF615" s="1"/>
      <c r="AG615" s="1"/>
      <c r="AH615" s="1"/>
      <c r="AI615" s="1"/>
      <c r="AJ615" s="1"/>
      <c r="AK615" s="1"/>
      <c r="AL615" s="1"/>
      <c r="AM615" s="1"/>
      <c r="AN615" s="1"/>
      <c r="AO615" s="1"/>
      <c r="AP615" s="1"/>
      <c r="AQ615" s="1"/>
      <c r="AR615" s="1"/>
      <c r="AS615" s="1"/>
      <c r="AT615" s="1"/>
      <c r="AU615" s="1"/>
    </row>
    <row r="616" spans="1:47" s="615" customFormat="1" ht="17.45" customHeight="1" x14ac:dyDescent="0.25">
      <c r="A616" s="589" t="s">
        <v>1764</v>
      </c>
      <c r="B616" s="495" t="s">
        <v>60</v>
      </c>
      <c r="C616" s="495" t="s">
        <v>6576</v>
      </c>
      <c r="D616" s="495" t="s">
        <v>10466</v>
      </c>
      <c r="E616" s="495" t="s">
        <v>1081</v>
      </c>
      <c r="F616" s="473" t="s">
        <v>6576</v>
      </c>
      <c r="G616" s="473"/>
      <c r="H616" s="473"/>
      <c r="I616" s="473"/>
      <c r="J616" s="152" t="s">
        <v>11223</v>
      </c>
      <c r="K616" s="152" t="s">
        <v>8952</v>
      </c>
      <c r="L616" s="496">
        <v>42972</v>
      </c>
      <c r="M616" s="497">
        <v>42697</v>
      </c>
      <c r="N616" s="152" t="s">
        <v>47</v>
      </c>
      <c r="O616" s="498">
        <v>42971</v>
      </c>
      <c r="P616" s="499">
        <v>200000</v>
      </c>
      <c r="Q616" s="500">
        <f t="shared" si="24"/>
        <v>0.19999999999999998</v>
      </c>
      <c r="R616" s="501">
        <v>12</v>
      </c>
      <c r="S616" s="502">
        <v>42866</v>
      </c>
      <c r="T616" s="152" t="s">
        <v>103</v>
      </c>
      <c r="U616" s="152" t="s">
        <v>7040</v>
      </c>
      <c r="V616" s="495" t="s">
        <v>162</v>
      </c>
      <c r="W616" s="495" t="s">
        <v>105</v>
      </c>
      <c r="X616" s="495" t="s">
        <v>7204</v>
      </c>
      <c r="Y616" s="495" t="s">
        <v>9291</v>
      </c>
      <c r="Z616" s="616"/>
      <c r="AA616" s="590"/>
      <c r="AB616" s="1"/>
      <c r="AC616" s="1"/>
      <c r="AD616" s="1"/>
      <c r="AE616" s="1"/>
      <c r="AF616" s="1"/>
      <c r="AG616" s="1"/>
      <c r="AH616" s="1"/>
      <c r="AI616" s="1"/>
      <c r="AJ616" s="1"/>
      <c r="AK616" s="1"/>
      <c r="AL616" s="1"/>
      <c r="AM616" s="1"/>
      <c r="AN616" s="1"/>
      <c r="AO616" s="1"/>
      <c r="AP616" s="1"/>
      <c r="AQ616" s="1"/>
      <c r="AR616" s="1"/>
      <c r="AS616" s="1"/>
      <c r="AT616" s="1"/>
      <c r="AU616" s="1"/>
    </row>
    <row r="617" spans="1:47" s="615" customFormat="1" ht="17.45" customHeight="1" x14ac:dyDescent="0.25">
      <c r="A617" s="589" t="s">
        <v>8309</v>
      </c>
      <c r="B617" s="495" t="s">
        <v>60</v>
      </c>
      <c r="C617" s="495" t="s">
        <v>6576</v>
      </c>
      <c r="D617" s="495" t="s">
        <v>10457</v>
      </c>
      <c r="E617" s="495" t="s">
        <v>316</v>
      </c>
      <c r="F617" s="473" t="s">
        <v>6576</v>
      </c>
      <c r="G617" s="473"/>
      <c r="H617" s="473"/>
      <c r="I617" s="473"/>
      <c r="J617" s="152" t="s">
        <v>11223</v>
      </c>
      <c r="K617" s="152" t="s">
        <v>8070</v>
      </c>
      <c r="L617" s="496">
        <v>42935</v>
      </c>
      <c r="M617" s="497">
        <v>42845</v>
      </c>
      <c r="N617" s="152" t="s">
        <v>46</v>
      </c>
      <c r="O617" s="498">
        <v>42935</v>
      </c>
      <c r="P617" s="499">
        <v>200000</v>
      </c>
      <c r="Q617" s="500">
        <f t="shared" si="24"/>
        <v>0.19999999999999998</v>
      </c>
      <c r="R617" s="501">
        <v>12</v>
      </c>
      <c r="S617" s="502">
        <v>42852</v>
      </c>
      <c r="T617" s="152" t="s">
        <v>125</v>
      </c>
      <c r="U617" s="152" t="s">
        <v>7040</v>
      </c>
      <c r="V617" s="495" t="s">
        <v>162</v>
      </c>
      <c r="W617" s="495" t="s">
        <v>105</v>
      </c>
      <c r="X617" s="495" t="s">
        <v>7204</v>
      </c>
      <c r="Y617" s="495" t="s">
        <v>7201</v>
      </c>
      <c r="Z617" s="616"/>
      <c r="AA617" s="590"/>
      <c r="AB617" s="1"/>
      <c r="AC617" s="1"/>
      <c r="AD617" s="1"/>
      <c r="AE617" s="1"/>
      <c r="AF617" s="1"/>
      <c r="AG617" s="1"/>
      <c r="AH617" s="1"/>
      <c r="AI617" s="1"/>
      <c r="AJ617" s="1"/>
      <c r="AK617" s="1"/>
      <c r="AL617" s="1"/>
      <c r="AM617" s="1"/>
      <c r="AN617" s="1"/>
      <c r="AO617" s="1"/>
      <c r="AP617" s="1"/>
      <c r="AQ617" s="1"/>
      <c r="AR617" s="1"/>
      <c r="AS617" s="1"/>
      <c r="AT617" s="1"/>
      <c r="AU617" s="1"/>
    </row>
    <row r="618" spans="1:47" s="615" customFormat="1" ht="17.45" customHeight="1" x14ac:dyDescent="0.25">
      <c r="A618" s="589" t="s">
        <v>758</v>
      </c>
      <c r="B618" s="495" t="s">
        <v>60</v>
      </c>
      <c r="C618" s="495" t="s">
        <v>6576</v>
      </c>
      <c r="D618" s="495" t="s">
        <v>11510</v>
      </c>
      <c r="E618" s="495" t="s">
        <v>760</v>
      </c>
      <c r="F618" s="473" t="s">
        <v>6576</v>
      </c>
      <c r="G618" s="473" t="s">
        <v>4894</v>
      </c>
      <c r="H618" s="473" t="str">
        <f>VLOOKUP(A618,'[1]2017 SalesConnect'!$A:$J,8,0)</f>
        <v>India</v>
      </c>
      <c r="I618" s="473" t="str">
        <f>VLOOKUP(A618,'[1]2017 SalesConnect'!$A:$I,9,0)</f>
        <v>Proposal in deal board, stuck due to IP issues, may not sign in Apr</v>
      </c>
      <c r="J618" s="152" t="s">
        <v>11225</v>
      </c>
      <c r="K618" s="152" t="s">
        <v>8990</v>
      </c>
      <c r="L618" s="496">
        <v>42915</v>
      </c>
      <c r="M618" s="497">
        <v>42753</v>
      </c>
      <c r="N618" s="152" t="s">
        <v>48</v>
      </c>
      <c r="O618" s="498">
        <v>42937</v>
      </c>
      <c r="P618" s="499">
        <v>235555</v>
      </c>
      <c r="Q618" s="500">
        <f t="shared" si="24"/>
        <v>0.23555499999999999</v>
      </c>
      <c r="R618" s="501">
        <v>12</v>
      </c>
      <c r="S618" s="502">
        <v>42908</v>
      </c>
      <c r="T618" s="152" t="s">
        <v>211</v>
      </c>
      <c r="U618" s="152" t="s">
        <v>7040</v>
      </c>
      <c r="V618" s="495" t="s">
        <v>162</v>
      </c>
      <c r="W618" s="495" t="s">
        <v>105</v>
      </c>
      <c r="X618" s="495" t="s">
        <v>9811</v>
      </c>
      <c r="Y618" s="495" t="s">
        <v>9300</v>
      </c>
      <c r="Z618" s="616"/>
      <c r="AA618" s="590"/>
      <c r="AB618" s="1"/>
      <c r="AC618" s="1"/>
      <c r="AD618" s="1"/>
      <c r="AE618" s="1"/>
      <c r="AF618" s="1"/>
      <c r="AG618" s="1"/>
      <c r="AH618" s="1"/>
      <c r="AI618" s="1"/>
      <c r="AJ618" s="1"/>
      <c r="AK618" s="1"/>
      <c r="AL618" s="1"/>
      <c r="AM618" s="1"/>
      <c r="AN618" s="1"/>
      <c r="AO618" s="1"/>
      <c r="AP618" s="1"/>
      <c r="AQ618" s="1"/>
      <c r="AR618" s="1"/>
      <c r="AS618" s="1"/>
      <c r="AT618" s="1"/>
      <c r="AU618" s="1"/>
    </row>
    <row r="619" spans="1:47" s="615" customFormat="1" ht="17.45" customHeight="1" x14ac:dyDescent="0.25">
      <c r="A619" s="589" t="s">
        <v>2984</v>
      </c>
      <c r="B619" s="495" t="s">
        <v>60</v>
      </c>
      <c r="C619" s="495" t="s">
        <v>6576</v>
      </c>
      <c r="D619" s="495" t="s">
        <v>1765</v>
      </c>
      <c r="E619" s="495" t="s">
        <v>2985</v>
      </c>
      <c r="F619" s="473" t="s">
        <v>6576</v>
      </c>
      <c r="G619" s="473"/>
      <c r="H619" s="473"/>
      <c r="I619" s="473"/>
      <c r="J619" s="152" t="s">
        <v>11225</v>
      </c>
      <c r="K619" s="163" t="s">
        <v>8952</v>
      </c>
      <c r="L619" s="503">
        <v>42901</v>
      </c>
      <c r="M619" s="497" t="s">
        <v>2986</v>
      </c>
      <c r="N619" s="163" t="s">
        <v>46</v>
      </c>
      <c r="O619" s="503">
        <v>42901</v>
      </c>
      <c r="P619" s="499">
        <v>200000</v>
      </c>
      <c r="Q619" s="500">
        <f t="shared" si="24"/>
        <v>0.19999999999999998</v>
      </c>
      <c r="R619" s="504">
        <v>12</v>
      </c>
      <c r="S619" s="505" t="s">
        <v>9608</v>
      </c>
      <c r="T619" s="163" t="s">
        <v>125</v>
      </c>
      <c r="U619" s="163" t="s">
        <v>7</v>
      </c>
      <c r="V619" s="495" t="s">
        <v>477</v>
      </c>
      <c r="W619" s="495"/>
      <c r="X619" s="495" t="s">
        <v>6029</v>
      </c>
      <c r="Y619" s="495" t="s">
        <v>186</v>
      </c>
      <c r="Z619" s="616"/>
      <c r="AA619" s="590"/>
      <c r="AB619" s="1"/>
      <c r="AC619" s="1"/>
      <c r="AD619" s="1"/>
      <c r="AE619" s="1"/>
      <c r="AF619" s="1"/>
      <c r="AG619" s="1"/>
      <c r="AH619" s="1"/>
      <c r="AI619" s="1"/>
      <c r="AJ619" s="1"/>
      <c r="AK619" s="1"/>
      <c r="AL619" s="1"/>
      <c r="AM619" s="1"/>
      <c r="AN619" s="1"/>
      <c r="AO619" s="1"/>
      <c r="AP619" s="1"/>
      <c r="AQ619" s="1"/>
      <c r="AR619" s="1"/>
      <c r="AS619" s="1"/>
      <c r="AT619" s="1"/>
      <c r="AU619" s="1"/>
    </row>
    <row r="620" spans="1:47" s="615" customFormat="1" ht="17.45" customHeight="1" x14ac:dyDescent="0.25">
      <c r="A620" s="589" t="s">
        <v>1943</v>
      </c>
      <c r="B620" s="495" t="s">
        <v>59</v>
      </c>
      <c r="C620" s="495" t="s">
        <v>9574</v>
      </c>
      <c r="D620" s="495" t="s">
        <v>1789</v>
      </c>
      <c r="E620" s="495" t="s">
        <v>1944</v>
      </c>
      <c r="F620" s="473" t="s">
        <v>26</v>
      </c>
      <c r="G620" s="473"/>
      <c r="H620" s="473"/>
      <c r="I620" s="473"/>
      <c r="J620" s="152" t="s">
        <v>11225</v>
      </c>
      <c r="K620" s="163" t="s">
        <v>33</v>
      </c>
      <c r="L620" s="503">
        <v>42855</v>
      </c>
      <c r="M620" s="497" t="s">
        <v>1945</v>
      </c>
      <c r="N620" s="163" t="s">
        <v>48</v>
      </c>
      <c r="O620" s="503">
        <v>42855</v>
      </c>
      <c r="P620" s="499">
        <v>200000</v>
      </c>
      <c r="Q620" s="500">
        <f t="shared" si="24"/>
        <v>0.19999999999999998</v>
      </c>
      <c r="R620" s="504">
        <v>1</v>
      </c>
      <c r="S620" s="505" t="s">
        <v>1946</v>
      </c>
      <c r="T620" s="163" t="s">
        <v>292</v>
      </c>
      <c r="U620" s="163" t="s">
        <v>13</v>
      </c>
      <c r="V620" s="495" t="s">
        <v>126</v>
      </c>
      <c r="W620" s="495" t="s">
        <v>498</v>
      </c>
      <c r="X620" s="495" t="s">
        <v>8168</v>
      </c>
      <c r="Y620" s="495" t="s">
        <v>1947</v>
      </c>
      <c r="Z620" s="616"/>
      <c r="AA620" s="590"/>
      <c r="AB620" s="1"/>
      <c r="AC620" s="1"/>
      <c r="AD620" s="1"/>
      <c r="AE620" s="1"/>
      <c r="AF620" s="1"/>
      <c r="AG620" s="1"/>
      <c r="AH620" s="1"/>
      <c r="AI620" s="1"/>
      <c r="AJ620" s="1"/>
      <c r="AK620" s="1"/>
      <c r="AL620" s="1"/>
      <c r="AM620" s="1"/>
      <c r="AN620" s="1"/>
      <c r="AO620" s="1"/>
      <c r="AP620" s="1"/>
      <c r="AQ620" s="1"/>
      <c r="AR620" s="1"/>
      <c r="AS620" s="1"/>
      <c r="AT620" s="1"/>
      <c r="AU620" s="1"/>
    </row>
    <row r="621" spans="1:47" s="615" customFormat="1" ht="17.45" customHeight="1" x14ac:dyDescent="0.25">
      <c r="A621" s="589" t="s">
        <v>1823</v>
      </c>
      <c r="B621" s="495" t="s">
        <v>59</v>
      </c>
      <c r="C621" s="495" t="s">
        <v>9574</v>
      </c>
      <c r="D621" s="495" t="s">
        <v>1824</v>
      </c>
      <c r="E621" s="495" t="s">
        <v>1825</v>
      </c>
      <c r="F621" s="473" t="s">
        <v>24</v>
      </c>
      <c r="G621" s="473"/>
      <c r="H621" s="473"/>
      <c r="I621" s="473"/>
      <c r="J621" s="152" t="s">
        <v>11225</v>
      </c>
      <c r="K621" s="163" t="s">
        <v>8949</v>
      </c>
      <c r="L621" s="503">
        <v>42916</v>
      </c>
      <c r="M621" s="497" t="s">
        <v>1826</v>
      </c>
      <c r="N621" s="163" t="s">
        <v>48</v>
      </c>
      <c r="O621" s="503">
        <v>42916</v>
      </c>
      <c r="P621" s="499">
        <v>200000</v>
      </c>
      <c r="Q621" s="500">
        <f t="shared" si="24"/>
        <v>0.19999999999999998</v>
      </c>
      <c r="R621" s="504">
        <v>1</v>
      </c>
      <c r="S621" s="505" t="s">
        <v>10334</v>
      </c>
      <c r="T621" s="163" t="s">
        <v>292</v>
      </c>
      <c r="U621" s="163" t="s">
        <v>13</v>
      </c>
      <c r="V621" s="495" t="s">
        <v>126</v>
      </c>
      <c r="W621" s="495" t="s">
        <v>498</v>
      </c>
      <c r="X621" s="495" t="s">
        <v>5508</v>
      </c>
      <c r="Y621" s="495" t="s">
        <v>1827</v>
      </c>
      <c r="Z621" s="616"/>
      <c r="AA621" s="590"/>
      <c r="AB621" s="1"/>
      <c r="AC621" s="1"/>
      <c r="AD621" s="1"/>
      <c r="AE621" s="1"/>
      <c r="AF621" s="1"/>
      <c r="AG621" s="1"/>
      <c r="AH621" s="1"/>
      <c r="AI621" s="1"/>
      <c r="AJ621" s="1"/>
      <c r="AK621" s="1"/>
      <c r="AL621" s="1"/>
      <c r="AM621" s="1"/>
      <c r="AN621" s="1"/>
      <c r="AO621" s="1"/>
      <c r="AP621" s="1"/>
      <c r="AQ621" s="1"/>
      <c r="AR621" s="1"/>
      <c r="AS621" s="1"/>
      <c r="AT621" s="1"/>
      <c r="AU621" s="1"/>
    </row>
    <row r="622" spans="1:47" s="615" customFormat="1" ht="17.45" customHeight="1" x14ac:dyDescent="0.25">
      <c r="A622" s="589" t="s">
        <v>8324</v>
      </c>
      <c r="B622" s="495" t="s">
        <v>59</v>
      </c>
      <c r="C622" s="495" t="s">
        <v>9574</v>
      </c>
      <c r="D622" s="495" t="s">
        <v>7110</v>
      </c>
      <c r="E622" s="495" t="s">
        <v>8325</v>
      </c>
      <c r="F622" s="473" t="s">
        <v>26</v>
      </c>
      <c r="G622" s="473"/>
      <c r="H622" s="473"/>
      <c r="I622" s="473"/>
      <c r="J622" s="152" t="s">
        <v>11223</v>
      </c>
      <c r="K622" s="163" t="s">
        <v>8948</v>
      </c>
      <c r="L622" s="503">
        <v>43000</v>
      </c>
      <c r="M622" s="497" t="s">
        <v>8567</v>
      </c>
      <c r="N622" s="163" t="s">
        <v>47</v>
      </c>
      <c r="O622" s="503">
        <v>43000</v>
      </c>
      <c r="P622" s="499">
        <v>200000</v>
      </c>
      <c r="Q622" s="500">
        <f t="shared" si="24"/>
        <v>0.19999999999999998</v>
      </c>
      <c r="R622" s="504">
        <v>1</v>
      </c>
      <c r="S622" s="505" t="s">
        <v>8159</v>
      </c>
      <c r="T622" s="163" t="s">
        <v>103</v>
      </c>
      <c r="U622" s="163" t="s">
        <v>13</v>
      </c>
      <c r="V622" s="495" t="s">
        <v>126</v>
      </c>
      <c r="W622" s="495" t="s">
        <v>127</v>
      </c>
      <c r="X622" s="495" t="s">
        <v>11914</v>
      </c>
      <c r="Y622" s="495" t="s">
        <v>1806</v>
      </c>
      <c r="Z622" s="616"/>
      <c r="AA622" s="590"/>
      <c r="AB622" s="1"/>
      <c r="AC622" s="1"/>
      <c r="AD622" s="1"/>
      <c r="AE622" s="1"/>
      <c r="AF622" s="1"/>
      <c r="AG622" s="1"/>
      <c r="AH622" s="1"/>
      <c r="AI622" s="1"/>
      <c r="AJ622" s="1"/>
      <c r="AK622" s="1"/>
      <c r="AL622" s="1"/>
      <c r="AM622" s="1"/>
      <c r="AN622" s="1"/>
      <c r="AO622" s="1"/>
      <c r="AP622" s="1"/>
      <c r="AQ622" s="1"/>
      <c r="AR622" s="1"/>
      <c r="AS622" s="1"/>
      <c r="AT622" s="1"/>
      <c r="AU622" s="1"/>
    </row>
    <row r="623" spans="1:47" s="615" customFormat="1" ht="17.45" customHeight="1" x14ac:dyDescent="0.25">
      <c r="A623" s="589" t="s">
        <v>9347</v>
      </c>
      <c r="B623" s="495" t="s">
        <v>59</v>
      </c>
      <c r="C623" s="495" t="s">
        <v>9574</v>
      </c>
      <c r="D623" s="495" t="s">
        <v>9348</v>
      </c>
      <c r="E623" s="495" t="s">
        <v>9349</v>
      </c>
      <c r="F623" s="473" t="s">
        <v>26</v>
      </c>
      <c r="G623" s="473"/>
      <c r="H623" s="473"/>
      <c r="I623" s="473"/>
      <c r="J623" s="152" t="s">
        <v>11223</v>
      </c>
      <c r="K623" s="163" t="s">
        <v>8948</v>
      </c>
      <c r="L623" s="503">
        <v>43008</v>
      </c>
      <c r="M623" s="497" t="s">
        <v>9399</v>
      </c>
      <c r="N623" s="163" t="s">
        <v>47</v>
      </c>
      <c r="O623" s="503">
        <v>43008</v>
      </c>
      <c r="P623" s="499">
        <v>200000</v>
      </c>
      <c r="Q623" s="500">
        <f t="shared" si="24"/>
        <v>0.19999999999999998</v>
      </c>
      <c r="R623" s="504">
        <v>1</v>
      </c>
      <c r="S623" s="505" t="s">
        <v>11297</v>
      </c>
      <c r="T623" s="163" t="s">
        <v>103</v>
      </c>
      <c r="U623" s="163" t="s">
        <v>13</v>
      </c>
      <c r="V623" s="495" t="s">
        <v>126</v>
      </c>
      <c r="W623" s="495" t="s">
        <v>498</v>
      </c>
      <c r="X623" s="495" t="s">
        <v>11358</v>
      </c>
      <c r="Y623" s="495" t="s">
        <v>1192</v>
      </c>
      <c r="Z623" s="616"/>
      <c r="AA623" s="590"/>
      <c r="AB623" s="1"/>
      <c r="AC623" s="1"/>
      <c r="AD623" s="1"/>
      <c r="AE623" s="1"/>
      <c r="AF623" s="1"/>
      <c r="AG623" s="1"/>
      <c r="AH623" s="1"/>
      <c r="AI623" s="1"/>
      <c r="AJ623" s="1"/>
      <c r="AK623" s="1"/>
      <c r="AL623" s="1"/>
      <c r="AM623" s="1"/>
      <c r="AN623" s="1"/>
      <c r="AO623" s="1"/>
      <c r="AP623" s="1"/>
      <c r="AQ623" s="1"/>
      <c r="AR623" s="1"/>
      <c r="AS623" s="1"/>
      <c r="AT623" s="1"/>
      <c r="AU623" s="1"/>
    </row>
    <row r="624" spans="1:47" s="615" customFormat="1" ht="17.45" customHeight="1" x14ac:dyDescent="0.25">
      <c r="A624" s="589" t="s">
        <v>2067</v>
      </c>
      <c r="B624" s="495" t="s">
        <v>59</v>
      </c>
      <c r="C624" s="495" t="s">
        <v>9574</v>
      </c>
      <c r="D624" s="495" t="s">
        <v>2068</v>
      </c>
      <c r="E624" s="495" t="s">
        <v>2033</v>
      </c>
      <c r="F624" s="473" t="s">
        <v>28</v>
      </c>
      <c r="G624" s="473"/>
      <c r="H624" s="473"/>
      <c r="I624" s="473"/>
      <c r="J624" s="152" t="s">
        <v>11223</v>
      </c>
      <c r="K624" s="163" t="s">
        <v>8950</v>
      </c>
      <c r="L624" s="503">
        <v>43008</v>
      </c>
      <c r="M624" s="497" t="s">
        <v>2069</v>
      </c>
      <c r="N624" s="163" t="s">
        <v>46</v>
      </c>
      <c r="O624" s="503">
        <v>43008</v>
      </c>
      <c r="P624" s="499">
        <v>200000</v>
      </c>
      <c r="Q624" s="500">
        <f t="shared" si="24"/>
        <v>0.19999999999999998</v>
      </c>
      <c r="R624" s="504">
        <v>1</v>
      </c>
      <c r="S624" s="505" t="s">
        <v>2035</v>
      </c>
      <c r="T624" s="163" t="s">
        <v>103</v>
      </c>
      <c r="U624" s="163" t="s">
        <v>13</v>
      </c>
      <c r="V624" s="495" t="s">
        <v>126</v>
      </c>
      <c r="W624" s="495" t="s">
        <v>127</v>
      </c>
      <c r="X624" s="495" t="s">
        <v>7532</v>
      </c>
      <c r="Y624" s="495" t="s">
        <v>667</v>
      </c>
      <c r="Z624" s="616"/>
      <c r="AA624" s="590"/>
      <c r="AB624" s="1"/>
      <c r="AC624" s="1"/>
      <c r="AD624" s="1"/>
      <c r="AE624" s="1"/>
      <c r="AF624" s="1"/>
      <c r="AG624" s="1"/>
      <c r="AH624" s="1"/>
      <c r="AI624" s="1"/>
      <c r="AJ624" s="1"/>
      <c r="AK624" s="1"/>
      <c r="AL624" s="1"/>
      <c r="AM624" s="1"/>
      <c r="AN624" s="1"/>
      <c r="AO624" s="1"/>
      <c r="AP624" s="1"/>
      <c r="AQ624" s="1"/>
      <c r="AR624" s="1"/>
      <c r="AS624" s="1"/>
      <c r="AT624" s="1"/>
      <c r="AU624" s="1"/>
    </row>
    <row r="625" spans="1:47" s="615" customFormat="1" ht="17.45" customHeight="1" x14ac:dyDescent="0.25">
      <c r="A625" s="589" t="s">
        <v>2031</v>
      </c>
      <c r="B625" s="495" t="s">
        <v>59</v>
      </c>
      <c r="C625" s="495" t="s">
        <v>9574</v>
      </c>
      <c r="D625" s="495" t="s">
        <v>2032</v>
      </c>
      <c r="E625" s="495" t="s">
        <v>2033</v>
      </c>
      <c r="F625" s="473" t="s">
        <v>27</v>
      </c>
      <c r="G625" s="473"/>
      <c r="H625" s="473"/>
      <c r="I625" s="473"/>
      <c r="J625" s="152" t="s">
        <v>11223</v>
      </c>
      <c r="K625" s="163" t="s">
        <v>8947</v>
      </c>
      <c r="L625" s="503">
        <v>43008</v>
      </c>
      <c r="M625" s="497" t="s">
        <v>2034</v>
      </c>
      <c r="N625" s="163" t="s">
        <v>46</v>
      </c>
      <c r="O625" s="503">
        <v>43008</v>
      </c>
      <c r="P625" s="499">
        <v>200000</v>
      </c>
      <c r="Q625" s="500">
        <f t="shared" si="24"/>
        <v>0.19999999999999998</v>
      </c>
      <c r="R625" s="504">
        <v>1</v>
      </c>
      <c r="S625" s="505" t="s">
        <v>2035</v>
      </c>
      <c r="T625" s="163" t="s">
        <v>103</v>
      </c>
      <c r="U625" s="163" t="s">
        <v>13</v>
      </c>
      <c r="V625" s="495" t="s">
        <v>126</v>
      </c>
      <c r="W625" s="495" t="s">
        <v>127</v>
      </c>
      <c r="X625" s="495" t="s">
        <v>7532</v>
      </c>
      <c r="Y625" s="495" t="s">
        <v>667</v>
      </c>
      <c r="Z625" s="616"/>
      <c r="AA625" s="590"/>
      <c r="AB625" s="1"/>
      <c r="AC625" s="1"/>
      <c r="AD625" s="1"/>
      <c r="AE625" s="1"/>
      <c r="AF625" s="1"/>
      <c r="AG625" s="1"/>
      <c r="AH625" s="1"/>
      <c r="AI625" s="1"/>
      <c r="AJ625" s="1"/>
      <c r="AK625" s="1"/>
      <c r="AL625" s="1"/>
      <c r="AM625" s="1"/>
      <c r="AN625" s="1"/>
      <c r="AO625" s="1"/>
      <c r="AP625" s="1"/>
      <c r="AQ625" s="1"/>
      <c r="AR625" s="1"/>
      <c r="AS625" s="1"/>
      <c r="AT625" s="1"/>
      <c r="AU625" s="1"/>
    </row>
    <row r="626" spans="1:47" s="615" customFormat="1" ht="17.45" customHeight="1" x14ac:dyDescent="0.25">
      <c r="A626" s="589" t="s">
        <v>9350</v>
      </c>
      <c r="B626" s="495" t="s">
        <v>59</v>
      </c>
      <c r="C626" s="495" t="s">
        <v>9574</v>
      </c>
      <c r="D626" s="495" t="s">
        <v>10461</v>
      </c>
      <c r="E626" s="495" t="s">
        <v>10462</v>
      </c>
      <c r="F626" s="473" t="s">
        <v>26</v>
      </c>
      <c r="G626" s="473"/>
      <c r="H626" s="473"/>
      <c r="I626" s="473"/>
      <c r="J626" s="152" t="s">
        <v>11223</v>
      </c>
      <c r="K626" s="152" t="s">
        <v>8948</v>
      </c>
      <c r="L626" s="496">
        <v>42948</v>
      </c>
      <c r="M626" s="497">
        <v>42787</v>
      </c>
      <c r="N626" s="152" t="s">
        <v>47</v>
      </c>
      <c r="O626" s="498">
        <v>42948</v>
      </c>
      <c r="P626" s="499">
        <v>200000</v>
      </c>
      <c r="Q626" s="500">
        <f t="shared" si="24"/>
        <v>0.19999999999999998</v>
      </c>
      <c r="R626" s="501">
        <v>3</v>
      </c>
      <c r="S626" s="502">
        <v>42901</v>
      </c>
      <c r="T626" s="152" t="s">
        <v>103</v>
      </c>
      <c r="U626" s="152" t="s">
        <v>7040</v>
      </c>
      <c r="V626" s="495" t="s">
        <v>162</v>
      </c>
      <c r="W626" s="495" t="s">
        <v>105</v>
      </c>
      <c r="X626" s="495" t="s">
        <v>10756</v>
      </c>
      <c r="Y626" s="495"/>
      <c r="Z626" s="616"/>
      <c r="AA626" s="590"/>
      <c r="AB626" s="1"/>
      <c r="AC626" s="1"/>
      <c r="AD626" s="1"/>
      <c r="AE626" s="1"/>
      <c r="AF626" s="1"/>
      <c r="AG626" s="1"/>
      <c r="AH626" s="1"/>
      <c r="AI626" s="1"/>
      <c r="AJ626" s="1"/>
      <c r="AK626" s="1"/>
      <c r="AL626" s="1"/>
      <c r="AM626" s="1"/>
      <c r="AN626" s="1"/>
      <c r="AO626" s="1"/>
      <c r="AP626" s="1"/>
      <c r="AQ626" s="1"/>
      <c r="AR626" s="1"/>
      <c r="AS626" s="1"/>
      <c r="AT626" s="1"/>
      <c r="AU626" s="1"/>
    </row>
    <row r="627" spans="1:47" s="615" customFormat="1" ht="17.45" customHeight="1" x14ac:dyDescent="0.25">
      <c r="A627" s="589" t="s">
        <v>2094</v>
      </c>
      <c r="B627" s="495" t="s">
        <v>59</v>
      </c>
      <c r="C627" s="495" t="s">
        <v>9574</v>
      </c>
      <c r="D627" s="495" t="s">
        <v>10470</v>
      </c>
      <c r="E627" s="495" t="s">
        <v>2096</v>
      </c>
      <c r="F627" s="473" t="s">
        <v>26</v>
      </c>
      <c r="G627" s="473"/>
      <c r="H627" s="473"/>
      <c r="I627" s="473"/>
      <c r="J627" s="152" t="s">
        <v>11223</v>
      </c>
      <c r="K627" s="152" t="s">
        <v>8948</v>
      </c>
      <c r="L627" s="496">
        <v>42998</v>
      </c>
      <c r="M627" s="497">
        <v>42807</v>
      </c>
      <c r="N627" s="152" t="s">
        <v>46</v>
      </c>
      <c r="O627" s="498">
        <v>42998</v>
      </c>
      <c r="P627" s="499">
        <v>200000</v>
      </c>
      <c r="Q627" s="500">
        <f t="shared" si="24"/>
        <v>0.19999999999999998</v>
      </c>
      <c r="R627" s="501">
        <v>12</v>
      </c>
      <c r="S627" s="502">
        <v>42810</v>
      </c>
      <c r="T627" s="152" t="s">
        <v>103</v>
      </c>
      <c r="U627" s="152" t="s">
        <v>7040</v>
      </c>
      <c r="V627" s="495" t="s">
        <v>162</v>
      </c>
      <c r="W627" s="495" t="s">
        <v>105</v>
      </c>
      <c r="X627" s="495" t="s">
        <v>10028</v>
      </c>
      <c r="Y627" s="495" t="s">
        <v>7097</v>
      </c>
      <c r="Z627" s="616"/>
      <c r="AA627" s="590"/>
      <c r="AB627" s="1"/>
      <c r="AC627" s="1"/>
      <c r="AD627" s="1"/>
      <c r="AE627" s="1"/>
      <c r="AF627" s="1"/>
      <c r="AG627" s="1"/>
      <c r="AH627" s="1"/>
      <c r="AI627" s="1"/>
      <c r="AJ627" s="1"/>
      <c r="AK627" s="1"/>
      <c r="AL627" s="1"/>
      <c r="AM627" s="1"/>
      <c r="AN627" s="1"/>
      <c r="AO627" s="1"/>
      <c r="AP627" s="1"/>
      <c r="AQ627" s="1"/>
      <c r="AR627" s="1"/>
      <c r="AS627" s="1"/>
      <c r="AT627" s="1"/>
      <c r="AU627" s="1"/>
    </row>
    <row r="628" spans="1:47" s="615" customFormat="1" ht="17.45" customHeight="1" x14ac:dyDescent="0.25">
      <c r="A628" s="589" t="s">
        <v>2018</v>
      </c>
      <c r="B628" s="495" t="s">
        <v>59</v>
      </c>
      <c r="C628" s="495" t="s">
        <v>9574</v>
      </c>
      <c r="D628" s="495" t="s">
        <v>2019</v>
      </c>
      <c r="E628" s="495" t="s">
        <v>528</v>
      </c>
      <c r="F628" s="473" t="s">
        <v>26</v>
      </c>
      <c r="G628" s="473"/>
      <c r="H628" s="473"/>
      <c r="I628" s="473"/>
      <c r="J628" s="152" t="s">
        <v>11225</v>
      </c>
      <c r="K628" s="163" t="s">
        <v>8948</v>
      </c>
      <c r="L628" s="503">
        <v>42916</v>
      </c>
      <c r="M628" s="497" t="s">
        <v>2020</v>
      </c>
      <c r="N628" s="163" t="s">
        <v>47</v>
      </c>
      <c r="O628" s="503">
        <v>42916</v>
      </c>
      <c r="P628" s="499">
        <v>200000</v>
      </c>
      <c r="Q628" s="500">
        <f t="shared" si="24"/>
        <v>0.19999999999999998</v>
      </c>
      <c r="R628" s="504">
        <v>12</v>
      </c>
      <c r="S628" s="505" t="s">
        <v>9261</v>
      </c>
      <c r="T628" s="163" t="s">
        <v>103</v>
      </c>
      <c r="U628" s="163" t="s">
        <v>7</v>
      </c>
      <c r="V628" s="495" t="s">
        <v>477</v>
      </c>
      <c r="W628" s="495" t="s">
        <v>661</v>
      </c>
      <c r="X628" s="495" t="s">
        <v>5937</v>
      </c>
      <c r="Y628" s="495" t="s">
        <v>757</v>
      </c>
      <c r="Z628" s="616"/>
      <c r="AA628" s="590"/>
      <c r="AB628" s="1"/>
      <c r="AC628" s="1"/>
      <c r="AD628" s="1"/>
      <c r="AE628" s="1"/>
      <c r="AF628" s="1"/>
      <c r="AG628" s="1"/>
      <c r="AH628" s="1"/>
      <c r="AI628" s="1"/>
      <c r="AJ628" s="1"/>
      <c r="AK628" s="1"/>
      <c r="AL628" s="1"/>
      <c r="AM628" s="1"/>
      <c r="AN628" s="1"/>
      <c r="AO628" s="1"/>
      <c r="AP628" s="1"/>
      <c r="AQ628" s="1"/>
      <c r="AR628" s="1"/>
      <c r="AS628" s="1"/>
      <c r="AT628" s="1"/>
      <c r="AU628" s="1"/>
    </row>
    <row r="629" spans="1:47" s="615" customFormat="1" ht="17.45" customHeight="1" x14ac:dyDescent="0.25">
      <c r="A629" s="589" t="s">
        <v>8329</v>
      </c>
      <c r="B629" s="495" t="s">
        <v>59</v>
      </c>
      <c r="C629" s="495" t="s">
        <v>9574</v>
      </c>
      <c r="D629" s="495" t="s">
        <v>8330</v>
      </c>
      <c r="E629" s="495" t="s">
        <v>8331</v>
      </c>
      <c r="F629" s="473" t="s">
        <v>28</v>
      </c>
      <c r="G629" s="473"/>
      <c r="H629" s="473"/>
      <c r="I629" s="473"/>
      <c r="J629" s="152" t="s">
        <v>11223</v>
      </c>
      <c r="K629" s="163" t="s">
        <v>8950</v>
      </c>
      <c r="L629" s="503">
        <v>43007</v>
      </c>
      <c r="M629" s="497" t="s">
        <v>8569</v>
      </c>
      <c r="N629" s="163" t="s">
        <v>46</v>
      </c>
      <c r="O629" s="503">
        <v>43007</v>
      </c>
      <c r="P629" s="499">
        <v>200000</v>
      </c>
      <c r="Q629" s="500">
        <f t="shared" si="24"/>
        <v>0.19999999999999998</v>
      </c>
      <c r="R629" s="504">
        <v>12</v>
      </c>
      <c r="S629" s="505" t="s">
        <v>8159</v>
      </c>
      <c r="T629" s="163" t="s">
        <v>125</v>
      </c>
      <c r="U629" s="163" t="s">
        <v>7</v>
      </c>
      <c r="V629" s="495" t="s">
        <v>477</v>
      </c>
      <c r="W629" s="495" t="s">
        <v>1204</v>
      </c>
      <c r="X629" s="495" t="s">
        <v>8647</v>
      </c>
      <c r="Y629" s="495" t="s">
        <v>221</v>
      </c>
      <c r="Z629" s="616"/>
      <c r="AA629" s="590"/>
      <c r="AB629" s="1"/>
      <c r="AC629" s="1"/>
      <c r="AD629" s="1"/>
      <c r="AE629" s="1"/>
      <c r="AF629" s="1"/>
      <c r="AG629" s="1"/>
      <c r="AH629" s="1"/>
      <c r="AI629" s="1"/>
      <c r="AJ629" s="1"/>
      <c r="AK629" s="1"/>
      <c r="AL629" s="1"/>
      <c r="AM629" s="1"/>
      <c r="AN629" s="1"/>
      <c r="AO629" s="1"/>
      <c r="AP629" s="1"/>
      <c r="AQ629" s="1"/>
      <c r="AR629" s="1"/>
      <c r="AS629" s="1"/>
      <c r="AT629" s="1"/>
      <c r="AU629" s="1"/>
    </row>
    <row r="630" spans="1:47" s="615" customFormat="1" ht="17.45" customHeight="1" x14ac:dyDescent="0.25">
      <c r="A630" s="589" t="s">
        <v>9342</v>
      </c>
      <c r="B630" s="495" t="s">
        <v>57</v>
      </c>
      <c r="C630" s="495" t="s">
        <v>775</v>
      </c>
      <c r="D630" s="495" t="s">
        <v>10465</v>
      </c>
      <c r="E630" s="495" t="s">
        <v>9343</v>
      </c>
      <c r="F630" s="473" t="s">
        <v>26</v>
      </c>
      <c r="G630" s="473"/>
      <c r="H630" s="473"/>
      <c r="I630" s="473"/>
      <c r="J630" s="152" t="s">
        <v>11223</v>
      </c>
      <c r="K630" s="152" t="s">
        <v>8948</v>
      </c>
      <c r="L630" s="496">
        <v>42966</v>
      </c>
      <c r="M630" s="497">
        <v>42876</v>
      </c>
      <c r="N630" s="152" t="s">
        <v>47</v>
      </c>
      <c r="O630" s="498">
        <v>42966</v>
      </c>
      <c r="P630" s="499">
        <v>200000</v>
      </c>
      <c r="Q630" s="500">
        <f t="shared" si="24"/>
        <v>0.19999999999999998</v>
      </c>
      <c r="R630" s="501">
        <v>12</v>
      </c>
      <c r="S630" s="502">
        <v>42894</v>
      </c>
      <c r="T630" s="152" t="s">
        <v>125</v>
      </c>
      <c r="U630" s="152" t="s">
        <v>7040</v>
      </c>
      <c r="V630" s="495" t="s">
        <v>162</v>
      </c>
      <c r="W630" s="495" t="s">
        <v>105</v>
      </c>
      <c r="X630" s="495" t="s">
        <v>10025</v>
      </c>
      <c r="Y630" s="495"/>
      <c r="Z630" s="616"/>
      <c r="AA630" s="590"/>
      <c r="AB630" s="1"/>
      <c r="AC630" s="1"/>
      <c r="AD630" s="1"/>
      <c r="AE630" s="1"/>
      <c r="AF630" s="1"/>
      <c r="AG630" s="1"/>
      <c r="AH630" s="1"/>
      <c r="AI630" s="1"/>
      <c r="AJ630" s="1"/>
      <c r="AK630" s="1"/>
      <c r="AL630" s="1"/>
      <c r="AM630" s="1"/>
      <c r="AN630" s="1"/>
      <c r="AO630" s="1"/>
      <c r="AP630" s="1"/>
      <c r="AQ630" s="1"/>
      <c r="AR630" s="1"/>
      <c r="AS630" s="1"/>
      <c r="AT630" s="1"/>
      <c r="AU630" s="1"/>
    </row>
    <row r="631" spans="1:47" s="615" customFormat="1" ht="17.45" customHeight="1" x14ac:dyDescent="0.25">
      <c r="A631" s="589" t="s">
        <v>6424</v>
      </c>
      <c r="B631" s="495" t="s">
        <v>57</v>
      </c>
      <c r="C631" s="495" t="s">
        <v>775</v>
      </c>
      <c r="D631" s="495" t="s">
        <v>10850</v>
      </c>
      <c r="E631" s="495" t="s">
        <v>316</v>
      </c>
      <c r="F631" s="473" t="s">
        <v>25</v>
      </c>
      <c r="G631" s="473"/>
      <c r="H631" s="473"/>
      <c r="I631" s="473"/>
      <c r="J631" s="152" t="s">
        <v>11224</v>
      </c>
      <c r="K631" s="152" t="s">
        <v>35</v>
      </c>
      <c r="L631" s="496">
        <v>43089</v>
      </c>
      <c r="M631" s="497">
        <v>42815</v>
      </c>
      <c r="N631" s="152" t="s">
        <v>47</v>
      </c>
      <c r="O631" s="498">
        <v>43089</v>
      </c>
      <c r="P631" s="499">
        <v>200000</v>
      </c>
      <c r="Q631" s="500">
        <f t="shared" si="24"/>
        <v>0.19999999999999998</v>
      </c>
      <c r="R631" s="501">
        <v>12</v>
      </c>
      <c r="S631" s="502">
        <v>42817</v>
      </c>
      <c r="T631" s="152" t="s">
        <v>125</v>
      </c>
      <c r="U631" s="152" t="s">
        <v>7040</v>
      </c>
      <c r="V631" s="495" t="s">
        <v>162</v>
      </c>
      <c r="W631" s="495" t="s">
        <v>105</v>
      </c>
      <c r="X631" s="495" t="s">
        <v>9206</v>
      </c>
      <c r="Y631" s="495"/>
      <c r="Z631" s="616"/>
      <c r="AA631" s="590"/>
      <c r="AB631" s="1"/>
      <c r="AC631" s="1"/>
      <c r="AD631" s="1"/>
      <c r="AE631" s="1"/>
      <c r="AF631" s="1"/>
      <c r="AG631" s="1"/>
      <c r="AH631" s="1"/>
      <c r="AI631" s="1"/>
      <c r="AJ631" s="1"/>
      <c r="AK631" s="1"/>
      <c r="AL631" s="1"/>
      <c r="AM631" s="1"/>
      <c r="AN631" s="1"/>
      <c r="AO631" s="1"/>
      <c r="AP631" s="1"/>
      <c r="AQ631" s="1"/>
      <c r="AR631" s="1"/>
      <c r="AS631" s="1"/>
      <c r="AT631" s="1"/>
      <c r="AU631" s="1"/>
    </row>
    <row r="632" spans="1:47" s="615" customFormat="1" ht="17.45" customHeight="1" x14ac:dyDescent="0.25">
      <c r="A632" s="589" t="s">
        <v>7716</v>
      </c>
      <c r="B632" s="495" t="s">
        <v>57</v>
      </c>
      <c r="C632" s="495" t="s">
        <v>775</v>
      </c>
      <c r="D632" s="495" t="s">
        <v>10849</v>
      </c>
      <c r="E632" s="495" t="s">
        <v>316</v>
      </c>
      <c r="F632" s="473" t="s">
        <v>27</v>
      </c>
      <c r="G632" s="473"/>
      <c r="H632" s="473"/>
      <c r="I632" s="473"/>
      <c r="J632" s="152" t="s">
        <v>11224</v>
      </c>
      <c r="K632" s="152" t="s">
        <v>8947</v>
      </c>
      <c r="L632" s="496">
        <v>43066</v>
      </c>
      <c r="M632" s="497">
        <v>42829</v>
      </c>
      <c r="N632" s="152" t="s">
        <v>47</v>
      </c>
      <c r="O632" s="498">
        <v>43066</v>
      </c>
      <c r="P632" s="499">
        <v>200000</v>
      </c>
      <c r="Q632" s="500">
        <f t="shared" si="24"/>
        <v>0.19999999999999998</v>
      </c>
      <c r="R632" s="501">
        <v>12</v>
      </c>
      <c r="S632" s="502">
        <v>42831</v>
      </c>
      <c r="T632" s="152" t="s">
        <v>125</v>
      </c>
      <c r="U632" s="152" t="s">
        <v>7040</v>
      </c>
      <c r="V632" s="495" t="s">
        <v>162</v>
      </c>
      <c r="W632" s="495" t="s">
        <v>105</v>
      </c>
      <c r="X632" s="495" t="s">
        <v>10203</v>
      </c>
      <c r="Y632" s="495"/>
      <c r="Z632" s="616"/>
      <c r="AA632" s="590"/>
      <c r="AB632" s="1"/>
      <c r="AC632" s="1"/>
      <c r="AD632" s="1"/>
      <c r="AE632" s="1"/>
      <c r="AF632" s="1"/>
      <c r="AG632" s="1"/>
      <c r="AH632" s="1"/>
      <c r="AI632" s="1"/>
      <c r="AJ632" s="1"/>
      <c r="AK632" s="1"/>
      <c r="AL632" s="1"/>
      <c r="AM632" s="1"/>
      <c r="AN632" s="1"/>
      <c r="AO632" s="1"/>
      <c r="AP632" s="1"/>
      <c r="AQ632" s="1"/>
      <c r="AR632" s="1"/>
      <c r="AS632" s="1"/>
      <c r="AT632" s="1"/>
      <c r="AU632" s="1"/>
    </row>
    <row r="633" spans="1:47" s="615" customFormat="1" ht="17.45" customHeight="1" x14ac:dyDescent="0.25">
      <c r="A633" s="589" t="s">
        <v>7726</v>
      </c>
      <c r="B633" s="495" t="s">
        <v>57</v>
      </c>
      <c r="C633" s="495" t="s">
        <v>775</v>
      </c>
      <c r="D633" s="495" t="s">
        <v>10518</v>
      </c>
      <c r="E633" s="495" t="s">
        <v>7728</v>
      </c>
      <c r="F633" s="473" t="s">
        <v>24</v>
      </c>
      <c r="G633" s="473"/>
      <c r="H633" s="473"/>
      <c r="I633" s="473"/>
      <c r="J633" s="152" t="s">
        <v>11224</v>
      </c>
      <c r="K633" s="152" t="s">
        <v>38</v>
      </c>
      <c r="L633" s="496">
        <v>43073</v>
      </c>
      <c r="M633" s="497">
        <v>42830</v>
      </c>
      <c r="N633" s="152" t="s">
        <v>46</v>
      </c>
      <c r="O633" s="498">
        <v>43073</v>
      </c>
      <c r="P633" s="499">
        <v>200000</v>
      </c>
      <c r="Q633" s="500">
        <f t="shared" si="24"/>
        <v>0.19999999999999998</v>
      </c>
      <c r="R633" s="501">
        <v>3</v>
      </c>
      <c r="S633" s="502">
        <v>42831</v>
      </c>
      <c r="T633" s="152" t="s">
        <v>103</v>
      </c>
      <c r="U633" s="152" t="s">
        <v>7040</v>
      </c>
      <c r="V633" s="495" t="s">
        <v>162</v>
      </c>
      <c r="W633" s="495" t="s">
        <v>105</v>
      </c>
      <c r="X633" s="495" t="s">
        <v>10050</v>
      </c>
      <c r="Y633" s="495"/>
      <c r="Z633" s="616"/>
      <c r="AA633" s="590"/>
      <c r="AB633" s="1"/>
      <c r="AC633" s="1"/>
      <c r="AD633" s="1"/>
      <c r="AE633" s="1"/>
      <c r="AF633" s="1"/>
      <c r="AG633" s="1"/>
      <c r="AH633" s="1"/>
      <c r="AI633" s="1"/>
      <c r="AJ633" s="1"/>
      <c r="AK633" s="1"/>
      <c r="AL633" s="1"/>
      <c r="AM633" s="1"/>
      <c r="AN633" s="1"/>
      <c r="AO633" s="1"/>
      <c r="AP633" s="1"/>
      <c r="AQ633" s="1"/>
      <c r="AR633" s="1"/>
      <c r="AS633" s="1"/>
      <c r="AT633" s="1"/>
      <c r="AU633" s="1"/>
    </row>
    <row r="634" spans="1:47" s="615" customFormat="1" ht="17.45" customHeight="1" x14ac:dyDescent="0.25">
      <c r="A634" s="589" t="s">
        <v>7535</v>
      </c>
      <c r="B634" s="495" t="s">
        <v>57</v>
      </c>
      <c r="C634" s="495" t="s">
        <v>775</v>
      </c>
      <c r="D634" s="495" t="s">
        <v>10456</v>
      </c>
      <c r="E634" s="495" t="s">
        <v>7536</v>
      </c>
      <c r="F634" s="473" t="s">
        <v>24</v>
      </c>
      <c r="G634" s="473"/>
      <c r="H634" s="473"/>
      <c r="I634" s="473"/>
      <c r="J634" s="152" t="s">
        <v>11223</v>
      </c>
      <c r="K634" s="152" t="s">
        <v>38</v>
      </c>
      <c r="L634" s="496">
        <v>42921</v>
      </c>
      <c r="M634" s="497">
        <v>42831</v>
      </c>
      <c r="N634" s="152" t="s">
        <v>46</v>
      </c>
      <c r="O634" s="498">
        <v>42921</v>
      </c>
      <c r="P634" s="499">
        <v>200000</v>
      </c>
      <c r="Q634" s="500">
        <f t="shared" si="24"/>
        <v>0.19999999999999998</v>
      </c>
      <c r="R634" s="501">
        <v>12</v>
      </c>
      <c r="S634" s="502">
        <v>42831</v>
      </c>
      <c r="T634" s="152" t="s">
        <v>125</v>
      </c>
      <c r="U634" s="152" t="s">
        <v>7040</v>
      </c>
      <c r="V634" s="495" t="s">
        <v>162</v>
      </c>
      <c r="W634" s="495" t="s">
        <v>105</v>
      </c>
      <c r="X634" s="495" t="s">
        <v>9115</v>
      </c>
      <c r="Y634" s="495"/>
      <c r="Z634" s="616"/>
      <c r="AA634" s="590"/>
      <c r="AB634" s="1"/>
      <c r="AC634" s="1"/>
      <c r="AD634" s="1"/>
      <c r="AE634" s="1"/>
      <c r="AF634" s="1"/>
      <c r="AG634" s="1"/>
      <c r="AH634" s="1"/>
      <c r="AI634" s="1"/>
      <c r="AJ634" s="1"/>
      <c r="AK634" s="1"/>
      <c r="AL634" s="1"/>
      <c r="AM634" s="1"/>
      <c r="AN634" s="1"/>
      <c r="AO634" s="1"/>
      <c r="AP634" s="1"/>
      <c r="AQ634" s="1"/>
      <c r="AR634" s="1"/>
      <c r="AS634" s="1"/>
      <c r="AT634" s="1"/>
      <c r="AU634" s="1"/>
    </row>
    <row r="635" spans="1:47" s="615" customFormat="1" ht="17.45" customHeight="1" x14ac:dyDescent="0.25">
      <c r="A635" s="589" t="s">
        <v>8305</v>
      </c>
      <c r="B635" s="495" t="s">
        <v>57</v>
      </c>
      <c r="C635" s="495" t="s">
        <v>775</v>
      </c>
      <c r="D635" s="495" t="s">
        <v>11518</v>
      </c>
      <c r="E635" s="495" t="s">
        <v>8306</v>
      </c>
      <c r="F635" s="473" t="s">
        <v>28</v>
      </c>
      <c r="G635" s="473"/>
      <c r="H635" s="473"/>
      <c r="I635" s="473"/>
      <c r="J635" s="152" t="s">
        <v>11223</v>
      </c>
      <c r="K635" s="152" t="s">
        <v>8952</v>
      </c>
      <c r="L635" s="496">
        <v>43007</v>
      </c>
      <c r="M635" s="497">
        <v>42832</v>
      </c>
      <c r="N635" s="152" t="s">
        <v>46</v>
      </c>
      <c r="O635" s="498">
        <v>43007</v>
      </c>
      <c r="P635" s="499">
        <v>200000</v>
      </c>
      <c r="Q635" s="500">
        <f t="shared" si="24"/>
        <v>0.19999999999999998</v>
      </c>
      <c r="R635" s="501">
        <v>3</v>
      </c>
      <c r="S635" s="502">
        <v>42838</v>
      </c>
      <c r="T635" s="152" t="s">
        <v>125</v>
      </c>
      <c r="U635" s="152" t="s">
        <v>7040</v>
      </c>
      <c r="V635" s="495" t="s">
        <v>162</v>
      </c>
      <c r="W635" s="495" t="s">
        <v>105</v>
      </c>
      <c r="X635" s="495" t="s">
        <v>10029</v>
      </c>
      <c r="Y635" s="495"/>
      <c r="Z635" s="616"/>
      <c r="AA635" s="590"/>
      <c r="AB635" s="1"/>
      <c r="AC635" s="1"/>
      <c r="AD635" s="1"/>
      <c r="AE635" s="1"/>
      <c r="AF635" s="1"/>
      <c r="AG635" s="1"/>
      <c r="AH635" s="1"/>
      <c r="AI635" s="1"/>
      <c r="AJ635" s="1"/>
      <c r="AK635" s="1"/>
      <c r="AL635" s="1"/>
      <c r="AM635" s="1"/>
      <c r="AN635" s="1"/>
      <c r="AO635" s="1"/>
      <c r="AP635" s="1"/>
      <c r="AQ635" s="1"/>
      <c r="AR635" s="1"/>
      <c r="AS635" s="1"/>
      <c r="AT635" s="1"/>
      <c r="AU635" s="1"/>
    </row>
    <row r="636" spans="1:47" s="615" customFormat="1" ht="17.45" customHeight="1" x14ac:dyDescent="0.25">
      <c r="A636" s="589" t="s">
        <v>8305</v>
      </c>
      <c r="B636" s="495" t="s">
        <v>57</v>
      </c>
      <c r="C636" s="495" t="s">
        <v>775</v>
      </c>
      <c r="D636" s="495" t="s">
        <v>9882</v>
      </c>
      <c r="E636" s="495" t="s">
        <v>8306</v>
      </c>
      <c r="F636" s="473" t="s">
        <v>28</v>
      </c>
      <c r="G636" s="473"/>
      <c r="H636" s="473"/>
      <c r="I636" s="473"/>
      <c r="J636" s="152" t="s">
        <v>11223</v>
      </c>
      <c r="K636" s="163" t="s">
        <v>8952</v>
      </c>
      <c r="L636" s="503">
        <v>42922</v>
      </c>
      <c r="M636" s="497" t="s">
        <v>9692</v>
      </c>
      <c r="N636" s="163" t="s">
        <v>46</v>
      </c>
      <c r="O636" s="503">
        <v>43007</v>
      </c>
      <c r="P636" s="499">
        <v>200000</v>
      </c>
      <c r="Q636" s="500">
        <f t="shared" si="24"/>
        <v>0.19999999999999998</v>
      </c>
      <c r="R636" s="504">
        <v>3</v>
      </c>
      <c r="S636" s="505" t="s">
        <v>7881</v>
      </c>
      <c r="T636" s="163" t="s">
        <v>125</v>
      </c>
      <c r="U636" s="152" t="s">
        <v>7040</v>
      </c>
      <c r="V636" s="495" t="s">
        <v>104</v>
      </c>
      <c r="W636" s="495" t="s">
        <v>9711</v>
      </c>
      <c r="X636" s="495" t="s">
        <v>9712</v>
      </c>
      <c r="Y636" s="495" t="s">
        <v>1007</v>
      </c>
      <c r="Z636" s="616"/>
      <c r="AA636" s="590"/>
      <c r="AB636" s="1"/>
      <c r="AC636" s="1"/>
      <c r="AD636" s="1"/>
      <c r="AE636" s="1"/>
      <c r="AF636" s="1"/>
      <c r="AG636" s="1"/>
      <c r="AH636" s="1"/>
      <c r="AI636" s="1"/>
      <c r="AJ636" s="1"/>
      <c r="AK636" s="1"/>
      <c r="AL636" s="1"/>
      <c r="AM636" s="1"/>
      <c r="AN636" s="1"/>
      <c r="AO636" s="1"/>
      <c r="AP636" s="1"/>
      <c r="AQ636" s="1"/>
      <c r="AR636" s="1"/>
      <c r="AS636" s="1"/>
      <c r="AT636" s="1"/>
      <c r="AU636" s="1"/>
    </row>
    <row r="637" spans="1:47" s="615" customFormat="1" ht="17.45" customHeight="1" x14ac:dyDescent="0.25">
      <c r="A637" s="589" t="s">
        <v>8765</v>
      </c>
      <c r="B637" s="495" t="s">
        <v>57</v>
      </c>
      <c r="C637" s="495" t="s">
        <v>98</v>
      </c>
      <c r="D637" s="495" t="s">
        <v>10702</v>
      </c>
      <c r="E637" s="495" t="s">
        <v>8766</v>
      </c>
      <c r="F637" s="473" t="s">
        <v>26</v>
      </c>
      <c r="G637" s="473"/>
      <c r="H637" s="473"/>
      <c r="I637" s="473"/>
      <c r="J637" s="152" t="s">
        <v>11224</v>
      </c>
      <c r="K637" s="152" t="s">
        <v>8948</v>
      </c>
      <c r="L637" s="496">
        <v>43028</v>
      </c>
      <c r="M637" s="497">
        <v>42863</v>
      </c>
      <c r="N637" s="152" t="s">
        <v>46</v>
      </c>
      <c r="O637" s="498">
        <v>43028</v>
      </c>
      <c r="P637" s="499">
        <v>200000</v>
      </c>
      <c r="Q637" s="500">
        <f t="shared" si="24"/>
        <v>0.19999999999999998</v>
      </c>
      <c r="R637" s="501">
        <v>12</v>
      </c>
      <c r="S637" s="502">
        <v>42866</v>
      </c>
      <c r="T637" s="152" t="s">
        <v>103</v>
      </c>
      <c r="U637" s="152" t="s">
        <v>18</v>
      </c>
      <c r="V637" s="495" t="s">
        <v>9273</v>
      </c>
      <c r="W637" s="495" t="s">
        <v>11335</v>
      </c>
      <c r="X637" s="495" t="s">
        <v>10200</v>
      </c>
      <c r="Y637" s="495" t="s">
        <v>9291</v>
      </c>
      <c r="Z637" s="616"/>
      <c r="AA637" s="590"/>
      <c r="AB637" s="1"/>
      <c r="AC637" s="1"/>
      <c r="AD637" s="1"/>
      <c r="AE637" s="1"/>
      <c r="AF637" s="1"/>
      <c r="AG637" s="1"/>
      <c r="AH637" s="1"/>
      <c r="AI637" s="1"/>
      <c r="AJ637" s="1"/>
      <c r="AK637" s="1"/>
      <c r="AL637" s="1"/>
      <c r="AM637" s="1"/>
      <c r="AN637" s="1"/>
      <c r="AO637" s="1"/>
      <c r="AP637" s="1"/>
      <c r="AQ637" s="1"/>
      <c r="AR637" s="1"/>
      <c r="AS637" s="1"/>
      <c r="AT637" s="1"/>
      <c r="AU637" s="1"/>
    </row>
    <row r="638" spans="1:47" s="615" customFormat="1" ht="17.45" customHeight="1" x14ac:dyDescent="0.25">
      <c r="A638" s="589" t="s">
        <v>5637</v>
      </c>
      <c r="B638" s="495" t="s">
        <v>57</v>
      </c>
      <c r="C638" s="495" t="s">
        <v>98</v>
      </c>
      <c r="D638" s="495" t="s">
        <v>2215</v>
      </c>
      <c r="E638" s="495" t="s">
        <v>5638</v>
      </c>
      <c r="F638" s="473" t="s">
        <v>25</v>
      </c>
      <c r="G638" s="473"/>
      <c r="H638" s="473"/>
      <c r="I638" s="473"/>
      <c r="J638" s="152" t="s">
        <v>11224</v>
      </c>
      <c r="K638" s="163" t="s">
        <v>8951</v>
      </c>
      <c r="L638" s="503">
        <v>43091</v>
      </c>
      <c r="M638" s="497" t="s">
        <v>5783</v>
      </c>
      <c r="N638" s="163" t="s">
        <v>47</v>
      </c>
      <c r="O638" s="503">
        <v>43091</v>
      </c>
      <c r="P638" s="499">
        <v>200000</v>
      </c>
      <c r="Q638" s="500">
        <f t="shared" si="24"/>
        <v>0.19999999999999998</v>
      </c>
      <c r="R638" s="504">
        <v>1</v>
      </c>
      <c r="S638" s="505" t="s">
        <v>11299</v>
      </c>
      <c r="T638" s="163" t="s">
        <v>125</v>
      </c>
      <c r="U638" s="163" t="s">
        <v>6</v>
      </c>
      <c r="V638" s="495" t="s">
        <v>7956</v>
      </c>
      <c r="W638" s="495" t="s">
        <v>5908</v>
      </c>
      <c r="X638" s="495" t="s">
        <v>106</v>
      </c>
      <c r="Y638" s="495" t="s">
        <v>667</v>
      </c>
      <c r="Z638" s="616"/>
      <c r="AA638" s="590"/>
      <c r="AB638" s="1"/>
      <c r="AC638" s="1"/>
      <c r="AD638" s="1"/>
      <c r="AE638" s="1"/>
      <c r="AF638" s="1"/>
      <c r="AG638" s="1"/>
      <c r="AH638" s="1"/>
      <c r="AI638" s="1"/>
      <c r="AJ638" s="1"/>
      <c r="AK638" s="1"/>
      <c r="AL638" s="1"/>
      <c r="AM638" s="1"/>
      <c r="AN638" s="1"/>
      <c r="AO638" s="1"/>
      <c r="AP638" s="1"/>
      <c r="AQ638" s="1"/>
      <c r="AR638" s="1"/>
      <c r="AS638" s="1"/>
      <c r="AT638" s="1"/>
      <c r="AU638" s="1"/>
    </row>
    <row r="639" spans="1:47" s="615" customFormat="1" ht="17.45" customHeight="1" x14ac:dyDescent="0.25">
      <c r="A639" s="589" t="s">
        <v>1816</v>
      </c>
      <c r="B639" s="495" t="s">
        <v>57</v>
      </c>
      <c r="C639" s="495" t="s">
        <v>98</v>
      </c>
      <c r="D639" s="495" t="s">
        <v>10269</v>
      </c>
      <c r="E639" s="495" t="s">
        <v>9582</v>
      </c>
      <c r="F639" s="473" t="s">
        <v>25</v>
      </c>
      <c r="G639" s="473"/>
      <c r="H639" s="473"/>
      <c r="I639" s="473"/>
      <c r="J639" s="152" t="s">
        <v>11223</v>
      </c>
      <c r="K639" s="152" t="s">
        <v>8951</v>
      </c>
      <c r="L639" s="496">
        <v>42978</v>
      </c>
      <c r="M639" s="497">
        <v>42788</v>
      </c>
      <c r="N639" s="152" t="s">
        <v>48</v>
      </c>
      <c r="O639" s="498">
        <v>42978</v>
      </c>
      <c r="P639" s="499">
        <v>200000</v>
      </c>
      <c r="Q639" s="500">
        <f t="shared" si="24"/>
        <v>0.19999999999999998</v>
      </c>
      <c r="R639" s="501">
        <v>12</v>
      </c>
      <c r="S639" s="502">
        <v>42913</v>
      </c>
      <c r="T639" s="152" t="s">
        <v>103</v>
      </c>
      <c r="U639" s="152" t="s">
        <v>7040</v>
      </c>
      <c r="V639" s="495" t="s">
        <v>162</v>
      </c>
      <c r="W639" s="495" t="s">
        <v>105</v>
      </c>
      <c r="X639" s="495" t="s">
        <v>9814</v>
      </c>
      <c r="Y639" s="495"/>
      <c r="Z639" s="616"/>
      <c r="AA639" s="590"/>
      <c r="AB639" s="1"/>
      <c r="AC639" s="1"/>
      <c r="AD639" s="1"/>
      <c r="AE639" s="1"/>
      <c r="AF639" s="1"/>
      <c r="AG639" s="1"/>
      <c r="AH639" s="1"/>
      <c r="AI639" s="1"/>
      <c r="AJ639" s="1"/>
      <c r="AK639" s="1"/>
      <c r="AL639" s="1"/>
      <c r="AM639" s="1"/>
      <c r="AN639" s="1"/>
      <c r="AO639" s="1"/>
      <c r="AP639" s="1"/>
      <c r="AQ639" s="1"/>
      <c r="AR639" s="1"/>
      <c r="AS639" s="1"/>
      <c r="AT639" s="1"/>
      <c r="AU639" s="1"/>
    </row>
    <row r="640" spans="1:47" s="615" customFormat="1" ht="17.45" customHeight="1" x14ac:dyDescent="0.25">
      <c r="A640" s="589" t="s">
        <v>8770</v>
      </c>
      <c r="B640" s="495" t="s">
        <v>57</v>
      </c>
      <c r="C640" s="495" t="s">
        <v>98</v>
      </c>
      <c r="D640" s="495" t="s">
        <v>10851</v>
      </c>
      <c r="E640" s="495" t="s">
        <v>528</v>
      </c>
      <c r="F640" s="473" t="s">
        <v>27</v>
      </c>
      <c r="G640" s="473"/>
      <c r="H640" s="473"/>
      <c r="I640" s="473"/>
      <c r="J640" s="152" t="s">
        <v>11224</v>
      </c>
      <c r="K640" s="152" t="s">
        <v>8947</v>
      </c>
      <c r="L640" s="496">
        <v>43091</v>
      </c>
      <c r="M640" s="497">
        <v>42865</v>
      </c>
      <c r="N640" s="152" t="s">
        <v>47</v>
      </c>
      <c r="O640" s="498">
        <v>43091</v>
      </c>
      <c r="P640" s="499">
        <v>200000</v>
      </c>
      <c r="Q640" s="500">
        <f t="shared" ref="Q640:Q670" si="25">+P640*0.000001</f>
        <v>0.19999999999999998</v>
      </c>
      <c r="R640" s="501">
        <v>12</v>
      </c>
      <c r="S640" s="502">
        <v>42866</v>
      </c>
      <c r="T640" s="152" t="s">
        <v>103</v>
      </c>
      <c r="U640" s="152" t="s">
        <v>7040</v>
      </c>
      <c r="V640" s="495" t="s">
        <v>162</v>
      </c>
      <c r="W640" s="495" t="s">
        <v>105</v>
      </c>
      <c r="X640" s="495" t="s">
        <v>10204</v>
      </c>
      <c r="Y640" s="495" t="s">
        <v>6864</v>
      </c>
      <c r="Z640" s="616"/>
      <c r="AA640" s="590"/>
      <c r="AB640" s="1"/>
      <c r="AC640" s="1"/>
      <c r="AD640" s="1"/>
      <c r="AE640" s="1"/>
      <c r="AF640" s="1"/>
      <c r="AG640" s="1"/>
      <c r="AH640" s="1"/>
      <c r="AI640" s="1"/>
      <c r="AJ640" s="1"/>
      <c r="AK640" s="1"/>
      <c r="AL640" s="1"/>
      <c r="AM640" s="1"/>
      <c r="AN640" s="1"/>
      <c r="AO640" s="1"/>
      <c r="AP640" s="1"/>
      <c r="AQ640" s="1"/>
      <c r="AR640" s="1"/>
      <c r="AS640" s="1"/>
      <c r="AT640" s="1"/>
      <c r="AU640" s="1"/>
    </row>
    <row r="641" spans="1:47" s="615" customFormat="1" ht="17.45" customHeight="1" x14ac:dyDescent="0.25">
      <c r="A641" s="589" t="s">
        <v>8757</v>
      </c>
      <c r="B641" s="495" t="s">
        <v>57</v>
      </c>
      <c r="C641" s="495" t="s">
        <v>98</v>
      </c>
      <c r="D641" s="495" t="s">
        <v>10846</v>
      </c>
      <c r="E641" s="495" t="s">
        <v>8758</v>
      </c>
      <c r="F641" s="473" t="s">
        <v>27</v>
      </c>
      <c r="G641" s="473"/>
      <c r="H641" s="473"/>
      <c r="I641" s="473"/>
      <c r="J641" s="152" t="s">
        <v>11224</v>
      </c>
      <c r="K641" s="152" t="s">
        <v>8070</v>
      </c>
      <c r="L641" s="496">
        <v>43018</v>
      </c>
      <c r="M641" s="497">
        <v>42865</v>
      </c>
      <c r="N641" s="152" t="s">
        <v>47</v>
      </c>
      <c r="O641" s="498">
        <v>43018</v>
      </c>
      <c r="P641" s="499">
        <v>200000</v>
      </c>
      <c r="Q641" s="500">
        <f t="shared" si="25"/>
        <v>0.19999999999999998</v>
      </c>
      <c r="R641" s="501">
        <v>12</v>
      </c>
      <c r="S641" s="502">
        <v>42866</v>
      </c>
      <c r="T641" s="152" t="s">
        <v>125</v>
      </c>
      <c r="U641" s="152" t="s">
        <v>7040</v>
      </c>
      <c r="V641" s="495" t="s">
        <v>162</v>
      </c>
      <c r="W641" s="495" t="s">
        <v>105</v>
      </c>
      <c r="X641" s="495" t="s">
        <v>10199</v>
      </c>
      <c r="Y641" s="495" t="s">
        <v>6864</v>
      </c>
      <c r="Z641" s="616"/>
      <c r="AA641" s="590"/>
      <c r="AB641" s="1"/>
      <c r="AC641" s="1"/>
      <c r="AD641" s="1"/>
      <c r="AE641" s="1"/>
      <c r="AF641" s="1"/>
      <c r="AG641" s="1"/>
      <c r="AH641" s="1"/>
      <c r="AI641" s="1"/>
      <c r="AJ641" s="1"/>
      <c r="AK641" s="1"/>
      <c r="AL641" s="1"/>
      <c r="AM641" s="1"/>
      <c r="AN641" s="1"/>
      <c r="AO641" s="1"/>
      <c r="AP641" s="1"/>
      <c r="AQ641" s="1"/>
      <c r="AR641" s="1"/>
      <c r="AS641" s="1"/>
      <c r="AT641" s="1"/>
      <c r="AU641" s="1"/>
    </row>
    <row r="642" spans="1:47" s="615" customFormat="1" ht="17.45" customHeight="1" x14ac:dyDescent="0.25">
      <c r="A642" s="589" t="s">
        <v>1981</v>
      </c>
      <c r="B642" s="495" t="s">
        <v>56</v>
      </c>
      <c r="C642" s="495" t="s">
        <v>117</v>
      </c>
      <c r="D642" s="495" t="s">
        <v>7225</v>
      </c>
      <c r="E642" s="495" t="s">
        <v>7226</v>
      </c>
      <c r="F642" s="473" t="s">
        <v>25</v>
      </c>
      <c r="G642" s="473" t="s">
        <v>4894</v>
      </c>
      <c r="H642" s="473" t="str">
        <f>VLOOKUP(A642,'[1]2017 SalesConnect'!$A:$J,8,0)</f>
        <v>India</v>
      </c>
      <c r="I642" s="473" t="str">
        <f>VLOOKUP(A642,'[1]2017 SalesConnect'!$A:$I,9,0)</f>
        <v>PoC on Reverse Logistics</v>
      </c>
      <c r="J642" s="152" t="s">
        <v>11223</v>
      </c>
      <c r="K642" s="163" t="s">
        <v>35</v>
      </c>
      <c r="L642" s="503">
        <v>42947</v>
      </c>
      <c r="M642" s="497" t="s">
        <v>1982</v>
      </c>
      <c r="N642" s="163" t="s">
        <v>47</v>
      </c>
      <c r="O642" s="503">
        <v>42947</v>
      </c>
      <c r="P642" s="499">
        <v>200000</v>
      </c>
      <c r="Q642" s="500">
        <f t="shared" si="25"/>
        <v>0.19999999999999998</v>
      </c>
      <c r="R642" s="504">
        <v>1</v>
      </c>
      <c r="S642" s="505" t="s">
        <v>8646</v>
      </c>
      <c r="T642" s="163" t="s">
        <v>292</v>
      </c>
      <c r="U642" s="152" t="s">
        <v>7040</v>
      </c>
      <c r="V642" s="495" t="s">
        <v>104</v>
      </c>
      <c r="W642" s="495" t="s">
        <v>344</v>
      </c>
      <c r="X642" s="495" t="s">
        <v>5798</v>
      </c>
      <c r="Y642" s="495" t="s">
        <v>8694</v>
      </c>
      <c r="Z642" s="616"/>
      <c r="AA642" s="590"/>
      <c r="AB642" s="1"/>
      <c r="AC642" s="1"/>
      <c r="AD642" s="1"/>
      <c r="AE642" s="1"/>
      <c r="AF642" s="1"/>
      <c r="AG642" s="1"/>
      <c r="AH642" s="1"/>
      <c r="AI642" s="1"/>
      <c r="AJ642" s="1"/>
      <c r="AK642" s="1"/>
      <c r="AL642" s="1"/>
      <c r="AM642" s="1"/>
      <c r="AN642" s="1"/>
      <c r="AO642" s="1"/>
      <c r="AP642" s="1"/>
      <c r="AQ642" s="1"/>
      <c r="AR642" s="1"/>
      <c r="AS642" s="1"/>
      <c r="AT642" s="1"/>
      <c r="AU642" s="1"/>
    </row>
    <row r="643" spans="1:47" s="615" customFormat="1" ht="17.45" customHeight="1" x14ac:dyDescent="0.25">
      <c r="A643" s="589" t="s">
        <v>8759</v>
      </c>
      <c r="B643" s="495" t="s">
        <v>57</v>
      </c>
      <c r="C643" s="495" t="s">
        <v>98</v>
      </c>
      <c r="D643" s="495" t="s">
        <v>8760</v>
      </c>
      <c r="E643" s="495" t="s">
        <v>8761</v>
      </c>
      <c r="F643" s="473" t="s">
        <v>25</v>
      </c>
      <c r="G643" s="473"/>
      <c r="H643" s="473"/>
      <c r="I643" s="473"/>
      <c r="J643" s="152" t="s">
        <v>11223</v>
      </c>
      <c r="K643" s="163" t="s">
        <v>8951</v>
      </c>
      <c r="L643" s="503">
        <v>43007</v>
      </c>
      <c r="M643" s="497" t="s">
        <v>8872</v>
      </c>
      <c r="N643" s="163" t="s">
        <v>47</v>
      </c>
      <c r="O643" s="503">
        <v>43007</v>
      </c>
      <c r="P643" s="499">
        <v>200000</v>
      </c>
      <c r="Q643" s="500">
        <f t="shared" si="25"/>
        <v>0.19999999999999998</v>
      </c>
      <c r="R643" s="504">
        <v>12</v>
      </c>
      <c r="S643" s="505" t="s">
        <v>10758</v>
      </c>
      <c r="T643" s="163" t="s">
        <v>103</v>
      </c>
      <c r="U643" s="152" t="s">
        <v>7040</v>
      </c>
      <c r="V643" s="495" t="s">
        <v>134</v>
      </c>
      <c r="W643" s="495" t="s">
        <v>961</v>
      </c>
      <c r="X643" s="495" t="s">
        <v>106</v>
      </c>
      <c r="Y643" s="495" t="s">
        <v>757</v>
      </c>
      <c r="Z643" s="616"/>
      <c r="AA643" s="590"/>
      <c r="AB643" s="1"/>
      <c r="AC643" s="1"/>
      <c r="AD643" s="1"/>
      <c r="AE643" s="1"/>
      <c r="AF643" s="1"/>
      <c r="AG643" s="1"/>
      <c r="AH643" s="1"/>
      <c r="AI643" s="1"/>
      <c r="AJ643" s="1"/>
      <c r="AK643" s="1"/>
      <c r="AL643" s="1"/>
      <c r="AM643" s="1"/>
      <c r="AN643" s="1"/>
      <c r="AO643" s="1"/>
      <c r="AP643" s="1"/>
      <c r="AQ643" s="1"/>
      <c r="AR643" s="1"/>
      <c r="AS643" s="1"/>
      <c r="AT643" s="1"/>
      <c r="AU643" s="1"/>
    </row>
    <row r="644" spans="1:47" s="615" customFormat="1" ht="17.45" customHeight="1" x14ac:dyDescent="0.25">
      <c r="A644" s="589" t="s">
        <v>1955</v>
      </c>
      <c r="B644" s="495" t="s">
        <v>57</v>
      </c>
      <c r="C644" s="495" t="s">
        <v>98</v>
      </c>
      <c r="D644" s="495" t="s">
        <v>1956</v>
      </c>
      <c r="E644" s="495" t="s">
        <v>1957</v>
      </c>
      <c r="F644" s="473" t="s">
        <v>24</v>
      </c>
      <c r="G644" s="473"/>
      <c r="H644" s="473"/>
      <c r="I644" s="473"/>
      <c r="J644" s="152" t="s">
        <v>11223</v>
      </c>
      <c r="K644" s="163" t="s">
        <v>8949</v>
      </c>
      <c r="L644" s="503">
        <v>43003</v>
      </c>
      <c r="M644" s="497" t="s">
        <v>1958</v>
      </c>
      <c r="N644" s="163" t="s">
        <v>46</v>
      </c>
      <c r="O644" s="503">
        <v>43003</v>
      </c>
      <c r="P644" s="499">
        <v>200000</v>
      </c>
      <c r="Q644" s="500">
        <f t="shared" si="25"/>
        <v>0.19999999999999998</v>
      </c>
      <c r="R644" s="504">
        <v>1</v>
      </c>
      <c r="S644" s="505" t="s">
        <v>5799</v>
      </c>
      <c r="T644" s="163" t="s">
        <v>125</v>
      </c>
      <c r="U644" s="152" t="s">
        <v>7040</v>
      </c>
      <c r="V644" s="495" t="s">
        <v>134</v>
      </c>
      <c r="W644" s="495" t="s">
        <v>9230</v>
      </c>
      <c r="X644" s="495" t="s">
        <v>106</v>
      </c>
      <c r="Y644" s="495"/>
      <c r="Z644" s="616"/>
      <c r="AA644" s="590"/>
      <c r="AB644" s="1"/>
      <c r="AC644" s="1"/>
      <c r="AD644" s="1"/>
      <c r="AE644" s="1"/>
      <c r="AF644" s="1"/>
      <c r="AG644" s="1"/>
      <c r="AH644" s="1"/>
      <c r="AI644" s="1"/>
      <c r="AJ644" s="1"/>
      <c r="AK644" s="1"/>
      <c r="AL644" s="1"/>
      <c r="AM644" s="1"/>
      <c r="AN644" s="1"/>
      <c r="AO644" s="1"/>
      <c r="AP644" s="1"/>
      <c r="AQ644" s="1"/>
      <c r="AR644" s="1"/>
      <c r="AS644" s="1"/>
      <c r="AT644" s="1"/>
      <c r="AU644" s="1"/>
    </row>
    <row r="645" spans="1:47" s="615" customFormat="1" ht="17.45" customHeight="1" x14ac:dyDescent="0.25">
      <c r="A645" s="589" t="s">
        <v>2046</v>
      </c>
      <c r="B645" s="495" t="s">
        <v>57</v>
      </c>
      <c r="C645" s="495" t="s">
        <v>98</v>
      </c>
      <c r="D645" s="495" t="s">
        <v>2047</v>
      </c>
      <c r="E645" s="495" t="s">
        <v>2048</v>
      </c>
      <c r="F645" s="473" t="s">
        <v>27</v>
      </c>
      <c r="G645" s="473"/>
      <c r="H645" s="473"/>
      <c r="I645" s="473"/>
      <c r="J645" s="152" t="s">
        <v>11223</v>
      </c>
      <c r="K645" s="163" t="s">
        <v>8947</v>
      </c>
      <c r="L645" s="503">
        <v>42961</v>
      </c>
      <c r="M645" s="497" t="s">
        <v>2049</v>
      </c>
      <c r="N645" s="163" t="s">
        <v>46</v>
      </c>
      <c r="O645" s="503">
        <v>42961</v>
      </c>
      <c r="P645" s="499">
        <v>200000</v>
      </c>
      <c r="Q645" s="500">
        <f t="shared" si="25"/>
        <v>0.19999999999999998</v>
      </c>
      <c r="R645" s="504">
        <v>12</v>
      </c>
      <c r="S645" s="505" t="s">
        <v>1942</v>
      </c>
      <c r="T645" s="163" t="s">
        <v>125</v>
      </c>
      <c r="U645" s="163" t="s">
        <v>7</v>
      </c>
      <c r="V645" s="495" t="s">
        <v>477</v>
      </c>
      <c r="W645" s="495" t="s">
        <v>478</v>
      </c>
      <c r="X645" s="495" t="s">
        <v>106</v>
      </c>
      <c r="Y645" s="495"/>
      <c r="Z645" s="616"/>
      <c r="AA645" s="590"/>
      <c r="AB645" s="1"/>
      <c r="AC645" s="1"/>
      <c r="AD645" s="1"/>
      <c r="AE645" s="1"/>
      <c r="AF645" s="1"/>
      <c r="AG645" s="1"/>
      <c r="AH645" s="1"/>
      <c r="AI645" s="1"/>
      <c r="AJ645" s="1"/>
      <c r="AK645" s="1"/>
      <c r="AL645" s="1"/>
      <c r="AM645" s="1"/>
      <c r="AN645" s="1"/>
      <c r="AO645" s="1"/>
      <c r="AP645" s="1"/>
      <c r="AQ645" s="1"/>
      <c r="AR645" s="1"/>
      <c r="AS645" s="1"/>
      <c r="AT645" s="1"/>
      <c r="AU645" s="1"/>
    </row>
    <row r="646" spans="1:47" s="615" customFormat="1" ht="17.45" customHeight="1" x14ac:dyDescent="0.25">
      <c r="A646" s="589" t="s">
        <v>2036</v>
      </c>
      <c r="B646" s="495" t="s">
        <v>57</v>
      </c>
      <c r="C646" s="495" t="s">
        <v>147</v>
      </c>
      <c r="D646" s="495" t="s">
        <v>10475</v>
      </c>
      <c r="E646" s="495" t="s">
        <v>1005</v>
      </c>
      <c r="F646" s="473" t="s">
        <v>25</v>
      </c>
      <c r="G646" s="473"/>
      <c r="H646" s="473"/>
      <c r="I646" s="473"/>
      <c r="J646" s="152" t="s">
        <v>11223</v>
      </c>
      <c r="K646" s="152" t="s">
        <v>35</v>
      </c>
      <c r="L646" s="496">
        <v>43000</v>
      </c>
      <c r="M646" s="497">
        <v>42761</v>
      </c>
      <c r="N646" s="152" t="s">
        <v>46</v>
      </c>
      <c r="O646" s="498">
        <v>43000</v>
      </c>
      <c r="P646" s="499">
        <v>200000</v>
      </c>
      <c r="Q646" s="500">
        <f t="shared" si="25"/>
        <v>0.19999999999999998</v>
      </c>
      <c r="R646" s="501">
        <v>12</v>
      </c>
      <c r="S646" s="502">
        <v>42761</v>
      </c>
      <c r="T646" s="152" t="s">
        <v>103</v>
      </c>
      <c r="U646" s="152" t="s">
        <v>7040</v>
      </c>
      <c r="V646" s="495" t="s">
        <v>162</v>
      </c>
      <c r="W646" s="495" t="s">
        <v>105</v>
      </c>
      <c r="X646" s="495" t="s">
        <v>9118</v>
      </c>
      <c r="Y646" s="495" t="s">
        <v>7201</v>
      </c>
      <c r="Z646" s="616"/>
      <c r="AA646" s="590"/>
      <c r="AB646" s="1"/>
      <c r="AC646" s="1"/>
      <c r="AD646" s="1"/>
      <c r="AE646" s="1"/>
      <c r="AF646" s="1"/>
      <c r="AG646" s="1"/>
      <c r="AH646" s="1"/>
      <c r="AI646" s="1"/>
      <c r="AJ646" s="1"/>
      <c r="AK646" s="1"/>
      <c r="AL646" s="1"/>
      <c r="AM646" s="1"/>
      <c r="AN646" s="1"/>
      <c r="AO646" s="1"/>
      <c r="AP646" s="1"/>
      <c r="AQ646" s="1"/>
      <c r="AR646" s="1"/>
      <c r="AS646" s="1"/>
      <c r="AT646" s="1"/>
      <c r="AU646" s="1"/>
    </row>
    <row r="647" spans="1:47" s="615" customFormat="1" ht="17.45" customHeight="1" x14ac:dyDescent="0.25">
      <c r="A647" s="589" t="s">
        <v>6580</v>
      </c>
      <c r="B647" s="495" t="s">
        <v>57</v>
      </c>
      <c r="C647" s="495" t="s">
        <v>147</v>
      </c>
      <c r="D647" s="495" t="s">
        <v>6581</v>
      </c>
      <c r="E647" s="495" t="s">
        <v>6582</v>
      </c>
      <c r="F647" s="473" t="s">
        <v>26</v>
      </c>
      <c r="G647" s="473"/>
      <c r="H647" s="473"/>
      <c r="I647" s="473"/>
      <c r="J647" s="152" t="s">
        <v>11223</v>
      </c>
      <c r="K647" s="163" t="s">
        <v>8948</v>
      </c>
      <c r="L647" s="503">
        <v>42993</v>
      </c>
      <c r="M647" s="497" t="s">
        <v>6762</v>
      </c>
      <c r="N647" s="163" t="s">
        <v>46</v>
      </c>
      <c r="O647" s="503">
        <v>42993</v>
      </c>
      <c r="P647" s="499">
        <v>200000</v>
      </c>
      <c r="Q647" s="500">
        <f t="shared" si="25"/>
        <v>0.19999999999999998</v>
      </c>
      <c r="R647" s="504">
        <v>1</v>
      </c>
      <c r="S647" s="505" t="s">
        <v>6513</v>
      </c>
      <c r="T647" s="163" t="s">
        <v>125</v>
      </c>
      <c r="U647" s="163" t="s">
        <v>7</v>
      </c>
      <c r="V647" s="495" t="s">
        <v>921</v>
      </c>
      <c r="W647" s="495" t="s">
        <v>2432</v>
      </c>
      <c r="X647" s="495" t="s">
        <v>6764</v>
      </c>
      <c r="Y647" s="495"/>
      <c r="Z647" s="616"/>
      <c r="AA647" s="590"/>
      <c r="AB647" s="1"/>
      <c r="AC647" s="1"/>
      <c r="AD647" s="1"/>
      <c r="AE647" s="1"/>
      <c r="AF647" s="1"/>
      <c r="AG647" s="1"/>
      <c r="AH647" s="1"/>
      <c r="AI647" s="1"/>
      <c r="AJ647" s="1"/>
      <c r="AK647" s="1"/>
      <c r="AL647" s="1"/>
      <c r="AM647" s="1"/>
      <c r="AN647" s="1"/>
      <c r="AO647" s="1"/>
      <c r="AP647" s="1"/>
      <c r="AQ647" s="1"/>
      <c r="AR647" s="1"/>
      <c r="AS647" s="1"/>
      <c r="AT647" s="1"/>
      <c r="AU647" s="1"/>
    </row>
    <row r="648" spans="1:47" s="615" customFormat="1" ht="17.45" customHeight="1" x14ac:dyDescent="0.25">
      <c r="A648" s="589" t="s">
        <v>6580</v>
      </c>
      <c r="B648" s="495" t="s">
        <v>57</v>
      </c>
      <c r="C648" s="495" t="s">
        <v>147</v>
      </c>
      <c r="D648" s="495" t="s">
        <v>6581</v>
      </c>
      <c r="E648" s="495" t="s">
        <v>6582</v>
      </c>
      <c r="F648" s="473" t="s">
        <v>26</v>
      </c>
      <c r="G648" s="473"/>
      <c r="H648" s="473"/>
      <c r="I648" s="473"/>
      <c r="J648" s="152" t="s">
        <v>11223</v>
      </c>
      <c r="K648" s="163" t="s">
        <v>8948</v>
      </c>
      <c r="L648" s="503">
        <v>42993</v>
      </c>
      <c r="M648" s="497" t="s">
        <v>6762</v>
      </c>
      <c r="N648" s="163" t="s">
        <v>46</v>
      </c>
      <c r="O648" s="503">
        <v>42993</v>
      </c>
      <c r="P648" s="499">
        <v>200000</v>
      </c>
      <c r="Q648" s="500">
        <f t="shared" si="25"/>
        <v>0.19999999999999998</v>
      </c>
      <c r="R648" s="504">
        <v>1</v>
      </c>
      <c r="S648" s="505" t="s">
        <v>6513</v>
      </c>
      <c r="T648" s="163" t="s">
        <v>125</v>
      </c>
      <c r="U648" s="163" t="s">
        <v>7</v>
      </c>
      <c r="V648" s="495" t="s">
        <v>306</v>
      </c>
      <c r="W648" s="495" t="s">
        <v>6763</v>
      </c>
      <c r="X648" s="495" t="s">
        <v>6764</v>
      </c>
      <c r="Y648" s="495"/>
      <c r="Z648" s="616"/>
      <c r="AA648" s="590"/>
      <c r="AB648" s="1"/>
      <c r="AC648" s="1"/>
      <c r="AD648" s="1"/>
      <c r="AE648" s="1"/>
      <c r="AF648" s="1"/>
      <c r="AG648" s="1"/>
      <c r="AH648" s="1"/>
      <c r="AI648" s="1"/>
      <c r="AJ648" s="1"/>
      <c r="AK648" s="1"/>
      <c r="AL648" s="1"/>
      <c r="AM648" s="1"/>
      <c r="AN648" s="1"/>
      <c r="AO648" s="1"/>
      <c r="AP648" s="1"/>
      <c r="AQ648" s="1"/>
      <c r="AR648" s="1"/>
      <c r="AS648" s="1"/>
      <c r="AT648" s="1"/>
      <c r="AU648" s="1"/>
    </row>
    <row r="649" spans="1:47" s="615" customFormat="1" ht="17.45" customHeight="1" x14ac:dyDescent="0.25">
      <c r="A649" s="589" t="s">
        <v>2389</v>
      </c>
      <c r="B649" s="495" t="s">
        <v>56</v>
      </c>
      <c r="C649" s="495" t="s">
        <v>117</v>
      </c>
      <c r="D649" s="495" t="s">
        <v>11541</v>
      </c>
      <c r="E649" s="495" t="s">
        <v>2374</v>
      </c>
      <c r="F649" s="473" t="s">
        <v>25</v>
      </c>
      <c r="G649" s="473"/>
      <c r="H649" s="473"/>
      <c r="I649" s="473"/>
      <c r="J649" s="152" t="s">
        <v>11225</v>
      </c>
      <c r="K649" s="152" t="s">
        <v>35</v>
      </c>
      <c r="L649" s="496">
        <v>42871</v>
      </c>
      <c r="M649" s="497">
        <v>42782</v>
      </c>
      <c r="N649" s="152" t="s">
        <v>46</v>
      </c>
      <c r="O649" s="498">
        <v>42887</v>
      </c>
      <c r="P649" s="499">
        <v>150000</v>
      </c>
      <c r="Q649" s="500">
        <f t="shared" si="25"/>
        <v>0.15</v>
      </c>
      <c r="R649" s="501">
        <v>2</v>
      </c>
      <c r="S649" s="502">
        <v>42782</v>
      </c>
      <c r="T649" s="152" t="s">
        <v>103</v>
      </c>
      <c r="U649" s="152" t="s">
        <v>7040</v>
      </c>
      <c r="V649" s="495" t="s">
        <v>162</v>
      </c>
      <c r="W649" s="495" t="s">
        <v>7199</v>
      </c>
      <c r="X649" s="495" t="s">
        <v>9002</v>
      </c>
      <c r="Y649" s="495"/>
      <c r="Z649" s="616"/>
      <c r="AA649" s="590"/>
      <c r="AB649" s="1"/>
      <c r="AC649" s="1"/>
      <c r="AD649" s="1"/>
      <c r="AE649" s="1"/>
      <c r="AF649" s="1"/>
      <c r="AG649" s="1"/>
      <c r="AH649" s="1"/>
      <c r="AI649" s="1"/>
      <c r="AJ649" s="1"/>
      <c r="AK649" s="1"/>
      <c r="AL649" s="1"/>
      <c r="AM649" s="1"/>
      <c r="AN649" s="1"/>
      <c r="AO649" s="1"/>
      <c r="AP649" s="1"/>
      <c r="AQ649" s="1"/>
      <c r="AR649" s="1"/>
      <c r="AS649" s="1"/>
      <c r="AT649" s="1"/>
      <c r="AU649" s="1"/>
    </row>
    <row r="650" spans="1:47" s="615" customFormat="1" ht="17.45" customHeight="1" x14ac:dyDescent="0.25">
      <c r="A650" s="589" t="s">
        <v>10158</v>
      </c>
      <c r="B650" s="495" t="s">
        <v>62</v>
      </c>
      <c r="C650" s="495" t="s">
        <v>429</v>
      </c>
      <c r="D650" s="495" t="s">
        <v>11068</v>
      </c>
      <c r="E650" s="495" t="s">
        <v>10159</v>
      </c>
      <c r="F650" s="473" t="s">
        <v>26</v>
      </c>
      <c r="G650" s="473"/>
      <c r="H650" s="473"/>
      <c r="I650" s="473"/>
      <c r="J650" s="152" t="s">
        <v>11223</v>
      </c>
      <c r="K650" s="163" t="s">
        <v>8948</v>
      </c>
      <c r="L650" s="503">
        <v>42983</v>
      </c>
      <c r="M650" s="497" t="s">
        <v>11243</v>
      </c>
      <c r="N650" s="163" t="s">
        <v>47</v>
      </c>
      <c r="O650" s="503">
        <v>42983</v>
      </c>
      <c r="P650" s="499">
        <v>200000</v>
      </c>
      <c r="Q650" s="500">
        <f t="shared" si="25"/>
        <v>0.19999999999999998</v>
      </c>
      <c r="R650" s="504">
        <v>24</v>
      </c>
      <c r="S650" s="505" t="s">
        <v>11283</v>
      </c>
      <c r="T650" s="163" t="s">
        <v>103</v>
      </c>
      <c r="U650" s="163" t="s">
        <v>7</v>
      </c>
      <c r="V650" s="495" t="s">
        <v>477</v>
      </c>
      <c r="W650" s="495" t="s">
        <v>1138</v>
      </c>
      <c r="X650" s="495" t="s">
        <v>11365</v>
      </c>
      <c r="Y650" s="495" t="s">
        <v>221</v>
      </c>
      <c r="Z650" s="616"/>
      <c r="AA650" s="590"/>
      <c r="AB650" s="1"/>
      <c r="AC650" s="1"/>
      <c r="AD650" s="1"/>
      <c r="AE650" s="1"/>
      <c r="AF650" s="1"/>
      <c r="AG650" s="1"/>
      <c r="AH650" s="1"/>
      <c r="AI650" s="1"/>
      <c r="AJ650" s="1"/>
      <c r="AK650" s="1"/>
      <c r="AL650" s="1"/>
      <c r="AM650" s="1"/>
      <c r="AN650" s="1"/>
      <c r="AO650" s="1"/>
      <c r="AP650" s="1"/>
      <c r="AQ650" s="1"/>
      <c r="AR650" s="1"/>
      <c r="AS650" s="1"/>
      <c r="AT650" s="1"/>
      <c r="AU650" s="1"/>
    </row>
    <row r="651" spans="1:47" s="615" customFormat="1" ht="17.45" customHeight="1" x14ac:dyDescent="0.25">
      <c r="A651" s="589" t="s">
        <v>9473</v>
      </c>
      <c r="B651" s="495" t="s">
        <v>57</v>
      </c>
      <c r="C651" s="495" t="s">
        <v>182</v>
      </c>
      <c r="D651" s="495" t="s">
        <v>10848</v>
      </c>
      <c r="E651" s="495" t="s">
        <v>9474</v>
      </c>
      <c r="F651" s="473" t="s">
        <v>27</v>
      </c>
      <c r="G651" s="473"/>
      <c r="H651" s="473"/>
      <c r="I651" s="473"/>
      <c r="J651" s="152" t="s">
        <v>11224</v>
      </c>
      <c r="K651" s="152" t="s">
        <v>8947</v>
      </c>
      <c r="L651" s="496">
        <v>43056</v>
      </c>
      <c r="M651" s="497">
        <v>42874</v>
      </c>
      <c r="N651" s="152" t="s">
        <v>48</v>
      </c>
      <c r="O651" s="498">
        <v>43066</v>
      </c>
      <c r="P651" s="499">
        <v>200000</v>
      </c>
      <c r="Q651" s="500">
        <f t="shared" si="25"/>
        <v>0.19999999999999998</v>
      </c>
      <c r="R651" s="501">
        <v>4</v>
      </c>
      <c r="S651" s="502">
        <v>42880</v>
      </c>
      <c r="T651" s="152" t="s">
        <v>103</v>
      </c>
      <c r="U651" s="152" t="s">
        <v>7040</v>
      </c>
      <c r="V651" s="495" t="s">
        <v>162</v>
      </c>
      <c r="W651" s="495" t="s">
        <v>105</v>
      </c>
      <c r="X651" s="495" t="s">
        <v>10202</v>
      </c>
      <c r="Y651" s="495" t="s">
        <v>6864</v>
      </c>
      <c r="Z651" s="616"/>
      <c r="AA651" s="590"/>
      <c r="AB651" s="1"/>
      <c r="AC651" s="1"/>
      <c r="AD651" s="1"/>
      <c r="AE651" s="1"/>
      <c r="AF651" s="1"/>
      <c r="AG651" s="1"/>
      <c r="AH651" s="1"/>
      <c r="AI651" s="1"/>
      <c r="AJ651" s="1"/>
      <c r="AK651" s="1"/>
      <c r="AL651" s="1"/>
      <c r="AM651" s="1"/>
      <c r="AN651" s="1"/>
      <c r="AO651" s="1"/>
      <c r="AP651" s="1"/>
      <c r="AQ651" s="1"/>
      <c r="AR651" s="1"/>
      <c r="AS651" s="1"/>
      <c r="AT651" s="1"/>
      <c r="AU651" s="1"/>
    </row>
    <row r="652" spans="1:47" s="615" customFormat="1" ht="17.45" customHeight="1" x14ac:dyDescent="0.25">
      <c r="A652" s="589" t="s">
        <v>1983</v>
      </c>
      <c r="B652" s="495" t="s">
        <v>56</v>
      </c>
      <c r="C652" s="495" t="s">
        <v>109</v>
      </c>
      <c r="D652" s="495" t="s">
        <v>202</v>
      </c>
      <c r="E652" s="495" t="s">
        <v>1984</v>
      </c>
      <c r="F652" s="473" t="s">
        <v>28</v>
      </c>
      <c r="G652" s="473" t="s">
        <v>4894</v>
      </c>
      <c r="H652" s="473" t="str">
        <f>VLOOKUP(A652,'[1]2017 SalesConnect'!$A:$J,8,0)</f>
        <v>India</v>
      </c>
      <c r="I652" s="473" t="str">
        <f>VLOOKUP(A652,'[1]2017 SalesConnect'!$A:$I,9,0)</f>
        <v>Industry BDE  connected with the Cisco Partner. He is meeting the Innovation team contact in Cisco at the Interconnect event next week and promised to involve us when they finalize the use cases.</v>
      </c>
      <c r="J652" s="152" t="s">
        <v>11223</v>
      </c>
      <c r="K652" s="163" t="s">
        <v>36</v>
      </c>
      <c r="L652" s="503">
        <v>42972</v>
      </c>
      <c r="M652" s="497" t="s">
        <v>1985</v>
      </c>
      <c r="N652" s="163" t="s">
        <v>47</v>
      </c>
      <c r="O652" s="503">
        <v>42972</v>
      </c>
      <c r="P652" s="499">
        <v>200000</v>
      </c>
      <c r="Q652" s="500">
        <f t="shared" si="25"/>
        <v>0.19999999999999998</v>
      </c>
      <c r="R652" s="504">
        <v>3</v>
      </c>
      <c r="S652" s="505" t="s">
        <v>11804</v>
      </c>
      <c r="T652" s="163" t="s">
        <v>125</v>
      </c>
      <c r="U652" s="152" t="s">
        <v>7040</v>
      </c>
      <c r="V652" s="495" t="s">
        <v>134</v>
      </c>
      <c r="W652" s="495" t="s">
        <v>9230</v>
      </c>
      <c r="X652" s="495" t="s">
        <v>8616</v>
      </c>
      <c r="Y652" s="495" t="s">
        <v>1986</v>
      </c>
      <c r="Z652" s="616"/>
      <c r="AA652" s="590"/>
      <c r="AB652" s="1"/>
      <c r="AC652" s="1"/>
      <c r="AD652" s="1"/>
      <c r="AE652" s="1"/>
      <c r="AF652" s="1"/>
      <c r="AG652" s="1"/>
      <c r="AH652" s="1"/>
      <c r="AI652" s="1"/>
      <c r="AJ652" s="1"/>
      <c r="AK652" s="1"/>
      <c r="AL652" s="1"/>
      <c r="AM652" s="1"/>
      <c r="AN652" s="1"/>
      <c r="AO652" s="1"/>
      <c r="AP652" s="1"/>
      <c r="AQ652" s="1"/>
      <c r="AR652" s="1"/>
      <c r="AS652" s="1"/>
      <c r="AT652" s="1"/>
      <c r="AU652" s="1"/>
    </row>
    <row r="653" spans="1:47" s="615" customFormat="1" ht="17.45" customHeight="1" x14ac:dyDescent="0.25">
      <c r="A653" s="589" t="s">
        <v>5676</v>
      </c>
      <c r="B653" s="495" t="s">
        <v>60</v>
      </c>
      <c r="C653" s="495" t="s">
        <v>805</v>
      </c>
      <c r="D653" s="495" t="s">
        <v>5677</v>
      </c>
      <c r="E653" s="495" t="s">
        <v>5678</v>
      </c>
      <c r="F653" s="473" t="s">
        <v>26</v>
      </c>
      <c r="G653" s="473"/>
      <c r="H653" s="473"/>
      <c r="I653" s="473"/>
      <c r="J653" s="152" t="s">
        <v>11224</v>
      </c>
      <c r="K653" s="163" t="s">
        <v>33</v>
      </c>
      <c r="L653" s="503">
        <v>43063</v>
      </c>
      <c r="M653" s="497" t="s">
        <v>5518</v>
      </c>
      <c r="N653" s="163" t="s">
        <v>47</v>
      </c>
      <c r="O653" s="503">
        <v>43063</v>
      </c>
      <c r="P653" s="499">
        <v>200000</v>
      </c>
      <c r="Q653" s="500">
        <f t="shared" si="25"/>
        <v>0.19999999999999998</v>
      </c>
      <c r="R653" s="504">
        <v>12</v>
      </c>
      <c r="S653" s="505" t="s">
        <v>7881</v>
      </c>
      <c r="T653" s="163" t="s">
        <v>103</v>
      </c>
      <c r="U653" s="163" t="s">
        <v>9234</v>
      </c>
      <c r="V653" s="495" t="s">
        <v>184</v>
      </c>
      <c r="W653" s="495" t="s">
        <v>11333</v>
      </c>
      <c r="X653" s="495" t="s">
        <v>5929</v>
      </c>
      <c r="Y653" s="495" t="s">
        <v>1629</v>
      </c>
      <c r="Z653" s="616"/>
      <c r="AA653" s="590"/>
      <c r="AB653" s="1"/>
      <c r="AC653" s="1"/>
      <c r="AD653" s="1"/>
      <c r="AE653" s="1"/>
      <c r="AF653" s="1"/>
      <c r="AG653" s="1"/>
      <c r="AH653" s="1"/>
      <c r="AI653" s="1"/>
      <c r="AJ653" s="1"/>
      <c r="AK653" s="1"/>
      <c r="AL653" s="1"/>
      <c r="AM653" s="1"/>
      <c r="AN653" s="1"/>
      <c r="AO653" s="1"/>
      <c r="AP653" s="1"/>
      <c r="AQ653" s="1"/>
      <c r="AR653" s="1"/>
      <c r="AS653" s="1"/>
      <c r="AT653" s="1"/>
      <c r="AU653" s="1"/>
    </row>
    <row r="654" spans="1:47" s="615" customFormat="1" ht="17.45" customHeight="1" x14ac:dyDescent="0.25">
      <c r="A654" s="589" t="s">
        <v>9340</v>
      </c>
      <c r="B654" s="495" t="s">
        <v>60</v>
      </c>
      <c r="C654" s="495" t="s">
        <v>805</v>
      </c>
      <c r="D654" s="495" t="s">
        <v>11065</v>
      </c>
      <c r="E654" s="495" t="s">
        <v>9341</v>
      </c>
      <c r="F654" s="473" t="s">
        <v>28</v>
      </c>
      <c r="G654" s="473"/>
      <c r="H654" s="473"/>
      <c r="I654" s="473"/>
      <c r="J654" s="152" t="s">
        <v>11223</v>
      </c>
      <c r="K654" s="163" t="s">
        <v>8950</v>
      </c>
      <c r="L654" s="503">
        <v>42962</v>
      </c>
      <c r="M654" s="497" t="s">
        <v>11241</v>
      </c>
      <c r="N654" s="163" t="s">
        <v>47</v>
      </c>
      <c r="O654" s="503">
        <v>42962</v>
      </c>
      <c r="P654" s="499">
        <v>200000</v>
      </c>
      <c r="Q654" s="500">
        <f t="shared" si="25"/>
        <v>0.19999999999999998</v>
      </c>
      <c r="R654" s="504">
        <v>12</v>
      </c>
      <c r="S654" s="505" t="s">
        <v>11283</v>
      </c>
      <c r="T654" s="163" t="s">
        <v>125</v>
      </c>
      <c r="U654" s="163" t="s">
        <v>9234</v>
      </c>
      <c r="V654" s="495" t="s">
        <v>184</v>
      </c>
      <c r="W654" s="495" t="s">
        <v>11333</v>
      </c>
      <c r="X654" s="495" t="s">
        <v>11361</v>
      </c>
      <c r="Y654" s="495" t="s">
        <v>128</v>
      </c>
      <c r="Z654" s="616"/>
      <c r="AA654" s="590"/>
      <c r="AB654" s="1"/>
      <c r="AC654" s="1"/>
      <c r="AD654" s="1"/>
      <c r="AE654" s="1"/>
      <c r="AF654" s="1"/>
      <c r="AG654" s="1"/>
      <c r="AH654" s="1"/>
      <c r="AI654" s="1"/>
      <c r="AJ654" s="1"/>
      <c r="AK654" s="1"/>
      <c r="AL654" s="1"/>
      <c r="AM654" s="1"/>
      <c r="AN654" s="1"/>
      <c r="AO654" s="1"/>
      <c r="AP654" s="1"/>
      <c r="AQ654" s="1"/>
      <c r="AR654" s="1"/>
      <c r="AS654" s="1"/>
      <c r="AT654" s="1"/>
      <c r="AU654" s="1"/>
    </row>
    <row r="655" spans="1:47" s="615" customFormat="1" ht="17.45" customHeight="1" x14ac:dyDescent="0.25">
      <c r="A655" s="589" t="s">
        <v>5666</v>
      </c>
      <c r="B655" s="495" t="s">
        <v>60</v>
      </c>
      <c r="C655" s="495" t="s">
        <v>805</v>
      </c>
      <c r="D655" s="495" t="s">
        <v>5667</v>
      </c>
      <c r="E655" s="495" t="s">
        <v>5668</v>
      </c>
      <c r="F655" s="473" t="s">
        <v>26</v>
      </c>
      <c r="G655" s="473"/>
      <c r="H655" s="473"/>
      <c r="I655" s="473"/>
      <c r="J655" s="152" t="s">
        <v>11225</v>
      </c>
      <c r="K655" s="163" t="s">
        <v>8948</v>
      </c>
      <c r="L655" s="503">
        <v>42916</v>
      </c>
      <c r="M655" s="497" t="s">
        <v>5903</v>
      </c>
      <c r="N655" s="163" t="s">
        <v>47</v>
      </c>
      <c r="O655" s="503">
        <v>43098</v>
      </c>
      <c r="P655" s="499">
        <v>200000</v>
      </c>
      <c r="Q655" s="500">
        <f t="shared" si="25"/>
        <v>0.19999999999999998</v>
      </c>
      <c r="R655" s="504">
        <v>1</v>
      </c>
      <c r="S655" s="505" t="s">
        <v>9268</v>
      </c>
      <c r="T655" s="163" t="s">
        <v>103</v>
      </c>
      <c r="U655" s="163" t="s">
        <v>13</v>
      </c>
      <c r="V655" s="495" t="s">
        <v>126</v>
      </c>
      <c r="W655" s="495" t="s">
        <v>498</v>
      </c>
      <c r="X655" s="495" t="s">
        <v>5904</v>
      </c>
      <c r="Y655" s="495" t="s">
        <v>435</v>
      </c>
      <c r="Z655" s="616"/>
      <c r="AA655" s="590"/>
      <c r="AB655" s="1"/>
      <c r="AC655" s="1"/>
      <c r="AD655" s="1"/>
      <c r="AE655" s="1"/>
      <c r="AF655" s="1"/>
      <c r="AG655" s="1"/>
      <c r="AH655" s="1"/>
      <c r="AI655" s="1"/>
      <c r="AJ655" s="1"/>
      <c r="AK655" s="1"/>
      <c r="AL655" s="1"/>
      <c r="AM655" s="1"/>
      <c r="AN655" s="1"/>
      <c r="AO655" s="1"/>
      <c r="AP655" s="1"/>
      <c r="AQ655" s="1"/>
      <c r="AR655" s="1"/>
      <c r="AS655" s="1"/>
      <c r="AT655" s="1"/>
      <c r="AU655" s="1"/>
    </row>
    <row r="656" spans="1:47" s="615" customFormat="1" ht="17.45" customHeight="1" x14ac:dyDescent="0.25">
      <c r="A656" s="589" t="s">
        <v>2099</v>
      </c>
      <c r="B656" s="495" t="s">
        <v>60</v>
      </c>
      <c r="C656" s="495" t="s">
        <v>805</v>
      </c>
      <c r="D656" s="495" t="s">
        <v>2100</v>
      </c>
      <c r="E656" s="495" t="s">
        <v>2101</v>
      </c>
      <c r="F656" s="473" t="s">
        <v>24</v>
      </c>
      <c r="G656" s="473"/>
      <c r="H656" s="473"/>
      <c r="I656" s="473"/>
      <c r="J656" s="152" t="s">
        <v>11223</v>
      </c>
      <c r="K656" s="163" t="s">
        <v>38</v>
      </c>
      <c r="L656" s="503">
        <v>43007</v>
      </c>
      <c r="M656" s="497" t="s">
        <v>2102</v>
      </c>
      <c r="N656" s="163" t="s">
        <v>46</v>
      </c>
      <c r="O656" s="503">
        <v>43007</v>
      </c>
      <c r="P656" s="499">
        <v>200000</v>
      </c>
      <c r="Q656" s="500">
        <f t="shared" si="25"/>
        <v>0.19999999999999998</v>
      </c>
      <c r="R656" s="504">
        <v>1</v>
      </c>
      <c r="S656" s="505" t="s">
        <v>9419</v>
      </c>
      <c r="T656" s="163" t="s">
        <v>103</v>
      </c>
      <c r="U656" s="163" t="s">
        <v>13</v>
      </c>
      <c r="V656" s="495" t="s">
        <v>126</v>
      </c>
      <c r="W656" s="495" t="s">
        <v>498</v>
      </c>
      <c r="X656" s="495" t="s">
        <v>6352</v>
      </c>
      <c r="Y656" s="495" t="s">
        <v>2078</v>
      </c>
      <c r="Z656" s="616"/>
      <c r="AA656" s="590"/>
      <c r="AB656" s="1"/>
      <c r="AC656" s="1"/>
      <c r="AD656" s="1"/>
      <c r="AE656" s="1"/>
      <c r="AF656" s="1"/>
      <c r="AG656" s="1"/>
      <c r="AH656" s="1"/>
      <c r="AI656" s="1"/>
      <c r="AJ656" s="1"/>
      <c r="AK656" s="1"/>
      <c r="AL656" s="1"/>
      <c r="AM656" s="1"/>
      <c r="AN656" s="1"/>
      <c r="AO656" s="1"/>
      <c r="AP656" s="1"/>
      <c r="AQ656" s="1"/>
      <c r="AR656" s="1"/>
      <c r="AS656" s="1"/>
      <c r="AT656" s="1"/>
      <c r="AU656" s="1"/>
    </row>
    <row r="657" spans="1:47" s="615" customFormat="1" ht="17.45" customHeight="1" x14ac:dyDescent="0.25">
      <c r="A657" s="589" t="s">
        <v>9327</v>
      </c>
      <c r="B657" s="495" t="s">
        <v>60</v>
      </c>
      <c r="C657" s="495" t="s">
        <v>805</v>
      </c>
      <c r="D657" s="495" t="s">
        <v>10392</v>
      </c>
      <c r="E657" s="495" t="s">
        <v>9328</v>
      </c>
      <c r="F657" s="473" t="s">
        <v>28</v>
      </c>
      <c r="G657" s="473"/>
      <c r="H657" s="473"/>
      <c r="I657" s="473"/>
      <c r="J657" s="152" t="s">
        <v>11223</v>
      </c>
      <c r="K657" s="152" t="s">
        <v>8950</v>
      </c>
      <c r="L657" s="496">
        <v>42935</v>
      </c>
      <c r="M657" s="497">
        <v>42878</v>
      </c>
      <c r="N657" s="152" t="s">
        <v>47</v>
      </c>
      <c r="O657" s="498">
        <v>42935</v>
      </c>
      <c r="P657" s="499">
        <v>200000</v>
      </c>
      <c r="Q657" s="500">
        <f t="shared" si="25"/>
        <v>0.19999999999999998</v>
      </c>
      <c r="R657" s="501">
        <v>12</v>
      </c>
      <c r="S657" s="502">
        <v>42908</v>
      </c>
      <c r="T657" s="152" t="s">
        <v>125</v>
      </c>
      <c r="U657" s="152" t="s">
        <v>7040</v>
      </c>
      <c r="V657" s="495" t="s">
        <v>162</v>
      </c>
      <c r="W657" s="495" t="s">
        <v>105</v>
      </c>
      <c r="X657" s="495" t="s">
        <v>9997</v>
      </c>
      <c r="Y657" s="495" t="s">
        <v>9311</v>
      </c>
      <c r="Z657" s="616"/>
      <c r="AA657" s="590"/>
      <c r="AB657" s="1"/>
      <c r="AC657" s="1"/>
      <c r="AD657" s="1"/>
      <c r="AE657" s="1"/>
      <c r="AF657" s="1"/>
      <c r="AG657" s="1"/>
      <c r="AH657" s="1"/>
      <c r="AI657" s="1"/>
      <c r="AJ657" s="1"/>
      <c r="AK657" s="1"/>
      <c r="AL657" s="1"/>
      <c r="AM657" s="1"/>
      <c r="AN657" s="1"/>
      <c r="AO657" s="1"/>
      <c r="AP657" s="1"/>
      <c r="AQ657" s="1"/>
      <c r="AR657" s="1"/>
      <c r="AS657" s="1"/>
      <c r="AT657" s="1"/>
      <c r="AU657" s="1"/>
    </row>
    <row r="658" spans="1:47" s="615" customFormat="1" ht="17.45" customHeight="1" x14ac:dyDescent="0.25">
      <c r="A658" s="589" t="s">
        <v>8116</v>
      </c>
      <c r="B658" s="495" t="s">
        <v>60</v>
      </c>
      <c r="C658" s="495" t="s">
        <v>805</v>
      </c>
      <c r="D658" s="495" t="s">
        <v>4125</v>
      </c>
      <c r="E658" s="495" t="s">
        <v>316</v>
      </c>
      <c r="F658" s="473" t="s">
        <v>26</v>
      </c>
      <c r="G658" s="473"/>
      <c r="H658" s="473"/>
      <c r="I658" s="473"/>
      <c r="J658" s="152" t="s">
        <v>11223</v>
      </c>
      <c r="K658" s="163" t="s">
        <v>8948</v>
      </c>
      <c r="L658" s="503">
        <v>42944</v>
      </c>
      <c r="M658" s="497" t="s">
        <v>8150</v>
      </c>
      <c r="N658" s="163" t="s">
        <v>48</v>
      </c>
      <c r="O658" s="503">
        <v>42978</v>
      </c>
      <c r="P658" s="499">
        <v>200000</v>
      </c>
      <c r="Q658" s="500">
        <f t="shared" si="25"/>
        <v>0.19999999999999998</v>
      </c>
      <c r="R658" s="504">
        <v>12</v>
      </c>
      <c r="S658" s="505" t="s">
        <v>11822</v>
      </c>
      <c r="T658" s="163" t="s">
        <v>292</v>
      </c>
      <c r="U658" s="163" t="s">
        <v>7</v>
      </c>
      <c r="V658" s="495" t="s">
        <v>388</v>
      </c>
      <c r="W658" s="495" t="s">
        <v>389</v>
      </c>
      <c r="X658" s="495" t="s">
        <v>6098</v>
      </c>
      <c r="Y658" s="495" t="s">
        <v>757</v>
      </c>
      <c r="Z658" s="616"/>
      <c r="AA658" s="590"/>
      <c r="AB658" s="1"/>
      <c r="AC658" s="1"/>
      <c r="AD658" s="1"/>
      <c r="AE658" s="1"/>
      <c r="AF658" s="1"/>
      <c r="AG658" s="1"/>
      <c r="AH658" s="1"/>
      <c r="AI658" s="1"/>
      <c r="AJ658" s="1"/>
      <c r="AK658" s="1"/>
      <c r="AL658" s="1"/>
      <c r="AM658" s="1"/>
      <c r="AN658" s="1"/>
      <c r="AO658" s="1"/>
      <c r="AP658" s="1"/>
      <c r="AQ658" s="1"/>
      <c r="AR658" s="1"/>
      <c r="AS658" s="1"/>
      <c r="AT658" s="1"/>
      <c r="AU658" s="1"/>
    </row>
    <row r="659" spans="1:47" s="615" customFormat="1" ht="17.45" customHeight="1" x14ac:dyDescent="0.25">
      <c r="A659" s="589" t="s">
        <v>5669</v>
      </c>
      <c r="B659" s="495" t="s">
        <v>60</v>
      </c>
      <c r="C659" s="495" t="s">
        <v>805</v>
      </c>
      <c r="D659" s="495" t="s">
        <v>5670</v>
      </c>
      <c r="E659" s="495" t="s">
        <v>5671</v>
      </c>
      <c r="F659" s="473" t="s">
        <v>26</v>
      </c>
      <c r="G659" s="473"/>
      <c r="H659" s="473"/>
      <c r="I659" s="473"/>
      <c r="J659" s="152" t="s">
        <v>11223</v>
      </c>
      <c r="K659" s="163" t="s">
        <v>8948</v>
      </c>
      <c r="L659" s="503">
        <v>43000</v>
      </c>
      <c r="M659" s="497" t="s">
        <v>5909</v>
      </c>
      <c r="N659" s="163" t="s">
        <v>47</v>
      </c>
      <c r="O659" s="503">
        <v>43035</v>
      </c>
      <c r="P659" s="499">
        <v>200000</v>
      </c>
      <c r="Q659" s="500">
        <f t="shared" si="25"/>
        <v>0.19999999999999998</v>
      </c>
      <c r="R659" s="504">
        <v>12</v>
      </c>
      <c r="S659" s="505" t="s">
        <v>7881</v>
      </c>
      <c r="T659" s="163" t="s">
        <v>103</v>
      </c>
      <c r="U659" s="163" t="s">
        <v>7</v>
      </c>
      <c r="V659" s="495" t="s">
        <v>477</v>
      </c>
      <c r="W659" s="495" t="s">
        <v>2539</v>
      </c>
      <c r="X659" s="495" t="s">
        <v>9713</v>
      </c>
      <c r="Y659" s="495" t="s">
        <v>186</v>
      </c>
      <c r="Z659" s="616"/>
      <c r="AA659" s="590"/>
      <c r="AB659" s="1"/>
      <c r="AC659" s="1"/>
      <c r="AD659" s="1"/>
      <c r="AE659" s="1"/>
      <c r="AF659" s="1"/>
      <c r="AG659" s="1"/>
      <c r="AH659" s="1"/>
      <c r="AI659" s="1"/>
      <c r="AJ659" s="1"/>
      <c r="AK659" s="1"/>
      <c r="AL659" s="1"/>
      <c r="AM659" s="1"/>
      <c r="AN659" s="1"/>
      <c r="AO659" s="1"/>
      <c r="AP659" s="1"/>
      <c r="AQ659" s="1"/>
      <c r="AR659" s="1"/>
      <c r="AS659" s="1"/>
      <c r="AT659" s="1"/>
      <c r="AU659" s="1"/>
    </row>
    <row r="660" spans="1:47" s="615" customFormat="1" ht="17.45" customHeight="1" x14ac:dyDescent="0.25">
      <c r="A660" s="589" t="s">
        <v>1987</v>
      </c>
      <c r="B660" s="495" t="s">
        <v>60</v>
      </c>
      <c r="C660" s="495" t="s">
        <v>805</v>
      </c>
      <c r="D660" s="495" t="s">
        <v>1988</v>
      </c>
      <c r="E660" s="495" t="s">
        <v>1989</v>
      </c>
      <c r="F660" s="473" t="s">
        <v>26</v>
      </c>
      <c r="G660" s="473"/>
      <c r="H660" s="473"/>
      <c r="I660" s="473"/>
      <c r="J660" s="152" t="s">
        <v>11225</v>
      </c>
      <c r="K660" s="163" t="s">
        <v>8948</v>
      </c>
      <c r="L660" s="503">
        <v>42907</v>
      </c>
      <c r="M660" s="497" t="s">
        <v>1990</v>
      </c>
      <c r="N660" s="163" t="s">
        <v>46</v>
      </c>
      <c r="O660" s="503">
        <v>42907</v>
      </c>
      <c r="P660" s="499">
        <v>200000</v>
      </c>
      <c r="Q660" s="500">
        <f t="shared" si="25"/>
        <v>0.19999999999999998</v>
      </c>
      <c r="R660" s="504">
        <v>12</v>
      </c>
      <c r="S660" s="505" t="s">
        <v>102</v>
      </c>
      <c r="T660" s="163" t="s">
        <v>125</v>
      </c>
      <c r="U660" s="163" t="s">
        <v>7</v>
      </c>
      <c r="V660" s="495" t="s">
        <v>388</v>
      </c>
      <c r="W660" s="495" t="s">
        <v>389</v>
      </c>
      <c r="X660" s="495" t="s">
        <v>5933</v>
      </c>
      <c r="Y660" s="495" t="s">
        <v>356</v>
      </c>
      <c r="Z660" s="616"/>
      <c r="AA660" s="590"/>
      <c r="AB660" s="1"/>
      <c r="AC660" s="1"/>
      <c r="AD660" s="1"/>
      <c r="AE660" s="1"/>
      <c r="AF660" s="1"/>
      <c r="AG660" s="1"/>
      <c r="AH660" s="1"/>
      <c r="AI660" s="1"/>
      <c r="AJ660" s="1"/>
      <c r="AK660" s="1"/>
      <c r="AL660" s="1"/>
      <c r="AM660" s="1"/>
      <c r="AN660" s="1"/>
      <c r="AO660" s="1"/>
      <c r="AP660" s="1"/>
      <c r="AQ660" s="1"/>
      <c r="AR660" s="1"/>
      <c r="AS660" s="1"/>
      <c r="AT660" s="1"/>
      <c r="AU660" s="1"/>
    </row>
    <row r="661" spans="1:47" s="615" customFormat="1" ht="17.45" customHeight="1" x14ac:dyDescent="0.25">
      <c r="A661" s="589" t="s">
        <v>1869</v>
      </c>
      <c r="B661" s="495" t="s">
        <v>60</v>
      </c>
      <c r="C661" s="495" t="s">
        <v>805</v>
      </c>
      <c r="D661" s="495" t="s">
        <v>1870</v>
      </c>
      <c r="E661" s="495" t="s">
        <v>1871</v>
      </c>
      <c r="F661" s="473" t="s">
        <v>26</v>
      </c>
      <c r="G661" s="473"/>
      <c r="H661" s="473"/>
      <c r="I661" s="473"/>
      <c r="J661" s="152" t="s">
        <v>11225</v>
      </c>
      <c r="K661" s="163" t="s">
        <v>8948</v>
      </c>
      <c r="L661" s="503">
        <v>42916</v>
      </c>
      <c r="M661" s="497" t="s">
        <v>1872</v>
      </c>
      <c r="N661" s="163" t="s">
        <v>46</v>
      </c>
      <c r="O661" s="503">
        <v>42916</v>
      </c>
      <c r="P661" s="499">
        <v>200000</v>
      </c>
      <c r="Q661" s="500">
        <f t="shared" si="25"/>
        <v>0.19999999999999998</v>
      </c>
      <c r="R661" s="504">
        <v>12</v>
      </c>
      <c r="S661" s="505" t="s">
        <v>1873</v>
      </c>
      <c r="T661" s="163" t="s">
        <v>125</v>
      </c>
      <c r="U661" s="163" t="s">
        <v>7</v>
      </c>
      <c r="V661" s="495" t="s">
        <v>921</v>
      </c>
      <c r="W661" s="495" t="s">
        <v>1874</v>
      </c>
      <c r="X661" s="495" t="s">
        <v>5905</v>
      </c>
      <c r="Y661" s="495"/>
      <c r="Z661" s="616"/>
      <c r="AA661" s="590"/>
      <c r="AB661" s="1"/>
      <c r="AC661" s="1"/>
      <c r="AD661" s="1"/>
      <c r="AE661" s="1"/>
      <c r="AF661" s="1"/>
      <c r="AG661" s="1"/>
      <c r="AH661" s="1"/>
      <c r="AI661" s="1"/>
      <c r="AJ661" s="1"/>
      <c r="AK661" s="1"/>
      <c r="AL661" s="1"/>
      <c r="AM661" s="1"/>
      <c r="AN661" s="1"/>
      <c r="AO661" s="1"/>
      <c r="AP661" s="1"/>
      <c r="AQ661" s="1"/>
      <c r="AR661" s="1"/>
      <c r="AS661" s="1"/>
      <c r="AT661" s="1"/>
      <c r="AU661" s="1"/>
    </row>
    <row r="662" spans="1:47" s="615" customFormat="1" ht="17.45" customHeight="1" x14ac:dyDescent="0.25">
      <c r="A662" s="589" t="s">
        <v>9885</v>
      </c>
      <c r="B662" s="495" t="s">
        <v>60</v>
      </c>
      <c r="C662" s="495" t="s">
        <v>805</v>
      </c>
      <c r="D662" s="495" t="s">
        <v>9886</v>
      </c>
      <c r="E662" s="495" t="s">
        <v>9887</v>
      </c>
      <c r="F662" s="473" t="s">
        <v>26</v>
      </c>
      <c r="G662" s="473"/>
      <c r="H662" s="473"/>
      <c r="I662" s="473"/>
      <c r="J662" s="152" t="s">
        <v>11223</v>
      </c>
      <c r="K662" s="163" t="s">
        <v>8948</v>
      </c>
      <c r="L662" s="503">
        <v>43007</v>
      </c>
      <c r="M662" s="497" t="s">
        <v>9946</v>
      </c>
      <c r="N662" s="163" t="s">
        <v>142</v>
      </c>
      <c r="O662" s="503">
        <v>43007</v>
      </c>
      <c r="P662" s="499">
        <v>200000</v>
      </c>
      <c r="Q662" s="500">
        <f t="shared" si="25"/>
        <v>0.19999999999999998</v>
      </c>
      <c r="R662" s="504">
        <v>6</v>
      </c>
      <c r="S662" s="505" t="s">
        <v>9789</v>
      </c>
      <c r="T662" s="163" t="s">
        <v>125</v>
      </c>
      <c r="U662" s="163" t="s">
        <v>7</v>
      </c>
      <c r="V662" s="495" t="s">
        <v>388</v>
      </c>
      <c r="W662" s="495" t="s">
        <v>389</v>
      </c>
      <c r="X662" s="495" t="s">
        <v>5548</v>
      </c>
      <c r="Y662" s="495"/>
      <c r="Z662" s="616"/>
      <c r="AA662" s="590"/>
      <c r="AB662" s="1"/>
      <c r="AC662" s="1"/>
      <c r="AD662" s="1"/>
      <c r="AE662" s="1"/>
      <c r="AF662" s="1"/>
      <c r="AG662" s="1"/>
      <c r="AH662" s="1"/>
      <c r="AI662" s="1"/>
      <c r="AJ662" s="1"/>
      <c r="AK662" s="1"/>
      <c r="AL662" s="1"/>
      <c r="AM662" s="1"/>
      <c r="AN662" s="1"/>
      <c r="AO662" s="1"/>
      <c r="AP662" s="1"/>
      <c r="AQ662" s="1"/>
      <c r="AR662" s="1"/>
      <c r="AS662" s="1"/>
      <c r="AT662" s="1"/>
      <c r="AU662" s="1"/>
    </row>
    <row r="663" spans="1:47" s="615" customFormat="1" ht="17.45" customHeight="1" x14ac:dyDescent="0.25">
      <c r="A663" s="589" t="s">
        <v>998</v>
      </c>
      <c r="B663" s="495" t="s">
        <v>60</v>
      </c>
      <c r="C663" s="495" t="s">
        <v>4992</v>
      </c>
      <c r="D663" s="495" t="s">
        <v>571</v>
      </c>
      <c r="E663" s="495" t="s">
        <v>1000</v>
      </c>
      <c r="F663" s="473" t="s">
        <v>25</v>
      </c>
      <c r="G663" s="473"/>
      <c r="H663" s="473"/>
      <c r="I663" s="473"/>
      <c r="J663" s="152" t="s">
        <v>11224</v>
      </c>
      <c r="K663" s="163" t="s">
        <v>8951</v>
      </c>
      <c r="L663" s="503">
        <v>43056</v>
      </c>
      <c r="M663" s="497" t="s">
        <v>1001</v>
      </c>
      <c r="N663" s="163" t="s">
        <v>46</v>
      </c>
      <c r="O663" s="503">
        <v>43056</v>
      </c>
      <c r="P663" s="499">
        <v>200000</v>
      </c>
      <c r="Q663" s="500">
        <f t="shared" si="25"/>
        <v>0.19999999999999998</v>
      </c>
      <c r="R663" s="504">
        <v>1</v>
      </c>
      <c r="S663" s="505" t="s">
        <v>226</v>
      </c>
      <c r="T663" s="163" t="s">
        <v>103</v>
      </c>
      <c r="U663" s="163" t="s">
        <v>13</v>
      </c>
      <c r="V663" s="495" t="s">
        <v>1089</v>
      </c>
      <c r="W663" s="495" t="s">
        <v>2103</v>
      </c>
      <c r="X663" s="495" t="s">
        <v>6446</v>
      </c>
      <c r="Y663" s="495" t="s">
        <v>1002</v>
      </c>
      <c r="Z663" s="616"/>
      <c r="AA663" s="590"/>
      <c r="AB663" s="1"/>
      <c r="AC663" s="1"/>
      <c r="AD663" s="1"/>
      <c r="AE663" s="1"/>
      <c r="AF663" s="1"/>
      <c r="AG663" s="1"/>
      <c r="AH663" s="1"/>
      <c r="AI663" s="1"/>
      <c r="AJ663" s="1"/>
      <c r="AK663" s="1"/>
      <c r="AL663" s="1"/>
      <c r="AM663" s="1"/>
      <c r="AN663" s="1"/>
      <c r="AO663" s="1"/>
      <c r="AP663" s="1"/>
      <c r="AQ663" s="1"/>
      <c r="AR663" s="1"/>
      <c r="AS663" s="1"/>
      <c r="AT663" s="1"/>
      <c r="AU663" s="1"/>
    </row>
    <row r="664" spans="1:47" s="615" customFormat="1" ht="17.45" customHeight="1" x14ac:dyDescent="0.25">
      <c r="A664" s="589" t="s">
        <v>998</v>
      </c>
      <c r="B664" s="495" t="s">
        <v>60</v>
      </c>
      <c r="C664" s="495" t="s">
        <v>4992</v>
      </c>
      <c r="D664" s="495" t="s">
        <v>571</v>
      </c>
      <c r="E664" s="495" t="s">
        <v>1000</v>
      </c>
      <c r="F664" s="473" t="s">
        <v>25</v>
      </c>
      <c r="G664" s="473"/>
      <c r="H664" s="473"/>
      <c r="I664" s="473"/>
      <c r="J664" s="152" t="s">
        <v>11224</v>
      </c>
      <c r="K664" s="163" t="s">
        <v>8951</v>
      </c>
      <c r="L664" s="503">
        <v>43056</v>
      </c>
      <c r="M664" s="497" t="s">
        <v>1001</v>
      </c>
      <c r="N664" s="163" t="s">
        <v>46</v>
      </c>
      <c r="O664" s="503">
        <v>43056</v>
      </c>
      <c r="P664" s="499">
        <v>200000</v>
      </c>
      <c r="Q664" s="500">
        <f t="shared" si="25"/>
        <v>0.19999999999999998</v>
      </c>
      <c r="R664" s="504">
        <v>1</v>
      </c>
      <c r="S664" s="505" t="s">
        <v>226</v>
      </c>
      <c r="T664" s="163" t="s">
        <v>103</v>
      </c>
      <c r="U664" s="163" t="s">
        <v>13</v>
      </c>
      <c r="V664" s="495" t="s">
        <v>126</v>
      </c>
      <c r="W664" s="495" t="s">
        <v>740</v>
      </c>
      <c r="X664" s="495" t="s">
        <v>6446</v>
      </c>
      <c r="Y664" s="495" t="s">
        <v>1002</v>
      </c>
      <c r="Z664" s="616"/>
      <c r="AA664" s="590"/>
      <c r="AB664" s="1"/>
      <c r="AC664" s="1"/>
      <c r="AD664" s="1"/>
      <c r="AE664" s="1"/>
      <c r="AF664" s="1"/>
      <c r="AG664" s="1"/>
      <c r="AH664" s="1"/>
      <c r="AI664" s="1"/>
      <c r="AJ664" s="1"/>
      <c r="AK664" s="1"/>
      <c r="AL664" s="1"/>
      <c r="AM664" s="1"/>
      <c r="AN664" s="1"/>
      <c r="AO664" s="1"/>
      <c r="AP664" s="1"/>
      <c r="AQ664" s="1"/>
      <c r="AR664" s="1"/>
      <c r="AS664" s="1"/>
      <c r="AT664" s="1"/>
      <c r="AU664" s="1"/>
    </row>
    <row r="665" spans="1:47" s="615" customFormat="1" ht="17.45" customHeight="1" x14ac:dyDescent="0.25">
      <c r="A665" s="589" t="s">
        <v>1754</v>
      </c>
      <c r="B665" s="495" t="s">
        <v>57</v>
      </c>
      <c r="C665" s="495" t="s">
        <v>182</v>
      </c>
      <c r="D665" s="495" t="s">
        <v>10454</v>
      </c>
      <c r="E665" s="495" t="s">
        <v>11148</v>
      </c>
      <c r="F665" s="473" t="s">
        <v>27</v>
      </c>
      <c r="G665" s="473"/>
      <c r="H665" s="473"/>
      <c r="I665" s="473"/>
      <c r="J665" s="152" t="s">
        <v>11223</v>
      </c>
      <c r="K665" s="152" t="s">
        <v>8947</v>
      </c>
      <c r="L665" s="496">
        <v>42947</v>
      </c>
      <c r="M665" s="497">
        <v>42745</v>
      </c>
      <c r="N665" s="152" t="s">
        <v>48</v>
      </c>
      <c r="O665" s="498">
        <v>42948</v>
      </c>
      <c r="P665" s="499">
        <v>199000</v>
      </c>
      <c r="Q665" s="500">
        <f t="shared" si="25"/>
        <v>0.19899999999999998</v>
      </c>
      <c r="R665" s="501">
        <v>6</v>
      </c>
      <c r="S665" s="502">
        <v>42915</v>
      </c>
      <c r="T665" s="152" t="s">
        <v>103</v>
      </c>
      <c r="U665" s="152" t="s">
        <v>7040</v>
      </c>
      <c r="V665" s="495" t="s">
        <v>162</v>
      </c>
      <c r="W665" s="495" t="s">
        <v>105</v>
      </c>
      <c r="X665" s="495" t="s">
        <v>10020</v>
      </c>
      <c r="Y665" s="495"/>
      <c r="Z665" s="616"/>
      <c r="AA665" s="590"/>
      <c r="AB665" s="1"/>
      <c r="AC665" s="1"/>
      <c r="AD665" s="1"/>
      <c r="AE665" s="1"/>
      <c r="AF665" s="1"/>
      <c r="AG665" s="1"/>
      <c r="AH665" s="1"/>
      <c r="AI665" s="1"/>
      <c r="AJ665" s="1"/>
      <c r="AK665" s="1"/>
      <c r="AL665" s="1"/>
      <c r="AM665" s="1"/>
      <c r="AN665" s="1"/>
      <c r="AO665" s="1"/>
      <c r="AP665" s="1"/>
      <c r="AQ665" s="1"/>
      <c r="AR665" s="1"/>
      <c r="AS665" s="1"/>
      <c r="AT665" s="1"/>
      <c r="AU665" s="1"/>
    </row>
    <row r="666" spans="1:47" s="615" customFormat="1" ht="17.45" customHeight="1" x14ac:dyDescent="0.25">
      <c r="A666" s="589" t="s">
        <v>2137</v>
      </c>
      <c r="B666" s="495" t="s">
        <v>60</v>
      </c>
      <c r="C666" s="495" t="s">
        <v>4992</v>
      </c>
      <c r="D666" s="495" t="s">
        <v>10855</v>
      </c>
      <c r="E666" s="495" t="s">
        <v>2138</v>
      </c>
      <c r="F666" s="473" t="s">
        <v>28</v>
      </c>
      <c r="G666" s="473"/>
      <c r="H666" s="473"/>
      <c r="I666" s="473"/>
      <c r="J666" s="152" t="s">
        <v>11224</v>
      </c>
      <c r="K666" s="152" t="s">
        <v>8990</v>
      </c>
      <c r="L666" s="496">
        <v>43031</v>
      </c>
      <c r="M666" s="497">
        <v>42788</v>
      </c>
      <c r="N666" s="152" t="s">
        <v>47</v>
      </c>
      <c r="O666" s="498">
        <v>43031</v>
      </c>
      <c r="P666" s="499">
        <v>198400</v>
      </c>
      <c r="Q666" s="500">
        <f t="shared" si="25"/>
        <v>0.19839999999999999</v>
      </c>
      <c r="R666" s="501">
        <v>3</v>
      </c>
      <c r="S666" s="502">
        <v>42789</v>
      </c>
      <c r="T666" s="152" t="s">
        <v>103</v>
      </c>
      <c r="U666" s="152" t="s">
        <v>7040</v>
      </c>
      <c r="V666" s="495" t="s">
        <v>162</v>
      </c>
      <c r="W666" s="495" t="s">
        <v>105</v>
      </c>
      <c r="X666" s="495" t="s">
        <v>6048</v>
      </c>
      <c r="Y666" s="495" t="s">
        <v>7097</v>
      </c>
      <c r="Z666" s="616"/>
      <c r="AA666" s="590"/>
      <c r="AB666" s="1"/>
      <c r="AC666" s="1"/>
      <c r="AD666" s="1"/>
      <c r="AE666" s="1"/>
      <c r="AF666" s="1"/>
      <c r="AG666" s="1"/>
      <c r="AH666" s="1"/>
      <c r="AI666" s="1"/>
      <c r="AJ666" s="1"/>
      <c r="AK666" s="1"/>
      <c r="AL666" s="1"/>
      <c r="AM666" s="1"/>
      <c r="AN666" s="1"/>
      <c r="AO666" s="1"/>
      <c r="AP666" s="1"/>
      <c r="AQ666" s="1"/>
      <c r="AR666" s="1"/>
      <c r="AS666" s="1"/>
      <c r="AT666" s="1"/>
      <c r="AU666" s="1"/>
    </row>
    <row r="667" spans="1:47" s="615" customFormat="1" ht="17.45" customHeight="1" x14ac:dyDescent="0.25">
      <c r="A667" s="589" t="s">
        <v>2139</v>
      </c>
      <c r="B667" s="495" t="s">
        <v>59</v>
      </c>
      <c r="C667" s="495" t="s">
        <v>9574</v>
      </c>
      <c r="D667" s="495" t="s">
        <v>2140</v>
      </c>
      <c r="E667" s="495" t="s">
        <v>2141</v>
      </c>
      <c r="F667" s="473" t="s">
        <v>26</v>
      </c>
      <c r="G667" s="473"/>
      <c r="H667" s="473"/>
      <c r="I667" s="473"/>
      <c r="J667" s="152" t="s">
        <v>11224</v>
      </c>
      <c r="K667" s="163" t="s">
        <v>8948</v>
      </c>
      <c r="L667" s="503">
        <v>43069</v>
      </c>
      <c r="M667" s="497" t="s">
        <v>2142</v>
      </c>
      <c r="N667" s="163" t="s">
        <v>47</v>
      </c>
      <c r="O667" s="503">
        <v>43069</v>
      </c>
      <c r="P667" s="499">
        <v>194760</v>
      </c>
      <c r="Q667" s="500">
        <f t="shared" si="25"/>
        <v>0.19475999999999999</v>
      </c>
      <c r="R667" s="504">
        <v>12</v>
      </c>
      <c r="S667" s="505" t="s">
        <v>11283</v>
      </c>
      <c r="T667" s="163" t="s">
        <v>103</v>
      </c>
      <c r="U667" s="152" t="s">
        <v>7040</v>
      </c>
      <c r="V667" s="495" t="s">
        <v>134</v>
      </c>
      <c r="W667" s="495" t="s">
        <v>9279</v>
      </c>
      <c r="X667" s="495" t="s">
        <v>6353</v>
      </c>
      <c r="Y667" s="495" t="s">
        <v>9449</v>
      </c>
      <c r="Z667" s="616"/>
      <c r="AA667" s="590"/>
      <c r="AB667" s="1"/>
      <c r="AC667" s="1"/>
      <c r="AD667" s="1"/>
      <c r="AE667" s="1"/>
      <c r="AF667" s="1"/>
      <c r="AG667" s="1"/>
      <c r="AH667" s="1"/>
      <c r="AI667" s="1"/>
      <c r="AJ667" s="1"/>
      <c r="AK667" s="1"/>
      <c r="AL667" s="1"/>
      <c r="AM667" s="1"/>
      <c r="AN667" s="1"/>
      <c r="AO667" s="1"/>
      <c r="AP667" s="1"/>
      <c r="AQ667" s="1"/>
      <c r="AR667" s="1"/>
      <c r="AS667" s="1"/>
      <c r="AT667" s="1"/>
      <c r="AU667" s="1"/>
    </row>
    <row r="668" spans="1:47" s="615" customFormat="1" ht="17.45" customHeight="1" x14ac:dyDescent="0.25">
      <c r="A668" s="591" t="s">
        <v>11519</v>
      </c>
      <c r="B668" s="506" t="s">
        <v>57</v>
      </c>
      <c r="C668" s="506" t="s">
        <v>324</v>
      </c>
      <c r="D668" s="506" t="s">
        <v>10490</v>
      </c>
      <c r="E668" s="506" t="s">
        <v>11520</v>
      </c>
      <c r="F668" s="473" t="s">
        <v>24</v>
      </c>
      <c r="G668" s="473"/>
      <c r="H668" s="473"/>
      <c r="I668" s="473"/>
      <c r="J668" s="470" t="s">
        <v>11224</v>
      </c>
      <c r="K668" s="507" t="s">
        <v>8949</v>
      </c>
      <c r="L668" s="508">
        <v>43084</v>
      </c>
      <c r="M668" s="509" t="s">
        <v>11765</v>
      </c>
      <c r="N668" s="507" t="s">
        <v>47</v>
      </c>
      <c r="O668" s="508">
        <v>43084</v>
      </c>
      <c r="P668" s="510">
        <v>193750</v>
      </c>
      <c r="Q668" s="511">
        <f t="shared" si="25"/>
        <v>0.19374999999999998</v>
      </c>
      <c r="R668" s="512">
        <v>12</v>
      </c>
      <c r="S668" s="513" t="s">
        <v>11804</v>
      </c>
      <c r="T668" s="507" t="s">
        <v>292</v>
      </c>
      <c r="U668" s="507" t="s">
        <v>7</v>
      </c>
      <c r="V668" s="506" t="s">
        <v>477</v>
      </c>
      <c r="W668" s="506" t="s">
        <v>1138</v>
      </c>
      <c r="X668" s="495" t="s">
        <v>10761</v>
      </c>
      <c r="Y668" s="495" t="s">
        <v>8688</v>
      </c>
      <c r="Z668" s="616"/>
      <c r="AA668" s="590"/>
      <c r="AB668" s="1"/>
      <c r="AC668" s="1"/>
      <c r="AD668" s="1"/>
      <c r="AE668" s="1"/>
      <c r="AF668" s="1"/>
      <c r="AG668" s="1"/>
      <c r="AH668" s="1"/>
      <c r="AI668" s="1"/>
      <c r="AJ668" s="1"/>
      <c r="AK668" s="1"/>
      <c r="AL668" s="1"/>
      <c r="AM668" s="1"/>
      <c r="AN668" s="1"/>
      <c r="AO668" s="1"/>
      <c r="AP668" s="1"/>
      <c r="AQ668" s="1"/>
      <c r="AR668" s="1"/>
      <c r="AS668" s="1"/>
      <c r="AT668" s="1"/>
      <c r="AU668" s="1"/>
    </row>
    <row r="669" spans="1:47" s="615" customFormat="1" ht="17.45" customHeight="1" x14ac:dyDescent="0.25">
      <c r="A669" s="591" t="s">
        <v>11521</v>
      </c>
      <c r="B669" s="506" t="s">
        <v>57</v>
      </c>
      <c r="C669" s="506" t="s">
        <v>324</v>
      </c>
      <c r="D669" s="506" t="s">
        <v>10490</v>
      </c>
      <c r="E669" s="506" t="s">
        <v>11522</v>
      </c>
      <c r="F669" s="473" t="s">
        <v>24</v>
      </c>
      <c r="G669" s="473"/>
      <c r="H669" s="473"/>
      <c r="I669" s="473"/>
      <c r="J669" s="470" t="s">
        <v>11224</v>
      </c>
      <c r="K669" s="507" t="s">
        <v>8949</v>
      </c>
      <c r="L669" s="508">
        <v>43084</v>
      </c>
      <c r="M669" s="509" t="s">
        <v>11766</v>
      </c>
      <c r="N669" s="507" t="s">
        <v>47</v>
      </c>
      <c r="O669" s="508">
        <v>43084</v>
      </c>
      <c r="P669" s="510">
        <v>193750</v>
      </c>
      <c r="Q669" s="511">
        <f t="shared" si="25"/>
        <v>0.19374999999999998</v>
      </c>
      <c r="R669" s="512">
        <v>12</v>
      </c>
      <c r="S669" s="513" t="s">
        <v>11804</v>
      </c>
      <c r="T669" s="507" t="s">
        <v>292</v>
      </c>
      <c r="U669" s="507" t="s">
        <v>7</v>
      </c>
      <c r="V669" s="506" t="s">
        <v>477</v>
      </c>
      <c r="W669" s="506" t="s">
        <v>1138</v>
      </c>
      <c r="X669" s="495" t="s">
        <v>10761</v>
      </c>
      <c r="Y669" s="495" t="s">
        <v>8688</v>
      </c>
      <c r="Z669" s="616"/>
      <c r="AA669" s="590"/>
      <c r="AB669" s="1"/>
      <c r="AC669" s="1"/>
      <c r="AD669" s="1"/>
      <c r="AE669" s="1"/>
      <c r="AF669" s="1"/>
      <c r="AG669" s="1"/>
      <c r="AH669" s="1"/>
      <c r="AI669" s="1"/>
      <c r="AJ669" s="1"/>
      <c r="AK669" s="1"/>
      <c r="AL669" s="1"/>
      <c r="AM669" s="1"/>
      <c r="AN669" s="1"/>
      <c r="AO669" s="1"/>
      <c r="AP669" s="1"/>
      <c r="AQ669" s="1"/>
      <c r="AR669" s="1"/>
      <c r="AS669" s="1"/>
      <c r="AT669" s="1"/>
      <c r="AU669" s="1"/>
    </row>
    <row r="670" spans="1:47" s="615" customFormat="1" ht="17.45" customHeight="1" x14ac:dyDescent="0.25">
      <c r="A670" s="591" t="s">
        <v>11523</v>
      </c>
      <c r="B670" s="506" t="s">
        <v>59</v>
      </c>
      <c r="C670" s="506" t="s">
        <v>9574</v>
      </c>
      <c r="D670" s="506" t="s">
        <v>11524</v>
      </c>
      <c r="E670" s="506" t="s">
        <v>11525</v>
      </c>
      <c r="F670" s="473" t="s">
        <v>27</v>
      </c>
      <c r="G670" s="473"/>
      <c r="H670" s="473"/>
      <c r="I670" s="473"/>
      <c r="J670" s="470" t="s">
        <v>11225</v>
      </c>
      <c r="K670" s="470" t="s">
        <v>8947</v>
      </c>
      <c r="L670" s="515">
        <v>42916</v>
      </c>
      <c r="M670" s="509">
        <v>42571</v>
      </c>
      <c r="N670" s="470" t="s">
        <v>50</v>
      </c>
      <c r="O670" s="516">
        <v>42916</v>
      </c>
      <c r="P670" s="510">
        <v>191824</v>
      </c>
      <c r="Q670" s="511">
        <f t="shared" si="25"/>
        <v>0.19182399999999999</v>
      </c>
      <c r="R670" s="517">
        <v>12</v>
      </c>
      <c r="S670" s="518">
        <v>42909</v>
      </c>
      <c r="T670" s="470" t="s">
        <v>578</v>
      </c>
      <c r="U670" s="470" t="s">
        <v>7040</v>
      </c>
      <c r="V670" s="506" t="s">
        <v>162</v>
      </c>
      <c r="W670" s="506" t="s">
        <v>105</v>
      </c>
      <c r="X670" s="495" t="s">
        <v>11915</v>
      </c>
      <c r="Y670" s="495" t="s">
        <v>6529</v>
      </c>
      <c r="Z670" s="616"/>
      <c r="AA670" s="590"/>
      <c r="AB670" s="1"/>
      <c r="AC670" s="1"/>
      <c r="AD670" s="1"/>
      <c r="AE670" s="1"/>
      <c r="AF670" s="1"/>
      <c r="AG670" s="1"/>
      <c r="AH670" s="1"/>
      <c r="AI670" s="1"/>
      <c r="AJ670" s="1"/>
      <c r="AK670" s="1"/>
      <c r="AL670" s="1"/>
      <c r="AM670" s="1"/>
      <c r="AN670" s="1"/>
      <c r="AO670" s="1"/>
      <c r="AP670" s="1"/>
      <c r="AQ670" s="1"/>
      <c r="AR670" s="1"/>
      <c r="AS670" s="1"/>
      <c r="AT670" s="1"/>
      <c r="AU670" s="1"/>
    </row>
    <row r="671" spans="1:47" s="615" customFormat="1" ht="17.45" customHeight="1" x14ac:dyDescent="0.25">
      <c r="A671" s="592" t="s">
        <v>2181</v>
      </c>
      <c r="B671" s="519" t="s">
        <v>62</v>
      </c>
      <c r="C671" s="519" t="s">
        <v>429</v>
      </c>
      <c r="D671" s="519" t="s">
        <v>2182</v>
      </c>
      <c r="E671" s="519" t="s">
        <v>7879</v>
      </c>
      <c r="F671" s="473" t="s">
        <v>26</v>
      </c>
      <c r="G671" s="473"/>
      <c r="H671" s="473"/>
      <c r="I671" s="473"/>
      <c r="J671" s="520" t="s">
        <v>11226</v>
      </c>
      <c r="K671" s="520" t="s">
        <v>8948</v>
      </c>
      <c r="L671" s="521">
        <v>42825</v>
      </c>
      <c r="M671" s="522" t="s">
        <v>2184</v>
      </c>
      <c r="N671" s="520" t="s">
        <v>50</v>
      </c>
      <c r="O671" s="521">
        <v>42916</v>
      </c>
      <c r="P671" s="523">
        <v>191259</v>
      </c>
      <c r="Q671" s="524">
        <v>0.19125899999999998</v>
      </c>
      <c r="R671" s="525">
        <v>12</v>
      </c>
      <c r="S671" s="526" t="s">
        <v>9229</v>
      </c>
      <c r="T671" s="520" t="s">
        <v>578</v>
      </c>
      <c r="U671" s="520" t="s">
        <v>7</v>
      </c>
      <c r="V671" s="519" t="s">
        <v>477</v>
      </c>
      <c r="W671" s="519" t="s">
        <v>478</v>
      </c>
      <c r="X671" s="415" t="s">
        <v>5942</v>
      </c>
      <c r="Y671" s="415" t="s">
        <v>313</v>
      </c>
      <c r="Z671" s="616"/>
      <c r="AA671" s="590"/>
      <c r="AB671" s="1"/>
      <c r="AC671" s="1"/>
      <c r="AD671" s="1"/>
      <c r="AE671" s="1"/>
      <c r="AF671" s="1"/>
      <c r="AG671" s="1"/>
      <c r="AH671" s="1"/>
      <c r="AI671" s="1"/>
      <c r="AJ671" s="1"/>
      <c r="AK671" s="1"/>
      <c r="AL671" s="1"/>
      <c r="AM671" s="1"/>
      <c r="AN671" s="1"/>
      <c r="AO671" s="1"/>
      <c r="AP671" s="1"/>
      <c r="AQ671" s="1"/>
      <c r="AR671" s="1"/>
      <c r="AS671" s="1"/>
      <c r="AT671" s="1"/>
      <c r="AU671" s="1"/>
    </row>
    <row r="672" spans="1:47" s="615" customFormat="1" ht="17.45" customHeight="1" x14ac:dyDescent="0.25">
      <c r="A672" s="589" t="s">
        <v>2168</v>
      </c>
      <c r="B672" s="495" t="s">
        <v>58</v>
      </c>
      <c r="C672" s="495" t="s">
        <v>58</v>
      </c>
      <c r="D672" s="495" t="s">
        <v>2169</v>
      </c>
      <c r="E672" s="495" t="s">
        <v>2170</v>
      </c>
      <c r="F672" s="473" t="s">
        <v>26</v>
      </c>
      <c r="G672" s="473"/>
      <c r="H672" s="473"/>
      <c r="I672" s="473"/>
      <c r="J672" s="152" t="s">
        <v>11224</v>
      </c>
      <c r="K672" s="163" t="s">
        <v>33</v>
      </c>
      <c r="L672" s="503">
        <v>43084</v>
      </c>
      <c r="M672" s="497" t="s">
        <v>2171</v>
      </c>
      <c r="N672" s="163" t="s">
        <v>47</v>
      </c>
      <c r="O672" s="503">
        <v>43084</v>
      </c>
      <c r="P672" s="499">
        <v>190476</v>
      </c>
      <c r="Q672" s="500">
        <f t="shared" ref="Q672:Q678" si="26">+P672*0.000001</f>
        <v>0.19047599999999998</v>
      </c>
      <c r="R672" s="504">
        <v>1</v>
      </c>
      <c r="S672" s="505" t="s">
        <v>2172</v>
      </c>
      <c r="T672" s="163" t="s">
        <v>125</v>
      </c>
      <c r="U672" s="163" t="s">
        <v>13</v>
      </c>
      <c r="V672" s="495" t="s">
        <v>126</v>
      </c>
      <c r="W672" s="495" t="s">
        <v>856</v>
      </c>
      <c r="X672" s="495" t="s">
        <v>6472</v>
      </c>
      <c r="Y672" s="495" t="s">
        <v>356</v>
      </c>
      <c r="Z672" s="616"/>
      <c r="AA672" s="590"/>
      <c r="AB672" s="1"/>
      <c r="AC672" s="1"/>
      <c r="AD672" s="1"/>
      <c r="AE672" s="1"/>
      <c r="AF672" s="1"/>
      <c r="AG672" s="1"/>
      <c r="AH672" s="1"/>
      <c r="AI672" s="1"/>
      <c r="AJ672" s="1"/>
      <c r="AK672" s="1"/>
      <c r="AL672" s="1"/>
      <c r="AM672" s="1"/>
      <c r="AN672" s="1"/>
      <c r="AO672" s="1"/>
      <c r="AP672" s="1"/>
      <c r="AQ672" s="1"/>
      <c r="AR672" s="1"/>
      <c r="AS672" s="1"/>
      <c r="AT672" s="1"/>
      <c r="AU672" s="1"/>
    </row>
    <row r="673" spans="1:47" s="615" customFormat="1" ht="17.45" customHeight="1" x14ac:dyDescent="0.25">
      <c r="A673" s="589" t="s">
        <v>8776</v>
      </c>
      <c r="B673" s="495" t="s">
        <v>58</v>
      </c>
      <c r="C673" s="495" t="s">
        <v>58</v>
      </c>
      <c r="D673" s="495" t="s">
        <v>1440</v>
      </c>
      <c r="E673" s="495" t="s">
        <v>11150</v>
      </c>
      <c r="F673" s="473" t="s">
        <v>25</v>
      </c>
      <c r="G673" s="473"/>
      <c r="H673" s="473"/>
      <c r="I673" s="473"/>
      <c r="J673" s="152" t="s">
        <v>11224</v>
      </c>
      <c r="K673" s="163" t="s">
        <v>35</v>
      </c>
      <c r="L673" s="503">
        <v>43069</v>
      </c>
      <c r="M673" s="497" t="s">
        <v>11244</v>
      </c>
      <c r="N673" s="163" t="s">
        <v>46</v>
      </c>
      <c r="O673" s="503">
        <v>43069</v>
      </c>
      <c r="P673" s="499">
        <v>190476</v>
      </c>
      <c r="Q673" s="500">
        <f t="shared" si="26"/>
        <v>0.19047599999999998</v>
      </c>
      <c r="R673" s="504">
        <v>12</v>
      </c>
      <c r="S673" s="505" t="s">
        <v>11244</v>
      </c>
      <c r="T673" s="163" t="s">
        <v>125</v>
      </c>
      <c r="U673" s="163" t="s">
        <v>9234</v>
      </c>
      <c r="V673" s="495" t="s">
        <v>184</v>
      </c>
      <c r="W673" s="495" t="s">
        <v>11333</v>
      </c>
      <c r="X673" s="495" t="s">
        <v>5944</v>
      </c>
      <c r="Y673" s="495" t="s">
        <v>667</v>
      </c>
      <c r="Z673" s="616"/>
      <c r="AA673" s="590"/>
      <c r="AB673" s="1"/>
      <c r="AC673" s="1"/>
      <c r="AD673" s="1"/>
      <c r="AE673" s="1"/>
      <c r="AF673" s="1"/>
      <c r="AG673" s="1"/>
      <c r="AH673" s="1"/>
      <c r="AI673" s="1"/>
      <c r="AJ673" s="1"/>
      <c r="AK673" s="1"/>
      <c r="AL673" s="1"/>
      <c r="AM673" s="1"/>
      <c r="AN673" s="1"/>
      <c r="AO673" s="1"/>
      <c r="AP673" s="1"/>
      <c r="AQ673" s="1"/>
      <c r="AR673" s="1"/>
      <c r="AS673" s="1"/>
      <c r="AT673" s="1"/>
      <c r="AU673" s="1"/>
    </row>
    <row r="674" spans="1:47" s="615" customFormat="1" ht="17.45" customHeight="1" x14ac:dyDescent="0.25">
      <c r="A674" s="589" t="s">
        <v>2156</v>
      </c>
      <c r="B674" s="495" t="s">
        <v>58</v>
      </c>
      <c r="C674" s="495" t="s">
        <v>58</v>
      </c>
      <c r="D674" s="495" t="s">
        <v>10483</v>
      </c>
      <c r="E674" s="495" t="s">
        <v>2157</v>
      </c>
      <c r="F674" s="473" t="s">
        <v>28</v>
      </c>
      <c r="G674" s="473" t="s">
        <v>4894</v>
      </c>
      <c r="H674" s="473" t="str">
        <f>VLOOKUP(A674,'[1]2017 SalesConnect'!$A:$J,8,0)</f>
        <v>Japan</v>
      </c>
      <c r="I674" s="473"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52" t="s">
        <v>11223</v>
      </c>
      <c r="K674" s="152" t="s">
        <v>8952</v>
      </c>
      <c r="L674" s="496">
        <v>42944</v>
      </c>
      <c r="M674" s="497">
        <v>42700</v>
      </c>
      <c r="N674" s="152" t="s">
        <v>48</v>
      </c>
      <c r="O674" s="498">
        <v>42944</v>
      </c>
      <c r="P674" s="499">
        <v>190476</v>
      </c>
      <c r="Q674" s="500">
        <f t="shared" si="26"/>
        <v>0.19047599999999998</v>
      </c>
      <c r="R674" s="501">
        <v>12</v>
      </c>
      <c r="S674" s="502">
        <v>42852</v>
      </c>
      <c r="T674" s="152" t="s">
        <v>103</v>
      </c>
      <c r="U674" s="152" t="s">
        <v>7040</v>
      </c>
      <c r="V674" s="495" t="s">
        <v>1715</v>
      </c>
      <c r="W674" s="495" t="s">
        <v>518</v>
      </c>
      <c r="X674" s="495" t="s">
        <v>10034</v>
      </c>
      <c r="Y674" s="495" t="s">
        <v>9304</v>
      </c>
      <c r="Z674" s="616"/>
      <c r="AA674" s="590"/>
      <c r="AB674" s="1"/>
      <c r="AC674" s="1"/>
      <c r="AD674" s="1"/>
      <c r="AE674" s="1"/>
      <c r="AF674" s="1"/>
      <c r="AG674" s="1"/>
      <c r="AH674" s="1"/>
      <c r="AI674" s="1"/>
      <c r="AJ674" s="1"/>
      <c r="AK674" s="1"/>
      <c r="AL674" s="1"/>
      <c r="AM674" s="1"/>
      <c r="AN674" s="1"/>
      <c r="AO674" s="1"/>
      <c r="AP674" s="1"/>
      <c r="AQ674" s="1"/>
      <c r="AR674" s="1"/>
      <c r="AS674" s="1"/>
      <c r="AT674" s="1"/>
      <c r="AU674" s="1"/>
    </row>
    <row r="675" spans="1:47" s="615" customFormat="1" ht="17.45" customHeight="1" x14ac:dyDescent="0.25">
      <c r="A675" s="589" t="s">
        <v>8076</v>
      </c>
      <c r="B675" s="495" t="s">
        <v>58</v>
      </c>
      <c r="C675" s="495" t="s">
        <v>58</v>
      </c>
      <c r="D675" s="495" t="s">
        <v>10484</v>
      </c>
      <c r="E675" s="495" t="s">
        <v>11151</v>
      </c>
      <c r="F675" s="473" t="s">
        <v>26</v>
      </c>
      <c r="G675" s="473"/>
      <c r="H675" s="473"/>
      <c r="I675" s="473"/>
      <c r="J675" s="152" t="s">
        <v>11223</v>
      </c>
      <c r="K675" s="152" t="s">
        <v>8948</v>
      </c>
      <c r="L675" s="496">
        <v>42947</v>
      </c>
      <c r="M675" s="497">
        <v>42823</v>
      </c>
      <c r="N675" s="152" t="s">
        <v>48</v>
      </c>
      <c r="O675" s="498">
        <v>42947</v>
      </c>
      <c r="P675" s="499">
        <v>190476</v>
      </c>
      <c r="Q675" s="500">
        <f t="shared" si="26"/>
        <v>0.19047599999999998</v>
      </c>
      <c r="R675" s="501">
        <v>2</v>
      </c>
      <c r="S675" s="502">
        <v>42905</v>
      </c>
      <c r="T675" s="152" t="s">
        <v>211</v>
      </c>
      <c r="U675" s="152" t="s">
        <v>7040</v>
      </c>
      <c r="V675" s="495" t="s">
        <v>162</v>
      </c>
      <c r="W675" s="495" t="s">
        <v>105</v>
      </c>
      <c r="X675" s="495" t="s">
        <v>9798</v>
      </c>
      <c r="Y675" s="495" t="s">
        <v>12026</v>
      </c>
      <c r="Z675" s="616"/>
      <c r="AA675" s="590"/>
      <c r="AB675" s="1"/>
      <c r="AC675" s="1"/>
      <c r="AD675" s="1"/>
      <c r="AE675" s="1"/>
      <c r="AF675" s="1"/>
      <c r="AG675" s="1"/>
      <c r="AH675" s="1"/>
      <c r="AI675" s="1"/>
      <c r="AJ675" s="1"/>
      <c r="AK675" s="1"/>
      <c r="AL675" s="1"/>
      <c r="AM675" s="1"/>
      <c r="AN675" s="1"/>
      <c r="AO675" s="1"/>
      <c r="AP675" s="1"/>
      <c r="AQ675" s="1"/>
      <c r="AR675" s="1"/>
      <c r="AS675" s="1"/>
      <c r="AT675" s="1"/>
      <c r="AU675" s="1"/>
    </row>
    <row r="676" spans="1:47" s="615" customFormat="1" ht="17.45" customHeight="1" x14ac:dyDescent="0.25">
      <c r="A676" s="589" t="s">
        <v>9379</v>
      </c>
      <c r="B676" s="495" t="s">
        <v>58</v>
      </c>
      <c r="C676" s="495" t="s">
        <v>58</v>
      </c>
      <c r="D676" s="495" t="s">
        <v>10484</v>
      </c>
      <c r="E676" s="495" t="s">
        <v>11152</v>
      </c>
      <c r="F676" s="473" t="s">
        <v>26</v>
      </c>
      <c r="G676" s="473"/>
      <c r="H676" s="473"/>
      <c r="I676" s="473"/>
      <c r="J676" s="152" t="s">
        <v>11223</v>
      </c>
      <c r="K676" s="152" t="s">
        <v>8948</v>
      </c>
      <c r="L676" s="496">
        <v>43007</v>
      </c>
      <c r="M676" s="497">
        <v>42873</v>
      </c>
      <c r="N676" s="152" t="s">
        <v>48</v>
      </c>
      <c r="O676" s="498">
        <v>43007</v>
      </c>
      <c r="P676" s="499">
        <v>190476</v>
      </c>
      <c r="Q676" s="500">
        <f t="shared" si="26"/>
        <v>0.19047599999999998</v>
      </c>
      <c r="R676" s="501">
        <v>12</v>
      </c>
      <c r="S676" s="502">
        <v>42908</v>
      </c>
      <c r="T676" s="152" t="s">
        <v>211</v>
      </c>
      <c r="U676" s="152" t="s">
        <v>7040</v>
      </c>
      <c r="V676" s="495" t="s">
        <v>162</v>
      </c>
      <c r="W676" s="495" t="s">
        <v>105</v>
      </c>
      <c r="X676" s="495" t="s">
        <v>9798</v>
      </c>
      <c r="Y676" s="495" t="s">
        <v>9241</v>
      </c>
      <c r="Z676" s="616"/>
      <c r="AA676" s="590"/>
      <c r="AB676" s="1"/>
      <c r="AC676" s="1"/>
      <c r="AD676" s="1"/>
      <c r="AE676" s="1"/>
      <c r="AF676" s="1"/>
      <c r="AG676" s="1"/>
      <c r="AH676" s="1"/>
      <c r="AI676" s="1"/>
      <c r="AJ676" s="1"/>
      <c r="AK676" s="1"/>
      <c r="AL676" s="1"/>
      <c r="AM676" s="1"/>
      <c r="AN676" s="1"/>
      <c r="AO676" s="1"/>
      <c r="AP676" s="1"/>
      <c r="AQ676" s="1"/>
      <c r="AR676" s="1"/>
      <c r="AS676" s="1"/>
      <c r="AT676" s="1"/>
      <c r="AU676" s="1"/>
    </row>
    <row r="677" spans="1:47" s="615" customFormat="1" ht="17.45" customHeight="1" x14ac:dyDescent="0.25">
      <c r="A677" s="589" t="s">
        <v>11526</v>
      </c>
      <c r="B677" s="495" t="s">
        <v>58</v>
      </c>
      <c r="C677" s="495" t="s">
        <v>58</v>
      </c>
      <c r="D677" s="495" t="s">
        <v>8944</v>
      </c>
      <c r="E677" s="495" t="s">
        <v>11527</v>
      </c>
      <c r="F677" s="473" t="s">
        <v>26</v>
      </c>
      <c r="G677" s="473"/>
      <c r="H677" s="473"/>
      <c r="I677" s="473"/>
      <c r="J677" s="152" t="s">
        <v>11223</v>
      </c>
      <c r="K677" s="152" t="s">
        <v>8948</v>
      </c>
      <c r="L677" s="496">
        <v>42958</v>
      </c>
      <c r="M677" s="497">
        <v>42909</v>
      </c>
      <c r="N677" s="152" t="s">
        <v>47</v>
      </c>
      <c r="O677" s="498">
        <v>42961</v>
      </c>
      <c r="P677" s="499">
        <v>190476</v>
      </c>
      <c r="Q677" s="500">
        <f t="shared" si="26"/>
        <v>0.19047599999999998</v>
      </c>
      <c r="R677" s="501">
        <v>3</v>
      </c>
      <c r="S677" s="502">
        <v>42909</v>
      </c>
      <c r="T677" s="152" t="s">
        <v>103</v>
      </c>
      <c r="U677" s="152" t="s">
        <v>7040</v>
      </c>
      <c r="V677" s="495" t="s">
        <v>162</v>
      </c>
      <c r="W677" s="495" t="s">
        <v>105</v>
      </c>
      <c r="X677" s="495" t="s">
        <v>8954</v>
      </c>
      <c r="Y677" s="495" t="s">
        <v>9235</v>
      </c>
      <c r="Z677" s="616"/>
      <c r="AA677" s="590"/>
      <c r="AB677" s="1"/>
      <c r="AC677" s="1"/>
      <c r="AD677" s="1"/>
      <c r="AE677" s="1"/>
      <c r="AF677" s="1"/>
      <c r="AG677" s="1"/>
      <c r="AH677" s="1"/>
      <c r="AI677" s="1"/>
      <c r="AJ677" s="1"/>
      <c r="AK677" s="1"/>
      <c r="AL677" s="1"/>
      <c r="AM677" s="1"/>
      <c r="AN677" s="1"/>
      <c r="AO677" s="1"/>
      <c r="AP677" s="1"/>
      <c r="AQ677" s="1"/>
      <c r="AR677" s="1"/>
      <c r="AS677" s="1"/>
      <c r="AT677" s="1"/>
      <c r="AU677" s="1"/>
    </row>
    <row r="678" spans="1:47" s="615" customFormat="1" ht="17.45" customHeight="1" x14ac:dyDescent="0.25">
      <c r="A678" s="589" t="s">
        <v>10592</v>
      </c>
      <c r="B678" s="495" t="s">
        <v>58</v>
      </c>
      <c r="C678" s="495" t="s">
        <v>58</v>
      </c>
      <c r="D678" s="495" t="s">
        <v>10593</v>
      </c>
      <c r="E678" s="495" t="s">
        <v>11528</v>
      </c>
      <c r="F678" s="473" t="s">
        <v>25</v>
      </c>
      <c r="G678" s="473"/>
      <c r="H678" s="473"/>
      <c r="I678" s="473"/>
      <c r="J678" s="152" t="s">
        <v>11223</v>
      </c>
      <c r="K678" s="152" t="s">
        <v>35</v>
      </c>
      <c r="L678" s="496">
        <v>42989</v>
      </c>
      <c r="M678" s="497">
        <v>42899</v>
      </c>
      <c r="N678" s="152" t="s">
        <v>46</v>
      </c>
      <c r="O678" s="498">
        <v>42989</v>
      </c>
      <c r="P678" s="499">
        <v>190476</v>
      </c>
      <c r="Q678" s="500">
        <f t="shared" si="26"/>
        <v>0.19047599999999998</v>
      </c>
      <c r="R678" s="501">
        <v>12</v>
      </c>
      <c r="S678" s="502">
        <v>42907</v>
      </c>
      <c r="T678" s="152" t="s">
        <v>103</v>
      </c>
      <c r="U678" s="152" t="s">
        <v>7040</v>
      </c>
      <c r="V678" s="495" t="s">
        <v>162</v>
      </c>
      <c r="W678" s="495" t="s">
        <v>7199</v>
      </c>
      <c r="X678" s="495" t="s">
        <v>10776</v>
      </c>
      <c r="Y678" s="495"/>
      <c r="Z678" s="616"/>
      <c r="AA678" s="590"/>
      <c r="AB678" s="1"/>
      <c r="AC678" s="1"/>
      <c r="AD678" s="1"/>
      <c r="AE678" s="1"/>
      <c r="AF678" s="1"/>
      <c r="AG678" s="1"/>
      <c r="AH678" s="1"/>
      <c r="AI678" s="1"/>
      <c r="AJ678" s="1"/>
      <c r="AK678" s="1"/>
      <c r="AL678" s="1"/>
      <c r="AM678" s="1"/>
      <c r="AN678" s="1"/>
      <c r="AO678" s="1"/>
      <c r="AP678" s="1"/>
      <c r="AQ678" s="1"/>
      <c r="AR678" s="1"/>
      <c r="AS678" s="1"/>
      <c r="AT678" s="1"/>
      <c r="AU678" s="1"/>
    </row>
    <row r="679" spans="1:47" s="615" customFormat="1" ht="17.45" customHeight="1" x14ac:dyDescent="0.25">
      <c r="A679" s="592" t="s">
        <v>2147</v>
      </c>
      <c r="B679" s="519" t="s">
        <v>58</v>
      </c>
      <c r="C679" s="519" t="s">
        <v>58</v>
      </c>
      <c r="D679" s="519" t="s">
        <v>2148</v>
      </c>
      <c r="E679" s="519" t="s">
        <v>2149</v>
      </c>
      <c r="F679" s="473" t="s">
        <v>24</v>
      </c>
      <c r="G679" s="473"/>
      <c r="H679" s="473"/>
      <c r="I679" s="473"/>
      <c r="J679" s="520" t="s">
        <v>11226</v>
      </c>
      <c r="K679" s="520" t="s">
        <v>8949</v>
      </c>
      <c r="L679" s="521">
        <v>42766</v>
      </c>
      <c r="M679" s="522" t="s">
        <v>2150</v>
      </c>
      <c r="N679" s="520" t="s">
        <v>50</v>
      </c>
      <c r="O679" s="521">
        <v>42766</v>
      </c>
      <c r="P679" s="523">
        <v>190476</v>
      </c>
      <c r="Q679" s="524">
        <v>0.19047599999999998</v>
      </c>
      <c r="R679" s="525">
        <v>2</v>
      </c>
      <c r="S679" s="526" t="s">
        <v>5530</v>
      </c>
      <c r="T679" s="520" t="s">
        <v>578</v>
      </c>
      <c r="U679" s="520" t="s">
        <v>7040</v>
      </c>
      <c r="V679" s="519" t="s">
        <v>134</v>
      </c>
      <c r="W679" s="519" t="s">
        <v>9230</v>
      </c>
      <c r="X679" s="415" t="s">
        <v>5509</v>
      </c>
      <c r="Y679" s="415" t="s">
        <v>6527</v>
      </c>
      <c r="Z679" s="616"/>
      <c r="AA679" s="590"/>
      <c r="AB679" s="1"/>
      <c r="AC679" s="1"/>
      <c r="AD679" s="1"/>
      <c r="AE679" s="1"/>
      <c r="AF679" s="1"/>
      <c r="AG679" s="1"/>
      <c r="AH679" s="1"/>
      <c r="AI679" s="1"/>
      <c r="AJ679" s="1"/>
      <c r="AK679" s="1"/>
      <c r="AL679" s="1"/>
      <c r="AM679" s="1"/>
      <c r="AN679" s="1"/>
      <c r="AO679" s="1"/>
      <c r="AP679" s="1"/>
      <c r="AQ679" s="1"/>
      <c r="AR679" s="1"/>
      <c r="AS679" s="1"/>
      <c r="AT679" s="1"/>
      <c r="AU679" s="1"/>
    </row>
    <row r="680" spans="1:47" s="615" customFormat="1" ht="17.45" customHeight="1" x14ac:dyDescent="0.25">
      <c r="A680" s="589" t="s">
        <v>6268</v>
      </c>
      <c r="B680" s="495" t="s">
        <v>58</v>
      </c>
      <c r="C680" s="495" t="s">
        <v>58</v>
      </c>
      <c r="D680" s="495" t="s">
        <v>2609</v>
      </c>
      <c r="E680" s="495" t="s">
        <v>6269</v>
      </c>
      <c r="F680" s="473" t="s">
        <v>26</v>
      </c>
      <c r="G680" s="473"/>
      <c r="H680" s="473"/>
      <c r="I680" s="473"/>
      <c r="J680" s="152" t="s">
        <v>11223</v>
      </c>
      <c r="K680" s="163" t="s">
        <v>33</v>
      </c>
      <c r="L680" s="503">
        <v>43007</v>
      </c>
      <c r="M680" s="497" t="s">
        <v>6354</v>
      </c>
      <c r="N680" s="163" t="s">
        <v>48</v>
      </c>
      <c r="O680" s="503">
        <v>43007</v>
      </c>
      <c r="P680" s="499">
        <v>190476</v>
      </c>
      <c r="Q680" s="500">
        <f t="shared" ref="Q680:Q687" si="27">+P680*0.000001</f>
        <v>0.19047599999999998</v>
      </c>
      <c r="R680" s="504">
        <v>3</v>
      </c>
      <c r="S680" s="505" t="s">
        <v>9808</v>
      </c>
      <c r="T680" s="163" t="s">
        <v>125</v>
      </c>
      <c r="U680" s="152" t="s">
        <v>7040</v>
      </c>
      <c r="V680" s="495" t="s">
        <v>158</v>
      </c>
      <c r="W680" s="495" t="s">
        <v>7994</v>
      </c>
      <c r="X680" s="495" t="s">
        <v>6355</v>
      </c>
      <c r="Y680" s="495" t="s">
        <v>6971</v>
      </c>
      <c r="Z680" s="616"/>
      <c r="AA680" s="590"/>
      <c r="AB680" s="1"/>
      <c r="AC680" s="1"/>
      <c r="AD680" s="1"/>
      <c r="AE680" s="1"/>
      <c r="AF680" s="1"/>
      <c r="AG680" s="1"/>
      <c r="AH680" s="1"/>
      <c r="AI680" s="1"/>
      <c r="AJ680" s="1"/>
      <c r="AK680" s="1"/>
      <c r="AL680" s="1"/>
      <c r="AM680" s="1"/>
      <c r="AN680" s="1"/>
      <c r="AO680" s="1"/>
      <c r="AP680" s="1"/>
      <c r="AQ680" s="1"/>
      <c r="AR680" s="1"/>
      <c r="AS680" s="1"/>
      <c r="AT680" s="1"/>
      <c r="AU680" s="1"/>
    </row>
    <row r="681" spans="1:47" s="615" customFormat="1" ht="17.45" customHeight="1" x14ac:dyDescent="0.25">
      <c r="A681" s="589" t="s">
        <v>10996</v>
      </c>
      <c r="B681" s="495" t="s">
        <v>58</v>
      </c>
      <c r="C681" s="495" t="s">
        <v>58</v>
      </c>
      <c r="D681" s="495" t="s">
        <v>11069</v>
      </c>
      <c r="E681" s="495" t="s">
        <v>11153</v>
      </c>
      <c r="F681" s="473" t="s">
        <v>28</v>
      </c>
      <c r="G681" s="473"/>
      <c r="H681" s="473"/>
      <c r="I681" s="473"/>
      <c r="J681" s="152" t="s">
        <v>11223</v>
      </c>
      <c r="K681" s="163" t="s">
        <v>8950</v>
      </c>
      <c r="L681" s="503">
        <v>42923</v>
      </c>
      <c r="M681" s="497" t="s">
        <v>11245</v>
      </c>
      <c r="N681" s="163" t="s">
        <v>47</v>
      </c>
      <c r="O681" s="503">
        <v>42923</v>
      </c>
      <c r="P681" s="499">
        <v>190476</v>
      </c>
      <c r="Q681" s="500">
        <f t="shared" si="27"/>
        <v>0.19047599999999998</v>
      </c>
      <c r="R681" s="504">
        <v>3</v>
      </c>
      <c r="S681" s="505" t="s">
        <v>11804</v>
      </c>
      <c r="T681" s="163" t="s">
        <v>103</v>
      </c>
      <c r="U681" s="163" t="s">
        <v>7</v>
      </c>
      <c r="V681" s="495" t="s">
        <v>477</v>
      </c>
      <c r="W681" s="495" t="s">
        <v>1996</v>
      </c>
      <c r="X681" s="495" t="s">
        <v>11366</v>
      </c>
      <c r="Y681" s="495" t="s">
        <v>667</v>
      </c>
      <c r="Z681" s="616"/>
      <c r="AA681" s="590"/>
      <c r="AB681" s="1"/>
      <c r="AC681" s="1"/>
      <c r="AD681" s="1"/>
      <c r="AE681" s="1"/>
      <c r="AF681" s="1"/>
      <c r="AG681" s="1"/>
      <c r="AH681" s="1"/>
      <c r="AI681" s="1"/>
      <c r="AJ681" s="1"/>
      <c r="AK681" s="1"/>
      <c r="AL681" s="1"/>
      <c r="AM681" s="1"/>
      <c r="AN681" s="1"/>
      <c r="AO681" s="1"/>
      <c r="AP681" s="1"/>
      <c r="AQ681" s="1"/>
      <c r="AR681" s="1"/>
      <c r="AS681" s="1"/>
      <c r="AT681" s="1"/>
      <c r="AU681" s="1"/>
    </row>
    <row r="682" spans="1:47" s="615" customFormat="1" ht="17.45" customHeight="1" x14ac:dyDescent="0.25">
      <c r="A682" s="589" t="s">
        <v>2039</v>
      </c>
      <c r="B682" s="495" t="s">
        <v>60</v>
      </c>
      <c r="C682" s="495" t="s">
        <v>6576</v>
      </c>
      <c r="D682" s="495" t="s">
        <v>10464</v>
      </c>
      <c r="E682" s="495" t="s">
        <v>2041</v>
      </c>
      <c r="F682" s="473" t="s">
        <v>6576</v>
      </c>
      <c r="G682" s="473" t="s">
        <v>4894</v>
      </c>
      <c r="H682" s="473" t="str">
        <f>VLOOKUP(A682,'[1]2017 SalesConnect'!$A:$J,8,0)</f>
        <v>India</v>
      </c>
      <c r="I682" s="473" t="str">
        <f>VLOOKUP(A682,'[1]2017 SalesConnect'!$A:$I,9,0)</f>
        <v>Initial Stages, discussion being scheduled</v>
      </c>
      <c r="J682" s="152" t="s">
        <v>11223</v>
      </c>
      <c r="K682" s="152" t="s">
        <v>8953</v>
      </c>
      <c r="L682" s="496">
        <v>42962</v>
      </c>
      <c r="M682" s="497">
        <v>42790</v>
      </c>
      <c r="N682" s="152" t="s">
        <v>46</v>
      </c>
      <c r="O682" s="498">
        <v>42962</v>
      </c>
      <c r="P682" s="499">
        <v>200000</v>
      </c>
      <c r="Q682" s="500">
        <f t="shared" si="27"/>
        <v>0.19999999999999998</v>
      </c>
      <c r="R682" s="501">
        <v>12</v>
      </c>
      <c r="S682" s="502">
        <v>42810</v>
      </c>
      <c r="T682" s="152" t="s">
        <v>125</v>
      </c>
      <c r="U682" s="152" t="s">
        <v>7040</v>
      </c>
      <c r="V682" s="495" t="s">
        <v>162</v>
      </c>
      <c r="W682" s="495" t="s">
        <v>105</v>
      </c>
      <c r="X682" s="495" t="s">
        <v>10024</v>
      </c>
      <c r="Y682" s="495" t="s">
        <v>6529</v>
      </c>
      <c r="Z682" s="616"/>
      <c r="AA682" s="590"/>
      <c r="AB682" s="1"/>
      <c r="AC682" s="1"/>
      <c r="AD682" s="1"/>
      <c r="AE682" s="1"/>
      <c r="AF682" s="1"/>
      <c r="AG682" s="1"/>
      <c r="AH682" s="1"/>
      <c r="AI682" s="1"/>
      <c r="AJ682" s="1"/>
      <c r="AK682" s="1"/>
      <c r="AL682" s="1"/>
      <c r="AM682" s="1"/>
      <c r="AN682" s="1"/>
      <c r="AO682" s="1"/>
      <c r="AP682" s="1"/>
      <c r="AQ682" s="1"/>
      <c r="AR682" s="1"/>
      <c r="AS682" s="1"/>
      <c r="AT682" s="1"/>
      <c r="AU682" s="1"/>
    </row>
    <row r="683" spans="1:47" s="615" customFormat="1" ht="17.45" customHeight="1" x14ac:dyDescent="0.25">
      <c r="A683" s="589" t="s">
        <v>8063</v>
      </c>
      <c r="B683" s="495" t="s">
        <v>56</v>
      </c>
      <c r="C683" s="495" t="s">
        <v>161</v>
      </c>
      <c r="D683" s="495" t="s">
        <v>9247</v>
      </c>
      <c r="E683" s="495" t="s">
        <v>8064</v>
      </c>
      <c r="F683" s="473" t="s">
        <v>26</v>
      </c>
      <c r="G683" s="473"/>
      <c r="H683" s="473"/>
      <c r="I683" s="473"/>
      <c r="J683" s="152" t="s">
        <v>11225</v>
      </c>
      <c r="K683" s="163" t="s">
        <v>8948</v>
      </c>
      <c r="L683" s="503">
        <v>42909</v>
      </c>
      <c r="M683" s="497" t="s">
        <v>9259</v>
      </c>
      <c r="N683" s="163" t="s">
        <v>47</v>
      </c>
      <c r="O683" s="503">
        <v>42965</v>
      </c>
      <c r="P683" s="499">
        <v>180000</v>
      </c>
      <c r="Q683" s="500">
        <f t="shared" si="27"/>
        <v>0.18</v>
      </c>
      <c r="R683" s="504">
        <v>12</v>
      </c>
      <c r="S683" s="505" t="s">
        <v>11804</v>
      </c>
      <c r="T683" s="163" t="s">
        <v>103</v>
      </c>
      <c r="U683" s="163" t="s">
        <v>16</v>
      </c>
      <c r="V683" s="495" t="s">
        <v>16</v>
      </c>
      <c r="W683" s="495" t="s">
        <v>8677</v>
      </c>
      <c r="X683" s="495" t="s">
        <v>9270</v>
      </c>
      <c r="Y683" s="495" t="s">
        <v>9305</v>
      </c>
      <c r="Z683" s="616"/>
      <c r="AA683" s="590"/>
      <c r="AB683" s="1"/>
      <c r="AC683" s="1"/>
      <c r="AD683" s="1"/>
      <c r="AE683" s="1"/>
      <c r="AF683" s="1"/>
      <c r="AG683" s="1"/>
      <c r="AH683" s="1"/>
      <c r="AI683" s="1"/>
      <c r="AJ683" s="1"/>
      <c r="AK683" s="1"/>
      <c r="AL683" s="1"/>
      <c r="AM683" s="1"/>
      <c r="AN683" s="1"/>
      <c r="AO683" s="1"/>
      <c r="AP683" s="1"/>
      <c r="AQ683" s="1"/>
      <c r="AR683" s="1"/>
      <c r="AS683" s="1"/>
      <c r="AT683" s="1"/>
      <c r="AU683" s="1"/>
    </row>
    <row r="684" spans="1:47" s="615" customFormat="1" ht="17.45" customHeight="1" x14ac:dyDescent="0.25">
      <c r="A684" s="589" t="s">
        <v>8322</v>
      </c>
      <c r="B684" s="495" t="s">
        <v>57</v>
      </c>
      <c r="C684" s="495" t="s">
        <v>1348</v>
      </c>
      <c r="D684" s="495" t="s">
        <v>9351</v>
      </c>
      <c r="E684" s="495" t="s">
        <v>8323</v>
      </c>
      <c r="F684" s="473" t="s">
        <v>27</v>
      </c>
      <c r="G684" s="473"/>
      <c r="H684" s="473"/>
      <c r="I684" s="473"/>
      <c r="J684" s="152" t="s">
        <v>11223</v>
      </c>
      <c r="K684" s="163" t="s">
        <v>8947</v>
      </c>
      <c r="L684" s="503">
        <v>42995</v>
      </c>
      <c r="M684" s="497" t="s">
        <v>9400</v>
      </c>
      <c r="N684" s="163" t="s">
        <v>46</v>
      </c>
      <c r="O684" s="503">
        <v>42995</v>
      </c>
      <c r="P684" s="499">
        <v>190000</v>
      </c>
      <c r="Q684" s="500">
        <f t="shared" si="27"/>
        <v>0.19</v>
      </c>
      <c r="R684" s="504">
        <v>12</v>
      </c>
      <c r="S684" s="505" t="s">
        <v>9266</v>
      </c>
      <c r="T684" s="163" t="s">
        <v>125</v>
      </c>
      <c r="U684" s="163" t="s">
        <v>16</v>
      </c>
      <c r="V684" s="495" t="s">
        <v>16</v>
      </c>
      <c r="W684" s="495"/>
      <c r="X684" s="495" t="s">
        <v>9420</v>
      </c>
      <c r="Y684" s="495"/>
      <c r="Z684" s="616"/>
      <c r="AA684" s="590"/>
      <c r="AB684" s="1"/>
      <c r="AC684" s="1"/>
      <c r="AD684" s="1"/>
      <c r="AE684" s="1"/>
      <c r="AF684" s="1"/>
      <c r="AG684" s="1"/>
      <c r="AH684" s="1"/>
      <c r="AI684" s="1"/>
      <c r="AJ684" s="1"/>
      <c r="AK684" s="1"/>
      <c r="AL684" s="1"/>
      <c r="AM684" s="1"/>
      <c r="AN684" s="1"/>
      <c r="AO684" s="1"/>
      <c r="AP684" s="1"/>
      <c r="AQ684" s="1"/>
      <c r="AR684" s="1"/>
      <c r="AS684" s="1"/>
      <c r="AT684" s="1"/>
      <c r="AU684" s="1"/>
    </row>
    <row r="685" spans="1:47" s="615" customFormat="1" ht="17.45" customHeight="1" x14ac:dyDescent="0.25">
      <c r="A685" s="589" t="s">
        <v>2176</v>
      </c>
      <c r="B685" s="495" t="s">
        <v>57</v>
      </c>
      <c r="C685" s="495" t="s">
        <v>98</v>
      </c>
      <c r="D685" s="495" t="s">
        <v>2177</v>
      </c>
      <c r="E685" s="495" t="s">
        <v>2178</v>
      </c>
      <c r="F685" s="473" t="s">
        <v>26</v>
      </c>
      <c r="G685" s="473"/>
      <c r="H685" s="473"/>
      <c r="I685" s="473"/>
      <c r="J685" s="152" t="s">
        <v>11224</v>
      </c>
      <c r="K685" s="163" t="s">
        <v>33</v>
      </c>
      <c r="L685" s="503">
        <v>43061</v>
      </c>
      <c r="M685" s="497" t="s">
        <v>2179</v>
      </c>
      <c r="N685" s="163" t="s">
        <v>47</v>
      </c>
      <c r="O685" s="503">
        <v>43061</v>
      </c>
      <c r="P685" s="499">
        <v>190000</v>
      </c>
      <c r="Q685" s="500">
        <f t="shared" si="27"/>
        <v>0.19</v>
      </c>
      <c r="R685" s="504">
        <v>12</v>
      </c>
      <c r="S685" s="505" t="s">
        <v>8957</v>
      </c>
      <c r="T685" s="163" t="s">
        <v>103</v>
      </c>
      <c r="U685" s="152" t="s">
        <v>7040</v>
      </c>
      <c r="V685" s="495" t="s">
        <v>104</v>
      </c>
      <c r="W685" s="495" t="s">
        <v>7995</v>
      </c>
      <c r="X685" s="495" t="s">
        <v>106</v>
      </c>
      <c r="Y685" s="495" t="s">
        <v>313</v>
      </c>
      <c r="Z685" s="616"/>
      <c r="AA685" s="590"/>
      <c r="AB685" s="1"/>
      <c r="AC685" s="1"/>
      <c r="AD685" s="1"/>
      <c r="AE685" s="1"/>
      <c r="AF685" s="1"/>
      <c r="AG685" s="1"/>
      <c r="AH685" s="1"/>
      <c r="AI685" s="1"/>
      <c r="AJ685" s="1"/>
      <c r="AK685" s="1"/>
      <c r="AL685" s="1"/>
      <c r="AM685" s="1"/>
      <c r="AN685" s="1"/>
      <c r="AO685" s="1"/>
      <c r="AP685" s="1"/>
      <c r="AQ685" s="1"/>
      <c r="AR685" s="1"/>
      <c r="AS685" s="1"/>
      <c r="AT685" s="1"/>
      <c r="AU685" s="1"/>
    </row>
    <row r="686" spans="1:47" s="615" customFormat="1" ht="17.45" customHeight="1" x14ac:dyDescent="0.25">
      <c r="A686" s="589" t="s">
        <v>2188</v>
      </c>
      <c r="B686" s="495" t="s">
        <v>60</v>
      </c>
      <c r="C686" s="495" t="s">
        <v>4992</v>
      </c>
      <c r="D686" s="495" t="s">
        <v>10856</v>
      </c>
      <c r="E686" s="495" t="s">
        <v>2190</v>
      </c>
      <c r="F686" s="473" t="s">
        <v>25</v>
      </c>
      <c r="G686" s="473"/>
      <c r="H686" s="473"/>
      <c r="I686" s="473"/>
      <c r="J686" s="152" t="s">
        <v>11224</v>
      </c>
      <c r="K686" s="152" t="s">
        <v>35</v>
      </c>
      <c r="L686" s="496">
        <v>43069</v>
      </c>
      <c r="M686" s="497">
        <v>42787</v>
      </c>
      <c r="N686" s="152" t="s">
        <v>46</v>
      </c>
      <c r="O686" s="498">
        <v>43069</v>
      </c>
      <c r="P686" s="499">
        <v>186000</v>
      </c>
      <c r="Q686" s="500">
        <f t="shared" si="27"/>
        <v>0.186</v>
      </c>
      <c r="R686" s="501">
        <v>12</v>
      </c>
      <c r="S686" s="502">
        <v>42789</v>
      </c>
      <c r="T686" s="152" t="s">
        <v>103</v>
      </c>
      <c r="U686" s="152" t="s">
        <v>7040</v>
      </c>
      <c r="V686" s="495" t="s">
        <v>162</v>
      </c>
      <c r="W686" s="495" t="s">
        <v>105</v>
      </c>
      <c r="X686" s="495" t="s">
        <v>9120</v>
      </c>
      <c r="Y686" s="495" t="s">
        <v>7201</v>
      </c>
      <c r="Z686" s="616"/>
      <c r="AA686" s="590"/>
      <c r="AB686" s="1"/>
      <c r="AC686" s="1"/>
      <c r="AD686" s="1"/>
      <c r="AE686" s="1"/>
      <c r="AF686" s="1"/>
      <c r="AG686" s="1"/>
      <c r="AH686" s="1"/>
      <c r="AI686" s="1"/>
      <c r="AJ686" s="1"/>
      <c r="AK686" s="1"/>
      <c r="AL686" s="1"/>
      <c r="AM686" s="1"/>
      <c r="AN686" s="1"/>
      <c r="AO686" s="1"/>
      <c r="AP686" s="1"/>
      <c r="AQ686" s="1"/>
      <c r="AR686" s="1"/>
      <c r="AS686" s="1"/>
      <c r="AT686" s="1"/>
      <c r="AU686" s="1"/>
    </row>
    <row r="687" spans="1:47" s="615" customFormat="1" ht="17.45" customHeight="1" x14ac:dyDescent="0.25">
      <c r="A687" s="589" t="s">
        <v>7767</v>
      </c>
      <c r="B687" s="495" t="s">
        <v>57</v>
      </c>
      <c r="C687" s="495" t="s">
        <v>324</v>
      </c>
      <c r="D687" s="495" t="s">
        <v>11529</v>
      </c>
      <c r="E687" s="495" t="s">
        <v>7769</v>
      </c>
      <c r="F687" s="473" t="s">
        <v>25</v>
      </c>
      <c r="G687" s="473"/>
      <c r="H687" s="473"/>
      <c r="I687" s="473"/>
      <c r="J687" s="152" t="s">
        <v>11224</v>
      </c>
      <c r="K687" s="152" t="s">
        <v>35</v>
      </c>
      <c r="L687" s="496">
        <v>43035</v>
      </c>
      <c r="M687" s="497">
        <v>42832</v>
      </c>
      <c r="N687" s="152" t="s">
        <v>46</v>
      </c>
      <c r="O687" s="498">
        <v>43035</v>
      </c>
      <c r="P687" s="499">
        <v>185988</v>
      </c>
      <c r="Q687" s="500">
        <f t="shared" si="27"/>
        <v>0.18598799999999999</v>
      </c>
      <c r="R687" s="501">
        <v>3</v>
      </c>
      <c r="S687" s="502">
        <v>42838</v>
      </c>
      <c r="T687" s="152" t="s">
        <v>103</v>
      </c>
      <c r="U687" s="152" t="s">
        <v>7040</v>
      </c>
      <c r="V687" s="495" t="s">
        <v>162</v>
      </c>
      <c r="W687" s="495" t="s">
        <v>105</v>
      </c>
      <c r="X687" s="495" t="s">
        <v>11916</v>
      </c>
      <c r="Y687" s="495" t="s">
        <v>7201</v>
      </c>
      <c r="Z687" s="616"/>
      <c r="AA687" s="590"/>
      <c r="AB687" s="1"/>
      <c r="AC687" s="1"/>
      <c r="AD687" s="1"/>
      <c r="AE687" s="1"/>
      <c r="AF687" s="1"/>
      <c r="AG687" s="1"/>
      <c r="AH687" s="1"/>
      <c r="AI687" s="1"/>
      <c r="AJ687" s="1"/>
      <c r="AK687" s="1"/>
      <c r="AL687" s="1"/>
      <c r="AM687" s="1"/>
      <c r="AN687" s="1"/>
      <c r="AO687" s="1"/>
      <c r="AP687" s="1"/>
      <c r="AQ687" s="1"/>
      <c r="AR687" s="1"/>
      <c r="AS687" s="1"/>
      <c r="AT687" s="1"/>
      <c r="AU687" s="1"/>
    </row>
    <row r="688" spans="1:47" s="615" customFormat="1" ht="17.45" customHeight="1" x14ac:dyDescent="0.25">
      <c r="A688" s="592" t="s">
        <v>2201</v>
      </c>
      <c r="B688" s="519" t="s">
        <v>60</v>
      </c>
      <c r="C688" s="519" t="s">
        <v>805</v>
      </c>
      <c r="D688" s="519" t="s">
        <v>2202</v>
      </c>
      <c r="E688" s="519" t="s">
        <v>2203</v>
      </c>
      <c r="F688" s="473" t="s">
        <v>28</v>
      </c>
      <c r="G688" s="473"/>
      <c r="H688" s="473"/>
      <c r="I688" s="473"/>
      <c r="J688" s="520" t="s">
        <v>11226</v>
      </c>
      <c r="K688" s="520" t="s">
        <v>8950</v>
      </c>
      <c r="L688" s="521">
        <v>42769</v>
      </c>
      <c r="M688" s="522" t="s">
        <v>2204</v>
      </c>
      <c r="N688" s="520" t="s">
        <v>50</v>
      </c>
      <c r="O688" s="521">
        <v>42822</v>
      </c>
      <c r="P688" s="523">
        <v>185947</v>
      </c>
      <c r="Q688" s="524">
        <v>0.185947</v>
      </c>
      <c r="R688" s="525">
        <v>1</v>
      </c>
      <c r="S688" s="526" t="s">
        <v>7953</v>
      </c>
      <c r="T688" s="520" t="s">
        <v>578</v>
      </c>
      <c r="U688" s="520" t="s">
        <v>7</v>
      </c>
      <c r="V688" s="519" t="s">
        <v>388</v>
      </c>
      <c r="W688" s="519" t="s">
        <v>389</v>
      </c>
      <c r="X688" s="415" t="s">
        <v>5532</v>
      </c>
      <c r="Y688" s="415" t="s">
        <v>757</v>
      </c>
      <c r="Z688" s="616"/>
      <c r="AA688" s="590"/>
      <c r="AB688" s="1"/>
      <c r="AC688" s="1"/>
      <c r="AD688" s="1"/>
      <c r="AE688" s="1"/>
      <c r="AF688" s="1"/>
      <c r="AG688" s="1"/>
      <c r="AH688" s="1"/>
      <c r="AI688" s="1"/>
      <c r="AJ688" s="1"/>
      <c r="AK688" s="1"/>
      <c r="AL688" s="1"/>
      <c r="AM688" s="1"/>
      <c r="AN688" s="1"/>
      <c r="AO688" s="1"/>
      <c r="AP688" s="1"/>
      <c r="AQ688" s="1"/>
      <c r="AR688" s="1"/>
      <c r="AS688" s="1"/>
      <c r="AT688" s="1"/>
      <c r="AU688" s="1"/>
    </row>
    <row r="689" spans="1:47" s="615" customFormat="1" ht="17.45" customHeight="1" x14ac:dyDescent="0.25">
      <c r="A689" s="589" t="s">
        <v>2197</v>
      </c>
      <c r="B689" s="495" t="s">
        <v>59</v>
      </c>
      <c r="C689" s="495" t="s">
        <v>9574</v>
      </c>
      <c r="D689" s="495" t="s">
        <v>2198</v>
      </c>
      <c r="E689" s="495" t="s">
        <v>1399</v>
      </c>
      <c r="F689" s="473" t="s">
        <v>24</v>
      </c>
      <c r="G689" s="473"/>
      <c r="H689" s="473"/>
      <c r="I689" s="473"/>
      <c r="J689" s="152" t="s">
        <v>11224</v>
      </c>
      <c r="K689" s="163" t="s">
        <v>38</v>
      </c>
      <c r="L689" s="503">
        <v>43095</v>
      </c>
      <c r="M689" s="497" t="s">
        <v>2199</v>
      </c>
      <c r="N689" s="163" t="s">
        <v>47</v>
      </c>
      <c r="O689" s="503">
        <v>43095</v>
      </c>
      <c r="P689" s="499">
        <v>183172</v>
      </c>
      <c r="Q689" s="500">
        <f>+P689*0.000001</f>
        <v>0.183172</v>
      </c>
      <c r="R689" s="504">
        <v>1</v>
      </c>
      <c r="S689" s="505" t="s">
        <v>6473</v>
      </c>
      <c r="T689" s="163" t="s">
        <v>103</v>
      </c>
      <c r="U689" s="163" t="s">
        <v>7</v>
      </c>
      <c r="V689" s="495" t="s">
        <v>306</v>
      </c>
      <c r="W689" s="495" t="s">
        <v>2200</v>
      </c>
      <c r="X689" s="495" t="s">
        <v>6474</v>
      </c>
      <c r="Y689" s="495" t="s">
        <v>667</v>
      </c>
      <c r="Z689" s="616"/>
      <c r="AA689" s="590"/>
      <c r="AB689" s="1"/>
      <c r="AC689" s="1"/>
      <c r="AD689" s="1"/>
      <c r="AE689" s="1"/>
      <c r="AF689" s="1"/>
      <c r="AG689" s="1"/>
      <c r="AH689" s="1"/>
      <c r="AI689" s="1"/>
      <c r="AJ689" s="1"/>
      <c r="AK689" s="1"/>
      <c r="AL689" s="1"/>
      <c r="AM689" s="1"/>
      <c r="AN689" s="1"/>
      <c r="AO689" s="1"/>
      <c r="AP689" s="1"/>
      <c r="AQ689" s="1"/>
      <c r="AR689" s="1"/>
      <c r="AS689" s="1"/>
      <c r="AT689" s="1"/>
      <c r="AU689" s="1"/>
    </row>
    <row r="690" spans="1:47" s="615" customFormat="1" ht="17.45" customHeight="1" x14ac:dyDescent="0.25">
      <c r="A690" s="592" t="s">
        <v>2206</v>
      </c>
      <c r="B690" s="519" t="s">
        <v>58</v>
      </c>
      <c r="C690" s="519" t="s">
        <v>58</v>
      </c>
      <c r="D690" s="519" t="s">
        <v>1409</v>
      </c>
      <c r="E690" s="519" t="s">
        <v>2207</v>
      </c>
      <c r="F690" s="473" t="s">
        <v>24</v>
      </c>
      <c r="G690" s="473"/>
      <c r="H690" s="473"/>
      <c r="I690" s="473"/>
      <c r="J690" s="520" t="s">
        <v>11226</v>
      </c>
      <c r="K690" s="520" t="s">
        <v>8949</v>
      </c>
      <c r="L690" s="521">
        <v>42766</v>
      </c>
      <c r="M690" s="522" t="s">
        <v>2208</v>
      </c>
      <c r="N690" s="520" t="s">
        <v>50</v>
      </c>
      <c r="O690" s="521">
        <v>42766</v>
      </c>
      <c r="P690" s="523">
        <v>180952</v>
      </c>
      <c r="Q690" s="524">
        <v>0.180952</v>
      </c>
      <c r="R690" s="525">
        <v>2</v>
      </c>
      <c r="S690" s="526" t="s">
        <v>5500</v>
      </c>
      <c r="T690" s="520" t="s">
        <v>578</v>
      </c>
      <c r="U690" s="520" t="s">
        <v>7040</v>
      </c>
      <c r="V690" s="519" t="s">
        <v>158</v>
      </c>
      <c r="W690" s="519" t="s">
        <v>5501</v>
      </c>
      <c r="X690" s="415" t="s">
        <v>5509</v>
      </c>
      <c r="Y690" s="415" t="s">
        <v>6527</v>
      </c>
      <c r="Z690" s="616"/>
      <c r="AA690" s="590"/>
      <c r="AB690" s="1"/>
      <c r="AC690" s="1"/>
      <c r="AD690" s="1"/>
      <c r="AE690" s="1"/>
      <c r="AF690" s="1"/>
      <c r="AG690" s="1"/>
      <c r="AH690" s="1"/>
      <c r="AI690" s="1"/>
      <c r="AJ690" s="1"/>
      <c r="AK690" s="1"/>
      <c r="AL690" s="1"/>
      <c r="AM690" s="1"/>
      <c r="AN690" s="1"/>
      <c r="AO690" s="1"/>
      <c r="AP690" s="1"/>
      <c r="AQ690" s="1"/>
      <c r="AR690" s="1"/>
      <c r="AS690" s="1"/>
      <c r="AT690" s="1"/>
      <c r="AU690" s="1"/>
    </row>
    <row r="691" spans="1:47" s="615" customFormat="1" ht="17.45" customHeight="1" x14ac:dyDescent="0.25">
      <c r="A691" s="589" t="s">
        <v>6433</v>
      </c>
      <c r="B691" s="495" t="s">
        <v>56</v>
      </c>
      <c r="C691" s="495" t="s">
        <v>161</v>
      </c>
      <c r="D691" s="495" t="s">
        <v>6434</v>
      </c>
      <c r="E691" s="495" t="s">
        <v>6435</v>
      </c>
      <c r="F691" s="473" t="s">
        <v>26</v>
      </c>
      <c r="G691" s="473"/>
      <c r="H691" s="473"/>
      <c r="I691" s="473"/>
      <c r="J691" s="152" t="s">
        <v>11224</v>
      </c>
      <c r="K691" s="163" t="s">
        <v>8948</v>
      </c>
      <c r="L691" s="503">
        <v>43069</v>
      </c>
      <c r="M691" s="497" t="s">
        <v>6488</v>
      </c>
      <c r="N691" s="163" t="s">
        <v>47</v>
      </c>
      <c r="O691" s="503">
        <v>43069</v>
      </c>
      <c r="P691" s="499">
        <v>100000</v>
      </c>
      <c r="Q691" s="500">
        <f t="shared" ref="Q691:Q715" si="28">+P691*0.000001</f>
        <v>9.9999999999999992E-2</v>
      </c>
      <c r="R691" s="504">
        <v>12</v>
      </c>
      <c r="S691" s="505" t="s">
        <v>5535</v>
      </c>
      <c r="T691" s="163" t="s">
        <v>125</v>
      </c>
      <c r="U691" s="152" t="s">
        <v>7040</v>
      </c>
      <c r="V691" s="495" t="s">
        <v>134</v>
      </c>
      <c r="W691" s="495" t="s">
        <v>9226</v>
      </c>
      <c r="X691" s="495" t="s">
        <v>7076</v>
      </c>
      <c r="Y691" s="495" t="s">
        <v>757</v>
      </c>
      <c r="Z691" s="616"/>
      <c r="AA691" s="590"/>
      <c r="AB691" s="1"/>
      <c r="AC691" s="1"/>
      <c r="AD691" s="1"/>
      <c r="AE691" s="1"/>
      <c r="AF691" s="1"/>
      <c r="AG691" s="1"/>
      <c r="AH691" s="1"/>
      <c r="AI691" s="1"/>
      <c r="AJ691" s="1"/>
      <c r="AK691" s="1"/>
      <c r="AL691" s="1"/>
      <c r="AM691" s="1"/>
      <c r="AN691" s="1"/>
      <c r="AO691" s="1"/>
      <c r="AP691" s="1"/>
      <c r="AQ691" s="1"/>
      <c r="AR691" s="1"/>
      <c r="AS691" s="1"/>
      <c r="AT691" s="1"/>
      <c r="AU691" s="1"/>
    </row>
    <row r="692" spans="1:47" s="615" customFormat="1" ht="17.45" customHeight="1" x14ac:dyDescent="0.25">
      <c r="A692" s="589" t="s">
        <v>9352</v>
      </c>
      <c r="B692" s="495" t="s">
        <v>62</v>
      </c>
      <c r="C692" s="495" t="s">
        <v>1065</v>
      </c>
      <c r="D692" s="495" t="s">
        <v>9353</v>
      </c>
      <c r="E692" s="495" t="s">
        <v>528</v>
      </c>
      <c r="F692" s="473" t="s">
        <v>28</v>
      </c>
      <c r="G692" s="473"/>
      <c r="H692" s="473"/>
      <c r="I692" s="473"/>
      <c r="J692" s="152" t="s">
        <v>11223</v>
      </c>
      <c r="K692" s="163" t="s">
        <v>8990</v>
      </c>
      <c r="L692" s="503">
        <v>43007</v>
      </c>
      <c r="M692" s="497" t="s">
        <v>9401</v>
      </c>
      <c r="N692" s="163" t="s">
        <v>47</v>
      </c>
      <c r="O692" s="503">
        <v>43007</v>
      </c>
      <c r="P692" s="499">
        <v>180000</v>
      </c>
      <c r="Q692" s="500">
        <f t="shared" si="28"/>
        <v>0.18</v>
      </c>
      <c r="R692" s="504">
        <v>12</v>
      </c>
      <c r="S692" s="505" t="s">
        <v>9261</v>
      </c>
      <c r="T692" s="163" t="s">
        <v>103</v>
      </c>
      <c r="U692" s="163" t="s">
        <v>7</v>
      </c>
      <c r="V692" s="495" t="s">
        <v>477</v>
      </c>
      <c r="W692" s="495" t="s">
        <v>1138</v>
      </c>
      <c r="X692" s="495" t="s">
        <v>6050</v>
      </c>
      <c r="Y692" s="495" t="s">
        <v>667</v>
      </c>
      <c r="Z692" s="616"/>
      <c r="AA692" s="590"/>
      <c r="AB692" s="1"/>
      <c r="AC692" s="1"/>
      <c r="AD692" s="1"/>
      <c r="AE692" s="1"/>
      <c r="AF692" s="1"/>
      <c r="AG692" s="1"/>
      <c r="AH692" s="1"/>
      <c r="AI692" s="1"/>
      <c r="AJ692" s="1"/>
      <c r="AK692" s="1"/>
      <c r="AL692" s="1"/>
      <c r="AM692" s="1"/>
      <c r="AN692" s="1"/>
      <c r="AO692" s="1"/>
      <c r="AP692" s="1"/>
      <c r="AQ692" s="1"/>
      <c r="AR692" s="1"/>
      <c r="AS692" s="1"/>
      <c r="AT692" s="1"/>
      <c r="AU692" s="1"/>
    </row>
    <row r="693" spans="1:47" s="615" customFormat="1" ht="17.45" customHeight="1" x14ac:dyDescent="0.25">
      <c r="A693" s="589" t="s">
        <v>9476</v>
      </c>
      <c r="B693" s="495" t="s">
        <v>62</v>
      </c>
      <c r="C693" s="495" t="s">
        <v>1065</v>
      </c>
      <c r="D693" s="495" t="s">
        <v>9477</v>
      </c>
      <c r="E693" s="495" t="s">
        <v>528</v>
      </c>
      <c r="F693" s="473" t="s">
        <v>28</v>
      </c>
      <c r="G693" s="473"/>
      <c r="H693" s="473"/>
      <c r="I693" s="473"/>
      <c r="J693" s="152" t="s">
        <v>11224</v>
      </c>
      <c r="K693" s="163" t="s">
        <v>8950</v>
      </c>
      <c r="L693" s="503">
        <v>43039</v>
      </c>
      <c r="M693" s="497" t="s">
        <v>9514</v>
      </c>
      <c r="N693" s="163" t="s">
        <v>47</v>
      </c>
      <c r="O693" s="503">
        <v>43039</v>
      </c>
      <c r="P693" s="499">
        <v>180000</v>
      </c>
      <c r="Q693" s="500">
        <f t="shared" si="28"/>
        <v>0.18</v>
      </c>
      <c r="R693" s="504">
        <v>36</v>
      </c>
      <c r="S693" s="505" t="s">
        <v>9261</v>
      </c>
      <c r="T693" s="163" t="s">
        <v>103</v>
      </c>
      <c r="U693" s="163" t="s">
        <v>7</v>
      </c>
      <c r="V693" s="495" t="s">
        <v>477</v>
      </c>
      <c r="W693" s="495" t="s">
        <v>1138</v>
      </c>
      <c r="X693" s="495" t="s">
        <v>6050</v>
      </c>
      <c r="Y693" s="495" t="s">
        <v>667</v>
      </c>
      <c r="Z693" s="616"/>
      <c r="AA693" s="590"/>
      <c r="AB693" s="1"/>
      <c r="AC693" s="1"/>
      <c r="AD693" s="1"/>
      <c r="AE693" s="1"/>
      <c r="AF693" s="1"/>
      <c r="AG693" s="1"/>
      <c r="AH693" s="1"/>
      <c r="AI693" s="1"/>
      <c r="AJ693" s="1"/>
      <c r="AK693" s="1"/>
      <c r="AL693" s="1"/>
      <c r="AM693" s="1"/>
      <c r="AN693" s="1"/>
      <c r="AO693" s="1"/>
      <c r="AP693" s="1"/>
      <c r="AQ693" s="1"/>
      <c r="AR693" s="1"/>
      <c r="AS693" s="1"/>
      <c r="AT693" s="1"/>
      <c r="AU693" s="1"/>
    </row>
    <row r="694" spans="1:47" s="615" customFormat="1" ht="17.45" customHeight="1" x14ac:dyDescent="0.25">
      <c r="A694" s="589" t="s">
        <v>3960</v>
      </c>
      <c r="B694" s="495" t="s">
        <v>59</v>
      </c>
      <c r="C694" s="495" t="s">
        <v>9574</v>
      </c>
      <c r="D694" s="495" t="s">
        <v>2080</v>
      </c>
      <c r="E694" s="495" t="s">
        <v>3961</v>
      </c>
      <c r="F694" s="473" t="s">
        <v>26</v>
      </c>
      <c r="G694" s="473"/>
      <c r="H694" s="473"/>
      <c r="I694" s="473"/>
      <c r="J694" s="152" t="s">
        <v>11225</v>
      </c>
      <c r="K694" s="163" t="s">
        <v>8948</v>
      </c>
      <c r="L694" s="503">
        <v>42916</v>
      </c>
      <c r="M694" s="497" t="s">
        <v>3962</v>
      </c>
      <c r="N694" s="163" t="s">
        <v>49</v>
      </c>
      <c r="O694" s="503">
        <v>42916</v>
      </c>
      <c r="P694" s="499">
        <v>180000</v>
      </c>
      <c r="Q694" s="500">
        <f t="shared" si="28"/>
        <v>0.18</v>
      </c>
      <c r="R694" s="504">
        <v>12</v>
      </c>
      <c r="S694" s="505" t="s">
        <v>11283</v>
      </c>
      <c r="T694" s="163" t="s">
        <v>466</v>
      </c>
      <c r="U694" s="152" t="s">
        <v>7040</v>
      </c>
      <c r="V694" s="495" t="s">
        <v>134</v>
      </c>
      <c r="W694" s="495" t="s">
        <v>1119</v>
      </c>
      <c r="X694" s="495" t="s">
        <v>6069</v>
      </c>
      <c r="Y694" s="495" t="s">
        <v>221</v>
      </c>
      <c r="Z694" s="616"/>
      <c r="AA694" s="590"/>
      <c r="AB694" s="1"/>
      <c r="AC694" s="1"/>
      <c r="AD694" s="1"/>
      <c r="AE694" s="1"/>
      <c r="AF694" s="1"/>
      <c r="AG694" s="1"/>
      <c r="AH694" s="1"/>
      <c r="AI694" s="1"/>
      <c r="AJ694" s="1"/>
      <c r="AK694" s="1"/>
      <c r="AL694" s="1"/>
      <c r="AM694" s="1"/>
      <c r="AN694" s="1"/>
      <c r="AO694" s="1"/>
      <c r="AP694" s="1"/>
      <c r="AQ694" s="1"/>
      <c r="AR694" s="1"/>
      <c r="AS694" s="1"/>
      <c r="AT694" s="1"/>
      <c r="AU694" s="1"/>
    </row>
    <row r="695" spans="1:47" s="615" customFormat="1" ht="17.45" customHeight="1" x14ac:dyDescent="0.25">
      <c r="A695" s="589" t="s">
        <v>2209</v>
      </c>
      <c r="B695" s="495" t="s">
        <v>57</v>
      </c>
      <c r="C695" s="495" t="s">
        <v>98</v>
      </c>
      <c r="D695" s="495" t="s">
        <v>2210</v>
      </c>
      <c r="E695" s="495" t="s">
        <v>2211</v>
      </c>
      <c r="F695" s="473" t="s">
        <v>26</v>
      </c>
      <c r="G695" s="473"/>
      <c r="H695" s="473"/>
      <c r="I695" s="473"/>
      <c r="J695" s="152" t="s">
        <v>11224</v>
      </c>
      <c r="K695" s="163" t="s">
        <v>33</v>
      </c>
      <c r="L695" s="503">
        <v>43032</v>
      </c>
      <c r="M695" s="497" t="s">
        <v>2212</v>
      </c>
      <c r="N695" s="163" t="s">
        <v>46</v>
      </c>
      <c r="O695" s="503">
        <v>43032</v>
      </c>
      <c r="P695" s="499">
        <v>180000</v>
      </c>
      <c r="Q695" s="500">
        <f t="shared" si="28"/>
        <v>0.18</v>
      </c>
      <c r="R695" s="504">
        <v>12</v>
      </c>
      <c r="S695" s="505" t="s">
        <v>2213</v>
      </c>
      <c r="T695" s="163" t="s">
        <v>103</v>
      </c>
      <c r="U695" s="163" t="s">
        <v>6</v>
      </c>
      <c r="V695" s="495" t="s">
        <v>1641</v>
      </c>
      <c r="W695" s="495"/>
      <c r="X695" s="495" t="s">
        <v>106</v>
      </c>
      <c r="Y695" s="495" t="s">
        <v>356</v>
      </c>
      <c r="Z695" s="616"/>
      <c r="AA695" s="590"/>
      <c r="AB695" s="1"/>
      <c r="AC695" s="1"/>
      <c r="AD695" s="1"/>
      <c r="AE695" s="1"/>
      <c r="AF695" s="1"/>
      <c r="AG695" s="1"/>
      <c r="AH695" s="1"/>
      <c r="AI695" s="1"/>
      <c r="AJ695" s="1"/>
      <c r="AK695" s="1"/>
      <c r="AL695" s="1"/>
      <c r="AM695" s="1"/>
      <c r="AN695" s="1"/>
      <c r="AO695" s="1"/>
      <c r="AP695" s="1"/>
      <c r="AQ695" s="1"/>
      <c r="AR695" s="1"/>
      <c r="AS695" s="1"/>
      <c r="AT695" s="1"/>
      <c r="AU695" s="1"/>
    </row>
    <row r="696" spans="1:47" s="615" customFormat="1" ht="17.45" customHeight="1" x14ac:dyDescent="0.25">
      <c r="A696" s="589" t="s">
        <v>8339</v>
      </c>
      <c r="B696" s="495" t="s">
        <v>57</v>
      </c>
      <c r="C696" s="495" t="s">
        <v>98</v>
      </c>
      <c r="D696" s="495" t="s">
        <v>10485</v>
      </c>
      <c r="E696" s="495" t="s">
        <v>8340</v>
      </c>
      <c r="F696" s="473" t="s">
        <v>25</v>
      </c>
      <c r="G696" s="473"/>
      <c r="H696" s="473"/>
      <c r="I696" s="473"/>
      <c r="J696" s="152" t="s">
        <v>11223</v>
      </c>
      <c r="K696" s="152" t="s">
        <v>35</v>
      </c>
      <c r="L696" s="496">
        <v>42979</v>
      </c>
      <c r="M696" s="497">
        <v>42852</v>
      </c>
      <c r="N696" s="152" t="s">
        <v>46</v>
      </c>
      <c r="O696" s="498">
        <v>42979</v>
      </c>
      <c r="P696" s="499">
        <v>180000</v>
      </c>
      <c r="Q696" s="500">
        <f t="shared" si="28"/>
        <v>0.18</v>
      </c>
      <c r="R696" s="501">
        <v>12</v>
      </c>
      <c r="S696" s="502">
        <v>42859</v>
      </c>
      <c r="T696" s="152" t="s">
        <v>125</v>
      </c>
      <c r="U696" s="152" t="s">
        <v>7040</v>
      </c>
      <c r="V696" s="495" t="s">
        <v>162</v>
      </c>
      <c r="W696" s="495" t="s">
        <v>105</v>
      </c>
      <c r="X696" s="495" t="s">
        <v>9121</v>
      </c>
      <c r="Y696" s="495" t="s">
        <v>7201</v>
      </c>
      <c r="Z696" s="616"/>
      <c r="AA696" s="590"/>
      <c r="AB696" s="1"/>
      <c r="AC696" s="1"/>
      <c r="AD696" s="1"/>
      <c r="AE696" s="1"/>
      <c r="AF696" s="1"/>
      <c r="AG696" s="1"/>
      <c r="AH696" s="1"/>
      <c r="AI696" s="1"/>
      <c r="AJ696" s="1"/>
      <c r="AK696" s="1"/>
      <c r="AL696" s="1"/>
      <c r="AM696" s="1"/>
      <c r="AN696" s="1"/>
      <c r="AO696" s="1"/>
      <c r="AP696" s="1"/>
      <c r="AQ696" s="1"/>
      <c r="AR696" s="1"/>
      <c r="AS696" s="1"/>
      <c r="AT696" s="1"/>
      <c r="AU696" s="1"/>
    </row>
    <row r="697" spans="1:47" s="615" customFormat="1" ht="17.45" customHeight="1" x14ac:dyDescent="0.25">
      <c r="A697" s="589" t="s">
        <v>8341</v>
      </c>
      <c r="B697" s="495" t="s">
        <v>57</v>
      </c>
      <c r="C697" s="495" t="s">
        <v>98</v>
      </c>
      <c r="D697" s="495" t="s">
        <v>10485</v>
      </c>
      <c r="E697" s="495" t="s">
        <v>8342</v>
      </c>
      <c r="F697" s="473" t="s">
        <v>25</v>
      </c>
      <c r="G697" s="473"/>
      <c r="H697" s="473"/>
      <c r="I697" s="473"/>
      <c r="J697" s="152" t="s">
        <v>11223</v>
      </c>
      <c r="K697" s="152" t="s">
        <v>35</v>
      </c>
      <c r="L697" s="496">
        <v>42979</v>
      </c>
      <c r="M697" s="497">
        <v>42852</v>
      </c>
      <c r="N697" s="152" t="s">
        <v>46</v>
      </c>
      <c r="O697" s="498">
        <v>42979</v>
      </c>
      <c r="P697" s="499">
        <v>180000</v>
      </c>
      <c r="Q697" s="500">
        <f t="shared" si="28"/>
        <v>0.18</v>
      </c>
      <c r="R697" s="501">
        <v>12</v>
      </c>
      <c r="S697" s="502">
        <v>42859</v>
      </c>
      <c r="T697" s="152" t="s">
        <v>125</v>
      </c>
      <c r="U697" s="152" t="s">
        <v>7040</v>
      </c>
      <c r="V697" s="495" t="s">
        <v>162</v>
      </c>
      <c r="W697" s="495" t="s">
        <v>105</v>
      </c>
      <c r="X697" s="495" t="s">
        <v>9121</v>
      </c>
      <c r="Y697" s="495" t="s">
        <v>7201</v>
      </c>
      <c r="Z697" s="616"/>
      <c r="AA697" s="590"/>
      <c r="AB697" s="1"/>
      <c r="AC697" s="1"/>
      <c r="AD697" s="1"/>
      <c r="AE697" s="1"/>
      <c r="AF697" s="1"/>
      <c r="AG697" s="1"/>
      <c r="AH697" s="1"/>
      <c r="AI697" s="1"/>
      <c r="AJ697" s="1"/>
      <c r="AK697" s="1"/>
      <c r="AL697" s="1"/>
      <c r="AM697" s="1"/>
      <c r="AN697" s="1"/>
      <c r="AO697" s="1"/>
      <c r="AP697" s="1"/>
      <c r="AQ697" s="1"/>
      <c r="AR697" s="1"/>
      <c r="AS697" s="1"/>
      <c r="AT697" s="1"/>
      <c r="AU697" s="1"/>
    </row>
    <row r="698" spans="1:47" s="615" customFormat="1" ht="17.45" customHeight="1" x14ac:dyDescent="0.25">
      <c r="A698" s="589" t="s">
        <v>8494</v>
      </c>
      <c r="B698" s="495" t="s">
        <v>56</v>
      </c>
      <c r="C698" s="495" t="s">
        <v>124</v>
      </c>
      <c r="D698" s="495" t="s">
        <v>10685</v>
      </c>
      <c r="E698" s="495" t="s">
        <v>8495</v>
      </c>
      <c r="F698" s="473" t="s">
        <v>28</v>
      </c>
      <c r="G698" s="473"/>
      <c r="H698" s="473"/>
      <c r="I698" s="473"/>
      <c r="J698" s="152" t="s">
        <v>11223</v>
      </c>
      <c r="K698" s="152" t="s">
        <v>8950</v>
      </c>
      <c r="L698" s="496">
        <v>42972</v>
      </c>
      <c r="M698" s="497">
        <v>42853</v>
      </c>
      <c r="N698" s="152" t="s">
        <v>47</v>
      </c>
      <c r="O698" s="498">
        <v>42972</v>
      </c>
      <c r="P698" s="499">
        <v>16666</v>
      </c>
      <c r="Q698" s="500">
        <f t="shared" si="28"/>
        <v>1.6666E-2</v>
      </c>
      <c r="R698" s="501">
        <v>12</v>
      </c>
      <c r="S698" s="502">
        <v>42873</v>
      </c>
      <c r="T698" s="152" t="s">
        <v>125</v>
      </c>
      <c r="U698" s="152" t="s">
        <v>7040</v>
      </c>
      <c r="V698" s="495" t="s">
        <v>1715</v>
      </c>
      <c r="W698" s="495" t="s">
        <v>518</v>
      </c>
      <c r="X698" s="495" t="s">
        <v>10107</v>
      </c>
      <c r="Y698" s="495" t="s">
        <v>6859</v>
      </c>
      <c r="Z698" s="616"/>
      <c r="AA698" s="590"/>
      <c r="AB698" s="1"/>
      <c r="AC698" s="1"/>
      <c r="AD698" s="1"/>
      <c r="AE698" s="1"/>
      <c r="AF698" s="1"/>
      <c r="AG698" s="1"/>
      <c r="AH698" s="1"/>
      <c r="AI698" s="1"/>
      <c r="AJ698" s="1"/>
      <c r="AK698" s="1"/>
      <c r="AL698" s="1"/>
      <c r="AM698" s="1"/>
      <c r="AN698" s="1"/>
      <c r="AO698" s="1"/>
      <c r="AP698" s="1"/>
      <c r="AQ698" s="1"/>
      <c r="AR698" s="1"/>
      <c r="AS698" s="1"/>
      <c r="AT698" s="1"/>
      <c r="AU698" s="1"/>
    </row>
    <row r="699" spans="1:47" s="615" customFormat="1" ht="17.45" customHeight="1" x14ac:dyDescent="0.25">
      <c r="A699" s="589" t="s">
        <v>7007</v>
      </c>
      <c r="B699" s="495" t="s">
        <v>56</v>
      </c>
      <c r="C699" s="495" t="s">
        <v>235</v>
      </c>
      <c r="D699" s="495" t="s">
        <v>11565</v>
      </c>
      <c r="E699" s="495" t="s">
        <v>316</v>
      </c>
      <c r="F699" s="473" t="s">
        <v>28</v>
      </c>
      <c r="G699" s="473"/>
      <c r="H699" s="473"/>
      <c r="I699" s="473"/>
      <c r="J699" s="152" t="s">
        <v>11224</v>
      </c>
      <c r="K699" s="152" t="s">
        <v>8950</v>
      </c>
      <c r="L699" s="496">
        <v>43098</v>
      </c>
      <c r="M699" s="497">
        <v>42823</v>
      </c>
      <c r="N699" s="152" t="s">
        <v>46</v>
      </c>
      <c r="O699" s="498">
        <v>43068</v>
      </c>
      <c r="P699" s="499">
        <v>120000</v>
      </c>
      <c r="Q699" s="500">
        <f t="shared" si="28"/>
        <v>0.12</v>
      </c>
      <c r="R699" s="501">
        <v>12</v>
      </c>
      <c r="S699" s="502">
        <v>42824</v>
      </c>
      <c r="T699" s="152" t="s">
        <v>125</v>
      </c>
      <c r="U699" s="152" t="s">
        <v>7040</v>
      </c>
      <c r="V699" s="495" t="s">
        <v>162</v>
      </c>
      <c r="W699" s="495" t="s">
        <v>7199</v>
      </c>
      <c r="X699" s="495" t="s">
        <v>11934</v>
      </c>
      <c r="Y699" s="495"/>
      <c r="Z699" s="616"/>
      <c r="AA699" s="590"/>
      <c r="AB699" s="1"/>
      <c r="AC699" s="1"/>
      <c r="AD699" s="1"/>
      <c r="AE699" s="1"/>
      <c r="AF699" s="1"/>
      <c r="AG699" s="1"/>
      <c r="AH699" s="1"/>
      <c r="AI699" s="1"/>
      <c r="AJ699" s="1"/>
      <c r="AK699" s="1"/>
      <c r="AL699" s="1"/>
      <c r="AM699" s="1"/>
      <c r="AN699" s="1"/>
      <c r="AO699" s="1"/>
      <c r="AP699" s="1"/>
      <c r="AQ699" s="1"/>
      <c r="AR699" s="1"/>
      <c r="AS699" s="1"/>
      <c r="AT699" s="1"/>
      <c r="AU699" s="1"/>
    </row>
    <row r="700" spans="1:47" s="615" customFormat="1" ht="17.45" customHeight="1" x14ac:dyDescent="0.25">
      <c r="A700" s="589" t="s">
        <v>656</v>
      </c>
      <c r="B700" s="495" t="s">
        <v>56</v>
      </c>
      <c r="C700" s="495" t="s">
        <v>235</v>
      </c>
      <c r="D700" s="495" t="s">
        <v>657</v>
      </c>
      <c r="E700" s="495" t="s">
        <v>658</v>
      </c>
      <c r="F700" s="473" t="s">
        <v>26</v>
      </c>
      <c r="G700" s="473"/>
      <c r="H700" s="473"/>
      <c r="I700" s="473"/>
      <c r="J700" s="152" t="s">
        <v>11223</v>
      </c>
      <c r="K700" s="163" t="s">
        <v>8948</v>
      </c>
      <c r="L700" s="503">
        <v>43007</v>
      </c>
      <c r="M700" s="497" t="s">
        <v>659</v>
      </c>
      <c r="N700" s="163" t="s">
        <v>47</v>
      </c>
      <c r="O700" s="503">
        <v>43007</v>
      </c>
      <c r="P700" s="499">
        <v>720000</v>
      </c>
      <c r="Q700" s="500">
        <f t="shared" si="28"/>
        <v>0.72</v>
      </c>
      <c r="R700" s="504">
        <v>1</v>
      </c>
      <c r="S700" s="505" t="s">
        <v>10333</v>
      </c>
      <c r="T700" s="163" t="s">
        <v>103</v>
      </c>
      <c r="U700" s="163" t="s">
        <v>7</v>
      </c>
      <c r="V700" s="495" t="s">
        <v>477</v>
      </c>
      <c r="W700" s="495" t="s">
        <v>661</v>
      </c>
      <c r="X700" s="495" t="s">
        <v>6304</v>
      </c>
      <c r="Y700" s="495" t="s">
        <v>356</v>
      </c>
      <c r="Z700" s="616"/>
      <c r="AA700" s="590"/>
      <c r="AB700" s="1"/>
      <c r="AC700" s="1"/>
      <c r="AD700" s="1"/>
      <c r="AE700" s="1"/>
      <c r="AF700" s="1"/>
      <c r="AG700" s="1"/>
      <c r="AH700" s="1"/>
      <c r="AI700" s="1"/>
      <c r="AJ700" s="1"/>
      <c r="AK700" s="1"/>
      <c r="AL700" s="1"/>
      <c r="AM700" s="1"/>
      <c r="AN700" s="1"/>
      <c r="AO700" s="1"/>
      <c r="AP700" s="1"/>
      <c r="AQ700" s="1"/>
      <c r="AR700" s="1"/>
      <c r="AS700" s="1"/>
      <c r="AT700" s="1"/>
      <c r="AU700" s="1"/>
    </row>
    <row r="701" spans="1:47" s="615" customFormat="1" ht="17.45" customHeight="1" x14ac:dyDescent="0.25">
      <c r="A701" s="589" t="s">
        <v>7510</v>
      </c>
      <c r="B701" s="495" t="s">
        <v>56</v>
      </c>
      <c r="C701" s="495" t="s">
        <v>235</v>
      </c>
      <c r="D701" s="495" t="s">
        <v>3378</v>
      </c>
      <c r="E701" s="495" t="s">
        <v>7511</v>
      </c>
      <c r="F701" s="473" t="s">
        <v>28</v>
      </c>
      <c r="G701" s="473"/>
      <c r="H701" s="473"/>
      <c r="I701" s="473"/>
      <c r="J701" s="152" t="s">
        <v>11224</v>
      </c>
      <c r="K701" s="163" t="s">
        <v>8950</v>
      </c>
      <c r="L701" s="503">
        <v>43028</v>
      </c>
      <c r="M701" s="497" t="s">
        <v>7512</v>
      </c>
      <c r="N701" s="163" t="s">
        <v>48</v>
      </c>
      <c r="O701" s="503">
        <v>43028</v>
      </c>
      <c r="P701" s="499">
        <v>400000</v>
      </c>
      <c r="Q701" s="500">
        <f t="shared" si="28"/>
        <v>0.39999999999999997</v>
      </c>
      <c r="R701" s="504">
        <v>1</v>
      </c>
      <c r="S701" s="505" t="s">
        <v>10333</v>
      </c>
      <c r="T701" s="163" t="s">
        <v>211</v>
      </c>
      <c r="U701" s="163" t="s">
        <v>7</v>
      </c>
      <c r="V701" s="495" t="s">
        <v>477</v>
      </c>
      <c r="W701" s="495" t="s">
        <v>1204</v>
      </c>
      <c r="X701" s="495" t="s">
        <v>6304</v>
      </c>
      <c r="Y701" s="495" t="s">
        <v>356</v>
      </c>
      <c r="Z701" s="616"/>
      <c r="AA701" s="590"/>
      <c r="AB701" s="1"/>
      <c r="AC701" s="1"/>
      <c r="AD701" s="1"/>
      <c r="AE701" s="1"/>
      <c r="AF701" s="1"/>
      <c r="AG701" s="1"/>
      <c r="AH701" s="1"/>
      <c r="AI701" s="1"/>
      <c r="AJ701" s="1"/>
      <c r="AK701" s="1"/>
      <c r="AL701" s="1"/>
      <c r="AM701" s="1"/>
      <c r="AN701" s="1"/>
      <c r="AO701" s="1"/>
      <c r="AP701" s="1"/>
      <c r="AQ701" s="1"/>
      <c r="AR701" s="1"/>
      <c r="AS701" s="1"/>
      <c r="AT701" s="1"/>
      <c r="AU701" s="1"/>
    </row>
    <row r="702" spans="1:47" s="615" customFormat="1" ht="17.45" customHeight="1" x14ac:dyDescent="0.25">
      <c r="A702" s="589" t="s">
        <v>7510</v>
      </c>
      <c r="B702" s="495" t="s">
        <v>56</v>
      </c>
      <c r="C702" s="495" t="s">
        <v>235</v>
      </c>
      <c r="D702" s="495" t="s">
        <v>3378</v>
      </c>
      <c r="E702" s="495" t="s">
        <v>7511</v>
      </c>
      <c r="F702" s="473" t="s">
        <v>28</v>
      </c>
      <c r="G702" s="473"/>
      <c r="H702" s="473"/>
      <c r="I702" s="473"/>
      <c r="J702" s="152" t="s">
        <v>11224</v>
      </c>
      <c r="K702" s="163" t="s">
        <v>8950</v>
      </c>
      <c r="L702" s="503">
        <v>43028</v>
      </c>
      <c r="M702" s="497" t="s">
        <v>7512</v>
      </c>
      <c r="N702" s="163" t="s">
        <v>48</v>
      </c>
      <c r="O702" s="503">
        <v>43028</v>
      </c>
      <c r="P702" s="499">
        <v>40000</v>
      </c>
      <c r="Q702" s="500">
        <f t="shared" si="28"/>
        <v>0.04</v>
      </c>
      <c r="R702" s="504">
        <v>1</v>
      </c>
      <c r="S702" s="505" t="s">
        <v>10333</v>
      </c>
      <c r="T702" s="163" t="s">
        <v>211</v>
      </c>
      <c r="U702" s="163" t="s">
        <v>7</v>
      </c>
      <c r="V702" s="495" t="s">
        <v>477</v>
      </c>
      <c r="W702" s="495" t="s">
        <v>3186</v>
      </c>
      <c r="X702" s="495" t="s">
        <v>6304</v>
      </c>
      <c r="Y702" s="495" t="s">
        <v>356</v>
      </c>
      <c r="Z702" s="616"/>
      <c r="AA702" s="590"/>
      <c r="AB702" s="1"/>
      <c r="AC702" s="1"/>
      <c r="AD702" s="1"/>
      <c r="AE702" s="1"/>
      <c r="AF702" s="1"/>
      <c r="AG702" s="1"/>
      <c r="AH702" s="1"/>
      <c r="AI702" s="1"/>
      <c r="AJ702" s="1"/>
      <c r="AK702" s="1"/>
      <c r="AL702" s="1"/>
      <c r="AM702" s="1"/>
      <c r="AN702" s="1"/>
      <c r="AO702" s="1"/>
      <c r="AP702" s="1"/>
      <c r="AQ702" s="1"/>
      <c r="AR702" s="1"/>
      <c r="AS702" s="1"/>
      <c r="AT702" s="1"/>
      <c r="AU702" s="1"/>
    </row>
    <row r="703" spans="1:47" s="615" customFormat="1" ht="17.45" customHeight="1" x14ac:dyDescent="0.25">
      <c r="A703" s="589" t="s">
        <v>7510</v>
      </c>
      <c r="B703" s="495" t="s">
        <v>56</v>
      </c>
      <c r="C703" s="495" t="s">
        <v>235</v>
      </c>
      <c r="D703" s="495" t="s">
        <v>3378</v>
      </c>
      <c r="E703" s="495" t="s">
        <v>7511</v>
      </c>
      <c r="F703" s="473" t="s">
        <v>28</v>
      </c>
      <c r="G703" s="473"/>
      <c r="H703" s="473"/>
      <c r="I703" s="473"/>
      <c r="J703" s="152" t="s">
        <v>11224</v>
      </c>
      <c r="K703" s="163" t="s">
        <v>8950</v>
      </c>
      <c r="L703" s="503">
        <v>43028</v>
      </c>
      <c r="M703" s="497" t="s">
        <v>7512</v>
      </c>
      <c r="N703" s="163" t="s">
        <v>48</v>
      </c>
      <c r="O703" s="503">
        <v>43028</v>
      </c>
      <c r="P703" s="499">
        <v>0</v>
      </c>
      <c r="Q703" s="500">
        <f t="shared" si="28"/>
        <v>0</v>
      </c>
      <c r="R703" s="504">
        <v>1</v>
      </c>
      <c r="S703" s="505" t="s">
        <v>8048</v>
      </c>
      <c r="T703" s="163" t="s">
        <v>125</v>
      </c>
      <c r="U703" s="152" t="s">
        <v>7040</v>
      </c>
      <c r="V703" s="495" t="s">
        <v>104</v>
      </c>
      <c r="W703" s="495" t="s">
        <v>105</v>
      </c>
      <c r="X703" s="495" t="s">
        <v>6304</v>
      </c>
      <c r="Y703" s="495" t="s">
        <v>356</v>
      </c>
      <c r="Z703" s="616"/>
      <c r="AA703" s="590"/>
      <c r="AB703" s="1"/>
      <c r="AC703" s="1"/>
      <c r="AD703" s="1"/>
      <c r="AE703" s="1"/>
      <c r="AF703" s="1"/>
      <c r="AG703" s="1"/>
      <c r="AH703" s="1"/>
      <c r="AI703" s="1"/>
      <c r="AJ703" s="1"/>
      <c r="AK703" s="1"/>
      <c r="AL703" s="1"/>
      <c r="AM703" s="1"/>
      <c r="AN703" s="1"/>
      <c r="AO703" s="1"/>
      <c r="AP703" s="1"/>
      <c r="AQ703" s="1"/>
      <c r="AR703" s="1"/>
      <c r="AS703" s="1"/>
      <c r="AT703" s="1"/>
      <c r="AU703" s="1"/>
    </row>
    <row r="704" spans="1:47" s="615" customFormat="1" ht="17.45" customHeight="1" x14ac:dyDescent="0.25">
      <c r="A704" s="589" t="s">
        <v>2333</v>
      </c>
      <c r="B704" s="495" t="s">
        <v>58</v>
      </c>
      <c r="C704" s="495" t="s">
        <v>58</v>
      </c>
      <c r="D704" s="495" t="s">
        <v>2334</v>
      </c>
      <c r="E704" s="495" t="s">
        <v>2335</v>
      </c>
      <c r="F704" s="473" t="s">
        <v>28</v>
      </c>
      <c r="G704" s="473"/>
      <c r="H704" s="473"/>
      <c r="I704" s="473"/>
      <c r="J704" s="152" t="s">
        <v>11225</v>
      </c>
      <c r="K704" s="163" t="s">
        <v>8952</v>
      </c>
      <c r="L704" s="503">
        <v>42877</v>
      </c>
      <c r="M704" s="497" t="s">
        <v>2336</v>
      </c>
      <c r="N704" s="163" t="s">
        <v>4686</v>
      </c>
      <c r="O704" s="503">
        <v>42877</v>
      </c>
      <c r="P704" s="499">
        <v>173952</v>
      </c>
      <c r="Q704" s="500">
        <f t="shared" si="28"/>
        <v>0.173952</v>
      </c>
      <c r="R704" s="504">
        <v>3</v>
      </c>
      <c r="S704" s="505" t="s">
        <v>9261</v>
      </c>
      <c r="T704" s="163" t="s">
        <v>578</v>
      </c>
      <c r="U704" s="152" t="s">
        <v>7040</v>
      </c>
      <c r="V704" s="495" t="s">
        <v>134</v>
      </c>
      <c r="W704" s="495" t="s">
        <v>9230</v>
      </c>
      <c r="X704" s="495" t="s">
        <v>5960</v>
      </c>
      <c r="Y704" s="495" t="s">
        <v>7140</v>
      </c>
      <c r="Z704" s="616"/>
      <c r="AA704" s="590"/>
      <c r="AB704" s="1"/>
      <c r="AC704" s="1"/>
      <c r="AD704" s="1"/>
      <c r="AE704" s="1"/>
      <c r="AF704" s="1"/>
      <c r="AG704" s="1"/>
      <c r="AH704" s="1"/>
      <c r="AI704" s="1"/>
      <c r="AJ704" s="1"/>
      <c r="AK704" s="1"/>
      <c r="AL704" s="1"/>
      <c r="AM704" s="1"/>
      <c r="AN704" s="1"/>
      <c r="AO704" s="1"/>
      <c r="AP704" s="1"/>
      <c r="AQ704" s="1"/>
      <c r="AR704" s="1"/>
      <c r="AS704" s="1"/>
      <c r="AT704" s="1"/>
      <c r="AU704" s="1"/>
    </row>
    <row r="705" spans="1:47" s="615" customFormat="1" ht="17.45" customHeight="1" x14ac:dyDescent="0.25">
      <c r="A705" s="589" t="s">
        <v>10489</v>
      </c>
      <c r="B705" s="495" t="s">
        <v>57</v>
      </c>
      <c r="C705" s="495" t="s">
        <v>324</v>
      </c>
      <c r="D705" s="495" t="s">
        <v>10490</v>
      </c>
      <c r="E705" s="495" t="s">
        <v>11530</v>
      </c>
      <c r="F705" s="473" t="s">
        <v>24</v>
      </c>
      <c r="G705" s="473"/>
      <c r="H705" s="473"/>
      <c r="I705" s="473"/>
      <c r="J705" s="152" t="s">
        <v>11223</v>
      </c>
      <c r="K705" s="163" t="s">
        <v>8949</v>
      </c>
      <c r="L705" s="503">
        <v>42993</v>
      </c>
      <c r="M705" s="497" t="s">
        <v>10717</v>
      </c>
      <c r="N705" s="163" t="s">
        <v>47</v>
      </c>
      <c r="O705" s="503">
        <v>42993</v>
      </c>
      <c r="P705" s="499">
        <v>170500</v>
      </c>
      <c r="Q705" s="500">
        <f t="shared" si="28"/>
        <v>0.17049999999999998</v>
      </c>
      <c r="R705" s="504">
        <v>12</v>
      </c>
      <c r="S705" s="505" t="s">
        <v>11283</v>
      </c>
      <c r="T705" s="163" t="s">
        <v>292</v>
      </c>
      <c r="U705" s="163" t="s">
        <v>7</v>
      </c>
      <c r="V705" s="495" t="s">
        <v>477</v>
      </c>
      <c r="W705" s="495" t="s">
        <v>1138</v>
      </c>
      <c r="X705" s="495" t="s">
        <v>10761</v>
      </c>
      <c r="Y705" s="495" t="s">
        <v>8688</v>
      </c>
      <c r="Z705" s="616"/>
      <c r="AA705" s="590"/>
      <c r="AB705" s="1"/>
      <c r="AC705" s="1"/>
      <c r="AD705" s="1"/>
      <c r="AE705" s="1"/>
      <c r="AF705" s="1"/>
      <c r="AG705" s="1"/>
      <c r="AH705" s="1"/>
      <c r="AI705" s="1"/>
      <c r="AJ705" s="1"/>
      <c r="AK705" s="1"/>
      <c r="AL705" s="1"/>
      <c r="AM705" s="1"/>
      <c r="AN705" s="1"/>
      <c r="AO705" s="1"/>
      <c r="AP705" s="1"/>
      <c r="AQ705" s="1"/>
      <c r="AR705" s="1"/>
      <c r="AS705" s="1"/>
      <c r="AT705" s="1"/>
      <c r="AU705" s="1"/>
    </row>
    <row r="706" spans="1:47" s="615" customFormat="1" ht="17.45" customHeight="1" x14ac:dyDescent="0.25">
      <c r="A706" s="589" t="s">
        <v>1887</v>
      </c>
      <c r="B706" s="495" t="s">
        <v>57</v>
      </c>
      <c r="C706" s="495" t="s">
        <v>98</v>
      </c>
      <c r="D706" s="495" t="s">
        <v>10474</v>
      </c>
      <c r="E706" s="495" t="s">
        <v>1889</v>
      </c>
      <c r="F706" s="473" t="s">
        <v>25</v>
      </c>
      <c r="G706" s="473" t="s">
        <v>4894</v>
      </c>
      <c r="H706" s="473" t="str">
        <f>VLOOKUP(A706,'[1]2017 SalesConnect'!$A:$J,8,0)</f>
        <v>India</v>
      </c>
      <c r="I706" s="473" t="str">
        <f>VLOOKUP(A706,'[1]2017 SalesConnect'!$A:$I,9,0)</f>
        <v>Was part of initial discussion. Fully taken care by T&amp;T Global Team, but there is a possibility to get re-engaged</v>
      </c>
      <c r="J706" s="152" t="s">
        <v>11223</v>
      </c>
      <c r="K706" s="152" t="s">
        <v>8951</v>
      </c>
      <c r="L706" s="496">
        <v>43000</v>
      </c>
      <c r="M706" s="497">
        <v>42767</v>
      </c>
      <c r="N706" s="152" t="s">
        <v>46</v>
      </c>
      <c r="O706" s="498">
        <v>43006</v>
      </c>
      <c r="P706" s="499">
        <v>200000</v>
      </c>
      <c r="Q706" s="500">
        <f t="shared" si="28"/>
        <v>0.19999999999999998</v>
      </c>
      <c r="R706" s="501">
        <v>12</v>
      </c>
      <c r="S706" s="502">
        <v>42768</v>
      </c>
      <c r="T706" s="152" t="s">
        <v>125</v>
      </c>
      <c r="U706" s="152" t="s">
        <v>7040</v>
      </c>
      <c r="V706" s="495" t="s">
        <v>162</v>
      </c>
      <c r="W706" s="495" t="s">
        <v>105</v>
      </c>
      <c r="X706" s="495" t="s">
        <v>9117</v>
      </c>
      <c r="Y706" s="495" t="s">
        <v>6864</v>
      </c>
      <c r="Z706" s="616"/>
      <c r="AA706" s="590"/>
      <c r="AB706" s="1"/>
      <c r="AC706" s="1"/>
      <c r="AD706" s="1"/>
      <c r="AE706" s="1"/>
      <c r="AF706" s="1"/>
      <c r="AG706" s="1"/>
      <c r="AH706" s="1"/>
      <c r="AI706" s="1"/>
      <c r="AJ706" s="1"/>
      <c r="AK706" s="1"/>
      <c r="AL706" s="1"/>
      <c r="AM706" s="1"/>
      <c r="AN706" s="1"/>
      <c r="AO706" s="1"/>
      <c r="AP706" s="1"/>
      <c r="AQ706" s="1"/>
      <c r="AR706" s="1"/>
      <c r="AS706" s="1"/>
      <c r="AT706" s="1"/>
      <c r="AU706" s="1"/>
    </row>
    <row r="707" spans="1:47" s="615" customFormat="1" ht="17.45" customHeight="1" x14ac:dyDescent="0.25">
      <c r="A707" s="589" t="s">
        <v>2070</v>
      </c>
      <c r="B707" s="495" t="s">
        <v>57</v>
      </c>
      <c r="C707" s="495" t="s">
        <v>182</v>
      </c>
      <c r="D707" s="495" t="s">
        <v>10460</v>
      </c>
      <c r="E707" s="495" t="s">
        <v>8315</v>
      </c>
      <c r="F707" s="473" t="s">
        <v>25</v>
      </c>
      <c r="G707" s="473" t="s">
        <v>4894</v>
      </c>
      <c r="H707" s="473" t="str">
        <f>VLOOKUP(A707,'[1]2017 SalesConnect'!$A:$J,8,0)</f>
        <v>India</v>
      </c>
      <c r="I707" s="473" t="str">
        <f>VLOOKUP(A707,'[1]2017 SalesConnect'!$A:$I,9,0)</f>
        <v>Need Updates</v>
      </c>
      <c r="J707" s="152" t="s">
        <v>11223</v>
      </c>
      <c r="K707" s="152" t="s">
        <v>35</v>
      </c>
      <c r="L707" s="496">
        <v>43008</v>
      </c>
      <c r="M707" s="497">
        <v>42744</v>
      </c>
      <c r="N707" s="152" t="s">
        <v>47</v>
      </c>
      <c r="O707" s="498">
        <v>43008</v>
      </c>
      <c r="P707" s="499">
        <v>200000</v>
      </c>
      <c r="Q707" s="500">
        <f t="shared" si="28"/>
        <v>0.19999999999999998</v>
      </c>
      <c r="R707" s="501">
        <v>12</v>
      </c>
      <c r="S707" s="502">
        <v>42908</v>
      </c>
      <c r="T707" s="152" t="s">
        <v>125</v>
      </c>
      <c r="U707" s="152" t="s">
        <v>7040</v>
      </c>
      <c r="V707" s="495" t="s">
        <v>162</v>
      </c>
      <c r="W707" s="495" t="s">
        <v>105</v>
      </c>
      <c r="X707" s="495" t="s">
        <v>10023</v>
      </c>
      <c r="Y707" s="495"/>
      <c r="Z707" s="616"/>
      <c r="AA707" s="590"/>
      <c r="AB707" s="1"/>
      <c r="AC707" s="1"/>
      <c r="AD707" s="1"/>
      <c r="AE707" s="1"/>
      <c r="AF707" s="1"/>
      <c r="AG707" s="1"/>
      <c r="AH707" s="1"/>
      <c r="AI707" s="1"/>
      <c r="AJ707" s="1"/>
      <c r="AK707" s="1"/>
      <c r="AL707" s="1"/>
      <c r="AM707" s="1"/>
      <c r="AN707" s="1"/>
      <c r="AO707" s="1"/>
      <c r="AP707" s="1"/>
      <c r="AQ707" s="1"/>
      <c r="AR707" s="1"/>
      <c r="AS707" s="1"/>
      <c r="AT707" s="1"/>
      <c r="AU707" s="1"/>
    </row>
    <row r="708" spans="1:47" s="615" customFormat="1" ht="17.45" customHeight="1" x14ac:dyDescent="0.25">
      <c r="A708" s="589" t="s">
        <v>6554</v>
      </c>
      <c r="B708" s="495" t="s">
        <v>56</v>
      </c>
      <c r="C708" s="495" t="s">
        <v>117</v>
      </c>
      <c r="D708" s="495" t="s">
        <v>10414</v>
      </c>
      <c r="E708" s="495" t="s">
        <v>6556</v>
      </c>
      <c r="F708" s="473" t="s">
        <v>25</v>
      </c>
      <c r="G708" s="473"/>
      <c r="H708" s="473"/>
      <c r="I708" s="473"/>
      <c r="J708" s="152" t="s">
        <v>11223</v>
      </c>
      <c r="K708" s="152" t="s">
        <v>35</v>
      </c>
      <c r="L708" s="496">
        <v>43007</v>
      </c>
      <c r="M708" s="497">
        <v>42817</v>
      </c>
      <c r="N708" s="152" t="s">
        <v>47</v>
      </c>
      <c r="O708" s="498">
        <v>43007</v>
      </c>
      <c r="P708" s="499">
        <v>300000</v>
      </c>
      <c r="Q708" s="500">
        <f t="shared" si="28"/>
        <v>0.3</v>
      </c>
      <c r="R708" s="501">
        <v>12</v>
      </c>
      <c r="S708" s="502">
        <v>42901</v>
      </c>
      <c r="T708" s="152" t="s">
        <v>103</v>
      </c>
      <c r="U708" s="152" t="s">
        <v>7040</v>
      </c>
      <c r="V708" s="495" t="s">
        <v>162</v>
      </c>
      <c r="W708" s="495" t="s">
        <v>105</v>
      </c>
      <c r="X708" s="495" t="s">
        <v>9112</v>
      </c>
      <c r="Y708" s="495" t="s">
        <v>6864</v>
      </c>
      <c r="Z708" s="616"/>
      <c r="AA708" s="590"/>
      <c r="AB708" s="1"/>
      <c r="AC708" s="1"/>
      <c r="AD708" s="1"/>
      <c r="AE708" s="1"/>
      <c r="AF708" s="1"/>
      <c r="AG708" s="1"/>
      <c r="AH708" s="1"/>
      <c r="AI708" s="1"/>
      <c r="AJ708" s="1"/>
      <c r="AK708" s="1"/>
      <c r="AL708" s="1"/>
      <c r="AM708" s="1"/>
      <c r="AN708" s="1"/>
      <c r="AO708" s="1"/>
      <c r="AP708" s="1"/>
      <c r="AQ708" s="1"/>
      <c r="AR708" s="1"/>
      <c r="AS708" s="1"/>
      <c r="AT708" s="1"/>
      <c r="AU708" s="1"/>
    </row>
    <row r="709" spans="1:47" s="615" customFormat="1" ht="17.45" customHeight="1" x14ac:dyDescent="0.25">
      <c r="A709" s="589" t="s">
        <v>9594</v>
      </c>
      <c r="B709" s="495" t="s">
        <v>56</v>
      </c>
      <c r="C709" s="495" t="s">
        <v>109</v>
      </c>
      <c r="D709" s="495" t="s">
        <v>9595</v>
      </c>
      <c r="E709" s="495" t="s">
        <v>9596</v>
      </c>
      <c r="F709" s="473" t="s">
        <v>28</v>
      </c>
      <c r="G709" s="473"/>
      <c r="H709" s="473"/>
      <c r="I709" s="473"/>
      <c r="J709" s="152" t="s">
        <v>11223</v>
      </c>
      <c r="K709" s="163" t="s">
        <v>8952</v>
      </c>
      <c r="L709" s="503">
        <v>42993</v>
      </c>
      <c r="M709" s="497" t="s">
        <v>9603</v>
      </c>
      <c r="N709" s="163" t="s">
        <v>47</v>
      </c>
      <c r="O709" s="503">
        <v>42993</v>
      </c>
      <c r="P709" s="499">
        <v>32000</v>
      </c>
      <c r="Q709" s="500">
        <f t="shared" si="28"/>
        <v>3.2000000000000001E-2</v>
      </c>
      <c r="R709" s="504">
        <v>11</v>
      </c>
      <c r="S709" s="505" t="s">
        <v>11283</v>
      </c>
      <c r="T709" s="163" t="s">
        <v>292</v>
      </c>
      <c r="U709" s="163" t="s">
        <v>7</v>
      </c>
      <c r="V709" s="495" t="s">
        <v>388</v>
      </c>
      <c r="W709" s="495" t="s">
        <v>389</v>
      </c>
      <c r="X709" s="495" t="s">
        <v>5907</v>
      </c>
      <c r="Y709" s="495" t="s">
        <v>356</v>
      </c>
      <c r="Z709" s="616"/>
      <c r="AA709" s="590"/>
      <c r="AB709" s="1"/>
      <c r="AC709" s="1"/>
      <c r="AD709" s="1"/>
      <c r="AE709" s="1"/>
      <c r="AF709" s="1"/>
      <c r="AG709" s="1"/>
      <c r="AH709" s="1"/>
      <c r="AI709" s="1"/>
      <c r="AJ709" s="1"/>
      <c r="AK709" s="1"/>
      <c r="AL709" s="1"/>
      <c r="AM709" s="1"/>
      <c r="AN709" s="1"/>
      <c r="AO709" s="1"/>
      <c r="AP709" s="1"/>
      <c r="AQ709" s="1"/>
      <c r="AR709" s="1"/>
      <c r="AS709" s="1"/>
      <c r="AT709" s="1"/>
      <c r="AU709" s="1"/>
    </row>
    <row r="710" spans="1:47" s="615" customFormat="1" ht="17.45" customHeight="1" x14ac:dyDescent="0.25">
      <c r="A710" s="589" t="s">
        <v>6988</v>
      </c>
      <c r="B710" s="495" t="s">
        <v>56</v>
      </c>
      <c r="C710" s="495" t="s">
        <v>161</v>
      </c>
      <c r="D710" s="495" t="s">
        <v>10819</v>
      </c>
      <c r="E710" s="495" t="s">
        <v>6989</v>
      </c>
      <c r="F710" s="473" t="s">
        <v>26</v>
      </c>
      <c r="G710" s="473" t="s">
        <v>4894</v>
      </c>
      <c r="H710" s="473" t="str">
        <f>VLOOKUP(A710,'[1]2017 SalesConnect'!$A:$J,8,0)</f>
        <v>India</v>
      </c>
      <c r="I710" s="473" t="str">
        <f>VLOOKUP(A710,'[1]2017 SalesConnect'!$A:$I,9,0)</f>
        <v>Engaged with Account team, understanding the Ethyrium work done as part of PoC</v>
      </c>
      <c r="J710" s="152" t="s">
        <v>11224</v>
      </c>
      <c r="K710" s="152" t="s">
        <v>8948</v>
      </c>
      <c r="L710" s="496">
        <v>43066</v>
      </c>
      <c r="M710" s="497">
        <v>42818</v>
      </c>
      <c r="N710" s="152" t="s">
        <v>47</v>
      </c>
      <c r="O710" s="498">
        <v>43066</v>
      </c>
      <c r="P710" s="499">
        <v>200000</v>
      </c>
      <c r="Q710" s="500">
        <f t="shared" si="28"/>
        <v>0.19999999999999998</v>
      </c>
      <c r="R710" s="501">
        <v>12</v>
      </c>
      <c r="S710" s="502">
        <v>42825</v>
      </c>
      <c r="T710" s="152" t="s">
        <v>125</v>
      </c>
      <c r="U710" s="152" t="s">
        <v>18</v>
      </c>
      <c r="V710" s="495" t="s">
        <v>9273</v>
      </c>
      <c r="W710" s="495" t="s">
        <v>11335</v>
      </c>
      <c r="X710" s="495" t="s">
        <v>10185</v>
      </c>
      <c r="Y710" s="495"/>
      <c r="Z710" s="616"/>
      <c r="AA710" s="590"/>
      <c r="AB710" s="1"/>
      <c r="AC710" s="1"/>
      <c r="AD710" s="1"/>
      <c r="AE710" s="1"/>
      <c r="AF710" s="1"/>
      <c r="AG710" s="1"/>
      <c r="AH710" s="1"/>
      <c r="AI710" s="1"/>
      <c r="AJ710" s="1"/>
      <c r="AK710" s="1"/>
      <c r="AL710" s="1"/>
      <c r="AM710" s="1"/>
      <c r="AN710" s="1"/>
      <c r="AO710" s="1"/>
      <c r="AP710" s="1"/>
      <c r="AQ710" s="1"/>
      <c r="AR710" s="1"/>
      <c r="AS710" s="1"/>
      <c r="AT710" s="1"/>
      <c r="AU710" s="1"/>
    </row>
    <row r="711" spans="1:47" s="615" customFormat="1" ht="17.45" customHeight="1" x14ac:dyDescent="0.25">
      <c r="A711" s="589" t="s">
        <v>2151</v>
      </c>
      <c r="B711" s="495" t="s">
        <v>58</v>
      </c>
      <c r="C711" s="495" t="s">
        <v>58</v>
      </c>
      <c r="D711" s="495" t="s">
        <v>2152</v>
      </c>
      <c r="E711" s="495" t="s">
        <v>11154</v>
      </c>
      <c r="F711" s="473" t="s">
        <v>25</v>
      </c>
      <c r="G711" s="473"/>
      <c r="H711" s="473"/>
      <c r="I711" s="473"/>
      <c r="J711" s="152" t="s">
        <v>11225</v>
      </c>
      <c r="K711" s="163" t="s">
        <v>35</v>
      </c>
      <c r="L711" s="503">
        <v>42916</v>
      </c>
      <c r="M711" s="497" t="s">
        <v>2154</v>
      </c>
      <c r="N711" s="163" t="s">
        <v>48</v>
      </c>
      <c r="O711" s="503">
        <v>42916</v>
      </c>
      <c r="P711" s="499">
        <v>166667</v>
      </c>
      <c r="Q711" s="500">
        <f t="shared" si="28"/>
        <v>0.16666699999999998</v>
      </c>
      <c r="R711" s="504">
        <v>3</v>
      </c>
      <c r="S711" s="505" t="s">
        <v>11300</v>
      </c>
      <c r="T711" s="163" t="s">
        <v>211</v>
      </c>
      <c r="U711" s="163" t="s">
        <v>7</v>
      </c>
      <c r="V711" s="495" t="s">
        <v>388</v>
      </c>
      <c r="W711" s="495" t="s">
        <v>389</v>
      </c>
      <c r="X711" s="495" t="s">
        <v>5948</v>
      </c>
      <c r="Y711" s="495" t="s">
        <v>221</v>
      </c>
      <c r="Z711" s="616"/>
      <c r="AA711" s="590"/>
      <c r="AB711" s="1"/>
      <c r="AC711" s="1"/>
      <c r="AD711" s="1"/>
      <c r="AE711" s="1"/>
      <c r="AF711" s="1"/>
      <c r="AG711" s="1"/>
      <c r="AH711" s="1"/>
      <c r="AI711" s="1"/>
      <c r="AJ711" s="1"/>
      <c r="AK711" s="1"/>
      <c r="AL711" s="1"/>
      <c r="AM711" s="1"/>
      <c r="AN711" s="1"/>
      <c r="AO711" s="1"/>
      <c r="AP711" s="1"/>
      <c r="AQ711" s="1"/>
      <c r="AR711" s="1"/>
      <c r="AS711" s="1"/>
      <c r="AT711" s="1"/>
      <c r="AU711" s="1"/>
    </row>
    <row r="712" spans="1:47" s="615" customFormat="1" ht="17.45" customHeight="1" x14ac:dyDescent="0.25">
      <c r="A712" s="589" t="s">
        <v>9481</v>
      </c>
      <c r="B712" s="495" t="s">
        <v>56</v>
      </c>
      <c r="C712" s="495" t="s">
        <v>109</v>
      </c>
      <c r="D712" s="495" t="s">
        <v>954</v>
      </c>
      <c r="E712" s="495" t="s">
        <v>9482</v>
      </c>
      <c r="F712" s="473" t="s">
        <v>28</v>
      </c>
      <c r="G712" s="473"/>
      <c r="H712" s="473"/>
      <c r="I712" s="473"/>
      <c r="J712" s="152" t="s">
        <v>11224</v>
      </c>
      <c r="K712" s="163" t="s">
        <v>8952</v>
      </c>
      <c r="L712" s="503">
        <v>43048</v>
      </c>
      <c r="M712" s="497" t="s">
        <v>9516</v>
      </c>
      <c r="N712" s="163" t="s">
        <v>47</v>
      </c>
      <c r="O712" s="503">
        <v>43048</v>
      </c>
      <c r="P712" s="499">
        <v>150000</v>
      </c>
      <c r="Q712" s="500">
        <f t="shared" si="28"/>
        <v>0.15</v>
      </c>
      <c r="R712" s="504">
        <v>12</v>
      </c>
      <c r="S712" s="505" t="s">
        <v>9605</v>
      </c>
      <c r="T712" s="163" t="s">
        <v>103</v>
      </c>
      <c r="U712" s="163" t="s">
        <v>7</v>
      </c>
      <c r="V712" s="495" t="s">
        <v>477</v>
      </c>
      <c r="W712" s="495" t="s">
        <v>1996</v>
      </c>
      <c r="X712" s="495" t="s">
        <v>5907</v>
      </c>
      <c r="Y712" s="495" t="s">
        <v>667</v>
      </c>
      <c r="Z712" s="616"/>
      <c r="AA712" s="590"/>
      <c r="AB712" s="1"/>
      <c r="AC712" s="1"/>
      <c r="AD712" s="1"/>
      <c r="AE712" s="1"/>
      <c r="AF712" s="1"/>
      <c r="AG712" s="1"/>
      <c r="AH712" s="1"/>
      <c r="AI712" s="1"/>
      <c r="AJ712" s="1"/>
      <c r="AK712" s="1"/>
      <c r="AL712" s="1"/>
      <c r="AM712" s="1"/>
      <c r="AN712" s="1"/>
      <c r="AO712" s="1"/>
      <c r="AP712" s="1"/>
      <c r="AQ712" s="1"/>
      <c r="AR712" s="1"/>
      <c r="AS712" s="1"/>
      <c r="AT712" s="1"/>
      <c r="AU712" s="1"/>
    </row>
    <row r="713" spans="1:47" s="615" customFormat="1" ht="17.45" customHeight="1" x14ac:dyDescent="0.25">
      <c r="A713" s="589" t="s">
        <v>9888</v>
      </c>
      <c r="B713" s="495" t="s">
        <v>59</v>
      </c>
      <c r="C713" s="495" t="s">
        <v>9574</v>
      </c>
      <c r="D713" s="495" t="s">
        <v>10491</v>
      </c>
      <c r="E713" s="495" t="s">
        <v>316</v>
      </c>
      <c r="F713" s="473" t="s">
        <v>26</v>
      </c>
      <c r="G713" s="473"/>
      <c r="H713" s="473"/>
      <c r="I713" s="473"/>
      <c r="J713" s="152" t="s">
        <v>11223</v>
      </c>
      <c r="K713" s="152" t="s">
        <v>33</v>
      </c>
      <c r="L713" s="496">
        <v>43007</v>
      </c>
      <c r="M713" s="497">
        <v>42891</v>
      </c>
      <c r="N713" s="152" t="s">
        <v>47</v>
      </c>
      <c r="O713" s="498">
        <v>43035</v>
      </c>
      <c r="P713" s="499">
        <v>162337</v>
      </c>
      <c r="Q713" s="500">
        <f t="shared" si="28"/>
        <v>0.16233699999999998</v>
      </c>
      <c r="R713" s="501">
        <v>12</v>
      </c>
      <c r="S713" s="502">
        <v>42901</v>
      </c>
      <c r="T713" s="152" t="s">
        <v>103</v>
      </c>
      <c r="U713" s="152" t="s">
        <v>7040</v>
      </c>
      <c r="V713" s="495" t="s">
        <v>162</v>
      </c>
      <c r="W713" s="495" t="s">
        <v>105</v>
      </c>
      <c r="X713" s="495" t="s">
        <v>10035</v>
      </c>
      <c r="Y713" s="495"/>
      <c r="Z713" s="616"/>
      <c r="AA713" s="590"/>
      <c r="AB713" s="1"/>
      <c r="AC713" s="1"/>
      <c r="AD713" s="1"/>
      <c r="AE713" s="1"/>
      <c r="AF713" s="1"/>
      <c r="AG713" s="1"/>
      <c r="AH713" s="1"/>
      <c r="AI713" s="1"/>
      <c r="AJ713" s="1"/>
      <c r="AK713" s="1"/>
      <c r="AL713" s="1"/>
      <c r="AM713" s="1"/>
      <c r="AN713" s="1"/>
      <c r="AO713" s="1"/>
      <c r="AP713" s="1"/>
      <c r="AQ713" s="1"/>
      <c r="AR713" s="1"/>
      <c r="AS713" s="1"/>
      <c r="AT713" s="1"/>
      <c r="AU713" s="1"/>
    </row>
    <row r="714" spans="1:47" s="615" customFormat="1" ht="17.45" customHeight="1" x14ac:dyDescent="0.25">
      <c r="A714" s="589" t="s">
        <v>9479</v>
      </c>
      <c r="B714" s="495" t="s">
        <v>56</v>
      </c>
      <c r="C714" s="495" t="s">
        <v>109</v>
      </c>
      <c r="D714" s="495" t="s">
        <v>954</v>
      </c>
      <c r="E714" s="495" t="s">
        <v>9480</v>
      </c>
      <c r="F714" s="473" t="s">
        <v>28</v>
      </c>
      <c r="G714" s="473"/>
      <c r="H714" s="473"/>
      <c r="I714" s="473"/>
      <c r="J714" s="152" t="s">
        <v>11224</v>
      </c>
      <c r="K714" s="163" t="s">
        <v>8952</v>
      </c>
      <c r="L714" s="503">
        <v>43014</v>
      </c>
      <c r="M714" s="497" t="s">
        <v>9515</v>
      </c>
      <c r="N714" s="163" t="s">
        <v>47</v>
      </c>
      <c r="O714" s="503">
        <v>43014</v>
      </c>
      <c r="P714" s="499">
        <v>150000</v>
      </c>
      <c r="Q714" s="500">
        <f t="shared" si="28"/>
        <v>0.15</v>
      </c>
      <c r="R714" s="504">
        <v>12</v>
      </c>
      <c r="S714" s="505" t="s">
        <v>9606</v>
      </c>
      <c r="T714" s="163" t="s">
        <v>103</v>
      </c>
      <c r="U714" s="163" t="s">
        <v>7</v>
      </c>
      <c r="V714" s="495" t="s">
        <v>477</v>
      </c>
      <c r="W714" s="495" t="s">
        <v>1996</v>
      </c>
      <c r="X714" s="495" t="s">
        <v>5907</v>
      </c>
      <c r="Y714" s="495" t="s">
        <v>667</v>
      </c>
      <c r="Z714" s="616"/>
      <c r="AA714" s="590"/>
      <c r="AB714" s="1"/>
      <c r="AC714" s="1"/>
      <c r="AD714" s="1"/>
      <c r="AE714" s="1"/>
      <c r="AF714" s="1"/>
      <c r="AG714" s="1"/>
      <c r="AH714" s="1"/>
      <c r="AI714" s="1"/>
      <c r="AJ714" s="1"/>
      <c r="AK714" s="1"/>
      <c r="AL714" s="1"/>
      <c r="AM714" s="1"/>
      <c r="AN714" s="1"/>
      <c r="AO714" s="1"/>
      <c r="AP714" s="1"/>
      <c r="AQ714" s="1"/>
      <c r="AR714" s="1"/>
      <c r="AS714" s="1"/>
      <c r="AT714" s="1"/>
      <c r="AU714" s="1"/>
    </row>
    <row r="715" spans="1:47" s="615" customFormat="1" ht="17.45" customHeight="1" x14ac:dyDescent="0.25">
      <c r="A715" s="589" t="s">
        <v>2273</v>
      </c>
      <c r="B715" s="495" t="s">
        <v>57</v>
      </c>
      <c r="C715" s="495" t="s">
        <v>1348</v>
      </c>
      <c r="D715" s="495" t="s">
        <v>2274</v>
      </c>
      <c r="E715" s="495" t="s">
        <v>2275</v>
      </c>
      <c r="F715" s="473" t="s">
        <v>28</v>
      </c>
      <c r="G715" s="473"/>
      <c r="H715" s="473"/>
      <c r="I715" s="473"/>
      <c r="J715" s="152" t="s">
        <v>11224</v>
      </c>
      <c r="K715" s="163" t="s">
        <v>8953</v>
      </c>
      <c r="L715" s="503">
        <v>43039</v>
      </c>
      <c r="M715" s="497" t="s">
        <v>2276</v>
      </c>
      <c r="N715" s="163" t="s">
        <v>47</v>
      </c>
      <c r="O715" s="503">
        <v>43039</v>
      </c>
      <c r="P715" s="499">
        <v>160000</v>
      </c>
      <c r="Q715" s="500">
        <f t="shared" si="28"/>
        <v>0.16</v>
      </c>
      <c r="R715" s="504">
        <v>12</v>
      </c>
      <c r="S715" s="505" t="s">
        <v>8160</v>
      </c>
      <c r="T715" s="163" t="s">
        <v>103</v>
      </c>
      <c r="U715" s="163" t="s">
        <v>7</v>
      </c>
      <c r="V715" s="495" t="s">
        <v>477</v>
      </c>
      <c r="W715" s="495" t="s">
        <v>1204</v>
      </c>
      <c r="X715" s="495" t="s">
        <v>5954</v>
      </c>
      <c r="Y715" s="495" t="s">
        <v>1192</v>
      </c>
      <c r="Z715" s="616"/>
      <c r="AA715" s="590"/>
      <c r="AB715" s="1"/>
      <c r="AC715" s="1"/>
      <c r="AD715" s="1"/>
      <c r="AE715" s="1"/>
      <c r="AF715" s="1"/>
      <c r="AG715" s="1"/>
      <c r="AH715" s="1"/>
      <c r="AI715" s="1"/>
      <c r="AJ715" s="1"/>
      <c r="AK715" s="1"/>
      <c r="AL715" s="1"/>
      <c r="AM715" s="1"/>
      <c r="AN715" s="1"/>
      <c r="AO715" s="1"/>
      <c r="AP715" s="1"/>
      <c r="AQ715" s="1"/>
      <c r="AR715" s="1"/>
      <c r="AS715" s="1"/>
      <c r="AT715" s="1"/>
      <c r="AU715" s="1"/>
    </row>
    <row r="716" spans="1:47" s="615" customFormat="1" ht="17.45" customHeight="1" x14ac:dyDescent="0.25">
      <c r="A716" s="592" t="s">
        <v>2265</v>
      </c>
      <c r="B716" s="519" t="s">
        <v>59</v>
      </c>
      <c r="C716" s="519" t="s">
        <v>9574</v>
      </c>
      <c r="D716" s="519" t="s">
        <v>469</v>
      </c>
      <c r="E716" s="519" t="s">
        <v>2266</v>
      </c>
      <c r="F716" s="473" t="s">
        <v>26</v>
      </c>
      <c r="G716" s="473"/>
      <c r="H716" s="473"/>
      <c r="I716" s="473"/>
      <c r="J716" s="520" t="s">
        <v>11226</v>
      </c>
      <c r="K716" s="520" t="s">
        <v>8948</v>
      </c>
      <c r="L716" s="521">
        <v>42794</v>
      </c>
      <c r="M716" s="522" t="s">
        <v>2267</v>
      </c>
      <c r="N716" s="520" t="s">
        <v>50</v>
      </c>
      <c r="O716" s="521">
        <v>42794</v>
      </c>
      <c r="P716" s="523">
        <v>160000</v>
      </c>
      <c r="Q716" s="524">
        <v>0.16</v>
      </c>
      <c r="R716" s="525">
        <v>1</v>
      </c>
      <c r="S716" s="526" t="s">
        <v>226</v>
      </c>
      <c r="T716" s="520" t="s">
        <v>578</v>
      </c>
      <c r="U716" s="520" t="s">
        <v>7040</v>
      </c>
      <c r="V716" s="519" t="s">
        <v>134</v>
      </c>
      <c r="W716" s="519" t="s">
        <v>334</v>
      </c>
      <c r="X716" s="415" t="s">
        <v>5534</v>
      </c>
      <c r="Y716" s="415" t="s">
        <v>2268</v>
      </c>
      <c r="Z716" s="616"/>
      <c r="AA716" s="590"/>
      <c r="AB716" s="1"/>
      <c r="AC716" s="1"/>
      <c r="AD716" s="1"/>
      <c r="AE716" s="1"/>
      <c r="AF716" s="1"/>
      <c r="AG716" s="1"/>
      <c r="AH716" s="1"/>
      <c r="AI716" s="1"/>
      <c r="AJ716" s="1"/>
      <c r="AK716" s="1"/>
      <c r="AL716" s="1"/>
      <c r="AM716" s="1"/>
      <c r="AN716" s="1"/>
      <c r="AO716" s="1"/>
      <c r="AP716" s="1"/>
      <c r="AQ716" s="1"/>
      <c r="AR716" s="1"/>
      <c r="AS716" s="1"/>
      <c r="AT716" s="1"/>
      <c r="AU716" s="1"/>
    </row>
    <row r="717" spans="1:47" s="615" customFormat="1" ht="17.45" customHeight="1" x14ac:dyDescent="0.25">
      <c r="A717" s="589" t="s">
        <v>3205</v>
      </c>
      <c r="B717" s="495" t="s">
        <v>57</v>
      </c>
      <c r="C717" s="495" t="s">
        <v>98</v>
      </c>
      <c r="D717" s="495" t="s">
        <v>3206</v>
      </c>
      <c r="E717" s="495" t="s">
        <v>7239</v>
      </c>
      <c r="F717" s="473" t="s">
        <v>27</v>
      </c>
      <c r="G717" s="473"/>
      <c r="H717" s="473"/>
      <c r="I717" s="473"/>
      <c r="J717" s="152" t="s">
        <v>11224</v>
      </c>
      <c r="K717" s="163" t="s">
        <v>8070</v>
      </c>
      <c r="L717" s="503">
        <v>43035</v>
      </c>
      <c r="M717" s="497" t="s">
        <v>3207</v>
      </c>
      <c r="N717" s="163" t="s">
        <v>47</v>
      </c>
      <c r="O717" s="503">
        <v>43035</v>
      </c>
      <c r="P717" s="499">
        <v>160000</v>
      </c>
      <c r="Q717" s="500">
        <f t="shared" ref="Q717:Q748" si="29">+P717*0.000001</f>
        <v>0.16</v>
      </c>
      <c r="R717" s="504">
        <v>12</v>
      </c>
      <c r="S717" s="505" t="s">
        <v>8957</v>
      </c>
      <c r="T717" s="163" t="s">
        <v>292</v>
      </c>
      <c r="U717" s="163" t="s">
        <v>16</v>
      </c>
      <c r="V717" s="495" t="s">
        <v>16</v>
      </c>
      <c r="W717" s="495" t="s">
        <v>1775</v>
      </c>
      <c r="X717" s="495" t="s">
        <v>106</v>
      </c>
      <c r="Y717" s="495" t="s">
        <v>313</v>
      </c>
      <c r="Z717" s="616"/>
      <c r="AA717" s="590"/>
      <c r="AB717" s="1"/>
      <c r="AC717" s="1"/>
      <c r="AD717" s="1"/>
      <c r="AE717" s="1"/>
      <c r="AF717" s="1"/>
      <c r="AG717" s="1"/>
      <c r="AH717" s="1"/>
      <c r="AI717" s="1"/>
      <c r="AJ717" s="1"/>
      <c r="AK717" s="1"/>
      <c r="AL717" s="1"/>
      <c r="AM717" s="1"/>
      <c r="AN717" s="1"/>
      <c r="AO717" s="1"/>
      <c r="AP717" s="1"/>
      <c r="AQ717" s="1"/>
      <c r="AR717" s="1"/>
      <c r="AS717" s="1"/>
      <c r="AT717" s="1"/>
      <c r="AU717" s="1"/>
    </row>
    <row r="718" spans="1:47" s="615" customFormat="1" ht="17.45" customHeight="1" x14ac:dyDescent="0.25">
      <c r="A718" s="589" t="s">
        <v>9066</v>
      </c>
      <c r="B718" s="495" t="s">
        <v>57</v>
      </c>
      <c r="C718" s="495" t="s">
        <v>147</v>
      </c>
      <c r="D718" s="495" t="s">
        <v>10492</v>
      </c>
      <c r="E718" s="495" t="s">
        <v>9067</v>
      </c>
      <c r="F718" s="473" t="s">
        <v>26</v>
      </c>
      <c r="G718" s="473"/>
      <c r="H718" s="473"/>
      <c r="I718" s="473"/>
      <c r="J718" s="152" t="s">
        <v>11223</v>
      </c>
      <c r="K718" s="152" t="s">
        <v>33</v>
      </c>
      <c r="L718" s="496">
        <v>42991</v>
      </c>
      <c r="M718" s="497">
        <v>42871</v>
      </c>
      <c r="N718" s="152" t="s">
        <v>47</v>
      </c>
      <c r="O718" s="498">
        <v>42991</v>
      </c>
      <c r="P718" s="499">
        <v>160000</v>
      </c>
      <c r="Q718" s="500">
        <f t="shared" si="29"/>
        <v>0.16</v>
      </c>
      <c r="R718" s="501">
        <v>12</v>
      </c>
      <c r="S718" s="502">
        <v>42915</v>
      </c>
      <c r="T718" s="152" t="s">
        <v>211</v>
      </c>
      <c r="U718" s="152" t="s">
        <v>18</v>
      </c>
      <c r="V718" s="495" t="s">
        <v>9273</v>
      </c>
      <c r="W718" s="495" t="s">
        <v>11334</v>
      </c>
      <c r="X718" s="495" t="s">
        <v>10036</v>
      </c>
      <c r="Y718" s="495" t="s">
        <v>9306</v>
      </c>
      <c r="Z718" s="616"/>
      <c r="AA718" s="590"/>
      <c r="AB718" s="1"/>
      <c r="AC718" s="1"/>
      <c r="AD718" s="1"/>
      <c r="AE718" s="1"/>
      <c r="AF718" s="1"/>
      <c r="AG718" s="1"/>
      <c r="AH718" s="1"/>
      <c r="AI718" s="1"/>
      <c r="AJ718" s="1"/>
      <c r="AK718" s="1"/>
      <c r="AL718" s="1"/>
      <c r="AM718" s="1"/>
      <c r="AN718" s="1"/>
      <c r="AO718" s="1"/>
      <c r="AP718" s="1"/>
      <c r="AQ718" s="1"/>
      <c r="AR718" s="1"/>
      <c r="AS718" s="1"/>
      <c r="AT718" s="1"/>
      <c r="AU718" s="1"/>
    </row>
    <row r="719" spans="1:47" s="615" customFormat="1" ht="17.45" customHeight="1" x14ac:dyDescent="0.25">
      <c r="A719" s="589" t="s">
        <v>7408</v>
      </c>
      <c r="B719" s="495" t="s">
        <v>57</v>
      </c>
      <c r="C719" s="495" t="s">
        <v>182</v>
      </c>
      <c r="D719" s="495" t="s">
        <v>8099</v>
      </c>
      <c r="E719" s="495" t="s">
        <v>10271</v>
      </c>
      <c r="F719" s="473" t="s">
        <v>24</v>
      </c>
      <c r="G719" s="473"/>
      <c r="H719" s="473"/>
      <c r="I719" s="473"/>
      <c r="J719" s="152" t="s">
        <v>11225</v>
      </c>
      <c r="K719" s="152" t="s">
        <v>38</v>
      </c>
      <c r="L719" s="496">
        <v>42916</v>
      </c>
      <c r="M719" s="497">
        <v>42760</v>
      </c>
      <c r="N719" s="152" t="s">
        <v>49</v>
      </c>
      <c r="O719" s="498">
        <v>42916</v>
      </c>
      <c r="P719" s="499">
        <v>160000</v>
      </c>
      <c r="Q719" s="500">
        <f t="shared" si="29"/>
        <v>0.16</v>
      </c>
      <c r="R719" s="501">
        <v>9</v>
      </c>
      <c r="S719" s="502">
        <v>42908</v>
      </c>
      <c r="T719" s="152" t="s">
        <v>211</v>
      </c>
      <c r="U719" s="152" t="s">
        <v>7040</v>
      </c>
      <c r="V719" s="495" t="s">
        <v>162</v>
      </c>
      <c r="W719" s="495" t="s">
        <v>105</v>
      </c>
      <c r="X719" s="495" t="s">
        <v>7159</v>
      </c>
      <c r="Y719" s="495"/>
      <c r="Z719" s="616"/>
      <c r="AA719" s="590"/>
      <c r="AB719" s="1"/>
      <c r="AC719" s="1"/>
      <c r="AD719" s="1"/>
      <c r="AE719" s="1"/>
      <c r="AF719" s="1"/>
      <c r="AG719" s="1"/>
      <c r="AH719" s="1"/>
      <c r="AI719" s="1"/>
      <c r="AJ719" s="1"/>
      <c r="AK719" s="1"/>
      <c r="AL719" s="1"/>
      <c r="AM719" s="1"/>
      <c r="AN719" s="1"/>
      <c r="AO719" s="1"/>
      <c r="AP719" s="1"/>
      <c r="AQ719" s="1"/>
      <c r="AR719" s="1"/>
      <c r="AS719" s="1"/>
      <c r="AT719" s="1"/>
      <c r="AU719" s="1"/>
    </row>
    <row r="720" spans="1:47" s="615" customFormat="1" ht="17.45" customHeight="1" x14ac:dyDescent="0.25">
      <c r="A720" s="591" t="s">
        <v>11532</v>
      </c>
      <c r="B720" s="506" t="s">
        <v>62</v>
      </c>
      <c r="C720" s="506" t="s">
        <v>429</v>
      </c>
      <c r="D720" s="506" t="s">
        <v>11533</v>
      </c>
      <c r="E720" s="506" t="s">
        <v>11534</v>
      </c>
      <c r="F720" s="473" t="s">
        <v>28</v>
      </c>
      <c r="G720" s="473"/>
      <c r="H720" s="473"/>
      <c r="I720" s="473"/>
      <c r="J720" s="470" t="s">
        <v>11224</v>
      </c>
      <c r="K720" s="470" t="s">
        <v>8990</v>
      </c>
      <c r="L720" s="515">
        <v>43091</v>
      </c>
      <c r="M720" s="509">
        <v>42913</v>
      </c>
      <c r="N720" s="470" t="s">
        <v>46</v>
      </c>
      <c r="O720" s="516">
        <v>43091</v>
      </c>
      <c r="P720" s="510">
        <v>155938</v>
      </c>
      <c r="Q720" s="511">
        <f t="shared" si="29"/>
        <v>0.15593799999999999</v>
      </c>
      <c r="R720" s="517">
        <v>12</v>
      </c>
      <c r="S720" s="518">
        <v>42913</v>
      </c>
      <c r="T720" s="470" t="s">
        <v>103</v>
      </c>
      <c r="U720" s="470" t="s">
        <v>7040</v>
      </c>
      <c r="V720" s="506" t="s">
        <v>162</v>
      </c>
      <c r="W720" s="506" t="s">
        <v>105</v>
      </c>
      <c r="X720" s="495" t="s">
        <v>11918</v>
      </c>
      <c r="Y720" s="495" t="s">
        <v>7201</v>
      </c>
      <c r="Z720" s="616"/>
      <c r="AA720" s="590"/>
      <c r="AB720" s="1"/>
      <c r="AC720" s="1"/>
      <c r="AD720" s="1"/>
      <c r="AE720" s="1"/>
      <c r="AF720" s="1"/>
      <c r="AG720" s="1"/>
      <c r="AH720" s="1"/>
      <c r="AI720" s="1"/>
      <c r="AJ720" s="1"/>
      <c r="AK720" s="1"/>
      <c r="AL720" s="1"/>
      <c r="AM720" s="1"/>
      <c r="AN720" s="1"/>
      <c r="AO720" s="1"/>
      <c r="AP720" s="1"/>
      <c r="AQ720" s="1"/>
      <c r="AR720" s="1"/>
      <c r="AS720" s="1"/>
      <c r="AT720" s="1"/>
      <c r="AU720" s="1"/>
    </row>
    <row r="721" spans="1:47" s="615" customFormat="1" ht="17.45" customHeight="1" x14ac:dyDescent="0.25">
      <c r="A721" s="589" t="s">
        <v>9056</v>
      </c>
      <c r="B721" s="495" t="s">
        <v>62</v>
      </c>
      <c r="C721" s="495" t="s">
        <v>429</v>
      </c>
      <c r="D721" s="495" t="s">
        <v>10493</v>
      </c>
      <c r="E721" s="495" t="s">
        <v>9057</v>
      </c>
      <c r="F721" s="473" t="s">
        <v>26</v>
      </c>
      <c r="G721" s="473"/>
      <c r="H721" s="473"/>
      <c r="I721" s="473"/>
      <c r="J721" s="152" t="s">
        <v>11223</v>
      </c>
      <c r="K721" s="152" t="s">
        <v>8948</v>
      </c>
      <c r="L721" s="496">
        <v>43007</v>
      </c>
      <c r="M721" s="497">
        <v>42872</v>
      </c>
      <c r="N721" s="152" t="s">
        <v>46</v>
      </c>
      <c r="O721" s="498">
        <v>43007</v>
      </c>
      <c r="P721" s="499">
        <v>155937</v>
      </c>
      <c r="Q721" s="500">
        <f t="shared" si="29"/>
        <v>0.15593699999999999</v>
      </c>
      <c r="R721" s="501">
        <v>12</v>
      </c>
      <c r="S721" s="502">
        <v>42903</v>
      </c>
      <c r="T721" s="152" t="s">
        <v>125</v>
      </c>
      <c r="U721" s="152" t="s">
        <v>7040</v>
      </c>
      <c r="V721" s="495" t="s">
        <v>162</v>
      </c>
      <c r="W721" s="495" t="s">
        <v>105</v>
      </c>
      <c r="X721" s="495" t="s">
        <v>10037</v>
      </c>
      <c r="Y721" s="495" t="s">
        <v>7201</v>
      </c>
      <c r="Z721" s="616"/>
      <c r="AA721" s="590"/>
      <c r="AB721" s="1"/>
      <c r="AC721" s="1"/>
      <c r="AD721" s="1"/>
      <c r="AE721" s="1"/>
      <c r="AF721" s="1"/>
      <c r="AG721" s="1"/>
      <c r="AH721" s="1"/>
      <c r="AI721" s="1"/>
      <c r="AJ721" s="1"/>
      <c r="AK721" s="1"/>
      <c r="AL721" s="1"/>
      <c r="AM721" s="1"/>
      <c r="AN721" s="1"/>
      <c r="AO721" s="1"/>
      <c r="AP721" s="1"/>
      <c r="AQ721" s="1"/>
      <c r="AR721" s="1"/>
      <c r="AS721" s="1"/>
      <c r="AT721" s="1"/>
      <c r="AU721" s="1"/>
    </row>
    <row r="722" spans="1:47" s="615" customFormat="1" ht="17.45" customHeight="1" x14ac:dyDescent="0.25">
      <c r="A722" s="589" t="s">
        <v>2296</v>
      </c>
      <c r="B722" s="495" t="s">
        <v>60</v>
      </c>
      <c r="C722" s="495" t="s">
        <v>6576</v>
      </c>
      <c r="D722" s="495" t="s">
        <v>2297</v>
      </c>
      <c r="E722" s="495" t="s">
        <v>2298</v>
      </c>
      <c r="F722" s="473" t="s">
        <v>6576</v>
      </c>
      <c r="G722" s="473"/>
      <c r="H722" s="473"/>
      <c r="I722" s="473"/>
      <c r="J722" s="152" t="s">
        <v>11224</v>
      </c>
      <c r="K722" s="163" t="s">
        <v>8949</v>
      </c>
      <c r="L722" s="503">
        <v>43066</v>
      </c>
      <c r="M722" s="497" t="s">
        <v>2299</v>
      </c>
      <c r="N722" s="163" t="s">
        <v>47</v>
      </c>
      <c r="O722" s="503">
        <v>43066</v>
      </c>
      <c r="P722" s="499">
        <v>155555</v>
      </c>
      <c r="Q722" s="500">
        <f t="shared" si="29"/>
        <v>0.155555</v>
      </c>
      <c r="R722" s="504">
        <v>1</v>
      </c>
      <c r="S722" s="505" t="s">
        <v>9789</v>
      </c>
      <c r="T722" s="163" t="s">
        <v>103</v>
      </c>
      <c r="U722" s="163" t="s">
        <v>7</v>
      </c>
      <c r="V722" s="495" t="s">
        <v>921</v>
      </c>
      <c r="W722" s="495" t="s">
        <v>1771</v>
      </c>
      <c r="X722" s="495" t="s">
        <v>6326</v>
      </c>
      <c r="Y722" s="495" t="s">
        <v>1629</v>
      </c>
      <c r="Z722" s="616"/>
      <c r="AA722" s="590"/>
      <c r="AB722" s="1"/>
      <c r="AC722" s="1"/>
      <c r="AD722" s="1"/>
      <c r="AE722" s="1"/>
      <c r="AF722" s="1"/>
      <c r="AG722" s="1"/>
      <c r="AH722" s="1"/>
      <c r="AI722" s="1"/>
      <c r="AJ722" s="1"/>
      <c r="AK722" s="1"/>
      <c r="AL722" s="1"/>
      <c r="AM722" s="1"/>
      <c r="AN722" s="1"/>
      <c r="AO722" s="1"/>
      <c r="AP722" s="1"/>
      <c r="AQ722" s="1"/>
      <c r="AR722" s="1"/>
      <c r="AS722" s="1"/>
      <c r="AT722" s="1"/>
      <c r="AU722" s="1"/>
    </row>
    <row r="723" spans="1:47" s="615" customFormat="1" ht="17.45" customHeight="1" x14ac:dyDescent="0.25">
      <c r="A723" s="589" t="s">
        <v>9244</v>
      </c>
      <c r="B723" s="495" t="s">
        <v>56</v>
      </c>
      <c r="C723" s="495" t="s">
        <v>235</v>
      </c>
      <c r="D723" s="495" t="s">
        <v>9245</v>
      </c>
      <c r="E723" s="495" t="s">
        <v>11134</v>
      </c>
      <c r="F723" s="473" t="s">
        <v>24</v>
      </c>
      <c r="G723" s="473"/>
      <c r="H723" s="473"/>
      <c r="I723" s="473"/>
      <c r="J723" s="152" t="s">
        <v>11223</v>
      </c>
      <c r="K723" s="163" t="s">
        <v>8949</v>
      </c>
      <c r="L723" s="503">
        <v>43000</v>
      </c>
      <c r="M723" s="497" t="s">
        <v>9258</v>
      </c>
      <c r="N723" s="163" t="s">
        <v>47</v>
      </c>
      <c r="O723" s="503">
        <v>43000</v>
      </c>
      <c r="P723" s="499">
        <v>300000</v>
      </c>
      <c r="Q723" s="500">
        <f t="shared" si="29"/>
        <v>0.3</v>
      </c>
      <c r="R723" s="504">
        <v>12</v>
      </c>
      <c r="S723" s="505" t="s">
        <v>11804</v>
      </c>
      <c r="T723" s="163" t="s">
        <v>103</v>
      </c>
      <c r="U723" s="163" t="s">
        <v>16</v>
      </c>
      <c r="V723" s="495" t="s">
        <v>16</v>
      </c>
      <c r="W723" s="495" t="s">
        <v>1775</v>
      </c>
      <c r="X723" s="495" t="s">
        <v>9264</v>
      </c>
      <c r="Y723" s="495" t="s">
        <v>9297</v>
      </c>
      <c r="Z723" s="616"/>
      <c r="AA723" s="590"/>
      <c r="AB723" s="1"/>
      <c r="AC723" s="1"/>
      <c r="AD723" s="1"/>
      <c r="AE723" s="1"/>
      <c r="AF723" s="1"/>
      <c r="AG723" s="1"/>
      <c r="AH723" s="1"/>
      <c r="AI723" s="1"/>
      <c r="AJ723" s="1"/>
      <c r="AK723" s="1"/>
      <c r="AL723" s="1"/>
      <c r="AM723" s="1"/>
      <c r="AN723" s="1"/>
      <c r="AO723" s="1"/>
      <c r="AP723" s="1"/>
      <c r="AQ723" s="1"/>
      <c r="AR723" s="1"/>
      <c r="AS723" s="1"/>
      <c r="AT723" s="1"/>
      <c r="AU723" s="1"/>
    </row>
    <row r="724" spans="1:47" s="615" customFormat="1" ht="17.45" customHeight="1" x14ac:dyDescent="0.25">
      <c r="A724" s="589" t="s">
        <v>6679</v>
      </c>
      <c r="B724" s="495" t="s">
        <v>56</v>
      </c>
      <c r="C724" s="495" t="s">
        <v>161</v>
      </c>
      <c r="D724" s="495" t="s">
        <v>6680</v>
      </c>
      <c r="E724" s="495" t="s">
        <v>6681</v>
      </c>
      <c r="F724" s="473" t="s">
        <v>26</v>
      </c>
      <c r="G724" s="473"/>
      <c r="H724" s="473"/>
      <c r="I724" s="473"/>
      <c r="J724" s="152" t="s">
        <v>11223</v>
      </c>
      <c r="K724" s="163" t="s">
        <v>8948</v>
      </c>
      <c r="L724" s="503">
        <v>43005</v>
      </c>
      <c r="M724" s="497" t="s">
        <v>6838</v>
      </c>
      <c r="N724" s="163" t="s">
        <v>47</v>
      </c>
      <c r="O724" s="503">
        <v>43005</v>
      </c>
      <c r="P724" s="499">
        <v>25000</v>
      </c>
      <c r="Q724" s="500">
        <f t="shared" si="29"/>
        <v>2.4999999999999998E-2</v>
      </c>
      <c r="R724" s="504">
        <v>12</v>
      </c>
      <c r="S724" s="505" t="s">
        <v>11804</v>
      </c>
      <c r="T724" s="163" t="s">
        <v>103</v>
      </c>
      <c r="U724" s="163" t="s">
        <v>7</v>
      </c>
      <c r="V724" s="495" t="s">
        <v>477</v>
      </c>
      <c r="W724" s="495" t="s">
        <v>3186</v>
      </c>
      <c r="X724" s="495" t="s">
        <v>5528</v>
      </c>
      <c r="Y724" s="495" t="s">
        <v>667</v>
      </c>
      <c r="Z724" s="616"/>
      <c r="AA724" s="590"/>
      <c r="AB724" s="1"/>
      <c r="AC724" s="1"/>
      <c r="AD724" s="1"/>
      <c r="AE724" s="1"/>
      <c r="AF724" s="1"/>
      <c r="AG724" s="1"/>
      <c r="AH724" s="1"/>
      <c r="AI724" s="1"/>
      <c r="AJ724" s="1"/>
      <c r="AK724" s="1"/>
      <c r="AL724" s="1"/>
      <c r="AM724" s="1"/>
      <c r="AN724" s="1"/>
      <c r="AO724" s="1"/>
      <c r="AP724" s="1"/>
      <c r="AQ724" s="1"/>
      <c r="AR724" s="1"/>
      <c r="AS724" s="1"/>
      <c r="AT724" s="1"/>
      <c r="AU724" s="1"/>
    </row>
    <row r="725" spans="1:47" s="615" customFormat="1" ht="17.45" customHeight="1" x14ac:dyDescent="0.25">
      <c r="A725" s="589" t="s">
        <v>2312</v>
      </c>
      <c r="B725" s="495" t="s">
        <v>57</v>
      </c>
      <c r="C725" s="495" t="s">
        <v>324</v>
      </c>
      <c r="D725" s="495" t="s">
        <v>2313</v>
      </c>
      <c r="E725" s="495" t="s">
        <v>2314</v>
      </c>
      <c r="F725" s="473" t="s">
        <v>24</v>
      </c>
      <c r="G725" s="473"/>
      <c r="H725" s="473"/>
      <c r="I725" s="473"/>
      <c r="J725" s="152" t="s">
        <v>11223</v>
      </c>
      <c r="K725" s="163" t="s">
        <v>8949</v>
      </c>
      <c r="L725" s="503">
        <v>42971</v>
      </c>
      <c r="M725" s="497" t="s">
        <v>2315</v>
      </c>
      <c r="N725" s="163" t="s">
        <v>46</v>
      </c>
      <c r="O725" s="503">
        <v>42971</v>
      </c>
      <c r="P725" s="499">
        <v>155000</v>
      </c>
      <c r="Q725" s="500">
        <f t="shared" si="29"/>
        <v>0.155</v>
      </c>
      <c r="R725" s="504">
        <v>12</v>
      </c>
      <c r="S725" s="505" t="s">
        <v>183</v>
      </c>
      <c r="T725" s="163" t="s">
        <v>103</v>
      </c>
      <c r="U725" s="163" t="s">
        <v>9234</v>
      </c>
      <c r="V725" s="495" t="s">
        <v>184</v>
      </c>
      <c r="W725" s="495" t="s">
        <v>11333</v>
      </c>
      <c r="X725" s="495" t="s">
        <v>11919</v>
      </c>
      <c r="Y725" s="495"/>
      <c r="Z725" s="616"/>
      <c r="AA725" s="590"/>
      <c r="AB725" s="1"/>
      <c r="AC725" s="1"/>
      <c r="AD725" s="1"/>
      <c r="AE725" s="1"/>
      <c r="AF725" s="1"/>
      <c r="AG725" s="1"/>
      <c r="AH725" s="1"/>
      <c r="AI725" s="1"/>
      <c r="AJ725" s="1"/>
      <c r="AK725" s="1"/>
      <c r="AL725" s="1"/>
      <c r="AM725" s="1"/>
      <c r="AN725" s="1"/>
      <c r="AO725" s="1"/>
      <c r="AP725" s="1"/>
      <c r="AQ725" s="1"/>
      <c r="AR725" s="1"/>
      <c r="AS725" s="1"/>
      <c r="AT725" s="1"/>
      <c r="AU725" s="1"/>
    </row>
    <row r="726" spans="1:47" s="615" customFormat="1" ht="17.45" customHeight="1" x14ac:dyDescent="0.25">
      <c r="A726" s="589" t="s">
        <v>2303</v>
      </c>
      <c r="B726" s="495" t="s">
        <v>57</v>
      </c>
      <c r="C726" s="495" t="s">
        <v>324</v>
      </c>
      <c r="D726" s="495" t="s">
        <v>925</v>
      </c>
      <c r="E726" s="495" t="s">
        <v>2304</v>
      </c>
      <c r="F726" s="473" t="s">
        <v>26</v>
      </c>
      <c r="G726" s="473" t="s">
        <v>4894</v>
      </c>
      <c r="H726" s="473"/>
      <c r="I726" s="473"/>
      <c r="J726" s="152" t="s">
        <v>11223</v>
      </c>
      <c r="K726" s="152" t="s">
        <v>8948</v>
      </c>
      <c r="L726" s="498">
        <v>42977</v>
      </c>
      <c r="M726" s="497" t="s">
        <v>2305</v>
      </c>
      <c r="N726" s="152" t="s">
        <v>48</v>
      </c>
      <c r="O726" s="498">
        <v>42977</v>
      </c>
      <c r="P726" s="499">
        <v>155000</v>
      </c>
      <c r="Q726" s="500">
        <f t="shared" si="29"/>
        <v>0.155</v>
      </c>
      <c r="R726" s="504">
        <v>12</v>
      </c>
      <c r="S726" s="505" t="s">
        <v>9789</v>
      </c>
      <c r="T726" s="152" t="s">
        <v>103</v>
      </c>
      <c r="U726" s="152" t="s">
        <v>7040</v>
      </c>
      <c r="V726" s="495" t="s">
        <v>134</v>
      </c>
      <c r="W726" s="495" t="s">
        <v>9226</v>
      </c>
      <c r="X726" s="495" t="s">
        <v>5812</v>
      </c>
      <c r="Y726" s="495" t="s">
        <v>757</v>
      </c>
      <c r="Z726" s="616"/>
      <c r="AA726" s="590"/>
      <c r="AB726" s="1"/>
      <c r="AC726" s="1"/>
      <c r="AD726" s="1"/>
      <c r="AE726" s="1"/>
      <c r="AF726" s="1"/>
      <c r="AG726" s="1"/>
      <c r="AH726" s="1"/>
      <c r="AI726" s="1"/>
      <c r="AJ726" s="1"/>
      <c r="AK726" s="1"/>
      <c r="AL726" s="1"/>
      <c r="AM726" s="1"/>
      <c r="AN726" s="1"/>
      <c r="AO726" s="1"/>
      <c r="AP726" s="1"/>
      <c r="AQ726" s="1"/>
      <c r="AR726" s="1"/>
      <c r="AS726" s="1"/>
      <c r="AT726" s="1"/>
      <c r="AU726" s="1"/>
    </row>
    <row r="727" spans="1:47" s="615" customFormat="1" ht="17.45" customHeight="1" x14ac:dyDescent="0.25">
      <c r="A727" s="589" t="s">
        <v>7552</v>
      </c>
      <c r="B727" s="495" t="s">
        <v>57</v>
      </c>
      <c r="C727" s="495" t="s">
        <v>324</v>
      </c>
      <c r="D727" s="495" t="s">
        <v>7553</v>
      </c>
      <c r="E727" s="495" t="s">
        <v>1015</v>
      </c>
      <c r="F727" s="473" t="s">
        <v>24</v>
      </c>
      <c r="G727" s="473"/>
      <c r="H727" s="473"/>
      <c r="I727" s="473"/>
      <c r="J727" s="152" t="s">
        <v>11223</v>
      </c>
      <c r="K727" s="163" t="s">
        <v>38</v>
      </c>
      <c r="L727" s="503">
        <v>42979</v>
      </c>
      <c r="M727" s="497" t="s">
        <v>7555</v>
      </c>
      <c r="N727" s="163" t="s">
        <v>47</v>
      </c>
      <c r="O727" s="503">
        <v>42979</v>
      </c>
      <c r="P727" s="499">
        <v>155000</v>
      </c>
      <c r="Q727" s="500">
        <f t="shared" si="29"/>
        <v>0.155</v>
      </c>
      <c r="R727" s="504">
        <v>12</v>
      </c>
      <c r="S727" s="505" t="s">
        <v>11283</v>
      </c>
      <c r="T727" s="163" t="s">
        <v>103</v>
      </c>
      <c r="U727" s="152" t="s">
        <v>7040</v>
      </c>
      <c r="V727" s="495" t="s">
        <v>134</v>
      </c>
      <c r="W727" s="495" t="s">
        <v>1119</v>
      </c>
      <c r="X727" s="495" t="s">
        <v>7556</v>
      </c>
      <c r="Y727" s="495" t="s">
        <v>308</v>
      </c>
      <c r="Z727" s="616"/>
      <c r="AA727" s="590"/>
      <c r="AB727" s="1"/>
      <c r="AC727" s="1"/>
      <c r="AD727" s="1"/>
      <c r="AE727" s="1"/>
      <c r="AF727" s="1"/>
      <c r="AG727" s="1"/>
      <c r="AH727" s="1"/>
      <c r="AI727" s="1"/>
      <c r="AJ727" s="1"/>
      <c r="AK727" s="1"/>
      <c r="AL727" s="1"/>
      <c r="AM727" s="1"/>
      <c r="AN727" s="1"/>
      <c r="AO727" s="1"/>
      <c r="AP727" s="1"/>
      <c r="AQ727" s="1"/>
      <c r="AR727" s="1"/>
      <c r="AS727" s="1"/>
      <c r="AT727" s="1"/>
      <c r="AU727" s="1"/>
    </row>
    <row r="728" spans="1:47" s="615" customFormat="1" ht="17.45" customHeight="1" x14ac:dyDescent="0.25">
      <c r="A728" s="591" t="s">
        <v>11535</v>
      </c>
      <c r="B728" s="506" t="s">
        <v>57</v>
      </c>
      <c r="C728" s="506" t="s">
        <v>324</v>
      </c>
      <c r="D728" s="506" t="s">
        <v>10490</v>
      </c>
      <c r="E728" s="506" t="s">
        <v>11536</v>
      </c>
      <c r="F728" s="473" t="s">
        <v>24</v>
      </c>
      <c r="G728" s="473"/>
      <c r="H728" s="473"/>
      <c r="I728" s="473"/>
      <c r="J728" s="470" t="s">
        <v>11224</v>
      </c>
      <c r="K728" s="507" t="s">
        <v>8949</v>
      </c>
      <c r="L728" s="508">
        <v>43084</v>
      </c>
      <c r="M728" s="509" t="s">
        <v>11767</v>
      </c>
      <c r="N728" s="507" t="s">
        <v>47</v>
      </c>
      <c r="O728" s="508">
        <v>43084</v>
      </c>
      <c r="P728" s="510">
        <v>155000</v>
      </c>
      <c r="Q728" s="511">
        <f t="shared" si="29"/>
        <v>0.155</v>
      </c>
      <c r="R728" s="512">
        <v>12</v>
      </c>
      <c r="S728" s="513" t="s">
        <v>11804</v>
      </c>
      <c r="T728" s="507" t="s">
        <v>292</v>
      </c>
      <c r="U728" s="507" t="s">
        <v>7</v>
      </c>
      <c r="V728" s="506" t="s">
        <v>477</v>
      </c>
      <c r="W728" s="506" t="s">
        <v>1138</v>
      </c>
      <c r="X728" s="495" t="s">
        <v>10761</v>
      </c>
      <c r="Y728" s="495" t="s">
        <v>8688</v>
      </c>
      <c r="Z728" s="616"/>
      <c r="AA728" s="590"/>
      <c r="AB728" s="1"/>
      <c r="AC728" s="1"/>
      <c r="AD728" s="1"/>
      <c r="AE728" s="1"/>
      <c r="AF728" s="1"/>
      <c r="AG728" s="1"/>
      <c r="AH728" s="1"/>
      <c r="AI728" s="1"/>
      <c r="AJ728" s="1"/>
      <c r="AK728" s="1"/>
      <c r="AL728" s="1"/>
      <c r="AM728" s="1"/>
      <c r="AN728" s="1"/>
      <c r="AO728" s="1"/>
      <c r="AP728" s="1"/>
      <c r="AQ728" s="1"/>
      <c r="AR728" s="1"/>
      <c r="AS728" s="1"/>
      <c r="AT728" s="1"/>
      <c r="AU728" s="1"/>
    </row>
    <row r="729" spans="1:47" s="615" customFormat="1" ht="17.45" customHeight="1" x14ac:dyDescent="0.25">
      <c r="A729" s="589" t="s">
        <v>2330</v>
      </c>
      <c r="B729" s="495" t="s">
        <v>57</v>
      </c>
      <c r="C729" s="495" t="s">
        <v>324</v>
      </c>
      <c r="D729" s="495" t="s">
        <v>2331</v>
      </c>
      <c r="E729" s="495" t="s">
        <v>316</v>
      </c>
      <c r="F729" s="473" t="s">
        <v>26</v>
      </c>
      <c r="G729" s="473"/>
      <c r="H729" s="473"/>
      <c r="I729" s="473"/>
      <c r="J729" s="152" t="s">
        <v>11224</v>
      </c>
      <c r="K729" s="163" t="s">
        <v>8948</v>
      </c>
      <c r="L729" s="503">
        <v>43063</v>
      </c>
      <c r="M729" s="497" t="s">
        <v>2332</v>
      </c>
      <c r="N729" s="163" t="s">
        <v>46</v>
      </c>
      <c r="O729" s="503">
        <v>43063</v>
      </c>
      <c r="P729" s="499">
        <v>155000</v>
      </c>
      <c r="Q729" s="500">
        <f t="shared" si="29"/>
        <v>0.155</v>
      </c>
      <c r="R729" s="504">
        <v>12</v>
      </c>
      <c r="S729" s="505" t="s">
        <v>113</v>
      </c>
      <c r="T729" s="163" t="s">
        <v>125</v>
      </c>
      <c r="U729" s="163" t="s">
        <v>7</v>
      </c>
      <c r="V729" s="495" t="s">
        <v>477</v>
      </c>
      <c r="W729" s="495" t="s">
        <v>1246</v>
      </c>
      <c r="X729" s="495" t="s">
        <v>6450</v>
      </c>
      <c r="Y729" s="495"/>
      <c r="Z729" s="616"/>
      <c r="AA729" s="590"/>
      <c r="AB729" s="1"/>
      <c r="AC729" s="1"/>
      <c r="AD729" s="1"/>
      <c r="AE729" s="1"/>
      <c r="AF729" s="1"/>
      <c r="AG729" s="1"/>
      <c r="AH729" s="1"/>
      <c r="AI729" s="1"/>
      <c r="AJ729" s="1"/>
      <c r="AK729" s="1"/>
      <c r="AL729" s="1"/>
      <c r="AM729" s="1"/>
      <c r="AN729" s="1"/>
      <c r="AO729" s="1"/>
      <c r="AP729" s="1"/>
      <c r="AQ729" s="1"/>
      <c r="AR729" s="1"/>
      <c r="AS729" s="1"/>
      <c r="AT729" s="1"/>
      <c r="AU729" s="1"/>
    </row>
    <row r="730" spans="1:47" s="615" customFormat="1" ht="17.45" customHeight="1" x14ac:dyDescent="0.25">
      <c r="A730" s="589" t="s">
        <v>2327</v>
      </c>
      <c r="B730" s="495" t="s">
        <v>57</v>
      </c>
      <c r="C730" s="495" t="s">
        <v>324</v>
      </c>
      <c r="D730" s="495" t="s">
        <v>2328</v>
      </c>
      <c r="E730" s="495" t="s">
        <v>316</v>
      </c>
      <c r="F730" s="473" t="s">
        <v>24</v>
      </c>
      <c r="G730" s="473"/>
      <c r="H730" s="473"/>
      <c r="I730" s="473"/>
      <c r="J730" s="152" t="s">
        <v>11224</v>
      </c>
      <c r="K730" s="163" t="s">
        <v>38</v>
      </c>
      <c r="L730" s="503">
        <v>43063</v>
      </c>
      <c r="M730" s="497" t="s">
        <v>2329</v>
      </c>
      <c r="N730" s="163" t="s">
        <v>46</v>
      </c>
      <c r="O730" s="503">
        <v>43063</v>
      </c>
      <c r="P730" s="499">
        <v>155000</v>
      </c>
      <c r="Q730" s="500">
        <f t="shared" si="29"/>
        <v>0.155</v>
      </c>
      <c r="R730" s="504">
        <v>12</v>
      </c>
      <c r="S730" s="505" t="s">
        <v>113</v>
      </c>
      <c r="T730" s="163" t="s">
        <v>125</v>
      </c>
      <c r="U730" s="163" t="s">
        <v>7</v>
      </c>
      <c r="V730" s="495" t="s">
        <v>477</v>
      </c>
      <c r="W730" s="495" t="s">
        <v>1246</v>
      </c>
      <c r="X730" s="495" t="s">
        <v>6450</v>
      </c>
      <c r="Y730" s="495"/>
      <c r="Z730" s="616"/>
      <c r="AA730" s="590"/>
      <c r="AB730" s="1"/>
      <c r="AC730" s="1"/>
      <c r="AD730" s="1"/>
      <c r="AE730" s="1"/>
      <c r="AF730" s="1"/>
      <c r="AG730" s="1"/>
      <c r="AH730" s="1"/>
      <c r="AI730" s="1"/>
      <c r="AJ730" s="1"/>
      <c r="AK730" s="1"/>
      <c r="AL730" s="1"/>
      <c r="AM730" s="1"/>
      <c r="AN730" s="1"/>
      <c r="AO730" s="1"/>
      <c r="AP730" s="1"/>
      <c r="AQ730" s="1"/>
      <c r="AR730" s="1"/>
      <c r="AS730" s="1"/>
      <c r="AT730" s="1"/>
      <c r="AU730" s="1"/>
    </row>
    <row r="731" spans="1:47" s="615" customFormat="1" ht="17.45" customHeight="1" x14ac:dyDescent="0.25">
      <c r="A731" s="589" t="s">
        <v>2324</v>
      </c>
      <c r="B731" s="495" t="s">
        <v>57</v>
      </c>
      <c r="C731" s="495" t="s">
        <v>324</v>
      </c>
      <c r="D731" s="495" t="s">
        <v>2325</v>
      </c>
      <c r="E731" s="495" t="s">
        <v>316</v>
      </c>
      <c r="F731" s="473" t="s">
        <v>26</v>
      </c>
      <c r="G731" s="473"/>
      <c r="H731" s="473"/>
      <c r="I731" s="473"/>
      <c r="J731" s="152" t="s">
        <v>11224</v>
      </c>
      <c r="K731" s="163" t="s">
        <v>33</v>
      </c>
      <c r="L731" s="503">
        <v>43063</v>
      </c>
      <c r="M731" s="497" t="s">
        <v>2326</v>
      </c>
      <c r="N731" s="163" t="s">
        <v>46</v>
      </c>
      <c r="O731" s="503">
        <v>43063</v>
      </c>
      <c r="P731" s="499">
        <v>155000</v>
      </c>
      <c r="Q731" s="500">
        <f t="shared" si="29"/>
        <v>0.155</v>
      </c>
      <c r="R731" s="504">
        <v>12</v>
      </c>
      <c r="S731" s="505" t="s">
        <v>113</v>
      </c>
      <c r="T731" s="163" t="s">
        <v>125</v>
      </c>
      <c r="U731" s="163" t="s">
        <v>7</v>
      </c>
      <c r="V731" s="495" t="s">
        <v>477</v>
      </c>
      <c r="W731" s="495" t="s">
        <v>1246</v>
      </c>
      <c r="X731" s="495" t="s">
        <v>6450</v>
      </c>
      <c r="Y731" s="495"/>
      <c r="Z731" s="616"/>
      <c r="AA731" s="590"/>
      <c r="AB731" s="1"/>
      <c r="AC731" s="1"/>
      <c r="AD731" s="1"/>
      <c r="AE731" s="1"/>
      <c r="AF731" s="1"/>
      <c r="AG731" s="1"/>
      <c r="AH731" s="1"/>
      <c r="AI731" s="1"/>
      <c r="AJ731" s="1"/>
      <c r="AK731" s="1"/>
      <c r="AL731" s="1"/>
      <c r="AM731" s="1"/>
      <c r="AN731" s="1"/>
      <c r="AO731" s="1"/>
      <c r="AP731" s="1"/>
      <c r="AQ731" s="1"/>
      <c r="AR731" s="1"/>
      <c r="AS731" s="1"/>
      <c r="AT731" s="1"/>
      <c r="AU731" s="1"/>
    </row>
    <row r="732" spans="1:47" s="615" customFormat="1" ht="17.45" customHeight="1" x14ac:dyDescent="0.25">
      <c r="A732" s="589" t="s">
        <v>6588</v>
      </c>
      <c r="B732" s="495" t="s">
        <v>60</v>
      </c>
      <c r="C732" s="495" t="s">
        <v>4992</v>
      </c>
      <c r="D732" s="495" t="s">
        <v>10608</v>
      </c>
      <c r="E732" s="495" t="s">
        <v>6589</v>
      </c>
      <c r="F732" s="473" t="s">
        <v>27</v>
      </c>
      <c r="G732" s="473"/>
      <c r="H732" s="473"/>
      <c r="I732" s="473"/>
      <c r="J732" s="152" t="s">
        <v>11224</v>
      </c>
      <c r="K732" s="152" t="s">
        <v>8947</v>
      </c>
      <c r="L732" s="496">
        <v>43029</v>
      </c>
      <c r="M732" s="497">
        <v>42816</v>
      </c>
      <c r="N732" s="152" t="s">
        <v>47</v>
      </c>
      <c r="O732" s="498">
        <v>43029</v>
      </c>
      <c r="P732" s="499">
        <v>155000</v>
      </c>
      <c r="Q732" s="500">
        <f t="shared" si="29"/>
        <v>0.155</v>
      </c>
      <c r="R732" s="501">
        <v>12</v>
      </c>
      <c r="S732" s="502">
        <v>42894</v>
      </c>
      <c r="T732" s="152" t="s">
        <v>103</v>
      </c>
      <c r="U732" s="152" t="s">
        <v>7040</v>
      </c>
      <c r="V732" s="495" t="s">
        <v>162</v>
      </c>
      <c r="W732" s="495" t="s">
        <v>105</v>
      </c>
      <c r="X732" s="495" t="s">
        <v>6767</v>
      </c>
      <c r="Y732" s="495"/>
      <c r="Z732" s="616"/>
      <c r="AA732" s="590"/>
      <c r="AB732" s="1"/>
      <c r="AC732" s="1"/>
      <c r="AD732" s="1"/>
      <c r="AE732" s="1"/>
      <c r="AF732" s="1"/>
      <c r="AG732" s="1"/>
      <c r="AH732" s="1"/>
      <c r="AI732" s="1"/>
      <c r="AJ732" s="1"/>
      <c r="AK732" s="1"/>
      <c r="AL732" s="1"/>
      <c r="AM732" s="1"/>
      <c r="AN732" s="1"/>
      <c r="AO732" s="1"/>
      <c r="AP732" s="1"/>
      <c r="AQ732" s="1"/>
      <c r="AR732" s="1"/>
      <c r="AS732" s="1"/>
      <c r="AT732" s="1"/>
      <c r="AU732" s="1"/>
    </row>
    <row r="733" spans="1:47" s="615" customFormat="1" ht="17.45" customHeight="1" x14ac:dyDescent="0.25">
      <c r="A733" s="589" t="s">
        <v>9478</v>
      </c>
      <c r="B733" s="495" t="s">
        <v>60</v>
      </c>
      <c r="C733" s="495" t="s">
        <v>4992</v>
      </c>
      <c r="D733" s="495" t="s">
        <v>10857</v>
      </c>
      <c r="E733" s="495" t="s">
        <v>1081</v>
      </c>
      <c r="F733" s="473" t="s">
        <v>28</v>
      </c>
      <c r="G733" s="473"/>
      <c r="H733" s="473"/>
      <c r="I733" s="473"/>
      <c r="J733" s="152" t="s">
        <v>11224</v>
      </c>
      <c r="K733" s="152" t="s">
        <v>8990</v>
      </c>
      <c r="L733" s="496">
        <v>43035</v>
      </c>
      <c r="M733" s="497">
        <v>42877</v>
      </c>
      <c r="N733" s="152" t="s">
        <v>46</v>
      </c>
      <c r="O733" s="498">
        <v>43035</v>
      </c>
      <c r="P733" s="499">
        <v>155000</v>
      </c>
      <c r="Q733" s="500">
        <f t="shared" si="29"/>
        <v>0.155</v>
      </c>
      <c r="R733" s="501">
        <v>12</v>
      </c>
      <c r="S733" s="502">
        <v>42877</v>
      </c>
      <c r="T733" s="152" t="s">
        <v>125</v>
      </c>
      <c r="U733" s="152" t="s">
        <v>7040</v>
      </c>
      <c r="V733" s="495" t="s">
        <v>1715</v>
      </c>
      <c r="W733" s="495" t="s">
        <v>518</v>
      </c>
      <c r="X733" s="495" t="s">
        <v>9535</v>
      </c>
      <c r="Y733" s="495" t="s">
        <v>9555</v>
      </c>
      <c r="Z733" s="616"/>
      <c r="AA733" s="590"/>
      <c r="AB733" s="1"/>
      <c r="AC733" s="1"/>
      <c r="AD733" s="1"/>
      <c r="AE733" s="1"/>
      <c r="AF733" s="1"/>
      <c r="AG733" s="1"/>
      <c r="AH733" s="1"/>
      <c r="AI733" s="1"/>
      <c r="AJ733" s="1"/>
      <c r="AK733" s="1"/>
      <c r="AL733" s="1"/>
      <c r="AM733" s="1"/>
      <c r="AN733" s="1"/>
      <c r="AO733" s="1"/>
      <c r="AP733" s="1"/>
      <c r="AQ733" s="1"/>
      <c r="AR733" s="1"/>
      <c r="AS733" s="1"/>
      <c r="AT733" s="1"/>
      <c r="AU733" s="1"/>
    </row>
    <row r="734" spans="1:47" s="615" customFormat="1" ht="17.45" customHeight="1" x14ac:dyDescent="0.25">
      <c r="A734" s="589" t="s">
        <v>9889</v>
      </c>
      <c r="B734" s="495" t="s">
        <v>57</v>
      </c>
      <c r="C734" s="495" t="s">
        <v>324</v>
      </c>
      <c r="D734" s="495" t="s">
        <v>10495</v>
      </c>
      <c r="E734" s="495" t="s">
        <v>9890</v>
      </c>
      <c r="F734" s="473" t="s">
        <v>24</v>
      </c>
      <c r="G734" s="473"/>
      <c r="H734" s="473"/>
      <c r="I734" s="473"/>
      <c r="J734" s="152" t="s">
        <v>11223</v>
      </c>
      <c r="K734" s="152" t="s">
        <v>8949</v>
      </c>
      <c r="L734" s="496">
        <v>42978</v>
      </c>
      <c r="M734" s="497">
        <v>42891</v>
      </c>
      <c r="N734" s="152" t="s">
        <v>46</v>
      </c>
      <c r="O734" s="498">
        <v>42978</v>
      </c>
      <c r="P734" s="499">
        <v>154990</v>
      </c>
      <c r="Q734" s="500">
        <f t="shared" si="29"/>
        <v>0.15498999999999999</v>
      </c>
      <c r="R734" s="501">
        <v>12</v>
      </c>
      <c r="S734" s="502">
        <v>42894</v>
      </c>
      <c r="T734" s="152" t="s">
        <v>125</v>
      </c>
      <c r="U734" s="152" t="s">
        <v>18</v>
      </c>
      <c r="V734" s="495" t="s">
        <v>9273</v>
      </c>
      <c r="W734" s="495" t="s">
        <v>11334</v>
      </c>
      <c r="X734" s="495" t="s">
        <v>10039</v>
      </c>
      <c r="Y734" s="495" t="s">
        <v>6864</v>
      </c>
      <c r="Z734" s="616"/>
      <c r="AA734" s="590"/>
      <c r="AB734" s="1"/>
      <c r="AC734" s="1"/>
      <c r="AD734" s="1"/>
      <c r="AE734" s="1"/>
      <c r="AF734" s="1"/>
      <c r="AG734" s="1"/>
      <c r="AH734" s="1"/>
      <c r="AI734" s="1"/>
      <c r="AJ734" s="1"/>
      <c r="AK734" s="1"/>
      <c r="AL734" s="1"/>
      <c r="AM734" s="1"/>
      <c r="AN734" s="1"/>
      <c r="AO734" s="1"/>
      <c r="AP734" s="1"/>
      <c r="AQ734" s="1"/>
      <c r="AR734" s="1"/>
      <c r="AS734" s="1"/>
      <c r="AT734" s="1"/>
      <c r="AU734" s="1"/>
    </row>
    <row r="735" spans="1:47" s="615" customFormat="1" ht="17.45" customHeight="1" x14ac:dyDescent="0.25">
      <c r="A735" s="589" t="s">
        <v>10997</v>
      </c>
      <c r="B735" s="495" t="s">
        <v>57</v>
      </c>
      <c r="C735" s="495" t="s">
        <v>324</v>
      </c>
      <c r="D735" s="495" t="s">
        <v>11070</v>
      </c>
      <c r="E735" s="495" t="s">
        <v>11155</v>
      </c>
      <c r="F735" s="473" t="s">
        <v>26</v>
      </c>
      <c r="G735" s="473"/>
      <c r="H735" s="473"/>
      <c r="I735" s="473"/>
      <c r="J735" s="152" t="s">
        <v>11224</v>
      </c>
      <c r="K735" s="152" t="s">
        <v>8948</v>
      </c>
      <c r="L735" s="496">
        <v>43026</v>
      </c>
      <c r="M735" s="497">
        <v>42907</v>
      </c>
      <c r="N735" s="152" t="s">
        <v>47</v>
      </c>
      <c r="O735" s="498">
        <v>43026</v>
      </c>
      <c r="P735" s="499">
        <v>154990</v>
      </c>
      <c r="Q735" s="500">
        <f t="shared" si="29"/>
        <v>0.15498999999999999</v>
      </c>
      <c r="R735" s="501">
        <v>12</v>
      </c>
      <c r="S735" s="502">
        <v>42908</v>
      </c>
      <c r="T735" s="152" t="s">
        <v>125</v>
      </c>
      <c r="U735" s="152" t="s">
        <v>7040</v>
      </c>
      <c r="V735" s="495" t="s">
        <v>162</v>
      </c>
      <c r="W735" s="495" t="s">
        <v>105</v>
      </c>
      <c r="X735" s="495" t="s">
        <v>11367</v>
      </c>
      <c r="Y735" s="495"/>
      <c r="Z735" s="616"/>
      <c r="AA735" s="590"/>
      <c r="AB735" s="1"/>
      <c r="AC735" s="1"/>
      <c r="AD735" s="1"/>
      <c r="AE735" s="1"/>
      <c r="AF735" s="1"/>
      <c r="AG735" s="1"/>
      <c r="AH735" s="1"/>
      <c r="AI735" s="1"/>
      <c r="AJ735" s="1"/>
      <c r="AK735" s="1"/>
      <c r="AL735" s="1"/>
      <c r="AM735" s="1"/>
      <c r="AN735" s="1"/>
      <c r="AO735" s="1"/>
      <c r="AP735" s="1"/>
      <c r="AQ735" s="1"/>
      <c r="AR735" s="1"/>
      <c r="AS735" s="1"/>
      <c r="AT735" s="1"/>
      <c r="AU735" s="1"/>
    </row>
    <row r="736" spans="1:47" s="615" customFormat="1" ht="17.45" customHeight="1" x14ac:dyDescent="0.25">
      <c r="A736" s="589" t="s">
        <v>9058</v>
      </c>
      <c r="B736" s="495" t="s">
        <v>57</v>
      </c>
      <c r="C736" s="495" t="s">
        <v>324</v>
      </c>
      <c r="D736" s="495" t="s">
        <v>10496</v>
      </c>
      <c r="E736" s="495" t="s">
        <v>316</v>
      </c>
      <c r="F736" s="473" t="s">
        <v>25</v>
      </c>
      <c r="G736" s="473"/>
      <c r="H736" s="473"/>
      <c r="I736" s="473"/>
      <c r="J736" s="152" t="s">
        <v>11223</v>
      </c>
      <c r="K736" s="152" t="s">
        <v>35</v>
      </c>
      <c r="L736" s="496">
        <v>43000</v>
      </c>
      <c r="M736" s="497">
        <v>42873</v>
      </c>
      <c r="N736" s="152" t="s">
        <v>47</v>
      </c>
      <c r="O736" s="498">
        <v>43000</v>
      </c>
      <c r="P736" s="499">
        <v>154990</v>
      </c>
      <c r="Q736" s="500">
        <f t="shared" si="29"/>
        <v>0.15498999999999999</v>
      </c>
      <c r="R736" s="501">
        <v>12</v>
      </c>
      <c r="S736" s="502">
        <v>42908</v>
      </c>
      <c r="T736" s="152" t="s">
        <v>103</v>
      </c>
      <c r="U736" s="152" t="s">
        <v>7040</v>
      </c>
      <c r="V736" s="495" t="s">
        <v>162</v>
      </c>
      <c r="W736" s="495" t="s">
        <v>105</v>
      </c>
      <c r="X736" s="495" t="s">
        <v>9010</v>
      </c>
      <c r="Y736" s="495" t="s">
        <v>9239</v>
      </c>
      <c r="Z736" s="616"/>
      <c r="AA736" s="590"/>
      <c r="AB736" s="1"/>
      <c r="AC736" s="1"/>
      <c r="AD736" s="1"/>
      <c r="AE736" s="1"/>
      <c r="AF736" s="1"/>
      <c r="AG736" s="1"/>
      <c r="AH736" s="1"/>
      <c r="AI736" s="1"/>
      <c r="AJ736" s="1"/>
      <c r="AK736" s="1"/>
      <c r="AL736" s="1"/>
      <c r="AM736" s="1"/>
      <c r="AN736" s="1"/>
      <c r="AO736" s="1"/>
      <c r="AP736" s="1"/>
      <c r="AQ736" s="1"/>
      <c r="AR736" s="1"/>
      <c r="AS736" s="1"/>
      <c r="AT736" s="1"/>
      <c r="AU736" s="1"/>
    </row>
    <row r="737" spans="1:47" s="615" customFormat="1" ht="17.45" customHeight="1" x14ac:dyDescent="0.25">
      <c r="A737" s="589" t="s">
        <v>9636</v>
      </c>
      <c r="B737" s="495" t="s">
        <v>62</v>
      </c>
      <c r="C737" s="495" t="s">
        <v>429</v>
      </c>
      <c r="D737" s="495" t="s">
        <v>10311</v>
      </c>
      <c r="E737" s="495" t="s">
        <v>9637</v>
      </c>
      <c r="F737" s="473" t="s">
        <v>25</v>
      </c>
      <c r="G737" s="473"/>
      <c r="H737" s="473"/>
      <c r="I737" s="473"/>
      <c r="J737" s="152" t="s">
        <v>11223</v>
      </c>
      <c r="K737" s="152" t="s">
        <v>35</v>
      </c>
      <c r="L737" s="496">
        <v>42976</v>
      </c>
      <c r="M737" s="497">
        <v>42886</v>
      </c>
      <c r="N737" s="152" t="s">
        <v>46</v>
      </c>
      <c r="O737" s="498">
        <v>42976</v>
      </c>
      <c r="P737" s="499">
        <v>154377</v>
      </c>
      <c r="Q737" s="500">
        <f t="shared" si="29"/>
        <v>0.15437699999999999</v>
      </c>
      <c r="R737" s="501">
        <v>8</v>
      </c>
      <c r="S737" s="502">
        <v>42903</v>
      </c>
      <c r="T737" s="152" t="s">
        <v>125</v>
      </c>
      <c r="U737" s="152" t="s">
        <v>7040</v>
      </c>
      <c r="V737" s="495" t="s">
        <v>162</v>
      </c>
      <c r="W737" s="495" t="s">
        <v>105</v>
      </c>
      <c r="X737" s="495" t="s">
        <v>10038</v>
      </c>
      <c r="Y737" s="495" t="s">
        <v>6864</v>
      </c>
      <c r="Z737" s="616"/>
      <c r="AA737" s="590"/>
      <c r="AB737" s="1"/>
      <c r="AC737" s="1"/>
      <c r="AD737" s="1"/>
      <c r="AE737" s="1"/>
      <c r="AF737" s="1"/>
      <c r="AG737" s="1"/>
      <c r="AH737" s="1"/>
      <c r="AI737" s="1"/>
      <c r="AJ737" s="1"/>
      <c r="AK737" s="1"/>
      <c r="AL737" s="1"/>
      <c r="AM737" s="1"/>
      <c r="AN737" s="1"/>
      <c r="AO737" s="1"/>
      <c r="AP737" s="1"/>
      <c r="AQ737" s="1"/>
      <c r="AR737" s="1"/>
      <c r="AS737" s="1"/>
      <c r="AT737" s="1"/>
      <c r="AU737" s="1"/>
    </row>
    <row r="738" spans="1:47" s="615" customFormat="1" ht="17.45" customHeight="1" x14ac:dyDescent="0.25">
      <c r="A738" s="589" t="s">
        <v>7547</v>
      </c>
      <c r="B738" s="495" t="s">
        <v>62</v>
      </c>
      <c r="C738" s="495" t="s">
        <v>429</v>
      </c>
      <c r="D738" s="495" t="s">
        <v>10396</v>
      </c>
      <c r="E738" s="495" t="s">
        <v>316</v>
      </c>
      <c r="F738" s="473" t="s">
        <v>25</v>
      </c>
      <c r="G738" s="473"/>
      <c r="H738" s="473"/>
      <c r="I738" s="473"/>
      <c r="J738" s="152" t="s">
        <v>11223</v>
      </c>
      <c r="K738" s="152" t="s">
        <v>35</v>
      </c>
      <c r="L738" s="496">
        <v>42944</v>
      </c>
      <c r="M738" s="497">
        <v>42828</v>
      </c>
      <c r="N738" s="152" t="s">
        <v>47</v>
      </c>
      <c r="O738" s="498">
        <v>42944</v>
      </c>
      <c r="P738" s="499">
        <v>153442</v>
      </c>
      <c r="Q738" s="500">
        <f t="shared" si="29"/>
        <v>0.153442</v>
      </c>
      <c r="R738" s="501">
        <v>12</v>
      </c>
      <c r="S738" s="502">
        <v>42903</v>
      </c>
      <c r="T738" s="152" t="s">
        <v>125</v>
      </c>
      <c r="U738" s="152" t="s">
        <v>18</v>
      </c>
      <c r="V738" s="495" t="s">
        <v>9273</v>
      </c>
      <c r="W738" s="495" t="s">
        <v>11334</v>
      </c>
      <c r="X738" s="495" t="s">
        <v>9999</v>
      </c>
      <c r="Y738" s="495" t="s">
        <v>9443</v>
      </c>
      <c r="Z738" s="616"/>
      <c r="AA738" s="590"/>
      <c r="AB738" s="1"/>
      <c r="AC738" s="1"/>
      <c r="AD738" s="1"/>
      <c r="AE738" s="1"/>
      <c r="AF738" s="1"/>
      <c r="AG738" s="1"/>
      <c r="AH738" s="1"/>
      <c r="AI738" s="1"/>
      <c r="AJ738" s="1"/>
      <c r="AK738" s="1"/>
      <c r="AL738" s="1"/>
      <c r="AM738" s="1"/>
      <c r="AN738" s="1"/>
      <c r="AO738" s="1"/>
      <c r="AP738" s="1"/>
      <c r="AQ738" s="1"/>
      <c r="AR738" s="1"/>
      <c r="AS738" s="1"/>
      <c r="AT738" s="1"/>
      <c r="AU738" s="1"/>
    </row>
    <row r="739" spans="1:47" s="615" customFormat="1" ht="17.45" customHeight="1" x14ac:dyDescent="0.25">
      <c r="A739" s="589" t="s">
        <v>10136</v>
      </c>
      <c r="B739" s="495" t="s">
        <v>57</v>
      </c>
      <c r="C739" s="495" t="s">
        <v>98</v>
      </c>
      <c r="D739" s="495" t="s">
        <v>10858</v>
      </c>
      <c r="E739" s="495" t="s">
        <v>10137</v>
      </c>
      <c r="F739" s="473" t="s">
        <v>28</v>
      </c>
      <c r="G739" s="473"/>
      <c r="H739" s="473"/>
      <c r="I739" s="473"/>
      <c r="J739" s="152" t="s">
        <v>11224</v>
      </c>
      <c r="K739" s="152" t="s">
        <v>8953</v>
      </c>
      <c r="L739" s="496">
        <v>43069</v>
      </c>
      <c r="M739" s="497">
        <v>42893</v>
      </c>
      <c r="N739" s="152" t="s">
        <v>46</v>
      </c>
      <c r="O739" s="498">
        <v>43069</v>
      </c>
      <c r="P739" s="499">
        <v>151000</v>
      </c>
      <c r="Q739" s="500">
        <f t="shared" si="29"/>
        <v>0.151</v>
      </c>
      <c r="R739" s="501">
        <v>12</v>
      </c>
      <c r="S739" s="502">
        <v>42894</v>
      </c>
      <c r="T739" s="152" t="s">
        <v>125</v>
      </c>
      <c r="U739" s="152" t="s">
        <v>7040</v>
      </c>
      <c r="V739" s="495" t="s">
        <v>162</v>
      </c>
      <c r="W739" s="495" t="s">
        <v>105</v>
      </c>
      <c r="X739" s="495" t="s">
        <v>10040</v>
      </c>
      <c r="Y739" s="495"/>
      <c r="Z739" s="616"/>
      <c r="AA739" s="590"/>
      <c r="AB739" s="1"/>
      <c r="AC739" s="1"/>
      <c r="AD739" s="1"/>
      <c r="AE739" s="1"/>
      <c r="AF739" s="1"/>
      <c r="AG739" s="1"/>
      <c r="AH739" s="1"/>
      <c r="AI739" s="1"/>
      <c r="AJ739" s="1"/>
      <c r="AK739" s="1"/>
      <c r="AL739" s="1"/>
      <c r="AM739" s="1"/>
      <c r="AN739" s="1"/>
      <c r="AO739" s="1"/>
      <c r="AP739" s="1"/>
      <c r="AQ739" s="1"/>
      <c r="AR739" s="1"/>
      <c r="AS739" s="1"/>
      <c r="AT739" s="1"/>
      <c r="AU739" s="1"/>
    </row>
    <row r="740" spans="1:47" s="615" customFormat="1" ht="17.45" customHeight="1" x14ac:dyDescent="0.25">
      <c r="A740" s="589" t="s">
        <v>2337</v>
      </c>
      <c r="B740" s="495" t="s">
        <v>57</v>
      </c>
      <c r="C740" s="495" t="s">
        <v>98</v>
      </c>
      <c r="D740" s="495" t="s">
        <v>11537</v>
      </c>
      <c r="E740" s="495" t="s">
        <v>2339</v>
      </c>
      <c r="F740" s="473" t="s">
        <v>26</v>
      </c>
      <c r="G740" s="473"/>
      <c r="H740" s="473"/>
      <c r="I740" s="473"/>
      <c r="J740" s="152" t="s">
        <v>11223</v>
      </c>
      <c r="K740" s="152" t="s">
        <v>8948</v>
      </c>
      <c r="L740" s="496">
        <v>42998</v>
      </c>
      <c r="M740" s="497">
        <v>42769</v>
      </c>
      <c r="N740" s="152" t="s">
        <v>46</v>
      </c>
      <c r="O740" s="498">
        <v>42998</v>
      </c>
      <c r="P740" s="499">
        <v>151000</v>
      </c>
      <c r="Q740" s="500">
        <f t="shared" si="29"/>
        <v>0.151</v>
      </c>
      <c r="R740" s="501">
        <v>12</v>
      </c>
      <c r="S740" s="502">
        <v>42835</v>
      </c>
      <c r="T740" s="152" t="s">
        <v>125</v>
      </c>
      <c r="U740" s="152" t="s">
        <v>7040</v>
      </c>
      <c r="V740" s="495" t="s">
        <v>162</v>
      </c>
      <c r="W740" s="495" t="s">
        <v>7199</v>
      </c>
      <c r="X740" s="495" t="s">
        <v>11920</v>
      </c>
      <c r="Y740" s="495"/>
      <c r="Z740" s="616"/>
      <c r="AA740" s="590"/>
      <c r="AB740" s="1"/>
      <c r="AC740" s="1"/>
      <c r="AD740" s="1"/>
      <c r="AE740" s="1"/>
      <c r="AF740" s="1"/>
      <c r="AG740" s="1"/>
      <c r="AH740" s="1"/>
      <c r="AI740" s="1"/>
      <c r="AJ740" s="1"/>
      <c r="AK740" s="1"/>
      <c r="AL740" s="1"/>
      <c r="AM740" s="1"/>
      <c r="AN740" s="1"/>
      <c r="AO740" s="1"/>
      <c r="AP740" s="1"/>
      <c r="AQ740" s="1"/>
      <c r="AR740" s="1"/>
      <c r="AS740" s="1"/>
      <c r="AT740" s="1"/>
      <c r="AU740" s="1"/>
    </row>
    <row r="741" spans="1:47" s="615" customFormat="1" ht="17.45" customHeight="1" x14ac:dyDescent="0.25">
      <c r="A741" s="589" t="s">
        <v>8351</v>
      </c>
      <c r="B741" s="495" t="s">
        <v>57</v>
      </c>
      <c r="C741" s="495" t="s">
        <v>98</v>
      </c>
      <c r="D741" s="495" t="s">
        <v>10497</v>
      </c>
      <c r="E741" s="495" t="s">
        <v>316</v>
      </c>
      <c r="F741" s="473" t="s">
        <v>28</v>
      </c>
      <c r="G741" s="473"/>
      <c r="H741" s="473"/>
      <c r="I741" s="473"/>
      <c r="J741" s="152" t="s">
        <v>11223</v>
      </c>
      <c r="K741" s="152" t="s">
        <v>8952</v>
      </c>
      <c r="L741" s="496">
        <v>43008</v>
      </c>
      <c r="M741" s="497">
        <v>42863</v>
      </c>
      <c r="N741" s="152" t="s">
        <v>46</v>
      </c>
      <c r="O741" s="498">
        <v>42998</v>
      </c>
      <c r="P741" s="499">
        <v>151000</v>
      </c>
      <c r="Q741" s="500">
        <f t="shared" si="29"/>
        <v>0.151</v>
      </c>
      <c r="R741" s="501">
        <v>12</v>
      </c>
      <c r="S741" s="502">
        <v>42898</v>
      </c>
      <c r="T741" s="152" t="s">
        <v>125</v>
      </c>
      <c r="U741" s="152" t="s">
        <v>7040</v>
      </c>
      <c r="V741" s="495" t="s">
        <v>162</v>
      </c>
      <c r="W741" s="495" t="s">
        <v>105</v>
      </c>
      <c r="X741" s="495" t="s">
        <v>10040</v>
      </c>
      <c r="Y741" s="495"/>
      <c r="Z741" s="616"/>
      <c r="AA741" s="590"/>
      <c r="AB741" s="1"/>
      <c r="AC741" s="1"/>
      <c r="AD741" s="1"/>
      <c r="AE741" s="1"/>
      <c r="AF741" s="1"/>
      <c r="AG741" s="1"/>
      <c r="AH741" s="1"/>
      <c r="AI741" s="1"/>
      <c r="AJ741" s="1"/>
      <c r="AK741" s="1"/>
      <c r="AL741" s="1"/>
      <c r="AM741" s="1"/>
      <c r="AN741" s="1"/>
      <c r="AO741" s="1"/>
      <c r="AP741" s="1"/>
      <c r="AQ741" s="1"/>
      <c r="AR741" s="1"/>
      <c r="AS741" s="1"/>
      <c r="AT741" s="1"/>
      <c r="AU741" s="1"/>
    </row>
    <row r="742" spans="1:47" s="615" customFormat="1" ht="17.45" customHeight="1" x14ac:dyDescent="0.25">
      <c r="A742" s="589" t="s">
        <v>6998</v>
      </c>
      <c r="B742" s="495" t="s">
        <v>6912</v>
      </c>
      <c r="C742" s="495" t="s">
        <v>6912</v>
      </c>
      <c r="D742" s="495" t="s">
        <v>10867</v>
      </c>
      <c r="E742" s="495" t="s">
        <v>7000</v>
      </c>
      <c r="F742" s="473" t="s">
        <v>27</v>
      </c>
      <c r="G742" s="473"/>
      <c r="H742" s="473"/>
      <c r="I742" s="473"/>
      <c r="J742" s="152" t="s">
        <v>11224</v>
      </c>
      <c r="K742" s="152" t="s">
        <v>8947</v>
      </c>
      <c r="L742" s="496">
        <v>43069</v>
      </c>
      <c r="M742" s="497">
        <v>42822</v>
      </c>
      <c r="N742" s="152" t="s">
        <v>46</v>
      </c>
      <c r="O742" s="498">
        <v>43069</v>
      </c>
      <c r="P742" s="499">
        <v>150917</v>
      </c>
      <c r="Q742" s="500">
        <f t="shared" si="29"/>
        <v>0.150917</v>
      </c>
      <c r="R742" s="501">
        <v>12</v>
      </c>
      <c r="S742" s="502">
        <v>42903</v>
      </c>
      <c r="T742" s="152" t="s">
        <v>103</v>
      </c>
      <c r="U742" s="152" t="s">
        <v>7040</v>
      </c>
      <c r="V742" s="495" t="s">
        <v>1715</v>
      </c>
      <c r="W742" s="495" t="s">
        <v>518</v>
      </c>
      <c r="X742" s="495" t="s">
        <v>10209</v>
      </c>
      <c r="Y742" s="495" t="s">
        <v>6864</v>
      </c>
      <c r="Z742" s="616"/>
      <c r="AA742" s="590"/>
      <c r="AB742" s="1"/>
      <c r="AC742" s="1"/>
      <c r="AD742" s="1"/>
      <c r="AE742" s="1"/>
      <c r="AF742" s="1"/>
      <c r="AG742" s="1"/>
      <c r="AH742" s="1"/>
      <c r="AI742" s="1"/>
      <c r="AJ742" s="1"/>
      <c r="AK742" s="1"/>
      <c r="AL742" s="1"/>
      <c r="AM742" s="1"/>
      <c r="AN742" s="1"/>
      <c r="AO742" s="1"/>
      <c r="AP742" s="1"/>
      <c r="AQ742" s="1"/>
      <c r="AR742" s="1"/>
      <c r="AS742" s="1"/>
      <c r="AT742" s="1"/>
      <c r="AU742" s="1"/>
    </row>
    <row r="743" spans="1:47" s="615" customFormat="1" ht="17.45" customHeight="1" x14ac:dyDescent="0.25">
      <c r="A743" s="589" t="s">
        <v>2381</v>
      </c>
      <c r="B743" s="495" t="s">
        <v>59</v>
      </c>
      <c r="C743" s="495" t="s">
        <v>9574</v>
      </c>
      <c r="D743" s="495" t="s">
        <v>10498</v>
      </c>
      <c r="E743" s="495" t="s">
        <v>2383</v>
      </c>
      <c r="F743" s="473" t="s">
        <v>26</v>
      </c>
      <c r="G743" s="473"/>
      <c r="H743" s="473"/>
      <c r="I743" s="473"/>
      <c r="J743" s="152" t="s">
        <v>11223</v>
      </c>
      <c r="K743" s="152" t="s">
        <v>8948</v>
      </c>
      <c r="L743" s="496">
        <v>42977</v>
      </c>
      <c r="M743" s="497">
        <v>42787</v>
      </c>
      <c r="N743" s="152" t="s">
        <v>47</v>
      </c>
      <c r="O743" s="498">
        <v>42977</v>
      </c>
      <c r="P743" s="499">
        <v>150231</v>
      </c>
      <c r="Q743" s="500">
        <f t="shared" si="29"/>
        <v>0.150231</v>
      </c>
      <c r="R743" s="501">
        <v>4</v>
      </c>
      <c r="S743" s="502">
        <v>42913</v>
      </c>
      <c r="T743" s="152" t="s">
        <v>103</v>
      </c>
      <c r="U743" s="152" t="s">
        <v>7040</v>
      </c>
      <c r="V743" s="495" t="s">
        <v>162</v>
      </c>
      <c r="W743" s="495" t="s">
        <v>105</v>
      </c>
      <c r="X743" s="495" t="s">
        <v>7275</v>
      </c>
      <c r="Y743" s="495"/>
      <c r="Z743" s="616"/>
      <c r="AA743" s="590"/>
      <c r="AB743" s="1"/>
      <c r="AC743" s="1"/>
      <c r="AD743" s="1"/>
      <c r="AE743" s="1"/>
      <c r="AF743" s="1"/>
      <c r="AG743" s="1"/>
      <c r="AH743" s="1"/>
      <c r="AI743" s="1"/>
      <c r="AJ743" s="1"/>
      <c r="AK743" s="1"/>
      <c r="AL743" s="1"/>
      <c r="AM743" s="1"/>
      <c r="AN743" s="1"/>
      <c r="AO743" s="1"/>
      <c r="AP743" s="1"/>
      <c r="AQ743" s="1"/>
      <c r="AR743" s="1"/>
      <c r="AS743" s="1"/>
      <c r="AT743" s="1"/>
      <c r="AU743" s="1"/>
    </row>
    <row r="744" spans="1:47" s="615" customFormat="1" ht="17.45" customHeight="1" x14ac:dyDescent="0.25">
      <c r="A744" s="589" t="s">
        <v>6679</v>
      </c>
      <c r="B744" s="495" t="s">
        <v>56</v>
      </c>
      <c r="C744" s="495" t="s">
        <v>161</v>
      </c>
      <c r="D744" s="495" t="s">
        <v>6680</v>
      </c>
      <c r="E744" s="495" t="s">
        <v>6681</v>
      </c>
      <c r="F744" s="473" t="s">
        <v>26</v>
      </c>
      <c r="G744" s="473"/>
      <c r="H744" s="473"/>
      <c r="I744" s="473"/>
      <c r="J744" s="152" t="s">
        <v>11223</v>
      </c>
      <c r="K744" s="163" t="s">
        <v>8948</v>
      </c>
      <c r="L744" s="503">
        <v>43005</v>
      </c>
      <c r="M744" s="497" t="s">
        <v>6838</v>
      </c>
      <c r="N744" s="163" t="s">
        <v>47</v>
      </c>
      <c r="O744" s="503">
        <v>43005</v>
      </c>
      <c r="P744" s="499">
        <v>25000</v>
      </c>
      <c r="Q744" s="500">
        <f t="shared" si="29"/>
        <v>2.4999999999999998E-2</v>
      </c>
      <c r="R744" s="504">
        <v>1</v>
      </c>
      <c r="S744" s="505" t="s">
        <v>11804</v>
      </c>
      <c r="T744" s="163" t="s">
        <v>211</v>
      </c>
      <c r="U744" s="163" t="s">
        <v>7</v>
      </c>
      <c r="V744" s="495" t="s">
        <v>477</v>
      </c>
      <c r="W744" s="495" t="s">
        <v>2539</v>
      </c>
      <c r="X744" s="495" t="s">
        <v>5528</v>
      </c>
      <c r="Y744" s="495" t="s">
        <v>667</v>
      </c>
      <c r="Z744" s="616"/>
      <c r="AA744" s="590"/>
      <c r="AB744" s="1"/>
      <c r="AC744" s="1"/>
      <c r="AD744" s="1"/>
      <c r="AE744" s="1"/>
      <c r="AF744" s="1"/>
      <c r="AG744" s="1"/>
      <c r="AH744" s="1"/>
      <c r="AI744" s="1"/>
      <c r="AJ744" s="1"/>
      <c r="AK744" s="1"/>
      <c r="AL744" s="1"/>
      <c r="AM744" s="1"/>
      <c r="AN744" s="1"/>
      <c r="AO744" s="1"/>
      <c r="AP744" s="1"/>
      <c r="AQ744" s="1"/>
      <c r="AR744" s="1"/>
      <c r="AS744" s="1"/>
      <c r="AT744" s="1"/>
      <c r="AU744" s="1"/>
    </row>
    <row r="745" spans="1:47" s="615" customFormat="1" ht="17.45" customHeight="1" x14ac:dyDescent="0.25">
      <c r="A745" s="589" t="s">
        <v>9152</v>
      </c>
      <c r="B745" s="495" t="s">
        <v>56</v>
      </c>
      <c r="C745" s="495" t="s">
        <v>161</v>
      </c>
      <c r="D745" s="495" t="s">
        <v>10801</v>
      </c>
      <c r="E745" s="495" t="s">
        <v>9153</v>
      </c>
      <c r="F745" s="473" t="s">
        <v>26</v>
      </c>
      <c r="G745" s="473"/>
      <c r="H745" s="473"/>
      <c r="I745" s="473"/>
      <c r="J745" s="152" t="s">
        <v>11224</v>
      </c>
      <c r="K745" s="152" t="s">
        <v>33</v>
      </c>
      <c r="L745" s="496">
        <v>43021</v>
      </c>
      <c r="M745" s="497">
        <v>42872</v>
      </c>
      <c r="N745" s="152" t="s">
        <v>47</v>
      </c>
      <c r="O745" s="498">
        <v>43045</v>
      </c>
      <c r="P745" s="499">
        <v>2500000</v>
      </c>
      <c r="Q745" s="500">
        <f t="shared" si="29"/>
        <v>2.5</v>
      </c>
      <c r="R745" s="501">
        <v>12</v>
      </c>
      <c r="S745" s="502">
        <v>42873</v>
      </c>
      <c r="T745" s="152" t="s">
        <v>292</v>
      </c>
      <c r="U745" s="152" t="s">
        <v>7040</v>
      </c>
      <c r="V745" s="495" t="s">
        <v>162</v>
      </c>
      <c r="W745" s="495" t="s">
        <v>105</v>
      </c>
      <c r="X745" s="495" t="s">
        <v>10178</v>
      </c>
      <c r="Y745" s="495"/>
      <c r="Z745" s="616"/>
      <c r="AA745" s="590"/>
      <c r="AB745" s="1"/>
      <c r="AC745" s="1"/>
      <c r="AD745" s="1"/>
      <c r="AE745" s="1"/>
      <c r="AF745" s="1"/>
      <c r="AG745" s="1"/>
      <c r="AH745" s="1"/>
      <c r="AI745" s="1"/>
      <c r="AJ745" s="1"/>
      <c r="AK745" s="1"/>
      <c r="AL745" s="1"/>
      <c r="AM745" s="1"/>
      <c r="AN745" s="1"/>
      <c r="AO745" s="1"/>
      <c r="AP745" s="1"/>
      <c r="AQ745" s="1"/>
      <c r="AR745" s="1"/>
      <c r="AS745" s="1"/>
      <c r="AT745" s="1"/>
      <c r="AU745" s="1"/>
    </row>
    <row r="746" spans="1:47" s="615" customFormat="1" ht="17.45" customHeight="1" x14ac:dyDescent="0.25">
      <c r="A746" s="589" t="s">
        <v>7780</v>
      </c>
      <c r="B746" s="495" t="s">
        <v>56</v>
      </c>
      <c r="C746" s="495" t="s">
        <v>161</v>
      </c>
      <c r="D746" s="495" t="s">
        <v>10801</v>
      </c>
      <c r="E746" s="495" t="s">
        <v>528</v>
      </c>
      <c r="F746" s="473" t="s">
        <v>26</v>
      </c>
      <c r="G746" s="473"/>
      <c r="H746" s="473"/>
      <c r="I746" s="473"/>
      <c r="J746" s="152" t="s">
        <v>11224</v>
      </c>
      <c r="K746" s="152" t="s">
        <v>33</v>
      </c>
      <c r="L746" s="496">
        <v>43099</v>
      </c>
      <c r="M746" s="497">
        <v>42825</v>
      </c>
      <c r="N746" s="152" t="s">
        <v>47</v>
      </c>
      <c r="O746" s="498">
        <v>43099</v>
      </c>
      <c r="P746" s="499">
        <v>50000</v>
      </c>
      <c r="Q746" s="500">
        <f t="shared" si="29"/>
        <v>4.9999999999999996E-2</v>
      </c>
      <c r="R746" s="501">
        <v>12</v>
      </c>
      <c r="S746" s="502">
        <v>42831</v>
      </c>
      <c r="T746" s="152" t="s">
        <v>125</v>
      </c>
      <c r="U746" s="152" t="s">
        <v>18</v>
      </c>
      <c r="V746" s="495" t="s">
        <v>9273</v>
      </c>
      <c r="W746" s="495" t="s">
        <v>11334</v>
      </c>
      <c r="X746" s="495" t="s">
        <v>10229</v>
      </c>
      <c r="Y746" s="495" t="s">
        <v>9291</v>
      </c>
      <c r="Z746" s="616"/>
      <c r="AA746" s="590"/>
      <c r="AB746" s="1"/>
      <c r="AC746" s="1"/>
      <c r="AD746" s="1"/>
      <c r="AE746" s="1"/>
      <c r="AF746" s="1"/>
      <c r="AG746" s="1"/>
      <c r="AH746" s="1"/>
      <c r="AI746" s="1"/>
      <c r="AJ746" s="1"/>
      <c r="AK746" s="1"/>
      <c r="AL746" s="1"/>
      <c r="AM746" s="1"/>
      <c r="AN746" s="1"/>
      <c r="AO746" s="1"/>
      <c r="AP746" s="1"/>
      <c r="AQ746" s="1"/>
      <c r="AR746" s="1"/>
      <c r="AS746" s="1"/>
      <c r="AT746" s="1"/>
      <c r="AU746" s="1"/>
    </row>
    <row r="747" spans="1:47" s="615" customFormat="1" ht="17.45" customHeight="1" x14ac:dyDescent="0.25">
      <c r="A747" s="589" t="s">
        <v>9173</v>
      </c>
      <c r="B747" s="495" t="s">
        <v>56</v>
      </c>
      <c r="C747" s="495" t="s">
        <v>161</v>
      </c>
      <c r="D747" s="495" t="s">
        <v>11666</v>
      </c>
      <c r="E747" s="495" t="s">
        <v>9174</v>
      </c>
      <c r="F747" s="473" t="s">
        <v>26</v>
      </c>
      <c r="G747" s="473"/>
      <c r="H747" s="473"/>
      <c r="I747" s="473"/>
      <c r="J747" s="152" t="s">
        <v>11224</v>
      </c>
      <c r="K747" s="152" t="s">
        <v>33</v>
      </c>
      <c r="L747" s="496">
        <v>43100</v>
      </c>
      <c r="M747" s="497">
        <v>42870</v>
      </c>
      <c r="N747" s="152" t="s">
        <v>142</v>
      </c>
      <c r="O747" s="498">
        <v>43101</v>
      </c>
      <c r="P747" s="499">
        <v>65000</v>
      </c>
      <c r="Q747" s="500">
        <f t="shared" si="29"/>
        <v>6.5000000000000002E-2</v>
      </c>
      <c r="R747" s="501">
        <v>12</v>
      </c>
      <c r="S747" s="502">
        <v>42873</v>
      </c>
      <c r="T747" s="152" t="s">
        <v>125</v>
      </c>
      <c r="U747" s="152" t="s">
        <v>18</v>
      </c>
      <c r="V747" s="495" t="s">
        <v>9273</v>
      </c>
      <c r="W747" s="495" t="s">
        <v>11808</v>
      </c>
      <c r="X747" s="495" t="s">
        <v>11972</v>
      </c>
      <c r="Y747" s="495" t="s">
        <v>7201</v>
      </c>
      <c r="Z747" s="616"/>
      <c r="AA747" s="590"/>
      <c r="AB747" s="1"/>
      <c r="AC747" s="1"/>
      <c r="AD747" s="1"/>
      <c r="AE747" s="1"/>
      <c r="AF747" s="1"/>
      <c r="AG747" s="1"/>
      <c r="AH747" s="1"/>
      <c r="AI747" s="1"/>
      <c r="AJ747" s="1"/>
      <c r="AK747" s="1"/>
      <c r="AL747" s="1"/>
      <c r="AM747" s="1"/>
      <c r="AN747" s="1"/>
      <c r="AO747" s="1"/>
      <c r="AP747" s="1"/>
      <c r="AQ747" s="1"/>
      <c r="AR747" s="1"/>
      <c r="AS747" s="1"/>
      <c r="AT747" s="1"/>
      <c r="AU747" s="1"/>
    </row>
    <row r="748" spans="1:47" s="615" customFormat="1" ht="17.45" customHeight="1" x14ac:dyDescent="0.25">
      <c r="A748" s="589" t="s">
        <v>10566</v>
      </c>
      <c r="B748" s="495" t="s">
        <v>56</v>
      </c>
      <c r="C748" s="495" t="s">
        <v>117</v>
      </c>
      <c r="D748" s="495" t="s">
        <v>10567</v>
      </c>
      <c r="E748" s="495" t="s">
        <v>10568</v>
      </c>
      <c r="F748" s="473" t="s">
        <v>25</v>
      </c>
      <c r="G748" s="473"/>
      <c r="H748" s="473"/>
      <c r="I748" s="473"/>
      <c r="J748" s="152" t="s">
        <v>11223</v>
      </c>
      <c r="K748" s="163" t="s">
        <v>35</v>
      </c>
      <c r="L748" s="503">
        <v>43003</v>
      </c>
      <c r="M748" s="497" t="s">
        <v>10724</v>
      </c>
      <c r="N748" s="163" t="s">
        <v>48</v>
      </c>
      <c r="O748" s="503">
        <v>43003</v>
      </c>
      <c r="P748" s="499">
        <v>100000</v>
      </c>
      <c r="Q748" s="500">
        <f t="shared" si="29"/>
        <v>9.9999999999999992E-2</v>
      </c>
      <c r="R748" s="504">
        <v>12</v>
      </c>
      <c r="S748" s="505" t="s">
        <v>10333</v>
      </c>
      <c r="T748" s="163" t="s">
        <v>292</v>
      </c>
      <c r="U748" s="163" t="s">
        <v>7</v>
      </c>
      <c r="V748" s="495" t="s">
        <v>477</v>
      </c>
      <c r="W748" s="495" t="s">
        <v>1302</v>
      </c>
      <c r="X748" s="495" t="s">
        <v>6110</v>
      </c>
      <c r="Y748" s="495" t="s">
        <v>356</v>
      </c>
      <c r="Z748" s="616"/>
      <c r="AA748" s="590"/>
      <c r="AB748" s="1"/>
      <c r="AC748" s="1"/>
      <c r="AD748" s="1"/>
      <c r="AE748" s="1"/>
      <c r="AF748" s="1"/>
      <c r="AG748" s="1"/>
      <c r="AH748" s="1"/>
      <c r="AI748" s="1"/>
      <c r="AJ748" s="1"/>
      <c r="AK748" s="1"/>
      <c r="AL748" s="1"/>
      <c r="AM748" s="1"/>
      <c r="AN748" s="1"/>
      <c r="AO748" s="1"/>
      <c r="AP748" s="1"/>
      <c r="AQ748" s="1"/>
      <c r="AR748" s="1"/>
      <c r="AS748" s="1"/>
      <c r="AT748" s="1"/>
      <c r="AU748" s="1"/>
    </row>
    <row r="749" spans="1:47" s="615" customFormat="1" ht="17.45" customHeight="1" x14ac:dyDescent="0.25">
      <c r="A749" s="589" t="s">
        <v>362</v>
      </c>
      <c r="B749" s="495" t="s">
        <v>56</v>
      </c>
      <c r="C749" s="495" t="s">
        <v>117</v>
      </c>
      <c r="D749" s="495" t="s">
        <v>10803</v>
      </c>
      <c r="E749" s="495" t="s">
        <v>364</v>
      </c>
      <c r="F749" s="473" t="s">
        <v>25</v>
      </c>
      <c r="G749" s="473"/>
      <c r="H749" s="473"/>
      <c r="I749" s="473"/>
      <c r="J749" s="152" t="s">
        <v>11224</v>
      </c>
      <c r="K749" s="152" t="s">
        <v>35</v>
      </c>
      <c r="L749" s="496">
        <v>43098</v>
      </c>
      <c r="M749" s="497">
        <v>42760</v>
      </c>
      <c r="N749" s="152" t="s">
        <v>47</v>
      </c>
      <c r="O749" s="498">
        <v>43098</v>
      </c>
      <c r="P749" s="499">
        <v>2000000</v>
      </c>
      <c r="Q749" s="500">
        <f t="shared" ref="Q749:Q780" si="30">+P749*0.000001</f>
        <v>2</v>
      </c>
      <c r="R749" s="501">
        <v>12</v>
      </c>
      <c r="S749" s="502">
        <v>42887</v>
      </c>
      <c r="T749" s="152" t="s">
        <v>103</v>
      </c>
      <c r="U749" s="152" t="s">
        <v>7040</v>
      </c>
      <c r="V749" s="495" t="s">
        <v>162</v>
      </c>
      <c r="W749" s="495" t="s">
        <v>105</v>
      </c>
      <c r="X749" s="495" t="s">
        <v>9964</v>
      </c>
      <c r="Y749" s="495"/>
      <c r="Z749" s="616"/>
      <c r="AA749" s="590"/>
      <c r="AB749" s="1"/>
      <c r="AC749" s="1"/>
      <c r="AD749" s="1"/>
      <c r="AE749" s="1"/>
      <c r="AF749" s="1"/>
      <c r="AG749" s="1"/>
      <c r="AH749" s="1"/>
      <c r="AI749" s="1"/>
      <c r="AJ749" s="1"/>
      <c r="AK749" s="1"/>
      <c r="AL749" s="1"/>
      <c r="AM749" s="1"/>
      <c r="AN749" s="1"/>
      <c r="AO749" s="1"/>
      <c r="AP749" s="1"/>
      <c r="AQ749" s="1"/>
      <c r="AR749" s="1"/>
      <c r="AS749" s="1"/>
      <c r="AT749" s="1"/>
      <c r="AU749" s="1"/>
    </row>
    <row r="750" spans="1:47" s="615" customFormat="1" ht="17.45" customHeight="1" x14ac:dyDescent="0.25">
      <c r="A750" s="591" t="s">
        <v>11473</v>
      </c>
      <c r="B750" s="506" t="s">
        <v>56</v>
      </c>
      <c r="C750" s="506" t="s">
        <v>109</v>
      </c>
      <c r="D750" s="506" t="s">
        <v>3658</v>
      </c>
      <c r="E750" s="506" t="s">
        <v>316</v>
      </c>
      <c r="F750" s="473" t="s">
        <v>28</v>
      </c>
      <c r="G750" s="473"/>
      <c r="H750" s="473"/>
      <c r="I750" s="473"/>
      <c r="J750" s="470" t="s">
        <v>11223</v>
      </c>
      <c r="K750" s="507" t="s">
        <v>8952</v>
      </c>
      <c r="L750" s="508">
        <v>43005</v>
      </c>
      <c r="M750" s="509" t="s">
        <v>11761</v>
      </c>
      <c r="N750" s="507" t="s">
        <v>47</v>
      </c>
      <c r="O750" s="508">
        <v>43005</v>
      </c>
      <c r="P750" s="510">
        <v>350000</v>
      </c>
      <c r="Q750" s="511">
        <f t="shared" si="30"/>
        <v>0.35</v>
      </c>
      <c r="R750" s="512">
        <v>12</v>
      </c>
      <c r="S750" s="513" t="s">
        <v>11761</v>
      </c>
      <c r="T750" s="507" t="s">
        <v>103</v>
      </c>
      <c r="U750" s="507" t="s">
        <v>7</v>
      </c>
      <c r="V750" s="506" t="s">
        <v>477</v>
      </c>
      <c r="W750" s="506" t="s">
        <v>1138</v>
      </c>
      <c r="X750" s="495" t="s">
        <v>6117</v>
      </c>
      <c r="Y750" s="495" t="s">
        <v>667</v>
      </c>
      <c r="Z750" s="616"/>
      <c r="AA750" s="590"/>
      <c r="AB750" s="1"/>
      <c r="AC750" s="1"/>
      <c r="AD750" s="1"/>
      <c r="AE750" s="1"/>
      <c r="AF750" s="1"/>
      <c r="AG750" s="1"/>
      <c r="AH750" s="1"/>
      <c r="AI750" s="1"/>
      <c r="AJ750" s="1"/>
      <c r="AK750" s="1"/>
      <c r="AL750" s="1"/>
      <c r="AM750" s="1"/>
      <c r="AN750" s="1"/>
      <c r="AO750" s="1"/>
      <c r="AP750" s="1"/>
      <c r="AQ750" s="1"/>
      <c r="AR750" s="1"/>
      <c r="AS750" s="1"/>
      <c r="AT750" s="1"/>
      <c r="AU750" s="1"/>
    </row>
    <row r="751" spans="1:47" s="615" customFormat="1" ht="17.45" customHeight="1" x14ac:dyDescent="0.25">
      <c r="A751" s="589" t="s">
        <v>594</v>
      </c>
      <c r="B751" s="495" t="s">
        <v>58</v>
      </c>
      <c r="C751" s="495" t="s">
        <v>58</v>
      </c>
      <c r="D751" s="495" t="s">
        <v>595</v>
      </c>
      <c r="E751" s="495" t="s">
        <v>596</v>
      </c>
      <c r="F751" s="473" t="s">
        <v>26</v>
      </c>
      <c r="G751" s="473" t="s">
        <v>4894</v>
      </c>
      <c r="H751" s="473" t="str">
        <f>VLOOKUP(A751,'[1]2017 SalesConnect'!$A:$J,8,0)</f>
        <v>India</v>
      </c>
      <c r="I751" s="473" t="str">
        <f>VLOOKUP(A751,'[1]2017 SalesConnect'!$A:$I,9,0)</f>
        <v>Place Holder, will get involved once it picks up traction</v>
      </c>
      <c r="J751" s="152" t="s">
        <v>11224</v>
      </c>
      <c r="K751" s="163" t="s">
        <v>8948</v>
      </c>
      <c r="L751" s="503">
        <v>43084</v>
      </c>
      <c r="M751" s="497" t="s">
        <v>597</v>
      </c>
      <c r="N751" s="163" t="s">
        <v>46</v>
      </c>
      <c r="O751" s="503">
        <v>43084</v>
      </c>
      <c r="P751" s="499">
        <v>190476</v>
      </c>
      <c r="Q751" s="500">
        <f t="shared" si="30"/>
        <v>0.19047599999999998</v>
      </c>
      <c r="R751" s="504">
        <v>4</v>
      </c>
      <c r="S751" s="505" t="s">
        <v>102</v>
      </c>
      <c r="T751" s="163" t="s">
        <v>125</v>
      </c>
      <c r="U751" s="163" t="s">
        <v>7</v>
      </c>
      <c r="V751" s="495" t="s">
        <v>388</v>
      </c>
      <c r="W751" s="495" t="s">
        <v>389</v>
      </c>
      <c r="X751" s="495" t="s">
        <v>6443</v>
      </c>
      <c r="Y751" s="495"/>
      <c r="Z751" s="616"/>
      <c r="AA751" s="590"/>
      <c r="AB751" s="1"/>
      <c r="AC751" s="1"/>
      <c r="AD751" s="1"/>
      <c r="AE751" s="1"/>
      <c r="AF751" s="1"/>
      <c r="AG751" s="1"/>
      <c r="AH751" s="1"/>
      <c r="AI751" s="1"/>
      <c r="AJ751" s="1"/>
      <c r="AK751" s="1"/>
      <c r="AL751" s="1"/>
      <c r="AM751" s="1"/>
      <c r="AN751" s="1"/>
      <c r="AO751" s="1"/>
      <c r="AP751" s="1"/>
      <c r="AQ751" s="1"/>
      <c r="AR751" s="1"/>
      <c r="AS751" s="1"/>
      <c r="AT751" s="1"/>
      <c r="AU751" s="1"/>
    </row>
    <row r="752" spans="1:47" s="615" customFormat="1" ht="17.45" customHeight="1" x14ac:dyDescent="0.25">
      <c r="A752" s="589" t="s">
        <v>314</v>
      </c>
      <c r="B752" s="495" t="s">
        <v>57</v>
      </c>
      <c r="C752" s="495" t="s">
        <v>182</v>
      </c>
      <c r="D752" s="495" t="s">
        <v>315</v>
      </c>
      <c r="E752" s="495" t="s">
        <v>316</v>
      </c>
      <c r="F752" s="473" t="s">
        <v>26</v>
      </c>
      <c r="G752" s="473" t="s">
        <v>4894</v>
      </c>
      <c r="H752" s="473" t="str">
        <f>VLOOKUP(A752,'[1]2017 SalesConnect'!$A:$J,8,0)</f>
        <v>India</v>
      </c>
      <c r="I752" s="473" t="str">
        <f>VLOOKUP(A752,'[1]2017 SalesConnect'!$A:$I,9,0)</f>
        <v>Signing in progress</v>
      </c>
      <c r="J752" s="152" t="s">
        <v>11225</v>
      </c>
      <c r="K752" s="163" t="s">
        <v>8948</v>
      </c>
      <c r="L752" s="503">
        <v>42902</v>
      </c>
      <c r="M752" s="497" t="s">
        <v>317</v>
      </c>
      <c r="N752" s="163" t="s">
        <v>50</v>
      </c>
      <c r="O752" s="503">
        <v>42902</v>
      </c>
      <c r="P752" s="499">
        <v>170000</v>
      </c>
      <c r="Q752" s="500">
        <f t="shared" si="30"/>
        <v>0.16999999999999998</v>
      </c>
      <c r="R752" s="504">
        <v>12</v>
      </c>
      <c r="S752" s="505" t="s">
        <v>11812</v>
      </c>
      <c r="T752" s="163" t="s">
        <v>578</v>
      </c>
      <c r="U752" s="163" t="s">
        <v>7</v>
      </c>
      <c r="V752" s="495" t="s">
        <v>921</v>
      </c>
      <c r="W752" s="495" t="s">
        <v>1874</v>
      </c>
      <c r="X752" s="495" t="s">
        <v>5492</v>
      </c>
      <c r="Y752" s="495" t="s">
        <v>186</v>
      </c>
      <c r="Z752" s="616"/>
      <c r="AA752" s="590"/>
      <c r="AB752" s="1"/>
      <c r="AC752" s="1"/>
      <c r="AD752" s="1"/>
      <c r="AE752" s="1"/>
      <c r="AF752" s="1"/>
      <c r="AG752" s="1"/>
      <c r="AH752" s="1"/>
      <c r="AI752" s="1"/>
      <c r="AJ752" s="1"/>
      <c r="AK752" s="1"/>
      <c r="AL752" s="1"/>
      <c r="AM752" s="1"/>
      <c r="AN752" s="1"/>
      <c r="AO752" s="1"/>
      <c r="AP752" s="1"/>
      <c r="AQ752" s="1"/>
      <c r="AR752" s="1"/>
      <c r="AS752" s="1"/>
      <c r="AT752" s="1"/>
      <c r="AU752" s="1"/>
    </row>
    <row r="753" spans="1:47" s="615" customFormat="1" ht="17.45" customHeight="1" x14ac:dyDescent="0.25">
      <c r="A753" s="589" t="s">
        <v>509</v>
      </c>
      <c r="B753" s="495" t="s">
        <v>56</v>
      </c>
      <c r="C753" s="495" t="s">
        <v>510</v>
      </c>
      <c r="D753" s="495" t="s">
        <v>511</v>
      </c>
      <c r="E753" s="495" t="s">
        <v>6880</v>
      </c>
      <c r="F753" s="473" t="s">
        <v>27</v>
      </c>
      <c r="G753" s="473"/>
      <c r="H753" s="473"/>
      <c r="I753" s="473"/>
      <c r="J753" s="152" t="s">
        <v>11223</v>
      </c>
      <c r="K753" s="163" t="s">
        <v>8947</v>
      </c>
      <c r="L753" s="503">
        <v>43008</v>
      </c>
      <c r="M753" s="497" t="s">
        <v>512</v>
      </c>
      <c r="N753" s="163" t="s">
        <v>46</v>
      </c>
      <c r="O753" s="503">
        <v>43008</v>
      </c>
      <c r="P753" s="499">
        <v>475000</v>
      </c>
      <c r="Q753" s="500">
        <f t="shared" si="30"/>
        <v>0.47499999999999998</v>
      </c>
      <c r="R753" s="504">
        <v>12</v>
      </c>
      <c r="S753" s="505" t="s">
        <v>6934</v>
      </c>
      <c r="T753" s="163" t="s">
        <v>125</v>
      </c>
      <c r="U753" s="152" t="s">
        <v>7040</v>
      </c>
      <c r="V753" s="495" t="s">
        <v>104</v>
      </c>
      <c r="W753" s="495" t="s">
        <v>513</v>
      </c>
      <c r="X753" s="495" t="s">
        <v>9109</v>
      </c>
      <c r="Y753" s="495" t="s">
        <v>6415</v>
      </c>
      <c r="Z753" s="616"/>
      <c r="AA753" s="590"/>
      <c r="AB753" s="1"/>
      <c r="AC753" s="1"/>
      <c r="AD753" s="1"/>
      <c r="AE753" s="1"/>
      <c r="AF753" s="1"/>
      <c r="AG753" s="1"/>
      <c r="AH753" s="1"/>
      <c r="AI753" s="1"/>
      <c r="AJ753" s="1"/>
      <c r="AK753" s="1"/>
      <c r="AL753" s="1"/>
      <c r="AM753" s="1"/>
      <c r="AN753" s="1"/>
      <c r="AO753" s="1"/>
      <c r="AP753" s="1"/>
      <c r="AQ753" s="1"/>
      <c r="AR753" s="1"/>
      <c r="AS753" s="1"/>
      <c r="AT753" s="1"/>
      <c r="AU753" s="1"/>
    </row>
    <row r="754" spans="1:47" s="615" customFormat="1" ht="17.45" customHeight="1" x14ac:dyDescent="0.25">
      <c r="A754" s="589" t="s">
        <v>11023</v>
      </c>
      <c r="B754" s="495" t="s">
        <v>56</v>
      </c>
      <c r="C754" s="495" t="s">
        <v>510</v>
      </c>
      <c r="D754" s="495" t="s">
        <v>511</v>
      </c>
      <c r="E754" s="495" t="s">
        <v>11191</v>
      </c>
      <c r="F754" s="473" t="s">
        <v>27</v>
      </c>
      <c r="G754" s="473"/>
      <c r="H754" s="473"/>
      <c r="I754" s="473"/>
      <c r="J754" s="152" t="s">
        <v>11223</v>
      </c>
      <c r="K754" s="163" t="s">
        <v>8947</v>
      </c>
      <c r="L754" s="503">
        <v>43007</v>
      </c>
      <c r="M754" s="497" t="s">
        <v>11267</v>
      </c>
      <c r="N754" s="163" t="s">
        <v>47</v>
      </c>
      <c r="O754" s="503">
        <v>43007</v>
      </c>
      <c r="P754" s="499">
        <v>10000</v>
      </c>
      <c r="Q754" s="500">
        <f t="shared" si="30"/>
        <v>0.01</v>
      </c>
      <c r="R754" s="504">
        <v>12</v>
      </c>
      <c r="S754" s="505" t="s">
        <v>11862</v>
      </c>
      <c r="T754" s="163" t="s">
        <v>103</v>
      </c>
      <c r="U754" s="163" t="s">
        <v>7</v>
      </c>
      <c r="V754" s="495" t="s">
        <v>477</v>
      </c>
      <c r="W754" s="495" t="s">
        <v>1138</v>
      </c>
      <c r="X754" s="495" t="s">
        <v>11393</v>
      </c>
      <c r="Y754" s="495" t="s">
        <v>6972</v>
      </c>
      <c r="Z754" s="616"/>
      <c r="AA754" s="590"/>
      <c r="AB754" s="1"/>
      <c r="AC754" s="1"/>
      <c r="AD754" s="1"/>
      <c r="AE754" s="1"/>
      <c r="AF754" s="1"/>
      <c r="AG754" s="1"/>
      <c r="AH754" s="1"/>
      <c r="AI754" s="1"/>
      <c r="AJ754" s="1"/>
      <c r="AK754" s="1"/>
      <c r="AL754" s="1"/>
      <c r="AM754" s="1"/>
      <c r="AN754" s="1"/>
      <c r="AO754" s="1"/>
      <c r="AP754" s="1"/>
      <c r="AQ754" s="1"/>
      <c r="AR754" s="1"/>
      <c r="AS754" s="1"/>
      <c r="AT754" s="1"/>
      <c r="AU754" s="1"/>
    </row>
    <row r="755" spans="1:47" s="615" customFormat="1" ht="17.45" customHeight="1" x14ac:dyDescent="0.25">
      <c r="A755" s="589" t="s">
        <v>9583</v>
      </c>
      <c r="B755" s="495" t="s">
        <v>56</v>
      </c>
      <c r="C755" s="495" t="s">
        <v>117</v>
      </c>
      <c r="D755" s="495" t="s">
        <v>10266</v>
      </c>
      <c r="E755" s="495" t="s">
        <v>9584</v>
      </c>
      <c r="F755" s="473" t="s">
        <v>25</v>
      </c>
      <c r="G755" s="473"/>
      <c r="H755" s="473"/>
      <c r="I755" s="473"/>
      <c r="J755" s="152" t="s">
        <v>11225</v>
      </c>
      <c r="K755" s="152" t="s">
        <v>35</v>
      </c>
      <c r="L755" s="496">
        <v>42916</v>
      </c>
      <c r="M755" s="497">
        <v>42885</v>
      </c>
      <c r="N755" s="152" t="s">
        <v>48</v>
      </c>
      <c r="O755" s="498">
        <v>42916</v>
      </c>
      <c r="P755" s="499">
        <v>200000</v>
      </c>
      <c r="Q755" s="500">
        <f t="shared" si="30"/>
        <v>0.19999999999999998</v>
      </c>
      <c r="R755" s="501">
        <v>12</v>
      </c>
      <c r="S755" s="502">
        <v>42912</v>
      </c>
      <c r="T755" s="152" t="s">
        <v>211</v>
      </c>
      <c r="U755" s="152" t="s">
        <v>7040</v>
      </c>
      <c r="V755" s="495" t="s">
        <v>162</v>
      </c>
      <c r="W755" s="495" t="s">
        <v>105</v>
      </c>
      <c r="X755" s="495" t="s">
        <v>9812</v>
      </c>
      <c r="Y755" s="495" t="s">
        <v>9452</v>
      </c>
      <c r="Z755" s="616"/>
      <c r="AA755" s="590"/>
      <c r="AB755" s="1"/>
      <c r="AC755" s="1"/>
      <c r="AD755" s="1"/>
      <c r="AE755" s="1"/>
      <c r="AF755" s="1"/>
      <c r="AG755" s="1"/>
      <c r="AH755" s="1"/>
      <c r="AI755" s="1"/>
      <c r="AJ755" s="1"/>
      <c r="AK755" s="1"/>
      <c r="AL755" s="1"/>
      <c r="AM755" s="1"/>
      <c r="AN755" s="1"/>
      <c r="AO755" s="1"/>
      <c r="AP755" s="1"/>
      <c r="AQ755" s="1"/>
      <c r="AR755" s="1"/>
      <c r="AS755" s="1"/>
      <c r="AT755" s="1"/>
      <c r="AU755" s="1"/>
    </row>
    <row r="756" spans="1:47" s="615" customFormat="1" ht="17.45" customHeight="1" x14ac:dyDescent="0.25">
      <c r="A756" s="589" t="s">
        <v>9585</v>
      </c>
      <c r="B756" s="495" t="s">
        <v>56</v>
      </c>
      <c r="C756" s="495" t="s">
        <v>117</v>
      </c>
      <c r="D756" s="495" t="s">
        <v>10266</v>
      </c>
      <c r="E756" s="495" t="s">
        <v>9584</v>
      </c>
      <c r="F756" s="473" t="s">
        <v>25</v>
      </c>
      <c r="G756" s="473"/>
      <c r="H756" s="473"/>
      <c r="I756" s="473"/>
      <c r="J756" s="152" t="s">
        <v>11225</v>
      </c>
      <c r="K756" s="152" t="s">
        <v>35</v>
      </c>
      <c r="L756" s="496">
        <v>42916</v>
      </c>
      <c r="M756" s="497">
        <v>42885</v>
      </c>
      <c r="N756" s="152" t="s">
        <v>48</v>
      </c>
      <c r="O756" s="498">
        <v>42916</v>
      </c>
      <c r="P756" s="499">
        <v>200000</v>
      </c>
      <c r="Q756" s="500">
        <f t="shared" si="30"/>
        <v>0.19999999999999998</v>
      </c>
      <c r="R756" s="501">
        <v>12</v>
      </c>
      <c r="S756" s="502">
        <v>42908</v>
      </c>
      <c r="T756" s="152" t="s">
        <v>292</v>
      </c>
      <c r="U756" s="152" t="s">
        <v>7040</v>
      </c>
      <c r="V756" s="495" t="s">
        <v>162</v>
      </c>
      <c r="W756" s="495" t="s">
        <v>105</v>
      </c>
      <c r="X756" s="495" t="s">
        <v>9812</v>
      </c>
      <c r="Y756" s="495" t="s">
        <v>9452</v>
      </c>
      <c r="Z756" s="616"/>
      <c r="AA756" s="590"/>
      <c r="AB756" s="1"/>
      <c r="AC756" s="1"/>
      <c r="AD756" s="1"/>
      <c r="AE756" s="1"/>
      <c r="AF756" s="1"/>
      <c r="AG756" s="1"/>
      <c r="AH756" s="1"/>
      <c r="AI756" s="1"/>
      <c r="AJ756" s="1"/>
      <c r="AK756" s="1"/>
      <c r="AL756" s="1"/>
      <c r="AM756" s="1"/>
      <c r="AN756" s="1"/>
      <c r="AO756" s="1"/>
      <c r="AP756" s="1"/>
      <c r="AQ756" s="1"/>
      <c r="AR756" s="1"/>
      <c r="AS756" s="1"/>
      <c r="AT756" s="1"/>
      <c r="AU756" s="1"/>
    </row>
    <row r="757" spans="1:47" s="615" customFormat="1" ht="17.45" customHeight="1" x14ac:dyDescent="0.25">
      <c r="A757" s="589" t="s">
        <v>9589</v>
      </c>
      <c r="B757" s="495" t="s">
        <v>56</v>
      </c>
      <c r="C757" s="495" t="s">
        <v>117</v>
      </c>
      <c r="D757" s="495" t="s">
        <v>10266</v>
      </c>
      <c r="E757" s="495" t="s">
        <v>9590</v>
      </c>
      <c r="F757" s="473" t="s">
        <v>25</v>
      </c>
      <c r="G757" s="473"/>
      <c r="H757" s="473"/>
      <c r="I757" s="473"/>
      <c r="J757" s="152" t="s">
        <v>11225</v>
      </c>
      <c r="K757" s="152" t="s">
        <v>35</v>
      </c>
      <c r="L757" s="496">
        <v>42916</v>
      </c>
      <c r="M757" s="497">
        <v>42885</v>
      </c>
      <c r="N757" s="152" t="s">
        <v>48</v>
      </c>
      <c r="O757" s="498">
        <v>42916</v>
      </c>
      <c r="P757" s="499">
        <v>100000</v>
      </c>
      <c r="Q757" s="500">
        <f t="shared" si="30"/>
        <v>9.9999999999999992E-2</v>
      </c>
      <c r="R757" s="501">
        <v>12</v>
      </c>
      <c r="S757" s="502">
        <v>42908</v>
      </c>
      <c r="T757" s="152" t="s">
        <v>292</v>
      </c>
      <c r="U757" s="152" t="s">
        <v>7040</v>
      </c>
      <c r="V757" s="495" t="s">
        <v>162</v>
      </c>
      <c r="W757" s="495" t="s">
        <v>105</v>
      </c>
      <c r="X757" s="495" t="s">
        <v>9812</v>
      </c>
      <c r="Y757" s="495" t="s">
        <v>9618</v>
      </c>
      <c r="Z757" s="616"/>
      <c r="AA757" s="590"/>
      <c r="AB757" s="1"/>
      <c r="AC757" s="1"/>
      <c r="AD757" s="1"/>
      <c r="AE757" s="1"/>
      <c r="AF757" s="1"/>
      <c r="AG757" s="1"/>
      <c r="AH757" s="1"/>
      <c r="AI757" s="1"/>
      <c r="AJ757" s="1"/>
      <c r="AK757" s="1"/>
      <c r="AL757" s="1"/>
      <c r="AM757" s="1"/>
      <c r="AN757" s="1"/>
      <c r="AO757" s="1"/>
      <c r="AP757" s="1"/>
      <c r="AQ757" s="1"/>
      <c r="AR757" s="1"/>
      <c r="AS757" s="1"/>
      <c r="AT757" s="1"/>
      <c r="AU757" s="1"/>
    </row>
    <row r="758" spans="1:47" s="615" customFormat="1" ht="17.45" customHeight="1" x14ac:dyDescent="0.25">
      <c r="A758" s="589" t="s">
        <v>7354</v>
      </c>
      <c r="B758" s="495" t="s">
        <v>56</v>
      </c>
      <c r="C758" s="495" t="s">
        <v>117</v>
      </c>
      <c r="D758" s="495" t="s">
        <v>7355</v>
      </c>
      <c r="E758" s="495" t="s">
        <v>7356</v>
      </c>
      <c r="F758" s="473" t="s">
        <v>25</v>
      </c>
      <c r="G758" s="473"/>
      <c r="H758" s="473"/>
      <c r="I758" s="473"/>
      <c r="J758" s="152" t="s">
        <v>11225</v>
      </c>
      <c r="K758" s="163" t="s">
        <v>35</v>
      </c>
      <c r="L758" s="503">
        <v>42880</v>
      </c>
      <c r="M758" s="497" t="s">
        <v>7357</v>
      </c>
      <c r="N758" s="163" t="s">
        <v>46</v>
      </c>
      <c r="O758" s="503">
        <v>42880</v>
      </c>
      <c r="P758" s="499">
        <v>50000</v>
      </c>
      <c r="Q758" s="500">
        <f t="shared" si="30"/>
        <v>4.9999999999999996E-2</v>
      </c>
      <c r="R758" s="504">
        <v>12</v>
      </c>
      <c r="S758" s="505" t="s">
        <v>3364</v>
      </c>
      <c r="T758" s="163" t="s">
        <v>125</v>
      </c>
      <c r="U758" s="163" t="s">
        <v>7</v>
      </c>
      <c r="V758" s="495" t="s">
        <v>477</v>
      </c>
      <c r="W758" s="495" t="s">
        <v>1138</v>
      </c>
      <c r="X758" s="495" t="s">
        <v>7358</v>
      </c>
      <c r="Y758" s="495"/>
      <c r="Z758" s="616"/>
      <c r="AA758" s="590"/>
      <c r="AB758" s="1"/>
      <c r="AC758" s="1"/>
      <c r="AD758" s="1"/>
      <c r="AE758" s="1"/>
      <c r="AF758" s="1"/>
      <c r="AG758" s="1"/>
      <c r="AH758" s="1"/>
      <c r="AI758" s="1"/>
      <c r="AJ758" s="1"/>
      <c r="AK758" s="1"/>
      <c r="AL758" s="1"/>
      <c r="AM758" s="1"/>
      <c r="AN758" s="1"/>
      <c r="AO758" s="1"/>
      <c r="AP758" s="1"/>
      <c r="AQ758" s="1"/>
      <c r="AR758" s="1"/>
      <c r="AS758" s="1"/>
      <c r="AT758" s="1"/>
      <c r="AU758" s="1"/>
    </row>
    <row r="759" spans="1:47" s="615" customFormat="1" ht="17.45" customHeight="1" x14ac:dyDescent="0.25">
      <c r="A759" s="589" t="s">
        <v>9032</v>
      </c>
      <c r="B759" s="495" t="s">
        <v>56</v>
      </c>
      <c r="C759" s="495" t="s">
        <v>124</v>
      </c>
      <c r="D759" s="495" t="s">
        <v>10371</v>
      </c>
      <c r="E759" s="495" t="s">
        <v>9872</v>
      </c>
      <c r="F759" s="473" t="s">
        <v>26</v>
      </c>
      <c r="G759" s="473"/>
      <c r="H759" s="473"/>
      <c r="I759" s="473"/>
      <c r="J759" s="152" t="s">
        <v>11223</v>
      </c>
      <c r="K759" s="152" t="s">
        <v>8948</v>
      </c>
      <c r="L759" s="496">
        <v>43007</v>
      </c>
      <c r="M759" s="497">
        <v>42870</v>
      </c>
      <c r="N759" s="152" t="s">
        <v>46</v>
      </c>
      <c r="O759" s="498">
        <v>43007</v>
      </c>
      <c r="P759" s="499">
        <v>666666</v>
      </c>
      <c r="Q759" s="500">
        <f t="shared" si="30"/>
        <v>0.66666599999999998</v>
      </c>
      <c r="R759" s="501">
        <v>12</v>
      </c>
      <c r="S759" s="502">
        <v>42873</v>
      </c>
      <c r="T759" s="152" t="s">
        <v>125</v>
      </c>
      <c r="U759" s="152" t="s">
        <v>7040</v>
      </c>
      <c r="V759" s="495" t="s">
        <v>162</v>
      </c>
      <c r="W759" s="495" t="s">
        <v>105</v>
      </c>
      <c r="X759" s="495" t="s">
        <v>9978</v>
      </c>
      <c r="Y759" s="495" t="s">
        <v>7201</v>
      </c>
      <c r="Z759" s="616"/>
      <c r="AA759" s="590"/>
      <c r="AB759" s="1"/>
      <c r="AC759" s="1"/>
      <c r="AD759" s="1"/>
      <c r="AE759" s="1"/>
      <c r="AF759" s="1"/>
      <c r="AG759" s="1"/>
      <c r="AH759" s="1"/>
      <c r="AI759" s="1"/>
      <c r="AJ759" s="1"/>
      <c r="AK759" s="1"/>
      <c r="AL759" s="1"/>
      <c r="AM759" s="1"/>
      <c r="AN759" s="1"/>
      <c r="AO759" s="1"/>
      <c r="AP759" s="1"/>
      <c r="AQ759" s="1"/>
      <c r="AR759" s="1"/>
      <c r="AS759" s="1"/>
      <c r="AT759" s="1"/>
      <c r="AU759" s="1"/>
    </row>
    <row r="760" spans="1:47" s="615" customFormat="1" ht="17.45" customHeight="1" x14ac:dyDescent="0.25">
      <c r="A760" s="589" t="s">
        <v>10852</v>
      </c>
      <c r="B760" s="495" t="s">
        <v>56</v>
      </c>
      <c r="C760" s="495" t="s">
        <v>235</v>
      </c>
      <c r="D760" s="495" t="s">
        <v>10924</v>
      </c>
      <c r="E760" s="495" t="s">
        <v>10854</v>
      </c>
      <c r="F760" s="473" t="s">
        <v>28</v>
      </c>
      <c r="G760" s="473"/>
      <c r="H760" s="473"/>
      <c r="I760" s="473"/>
      <c r="J760" s="152" t="s">
        <v>11224</v>
      </c>
      <c r="K760" s="163" t="s">
        <v>8950</v>
      </c>
      <c r="L760" s="503">
        <v>43098</v>
      </c>
      <c r="M760" s="497" t="s">
        <v>10944</v>
      </c>
      <c r="N760" s="163" t="s">
        <v>47</v>
      </c>
      <c r="O760" s="503">
        <v>43098</v>
      </c>
      <c r="P760" s="499">
        <v>27000</v>
      </c>
      <c r="Q760" s="500">
        <f t="shared" si="30"/>
        <v>2.7E-2</v>
      </c>
      <c r="R760" s="504">
        <v>12</v>
      </c>
      <c r="S760" s="505" t="s">
        <v>10333</v>
      </c>
      <c r="T760" s="163" t="s">
        <v>103</v>
      </c>
      <c r="U760" s="163" t="s">
        <v>7</v>
      </c>
      <c r="V760" s="495" t="s">
        <v>477</v>
      </c>
      <c r="W760" s="495" t="s">
        <v>2539</v>
      </c>
      <c r="X760" s="495" t="s">
        <v>7647</v>
      </c>
      <c r="Y760" s="495" t="s">
        <v>757</v>
      </c>
      <c r="Z760" s="616"/>
      <c r="AA760" s="590"/>
      <c r="AB760" s="1"/>
      <c r="AC760" s="1"/>
      <c r="AD760" s="1"/>
      <c r="AE760" s="1"/>
      <c r="AF760" s="1"/>
      <c r="AG760" s="1"/>
      <c r="AH760" s="1"/>
      <c r="AI760" s="1"/>
      <c r="AJ760" s="1"/>
      <c r="AK760" s="1"/>
      <c r="AL760" s="1"/>
      <c r="AM760" s="1"/>
      <c r="AN760" s="1"/>
      <c r="AO760" s="1"/>
      <c r="AP760" s="1"/>
      <c r="AQ760" s="1"/>
      <c r="AR760" s="1"/>
      <c r="AS760" s="1"/>
      <c r="AT760" s="1"/>
      <c r="AU760" s="1"/>
    </row>
    <row r="761" spans="1:47" s="615" customFormat="1" ht="17.45" customHeight="1" x14ac:dyDescent="0.25">
      <c r="A761" s="589" t="s">
        <v>10852</v>
      </c>
      <c r="B761" s="495" t="s">
        <v>56</v>
      </c>
      <c r="C761" s="495" t="s">
        <v>235</v>
      </c>
      <c r="D761" s="495" t="s">
        <v>10853</v>
      </c>
      <c r="E761" s="495" t="s">
        <v>10854</v>
      </c>
      <c r="F761" s="473" t="s">
        <v>28</v>
      </c>
      <c r="G761" s="473"/>
      <c r="H761" s="473"/>
      <c r="I761" s="473"/>
      <c r="J761" s="152" t="s">
        <v>11224</v>
      </c>
      <c r="K761" s="152" t="s">
        <v>8950</v>
      </c>
      <c r="L761" s="496">
        <v>43098</v>
      </c>
      <c r="M761" s="497">
        <v>42899</v>
      </c>
      <c r="N761" s="152" t="s">
        <v>47</v>
      </c>
      <c r="O761" s="498">
        <v>43098</v>
      </c>
      <c r="P761" s="499">
        <v>200000</v>
      </c>
      <c r="Q761" s="500">
        <f t="shared" si="30"/>
        <v>0.19999999999999998</v>
      </c>
      <c r="R761" s="501">
        <v>12</v>
      </c>
      <c r="S761" s="502">
        <v>42901</v>
      </c>
      <c r="T761" s="152" t="s">
        <v>103</v>
      </c>
      <c r="U761" s="152" t="s">
        <v>7040</v>
      </c>
      <c r="V761" s="495" t="s">
        <v>162</v>
      </c>
      <c r="W761" s="495" t="s">
        <v>105</v>
      </c>
      <c r="X761" s="495" t="s">
        <v>10013</v>
      </c>
      <c r="Y761" s="495" t="s">
        <v>9239</v>
      </c>
      <c r="Z761" s="616"/>
      <c r="AA761" s="590"/>
      <c r="AB761" s="1"/>
      <c r="AC761" s="1"/>
      <c r="AD761" s="1"/>
      <c r="AE761" s="1"/>
      <c r="AF761" s="1"/>
      <c r="AG761" s="1"/>
      <c r="AH761" s="1"/>
      <c r="AI761" s="1"/>
      <c r="AJ761" s="1"/>
      <c r="AK761" s="1"/>
      <c r="AL761" s="1"/>
      <c r="AM761" s="1"/>
      <c r="AN761" s="1"/>
      <c r="AO761" s="1"/>
      <c r="AP761" s="1"/>
      <c r="AQ761" s="1"/>
      <c r="AR761" s="1"/>
      <c r="AS761" s="1"/>
      <c r="AT761" s="1"/>
      <c r="AU761" s="1"/>
    </row>
    <row r="762" spans="1:47" s="615" customFormat="1" ht="17.45" customHeight="1" x14ac:dyDescent="0.25">
      <c r="A762" s="589" t="s">
        <v>2059</v>
      </c>
      <c r="B762" s="495" t="s">
        <v>56</v>
      </c>
      <c r="C762" s="495" t="s">
        <v>117</v>
      </c>
      <c r="D762" s="495" t="s">
        <v>2060</v>
      </c>
      <c r="E762" s="495" t="s">
        <v>2061</v>
      </c>
      <c r="F762" s="473" t="s">
        <v>25</v>
      </c>
      <c r="G762" s="473"/>
      <c r="H762" s="473"/>
      <c r="I762" s="473"/>
      <c r="J762" s="152" t="s">
        <v>11223</v>
      </c>
      <c r="K762" s="163" t="s">
        <v>35</v>
      </c>
      <c r="L762" s="503">
        <v>43007</v>
      </c>
      <c r="M762" s="497" t="s">
        <v>2062</v>
      </c>
      <c r="N762" s="163" t="s">
        <v>47</v>
      </c>
      <c r="O762" s="503">
        <v>43008</v>
      </c>
      <c r="P762" s="499">
        <v>200000</v>
      </c>
      <c r="Q762" s="500">
        <f t="shared" si="30"/>
        <v>0.19999999999999998</v>
      </c>
      <c r="R762" s="504">
        <v>12</v>
      </c>
      <c r="S762" s="505" t="s">
        <v>10333</v>
      </c>
      <c r="T762" s="163" t="s">
        <v>125</v>
      </c>
      <c r="U762" s="163" t="s">
        <v>7</v>
      </c>
      <c r="V762" s="495" t="s">
        <v>477</v>
      </c>
      <c r="W762" s="495" t="s">
        <v>1138</v>
      </c>
      <c r="X762" s="495" t="s">
        <v>6942</v>
      </c>
      <c r="Y762" s="495" t="s">
        <v>757</v>
      </c>
      <c r="Z762" s="616"/>
      <c r="AA762" s="590"/>
      <c r="AB762" s="1"/>
      <c r="AC762" s="1"/>
      <c r="AD762" s="1"/>
      <c r="AE762" s="1"/>
      <c r="AF762" s="1"/>
      <c r="AG762" s="1"/>
      <c r="AH762" s="1"/>
      <c r="AI762" s="1"/>
      <c r="AJ762" s="1"/>
      <c r="AK762" s="1"/>
      <c r="AL762" s="1"/>
      <c r="AM762" s="1"/>
      <c r="AN762" s="1"/>
      <c r="AO762" s="1"/>
      <c r="AP762" s="1"/>
      <c r="AQ762" s="1"/>
      <c r="AR762" s="1"/>
      <c r="AS762" s="1"/>
      <c r="AT762" s="1"/>
      <c r="AU762" s="1"/>
    </row>
    <row r="763" spans="1:47" s="615" customFormat="1" ht="17.45" customHeight="1" x14ac:dyDescent="0.25">
      <c r="A763" s="589" t="s">
        <v>2223</v>
      </c>
      <c r="B763" s="495" t="s">
        <v>56</v>
      </c>
      <c r="C763" s="495" t="s">
        <v>117</v>
      </c>
      <c r="D763" s="495" t="s">
        <v>10488</v>
      </c>
      <c r="E763" s="495" t="s">
        <v>2225</v>
      </c>
      <c r="F763" s="473" t="s">
        <v>25</v>
      </c>
      <c r="G763" s="473"/>
      <c r="H763" s="473"/>
      <c r="I763" s="473"/>
      <c r="J763" s="152" t="s">
        <v>11223</v>
      </c>
      <c r="K763" s="152" t="s">
        <v>8951</v>
      </c>
      <c r="L763" s="496">
        <v>42972</v>
      </c>
      <c r="M763" s="497">
        <v>42788</v>
      </c>
      <c r="N763" s="152" t="s">
        <v>46</v>
      </c>
      <c r="O763" s="498">
        <v>42972</v>
      </c>
      <c r="P763" s="499">
        <v>175000</v>
      </c>
      <c r="Q763" s="500">
        <f t="shared" si="30"/>
        <v>0.17499999999999999</v>
      </c>
      <c r="R763" s="501">
        <v>3</v>
      </c>
      <c r="S763" s="502">
        <v>42838</v>
      </c>
      <c r="T763" s="152" t="s">
        <v>103</v>
      </c>
      <c r="U763" s="152" t="s">
        <v>7040</v>
      </c>
      <c r="V763" s="495" t="s">
        <v>162</v>
      </c>
      <c r="W763" s="495" t="s">
        <v>105</v>
      </c>
      <c r="X763" s="495" t="s">
        <v>9122</v>
      </c>
      <c r="Y763" s="495" t="s">
        <v>6864</v>
      </c>
      <c r="Z763" s="616"/>
      <c r="AA763" s="590"/>
      <c r="AB763" s="1"/>
      <c r="AC763" s="1"/>
      <c r="AD763" s="1"/>
      <c r="AE763" s="1"/>
      <c r="AF763" s="1"/>
      <c r="AG763" s="1"/>
      <c r="AH763" s="1"/>
      <c r="AI763" s="1"/>
      <c r="AJ763" s="1"/>
      <c r="AK763" s="1"/>
      <c r="AL763" s="1"/>
      <c r="AM763" s="1"/>
      <c r="AN763" s="1"/>
      <c r="AO763" s="1"/>
      <c r="AP763" s="1"/>
      <c r="AQ763" s="1"/>
      <c r="AR763" s="1"/>
      <c r="AS763" s="1"/>
      <c r="AT763" s="1"/>
      <c r="AU763" s="1"/>
    </row>
    <row r="764" spans="1:47" s="615" customFormat="1" ht="17.45" customHeight="1" x14ac:dyDescent="0.25">
      <c r="A764" s="589" t="s">
        <v>779</v>
      </c>
      <c r="B764" s="495" t="s">
        <v>56</v>
      </c>
      <c r="C764" s="495" t="s">
        <v>194</v>
      </c>
      <c r="D764" s="495" t="s">
        <v>780</v>
      </c>
      <c r="E764" s="495" t="s">
        <v>781</v>
      </c>
      <c r="F764" s="473" t="s">
        <v>27</v>
      </c>
      <c r="G764" s="473"/>
      <c r="H764" s="473"/>
      <c r="I764" s="473"/>
      <c r="J764" s="152" t="s">
        <v>11223</v>
      </c>
      <c r="K764" s="163" t="s">
        <v>8070</v>
      </c>
      <c r="L764" s="503">
        <v>43007</v>
      </c>
      <c r="M764" s="497" t="s">
        <v>782</v>
      </c>
      <c r="N764" s="163" t="s">
        <v>46</v>
      </c>
      <c r="O764" s="503">
        <v>43007</v>
      </c>
      <c r="P764" s="499">
        <v>500000</v>
      </c>
      <c r="Q764" s="500">
        <f t="shared" si="30"/>
        <v>0.5</v>
      </c>
      <c r="R764" s="504">
        <v>12</v>
      </c>
      <c r="S764" s="505" t="s">
        <v>783</v>
      </c>
      <c r="T764" s="163" t="s">
        <v>125</v>
      </c>
      <c r="U764" s="163" t="s">
        <v>7</v>
      </c>
      <c r="V764" s="495" t="s">
        <v>477</v>
      </c>
      <c r="W764" s="495"/>
      <c r="X764" s="495" t="s">
        <v>5499</v>
      </c>
      <c r="Y764" s="495"/>
      <c r="Z764" s="616"/>
      <c r="AA764" s="590"/>
      <c r="AB764" s="1"/>
      <c r="AC764" s="1"/>
      <c r="AD764" s="1"/>
      <c r="AE764" s="1"/>
      <c r="AF764" s="1"/>
      <c r="AG764" s="1"/>
      <c r="AH764" s="1"/>
      <c r="AI764" s="1"/>
      <c r="AJ764" s="1"/>
      <c r="AK764" s="1"/>
      <c r="AL764" s="1"/>
      <c r="AM764" s="1"/>
      <c r="AN764" s="1"/>
      <c r="AO764" s="1"/>
      <c r="AP764" s="1"/>
      <c r="AQ764" s="1"/>
      <c r="AR764" s="1"/>
      <c r="AS764" s="1"/>
      <c r="AT764" s="1"/>
      <c r="AU764" s="1"/>
    </row>
    <row r="765" spans="1:47" s="615" customFormat="1" ht="17.45" customHeight="1" x14ac:dyDescent="0.25">
      <c r="A765" s="589" t="s">
        <v>6682</v>
      </c>
      <c r="B765" s="495" t="s">
        <v>56</v>
      </c>
      <c r="C765" s="495" t="s">
        <v>235</v>
      </c>
      <c r="D765" s="495" t="s">
        <v>11708</v>
      </c>
      <c r="E765" s="495" t="s">
        <v>316</v>
      </c>
      <c r="F765" s="473" t="s">
        <v>27</v>
      </c>
      <c r="G765" s="473"/>
      <c r="H765" s="473"/>
      <c r="I765" s="473"/>
      <c r="J765" s="152" t="s">
        <v>11225</v>
      </c>
      <c r="K765" s="152" t="s">
        <v>8070</v>
      </c>
      <c r="L765" s="496">
        <v>42914</v>
      </c>
      <c r="M765" s="497">
        <v>42824</v>
      </c>
      <c r="N765" s="152" t="s">
        <v>46</v>
      </c>
      <c r="O765" s="498">
        <v>42914</v>
      </c>
      <c r="P765" s="499">
        <v>25000</v>
      </c>
      <c r="Q765" s="500">
        <f t="shared" si="30"/>
        <v>2.4999999999999998E-2</v>
      </c>
      <c r="R765" s="501">
        <v>12</v>
      </c>
      <c r="S765" s="502">
        <v>42831</v>
      </c>
      <c r="T765" s="152" t="s">
        <v>125</v>
      </c>
      <c r="U765" s="152" t="s">
        <v>18</v>
      </c>
      <c r="V765" s="495" t="s">
        <v>9273</v>
      </c>
      <c r="W765" s="495" t="s">
        <v>11808</v>
      </c>
      <c r="X765" s="495" t="s">
        <v>12000</v>
      </c>
      <c r="Y765" s="495" t="s">
        <v>7201</v>
      </c>
      <c r="Z765" s="616"/>
      <c r="AA765" s="590"/>
      <c r="AB765" s="1"/>
      <c r="AC765" s="1"/>
      <c r="AD765" s="1"/>
      <c r="AE765" s="1"/>
      <c r="AF765" s="1"/>
      <c r="AG765" s="1"/>
      <c r="AH765" s="1"/>
      <c r="AI765" s="1"/>
      <c r="AJ765" s="1"/>
      <c r="AK765" s="1"/>
      <c r="AL765" s="1"/>
      <c r="AM765" s="1"/>
      <c r="AN765" s="1"/>
      <c r="AO765" s="1"/>
      <c r="AP765" s="1"/>
      <c r="AQ765" s="1"/>
      <c r="AR765" s="1"/>
      <c r="AS765" s="1"/>
      <c r="AT765" s="1"/>
      <c r="AU765" s="1"/>
    </row>
    <row r="766" spans="1:47" s="615" customFormat="1" ht="17.45" customHeight="1" x14ac:dyDescent="0.25">
      <c r="A766" s="589" t="s">
        <v>1616</v>
      </c>
      <c r="B766" s="495" t="s">
        <v>56</v>
      </c>
      <c r="C766" s="495" t="s">
        <v>117</v>
      </c>
      <c r="D766" s="495" t="s">
        <v>1617</v>
      </c>
      <c r="E766" s="495" t="s">
        <v>1618</v>
      </c>
      <c r="F766" s="473" t="s">
        <v>25</v>
      </c>
      <c r="G766" s="473"/>
      <c r="H766" s="473"/>
      <c r="I766" s="473"/>
      <c r="J766" s="152" t="s">
        <v>11223</v>
      </c>
      <c r="K766" s="163" t="s">
        <v>35</v>
      </c>
      <c r="L766" s="503">
        <v>42972</v>
      </c>
      <c r="M766" s="497" t="s">
        <v>1619</v>
      </c>
      <c r="N766" s="163" t="s">
        <v>47</v>
      </c>
      <c r="O766" s="503">
        <v>42972</v>
      </c>
      <c r="P766" s="499">
        <v>250000</v>
      </c>
      <c r="Q766" s="500">
        <f t="shared" si="30"/>
        <v>0.25</v>
      </c>
      <c r="R766" s="504">
        <v>12</v>
      </c>
      <c r="S766" s="505" t="s">
        <v>7102</v>
      </c>
      <c r="T766" s="163" t="s">
        <v>103</v>
      </c>
      <c r="U766" s="163" t="s">
        <v>9234</v>
      </c>
      <c r="V766" s="495" t="s">
        <v>184</v>
      </c>
      <c r="W766" s="495" t="s">
        <v>11333</v>
      </c>
      <c r="X766" s="495" t="s">
        <v>5882</v>
      </c>
      <c r="Y766" s="495" t="s">
        <v>186</v>
      </c>
      <c r="Z766" s="616"/>
      <c r="AA766" s="590"/>
      <c r="AB766" s="1"/>
      <c r="AC766" s="1"/>
      <c r="AD766" s="1"/>
      <c r="AE766" s="1"/>
      <c r="AF766" s="1"/>
      <c r="AG766" s="1"/>
      <c r="AH766" s="1"/>
      <c r="AI766" s="1"/>
      <c r="AJ766" s="1"/>
      <c r="AK766" s="1"/>
      <c r="AL766" s="1"/>
      <c r="AM766" s="1"/>
      <c r="AN766" s="1"/>
      <c r="AO766" s="1"/>
      <c r="AP766" s="1"/>
      <c r="AQ766" s="1"/>
      <c r="AR766" s="1"/>
      <c r="AS766" s="1"/>
      <c r="AT766" s="1"/>
      <c r="AU766" s="1"/>
    </row>
    <row r="767" spans="1:47" s="615" customFormat="1" ht="17.45" customHeight="1" x14ac:dyDescent="0.25">
      <c r="A767" s="589" t="s">
        <v>8723</v>
      </c>
      <c r="B767" s="495" t="s">
        <v>56</v>
      </c>
      <c r="C767" s="495" t="s">
        <v>194</v>
      </c>
      <c r="D767" s="495" t="s">
        <v>8292</v>
      </c>
      <c r="E767" s="495" t="s">
        <v>8724</v>
      </c>
      <c r="F767" s="473" t="s">
        <v>27</v>
      </c>
      <c r="G767" s="473"/>
      <c r="H767" s="473"/>
      <c r="I767" s="473"/>
      <c r="J767" s="152" t="s">
        <v>11224</v>
      </c>
      <c r="K767" s="163" t="s">
        <v>8070</v>
      </c>
      <c r="L767" s="503">
        <v>43097</v>
      </c>
      <c r="M767" s="497" t="s">
        <v>8863</v>
      </c>
      <c r="N767" s="163" t="s">
        <v>47</v>
      </c>
      <c r="O767" s="503">
        <v>43097</v>
      </c>
      <c r="P767" s="499">
        <v>500000</v>
      </c>
      <c r="Q767" s="500">
        <f t="shared" si="30"/>
        <v>0.5</v>
      </c>
      <c r="R767" s="504">
        <v>12</v>
      </c>
      <c r="S767" s="505" t="s">
        <v>8159</v>
      </c>
      <c r="T767" s="163" t="s">
        <v>103</v>
      </c>
      <c r="U767" s="163" t="s">
        <v>7</v>
      </c>
      <c r="V767" s="495" t="s">
        <v>477</v>
      </c>
      <c r="W767" s="495" t="s">
        <v>478</v>
      </c>
      <c r="X767" s="495" t="s">
        <v>6362</v>
      </c>
      <c r="Y767" s="495" t="s">
        <v>7943</v>
      </c>
      <c r="Z767" s="616"/>
      <c r="AA767" s="590"/>
      <c r="AB767" s="1"/>
      <c r="AC767" s="1"/>
      <c r="AD767" s="1"/>
      <c r="AE767" s="1"/>
      <c r="AF767" s="1"/>
      <c r="AG767" s="1"/>
      <c r="AH767" s="1"/>
      <c r="AI767" s="1"/>
      <c r="AJ767" s="1"/>
      <c r="AK767" s="1"/>
      <c r="AL767" s="1"/>
      <c r="AM767" s="1"/>
      <c r="AN767" s="1"/>
      <c r="AO767" s="1"/>
      <c r="AP767" s="1"/>
      <c r="AQ767" s="1"/>
      <c r="AR767" s="1"/>
      <c r="AS767" s="1"/>
      <c r="AT767" s="1"/>
      <c r="AU767" s="1"/>
    </row>
    <row r="768" spans="1:47" s="615" customFormat="1" ht="17.45" customHeight="1" x14ac:dyDescent="0.25">
      <c r="A768" s="589" t="s">
        <v>8291</v>
      </c>
      <c r="B768" s="495" t="s">
        <v>56</v>
      </c>
      <c r="C768" s="495" t="s">
        <v>194</v>
      </c>
      <c r="D768" s="495" t="s">
        <v>8292</v>
      </c>
      <c r="E768" s="495" t="s">
        <v>8293</v>
      </c>
      <c r="F768" s="473" t="s">
        <v>27</v>
      </c>
      <c r="G768" s="473"/>
      <c r="H768" s="473"/>
      <c r="I768" s="473"/>
      <c r="J768" s="152" t="s">
        <v>11223</v>
      </c>
      <c r="K768" s="163" t="s">
        <v>8070</v>
      </c>
      <c r="L768" s="503">
        <v>43006</v>
      </c>
      <c r="M768" s="497" t="s">
        <v>8559</v>
      </c>
      <c r="N768" s="163" t="s">
        <v>47</v>
      </c>
      <c r="O768" s="503">
        <v>43006</v>
      </c>
      <c r="P768" s="499">
        <v>250000</v>
      </c>
      <c r="Q768" s="500">
        <f t="shared" si="30"/>
        <v>0.25</v>
      </c>
      <c r="R768" s="504">
        <v>12</v>
      </c>
      <c r="S768" s="505" t="s">
        <v>11804</v>
      </c>
      <c r="T768" s="163" t="s">
        <v>103</v>
      </c>
      <c r="U768" s="163" t="s">
        <v>7</v>
      </c>
      <c r="V768" s="495" t="s">
        <v>477</v>
      </c>
      <c r="W768" s="495" t="s">
        <v>2539</v>
      </c>
      <c r="X768" s="495" t="s">
        <v>6362</v>
      </c>
      <c r="Y768" s="495" t="s">
        <v>6865</v>
      </c>
      <c r="Z768" s="616"/>
      <c r="AA768" s="590"/>
      <c r="AB768" s="1"/>
      <c r="AC768" s="1"/>
      <c r="AD768" s="1"/>
      <c r="AE768" s="1"/>
      <c r="AF768" s="1"/>
      <c r="AG768" s="1"/>
      <c r="AH768" s="1"/>
      <c r="AI768" s="1"/>
      <c r="AJ768" s="1"/>
      <c r="AK768" s="1"/>
      <c r="AL768" s="1"/>
      <c r="AM768" s="1"/>
      <c r="AN768" s="1"/>
      <c r="AO768" s="1"/>
      <c r="AP768" s="1"/>
      <c r="AQ768" s="1"/>
      <c r="AR768" s="1"/>
      <c r="AS768" s="1"/>
      <c r="AT768" s="1"/>
      <c r="AU768" s="1"/>
    </row>
    <row r="769" spans="1:47" s="615" customFormat="1" ht="17.45" customHeight="1" x14ac:dyDescent="0.25">
      <c r="A769" s="589" t="s">
        <v>1693</v>
      </c>
      <c r="B769" s="495" t="s">
        <v>56</v>
      </c>
      <c r="C769" s="495" t="s">
        <v>109</v>
      </c>
      <c r="D769" s="495" t="s">
        <v>1694</v>
      </c>
      <c r="E769" s="495" t="s">
        <v>1695</v>
      </c>
      <c r="F769" s="473" t="s">
        <v>28</v>
      </c>
      <c r="G769" s="473"/>
      <c r="H769" s="473"/>
      <c r="I769" s="473"/>
      <c r="J769" s="152" t="s">
        <v>11223</v>
      </c>
      <c r="K769" s="163" t="s">
        <v>8950</v>
      </c>
      <c r="L769" s="503">
        <v>42993</v>
      </c>
      <c r="M769" s="497" t="s">
        <v>1696</v>
      </c>
      <c r="N769" s="163" t="s">
        <v>46</v>
      </c>
      <c r="O769" s="503">
        <v>42993</v>
      </c>
      <c r="P769" s="499">
        <v>250000</v>
      </c>
      <c r="Q769" s="500">
        <f t="shared" si="30"/>
        <v>0.25</v>
      </c>
      <c r="R769" s="504">
        <v>12</v>
      </c>
      <c r="S769" s="505" t="s">
        <v>826</v>
      </c>
      <c r="T769" s="163" t="s">
        <v>125</v>
      </c>
      <c r="U769" s="163" t="s">
        <v>7</v>
      </c>
      <c r="V769" s="495" t="s">
        <v>388</v>
      </c>
      <c r="W769" s="495" t="s">
        <v>389</v>
      </c>
      <c r="X769" s="495" t="s">
        <v>6340</v>
      </c>
      <c r="Y769" s="495"/>
      <c r="Z769" s="616"/>
      <c r="AA769" s="590"/>
      <c r="AB769" s="1"/>
      <c r="AC769" s="1"/>
      <c r="AD769" s="1"/>
      <c r="AE769" s="1"/>
      <c r="AF769" s="1"/>
      <c r="AG769" s="1"/>
      <c r="AH769" s="1"/>
      <c r="AI769" s="1"/>
      <c r="AJ769" s="1"/>
      <c r="AK769" s="1"/>
      <c r="AL769" s="1"/>
      <c r="AM769" s="1"/>
      <c r="AN769" s="1"/>
      <c r="AO769" s="1"/>
      <c r="AP769" s="1"/>
      <c r="AQ769" s="1"/>
      <c r="AR769" s="1"/>
      <c r="AS769" s="1"/>
      <c r="AT769" s="1"/>
      <c r="AU769" s="1"/>
    </row>
    <row r="770" spans="1:47" s="615" customFormat="1" ht="17.45" customHeight="1" x14ac:dyDescent="0.25">
      <c r="A770" s="589" t="s">
        <v>1693</v>
      </c>
      <c r="B770" s="495" t="s">
        <v>56</v>
      </c>
      <c r="C770" s="495" t="s">
        <v>109</v>
      </c>
      <c r="D770" s="495" t="s">
        <v>1694</v>
      </c>
      <c r="E770" s="495" t="s">
        <v>1695</v>
      </c>
      <c r="F770" s="473" t="s">
        <v>28</v>
      </c>
      <c r="G770" s="473"/>
      <c r="H770" s="473"/>
      <c r="I770" s="473"/>
      <c r="J770" s="152" t="s">
        <v>11223</v>
      </c>
      <c r="K770" s="163" t="s">
        <v>8950</v>
      </c>
      <c r="L770" s="503">
        <v>42993</v>
      </c>
      <c r="M770" s="497" t="s">
        <v>1696</v>
      </c>
      <c r="N770" s="163" t="s">
        <v>46</v>
      </c>
      <c r="O770" s="503">
        <v>42993</v>
      </c>
      <c r="P770" s="499">
        <v>50000</v>
      </c>
      <c r="Q770" s="500">
        <f t="shared" si="30"/>
        <v>4.9999999999999996E-2</v>
      </c>
      <c r="R770" s="504">
        <v>12</v>
      </c>
      <c r="S770" s="505" t="s">
        <v>3364</v>
      </c>
      <c r="T770" s="163" t="s">
        <v>125</v>
      </c>
      <c r="U770" s="163" t="s">
        <v>7</v>
      </c>
      <c r="V770" s="495" t="s">
        <v>477</v>
      </c>
      <c r="W770" s="495"/>
      <c r="X770" s="495" t="s">
        <v>6340</v>
      </c>
      <c r="Y770" s="495"/>
      <c r="Z770" s="616"/>
      <c r="AA770" s="590"/>
      <c r="AB770" s="1"/>
      <c r="AC770" s="1"/>
      <c r="AD770" s="1"/>
      <c r="AE770" s="1"/>
      <c r="AF770" s="1"/>
      <c r="AG770" s="1"/>
      <c r="AH770" s="1"/>
      <c r="AI770" s="1"/>
      <c r="AJ770" s="1"/>
      <c r="AK770" s="1"/>
      <c r="AL770" s="1"/>
      <c r="AM770" s="1"/>
      <c r="AN770" s="1"/>
      <c r="AO770" s="1"/>
      <c r="AP770" s="1"/>
      <c r="AQ770" s="1"/>
      <c r="AR770" s="1"/>
      <c r="AS770" s="1"/>
      <c r="AT770" s="1"/>
      <c r="AU770" s="1"/>
    </row>
    <row r="771" spans="1:47" s="615" customFormat="1" ht="17.45" customHeight="1" x14ac:dyDescent="0.25">
      <c r="A771" s="589" t="s">
        <v>8710</v>
      </c>
      <c r="B771" s="495" t="s">
        <v>56</v>
      </c>
      <c r="C771" s="495" t="s">
        <v>124</v>
      </c>
      <c r="D771" s="495" t="s">
        <v>10376</v>
      </c>
      <c r="E771" s="495" t="s">
        <v>8711</v>
      </c>
      <c r="F771" s="473" t="s">
        <v>25</v>
      </c>
      <c r="G771" s="473"/>
      <c r="H771" s="473"/>
      <c r="I771" s="473"/>
      <c r="J771" s="152" t="s">
        <v>11224</v>
      </c>
      <c r="K771" s="152" t="s">
        <v>35</v>
      </c>
      <c r="L771" s="496">
        <v>43028</v>
      </c>
      <c r="M771" s="497">
        <v>42863</v>
      </c>
      <c r="N771" s="152" t="s">
        <v>46</v>
      </c>
      <c r="O771" s="498">
        <v>43028</v>
      </c>
      <c r="P771" s="499">
        <v>1000000</v>
      </c>
      <c r="Q771" s="500">
        <f t="shared" si="30"/>
        <v>1</v>
      </c>
      <c r="R771" s="501">
        <v>36</v>
      </c>
      <c r="S771" s="502">
        <v>42866</v>
      </c>
      <c r="T771" s="152" t="s">
        <v>103</v>
      </c>
      <c r="U771" s="152" t="s">
        <v>7040</v>
      </c>
      <c r="V771" s="495" t="s">
        <v>162</v>
      </c>
      <c r="W771" s="495" t="s">
        <v>105</v>
      </c>
      <c r="X771" s="495" t="s">
        <v>9981</v>
      </c>
      <c r="Y771" s="495" t="s">
        <v>6864</v>
      </c>
      <c r="Z771" s="616"/>
      <c r="AA771" s="590"/>
      <c r="AB771" s="1"/>
      <c r="AC771" s="1"/>
      <c r="AD771" s="1"/>
      <c r="AE771" s="1"/>
      <c r="AF771" s="1"/>
      <c r="AG771" s="1"/>
      <c r="AH771" s="1"/>
      <c r="AI771" s="1"/>
      <c r="AJ771" s="1"/>
      <c r="AK771" s="1"/>
      <c r="AL771" s="1"/>
      <c r="AM771" s="1"/>
      <c r="AN771" s="1"/>
      <c r="AO771" s="1"/>
      <c r="AP771" s="1"/>
      <c r="AQ771" s="1"/>
      <c r="AR771" s="1"/>
      <c r="AS771" s="1"/>
      <c r="AT771" s="1"/>
      <c r="AU771" s="1"/>
    </row>
    <row r="772" spans="1:47" s="615" customFormat="1" ht="17.45" customHeight="1" x14ac:dyDescent="0.25">
      <c r="A772" s="589" t="s">
        <v>8208</v>
      </c>
      <c r="B772" s="495" t="s">
        <v>56</v>
      </c>
      <c r="C772" s="495" t="s">
        <v>124</v>
      </c>
      <c r="D772" s="495" t="s">
        <v>10376</v>
      </c>
      <c r="E772" s="495" t="s">
        <v>9873</v>
      </c>
      <c r="F772" s="473" t="s">
        <v>25</v>
      </c>
      <c r="G772" s="473"/>
      <c r="H772" s="473"/>
      <c r="I772" s="473"/>
      <c r="J772" s="152" t="s">
        <v>11223</v>
      </c>
      <c r="K772" s="152" t="s">
        <v>35</v>
      </c>
      <c r="L772" s="496">
        <v>42952</v>
      </c>
      <c r="M772" s="497">
        <v>42863</v>
      </c>
      <c r="N772" s="152" t="s">
        <v>46</v>
      </c>
      <c r="O772" s="498">
        <v>42952</v>
      </c>
      <c r="P772" s="499">
        <v>500000</v>
      </c>
      <c r="Q772" s="500">
        <f t="shared" si="30"/>
        <v>0.5</v>
      </c>
      <c r="R772" s="501">
        <v>36</v>
      </c>
      <c r="S772" s="502">
        <v>42892</v>
      </c>
      <c r="T772" s="152" t="s">
        <v>103</v>
      </c>
      <c r="U772" s="152" t="s">
        <v>7040</v>
      </c>
      <c r="V772" s="495" t="s">
        <v>1715</v>
      </c>
      <c r="W772" s="495" t="s">
        <v>518</v>
      </c>
      <c r="X772" s="495" t="s">
        <v>9981</v>
      </c>
      <c r="Y772" s="495" t="s">
        <v>7258</v>
      </c>
      <c r="Z772" s="616"/>
      <c r="AA772" s="590"/>
      <c r="AB772" s="1"/>
      <c r="AC772" s="1"/>
      <c r="AD772" s="1"/>
      <c r="AE772" s="1"/>
      <c r="AF772" s="1"/>
      <c r="AG772" s="1"/>
      <c r="AH772" s="1"/>
      <c r="AI772" s="1"/>
      <c r="AJ772" s="1"/>
      <c r="AK772" s="1"/>
      <c r="AL772" s="1"/>
      <c r="AM772" s="1"/>
      <c r="AN772" s="1"/>
      <c r="AO772" s="1"/>
      <c r="AP772" s="1"/>
      <c r="AQ772" s="1"/>
      <c r="AR772" s="1"/>
      <c r="AS772" s="1"/>
      <c r="AT772" s="1"/>
      <c r="AU772" s="1"/>
    </row>
    <row r="773" spans="1:47" s="615" customFormat="1" ht="17.45" customHeight="1" x14ac:dyDescent="0.25">
      <c r="A773" s="589" t="s">
        <v>938</v>
      </c>
      <c r="B773" s="495" t="s">
        <v>56</v>
      </c>
      <c r="C773" s="495" t="s">
        <v>117</v>
      </c>
      <c r="D773" s="495" t="s">
        <v>372</v>
      </c>
      <c r="E773" s="495" t="s">
        <v>939</v>
      </c>
      <c r="F773" s="473" t="s">
        <v>25</v>
      </c>
      <c r="G773" s="473"/>
      <c r="H773" s="473"/>
      <c r="I773" s="473"/>
      <c r="J773" s="152" t="s">
        <v>11223</v>
      </c>
      <c r="K773" s="163" t="s">
        <v>35</v>
      </c>
      <c r="L773" s="503">
        <v>42937</v>
      </c>
      <c r="M773" s="497" t="s">
        <v>940</v>
      </c>
      <c r="N773" s="163" t="s">
        <v>46</v>
      </c>
      <c r="O773" s="503">
        <v>42937</v>
      </c>
      <c r="P773" s="499">
        <v>500000</v>
      </c>
      <c r="Q773" s="500">
        <f t="shared" si="30"/>
        <v>0.5</v>
      </c>
      <c r="R773" s="504">
        <v>1</v>
      </c>
      <c r="S773" s="505" t="s">
        <v>941</v>
      </c>
      <c r="T773" s="163" t="s">
        <v>125</v>
      </c>
      <c r="U773" s="163" t="s">
        <v>11</v>
      </c>
      <c r="V773" s="495" t="s">
        <v>11</v>
      </c>
      <c r="W773" s="495" t="s">
        <v>942</v>
      </c>
      <c r="X773" s="495" t="s">
        <v>6723</v>
      </c>
      <c r="Y773" s="495" t="s">
        <v>943</v>
      </c>
      <c r="Z773" s="616"/>
      <c r="AA773" s="590"/>
      <c r="AB773" s="1"/>
      <c r="AC773" s="1"/>
      <c r="AD773" s="1"/>
      <c r="AE773" s="1"/>
      <c r="AF773" s="1"/>
      <c r="AG773" s="1"/>
      <c r="AH773" s="1"/>
      <c r="AI773" s="1"/>
      <c r="AJ773" s="1"/>
      <c r="AK773" s="1"/>
      <c r="AL773" s="1"/>
      <c r="AM773" s="1"/>
      <c r="AN773" s="1"/>
      <c r="AO773" s="1"/>
      <c r="AP773" s="1"/>
      <c r="AQ773" s="1"/>
      <c r="AR773" s="1"/>
      <c r="AS773" s="1"/>
      <c r="AT773" s="1"/>
      <c r="AU773" s="1"/>
    </row>
    <row r="774" spans="1:47" s="615" customFormat="1" ht="17.45" customHeight="1" x14ac:dyDescent="0.25">
      <c r="A774" s="589" t="s">
        <v>10551</v>
      </c>
      <c r="B774" s="495" t="s">
        <v>56</v>
      </c>
      <c r="C774" s="495" t="s">
        <v>117</v>
      </c>
      <c r="D774" s="495" t="s">
        <v>372</v>
      </c>
      <c r="E774" s="495" t="s">
        <v>316</v>
      </c>
      <c r="F774" s="473" t="s">
        <v>25</v>
      </c>
      <c r="G774" s="473"/>
      <c r="H774" s="473"/>
      <c r="I774" s="473"/>
      <c r="J774" s="152" t="s">
        <v>11223</v>
      </c>
      <c r="K774" s="163" t="s">
        <v>35</v>
      </c>
      <c r="L774" s="503">
        <v>42977</v>
      </c>
      <c r="M774" s="497" t="s">
        <v>10720</v>
      </c>
      <c r="N774" s="163" t="s">
        <v>46</v>
      </c>
      <c r="O774" s="503">
        <v>43099</v>
      </c>
      <c r="P774" s="499">
        <v>100000</v>
      </c>
      <c r="Q774" s="500">
        <f t="shared" si="30"/>
        <v>9.9999999999999992E-2</v>
      </c>
      <c r="R774" s="504">
        <v>12</v>
      </c>
      <c r="S774" s="505" t="s">
        <v>10720</v>
      </c>
      <c r="T774" s="163" t="s">
        <v>466</v>
      </c>
      <c r="U774" s="152" t="s">
        <v>7040</v>
      </c>
      <c r="V774" s="495" t="s">
        <v>104</v>
      </c>
      <c r="W774" s="495" t="s">
        <v>10766</v>
      </c>
      <c r="X774" s="495" t="s">
        <v>10767</v>
      </c>
      <c r="Y774" s="495" t="s">
        <v>221</v>
      </c>
      <c r="Z774" s="616"/>
      <c r="AA774" s="590"/>
      <c r="AB774" s="1"/>
      <c r="AC774" s="1"/>
      <c r="AD774" s="1"/>
      <c r="AE774" s="1"/>
      <c r="AF774" s="1"/>
      <c r="AG774" s="1"/>
      <c r="AH774" s="1"/>
      <c r="AI774" s="1"/>
      <c r="AJ774" s="1"/>
      <c r="AK774" s="1"/>
      <c r="AL774" s="1"/>
      <c r="AM774" s="1"/>
      <c r="AN774" s="1"/>
      <c r="AO774" s="1"/>
      <c r="AP774" s="1"/>
      <c r="AQ774" s="1"/>
      <c r="AR774" s="1"/>
      <c r="AS774" s="1"/>
      <c r="AT774" s="1"/>
      <c r="AU774" s="1"/>
    </row>
    <row r="775" spans="1:47" s="615" customFormat="1" ht="17.45" customHeight="1" x14ac:dyDescent="0.25">
      <c r="A775" s="589" t="s">
        <v>8408</v>
      </c>
      <c r="B775" s="495" t="s">
        <v>56</v>
      </c>
      <c r="C775" s="495" t="s">
        <v>109</v>
      </c>
      <c r="D775" s="495" t="s">
        <v>8409</v>
      </c>
      <c r="E775" s="495" t="s">
        <v>8410</v>
      </c>
      <c r="F775" s="473" t="s">
        <v>28</v>
      </c>
      <c r="G775" s="473"/>
      <c r="H775" s="473"/>
      <c r="I775" s="473"/>
      <c r="J775" s="152" t="s">
        <v>11223</v>
      </c>
      <c r="K775" s="163" t="s">
        <v>8952</v>
      </c>
      <c r="L775" s="503">
        <v>42935</v>
      </c>
      <c r="M775" s="497" t="s">
        <v>8588</v>
      </c>
      <c r="N775" s="163" t="s">
        <v>47</v>
      </c>
      <c r="O775" s="503">
        <v>42935</v>
      </c>
      <c r="P775" s="499">
        <v>50000</v>
      </c>
      <c r="Q775" s="500">
        <f t="shared" si="30"/>
        <v>4.9999999999999996E-2</v>
      </c>
      <c r="R775" s="504">
        <v>1</v>
      </c>
      <c r="S775" s="505" t="s">
        <v>10333</v>
      </c>
      <c r="T775" s="163" t="s">
        <v>103</v>
      </c>
      <c r="U775" s="163" t="s">
        <v>15</v>
      </c>
      <c r="V775" s="495" t="s">
        <v>278</v>
      </c>
      <c r="W775" s="495" t="s">
        <v>8662</v>
      </c>
      <c r="X775" s="495" t="s">
        <v>8663</v>
      </c>
      <c r="Y775" s="495" t="s">
        <v>313</v>
      </c>
      <c r="Z775" s="616"/>
      <c r="AA775" s="590"/>
      <c r="AB775" s="1"/>
      <c r="AC775" s="1"/>
      <c r="AD775" s="1"/>
      <c r="AE775" s="1"/>
      <c r="AF775" s="1"/>
      <c r="AG775" s="1"/>
      <c r="AH775" s="1"/>
      <c r="AI775" s="1"/>
      <c r="AJ775" s="1"/>
      <c r="AK775" s="1"/>
      <c r="AL775" s="1"/>
      <c r="AM775" s="1"/>
      <c r="AN775" s="1"/>
      <c r="AO775" s="1"/>
      <c r="AP775" s="1"/>
      <c r="AQ775" s="1"/>
      <c r="AR775" s="1"/>
      <c r="AS775" s="1"/>
      <c r="AT775" s="1"/>
      <c r="AU775" s="1"/>
    </row>
    <row r="776" spans="1:47" s="615" customFormat="1" ht="17.45" customHeight="1" x14ac:dyDescent="0.25">
      <c r="A776" s="589" t="s">
        <v>2792</v>
      </c>
      <c r="B776" s="495" t="s">
        <v>56</v>
      </c>
      <c r="C776" s="495" t="s">
        <v>109</v>
      </c>
      <c r="D776" s="495" t="s">
        <v>2793</v>
      </c>
      <c r="E776" s="495" t="s">
        <v>9064</v>
      </c>
      <c r="F776" s="473" t="s">
        <v>28</v>
      </c>
      <c r="G776" s="473"/>
      <c r="H776" s="473"/>
      <c r="I776" s="473"/>
      <c r="J776" s="152" t="s">
        <v>11224</v>
      </c>
      <c r="K776" s="163" t="s">
        <v>36</v>
      </c>
      <c r="L776" s="503">
        <v>43028</v>
      </c>
      <c r="M776" s="497" t="s">
        <v>2795</v>
      </c>
      <c r="N776" s="163" t="s">
        <v>47</v>
      </c>
      <c r="O776" s="503">
        <v>43028</v>
      </c>
      <c r="P776" s="499">
        <v>105000</v>
      </c>
      <c r="Q776" s="500">
        <f t="shared" si="30"/>
        <v>0.105</v>
      </c>
      <c r="R776" s="504">
        <v>2</v>
      </c>
      <c r="S776" s="505" t="s">
        <v>9789</v>
      </c>
      <c r="T776" s="163" t="s">
        <v>103</v>
      </c>
      <c r="U776" s="163" t="s">
        <v>7</v>
      </c>
      <c r="V776" s="495" t="s">
        <v>388</v>
      </c>
      <c r="W776" s="495" t="s">
        <v>389</v>
      </c>
      <c r="X776" s="495" t="s">
        <v>9610</v>
      </c>
      <c r="Y776" s="495" t="s">
        <v>356</v>
      </c>
      <c r="Z776" s="616"/>
      <c r="AA776" s="590"/>
      <c r="AB776" s="1"/>
      <c r="AC776" s="1"/>
      <c r="AD776" s="1"/>
      <c r="AE776" s="1"/>
      <c r="AF776" s="1"/>
      <c r="AG776" s="1"/>
      <c r="AH776" s="1"/>
      <c r="AI776" s="1"/>
      <c r="AJ776" s="1"/>
      <c r="AK776" s="1"/>
      <c r="AL776" s="1"/>
      <c r="AM776" s="1"/>
      <c r="AN776" s="1"/>
      <c r="AO776" s="1"/>
      <c r="AP776" s="1"/>
      <c r="AQ776" s="1"/>
      <c r="AR776" s="1"/>
      <c r="AS776" s="1"/>
      <c r="AT776" s="1"/>
      <c r="AU776" s="1"/>
    </row>
    <row r="777" spans="1:47" s="615" customFormat="1" ht="17.45" customHeight="1" x14ac:dyDescent="0.25">
      <c r="A777" s="589" t="s">
        <v>2712</v>
      </c>
      <c r="B777" s="495" t="s">
        <v>56</v>
      </c>
      <c r="C777" s="495" t="s">
        <v>109</v>
      </c>
      <c r="D777" s="495" t="s">
        <v>2713</v>
      </c>
      <c r="E777" s="495" t="s">
        <v>2714</v>
      </c>
      <c r="F777" s="473" t="s">
        <v>28</v>
      </c>
      <c r="G777" s="473"/>
      <c r="H777" s="473"/>
      <c r="I777" s="473"/>
      <c r="J777" s="152" t="s">
        <v>11223</v>
      </c>
      <c r="K777" s="163" t="s">
        <v>36</v>
      </c>
      <c r="L777" s="503">
        <v>42937</v>
      </c>
      <c r="M777" s="497" t="s">
        <v>2715</v>
      </c>
      <c r="N777" s="163" t="s">
        <v>47</v>
      </c>
      <c r="O777" s="503">
        <v>42937</v>
      </c>
      <c r="P777" s="499">
        <v>120000</v>
      </c>
      <c r="Q777" s="500">
        <f t="shared" si="30"/>
        <v>0.12</v>
      </c>
      <c r="R777" s="504">
        <v>12</v>
      </c>
      <c r="S777" s="505" t="s">
        <v>7102</v>
      </c>
      <c r="T777" s="163" t="s">
        <v>125</v>
      </c>
      <c r="U777" s="163" t="s">
        <v>7</v>
      </c>
      <c r="V777" s="495" t="s">
        <v>477</v>
      </c>
      <c r="W777" s="495" t="s">
        <v>1138</v>
      </c>
      <c r="X777" s="495" t="s">
        <v>9715</v>
      </c>
      <c r="Y777" s="495" t="s">
        <v>356</v>
      </c>
      <c r="Z777" s="616"/>
      <c r="AA777" s="590"/>
      <c r="AB777" s="1"/>
      <c r="AC777" s="1"/>
      <c r="AD777" s="1"/>
      <c r="AE777" s="1"/>
      <c r="AF777" s="1"/>
      <c r="AG777" s="1"/>
      <c r="AH777" s="1"/>
      <c r="AI777" s="1"/>
      <c r="AJ777" s="1"/>
      <c r="AK777" s="1"/>
      <c r="AL777" s="1"/>
      <c r="AM777" s="1"/>
      <c r="AN777" s="1"/>
      <c r="AO777" s="1"/>
      <c r="AP777" s="1"/>
      <c r="AQ777" s="1"/>
      <c r="AR777" s="1"/>
      <c r="AS777" s="1"/>
      <c r="AT777" s="1"/>
      <c r="AU777" s="1"/>
    </row>
    <row r="778" spans="1:47" s="615" customFormat="1" ht="17.45" customHeight="1" x14ac:dyDescent="0.25">
      <c r="A778" s="589" t="s">
        <v>5687</v>
      </c>
      <c r="B778" s="495" t="s">
        <v>57</v>
      </c>
      <c r="C778" s="495" t="s">
        <v>324</v>
      </c>
      <c r="D778" s="495" t="s">
        <v>10860</v>
      </c>
      <c r="E778" s="495" t="s">
        <v>5688</v>
      </c>
      <c r="F778" s="473" t="s">
        <v>26</v>
      </c>
      <c r="G778" s="473" t="s">
        <v>4894</v>
      </c>
      <c r="H778" s="473" t="str">
        <f>VLOOKUP(A778,'[1]2017 SalesConnect'!$A:$J,8,0)</f>
        <v>Gronigen</v>
      </c>
      <c r="I778" s="473" t="str">
        <f>VLOOKUP(A778,'[1]2017 SalesConnect'!$A:$I,9,0)</f>
        <v>Initial POC developed using IRL,</v>
      </c>
      <c r="J778" s="152" t="s">
        <v>11224</v>
      </c>
      <c r="K778" s="152" t="s">
        <v>8948</v>
      </c>
      <c r="L778" s="496">
        <v>43035</v>
      </c>
      <c r="M778" s="497">
        <v>42814</v>
      </c>
      <c r="N778" s="152" t="s">
        <v>46</v>
      </c>
      <c r="O778" s="498">
        <v>43035</v>
      </c>
      <c r="P778" s="499">
        <v>150000</v>
      </c>
      <c r="Q778" s="500">
        <f t="shared" si="30"/>
        <v>0.15</v>
      </c>
      <c r="R778" s="501">
        <v>6</v>
      </c>
      <c r="S778" s="502">
        <v>42880</v>
      </c>
      <c r="T778" s="152" t="s">
        <v>125</v>
      </c>
      <c r="U778" s="152" t="s">
        <v>7040</v>
      </c>
      <c r="V778" s="495" t="s">
        <v>162</v>
      </c>
      <c r="W778" s="495" t="s">
        <v>105</v>
      </c>
      <c r="X778" s="495" t="s">
        <v>9801</v>
      </c>
      <c r="Y778" s="495" t="s">
        <v>6864</v>
      </c>
      <c r="Z778" s="616"/>
      <c r="AA778" s="590"/>
      <c r="AB778" s="1"/>
      <c r="AC778" s="1"/>
      <c r="AD778" s="1"/>
      <c r="AE778" s="1"/>
      <c r="AF778" s="1"/>
      <c r="AG778" s="1"/>
      <c r="AH778" s="1"/>
      <c r="AI778" s="1"/>
      <c r="AJ778" s="1"/>
      <c r="AK778" s="1"/>
      <c r="AL778" s="1"/>
      <c r="AM778" s="1"/>
      <c r="AN778" s="1"/>
      <c r="AO778" s="1"/>
      <c r="AP778" s="1"/>
      <c r="AQ778" s="1"/>
      <c r="AR778" s="1"/>
      <c r="AS778" s="1"/>
      <c r="AT778" s="1"/>
      <c r="AU778" s="1"/>
    </row>
    <row r="779" spans="1:47" s="615" customFormat="1" ht="17.45" customHeight="1" x14ac:dyDescent="0.25">
      <c r="A779" s="589" t="s">
        <v>2540</v>
      </c>
      <c r="B779" s="495" t="s">
        <v>57</v>
      </c>
      <c r="C779" s="495" t="s">
        <v>324</v>
      </c>
      <c r="D779" s="495" t="s">
        <v>925</v>
      </c>
      <c r="E779" s="495" t="s">
        <v>2541</v>
      </c>
      <c r="F779" s="473" t="s">
        <v>26</v>
      </c>
      <c r="G779" s="473"/>
      <c r="H779" s="473"/>
      <c r="I779" s="473"/>
      <c r="J779" s="152" t="s">
        <v>11224</v>
      </c>
      <c r="K779" s="152" t="s">
        <v>8948</v>
      </c>
      <c r="L779" s="498">
        <v>43092</v>
      </c>
      <c r="M779" s="497" t="s">
        <v>2542</v>
      </c>
      <c r="N779" s="152" t="s">
        <v>48</v>
      </c>
      <c r="O779" s="498">
        <v>43092</v>
      </c>
      <c r="P779" s="499">
        <v>150000</v>
      </c>
      <c r="Q779" s="500">
        <f t="shared" si="30"/>
        <v>0.15</v>
      </c>
      <c r="R779" s="504">
        <v>12</v>
      </c>
      <c r="S779" s="505" t="s">
        <v>8957</v>
      </c>
      <c r="T779" s="152" t="s">
        <v>292</v>
      </c>
      <c r="U779" s="152" t="s">
        <v>7040</v>
      </c>
      <c r="V779" s="495" t="s">
        <v>134</v>
      </c>
      <c r="W779" s="495" t="s">
        <v>9226</v>
      </c>
      <c r="X779" s="495" t="s">
        <v>5812</v>
      </c>
      <c r="Y779" s="495" t="s">
        <v>8697</v>
      </c>
      <c r="Z779" s="616"/>
      <c r="AA779" s="590"/>
      <c r="AB779" s="1"/>
      <c r="AC779" s="1"/>
      <c r="AD779" s="1"/>
      <c r="AE779" s="1"/>
      <c r="AF779" s="1"/>
      <c r="AG779" s="1"/>
      <c r="AH779" s="1"/>
      <c r="AI779" s="1"/>
      <c r="AJ779" s="1"/>
      <c r="AK779" s="1"/>
      <c r="AL779" s="1"/>
      <c r="AM779" s="1"/>
      <c r="AN779" s="1"/>
      <c r="AO779" s="1"/>
      <c r="AP779" s="1"/>
      <c r="AQ779" s="1"/>
      <c r="AR779" s="1"/>
      <c r="AS779" s="1"/>
      <c r="AT779" s="1"/>
      <c r="AU779" s="1"/>
    </row>
    <row r="780" spans="1:47" s="615" customFormat="1" ht="17.45" customHeight="1" x14ac:dyDescent="0.25">
      <c r="A780" s="589" t="s">
        <v>2385</v>
      </c>
      <c r="B780" s="495" t="s">
        <v>62</v>
      </c>
      <c r="C780" s="495" t="s">
        <v>1065</v>
      </c>
      <c r="D780" s="495" t="s">
        <v>2386</v>
      </c>
      <c r="E780" s="495" t="s">
        <v>8008</v>
      </c>
      <c r="F780" s="473" t="s">
        <v>24</v>
      </c>
      <c r="G780" s="473"/>
      <c r="H780" s="473"/>
      <c r="I780" s="473"/>
      <c r="J780" s="152" t="s">
        <v>11223</v>
      </c>
      <c r="K780" s="163" t="s">
        <v>8949</v>
      </c>
      <c r="L780" s="503">
        <v>42972</v>
      </c>
      <c r="M780" s="497" t="s">
        <v>2388</v>
      </c>
      <c r="N780" s="163" t="s">
        <v>47</v>
      </c>
      <c r="O780" s="503">
        <v>42972</v>
      </c>
      <c r="P780" s="499">
        <v>150000</v>
      </c>
      <c r="Q780" s="500">
        <f t="shared" si="30"/>
        <v>0.15</v>
      </c>
      <c r="R780" s="504">
        <v>12</v>
      </c>
      <c r="S780" s="505" t="s">
        <v>9261</v>
      </c>
      <c r="T780" s="163" t="s">
        <v>103</v>
      </c>
      <c r="U780" s="163" t="s">
        <v>7</v>
      </c>
      <c r="V780" s="495" t="s">
        <v>477</v>
      </c>
      <c r="W780" s="495" t="s">
        <v>1138</v>
      </c>
      <c r="X780" s="495" t="s">
        <v>5526</v>
      </c>
      <c r="Y780" s="495" t="s">
        <v>2082</v>
      </c>
      <c r="Z780" s="616"/>
      <c r="AA780" s="590"/>
      <c r="AB780" s="1"/>
      <c r="AC780" s="1"/>
      <c r="AD780" s="1"/>
      <c r="AE780" s="1"/>
      <c r="AF780" s="1"/>
      <c r="AG780" s="1"/>
      <c r="AH780" s="1"/>
      <c r="AI780" s="1"/>
      <c r="AJ780" s="1"/>
      <c r="AK780" s="1"/>
      <c r="AL780" s="1"/>
      <c r="AM780" s="1"/>
      <c r="AN780" s="1"/>
      <c r="AO780" s="1"/>
      <c r="AP780" s="1"/>
      <c r="AQ780" s="1"/>
      <c r="AR780" s="1"/>
      <c r="AS780" s="1"/>
      <c r="AT780" s="1"/>
      <c r="AU780" s="1"/>
    </row>
    <row r="781" spans="1:47" s="615" customFormat="1" ht="17.45" customHeight="1" x14ac:dyDescent="0.25">
      <c r="A781" s="589" t="s">
        <v>2545</v>
      </c>
      <c r="B781" s="495" t="s">
        <v>57</v>
      </c>
      <c r="C781" s="495" t="s">
        <v>391</v>
      </c>
      <c r="D781" s="495" t="s">
        <v>2546</v>
      </c>
      <c r="E781" s="495" t="s">
        <v>2547</v>
      </c>
      <c r="F781" s="473" t="s">
        <v>25</v>
      </c>
      <c r="G781" s="473"/>
      <c r="H781" s="473"/>
      <c r="I781" s="473"/>
      <c r="J781" s="152" t="s">
        <v>11223</v>
      </c>
      <c r="K781" s="163" t="s">
        <v>35</v>
      </c>
      <c r="L781" s="503">
        <v>43007</v>
      </c>
      <c r="M781" s="497" t="s">
        <v>2548</v>
      </c>
      <c r="N781" s="163" t="s">
        <v>46</v>
      </c>
      <c r="O781" s="503">
        <v>43007</v>
      </c>
      <c r="P781" s="499">
        <v>150000</v>
      </c>
      <c r="Q781" s="500">
        <f t="shared" ref="Q781:Q812" si="31">+P781*0.000001</f>
        <v>0.15</v>
      </c>
      <c r="R781" s="504">
        <v>12</v>
      </c>
      <c r="S781" s="505" t="s">
        <v>2549</v>
      </c>
      <c r="T781" s="163" t="s">
        <v>103</v>
      </c>
      <c r="U781" s="152" t="s">
        <v>7040</v>
      </c>
      <c r="V781" s="495" t="s">
        <v>104</v>
      </c>
      <c r="W781" s="495"/>
      <c r="X781" s="495" t="s">
        <v>5968</v>
      </c>
      <c r="Y781" s="495"/>
      <c r="Z781" s="616"/>
      <c r="AA781" s="590"/>
      <c r="AB781" s="1"/>
      <c r="AC781" s="1"/>
      <c r="AD781" s="1"/>
      <c r="AE781" s="1"/>
      <c r="AF781" s="1"/>
      <c r="AG781" s="1"/>
      <c r="AH781" s="1"/>
      <c r="AI781" s="1"/>
      <c r="AJ781" s="1"/>
      <c r="AK781" s="1"/>
      <c r="AL781" s="1"/>
      <c r="AM781" s="1"/>
      <c r="AN781" s="1"/>
      <c r="AO781" s="1"/>
      <c r="AP781" s="1"/>
      <c r="AQ781" s="1"/>
      <c r="AR781" s="1"/>
      <c r="AS781" s="1"/>
      <c r="AT781" s="1"/>
      <c r="AU781" s="1"/>
    </row>
    <row r="782" spans="1:47" s="615" customFormat="1" ht="17.45" customHeight="1" x14ac:dyDescent="0.25">
      <c r="A782" s="589" t="s">
        <v>5684</v>
      </c>
      <c r="B782" s="495" t="s">
        <v>57</v>
      </c>
      <c r="C782" s="495" t="s">
        <v>391</v>
      </c>
      <c r="D782" s="495" t="s">
        <v>5685</v>
      </c>
      <c r="E782" s="495" t="s">
        <v>625</v>
      </c>
      <c r="F782" s="473" t="s">
        <v>25</v>
      </c>
      <c r="G782" s="473"/>
      <c r="H782" s="473"/>
      <c r="I782" s="473"/>
      <c r="J782" s="152" t="s">
        <v>11225</v>
      </c>
      <c r="K782" s="163" t="s">
        <v>35</v>
      </c>
      <c r="L782" s="503">
        <v>42904</v>
      </c>
      <c r="M782" s="497" t="s">
        <v>5967</v>
      </c>
      <c r="N782" s="163" t="s">
        <v>46</v>
      </c>
      <c r="O782" s="503">
        <v>42904</v>
      </c>
      <c r="P782" s="499">
        <v>150000</v>
      </c>
      <c r="Q782" s="500">
        <f t="shared" si="31"/>
        <v>0.15</v>
      </c>
      <c r="R782" s="504">
        <v>2</v>
      </c>
      <c r="S782" s="505" t="s">
        <v>7937</v>
      </c>
      <c r="T782" s="163" t="s">
        <v>103</v>
      </c>
      <c r="U782" s="152" t="s">
        <v>7040</v>
      </c>
      <c r="V782" s="495" t="s">
        <v>104</v>
      </c>
      <c r="W782" s="495" t="s">
        <v>838</v>
      </c>
      <c r="X782" s="495" t="s">
        <v>5968</v>
      </c>
      <c r="Y782" s="495"/>
      <c r="Z782" s="616"/>
      <c r="AA782" s="590"/>
      <c r="AB782" s="1"/>
      <c r="AC782" s="1"/>
      <c r="AD782" s="1"/>
      <c r="AE782" s="1"/>
      <c r="AF782" s="1"/>
      <c r="AG782" s="1"/>
      <c r="AH782" s="1"/>
      <c r="AI782" s="1"/>
      <c r="AJ782" s="1"/>
      <c r="AK782" s="1"/>
      <c r="AL782" s="1"/>
      <c r="AM782" s="1"/>
      <c r="AN782" s="1"/>
      <c r="AO782" s="1"/>
      <c r="AP782" s="1"/>
      <c r="AQ782" s="1"/>
      <c r="AR782" s="1"/>
      <c r="AS782" s="1"/>
      <c r="AT782" s="1"/>
      <c r="AU782" s="1"/>
    </row>
    <row r="783" spans="1:47" s="615" customFormat="1" ht="17.45" customHeight="1" x14ac:dyDescent="0.25">
      <c r="A783" s="589" t="s">
        <v>2481</v>
      </c>
      <c r="B783" s="495" t="s">
        <v>57</v>
      </c>
      <c r="C783" s="495" t="s">
        <v>1046</v>
      </c>
      <c r="D783" s="495" t="s">
        <v>10502</v>
      </c>
      <c r="E783" s="495" t="s">
        <v>2483</v>
      </c>
      <c r="F783" s="473" t="s">
        <v>24</v>
      </c>
      <c r="G783" s="473"/>
      <c r="H783" s="473"/>
      <c r="I783" s="473"/>
      <c r="J783" s="152" t="s">
        <v>11223</v>
      </c>
      <c r="K783" s="152" t="s">
        <v>38</v>
      </c>
      <c r="L783" s="496">
        <v>42921</v>
      </c>
      <c r="M783" s="497">
        <v>42776</v>
      </c>
      <c r="N783" s="152" t="s">
        <v>47</v>
      </c>
      <c r="O783" s="498">
        <v>42921</v>
      </c>
      <c r="P783" s="499">
        <v>150000</v>
      </c>
      <c r="Q783" s="500">
        <f t="shared" si="31"/>
        <v>0.15</v>
      </c>
      <c r="R783" s="501">
        <v>6</v>
      </c>
      <c r="S783" s="502">
        <v>42887</v>
      </c>
      <c r="T783" s="152" t="s">
        <v>103</v>
      </c>
      <c r="U783" s="152" t="s">
        <v>7040</v>
      </c>
      <c r="V783" s="495" t="s">
        <v>162</v>
      </c>
      <c r="W783" s="495" t="s">
        <v>105</v>
      </c>
      <c r="X783" s="495" t="s">
        <v>9119</v>
      </c>
      <c r="Y783" s="495"/>
      <c r="Z783" s="616"/>
      <c r="AA783" s="590"/>
      <c r="AB783" s="1"/>
      <c r="AC783" s="1"/>
      <c r="AD783" s="1"/>
      <c r="AE783" s="1"/>
      <c r="AF783" s="1"/>
      <c r="AG783" s="1"/>
      <c r="AH783" s="1"/>
      <c r="AI783" s="1"/>
      <c r="AJ783" s="1"/>
      <c r="AK783" s="1"/>
      <c r="AL783" s="1"/>
      <c r="AM783" s="1"/>
      <c r="AN783" s="1"/>
      <c r="AO783" s="1"/>
      <c r="AP783" s="1"/>
      <c r="AQ783" s="1"/>
      <c r="AR783" s="1"/>
      <c r="AS783" s="1"/>
      <c r="AT783" s="1"/>
      <c r="AU783" s="1"/>
    </row>
    <row r="784" spans="1:47" s="615" customFormat="1" ht="17.45" customHeight="1" x14ac:dyDescent="0.25">
      <c r="A784" s="589" t="s">
        <v>10521</v>
      </c>
      <c r="B784" s="495" t="s">
        <v>6912</v>
      </c>
      <c r="C784" s="495" t="s">
        <v>6912</v>
      </c>
      <c r="D784" s="495" t="s">
        <v>10480</v>
      </c>
      <c r="E784" s="495" t="s">
        <v>10522</v>
      </c>
      <c r="F784" s="473" t="s">
        <v>27</v>
      </c>
      <c r="G784" s="473"/>
      <c r="H784" s="473"/>
      <c r="I784" s="473"/>
      <c r="J784" s="152" t="s">
        <v>11223</v>
      </c>
      <c r="K784" s="152" t="s">
        <v>8947</v>
      </c>
      <c r="L784" s="496">
        <v>43008</v>
      </c>
      <c r="M784" s="497">
        <v>42898</v>
      </c>
      <c r="N784" s="152" t="s">
        <v>47</v>
      </c>
      <c r="O784" s="498">
        <v>43008</v>
      </c>
      <c r="P784" s="499">
        <v>150000</v>
      </c>
      <c r="Q784" s="500">
        <f t="shared" si="31"/>
        <v>0.15</v>
      </c>
      <c r="R784" s="501">
        <v>12</v>
      </c>
      <c r="S784" s="502">
        <v>42908</v>
      </c>
      <c r="T784" s="152" t="s">
        <v>103</v>
      </c>
      <c r="U784" s="152" t="s">
        <v>7040</v>
      </c>
      <c r="V784" s="495" t="s">
        <v>162</v>
      </c>
      <c r="W784" s="495" t="s">
        <v>105</v>
      </c>
      <c r="X784" s="495" t="s">
        <v>10759</v>
      </c>
      <c r="Y784" s="495" t="s">
        <v>7455</v>
      </c>
      <c r="Z784" s="616"/>
      <c r="AA784" s="590"/>
      <c r="AB784" s="1"/>
      <c r="AC784" s="1"/>
      <c r="AD784" s="1"/>
      <c r="AE784" s="1"/>
      <c r="AF784" s="1"/>
      <c r="AG784" s="1"/>
      <c r="AH784" s="1"/>
      <c r="AI784" s="1"/>
      <c r="AJ784" s="1"/>
      <c r="AK784" s="1"/>
      <c r="AL784" s="1"/>
      <c r="AM784" s="1"/>
      <c r="AN784" s="1"/>
      <c r="AO784" s="1"/>
      <c r="AP784" s="1"/>
      <c r="AQ784" s="1"/>
      <c r="AR784" s="1"/>
      <c r="AS784" s="1"/>
      <c r="AT784" s="1"/>
      <c r="AU784" s="1"/>
    </row>
    <row r="785" spans="1:47" s="615" customFormat="1" ht="17.45" customHeight="1" x14ac:dyDescent="0.25">
      <c r="A785" s="589" t="s">
        <v>9164</v>
      </c>
      <c r="B785" s="495" t="s">
        <v>6912</v>
      </c>
      <c r="C785" s="495" t="s">
        <v>6912</v>
      </c>
      <c r="D785" s="495" t="s">
        <v>11547</v>
      </c>
      <c r="E785" s="495" t="s">
        <v>9165</v>
      </c>
      <c r="F785" s="473" t="s">
        <v>26</v>
      </c>
      <c r="G785" s="473"/>
      <c r="H785" s="473"/>
      <c r="I785" s="473"/>
      <c r="J785" s="152" t="s">
        <v>11224</v>
      </c>
      <c r="K785" s="152" t="s">
        <v>8948</v>
      </c>
      <c r="L785" s="496">
        <v>43097</v>
      </c>
      <c r="M785" s="497">
        <v>42870</v>
      </c>
      <c r="N785" s="152" t="s">
        <v>46</v>
      </c>
      <c r="O785" s="498">
        <v>43097</v>
      </c>
      <c r="P785" s="499">
        <v>150000</v>
      </c>
      <c r="Q785" s="500">
        <f t="shared" si="31"/>
        <v>0.15</v>
      </c>
      <c r="R785" s="501">
        <v>12</v>
      </c>
      <c r="S785" s="502">
        <v>42873</v>
      </c>
      <c r="T785" s="152" t="s">
        <v>125</v>
      </c>
      <c r="U785" s="152" t="s">
        <v>7040</v>
      </c>
      <c r="V785" s="495" t="s">
        <v>162</v>
      </c>
      <c r="W785" s="495" t="s">
        <v>7199</v>
      </c>
      <c r="X785" s="495" t="s">
        <v>11927</v>
      </c>
      <c r="Y785" s="495" t="s">
        <v>7201</v>
      </c>
      <c r="Z785" s="616"/>
      <c r="AA785" s="590"/>
      <c r="AB785" s="1"/>
      <c r="AC785" s="1"/>
      <c r="AD785" s="1"/>
      <c r="AE785" s="1"/>
      <c r="AF785" s="1"/>
      <c r="AG785" s="1"/>
      <c r="AH785" s="1"/>
      <c r="AI785" s="1"/>
      <c r="AJ785" s="1"/>
      <c r="AK785" s="1"/>
      <c r="AL785" s="1"/>
      <c r="AM785" s="1"/>
      <c r="AN785" s="1"/>
      <c r="AO785" s="1"/>
      <c r="AP785" s="1"/>
      <c r="AQ785" s="1"/>
      <c r="AR785" s="1"/>
      <c r="AS785" s="1"/>
      <c r="AT785" s="1"/>
      <c r="AU785" s="1"/>
    </row>
    <row r="786" spans="1:47" s="615" customFormat="1" ht="17.45" customHeight="1" x14ac:dyDescent="0.25">
      <c r="A786" s="589" t="s">
        <v>9164</v>
      </c>
      <c r="B786" s="495" t="s">
        <v>6912</v>
      </c>
      <c r="C786" s="495" t="s">
        <v>6912</v>
      </c>
      <c r="D786" s="495" t="s">
        <v>10864</v>
      </c>
      <c r="E786" s="495" t="s">
        <v>9165</v>
      </c>
      <c r="F786" s="473" t="s">
        <v>26</v>
      </c>
      <c r="G786" s="473"/>
      <c r="H786" s="473"/>
      <c r="I786" s="473"/>
      <c r="J786" s="152" t="s">
        <v>11224</v>
      </c>
      <c r="K786" s="163" t="s">
        <v>8948</v>
      </c>
      <c r="L786" s="503">
        <v>43097</v>
      </c>
      <c r="M786" s="497" t="s">
        <v>10169</v>
      </c>
      <c r="N786" s="163" t="s">
        <v>46</v>
      </c>
      <c r="O786" s="503">
        <v>43097</v>
      </c>
      <c r="P786" s="499">
        <v>150000</v>
      </c>
      <c r="Q786" s="500">
        <f t="shared" si="31"/>
        <v>0.15</v>
      </c>
      <c r="R786" s="504">
        <v>12</v>
      </c>
      <c r="S786" s="505" t="s">
        <v>9606</v>
      </c>
      <c r="T786" s="163" t="s">
        <v>125</v>
      </c>
      <c r="U786" s="152" t="s">
        <v>7040</v>
      </c>
      <c r="V786" s="495" t="s">
        <v>158</v>
      </c>
      <c r="W786" s="495"/>
      <c r="X786" s="495" t="s">
        <v>10207</v>
      </c>
      <c r="Y786" s="495"/>
      <c r="Z786" s="616"/>
      <c r="AA786" s="590"/>
      <c r="AB786" s="1"/>
      <c r="AC786" s="1"/>
      <c r="AD786" s="1"/>
      <c r="AE786" s="1"/>
      <c r="AF786" s="1"/>
      <c r="AG786" s="1"/>
      <c r="AH786" s="1"/>
      <c r="AI786" s="1"/>
      <c r="AJ786" s="1"/>
      <c r="AK786" s="1"/>
      <c r="AL786" s="1"/>
      <c r="AM786" s="1"/>
      <c r="AN786" s="1"/>
      <c r="AO786" s="1"/>
      <c r="AP786" s="1"/>
      <c r="AQ786" s="1"/>
      <c r="AR786" s="1"/>
      <c r="AS786" s="1"/>
      <c r="AT786" s="1"/>
      <c r="AU786" s="1"/>
    </row>
    <row r="787" spans="1:47" s="615" customFormat="1" ht="17.45" customHeight="1" x14ac:dyDescent="0.25">
      <c r="A787" s="589" t="s">
        <v>2356</v>
      </c>
      <c r="B787" s="495" t="s">
        <v>6912</v>
      </c>
      <c r="C787" s="495" t="s">
        <v>6912</v>
      </c>
      <c r="D787" s="495" t="s">
        <v>2357</v>
      </c>
      <c r="E787" s="495" t="s">
        <v>2358</v>
      </c>
      <c r="F787" s="473" t="s">
        <v>27</v>
      </c>
      <c r="G787" s="473"/>
      <c r="H787" s="473"/>
      <c r="I787" s="473"/>
      <c r="J787" s="152" t="s">
        <v>11223</v>
      </c>
      <c r="K787" s="163" t="s">
        <v>8947</v>
      </c>
      <c r="L787" s="503">
        <v>43008</v>
      </c>
      <c r="M787" s="497" t="s">
        <v>2359</v>
      </c>
      <c r="N787" s="163" t="s">
        <v>47</v>
      </c>
      <c r="O787" s="503">
        <v>43008</v>
      </c>
      <c r="P787" s="499">
        <v>150000</v>
      </c>
      <c r="Q787" s="500">
        <f t="shared" si="31"/>
        <v>0.15</v>
      </c>
      <c r="R787" s="504">
        <v>12</v>
      </c>
      <c r="S787" s="505" t="s">
        <v>9606</v>
      </c>
      <c r="T787" s="163" t="s">
        <v>292</v>
      </c>
      <c r="U787" s="163" t="s">
        <v>7</v>
      </c>
      <c r="V787" s="495" t="s">
        <v>388</v>
      </c>
      <c r="W787" s="495" t="s">
        <v>389</v>
      </c>
      <c r="X787" s="495" t="s">
        <v>5536</v>
      </c>
      <c r="Y787" s="495" t="s">
        <v>667</v>
      </c>
      <c r="Z787" s="616"/>
      <c r="AA787" s="590"/>
      <c r="AB787" s="1"/>
      <c r="AC787" s="1"/>
      <c r="AD787" s="1"/>
      <c r="AE787" s="1"/>
      <c r="AF787" s="1"/>
      <c r="AG787" s="1"/>
      <c r="AH787" s="1"/>
      <c r="AI787" s="1"/>
      <c r="AJ787" s="1"/>
      <c r="AK787" s="1"/>
      <c r="AL787" s="1"/>
      <c r="AM787" s="1"/>
      <c r="AN787" s="1"/>
      <c r="AO787" s="1"/>
      <c r="AP787" s="1"/>
      <c r="AQ787" s="1"/>
      <c r="AR787" s="1"/>
      <c r="AS787" s="1"/>
      <c r="AT787" s="1"/>
      <c r="AU787" s="1"/>
    </row>
    <row r="788" spans="1:47" s="615" customFormat="1" ht="17.45" customHeight="1" x14ac:dyDescent="0.25">
      <c r="A788" s="589" t="s">
        <v>2489</v>
      </c>
      <c r="B788" s="495" t="s">
        <v>60</v>
      </c>
      <c r="C788" s="495" t="s">
        <v>377</v>
      </c>
      <c r="D788" s="495" t="s">
        <v>10511</v>
      </c>
      <c r="E788" s="495" t="s">
        <v>9363</v>
      </c>
      <c r="F788" s="473" t="s">
        <v>26</v>
      </c>
      <c r="G788" s="473"/>
      <c r="H788" s="473"/>
      <c r="I788" s="473"/>
      <c r="J788" s="152" t="s">
        <v>11223</v>
      </c>
      <c r="K788" s="152" t="s">
        <v>8948</v>
      </c>
      <c r="L788" s="496">
        <v>42972</v>
      </c>
      <c r="M788" s="497">
        <v>42802</v>
      </c>
      <c r="N788" s="152" t="s">
        <v>46</v>
      </c>
      <c r="O788" s="498">
        <v>42972</v>
      </c>
      <c r="P788" s="499">
        <v>150000</v>
      </c>
      <c r="Q788" s="500">
        <f t="shared" si="31"/>
        <v>0.15</v>
      </c>
      <c r="R788" s="501">
        <v>3</v>
      </c>
      <c r="S788" s="502">
        <v>42880</v>
      </c>
      <c r="T788" s="152" t="s">
        <v>103</v>
      </c>
      <c r="U788" s="152" t="s">
        <v>7040</v>
      </c>
      <c r="V788" s="495" t="s">
        <v>162</v>
      </c>
      <c r="W788" s="495" t="s">
        <v>105</v>
      </c>
      <c r="X788" s="495" t="s">
        <v>9124</v>
      </c>
      <c r="Y788" s="495"/>
      <c r="Z788" s="616"/>
      <c r="AA788" s="590"/>
      <c r="AB788" s="1"/>
      <c r="AC788" s="1"/>
      <c r="AD788" s="1"/>
      <c r="AE788" s="1"/>
      <c r="AF788" s="1"/>
      <c r="AG788" s="1"/>
      <c r="AH788" s="1"/>
      <c r="AI788" s="1"/>
      <c r="AJ788" s="1"/>
      <c r="AK788" s="1"/>
      <c r="AL788" s="1"/>
      <c r="AM788" s="1"/>
      <c r="AN788" s="1"/>
      <c r="AO788" s="1"/>
      <c r="AP788" s="1"/>
      <c r="AQ788" s="1"/>
      <c r="AR788" s="1"/>
      <c r="AS788" s="1"/>
      <c r="AT788" s="1"/>
      <c r="AU788" s="1"/>
    </row>
    <row r="789" spans="1:47" s="615" customFormat="1" ht="17.45" customHeight="1" x14ac:dyDescent="0.25">
      <c r="A789" s="589" t="s">
        <v>2446</v>
      </c>
      <c r="B789" s="495" t="s">
        <v>60</v>
      </c>
      <c r="C789" s="495" t="s">
        <v>377</v>
      </c>
      <c r="D789" s="495" t="s">
        <v>2447</v>
      </c>
      <c r="E789" s="495" t="s">
        <v>11158</v>
      </c>
      <c r="F789" s="473" t="s">
        <v>26</v>
      </c>
      <c r="G789" s="473"/>
      <c r="H789" s="473"/>
      <c r="I789" s="473"/>
      <c r="J789" s="152" t="s">
        <v>11225</v>
      </c>
      <c r="K789" s="163" t="s">
        <v>8948</v>
      </c>
      <c r="L789" s="503">
        <v>42916</v>
      </c>
      <c r="M789" s="497" t="s">
        <v>2448</v>
      </c>
      <c r="N789" s="163" t="s">
        <v>48</v>
      </c>
      <c r="O789" s="503">
        <v>42977</v>
      </c>
      <c r="P789" s="499">
        <v>150000</v>
      </c>
      <c r="Q789" s="500">
        <f t="shared" si="31"/>
        <v>0.15</v>
      </c>
      <c r="R789" s="504">
        <v>12</v>
      </c>
      <c r="S789" s="505" t="s">
        <v>11804</v>
      </c>
      <c r="T789" s="163" t="s">
        <v>292</v>
      </c>
      <c r="U789" s="163" t="s">
        <v>7</v>
      </c>
      <c r="V789" s="495" t="s">
        <v>477</v>
      </c>
      <c r="W789" s="495" t="s">
        <v>478</v>
      </c>
      <c r="X789" s="495" t="s">
        <v>5914</v>
      </c>
      <c r="Y789" s="495" t="s">
        <v>356</v>
      </c>
      <c r="Z789" s="616"/>
      <c r="AA789" s="590"/>
      <c r="AB789" s="1"/>
      <c r="AC789" s="1"/>
      <c r="AD789" s="1"/>
      <c r="AE789" s="1"/>
      <c r="AF789" s="1"/>
      <c r="AG789" s="1"/>
      <c r="AH789" s="1"/>
      <c r="AI789" s="1"/>
      <c r="AJ789" s="1"/>
      <c r="AK789" s="1"/>
      <c r="AL789" s="1"/>
      <c r="AM789" s="1"/>
      <c r="AN789" s="1"/>
      <c r="AO789" s="1"/>
      <c r="AP789" s="1"/>
      <c r="AQ789" s="1"/>
      <c r="AR789" s="1"/>
      <c r="AS789" s="1"/>
      <c r="AT789" s="1"/>
      <c r="AU789" s="1"/>
    </row>
    <row r="790" spans="1:47" s="615" customFormat="1" ht="17.45" customHeight="1" x14ac:dyDescent="0.25">
      <c r="A790" s="589" t="s">
        <v>1905</v>
      </c>
      <c r="B790" s="495" t="s">
        <v>60</v>
      </c>
      <c r="C790" s="495" t="s">
        <v>377</v>
      </c>
      <c r="D790" s="495" t="s">
        <v>1906</v>
      </c>
      <c r="E790" s="495" t="s">
        <v>1907</v>
      </c>
      <c r="F790" s="473" t="s">
        <v>26</v>
      </c>
      <c r="G790" s="473"/>
      <c r="H790" s="473"/>
      <c r="I790" s="473"/>
      <c r="J790" s="152" t="s">
        <v>11225</v>
      </c>
      <c r="K790" s="163" t="s">
        <v>8948</v>
      </c>
      <c r="L790" s="503">
        <v>42916</v>
      </c>
      <c r="M790" s="497" t="s">
        <v>1908</v>
      </c>
      <c r="N790" s="163" t="s">
        <v>48</v>
      </c>
      <c r="O790" s="503">
        <v>43005</v>
      </c>
      <c r="P790" s="499">
        <v>150000</v>
      </c>
      <c r="Q790" s="500">
        <f t="shared" si="31"/>
        <v>0.15</v>
      </c>
      <c r="R790" s="504">
        <v>12</v>
      </c>
      <c r="S790" s="505" t="s">
        <v>11823</v>
      </c>
      <c r="T790" s="163" t="s">
        <v>103</v>
      </c>
      <c r="U790" s="163" t="s">
        <v>7</v>
      </c>
      <c r="V790" s="495" t="s">
        <v>1867</v>
      </c>
      <c r="W790" s="495" t="s">
        <v>2155</v>
      </c>
      <c r="X790" s="495" t="s">
        <v>5914</v>
      </c>
      <c r="Y790" s="495" t="s">
        <v>221</v>
      </c>
      <c r="Z790" s="616"/>
      <c r="AA790" s="590"/>
      <c r="AB790" s="1"/>
      <c r="AC790" s="1"/>
      <c r="AD790" s="1"/>
      <c r="AE790" s="1"/>
      <c r="AF790" s="1"/>
      <c r="AG790" s="1"/>
      <c r="AH790" s="1"/>
      <c r="AI790" s="1"/>
      <c r="AJ790" s="1"/>
      <c r="AK790" s="1"/>
      <c r="AL790" s="1"/>
      <c r="AM790" s="1"/>
      <c r="AN790" s="1"/>
      <c r="AO790" s="1"/>
      <c r="AP790" s="1"/>
      <c r="AQ790" s="1"/>
      <c r="AR790" s="1"/>
      <c r="AS790" s="1"/>
      <c r="AT790" s="1"/>
      <c r="AU790" s="1"/>
    </row>
    <row r="791" spans="1:47" s="615" customFormat="1" ht="17.45" customHeight="1" x14ac:dyDescent="0.25">
      <c r="A791" s="589" t="s">
        <v>9638</v>
      </c>
      <c r="B791" s="495" t="s">
        <v>57</v>
      </c>
      <c r="C791" s="495" t="s">
        <v>1348</v>
      </c>
      <c r="D791" s="495" t="s">
        <v>10512</v>
      </c>
      <c r="E791" s="495" t="s">
        <v>9639</v>
      </c>
      <c r="F791" s="473" t="s">
        <v>25</v>
      </c>
      <c r="G791" s="473"/>
      <c r="H791" s="473"/>
      <c r="I791" s="473"/>
      <c r="J791" s="152" t="s">
        <v>11223</v>
      </c>
      <c r="K791" s="152" t="s">
        <v>35</v>
      </c>
      <c r="L791" s="496">
        <v>42977</v>
      </c>
      <c r="M791" s="497">
        <v>42887</v>
      </c>
      <c r="N791" s="152" t="s">
        <v>47</v>
      </c>
      <c r="O791" s="498">
        <v>42977</v>
      </c>
      <c r="P791" s="499">
        <v>150000</v>
      </c>
      <c r="Q791" s="500">
        <f t="shared" si="31"/>
        <v>0.15</v>
      </c>
      <c r="R791" s="501">
        <v>3</v>
      </c>
      <c r="S791" s="502">
        <v>42908</v>
      </c>
      <c r="T791" s="152" t="s">
        <v>125</v>
      </c>
      <c r="U791" s="152" t="s">
        <v>7040</v>
      </c>
      <c r="V791" s="495" t="s">
        <v>162</v>
      </c>
      <c r="W791" s="495" t="s">
        <v>105</v>
      </c>
      <c r="X791" s="495" t="s">
        <v>10048</v>
      </c>
      <c r="Y791" s="495" t="s">
        <v>9239</v>
      </c>
      <c r="Z791" s="616"/>
      <c r="AA791" s="590"/>
      <c r="AB791" s="1"/>
      <c r="AC791" s="1"/>
      <c r="AD791" s="1"/>
      <c r="AE791" s="1"/>
      <c r="AF791" s="1"/>
      <c r="AG791" s="1"/>
      <c r="AH791" s="1"/>
      <c r="AI791" s="1"/>
      <c r="AJ791" s="1"/>
      <c r="AK791" s="1"/>
      <c r="AL791" s="1"/>
      <c r="AM791" s="1"/>
      <c r="AN791" s="1"/>
      <c r="AO791" s="1"/>
      <c r="AP791" s="1"/>
      <c r="AQ791" s="1"/>
      <c r="AR791" s="1"/>
      <c r="AS791" s="1"/>
      <c r="AT791" s="1"/>
      <c r="AU791" s="1"/>
    </row>
    <row r="792" spans="1:47" s="615" customFormat="1" ht="17.45" customHeight="1" x14ac:dyDescent="0.25">
      <c r="A792" s="589" t="s">
        <v>7732</v>
      </c>
      <c r="B792" s="495" t="s">
        <v>57</v>
      </c>
      <c r="C792" s="495" t="s">
        <v>1348</v>
      </c>
      <c r="D792" s="495" t="s">
        <v>6650</v>
      </c>
      <c r="E792" s="495" t="s">
        <v>7733</v>
      </c>
      <c r="F792" s="473" t="s">
        <v>24</v>
      </c>
      <c r="G792" s="473"/>
      <c r="H792" s="473"/>
      <c r="I792" s="473"/>
      <c r="J792" s="152" t="s">
        <v>11224</v>
      </c>
      <c r="K792" s="163" t="s">
        <v>8949</v>
      </c>
      <c r="L792" s="503">
        <v>43098</v>
      </c>
      <c r="M792" s="497" t="s">
        <v>7734</v>
      </c>
      <c r="N792" s="163" t="s">
        <v>46</v>
      </c>
      <c r="O792" s="503">
        <v>43098</v>
      </c>
      <c r="P792" s="499">
        <v>150000</v>
      </c>
      <c r="Q792" s="500">
        <f t="shared" si="31"/>
        <v>0.15</v>
      </c>
      <c r="R792" s="504">
        <v>12</v>
      </c>
      <c r="S792" s="505" t="s">
        <v>2088</v>
      </c>
      <c r="T792" s="163" t="s">
        <v>125</v>
      </c>
      <c r="U792" s="163" t="s">
        <v>7</v>
      </c>
      <c r="V792" s="495" t="s">
        <v>477</v>
      </c>
      <c r="W792" s="495"/>
      <c r="X792" s="495" t="s">
        <v>7735</v>
      </c>
      <c r="Y792" s="495" t="s">
        <v>667</v>
      </c>
      <c r="Z792" s="616"/>
      <c r="AA792" s="590"/>
      <c r="AB792" s="1"/>
      <c r="AC792" s="1"/>
      <c r="AD792" s="1"/>
      <c r="AE792" s="1"/>
      <c r="AF792" s="1"/>
      <c r="AG792" s="1"/>
      <c r="AH792" s="1"/>
      <c r="AI792" s="1"/>
      <c r="AJ792" s="1"/>
      <c r="AK792" s="1"/>
      <c r="AL792" s="1"/>
      <c r="AM792" s="1"/>
      <c r="AN792" s="1"/>
      <c r="AO792" s="1"/>
      <c r="AP792" s="1"/>
      <c r="AQ792" s="1"/>
      <c r="AR792" s="1"/>
      <c r="AS792" s="1"/>
      <c r="AT792" s="1"/>
      <c r="AU792" s="1"/>
    </row>
    <row r="793" spans="1:47" s="615" customFormat="1" ht="17.45" customHeight="1" x14ac:dyDescent="0.25">
      <c r="A793" s="589" t="s">
        <v>1772</v>
      </c>
      <c r="B793" s="495" t="s">
        <v>6912</v>
      </c>
      <c r="C793" s="495" t="s">
        <v>6912</v>
      </c>
      <c r="D793" s="495" t="s">
        <v>218</v>
      </c>
      <c r="E793" s="495" t="s">
        <v>1773</v>
      </c>
      <c r="F793" s="473" t="s">
        <v>26</v>
      </c>
      <c r="G793" s="473" t="s">
        <v>4894</v>
      </c>
      <c r="H793" s="473" t="str">
        <f>VLOOKUP(A793,'[1]2017 SalesConnect'!$A:$J,8,0)</f>
        <v>India</v>
      </c>
      <c r="I793" s="473" t="str">
        <f>VLOOKUP(A793,'[1]2017 SalesConnect'!$A:$I,9,0)</f>
        <v>Won, Staffing in Progress</v>
      </c>
      <c r="J793" s="152" t="s">
        <v>11225</v>
      </c>
      <c r="K793" s="163" t="s">
        <v>8948</v>
      </c>
      <c r="L793" s="503">
        <v>42870</v>
      </c>
      <c r="M793" s="497" t="s">
        <v>1774</v>
      </c>
      <c r="N793" s="163" t="s">
        <v>50</v>
      </c>
      <c r="O793" s="503">
        <v>42870</v>
      </c>
      <c r="P793" s="499">
        <v>168983</v>
      </c>
      <c r="Q793" s="500">
        <f t="shared" si="31"/>
        <v>0.16898299999999999</v>
      </c>
      <c r="R793" s="504">
        <v>4</v>
      </c>
      <c r="S793" s="505" t="s">
        <v>11287</v>
      </c>
      <c r="T793" s="163" t="s">
        <v>578</v>
      </c>
      <c r="U793" s="152" t="s">
        <v>7040</v>
      </c>
      <c r="V793" s="495" t="s">
        <v>158</v>
      </c>
      <c r="W793" s="495" t="s">
        <v>7994</v>
      </c>
      <c r="X793" s="495" t="s">
        <v>5899</v>
      </c>
      <c r="Y793" s="495" t="s">
        <v>221</v>
      </c>
      <c r="Z793" s="616"/>
      <c r="AA793" s="590"/>
      <c r="AB793" s="1"/>
      <c r="AC793" s="1"/>
      <c r="AD793" s="1"/>
      <c r="AE793" s="1"/>
      <c r="AF793" s="1"/>
      <c r="AG793" s="1"/>
      <c r="AH793" s="1"/>
      <c r="AI793" s="1"/>
      <c r="AJ793" s="1"/>
      <c r="AK793" s="1"/>
      <c r="AL793" s="1"/>
      <c r="AM793" s="1"/>
      <c r="AN793" s="1"/>
      <c r="AO793" s="1"/>
      <c r="AP793" s="1"/>
      <c r="AQ793" s="1"/>
      <c r="AR793" s="1"/>
      <c r="AS793" s="1"/>
      <c r="AT793" s="1"/>
      <c r="AU793" s="1"/>
    </row>
    <row r="794" spans="1:47" s="615" customFormat="1" ht="17.45" customHeight="1" x14ac:dyDescent="0.25">
      <c r="A794" s="589" t="s">
        <v>9358</v>
      </c>
      <c r="B794" s="495" t="s">
        <v>60</v>
      </c>
      <c r="C794" s="495" t="s">
        <v>6576</v>
      </c>
      <c r="D794" s="495" t="s">
        <v>10859</v>
      </c>
      <c r="E794" s="495" t="s">
        <v>8336</v>
      </c>
      <c r="F794" s="473" t="s">
        <v>6576</v>
      </c>
      <c r="G794" s="473"/>
      <c r="H794" s="473"/>
      <c r="I794" s="473"/>
      <c r="J794" s="152" t="s">
        <v>11224</v>
      </c>
      <c r="K794" s="152" t="s">
        <v>36</v>
      </c>
      <c r="L794" s="496">
        <v>43028</v>
      </c>
      <c r="M794" s="497">
        <v>42877</v>
      </c>
      <c r="N794" s="152" t="s">
        <v>47</v>
      </c>
      <c r="O794" s="498">
        <v>43040</v>
      </c>
      <c r="P794" s="499">
        <v>150000</v>
      </c>
      <c r="Q794" s="500">
        <f t="shared" si="31"/>
        <v>0.15</v>
      </c>
      <c r="R794" s="501">
        <v>12</v>
      </c>
      <c r="S794" s="502">
        <v>42880</v>
      </c>
      <c r="T794" s="152" t="s">
        <v>103</v>
      </c>
      <c r="U794" s="152" t="s">
        <v>7040</v>
      </c>
      <c r="V794" s="495" t="s">
        <v>162</v>
      </c>
      <c r="W794" s="495" t="s">
        <v>105</v>
      </c>
      <c r="X794" s="495" t="s">
        <v>10047</v>
      </c>
      <c r="Y794" s="495" t="s">
        <v>9306</v>
      </c>
      <c r="Z794" s="616"/>
      <c r="AA794" s="590"/>
      <c r="AB794" s="1"/>
      <c r="AC794" s="1"/>
      <c r="AD794" s="1"/>
      <c r="AE794" s="1"/>
      <c r="AF794" s="1"/>
      <c r="AG794" s="1"/>
      <c r="AH794" s="1"/>
      <c r="AI794" s="1"/>
      <c r="AJ794" s="1"/>
      <c r="AK794" s="1"/>
      <c r="AL794" s="1"/>
      <c r="AM794" s="1"/>
      <c r="AN794" s="1"/>
      <c r="AO794" s="1"/>
      <c r="AP794" s="1"/>
      <c r="AQ794" s="1"/>
      <c r="AR794" s="1"/>
      <c r="AS794" s="1"/>
      <c r="AT794" s="1"/>
      <c r="AU794" s="1"/>
    </row>
    <row r="795" spans="1:47" s="615" customFormat="1" ht="17.45" customHeight="1" x14ac:dyDescent="0.25">
      <c r="A795" s="593" t="s">
        <v>9358</v>
      </c>
      <c r="B795" s="415" t="s">
        <v>60</v>
      </c>
      <c r="C795" s="415" t="s">
        <v>6576</v>
      </c>
      <c r="D795" s="415" t="s">
        <v>10859</v>
      </c>
      <c r="E795" s="415" t="s">
        <v>8336</v>
      </c>
      <c r="F795" s="473" t="s">
        <v>6576</v>
      </c>
      <c r="G795" s="473"/>
      <c r="H795" s="473"/>
      <c r="I795" s="473"/>
      <c r="J795" s="101" t="s">
        <v>11224</v>
      </c>
      <c r="K795" s="101" t="s">
        <v>36</v>
      </c>
      <c r="L795" s="527">
        <v>43028</v>
      </c>
      <c r="M795" s="528">
        <v>42877</v>
      </c>
      <c r="N795" s="101" t="s">
        <v>47</v>
      </c>
      <c r="O795" s="527">
        <v>43040</v>
      </c>
      <c r="P795" s="529">
        <v>150000</v>
      </c>
      <c r="Q795" s="474">
        <f t="shared" si="31"/>
        <v>0.15</v>
      </c>
      <c r="R795" s="530">
        <v>12</v>
      </c>
      <c r="S795" s="531">
        <v>42880</v>
      </c>
      <c r="T795" s="101" t="s">
        <v>103</v>
      </c>
      <c r="U795" s="101" t="s">
        <v>7040</v>
      </c>
      <c r="V795" s="415" t="s">
        <v>162</v>
      </c>
      <c r="W795" s="415" t="s">
        <v>2583</v>
      </c>
      <c r="X795" s="415" t="s">
        <v>10047</v>
      </c>
      <c r="Y795" s="415" t="s">
        <v>9306</v>
      </c>
      <c r="Z795" s="616"/>
      <c r="AA795" s="590"/>
      <c r="AB795" s="1"/>
      <c r="AC795" s="1"/>
      <c r="AD795" s="1"/>
      <c r="AE795" s="1"/>
      <c r="AF795" s="1"/>
      <c r="AG795" s="1"/>
      <c r="AH795" s="1"/>
      <c r="AI795" s="1"/>
      <c r="AJ795" s="1"/>
      <c r="AK795" s="1"/>
      <c r="AL795" s="1"/>
      <c r="AM795" s="1"/>
      <c r="AN795" s="1"/>
      <c r="AO795" s="1"/>
      <c r="AP795" s="1"/>
      <c r="AQ795" s="1"/>
      <c r="AR795" s="1"/>
      <c r="AS795" s="1"/>
      <c r="AT795" s="1"/>
      <c r="AU795" s="1"/>
    </row>
    <row r="796" spans="1:47" s="615" customFormat="1" ht="17.45" customHeight="1" x14ac:dyDescent="0.25">
      <c r="A796" s="589" t="s">
        <v>8360</v>
      </c>
      <c r="B796" s="495" t="s">
        <v>59</v>
      </c>
      <c r="C796" s="495" t="s">
        <v>9574</v>
      </c>
      <c r="D796" s="495" t="s">
        <v>8361</v>
      </c>
      <c r="E796" s="495" t="s">
        <v>8362</v>
      </c>
      <c r="F796" s="473" t="s">
        <v>26</v>
      </c>
      <c r="G796" s="473"/>
      <c r="H796" s="473"/>
      <c r="I796" s="473"/>
      <c r="J796" s="152" t="s">
        <v>11223</v>
      </c>
      <c r="K796" s="163" t="s">
        <v>8948</v>
      </c>
      <c r="L796" s="503">
        <v>43007</v>
      </c>
      <c r="M796" s="497" t="s">
        <v>8575</v>
      </c>
      <c r="N796" s="163" t="s">
        <v>47</v>
      </c>
      <c r="O796" s="503">
        <v>43007</v>
      </c>
      <c r="P796" s="499">
        <v>150000</v>
      </c>
      <c r="Q796" s="500">
        <f t="shared" si="31"/>
        <v>0.15</v>
      </c>
      <c r="R796" s="504">
        <v>1</v>
      </c>
      <c r="S796" s="505" t="s">
        <v>10333</v>
      </c>
      <c r="T796" s="163" t="s">
        <v>292</v>
      </c>
      <c r="U796" s="163" t="s">
        <v>13</v>
      </c>
      <c r="V796" s="495" t="s">
        <v>126</v>
      </c>
      <c r="W796" s="495" t="s">
        <v>498</v>
      </c>
      <c r="X796" s="495" t="s">
        <v>8651</v>
      </c>
      <c r="Y796" s="495" t="s">
        <v>186</v>
      </c>
      <c r="Z796" s="616"/>
      <c r="AA796" s="590"/>
      <c r="AB796" s="1"/>
      <c r="AC796" s="1"/>
      <c r="AD796" s="1"/>
      <c r="AE796" s="1"/>
      <c r="AF796" s="1"/>
      <c r="AG796" s="1"/>
      <c r="AH796" s="1"/>
      <c r="AI796" s="1"/>
      <c r="AJ796" s="1"/>
      <c r="AK796" s="1"/>
      <c r="AL796" s="1"/>
      <c r="AM796" s="1"/>
      <c r="AN796" s="1"/>
      <c r="AO796" s="1"/>
      <c r="AP796" s="1"/>
      <c r="AQ796" s="1"/>
      <c r="AR796" s="1"/>
      <c r="AS796" s="1"/>
      <c r="AT796" s="1"/>
      <c r="AU796" s="1"/>
    </row>
    <row r="797" spans="1:47" s="615" customFormat="1" ht="17.45" customHeight="1" x14ac:dyDescent="0.25">
      <c r="A797" s="589" t="s">
        <v>9251</v>
      </c>
      <c r="B797" s="495" t="s">
        <v>59</v>
      </c>
      <c r="C797" s="495" t="s">
        <v>9574</v>
      </c>
      <c r="D797" s="495" t="s">
        <v>10273</v>
      </c>
      <c r="E797" s="495" t="s">
        <v>9252</v>
      </c>
      <c r="F797" s="473" t="s">
        <v>28</v>
      </c>
      <c r="G797" s="473"/>
      <c r="H797" s="473"/>
      <c r="I797" s="473"/>
      <c r="J797" s="152" t="s">
        <v>11223</v>
      </c>
      <c r="K797" s="152" t="s">
        <v>8950</v>
      </c>
      <c r="L797" s="496">
        <v>42978</v>
      </c>
      <c r="M797" s="497">
        <v>42877</v>
      </c>
      <c r="N797" s="152" t="s">
        <v>47</v>
      </c>
      <c r="O797" s="498">
        <v>42978</v>
      </c>
      <c r="P797" s="499">
        <v>150000</v>
      </c>
      <c r="Q797" s="500">
        <f t="shared" si="31"/>
        <v>0.15</v>
      </c>
      <c r="R797" s="501">
        <v>6</v>
      </c>
      <c r="S797" s="502">
        <v>42915</v>
      </c>
      <c r="T797" s="152" t="s">
        <v>211</v>
      </c>
      <c r="U797" s="152" t="s">
        <v>7040</v>
      </c>
      <c r="V797" s="495" t="s">
        <v>162</v>
      </c>
      <c r="W797" s="495" t="s">
        <v>105</v>
      </c>
      <c r="X797" s="495" t="s">
        <v>9421</v>
      </c>
      <c r="Y797" s="495" t="s">
        <v>6864</v>
      </c>
      <c r="Z797" s="616"/>
      <c r="AA797" s="590"/>
      <c r="AB797" s="1"/>
      <c r="AC797" s="1"/>
      <c r="AD797" s="1"/>
      <c r="AE797" s="1"/>
      <c r="AF797" s="1"/>
      <c r="AG797" s="1"/>
      <c r="AH797" s="1"/>
      <c r="AI797" s="1"/>
      <c r="AJ797" s="1"/>
      <c r="AK797" s="1"/>
      <c r="AL797" s="1"/>
      <c r="AM797" s="1"/>
      <c r="AN797" s="1"/>
      <c r="AO797" s="1"/>
      <c r="AP797" s="1"/>
      <c r="AQ797" s="1"/>
      <c r="AR797" s="1"/>
      <c r="AS797" s="1"/>
      <c r="AT797" s="1"/>
      <c r="AU797" s="1"/>
    </row>
    <row r="798" spans="1:47" s="615" customFormat="1" ht="17.45" customHeight="1" x14ac:dyDescent="0.25">
      <c r="A798" s="589" t="s">
        <v>8778</v>
      </c>
      <c r="B798" s="495" t="s">
        <v>59</v>
      </c>
      <c r="C798" s="495" t="s">
        <v>9574</v>
      </c>
      <c r="D798" s="495" t="s">
        <v>10284</v>
      </c>
      <c r="E798" s="495" t="s">
        <v>8779</v>
      </c>
      <c r="F798" s="473" t="s">
        <v>28</v>
      </c>
      <c r="G798" s="473"/>
      <c r="H798" s="473"/>
      <c r="I798" s="473"/>
      <c r="J798" s="152" t="s">
        <v>11224</v>
      </c>
      <c r="K798" s="152" t="s">
        <v>8990</v>
      </c>
      <c r="L798" s="496">
        <v>43067</v>
      </c>
      <c r="M798" s="497">
        <v>42862</v>
      </c>
      <c r="N798" s="152" t="s">
        <v>47</v>
      </c>
      <c r="O798" s="498">
        <v>43067</v>
      </c>
      <c r="P798" s="499">
        <v>150000</v>
      </c>
      <c r="Q798" s="500">
        <f t="shared" si="31"/>
        <v>0.15</v>
      </c>
      <c r="R798" s="501">
        <v>4</v>
      </c>
      <c r="S798" s="502">
        <v>42866</v>
      </c>
      <c r="T798" s="152" t="s">
        <v>103</v>
      </c>
      <c r="U798" s="152" t="s">
        <v>7040</v>
      </c>
      <c r="V798" s="495" t="s">
        <v>162</v>
      </c>
      <c r="W798" s="495" t="s">
        <v>105</v>
      </c>
      <c r="X798" s="495" t="s">
        <v>9825</v>
      </c>
      <c r="Y798" s="495"/>
      <c r="Z798" s="616"/>
      <c r="AA798" s="590"/>
      <c r="AB798" s="1"/>
      <c r="AC798" s="1"/>
      <c r="AD798" s="1"/>
      <c r="AE798" s="1"/>
      <c r="AF798" s="1"/>
      <c r="AG798" s="1"/>
      <c r="AH798" s="1"/>
      <c r="AI798" s="1"/>
      <c r="AJ798" s="1"/>
      <c r="AK798" s="1"/>
      <c r="AL798" s="1"/>
      <c r="AM798" s="1"/>
      <c r="AN798" s="1"/>
      <c r="AO798" s="1"/>
      <c r="AP798" s="1"/>
      <c r="AQ798" s="1"/>
      <c r="AR798" s="1"/>
      <c r="AS798" s="1"/>
      <c r="AT798" s="1"/>
      <c r="AU798" s="1"/>
    </row>
    <row r="799" spans="1:47" s="615" customFormat="1" ht="17.45" customHeight="1" x14ac:dyDescent="0.25">
      <c r="A799" s="589" t="s">
        <v>8787</v>
      </c>
      <c r="B799" s="495" t="s">
        <v>59</v>
      </c>
      <c r="C799" s="495" t="s">
        <v>9574</v>
      </c>
      <c r="D799" s="495" t="s">
        <v>10866</v>
      </c>
      <c r="E799" s="495" t="s">
        <v>1081</v>
      </c>
      <c r="F799" s="473" t="s">
        <v>26</v>
      </c>
      <c r="G799" s="473"/>
      <c r="H799" s="473"/>
      <c r="I799" s="473"/>
      <c r="J799" s="152" t="s">
        <v>11224</v>
      </c>
      <c r="K799" s="152" t="s">
        <v>8948</v>
      </c>
      <c r="L799" s="496">
        <v>43100</v>
      </c>
      <c r="M799" s="497">
        <v>42837</v>
      </c>
      <c r="N799" s="152" t="s">
        <v>47</v>
      </c>
      <c r="O799" s="498">
        <v>43100</v>
      </c>
      <c r="P799" s="499">
        <v>150000</v>
      </c>
      <c r="Q799" s="500">
        <f t="shared" si="31"/>
        <v>0.15</v>
      </c>
      <c r="R799" s="501">
        <v>12</v>
      </c>
      <c r="S799" s="502">
        <v>42838</v>
      </c>
      <c r="T799" s="152" t="s">
        <v>125</v>
      </c>
      <c r="U799" s="152" t="s">
        <v>7040</v>
      </c>
      <c r="V799" s="495" t="s">
        <v>1715</v>
      </c>
      <c r="W799" s="495" t="s">
        <v>518</v>
      </c>
      <c r="X799" s="495" t="s">
        <v>10208</v>
      </c>
      <c r="Y799" s="495"/>
      <c r="Z799" s="616"/>
      <c r="AA799" s="590"/>
      <c r="AB799" s="1"/>
      <c r="AC799" s="1"/>
      <c r="AD799" s="1"/>
      <c r="AE799" s="1"/>
      <c r="AF799" s="1"/>
      <c r="AG799" s="1"/>
      <c r="AH799" s="1"/>
      <c r="AI799" s="1"/>
      <c r="AJ799" s="1"/>
      <c r="AK799" s="1"/>
      <c r="AL799" s="1"/>
      <c r="AM799" s="1"/>
      <c r="AN799" s="1"/>
      <c r="AO799" s="1"/>
      <c r="AP799" s="1"/>
      <c r="AQ799" s="1"/>
      <c r="AR799" s="1"/>
      <c r="AS799" s="1"/>
      <c r="AT799" s="1"/>
      <c r="AU799" s="1"/>
    </row>
    <row r="800" spans="1:47" s="615" customFormat="1" ht="17.45" customHeight="1" x14ac:dyDescent="0.25">
      <c r="A800" s="589" t="s">
        <v>8778</v>
      </c>
      <c r="B800" s="495" t="s">
        <v>59</v>
      </c>
      <c r="C800" s="495" t="s">
        <v>9574</v>
      </c>
      <c r="D800" s="495" t="s">
        <v>9591</v>
      </c>
      <c r="E800" s="495" t="s">
        <v>8779</v>
      </c>
      <c r="F800" s="473" t="s">
        <v>28</v>
      </c>
      <c r="G800" s="473"/>
      <c r="H800" s="473"/>
      <c r="I800" s="473"/>
      <c r="J800" s="152" t="s">
        <v>11224</v>
      </c>
      <c r="K800" s="163" t="s">
        <v>8990</v>
      </c>
      <c r="L800" s="503">
        <v>43067</v>
      </c>
      <c r="M800" s="497" t="s">
        <v>8877</v>
      </c>
      <c r="N800" s="163" t="s">
        <v>47</v>
      </c>
      <c r="O800" s="503">
        <v>43067</v>
      </c>
      <c r="P800" s="499">
        <v>150000</v>
      </c>
      <c r="Q800" s="500">
        <f t="shared" si="31"/>
        <v>0.15</v>
      </c>
      <c r="R800" s="504">
        <v>12</v>
      </c>
      <c r="S800" s="505" t="s">
        <v>8160</v>
      </c>
      <c r="T800" s="163" t="s">
        <v>103</v>
      </c>
      <c r="U800" s="152" t="s">
        <v>7040</v>
      </c>
      <c r="V800" s="495" t="s">
        <v>134</v>
      </c>
      <c r="W800" s="495" t="s">
        <v>9226</v>
      </c>
      <c r="X800" s="495" t="s">
        <v>8173</v>
      </c>
      <c r="Y800" s="495" t="s">
        <v>221</v>
      </c>
      <c r="Z800" s="616"/>
      <c r="AA800" s="590"/>
      <c r="AB800" s="1"/>
      <c r="AC800" s="1"/>
      <c r="AD800" s="1"/>
      <c r="AE800" s="1"/>
      <c r="AF800" s="1"/>
      <c r="AG800" s="1"/>
      <c r="AH800" s="1"/>
      <c r="AI800" s="1"/>
      <c r="AJ800" s="1"/>
      <c r="AK800" s="1"/>
      <c r="AL800" s="1"/>
      <c r="AM800" s="1"/>
      <c r="AN800" s="1"/>
      <c r="AO800" s="1"/>
      <c r="AP800" s="1"/>
      <c r="AQ800" s="1"/>
      <c r="AR800" s="1"/>
      <c r="AS800" s="1"/>
      <c r="AT800" s="1"/>
      <c r="AU800" s="1"/>
    </row>
    <row r="801" spans="1:47" s="615" customFormat="1" ht="17.45" customHeight="1" x14ac:dyDescent="0.25">
      <c r="A801" s="589" t="s">
        <v>3960</v>
      </c>
      <c r="B801" s="495" t="s">
        <v>59</v>
      </c>
      <c r="C801" s="495" t="s">
        <v>9574</v>
      </c>
      <c r="D801" s="495" t="s">
        <v>2080</v>
      </c>
      <c r="E801" s="495" t="s">
        <v>3961</v>
      </c>
      <c r="F801" s="473" t="s">
        <v>26</v>
      </c>
      <c r="G801" s="473"/>
      <c r="H801" s="473"/>
      <c r="I801" s="473"/>
      <c r="J801" s="152" t="s">
        <v>11225</v>
      </c>
      <c r="K801" s="163" t="s">
        <v>8948</v>
      </c>
      <c r="L801" s="503">
        <v>42916</v>
      </c>
      <c r="M801" s="497" t="s">
        <v>3962</v>
      </c>
      <c r="N801" s="163" t="s">
        <v>49</v>
      </c>
      <c r="O801" s="503">
        <v>42916</v>
      </c>
      <c r="P801" s="499">
        <v>150000</v>
      </c>
      <c r="Q801" s="500">
        <f t="shared" si="31"/>
        <v>0.15</v>
      </c>
      <c r="R801" s="504">
        <v>12</v>
      </c>
      <c r="S801" s="505" t="s">
        <v>6777</v>
      </c>
      <c r="T801" s="163" t="s">
        <v>103</v>
      </c>
      <c r="U801" s="163" t="s">
        <v>7</v>
      </c>
      <c r="V801" s="495" t="s">
        <v>388</v>
      </c>
      <c r="W801" s="495" t="s">
        <v>389</v>
      </c>
      <c r="X801" s="495" t="s">
        <v>6069</v>
      </c>
      <c r="Y801" s="495" t="s">
        <v>221</v>
      </c>
      <c r="Z801" s="616"/>
      <c r="AA801" s="590"/>
      <c r="AB801" s="1"/>
      <c r="AC801" s="1"/>
      <c r="AD801" s="1"/>
      <c r="AE801" s="1"/>
      <c r="AF801" s="1"/>
      <c r="AG801" s="1"/>
      <c r="AH801" s="1"/>
      <c r="AI801" s="1"/>
      <c r="AJ801" s="1"/>
      <c r="AK801" s="1"/>
      <c r="AL801" s="1"/>
      <c r="AM801" s="1"/>
      <c r="AN801" s="1"/>
      <c r="AO801" s="1"/>
      <c r="AP801" s="1"/>
      <c r="AQ801" s="1"/>
      <c r="AR801" s="1"/>
      <c r="AS801" s="1"/>
      <c r="AT801" s="1"/>
      <c r="AU801" s="1"/>
    </row>
    <row r="802" spans="1:47" s="615" customFormat="1" ht="17.45" customHeight="1" x14ac:dyDescent="0.25">
      <c r="A802" s="589" t="s">
        <v>3810</v>
      </c>
      <c r="B802" s="495" t="s">
        <v>59</v>
      </c>
      <c r="C802" s="495" t="s">
        <v>9574</v>
      </c>
      <c r="D802" s="495" t="s">
        <v>3811</v>
      </c>
      <c r="E802" s="495" t="s">
        <v>2358</v>
      </c>
      <c r="F802" s="473" t="s">
        <v>26</v>
      </c>
      <c r="G802" s="473"/>
      <c r="H802" s="473"/>
      <c r="I802" s="473"/>
      <c r="J802" s="152" t="s">
        <v>11223</v>
      </c>
      <c r="K802" s="163" t="s">
        <v>8948</v>
      </c>
      <c r="L802" s="503">
        <v>42921</v>
      </c>
      <c r="M802" s="497" t="s">
        <v>3812</v>
      </c>
      <c r="N802" s="163" t="s">
        <v>47</v>
      </c>
      <c r="O802" s="503">
        <v>42921</v>
      </c>
      <c r="P802" s="499">
        <v>150000</v>
      </c>
      <c r="Q802" s="500">
        <f t="shared" si="31"/>
        <v>0.15</v>
      </c>
      <c r="R802" s="504">
        <v>12</v>
      </c>
      <c r="S802" s="505" t="s">
        <v>11824</v>
      </c>
      <c r="T802" s="163" t="s">
        <v>103</v>
      </c>
      <c r="U802" s="163" t="s">
        <v>7</v>
      </c>
      <c r="V802" s="495" t="s">
        <v>477</v>
      </c>
      <c r="W802" s="495" t="s">
        <v>1302</v>
      </c>
      <c r="X802" s="495" t="s">
        <v>6167</v>
      </c>
      <c r="Y802" s="495" t="s">
        <v>221</v>
      </c>
      <c r="Z802" s="616"/>
      <c r="AA802" s="590"/>
      <c r="AB802" s="1"/>
      <c r="AC802" s="1"/>
      <c r="AD802" s="1"/>
      <c r="AE802" s="1"/>
      <c r="AF802" s="1"/>
      <c r="AG802" s="1"/>
      <c r="AH802" s="1"/>
      <c r="AI802" s="1"/>
      <c r="AJ802" s="1"/>
      <c r="AK802" s="1"/>
      <c r="AL802" s="1"/>
      <c r="AM802" s="1"/>
      <c r="AN802" s="1"/>
      <c r="AO802" s="1"/>
      <c r="AP802" s="1"/>
      <c r="AQ802" s="1"/>
      <c r="AR802" s="1"/>
      <c r="AS802" s="1"/>
      <c r="AT802" s="1"/>
      <c r="AU802" s="1"/>
    </row>
    <row r="803" spans="1:47" s="615" customFormat="1" ht="17.45" customHeight="1" x14ac:dyDescent="0.25">
      <c r="A803" s="589" t="s">
        <v>8358</v>
      </c>
      <c r="B803" s="495" t="s">
        <v>57</v>
      </c>
      <c r="C803" s="495" t="s">
        <v>775</v>
      </c>
      <c r="D803" s="495" t="s">
        <v>10518</v>
      </c>
      <c r="E803" s="495" t="s">
        <v>8359</v>
      </c>
      <c r="F803" s="473" t="s">
        <v>24</v>
      </c>
      <c r="G803" s="473"/>
      <c r="H803" s="473"/>
      <c r="I803" s="473"/>
      <c r="J803" s="152" t="s">
        <v>11223</v>
      </c>
      <c r="K803" s="152" t="s">
        <v>38</v>
      </c>
      <c r="L803" s="496">
        <v>42999</v>
      </c>
      <c r="M803" s="497">
        <v>42858</v>
      </c>
      <c r="N803" s="152" t="s">
        <v>46</v>
      </c>
      <c r="O803" s="498">
        <v>42999</v>
      </c>
      <c r="P803" s="499">
        <v>150000</v>
      </c>
      <c r="Q803" s="500">
        <f t="shared" si="31"/>
        <v>0.15</v>
      </c>
      <c r="R803" s="501">
        <v>3</v>
      </c>
      <c r="S803" s="502">
        <v>42866</v>
      </c>
      <c r="T803" s="152" t="s">
        <v>125</v>
      </c>
      <c r="U803" s="152" t="s">
        <v>7040</v>
      </c>
      <c r="V803" s="495" t="s">
        <v>162</v>
      </c>
      <c r="W803" s="495" t="s">
        <v>7199</v>
      </c>
      <c r="X803" s="495" t="s">
        <v>10050</v>
      </c>
      <c r="Y803" s="495"/>
      <c r="Z803" s="616"/>
      <c r="AA803" s="590"/>
      <c r="AB803" s="1"/>
      <c r="AC803" s="1"/>
      <c r="AD803" s="1"/>
      <c r="AE803" s="1"/>
      <c r="AF803" s="1"/>
      <c r="AG803" s="1"/>
      <c r="AH803" s="1"/>
      <c r="AI803" s="1"/>
      <c r="AJ803" s="1"/>
      <c r="AK803" s="1"/>
      <c r="AL803" s="1"/>
      <c r="AM803" s="1"/>
      <c r="AN803" s="1"/>
      <c r="AO803" s="1"/>
      <c r="AP803" s="1"/>
      <c r="AQ803" s="1"/>
      <c r="AR803" s="1"/>
      <c r="AS803" s="1"/>
      <c r="AT803" s="1"/>
      <c r="AU803" s="1"/>
    </row>
    <row r="804" spans="1:47" s="615" customFormat="1" ht="17.45" customHeight="1" x14ac:dyDescent="0.25">
      <c r="A804" s="589" t="s">
        <v>6270</v>
      </c>
      <c r="B804" s="495" t="s">
        <v>57</v>
      </c>
      <c r="C804" s="495" t="s">
        <v>98</v>
      </c>
      <c r="D804" s="495" t="s">
        <v>3206</v>
      </c>
      <c r="E804" s="495" t="s">
        <v>6271</v>
      </c>
      <c r="F804" s="473" t="s">
        <v>27</v>
      </c>
      <c r="G804" s="473"/>
      <c r="H804" s="473"/>
      <c r="I804" s="473"/>
      <c r="J804" s="152" t="s">
        <v>11223</v>
      </c>
      <c r="K804" s="163" t="s">
        <v>8070</v>
      </c>
      <c r="L804" s="503">
        <v>42971</v>
      </c>
      <c r="M804" s="497" t="s">
        <v>6360</v>
      </c>
      <c r="N804" s="163" t="s">
        <v>46</v>
      </c>
      <c r="O804" s="503">
        <v>42971</v>
      </c>
      <c r="P804" s="499">
        <v>150000</v>
      </c>
      <c r="Q804" s="500">
        <f t="shared" si="31"/>
        <v>0.15</v>
      </c>
      <c r="R804" s="504">
        <v>1</v>
      </c>
      <c r="S804" s="505" t="s">
        <v>5535</v>
      </c>
      <c r="T804" s="163" t="s">
        <v>103</v>
      </c>
      <c r="U804" s="163" t="s">
        <v>6</v>
      </c>
      <c r="V804" s="495" t="s">
        <v>7956</v>
      </c>
      <c r="W804" s="495" t="s">
        <v>6361</v>
      </c>
      <c r="X804" s="495" t="s">
        <v>106</v>
      </c>
      <c r="Y804" s="495" t="s">
        <v>308</v>
      </c>
      <c r="Z804" s="616"/>
      <c r="AA804" s="590"/>
      <c r="AB804" s="1"/>
      <c r="AC804" s="1"/>
      <c r="AD804" s="1"/>
      <c r="AE804" s="1"/>
      <c r="AF804" s="1"/>
      <c r="AG804" s="1"/>
      <c r="AH804" s="1"/>
      <c r="AI804" s="1"/>
      <c r="AJ804" s="1"/>
      <c r="AK804" s="1"/>
      <c r="AL804" s="1"/>
      <c r="AM804" s="1"/>
      <c r="AN804" s="1"/>
      <c r="AO804" s="1"/>
      <c r="AP804" s="1"/>
      <c r="AQ804" s="1"/>
      <c r="AR804" s="1"/>
      <c r="AS804" s="1"/>
      <c r="AT804" s="1"/>
      <c r="AU804" s="1"/>
    </row>
    <row r="805" spans="1:47" s="615" customFormat="1" ht="17.45" customHeight="1" x14ac:dyDescent="0.25">
      <c r="A805" s="589" t="s">
        <v>2348</v>
      </c>
      <c r="B805" s="495" t="s">
        <v>57</v>
      </c>
      <c r="C805" s="495" t="s">
        <v>98</v>
      </c>
      <c r="D805" s="495" t="s">
        <v>10272</v>
      </c>
      <c r="E805" s="495" t="s">
        <v>2349</v>
      </c>
      <c r="F805" s="473" t="s">
        <v>26</v>
      </c>
      <c r="G805" s="473" t="s">
        <v>4894</v>
      </c>
      <c r="H805" s="473"/>
      <c r="I805" s="473"/>
      <c r="J805" s="152" t="s">
        <v>11225</v>
      </c>
      <c r="K805" s="152" t="s">
        <v>33</v>
      </c>
      <c r="L805" s="496">
        <v>42870</v>
      </c>
      <c r="M805" s="497">
        <v>42772</v>
      </c>
      <c r="N805" s="152" t="s">
        <v>50</v>
      </c>
      <c r="O805" s="498">
        <v>42837</v>
      </c>
      <c r="P805" s="499">
        <v>150000</v>
      </c>
      <c r="Q805" s="500">
        <f t="shared" si="31"/>
        <v>0.15</v>
      </c>
      <c r="R805" s="501">
        <v>12</v>
      </c>
      <c r="S805" s="502">
        <v>42866</v>
      </c>
      <c r="T805" s="152" t="s">
        <v>578</v>
      </c>
      <c r="U805" s="152" t="s">
        <v>7040</v>
      </c>
      <c r="V805" s="495" t="s">
        <v>162</v>
      </c>
      <c r="W805" s="495" t="s">
        <v>105</v>
      </c>
      <c r="X805" s="495" t="s">
        <v>9816</v>
      </c>
      <c r="Y805" s="495" t="s">
        <v>9294</v>
      </c>
      <c r="Z805" s="616"/>
      <c r="AA805" s="590"/>
      <c r="AB805" s="1"/>
      <c r="AC805" s="1"/>
      <c r="AD805" s="1"/>
      <c r="AE805" s="1"/>
      <c r="AF805" s="1"/>
      <c r="AG805" s="1"/>
      <c r="AH805" s="1"/>
      <c r="AI805" s="1"/>
      <c r="AJ805" s="1"/>
      <c r="AK805" s="1"/>
      <c r="AL805" s="1"/>
      <c r="AM805" s="1"/>
      <c r="AN805" s="1"/>
      <c r="AO805" s="1"/>
      <c r="AP805" s="1"/>
      <c r="AQ805" s="1"/>
      <c r="AR805" s="1"/>
      <c r="AS805" s="1"/>
      <c r="AT805" s="1"/>
      <c r="AU805" s="1"/>
    </row>
    <row r="806" spans="1:47" s="615" customFormat="1" ht="17.45" customHeight="1" x14ac:dyDescent="0.25">
      <c r="A806" s="589" t="s">
        <v>6611</v>
      </c>
      <c r="B806" s="495" t="s">
        <v>57</v>
      </c>
      <c r="C806" s="495" t="s">
        <v>98</v>
      </c>
      <c r="D806" s="495" t="s">
        <v>10862</v>
      </c>
      <c r="E806" s="495" t="s">
        <v>8777</v>
      </c>
      <c r="F806" s="473" t="s">
        <v>27</v>
      </c>
      <c r="G806" s="473"/>
      <c r="H806" s="473"/>
      <c r="I806" s="473"/>
      <c r="J806" s="152" t="s">
        <v>11224</v>
      </c>
      <c r="K806" s="152" t="s">
        <v>8947</v>
      </c>
      <c r="L806" s="496">
        <v>43056</v>
      </c>
      <c r="M806" s="497">
        <v>42818</v>
      </c>
      <c r="N806" s="152" t="s">
        <v>47</v>
      </c>
      <c r="O806" s="498">
        <v>43056</v>
      </c>
      <c r="P806" s="499">
        <v>150000</v>
      </c>
      <c r="Q806" s="500">
        <f t="shared" si="31"/>
        <v>0.15</v>
      </c>
      <c r="R806" s="501">
        <v>12</v>
      </c>
      <c r="S806" s="502">
        <v>42838</v>
      </c>
      <c r="T806" s="152" t="s">
        <v>103</v>
      </c>
      <c r="U806" s="152" t="s">
        <v>7040</v>
      </c>
      <c r="V806" s="495" t="s">
        <v>162</v>
      </c>
      <c r="W806" s="495" t="s">
        <v>105</v>
      </c>
      <c r="X806" s="495" t="s">
        <v>10206</v>
      </c>
      <c r="Y806" s="495"/>
      <c r="Z806" s="616"/>
      <c r="AA806" s="590"/>
      <c r="AB806" s="1"/>
      <c r="AC806" s="1"/>
      <c r="AD806" s="1"/>
      <c r="AE806" s="1"/>
      <c r="AF806" s="1"/>
      <c r="AG806" s="1"/>
      <c r="AH806" s="1"/>
      <c r="AI806" s="1"/>
      <c r="AJ806" s="1"/>
      <c r="AK806" s="1"/>
      <c r="AL806" s="1"/>
      <c r="AM806" s="1"/>
      <c r="AN806" s="1"/>
      <c r="AO806" s="1"/>
      <c r="AP806" s="1"/>
      <c r="AQ806" s="1"/>
      <c r="AR806" s="1"/>
      <c r="AS806" s="1"/>
      <c r="AT806" s="1"/>
      <c r="AU806" s="1"/>
    </row>
    <row r="807" spans="1:47" s="615" customFormat="1" ht="17.45" customHeight="1" x14ac:dyDescent="0.25">
      <c r="A807" s="589" t="s">
        <v>9354</v>
      </c>
      <c r="B807" s="495" t="s">
        <v>57</v>
      </c>
      <c r="C807" s="495" t="s">
        <v>98</v>
      </c>
      <c r="D807" s="495" t="s">
        <v>10499</v>
      </c>
      <c r="E807" s="495" t="s">
        <v>9355</v>
      </c>
      <c r="F807" s="473" t="s">
        <v>26</v>
      </c>
      <c r="G807" s="473"/>
      <c r="H807" s="473"/>
      <c r="I807" s="473"/>
      <c r="J807" s="152" t="s">
        <v>11223</v>
      </c>
      <c r="K807" s="152" t="s">
        <v>8948</v>
      </c>
      <c r="L807" s="496">
        <v>42919</v>
      </c>
      <c r="M807" s="497">
        <v>42874</v>
      </c>
      <c r="N807" s="152" t="s">
        <v>47</v>
      </c>
      <c r="O807" s="498">
        <v>42919</v>
      </c>
      <c r="P807" s="499">
        <v>150000</v>
      </c>
      <c r="Q807" s="500">
        <f t="shared" si="31"/>
        <v>0.15</v>
      </c>
      <c r="R807" s="501">
        <v>12</v>
      </c>
      <c r="S807" s="502">
        <v>42908</v>
      </c>
      <c r="T807" s="152" t="s">
        <v>103</v>
      </c>
      <c r="U807" s="152" t="s">
        <v>7040</v>
      </c>
      <c r="V807" s="495" t="s">
        <v>162</v>
      </c>
      <c r="W807" s="495" t="s">
        <v>105</v>
      </c>
      <c r="X807" s="495" t="s">
        <v>9422</v>
      </c>
      <c r="Y807" s="495"/>
      <c r="Z807" s="616"/>
      <c r="AA807" s="590"/>
      <c r="AB807" s="1"/>
      <c r="AC807" s="1"/>
      <c r="AD807" s="1"/>
      <c r="AE807" s="1"/>
      <c r="AF807" s="1"/>
      <c r="AG807" s="1"/>
      <c r="AH807" s="1"/>
      <c r="AI807" s="1"/>
      <c r="AJ807" s="1"/>
      <c r="AK807" s="1"/>
      <c r="AL807" s="1"/>
      <c r="AM807" s="1"/>
      <c r="AN807" s="1"/>
      <c r="AO807" s="1"/>
      <c r="AP807" s="1"/>
      <c r="AQ807" s="1"/>
      <c r="AR807" s="1"/>
      <c r="AS807" s="1"/>
      <c r="AT807" s="1"/>
      <c r="AU807" s="1"/>
    </row>
    <row r="808" spans="1:47" s="615" customFormat="1" ht="17.45" customHeight="1" x14ac:dyDescent="0.25">
      <c r="A808" s="589" t="s">
        <v>9640</v>
      </c>
      <c r="B808" s="495" t="s">
        <v>57</v>
      </c>
      <c r="C808" s="495" t="s">
        <v>98</v>
      </c>
      <c r="D808" s="495" t="s">
        <v>10520</v>
      </c>
      <c r="E808" s="495" t="s">
        <v>9641</v>
      </c>
      <c r="F808" s="473" t="s">
        <v>26</v>
      </c>
      <c r="G808" s="473"/>
      <c r="H808" s="473"/>
      <c r="I808" s="473"/>
      <c r="J808" s="152" t="s">
        <v>11223</v>
      </c>
      <c r="K808" s="152" t="s">
        <v>8948</v>
      </c>
      <c r="L808" s="496">
        <v>43008</v>
      </c>
      <c r="M808" s="497">
        <v>42884</v>
      </c>
      <c r="N808" s="152" t="s">
        <v>47</v>
      </c>
      <c r="O808" s="498">
        <v>43008</v>
      </c>
      <c r="P808" s="499">
        <v>150000</v>
      </c>
      <c r="Q808" s="500">
        <f t="shared" si="31"/>
        <v>0.15</v>
      </c>
      <c r="R808" s="501">
        <v>12</v>
      </c>
      <c r="S808" s="502">
        <v>42908</v>
      </c>
      <c r="T808" s="152" t="s">
        <v>103</v>
      </c>
      <c r="U808" s="152" t="s">
        <v>7040</v>
      </c>
      <c r="V808" s="495" t="s">
        <v>162</v>
      </c>
      <c r="W808" s="495" t="s">
        <v>105</v>
      </c>
      <c r="X808" s="495" t="s">
        <v>9278</v>
      </c>
      <c r="Y808" s="495" t="s">
        <v>9293</v>
      </c>
      <c r="Z808" s="616"/>
      <c r="AA808" s="590"/>
      <c r="AB808" s="1"/>
      <c r="AC808" s="1"/>
      <c r="AD808" s="1"/>
      <c r="AE808" s="1"/>
      <c r="AF808" s="1"/>
      <c r="AG808" s="1"/>
      <c r="AH808" s="1"/>
      <c r="AI808" s="1"/>
      <c r="AJ808" s="1"/>
      <c r="AK808" s="1"/>
      <c r="AL808" s="1"/>
      <c r="AM808" s="1"/>
      <c r="AN808" s="1"/>
      <c r="AO808" s="1"/>
      <c r="AP808" s="1"/>
      <c r="AQ808" s="1"/>
      <c r="AR808" s="1"/>
      <c r="AS808" s="1"/>
      <c r="AT808" s="1"/>
      <c r="AU808" s="1"/>
    </row>
    <row r="809" spans="1:47" s="615" customFormat="1" ht="17.45" customHeight="1" x14ac:dyDescent="0.25">
      <c r="A809" s="589" t="s">
        <v>2564</v>
      </c>
      <c r="B809" s="495" t="s">
        <v>57</v>
      </c>
      <c r="C809" s="495" t="s">
        <v>98</v>
      </c>
      <c r="D809" s="495" t="s">
        <v>10513</v>
      </c>
      <c r="E809" s="495" t="s">
        <v>2558</v>
      </c>
      <c r="F809" s="473" t="s">
        <v>28</v>
      </c>
      <c r="G809" s="473"/>
      <c r="H809" s="473"/>
      <c r="I809" s="473"/>
      <c r="J809" s="152" t="s">
        <v>11223</v>
      </c>
      <c r="K809" s="152" t="s">
        <v>8990</v>
      </c>
      <c r="L809" s="496">
        <v>42983</v>
      </c>
      <c r="M809" s="497">
        <v>42782</v>
      </c>
      <c r="N809" s="152" t="s">
        <v>46</v>
      </c>
      <c r="O809" s="498">
        <v>42983</v>
      </c>
      <c r="P809" s="499">
        <v>150000</v>
      </c>
      <c r="Q809" s="500">
        <f t="shared" si="31"/>
        <v>0.15</v>
      </c>
      <c r="R809" s="501">
        <v>12</v>
      </c>
      <c r="S809" s="502">
        <v>42789</v>
      </c>
      <c r="T809" s="152" t="s">
        <v>103</v>
      </c>
      <c r="U809" s="152" t="s">
        <v>7040</v>
      </c>
      <c r="V809" s="495" t="s">
        <v>162</v>
      </c>
      <c r="W809" s="495" t="s">
        <v>105</v>
      </c>
      <c r="X809" s="495" t="s">
        <v>9125</v>
      </c>
      <c r="Y809" s="495" t="s">
        <v>7201</v>
      </c>
      <c r="Z809" s="616"/>
      <c r="AA809" s="590"/>
      <c r="AB809" s="1"/>
      <c r="AC809" s="1"/>
      <c r="AD809" s="1"/>
      <c r="AE809" s="1"/>
      <c r="AF809" s="1"/>
      <c r="AG809" s="1"/>
      <c r="AH809" s="1"/>
      <c r="AI809" s="1"/>
      <c r="AJ809" s="1"/>
      <c r="AK809" s="1"/>
      <c r="AL809" s="1"/>
      <c r="AM809" s="1"/>
      <c r="AN809" s="1"/>
      <c r="AO809" s="1"/>
      <c r="AP809" s="1"/>
      <c r="AQ809" s="1"/>
      <c r="AR809" s="1"/>
      <c r="AS809" s="1"/>
      <c r="AT809" s="1"/>
      <c r="AU809" s="1"/>
    </row>
    <row r="810" spans="1:47" s="615" customFormat="1" ht="17.45" customHeight="1" x14ac:dyDescent="0.25">
      <c r="A810" s="589" t="s">
        <v>8755</v>
      </c>
      <c r="B810" s="495" t="s">
        <v>57</v>
      </c>
      <c r="C810" s="495" t="s">
        <v>98</v>
      </c>
      <c r="D810" s="495" t="s">
        <v>10843</v>
      </c>
      <c r="E810" s="495" t="s">
        <v>8756</v>
      </c>
      <c r="F810" s="473" t="s">
        <v>25</v>
      </c>
      <c r="G810" s="473"/>
      <c r="H810" s="473"/>
      <c r="I810" s="473"/>
      <c r="J810" s="152" t="s">
        <v>11224</v>
      </c>
      <c r="K810" s="152" t="s">
        <v>35</v>
      </c>
      <c r="L810" s="496">
        <v>43100</v>
      </c>
      <c r="M810" s="497">
        <v>42843</v>
      </c>
      <c r="N810" s="152" t="s">
        <v>46</v>
      </c>
      <c r="O810" s="498">
        <v>43100</v>
      </c>
      <c r="P810" s="499">
        <v>150000</v>
      </c>
      <c r="Q810" s="500">
        <f t="shared" si="31"/>
        <v>0.15</v>
      </c>
      <c r="R810" s="501">
        <v>12</v>
      </c>
      <c r="S810" s="502">
        <v>42845</v>
      </c>
      <c r="T810" s="152" t="s">
        <v>125</v>
      </c>
      <c r="U810" s="152" t="s">
        <v>7040</v>
      </c>
      <c r="V810" s="495" t="s">
        <v>162</v>
      </c>
      <c r="W810" s="495" t="s">
        <v>105</v>
      </c>
      <c r="X810" s="495" t="s">
        <v>10197</v>
      </c>
      <c r="Y810" s="495" t="s">
        <v>7201</v>
      </c>
      <c r="Z810" s="616"/>
      <c r="AA810" s="590"/>
      <c r="AB810" s="1"/>
      <c r="AC810" s="1"/>
      <c r="AD810" s="1"/>
      <c r="AE810" s="1"/>
      <c r="AF810" s="1"/>
      <c r="AG810" s="1"/>
      <c r="AH810" s="1"/>
      <c r="AI810" s="1"/>
      <c r="AJ810" s="1"/>
      <c r="AK810" s="1"/>
      <c r="AL810" s="1"/>
      <c r="AM810" s="1"/>
      <c r="AN810" s="1"/>
      <c r="AO810" s="1"/>
      <c r="AP810" s="1"/>
      <c r="AQ810" s="1"/>
      <c r="AR810" s="1"/>
      <c r="AS810" s="1"/>
      <c r="AT810" s="1"/>
      <c r="AU810" s="1"/>
    </row>
    <row r="811" spans="1:47" s="615" customFormat="1" ht="17.45" customHeight="1" x14ac:dyDescent="0.25">
      <c r="A811" s="589" t="s">
        <v>6600</v>
      </c>
      <c r="B811" s="495" t="s">
        <v>57</v>
      </c>
      <c r="C811" s="495" t="s">
        <v>98</v>
      </c>
      <c r="D811" s="495" t="s">
        <v>11548</v>
      </c>
      <c r="E811" s="495" t="s">
        <v>6602</v>
      </c>
      <c r="F811" s="473" t="s">
        <v>28</v>
      </c>
      <c r="G811" s="473"/>
      <c r="H811" s="473"/>
      <c r="I811" s="473"/>
      <c r="J811" s="152" t="s">
        <v>11225</v>
      </c>
      <c r="K811" s="152" t="s">
        <v>8950</v>
      </c>
      <c r="L811" s="496">
        <v>42908</v>
      </c>
      <c r="M811" s="497">
        <v>42818</v>
      </c>
      <c r="N811" s="152" t="s">
        <v>46</v>
      </c>
      <c r="O811" s="498">
        <v>42908</v>
      </c>
      <c r="P811" s="499">
        <v>150000</v>
      </c>
      <c r="Q811" s="500">
        <f t="shared" si="31"/>
        <v>0.15</v>
      </c>
      <c r="R811" s="501">
        <v>12</v>
      </c>
      <c r="S811" s="502">
        <v>42824</v>
      </c>
      <c r="T811" s="152" t="s">
        <v>125</v>
      </c>
      <c r="U811" s="152" t="s">
        <v>7040</v>
      </c>
      <c r="V811" s="495" t="s">
        <v>162</v>
      </c>
      <c r="W811" s="495" t="s">
        <v>7199</v>
      </c>
      <c r="X811" s="495" t="s">
        <v>11928</v>
      </c>
      <c r="Y811" s="495"/>
      <c r="Z811" s="616"/>
      <c r="AA811" s="590"/>
      <c r="AB811" s="1"/>
      <c r="AC811" s="1"/>
      <c r="AD811" s="1"/>
      <c r="AE811" s="1"/>
      <c r="AF811" s="1"/>
      <c r="AG811" s="1"/>
      <c r="AH811" s="1"/>
      <c r="AI811" s="1"/>
      <c r="AJ811" s="1"/>
      <c r="AK811" s="1"/>
      <c r="AL811" s="1"/>
      <c r="AM811" s="1"/>
      <c r="AN811" s="1"/>
      <c r="AO811" s="1"/>
      <c r="AP811" s="1"/>
      <c r="AQ811" s="1"/>
      <c r="AR811" s="1"/>
      <c r="AS811" s="1"/>
      <c r="AT811" s="1"/>
      <c r="AU811" s="1"/>
    </row>
    <row r="812" spans="1:47" s="615" customFormat="1" ht="17.45" customHeight="1" x14ac:dyDescent="0.25">
      <c r="A812" s="589" t="s">
        <v>2556</v>
      </c>
      <c r="B812" s="495" t="s">
        <v>57</v>
      </c>
      <c r="C812" s="495" t="s">
        <v>98</v>
      </c>
      <c r="D812" s="495" t="s">
        <v>10861</v>
      </c>
      <c r="E812" s="495" t="s">
        <v>2558</v>
      </c>
      <c r="F812" s="473" t="s">
        <v>26</v>
      </c>
      <c r="G812" s="473"/>
      <c r="H812" s="473"/>
      <c r="I812" s="473"/>
      <c r="J812" s="152" t="s">
        <v>11224</v>
      </c>
      <c r="K812" s="152" t="s">
        <v>33</v>
      </c>
      <c r="L812" s="496">
        <v>43054</v>
      </c>
      <c r="M812" s="497">
        <v>42782</v>
      </c>
      <c r="N812" s="152" t="s">
        <v>46</v>
      </c>
      <c r="O812" s="498">
        <v>43054</v>
      </c>
      <c r="P812" s="499">
        <v>150000</v>
      </c>
      <c r="Q812" s="500">
        <f t="shared" si="31"/>
        <v>0.15</v>
      </c>
      <c r="R812" s="501">
        <v>12</v>
      </c>
      <c r="S812" s="502">
        <v>42864</v>
      </c>
      <c r="T812" s="152" t="s">
        <v>103</v>
      </c>
      <c r="U812" s="152" t="s">
        <v>7040</v>
      </c>
      <c r="V812" s="495" t="s">
        <v>162</v>
      </c>
      <c r="W812" s="495" t="s">
        <v>105</v>
      </c>
      <c r="X812" s="495" t="s">
        <v>9125</v>
      </c>
      <c r="Y812" s="495" t="s">
        <v>7201</v>
      </c>
      <c r="Z812" s="616"/>
      <c r="AA812" s="590"/>
      <c r="AB812" s="1"/>
      <c r="AC812" s="1"/>
      <c r="AD812" s="1"/>
      <c r="AE812" s="1"/>
      <c r="AF812" s="1"/>
      <c r="AG812" s="1"/>
      <c r="AH812" s="1"/>
      <c r="AI812" s="1"/>
      <c r="AJ812" s="1"/>
      <c r="AK812" s="1"/>
      <c r="AL812" s="1"/>
      <c r="AM812" s="1"/>
      <c r="AN812" s="1"/>
      <c r="AO812" s="1"/>
      <c r="AP812" s="1"/>
      <c r="AQ812" s="1"/>
      <c r="AR812" s="1"/>
      <c r="AS812" s="1"/>
      <c r="AT812" s="1"/>
      <c r="AU812" s="1"/>
    </row>
    <row r="813" spans="1:47" s="615" customFormat="1" ht="17.45" customHeight="1" x14ac:dyDescent="0.25">
      <c r="A813" s="591" t="s">
        <v>11549</v>
      </c>
      <c r="B813" s="506" t="s">
        <v>57</v>
      </c>
      <c r="C813" s="506" t="s">
        <v>98</v>
      </c>
      <c r="D813" s="506" t="s">
        <v>11550</v>
      </c>
      <c r="E813" s="506" t="s">
        <v>11551</v>
      </c>
      <c r="F813" s="473" t="s">
        <v>28</v>
      </c>
      <c r="G813" s="473"/>
      <c r="H813" s="473"/>
      <c r="I813" s="473"/>
      <c r="J813" s="470" t="s">
        <v>11224</v>
      </c>
      <c r="K813" s="470" t="s">
        <v>8950</v>
      </c>
      <c r="L813" s="515">
        <v>43039</v>
      </c>
      <c r="M813" s="509">
        <v>42913</v>
      </c>
      <c r="N813" s="470" t="s">
        <v>46</v>
      </c>
      <c r="O813" s="516">
        <v>43039</v>
      </c>
      <c r="P813" s="510">
        <v>150000</v>
      </c>
      <c r="Q813" s="511">
        <f t="shared" ref="Q813:Q844" si="32">+P813*0.000001</f>
        <v>0.15</v>
      </c>
      <c r="R813" s="517">
        <v>6</v>
      </c>
      <c r="S813" s="518">
        <v>42913</v>
      </c>
      <c r="T813" s="470" t="s">
        <v>103</v>
      </c>
      <c r="U813" s="470" t="s">
        <v>7040</v>
      </c>
      <c r="V813" s="506" t="s">
        <v>162</v>
      </c>
      <c r="W813" s="506" t="s">
        <v>105</v>
      </c>
      <c r="X813" s="495" t="s">
        <v>11929</v>
      </c>
      <c r="Y813" s="495" t="s">
        <v>6864</v>
      </c>
      <c r="Z813" s="616"/>
      <c r="AA813" s="590"/>
      <c r="AB813" s="1"/>
      <c r="AC813" s="1"/>
      <c r="AD813" s="1"/>
      <c r="AE813" s="1"/>
      <c r="AF813" s="1"/>
      <c r="AG813" s="1"/>
      <c r="AH813" s="1"/>
      <c r="AI813" s="1"/>
      <c r="AJ813" s="1"/>
      <c r="AK813" s="1"/>
      <c r="AL813" s="1"/>
      <c r="AM813" s="1"/>
      <c r="AN813" s="1"/>
      <c r="AO813" s="1"/>
      <c r="AP813" s="1"/>
      <c r="AQ813" s="1"/>
      <c r="AR813" s="1"/>
      <c r="AS813" s="1"/>
      <c r="AT813" s="1"/>
      <c r="AU813" s="1"/>
    </row>
    <row r="814" spans="1:47" s="615" customFormat="1" ht="17.45" customHeight="1" x14ac:dyDescent="0.25">
      <c r="A814" s="589" t="s">
        <v>9734</v>
      </c>
      <c r="B814" s="495" t="s">
        <v>57</v>
      </c>
      <c r="C814" s="495" t="s">
        <v>98</v>
      </c>
      <c r="D814" s="495" t="s">
        <v>10863</v>
      </c>
      <c r="E814" s="495" t="s">
        <v>316</v>
      </c>
      <c r="F814" s="473" t="s">
        <v>28</v>
      </c>
      <c r="G814" s="473"/>
      <c r="H814" s="473"/>
      <c r="I814" s="473"/>
      <c r="J814" s="152" t="s">
        <v>11224</v>
      </c>
      <c r="K814" s="152" t="s">
        <v>8953</v>
      </c>
      <c r="L814" s="496">
        <v>43069</v>
      </c>
      <c r="M814" s="497">
        <v>42884</v>
      </c>
      <c r="N814" s="152" t="s">
        <v>46</v>
      </c>
      <c r="O814" s="498">
        <v>43069</v>
      </c>
      <c r="P814" s="499">
        <v>150000</v>
      </c>
      <c r="Q814" s="500">
        <f t="shared" si="32"/>
        <v>0.15</v>
      </c>
      <c r="R814" s="501">
        <v>12</v>
      </c>
      <c r="S814" s="502">
        <v>42884</v>
      </c>
      <c r="T814" s="152" t="s">
        <v>103</v>
      </c>
      <c r="U814" s="152" t="s">
        <v>7040</v>
      </c>
      <c r="V814" s="495" t="s">
        <v>162</v>
      </c>
      <c r="W814" s="495" t="s">
        <v>105</v>
      </c>
      <c r="X814" s="495" t="s">
        <v>9125</v>
      </c>
      <c r="Y814" s="495" t="s">
        <v>7201</v>
      </c>
      <c r="Z814" s="616"/>
      <c r="AA814" s="590"/>
      <c r="AB814" s="1"/>
      <c r="AC814" s="1"/>
      <c r="AD814" s="1"/>
      <c r="AE814" s="1"/>
      <c r="AF814" s="1"/>
      <c r="AG814" s="1"/>
      <c r="AH814" s="1"/>
      <c r="AI814" s="1"/>
      <c r="AJ814" s="1"/>
      <c r="AK814" s="1"/>
      <c r="AL814" s="1"/>
      <c r="AM814" s="1"/>
      <c r="AN814" s="1"/>
      <c r="AO814" s="1"/>
      <c r="AP814" s="1"/>
      <c r="AQ814" s="1"/>
      <c r="AR814" s="1"/>
      <c r="AS814" s="1"/>
      <c r="AT814" s="1"/>
      <c r="AU814" s="1"/>
    </row>
    <row r="815" spans="1:47" s="615" customFormat="1" ht="17.45" customHeight="1" x14ac:dyDescent="0.25">
      <c r="A815" s="589" t="s">
        <v>7561</v>
      </c>
      <c r="B815" s="495" t="s">
        <v>57</v>
      </c>
      <c r="C815" s="495" t="s">
        <v>98</v>
      </c>
      <c r="D815" s="495" t="s">
        <v>10500</v>
      </c>
      <c r="E815" s="495" t="s">
        <v>7563</v>
      </c>
      <c r="F815" s="473" t="s">
        <v>25</v>
      </c>
      <c r="G815" s="473"/>
      <c r="H815" s="473"/>
      <c r="I815" s="473"/>
      <c r="J815" s="152" t="s">
        <v>11223</v>
      </c>
      <c r="K815" s="152" t="s">
        <v>35</v>
      </c>
      <c r="L815" s="496">
        <v>42920</v>
      </c>
      <c r="M815" s="497">
        <v>42830</v>
      </c>
      <c r="N815" s="152" t="s">
        <v>46</v>
      </c>
      <c r="O815" s="498">
        <v>42920</v>
      </c>
      <c r="P815" s="499">
        <v>150000</v>
      </c>
      <c r="Q815" s="500">
        <f t="shared" si="32"/>
        <v>0.15</v>
      </c>
      <c r="R815" s="501">
        <v>12</v>
      </c>
      <c r="S815" s="502">
        <v>42831</v>
      </c>
      <c r="T815" s="152" t="s">
        <v>125</v>
      </c>
      <c r="U815" s="152" t="s">
        <v>7040</v>
      </c>
      <c r="V815" s="495" t="s">
        <v>162</v>
      </c>
      <c r="W815" s="495" t="s">
        <v>105</v>
      </c>
      <c r="X815" s="495" t="s">
        <v>10042</v>
      </c>
      <c r="Y815" s="495"/>
      <c r="Z815" s="616"/>
      <c r="AA815" s="590"/>
      <c r="AB815" s="1"/>
      <c r="AC815" s="1"/>
      <c r="AD815" s="1"/>
      <c r="AE815" s="1"/>
      <c r="AF815" s="1"/>
      <c r="AG815" s="1"/>
      <c r="AH815" s="1"/>
      <c r="AI815" s="1"/>
      <c r="AJ815" s="1"/>
      <c r="AK815" s="1"/>
      <c r="AL815" s="1"/>
      <c r="AM815" s="1"/>
      <c r="AN815" s="1"/>
      <c r="AO815" s="1"/>
      <c r="AP815" s="1"/>
      <c r="AQ815" s="1"/>
      <c r="AR815" s="1"/>
      <c r="AS815" s="1"/>
      <c r="AT815" s="1"/>
      <c r="AU815" s="1"/>
    </row>
    <row r="816" spans="1:47" s="615" customFormat="1" ht="17.45" customHeight="1" x14ac:dyDescent="0.25">
      <c r="A816" s="589" t="s">
        <v>7557</v>
      </c>
      <c r="B816" s="495" t="s">
        <v>57</v>
      </c>
      <c r="C816" s="495" t="s">
        <v>98</v>
      </c>
      <c r="D816" s="495" t="s">
        <v>10501</v>
      </c>
      <c r="E816" s="495" t="s">
        <v>7559</v>
      </c>
      <c r="F816" s="473" t="s">
        <v>26</v>
      </c>
      <c r="G816" s="473"/>
      <c r="H816" s="473"/>
      <c r="I816" s="473"/>
      <c r="J816" s="152" t="s">
        <v>11223</v>
      </c>
      <c r="K816" s="152" t="s">
        <v>8948</v>
      </c>
      <c r="L816" s="496">
        <v>42920</v>
      </c>
      <c r="M816" s="497">
        <v>42830</v>
      </c>
      <c r="N816" s="152" t="s">
        <v>46</v>
      </c>
      <c r="O816" s="498">
        <v>42920</v>
      </c>
      <c r="P816" s="499">
        <v>150000</v>
      </c>
      <c r="Q816" s="500">
        <f t="shared" si="32"/>
        <v>0.15</v>
      </c>
      <c r="R816" s="501">
        <v>12</v>
      </c>
      <c r="S816" s="502">
        <v>42864</v>
      </c>
      <c r="T816" s="152" t="s">
        <v>125</v>
      </c>
      <c r="U816" s="152" t="s">
        <v>7040</v>
      </c>
      <c r="V816" s="495" t="s">
        <v>162</v>
      </c>
      <c r="W816" s="495" t="s">
        <v>105</v>
      </c>
      <c r="X816" s="495" t="s">
        <v>10042</v>
      </c>
      <c r="Y816" s="495"/>
      <c r="Z816" s="616"/>
      <c r="AA816" s="590"/>
      <c r="AB816" s="1"/>
      <c r="AC816" s="1"/>
      <c r="AD816" s="1"/>
      <c r="AE816" s="1"/>
      <c r="AF816" s="1"/>
      <c r="AG816" s="1"/>
      <c r="AH816" s="1"/>
      <c r="AI816" s="1"/>
      <c r="AJ816" s="1"/>
      <c r="AK816" s="1"/>
      <c r="AL816" s="1"/>
      <c r="AM816" s="1"/>
      <c r="AN816" s="1"/>
      <c r="AO816" s="1"/>
      <c r="AP816" s="1"/>
      <c r="AQ816" s="1"/>
      <c r="AR816" s="1"/>
      <c r="AS816" s="1"/>
      <c r="AT816" s="1"/>
      <c r="AU816" s="1"/>
    </row>
    <row r="817" spans="1:47" s="615" customFormat="1" ht="17.45" customHeight="1" x14ac:dyDescent="0.25">
      <c r="A817" s="589" t="s">
        <v>2492</v>
      </c>
      <c r="B817" s="495" t="s">
        <v>57</v>
      </c>
      <c r="C817" s="495" t="s">
        <v>98</v>
      </c>
      <c r="D817" s="495" t="s">
        <v>2493</v>
      </c>
      <c r="E817" s="495" t="s">
        <v>2494</v>
      </c>
      <c r="F817" s="473" t="s">
        <v>28</v>
      </c>
      <c r="G817" s="473"/>
      <c r="H817" s="473"/>
      <c r="I817" s="473"/>
      <c r="J817" s="152" t="s">
        <v>11224</v>
      </c>
      <c r="K817" s="163" t="s">
        <v>8990</v>
      </c>
      <c r="L817" s="503">
        <v>43067</v>
      </c>
      <c r="M817" s="497" t="s">
        <v>2495</v>
      </c>
      <c r="N817" s="163" t="s">
        <v>46</v>
      </c>
      <c r="O817" s="503">
        <v>43067</v>
      </c>
      <c r="P817" s="499">
        <v>150000</v>
      </c>
      <c r="Q817" s="500">
        <f t="shared" si="32"/>
        <v>0.15</v>
      </c>
      <c r="R817" s="504">
        <v>9</v>
      </c>
      <c r="S817" s="505" t="s">
        <v>718</v>
      </c>
      <c r="T817" s="163" t="s">
        <v>125</v>
      </c>
      <c r="U817" s="152" t="s">
        <v>7040</v>
      </c>
      <c r="V817" s="495" t="s">
        <v>104</v>
      </c>
      <c r="W817" s="495" t="s">
        <v>344</v>
      </c>
      <c r="X817" s="495" t="s">
        <v>106</v>
      </c>
      <c r="Y817" s="495"/>
      <c r="Z817" s="616"/>
      <c r="AA817" s="590"/>
      <c r="AB817" s="1"/>
      <c r="AC817" s="1"/>
      <c r="AD817" s="1"/>
      <c r="AE817" s="1"/>
      <c r="AF817" s="1"/>
      <c r="AG817" s="1"/>
      <c r="AH817" s="1"/>
      <c r="AI817" s="1"/>
      <c r="AJ817" s="1"/>
      <c r="AK817" s="1"/>
      <c r="AL817" s="1"/>
      <c r="AM817" s="1"/>
      <c r="AN817" s="1"/>
      <c r="AO817" s="1"/>
      <c r="AP817" s="1"/>
      <c r="AQ817" s="1"/>
      <c r="AR817" s="1"/>
      <c r="AS817" s="1"/>
      <c r="AT817" s="1"/>
      <c r="AU817" s="1"/>
    </row>
    <row r="818" spans="1:47" s="615" customFormat="1" ht="17.45" customHeight="1" x14ac:dyDescent="0.25">
      <c r="A818" s="589" t="s">
        <v>9359</v>
      </c>
      <c r="B818" s="495" t="s">
        <v>57</v>
      </c>
      <c r="C818" s="495" t="s">
        <v>98</v>
      </c>
      <c r="D818" s="495" t="s">
        <v>9360</v>
      </c>
      <c r="E818" s="495" t="s">
        <v>9361</v>
      </c>
      <c r="F818" s="473" t="s">
        <v>26</v>
      </c>
      <c r="G818" s="473"/>
      <c r="H818" s="473"/>
      <c r="I818" s="473"/>
      <c r="J818" s="152" t="s">
        <v>11223</v>
      </c>
      <c r="K818" s="163" t="s">
        <v>8948</v>
      </c>
      <c r="L818" s="503">
        <v>43006</v>
      </c>
      <c r="M818" s="497" t="s">
        <v>9402</v>
      </c>
      <c r="N818" s="163" t="s">
        <v>46</v>
      </c>
      <c r="O818" s="503">
        <v>43006</v>
      </c>
      <c r="P818" s="499">
        <v>150000</v>
      </c>
      <c r="Q818" s="500">
        <f t="shared" si="32"/>
        <v>0.15</v>
      </c>
      <c r="R818" s="504">
        <v>12</v>
      </c>
      <c r="S818" s="505" t="s">
        <v>10762</v>
      </c>
      <c r="T818" s="163" t="s">
        <v>103</v>
      </c>
      <c r="U818" s="152" t="s">
        <v>7040</v>
      </c>
      <c r="V818" s="495" t="s">
        <v>104</v>
      </c>
      <c r="W818" s="495" t="s">
        <v>9423</v>
      </c>
      <c r="X818" s="495" t="s">
        <v>106</v>
      </c>
      <c r="Y818" s="495" t="s">
        <v>221</v>
      </c>
      <c r="Z818" s="616"/>
      <c r="AA818" s="590"/>
      <c r="AB818" s="1"/>
      <c r="AC818" s="1"/>
      <c r="AD818" s="1"/>
      <c r="AE818" s="1"/>
      <c r="AF818" s="1"/>
      <c r="AG818" s="1"/>
      <c r="AH818" s="1"/>
      <c r="AI818" s="1"/>
      <c r="AJ818" s="1"/>
      <c r="AK818" s="1"/>
      <c r="AL818" s="1"/>
      <c r="AM818" s="1"/>
      <c r="AN818" s="1"/>
      <c r="AO818" s="1"/>
      <c r="AP818" s="1"/>
      <c r="AQ818" s="1"/>
      <c r="AR818" s="1"/>
      <c r="AS818" s="1"/>
      <c r="AT818" s="1"/>
      <c r="AU818" s="1"/>
    </row>
    <row r="819" spans="1:47" s="615" customFormat="1" ht="17.45" customHeight="1" x14ac:dyDescent="0.25">
      <c r="A819" s="589" t="s">
        <v>2506</v>
      </c>
      <c r="B819" s="495" t="s">
        <v>57</v>
      </c>
      <c r="C819" s="495" t="s">
        <v>98</v>
      </c>
      <c r="D819" s="495" t="s">
        <v>2507</v>
      </c>
      <c r="E819" s="495" t="s">
        <v>2508</v>
      </c>
      <c r="F819" s="473" t="s">
        <v>28</v>
      </c>
      <c r="G819" s="473"/>
      <c r="H819" s="473"/>
      <c r="I819" s="473"/>
      <c r="J819" s="152" t="s">
        <v>11225</v>
      </c>
      <c r="K819" s="163" t="s">
        <v>8952</v>
      </c>
      <c r="L819" s="503">
        <v>42913</v>
      </c>
      <c r="M819" s="497" t="s">
        <v>2509</v>
      </c>
      <c r="N819" s="163" t="s">
        <v>46</v>
      </c>
      <c r="O819" s="503">
        <v>42913</v>
      </c>
      <c r="P819" s="499">
        <v>150000</v>
      </c>
      <c r="Q819" s="500">
        <f t="shared" si="32"/>
        <v>0.15</v>
      </c>
      <c r="R819" s="504">
        <v>12</v>
      </c>
      <c r="S819" s="505" t="s">
        <v>2510</v>
      </c>
      <c r="T819" s="163" t="s">
        <v>125</v>
      </c>
      <c r="U819" s="163" t="s">
        <v>7</v>
      </c>
      <c r="V819" s="495" t="s">
        <v>388</v>
      </c>
      <c r="W819" s="495"/>
      <c r="X819" s="495" t="s">
        <v>106</v>
      </c>
      <c r="Y819" s="495" t="s">
        <v>9238</v>
      </c>
      <c r="Z819" s="616"/>
      <c r="AA819" s="590"/>
      <c r="AB819" s="1"/>
      <c r="AC819" s="1"/>
      <c r="AD819" s="1"/>
      <c r="AE819" s="1"/>
      <c r="AF819" s="1"/>
      <c r="AG819" s="1"/>
      <c r="AH819" s="1"/>
      <c r="AI819" s="1"/>
      <c r="AJ819" s="1"/>
      <c r="AK819" s="1"/>
      <c r="AL819" s="1"/>
      <c r="AM819" s="1"/>
      <c r="AN819" s="1"/>
      <c r="AO819" s="1"/>
      <c r="AP819" s="1"/>
      <c r="AQ819" s="1"/>
      <c r="AR819" s="1"/>
      <c r="AS819" s="1"/>
      <c r="AT819" s="1"/>
      <c r="AU819" s="1"/>
    </row>
    <row r="820" spans="1:47" s="615" customFormat="1" ht="17.45" customHeight="1" x14ac:dyDescent="0.25">
      <c r="A820" s="589" t="s">
        <v>2415</v>
      </c>
      <c r="B820" s="495" t="s">
        <v>57</v>
      </c>
      <c r="C820" s="495" t="s">
        <v>147</v>
      </c>
      <c r="D820" s="495" t="s">
        <v>2416</v>
      </c>
      <c r="E820" s="495" t="s">
        <v>316</v>
      </c>
      <c r="F820" s="473" t="s">
        <v>26</v>
      </c>
      <c r="G820" s="473"/>
      <c r="H820" s="473"/>
      <c r="I820" s="473"/>
      <c r="J820" s="152" t="s">
        <v>11223</v>
      </c>
      <c r="K820" s="163" t="s">
        <v>8948</v>
      </c>
      <c r="L820" s="503">
        <v>43000</v>
      </c>
      <c r="M820" s="497" t="s">
        <v>2417</v>
      </c>
      <c r="N820" s="163" t="s">
        <v>47</v>
      </c>
      <c r="O820" s="503">
        <v>43000</v>
      </c>
      <c r="P820" s="499">
        <v>150000</v>
      </c>
      <c r="Q820" s="500">
        <f t="shared" si="32"/>
        <v>0.15</v>
      </c>
      <c r="R820" s="504">
        <v>1</v>
      </c>
      <c r="S820" s="505" t="s">
        <v>9808</v>
      </c>
      <c r="T820" s="163" t="s">
        <v>103</v>
      </c>
      <c r="U820" s="163" t="s">
        <v>13</v>
      </c>
      <c r="V820" s="495" t="s">
        <v>860</v>
      </c>
      <c r="W820" s="495" t="s">
        <v>2418</v>
      </c>
      <c r="X820" s="495" t="s">
        <v>5973</v>
      </c>
      <c r="Y820" s="495" t="s">
        <v>186</v>
      </c>
      <c r="Z820" s="616"/>
      <c r="AA820" s="590"/>
      <c r="AB820" s="1"/>
      <c r="AC820" s="1"/>
      <c r="AD820" s="1"/>
      <c r="AE820" s="1"/>
      <c r="AF820" s="1"/>
      <c r="AG820" s="1"/>
      <c r="AH820" s="1"/>
      <c r="AI820" s="1"/>
      <c r="AJ820" s="1"/>
      <c r="AK820" s="1"/>
      <c r="AL820" s="1"/>
      <c r="AM820" s="1"/>
      <c r="AN820" s="1"/>
      <c r="AO820" s="1"/>
      <c r="AP820" s="1"/>
      <c r="AQ820" s="1"/>
      <c r="AR820" s="1"/>
      <c r="AS820" s="1"/>
      <c r="AT820" s="1"/>
      <c r="AU820" s="1"/>
    </row>
    <row r="821" spans="1:47" s="615" customFormat="1" ht="17.45" customHeight="1" x14ac:dyDescent="0.25">
      <c r="A821" s="589" t="s">
        <v>9166</v>
      </c>
      <c r="B821" s="495" t="s">
        <v>57</v>
      </c>
      <c r="C821" s="495" t="s">
        <v>147</v>
      </c>
      <c r="D821" s="495" t="s">
        <v>9483</v>
      </c>
      <c r="E821" s="495" t="s">
        <v>9167</v>
      </c>
      <c r="F821" s="473" t="s">
        <v>26</v>
      </c>
      <c r="G821" s="473"/>
      <c r="H821" s="473"/>
      <c r="I821" s="473"/>
      <c r="J821" s="152" t="s">
        <v>11224</v>
      </c>
      <c r="K821" s="163" t="s">
        <v>8948</v>
      </c>
      <c r="L821" s="503">
        <v>43098</v>
      </c>
      <c r="M821" s="497" t="s">
        <v>9517</v>
      </c>
      <c r="N821" s="163" t="s">
        <v>142</v>
      </c>
      <c r="O821" s="503">
        <v>43098</v>
      </c>
      <c r="P821" s="499">
        <v>150000</v>
      </c>
      <c r="Q821" s="500">
        <f t="shared" si="32"/>
        <v>0.15</v>
      </c>
      <c r="R821" s="504">
        <v>12</v>
      </c>
      <c r="S821" s="505" t="s">
        <v>9537</v>
      </c>
      <c r="T821" s="163" t="s">
        <v>125</v>
      </c>
      <c r="U821" s="152" t="s">
        <v>7040</v>
      </c>
      <c r="V821" s="495" t="s">
        <v>134</v>
      </c>
      <c r="W821" s="495" t="s">
        <v>9226</v>
      </c>
      <c r="X821" s="495" t="s">
        <v>9538</v>
      </c>
      <c r="Y821" s="495" t="s">
        <v>9556</v>
      </c>
      <c r="Z821" s="616"/>
      <c r="AA821" s="590"/>
      <c r="AB821" s="1"/>
      <c r="AC821" s="1"/>
      <c r="AD821" s="1"/>
      <c r="AE821" s="1"/>
      <c r="AF821" s="1"/>
      <c r="AG821" s="1"/>
      <c r="AH821" s="1"/>
      <c r="AI821" s="1"/>
      <c r="AJ821" s="1"/>
      <c r="AK821" s="1"/>
      <c r="AL821" s="1"/>
      <c r="AM821" s="1"/>
      <c r="AN821" s="1"/>
      <c r="AO821" s="1"/>
      <c r="AP821" s="1"/>
      <c r="AQ821" s="1"/>
      <c r="AR821" s="1"/>
      <c r="AS821" s="1"/>
      <c r="AT821" s="1"/>
      <c r="AU821" s="1"/>
    </row>
    <row r="822" spans="1:47" s="615" customFormat="1" ht="17.45" customHeight="1" x14ac:dyDescent="0.25">
      <c r="A822" s="589" t="s">
        <v>2364</v>
      </c>
      <c r="B822" s="495" t="s">
        <v>57</v>
      </c>
      <c r="C822" s="495" t="s">
        <v>182</v>
      </c>
      <c r="D822" s="495" t="s">
        <v>106</v>
      </c>
      <c r="E822" s="495" t="s">
        <v>106</v>
      </c>
      <c r="F822" s="473"/>
      <c r="G822" s="473"/>
      <c r="H822" s="473"/>
      <c r="I822" s="473"/>
      <c r="J822" s="152" t="s">
        <v>11224</v>
      </c>
      <c r="K822" s="163"/>
      <c r="L822" s="503">
        <v>43054</v>
      </c>
      <c r="M822" s="497" t="s">
        <v>2365</v>
      </c>
      <c r="N822" s="163" t="s">
        <v>46</v>
      </c>
      <c r="O822" s="503">
        <v>43054</v>
      </c>
      <c r="P822" s="499">
        <v>150000</v>
      </c>
      <c r="Q822" s="500">
        <f t="shared" si="32"/>
        <v>0.15</v>
      </c>
      <c r="R822" s="504">
        <v>12</v>
      </c>
      <c r="S822" s="505" t="s">
        <v>9612</v>
      </c>
      <c r="T822" s="163" t="s">
        <v>103</v>
      </c>
      <c r="U822" s="163" t="s">
        <v>15</v>
      </c>
      <c r="V822" s="495" t="s">
        <v>278</v>
      </c>
      <c r="W822" s="495" t="s">
        <v>11340</v>
      </c>
      <c r="X822" s="495" t="s">
        <v>5963</v>
      </c>
      <c r="Y822" s="495" t="s">
        <v>11411</v>
      </c>
      <c r="Z822" s="616"/>
      <c r="AA822" s="590"/>
      <c r="AB822" s="1"/>
      <c r="AC822" s="1"/>
      <c r="AD822" s="1"/>
      <c r="AE822" s="1"/>
      <c r="AF822" s="1"/>
      <c r="AG822" s="1"/>
      <c r="AH822" s="1"/>
      <c r="AI822" s="1"/>
      <c r="AJ822" s="1"/>
      <c r="AK822" s="1"/>
      <c r="AL822" s="1"/>
      <c r="AM822" s="1"/>
      <c r="AN822" s="1"/>
      <c r="AO822" s="1"/>
      <c r="AP822" s="1"/>
      <c r="AQ822" s="1"/>
      <c r="AR822" s="1"/>
      <c r="AS822" s="1"/>
      <c r="AT822" s="1"/>
      <c r="AU822" s="1"/>
    </row>
    <row r="823" spans="1:47" s="615" customFormat="1" ht="17.45" customHeight="1" x14ac:dyDescent="0.25">
      <c r="A823" s="589" t="s">
        <v>8407</v>
      </c>
      <c r="B823" s="495" t="s">
        <v>57</v>
      </c>
      <c r="C823" s="495" t="s">
        <v>182</v>
      </c>
      <c r="D823" s="495" t="s">
        <v>10504</v>
      </c>
      <c r="E823" s="495" t="s">
        <v>582</v>
      </c>
      <c r="F823" s="473" t="s">
        <v>25</v>
      </c>
      <c r="G823" s="473"/>
      <c r="H823" s="473"/>
      <c r="I823" s="473"/>
      <c r="J823" s="152" t="s">
        <v>11223</v>
      </c>
      <c r="K823" s="152" t="s">
        <v>35</v>
      </c>
      <c r="L823" s="496">
        <v>42934</v>
      </c>
      <c r="M823" s="497">
        <v>42844</v>
      </c>
      <c r="N823" s="152" t="s">
        <v>48</v>
      </c>
      <c r="O823" s="498">
        <v>42934</v>
      </c>
      <c r="P823" s="499">
        <v>150000</v>
      </c>
      <c r="Q823" s="500">
        <f t="shared" si="32"/>
        <v>0.15</v>
      </c>
      <c r="R823" s="501">
        <v>3</v>
      </c>
      <c r="S823" s="502">
        <v>42898</v>
      </c>
      <c r="T823" s="152" t="s">
        <v>103</v>
      </c>
      <c r="U823" s="152" t="s">
        <v>7040</v>
      </c>
      <c r="V823" s="495" t="s">
        <v>162</v>
      </c>
      <c r="W823" s="495" t="s">
        <v>105</v>
      </c>
      <c r="X823" s="495" t="s">
        <v>9856</v>
      </c>
      <c r="Y823" s="495"/>
      <c r="Z823" s="616"/>
      <c r="AA823" s="590"/>
      <c r="AB823" s="1"/>
      <c r="AC823" s="1"/>
      <c r="AD823" s="1"/>
      <c r="AE823" s="1"/>
      <c r="AF823" s="1"/>
      <c r="AG823" s="1"/>
      <c r="AH823" s="1"/>
      <c r="AI823" s="1"/>
      <c r="AJ823" s="1"/>
      <c r="AK823" s="1"/>
      <c r="AL823" s="1"/>
      <c r="AM823" s="1"/>
      <c r="AN823" s="1"/>
      <c r="AO823" s="1"/>
      <c r="AP823" s="1"/>
      <c r="AQ823" s="1"/>
      <c r="AR823" s="1"/>
      <c r="AS823" s="1"/>
      <c r="AT823" s="1"/>
      <c r="AU823" s="1"/>
    </row>
    <row r="824" spans="1:47" s="615" customFormat="1" ht="17.45" customHeight="1" x14ac:dyDescent="0.25">
      <c r="A824" s="589" t="s">
        <v>8086</v>
      </c>
      <c r="B824" s="495" t="s">
        <v>57</v>
      </c>
      <c r="C824" s="495" t="s">
        <v>182</v>
      </c>
      <c r="D824" s="495" t="s">
        <v>10519</v>
      </c>
      <c r="E824" s="495" t="s">
        <v>8087</v>
      </c>
      <c r="F824" s="473" t="s">
        <v>26</v>
      </c>
      <c r="G824" s="473"/>
      <c r="H824" s="473"/>
      <c r="I824" s="473"/>
      <c r="J824" s="152" t="s">
        <v>11223</v>
      </c>
      <c r="K824" s="152" t="s">
        <v>8948</v>
      </c>
      <c r="L824" s="496">
        <v>43007</v>
      </c>
      <c r="M824" s="497">
        <v>42860</v>
      </c>
      <c r="N824" s="152" t="s">
        <v>48</v>
      </c>
      <c r="O824" s="498">
        <v>43007</v>
      </c>
      <c r="P824" s="499">
        <v>150000</v>
      </c>
      <c r="Q824" s="500">
        <f t="shared" si="32"/>
        <v>0.15</v>
      </c>
      <c r="R824" s="501">
        <v>3</v>
      </c>
      <c r="S824" s="502">
        <v>42898</v>
      </c>
      <c r="T824" s="152" t="s">
        <v>103</v>
      </c>
      <c r="U824" s="152" t="s">
        <v>7040</v>
      </c>
      <c r="V824" s="495" t="s">
        <v>162</v>
      </c>
      <c r="W824" s="495" t="s">
        <v>105</v>
      </c>
      <c r="X824" s="495" t="s">
        <v>9817</v>
      </c>
      <c r="Y824" s="495"/>
      <c r="Z824" s="616"/>
      <c r="AA824" s="590"/>
      <c r="AB824" s="1"/>
      <c r="AC824" s="1"/>
      <c r="AD824" s="1"/>
      <c r="AE824" s="1"/>
      <c r="AF824" s="1"/>
      <c r="AG824" s="1"/>
      <c r="AH824" s="1"/>
      <c r="AI824" s="1"/>
      <c r="AJ824" s="1"/>
      <c r="AK824" s="1"/>
      <c r="AL824" s="1"/>
      <c r="AM824" s="1"/>
      <c r="AN824" s="1"/>
      <c r="AO824" s="1"/>
      <c r="AP824" s="1"/>
      <c r="AQ824" s="1"/>
      <c r="AR824" s="1"/>
      <c r="AS824" s="1"/>
      <c r="AT824" s="1"/>
      <c r="AU824" s="1"/>
    </row>
    <row r="825" spans="1:47" s="615" customFormat="1" ht="17.45" customHeight="1" x14ac:dyDescent="0.25">
      <c r="A825" s="589" t="s">
        <v>8352</v>
      </c>
      <c r="B825" s="495" t="s">
        <v>57</v>
      </c>
      <c r="C825" s="495" t="s">
        <v>182</v>
      </c>
      <c r="D825" s="495" t="s">
        <v>10505</v>
      </c>
      <c r="E825" s="495" t="s">
        <v>8353</v>
      </c>
      <c r="F825" s="473" t="s">
        <v>26</v>
      </c>
      <c r="G825" s="473"/>
      <c r="H825" s="473"/>
      <c r="I825" s="473"/>
      <c r="J825" s="152" t="s">
        <v>11223</v>
      </c>
      <c r="K825" s="152" t="s">
        <v>8948</v>
      </c>
      <c r="L825" s="496">
        <v>43007</v>
      </c>
      <c r="M825" s="497">
        <v>42845</v>
      </c>
      <c r="N825" s="152" t="s">
        <v>47</v>
      </c>
      <c r="O825" s="498">
        <v>43007</v>
      </c>
      <c r="P825" s="499">
        <v>150000</v>
      </c>
      <c r="Q825" s="500">
        <f t="shared" si="32"/>
        <v>0.15</v>
      </c>
      <c r="R825" s="501">
        <v>12</v>
      </c>
      <c r="S825" s="502">
        <v>42905</v>
      </c>
      <c r="T825" s="152" t="s">
        <v>103</v>
      </c>
      <c r="U825" s="152" t="s">
        <v>7040</v>
      </c>
      <c r="V825" s="495" t="s">
        <v>162</v>
      </c>
      <c r="W825" s="495" t="s">
        <v>105</v>
      </c>
      <c r="X825" s="495" t="s">
        <v>10043</v>
      </c>
      <c r="Y825" s="495" t="s">
        <v>6864</v>
      </c>
      <c r="Z825" s="616"/>
      <c r="AA825" s="590"/>
      <c r="AB825" s="1"/>
      <c r="AC825" s="1"/>
      <c r="AD825" s="1"/>
      <c r="AE825" s="1"/>
      <c r="AF825" s="1"/>
      <c r="AG825" s="1"/>
      <c r="AH825" s="1"/>
      <c r="AI825" s="1"/>
      <c r="AJ825" s="1"/>
      <c r="AK825" s="1"/>
      <c r="AL825" s="1"/>
      <c r="AM825" s="1"/>
      <c r="AN825" s="1"/>
      <c r="AO825" s="1"/>
      <c r="AP825" s="1"/>
      <c r="AQ825" s="1"/>
      <c r="AR825" s="1"/>
      <c r="AS825" s="1"/>
      <c r="AT825" s="1"/>
      <c r="AU825" s="1"/>
    </row>
    <row r="826" spans="1:47" s="615" customFormat="1" ht="17.45" customHeight="1" x14ac:dyDescent="0.25">
      <c r="A826" s="589" t="s">
        <v>5691</v>
      </c>
      <c r="B826" s="495" t="s">
        <v>57</v>
      </c>
      <c r="C826" s="495" t="s">
        <v>182</v>
      </c>
      <c r="D826" s="495" t="s">
        <v>11552</v>
      </c>
      <c r="E826" s="495" t="s">
        <v>5692</v>
      </c>
      <c r="F826" s="473" t="s">
        <v>28</v>
      </c>
      <c r="G826" s="473"/>
      <c r="H826" s="473"/>
      <c r="I826" s="473"/>
      <c r="J826" s="152" t="s">
        <v>11224</v>
      </c>
      <c r="K826" s="152" t="s">
        <v>8990</v>
      </c>
      <c r="L826" s="496">
        <v>43035</v>
      </c>
      <c r="M826" s="497">
        <v>42814</v>
      </c>
      <c r="N826" s="152" t="s">
        <v>46</v>
      </c>
      <c r="O826" s="498">
        <v>43035</v>
      </c>
      <c r="P826" s="499">
        <v>150000</v>
      </c>
      <c r="Q826" s="500">
        <f t="shared" si="32"/>
        <v>0.15</v>
      </c>
      <c r="R826" s="501">
        <v>3</v>
      </c>
      <c r="S826" s="502">
        <v>42912</v>
      </c>
      <c r="T826" s="152" t="s">
        <v>125</v>
      </c>
      <c r="U826" s="152" t="s">
        <v>7040</v>
      </c>
      <c r="V826" s="495" t="s">
        <v>162</v>
      </c>
      <c r="W826" s="495" t="s">
        <v>105</v>
      </c>
      <c r="X826" s="495" t="s">
        <v>10041</v>
      </c>
      <c r="Y826" s="495" t="s">
        <v>6864</v>
      </c>
      <c r="Z826" s="616"/>
      <c r="AA826" s="590"/>
      <c r="AB826" s="1"/>
      <c r="AC826" s="1"/>
      <c r="AD826" s="1"/>
      <c r="AE826" s="1"/>
      <c r="AF826" s="1"/>
      <c r="AG826" s="1"/>
      <c r="AH826" s="1"/>
      <c r="AI826" s="1"/>
      <c r="AJ826" s="1"/>
      <c r="AK826" s="1"/>
      <c r="AL826" s="1"/>
      <c r="AM826" s="1"/>
      <c r="AN826" s="1"/>
      <c r="AO826" s="1"/>
      <c r="AP826" s="1"/>
      <c r="AQ826" s="1"/>
      <c r="AR826" s="1"/>
      <c r="AS826" s="1"/>
      <c r="AT826" s="1"/>
      <c r="AU826" s="1"/>
    </row>
    <row r="827" spans="1:47" s="615" customFormat="1" ht="17.45" customHeight="1" x14ac:dyDescent="0.25">
      <c r="A827" s="589" t="s">
        <v>2441</v>
      </c>
      <c r="B827" s="495" t="s">
        <v>57</v>
      </c>
      <c r="C827" s="495" t="s">
        <v>182</v>
      </c>
      <c r="D827" s="495" t="s">
        <v>2442</v>
      </c>
      <c r="E827" s="495" t="s">
        <v>2443</v>
      </c>
      <c r="F827" s="473" t="s">
        <v>25</v>
      </c>
      <c r="G827" s="473"/>
      <c r="H827" s="473"/>
      <c r="I827" s="473"/>
      <c r="J827" s="152" t="s">
        <v>11225</v>
      </c>
      <c r="K827" s="163" t="s">
        <v>8951</v>
      </c>
      <c r="L827" s="503">
        <v>42885</v>
      </c>
      <c r="M827" s="497" t="s">
        <v>2444</v>
      </c>
      <c r="N827" s="163" t="s">
        <v>47</v>
      </c>
      <c r="O827" s="503">
        <v>42885</v>
      </c>
      <c r="P827" s="499">
        <v>150000</v>
      </c>
      <c r="Q827" s="500">
        <f t="shared" si="32"/>
        <v>0.15</v>
      </c>
      <c r="R827" s="504">
        <v>12</v>
      </c>
      <c r="S827" s="505" t="s">
        <v>9611</v>
      </c>
      <c r="T827" s="163" t="s">
        <v>103</v>
      </c>
      <c r="U827" s="152" t="s">
        <v>7040</v>
      </c>
      <c r="V827" s="495" t="s">
        <v>104</v>
      </c>
      <c r="W827" s="495" t="s">
        <v>344</v>
      </c>
      <c r="X827" s="495" t="s">
        <v>5570</v>
      </c>
      <c r="Y827" s="495" t="s">
        <v>675</v>
      </c>
      <c r="Z827" s="616"/>
      <c r="AA827" s="590"/>
      <c r="AB827" s="1"/>
      <c r="AC827" s="1"/>
      <c r="AD827" s="1"/>
      <c r="AE827" s="1"/>
      <c r="AF827" s="1"/>
      <c r="AG827" s="1"/>
      <c r="AH827" s="1"/>
      <c r="AI827" s="1"/>
      <c r="AJ827" s="1"/>
      <c r="AK827" s="1"/>
      <c r="AL827" s="1"/>
      <c r="AM827" s="1"/>
      <c r="AN827" s="1"/>
      <c r="AO827" s="1"/>
      <c r="AP827" s="1"/>
      <c r="AQ827" s="1"/>
      <c r="AR827" s="1"/>
      <c r="AS827" s="1"/>
      <c r="AT827" s="1"/>
      <c r="AU827" s="1"/>
    </row>
    <row r="828" spans="1:47" s="615" customFormat="1" ht="17.45" customHeight="1" x14ac:dyDescent="0.25">
      <c r="A828" s="589" t="s">
        <v>7736</v>
      </c>
      <c r="B828" s="495" t="s">
        <v>60</v>
      </c>
      <c r="C828" s="495" t="s">
        <v>805</v>
      </c>
      <c r="D828" s="495" t="s">
        <v>7737</v>
      </c>
      <c r="E828" s="495" t="s">
        <v>7738</v>
      </c>
      <c r="F828" s="473" t="s">
        <v>28</v>
      </c>
      <c r="G828" s="473"/>
      <c r="H828" s="473"/>
      <c r="I828" s="473"/>
      <c r="J828" s="152" t="s">
        <v>11224</v>
      </c>
      <c r="K828" s="163" t="s">
        <v>8950</v>
      </c>
      <c r="L828" s="503">
        <v>43089</v>
      </c>
      <c r="M828" s="497" t="s">
        <v>7739</v>
      </c>
      <c r="N828" s="163" t="s">
        <v>47</v>
      </c>
      <c r="O828" s="503">
        <v>43089</v>
      </c>
      <c r="P828" s="499">
        <v>150000</v>
      </c>
      <c r="Q828" s="500">
        <f t="shared" si="32"/>
        <v>0.15</v>
      </c>
      <c r="R828" s="504">
        <v>1</v>
      </c>
      <c r="S828" s="505" t="s">
        <v>7881</v>
      </c>
      <c r="T828" s="163" t="s">
        <v>103</v>
      </c>
      <c r="U828" s="163" t="s">
        <v>13</v>
      </c>
      <c r="V828" s="495" t="s">
        <v>126</v>
      </c>
      <c r="W828" s="495" t="s">
        <v>498</v>
      </c>
      <c r="X828" s="495" t="s">
        <v>7740</v>
      </c>
      <c r="Y828" s="495" t="s">
        <v>313</v>
      </c>
      <c r="Z828" s="616"/>
      <c r="AA828" s="590"/>
      <c r="AB828" s="1"/>
      <c r="AC828" s="1"/>
      <c r="AD828" s="1"/>
      <c r="AE828" s="1"/>
      <c r="AF828" s="1"/>
      <c r="AG828" s="1"/>
      <c r="AH828" s="1"/>
      <c r="AI828" s="1"/>
      <c r="AJ828" s="1"/>
      <c r="AK828" s="1"/>
      <c r="AL828" s="1"/>
      <c r="AM828" s="1"/>
      <c r="AN828" s="1"/>
      <c r="AO828" s="1"/>
      <c r="AP828" s="1"/>
      <c r="AQ828" s="1"/>
      <c r="AR828" s="1"/>
      <c r="AS828" s="1"/>
      <c r="AT828" s="1"/>
      <c r="AU828" s="1"/>
    </row>
    <row r="829" spans="1:47" s="615" customFormat="1" ht="17.45" customHeight="1" x14ac:dyDescent="0.25">
      <c r="A829" s="589" t="s">
        <v>2522</v>
      </c>
      <c r="B829" s="495" t="s">
        <v>60</v>
      </c>
      <c r="C829" s="495" t="s">
        <v>805</v>
      </c>
      <c r="D829" s="495" t="s">
        <v>2523</v>
      </c>
      <c r="E829" s="495" t="s">
        <v>2370</v>
      </c>
      <c r="F829" s="473" t="s">
        <v>26</v>
      </c>
      <c r="G829" s="473"/>
      <c r="H829" s="473"/>
      <c r="I829" s="473"/>
      <c r="J829" s="152" t="s">
        <v>11224</v>
      </c>
      <c r="K829" s="163" t="s">
        <v>8948</v>
      </c>
      <c r="L829" s="503">
        <v>43098</v>
      </c>
      <c r="M829" s="497" t="s">
        <v>2524</v>
      </c>
      <c r="N829" s="163" t="s">
        <v>46</v>
      </c>
      <c r="O829" s="503">
        <v>43098</v>
      </c>
      <c r="P829" s="499">
        <v>150000</v>
      </c>
      <c r="Q829" s="500">
        <f t="shared" si="32"/>
        <v>0.15</v>
      </c>
      <c r="R829" s="504">
        <v>1</v>
      </c>
      <c r="S829" s="505" t="s">
        <v>7938</v>
      </c>
      <c r="T829" s="163" t="s">
        <v>103</v>
      </c>
      <c r="U829" s="163" t="s">
        <v>13</v>
      </c>
      <c r="V829" s="495" t="s">
        <v>126</v>
      </c>
      <c r="W829" s="495"/>
      <c r="X829" s="495" t="s">
        <v>5964</v>
      </c>
      <c r="Y829" s="495" t="s">
        <v>313</v>
      </c>
      <c r="Z829" s="616"/>
      <c r="AA829" s="590"/>
      <c r="AB829" s="1"/>
      <c r="AC829" s="1"/>
      <c r="AD829" s="1"/>
      <c r="AE829" s="1"/>
      <c r="AF829" s="1"/>
      <c r="AG829" s="1"/>
      <c r="AH829" s="1"/>
      <c r="AI829" s="1"/>
      <c r="AJ829" s="1"/>
      <c r="AK829" s="1"/>
      <c r="AL829" s="1"/>
      <c r="AM829" s="1"/>
      <c r="AN829" s="1"/>
      <c r="AO829" s="1"/>
      <c r="AP829" s="1"/>
      <c r="AQ829" s="1"/>
      <c r="AR829" s="1"/>
      <c r="AS829" s="1"/>
      <c r="AT829" s="1"/>
      <c r="AU829" s="1"/>
    </row>
    <row r="830" spans="1:47" s="615" customFormat="1" ht="17.45" customHeight="1" x14ac:dyDescent="0.25">
      <c r="A830" s="589" t="s">
        <v>6272</v>
      </c>
      <c r="B830" s="495" t="s">
        <v>60</v>
      </c>
      <c r="C830" s="495" t="s">
        <v>805</v>
      </c>
      <c r="D830" s="495" t="s">
        <v>6273</v>
      </c>
      <c r="E830" s="495" t="s">
        <v>6274</v>
      </c>
      <c r="F830" s="473" t="s">
        <v>26</v>
      </c>
      <c r="G830" s="473"/>
      <c r="H830" s="473"/>
      <c r="I830" s="473"/>
      <c r="J830" s="152" t="s">
        <v>11223</v>
      </c>
      <c r="K830" s="163" t="s">
        <v>33</v>
      </c>
      <c r="L830" s="503">
        <v>42998</v>
      </c>
      <c r="M830" s="497" t="s">
        <v>6363</v>
      </c>
      <c r="N830" s="163" t="s">
        <v>46</v>
      </c>
      <c r="O830" s="503">
        <v>43089</v>
      </c>
      <c r="P830" s="499">
        <v>150000</v>
      </c>
      <c r="Q830" s="500">
        <f t="shared" si="32"/>
        <v>0.15</v>
      </c>
      <c r="R830" s="504">
        <v>1</v>
      </c>
      <c r="S830" s="505" t="s">
        <v>5535</v>
      </c>
      <c r="T830" s="163" t="s">
        <v>103</v>
      </c>
      <c r="U830" s="163" t="s">
        <v>13</v>
      </c>
      <c r="V830" s="495" t="s">
        <v>126</v>
      </c>
      <c r="W830" s="495" t="s">
        <v>498</v>
      </c>
      <c r="X830" s="495" t="s">
        <v>6364</v>
      </c>
      <c r="Y830" s="495" t="s">
        <v>313</v>
      </c>
      <c r="Z830" s="616"/>
      <c r="AA830" s="590"/>
      <c r="AB830" s="1"/>
      <c r="AC830" s="1"/>
      <c r="AD830" s="1"/>
      <c r="AE830" s="1"/>
      <c r="AF830" s="1"/>
      <c r="AG830" s="1"/>
      <c r="AH830" s="1"/>
      <c r="AI830" s="1"/>
      <c r="AJ830" s="1"/>
      <c r="AK830" s="1"/>
      <c r="AL830" s="1"/>
      <c r="AM830" s="1"/>
      <c r="AN830" s="1"/>
      <c r="AO830" s="1"/>
      <c r="AP830" s="1"/>
      <c r="AQ830" s="1"/>
      <c r="AR830" s="1"/>
      <c r="AS830" s="1"/>
      <c r="AT830" s="1"/>
      <c r="AU830" s="1"/>
    </row>
    <row r="831" spans="1:47" s="615" customFormat="1" ht="17.45" customHeight="1" x14ac:dyDescent="0.25">
      <c r="A831" s="589" t="s">
        <v>7005</v>
      </c>
      <c r="B831" s="495" t="s">
        <v>60</v>
      </c>
      <c r="C831" s="495" t="s">
        <v>805</v>
      </c>
      <c r="D831" s="495" t="s">
        <v>2856</v>
      </c>
      <c r="E831" s="495" t="s">
        <v>7006</v>
      </c>
      <c r="F831" s="473" t="s">
        <v>26</v>
      </c>
      <c r="G831" s="473"/>
      <c r="H831" s="473"/>
      <c r="I831" s="473"/>
      <c r="J831" s="152" t="s">
        <v>11224</v>
      </c>
      <c r="K831" s="163" t="s">
        <v>8948</v>
      </c>
      <c r="L831" s="503">
        <v>43100</v>
      </c>
      <c r="M831" s="497" t="s">
        <v>7068</v>
      </c>
      <c r="N831" s="163" t="s">
        <v>46</v>
      </c>
      <c r="O831" s="503">
        <v>43100</v>
      </c>
      <c r="P831" s="499">
        <v>150000</v>
      </c>
      <c r="Q831" s="500">
        <f t="shared" si="32"/>
        <v>0.15</v>
      </c>
      <c r="R831" s="504">
        <v>1</v>
      </c>
      <c r="S831" s="505" t="s">
        <v>6513</v>
      </c>
      <c r="T831" s="163" t="s">
        <v>125</v>
      </c>
      <c r="U831" s="163" t="s">
        <v>13</v>
      </c>
      <c r="V831" s="495" t="s">
        <v>126</v>
      </c>
      <c r="W831" s="495" t="s">
        <v>498</v>
      </c>
      <c r="X831" s="495" t="s">
        <v>7069</v>
      </c>
      <c r="Y831" s="495"/>
      <c r="Z831" s="616"/>
      <c r="AA831" s="590"/>
      <c r="AB831" s="1"/>
      <c r="AC831" s="1"/>
      <c r="AD831" s="1"/>
      <c r="AE831" s="1"/>
      <c r="AF831" s="1"/>
      <c r="AG831" s="1"/>
      <c r="AH831" s="1"/>
      <c r="AI831" s="1"/>
      <c r="AJ831" s="1"/>
      <c r="AK831" s="1"/>
      <c r="AL831" s="1"/>
      <c r="AM831" s="1"/>
      <c r="AN831" s="1"/>
      <c r="AO831" s="1"/>
      <c r="AP831" s="1"/>
      <c r="AQ831" s="1"/>
      <c r="AR831" s="1"/>
      <c r="AS831" s="1"/>
      <c r="AT831" s="1"/>
      <c r="AU831" s="1"/>
    </row>
    <row r="832" spans="1:47" s="615" customFormat="1" ht="17.45" customHeight="1" x14ac:dyDescent="0.25">
      <c r="A832" s="589" t="s">
        <v>2575</v>
      </c>
      <c r="B832" s="495" t="s">
        <v>60</v>
      </c>
      <c r="C832" s="495" t="s">
        <v>805</v>
      </c>
      <c r="D832" s="495" t="s">
        <v>2576</v>
      </c>
      <c r="E832" s="495" t="s">
        <v>2577</v>
      </c>
      <c r="F832" s="473" t="s">
        <v>26</v>
      </c>
      <c r="G832" s="473"/>
      <c r="H832" s="473"/>
      <c r="I832" s="473"/>
      <c r="J832" s="152" t="s">
        <v>11224</v>
      </c>
      <c r="K832" s="163" t="s">
        <v>8948</v>
      </c>
      <c r="L832" s="503">
        <v>43069</v>
      </c>
      <c r="M832" s="497" t="s">
        <v>2578</v>
      </c>
      <c r="N832" s="163" t="s">
        <v>46</v>
      </c>
      <c r="O832" s="503">
        <v>43069</v>
      </c>
      <c r="P832" s="499">
        <v>150000</v>
      </c>
      <c r="Q832" s="500">
        <f t="shared" si="32"/>
        <v>0.15</v>
      </c>
      <c r="R832" s="504">
        <v>1</v>
      </c>
      <c r="S832" s="505" t="s">
        <v>172</v>
      </c>
      <c r="T832" s="163" t="s">
        <v>103</v>
      </c>
      <c r="U832" s="163" t="s">
        <v>13</v>
      </c>
      <c r="V832" s="495" t="s">
        <v>126</v>
      </c>
      <c r="W832" s="495" t="s">
        <v>498</v>
      </c>
      <c r="X832" s="495" t="s">
        <v>6364</v>
      </c>
      <c r="Y832" s="495" t="s">
        <v>186</v>
      </c>
      <c r="Z832" s="616"/>
      <c r="AA832" s="590"/>
      <c r="AB832" s="1"/>
      <c r="AC832" s="1"/>
      <c r="AD832" s="1"/>
      <c r="AE832" s="1"/>
      <c r="AF832" s="1"/>
      <c r="AG832" s="1"/>
      <c r="AH832" s="1"/>
      <c r="AI832" s="1"/>
      <c r="AJ832" s="1"/>
      <c r="AK832" s="1"/>
      <c r="AL832" s="1"/>
      <c r="AM832" s="1"/>
      <c r="AN832" s="1"/>
      <c r="AO832" s="1"/>
      <c r="AP832" s="1"/>
      <c r="AQ832" s="1"/>
      <c r="AR832" s="1"/>
      <c r="AS832" s="1"/>
      <c r="AT832" s="1"/>
      <c r="AU832" s="1"/>
    </row>
    <row r="833" spans="1:47" s="615" customFormat="1" ht="17.45" customHeight="1" x14ac:dyDescent="0.25">
      <c r="A833" s="589" t="s">
        <v>10999</v>
      </c>
      <c r="B833" s="495" t="s">
        <v>60</v>
      </c>
      <c r="C833" s="495" t="s">
        <v>805</v>
      </c>
      <c r="D833" s="495" t="s">
        <v>11071</v>
      </c>
      <c r="E833" s="495" t="s">
        <v>316</v>
      </c>
      <c r="F833" s="473" t="s">
        <v>27</v>
      </c>
      <c r="G833" s="473"/>
      <c r="H833" s="473"/>
      <c r="I833" s="473"/>
      <c r="J833" s="152" t="s">
        <v>11223</v>
      </c>
      <c r="K833" s="152" t="s">
        <v>8070</v>
      </c>
      <c r="L833" s="496">
        <v>42995</v>
      </c>
      <c r="M833" s="497">
        <v>42905</v>
      </c>
      <c r="N833" s="152" t="s">
        <v>47</v>
      </c>
      <c r="O833" s="498">
        <v>42995</v>
      </c>
      <c r="P833" s="499">
        <v>150000</v>
      </c>
      <c r="Q833" s="500">
        <f t="shared" si="32"/>
        <v>0.15</v>
      </c>
      <c r="R833" s="501">
        <v>12</v>
      </c>
      <c r="S833" s="502">
        <v>42908</v>
      </c>
      <c r="T833" s="152" t="s">
        <v>103</v>
      </c>
      <c r="U833" s="152" t="s">
        <v>18</v>
      </c>
      <c r="V833" s="495" t="s">
        <v>9273</v>
      </c>
      <c r="W833" s="495" t="s">
        <v>11334</v>
      </c>
      <c r="X833" s="495" t="s">
        <v>9849</v>
      </c>
      <c r="Y833" s="495" t="s">
        <v>9239</v>
      </c>
      <c r="Z833" s="616"/>
      <c r="AA833" s="590"/>
      <c r="AB833" s="1"/>
      <c r="AC833" s="1"/>
      <c r="AD833" s="1"/>
      <c r="AE833" s="1"/>
      <c r="AF833" s="1"/>
      <c r="AG833" s="1"/>
      <c r="AH833" s="1"/>
      <c r="AI833" s="1"/>
      <c r="AJ833" s="1"/>
      <c r="AK833" s="1"/>
      <c r="AL833" s="1"/>
      <c r="AM833" s="1"/>
      <c r="AN833" s="1"/>
      <c r="AO833" s="1"/>
      <c r="AP833" s="1"/>
      <c r="AQ833" s="1"/>
      <c r="AR833" s="1"/>
      <c r="AS833" s="1"/>
      <c r="AT833" s="1"/>
      <c r="AU833" s="1"/>
    </row>
    <row r="834" spans="1:47" s="615" customFormat="1" ht="17.45" customHeight="1" x14ac:dyDescent="0.25">
      <c r="A834" s="589" t="s">
        <v>7003</v>
      </c>
      <c r="B834" s="495" t="s">
        <v>60</v>
      </c>
      <c r="C834" s="495" t="s">
        <v>805</v>
      </c>
      <c r="D834" s="495" t="s">
        <v>10865</v>
      </c>
      <c r="E834" s="495" t="s">
        <v>316</v>
      </c>
      <c r="F834" s="473" t="s">
        <v>26</v>
      </c>
      <c r="G834" s="473"/>
      <c r="H834" s="473"/>
      <c r="I834" s="473"/>
      <c r="J834" s="152" t="s">
        <v>11224</v>
      </c>
      <c r="K834" s="152" t="s">
        <v>33</v>
      </c>
      <c r="L834" s="496">
        <v>43100</v>
      </c>
      <c r="M834" s="497">
        <v>42825</v>
      </c>
      <c r="N834" s="152" t="s">
        <v>47</v>
      </c>
      <c r="O834" s="498">
        <v>43100</v>
      </c>
      <c r="P834" s="499">
        <v>150000</v>
      </c>
      <c r="Q834" s="500">
        <f t="shared" si="32"/>
        <v>0.15</v>
      </c>
      <c r="R834" s="501">
        <v>12</v>
      </c>
      <c r="S834" s="502">
        <v>42831</v>
      </c>
      <c r="T834" s="152" t="s">
        <v>292</v>
      </c>
      <c r="U834" s="152" t="s">
        <v>18</v>
      </c>
      <c r="V834" s="495" t="s">
        <v>9273</v>
      </c>
      <c r="W834" s="495" t="s">
        <v>11334</v>
      </c>
      <c r="X834" s="495" t="s">
        <v>11368</v>
      </c>
      <c r="Y834" s="495" t="s">
        <v>9239</v>
      </c>
      <c r="Z834" s="616"/>
      <c r="AA834" s="590"/>
      <c r="AB834" s="1"/>
      <c r="AC834" s="1"/>
      <c r="AD834" s="1"/>
      <c r="AE834" s="1"/>
      <c r="AF834" s="1"/>
      <c r="AG834" s="1"/>
      <c r="AH834" s="1"/>
      <c r="AI834" s="1"/>
      <c r="AJ834" s="1"/>
      <c r="AK834" s="1"/>
      <c r="AL834" s="1"/>
      <c r="AM834" s="1"/>
      <c r="AN834" s="1"/>
      <c r="AO834" s="1"/>
      <c r="AP834" s="1"/>
      <c r="AQ834" s="1"/>
      <c r="AR834" s="1"/>
      <c r="AS834" s="1"/>
      <c r="AT834" s="1"/>
      <c r="AU834" s="1"/>
    </row>
    <row r="835" spans="1:47" s="615" customFormat="1" ht="17.45" customHeight="1" x14ac:dyDescent="0.25">
      <c r="A835" s="589" t="s">
        <v>5689</v>
      </c>
      <c r="B835" s="495" t="s">
        <v>60</v>
      </c>
      <c r="C835" s="495" t="s">
        <v>805</v>
      </c>
      <c r="D835" s="495" t="s">
        <v>11553</v>
      </c>
      <c r="E835" s="495" t="s">
        <v>5690</v>
      </c>
      <c r="F835" s="473" t="s">
        <v>25</v>
      </c>
      <c r="G835" s="473"/>
      <c r="H835" s="473"/>
      <c r="I835" s="473"/>
      <c r="J835" s="152" t="s">
        <v>11225</v>
      </c>
      <c r="K835" s="152" t="s">
        <v>35</v>
      </c>
      <c r="L835" s="496">
        <v>42916</v>
      </c>
      <c r="M835" s="497">
        <v>42815</v>
      </c>
      <c r="N835" s="152" t="s">
        <v>46</v>
      </c>
      <c r="O835" s="498">
        <v>42916</v>
      </c>
      <c r="P835" s="499">
        <v>150000</v>
      </c>
      <c r="Q835" s="500">
        <f t="shared" si="32"/>
        <v>0.15</v>
      </c>
      <c r="R835" s="501">
        <v>12</v>
      </c>
      <c r="S835" s="502">
        <v>42817</v>
      </c>
      <c r="T835" s="152" t="s">
        <v>125</v>
      </c>
      <c r="U835" s="152" t="s">
        <v>7040</v>
      </c>
      <c r="V835" s="495" t="s">
        <v>162</v>
      </c>
      <c r="W835" s="495" t="s">
        <v>7199</v>
      </c>
      <c r="X835" s="495" t="s">
        <v>11930</v>
      </c>
      <c r="Y835" s="495" t="s">
        <v>9291</v>
      </c>
      <c r="Z835" s="616"/>
      <c r="AA835" s="590"/>
      <c r="AB835" s="1"/>
      <c r="AC835" s="1"/>
      <c r="AD835" s="1"/>
      <c r="AE835" s="1"/>
      <c r="AF835" s="1"/>
      <c r="AG835" s="1"/>
      <c r="AH835" s="1"/>
      <c r="AI835" s="1"/>
      <c r="AJ835" s="1"/>
      <c r="AK835" s="1"/>
      <c r="AL835" s="1"/>
      <c r="AM835" s="1"/>
      <c r="AN835" s="1"/>
      <c r="AO835" s="1"/>
      <c r="AP835" s="1"/>
      <c r="AQ835" s="1"/>
      <c r="AR835" s="1"/>
      <c r="AS835" s="1"/>
      <c r="AT835" s="1"/>
      <c r="AU835" s="1"/>
    </row>
    <row r="836" spans="1:47" s="615" customFormat="1" ht="17.45" customHeight="1" x14ac:dyDescent="0.25">
      <c r="A836" s="589" t="s">
        <v>2477</v>
      </c>
      <c r="B836" s="495" t="s">
        <v>60</v>
      </c>
      <c r="C836" s="495" t="s">
        <v>805</v>
      </c>
      <c r="D836" s="495" t="s">
        <v>2478</v>
      </c>
      <c r="E836" s="495" t="s">
        <v>2479</v>
      </c>
      <c r="F836" s="473" t="s">
        <v>27</v>
      </c>
      <c r="G836" s="473"/>
      <c r="H836" s="473"/>
      <c r="I836" s="473"/>
      <c r="J836" s="152" t="s">
        <v>11224</v>
      </c>
      <c r="K836" s="163" t="s">
        <v>8070</v>
      </c>
      <c r="L836" s="503">
        <v>43058</v>
      </c>
      <c r="M836" s="497" t="s">
        <v>2480</v>
      </c>
      <c r="N836" s="163" t="s">
        <v>142</v>
      </c>
      <c r="O836" s="503">
        <v>43058</v>
      </c>
      <c r="P836" s="499">
        <v>150000</v>
      </c>
      <c r="Q836" s="500">
        <f t="shared" si="32"/>
        <v>0.15</v>
      </c>
      <c r="R836" s="504">
        <v>12</v>
      </c>
      <c r="S836" s="505" t="s">
        <v>445</v>
      </c>
      <c r="T836" s="163" t="s">
        <v>103</v>
      </c>
      <c r="U836" s="152" t="s">
        <v>7040</v>
      </c>
      <c r="V836" s="495" t="s">
        <v>134</v>
      </c>
      <c r="W836" s="495" t="s">
        <v>9226</v>
      </c>
      <c r="X836" s="495" t="s">
        <v>6408</v>
      </c>
      <c r="Y836" s="495" t="s">
        <v>186</v>
      </c>
      <c r="Z836" s="616"/>
      <c r="AA836" s="590"/>
      <c r="AB836" s="1"/>
      <c r="AC836" s="1"/>
      <c r="AD836" s="1"/>
      <c r="AE836" s="1"/>
      <c r="AF836" s="1"/>
      <c r="AG836" s="1"/>
      <c r="AH836" s="1"/>
      <c r="AI836" s="1"/>
      <c r="AJ836" s="1"/>
      <c r="AK836" s="1"/>
      <c r="AL836" s="1"/>
      <c r="AM836" s="1"/>
      <c r="AN836" s="1"/>
      <c r="AO836" s="1"/>
      <c r="AP836" s="1"/>
      <c r="AQ836" s="1"/>
      <c r="AR836" s="1"/>
      <c r="AS836" s="1"/>
      <c r="AT836" s="1"/>
      <c r="AU836" s="1"/>
    </row>
    <row r="837" spans="1:47" s="615" customFormat="1" ht="17.45" customHeight="1" x14ac:dyDescent="0.25">
      <c r="A837" s="589" t="s">
        <v>9586</v>
      </c>
      <c r="B837" s="495" t="s">
        <v>60</v>
      </c>
      <c r="C837" s="495" t="s">
        <v>805</v>
      </c>
      <c r="D837" s="495" t="s">
        <v>9587</v>
      </c>
      <c r="E837" s="495" t="s">
        <v>9588</v>
      </c>
      <c r="F837" s="473" t="s">
        <v>26</v>
      </c>
      <c r="G837" s="473"/>
      <c r="H837" s="473"/>
      <c r="I837" s="473"/>
      <c r="J837" s="152" t="s">
        <v>11225</v>
      </c>
      <c r="K837" s="163" t="s">
        <v>33</v>
      </c>
      <c r="L837" s="503">
        <v>42916</v>
      </c>
      <c r="M837" s="497" t="s">
        <v>9602</v>
      </c>
      <c r="N837" s="163" t="s">
        <v>47</v>
      </c>
      <c r="O837" s="503">
        <v>42974</v>
      </c>
      <c r="P837" s="499">
        <v>150000</v>
      </c>
      <c r="Q837" s="500">
        <f t="shared" si="32"/>
        <v>0.15</v>
      </c>
      <c r="R837" s="504">
        <v>12</v>
      </c>
      <c r="S837" s="505" t="s">
        <v>11284</v>
      </c>
      <c r="T837" s="163" t="s">
        <v>103</v>
      </c>
      <c r="U837" s="163" t="s">
        <v>7</v>
      </c>
      <c r="V837" s="495" t="s">
        <v>388</v>
      </c>
      <c r="W837" s="495" t="s">
        <v>389</v>
      </c>
      <c r="X837" s="495" t="s">
        <v>9613</v>
      </c>
      <c r="Y837" s="495" t="s">
        <v>667</v>
      </c>
      <c r="Z837" s="616"/>
      <c r="AA837" s="590"/>
      <c r="AB837" s="1"/>
      <c r="AC837" s="1"/>
      <c r="AD837" s="1"/>
      <c r="AE837" s="1"/>
      <c r="AF837" s="1"/>
      <c r="AG837" s="1"/>
      <c r="AH837" s="1"/>
      <c r="AI837" s="1"/>
      <c r="AJ837" s="1"/>
      <c r="AK837" s="1"/>
      <c r="AL837" s="1"/>
      <c r="AM837" s="1"/>
      <c r="AN837" s="1"/>
      <c r="AO837" s="1"/>
      <c r="AP837" s="1"/>
      <c r="AQ837" s="1"/>
      <c r="AR837" s="1"/>
      <c r="AS837" s="1"/>
      <c r="AT837" s="1"/>
      <c r="AU837" s="1"/>
    </row>
    <row r="838" spans="1:47" s="615" customFormat="1" ht="17.45" customHeight="1" x14ac:dyDescent="0.25">
      <c r="A838" s="589" t="s">
        <v>7919</v>
      </c>
      <c r="B838" s="495" t="s">
        <v>60</v>
      </c>
      <c r="C838" s="495" t="s">
        <v>805</v>
      </c>
      <c r="D838" s="495" t="s">
        <v>7920</v>
      </c>
      <c r="E838" s="495" t="s">
        <v>7921</v>
      </c>
      <c r="F838" s="473" t="s">
        <v>26</v>
      </c>
      <c r="G838" s="473"/>
      <c r="H838" s="473"/>
      <c r="I838" s="473"/>
      <c r="J838" s="152" t="s">
        <v>11225</v>
      </c>
      <c r="K838" s="163" t="s">
        <v>8948</v>
      </c>
      <c r="L838" s="503">
        <v>42916</v>
      </c>
      <c r="M838" s="497" t="s">
        <v>7932</v>
      </c>
      <c r="N838" s="163" t="s">
        <v>47</v>
      </c>
      <c r="O838" s="503">
        <v>42916</v>
      </c>
      <c r="P838" s="499">
        <v>150000</v>
      </c>
      <c r="Q838" s="500">
        <f t="shared" si="32"/>
        <v>0.15</v>
      </c>
      <c r="R838" s="504">
        <v>1</v>
      </c>
      <c r="S838" s="505" t="s">
        <v>11804</v>
      </c>
      <c r="T838" s="163" t="s">
        <v>103</v>
      </c>
      <c r="U838" s="163" t="s">
        <v>7</v>
      </c>
      <c r="V838" s="495" t="s">
        <v>477</v>
      </c>
      <c r="W838" s="495" t="s">
        <v>1138</v>
      </c>
      <c r="X838" s="495" t="s">
        <v>5585</v>
      </c>
      <c r="Y838" s="495" t="s">
        <v>667</v>
      </c>
      <c r="Z838" s="616"/>
      <c r="AA838" s="590"/>
      <c r="AB838" s="1"/>
      <c r="AC838" s="1"/>
      <c r="AD838" s="1"/>
      <c r="AE838" s="1"/>
      <c r="AF838" s="1"/>
      <c r="AG838" s="1"/>
      <c r="AH838" s="1"/>
      <c r="AI838" s="1"/>
      <c r="AJ838" s="1"/>
      <c r="AK838" s="1"/>
      <c r="AL838" s="1"/>
      <c r="AM838" s="1"/>
      <c r="AN838" s="1"/>
      <c r="AO838" s="1"/>
      <c r="AP838" s="1"/>
      <c r="AQ838" s="1"/>
      <c r="AR838" s="1"/>
      <c r="AS838" s="1"/>
      <c r="AT838" s="1"/>
      <c r="AU838" s="1"/>
    </row>
    <row r="839" spans="1:47" s="615" customFormat="1" ht="17.45" customHeight="1" x14ac:dyDescent="0.25">
      <c r="A839" s="589" t="s">
        <v>5686</v>
      </c>
      <c r="B839" s="495" t="s">
        <v>60</v>
      </c>
      <c r="C839" s="495" t="s">
        <v>805</v>
      </c>
      <c r="D839" s="495" t="s">
        <v>6598</v>
      </c>
      <c r="E839" s="495" t="s">
        <v>1287</v>
      </c>
      <c r="F839" s="473" t="s">
        <v>28</v>
      </c>
      <c r="G839" s="473"/>
      <c r="H839" s="473"/>
      <c r="I839" s="473"/>
      <c r="J839" s="152" t="s">
        <v>11223</v>
      </c>
      <c r="K839" s="163" t="s">
        <v>8953</v>
      </c>
      <c r="L839" s="503">
        <v>43007</v>
      </c>
      <c r="M839" s="497" t="s">
        <v>5971</v>
      </c>
      <c r="N839" s="163" t="s">
        <v>47</v>
      </c>
      <c r="O839" s="503">
        <v>43007</v>
      </c>
      <c r="P839" s="499">
        <v>150000</v>
      </c>
      <c r="Q839" s="500">
        <f t="shared" si="32"/>
        <v>0.15</v>
      </c>
      <c r="R839" s="504">
        <v>12</v>
      </c>
      <c r="S839" s="505" t="s">
        <v>6513</v>
      </c>
      <c r="T839" s="163" t="s">
        <v>103</v>
      </c>
      <c r="U839" s="163" t="s">
        <v>7</v>
      </c>
      <c r="V839" s="495" t="s">
        <v>477</v>
      </c>
      <c r="W839" s="495" t="s">
        <v>1996</v>
      </c>
      <c r="X839" s="495" t="s">
        <v>5972</v>
      </c>
      <c r="Y839" s="495" t="s">
        <v>757</v>
      </c>
      <c r="Z839" s="616"/>
      <c r="AA839" s="590"/>
      <c r="AB839" s="1"/>
      <c r="AC839" s="1"/>
      <c r="AD839" s="1"/>
      <c r="AE839" s="1"/>
      <c r="AF839" s="1"/>
      <c r="AG839" s="1"/>
      <c r="AH839" s="1"/>
      <c r="AI839" s="1"/>
      <c r="AJ839" s="1"/>
      <c r="AK839" s="1"/>
      <c r="AL839" s="1"/>
      <c r="AM839" s="1"/>
      <c r="AN839" s="1"/>
      <c r="AO839" s="1"/>
      <c r="AP839" s="1"/>
      <c r="AQ839" s="1"/>
      <c r="AR839" s="1"/>
      <c r="AS839" s="1"/>
      <c r="AT839" s="1"/>
      <c r="AU839" s="1"/>
    </row>
    <row r="840" spans="1:47" s="615" customFormat="1" ht="17.45" customHeight="1" x14ac:dyDescent="0.25">
      <c r="A840" s="589" t="s">
        <v>6595</v>
      </c>
      <c r="B840" s="495" t="s">
        <v>60</v>
      </c>
      <c r="C840" s="495" t="s">
        <v>805</v>
      </c>
      <c r="D840" s="495" t="s">
        <v>6596</v>
      </c>
      <c r="E840" s="495" t="s">
        <v>6597</v>
      </c>
      <c r="F840" s="473" t="s">
        <v>26</v>
      </c>
      <c r="G840" s="473"/>
      <c r="H840" s="473"/>
      <c r="I840" s="473"/>
      <c r="J840" s="152" t="s">
        <v>11223</v>
      </c>
      <c r="K840" s="163" t="s">
        <v>8948</v>
      </c>
      <c r="L840" s="503">
        <v>43006</v>
      </c>
      <c r="M840" s="497" t="s">
        <v>6771</v>
      </c>
      <c r="N840" s="163" t="s">
        <v>47</v>
      </c>
      <c r="O840" s="503">
        <v>43006</v>
      </c>
      <c r="P840" s="499">
        <v>150000</v>
      </c>
      <c r="Q840" s="500">
        <f t="shared" si="32"/>
        <v>0.15</v>
      </c>
      <c r="R840" s="504">
        <v>12</v>
      </c>
      <c r="S840" s="505" t="s">
        <v>9261</v>
      </c>
      <c r="T840" s="163" t="s">
        <v>125</v>
      </c>
      <c r="U840" s="163" t="s">
        <v>7</v>
      </c>
      <c r="V840" s="495" t="s">
        <v>477</v>
      </c>
      <c r="W840" s="495" t="s">
        <v>1204</v>
      </c>
      <c r="X840" s="495" t="s">
        <v>6772</v>
      </c>
      <c r="Y840" s="495" t="s">
        <v>356</v>
      </c>
      <c r="Z840" s="616"/>
      <c r="AA840" s="590"/>
      <c r="AB840" s="1"/>
      <c r="AC840" s="1"/>
      <c r="AD840" s="1"/>
      <c r="AE840" s="1"/>
      <c r="AF840" s="1"/>
      <c r="AG840" s="1"/>
      <c r="AH840" s="1"/>
      <c r="AI840" s="1"/>
      <c r="AJ840" s="1"/>
      <c r="AK840" s="1"/>
      <c r="AL840" s="1"/>
      <c r="AM840" s="1"/>
      <c r="AN840" s="1"/>
      <c r="AO840" s="1"/>
      <c r="AP840" s="1"/>
      <c r="AQ840" s="1"/>
      <c r="AR840" s="1"/>
      <c r="AS840" s="1"/>
      <c r="AT840" s="1"/>
      <c r="AU840" s="1"/>
    </row>
    <row r="841" spans="1:47" s="615" customFormat="1" ht="17.45" customHeight="1" x14ac:dyDescent="0.25">
      <c r="A841" s="589" t="s">
        <v>2377</v>
      </c>
      <c r="B841" s="495" t="s">
        <v>60</v>
      </c>
      <c r="C841" s="495" t="s">
        <v>805</v>
      </c>
      <c r="D841" s="495" t="s">
        <v>2378</v>
      </c>
      <c r="E841" s="495" t="s">
        <v>2379</v>
      </c>
      <c r="F841" s="473" t="s">
        <v>26</v>
      </c>
      <c r="G841" s="473"/>
      <c r="H841" s="473"/>
      <c r="I841" s="473"/>
      <c r="J841" s="152" t="s">
        <v>11223</v>
      </c>
      <c r="K841" s="163" t="s">
        <v>8948</v>
      </c>
      <c r="L841" s="503">
        <v>43008</v>
      </c>
      <c r="M841" s="497" t="s">
        <v>2380</v>
      </c>
      <c r="N841" s="163" t="s">
        <v>47</v>
      </c>
      <c r="O841" s="503">
        <v>43008</v>
      </c>
      <c r="P841" s="499">
        <v>150000</v>
      </c>
      <c r="Q841" s="500">
        <f t="shared" si="32"/>
        <v>0.15</v>
      </c>
      <c r="R841" s="504">
        <v>12</v>
      </c>
      <c r="S841" s="505" t="s">
        <v>11804</v>
      </c>
      <c r="T841" s="163" t="s">
        <v>103</v>
      </c>
      <c r="U841" s="163" t="s">
        <v>7</v>
      </c>
      <c r="V841" s="495" t="s">
        <v>477</v>
      </c>
      <c r="W841" s="495" t="s">
        <v>1302</v>
      </c>
      <c r="X841" s="495" t="s">
        <v>5966</v>
      </c>
      <c r="Y841" s="495" t="s">
        <v>667</v>
      </c>
      <c r="Z841" s="616"/>
      <c r="AA841" s="590"/>
      <c r="AB841" s="1"/>
      <c r="AC841" s="1"/>
      <c r="AD841" s="1"/>
      <c r="AE841" s="1"/>
      <c r="AF841" s="1"/>
      <c r="AG841" s="1"/>
      <c r="AH841" s="1"/>
      <c r="AI841" s="1"/>
      <c r="AJ841" s="1"/>
      <c r="AK841" s="1"/>
      <c r="AL841" s="1"/>
      <c r="AM841" s="1"/>
      <c r="AN841" s="1"/>
      <c r="AO841" s="1"/>
      <c r="AP841" s="1"/>
      <c r="AQ841" s="1"/>
      <c r="AR841" s="1"/>
      <c r="AS841" s="1"/>
      <c r="AT841" s="1"/>
      <c r="AU841" s="1"/>
    </row>
    <row r="842" spans="1:47" s="615" customFormat="1" ht="17.45" customHeight="1" x14ac:dyDescent="0.25">
      <c r="A842" s="589" t="s">
        <v>2396</v>
      </c>
      <c r="B842" s="495" t="s">
        <v>60</v>
      </c>
      <c r="C842" s="495" t="s">
        <v>4992</v>
      </c>
      <c r="D842" s="495" t="s">
        <v>2397</v>
      </c>
      <c r="E842" s="495" t="s">
        <v>2398</v>
      </c>
      <c r="F842" s="473" t="s">
        <v>26</v>
      </c>
      <c r="G842" s="473"/>
      <c r="H842" s="473"/>
      <c r="I842" s="473"/>
      <c r="J842" s="152" t="s">
        <v>11225</v>
      </c>
      <c r="K842" s="163" t="s">
        <v>8948</v>
      </c>
      <c r="L842" s="503">
        <v>42879</v>
      </c>
      <c r="M842" s="497" t="s">
        <v>2399</v>
      </c>
      <c r="N842" s="163" t="s">
        <v>46</v>
      </c>
      <c r="O842" s="503">
        <v>42879</v>
      </c>
      <c r="P842" s="499">
        <v>150000</v>
      </c>
      <c r="Q842" s="500">
        <f t="shared" si="32"/>
        <v>0.15</v>
      </c>
      <c r="R842" s="504">
        <v>1</v>
      </c>
      <c r="S842" s="505" t="s">
        <v>2400</v>
      </c>
      <c r="T842" s="163" t="s">
        <v>103</v>
      </c>
      <c r="U842" s="163" t="s">
        <v>13</v>
      </c>
      <c r="V842" s="495" t="s">
        <v>1089</v>
      </c>
      <c r="W842" s="495"/>
      <c r="X842" s="495" t="s">
        <v>5970</v>
      </c>
      <c r="Y842" s="495"/>
      <c r="Z842" s="616"/>
      <c r="AA842" s="590"/>
      <c r="AB842" s="1"/>
      <c r="AC842" s="1"/>
      <c r="AD842" s="1"/>
      <c r="AE842" s="1"/>
      <c r="AF842" s="1"/>
      <c r="AG842" s="1"/>
      <c r="AH842" s="1"/>
      <c r="AI842" s="1"/>
      <c r="AJ842" s="1"/>
      <c r="AK842" s="1"/>
      <c r="AL842" s="1"/>
      <c r="AM842" s="1"/>
      <c r="AN842" s="1"/>
      <c r="AO842" s="1"/>
      <c r="AP842" s="1"/>
      <c r="AQ842" s="1"/>
      <c r="AR842" s="1"/>
      <c r="AS842" s="1"/>
      <c r="AT842" s="1"/>
      <c r="AU842" s="1"/>
    </row>
    <row r="843" spans="1:47" s="615" customFormat="1" ht="17.45" customHeight="1" x14ac:dyDescent="0.25">
      <c r="A843" s="589" t="s">
        <v>9599</v>
      </c>
      <c r="B843" s="495" t="s">
        <v>60</v>
      </c>
      <c r="C843" s="495" t="s">
        <v>4992</v>
      </c>
      <c r="D843" s="495" t="s">
        <v>10517</v>
      </c>
      <c r="E843" s="495" t="s">
        <v>9600</v>
      </c>
      <c r="F843" s="473" t="s">
        <v>27</v>
      </c>
      <c r="G843" s="473"/>
      <c r="H843" s="473"/>
      <c r="I843" s="473"/>
      <c r="J843" s="152" t="s">
        <v>11223</v>
      </c>
      <c r="K843" s="152" t="s">
        <v>8947</v>
      </c>
      <c r="L843" s="496">
        <v>42991</v>
      </c>
      <c r="M843" s="497">
        <v>42885</v>
      </c>
      <c r="N843" s="152" t="s">
        <v>48</v>
      </c>
      <c r="O843" s="498">
        <v>43063</v>
      </c>
      <c r="P843" s="499">
        <v>150000</v>
      </c>
      <c r="Q843" s="500">
        <f t="shared" si="32"/>
        <v>0.15</v>
      </c>
      <c r="R843" s="501">
        <v>12</v>
      </c>
      <c r="S843" s="502">
        <v>42894</v>
      </c>
      <c r="T843" s="152" t="s">
        <v>103</v>
      </c>
      <c r="U843" s="152" t="s">
        <v>7040</v>
      </c>
      <c r="V843" s="495" t="s">
        <v>162</v>
      </c>
      <c r="W843" s="495" t="s">
        <v>105</v>
      </c>
      <c r="X843" s="495" t="s">
        <v>10049</v>
      </c>
      <c r="Y843" s="495"/>
      <c r="Z843" s="616"/>
      <c r="AA843" s="590"/>
      <c r="AB843" s="1"/>
      <c r="AC843" s="1"/>
      <c r="AD843" s="1"/>
      <c r="AE843" s="1"/>
      <c r="AF843" s="1"/>
      <c r="AG843" s="1"/>
      <c r="AH843" s="1"/>
      <c r="AI843" s="1"/>
      <c r="AJ843" s="1"/>
      <c r="AK843" s="1"/>
      <c r="AL843" s="1"/>
      <c r="AM843" s="1"/>
      <c r="AN843" s="1"/>
      <c r="AO843" s="1"/>
      <c r="AP843" s="1"/>
      <c r="AQ843" s="1"/>
      <c r="AR843" s="1"/>
      <c r="AS843" s="1"/>
      <c r="AT843" s="1"/>
      <c r="AU843" s="1"/>
    </row>
    <row r="844" spans="1:47" s="615" customFormat="1" ht="17.45" customHeight="1" x14ac:dyDescent="0.25">
      <c r="A844" s="589" t="s">
        <v>2424</v>
      </c>
      <c r="B844" s="495" t="s">
        <v>60</v>
      </c>
      <c r="C844" s="495" t="s">
        <v>4992</v>
      </c>
      <c r="D844" s="495" t="s">
        <v>2425</v>
      </c>
      <c r="E844" s="495" t="s">
        <v>2426</v>
      </c>
      <c r="F844" s="473" t="s">
        <v>26</v>
      </c>
      <c r="G844" s="473"/>
      <c r="H844" s="473"/>
      <c r="I844" s="473"/>
      <c r="J844" s="152" t="s">
        <v>11224</v>
      </c>
      <c r="K844" s="163" t="s">
        <v>33</v>
      </c>
      <c r="L844" s="503">
        <v>43033</v>
      </c>
      <c r="M844" s="497" t="s">
        <v>2427</v>
      </c>
      <c r="N844" s="163" t="s">
        <v>48</v>
      </c>
      <c r="O844" s="503">
        <v>43033</v>
      </c>
      <c r="P844" s="499">
        <v>150000</v>
      </c>
      <c r="Q844" s="500">
        <f t="shared" si="32"/>
        <v>0.15</v>
      </c>
      <c r="R844" s="504">
        <v>12</v>
      </c>
      <c r="S844" s="505" t="s">
        <v>9536</v>
      </c>
      <c r="T844" s="163" t="s">
        <v>103</v>
      </c>
      <c r="U844" s="163" t="s">
        <v>7</v>
      </c>
      <c r="V844" s="495" t="s">
        <v>477</v>
      </c>
      <c r="W844" s="495" t="s">
        <v>1996</v>
      </c>
      <c r="X844" s="495" t="s">
        <v>5974</v>
      </c>
      <c r="Y844" s="495" t="s">
        <v>757</v>
      </c>
      <c r="Z844" s="616"/>
      <c r="AA844" s="590"/>
      <c r="AB844" s="1"/>
      <c r="AC844" s="1"/>
      <c r="AD844" s="1"/>
      <c r="AE844" s="1"/>
      <c r="AF844" s="1"/>
      <c r="AG844" s="1"/>
      <c r="AH844" s="1"/>
      <c r="AI844" s="1"/>
      <c r="AJ844" s="1"/>
      <c r="AK844" s="1"/>
      <c r="AL844" s="1"/>
      <c r="AM844" s="1"/>
      <c r="AN844" s="1"/>
      <c r="AO844" s="1"/>
      <c r="AP844" s="1"/>
      <c r="AQ844" s="1"/>
      <c r="AR844" s="1"/>
      <c r="AS844" s="1"/>
      <c r="AT844" s="1"/>
      <c r="AU844" s="1"/>
    </row>
    <row r="845" spans="1:47" s="615" customFormat="1" ht="17.45" customHeight="1" x14ac:dyDescent="0.25">
      <c r="A845" s="589" t="s">
        <v>2519</v>
      </c>
      <c r="B845" s="495" t="s">
        <v>57</v>
      </c>
      <c r="C845" s="495" t="s">
        <v>324</v>
      </c>
      <c r="D845" s="495" t="s">
        <v>10274</v>
      </c>
      <c r="E845" s="495" t="s">
        <v>2463</v>
      </c>
      <c r="F845" s="473" t="s">
        <v>28</v>
      </c>
      <c r="G845" s="473"/>
      <c r="H845" s="473"/>
      <c r="I845" s="473"/>
      <c r="J845" s="152" t="s">
        <v>11225</v>
      </c>
      <c r="K845" s="152" t="s">
        <v>8990</v>
      </c>
      <c r="L845" s="496">
        <v>42916</v>
      </c>
      <c r="M845" s="497">
        <v>42802</v>
      </c>
      <c r="N845" s="152" t="s">
        <v>48</v>
      </c>
      <c r="O845" s="498">
        <v>42916</v>
      </c>
      <c r="P845" s="499">
        <v>149990</v>
      </c>
      <c r="Q845" s="500">
        <f t="shared" ref="Q845:Q870" si="33">+P845*0.000001</f>
        <v>0.14998999999999998</v>
      </c>
      <c r="R845" s="501">
        <v>12</v>
      </c>
      <c r="S845" s="502">
        <v>42908</v>
      </c>
      <c r="T845" s="152" t="s">
        <v>125</v>
      </c>
      <c r="U845" s="152" t="s">
        <v>7040</v>
      </c>
      <c r="V845" s="495" t="s">
        <v>162</v>
      </c>
      <c r="W845" s="495" t="s">
        <v>105</v>
      </c>
      <c r="X845" s="495" t="s">
        <v>9818</v>
      </c>
      <c r="Y845" s="495"/>
      <c r="Z845" s="616"/>
      <c r="AA845" s="590"/>
      <c r="AB845" s="1"/>
      <c r="AC845" s="1"/>
      <c r="AD845" s="1"/>
      <c r="AE845" s="1"/>
      <c r="AF845" s="1"/>
      <c r="AG845" s="1"/>
      <c r="AH845" s="1"/>
      <c r="AI845" s="1"/>
      <c r="AJ845" s="1"/>
      <c r="AK845" s="1"/>
      <c r="AL845" s="1"/>
      <c r="AM845" s="1"/>
      <c r="AN845" s="1"/>
      <c r="AO845" s="1"/>
      <c r="AP845" s="1"/>
      <c r="AQ845" s="1"/>
      <c r="AR845" s="1"/>
      <c r="AS845" s="1"/>
      <c r="AT845" s="1"/>
      <c r="AU845" s="1"/>
    </row>
    <row r="846" spans="1:47" s="615" customFormat="1" ht="17.45" customHeight="1" x14ac:dyDescent="0.25">
      <c r="A846" s="589" t="s">
        <v>8784</v>
      </c>
      <c r="B846" s="495" t="s">
        <v>57</v>
      </c>
      <c r="C846" s="495" t="s">
        <v>324</v>
      </c>
      <c r="D846" s="495" t="s">
        <v>11554</v>
      </c>
      <c r="E846" s="495" t="s">
        <v>105</v>
      </c>
      <c r="F846" s="473" t="s">
        <v>26</v>
      </c>
      <c r="G846" s="473"/>
      <c r="H846" s="473"/>
      <c r="I846" s="473"/>
      <c r="J846" s="152" t="s">
        <v>11224</v>
      </c>
      <c r="K846" s="152" t="s">
        <v>33</v>
      </c>
      <c r="L846" s="496">
        <v>43091</v>
      </c>
      <c r="M846" s="497">
        <v>42849</v>
      </c>
      <c r="N846" s="152" t="s">
        <v>46</v>
      </c>
      <c r="O846" s="498">
        <v>43091</v>
      </c>
      <c r="P846" s="499">
        <v>149990</v>
      </c>
      <c r="Q846" s="500">
        <f t="shared" si="33"/>
        <v>0.14998999999999998</v>
      </c>
      <c r="R846" s="501">
        <v>12</v>
      </c>
      <c r="S846" s="502">
        <v>42852</v>
      </c>
      <c r="T846" s="152" t="s">
        <v>103</v>
      </c>
      <c r="U846" s="152" t="s">
        <v>7040</v>
      </c>
      <c r="V846" s="495" t="s">
        <v>162</v>
      </c>
      <c r="W846" s="495" t="s">
        <v>7199</v>
      </c>
      <c r="X846" s="495" t="s">
        <v>11931</v>
      </c>
      <c r="Y846" s="495" t="s">
        <v>7201</v>
      </c>
      <c r="Z846" s="616"/>
      <c r="AA846" s="590"/>
      <c r="AB846" s="1"/>
      <c r="AC846" s="1"/>
      <c r="AD846" s="1"/>
      <c r="AE846" s="1"/>
      <c r="AF846" s="1"/>
      <c r="AG846" s="1"/>
      <c r="AH846" s="1"/>
      <c r="AI846" s="1"/>
      <c r="AJ846" s="1"/>
      <c r="AK846" s="1"/>
      <c r="AL846" s="1"/>
      <c r="AM846" s="1"/>
      <c r="AN846" s="1"/>
      <c r="AO846" s="1"/>
      <c r="AP846" s="1"/>
      <c r="AQ846" s="1"/>
      <c r="AR846" s="1"/>
      <c r="AS846" s="1"/>
      <c r="AT846" s="1"/>
      <c r="AU846" s="1"/>
    </row>
    <row r="847" spans="1:47" s="615" customFormat="1" ht="17.45" customHeight="1" x14ac:dyDescent="0.25">
      <c r="A847" s="589" t="s">
        <v>2579</v>
      </c>
      <c r="B847" s="495" t="s">
        <v>60</v>
      </c>
      <c r="C847" s="495" t="s">
        <v>4992</v>
      </c>
      <c r="D847" s="495" t="s">
        <v>2580</v>
      </c>
      <c r="E847" s="495" t="s">
        <v>2581</v>
      </c>
      <c r="F847" s="473" t="s">
        <v>28</v>
      </c>
      <c r="G847" s="473"/>
      <c r="H847" s="473"/>
      <c r="I847" s="473"/>
      <c r="J847" s="152" t="s">
        <v>11224</v>
      </c>
      <c r="K847" s="163" t="s">
        <v>8990</v>
      </c>
      <c r="L847" s="503">
        <v>43091</v>
      </c>
      <c r="M847" s="497" t="s">
        <v>2582</v>
      </c>
      <c r="N847" s="163" t="s">
        <v>47</v>
      </c>
      <c r="O847" s="503">
        <v>43091</v>
      </c>
      <c r="P847" s="499">
        <v>148800</v>
      </c>
      <c r="Q847" s="500">
        <f t="shared" si="33"/>
        <v>0.14879999999999999</v>
      </c>
      <c r="R847" s="504">
        <v>12</v>
      </c>
      <c r="S847" s="505" t="s">
        <v>9261</v>
      </c>
      <c r="T847" s="163" t="s">
        <v>103</v>
      </c>
      <c r="U847" s="163" t="s">
        <v>7</v>
      </c>
      <c r="V847" s="495" t="s">
        <v>477</v>
      </c>
      <c r="W847" s="495" t="s">
        <v>1138</v>
      </c>
      <c r="X847" s="495" t="s">
        <v>5974</v>
      </c>
      <c r="Y847" s="495" t="s">
        <v>667</v>
      </c>
      <c r="Z847" s="616"/>
      <c r="AA847" s="590"/>
      <c r="AB847" s="1"/>
      <c r="AC847" s="1"/>
      <c r="AD847" s="1"/>
      <c r="AE847" s="1"/>
      <c r="AF847" s="1"/>
      <c r="AG847" s="1"/>
      <c r="AH847" s="1"/>
      <c r="AI847" s="1"/>
      <c r="AJ847" s="1"/>
      <c r="AK847" s="1"/>
      <c r="AL847" s="1"/>
      <c r="AM847" s="1"/>
      <c r="AN847" s="1"/>
      <c r="AO847" s="1"/>
      <c r="AP847" s="1"/>
      <c r="AQ847" s="1"/>
      <c r="AR847" s="1"/>
      <c r="AS847" s="1"/>
      <c r="AT847" s="1"/>
      <c r="AU847" s="1"/>
    </row>
    <row r="848" spans="1:47" s="615" customFormat="1" ht="17.45" customHeight="1" x14ac:dyDescent="0.25">
      <c r="A848" s="589" t="s">
        <v>2139</v>
      </c>
      <c r="B848" s="495" t="s">
        <v>59</v>
      </c>
      <c r="C848" s="495" t="s">
        <v>9574</v>
      </c>
      <c r="D848" s="495" t="s">
        <v>2140</v>
      </c>
      <c r="E848" s="495" t="s">
        <v>2141</v>
      </c>
      <c r="F848" s="473" t="s">
        <v>26</v>
      </c>
      <c r="G848" s="473"/>
      <c r="H848" s="473"/>
      <c r="I848" s="473"/>
      <c r="J848" s="152" t="s">
        <v>11224</v>
      </c>
      <c r="K848" s="163" t="s">
        <v>8948</v>
      </c>
      <c r="L848" s="503">
        <v>43069</v>
      </c>
      <c r="M848" s="497" t="s">
        <v>2142</v>
      </c>
      <c r="N848" s="163" t="s">
        <v>47</v>
      </c>
      <c r="O848" s="503">
        <v>43069</v>
      </c>
      <c r="P848" s="499">
        <v>146070</v>
      </c>
      <c r="Q848" s="500">
        <f t="shared" si="33"/>
        <v>0.14607000000000001</v>
      </c>
      <c r="R848" s="504">
        <v>4</v>
      </c>
      <c r="S848" s="505" t="s">
        <v>11283</v>
      </c>
      <c r="T848" s="163" t="s">
        <v>125</v>
      </c>
      <c r="U848" s="152" t="s">
        <v>7040</v>
      </c>
      <c r="V848" s="495" t="s">
        <v>104</v>
      </c>
      <c r="W848" s="495" t="s">
        <v>2583</v>
      </c>
      <c r="X848" s="495" t="s">
        <v>6353</v>
      </c>
      <c r="Y848" s="495" t="s">
        <v>9449</v>
      </c>
      <c r="Z848" s="616"/>
      <c r="AA848" s="590"/>
      <c r="AB848" s="1"/>
      <c r="AC848" s="1"/>
      <c r="AD848" s="1"/>
      <c r="AE848" s="1"/>
      <c r="AF848" s="1"/>
      <c r="AG848" s="1"/>
      <c r="AH848" s="1"/>
      <c r="AI848" s="1"/>
      <c r="AJ848" s="1"/>
      <c r="AK848" s="1"/>
      <c r="AL848" s="1"/>
      <c r="AM848" s="1"/>
      <c r="AN848" s="1"/>
      <c r="AO848" s="1"/>
      <c r="AP848" s="1"/>
      <c r="AQ848" s="1"/>
      <c r="AR848" s="1"/>
      <c r="AS848" s="1"/>
      <c r="AT848" s="1"/>
      <c r="AU848" s="1"/>
    </row>
    <row r="849" spans="1:47" s="615" customFormat="1" ht="17.45" customHeight="1" x14ac:dyDescent="0.25">
      <c r="A849" s="589" t="s">
        <v>835</v>
      </c>
      <c r="B849" s="495" t="s">
        <v>59</v>
      </c>
      <c r="C849" s="495" t="s">
        <v>9574</v>
      </c>
      <c r="D849" s="495" t="s">
        <v>836</v>
      </c>
      <c r="E849" s="495" t="s">
        <v>711</v>
      </c>
      <c r="F849" s="473" t="s">
        <v>27</v>
      </c>
      <c r="G849" s="473"/>
      <c r="H849" s="473"/>
      <c r="I849" s="473"/>
      <c r="J849" s="152" t="s">
        <v>11224</v>
      </c>
      <c r="K849" s="163" t="s">
        <v>8070</v>
      </c>
      <c r="L849" s="503">
        <v>43084</v>
      </c>
      <c r="M849" s="497" t="s">
        <v>837</v>
      </c>
      <c r="N849" s="163" t="s">
        <v>48</v>
      </c>
      <c r="O849" s="503">
        <v>43084</v>
      </c>
      <c r="P849" s="499">
        <v>145240</v>
      </c>
      <c r="Q849" s="500">
        <f t="shared" si="33"/>
        <v>0.14523999999999998</v>
      </c>
      <c r="R849" s="504">
        <v>12</v>
      </c>
      <c r="S849" s="505" t="s">
        <v>11301</v>
      </c>
      <c r="T849" s="163" t="s">
        <v>292</v>
      </c>
      <c r="U849" s="152" t="s">
        <v>7040</v>
      </c>
      <c r="V849" s="495" t="s">
        <v>104</v>
      </c>
      <c r="W849" s="495" t="s">
        <v>9271</v>
      </c>
      <c r="X849" s="495" t="s">
        <v>6733</v>
      </c>
      <c r="Y849" s="495" t="s">
        <v>313</v>
      </c>
      <c r="Z849" s="616"/>
      <c r="AA849" s="590"/>
      <c r="AB849" s="1"/>
      <c r="AC849" s="1"/>
      <c r="AD849" s="1"/>
      <c r="AE849" s="1"/>
      <c r="AF849" s="1"/>
      <c r="AG849" s="1"/>
      <c r="AH849" s="1"/>
      <c r="AI849" s="1"/>
      <c r="AJ849" s="1"/>
      <c r="AK849" s="1"/>
      <c r="AL849" s="1"/>
      <c r="AM849" s="1"/>
      <c r="AN849" s="1"/>
      <c r="AO849" s="1"/>
      <c r="AP849" s="1"/>
      <c r="AQ849" s="1"/>
      <c r="AR849" s="1"/>
      <c r="AS849" s="1"/>
      <c r="AT849" s="1"/>
      <c r="AU849" s="1"/>
    </row>
    <row r="850" spans="1:47" s="615" customFormat="1" ht="17.45" customHeight="1" x14ac:dyDescent="0.25">
      <c r="A850" s="589" t="s">
        <v>2590</v>
      </c>
      <c r="B850" s="495" t="s">
        <v>59</v>
      </c>
      <c r="C850" s="495" t="s">
        <v>9574</v>
      </c>
      <c r="D850" s="495" t="s">
        <v>2591</v>
      </c>
      <c r="E850" s="495" t="s">
        <v>2125</v>
      </c>
      <c r="F850" s="473" t="s">
        <v>26</v>
      </c>
      <c r="G850" s="473"/>
      <c r="H850" s="473"/>
      <c r="I850" s="473"/>
      <c r="J850" s="152" t="s">
        <v>11223</v>
      </c>
      <c r="K850" s="163" t="s">
        <v>8948</v>
      </c>
      <c r="L850" s="503">
        <v>43008</v>
      </c>
      <c r="M850" s="497" t="s">
        <v>2592</v>
      </c>
      <c r="N850" s="163" t="s">
        <v>47</v>
      </c>
      <c r="O850" s="503">
        <v>43008</v>
      </c>
      <c r="P850" s="499">
        <v>145239</v>
      </c>
      <c r="Q850" s="500">
        <f t="shared" si="33"/>
        <v>0.14523900000000001</v>
      </c>
      <c r="R850" s="504">
        <v>12</v>
      </c>
      <c r="S850" s="505" t="s">
        <v>11804</v>
      </c>
      <c r="T850" s="163" t="s">
        <v>103</v>
      </c>
      <c r="U850" s="163" t="s">
        <v>9234</v>
      </c>
      <c r="V850" s="495" t="s">
        <v>327</v>
      </c>
      <c r="W850" s="495" t="s">
        <v>9425</v>
      </c>
      <c r="X850" s="495" t="s">
        <v>6366</v>
      </c>
      <c r="Y850" s="495" t="s">
        <v>667</v>
      </c>
      <c r="Z850" s="616"/>
      <c r="AA850" s="590"/>
      <c r="AB850" s="1"/>
      <c r="AC850" s="1"/>
      <c r="AD850" s="1"/>
      <c r="AE850" s="1"/>
      <c r="AF850" s="1"/>
      <c r="AG850" s="1"/>
      <c r="AH850" s="1"/>
      <c r="AI850" s="1"/>
      <c r="AJ850" s="1"/>
      <c r="AK850" s="1"/>
      <c r="AL850" s="1"/>
      <c r="AM850" s="1"/>
      <c r="AN850" s="1"/>
      <c r="AO850" s="1"/>
      <c r="AP850" s="1"/>
      <c r="AQ850" s="1"/>
      <c r="AR850" s="1"/>
      <c r="AS850" s="1"/>
      <c r="AT850" s="1"/>
      <c r="AU850" s="1"/>
    </row>
    <row r="851" spans="1:47" s="615" customFormat="1" ht="17.45" customHeight="1" x14ac:dyDescent="0.25">
      <c r="A851" s="589" t="s">
        <v>2584</v>
      </c>
      <c r="B851" s="495" t="s">
        <v>59</v>
      </c>
      <c r="C851" s="495" t="s">
        <v>9574</v>
      </c>
      <c r="D851" s="495" t="s">
        <v>2585</v>
      </c>
      <c r="E851" s="495" t="s">
        <v>11159</v>
      </c>
      <c r="F851" s="473" t="s">
        <v>26</v>
      </c>
      <c r="G851" s="473"/>
      <c r="H851" s="473"/>
      <c r="I851" s="473"/>
      <c r="J851" s="152" t="s">
        <v>11223</v>
      </c>
      <c r="K851" s="163" t="s">
        <v>8948</v>
      </c>
      <c r="L851" s="503">
        <v>43004</v>
      </c>
      <c r="M851" s="497" t="s">
        <v>2587</v>
      </c>
      <c r="N851" s="163" t="s">
        <v>47</v>
      </c>
      <c r="O851" s="503">
        <v>43008</v>
      </c>
      <c r="P851" s="499">
        <v>145239</v>
      </c>
      <c r="Q851" s="500">
        <f t="shared" si="33"/>
        <v>0.14523900000000001</v>
      </c>
      <c r="R851" s="504">
        <v>12</v>
      </c>
      <c r="S851" s="505" t="s">
        <v>11819</v>
      </c>
      <c r="T851" s="163" t="s">
        <v>103</v>
      </c>
      <c r="U851" s="163" t="s">
        <v>9234</v>
      </c>
      <c r="V851" s="495" t="s">
        <v>327</v>
      </c>
      <c r="W851" s="495" t="s">
        <v>9424</v>
      </c>
      <c r="X851" s="495" t="s">
        <v>6060</v>
      </c>
      <c r="Y851" s="495" t="s">
        <v>2589</v>
      </c>
      <c r="Z851" s="616"/>
      <c r="AA851" s="590"/>
      <c r="AB851" s="1"/>
      <c r="AC851" s="1"/>
      <c r="AD851" s="1"/>
      <c r="AE851" s="1"/>
      <c r="AF851" s="1"/>
      <c r="AG851" s="1"/>
      <c r="AH851" s="1"/>
      <c r="AI851" s="1"/>
      <c r="AJ851" s="1"/>
      <c r="AK851" s="1"/>
      <c r="AL851" s="1"/>
      <c r="AM851" s="1"/>
      <c r="AN851" s="1"/>
      <c r="AO851" s="1"/>
      <c r="AP851" s="1"/>
      <c r="AQ851" s="1"/>
      <c r="AR851" s="1"/>
      <c r="AS851" s="1"/>
      <c r="AT851" s="1"/>
      <c r="AU851" s="1"/>
    </row>
    <row r="852" spans="1:47" s="615" customFormat="1" ht="17.45" customHeight="1" x14ac:dyDescent="0.25">
      <c r="A852" s="589" t="s">
        <v>3623</v>
      </c>
      <c r="B852" s="495" t="s">
        <v>59</v>
      </c>
      <c r="C852" s="495" t="s">
        <v>9574</v>
      </c>
      <c r="D852" s="495" t="s">
        <v>10868</v>
      </c>
      <c r="E852" s="495" t="s">
        <v>3625</v>
      </c>
      <c r="F852" s="473" t="s">
        <v>26</v>
      </c>
      <c r="G852" s="473"/>
      <c r="H852" s="473"/>
      <c r="I852" s="473"/>
      <c r="J852" s="152" t="s">
        <v>11224</v>
      </c>
      <c r="K852" s="152" t="s">
        <v>8948</v>
      </c>
      <c r="L852" s="496">
        <v>43069</v>
      </c>
      <c r="M852" s="497">
        <v>42482</v>
      </c>
      <c r="N852" s="152" t="s">
        <v>46</v>
      </c>
      <c r="O852" s="498">
        <v>43069</v>
      </c>
      <c r="P852" s="499">
        <v>145237</v>
      </c>
      <c r="Q852" s="500">
        <f t="shared" si="33"/>
        <v>0.145237</v>
      </c>
      <c r="R852" s="501">
        <v>3</v>
      </c>
      <c r="S852" s="502">
        <v>42903</v>
      </c>
      <c r="T852" s="152" t="s">
        <v>103</v>
      </c>
      <c r="U852" s="152" t="s">
        <v>7040</v>
      </c>
      <c r="V852" s="495" t="s">
        <v>162</v>
      </c>
      <c r="W852" s="495" t="s">
        <v>105</v>
      </c>
      <c r="X852" s="495" t="s">
        <v>7693</v>
      </c>
      <c r="Y852" s="495" t="s">
        <v>6864</v>
      </c>
      <c r="Z852" s="616"/>
      <c r="AA852" s="590"/>
      <c r="AB852" s="1"/>
      <c r="AC852" s="1"/>
      <c r="AD852" s="1"/>
      <c r="AE852" s="1"/>
      <c r="AF852" s="1"/>
      <c r="AG852" s="1"/>
      <c r="AH852" s="1"/>
      <c r="AI852" s="1"/>
      <c r="AJ852" s="1"/>
      <c r="AK852" s="1"/>
      <c r="AL852" s="1"/>
      <c r="AM852" s="1"/>
      <c r="AN852" s="1"/>
      <c r="AO852" s="1"/>
      <c r="AP852" s="1"/>
      <c r="AQ852" s="1"/>
      <c r="AR852" s="1"/>
      <c r="AS852" s="1"/>
      <c r="AT852" s="1"/>
      <c r="AU852" s="1"/>
    </row>
    <row r="853" spans="1:47" s="615" customFormat="1" ht="17.45" customHeight="1" x14ac:dyDescent="0.25">
      <c r="A853" s="589" t="s">
        <v>2719</v>
      </c>
      <c r="B853" s="495" t="s">
        <v>56</v>
      </c>
      <c r="C853" s="495" t="s">
        <v>109</v>
      </c>
      <c r="D853" s="495" t="s">
        <v>2713</v>
      </c>
      <c r="E853" s="495" t="s">
        <v>2720</v>
      </c>
      <c r="F853" s="473" t="s">
        <v>28</v>
      </c>
      <c r="G853" s="473"/>
      <c r="H853" s="473"/>
      <c r="I853" s="473"/>
      <c r="J853" s="152" t="s">
        <v>11223</v>
      </c>
      <c r="K853" s="163" t="s">
        <v>36</v>
      </c>
      <c r="L853" s="503">
        <v>42993</v>
      </c>
      <c r="M853" s="497" t="s">
        <v>2721</v>
      </c>
      <c r="N853" s="163" t="s">
        <v>47</v>
      </c>
      <c r="O853" s="503">
        <v>42993</v>
      </c>
      <c r="P853" s="499">
        <v>100000</v>
      </c>
      <c r="Q853" s="500">
        <f t="shared" si="33"/>
        <v>9.9999999999999992E-2</v>
      </c>
      <c r="R853" s="504">
        <v>12</v>
      </c>
      <c r="S853" s="505" t="s">
        <v>8657</v>
      </c>
      <c r="T853" s="163" t="s">
        <v>103</v>
      </c>
      <c r="U853" s="163" t="s">
        <v>7</v>
      </c>
      <c r="V853" s="495" t="s">
        <v>477</v>
      </c>
      <c r="W853" s="495" t="s">
        <v>1138</v>
      </c>
      <c r="X853" s="495" t="s">
        <v>6372</v>
      </c>
      <c r="Y853" s="495" t="s">
        <v>313</v>
      </c>
      <c r="Z853" s="616"/>
      <c r="AA853" s="590"/>
      <c r="AB853" s="1"/>
      <c r="AC853" s="1"/>
      <c r="AD853" s="1"/>
      <c r="AE853" s="1"/>
      <c r="AF853" s="1"/>
      <c r="AG853" s="1"/>
      <c r="AH853" s="1"/>
      <c r="AI853" s="1"/>
      <c r="AJ853" s="1"/>
      <c r="AK853" s="1"/>
      <c r="AL853" s="1"/>
      <c r="AM853" s="1"/>
      <c r="AN853" s="1"/>
      <c r="AO853" s="1"/>
      <c r="AP853" s="1"/>
      <c r="AQ853" s="1"/>
      <c r="AR853" s="1"/>
      <c r="AS853" s="1"/>
      <c r="AT853" s="1"/>
      <c r="AU853" s="1"/>
    </row>
    <row r="854" spans="1:47" s="615" customFormat="1" ht="17.45" customHeight="1" x14ac:dyDescent="0.25">
      <c r="A854" s="589" t="s">
        <v>2608</v>
      </c>
      <c r="B854" s="495" t="s">
        <v>58</v>
      </c>
      <c r="C854" s="495" t="s">
        <v>58</v>
      </c>
      <c r="D854" s="495" t="s">
        <v>2609</v>
      </c>
      <c r="E854" s="495" t="s">
        <v>2610</v>
      </c>
      <c r="F854" s="473" t="s">
        <v>26</v>
      </c>
      <c r="G854" s="473"/>
      <c r="H854" s="473"/>
      <c r="I854" s="473"/>
      <c r="J854" s="152" t="s">
        <v>11224</v>
      </c>
      <c r="K854" s="163" t="s">
        <v>33</v>
      </c>
      <c r="L854" s="503">
        <v>43098</v>
      </c>
      <c r="M854" s="497" t="s">
        <v>2611</v>
      </c>
      <c r="N854" s="163" t="s">
        <v>47</v>
      </c>
      <c r="O854" s="503">
        <v>43098</v>
      </c>
      <c r="P854" s="499">
        <v>142857</v>
      </c>
      <c r="Q854" s="500">
        <f t="shared" si="33"/>
        <v>0.14285699999999998</v>
      </c>
      <c r="R854" s="504">
        <v>1</v>
      </c>
      <c r="S854" s="505" t="s">
        <v>2612</v>
      </c>
      <c r="T854" s="163" t="s">
        <v>103</v>
      </c>
      <c r="U854" s="163" t="s">
        <v>13</v>
      </c>
      <c r="V854" s="495" t="s">
        <v>126</v>
      </c>
      <c r="W854" s="495" t="s">
        <v>1044</v>
      </c>
      <c r="X854" s="495" t="s">
        <v>6479</v>
      </c>
      <c r="Y854" s="495" t="s">
        <v>1806</v>
      </c>
      <c r="Z854" s="616"/>
      <c r="AA854" s="590"/>
      <c r="AB854" s="1"/>
      <c r="AC854" s="1"/>
      <c r="AD854" s="1"/>
      <c r="AE854" s="1"/>
      <c r="AF854" s="1"/>
      <c r="AG854" s="1"/>
      <c r="AH854" s="1"/>
      <c r="AI854" s="1"/>
      <c r="AJ854" s="1"/>
      <c r="AK854" s="1"/>
      <c r="AL854" s="1"/>
      <c r="AM854" s="1"/>
      <c r="AN854" s="1"/>
      <c r="AO854" s="1"/>
      <c r="AP854" s="1"/>
      <c r="AQ854" s="1"/>
      <c r="AR854" s="1"/>
      <c r="AS854" s="1"/>
      <c r="AT854" s="1"/>
      <c r="AU854" s="1"/>
    </row>
    <row r="855" spans="1:47" s="615" customFormat="1" ht="17.45" customHeight="1" x14ac:dyDescent="0.25">
      <c r="A855" s="589" t="s">
        <v>6614</v>
      </c>
      <c r="B855" s="495" t="s">
        <v>58</v>
      </c>
      <c r="C855" s="495" t="s">
        <v>58</v>
      </c>
      <c r="D855" s="495" t="s">
        <v>10523</v>
      </c>
      <c r="E855" s="495" t="s">
        <v>1081</v>
      </c>
      <c r="F855" s="473" t="s">
        <v>25</v>
      </c>
      <c r="G855" s="473"/>
      <c r="H855" s="473"/>
      <c r="I855" s="473"/>
      <c r="J855" s="152" t="s">
        <v>11223</v>
      </c>
      <c r="K855" s="152" t="s">
        <v>35</v>
      </c>
      <c r="L855" s="496">
        <v>43007</v>
      </c>
      <c r="M855" s="497">
        <v>42815</v>
      </c>
      <c r="N855" s="152" t="s">
        <v>47</v>
      </c>
      <c r="O855" s="498">
        <v>43007</v>
      </c>
      <c r="P855" s="499">
        <v>142857</v>
      </c>
      <c r="Q855" s="500">
        <f t="shared" si="33"/>
        <v>0.14285699999999998</v>
      </c>
      <c r="R855" s="501">
        <v>12</v>
      </c>
      <c r="S855" s="502">
        <v>42839</v>
      </c>
      <c r="T855" s="152" t="s">
        <v>103</v>
      </c>
      <c r="U855" s="152" t="s">
        <v>7040</v>
      </c>
      <c r="V855" s="495" t="s">
        <v>162</v>
      </c>
      <c r="W855" s="495" t="s">
        <v>105</v>
      </c>
      <c r="X855" s="495" t="s">
        <v>9004</v>
      </c>
      <c r="Y855" s="495"/>
      <c r="Z855" s="616"/>
      <c r="AA855" s="590"/>
      <c r="AB855" s="1"/>
      <c r="AC855" s="1"/>
      <c r="AD855" s="1"/>
      <c r="AE855" s="1"/>
      <c r="AF855" s="1"/>
      <c r="AG855" s="1"/>
      <c r="AH855" s="1"/>
      <c r="AI855" s="1"/>
      <c r="AJ855" s="1"/>
      <c r="AK855" s="1"/>
      <c r="AL855" s="1"/>
      <c r="AM855" s="1"/>
      <c r="AN855" s="1"/>
      <c r="AO855" s="1"/>
      <c r="AP855" s="1"/>
      <c r="AQ855" s="1"/>
      <c r="AR855" s="1"/>
      <c r="AS855" s="1"/>
      <c r="AT855" s="1"/>
      <c r="AU855" s="1"/>
    </row>
    <row r="856" spans="1:47" s="615" customFormat="1" ht="17.45" customHeight="1" x14ac:dyDescent="0.25">
      <c r="A856" s="589" t="s">
        <v>11001</v>
      </c>
      <c r="B856" s="495" t="s">
        <v>58</v>
      </c>
      <c r="C856" s="495" t="s">
        <v>58</v>
      </c>
      <c r="D856" s="495" t="s">
        <v>8979</v>
      </c>
      <c r="E856" s="495" t="s">
        <v>11160</v>
      </c>
      <c r="F856" s="473" t="s">
        <v>28</v>
      </c>
      <c r="G856" s="473"/>
      <c r="H856" s="473"/>
      <c r="I856" s="473"/>
      <c r="J856" s="152" t="s">
        <v>11223</v>
      </c>
      <c r="K856" s="152" t="s">
        <v>8952</v>
      </c>
      <c r="L856" s="496">
        <v>42993</v>
      </c>
      <c r="M856" s="497">
        <v>42907</v>
      </c>
      <c r="N856" s="152" t="s">
        <v>47</v>
      </c>
      <c r="O856" s="498">
        <v>42993</v>
      </c>
      <c r="P856" s="499">
        <v>142857</v>
      </c>
      <c r="Q856" s="500">
        <f t="shared" si="33"/>
        <v>0.14285699999999998</v>
      </c>
      <c r="R856" s="501">
        <v>4</v>
      </c>
      <c r="S856" s="502">
        <v>42909</v>
      </c>
      <c r="T856" s="152" t="s">
        <v>292</v>
      </c>
      <c r="U856" s="152" t="s">
        <v>7040</v>
      </c>
      <c r="V856" s="495" t="s">
        <v>162</v>
      </c>
      <c r="W856" s="495" t="s">
        <v>105</v>
      </c>
      <c r="X856" s="495" t="s">
        <v>9854</v>
      </c>
      <c r="Y856" s="495" t="s">
        <v>9863</v>
      </c>
      <c r="Z856" s="616"/>
      <c r="AA856" s="590"/>
      <c r="AB856" s="1"/>
      <c r="AC856" s="1"/>
      <c r="AD856" s="1"/>
      <c r="AE856" s="1"/>
      <c r="AF856" s="1"/>
      <c r="AG856" s="1"/>
      <c r="AH856" s="1"/>
      <c r="AI856" s="1"/>
      <c r="AJ856" s="1"/>
      <c r="AK856" s="1"/>
      <c r="AL856" s="1"/>
      <c r="AM856" s="1"/>
      <c r="AN856" s="1"/>
      <c r="AO856" s="1"/>
      <c r="AP856" s="1"/>
      <c r="AQ856" s="1"/>
      <c r="AR856" s="1"/>
      <c r="AS856" s="1"/>
      <c r="AT856" s="1"/>
      <c r="AU856" s="1"/>
    </row>
    <row r="857" spans="1:47" s="615" customFormat="1" ht="17.45" customHeight="1" x14ac:dyDescent="0.25">
      <c r="A857" s="589" t="s">
        <v>2603</v>
      </c>
      <c r="B857" s="495" t="s">
        <v>58</v>
      </c>
      <c r="C857" s="495" t="s">
        <v>58</v>
      </c>
      <c r="D857" s="495" t="s">
        <v>2604</v>
      </c>
      <c r="E857" s="495" t="s">
        <v>2605</v>
      </c>
      <c r="F857" s="473" t="s">
        <v>26</v>
      </c>
      <c r="G857" s="473"/>
      <c r="H857" s="473"/>
      <c r="I857" s="473"/>
      <c r="J857" s="152" t="s">
        <v>11223</v>
      </c>
      <c r="K857" s="163" t="s">
        <v>8948</v>
      </c>
      <c r="L857" s="503">
        <v>43007</v>
      </c>
      <c r="M857" s="497" t="s">
        <v>2606</v>
      </c>
      <c r="N857" s="163" t="s">
        <v>48</v>
      </c>
      <c r="O857" s="503">
        <v>43007</v>
      </c>
      <c r="P857" s="499">
        <v>142857</v>
      </c>
      <c r="Q857" s="500">
        <f t="shared" si="33"/>
        <v>0.14285699999999998</v>
      </c>
      <c r="R857" s="504">
        <v>12</v>
      </c>
      <c r="S857" s="505" t="s">
        <v>11804</v>
      </c>
      <c r="T857" s="163" t="s">
        <v>125</v>
      </c>
      <c r="U857" s="163" t="s">
        <v>7</v>
      </c>
      <c r="V857" s="495" t="s">
        <v>388</v>
      </c>
      <c r="W857" s="495" t="s">
        <v>389</v>
      </c>
      <c r="X857" s="495" t="s">
        <v>6367</v>
      </c>
      <c r="Y857" s="495" t="s">
        <v>2607</v>
      </c>
      <c r="Z857" s="616"/>
      <c r="AA857" s="590"/>
      <c r="AB857" s="1"/>
      <c r="AC857" s="1"/>
      <c r="AD857" s="1"/>
      <c r="AE857" s="1"/>
      <c r="AF857" s="1"/>
      <c r="AG857" s="1"/>
      <c r="AH857" s="1"/>
      <c r="AI857" s="1"/>
      <c r="AJ857" s="1"/>
      <c r="AK857" s="1"/>
      <c r="AL857" s="1"/>
      <c r="AM857" s="1"/>
      <c r="AN857" s="1"/>
      <c r="AO857" s="1"/>
      <c r="AP857" s="1"/>
      <c r="AQ857" s="1"/>
      <c r="AR857" s="1"/>
      <c r="AS857" s="1"/>
      <c r="AT857" s="1"/>
      <c r="AU857" s="1"/>
    </row>
    <row r="858" spans="1:47" s="615" customFormat="1" ht="17.45" customHeight="1" x14ac:dyDescent="0.25">
      <c r="A858" s="589" t="s">
        <v>11001</v>
      </c>
      <c r="B858" s="495" t="s">
        <v>58</v>
      </c>
      <c r="C858" s="495" t="s">
        <v>58</v>
      </c>
      <c r="D858" s="495" t="s">
        <v>9783</v>
      </c>
      <c r="E858" s="495" t="s">
        <v>11160</v>
      </c>
      <c r="F858" s="473" t="s">
        <v>28</v>
      </c>
      <c r="G858" s="473"/>
      <c r="H858" s="473"/>
      <c r="I858" s="473"/>
      <c r="J858" s="152" t="s">
        <v>11223</v>
      </c>
      <c r="K858" s="163" t="s">
        <v>8952</v>
      </c>
      <c r="L858" s="503">
        <v>42993</v>
      </c>
      <c r="M858" s="497" t="s">
        <v>11247</v>
      </c>
      <c r="N858" s="163" t="s">
        <v>47</v>
      </c>
      <c r="O858" s="503">
        <v>42993</v>
      </c>
      <c r="P858" s="499">
        <v>142857</v>
      </c>
      <c r="Q858" s="500">
        <f t="shared" si="33"/>
        <v>0.14285699999999998</v>
      </c>
      <c r="R858" s="504">
        <v>4</v>
      </c>
      <c r="S858" s="505" t="s">
        <v>11804</v>
      </c>
      <c r="T858" s="163" t="s">
        <v>103</v>
      </c>
      <c r="U858" s="163" t="s">
        <v>7</v>
      </c>
      <c r="V858" s="495" t="s">
        <v>477</v>
      </c>
      <c r="W858" s="495" t="s">
        <v>1204</v>
      </c>
      <c r="X858" s="495" t="s">
        <v>9850</v>
      </c>
      <c r="Y858" s="495" t="s">
        <v>9862</v>
      </c>
      <c r="Z858" s="616"/>
      <c r="AA858" s="590"/>
      <c r="AB858" s="1"/>
      <c r="AC858" s="1"/>
      <c r="AD858" s="1"/>
      <c r="AE858" s="1"/>
      <c r="AF858" s="1"/>
      <c r="AG858" s="1"/>
      <c r="AH858" s="1"/>
      <c r="AI858" s="1"/>
      <c r="AJ858" s="1"/>
      <c r="AK858" s="1"/>
      <c r="AL858" s="1"/>
      <c r="AM858" s="1"/>
      <c r="AN858" s="1"/>
      <c r="AO858" s="1"/>
      <c r="AP858" s="1"/>
      <c r="AQ858" s="1"/>
      <c r="AR858" s="1"/>
      <c r="AS858" s="1"/>
      <c r="AT858" s="1"/>
      <c r="AU858" s="1"/>
    </row>
    <row r="859" spans="1:47" s="615" customFormat="1" ht="17.45" customHeight="1" x14ac:dyDescent="0.25">
      <c r="A859" s="589" t="s">
        <v>8363</v>
      </c>
      <c r="B859" s="495" t="s">
        <v>58</v>
      </c>
      <c r="C859" s="495" t="s">
        <v>58</v>
      </c>
      <c r="D859" s="495" t="s">
        <v>8364</v>
      </c>
      <c r="E859" s="495" t="s">
        <v>11161</v>
      </c>
      <c r="F859" s="473" t="s">
        <v>26</v>
      </c>
      <c r="G859" s="473"/>
      <c r="H859" s="473"/>
      <c r="I859" s="473"/>
      <c r="J859" s="152" t="s">
        <v>11223</v>
      </c>
      <c r="K859" s="163" t="s">
        <v>8948</v>
      </c>
      <c r="L859" s="503">
        <v>43007</v>
      </c>
      <c r="M859" s="497" t="s">
        <v>8576</v>
      </c>
      <c r="N859" s="163" t="s">
        <v>142</v>
      </c>
      <c r="O859" s="503">
        <v>43007</v>
      </c>
      <c r="P859" s="499">
        <v>142857</v>
      </c>
      <c r="Q859" s="500">
        <f t="shared" si="33"/>
        <v>0.14285699999999998</v>
      </c>
      <c r="R859" s="504">
        <v>3</v>
      </c>
      <c r="S859" s="505" t="s">
        <v>2711</v>
      </c>
      <c r="T859" s="163" t="s">
        <v>125</v>
      </c>
      <c r="U859" s="163" t="s">
        <v>7</v>
      </c>
      <c r="V859" s="495" t="s">
        <v>477</v>
      </c>
      <c r="W859" s="495"/>
      <c r="X859" s="495" t="s">
        <v>8652</v>
      </c>
      <c r="Y859" s="495" t="s">
        <v>1091</v>
      </c>
      <c r="Z859" s="616"/>
      <c r="AA859" s="590"/>
      <c r="AB859" s="1"/>
      <c r="AC859" s="1"/>
      <c r="AD859" s="1"/>
      <c r="AE859" s="1"/>
      <c r="AF859" s="1"/>
      <c r="AG859" s="1"/>
      <c r="AH859" s="1"/>
      <c r="AI859" s="1"/>
      <c r="AJ859" s="1"/>
      <c r="AK859" s="1"/>
      <c r="AL859" s="1"/>
      <c r="AM859" s="1"/>
      <c r="AN859" s="1"/>
      <c r="AO859" s="1"/>
      <c r="AP859" s="1"/>
      <c r="AQ859" s="1"/>
      <c r="AR859" s="1"/>
      <c r="AS859" s="1"/>
      <c r="AT859" s="1"/>
      <c r="AU859" s="1"/>
    </row>
    <row r="860" spans="1:47" s="615" customFormat="1" ht="17.45" customHeight="1" x14ac:dyDescent="0.25">
      <c r="A860" s="589" t="s">
        <v>7966</v>
      </c>
      <c r="B860" s="495" t="s">
        <v>57</v>
      </c>
      <c r="C860" s="495" t="s">
        <v>98</v>
      </c>
      <c r="D860" s="495" t="s">
        <v>7967</v>
      </c>
      <c r="E860" s="495" t="s">
        <v>7968</v>
      </c>
      <c r="F860" s="473" t="s">
        <v>25</v>
      </c>
      <c r="G860" s="473"/>
      <c r="H860" s="473"/>
      <c r="I860" s="473"/>
      <c r="J860" s="152" t="s">
        <v>11225</v>
      </c>
      <c r="K860" s="163" t="s">
        <v>8951</v>
      </c>
      <c r="L860" s="503">
        <v>42853</v>
      </c>
      <c r="M860" s="497" t="s">
        <v>7986</v>
      </c>
      <c r="N860" s="163" t="s">
        <v>50</v>
      </c>
      <c r="O860" s="503">
        <v>42856</v>
      </c>
      <c r="P860" s="499">
        <v>142400</v>
      </c>
      <c r="Q860" s="500">
        <f t="shared" si="33"/>
        <v>0.1424</v>
      </c>
      <c r="R860" s="504">
        <v>8</v>
      </c>
      <c r="S860" s="505" t="s">
        <v>8158</v>
      </c>
      <c r="T860" s="163" t="s">
        <v>578</v>
      </c>
      <c r="U860" s="152" t="s">
        <v>7040</v>
      </c>
      <c r="V860" s="495" t="s">
        <v>134</v>
      </c>
      <c r="W860" s="495" t="s">
        <v>961</v>
      </c>
      <c r="X860" s="495" t="s">
        <v>106</v>
      </c>
      <c r="Y860" s="495" t="s">
        <v>1168</v>
      </c>
      <c r="Z860" s="616"/>
      <c r="AA860" s="590"/>
      <c r="AB860" s="1"/>
      <c r="AC860" s="1"/>
      <c r="AD860" s="1"/>
      <c r="AE860" s="1"/>
      <c r="AF860" s="1"/>
      <c r="AG860" s="1"/>
      <c r="AH860" s="1"/>
      <c r="AI860" s="1"/>
      <c r="AJ860" s="1"/>
      <c r="AK860" s="1"/>
      <c r="AL860" s="1"/>
      <c r="AM860" s="1"/>
      <c r="AN860" s="1"/>
      <c r="AO860" s="1"/>
      <c r="AP860" s="1"/>
      <c r="AQ860" s="1"/>
      <c r="AR860" s="1"/>
      <c r="AS860" s="1"/>
      <c r="AT860" s="1"/>
      <c r="AU860" s="1"/>
    </row>
    <row r="861" spans="1:47" s="615" customFormat="1" ht="17.45" customHeight="1" x14ac:dyDescent="0.25">
      <c r="A861" s="589" t="s">
        <v>1966</v>
      </c>
      <c r="B861" s="495" t="s">
        <v>60</v>
      </c>
      <c r="C861" s="495" t="s">
        <v>377</v>
      </c>
      <c r="D861" s="495" t="s">
        <v>10275</v>
      </c>
      <c r="E861" s="495" t="s">
        <v>7964</v>
      </c>
      <c r="F861" s="473" t="s">
        <v>26</v>
      </c>
      <c r="G861" s="473"/>
      <c r="H861" s="473"/>
      <c r="I861" s="473"/>
      <c r="J861" s="152" t="s">
        <v>11225</v>
      </c>
      <c r="K861" s="152" t="s">
        <v>8948</v>
      </c>
      <c r="L861" s="496">
        <v>42867</v>
      </c>
      <c r="M861" s="497">
        <v>42517</v>
      </c>
      <c r="N861" s="152" t="s">
        <v>50</v>
      </c>
      <c r="O861" s="498">
        <v>42867</v>
      </c>
      <c r="P861" s="499">
        <v>140000</v>
      </c>
      <c r="Q861" s="500">
        <f t="shared" si="33"/>
        <v>0.13999999999999999</v>
      </c>
      <c r="R861" s="501">
        <v>12</v>
      </c>
      <c r="S861" s="502">
        <v>42880</v>
      </c>
      <c r="T861" s="152" t="s">
        <v>578</v>
      </c>
      <c r="U861" s="152" t="s">
        <v>7040</v>
      </c>
      <c r="V861" s="495" t="s">
        <v>162</v>
      </c>
      <c r="W861" s="495" t="s">
        <v>105</v>
      </c>
      <c r="X861" s="495" t="s">
        <v>9819</v>
      </c>
      <c r="Y861" s="495" t="s">
        <v>7258</v>
      </c>
      <c r="Z861" s="616"/>
      <c r="AA861" s="590"/>
      <c r="AB861" s="1"/>
      <c r="AC861" s="1"/>
      <c r="AD861" s="1"/>
      <c r="AE861" s="1"/>
      <c r="AF861" s="1"/>
      <c r="AG861" s="1"/>
      <c r="AH861" s="1"/>
      <c r="AI861" s="1"/>
      <c r="AJ861" s="1"/>
      <c r="AK861" s="1"/>
      <c r="AL861" s="1"/>
      <c r="AM861" s="1"/>
      <c r="AN861" s="1"/>
      <c r="AO861" s="1"/>
      <c r="AP861" s="1"/>
      <c r="AQ861" s="1"/>
      <c r="AR861" s="1"/>
      <c r="AS861" s="1"/>
      <c r="AT861" s="1"/>
      <c r="AU861" s="1"/>
    </row>
    <row r="862" spans="1:47" s="615" customFormat="1" ht="17.45" customHeight="1" x14ac:dyDescent="0.25">
      <c r="A862" s="589" t="s">
        <v>3102</v>
      </c>
      <c r="B862" s="495" t="s">
        <v>56</v>
      </c>
      <c r="C862" s="495" t="s">
        <v>109</v>
      </c>
      <c r="D862" s="495" t="s">
        <v>2713</v>
      </c>
      <c r="E862" s="495" t="s">
        <v>8019</v>
      </c>
      <c r="F862" s="473" t="s">
        <v>28</v>
      </c>
      <c r="G862" s="473"/>
      <c r="H862" s="473"/>
      <c r="I862" s="473"/>
      <c r="J862" s="152" t="s">
        <v>11224</v>
      </c>
      <c r="K862" s="163" t="s">
        <v>36</v>
      </c>
      <c r="L862" s="503">
        <v>43028</v>
      </c>
      <c r="M862" s="497" t="s">
        <v>3104</v>
      </c>
      <c r="N862" s="163" t="s">
        <v>46</v>
      </c>
      <c r="O862" s="503">
        <v>43028</v>
      </c>
      <c r="P862" s="499">
        <v>100000</v>
      </c>
      <c r="Q862" s="500">
        <f t="shared" si="33"/>
        <v>9.9999999999999992E-2</v>
      </c>
      <c r="R862" s="504">
        <v>12</v>
      </c>
      <c r="S862" s="505" t="s">
        <v>172</v>
      </c>
      <c r="T862" s="163" t="s">
        <v>125</v>
      </c>
      <c r="U862" s="163" t="s">
        <v>7</v>
      </c>
      <c r="V862" s="495" t="s">
        <v>477</v>
      </c>
      <c r="W862" s="495"/>
      <c r="X862" s="495" t="s">
        <v>6042</v>
      </c>
      <c r="Y862" s="495"/>
      <c r="Z862" s="616"/>
      <c r="AA862" s="590"/>
      <c r="AB862" s="1"/>
      <c r="AC862" s="1"/>
      <c r="AD862" s="1"/>
      <c r="AE862" s="1"/>
      <c r="AF862" s="1"/>
      <c r="AG862" s="1"/>
      <c r="AH862" s="1"/>
      <c r="AI862" s="1"/>
      <c r="AJ862" s="1"/>
      <c r="AK862" s="1"/>
      <c r="AL862" s="1"/>
      <c r="AM862" s="1"/>
      <c r="AN862" s="1"/>
      <c r="AO862" s="1"/>
      <c r="AP862" s="1"/>
      <c r="AQ862" s="1"/>
      <c r="AR862" s="1"/>
      <c r="AS862" s="1"/>
      <c r="AT862" s="1"/>
      <c r="AU862" s="1"/>
    </row>
    <row r="863" spans="1:47" s="615" customFormat="1" ht="17.45" customHeight="1" x14ac:dyDescent="0.25">
      <c r="A863" s="589" t="s">
        <v>8389</v>
      </c>
      <c r="B863" s="495" t="s">
        <v>56</v>
      </c>
      <c r="C863" s="495" t="s">
        <v>109</v>
      </c>
      <c r="D863" s="495" t="s">
        <v>2713</v>
      </c>
      <c r="E863" s="495" t="s">
        <v>3103</v>
      </c>
      <c r="F863" s="473" t="s">
        <v>28</v>
      </c>
      <c r="G863" s="473"/>
      <c r="H863" s="473"/>
      <c r="I863" s="473"/>
      <c r="J863" s="152" t="s">
        <v>11223</v>
      </c>
      <c r="K863" s="163" t="s">
        <v>36</v>
      </c>
      <c r="L863" s="503">
        <v>42977</v>
      </c>
      <c r="M863" s="497" t="s">
        <v>8583</v>
      </c>
      <c r="N863" s="163" t="s">
        <v>46</v>
      </c>
      <c r="O863" s="503">
        <v>42979</v>
      </c>
      <c r="P863" s="499">
        <v>100000</v>
      </c>
      <c r="Q863" s="500">
        <f t="shared" si="33"/>
        <v>9.9999999999999992E-2</v>
      </c>
      <c r="R863" s="504">
        <v>12</v>
      </c>
      <c r="S863" s="505" t="s">
        <v>9128</v>
      </c>
      <c r="T863" s="163" t="s">
        <v>125</v>
      </c>
      <c r="U863" s="163" t="s">
        <v>7</v>
      </c>
      <c r="V863" s="495" t="s">
        <v>477</v>
      </c>
      <c r="W863" s="495"/>
      <c r="X863" s="495" t="s">
        <v>6042</v>
      </c>
      <c r="Y863" s="495"/>
      <c r="Z863" s="616"/>
      <c r="AA863" s="590"/>
      <c r="AB863" s="1"/>
      <c r="AC863" s="1"/>
      <c r="AD863" s="1"/>
      <c r="AE863" s="1"/>
      <c r="AF863" s="1"/>
      <c r="AG863" s="1"/>
      <c r="AH863" s="1"/>
      <c r="AI863" s="1"/>
      <c r="AJ863" s="1"/>
      <c r="AK863" s="1"/>
      <c r="AL863" s="1"/>
      <c r="AM863" s="1"/>
      <c r="AN863" s="1"/>
      <c r="AO863" s="1"/>
      <c r="AP863" s="1"/>
      <c r="AQ863" s="1"/>
      <c r="AR863" s="1"/>
      <c r="AS863" s="1"/>
      <c r="AT863" s="1"/>
      <c r="AU863" s="1"/>
    </row>
    <row r="864" spans="1:47" s="615" customFormat="1" ht="17.45" customHeight="1" x14ac:dyDescent="0.25">
      <c r="A864" s="589" t="s">
        <v>3454</v>
      </c>
      <c r="B864" s="495" t="s">
        <v>57</v>
      </c>
      <c r="C864" s="495" t="s">
        <v>324</v>
      </c>
      <c r="D864" s="495" t="s">
        <v>10524</v>
      </c>
      <c r="E864" s="495" t="s">
        <v>3456</v>
      </c>
      <c r="F864" s="473" t="s">
        <v>27</v>
      </c>
      <c r="G864" s="473"/>
      <c r="H864" s="473"/>
      <c r="I864" s="473"/>
      <c r="J864" s="152" t="s">
        <v>11223</v>
      </c>
      <c r="K864" s="152" t="s">
        <v>8070</v>
      </c>
      <c r="L864" s="496">
        <v>42964</v>
      </c>
      <c r="M864" s="497">
        <v>42800</v>
      </c>
      <c r="N864" s="152" t="s">
        <v>49</v>
      </c>
      <c r="O864" s="498">
        <v>42964</v>
      </c>
      <c r="P864" s="499">
        <v>137941</v>
      </c>
      <c r="Q864" s="500">
        <f t="shared" si="33"/>
        <v>0.13794099999999998</v>
      </c>
      <c r="R864" s="501">
        <v>2</v>
      </c>
      <c r="S864" s="502">
        <v>42901</v>
      </c>
      <c r="T864" s="152" t="s">
        <v>211</v>
      </c>
      <c r="U864" s="152" t="s">
        <v>7040</v>
      </c>
      <c r="V864" s="495" t="s">
        <v>162</v>
      </c>
      <c r="W864" s="495" t="s">
        <v>105</v>
      </c>
      <c r="X864" s="495" t="s">
        <v>9820</v>
      </c>
      <c r="Y864" s="495" t="s">
        <v>6864</v>
      </c>
      <c r="Z864" s="616"/>
      <c r="AA864" s="590"/>
      <c r="AB864" s="1"/>
      <c r="AC864" s="1"/>
      <c r="AD864" s="1"/>
      <c r="AE864" s="1"/>
      <c r="AF864" s="1"/>
      <c r="AG864" s="1"/>
      <c r="AH864" s="1"/>
      <c r="AI864" s="1"/>
      <c r="AJ864" s="1"/>
      <c r="AK864" s="1"/>
      <c r="AL864" s="1"/>
      <c r="AM864" s="1"/>
      <c r="AN864" s="1"/>
      <c r="AO864" s="1"/>
      <c r="AP864" s="1"/>
      <c r="AQ864" s="1"/>
      <c r="AR864" s="1"/>
      <c r="AS864" s="1"/>
      <c r="AT864" s="1"/>
      <c r="AU864" s="1"/>
    </row>
    <row r="865" spans="1:47" s="615" customFormat="1" ht="17.45" customHeight="1" x14ac:dyDescent="0.25">
      <c r="A865" s="589" t="s">
        <v>3615</v>
      </c>
      <c r="B865" s="495" t="s">
        <v>56</v>
      </c>
      <c r="C865" s="495" t="s">
        <v>109</v>
      </c>
      <c r="D865" s="495" t="s">
        <v>2713</v>
      </c>
      <c r="E865" s="495" t="s">
        <v>3616</v>
      </c>
      <c r="F865" s="473" t="s">
        <v>28</v>
      </c>
      <c r="G865" s="473"/>
      <c r="H865" s="473"/>
      <c r="I865" s="473"/>
      <c r="J865" s="152" t="s">
        <v>11223</v>
      </c>
      <c r="K865" s="163" t="s">
        <v>36</v>
      </c>
      <c r="L865" s="503">
        <v>42993</v>
      </c>
      <c r="M865" s="497" t="s">
        <v>3617</v>
      </c>
      <c r="N865" s="163" t="s">
        <v>46</v>
      </c>
      <c r="O865" s="503">
        <v>42993</v>
      </c>
      <c r="P865" s="499">
        <v>75000</v>
      </c>
      <c r="Q865" s="500">
        <f t="shared" si="33"/>
        <v>7.4999999999999997E-2</v>
      </c>
      <c r="R865" s="504">
        <v>3</v>
      </c>
      <c r="S865" s="505" t="s">
        <v>812</v>
      </c>
      <c r="T865" s="163" t="s">
        <v>125</v>
      </c>
      <c r="U865" s="163" t="s">
        <v>7</v>
      </c>
      <c r="V865" s="495" t="s">
        <v>388</v>
      </c>
      <c r="W865" s="495" t="s">
        <v>389</v>
      </c>
      <c r="X865" s="495" t="s">
        <v>6372</v>
      </c>
      <c r="Y865" s="495"/>
      <c r="Z865" s="616"/>
      <c r="AA865" s="590"/>
      <c r="AB865" s="1"/>
      <c r="AC865" s="1"/>
      <c r="AD865" s="1"/>
      <c r="AE865" s="1"/>
      <c r="AF865" s="1"/>
      <c r="AG865" s="1"/>
      <c r="AH865" s="1"/>
      <c r="AI865" s="1"/>
      <c r="AJ865" s="1"/>
      <c r="AK865" s="1"/>
      <c r="AL865" s="1"/>
      <c r="AM865" s="1"/>
      <c r="AN865" s="1"/>
      <c r="AO865" s="1"/>
      <c r="AP865" s="1"/>
      <c r="AQ865" s="1"/>
      <c r="AR865" s="1"/>
      <c r="AS865" s="1"/>
      <c r="AT865" s="1"/>
      <c r="AU865" s="1"/>
    </row>
    <row r="866" spans="1:47" s="615" customFormat="1" ht="17.45" customHeight="1" x14ac:dyDescent="0.25">
      <c r="A866" s="589" t="s">
        <v>4888</v>
      </c>
      <c r="B866" s="495" t="s">
        <v>56</v>
      </c>
      <c r="C866" s="495" t="s">
        <v>235</v>
      </c>
      <c r="D866" s="495" t="s">
        <v>11564</v>
      </c>
      <c r="E866" s="495" t="s">
        <v>316</v>
      </c>
      <c r="F866" s="473" t="s">
        <v>27</v>
      </c>
      <c r="G866" s="473"/>
      <c r="H866" s="473"/>
      <c r="I866" s="473"/>
      <c r="J866" s="152" t="s">
        <v>11224</v>
      </c>
      <c r="K866" s="152" t="s">
        <v>8070</v>
      </c>
      <c r="L866" s="496">
        <v>43098</v>
      </c>
      <c r="M866" s="497">
        <v>42803</v>
      </c>
      <c r="N866" s="152" t="s">
        <v>46</v>
      </c>
      <c r="O866" s="498">
        <v>43098</v>
      </c>
      <c r="P866" s="499">
        <v>120000</v>
      </c>
      <c r="Q866" s="500">
        <f t="shared" si="33"/>
        <v>0.12</v>
      </c>
      <c r="R866" s="501">
        <v>12</v>
      </c>
      <c r="S866" s="502">
        <v>42824</v>
      </c>
      <c r="T866" s="152" t="s">
        <v>125</v>
      </c>
      <c r="U866" s="152" t="s">
        <v>7040</v>
      </c>
      <c r="V866" s="495" t="s">
        <v>162</v>
      </c>
      <c r="W866" s="495" t="s">
        <v>7199</v>
      </c>
      <c r="X866" s="495" t="s">
        <v>7072</v>
      </c>
      <c r="Y866" s="495"/>
      <c r="Z866" s="616"/>
      <c r="AA866" s="590"/>
      <c r="AB866" s="1"/>
      <c r="AC866" s="1"/>
      <c r="AD866" s="1"/>
      <c r="AE866" s="1"/>
      <c r="AF866" s="1"/>
      <c r="AG866" s="1"/>
      <c r="AH866" s="1"/>
      <c r="AI866" s="1"/>
      <c r="AJ866" s="1"/>
      <c r="AK866" s="1"/>
      <c r="AL866" s="1"/>
      <c r="AM866" s="1"/>
      <c r="AN866" s="1"/>
      <c r="AO866" s="1"/>
      <c r="AP866" s="1"/>
      <c r="AQ866" s="1"/>
      <c r="AR866" s="1"/>
      <c r="AS866" s="1"/>
      <c r="AT866" s="1"/>
      <c r="AU866" s="1"/>
    </row>
    <row r="867" spans="1:47" s="615" customFormat="1" ht="17.45" customHeight="1" x14ac:dyDescent="0.25">
      <c r="A867" s="589" t="s">
        <v>8318</v>
      </c>
      <c r="B867" s="495" t="s">
        <v>56</v>
      </c>
      <c r="C867" s="495" t="s">
        <v>161</v>
      </c>
      <c r="D867" s="495" t="s">
        <v>11064</v>
      </c>
      <c r="E867" s="495" t="s">
        <v>8319</v>
      </c>
      <c r="F867" s="473" t="s">
        <v>26</v>
      </c>
      <c r="G867" s="473"/>
      <c r="H867" s="473"/>
      <c r="I867" s="473"/>
      <c r="J867" s="152" t="s">
        <v>11223</v>
      </c>
      <c r="K867" s="163" t="s">
        <v>8948</v>
      </c>
      <c r="L867" s="503">
        <v>42955</v>
      </c>
      <c r="M867" s="497" t="s">
        <v>11240</v>
      </c>
      <c r="N867" s="163" t="s">
        <v>46</v>
      </c>
      <c r="O867" s="503">
        <v>43070</v>
      </c>
      <c r="P867" s="499">
        <v>200000</v>
      </c>
      <c r="Q867" s="500">
        <f t="shared" si="33"/>
        <v>0.19999999999999998</v>
      </c>
      <c r="R867" s="504">
        <v>12</v>
      </c>
      <c r="S867" s="505" t="s">
        <v>8159</v>
      </c>
      <c r="T867" s="163" t="s">
        <v>125</v>
      </c>
      <c r="U867" s="163" t="s">
        <v>9234</v>
      </c>
      <c r="V867" s="495" t="s">
        <v>184</v>
      </c>
      <c r="W867" s="495" t="s">
        <v>11333</v>
      </c>
      <c r="X867" s="495" t="s">
        <v>11360</v>
      </c>
      <c r="Y867" s="495" t="s">
        <v>6972</v>
      </c>
      <c r="Z867" s="616"/>
      <c r="AA867" s="590"/>
      <c r="AB867" s="1"/>
      <c r="AC867" s="1"/>
      <c r="AD867" s="1"/>
      <c r="AE867" s="1"/>
      <c r="AF867" s="1"/>
      <c r="AG867" s="1"/>
      <c r="AH867" s="1"/>
      <c r="AI867" s="1"/>
      <c r="AJ867" s="1"/>
      <c r="AK867" s="1"/>
      <c r="AL867" s="1"/>
      <c r="AM867" s="1"/>
      <c r="AN867" s="1"/>
      <c r="AO867" s="1"/>
      <c r="AP867" s="1"/>
      <c r="AQ867" s="1"/>
      <c r="AR867" s="1"/>
      <c r="AS867" s="1"/>
      <c r="AT867" s="1"/>
      <c r="AU867" s="1"/>
    </row>
    <row r="868" spans="1:47" s="615" customFormat="1" ht="17.45" customHeight="1" x14ac:dyDescent="0.25">
      <c r="A868" s="589" t="s">
        <v>1938</v>
      </c>
      <c r="B868" s="495" t="s">
        <v>56</v>
      </c>
      <c r="C868" s="495" t="s">
        <v>117</v>
      </c>
      <c r="D868" s="495" t="s">
        <v>1939</v>
      </c>
      <c r="E868" s="495" t="s">
        <v>1940</v>
      </c>
      <c r="F868" s="473" t="s">
        <v>25</v>
      </c>
      <c r="G868" s="473"/>
      <c r="H868" s="473"/>
      <c r="I868" s="473"/>
      <c r="J868" s="152" t="s">
        <v>11223</v>
      </c>
      <c r="K868" s="163" t="s">
        <v>35</v>
      </c>
      <c r="L868" s="503">
        <v>43005</v>
      </c>
      <c r="M868" s="497" t="s">
        <v>1941</v>
      </c>
      <c r="N868" s="163" t="s">
        <v>47</v>
      </c>
      <c r="O868" s="503">
        <v>43005</v>
      </c>
      <c r="P868" s="499">
        <v>200000</v>
      </c>
      <c r="Q868" s="500">
        <f t="shared" si="33"/>
        <v>0.19999999999999998</v>
      </c>
      <c r="R868" s="504">
        <v>12</v>
      </c>
      <c r="S868" s="505" t="s">
        <v>10335</v>
      </c>
      <c r="T868" s="163" t="s">
        <v>103</v>
      </c>
      <c r="U868" s="163" t="s">
        <v>7</v>
      </c>
      <c r="V868" s="495" t="s">
        <v>477</v>
      </c>
      <c r="W868" s="495" t="s">
        <v>1302</v>
      </c>
      <c r="X868" s="495" t="s">
        <v>5923</v>
      </c>
      <c r="Y868" s="495" t="s">
        <v>313</v>
      </c>
      <c r="Z868" s="616"/>
      <c r="AA868" s="590"/>
      <c r="AB868" s="1"/>
      <c r="AC868" s="1"/>
      <c r="AD868" s="1"/>
      <c r="AE868" s="1"/>
      <c r="AF868" s="1"/>
      <c r="AG868" s="1"/>
      <c r="AH868" s="1"/>
      <c r="AI868" s="1"/>
      <c r="AJ868" s="1"/>
      <c r="AK868" s="1"/>
      <c r="AL868" s="1"/>
      <c r="AM868" s="1"/>
      <c r="AN868" s="1"/>
      <c r="AO868" s="1"/>
      <c r="AP868" s="1"/>
      <c r="AQ868" s="1"/>
      <c r="AR868" s="1"/>
      <c r="AS868" s="1"/>
      <c r="AT868" s="1"/>
      <c r="AU868" s="1"/>
    </row>
    <row r="869" spans="1:47" s="615" customFormat="1" ht="17.45" customHeight="1" x14ac:dyDescent="0.25">
      <c r="A869" s="589" t="s">
        <v>2257</v>
      </c>
      <c r="B869" s="495" t="s">
        <v>56</v>
      </c>
      <c r="C869" s="495" t="s">
        <v>235</v>
      </c>
      <c r="D869" s="495" t="s">
        <v>2258</v>
      </c>
      <c r="E869" s="495" t="s">
        <v>2259</v>
      </c>
      <c r="F869" s="473" t="s">
        <v>24</v>
      </c>
      <c r="G869" s="473"/>
      <c r="H869" s="473"/>
      <c r="I869" s="473"/>
      <c r="J869" s="152" t="s">
        <v>11223</v>
      </c>
      <c r="K869" s="163" t="s">
        <v>8949</v>
      </c>
      <c r="L869" s="503">
        <v>43007</v>
      </c>
      <c r="M869" s="497" t="s">
        <v>2260</v>
      </c>
      <c r="N869" s="163" t="s">
        <v>48</v>
      </c>
      <c r="O869" s="503">
        <v>43007</v>
      </c>
      <c r="P869" s="499">
        <v>165000</v>
      </c>
      <c r="Q869" s="500">
        <f t="shared" si="33"/>
        <v>0.16499999999999998</v>
      </c>
      <c r="R869" s="504">
        <v>12</v>
      </c>
      <c r="S869" s="505" t="s">
        <v>660</v>
      </c>
      <c r="T869" s="163" t="s">
        <v>103</v>
      </c>
      <c r="U869" s="163" t="s">
        <v>7</v>
      </c>
      <c r="V869" s="495" t="s">
        <v>477</v>
      </c>
      <c r="W869" s="495" t="s">
        <v>478</v>
      </c>
      <c r="X869" s="495" t="s">
        <v>8166</v>
      </c>
      <c r="Y869" s="495" t="s">
        <v>757</v>
      </c>
      <c r="Z869" s="616"/>
      <c r="AA869" s="590"/>
      <c r="AB869" s="1"/>
      <c r="AC869" s="1"/>
      <c r="AD869" s="1"/>
      <c r="AE869" s="1"/>
      <c r="AF869" s="1"/>
      <c r="AG869" s="1"/>
      <c r="AH869" s="1"/>
      <c r="AI869" s="1"/>
      <c r="AJ869" s="1"/>
      <c r="AK869" s="1"/>
      <c r="AL869" s="1"/>
      <c r="AM869" s="1"/>
      <c r="AN869" s="1"/>
      <c r="AO869" s="1"/>
      <c r="AP869" s="1"/>
      <c r="AQ869" s="1"/>
      <c r="AR869" s="1"/>
      <c r="AS869" s="1"/>
      <c r="AT869" s="1"/>
      <c r="AU869" s="1"/>
    </row>
    <row r="870" spans="1:47" s="615" customFormat="1" ht="17.45" customHeight="1" x14ac:dyDescent="0.25">
      <c r="A870" s="589" t="s">
        <v>8254</v>
      </c>
      <c r="B870" s="495" t="s">
        <v>56</v>
      </c>
      <c r="C870" s="495" t="s">
        <v>124</v>
      </c>
      <c r="D870" s="495" t="s">
        <v>10400</v>
      </c>
      <c r="E870" s="495" t="s">
        <v>582</v>
      </c>
      <c r="F870" s="473" t="s">
        <v>27</v>
      </c>
      <c r="G870" s="473"/>
      <c r="H870" s="473"/>
      <c r="I870" s="473"/>
      <c r="J870" s="152" t="s">
        <v>11223</v>
      </c>
      <c r="K870" s="152" t="s">
        <v>8947</v>
      </c>
      <c r="L870" s="496">
        <v>43007</v>
      </c>
      <c r="M870" s="497">
        <v>42836</v>
      </c>
      <c r="N870" s="152" t="s">
        <v>47</v>
      </c>
      <c r="O870" s="498">
        <v>43007</v>
      </c>
      <c r="P870" s="499">
        <v>333333</v>
      </c>
      <c r="Q870" s="500">
        <f t="shared" si="33"/>
        <v>0.33333299999999999</v>
      </c>
      <c r="R870" s="501">
        <v>12</v>
      </c>
      <c r="S870" s="502">
        <v>42908</v>
      </c>
      <c r="T870" s="152" t="s">
        <v>103</v>
      </c>
      <c r="U870" s="152" t="s">
        <v>7040</v>
      </c>
      <c r="V870" s="495" t="s">
        <v>162</v>
      </c>
      <c r="W870" s="495" t="s">
        <v>105</v>
      </c>
      <c r="X870" s="495" t="s">
        <v>10001</v>
      </c>
      <c r="Y870" s="495" t="s">
        <v>9291</v>
      </c>
      <c r="Z870" s="616"/>
      <c r="AA870" s="590"/>
      <c r="AB870" s="1"/>
      <c r="AC870" s="1"/>
      <c r="AD870" s="1"/>
      <c r="AE870" s="1"/>
      <c r="AF870" s="1"/>
      <c r="AG870" s="1"/>
      <c r="AH870" s="1"/>
      <c r="AI870" s="1"/>
      <c r="AJ870" s="1"/>
      <c r="AK870" s="1"/>
      <c r="AL870" s="1"/>
      <c r="AM870" s="1"/>
      <c r="AN870" s="1"/>
      <c r="AO870" s="1"/>
      <c r="AP870" s="1"/>
      <c r="AQ870" s="1"/>
      <c r="AR870" s="1"/>
      <c r="AS870" s="1"/>
      <c r="AT870" s="1"/>
      <c r="AU870" s="1"/>
    </row>
    <row r="871" spans="1:47" s="615" customFormat="1" ht="17.45" customHeight="1" x14ac:dyDescent="0.25">
      <c r="A871" s="592" t="s">
        <v>4134</v>
      </c>
      <c r="B871" s="519" t="s">
        <v>56</v>
      </c>
      <c r="C871" s="519" t="s">
        <v>124</v>
      </c>
      <c r="D871" s="519" t="s">
        <v>4135</v>
      </c>
      <c r="E871" s="519" t="s">
        <v>316</v>
      </c>
      <c r="F871" s="473" t="s">
        <v>27</v>
      </c>
      <c r="G871" s="473"/>
      <c r="H871" s="473"/>
      <c r="I871" s="473"/>
      <c r="J871" s="520" t="s">
        <v>11226</v>
      </c>
      <c r="K871" s="520" t="s">
        <v>8947</v>
      </c>
      <c r="L871" s="521">
        <v>42810</v>
      </c>
      <c r="M871" s="522" t="s">
        <v>4136</v>
      </c>
      <c r="N871" s="520" t="s">
        <v>50</v>
      </c>
      <c r="O871" s="521">
        <v>42857</v>
      </c>
      <c r="P871" s="523">
        <v>33334</v>
      </c>
      <c r="Q871" s="524">
        <v>3.3333999999999996E-2</v>
      </c>
      <c r="R871" s="525">
        <v>12</v>
      </c>
      <c r="S871" s="526" t="s">
        <v>9575</v>
      </c>
      <c r="T871" s="520" t="s">
        <v>578</v>
      </c>
      <c r="U871" s="520" t="s">
        <v>7040</v>
      </c>
      <c r="V871" s="519" t="s">
        <v>104</v>
      </c>
      <c r="W871" s="519" t="s">
        <v>105</v>
      </c>
      <c r="X871" s="415" t="s">
        <v>6178</v>
      </c>
      <c r="Y871" s="415" t="s">
        <v>186</v>
      </c>
      <c r="Z871" s="616"/>
      <c r="AA871" s="590"/>
      <c r="AB871" s="1"/>
      <c r="AC871" s="1"/>
      <c r="AD871" s="1"/>
      <c r="AE871" s="1"/>
      <c r="AF871" s="1"/>
      <c r="AG871" s="1"/>
      <c r="AH871" s="1"/>
      <c r="AI871" s="1"/>
      <c r="AJ871" s="1"/>
      <c r="AK871" s="1"/>
      <c r="AL871" s="1"/>
      <c r="AM871" s="1"/>
      <c r="AN871" s="1"/>
      <c r="AO871" s="1"/>
      <c r="AP871" s="1"/>
      <c r="AQ871" s="1"/>
      <c r="AR871" s="1"/>
      <c r="AS871" s="1"/>
      <c r="AT871" s="1"/>
      <c r="AU871" s="1"/>
    </row>
    <row r="872" spans="1:47" s="615" customFormat="1" ht="17.45" customHeight="1" x14ac:dyDescent="0.25">
      <c r="A872" s="589" t="s">
        <v>9484</v>
      </c>
      <c r="B872" s="495" t="s">
        <v>57</v>
      </c>
      <c r="C872" s="495" t="s">
        <v>98</v>
      </c>
      <c r="D872" s="495" t="s">
        <v>8430</v>
      </c>
      <c r="E872" s="495" t="s">
        <v>9485</v>
      </c>
      <c r="F872" s="473" t="s">
        <v>25</v>
      </c>
      <c r="G872" s="473"/>
      <c r="H872" s="473"/>
      <c r="I872" s="473"/>
      <c r="J872" s="152" t="s">
        <v>11224</v>
      </c>
      <c r="K872" s="163" t="s">
        <v>35</v>
      </c>
      <c r="L872" s="503">
        <v>43097</v>
      </c>
      <c r="M872" s="497" t="s">
        <v>9518</v>
      </c>
      <c r="N872" s="163" t="s">
        <v>46</v>
      </c>
      <c r="O872" s="503">
        <v>43097</v>
      </c>
      <c r="P872" s="499">
        <v>130000</v>
      </c>
      <c r="Q872" s="500">
        <f>+P872*0.000001</f>
        <v>0.13</v>
      </c>
      <c r="R872" s="504">
        <v>12</v>
      </c>
      <c r="S872" s="505" t="s">
        <v>9261</v>
      </c>
      <c r="T872" s="163" t="s">
        <v>103</v>
      </c>
      <c r="U872" s="163" t="s">
        <v>7</v>
      </c>
      <c r="V872" s="495" t="s">
        <v>477</v>
      </c>
      <c r="W872" s="495" t="s">
        <v>1138</v>
      </c>
      <c r="X872" s="495" t="s">
        <v>106</v>
      </c>
      <c r="Y872" s="495"/>
      <c r="Z872" s="616"/>
      <c r="AA872" s="590"/>
      <c r="AB872" s="1"/>
      <c r="AC872" s="1"/>
      <c r="AD872" s="1"/>
      <c r="AE872" s="1"/>
      <c r="AF872" s="1"/>
      <c r="AG872" s="1"/>
      <c r="AH872" s="1"/>
      <c r="AI872" s="1"/>
      <c r="AJ872" s="1"/>
      <c r="AK872" s="1"/>
      <c r="AL872" s="1"/>
      <c r="AM872" s="1"/>
      <c r="AN872" s="1"/>
      <c r="AO872" s="1"/>
      <c r="AP872" s="1"/>
      <c r="AQ872" s="1"/>
      <c r="AR872" s="1"/>
      <c r="AS872" s="1"/>
      <c r="AT872" s="1"/>
      <c r="AU872" s="1"/>
    </row>
    <row r="873" spans="1:47" s="615" customFormat="1" ht="17.45" customHeight="1" x14ac:dyDescent="0.25">
      <c r="A873" s="592" t="s">
        <v>3495</v>
      </c>
      <c r="B873" s="519" t="s">
        <v>58</v>
      </c>
      <c r="C873" s="519" t="s">
        <v>58</v>
      </c>
      <c r="D873" s="519" t="s">
        <v>8944</v>
      </c>
      <c r="E873" s="519" t="s">
        <v>3497</v>
      </c>
      <c r="F873" s="473" t="s">
        <v>26</v>
      </c>
      <c r="G873" s="473"/>
      <c r="H873" s="473"/>
      <c r="I873" s="473"/>
      <c r="J873" s="520" t="s">
        <v>11226</v>
      </c>
      <c r="K873" s="520" t="s">
        <v>8948</v>
      </c>
      <c r="L873" s="521">
        <v>42825</v>
      </c>
      <c r="M873" s="522">
        <v>42750</v>
      </c>
      <c r="N873" s="520" t="s">
        <v>50</v>
      </c>
      <c r="O873" s="521">
        <v>42828</v>
      </c>
      <c r="P873" s="523">
        <v>128000</v>
      </c>
      <c r="Q873" s="524">
        <v>0.128</v>
      </c>
      <c r="R873" s="525">
        <v>12</v>
      </c>
      <c r="S873" s="526">
        <v>42827</v>
      </c>
      <c r="T873" s="520" t="s">
        <v>578</v>
      </c>
      <c r="U873" s="520" t="s">
        <v>7040</v>
      </c>
      <c r="V873" s="519" t="s">
        <v>162</v>
      </c>
      <c r="W873" s="519" t="s">
        <v>105</v>
      </c>
      <c r="X873" s="415" t="s">
        <v>8954</v>
      </c>
      <c r="Y873" s="415" t="s">
        <v>9235</v>
      </c>
      <c r="Z873" s="616"/>
      <c r="AA873" s="590"/>
      <c r="AB873" s="1"/>
      <c r="AC873" s="1"/>
      <c r="AD873" s="1"/>
      <c r="AE873" s="1"/>
      <c r="AF873" s="1"/>
      <c r="AG873" s="1"/>
      <c r="AH873" s="1"/>
      <c r="AI873" s="1"/>
      <c r="AJ873" s="1"/>
      <c r="AK873" s="1"/>
      <c r="AL873" s="1"/>
      <c r="AM873" s="1"/>
      <c r="AN873" s="1"/>
      <c r="AO873" s="1"/>
      <c r="AP873" s="1"/>
      <c r="AQ873" s="1"/>
      <c r="AR873" s="1"/>
      <c r="AS873" s="1"/>
      <c r="AT873" s="1"/>
      <c r="AU873" s="1"/>
    </row>
    <row r="874" spans="1:47" s="615" customFormat="1" ht="17.45" customHeight="1" x14ac:dyDescent="0.25">
      <c r="A874" s="592" t="s">
        <v>2631</v>
      </c>
      <c r="B874" s="519" t="s">
        <v>57</v>
      </c>
      <c r="C874" s="519" t="s">
        <v>182</v>
      </c>
      <c r="D874" s="519" t="s">
        <v>229</v>
      </c>
      <c r="E874" s="519" t="s">
        <v>2632</v>
      </c>
      <c r="F874" s="473" t="s">
        <v>24</v>
      </c>
      <c r="G874" s="473"/>
      <c r="H874" s="473"/>
      <c r="I874" s="473"/>
      <c r="J874" s="520" t="s">
        <v>11226</v>
      </c>
      <c r="K874" s="520" t="s">
        <v>38</v>
      </c>
      <c r="L874" s="521">
        <v>42815</v>
      </c>
      <c r="M874" s="522" t="s">
        <v>2633</v>
      </c>
      <c r="N874" s="520" t="s">
        <v>50</v>
      </c>
      <c r="O874" s="521" t="s">
        <v>7105</v>
      </c>
      <c r="P874" s="523">
        <v>125555</v>
      </c>
      <c r="Q874" s="524">
        <v>0.125555</v>
      </c>
      <c r="R874" s="525">
        <v>3</v>
      </c>
      <c r="S874" s="526">
        <v>42824</v>
      </c>
      <c r="T874" s="520" t="s">
        <v>211</v>
      </c>
      <c r="U874" s="520" t="s">
        <v>7040</v>
      </c>
      <c r="V874" s="519" t="s">
        <v>104</v>
      </c>
      <c r="W874" s="519" t="s">
        <v>2634</v>
      </c>
      <c r="X874" s="415" t="s">
        <v>5507</v>
      </c>
      <c r="Y874" s="415" t="s">
        <v>1200</v>
      </c>
      <c r="Z874" s="616"/>
      <c r="AA874" s="590"/>
      <c r="AB874" s="1"/>
      <c r="AC874" s="1"/>
      <c r="AD874" s="1"/>
      <c r="AE874" s="1"/>
      <c r="AF874" s="1"/>
      <c r="AG874" s="1"/>
      <c r="AH874" s="1"/>
      <c r="AI874" s="1"/>
      <c r="AJ874" s="1"/>
      <c r="AK874" s="1"/>
      <c r="AL874" s="1"/>
      <c r="AM874" s="1"/>
      <c r="AN874" s="1"/>
      <c r="AO874" s="1"/>
      <c r="AP874" s="1"/>
      <c r="AQ874" s="1"/>
      <c r="AR874" s="1"/>
      <c r="AS874" s="1"/>
      <c r="AT874" s="1"/>
      <c r="AU874" s="1"/>
    </row>
    <row r="875" spans="1:47" s="615" customFormat="1" ht="17.45" customHeight="1" x14ac:dyDescent="0.25">
      <c r="A875" s="592" t="s">
        <v>4690</v>
      </c>
      <c r="B875" s="519" t="s">
        <v>56</v>
      </c>
      <c r="C875" s="519" t="s">
        <v>124</v>
      </c>
      <c r="D875" s="519" t="s">
        <v>4135</v>
      </c>
      <c r="E875" s="519" t="s">
        <v>4691</v>
      </c>
      <c r="F875" s="473" t="s">
        <v>27</v>
      </c>
      <c r="G875" s="473"/>
      <c r="H875" s="473"/>
      <c r="I875" s="473"/>
      <c r="J875" s="520" t="s">
        <v>11226</v>
      </c>
      <c r="K875" s="520" t="s">
        <v>8947</v>
      </c>
      <c r="L875" s="521">
        <v>42796</v>
      </c>
      <c r="M875" s="522" t="s">
        <v>4692</v>
      </c>
      <c r="N875" s="520" t="s">
        <v>50</v>
      </c>
      <c r="O875" s="521">
        <v>42797</v>
      </c>
      <c r="P875" s="523">
        <v>6667</v>
      </c>
      <c r="Q875" s="524">
        <v>6.6669999999999993E-3</v>
      </c>
      <c r="R875" s="525">
        <v>12</v>
      </c>
      <c r="S875" s="526" t="s">
        <v>113</v>
      </c>
      <c r="T875" s="520" t="s">
        <v>578</v>
      </c>
      <c r="U875" s="520" t="s">
        <v>7</v>
      </c>
      <c r="V875" s="519" t="s">
        <v>477</v>
      </c>
      <c r="W875" s="519" t="s">
        <v>2539</v>
      </c>
      <c r="X875" s="415" t="s">
        <v>9576</v>
      </c>
      <c r="Y875" s="415" t="s">
        <v>757</v>
      </c>
      <c r="Z875" s="616"/>
      <c r="AA875" s="590"/>
      <c r="AB875" s="1"/>
      <c r="AC875" s="1"/>
      <c r="AD875" s="1"/>
      <c r="AE875" s="1"/>
      <c r="AF875" s="1"/>
      <c r="AG875" s="1"/>
      <c r="AH875" s="1"/>
      <c r="AI875" s="1"/>
      <c r="AJ875" s="1"/>
      <c r="AK875" s="1"/>
      <c r="AL875" s="1"/>
      <c r="AM875" s="1"/>
      <c r="AN875" s="1"/>
      <c r="AO875" s="1"/>
      <c r="AP875" s="1"/>
      <c r="AQ875" s="1"/>
      <c r="AR875" s="1"/>
      <c r="AS875" s="1"/>
      <c r="AT875" s="1"/>
      <c r="AU875" s="1"/>
    </row>
    <row r="876" spans="1:47" s="615" customFormat="1" ht="17.45" customHeight="1" x14ac:dyDescent="0.25">
      <c r="A876" s="589" t="s">
        <v>10820</v>
      </c>
      <c r="B876" s="495" t="s">
        <v>56</v>
      </c>
      <c r="C876" s="495" t="s">
        <v>194</v>
      </c>
      <c r="D876" s="495" t="s">
        <v>10821</v>
      </c>
      <c r="E876" s="495" t="s">
        <v>10822</v>
      </c>
      <c r="F876" s="473" t="s">
        <v>27</v>
      </c>
      <c r="G876" s="473"/>
      <c r="H876" s="473"/>
      <c r="I876" s="473"/>
      <c r="J876" s="152" t="s">
        <v>11224</v>
      </c>
      <c r="K876" s="163" t="s">
        <v>8070</v>
      </c>
      <c r="L876" s="503">
        <v>43100</v>
      </c>
      <c r="M876" s="497" t="s">
        <v>10936</v>
      </c>
      <c r="N876" s="163" t="s">
        <v>47</v>
      </c>
      <c r="O876" s="503">
        <v>43100</v>
      </c>
      <c r="P876" s="499">
        <v>360000</v>
      </c>
      <c r="Q876" s="500">
        <f t="shared" ref="Q876:Q887" si="34">+P876*0.000001</f>
        <v>0.36</v>
      </c>
      <c r="R876" s="504">
        <v>1</v>
      </c>
      <c r="S876" s="505" t="s">
        <v>10333</v>
      </c>
      <c r="T876" s="163" t="s">
        <v>103</v>
      </c>
      <c r="U876" s="163" t="s">
        <v>13</v>
      </c>
      <c r="V876" s="495" t="s">
        <v>126</v>
      </c>
      <c r="W876" s="495" t="s">
        <v>498</v>
      </c>
      <c r="X876" s="495" t="s">
        <v>6754</v>
      </c>
      <c r="Y876" s="495" t="s">
        <v>435</v>
      </c>
      <c r="Z876" s="616"/>
      <c r="AA876" s="590"/>
      <c r="AB876" s="1"/>
      <c r="AC876" s="1"/>
      <c r="AD876" s="1"/>
      <c r="AE876" s="1"/>
      <c r="AF876" s="1"/>
      <c r="AG876" s="1"/>
      <c r="AH876" s="1"/>
      <c r="AI876" s="1"/>
      <c r="AJ876" s="1"/>
      <c r="AK876" s="1"/>
      <c r="AL876" s="1"/>
      <c r="AM876" s="1"/>
      <c r="AN876" s="1"/>
      <c r="AO876" s="1"/>
      <c r="AP876" s="1"/>
      <c r="AQ876" s="1"/>
      <c r="AR876" s="1"/>
      <c r="AS876" s="1"/>
      <c r="AT876" s="1"/>
      <c r="AU876" s="1"/>
    </row>
    <row r="877" spans="1:47" s="615" customFormat="1" ht="17.45" customHeight="1" x14ac:dyDescent="0.25">
      <c r="A877" s="589" t="s">
        <v>9742</v>
      </c>
      <c r="B877" s="495" t="s">
        <v>56</v>
      </c>
      <c r="C877" s="495" t="s">
        <v>194</v>
      </c>
      <c r="D877" s="495" t="s">
        <v>9743</v>
      </c>
      <c r="E877" s="495" t="s">
        <v>9744</v>
      </c>
      <c r="F877" s="473" t="s">
        <v>27</v>
      </c>
      <c r="G877" s="473"/>
      <c r="H877" s="473"/>
      <c r="I877" s="473"/>
      <c r="J877" s="152" t="s">
        <v>11224</v>
      </c>
      <c r="K877" s="163" t="s">
        <v>8070</v>
      </c>
      <c r="L877" s="503">
        <v>43027</v>
      </c>
      <c r="M877" s="497" t="s">
        <v>9757</v>
      </c>
      <c r="N877" s="163" t="s">
        <v>47</v>
      </c>
      <c r="O877" s="503">
        <v>43027</v>
      </c>
      <c r="P877" s="499">
        <v>15000</v>
      </c>
      <c r="Q877" s="500">
        <f t="shared" si="34"/>
        <v>1.4999999999999999E-2</v>
      </c>
      <c r="R877" s="504">
        <v>12</v>
      </c>
      <c r="S877" s="505" t="s">
        <v>9605</v>
      </c>
      <c r="T877" s="163" t="s">
        <v>125</v>
      </c>
      <c r="U877" s="163" t="s">
        <v>7</v>
      </c>
      <c r="V877" s="495" t="s">
        <v>1867</v>
      </c>
      <c r="W877" s="495" t="s">
        <v>2218</v>
      </c>
      <c r="X877" s="495" t="s">
        <v>9766</v>
      </c>
      <c r="Y877" s="495" t="s">
        <v>9771</v>
      </c>
      <c r="Z877" s="616"/>
      <c r="AA877" s="590"/>
      <c r="AB877" s="1"/>
      <c r="AC877" s="1"/>
      <c r="AD877" s="1"/>
      <c r="AE877" s="1"/>
      <c r="AF877" s="1"/>
      <c r="AG877" s="1"/>
      <c r="AH877" s="1"/>
      <c r="AI877" s="1"/>
      <c r="AJ877" s="1"/>
      <c r="AK877" s="1"/>
      <c r="AL877" s="1"/>
      <c r="AM877" s="1"/>
      <c r="AN877" s="1"/>
      <c r="AO877" s="1"/>
      <c r="AP877" s="1"/>
      <c r="AQ877" s="1"/>
      <c r="AR877" s="1"/>
      <c r="AS877" s="1"/>
      <c r="AT877" s="1"/>
      <c r="AU877" s="1"/>
    </row>
    <row r="878" spans="1:47" s="615" customFormat="1" ht="17.45" customHeight="1" x14ac:dyDescent="0.25">
      <c r="A878" s="589" t="s">
        <v>9344</v>
      </c>
      <c r="B878" s="495" t="s">
        <v>56</v>
      </c>
      <c r="C878" s="495" t="s">
        <v>161</v>
      </c>
      <c r="D878" s="495" t="s">
        <v>2728</v>
      </c>
      <c r="E878" s="495" t="s">
        <v>9345</v>
      </c>
      <c r="F878" s="473" t="s">
        <v>26</v>
      </c>
      <c r="G878" s="473"/>
      <c r="H878" s="473"/>
      <c r="I878" s="473"/>
      <c r="J878" s="152" t="s">
        <v>11223</v>
      </c>
      <c r="K878" s="152" t="s">
        <v>8948</v>
      </c>
      <c r="L878" s="498">
        <v>42978</v>
      </c>
      <c r="M878" s="497" t="s">
        <v>9398</v>
      </c>
      <c r="N878" s="152" t="s">
        <v>46</v>
      </c>
      <c r="O878" s="498">
        <v>42993</v>
      </c>
      <c r="P878" s="499">
        <v>200000</v>
      </c>
      <c r="Q878" s="500">
        <f t="shared" si="34"/>
        <v>0.19999999999999998</v>
      </c>
      <c r="R878" s="504">
        <v>3</v>
      </c>
      <c r="S878" s="505" t="s">
        <v>9267</v>
      </c>
      <c r="T878" s="152" t="s">
        <v>103</v>
      </c>
      <c r="U878" s="152" t="s">
        <v>7</v>
      </c>
      <c r="V878" s="495" t="s">
        <v>388</v>
      </c>
      <c r="W878" s="495" t="s">
        <v>9417</v>
      </c>
      <c r="X878" s="495" t="s">
        <v>9418</v>
      </c>
      <c r="Y878" s="495" t="s">
        <v>9448</v>
      </c>
      <c r="Z878" s="616"/>
      <c r="AA878" s="590"/>
      <c r="AB878" s="1"/>
      <c r="AC878" s="1"/>
      <c r="AD878" s="1"/>
      <c r="AE878" s="1"/>
      <c r="AF878" s="1"/>
      <c r="AG878" s="1"/>
      <c r="AH878" s="1"/>
      <c r="AI878" s="1"/>
      <c r="AJ878" s="1"/>
      <c r="AK878" s="1"/>
      <c r="AL878" s="1"/>
      <c r="AM878" s="1"/>
      <c r="AN878" s="1"/>
      <c r="AO878" s="1"/>
      <c r="AP878" s="1"/>
      <c r="AQ878" s="1"/>
      <c r="AR878" s="1"/>
      <c r="AS878" s="1"/>
      <c r="AT878" s="1"/>
      <c r="AU878" s="1"/>
    </row>
    <row r="879" spans="1:47" s="615" customFormat="1" ht="17.45" customHeight="1" x14ac:dyDescent="0.25">
      <c r="A879" s="589" t="s">
        <v>4780</v>
      </c>
      <c r="B879" s="495" t="s">
        <v>56</v>
      </c>
      <c r="C879" s="495" t="s">
        <v>161</v>
      </c>
      <c r="D879" s="495" t="s">
        <v>2728</v>
      </c>
      <c r="E879" s="495" t="s">
        <v>316</v>
      </c>
      <c r="F879" s="473" t="s">
        <v>26</v>
      </c>
      <c r="G879" s="473"/>
      <c r="H879" s="473"/>
      <c r="I879" s="473"/>
      <c r="J879" s="152" t="s">
        <v>11224</v>
      </c>
      <c r="K879" s="163" t="s">
        <v>8948</v>
      </c>
      <c r="L879" s="503">
        <v>43038</v>
      </c>
      <c r="M879" s="497" t="s">
        <v>4781</v>
      </c>
      <c r="N879" s="163" t="s">
        <v>47</v>
      </c>
      <c r="O879" s="503">
        <v>43038</v>
      </c>
      <c r="P879" s="499">
        <v>500</v>
      </c>
      <c r="Q879" s="500">
        <f t="shared" si="34"/>
        <v>5.0000000000000001E-4</v>
      </c>
      <c r="R879" s="504">
        <v>1</v>
      </c>
      <c r="S879" s="505" t="s">
        <v>8159</v>
      </c>
      <c r="T879" s="163" t="s">
        <v>103</v>
      </c>
      <c r="U879" s="163" t="s">
        <v>13</v>
      </c>
      <c r="V879" s="495" t="s">
        <v>126</v>
      </c>
      <c r="W879" s="495" t="s">
        <v>524</v>
      </c>
      <c r="X879" s="495" t="s">
        <v>6250</v>
      </c>
      <c r="Y879" s="495" t="s">
        <v>1192</v>
      </c>
      <c r="Z879" s="616"/>
      <c r="AA879" s="590"/>
      <c r="AB879" s="1"/>
      <c r="AC879" s="1"/>
      <c r="AD879" s="1"/>
      <c r="AE879" s="1"/>
      <c r="AF879" s="1"/>
      <c r="AG879" s="1"/>
      <c r="AH879" s="1"/>
      <c r="AI879" s="1"/>
      <c r="AJ879" s="1"/>
      <c r="AK879" s="1"/>
      <c r="AL879" s="1"/>
      <c r="AM879" s="1"/>
      <c r="AN879" s="1"/>
      <c r="AO879" s="1"/>
      <c r="AP879" s="1"/>
      <c r="AQ879" s="1"/>
      <c r="AR879" s="1"/>
      <c r="AS879" s="1"/>
      <c r="AT879" s="1"/>
      <c r="AU879" s="1"/>
    </row>
    <row r="880" spans="1:47" s="615" customFormat="1" ht="17.45" customHeight="1" x14ac:dyDescent="0.25">
      <c r="A880" s="589" t="s">
        <v>2727</v>
      </c>
      <c r="B880" s="495" t="s">
        <v>56</v>
      </c>
      <c r="C880" s="495" t="s">
        <v>161</v>
      </c>
      <c r="D880" s="495" t="s">
        <v>11562</v>
      </c>
      <c r="E880" s="495" t="s">
        <v>2729</v>
      </c>
      <c r="F880" s="473" t="s">
        <v>26</v>
      </c>
      <c r="G880" s="473"/>
      <c r="H880" s="473"/>
      <c r="I880" s="473"/>
      <c r="J880" s="152" t="s">
        <v>11224</v>
      </c>
      <c r="K880" s="152" t="s">
        <v>8948</v>
      </c>
      <c r="L880" s="496">
        <v>43098</v>
      </c>
      <c r="M880" s="497">
        <v>42807</v>
      </c>
      <c r="N880" s="152" t="s">
        <v>46</v>
      </c>
      <c r="O880" s="498">
        <v>43098</v>
      </c>
      <c r="P880" s="499">
        <v>120000</v>
      </c>
      <c r="Q880" s="500">
        <f t="shared" si="34"/>
        <v>0.12</v>
      </c>
      <c r="R880" s="501">
        <v>12</v>
      </c>
      <c r="S880" s="502">
        <v>42810</v>
      </c>
      <c r="T880" s="152" t="s">
        <v>125</v>
      </c>
      <c r="U880" s="152" t="s">
        <v>7040</v>
      </c>
      <c r="V880" s="495" t="s">
        <v>162</v>
      </c>
      <c r="W880" s="495" t="s">
        <v>7199</v>
      </c>
      <c r="X880" s="495" t="s">
        <v>11932</v>
      </c>
      <c r="Y880" s="495" t="s">
        <v>9291</v>
      </c>
      <c r="Z880" s="616"/>
      <c r="AA880" s="590"/>
      <c r="AB880" s="1"/>
      <c r="AC880" s="1"/>
      <c r="AD880" s="1"/>
      <c r="AE880" s="1"/>
      <c r="AF880" s="1"/>
      <c r="AG880" s="1"/>
      <c r="AH880" s="1"/>
      <c r="AI880" s="1"/>
      <c r="AJ880" s="1"/>
      <c r="AK880" s="1"/>
      <c r="AL880" s="1"/>
      <c r="AM880" s="1"/>
      <c r="AN880" s="1"/>
      <c r="AO880" s="1"/>
      <c r="AP880" s="1"/>
      <c r="AQ880" s="1"/>
      <c r="AR880" s="1"/>
      <c r="AS880" s="1"/>
      <c r="AT880" s="1"/>
      <c r="AU880" s="1"/>
    </row>
    <row r="881" spans="1:47" s="615" customFormat="1" ht="17.45" customHeight="1" x14ac:dyDescent="0.25">
      <c r="A881" s="591" t="s">
        <v>11726</v>
      </c>
      <c r="B881" s="506" t="s">
        <v>56</v>
      </c>
      <c r="C881" s="506" t="s">
        <v>124</v>
      </c>
      <c r="D881" s="506" t="s">
        <v>11727</v>
      </c>
      <c r="E881" s="506" t="s">
        <v>11728</v>
      </c>
      <c r="F881" s="473" t="s">
        <v>26</v>
      </c>
      <c r="G881" s="473"/>
      <c r="H881" s="473"/>
      <c r="I881" s="473"/>
      <c r="J881" s="470" t="s">
        <v>11223</v>
      </c>
      <c r="K881" s="507" t="s">
        <v>8948</v>
      </c>
      <c r="L881" s="508">
        <v>42926</v>
      </c>
      <c r="M881" s="509" t="s">
        <v>11794</v>
      </c>
      <c r="N881" s="507" t="s">
        <v>48</v>
      </c>
      <c r="O881" s="508">
        <v>42926</v>
      </c>
      <c r="P881" s="510">
        <v>13333</v>
      </c>
      <c r="Q881" s="511">
        <f t="shared" si="34"/>
        <v>1.3332999999999999E-2</v>
      </c>
      <c r="R881" s="512">
        <v>12</v>
      </c>
      <c r="S881" s="513" t="s">
        <v>11804</v>
      </c>
      <c r="T881" s="507" t="s">
        <v>125</v>
      </c>
      <c r="U881" s="470" t="s">
        <v>7040</v>
      </c>
      <c r="V881" s="506" t="s">
        <v>158</v>
      </c>
      <c r="W881" s="506" t="s">
        <v>7994</v>
      </c>
      <c r="X881" s="495" t="s">
        <v>12006</v>
      </c>
      <c r="Y881" s="495" t="s">
        <v>221</v>
      </c>
      <c r="Z881" s="616"/>
      <c r="AA881" s="590"/>
      <c r="AB881" s="1"/>
      <c r="AC881" s="1"/>
      <c r="AD881" s="1"/>
      <c r="AE881" s="1"/>
      <c r="AF881" s="1"/>
      <c r="AG881" s="1"/>
      <c r="AH881" s="1"/>
      <c r="AI881" s="1"/>
      <c r="AJ881" s="1"/>
      <c r="AK881" s="1"/>
      <c r="AL881" s="1"/>
      <c r="AM881" s="1"/>
      <c r="AN881" s="1"/>
      <c r="AO881" s="1"/>
      <c r="AP881" s="1"/>
      <c r="AQ881" s="1"/>
      <c r="AR881" s="1"/>
      <c r="AS881" s="1"/>
      <c r="AT881" s="1"/>
      <c r="AU881" s="1"/>
    </row>
    <row r="882" spans="1:47" s="615" customFormat="1" ht="17.45" customHeight="1" x14ac:dyDescent="0.25">
      <c r="A882" s="589" t="s">
        <v>2737</v>
      </c>
      <c r="B882" s="495" t="s">
        <v>56</v>
      </c>
      <c r="C882" s="495" t="s">
        <v>510</v>
      </c>
      <c r="D882" s="495" t="s">
        <v>2738</v>
      </c>
      <c r="E882" s="495" t="s">
        <v>2739</v>
      </c>
      <c r="F882" s="473" t="s">
        <v>26</v>
      </c>
      <c r="G882" s="473"/>
      <c r="H882" s="473"/>
      <c r="I882" s="473"/>
      <c r="J882" s="152" t="s">
        <v>11225</v>
      </c>
      <c r="K882" s="163" t="s">
        <v>8948</v>
      </c>
      <c r="L882" s="503">
        <v>42916</v>
      </c>
      <c r="M882" s="497" t="s">
        <v>2740</v>
      </c>
      <c r="N882" s="163" t="s">
        <v>46</v>
      </c>
      <c r="O882" s="503">
        <v>42916</v>
      </c>
      <c r="P882" s="499">
        <v>115000</v>
      </c>
      <c r="Q882" s="500">
        <f t="shared" si="34"/>
        <v>0.11499999999999999</v>
      </c>
      <c r="R882" s="504">
        <v>12</v>
      </c>
      <c r="S882" s="505" t="s">
        <v>1597</v>
      </c>
      <c r="T882" s="163" t="s">
        <v>103</v>
      </c>
      <c r="U882" s="163" t="s">
        <v>7</v>
      </c>
      <c r="V882" s="495" t="s">
        <v>388</v>
      </c>
      <c r="W882" s="495" t="s">
        <v>389</v>
      </c>
      <c r="X882" s="495" t="s">
        <v>6007</v>
      </c>
      <c r="Y882" s="495"/>
      <c r="Z882" s="616"/>
      <c r="AA882" s="590"/>
      <c r="AB882" s="1"/>
      <c r="AC882" s="1"/>
      <c r="AD882" s="1"/>
      <c r="AE882" s="1"/>
      <c r="AF882" s="1"/>
      <c r="AG882" s="1"/>
      <c r="AH882" s="1"/>
      <c r="AI882" s="1"/>
      <c r="AJ882" s="1"/>
      <c r="AK882" s="1"/>
      <c r="AL882" s="1"/>
      <c r="AM882" s="1"/>
      <c r="AN882" s="1"/>
      <c r="AO882" s="1"/>
      <c r="AP882" s="1"/>
      <c r="AQ882" s="1"/>
      <c r="AR882" s="1"/>
      <c r="AS882" s="1"/>
      <c r="AT882" s="1"/>
      <c r="AU882" s="1"/>
    </row>
    <row r="883" spans="1:47" s="615" customFormat="1" ht="17.45" customHeight="1" x14ac:dyDescent="0.25">
      <c r="A883" s="591" t="s">
        <v>11556</v>
      </c>
      <c r="B883" s="506" t="s">
        <v>60</v>
      </c>
      <c r="C883" s="506" t="s">
        <v>4992</v>
      </c>
      <c r="D883" s="506" t="s">
        <v>11557</v>
      </c>
      <c r="E883" s="506" t="s">
        <v>11558</v>
      </c>
      <c r="F883" s="473" t="s">
        <v>26</v>
      </c>
      <c r="G883" s="473"/>
      <c r="H883" s="473"/>
      <c r="I883" s="473"/>
      <c r="J883" s="470" t="s">
        <v>11224</v>
      </c>
      <c r="K883" s="470" t="s">
        <v>8948</v>
      </c>
      <c r="L883" s="515">
        <v>43021</v>
      </c>
      <c r="M883" s="509">
        <v>42912</v>
      </c>
      <c r="N883" s="470" t="s">
        <v>47</v>
      </c>
      <c r="O883" s="516">
        <v>43002</v>
      </c>
      <c r="P883" s="510">
        <v>125000</v>
      </c>
      <c r="Q883" s="511">
        <f t="shared" si="34"/>
        <v>0.125</v>
      </c>
      <c r="R883" s="517">
        <v>2</v>
      </c>
      <c r="S883" s="518">
        <v>42912</v>
      </c>
      <c r="T883" s="470" t="s">
        <v>103</v>
      </c>
      <c r="U883" s="470" t="s">
        <v>7040</v>
      </c>
      <c r="V883" s="506" t="s">
        <v>162</v>
      </c>
      <c r="W883" s="506" t="s">
        <v>105</v>
      </c>
      <c r="X883" s="495" t="s">
        <v>11907</v>
      </c>
      <c r="Y883" s="495"/>
      <c r="Z883" s="616"/>
      <c r="AA883" s="590"/>
      <c r="AB883" s="1"/>
      <c r="AC883" s="1"/>
      <c r="AD883" s="1"/>
      <c r="AE883" s="1"/>
      <c r="AF883" s="1"/>
      <c r="AG883" s="1"/>
      <c r="AH883" s="1"/>
      <c r="AI883" s="1"/>
      <c r="AJ883" s="1"/>
      <c r="AK883" s="1"/>
      <c r="AL883" s="1"/>
      <c r="AM883" s="1"/>
      <c r="AN883" s="1"/>
      <c r="AO883" s="1"/>
      <c r="AP883" s="1"/>
      <c r="AQ883" s="1"/>
      <c r="AR883" s="1"/>
      <c r="AS883" s="1"/>
      <c r="AT883" s="1"/>
      <c r="AU883" s="1"/>
    </row>
    <row r="884" spans="1:47" s="615" customFormat="1" ht="17.45" customHeight="1" x14ac:dyDescent="0.25">
      <c r="A884" s="589" t="s">
        <v>8369</v>
      </c>
      <c r="B884" s="495" t="s">
        <v>60</v>
      </c>
      <c r="C884" s="495" t="s">
        <v>4992</v>
      </c>
      <c r="D884" s="495" t="s">
        <v>10528</v>
      </c>
      <c r="E884" s="495" t="s">
        <v>8370</v>
      </c>
      <c r="F884" s="473" t="s">
        <v>28</v>
      </c>
      <c r="G884" s="473"/>
      <c r="H884" s="473"/>
      <c r="I884" s="473"/>
      <c r="J884" s="152" t="s">
        <v>11223</v>
      </c>
      <c r="K884" s="152" t="s">
        <v>8950</v>
      </c>
      <c r="L884" s="496">
        <v>42978</v>
      </c>
      <c r="M884" s="497">
        <v>42704</v>
      </c>
      <c r="N884" s="152" t="s">
        <v>47</v>
      </c>
      <c r="O884" s="498">
        <v>42978</v>
      </c>
      <c r="P884" s="499">
        <v>124000</v>
      </c>
      <c r="Q884" s="500">
        <f t="shared" si="34"/>
        <v>0.124</v>
      </c>
      <c r="R884" s="501">
        <v>12</v>
      </c>
      <c r="S884" s="502">
        <v>42845</v>
      </c>
      <c r="T884" s="152" t="s">
        <v>103</v>
      </c>
      <c r="U884" s="152" t="s">
        <v>7040</v>
      </c>
      <c r="V884" s="495" t="s">
        <v>162</v>
      </c>
      <c r="W884" s="495" t="s">
        <v>105</v>
      </c>
      <c r="X884" s="495" t="s">
        <v>8653</v>
      </c>
      <c r="Y884" s="495" t="s">
        <v>9239</v>
      </c>
      <c r="Z884" s="616"/>
      <c r="AA884" s="590"/>
      <c r="AB884" s="1"/>
      <c r="AC884" s="1"/>
      <c r="AD884" s="1"/>
      <c r="AE884" s="1"/>
      <c r="AF884" s="1"/>
      <c r="AG884" s="1"/>
      <c r="AH884" s="1"/>
      <c r="AI884" s="1"/>
      <c r="AJ884" s="1"/>
      <c r="AK884" s="1"/>
      <c r="AL884" s="1"/>
      <c r="AM884" s="1"/>
      <c r="AN884" s="1"/>
      <c r="AO884" s="1"/>
      <c r="AP884" s="1"/>
      <c r="AQ884" s="1"/>
      <c r="AR884" s="1"/>
      <c r="AS884" s="1"/>
      <c r="AT884" s="1"/>
      <c r="AU884" s="1"/>
    </row>
    <row r="885" spans="1:47" s="615" customFormat="1" ht="17.45" customHeight="1" x14ac:dyDescent="0.25">
      <c r="A885" s="589" t="s">
        <v>11002</v>
      </c>
      <c r="B885" s="495" t="s">
        <v>60</v>
      </c>
      <c r="C885" s="495" t="s">
        <v>4992</v>
      </c>
      <c r="D885" s="495" t="s">
        <v>11073</v>
      </c>
      <c r="E885" s="495" t="s">
        <v>11162</v>
      </c>
      <c r="F885" s="473" t="s">
        <v>25</v>
      </c>
      <c r="G885" s="473"/>
      <c r="H885" s="473"/>
      <c r="I885" s="473"/>
      <c r="J885" s="152" t="s">
        <v>11224</v>
      </c>
      <c r="K885" s="152" t="s">
        <v>8951</v>
      </c>
      <c r="L885" s="496">
        <v>43053</v>
      </c>
      <c r="M885" s="497">
        <v>42906</v>
      </c>
      <c r="N885" s="152" t="s">
        <v>46</v>
      </c>
      <c r="O885" s="498">
        <v>43053</v>
      </c>
      <c r="P885" s="499">
        <v>124000</v>
      </c>
      <c r="Q885" s="500">
        <f t="shared" si="34"/>
        <v>0.124</v>
      </c>
      <c r="R885" s="501">
        <v>6</v>
      </c>
      <c r="S885" s="502">
        <v>42908</v>
      </c>
      <c r="T885" s="152" t="s">
        <v>125</v>
      </c>
      <c r="U885" s="152" t="s">
        <v>7040</v>
      </c>
      <c r="V885" s="495" t="s">
        <v>162</v>
      </c>
      <c r="W885" s="495" t="s">
        <v>105</v>
      </c>
      <c r="X885" s="495" t="s">
        <v>11370</v>
      </c>
      <c r="Y885" s="495" t="s">
        <v>7201</v>
      </c>
      <c r="Z885" s="616"/>
      <c r="AA885" s="590"/>
      <c r="AB885" s="1"/>
      <c r="AC885" s="1"/>
      <c r="AD885" s="1"/>
      <c r="AE885" s="1"/>
      <c r="AF885" s="1"/>
      <c r="AG885" s="1"/>
      <c r="AH885" s="1"/>
      <c r="AI885" s="1"/>
      <c r="AJ885" s="1"/>
      <c r="AK885" s="1"/>
      <c r="AL885" s="1"/>
      <c r="AM885" s="1"/>
      <c r="AN885" s="1"/>
      <c r="AO885" s="1"/>
      <c r="AP885" s="1"/>
      <c r="AQ885" s="1"/>
      <c r="AR885" s="1"/>
      <c r="AS885" s="1"/>
      <c r="AT885" s="1"/>
      <c r="AU885" s="1"/>
    </row>
    <row r="886" spans="1:47" s="615" customFormat="1" ht="17.45" customHeight="1" x14ac:dyDescent="0.25">
      <c r="A886" s="589" t="s">
        <v>2664</v>
      </c>
      <c r="B886" s="495" t="s">
        <v>60</v>
      </c>
      <c r="C886" s="495" t="s">
        <v>4992</v>
      </c>
      <c r="D886" s="495" t="s">
        <v>2665</v>
      </c>
      <c r="E886" s="495" t="s">
        <v>2666</v>
      </c>
      <c r="F886" s="473" t="s">
        <v>28</v>
      </c>
      <c r="G886" s="473"/>
      <c r="H886" s="473"/>
      <c r="I886" s="473"/>
      <c r="J886" s="152" t="s">
        <v>11224</v>
      </c>
      <c r="K886" s="163" t="s">
        <v>8990</v>
      </c>
      <c r="L886" s="503">
        <v>43035</v>
      </c>
      <c r="M886" s="497" t="s">
        <v>2667</v>
      </c>
      <c r="N886" s="163" t="s">
        <v>47</v>
      </c>
      <c r="O886" s="503">
        <v>43035</v>
      </c>
      <c r="P886" s="499">
        <v>124000</v>
      </c>
      <c r="Q886" s="500">
        <f t="shared" si="34"/>
        <v>0.124</v>
      </c>
      <c r="R886" s="504">
        <v>2</v>
      </c>
      <c r="S886" s="505" t="s">
        <v>9606</v>
      </c>
      <c r="T886" s="163" t="s">
        <v>103</v>
      </c>
      <c r="U886" s="152" t="s">
        <v>7040</v>
      </c>
      <c r="V886" s="495" t="s">
        <v>104</v>
      </c>
      <c r="W886" s="495" t="s">
        <v>2668</v>
      </c>
      <c r="X886" s="495" t="s">
        <v>5998</v>
      </c>
      <c r="Y886" s="495" t="s">
        <v>186</v>
      </c>
      <c r="Z886" s="616"/>
      <c r="AA886" s="590"/>
      <c r="AB886" s="1"/>
      <c r="AC886" s="1"/>
      <c r="AD886" s="1"/>
      <c r="AE886" s="1"/>
      <c r="AF886" s="1"/>
      <c r="AG886" s="1"/>
      <c r="AH886" s="1"/>
      <c r="AI886" s="1"/>
      <c r="AJ886" s="1"/>
      <c r="AK886" s="1"/>
      <c r="AL886" s="1"/>
      <c r="AM886" s="1"/>
      <c r="AN886" s="1"/>
      <c r="AO886" s="1"/>
      <c r="AP886" s="1"/>
      <c r="AQ886" s="1"/>
      <c r="AR886" s="1"/>
      <c r="AS886" s="1"/>
      <c r="AT886" s="1"/>
      <c r="AU886" s="1"/>
    </row>
    <row r="887" spans="1:47" s="615" customFormat="1" ht="17.45" customHeight="1" x14ac:dyDescent="0.25">
      <c r="A887" s="589" t="s">
        <v>2669</v>
      </c>
      <c r="B887" s="495" t="s">
        <v>60</v>
      </c>
      <c r="C887" s="495" t="s">
        <v>4992</v>
      </c>
      <c r="D887" s="495" t="s">
        <v>2670</v>
      </c>
      <c r="E887" s="495" t="s">
        <v>2671</v>
      </c>
      <c r="F887" s="473" t="s">
        <v>28</v>
      </c>
      <c r="G887" s="473"/>
      <c r="H887" s="473"/>
      <c r="I887" s="473"/>
      <c r="J887" s="152" t="s">
        <v>11223</v>
      </c>
      <c r="K887" s="163" t="s">
        <v>8990</v>
      </c>
      <c r="L887" s="503">
        <v>43006</v>
      </c>
      <c r="M887" s="497" t="s">
        <v>2672</v>
      </c>
      <c r="N887" s="163" t="s">
        <v>47</v>
      </c>
      <c r="O887" s="503">
        <v>43006</v>
      </c>
      <c r="P887" s="499">
        <v>124000</v>
      </c>
      <c r="Q887" s="500">
        <f t="shared" si="34"/>
        <v>0.124</v>
      </c>
      <c r="R887" s="504">
        <v>12</v>
      </c>
      <c r="S887" s="505" t="s">
        <v>9808</v>
      </c>
      <c r="T887" s="163" t="s">
        <v>103</v>
      </c>
      <c r="U887" s="163" t="s">
        <v>7</v>
      </c>
      <c r="V887" s="495" t="s">
        <v>477</v>
      </c>
      <c r="W887" s="495" t="s">
        <v>1138</v>
      </c>
      <c r="X887" s="495" t="s">
        <v>5974</v>
      </c>
      <c r="Y887" s="495" t="s">
        <v>757</v>
      </c>
      <c r="Z887" s="616"/>
      <c r="AA887" s="590"/>
      <c r="AB887" s="1"/>
      <c r="AC887" s="1"/>
      <c r="AD887" s="1"/>
      <c r="AE887" s="1"/>
      <c r="AF887" s="1"/>
      <c r="AG887" s="1"/>
      <c r="AH887" s="1"/>
      <c r="AI887" s="1"/>
      <c r="AJ887" s="1"/>
      <c r="AK887" s="1"/>
      <c r="AL887" s="1"/>
      <c r="AM887" s="1"/>
      <c r="AN887" s="1"/>
      <c r="AO887" s="1"/>
      <c r="AP887" s="1"/>
      <c r="AQ887" s="1"/>
      <c r="AR887" s="1"/>
      <c r="AS887" s="1"/>
      <c r="AT887" s="1"/>
      <c r="AU887" s="1"/>
    </row>
    <row r="888" spans="1:47" s="615" customFormat="1" ht="17.45" customHeight="1" x14ac:dyDescent="0.25">
      <c r="A888" s="592" t="s">
        <v>1461</v>
      </c>
      <c r="B888" s="519" t="s">
        <v>57</v>
      </c>
      <c r="C888" s="519" t="s">
        <v>182</v>
      </c>
      <c r="D888" s="519" t="s">
        <v>229</v>
      </c>
      <c r="E888" s="519" t="s">
        <v>1462</v>
      </c>
      <c r="F888" s="473" t="s">
        <v>24</v>
      </c>
      <c r="G888" s="473"/>
      <c r="H888" s="473"/>
      <c r="I888" s="473"/>
      <c r="J888" s="520" t="s">
        <v>11226</v>
      </c>
      <c r="K888" s="520" t="s">
        <v>38</v>
      </c>
      <c r="L888" s="521">
        <v>42818</v>
      </c>
      <c r="M888" s="522" t="s">
        <v>1463</v>
      </c>
      <c r="N888" s="520" t="s">
        <v>50</v>
      </c>
      <c r="O888" s="521">
        <v>42824</v>
      </c>
      <c r="P888" s="523">
        <v>123727</v>
      </c>
      <c r="Q888" s="524">
        <v>0.12372699999999999</v>
      </c>
      <c r="R888" s="525">
        <v>1</v>
      </c>
      <c r="S888" s="526" t="s">
        <v>6513</v>
      </c>
      <c r="T888" s="520" t="s">
        <v>578</v>
      </c>
      <c r="U888" s="520" t="s">
        <v>7040</v>
      </c>
      <c r="V888" s="519" t="s">
        <v>104</v>
      </c>
      <c r="W888" s="519" t="s">
        <v>344</v>
      </c>
      <c r="X888" s="415" t="s">
        <v>5507</v>
      </c>
      <c r="Y888" s="415" t="s">
        <v>9236</v>
      </c>
      <c r="Z888" s="616"/>
      <c r="AA888" s="590"/>
      <c r="AB888" s="1"/>
      <c r="AC888" s="1"/>
      <c r="AD888" s="1"/>
      <c r="AE888" s="1"/>
      <c r="AF888" s="1"/>
      <c r="AG888" s="1"/>
      <c r="AH888" s="1"/>
      <c r="AI888" s="1"/>
      <c r="AJ888" s="1"/>
      <c r="AK888" s="1"/>
      <c r="AL888" s="1"/>
      <c r="AM888" s="1"/>
      <c r="AN888" s="1"/>
      <c r="AO888" s="1"/>
      <c r="AP888" s="1"/>
      <c r="AQ888" s="1"/>
      <c r="AR888" s="1"/>
      <c r="AS888" s="1"/>
      <c r="AT888" s="1"/>
      <c r="AU888" s="1"/>
    </row>
    <row r="889" spans="1:47" s="615" customFormat="1" ht="17.45" customHeight="1" x14ac:dyDescent="0.25">
      <c r="A889" s="589" t="s">
        <v>2151</v>
      </c>
      <c r="B889" s="495" t="s">
        <v>58</v>
      </c>
      <c r="C889" s="495" t="s">
        <v>58</v>
      </c>
      <c r="D889" s="495" t="s">
        <v>10277</v>
      </c>
      <c r="E889" s="495" t="s">
        <v>11154</v>
      </c>
      <c r="F889" s="473" t="s">
        <v>25</v>
      </c>
      <c r="G889" s="473"/>
      <c r="H889" s="473"/>
      <c r="I889" s="473"/>
      <c r="J889" s="152" t="s">
        <v>11225</v>
      </c>
      <c r="K889" s="152" t="s">
        <v>35</v>
      </c>
      <c r="L889" s="496">
        <v>42916</v>
      </c>
      <c r="M889" s="497">
        <v>42748</v>
      </c>
      <c r="N889" s="152" t="s">
        <v>48</v>
      </c>
      <c r="O889" s="498">
        <v>42919</v>
      </c>
      <c r="P889" s="499">
        <v>122857</v>
      </c>
      <c r="Q889" s="500">
        <f t="shared" ref="Q889:Q931" si="35">+P889*0.000001</f>
        <v>0.12285699999999999</v>
      </c>
      <c r="R889" s="501">
        <v>12</v>
      </c>
      <c r="S889" s="502">
        <v>42902</v>
      </c>
      <c r="T889" s="152" t="s">
        <v>211</v>
      </c>
      <c r="U889" s="152" t="s">
        <v>7040</v>
      </c>
      <c r="V889" s="495" t="s">
        <v>162</v>
      </c>
      <c r="W889" s="495" t="s">
        <v>105</v>
      </c>
      <c r="X889" s="495" t="s">
        <v>9821</v>
      </c>
      <c r="Y889" s="495"/>
      <c r="Z889" s="616"/>
      <c r="AA889" s="590"/>
      <c r="AB889" s="1"/>
      <c r="AC889" s="1"/>
      <c r="AD889" s="1"/>
      <c r="AE889" s="1"/>
      <c r="AF889" s="1"/>
      <c r="AG889" s="1"/>
      <c r="AH889" s="1"/>
      <c r="AI889" s="1"/>
      <c r="AJ889" s="1"/>
      <c r="AK889" s="1"/>
      <c r="AL889" s="1"/>
      <c r="AM889" s="1"/>
      <c r="AN889" s="1"/>
      <c r="AO889" s="1"/>
      <c r="AP889" s="1"/>
      <c r="AQ889" s="1"/>
      <c r="AR889" s="1"/>
      <c r="AS889" s="1"/>
      <c r="AT889" s="1"/>
      <c r="AU889" s="1"/>
    </row>
    <row r="890" spans="1:47" s="615" customFormat="1" ht="17.45" customHeight="1" x14ac:dyDescent="0.25">
      <c r="A890" s="589" t="s">
        <v>10158</v>
      </c>
      <c r="B890" s="495" t="s">
        <v>62</v>
      </c>
      <c r="C890" s="495" t="s">
        <v>429</v>
      </c>
      <c r="D890" s="495" t="s">
        <v>10932</v>
      </c>
      <c r="E890" s="495" t="s">
        <v>10159</v>
      </c>
      <c r="F890" s="473" t="s">
        <v>26</v>
      </c>
      <c r="G890" s="473"/>
      <c r="H890" s="473"/>
      <c r="I890" s="473"/>
      <c r="J890" s="152" t="s">
        <v>11224</v>
      </c>
      <c r="K890" s="152" t="s">
        <v>8948</v>
      </c>
      <c r="L890" s="496">
        <v>43062</v>
      </c>
      <c r="M890" s="497">
        <v>42893</v>
      </c>
      <c r="N890" s="152" t="s">
        <v>47</v>
      </c>
      <c r="O890" s="498">
        <v>42983</v>
      </c>
      <c r="P890" s="499">
        <v>121688</v>
      </c>
      <c r="Q890" s="500">
        <f t="shared" si="35"/>
        <v>0.12168799999999999</v>
      </c>
      <c r="R890" s="501">
        <v>12</v>
      </c>
      <c r="S890" s="502">
        <v>42905</v>
      </c>
      <c r="T890" s="152" t="s">
        <v>125</v>
      </c>
      <c r="U890" s="152" t="s">
        <v>7040</v>
      </c>
      <c r="V890" s="495" t="s">
        <v>162</v>
      </c>
      <c r="W890" s="495" t="s">
        <v>105</v>
      </c>
      <c r="X890" s="495" t="s">
        <v>10235</v>
      </c>
      <c r="Y890" s="495"/>
      <c r="Z890" s="616"/>
      <c r="AA890" s="590"/>
      <c r="AB890" s="1"/>
      <c r="AC890" s="1"/>
      <c r="AD890" s="1"/>
      <c r="AE890" s="1"/>
      <c r="AF890" s="1"/>
      <c r="AG890" s="1"/>
      <c r="AH890" s="1"/>
      <c r="AI890" s="1"/>
      <c r="AJ890" s="1"/>
      <c r="AK890" s="1"/>
      <c r="AL890" s="1"/>
      <c r="AM890" s="1"/>
      <c r="AN890" s="1"/>
      <c r="AO890" s="1"/>
      <c r="AP890" s="1"/>
      <c r="AQ890" s="1"/>
      <c r="AR890" s="1"/>
      <c r="AS890" s="1"/>
      <c r="AT890" s="1"/>
      <c r="AU890" s="1"/>
    </row>
    <row r="891" spans="1:47" s="615" customFormat="1" ht="17.45" customHeight="1" x14ac:dyDescent="0.25">
      <c r="A891" s="589" t="s">
        <v>2677</v>
      </c>
      <c r="B891" s="495" t="s">
        <v>59</v>
      </c>
      <c r="C891" s="495" t="s">
        <v>9574</v>
      </c>
      <c r="D891" s="495" t="s">
        <v>10529</v>
      </c>
      <c r="E891" s="495" t="s">
        <v>316</v>
      </c>
      <c r="F891" s="473" t="s">
        <v>26</v>
      </c>
      <c r="G891" s="473"/>
      <c r="H891" s="473"/>
      <c r="I891" s="473"/>
      <c r="J891" s="152" t="s">
        <v>11223</v>
      </c>
      <c r="K891" s="152" t="s">
        <v>8948</v>
      </c>
      <c r="L891" s="496">
        <v>43008</v>
      </c>
      <c r="M891" s="497">
        <v>42718</v>
      </c>
      <c r="N891" s="152" t="s">
        <v>46</v>
      </c>
      <c r="O891" s="498">
        <v>43008</v>
      </c>
      <c r="P891" s="499">
        <v>121306</v>
      </c>
      <c r="Q891" s="500">
        <f t="shared" si="35"/>
        <v>0.121306</v>
      </c>
      <c r="R891" s="501">
        <v>12</v>
      </c>
      <c r="S891" s="502">
        <v>42817</v>
      </c>
      <c r="T891" s="152" t="s">
        <v>103</v>
      </c>
      <c r="U891" s="152" t="s">
        <v>7040</v>
      </c>
      <c r="V891" s="495" t="s">
        <v>162</v>
      </c>
      <c r="W891" s="495" t="s">
        <v>105</v>
      </c>
      <c r="X891" s="495" t="s">
        <v>9126</v>
      </c>
      <c r="Y891" s="495" t="s">
        <v>9451</v>
      </c>
      <c r="Z891" s="616"/>
      <c r="AA891" s="590"/>
      <c r="AB891" s="1"/>
      <c r="AC891" s="1"/>
      <c r="AD891" s="1"/>
      <c r="AE891" s="1"/>
      <c r="AF891" s="1"/>
      <c r="AG891" s="1"/>
      <c r="AH891" s="1"/>
      <c r="AI891" s="1"/>
      <c r="AJ891" s="1"/>
      <c r="AK891" s="1"/>
      <c r="AL891" s="1"/>
      <c r="AM891" s="1"/>
      <c r="AN891" s="1"/>
      <c r="AO891" s="1"/>
      <c r="AP891" s="1"/>
      <c r="AQ891" s="1"/>
      <c r="AR891" s="1"/>
      <c r="AS891" s="1"/>
      <c r="AT891" s="1"/>
      <c r="AU891" s="1"/>
    </row>
    <row r="892" spans="1:47" s="615" customFormat="1" ht="17.45" customHeight="1" x14ac:dyDescent="0.25">
      <c r="A892" s="589" t="s">
        <v>240</v>
      </c>
      <c r="B892" s="495" t="s">
        <v>56</v>
      </c>
      <c r="C892" s="495" t="s">
        <v>161</v>
      </c>
      <c r="D892" s="495" t="s">
        <v>241</v>
      </c>
      <c r="E892" s="495" t="s">
        <v>242</v>
      </c>
      <c r="F892" s="473" t="s">
        <v>26</v>
      </c>
      <c r="G892" s="473"/>
      <c r="H892" s="473"/>
      <c r="I892" s="473"/>
      <c r="J892" s="152" t="s">
        <v>11223</v>
      </c>
      <c r="K892" s="163" t="s">
        <v>8948</v>
      </c>
      <c r="L892" s="503">
        <v>42926</v>
      </c>
      <c r="M892" s="497" t="s">
        <v>243</v>
      </c>
      <c r="N892" s="163" t="s">
        <v>46</v>
      </c>
      <c r="O892" s="503">
        <v>43031</v>
      </c>
      <c r="P892" s="499">
        <v>3400000</v>
      </c>
      <c r="Q892" s="500">
        <f t="shared" si="35"/>
        <v>3.4</v>
      </c>
      <c r="R892" s="504">
        <v>36</v>
      </c>
      <c r="S892" s="505" t="s">
        <v>11806</v>
      </c>
      <c r="T892" s="163" t="s">
        <v>103</v>
      </c>
      <c r="U892" s="152" t="s">
        <v>7040</v>
      </c>
      <c r="V892" s="495" t="s">
        <v>104</v>
      </c>
      <c r="W892" s="495"/>
      <c r="X892" s="495" t="s">
        <v>6292</v>
      </c>
      <c r="Y892" s="495" t="s">
        <v>245</v>
      </c>
      <c r="Z892" s="616"/>
      <c r="AA892" s="590"/>
      <c r="AB892" s="1"/>
      <c r="AC892" s="1"/>
      <c r="AD892" s="1"/>
      <c r="AE892" s="1"/>
      <c r="AF892" s="1"/>
      <c r="AG892" s="1"/>
      <c r="AH892" s="1"/>
      <c r="AI892" s="1"/>
      <c r="AJ892" s="1"/>
      <c r="AK892" s="1"/>
      <c r="AL892" s="1"/>
      <c r="AM892" s="1"/>
      <c r="AN892" s="1"/>
      <c r="AO892" s="1"/>
      <c r="AP892" s="1"/>
      <c r="AQ892" s="1"/>
      <c r="AR892" s="1"/>
      <c r="AS892" s="1"/>
      <c r="AT892" s="1"/>
      <c r="AU892" s="1"/>
    </row>
    <row r="893" spans="1:47" s="615" customFormat="1" ht="17.45" customHeight="1" x14ac:dyDescent="0.25">
      <c r="A893" s="589" t="s">
        <v>240</v>
      </c>
      <c r="B893" s="495" t="s">
        <v>56</v>
      </c>
      <c r="C893" s="495" t="s">
        <v>161</v>
      </c>
      <c r="D893" s="495" t="s">
        <v>241</v>
      </c>
      <c r="E893" s="495" t="s">
        <v>242</v>
      </c>
      <c r="F893" s="473" t="s">
        <v>26</v>
      </c>
      <c r="G893" s="473"/>
      <c r="H893" s="473"/>
      <c r="I893" s="473"/>
      <c r="J893" s="152" t="s">
        <v>11223</v>
      </c>
      <c r="K893" s="163" t="s">
        <v>8948</v>
      </c>
      <c r="L893" s="503">
        <v>42926</v>
      </c>
      <c r="M893" s="497" t="s">
        <v>243</v>
      </c>
      <c r="N893" s="163" t="s">
        <v>46</v>
      </c>
      <c r="O893" s="503">
        <v>43160</v>
      </c>
      <c r="P893" s="499">
        <v>0</v>
      </c>
      <c r="Q893" s="500">
        <f t="shared" si="35"/>
        <v>0</v>
      </c>
      <c r="R893" s="504">
        <v>12</v>
      </c>
      <c r="S893" s="505" t="s">
        <v>4850</v>
      </c>
      <c r="T893" s="163" t="s">
        <v>125</v>
      </c>
      <c r="U893" s="152" t="s">
        <v>7040</v>
      </c>
      <c r="V893" s="495" t="s">
        <v>104</v>
      </c>
      <c r="W893" s="495"/>
      <c r="X893" s="495" t="s">
        <v>6292</v>
      </c>
      <c r="Y893" s="495" t="s">
        <v>245</v>
      </c>
      <c r="Z893" s="616"/>
      <c r="AA893" s="590"/>
      <c r="AB893" s="1"/>
      <c r="AC893" s="1"/>
      <c r="AD893" s="1"/>
      <c r="AE893" s="1"/>
      <c r="AF893" s="1"/>
      <c r="AG893" s="1"/>
      <c r="AH893" s="1"/>
      <c r="AI893" s="1"/>
      <c r="AJ893" s="1"/>
      <c r="AK893" s="1"/>
      <c r="AL893" s="1"/>
      <c r="AM893" s="1"/>
      <c r="AN893" s="1"/>
      <c r="AO893" s="1"/>
      <c r="AP893" s="1"/>
      <c r="AQ893" s="1"/>
      <c r="AR893" s="1"/>
      <c r="AS893" s="1"/>
      <c r="AT893" s="1"/>
      <c r="AU893" s="1"/>
    </row>
    <row r="894" spans="1:47" s="615" customFormat="1" ht="17.45" customHeight="1" x14ac:dyDescent="0.25">
      <c r="A894" s="589" t="s">
        <v>10978</v>
      </c>
      <c r="B894" s="495" t="s">
        <v>56</v>
      </c>
      <c r="C894" s="495" t="s">
        <v>235</v>
      </c>
      <c r="D894" s="495" t="s">
        <v>9020</v>
      </c>
      <c r="E894" s="495" t="s">
        <v>11420</v>
      </c>
      <c r="F894" s="473" t="s">
        <v>28</v>
      </c>
      <c r="G894" s="473"/>
      <c r="H894" s="473"/>
      <c r="I894" s="473"/>
      <c r="J894" s="152" t="s">
        <v>11224</v>
      </c>
      <c r="K894" s="152" t="s">
        <v>8950</v>
      </c>
      <c r="L894" s="496">
        <v>43096</v>
      </c>
      <c r="M894" s="497">
        <v>42906</v>
      </c>
      <c r="N894" s="152" t="s">
        <v>46</v>
      </c>
      <c r="O894" s="498">
        <v>43104</v>
      </c>
      <c r="P894" s="499">
        <v>3000000</v>
      </c>
      <c r="Q894" s="500">
        <f t="shared" si="35"/>
        <v>3</v>
      </c>
      <c r="R894" s="501">
        <v>12</v>
      </c>
      <c r="S894" s="502">
        <v>42908</v>
      </c>
      <c r="T894" s="152" t="s">
        <v>211</v>
      </c>
      <c r="U894" s="152" t="s">
        <v>7040</v>
      </c>
      <c r="V894" s="495" t="s">
        <v>162</v>
      </c>
      <c r="W894" s="495" t="s">
        <v>7199</v>
      </c>
      <c r="X894" s="495" t="s">
        <v>9965</v>
      </c>
      <c r="Y894" s="495" t="s">
        <v>6864</v>
      </c>
      <c r="Z894" s="616"/>
      <c r="AA894" s="590"/>
      <c r="AB894" s="1"/>
      <c r="AC894" s="1"/>
      <c r="AD894" s="1"/>
      <c r="AE894" s="1"/>
      <c r="AF894" s="1"/>
      <c r="AG894" s="1"/>
      <c r="AH894" s="1"/>
      <c r="AI894" s="1"/>
      <c r="AJ894" s="1"/>
      <c r="AK894" s="1"/>
      <c r="AL894" s="1"/>
      <c r="AM894" s="1"/>
      <c r="AN894" s="1"/>
      <c r="AO894" s="1"/>
      <c r="AP894" s="1"/>
      <c r="AQ894" s="1"/>
      <c r="AR894" s="1"/>
      <c r="AS894" s="1"/>
      <c r="AT894" s="1"/>
      <c r="AU894" s="1"/>
    </row>
    <row r="895" spans="1:47" s="615" customFormat="1" ht="17.45" customHeight="1" x14ac:dyDescent="0.25">
      <c r="A895" s="589" t="s">
        <v>9019</v>
      </c>
      <c r="B895" s="495" t="s">
        <v>56</v>
      </c>
      <c r="C895" s="495" t="s">
        <v>235</v>
      </c>
      <c r="D895" s="495" t="s">
        <v>9020</v>
      </c>
      <c r="E895" s="495" t="s">
        <v>9021</v>
      </c>
      <c r="F895" s="473" t="s">
        <v>28</v>
      </c>
      <c r="G895" s="473"/>
      <c r="H895" s="473"/>
      <c r="I895" s="473"/>
      <c r="J895" s="152" t="s">
        <v>11223</v>
      </c>
      <c r="K895" s="152" t="s">
        <v>8990</v>
      </c>
      <c r="L895" s="496">
        <v>43005</v>
      </c>
      <c r="M895" s="497">
        <v>42870</v>
      </c>
      <c r="N895" s="152" t="s">
        <v>47</v>
      </c>
      <c r="O895" s="498">
        <v>43005</v>
      </c>
      <c r="P895" s="499">
        <v>1200000</v>
      </c>
      <c r="Q895" s="500">
        <f t="shared" si="35"/>
        <v>1.2</v>
      </c>
      <c r="R895" s="501">
        <v>12</v>
      </c>
      <c r="S895" s="502">
        <v>42908</v>
      </c>
      <c r="T895" s="152" t="s">
        <v>211</v>
      </c>
      <c r="U895" s="152" t="s">
        <v>7040</v>
      </c>
      <c r="V895" s="495" t="s">
        <v>162</v>
      </c>
      <c r="W895" s="495" t="s">
        <v>105</v>
      </c>
      <c r="X895" s="495" t="s">
        <v>9965</v>
      </c>
      <c r="Y895" s="495" t="s">
        <v>6864</v>
      </c>
      <c r="Z895" s="616"/>
      <c r="AA895" s="590"/>
      <c r="AB895" s="1"/>
      <c r="AC895" s="1"/>
      <c r="AD895" s="1"/>
      <c r="AE895" s="1"/>
      <c r="AF895" s="1"/>
      <c r="AG895" s="1"/>
      <c r="AH895" s="1"/>
      <c r="AI895" s="1"/>
      <c r="AJ895" s="1"/>
      <c r="AK895" s="1"/>
      <c r="AL895" s="1"/>
      <c r="AM895" s="1"/>
      <c r="AN895" s="1"/>
      <c r="AO895" s="1"/>
      <c r="AP895" s="1"/>
      <c r="AQ895" s="1"/>
      <c r="AR895" s="1"/>
      <c r="AS895" s="1"/>
      <c r="AT895" s="1"/>
      <c r="AU895" s="1"/>
    </row>
    <row r="896" spans="1:47" s="615" customFormat="1" ht="17.45" customHeight="1" x14ac:dyDescent="0.25">
      <c r="A896" s="589" t="s">
        <v>1527</v>
      </c>
      <c r="B896" s="495" t="s">
        <v>56</v>
      </c>
      <c r="C896" s="495" t="s">
        <v>161</v>
      </c>
      <c r="D896" s="495" t="s">
        <v>10835</v>
      </c>
      <c r="E896" s="495" t="s">
        <v>1015</v>
      </c>
      <c r="F896" s="473" t="s">
        <v>28</v>
      </c>
      <c r="G896" s="473"/>
      <c r="H896" s="473"/>
      <c r="I896" s="473"/>
      <c r="J896" s="152" t="s">
        <v>11224</v>
      </c>
      <c r="K896" s="152" t="s">
        <v>8950</v>
      </c>
      <c r="L896" s="496">
        <v>43028</v>
      </c>
      <c r="M896" s="497">
        <v>42704</v>
      </c>
      <c r="N896" s="152" t="s">
        <v>46</v>
      </c>
      <c r="O896" s="498">
        <v>43028</v>
      </c>
      <c r="P896" s="499">
        <v>250000</v>
      </c>
      <c r="Q896" s="500">
        <f t="shared" si="35"/>
        <v>0.25</v>
      </c>
      <c r="R896" s="501">
        <v>12</v>
      </c>
      <c r="S896" s="502">
        <v>42773</v>
      </c>
      <c r="T896" s="152" t="s">
        <v>103</v>
      </c>
      <c r="U896" s="152" t="s">
        <v>7040</v>
      </c>
      <c r="V896" s="495" t="s">
        <v>162</v>
      </c>
      <c r="W896" s="495" t="s">
        <v>105</v>
      </c>
      <c r="X896" s="495" t="s">
        <v>9790</v>
      </c>
      <c r="Y896" s="495"/>
      <c r="Z896" s="616"/>
      <c r="AA896" s="590"/>
      <c r="AB896" s="1"/>
      <c r="AC896" s="1"/>
      <c r="AD896" s="1"/>
      <c r="AE896" s="1"/>
      <c r="AF896" s="1"/>
      <c r="AG896" s="1"/>
      <c r="AH896" s="1"/>
      <c r="AI896" s="1"/>
      <c r="AJ896" s="1"/>
      <c r="AK896" s="1"/>
      <c r="AL896" s="1"/>
      <c r="AM896" s="1"/>
      <c r="AN896" s="1"/>
      <c r="AO896" s="1"/>
      <c r="AP896" s="1"/>
      <c r="AQ896" s="1"/>
      <c r="AR896" s="1"/>
      <c r="AS896" s="1"/>
      <c r="AT896" s="1"/>
      <c r="AU896" s="1"/>
    </row>
    <row r="897" spans="1:47" s="615" customFormat="1" ht="17.45" customHeight="1" x14ac:dyDescent="0.25">
      <c r="A897" s="589" t="s">
        <v>839</v>
      </c>
      <c r="B897" s="495" t="s">
        <v>56</v>
      </c>
      <c r="C897" s="495" t="s">
        <v>194</v>
      </c>
      <c r="D897" s="495" t="s">
        <v>223</v>
      </c>
      <c r="E897" s="495" t="s">
        <v>7496</v>
      </c>
      <c r="F897" s="473" t="s">
        <v>27</v>
      </c>
      <c r="G897" s="473"/>
      <c r="H897" s="473"/>
      <c r="I897" s="473"/>
      <c r="J897" s="152" t="s">
        <v>11223</v>
      </c>
      <c r="K897" s="163" t="s">
        <v>8070</v>
      </c>
      <c r="L897" s="503">
        <v>42993</v>
      </c>
      <c r="M897" s="497" t="s">
        <v>840</v>
      </c>
      <c r="N897" s="163" t="s">
        <v>47</v>
      </c>
      <c r="O897" s="503">
        <v>42993</v>
      </c>
      <c r="P897" s="499">
        <v>500000</v>
      </c>
      <c r="Q897" s="500">
        <f t="shared" si="35"/>
        <v>0.5</v>
      </c>
      <c r="R897" s="504">
        <v>3</v>
      </c>
      <c r="S897" s="505" t="s">
        <v>10333</v>
      </c>
      <c r="T897" s="163" t="s">
        <v>103</v>
      </c>
      <c r="U897" s="152" t="s">
        <v>7040</v>
      </c>
      <c r="V897" s="495" t="s">
        <v>104</v>
      </c>
      <c r="W897" s="495" t="s">
        <v>344</v>
      </c>
      <c r="X897" s="495" t="s">
        <v>5496</v>
      </c>
      <c r="Y897" s="495" t="s">
        <v>10123</v>
      </c>
      <c r="Z897" s="616"/>
      <c r="AA897" s="590"/>
      <c r="AB897" s="1"/>
      <c r="AC897" s="1"/>
      <c r="AD897" s="1"/>
      <c r="AE897" s="1"/>
      <c r="AF897" s="1"/>
      <c r="AG897" s="1"/>
      <c r="AH897" s="1"/>
      <c r="AI897" s="1"/>
      <c r="AJ897" s="1"/>
      <c r="AK897" s="1"/>
      <c r="AL897" s="1"/>
      <c r="AM897" s="1"/>
      <c r="AN897" s="1"/>
      <c r="AO897" s="1"/>
      <c r="AP897" s="1"/>
      <c r="AQ897" s="1"/>
      <c r="AR897" s="1"/>
      <c r="AS897" s="1"/>
      <c r="AT897" s="1"/>
      <c r="AU897" s="1"/>
    </row>
    <row r="898" spans="1:47" s="615" customFormat="1" ht="17.45" customHeight="1" x14ac:dyDescent="0.25">
      <c r="A898" s="589" t="s">
        <v>1598</v>
      </c>
      <c r="B898" s="495" t="s">
        <v>56</v>
      </c>
      <c r="C898" s="495" t="s">
        <v>194</v>
      </c>
      <c r="D898" s="495" t="s">
        <v>223</v>
      </c>
      <c r="E898" s="495" t="s">
        <v>1599</v>
      </c>
      <c r="F898" s="473" t="s">
        <v>27</v>
      </c>
      <c r="G898" s="473"/>
      <c r="H898" s="473"/>
      <c r="I898" s="473"/>
      <c r="J898" s="152" t="s">
        <v>11223</v>
      </c>
      <c r="K898" s="163" t="s">
        <v>8070</v>
      </c>
      <c r="L898" s="503">
        <v>42993</v>
      </c>
      <c r="M898" s="497" t="s">
        <v>1600</v>
      </c>
      <c r="N898" s="163" t="s">
        <v>47</v>
      </c>
      <c r="O898" s="503">
        <v>42993</v>
      </c>
      <c r="P898" s="499">
        <v>250000</v>
      </c>
      <c r="Q898" s="500">
        <f t="shared" si="35"/>
        <v>0.25</v>
      </c>
      <c r="R898" s="504">
        <v>6</v>
      </c>
      <c r="S898" s="505" t="s">
        <v>11284</v>
      </c>
      <c r="T898" s="163" t="s">
        <v>103</v>
      </c>
      <c r="U898" s="152" t="s">
        <v>7040</v>
      </c>
      <c r="V898" s="495" t="s">
        <v>104</v>
      </c>
      <c r="W898" s="495" t="s">
        <v>344</v>
      </c>
      <c r="X898" s="495" t="s">
        <v>5496</v>
      </c>
      <c r="Y898" s="495" t="s">
        <v>8058</v>
      </c>
      <c r="Z898" s="616"/>
      <c r="AA898" s="590"/>
      <c r="AB898" s="1"/>
      <c r="AC898" s="1"/>
      <c r="AD898" s="1"/>
      <c r="AE898" s="1"/>
      <c r="AF898" s="1"/>
      <c r="AG898" s="1"/>
      <c r="AH898" s="1"/>
      <c r="AI898" s="1"/>
      <c r="AJ898" s="1"/>
      <c r="AK898" s="1"/>
      <c r="AL898" s="1"/>
      <c r="AM898" s="1"/>
      <c r="AN898" s="1"/>
      <c r="AO898" s="1"/>
      <c r="AP898" s="1"/>
      <c r="AQ898" s="1"/>
      <c r="AR898" s="1"/>
      <c r="AS898" s="1"/>
      <c r="AT898" s="1"/>
      <c r="AU898" s="1"/>
    </row>
    <row r="899" spans="1:47" s="615" customFormat="1" ht="17.45" customHeight="1" x14ac:dyDescent="0.25">
      <c r="A899" s="589" t="s">
        <v>2525</v>
      </c>
      <c r="B899" s="495" t="s">
        <v>60</v>
      </c>
      <c r="C899" s="495" t="s">
        <v>6576</v>
      </c>
      <c r="D899" s="495" t="s">
        <v>10506</v>
      </c>
      <c r="E899" s="495" t="s">
        <v>2527</v>
      </c>
      <c r="F899" s="473" t="s">
        <v>6576</v>
      </c>
      <c r="G899" s="473" t="s">
        <v>4894</v>
      </c>
      <c r="H899" s="473" t="str">
        <f>VLOOKUP(A899,'[1]2017 SalesConnect'!$A:$J,8,0)</f>
        <v>India</v>
      </c>
      <c r="I899" s="473" t="str">
        <f>VLOOKUP(A899,'[1]2017 SalesConnect'!$A:$I,9,0)</f>
        <v>In the process of submitting a proposal, Need more details</v>
      </c>
      <c r="J899" s="152" t="s">
        <v>11223</v>
      </c>
      <c r="K899" s="152" t="s">
        <v>8948</v>
      </c>
      <c r="L899" s="496">
        <v>42944</v>
      </c>
      <c r="M899" s="497">
        <v>42787</v>
      </c>
      <c r="N899" s="152" t="s">
        <v>47</v>
      </c>
      <c r="O899" s="498">
        <v>42944</v>
      </c>
      <c r="P899" s="499">
        <v>150000</v>
      </c>
      <c r="Q899" s="500">
        <f t="shared" si="35"/>
        <v>0.15</v>
      </c>
      <c r="R899" s="501">
        <v>12</v>
      </c>
      <c r="S899" s="502">
        <v>42908</v>
      </c>
      <c r="T899" s="152" t="s">
        <v>103</v>
      </c>
      <c r="U899" s="152" t="s">
        <v>7040</v>
      </c>
      <c r="V899" s="495" t="s">
        <v>162</v>
      </c>
      <c r="W899" s="495" t="s">
        <v>105</v>
      </c>
      <c r="X899" s="495" t="s">
        <v>9123</v>
      </c>
      <c r="Y899" s="495" t="s">
        <v>6864</v>
      </c>
      <c r="Z899" s="616"/>
      <c r="AA899" s="590"/>
      <c r="AB899" s="1"/>
      <c r="AC899" s="1"/>
      <c r="AD899" s="1"/>
      <c r="AE899" s="1"/>
      <c r="AF899" s="1"/>
      <c r="AG899" s="1"/>
      <c r="AH899" s="1"/>
      <c r="AI899" s="1"/>
      <c r="AJ899" s="1"/>
      <c r="AK899" s="1"/>
      <c r="AL899" s="1"/>
      <c r="AM899" s="1"/>
      <c r="AN899" s="1"/>
      <c r="AO899" s="1"/>
      <c r="AP899" s="1"/>
      <c r="AQ899" s="1"/>
      <c r="AR899" s="1"/>
      <c r="AS899" s="1"/>
      <c r="AT899" s="1"/>
      <c r="AU899" s="1"/>
    </row>
    <row r="900" spans="1:47" s="615" customFormat="1" ht="17.45" customHeight="1" x14ac:dyDescent="0.25">
      <c r="A900" s="589" t="s">
        <v>4884</v>
      </c>
      <c r="B900" s="495" t="s">
        <v>56</v>
      </c>
      <c r="C900" s="495" t="s">
        <v>194</v>
      </c>
      <c r="D900" s="495" t="s">
        <v>4885</v>
      </c>
      <c r="E900" s="495" t="s">
        <v>4886</v>
      </c>
      <c r="F900" s="473" t="s">
        <v>26</v>
      </c>
      <c r="G900" s="473" t="s">
        <v>4894</v>
      </c>
      <c r="H900" s="473" t="str">
        <f>VLOOKUP(A900,'[1]2017 SalesConnect'!$A:$J,8,0)</f>
        <v>India</v>
      </c>
      <c r="I900" s="473" t="str">
        <f>VLOOKUP(A900,'[1]2017 SalesConnect'!$A:$I,9,0)</f>
        <v>Initial Discussions, Confirmed by Anuj the opportunity is a place holder as of now.</v>
      </c>
      <c r="J900" s="152" t="s">
        <v>11223</v>
      </c>
      <c r="K900" s="163" t="s">
        <v>33</v>
      </c>
      <c r="L900" s="503">
        <v>42972</v>
      </c>
      <c r="M900" s="497" t="s">
        <v>4887</v>
      </c>
      <c r="N900" s="163" t="s">
        <v>47</v>
      </c>
      <c r="O900" s="503">
        <v>42972</v>
      </c>
      <c r="P900" s="499">
        <v>139060</v>
      </c>
      <c r="Q900" s="500">
        <f t="shared" si="35"/>
        <v>0.13905999999999999</v>
      </c>
      <c r="R900" s="504">
        <v>4</v>
      </c>
      <c r="S900" s="505" t="s">
        <v>8158</v>
      </c>
      <c r="T900" s="163" t="s">
        <v>103</v>
      </c>
      <c r="U900" s="163" t="s">
        <v>7</v>
      </c>
      <c r="V900" s="495" t="s">
        <v>477</v>
      </c>
      <c r="W900" s="495" t="s">
        <v>1204</v>
      </c>
      <c r="X900" s="495" t="s">
        <v>9272</v>
      </c>
      <c r="Y900" s="495" t="s">
        <v>8191</v>
      </c>
      <c r="Z900" s="616"/>
      <c r="AA900" s="590"/>
      <c r="AB900" s="1"/>
      <c r="AC900" s="1"/>
      <c r="AD900" s="1"/>
      <c r="AE900" s="1"/>
      <c r="AF900" s="1"/>
      <c r="AG900" s="1"/>
      <c r="AH900" s="1"/>
      <c r="AI900" s="1"/>
      <c r="AJ900" s="1"/>
      <c r="AK900" s="1"/>
      <c r="AL900" s="1"/>
      <c r="AM900" s="1"/>
      <c r="AN900" s="1"/>
      <c r="AO900" s="1"/>
      <c r="AP900" s="1"/>
      <c r="AQ900" s="1"/>
      <c r="AR900" s="1"/>
      <c r="AS900" s="1"/>
      <c r="AT900" s="1"/>
      <c r="AU900" s="1"/>
    </row>
    <row r="901" spans="1:47" s="615" customFormat="1" ht="17.45" customHeight="1" x14ac:dyDescent="0.25">
      <c r="A901" s="589" t="s">
        <v>8767</v>
      </c>
      <c r="B901" s="495" t="s">
        <v>56</v>
      </c>
      <c r="C901" s="495" t="s">
        <v>109</v>
      </c>
      <c r="D901" s="495" t="s">
        <v>8768</v>
      </c>
      <c r="E901" s="495" t="s">
        <v>8769</v>
      </c>
      <c r="F901" s="473" t="s">
        <v>28</v>
      </c>
      <c r="G901" s="473"/>
      <c r="H901" s="473"/>
      <c r="I901" s="473"/>
      <c r="J901" s="152" t="s">
        <v>11224</v>
      </c>
      <c r="K901" s="163" t="s">
        <v>36</v>
      </c>
      <c r="L901" s="503">
        <v>43035</v>
      </c>
      <c r="M901" s="497" t="s">
        <v>8874</v>
      </c>
      <c r="N901" s="163" t="s">
        <v>46</v>
      </c>
      <c r="O901" s="503">
        <v>43035</v>
      </c>
      <c r="P901" s="499">
        <v>200000</v>
      </c>
      <c r="Q901" s="500">
        <f t="shared" si="35"/>
        <v>0.19999999999999998</v>
      </c>
      <c r="R901" s="504">
        <v>12</v>
      </c>
      <c r="S901" s="505" t="s">
        <v>10950</v>
      </c>
      <c r="T901" s="163" t="s">
        <v>103</v>
      </c>
      <c r="U901" s="152" t="s">
        <v>7040</v>
      </c>
      <c r="V901" s="495" t="s">
        <v>104</v>
      </c>
      <c r="W901" s="495" t="s">
        <v>344</v>
      </c>
      <c r="X901" s="495" t="s">
        <v>8909</v>
      </c>
      <c r="Y901" s="495" t="s">
        <v>8935</v>
      </c>
      <c r="Z901" s="616"/>
      <c r="AA901" s="590"/>
      <c r="AB901" s="1"/>
      <c r="AC901" s="1"/>
      <c r="AD901" s="1"/>
      <c r="AE901" s="1"/>
      <c r="AF901" s="1"/>
      <c r="AG901" s="1"/>
      <c r="AH901" s="1"/>
      <c r="AI901" s="1"/>
      <c r="AJ901" s="1"/>
      <c r="AK901" s="1"/>
      <c r="AL901" s="1"/>
      <c r="AM901" s="1"/>
      <c r="AN901" s="1"/>
      <c r="AO901" s="1"/>
      <c r="AP901" s="1"/>
      <c r="AQ901" s="1"/>
      <c r="AR901" s="1"/>
      <c r="AS901" s="1"/>
      <c r="AT901" s="1"/>
      <c r="AU901" s="1"/>
    </row>
    <row r="902" spans="1:47" s="615" customFormat="1" ht="17.45" customHeight="1" x14ac:dyDescent="0.25">
      <c r="A902" s="589" t="s">
        <v>8767</v>
      </c>
      <c r="B902" s="495" t="s">
        <v>56</v>
      </c>
      <c r="C902" s="495" t="s">
        <v>109</v>
      </c>
      <c r="D902" s="495" t="s">
        <v>8768</v>
      </c>
      <c r="E902" s="495" t="s">
        <v>8769</v>
      </c>
      <c r="F902" s="473" t="s">
        <v>28</v>
      </c>
      <c r="G902" s="473"/>
      <c r="H902" s="473"/>
      <c r="I902" s="473"/>
      <c r="J902" s="152" t="s">
        <v>11224</v>
      </c>
      <c r="K902" s="163" t="s">
        <v>36</v>
      </c>
      <c r="L902" s="503">
        <v>43035</v>
      </c>
      <c r="M902" s="497" t="s">
        <v>8874</v>
      </c>
      <c r="N902" s="163" t="s">
        <v>46</v>
      </c>
      <c r="O902" s="503">
        <v>43035</v>
      </c>
      <c r="P902" s="499">
        <v>50000</v>
      </c>
      <c r="Q902" s="500">
        <f t="shared" si="35"/>
        <v>4.9999999999999996E-2</v>
      </c>
      <c r="R902" s="504">
        <v>12</v>
      </c>
      <c r="S902" s="505" t="s">
        <v>8159</v>
      </c>
      <c r="T902" s="163" t="s">
        <v>125</v>
      </c>
      <c r="U902" s="163" t="s">
        <v>15</v>
      </c>
      <c r="V902" s="495" t="s">
        <v>278</v>
      </c>
      <c r="W902" s="495" t="s">
        <v>11340</v>
      </c>
      <c r="X902" s="495" t="s">
        <v>8909</v>
      </c>
      <c r="Y902" s="495" t="s">
        <v>8935</v>
      </c>
      <c r="Z902" s="616"/>
      <c r="AA902" s="590"/>
      <c r="AB902" s="1"/>
      <c r="AC902" s="1"/>
      <c r="AD902" s="1"/>
      <c r="AE902" s="1"/>
      <c r="AF902" s="1"/>
      <c r="AG902" s="1"/>
      <c r="AH902" s="1"/>
      <c r="AI902" s="1"/>
      <c r="AJ902" s="1"/>
      <c r="AK902" s="1"/>
      <c r="AL902" s="1"/>
      <c r="AM902" s="1"/>
      <c r="AN902" s="1"/>
      <c r="AO902" s="1"/>
      <c r="AP902" s="1"/>
      <c r="AQ902" s="1"/>
      <c r="AR902" s="1"/>
      <c r="AS902" s="1"/>
      <c r="AT902" s="1"/>
      <c r="AU902" s="1"/>
    </row>
    <row r="903" spans="1:47" s="615" customFormat="1" ht="17.45" customHeight="1" x14ac:dyDescent="0.25">
      <c r="A903" s="589" t="s">
        <v>11019</v>
      </c>
      <c r="B903" s="495" t="s">
        <v>56</v>
      </c>
      <c r="C903" s="495" t="s">
        <v>235</v>
      </c>
      <c r="D903" s="495" t="s">
        <v>11094</v>
      </c>
      <c r="E903" s="495" t="s">
        <v>316</v>
      </c>
      <c r="F903" s="473" t="s">
        <v>28</v>
      </c>
      <c r="G903" s="473"/>
      <c r="H903" s="473"/>
      <c r="I903" s="473"/>
      <c r="J903" s="152" t="s">
        <v>11223</v>
      </c>
      <c r="K903" s="152" t="s">
        <v>8950</v>
      </c>
      <c r="L903" s="496">
        <v>42996</v>
      </c>
      <c r="M903" s="497">
        <v>42906</v>
      </c>
      <c r="N903" s="152" t="s">
        <v>46</v>
      </c>
      <c r="O903" s="498">
        <v>42996</v>
      </c>
      <c r="P903" s="499">
        <v>50000</v>
      </c>
      <c r="Q903" s="500">
        <f t="shared" si="35"/>
        <v>4.9999999999999996E-2</v>
      </c>
      <c r="R903" s="501">
        <v>12</v>
      </c>
      <c r="S903" s="502">
        <v>42908</v>
      </c>
      <c r="T903" s="152" t="s">
        <v>125</v>
      </c>
      <c r="U903" s="152" t="s">
        <v>7040</v>
      </c>
      <c r="V903" s="495" t="s">
        <v>162</v>
      </c>
      <c r="W903" s="495" t="s">
        <v>8056</v>
      </c>
      <c r="X903" s="495" t="s">
        <v>11388</v>
      </c>
      <c r="Y903" s="495" t="s">
        <v>7201</v>
      </c>
      <c r="Z903" s="616"/>
      <c r="AA903" s="590"/>
      <c r="AB903" s="1"/>
      <c r="AC903" s="1"/>
      <c r="AD903" s="1"/>
      <c r="AE903" s="1"/>
      <c r="AF903" s="1"/>
      <c r="AG903" s="1"/>
      <c r="AH903" s="1"/>
      <c r="AI903" s="1"/>
      <c r="AJ903" s="1"/>
      <c r="AK903" s="1"/>
      <c r="AL903" s="1"/>
      <c r="AM903" s="1"/>
      <c r="AN903" s="1"/>
      <c r="AO903" s="1"/>
      <c r="AP903" s="1"/>
      <c r="AQ903" s="1"/>
      <c r="AR903" s="1"/>
      <c r="AS903" s="1"/>
      <c r="AT903" s="1"/>
      <c r="AU903" s="1"/>
    </row>
    <row r="904" spans="1:47" s="615" customFormat="1" ht="17.45" customHeight="1" x14ac:dyDescent="0.25">
      <c r="A904" s="589" t="s">
        <v>8271</v>
      </c>
      <c r="B904" s="495" t="s">
        <v>56</v>
      </c>
      <c r="C904" s="495" t="s">
        <v>124</v>
      </c>
      <c r="D904" s="495" t="s">
        <v>10670</v>
      </c>
      <c r="E904" s="495" t="s">
        <v>8272</v>
      </c>
      <c r="F904" s="473" t="s">
        <v>25</v>
      </c>
      <c r="G904" s="473"/>
      <c r="H904" s="473"/>
      <c r="I904" s="473"/>
      <c r="J904" s="152" t="s">
        <v>11224</v>
      </c>
      <c r="K904" s="152" t="s">
        <v>8951</v>
      </c>
      <c r="L904" s="496">
        <v>43045</v>
      </c>
      <c r="M904" s="497">
        <v>42850</v>
      </c>
      <c r="N904" s="152" t="s">
        <v>142</v>
      </c>
      <c r="O904" s="498">
        <v>43045</v>
      </c>
      <c r="P904" s="499">
        <v>250000</v>
      </c>
      <c r="Q904" s="500">
        <f t="shared" si="35"/>
        <v>0.25</v>
      </c>
      <c r="R904" s="501">
        <v>9</v>
      </c>
      <c r="S904" s="502">
        <v>42894</v>
      </c>
      <c r="T904" s="152" t="s">
        <v>125</v>
      </c>
      <c r="U904" s="152" t="s">
        <v>7040</v>
      </c>
      <c r="V904" s="495" t="s">
        <v>162</v>
      </c>
      <c r="W904" s="495" t="s">
        <v>105</v>
      </c>
      <c r="X904" s="495" t="s">
        <v>10104</v>
      </c>
      <c r="Y904" s="495" t="s">
        <v>7201</v>
      </c>
      <c r="Z904" s="616"/>
      <c r="AA904" s="590"/>
      <c r="AB904" s="1"/>
      <c r="AC904" s="1"/>
      <c r="AD904" s="1"/>
      <c r="AE904" s="1"/>
      <c r="AF904" s="1"/>
      <c r="AG904" s="1"/>
      <c r="AH904" s="1"/>
      <c r="AI904" s="1"/>
      <c r="AJ904" s="1"/>
      <c r="AK904" s="1"/>
      <c r="AL904" s="1"/>
      <c r="AM904" s="1"/>
      <c r="AN904" s="1"/>
      <c r="AO904" s="1"/>
      <c r="AP904" s="1"/>
      <c r="AQ904" s="1"/>
      <c r="AR904" s="1"/>
      <c r="AS904" s="1"/>
      <c r="AT904" s="1"/>
      <c r="AU904" s="1"/>
    </row>
    <row r="905" spans="1:47" s="615" customFormat="1" ht="17.45" customHeight="1" x14ac:dyDescent="0.25">
      <c r="A905" s="589" t="s">
        <v>8271</v>
      </c>
      <c r="B905" s="495" t="s">
        <v>56</v>
      </c>
      <c r="C905" s="495" t="s">
        <v>124</v>
      </c>
      <c r="D905" s="495" t="s">
        <v>10670</v>
      </c>
      <c r="E905" s="495" t="s">
        <v>8272</v>
      </c>
      <c r="F905" s="473" t="s">
        <v>25</v>
      </c>
      <c r="G905" s="473"/>
      <c r="H905" s="473"/>
      <c r="I905" s="473"/>
      <c r="J905" s="152" t="s">
        <v>11223</v>
      </c>
      <c r="K905" s="152" t="s">
        <v>8951</v>
      </c>
      <c r="L905" s="496">
        <v>42978</v>
      </c>
      <c r="M905" s="497">
        <v>42850</v>
      </c>
      <c r="N905" s="152" t="s">
        <v>142</v>
      </c>
      <c r="O905" s="498">
        <v>42978</v>
      </c>
      <c r="P905" s="499">
        <v>25000</v>
      </c>
      <c r="Q905" s="500">
        <f t="shared" si="35"/>
        <v>2.4999999999999998E-2</v>
      </c>
      <c r="R905" s="501">
        <v>1</v>
      </c>
      <c r="S905" s="502">
        <v>42894</v>
      </c>
      <c r="T905" s="152" t="s">
        <v>125</v>
      </c>
      <c r="U905" s="152" t="s">
        <v>7040</v>
      </c>
      <c r="V905" s="495" t="s">
        <v>162</v>
      </c>
      <c r="W905" s="495" t="s">
        <v>105</v>
      </c>
      <c r="X905" s="495" t="s">
        <v>10104</v>
      </c>
      <c r="Y905" s="495" t="s">
        <v>7201</v>
      </c>
      <c r="Z905" s="616"/>
      <c r="AA905" s="590"/>
      <c r="AB905" s="1"/>
      <c r="AC905" s="1"/>
      <c r="AD905" s="1"/>
      <c r="AE905" s="1"/>
      <c r="AF905" s="1"/>
      <c r="AG905" s="1"/>
      <c r="AH905" s="1"/>
      <c r="AI905" s="1"/>
      <c r="AJ905" s="1"/>
      <c r="AK905" s="1"/>
      <c r="AL905" s="1"/>
      <c r="AM905" s="1"/>
      <c r="AN905" s="1"/>
      <c r="AO905" s="1"/>
      <c r="AP905" s="1"/>
      <c r="AQ905" s="1"/>
      <c r="AR905" s="1"/>
      <c r="AS905" s="1"/>
      <c r="AT905" s="1"/>
      <c r="AU905" s="1"/>
    </row>
    <row r="906" spans="1:47" s="615" customFormat="1" ht="17.45" customHeight="1" x14ac:dyDescent="0.25">
      <c r="A906" s="589" t="s">
        <v>8271</v>
      </c>
      <c r="B906" s="495" t="s">
        <v>56</v>
      </c>
      <c r="C906" s="495" t="s">
        <v>124</v>
      </c>
      <c r="D906" s="495" t="s">
        <v>9625</v>
      </c>
      <c r="E906" s="495" t="s">
        <v>8272</v>
      </c>
      <c r="F906" s="473" t="s">
        <v>25</v>
      </c>
      <c r="G906" s="473"/>
      <c r="H906" s="473"/>
      <c r="I906" s="473"/>
      <c r="J906" s="152" t="s">
        <v>11223</v>
      </c>
      <c r="K906" s="163" t="s">
        <v>8951</v>
      </c>
      <c r="L906" s="503">
        <v>42978</v>
      </c>
      <c r="M906" s="497" t="s">
        <v>9691</v>
      </c>
      <c r="N906" s="163" t="s">
        <v>142</v>
      </c>
      <c r="O906" s="503">
        <v>43191</v>
      </c>
      <c r="P906" s="499">
        <v>300000</v>
      </c>
      <c r="Q906" s="500">
        <f t="shared" si="35"/>
        <v>0.3</v>
      </c>
      <c r="R906" s="504">
        <v>1</v>
      </c>
      <c r="S906" s="505" t="s">
        <v>10002</v>
      </c>
      <c r="T906" s="163" t="s">
        <v>125</v>
      </c>
      <c r="U906" s="152" t="s">
        <v>7040</v>
      </c>
      <c r="V906" s="495" t="s">
        <v>104</v>
      </c>
      <c r="W906" s="495" t="s">
        <v>105</v>
      </c>
      <c r="X906" s="495" t="s">
        <v>9708</v>
      </c>
      <c r="Y906" s="495"/>
      <c r="Z906" s="616"/>
      <c r="AA906" s="590"/>
      <c r="AB906" s="1"/>
      <c r="AC906" s="1"/>
      <c r="AD906" s="1"/>
      <c r="AE906" s="1"/>
      <c r="AF906" s="1"/>
      <c r="AG906" s="1"/>
      <c r="AH906" s="1"/>
      <c r="AI906" s="1"/>
      <c r="AJ906" s="1"/>
      <c r="AK906" s="1"/>
      <c r="AL906" s="1"/>
      <c r="AM906" s="1"/>
      <c r="AN906" s="1"/>
      <c r="AO906" s="1"/>
      <c r="AP906" s="1"/>
      <c r="AQ906" s="1"/>
      <c r="AR906" s="1"/>
      <c r="AS906" s="1"/>
      <c r="AT906" s="1"/>
      <c r="AU906" s="1"/>
    </row>
    <row r="907" spans="1:47" s="615" customFormat="1" ht="17.45" customHeight="1" x14ac:dyDescent="0.25">
      <c r="A907" s="589" t="s">
        <v>7267</v>
      </c>
      <c r="B907" s="495" t="s">
        <v>57</v>
      </c>
      <c r="C907" s="495" t="s">
        <v>324</v>
      </c>
      <c r="D907" s="495" t="s">
        <v>10532</v>
      </c>
      <c r="E907" s="495" t="s">
        <v>9891</v>
      </c>
      <c r="F907" s="473" t="s">
        <v>27</v>
      </c>
      <c r="G907" s="473"/>
      <c r="H907" s="473"/>
      <c r="I907" s="473"/>
      <c r="J907" s="152" t="s">
        <v>11223</v>
      </c>
      <c r="K907" s="152" t="s">
        <v>8947</v>
      </c>
      <c r="L907" s="496">
        <v>43007</v>
      </c>
      <c r="M907" s="497">
        <v>42565</v>
      </c>
      <c r="N907" s="152" t="s">
        <v>48</v>
      </c>
      <c r="O907" s="498">
        <v>43007</v>
      </c>
      <c r="P907" s="499">
        <v>120000</v>
      </c>
      <c r="Q907" s="500">
        <f t="shared" si="35"/>
        <v>0.12</v>
      </c>
      <c r="R907" s="501">
        <v>2</v>
      </c>
      <c r="S907" s="502">
        <v>42846</v>
      </c>
      <c r="T907" s="152" t="s">
        <v>103</v>
      </c>
      <c r="U907" s="152" t="s">
        <v>7040</v>
      </c>
      <c r="V907" s="495" t="s">
        <v>162</v>
      </c>
      <c r="W907" s="495" t="s">
        <v>105</v>
      </c>
      <c r="X907" s="495" t="s">
        <v>10052</v>
      </c>
      <c r="Y907" s="495" t="s">
        <v>10125</v>
      </c>
      <c r="Z907" s="616"/>
      <c r="AA907" s="590"/>
      <c r="AB907" s="1"/>
      <c r="AC907" s="1"/>
      <c r="AD907" s="1"/>
      <c r="AE907" s="1"/>
      <c r="AF907" s="1"/>
      <c r="AG907" s="1"/>
      <c r="AH907" s="1"/>
      <c r="AI907" s="1"/>
      <c r="AJ907" s="1"/>
      <c r="AK907" s="1"/>
      <c r="AL907" s="1"/>
      <c r="AM907" s="1"/>
      <c r="AN907" s="1"/>
      <c r="AO907" s="1"/>
      <c r="AP907" s="1"/>
      <c r="AQ907" s="1"/>
      <c r="AR907" s="1"/>
      <c r="AS907" s="1"/>
      <c r="AT907" s="1"/>
      <c r="AU907" s="1"/>
    </row>
    <row r="908" spans="1:47" s="615" customFormat="1" ht="17.45" customHeight="1" x14ac:dyDescent="0.25">
      <c r="A908" s="589" t="s">
        <v>7576</v>
      </c>
      <c r="B908" s="495" t="s">
        <v>57</v>
      </c>
      <c r="C908" s="495" t="s">
        <v>324</v>
      </c>
      <c r="D908" s="495" t="s">
        <v>10530</v>
      </c>
      <c r="E908" s="495" t="s">
        <v>9063</v>
      </c>
      <c r="F908" s="473" t="s">
        <v>26</v>
      </c>
      <c r="G908" s="473"/>
      <c r="H908" s="473"/>
      <c r="I908" s="473"/>
      <c r="J908" s="152" t="s">
        <v>11223</v>
      </c>
      <c r="K908" s="152" t="s">
        <v>8948</v>
      </c>
      <c r="L908" s="496">
        <v>42947</v>
      </c>
      <c r="M908" s="497">
        <v>42829</v>
      </c>
      <c r="N908" s="152" t="s">
        <v>47</v>
      </c>
      <c r="O908" s="498">
        <v>42947</v>
      </c>
      <c r="P908" s="499">
        <v>120000</v>
      </c>
      <c r="Q908" s="500">
        <f t="shared" si="35"/>
        <v>0.12</v>
      </c>
      <c r="R908" s="501">
        <v>12</v>
      </c>
      <c r="S908" s="502">
        <v>42863</v>
      </c>
      <c r="T908" s="152" t="s">
        <v>125</v>
      </c>
      <c r="U908" s="152" t="s">
        <v>7040</v>
      </c>
      <c r="V908" s="495" t="s">
        <v>162</v>
      </c>
      <c r="W908" s="495" t="s">
        <v>8056</v>
      </c>
      <c r="X908" s="495" t="s">
        <v>7585</v>
      </c>
      <c r="Y908" s="495" t="s">
        <v>9239</v>
      </c>
      <c r="Z908" s="616"/>
      <c r="AA908" s="590"/>
      <c r="AB908" s="1"/>
      <c r="AC908" s="1"/>
      <c r="AD908" s="1"/>
      <c r="AE908" s="1"/>
      <c r="AF908" s="1"/>
      <c r="AG908" s="1"/>
      <c r="AH908" s="1"/>
      <c r="AI908" s="1"/>
      <c r="AJ908" s="1"/>
      <c r="AK908" s="1"/>
      <c r="AL908" s="1"/>
      <c r="AM908" s="1"/>
      <c r="AN908" s="1"/>
      <c r="AO908" s="1"/>
      <c r="AP908" s="1"/>
      <c r="AQ908" s="1"/>
      <c r="AR908" s="1"/>
      <c r="AS908" s="1"/>
      <c r="AT908" s="1"/>
      <c r="AU908" s="1"/>
    </row>
    <row r="909" spans="1:47" s="615" customFormat="1" ht="17.45" customHeight="1" x14ac:dyDescent="0.25">
      <c r="A909" s="589" t="s">
        <v>7586</v>
      </c>
      <c r="B909" s="495" t="s">
        <v>57</v>
      </c>
      <c r="C909" s="495" t="s">
        <v>324</v>
      </c>
      <c r="D909" s="495" t="s">
        <v>10531</v>
      </c>
      <c r="E909" s="495" t="s">
        <v>7588</v>
      </c>
      <c r="F909" s="473" t="s">
        <v>25</v>
      </c>
      <c r="G909" s="473"/>
      <c r="H909" s="473"/>
      <c r="I909" s="473"/>
      <c r="J909" s="152" t="s">
        <v>11223</v>
      </c>
      <c r="K909" s="152" t="s">
        <v>35</v>
      </c>
      <c r="L909" s="496">
        <v>42923</v>
      </c>
      <c r="M909" s="497">
        <v>42829</v>
      </c>
      <c r="N909" s="152" t="s">
        <v>46</v>
      </c>
      <c r="O909" s="498">
        <v>42923</v>
      </c>
      <c r="P909" s="499">
        <v>120000</v>
      </c>
      <c r="Q909" s="500">
        <f t="shared" si="35"/>
        <v>0.12</v>
      </c>
      <c r="R909" s="501">
        <v>12</v>
      </c>
      <c r="S909" s="502">
        <v>42831</v>
      </c>
      <c r="T909" s="152" t="s">
        <v>125</v>
      </c>
      <c r="U909" s="152" t="s">
        <v>7040</v>
      </c>
      <c r="V909" s="495" t="s">
        <v>162</v>
      </c>
      <c r="W909" s="495" t="s">
        <v>7199</v>
      </c>
      <c r="X909" s="495" t="s">
        <v>7585</v>
      </c>
      <c r="Y909" s="495" t="s">
        <v>7201</v>
      </c>
      <c r="Z909" s="616"/>
      <c r="AA909" s="590"/>
      <c r="AB909" s="1"/>
      <c r="AC909" s="1"/>
      <c r="AD909" s="1"/>
      <c r="AE909" s="1"/>
      <c r="AF909" s="1"/>
      <c r="AG909" s="1"/>
      <c r="AH909" s="1"/>
      <c r="AI909" s="1"/>
      <c r="AJ909" s="1"/>
      <c r="AK909" s="1"/>
      <c r="AL909" s="1"/>
      <c r="AM909" s="1"/>
      <c r="AN909" s="1"/>
      <c r="AO909" s="1"/>
      <c r="AP909" s="1"/>
      <c r="AQ909" s="1"/>
      <c r="AR909" s="1"/>
      <c r="AS909" s="1"/>
      <c r="AT909" s="1"/>
      <c r="AU909" s="1"/>
    </row>
    <row r="910" spans="1:47" s="615" customFormat="1" ht="17.45" customHeight="1" x14ac:dyDescent="0.25">
      <c r="A910" s="589" t="s">
        <v>5695</v>
      </c>
      <c r="B910" s="495" t="s">
        <v>57</v>
      </c>
      <c r="C910" s="495" t="s">
        <v>324</v>
      </c>
      <c r="D910" s="495" t="s">
        <v>5696</v>
      </c>
      <c r="E910" s="495" t="s">
        <v>5697</v>
      </c>
      <c r="F910" s="473" t="s">
        <v>25</v>
      </c>
      <c r="G910" s="473"/>
      <c r="H910" s="473"/>
      <c r="I910" s="473"/>
      <c r="J910" s="152" t="s">
        <v>11225</v>
      </c>
      <c r="K910" s="163" t="s">
        <v>35</v>
      </c>
      <c r="L910" s="503">
        <v>42916</v>
      </c>
      <c r="M910" s="497" t="s">
        <v>6004</v>
      </c>
      <c r="N910" s="163" t="s">
        <v>46</v>
      </c>
      <c r="O910" s="503">
        <v>42916</v>
      </c>
      <c r="P910" s="499">
        <v>120000</v>
      </c>
      <c r="Q910" s="500">
        <f t="shared" si="35"/>
        <v>0.12</v>
      </c>
      <c r="R910" s="504">
        <v>12</v>
      </c>
      <c r="S910" s="505" t="s">
        <v>6513</v>
      </c>
      <c r="T910" s="163" t="s">
        <v>125</v>
      </c>
      <c r="U910" s="163" t="s">
        <v>7</v>
      </c>
      <c r="V910" s="495" t="s">
        <v>477</v>
      </c>
      <c r="W910" s="495"/>
      <c r="X910" s="495" t="s">
        <v>6005</v>
      </c>
      <c r="Y910" s="495" t="s">
        <v>9238</v>
      </c>
      <c r="Z910" s="616"/>
      <c r="AA910" s="590"/>
      <c r="AB910" s="1"/>
      <c r="AC910" s="1"/>
      <c r="AD910" s="1"/>
      <c r="AE910" s="1"/>
      <c r="AF910" s="1"/>
      <c r="AG910" s="1"/>
      <c r="AH910" s="1"/>
      <c r="AI910" s="1"/>
      <c r="AJ910" s="1"/>
      <c r="AK910" s="1"/>
      <c r="AL910" s="1"/>
      <c r="AM910" s="1"/>
      <c r="AN910" s="1"/>
      <c r="AO910" s="1"/>
      <c r="AP910" s="1"/>
      <c r="AQ910" s="1"/>
      <c r="AR910" s="1"/>
      <c r="AS910" s="1"/>
      <c r="AT910" s="1"/>
      <c r="AU910" s="1"/>
    </row>
    <row r="911" spans="1:47" s="615" customFormat="1" ht="17.45" customHeight="1" x14ac:dyDescent="0.25">
      <c r="A911" s="589" t="s">
        <v>5695</v>
      </c>
      <c r="B911" s="495" t="s">
        <v>57</v>
      </c>
      <c r="C911" s="495" t="s">
        <v>324</v>
      </c>
      <c r="D911" s="495" t="s">
        <v>11566</v>
      </c>
      <c r="E911" s="495" t="s">
        <v>5697</v>
      </c>
      <c r="F911" s="473" t="s">
        <v>25</v>
      </c>
      <c r="G911" s="473"/>
      <c r="H911" s="473"/>
      <c r="I911" s="473"/>
      <c r="J911" s="152" t="s">
        <v>11225</v>
      </c>
      <c r="K911" s="152" t="s">
        <v>35</v>
      </c>
      <c r="L911" s="496">
        <v>42916</v>
      </c>
      <c r="M911" s="497">
        <v>42817</v>
      </c>
      <c r="N911" s="152" t="s">
        <v>46</v>
      </c>
      <c r="O911" s="498">
        <v>42916</v>
      </c>
      <c r="P911" s="499">
        <v>120000</v>
      </c>
      <c r="Q911" s="500">
        <f t="shared" si="35"/>
        <v>0.12</v>
      </c>
      <c r="R911" s="501">
        <v>12</v>
      </c>
      <c r="S911" s="502">
        <v>42824</v>
      </c>
      <c r="T911" s="152" t="s">
        <v>125</v>
      </c>
      <c r="U911" s="152" t="s">
        <v>18</v>
      </c>
      <c r="V911" s="495" t="s">
        <v>9273</v>
      </c>
      <c r="W911" s="495" t="s">
        <v>11808</v>
      </c>
      <c r="X911" s="495" t="s">
        <v>11935</v>
      </c>
      <c r="Y911" s="495"/>
      <c r="Z911" s="616"/>
      <c r="AA911" s="590"/>
      <c r="AB911" s="1"/>
      <c r="AC911" s="1"/>
      <c r="AD911" s="1"/>
      <c r="AE911" s="1"/>
      <c r="AF911" s="1"/>
      <c r="AG911" s="1"/>
      <c r="AH911" s="1"/>
      <c r="AI911" s="1"/>
      <c r="AJ911" s="1"/>
      <c r="AK911" s="1"/>
      <c r="AL911" s="1"/>
      <c r="AM911" s="1"/>
      <c r="AN911" s="1"/>
      <c r="AO911" s="1"/>
      <c r="AP911" s="1"/>
      <c r="AQ911" s="1"/>
      <c r="AR911" s="1"/>
      <c r="AS911" s="1"/>
      <c r="AT911" s="1"/>
      <c r="AU911" s="1"/>
    </row>
    <row r="912" spans="1:47" s="615" customFormat="1" ht="17.45" customHeight="1" x14ac:dyDescent="0.25">
      <c r="A912" s="589" t="s">
        <v>2734</v>
      </c>
      <c r="B912" s="495" t="s">
        <v>62</v>
      </c>
      <c r="C912" s="495" t="s">
        <v>1065</v>
      </c>
      <c r="D912" s="495" t="s">
        <v>2735</v>
      </c>
      <c r="E912" s="495" t="s">
        <v>1781</v>
      </c>
      <c r="F912" s="473" t="s">
        <v>27</v>
      </c>
      <c r="G912" s="473"/>
      <c r="H912" s="473"/>
      <c r="I912" s="473"/>
      <c r="J912" s="152" t="s">
        <v>11224</v>
      </c>
      <c r="K912" s="163" t="s">
        <v>8947</v>
      </c>
      <c r="L912" s="503">
        <v>43099</v>
      </c>
      <c r="M912" s="497" t="s">
        <v>2736</v>
      </c>
      <c r="N912" s="163" t="s">
        <v>47</v>
      </c>
      <c r="O912" s="503">
        <v>43099</v>
      </c>
      <c r="P912" s="499">
        <v>120000</v>
      </c>
      <c r="Q912" s="500">
        <f t="shared" si="35"/>
        <v>0.12</v>
      </c>
      <c r="R912" s="504">
        <v>12</v>
      </c>
      <c r="S912" s="505" t="s">
        <v>445</v>
      </c>
      <c r="T912" s="163" t="s">
        <v>103</v>
      </c>
      <c r="U912" s="163" t="s">
        <v>7</v>
      </c>
      <c r="V912" s="495" t="s">
        <v>477</v>
      </c>
      <c r="W912" s="495" t="s">
        <v>1138</v>
      </c>
      <c r="X912" s="495" t="s">
        <v>6461</v>
      </c>
      <c r="Y912" s="495" t="s">
        <v>313</v>
      </c>
      <c r="Z912" s="616"/>
      <c r="AA912" s="590"/>
      <c r="AB912" s="1"/>
      <c r="AC912" s="1"/>
      <c r="AD912" s="1"/>
      <c r="AE912" s="1"/>
      <c r="AF912" s="1"/>
      <c r="AG912" s="1"/>
      <c r="AH912" s="1"/>
      <c r="AI912" s="1"/>
      <c r="AJ912" s="1"/>
      <c r="AK912" s="1"/>
      <c r="AL912" s="1"/>
      <c r="AM912" s="1"/>
      <c r="AN912" s="1"/>
      <c r="AO912" s="1"/>
      <c r="AP912" s="1"/>
      <c r="AQ912" s="1"/>
      <c r="AR912" s="1"/>
      <c r="AS912" s="1"/>
      <c r="AT912" s="1"/>
      <c r="AU912" s="1"/>
    </row>
    <row r="913" spans="1:47" s="615" customFormat="1" ht="17.45" customHeight="1" x14ac:dyDescent="0.25">
      <c r="A913" s="589" t="s">
        <v>8793</v>
      </c>
      <c r="B913" s="495" t="s">
        <v>62</v>
      </c>
      <c r="C913" s="495" t="s">
        <v>1065</v>
      </c>
      <c r="D913" s="495" t="s">
        <v>8794</v>
      </c>
      <c r="E913" s="495" t="s">
        <v>8795</v>
      </c>
      <c r="F913" s="473" t="s">
        <v>26</v>
      </c>
      <c r="G913" s="473"/>
      <c r="H913" s="473"/>
      <c r="I913" s="473"/>
      <c r="J913" s="152" t="s">
        <v>11224</v>
      </c>
      <c r="K913" s="163" t="s">
        <v>8948</v>
      </c>
      <c r="L913" s="503">
        <v>43087</v>
      </c>
      <c r="M913" s="497" t="s">
        <v>8880</v>
      </c>
      <c r="N913" s="163" t="s">
        <v>46</v>
      </c>
      <c r="O913" s="503">
        <v>43087</v>
      </c>
      <c r="P913" s="499">
        <v>120000</v>
      </c>
      <c r="Q913" s="500">
        <f t="shared" si="35"/>
        <v>0.12</v>
      </c>
      <c r="R913" s="504">
        <v>12</v>
      </c>
      <c r="S913" s="505" t="s">
        <v>11825</v>
      </c>
      <c r="T913" s="163" t="s">
        <v>103</v>
      </c>
      <c r="U913" s="163" t="s">
        <v>7</v>
      </c>
      <c r="V913" s="495" t="s">
        <v>477</v>
      </c>
      <c r="W913" s="495" t="s">
        <v>1138</v>
      </c>
      <c r="X913" s="495" t="s">
        <v>8916</v>
      </c>
      <c r="Y913" s="495" t="s">
        <v>667</v>
      </c>
      <c r="Z913" s="616"/>
      <c r="AA913" s="590"/>
      <c r="AB913" s="1"/>
      <c r="AC913" s="1"/>
      <c r="AD913" s="1"/>
      <c r="AE913" s="1"/>
      <c r="AF913" s="1"/>
      <c r="AG913" s="1"/>
      <c r="AH913" s="1"/>
      <c r="AI913" s="1"/>
      <c r="AJ913" s="1"/>
      <c r="AK913" s="1"/>
      <c r="AL913" s="1"/>
      <c r="AM913" s="1"/>
      <c r="AN913" s="1"/>
      <c r="AO913" s="1"/>
      <c r="AP913" s="1"/>
      <c r="AQ913" s="1"/>
      <c r="AR913" s="1"/>
      <c r="AS913" s="1"/>
      <c r="AT913" s="1"/>
      <c r="AU913" s="1"/>
    </row>
    <row r="914" spans="1:47" s="615" customFormat="1" ht="17.45" customHeight="1" x14ac:dyDescent="0.25">
      <c r="A914" s="589" t="s">
        <v>2731</v>
      </c>
      <c r="B914" s="495" t="s">
        <v>57</v>
      </c>
      <c r="C914" s="495" t="s">
        <v>391</v>
      </c>
      <c r="D914" s="495" t="s">
        <v>7755</v>
      </c>
      <c r="E914" s="495" t="s">
        <v>2732</v>
      </c>
      <c r="F914" s="473" t="s">
        <v>28</v>
      </c>
      <c r="G914" s="473"/>
      <c r="H914" s="473"/>
      <c r="I914" s="473"/>
      <c r="J914" s="152" t="s">
        <v>11224</v>
      </c>
      <c r="K914" s="163" t="s">
        <v>8950</v>
      </c>
      <c r="L914" s="503">
        <v>43082</v>
      </c>
      <c r="M914" s="497" t="s">
        <v>2733</v>
      </c>
      <c r="N914" s="163" t="s">
        <v>46</v>
      </c>
      <c r="O914" s="503">
        <v>43082</v>
      </c>
      <c r="P914" s="499">
        <v>120000</v>
      </c>
      <c r="Q914" s="500">
        <f t="shared" si="35"/>
        <v>0.12</v>
      </c>
      <c r="R914" s="504">
        <v>12</v>
      </c>
      <c r="S914" s="505" t="s">
        <v>113</v>
      </c>
      <c r="T914" s="163" t="s">
        <v>125</v>
      </c>
      <c r="U914" s="163" t="s">
        <v>7</v>
      </c>
      <c r="V914" s="495" t="s">
        <v>477</v>
      </c>
      <c r="W914" s="495"/>
      <c r="X914" s="495" t="s">
        <v>6484</v>
      </c>
      <c r="Y914" s="495" t="s">
        <v>356</v>
      </c>
      <c r="Z914" s="616"/>
      <c r="AA914" s="590"/>
      <c r="AB914" s="1"/>
      <c r="AC914" s="1"/>
      <c r="AD914" s="1"/>
      <c r="AE914" s="1"/>
      <c r="AF914" s="1"/>
      <c r="AG914" s="1"/>
      <c r="AH914" s="1"/>
      <c r="AI914" s="1"/>
      <c r="AJ914" s="1"/>
      <c r="AK914" s="1"/>
      <c r="AL914" s="1"/>
      <c r="AM914" s="1"/>
      <c r="AN914" s="1"/>
      <c r="AO914" s="1"/>
      <c r="AP914" s="1"/>
      <c r="AQ914" s="1"/>
      <c r="AR914" s="1"/>
      <c r="AS914" s="1"/>
      <c r="AT914" s="1"/>
      <c r="AU914" s="1"/>
    </row>
    <row r="915" spans="1:47" s="615" customFormat="1" ht="17.45" customHeight="1" x14ac:dyDescent="0.25">
      <c r="A915" s="589" t="s">
        <v>5698</v>
      </c>
      <c r="B915" s="495" t="s">
        <v>60</v>
      </c>
      <c r="C915" s="495" t="s">
        <v>377</v>
      </c>
      <c r="D915" s="495" t="s">
        <v>5699</v>
      </c>
      <c r="E915" s="495" t="s">
        <v>6622</v>
      </c>
      <c r="F915" s="473" t="s">
        <v>24</v>
      </c>
      <c r="G915" s="473"/>
      <c r="H915" s="473"/>
      <c r="I915" s="473"/>
      <c r="J915" s="152" t="s">
        <v>11223</v>
      </c>
      <c r="K915" s="163" t="s">
        <v>38</v>
      </c>
      <c r="L915" s="503">
        <v>42965</v>
      </c>
      <c r="M915" s="497" t="s">
        <v>6016</v>
      </c>
      <c r="N915" s="163" t="s">
        <v>48</v>
      </c>
      <c r="O915" s="503">
        <v>42978</v>
      </c>
      <c r="P915" s="499">
        <v>120000</v>
      </c>
      <c r="Q915" s="500">
        <f t="shared" si="35"/>
        <v>0.12</v>
      </c>
      <c r="R915" s="504">
        <v>12</v>
      </c>
      <c r="S915" s="505" t="s">
        <v>10763</v>
      </c>
      <c r="T915" s="163" t="s">
        <v>292</v>
      </c>
      <c r="U915" s="163" t="s">
        <v>7</v>
      </c>
      <c r="V915" s="495" t="s">
        <v>1867</v>
      </c>
      <c r="W915" s="495" t="s">
        <v>6017</v>
      </c>
      <c r="X915" s="495" t="s">
        <v>6793</v>
      </c>
      <c r="Y915" s="495" t="s">
        <v>356</v>
      </c>
      <c r="Z915" s="616"/>
      <c r="AA915" s="590"/>
      <c r="AB915" s="1"/>
      <c r="AC915" s="1"/>
      <c r="AD915" s="1"/>
      <c r="AE915" s="1"/>
      <c r="AF915" s="1"/>
      <c r="AG915" s="1"/>
      <c r="AH915" s="1"/>
      <c r="AI915" s="1"/>
      <c r="AJ915" s="1"/>
      <c r="AK915" s="1"/>
      <c r="AL915" s="1"/>
      <c r="AM915" s="1"/>
      <c r="AN915" s="1"/>
      <c r="AO915" s="1"/>
      <c r="AP915" s="1"/>
      <c r="AQ915" s="1"/>
      <c r="AR915" s="1"/>
      <c r="AS915" s="1"/>
      <c r="AT915" s="1"/>
      <c r="AU915" s="1"/>
    </row>
    <row r="916" spans="1:47" s="615" customFormat="1" ht="17.45" customHeight="1" x14ac:dyDescent="0.25">
      <c r="A916" s="589" t="s">
        <v>2151</v>
      </c>
      <c r="B916" s="495" t="s">
        <v>58</v>
      </c>
      <c r="C916" s="495" t="s">
        <v>58</v>
      </c>
      <c r="D916" s="495" t="s">
        <v>2152</v>
      </c>
      <c r="E916" s="495" t="s">
        <v>11154</v>
      </c>
      <c r="F916" s="473" t="s">
        <v>25</v>
      </c>
      <c r="G916" s="473"/>
      <c r="H916" s="473"/>
      <c r="I916" s="473"/>
      <c r="J916" s="152" t="s">
        <v>11225</v>
      </c>
      <c r="K916" s="163" t="s">
        <v>35</v>
      </c>
      <c r="L916" s="503">
        <v>42916</v>
      </c>
      <c r="M916" s="497" t="s">
        <v>2154</v>
      </c>
      <c r="N916" s="163" t="s">
        <v>48</v>
      </c>
      <c r="O916" s="503">
        <v>42919</v>
      </c>
      <c r="P916" s="499">
        <v>120000</v>
      </c>
      <c r="Q916" s="500">
        <f t="shared" si="35"/>
        <v>0.12</v>
      </c>
      <c r="R916" s="504">
        <v>3</v>
      </c>
      <c r="S916" s="505" t="s">
        <v>11303</v>
      </c>
      <c r="T916" s="163" t="s">
        <v>125</v>
      </c>
      <c r="U916" s="163" t="s">
        <v>9234</v>
      </c>
      <c r="V916" s="495" t="s">
        <v>184</v>
      </c>
      <c r="W916" s="495" t="s">
        <v>11341</v>
      </c>
      <c r="X916" s="495" t="s">
        <v>5948</v>
      </c>
      <c r="Y916" s="495" t="s">
        <v>221</v>
      </c>
      <c r="Z916" s="616"/>
      <c r="AA916" s="590"/>
      <c r="AB916" s="1"/>
      <c r="AC916" s="1"/>
      <c r="AD916" s="1"/>
      <c r="AE916" s="1"/>
      <c r="AF916" s="1"/>
      <c r="AG916" s="1"/>
      <c r="AH916" s="1"/>
      <c r="AI916" s="1"/>
      <c r="AJ916" s="1"/>
      <c r="AK916" s="1"/>
      <c r="AL916" s="1"/>
      <c r="AM916" s="1"/>
      <c r="AN916" s="1"/>
      <c r="AO916" s="1"/>
      <c r="AP916" s="1"/>
      <c r="AQ916" s="1"/>
      <c r="AR916" s="1"/>
      <c r="AS916" s="1"/>
      <c r="AT916" s="1"/>
      <c r="AU916" s="1"/>
    </row>
    <row r="917" spans="1:47" s="615" customFormat="1" ht="17.45" customHeight="1" x14ac:dyDescent="0.25">
      <c r="A917" s="589" t="s">
        <v>9366</v>
      </c>
      <c r="B917" s="495" t="s">
        <v>57</v>
      </c>
      <c r="C917" s="495" t="s">
        <v>1348</v>
      </c>
      <c r="D917" s="495" t="s">
        <v>10534</v>
      </c>
      <c r="E917" s="495" t="s">
        <v>9367</v>
      </c>
      <c r="F917" s="473" t="s">
        <v>25</v>
      </c>
      <c r="G917" s="473"/>
      <c r="H917" s="473"/>
      <c r="I917" s="473"/>
      <c r="J917" s="152" t="s">
        <v>11223</v>
      </c>
      <c r="K917" s="152" t="s">
        <v>35</v>
      </c>
      <c r="L917" s="496">
        <v>43008</v>
      </c>
      <c r="M917" s="497">
        <v>42874</v>
      </c>
      <c r="N917" s="152" t="s">
        <v>47</v>
      </c>
      <c r="O917" s="498">
        <v>43008</v>
      </c>
      <c r="P917" s="499">
        <v>120000</v>
      </c>
      <c r="Q917" s="500">
        <f t="shared" si="35"/>
        <v>0.12</v>
      </c>
      <c r="R917" s="501">
        <v>6</v>
      </c>
      <c r="S917" s="502">
        <v>42894</v>
      </c>
      <c r="T917" s="152" t="s">
        <v>103</v>
      </c>
      <c r="U917" s="152" t="s">
        <v>7040</v>
      </c>
      <c r="V917" s="495" t="s">
        <v>162</v>
      </c>
      <c r="W917" s="495" t="s">
        <v>105</v>
      </c>
      <c r="X917" s="495" t="s">
        <v>9815</v>
      </c>
      <c r="Y917" s="495" t="s">
        <v>6864</v>
      </c>
      <c r="Z917" s="616"/>
      <c r="AA917" s="590"/>
      <c r="AB917" s="1"/>
      <c r="AC917" s="1"/>
      <c r="AD917" s="1"/>
      <c r="AE917" s="1"/>
      <c r="AF917" s="1"/>
      <c r="AG917" s="1"/>
      <c r="AH917" s="1"/>
      <c r="AI917" s="1"/>
      <c r="AJ917" s="1"/>
      <c r="AK917" s="1"/>
      <c r="AL917" s="1"/>
      <c r="AM917" s="1"/>
      <c r="AN917" s="1"/>
      <c r="AO917" s="1"/>
      <c r="AP917" s="1"/>
      <c r="AQ917" s="1"/>
      <c r="AR917" s="1"/>
      <c r="AS917" s="1"/>
      <c r="AT917" s="1"/>
      <c r="AU917" s="1"/>
    </row>
    <row r="918" spans="1:47" s="615" customFormat="1" ht="17.45" customHeight="1" x14ac:dyDescent="0.25">
      <c r="A918" s="589" t="s">
        <v>2716</v>
      </c>
      <c r="B918" s="495" t="s">
        <v>57</v>
      </c>
      <c r="C918" s="495" t="s">
        <v>98</v>
      </c>
      <c r="D918" s="495" t="s">
        <v>1587</v>
      </c>
      <c r="E918" s="495" t="s">
        <v>2717</v>
      </c>
      <c r="F918" s="473" t="s">
        <v>26</v>
      </c>
      <c r="G918" s="473"/>
      <c r="H918" s="473"/>
      <c r="I918" s="473"/>
      <c r="J918" s="152" t="s">
        <v>11223</v>
      </c>
      <c r="K918" s="163" t="s">
        <v>8948</v>
      </c>
      <c r="L918" s="503">
        <v>42992</v>
      </c>
      <c r="M918" s="497" t="s">
        <v>2718</v>
      </c>
      <c r="N918" s="163" t="s">
        <v>46</v>
      </c>
      <c r="O918" s="503">
        <v>42992</v>
      </c>
      <c r="P918" s="499">
        <v>120000</v>
      </c>
      <c r="Q918" s="500">
        <f t="shared" si="35"/>
        <v>0.12</v>
      </c>
      <c r="R918" s="504">
        <v>12</v>
      </c>
      <c r="S918" s="505" t="s">
        <v>226</v>
      </c>
      <c r="T918" s="163" t="s">
        <v>125</v>
      </c>
      <c r="U918" s="163" t="s">
        <v>385</v>
      </c>
      <c r="V918" s="495" t="s">
        <v>385</v>
      </c>
      <c r="W918" s="495"/>
      <c r="X918" s="495" t="s">
        <v>106</v>
      </c>
      <c r="Y918" s="495" t="s">
        <v>370</v>
      </c>
      <c r="Z918" s="616"/>
      <c r="AA918" s="590"/>
      <c r="AB918" s="1"/>
      <c r="AC918" s="1"/>
      <c r="AD918" s="1"/>
      <c r="AE918" s="1"/>
      <c r="AF918" s="1"/>
      <c r="AG918" s="1"/>
      <c r="AH918" s="1"/>
      <c r="AI918" s="1"/>
      <c r="AJ918" s="1"/>
      <c r="AK918" s="1"/>
      <c r="AL918" s="1"/>
      <c r="AM918" s="1"/>
      <c r="AN918" s="1"/>
      <c r="AO918" s="1"/>
      <c r="AP918" s="1"/>
      <c r="AQ918" s="1"/>
      <c r="AR918" s="1"/>
      <c r="AS918" s="1"/>
      <c r="AT918" s="1"/>
      <c r="AU918" s="1"/>
    </row>
    <row r="919" spans="1:47" s="615" customFormat="1" ht="17.45" customHeight="1" x14ac:dyDescent="0.25">
      <c r="A919" s="589" t="s">
        <v>7751</v>
      </c>
      <c r="B919" s="495" t="s">
        <v>57</v>
      </c>
      <c r="C919" s="495" t="s">
        <v>98</v>
      </c>
      <c r="D919" s="495" t="s">
        <v>10870</v>
      </c>
      <c r="E919" s="495" t="s">
        <v>7753</v>
      </c>
      <c r="F919" s="473" t="s">
        <v>27</v>
      </c>
      <c r="G919" s="473"/>
      <c r="H919" s="473"/>
      <c r="I919" s="473"/>
      <c r="J919" s="152" t="s">
        <v>11224</v>
      </c>
      <c r="K919" s="152" t="s">
        <v>8947</v>
      </c>
      <c r="L919" s="496">
        <v>43091</v>
      </c>
      <c r="M919" s="497">
        <v>42828</v>
      </c>
      <c r="N919" s="152" t="s">
        <v>46</v>
      </c>
      <c r="O919" s="498">
        <v>43091</v>
      </c>
      <c r="P919" s="499">
        <v>120000</v>
      </c>
      <c r="Q919" s="500">
        <f t="shared" si="35"/>
        <v>0.12</v>
      </c>
      <c r="R919" s="501">
        <v>12</v>
      </c>
      <c r="S919" s="502">
        <v>42836</v>
      </c>
      <c r="T919" s="152" t="s">
        <v>103</v>
      </c>
      <c r="U919" s="152" t="s">
        <v>7040</v>
      </c>
      <c r="V919" s="495" t="s">
        <v>162</v>
      </c>
      <c r="W919" s="495" t="s">
        <v>105</v>
      </c>
      <c r="X919" s="495" t="s">
        <v>10210</v>
      </c>
      <c r="Y919" s="495" t="s">
        <v>9291</v>
      </c>
      <c r="Z919" s="616"/>
      <c r="AA919" s="590"/>
      <c r="AB919" s="1"/>
      <c r="AC919" s="1"/>
      <c r="AD919" s="1"/>
      <c r="AE919" s="1"/>
      <c r="AF919" s="1"/>
      <c r="AG919" s="1"/>
      <c r="AH919" s="1"/>
      <c r="AI919" s="1"/>
      <c r="AJ919" s="1"/>
      <c r="AK919" s="1"/>
      <c r="AL919" s="1"/>
      <c r="AM919" s="1"/>
      <c r="AN919" s="1"/>
      <c r="AO919" s="1"/>
      <c r="AP919" s="1"/>
      <c r="AQ919" s="1"/>
      <c r="AR919" s="1"/>
      <c r="AS919" s="1"/>
      <c r="AT919" s="1"/>
      <c r="AU919" s="1"/>
    </row>
    <row r="920" spans="1:47" s="615" customFormat="1" ht="17.45" customHeight="1" x14ac:dyDescent="0.25">
      <c r="A920" s="589" t="s">
        <v>2702</v>
      </c>
      <c r="B920" s="495" t="s">
        <v>57</v>
      </c>
      <c r="C920" s="495" t="s">
        <v>182</v>
      </c>
      <c r="D920" s="495" t="s">
        <v>2703</v>
      </c>
      <c r="E920" s="495" t="s">
        <v>2704</v>
      </c>
      <c r="F920" s="473" t="s">
        <v>28</v>
      </c>
      <c r="G920" s="473"/>
      <c r="H920" s="473"/>
      <c r="I920" s="473"/>
      <c r="J920" s="152" t="s">
        <v>11225</v>
      </c>
      <c r="K920" s="163" t="s">
        <v>36</v>
      </c>
      <c r="L920" s="503">
        <v>42908</v>
      </c>
      <c r="M920" s="497" t="s">
        <v>2705</v>
      </c>
      <c r="N920" s="163" t="s">
        <v>46</v>
      </c>
      <c r="O920" s="503">
        <v>42908</v>
      </c>
      <c r="P920" s="499">
        <v>120000</v>
      </c>
      <c r="Q920" s="500">
        <f t="shared" si="35"/>
        <v>0.12</v>
      </c>
      <c r="R920" s="504">
        <v>12</v>
      </c>
      <c r="S920" s="505" t="s">
        <v>2366</v>
      </c>
      <c r="T920" s="163" t="s">
        <v>125</v>
      </c>
      <c r="U920" s="163" t="s">
        <v>15</v>
      </c>
      <c r="V920" s="495" t="s">
        <v>278</v>
      </c>
      <c r="W920" s="495"/>
      <c r="X920" s="495" t="s">
        <v>5570</v>
      </c>
      <c r="Y920" s="495" t="s">
        <v>11412</v>
      </c>
      <c r="Z920" s="616"/>
      <c r="AA920" s="590"/>
      <c r="AB920" s="1"/>
      <c r="AC920" s="1"/>
      <c r="AD920" s="1"/>
      <c r="AE920" s="1"/>
      <c r="AF920" s="1"/>
      <c r="AG920" s="1"/>
      <c r="AH920" s="1"/>
      <c r="AI920" s="1"/>
      <c r="AJ920" s="1"/>
      <c r="AK920" s="1"/>
      <c r="AL920" s="1"/>
      <c r="AM920" s="1"/>
      <c r="AN920" s="1"/>
      <c r="AO920" s="1"/>
      <c r="AP920" s="1"/>
      <c r="AQ920" s="1"/>
      <c r="AR920" s="1"/>
      <c r="AS920" s="1"/>
      <c r="AT920" s="1"/>
      <c r="AU920" s="1"/>
    </row>
    <row r="921" spans="1:47" s="615" customFormat="1" ht="17.45" customHeight="1" x14ac:dyDescent="0.25">
      <c r="A921" s="589" t="s">
        <v>11003</v>
      </c>
      <c r="B921" s="495" t="s">
        <v>57</v>
      </c>
      <c r="C921" s="495" t="s">
        <v>182</v>
      </c>
      <c r="D921" s="495" t="s">
        <v>11074</v>
      </c>
      <c r="E921" s="495" t="s">
        <v>11163</v>
      </c>
      <c r="F921" s="473" t="s">
        <v>26</v>
      </c>
      <c r="G921" s="473"/>
      <c r="H921" s="473"/>
      <c r="I921" s="473"/>
      <c r="J921" s="152" t="s">
        <v>11223</v>
      </c>
      <c r="K921" s="163" t="s">
        <v>8948</v>
      </c>
      <c r="L921" s="503">
        <v>42997</v>
      </c>
      <c r="M921" s="497" t="s">
        <v>11248</v>
      </c>
      <c r="N921" s="163" t="s">
        <v>48</v>
      </c>
      <c r="O921" s="503">
        <v>42997</v>
      </c>
      <c r="P921" s="499">
        <v>120000</v>
      </c>
      <c r="Q921" s="500">
        <f t="shared" si="35"/>
        <v>0.12</v>
      </c>
      <c r="R921" s="504">
        <v>12</v>
      </c>
      <c r="S921" s="505" t="s">
        <v>11283</v>
      </c>
      <c r="T921" s="163" t="s">
        <v>211</v>
      </c>
      <c r="U921" s="163" t="s">
        <v>7</v>
      </c>
      <c r="V921" s="495" t="s">
        <v>477</v>
      </c>
      <c r="W921" s="495" t="s">
        <v>1138</v>
      </c>
      <c r="X921" s="495" t="s">
        <v>11371</v>
      </c>
      <c r="Y921" s="495" t="s">
        <v>356</v>
      </c>
      <c r="Z921" s="616"/>
      <c r="AA921" s="590"/>
      <c r="AB921" s="1"/>
      <c r="AC921" s="1"/>
      <c r="AD921" s="1"/>
      <c r="AE921" s="1"/>
      <c r="AF921" s="1"/>
      <c r="AG921" s="1"/>
      <c r="AH921" s="1"/>
      <c r="AI921" s="1"/>
      <c r="AJ921" s="1"/>
      <c r="AK921" s="1"/>
      <c r="AL921" s="1"/>
      <c r="AM921" s="1"/>
      <c r="AN921" s="1"/>
      <c r="AO921" s="1"/>
      <c r="AP921" s="1"/>
      <c r="AQ921" s="1"/>
      <c r="AR921" s="1"/>
      <c r="AS921" s="1"/>
      <c r="AT921" s="1"/>
      <c r="AU921" s="1"/>
    </row>
    <row r="922" spans="1:47" s="615" customFormat="1" ht="17.45" customHeight="1" x14ac:dyDescent="0.25">
      <c r="A922" s="589" t="s">
        <v>6275</v>
      </c>
      <c r="B922" s="495" t="s">
        <v>60</v>
      </c>
      <c r="C922" s="495" t="s">
        <v>805</v>
      </c>
      <c r="D922" s="495" t="s">
        <v>10533</v>
      </c>
      <c r="E922" s="495" t="s">
        <v>6277</v>
      </c>
      <c r="F922" s="473" t="s">
        <v>27</v>
      </c>
      <c r="G922" s="473"/>
      <c r="H922" s="473"/>
      <c r="I922" s="473"/>
      <c r="J922" s="152" t="s">
        <v>11223</v>
      </c>
      <c r="K922" s="152" t="s">
        <v>8070</v>
      </c>
      <c r="L922" s="496">
        <v>43007</v>
      </c>
      <c r="M922" s="497">
        <v>42814</v>
      </c>
      <c r="N922" s="152" t="s">
        <v>46</v>
      </c>
      <c r="O922" s="498">
        <v>43008</v>
      </c>
      <c r="P922" s="499">
        <v>120000</v>
      </c>
      <c r="Q922" s="500">
        <f t="shared" si="35"/>
        <v>0.12</v>
      </c>
      <c r="R922" s="501">
        <v>12</v>
      </c>
      <c r="S922" s="502">
        <v>42817</v>
      </c>
      <c r="T922" s="152" t="s">
        <v>103</v>
      </c>
      <c r="U922" s="152" t="s">
        <v>18</v>
      </c>
      <c r="V922" s="495" t="s">
        <v>9273</v>
      </c>
      <c r="W922" s="495" t="s">
        <v>11335</v>
      </c>
      <c r="X922" s="495" t="s">
        <v>10051</v>
      </c>
      <c r="Y922" s="495" t="s">
        <v>9291</v>
      </c>
      <c r="Z922" s="616"/>
      <c r="AA922" s="590"/>
      <c r="AB922" s="1"/>
      <c r="AC922" s="1"/>
      <c r="AD922" s="1"/>
      <c r="AE922" s="1"/>
      <c r="AF922" s="1"/>
      <c r="AG922" s="1"/>
      <c r="AH922" s="1"/>
      <c r="AI922" s="1"/>
      <c r="AJ922" s="1"/>
      <c r="AK922" s="1"/>
      <c r="AL922" s="1"/>
      <c r="AM922" s="1"/>
      <c r="AN922" s="1"/>
      <c r="AO922" s="1"/>
      <c r="AP922" s="1"/>
      <c r="AQ922" s="1"/>
      <c r="AR922" s="1"/>
      <c r="AS922" s="1"/>
      <c r="AT922" s="1"/>
      <c r="AU922" s="1"/>
    </row>
    <row r="923" spans="1:47" s="615" customFormat="1" ht="17.45" customHeight="1" x14ac:dyDescent="0.25">
      <c r="A923" s="589" t="s">
        <v>8320</v>
      </c>
      <c r="B923" s="495" t="s">
        <v>56</v>
      </c>
      <c r="C923" s="495" t="s">
        <v>117</v>
      </c>
      <c r="D923" s="495" t="s">
        <v>11464</v>
      </c>
      <c r="E923" s="495" t="s">
        <v>8321</v>
      </c>
      <c r="F923" s="473" t="s">
        <v>25</v>
      </c>
      <c r="G923" s="473"/>
      <c r="H923" s="473"/>
      <c r="I923" s="473"/>
      <c r="J923" s="152" t="s">
        <v>11223</v>
      </c>
      <c r="K923" s="152" t="s">
        <v>8951</v>
      </c>
      <c r="L923" s="496">
        <v>42979</v>
      </c>
      <c r="M923" s="497">
        <v>42850</v>
      </c>
      <c r="N923" s="152" t="s">
        <v>46</v>
      </c>
      <c r="O923" s="498">
        <v>42979</v>
      </c>
      <c r="P923" s="499">
        <v>475000</v>
      </c>
      <c r="Q923" s="500">
        <f t="shared" si="35"/>
        <v>0.47499999999999998</v>
      </c>
      <c r="R923" s="501">
        <v>24</v>
      </c>
      <c r="S923" s="502">
        <v>42899</v>
      </c>
      <c r="T923" s="152" t="s">
        <v>103</v>
      </c>
      <c r="U923" s="152" t="s">
        <v>18</v>
      </c>
      <c r="V923" s="495" t="s">
        <v>9273</v>
      </c>
      <c r="W923" s="495" t="s">
        <v>11808</v>
      </c>
      <c r="X923" s="495" t="s">
        <v>11892</v>
      </c>
      <c r="Y923" s="495" t="s">
        <v>7201</v>
      </c>
      <c r="Z923" s="616"/>
      <c r="AA923" s="590"/>
      <c r="AB923" s="1"/>
      <c r="AC923" s="1"/>
      <c r="AD923" s="1"/>
      <c r="AE923" s="1"/>
      <c r="AF923" s="1"/>
      <c r="AG923" s="1"/>
      <c r="AH923" s="1"/>
      <c r="AI923" s="1"/>
      <c r="AJ923" s="1"/>
      <c r="AK923" s="1"/>
      <c r="AL923" s="1"/>
      <c r="AM923" s="1"/>
      <c r="AN923" s="1"/>
      <c r="AO923" s="1"/>
      <c r="AP923" s="1"/>
      <c r="AQ923" s="1"/>
      <c r="AR923" s="1"/>
      <c r="AS923" s="1"/>
      <c r="AT923" s="1"/>
      <c r="AU923" s="1"/>
    </row>
    <row r="924" spans="1:47" s="615" customFormat="1" ht="17.45" customHeight="1" x14ac:dyDescent="0.25">
      <c r="A924" s="589" t="s">
        <v>763</v>
      </c>
      <c r="B924" s="495" t="s">
        <v>56</v>
      </c>
      <c r="C924" s="495" t="s">
        <v>194</v>
      </c>
      <c r="D924" s="495" t="s">
        <v>764</v>
      </c>
      <c r="E924" s="495" t="s">
        <v>765</v>
      </c>
      <c r="F924" s="473" t="s">
        <v>27</v>
      </c>
      <c r="G924" s="473" t="s">
        <v>4894</v>
      </c>
      <c r="H924" s="473" t="str">
        <f>VLOOKUP(A924,'[1]2017 SalesConnect'!$A:$J,8,0)</f>
        <v>India</v>
      </c>
      <c r="I924" s="473" t="str">
        <f>VLOOKUP(A924,'[1]2017 SalesConnect'!$A:$I,9,0)</f>
        <v>Following up on next steps with the local team in the US. No response yet.</v>
      </c>
      <c r="J924" s="152" t="s">
        <v>11225</v>
      </c>
      <c r="K924" s="152" t="s">
        <v>8070</v>
      </c>
      <c r="L924" s="503">
        <v>42885</v>
      </c>
      <c r="M924" s="497" t="s">
        <v>766</v>
      </c>
      <c r="N924" s="163" t="s">
        <v>48</v>
      </c>
      <c r="O924" s="503">
        <v>42885</v>
      </c>
      <c r="P924" s="499">
        <v>118750</v>
      </c>
      <c r="Q924" s="500">
        <f t="shared" si="35"/>
        <v>0.11874999999999999</v>
      </c>
      <c r="R924" s="504">
        <v>2</v>
      </c>
      <c r="S924" s="505" t="s">
        <v>10333</v>
      </c>
      <c r="T924" s="163" t="s">
        <v>103</v>
      </c>
      <c r="U924" s="163" t="s">
        <v>19</v>
      </c>
      <c r="V924" s="495" t="s">
        <v>6791</v>
      </c>
      <c r="W924" s="495" t="s">
        <v>6792</v>
      </c>
      <c r="X924" s="495" t="s">
        <v>5496</v>
      </c>
      <c r="Y924" s="495" t="s">
        <v>768</v>
      </c>
      <c r="Z924" s="616"/>
      <c r="AA924" s="590"/>
      <c r="AB924" s="1"/>
      <c r="AC924" s="1"/>
      <c r="AD924" s="1"/>
      <c r="AE924" s="1"/>
      <c r="AF924" s="1"/>
      <c r="AG924" s="1"/>
      <c r="AH924" s="1"/>
      <c r="AI924" s="1"/>
      <c r="AJ924" s="1"/>
      <c r="AK924" s="1"/>
      <c r="AL924" s="1"/>
      <c r="AM924" s="1"/>
      <c r="AN924" s="1"/>
      <c r="AO924" s="1"/>
      <c r="AP924" s="1"/>
      <c r="AQ924" s="1"/>
      <c r="AR924" s="1"/>
      <c r="AS924" s="1"/>
      <c r="AT924" s="1"/>
      <c r="AU924" s="1"/>
    </row>
    <row r="925" spans="1:47" s="615" customFormat="1" ht="17.45" customHeight="1" x14ac:dyDescent="0.25">
      <c r="A925" s="589" t="s">
        <v>8012</v>
      </c>
      <c r="B925" s="495" t="s">
        <v>57</v>
      </c>
      <c r="C925" s="495" t="s">
        <v>775</v>
      </c>
      <c r="D925" s="495" t="s">
        <v>11567</v>
      </c>
      <c r="E925" s="495" t="s">
        <v>8013</v>
      </c>
      <c r="F925" s="473" t="s">
        <v>24</v>
      </c>
      <c r="G925" s="473"/>
      <c r="H925" s="473"/>
      <c r="I925" s="473"/>
      <c r="J925" s="152" t="s">
        <v>11225</v>
      </c>
      <c r="K925" s="152" t="s">
        <v>8949</v>
      </c>
      <c r="L925" s="496">
        <v>42866</v>
      </c>
      <c r="M925" s="497">
        <v>42846</v>
      </c>
      <c r="N925" s="152" t="s">
        <v>48</v>
      </c>
      <c r="O925" s="498">
        <v>42866</v>
      </c>
      <c r="P925" s="499">
        <v>118000</v>
      </c>
      <c r="Q925" s="500">
        <f t="shared" si="35"/>
        <v>0.11799999999999999</v>
      </c>
      <c r="R925" s="501">
        <v>3</v>
      </c>
      <c r="S925" s="502">
        <v>42901</v>
      </c>
      <c r="T925" s="152" t="s">
        <v>211</v>
      </c>
      <c r="U925" s="152" t="s">
        <v>7040</v>
      </c>
      <c r="V925" s="495" t="s">
        <v>1715</v>
      </c>
      <c r="W925" s="495" t="s">
        <v>518</v>
      </c>
      <c r="X925" s="495" t="s">
        <v>9823</v>
      </c>
      <c r="Y925" s="495" t="s">
        <v>6864</v>
      </c>
      <c r="Z925" s="616"/>
      <c r="AA925" s="590"/>
      <c r="AB925" s="1"/>
      <c r="AC925" s="1"/>
      <c r="AD925" s="1"/>
      <c r="AE925" s="1"/>
      <c r="AF925" s="1"/>
      <c r="AG925" s="1"/>
      <c r="AH925" s="1"/>
      <c r="AI925" s="1"/>
      <c r="AJ925" s="1"/>
      <c r="AK925" s="1"/>
      <c r="AL925" s="1"/>
      <c r="AM925" s="1"/>
      <c r="AN925" s="1"/>
      <c r="AO925" s="1"/>
      <c r="AP925" s="1"/>
      <c r="AQ925" s="1"/>
      <c r="AR925" s="1"/>
      <c r="AS925" s="1"/>
      <c r="AT925" s="1"/>
      <c r="AU925" s="1"/>
    </row>
    <row r="926" spans="1:47" s="615" customFormat="1" ht="17.45" customHeight="1" x14ac:dyDescent="0.25">
      <c r="A926" s="589" t="s">
        <v>10887</v>
      </c>
      <c r="B926" s="495" t="s">
        <v>56</v>
      </c>
      <c r="C926" s="495" t="s">
        <v>117</v>
      </c>
      <c r="D926" s="495" t="s">
        <v>10888</v>
      </c>
      <c r="E926" s="495" t="s">
        <v>8522</v>
      </c>
      <c r="F926" s="473" t="s">
        <v>25</v>
      </c>
      <c r="G926" s="473"/>
      <c r="H926" s="473"/>
      <c r="I926" s="473"/>
      <c r="J926" s="152" t="s">
        <v>11224</v>
      </c>
      <c r="K926" s="163" t="s">
        <v>35</v>
      </c>
      <c r="L926" s="503">
        <v>43098</v>
      </c>
      <c r="M926" s="497" t="s">
        <v>10939</v>
      </c>
      <c r="N926" s="163" t="s">
        <v>47</v>
      </c>
      <c r="O926" s="503">
        <v>43098</v>
      </c>
      <c r="P926" s="499">
        <v>100000</v>
      </c>
      <c r="Q926" s="500">
        <f t="shared" si="35"/>
        <v>9.9999999999999992E-2</v>
      </c>
      <c r="R926" s="504">
        <v>12</v>
      </c>
      <c r="S926" s="505" t="s">
        <v>10333</v>
      </c>
      <c r="T926" s="163" t="s">
        <v>103</v>
      </c>
      <c r="U926" s="152" t="s">
        <v>7040</v>
      </c>
      <c r="V926" s="495" t="s">
        <v>104</v>
      </c>
      <c r="W926" s="495" t="s">
        <v>114</v>
      </c>
      <c r="X926" s="495" t="s">
        <v>7647</v>
      </c>
      <c r="Y926" s="495" t="s">
        <v>1650</v>
      </c>
      <c r="Z926" s="616"/>
      <c r="AA926" s="590"/>
      <c r="AB926" s="1"/>
      <c r="AC926" s="1"/>
      <c r="AD926" s="1"/>
      <c r="AE926" s="1"/>
      <c r="AF926" s="1"/>
      <c r="AG926" s="1"/>
      <c r="AH926" s="1"/>
      <c r="AI926" s="1"/>
      <c r="AJ926" s="1"/>
      <c r="AK926" s="1"/>
      <c r="AL926" s="1"/>
      <c r="AM926" s="1"/>
      <c r="AN926" s="1"/>
      <c r="AO926" s="1"/>
      <c r="AP926" s="1"/>
      <c r="AQ926" s="1"/>
      <c r="AR926" s="1"/>
      <c r="AS926" s="1"/>
      <c r="AT926" s="1"/>
      <c r="AU926" s="1"/>
    </row>
    <row r="927" spans="1:47" s="615" customFormat="1" ht="17.45" customHeight="1" x14ac:dyDescent="0.25">
      <c r="A927" s="589" t="s">
        <v>10887</v>
      </c>
      <c r="B927" s="495" t="s">
        <v>56</v>
      </c>
      <c r="C927" s="495" t="s">
        <v>117</v>
      </c>
      <c r="D927" s="495" t="s">
        <v>10889</v>
      </c>
      <c r="E927" s="495" t="s">
        <v>8522</v>
      </c>
      <c r="F927" s="473" t="s">
        <v>25</v>
      </c>
      <c r="G927" s="473"/>
      <c r="H927" s="473"/>
      <c r="I927" s="473"/>
      <c r="J927" s="152" t="s">
        <v>11224</v>
      </c>
      <c r="K927" s="152" t="s">
        <v>35</v>
      </c>
      <c r="L927" s="496">
        <v>43098</v>
      </c>
      <c r="M927" s="497">
        <v>42899</v>
      </c>
      <c r="N927" s="152" t="s">
        <v>47</v>
      </c>
      <c r="O927" s="498">
        <v>43098</v>
      </c>
      <c r="P927" s="499">
        <v>100000</v>
      </c>
      <c r="Q927" s="500">
        <f t="shared" si="35"/>
        <v>9.9999999999999992E-2</v>
      </c>
      <c r="R927" s="501">
        <v>12</v>
      </c>
      <c r="S927" s="502">
        <v>42901</v>
      </c>
      <c r="T927" s="152" t="s">
        <v>103</v>
      </c>
      <c r="U927" s="152" t="s">
        <v>7040</v>
      </c>
      <c r="V927" s="495" t="s">
        <v>162</v>
      </c>
      <c r="W927" s="495" t="s">
        <v>8056</v>
      </c>
      <c r="X927" s="495" t="s">
        <v>10013</v>
      </c>
      <c r="Y927" s="495" t="s">
        <v>10963</v>
      </c>
      <c r="Z927" s="616"/>
      <c r="AA927" s="590"/>
      <c r="AB927" s="1"/>
      <c r="AC927" s="1"/>
      <c r="AD927" s="1"/>
      <c r="AE927" s="1"/>
      <c r="AF927" s="1"/>
      <c r="AG927" s="1"/>
      <c r="AH927" s="1"/>
      <c r="AI927" s="1"/>
      <c r="AJ927" s="1"/>
      <c r="AK927" s="1"/>
      <c r="AL927" s="1"/>
      <c r="AM927" s="1"/>
      <c r="AN927" s="1"/>
      <c r="AO927" s="1"/>
      <c r="AP927" s="1"/>
      <c r="AQ927" s="1"/>
      <c r="AR927" s="1"/>
      <c r="AS927" s="1"/>
      <c r="AT927" s="1"/>
      <c r="AU927" s="1"/>
    </row>
    <row r="928" spans="1:47" s="615" customFormat="1" ht="17.45" customHeight="1" x14ac:dyDescent="0.25">
      <c r="A928" s="589" t="s">
        <v>3331</v>
      </c>
      <c r="B928" s="495" t="s">
        <v>62</v>
      </c>
      <c r="C928" s="495" t="s">
        <v>1065</v>
      </c>
      <c r="D928" s="495" t="s">
        <v>3332</v>
      </c>
      <c r="E928" s="495" t="s">
        <v>8024</v>
      </c>
      <c r="F928" s="473" t="s">
        <v>26</v>
      </c>
      <c r="G928" s="473"/>
      <c r="H928" s="473"/>
      <c r="I928" s="473"/>
      <c r="J928" s="152" t="s">
        <v>11224</v>
      </c>
      <c r="K928" s="163" t="s">
        <v>8948</v>
      </c>
      <c r="L928" s="503">
        <v>43056</v>
      </c>
      <c r="M928" s="497" t="s">
        <v>3333</v>
      </c>
      <c r="N928" s="163" t="s">
        <v>47</v>
      </c>
      <c r="O928" s="503">
        <v>43084</v>
      </c>
      <c r="P928" s="499">
        <v>115000</v>
      </c>
      <c r="Q928" s="500">
        <f t="shared" si="35"/>
        <v>0.11499999999999999</v>
      </c>
      <c r="R928" s="504">
        <v>12</v>
      </c>
      <c r="S928" s="505" t="s">
        <v>11304</v>
      </c>
      <c r="T928" s="163" t="s">
        <v>103</v>
      </c>
      <c r="U928" s="163" t="s">
        <v>7</v>
      </c>
      <c r="V928" s="495" t="s">
        <v>477</v>
      </c>
      <c r="W928" s="495" t="s">
        <v>1138</v>
      </c>
      <c r="X928" s="495" t="s">
        <v>6073</v>
      </c>
      <c r="Y928" s="495" t="s">
        <v>757</v>
      </c>
      <c r="Z928" s="616"/>
      <c r="AA928" s="590"/>
      <c r="AB928" s="1"/>
      <c r="AC928" s="1"/>
      <c r="AD928" s="1"/>
      <c r="AE928" s="1"/>
      <c r="AF928" s="1"/>
      <c r="AG928" s="1"/>
      <c r="AH928" s="1"/>
      <c r="AI928" s="1"/>
      <c r="AJ928" s="1"/>
      <c r="AK928" s="1"/>
      <c r="AL928" s="1"/>
      <c r="AM928" s="1"/>
      <c r="AN928" s="1"/>
      <c r="AO928" s="1"/>
      <c r="AP928" s="1"/>
      <c r="AQ928" s="1"/>
      <c r="AR928" s="1"/>
      <c r="AS928" s="1"/>
      <c r="AT928" s="1"/>
      <c r="AU928" s="1"/>
    </row>
    <row r="929" spans="1:47" s="615" customFormat="1" ht="17.45" customHeight="1" x14ac:dyDescent="0.25">
      <c r="A929" s="589" t="s">
        <v>8371</v>
      </c>
      <c r="B929" s="495" t="s">
        <v>62</v>
      </c>
      <c r="C929" s="495" t="s">
        <v>1065</v>
      </c>
      <c r="D929" s="495" t="s">
        <v>8372</v>
      </c>
      <c r="E929" s="495" t="s">
        <v>8373</v>
      </c>
      <c r="F929" s="473" t="s">
        <v>26</v>
      </c>
      <c r="G929" s="473"/>
      <c r="H929" s="473"/>
      <c r="I929" s="473"/>
      <c r="J929" s="152" t="s">
        <v>11223</v>
      </c>
      <c r="K929" s="163" t="s">
        <v>8948</v>
      </c>
      <c r="L929" s="503">
        <v>42949</v>
      </c>
      <c r="M929" s="497" t="s">
        <v>8577</v>
      </c>
      <c r="N929" s="163" t="s">
        <v>47</v>
      </c>
      <c r="O929" s="503">
        <v>42949</v>
      </c>
      <c r="P929" s="499">
        <v>115000</v>
      </c>
      <c r="Q929" s="500">
        <f t="shared" si="35"/>
        <v>0.11499999999999999</v>
      </c>
      <c r="R929" s="504">
        <v>12</v>
      </c>
      <c r="S929" s="505" t="s">
        <v>11826</v>
      </c>
      <c r="T929" s="163" t="s">
        <v>103</v>
      </c>
      <c r="U929" s="163" t="s">
        <v>7</v>
      </c>
      <c r="V929" s="495" t="s">
        <v>477</v>
      </c>
      <c r="W929" s="495" t="s">
        <v>1138</v>
      </c>
      <c r="X929" s="495" t="s">
        <v>5537</v>
      </c>
      <c r="Y929" s="495" t="s">
        <v>313</v>
      </c>
      <c r="Z929" s="616"/>
      <c r="AA929" s="590"/>
      <c r="AB929" s="1"/>
      <c r="AC929" s="1"/>
      <c r="AD929" s="1"/>
      <c r="AE929" s="1"/>
      <c r="AF929" s="1"/>
      <c r="AG929" s="1"/>
      <c r="AH929" s="1"/>
      <c r="AI929" s="1"/>
      <c r="AJ929" s="1"/>
      <c r="AK929" s="1"/>
      <c r="AL929" s="1"/>
      <c r="AM929" s="1"/>
      <c r="AN929" s="1"/>
      <c r="AO929" s="1"/>
      <c r="AP929" s="1"/>
      <c r="AQ929" s="1"/>
      <c r="AR929" s="1"/>
      <c r="AS929" s="1"/>
      <c r="AT929" s="1"/>
      <c r="AU929" s="1"/>
    </row>
    <row r="930" spans="1:47" s="615" customFormat="1" ht="17.45" customHeight="1" x14ac:dyDescent="0.25">
      <c r="A930" s="589" t="s">
        <v>8374</v>
      </c>
      <c r="B930" s="495" t="s">
        <v>62</v>
      </c>
      <c r="C930" s="495" t="s">
        <v>1065</v>
      </c>
      <c r="D930" s="495" t="s">
        <v>2352</v>
      </c>
      <c r="E930" s="495" t="s">
        <v>8375</v>
      </c>
      <c r="F930" s="473" t="s">
        <v>26</v>
      </c>
      <c r="G930" s="473"/>
      <c r="H930" s="473"/>
      <c r="I930" s="473"/>
      <c r="J930" s="152" t="s">
        <v>11223</v>
      </c>
      <c r="K930" s="163" t="s">
        <v>8948</v>
      </c>
      <c r="L930" s="503">
        <v>43000</v>
      </c>
      <c r="M930" s="497" t="s">
        <v>8578</v>
      </c>
      <c r="N930" s="163" t="s">
        <v>47</v>
      </c>
      <c r="O930" s="503">
        <v>43000</v>
      </c>
      <c r="P930" s="499">
        <v>115000</v>
      </c>
      <c r="Q930" s="500">
        <f t="shared" si="35"/>
        <v>0.11499999999999999</v>
      </c>
      <c r="R930" s="504">
        <v>12</v>
      </c>
      <c r="S930" s="505" t="s">
        <v>10333</v>
      </c>
      <c r="T930" s="163" t="s">
        <v>103</v>
      </c>
      <c r="U930" s="163" t="s">
        <v>7</v>
      </c>
      <c r="V930" s="495" t="s">
        <v>477</v>
      </c>
      <c r="W930" s="495" t="s">
        <v>1138</v>
      </c>
      <c r="X930" s="495" t="s">
        <v>5537</v>
      </c>
      <c r="Y930" s="495" t="s">
        <v>1091</v>
      </c>
      <c r="Z930" s="616"/>
      <c r="AA930" s="590"/>
      <c r="AB930" s="1"/>
      <c r="AC930" s="1"/>
      <c r="AD930" s="1"/>
      <c r="AE930" s="1"/>
      <c r="AF930" s="1"/>
      <c r="AG930" s="1"/>
      <c r="AH930" s="1"/>
      <c r="AI930" s="1"/>
      <c r="AJ930" s="1"/>
      <c r="AK930" s="1"/>
      <c r="AL930" s="1"/>
      <c r="AM930" s="1"/>
      <c r="AN930" s="1"/>
      <c r="AO930" s="1"/>
      <c r="AP930" s="1"/>
      <c r="AQ930" s="1"/>
      <c r="AR930" s="1"/>
      <c r="AS930" s="1"/>
      <c r="AT930" s="1"/>
      <c r="AU930" s="1"/>
    </row>
    <row r="931" spans="1:47" s="615" customFormat="1" ht="17.45" customHeight="1" x14ac:dyDescent="0.25">
      <c r="A931" s="589" t="s">
        <v>763</v>
      </c>
      <c r="B931" s="495" t="s">
        <v>56</v>
      </c>
      <c r="C931" s="495" t="s">
        <v>194</v>
      </c>
      <c r="D931" s="495" t="s">
        <v>764</v>
      </c>
      <c r="E931" s="495" t="s">
        <v>765</v>
      </c>
      <c r="F931" s="473" t="s">
        <v>27</v>
      </c>
      <c r="G931" s="473" t="s">
        <v>4894</v>
      </c>
      <c r="H931" s="473" t="str">
        <f>VLOOKUP(A931,'[1]2017 SalesConnect'!$A:$J,8,0)</f>
        <v>India</v>
      </c>
      <c r="I931" s="473" t="str">
        <f>VLOOKUP(A931,'[1]2017 SalesConnect'!$A:$I,9,0)</f>
        <v>Following up on next steps with the local team in the US. No response yet.</v>
      </c>
      <c r="J931" s="152" t="s">
        <v>11225</v>
      </c>
      <c r="K931" s="152" t="s">
        <v>8070</v>
      </c>
      <c r="L931" s="503">
        <v>42885</v>
      </c>
      <c r="M931" s="497" t="s">
        <v>766</v>
      </c>
      <c r="N931" s="163" t="s">
        <v>48</v>
      </c>
      <c r="O931" s="503">
        <v>42885</v>
      </c>
      <c r="P931" s="499">
        <v>118750</v>
      </c>
      <c r="Q931" s="500">
        <f t="shared" si="35"/>
        <v>0.11874999999999999</v>
      </c>
      <c r="R931" s="504">
        <v>2</v>
      </c>
      <c r="S931" s="505" t="s">
        <v>11283</v>
      </c>
      <c r="T931" s="163" t="s">
        <v>292</v>
      </c>
      <c r="U931" s="152" t="s">
        <v>7040</v>
      </c>
      <c r="V931" s="495" t="s">
        <v>104</v>
      </c>
      <c r="W931" s="495" t="s">
        <v>6789</v>
      </c>
      <c r="X931" s="495" t="s">
        <v>5496</v>
      </c>
      <c r="Y931" s="495" t="s">
        <v>768</v>
      </c>
      <c r="Z931" s="616"/>
      <c r="AA931" s="590"/>
      <c r="AB931" s="1"/>
      <c r="AC931" s="1"/>
      <c r="AD931" s="1"/>
      <c r="AE931" s="1"/>
      <c r="AF931" s="1"/>
      <c r="AG931" s="1"/>
      <c r="AH931" s="1"/>
      <c r="AI931" s="1"/>
      <c r="AJ931" s="1"/>
      <c r="AK931" s="1"/>
      <c r="AL931" s="1"/>
      <c r="AM931" s="1"/>
      <c r="AN931" s="1"/>
      <c r="AO931" s="1"/>
      <c r="AP931" s="1"/>
      <c r="AQ931" s="1"/>
      <c r="AR931" s="1"/>
      <c r="AS931" s="1"/>
      <c r="AT931" s="1"/>
      <c r="AU931" s="1"/>
    </row>
    <row r="932" spans="1:47" s="615" customFormat="1" ht="17.45" customHeight="1" x14ac:dyDescent="0.25">
      <c r="A932" s="592" t="s">
        <v>2741</v>
      </c>
      <c r="B932" s="519" t="s">
        <v>58</v>
      </c>
      <c r="C932" s="519" t="s">
        <v>58</v>
      </c>
      <c r="D932" s="519" t="s">
        <v>8945</v>
      </c>
      <c r="E932" s="519" t="s">
        <v>2742</v>
      </c>
      <c r="F932" s="473" t="s">
        <v>26</v>
      </c>
      <c r="G932" s="473" t="s">
        <v>4894</v>
      </c>
      <c r="H932" s="473" t="str">
        <f>VLOOKUP(A932,'[1]2017 SalesConnect'!$A:$J,8,0)</f>
        <v>India</v>
      </c>
      <c r="I932" s="473" t="str">
        <f>VLOOKUP(A932,'[1]2017 SalesConnect'!$A:$I,9,0)</f>
        <v>Delivery In progress</v>
      </c>
      <c r="J932" s="520" t="s">
        <v>11226</v>
      </c>
      <c r="K932" s="520" t="s">
        <v>8948</v>
      </c>
      <c r="L932" s="521">
        <v>42779</v>
      </c>
      <c r="M932" s="522">
        <v>42454</v>
      </c>
      <c r="N932" s="520" t="s">
        <v>50</v>
      </c>
      <c r="O932" s="521">
        <v>42779</v>
      </c>
      <c r="P932" s="523">
        <v>111428</v>
      </c>
      <c r="Q932" s="524">
        <v>0.111428</v>
      </c>
      <c r="R932" s="525">
        <v>4</v>
      </c>
      <c r="S932" s="526">
        <v>42835</v>
      </c>
      <c r="T932" s="520" t="s">
        <v>578</v>
      </c>
      <c r="U932" s="520" t="s">
        <v>7040</v>
      </c>
      <c r="V932" s="519" t="s">
        <v>162</v>
      </c>
      <c r="W932" s="519" t="s">
        <v>105</v>
      </c>
      <c r="X932" s="415" t="s">
        <v>9233</v>
      </c>
      <c r="Y932" s="415"/>
      <c r="Z932" s="616"/>
      <c r="AA932" s="590"/>
      <c r="AB932" s="1"/>
      <c r="AC932" s="1"/>
      <c r="AD932" s="1"/>
      <c r="AE932" s="1"/>
      <c r="AF932" s="1"/>
      <c r="AG932" s="1"/>
      <c r="AH932" s="1"/>
      <c r="AI932" s="1"/>
      <c r="AJ932" s="1"/>
      <c r="AK932" s="1"/>
      <c r="AL932" s="1"/>
      <c r="AM932" s="1"/>
      <c r="AN932" s="1"/>
      <c r="AO932" s="1"/>
      <c r="AP932" s="1"/>
      <c r="AQ932" s="1"/>
      <c r="AR932" s="1"/>
      <c r="AS932" s="1"/>
      <c r="AT932" s="1"/>
      <c r="AU932" s="1"/>
    </row>
    <row r="933" spans="1:47" s="615" customFormat="1" ht="17.45" customHeight="1" x14ac:dyDescent="0.25">
      <c r="A933" s="594" t="s">
        <v>2741</v>
      </c>
      <c r="B933" s="532" t="s">
        <v>58</v>
      </c>
      <c r="C933" s="532" t="s">
        <v>58</v>
      </c>
      <c r="D933" s="532" t="s">
        <v>557</v>
      </c>
      <c r="E933" s="532" t="s">
        <v>2742</v>
      </c>
      <c r="F933" s="473" t="s">
        <v>26</v>
      </c>
      <c r="G933" s="473" t="s">
        <v>4894</v>
      </c>
      <c r="H933" s="473" t="str">
        <f>VLOOKUP(A933,'[1]2017 SalesConnect'!$A:$J,8,0)</f>
        <v>India</v>
      </c>
      <c r="I933" s="473" t="str">
        <f>VLOOKUP(A933,'[1]2017 SalesConnect'!$A:$I,9,0)</f>
        <v>Delivery In progress</v>
      </c>
      <c r="J933" s="163" t="s">
        <v>11226</v>
      </c>
      <c r="K933" s="533" t="s">
        <v>8948</v>
      </c>
      <c r="L933" s="534">
        <v>42779</v>
      </c>
      <c r="M933" s="535" t="s">
        <v>2743</v>
      </c>
      <c r="N933" s="533" t="s">
        <v>50</v>
      </c>
      <c r="O933" s="534">
        <v>42779</v>
      </c>
      <c r="P933" s="536">
        <v>111428</v>
      </c>
      <c r="Q933" s="537">
        <f t="shared" ref="Q933:Q940" si="36">+P933*0.000001</f>
        <v>0.111428</v>
      </c>
      <c r="R933" s="538">
        <v>4</v>
      </c>
      <c r="S933" s="539" t="s">
        <v>11827</v>
      </c>
      <c r="T933" s="538" t="s">
        <v>578</v>
      </c>
      <c r="U933" s="533" t="s">
        <v>8</v>
      </c>
      <c r="V933" s="532" t="s">
        <v>104</v>
      </c>
      <c r="W933" s="532" t="s">
        <v>105</v>
      </c>
      <c r="X933" s="532" t="s">
        <v>5545</v>
      </c>
      <c r="Y933" s="532" t="s">
        <v>297</v>
      </c>
      <c r="Z933" s="616"/>
      <c r="AA933" s="590"/>
      <c r="AB933" s="1"/>
      <c r="AC933" s="1"/>
      <c r="AD933" s="1"/>
      <c r="AE933" s="1"/>
      <c r="AF933" s="1"/>
      <c r="AG933" s="1"/>
      <c r="AH933" s="1"/>
      <c r="AI933" s="1"/>
      <c r="AJ933" s="1"/>
      <c r="AK933" s="1"/>
      <c r="AL933" s="1"/>
      <c r="AM933" s="1"/>
      <c r="AN933" s="1"/>
      <c r="AO933" s="1"/>
      <c r="AP933" s="1"/>
      <c r="AQ933" s="1"/>
      <c r="AR933" s="1"/>
      <c r="AS933" s="1"/>
      <c r="AT933" s="1"/>
      <c r="AU933" s="1"/>
    </row>
    <row r="934" spans="1:47" s="615" customFormat="1" ht="17.45" customHeight="1" x14ac:dyDescent="0.25">
      <c r="A934" s="589" t="s">
        <v>2765</v>
      </c>
      <c r="B934" s="495" t="s">
        <v>60</v>
      </c>
      <c r="C934" s="495" t="s">
        <v>6576</v>
      </c>
      <c r="D934" s="495" t="s">
        <v>2766</v>
      </c>
      <c r="E934" s="495" t="s">
        <v>2767</v>
      </c>
      <c r="F934" s="473" t="s">
        <v>6576</v>
      </c>
      <c r="G934" s="473"/>
      <c r="H934" s="473"/>
      <c r="I934" s="473"/>
      <c r="J934" s="152" t="s">
        <v>11223</v>
      </c>
      <c r="K934" s="163" t="s">
        <v>8948</v>
      </c>
      <c r="L934" s="503">
        <v>42972</v>
      </c>
      <c r="M934" s="497" t="s">
        <v>2768</v>
      </c>
      <c r="N934" s="163" t="s">
        <v>46</v>
      </c>
      <c r="O934" s="503">
        <v>42972</v>
      </c>
      <c r="P934" s="499">
        <v>111111</v>
      </c>
      <c r="Q934" s="500">
        <f t="shared" si="36"/>
        <v>0.111111</v>
      </c>
      <c r="R934" s="504">
        <v>12</v>
      </c>
      <c r="S934" s="505" t="s">
        <v>5608</v>
      </c>
      <c r="T934" s="163" t="s">
        <v>125</v>
      </c>
      <c r="U934" s="152" t="s">
        <v>7040</v>
      </c>
      <c r="V934" s="495" t="s">
        <v>158</v>
      </c>
      <c r="W934" s="495"/>
      <c r="X934" s="495" t="s">
        <v>6008</v>
      </c>
      <c r="Y934" s="495" t="s">
        <v>9315</v>
      </c>
      <c r="Z934" s="616"/>
      <c r="AA934" s="590"/>
      <c r="AB934" s="1"/>
      <c r="AC934" s="1"/>
      <c r="AD934" s="1"/>
      <c r="AE934" s="1"/>
      <c r="AF934" s="1"/>
      <c r="AG934" s="1"/>
      <c r="AH934" s="1"/>
      <c r="AI934" s="1"/>
      <c r="AJ934" s="1"/>
      <c r="AK934" s="1"/>
      <c r="AL934" s="1"/>
      <c r="AM934" s="1"/>
      <c r="AN934" s="1"/>
      <c r="AO934" s="1"/>
      <c r="AP934" s="1"/>
      <c r="AQ934" s="1"/>
      <c r="AR934" s="1"/>
      <c r="AS934" s="1"/>
      <c r="AT934" s="1"/>
      <c r="AU934" s="1"/>
    </row>
    <row r="935" spans="1:47" s="615" customFormat="1" ht="17.45" customHeight="1" x14ac:dyDescent="0.25">
      <c r="A935" s="589" t="s">
        <v>2761</v>
      </c>
      <c r="B935" s="495" t="s">
        <v>60</v>
      </c>
      <c r="C935" s="495" t="s">
        <v>6576</v>
      </c>
      <c r="D935" s="495" t="s">
        <v>2253</v>
      </c>
      <c r="E935" s="495" t="s">
        <v>2762</v>
      </c>
      <c r="F935" s="473" t="s">
        <v>6576</v>
      </c>
      <c r="G935" s="473"/>
      <c r="H935" s="473"/>
      <c r="I935" s="473"/>
      <c r="J935" s="152" t="s">
        <v>11223</v>
      </c>
      <c r="K935" s="163" t="s">
        <v>8948</v>
      </c>
      <c r="L935" s="503">
        <v>42965</v>
      </c>
      <c r="M935" s="497" t="s">
        <v>2763</v>
      </c>
      <c r="N935" s="163" t="s">
        <v>47</v>
      </c>
      <c r="O935" s="503">
        <v>42965</v>
      </c>
      <c r="P935" s="499">
        <v>111111</v>
      </c>
      <c r="Q935" s="500">
        <f t="shared" si="36"/>
        <v>0.111111</v>
      </c>
      <c r="R935" s="504">
        <v>1</v>
      </c>
      <c r="S935" s="505" t="s">
        <v>7101</v>
      </c>
      <c r="T935" s="163" t="s">
        <v>103</v>
      </c>
      <c r="U935" s="163" t="s">
        <v>7</v>
      </c>
      <c r="V935" s="495" t="s">
        <v>306</v>
      </c>
      <c r="W935" s="495" t="s">
        <v>2764</v>
      </c>
      <c r="X935" s="495" t="s">
        <v>6011</v>
      </c>
      <c r="Y935" s="495" t="s">
        <v>356</v>
      </c>
      <c r="Z935" s="616"/>
      <c r="AA935" s="590"/>
      <c r="AB935" s="1"/>
      <c r="AC935" s="1"/>
      <c r="AD935" s="1"/>
      <c r="AE935" s="1"/>
      <c r="AF935" s="1"/>
      <c r="AG935" s="1"/>
      <c r="AH935" s="1"/>
      <c r="AI935" s="1"/>
      <c r="AJ935" s="1"/>
      <c r="AK935" s="1"/>
      <c r="AL935" s="1"/>
      <c r="AM935" s="1"/>
      <c r="AN935" s="1"/>
      <c r="AO935" s="1"/>
      <c r="AP935" s="1"/>
      <c r="AQ935" s="1"/>
      <c r="AR935" s="1"/>
      <c r="AS935" s="1"/>
      <c r="AT935" s="1"/>
      <c r="AU935" s="1"/>
    </row>
    <row r="936" spans="1:47" s="615" customFormat="1" ht="17.45" customHeight="1" x14ac:dyDescent="0.25">
      <c r="A936" s="589" t="s">
        <v>9644</v>
      </c>
      <c r="B936" s="495" t="s">
        <v>60</v>
      </c>
      <c r="C936" s="495" t="s">
        <v>6576</v>
      </c>
      <c r="D936" s="495" t="s">
        <v>9645</v>
      </c>
      <c r="E936" s="495" t="s">
        <v>9646</v>
      </c>
      <c r="F936" s="473" t="s">
        <v>6576</v>
      </c>
      <c r="G936" s="473"/>
      <c r="H936" s="473"/>
      <c r="I936" s="473"/>
      <c r="J936" s="152" t="s">
        <v>11223</v>
      </c>
      <c r="K936" s="163" t="s">
        <v>8950</v>
      </c>
      <c r="L936" s="503">
        <v>42976</v>
      </c>
      <c r="M936" s="497" t="s">
        <v>9694</v>
      </c>
      <c r="N936" s="163" t="s">
        <v>47</v>
      </c>
      <c r="O936" s="503">
        <v>42976</v>
      </c>
      <c r="P936" s="499">
        <v>111111</v>
      </c>
      <c r="Q936" s="500">
        <f t="shared" si="36"/>
        <v>0.111111</v>
      </c>
      <c r="R936" s="504">
        <v>12</v>
      </c>
      <c r="S936" s="505" t="s">
        <v>11828</v>
      </c>
      <c r="T936" s="163" t="s">
        <v>103</v>
      </c>
      <c r="U936" s="163" t="s">
        <v>7</v>
      </c>
      <c r="V936" s="495" t="s">
        <v>477</v>
      </c>
      <c r="W936" s="495" t="s">
        <v>1302</v>
      </c>
      <c r="X936" s="495" t="s">
        <v>11936</v>
      </c>
      <c r="Y936" s="495" t="s">
        <v>667</v>
      </c>
      <c r="Z936" s="616"/>
      <c r="AA936" s="590"/>
      <c r="AB936" s="1"/>
      <c r="AC936" s="1"/>
      <c r="AD936" s="1"/>
      <c r="AE936" s="1"/>
      <c r="AF936" s="1"/>
      <c r="AG936" s="1"/>
      <c r="AH936" s="1"/>
      <c r="AI936" s="1"/>
      <c r="AJ936" s="1"/>
      <c r="AK936" s="1"/>
      <c r="AL936" s="1"/>
      <c r="AM936" s="1"/>
      <c r="AN936" s="1"/>
      <c r="AO936" s="1"/>
      <c r="AP936" s="1"/>
      <c r="AQ936" s="1"/>
      <c r="AR936" s="1"/>
      <c r="AS936" s="1"/>
      <c r="AT936" s="1"/>
      <c r="AU936" s="1"/>
    </row>
    <row r="937" spans="1:47" s="615" customFormat="1" ht="17.45" customHeight="1" x14ac:dyDescent="0.25">
      <c r="A937" s="589" t="s">
        <v>2744</v>
      </c>
      <c r="B937" s="495" t="s">
        <v>60</v>
      </c>
      <c r="C937" s="495" t="s">
        <v>6576</v>
      </c>
      <c r="D937" s="495" t="s">
        <v>10536</v>
      </c>
      <c r="E937" s="495" t="s">
        <v>2746</v>
      </c>
      <c r="F937" s="473" t="s">
        <v>6576</v>
      </c>
      <c r="G937" s="473" t="s">
        <v>4894</v>
      </c>
      <c r="H937" s="473" t="str">
        <f>VLOOKUP(A937,'[1]2017 SalesConnect'!$A:$J,8,0)</f>
        <v>India</v>
      </c>
      <c r="I937" s="473" t="str">
        <f>VLOOKUP(A937,'[1]2017 SalesConnect'!$A:$I,9,0)</f>
        <v>Proposal being developed , to develop a BC solution for OPD Claims</v>
      </c>
      <c r="J937" s="152" t="s">
        <v>11223</v>
      </c>
      <c r="K937" s="152" t="s">
        <v>33</v>
      </c>
      <c r="L937" s="496">
        <v>42943</v>
      </c>
      <c r="M937" s="497">
        <v>42708</v>
      </c>
      <c r="N937" s="152" t="s">
        <v>48</v>
      </c>
      <c r="O937" s="498">
        <v>42943</v>
      </c>
      <c r="P937" s="499">
        <v>111111</v>
      </c>
      <c r="Q937" s="500">
        <f t="shared" si="36"/>
        <v>0.111111</v>
      </c>
      <c r="R937" s="501">
        <v>3</v>
      </c>
      <c r="S937" s="502">
        <v>42887</v>
      </c>
      <c r="T937" s="152" t="s">
        <v>292</v>
      </c>
      <c r="U937" s="152" t="s">
        <v>7040</v>
      </c>
      <c r="V937" s="495" t="s">
        <v>162</v>
      </c>
      <c r="W937" s="495" t="s">
        <v>105</v>
      </c>
      <c r="X937" s="495" t="s">
        <v>10053</v>
      </c>
      <c r="Y937" s="495" t="s">
        <v>6864</v>
      </c>
      <c r="Z937" s="616"/>
      <c r="AA937" s="590"/>
      <c r="AB937" s="1"/>
      <c r="AC937" s="1"/>
      <c r="AD937" s="1"/>
      <c r="AE937" s="1"/>
      <c r="AF937" s="1"/>
      <c r="AG937" s="1"/>
      <c r="AH937" s="1"/>
      <c r="AI937" s="1"/>
      <c r="AJ937" s="1"/>
      <c r="AK937" s="1"/>
      <c r="AL937" s="1"/>
      <c r="AM937" s="1"/>
      <c r="AN937" s="1"/>
      <c r="AO937" s="1"/>
      <c r="AP937" s="1"/>
      <c r="AQ937" s="1"/>
      <c r="AR937" s="1"/>
      <c r="AS937" s="1"/>
      <c r="AT937" s="1"/>
      <c r="AU937" s="1"/>
    </row>
    <row r="938" spans="1:47" s="615" customFormat="1" ht="17.45" customHeight="1" x14ac:dyDescent="0.25">
      <c r="A938" s="589" t="s">
        <v>1828</v>
      </c>
      <c r="B938" s="495" t="s">
        <v>56</v>
      </c>
      <c r="C938" s="495" t="s">
        <v>117</v>
      </c>
      <c r="D938" s="495" t="s">
        <v>10279</v>
      </c>
      <c r="E938" s="495" t="s">
        <v>1015</v>
      </c>
      <c r="F938" s="473" t="s">
        <v>25</v>
      </c>
      <c r="G938" s="473" t="s">
        <v>4894</v>
      </c>
      <c r="H938" s="473" t="str">
        <f>VLOOKUP(A938,'[1]2017 SalesConnect'!$A:$J,8,0)</f>
        <v>India</v>
      </c>
      <c r="I938" s="473" t="str">
        <f>VLOOKUP(A938,'[1]2017 SalesConnect'!$A:$I,9,0)</f>
        <v>Presented to client during client visit in Delhi Client Center. Client was very appreciative and keen to start the demo soon</v>
      </c>
      <c r="J938" s="152" t="s">
        <v>11225</v>
      </c>
      <c r="K938" s="152" t="s">
        <v>35</v>
      </c>
      <c r="L938" s="496">
        <v>42916</v>
      </c>
      <c r="M938" s="497">
        <v>42577</v>
      </c>
      <c r="N938" s="152" t="s">
        <v>50</v>
      </c>
      <c r="O938" s="498">
        <v>43100</v>
      </c>
      <c r="P938" s="499">
        <v>110000</v>
      </c>
      <c r="Q938" s="500">
        <f t="shared" si="36"/>
        <v>0.11</v>
      </c>
      <c r="R938" s="501">
        <v>2</v>
      </c>
      <c r="S938" s="502">
        <v>42914</v>
      </c>
      <c r="T938" s="152" t="s">
        <v>578</v>
      </c>
      <c r="U938" s="152" t="s">
        <v>7040</v>
      </c>
      <c r="V938" s="495" t="s">
        <v>162</v>
      </c>
      <c r="W938" s="495" t="s">
        <v>105</v>
      </c>
      <c r="X938" s="495" t="s">
        <v>11938</v>
      </c>
      <c r="Y938" s="495"/>
      <c r="Z938" s="616"/>
      <c r="AA938" s="590"/>
      <c r="AB938" s="1"/>
      <c r="AC938" s="1"/>
      <c r="AD938" s="1"/>
      <c r="AE938" s="1"/>
      <c r="AF938" s="1"/>
      <c r="AG938" s="1"/>
      <c r="AH938" s="1"/>
      <c r="AI938" s="1"/>
      <c r="AJ938" s="1"/>
      <c r="AK938" s="1"/>
      <c r="AL938" s="1"/>
      <c r="AM938" s="1"/>
      <c r="AN938" s="1"/>
      <c r="AO938" s="1"/>
      <c r="AP938" s="1"/>
      <c r="AQ938" s="1"/>
      <c r="AR938" s="1"/>
      <c r="AS938" s="1"/>
      <c r="AT938" s="1"/>
      <c r="AU938" s="1"/>
    </row>
    <row r="939" spans="1:47" s="615" customFormat="1" ht="17.45" customHeight="1" x14ac:dyDescent="0.25">
      <c r="A939" s="589" t="s">
        <v>2980</v>
      </c>
      <c r="B939" s="495" t="s">
        <v>60</v>
      </c>
      <c r="C939" s="495" t="s">
        <v>6576</v>
      </c>
      <c r="D939" s="495" t="s">
        <v>2981</v>
      </c>
      <c r="E939" s="495" t="s">
        <v>2982</v>
      </c>
      <c r="F939" s="473" t="s">
        <v>6576</v>
      </c>
      <c r="G939" s="473" t="s">
        <v>4894</v>
      </c>
      <c r="H939" s="473" t="str">
        <f>VLOOKUP(A939,'[1]2017 SalesConnect'!$A:$J,8,0)</f>
        <v>India</v>
      </c>
      <c r="I939" s="473" t="str">
        <f>VLOOKUP(A939,'[1]2017 SalesConnect'!$A:$I,9,0)</f>
        <v>Initial POC done, proposal being developed for a production engagement</v>
      </c>
      <c r="J939" s="152" t="s">
        <v>11225</v>
      </c>
      <c r="K939" s="163" t="s">
        <v>33</v>
      </c>
      <c r="L939" s="503">
        <v>42916</v>
      </c>
      <c r="M939" s="497" t="s">
        <v>2983</v>
      </c>
      <c r="N939" s="163" t="s">
        <v>47</v>
      </c>
      <c r="O939" s="503">
        <v>42916</v>
      </c>
      <c r="P939" s="499">
        <v>100000</v>
      </c>
      <c r="Q939" s="500">
        <f t="shared" si="36"/>
        <v>9.9999999999999992E-2</v>
      </c>
      <c r="R939" s="504">
        <v>1</v>
      </c>
      <c r="S939" s="505" t="s">
        <v>11804</v>
      </c>
      <c r="T939" s="163" t="s">
        <v>292</v>
      </c>
      <c r="U939" s="163" t="s">
        <v>14</v>
      </c>
      <c r="V939" s="495" t="s">
        <v>911</v>
      </c>
      <c r="W939" s="495" t="s">
        <v>1292</v>
      </c>
      <c r="X939" s="495" t="s">
        <v>5514</v>
      </c>
      <c r="Y939" s="495" t="s">
        <v>757</v>
      </c>
      <c r="Z939" s="616"/>
      <c r="AA939" s="590"/>
      <c r="AB939" s="1"/>
      <c r="AC939" s="1"/>
      <c r="AD939" s="1"/>
      <c r="AE939" s="1"/>
      <c r="AF939" s="1"/>
      <c r="AG939" s="1"/>
      <c r="AH939" s="1"/>
      <c r="AI939" s="1"/>
      <c r="AJ939" s="1"/>
      <c r="AK939" s="1"/>
      <c r="AL939" s="1"/>
      <c r="AM939" s="1"/>
      <c r="AN939" s="1"/>
      <c r="AO939" s="1"/>
      <c r="AP939" s="1"/>
      <c r="AQ939" s="1"/>
      <c r="AR939" s="1"/>
      <c r="AS939" s="1"/>
      <c r="AT939" s="1"/>
      <c r="AU939" s="1"/>
    </row>
    <row r="940" spans="1:47" s="615" customFormat="1" ht="17.45" customHeight="1" x14ac:dyDescent="0.25">
      <c r="A940" s="589" t="s">
        <v>2235</v>
      </c>
      <c r="B940" s="495" t="s">
        <v>62</v>
      </c>
      <c r="C940" s="495" t="s">
        <v>1065</v>
      </c>
      <c r="D940" s="495" t="s">
        <v>2236</v>
      </c>
      <c r="E940" s="495" t="s">
        <v>11164</v>
      </c>
      <c r="F940" s="473" t="s">
        <v>26</v>
      </c>
      <c r="G940" s="473"/>
      <c r="H940" s="473"/>
      <c r="I940" s="473"/>
      <c r="J940" s="152" t="s">
        <v>11223</v>
      </c>
      <c r="K940" s="163" t="s">
        <v>8948</v>
      </c>
      <c r="L940" s="503">
        <v>43007</v>
      </c>
      <c r="M940" s="497" t="s">
        <v>2237</v>
      </c>
      <c r="N940" s="163" t="s">
        <v>47</v>
      </c>
      <c r="O940" s="503">
        <v>43007</v>
      </c>
      <c r="P940" s="499">
        <v>110000</v>
      </c>
      <c r="Q940" s="500">
        <f t="shared" si="36"/>
        <v>0.11</v>
      </c>
      <c r="R940" s="504">
        <v>12</v>
      </c>
      <c r="S940" s="505" t="s">
        <v>11283</v>
      </c>
      <c r="T940" s="163" t="s">
        <v>211</v>
      </c>
      <c r="U940" s="163" t="s">
        <v>7</v>
      </c>
      <c r="V940" s="495" t="s">
        <v>477</v>
      </c>
      <c r="W940" s="495" t="s">
        <v>1138</v>
      </c>
      <c r="X940" s="495" t="s">
        <v>5955</v>
      </c>
      <c r="Y940" s="495" t="s">
        <v>356</v>
      </c>
      <c r="Z940" s="616"/>
      <c r="AA940" s="590"/>
      <c r="AB940" s="1"/>
      <c r="AC940" s="1"/>
      <c r="AD940" s="1"/>
      <c r="AE940" s="1"/>
      <c r="AF940" s="1"/>
      <c r="AG940" s="1"/>
      <c r="AH940" s="1"/>
      <c r="AI940" s="1"/>
      <c r="AJ940" s="1"/>
      <c r="AK940" s="1"/>
      <c r="AL940" s="1"/>
      <c r="AM940" s="1"/>
      <c r="AN940" s="1"/>
      <c r="AO940" s="1"/>
      <c r="AP940" s="1"/>
      <c r="AQ940" s="1"/>
      <c r="AR940" s="1"/>
      <c r="AS940" s="1"/>
      <c r="AT940" s="1"/>
      <c r="AU940" s="1"/>
    </row>
    <row r="941" spans="1:47" s="615" customFormat="1" ht="17.45" customHeight="1" x14ac:dyDescent="0.25">
      <c r="A941" s="592" t="s">
        <v>6278</v>
      </c>
      <c r="B941" s="519" t="s">
        <v>59</v>
      </c>
      <c r="C941" s="519" t="s">
        <v>9574</v>
      </c>
      <c r="D941" s="519" t="s">
        <v>2781</v>
      </c>
      <c r="E941" s="519" t="s">
        <v>2782</v>
      </c>
      <c r="F941" s="473" t="s">
        <v>26</v>
      </c>
      <c r="G941" s="473"/>
      <c r="H941" s="473"/>
      <c r="I941" s="473"/>
      <c r="J941" s="520" t="s">
        <v>11223</v>
      </c>
      <c r="K941" s="520" t="s">
        <v>8948</v>
      </c>
      <c r="L941" s="521">
        <v>43008</v>
      </c>
      <c r="M941" s="522" t="s">
        <v>2783</v>
      </c>
      <c r="N941" s="520" t="s">
        <v>47</v>
      </c>
      <c r="O941" s="521">
        <v>43008</v>
      </c>
      <c r="P941" s="540">
        <v>110000</v>
      </c>
      <c r="Q941" s="524">
        <v>0.11</v>
      </c>
      <c r="R941" s="525">
        <v>1</v>
      </c>
      <c r="S941" s="526" t="s">
        <v>7880</v>
      </c>
      <c r="T941" s="520" t="s">
        <v>103</v>
      </c>
      <c r="U941" s="520" t="s">
        <v>11285</v>
      </c>
      <c r="V941" s="519" t="s">
        <v>126</v>
      </c>
      <c r="W941" s="519" t="s">
        <v>498</v>
      </c>
      <c r="X941" s="415" t="s">
        <v>6375</v>
      </c>
      <c r="Y941" s="415" t="s">
        <v>435</v>
      </c>
      <c r="Z941" s="616"/>
      <c r="AA941" s="590"/>
      <c r="AB941" s="1"/>
      <c r="AC941" s="1"/>
      <c r="AD941" s="1"/>
      <c r="AE941" s="1"/>
      <c r="AF941" s="1"/>
      <c r="AG941" s="1"/>
      <c r="AH941" s="1"/>
      <c r="AI941" s="1"/>
      <c r="AJ941" s="1"/>
      <c r="AK941" s="1"/>
      <c r="AL941" s="1"/>
      <c r="AM941" s="1"/>
      <c r="AN941" s="1"/>
      <c r="AO941" s="1"/>
      <c r="AP941" s="1"/>
      <c r="AQ941" s="1"/>
      <c r="AR941" s="1"/>
      <c r="AS941" s="1"/>
      <c r="AT941" s="1"/>
      <c r="AU941" s="1"/>
    </row>
    <row r="942" spans="1:47" s="615" customFormat="1" ht="17.45" customHeight="1" x14ac:dyDescent="0.25">
      <c r="A942" s="589" t="s">
        <v>7272</v>
      </c>
      <c r="B942" s="495" t="s">
        <v>59</v>
      </c>
      <c r="C942" s="495" t="s">
        <v>9574</v>
      </c>
      <c r="D942" s="495" t="s">
        <v>10538</v>
      </c>
      <c r="E942" s="495" t="s">
        <v>7274</v>
      </c>
      <c r="F942" s="473" t="s">
        <v>26</v>
      </c>
      <c r="G942" s="473"/>
      <c r="H942" s="473"/>
      <c r="I942" s="473"/>
      <c r="J942" s="152" t="s">
        <v>11223</v>
      </c>
      <c r="K942" s="152" t="s">
        <v>8948</v>
      </c>
      <c r="L942" s="496">
        <v>42972</v>
      </c>
      <c r="M942" s="497">
        <v>42829</v>
      </c>
      <c r="N942" s="152" t="s">
        <v>47</v>
      </c>
      <c r="O942" s="498">
        <v>42972</v>
      </c>
      <c r="P942" s="499">
        <v>110000</v>
      </c>
      <c r="Q942" s="500">
        <f t="shared" ref="Q942:Q1005" si="37">+P942*0.000001</f>
        <v>0.11</v>
      </c>
      <c r="R942" s="501">
        <v>12</v>
      </c>
      <c r="S942" s="502">
        <v>42913</v>
      </c>
      <c r="T942" s="152" t="s">
        <v>103</v>
      </c>
      <c r="U942" s="152" t="s">
        <v>7040</v>
      </c>
      <c r="V942" s="495" t="s">
        <v>162</v>
      </c>
      <c r="W942" s="495" t="s">
        <v>105</v>
      </c>
      <c r="X942" s="495" t="s">
        <v>7275</v>
      </c>
      <c r="Y942" s="495"/>
      <c r="Z942" s="616"/>
      <c r="AA942" s="590"/>
      <c r="AB942" s="1"/>
      <c r="AC942" s="1"/>
      <c r="AD942" s="1"/>
      <c r="AE942" s="1"/>
      <c r="AF942" s="1"/>
      <c r="AG942" s="1"/>
      <c r="AH942" s="1"/>
      <c r="AI942" s="1"/>
      <c r="AJ942" s="1"/>
      <c r="AK942" s="1"/>
      <c r="AL942" s="1"/>
      <c r="AM942" s="1"/>
      <c r="AN942" s="1"/>
      <c r="AO942" s="1"/>
      <c r="AP942" s="1"/>
      <c r="AQ942" s="1"/>
      <c r="AR942" s="1"/>
      <c r="AS942" s="1"/>
      <c r="AT942" s="1"/>
      <c r="AU942" s="1"/>
    </row>
    <row r="943" spans="1:47" s="615" customFormat="1" ht="17.45" customHeight="1" x14ac:dyDescent="0.25">
      <c r="A943" s="589" t="s">
        <v>9647</v>
      </c>
      <c r="B943" s="495" t="s">
        <v>57</v>
      </c>
      <c r="C943" s="495" t="s">
        <v>98</v>
      </c>
      <c r="D943" s="495" t="s">
        <v>10537</v>
      </c>
      <c r="E943" s="495" t="s">
        <v>9648</v>
      </c>
      <c r="F943" s="473" t="s">
        <v>28</v>
      </c>
      <c r="G943" s="473"/>
      <c r="H943" s="473"/>
      <c r="I943" s="473"/>
      <c r="J943" s="152" t="s">
        <v>11223</v>
      </c>
      <c r="K943" s="152" t="s">
        <v>8953</v>
      </c>
      <c r="L943" s="496">
        <v>42945</v>
      </c>
      <c r="M943" s="497">
        <v>42885</v>
      </c>
      <c r="N943" s="152" t="s">
        <v>46</v>
      </c>
      <c r="O943" s="498">
        <v>42945</v>
      </c>
      <c r="P943" s="499">
        <v>110000</v>
      </c>
      <c r="Q943" s="500">
        <f t="shared" si="37"/>
        <v>0.11</v>
      </c>
      <c r="R943" s="501">
        <v>12</v>
      </c>
      <c r="S943" s="502">
        <v>42887</v>
      </c>
      <c r="T943" s="152" t="s">
        <v>103</v>
      </c>
      <c r="U943" s="152" t="s">
        <v>7040</v>
      </c>
      <c r="V943" s="495" t="s">
        <v>162</v>
      </c>
      <c r="W943" s="495" t="s">
        <v>105</v>
      </c>
      <c r="X943" s="495" t="s">
        <v>9127</v>
      </c>
      <c r="Y943" s="495" t="s">
        <v>6864</v>
      </c>
      <c r="Z943" s="616"/>
      <c r="AA943" s="590"/>
      <c r="AB943" s="1"/>
      <c r="AC943" s="1"/>
      <c r="AD943" s="1"/>
      <c r="AE943" s="1"/>
      <c r="AF943" s="1"/>
      <c r="AG943" s="1"/>
      <c r="AH943" s="1"/>
      <c r="AI943" s="1"/>
      <c r="AJ943" s="1"/>
      <c r="AK943" s="1"/>
      <c r="AL943" s="1"/>
      <c r="AM943" s="1"/>
      <c r="AN943" s="1"/>
      <c r="AO943" s="1"/>
      <c r="AP943" s="1"/>
      <c r="AQ943" s="1"/>
      <c r="AR943" s="1"/>
      <c r="AS943" s="1"/>
      <c r="AT943" s="1"/>
      <c r="AU943" s="1"/>
    </row>
    <row r="944" spans="1:47" s="615" customFormat="1" ht="17.45" customHeight="1" x14ac:dyDescent="0.25">
      <c r="A944" s="589" t="s">
        <v>1083</v>
      </c>
      <c r="B944" s="495" t="s">
        <v>57</v>
      </c>
      <c r="C944" s="495" t="s">
        <v>182</v>
      </c>
      <c r="D944" s="495" t="s">
        <v>10249</v>
      </c>
      <c r="E944" s="495" t="s">
        <v>1084</v>
      </c>
      <c r="F944" s="473" t="s">
        <v>26</v>
      </c>
      <c r="G944" s="473" t="s">
        <v>4894</v>
      </c>
      <c r="H944" s="473" t="str">
        <f>VLOOKUP(A944,'[1]2017 SalesConnect'!$A:$J,8,0)</f>
        <v>Gronigen</v>
      </c>
      <c r="I944" s="473" t="str">
        <f>VLOOKUP(A944,'[1]2017 SalesConnect'!$A:$I,9,0)</f>
        <v>CIC Gronigen is being used in all dicussions for ABN, working to get the details</v>
      </c>
      <c r="J944" s="152" t="s">
        <v>11225</v>
      </c>
      <c r="K944" s="152" t="s">
        <v>8948</v>
      </c>
      <c r="L944" s="496">
        <v>42916</v>
      </c>
      <c r="M944" s="497">
        <v>42727</v>
      </c>
      <c r="N944" s="152" t="s">
        <v>49</v>
      </c>
      <c r="O944" s="498">
        <v>42916</v>
      </c>
      <c r="P944" s="499">
        <v>110000</v>
      </c>
      <c r="Q944" s="500">
        <f t="shared" si="37"/>
        <v>0.11</v>
      </c>
      <c r="R944" s="501">
        <v>12</v>
      </c>
      <c r="S944" s="502">
        <v>42878</v>
      </c>
      <c r="T944" s="152" t="s">
        <v>211</v>
      </c>
      <c r="U944" s="152" t="s">
        <v>7040</v>
      </c>
      <c r="V944" s="495" t="s">
        <v>162</v>
      </c>
      <c r="W944" s="495" t="s">
        <v>105</v>
      </c>
      <c r="X944" s="495" t="s">
        <v>5503</v>
      </c>
      <c r="Y944" s="495" t="s">
        <v>6530</v>
      </c>
      <c r="Z944" s="616"/>
      <c r="AA944" s="590"/>
      <c r="AB944" s="1"/>
      <c r="AC944" s="1"/>
      <c r="AD944" s="1"/>
      <c r="AE944" s="1"/>
      <c r="AF944" s="1"/>
      <c r="AG944" s="1"/>
      <c r="AH944" s="1"/>
      <c r="AI944" s="1"/>
      <c r="AJ944" s="1"/>
      <c r="AK944" s="1"/>
      <c r="AL944" s="1"/>
      <c r="AM944" s="1"/>
      <c r="AN944" s="1"/>
      <c r="AO944" s="1"/>
      <c r="AP944" s="1"/>
      <c r="AQ944" s="1"/>
      <c r="AR944" s="1"/>
      <c r="AS944" s="1"/>
      <c r="AT944" s="1"/>
      <c r="AU944" s="1"/>
    </row>
    <row r="945" spans="1:47" s="615" customFormat="1" ht="17.45" customHeight="1" x14ac:dyDescent="0.25">
      <c r="A945" s="589" t="s">
        <v>4328</v>
      </c>
      <c r="B945" s="495" t="s">
        <v>56</v>
      </c>
      <c r="C945" s="495" t="s">
        <v>194</v>
      </c>
      <c r="D945" s="495" t="s">
        <v>4329</v>
      </c>
      <c r="E945" s="495" t="s">
        <v>4330</v>
      </c>
      <c r="F945" s="473" t="s">
        <v>27</v>
      </c>
      <c r="G945" s="473"/>
      <c r="H945" s="473"/>
      <c r="I945" s="473"/>
      <c r="J945" s="152" t="s">
        <v>11223</v>
      </c>
      <c r="K945" s="163" t="s">
        <v>8070</v>
      </c>
      <c r="L945" s="503">
        <v>42972</v>
      </c>
      <c r="M945" s="497" t="s">
        <v>4331</v>
      </c>
      <c r="N945" s="163" t="s">
        <v>47</v>
      </c>
      <c r="O945" s="503">
        <v>42972</v>
      </c>
      <c r="P945" s="499">
        <v>24000</v>
      </c>
      <c r="Q945" s="500">
        <f t="shared" si="37"/>
        <v>2.4E-2</v>
      </c>
      <c r="R945" s="504">
        <v>1</v>
      </c>
      <c r="S945" s="505" t="s">
        <v>6513</v>
      </c>
      <c r="T945" s="163" t="s">
        <v>103</v>
      </c>
      <c r="U945" s="163" t="s">
        <v>7</v>
      </c>
      <c r="V945" s="495" t="s">
        <v>388</v>
      </c>
      <c r="W945" s="495" t="s">
        <v>389</v>
      </c>
      <c r="X945" s="495" t="s">
        <v>9272</v>
      </c>
      <c r="Y945" s="495" t="s">
        <v>356</v>
      </c>
      <c r="Z945" s="616"/>
      <c r="AA945" s="590"/>
      <c r="AB945" s="1"/>
      <c r="AC945" s="1"/>
      <c r="AD945" s="1"/>
      <c r="AE945" s="1"/>
      <c r="AF945" s="1"/>
      <c r="AG945" s="1"/>
      <c r="AH945" s="1"/>
      <c r="AI945" s="1"/>
      <c r="AJ945" s="1"/>
      <c r="AK945" s="1"/>
      <c r="AL945" s="1"/>
      <c r="AM945" s="1"/>
      <c r="AN945" s="1"/>
      <c r="AO945" s="1"/>
      <c r="AP945" s="1"/>
      <c r="AQ945" s="1"/>
      <c r="AR945" s="1"/>
      <c r="AS945" s="1"/>
      <c r="AT945" s="1"/>
      <c r="AU945" s="1"/>
    </row>
    <row r="946" spans="1:47" s="615" customFormat="1" ht="17.45" customHeight="1" x14ac:dyDescent="0.25">
      <c r="A946" s="589" t="s">
        <v>2788</v>
      </c>
      <c r="B946" s="495" t="s">
        <v>57</v>
      </c>
      <c r="C946" s="495" t="s">
        <v>1348</v>
      </c>
      <c r="D946" s="495" t="s">
        <v>2789</v>
      </c>
      <c r="E946" s="495" t="s">
        <v>2790</v>
      </c>
      <c r="F946" s="473" t="s">
        <v>28</v>
      </c>
      <c r="G946" s="473"/>
      <c r="H946" s="473"/>
      <c r="I946" s="473"/>
      <c r="J946" s="152" t="s">
        <v>11225</v>
      </c>
      <c r="K946" s="163" t="s">
        <v>8953</v>
      </c>
      <c r="L946" s="503">
        <v>42895</v>
      </c>
      <c r="M946" s="497" t="s">
        <v>2791</v>
      </c>
      <c r="N946" s="163" t="s">
        <v>46</v>
      </c>
      <c r="O946" s="503">
        <v>42895</v>
      </c>
      <c r="P946" s="499">
        <v>105000</v>
      </c>
      <c r="Q946" s="500">
        <f t="shared" si="37"/>
        <v>0.105</v>
      </c>
      <c r="R946" s="504">
        <v>12</v>
      </c>
      <c r="S946" s="505" t="s">
        <v>2088</v>
      </c>
      <c r="T946" s="163" t="s">
        <v>125</v>
      </c>
      <c r="U946" s="163" t="s">
        <v>7</v>
      </c>
      <c r="V946" s="495" t="s">
        <v>477</v>
      </c>
      <c r="W946" s="495"/>
      <c r="X946" s="495" t="s">
        <v>5954</v>
      </c>
      <c r="Y946" s="495" t="s">
        <v>667</v>
      </c>
      <c r="Z946" s="616"/>
      <c r="AA946" s="590"/>
      <c r="AB946" s="1"/>
      <c r="AC946" s="1"/>
      <c r="AD946" s="1"/>
      <c r="AE946" s="1"/>
      <c r="AF946" s="1"/>
      <c r="AG946" s="1"/>
      <c r="AH946" s="1"/>
      <c r="AI946" s="1"/>
      <c r="AJ946" s="1"/>
      <c r="AK946" s="1"/>
      <c r="AL946" s="1"/>
      <c r="AM946" s="1"/>
      <c r="AN946" s="1"/>
      <c r="AO946" s="1"/>
      <c r="AP946" s="1"/>
      <c r="AQ946" s="1"/>
      <c r="AR946" s="1"/>
      <c r="AS946" s="1"/>
      <c r="AT946" s="1"/>
      <c r="AU946" s="1"/>
    </row>
    <row r="947" spans="1:47" s="615" customFormat="1" ht="17.45" customHeight="1" x14ac:dyDescent="0.25">
      <c r="A947" s="589" t="s">
        <v>4532</v>
      </c>
      <c r="B947" s="495" t="s">
        <v>56</v>
      </c>
      <c r="C947" s="495" t="s">
        <v>194</v>
      </c>
      <c r="D947" s="495" t="s">
        <v>4329</v>
      </c>
      <c r="E947" s="495" t="s">
        <v>3095</v>
      </c>
      <c r="F947" s="473" t="s">
        <v>27</v>
      </c>
      <c r="G947" s="473"/>
      <c r="H947" s="473"/>
      <c r="I947" s="473"/>
      <c r="J947" s="152" t="s">
        <v>11224</v>
      </c>
      <c r="K947" s="163" t="s">
        <v>8070</v>
      </c>
      <c r="L947" s="503">
        <v>43098</v>
      </c>
      <c r="M947" s="497" t="s">
        <v>4533</v>
      </c>
      <c r="N947" s="163" t="s">
        <v>142</v>
      </c>
      <c r="O947" s="503">
        <v>43098</v>
      </c>
      <c r="P947" s="499">
        <v>15000</v>
      </c>
      <c r="Q947" s="500">
        <f t="shared" si="37"/>
        <v>1.4999999999999999E-2</v>
      </c>
      <c r="R947" s="504">
        <v>12</v>
      </c>
      <c r="S947" s="505" t="s">
        <v>11860</v>
      </c>
      <c r="T947" s="163" t="s">
        <v>125</v>
      </c>
      <c r="U947" s="152" t="s">
        <v>7040</v>
      </c>
      <c r="V947" s="495" t="s">
        <v>104</v>
      </c>
      <c r="W947" s="495" t="s">
        <v>513</v>
      </c>
      <c r="X947" s="495" t="s">
        <v>6498</v>
      </c>
      <c r="Y947" s="495" t="s">
        <v>9560</v>
      </c>
      <c r="Z947" s="616"/>
      <c r="AA947" s="590"/>
      <c r="AB947" s="1"/>
      <c r="AC947" s="1"/>
      <c r="AD947" s="1"/>
      <c r="AE947" s="1"/>
      <c r="AF947" s="1"/>
      <c r="AG947" s="1"/>
      <c r="AH947" s="1"/>
      <c r="AI947" s="1"/>
      <c r="AJ947" s="1"/>
      <c r="AK947" s="1"/>
      <c r="AL947" s="1"/>
      <c r="AM947" s="1"/>
      <c r="AN947" s="1"/>
      <c r="AO947" s="1"/>
      <c r="AP947" s="1"/>
      <c r="AQ947" s="1"/>
      <c r="AR947" s="1"/>
      <c r="AS947" s="1"/>
      <c r="AT947" s="1"/>
      <c r="AU947" s="1"/>
    </row>
    <row r="948" spans="1:47" s="615" customFormat="1" ht="17.45" customHeight="1" x14ac:dyDescent="0.25">
      <c r="A948" s="589" t="s">
        <v>3278</v>
      </c>
      <c r="B948" s="495" t="s">
        <v>56</v>
      </c>
      <c r="C948" s="495" t="s">
        <v>161</v>
      </c>
      <c r="D948" s="495" t="s">
        <v>3279</v>
      </c>
      <c r="E948" s="495" t="s">
        <v>3280</v>
      </c>
      <c r="F948" s="473" t="s">
        <v>26</v>
      </c>
      <c r="G948" s="473"/>
      <c r="H948" s="473"/>
      <c r="I948" s="473"/>
      <c r="J948" s="152" t="s">
        <v>11223</v>
      </c>
      <c r="K948" s="163" t="s">
        <v>8948</v>
      </c>
      <c r="L948" s="503">
        <v>43008</v>
      </c>
      <c r="M948" s="497" t="s">
        <v>3281</v>
      </c>
      <c r="N948" s="163" t="s">
        <v>47</v>
      </c>
      <c r="O948" s="503">
        <v>43008</v>
      </c>
      <c r="P948" s="499">
        <v>100000</v>
      </c>
      <c r="Q948" s="500">
        <f t="shared" si="37"/>
        <v>9.9999999999999992E-2</v>
      </c>
      <c r="R948" s="504">
        <v>1</v>
      </c>
      <c r="S948" s="505" t="s">
        <v>9606</v>
      </c>
      <c r="T948" s="163" t="s">
        <v>103</v>
      </c>
      <c r="U948" s="163" t="s">
        <v>7</v>
      </c>
      <c r="V948" s="495" t="s">
        <v>388</v>
      </c>
      <c r="W948" s="495" t="s">
        <v>389</v>
      </c>
      <c r="X948" s="495" t="s">
        <v>6383</v>
      </c>
      <c r="Y948" s="495" t="s">
        <v>356</v>
      </c>
      <c r="Z948" s="616"/>
      <c r="AA948" s="590"/>
      <c r="AB948" s="1"/>
      <c r="AC948" s="1"/>
      <c r="AD948" s="1"/>
      <c r="AE948" s="1"/>
      <c r="AF948" s="1"/>
      <c r="AG948" s="1"/>
      <c r="AH948" s="1"/>
      <c r="AI948" s="1"/>
      <c r="AJ948" s="1"/>
      <c r="AK948" s="1"/>
      <c r="AL948" s="1"/>
      <c r="AM948" s="1"/>
      <c r="AN948" s="1"/>
      <c r="AO948" s="1"/>
      <c r="AP948" s="1"/>
      <c r="AQ948" s="1"/>
      <c r="AR948" s="1"/>
      <c r="AS948" s="1"/>
      <c r="AT948" s="1"/>
      <c r="AU948" s="1"/>
    </row>
    <row r="949" spans="1:47" s="615" customFormat="1" ht="17.45" customHeight="1" x14ac:dyDescent="0.25">
      <c r="A949" s="589" t="s">
        <v>3612</v>
      </c>
      <c r="B949" s="495" t="s">
        <v>56</v>
      </c>
      <c r="C949" s="495" t="s">
        <v>117</v>
      </c>
      <c r="D949" s="495" t="s">
        <v>179</v>
      </c>
      <c r="E949" s="495" t="s">
        <v>3613</v>
      </c>
      <c r="F949" s="473" t="s">
        <v>25</v>
      </c>
      <c r="G949" s="473"/>
      <c r="H949" s="473"/>
      <c r="I949" s="473"/>
      <c r="J949" s="152" t="s">
        <v>11223</v>
      </c>
      <c r="K949" s="163" t="s">
        <v>35</v>
      </c>
      <c r="L949" s="503">
        <v>42978</v>
      </c>
      <c r="M949" s="497" t="s">
        <v>3614</v>
      </c>
      <c r="N949" s="163" t="s">
        <v>46</v>
      </c>
      <c r="O949" s="503">
        <v>42978</v>
      </c>
      <c r="P949" s="499">
        <v>75000</v>
      </c>
      <c r="Q949" s="500">
        <f t="shared" si="37"/>
        <v>7.4999999999999997E-2</v>
      </c>
      <c r="R949" s="504">
        <v>12</v>
      </c>
      <c r="S949" s="505" t="s">
        <v>445</v>
      </c>
      <c r="T949" s="163" t="s">
        <v>103</v>
      </c>
      <c r="U949" s="163" t="s">
        <v>7</v>
      </c>
      <c r="V949" s="495" t="s">
        <v>477</v>
      </c>
      <c r="W949" s="495"/>
      <c r="X949" s="495" t="s">
        <v>6110</v>
      </c>
      <c r="Y949" s="495"/>
      <c r="Z949" s="616"/>
      <c r="AA949" s="590"/>
      <c r="AB949" s="1"/>
      <c r="AC949" s="1"/>
      <c r="AD949" s="1"/>
      <c r="AE949" s="1"/>
      <c r="AF949" s="1"/>
      <c r="AG949" s="1"/>
      <c r="AH949" s="1"/>
      <c r="AI949" s="1"/>
      <c r="AJ949" s="1"/>
      <c r="AK949" s="1"/>
      <c r="AL949" s="1"/>
      <c r="AM949" s="1"/>
      <c r="AN949" s="1"/>
      <c r="AO949" s="1"/>
      <c r="AP949" s="1"/>
      <c r="AQ949" s="1"/>
      <c r="AR949" s="1"/>
      <c r="AS949" s="1"/>
      <c r="AT949" s="1"/>
      <c r="AU949" s="1"/>
    </row>
    <row r="950" spans="1:47" s="615" customFormat="1" ht="17.45" customHeight="1" x14ac:dyDescent="0.25">
      <c r="A950" s="589" t="s">
        <v>9031</v>
      </c>
      <c r="B950" s="495" t="s">
        <v>56</v>
      </c>
      <c r="C950" s="495" t="s">
        <v>117</v>
      </c>
      <c r="D950" s="495" t="s">
        <v>11450</v>
      </c>
      <c r="E950" s="495" t="s">
        <v>2463</v>
      </c>
      <c r="F950" s="473" t="s">
        <v>25</v>
      </c>
      <c r="G950" s="473"/>
      <c r="H950" s="473"/>
      <c r="I950" s="473"/>
      <c r="J950" s="152" t="s">
        <v>11223</v>
      </c>
      <c r="K950" s="152" t="s">
        <v>35</v>
      </c>
      <c r="L950" s="496">
        <v>42972</v>
      </c>
      <c r="M950" s="497">
        <v>42870</v>
      </c>
      <c r="N950" s="152" t="s">
        <v>46</v>
      </c>
      <c r="O950" s="498">
        <v>42972</v>
      </c>
      <c r="P950" s="499">
        <v>700000</v>
      </c>
      <c r="Q950" s="500">
        <f t="shared" si="37"/>
        <v>0.7</v>
      </c>
      <c r="R950" s="501">
        <v>4</v>
      </c>
      <c r="S950" s="502">
        <v>42873</v>
      </c>
      <c r="T950" s="152" t="s">
        <v>125</v>
      </c>
      <c r="U950" s="152" t="s">
        <v>7040</v>
      </c>
      <c r="V950" s="495" t="s">
        <v>162</v>
      </c>
      <c r="W950" s="495" t="s">
        <v>7199</v>
      </c>
      <c r="X950" s="495" t="s">
        <v>11884</v>
      </c>
      <c r="Y950" s="495" t="s">
        <v>7201</v>
      </c>
      <c r="Z950" s="616"/>
      <c r="AA950" s="590"/>
      <c r="AB950" s="1"/>
      <c r="AC950" s="1"/>
      <c r="AD950" s="1"/>
      <c r="AE950" s="1"/>
      <c r="AF950" s="1"/>
      <c r="AG950" s="1"/>
      <c r="AH950" s="1"/>
      <c r="AI950" s="1"/>
      <c r="AJ950" s="1"/>
      <c r="AK950" s="1"/>
      <c r="AL950" s="1"/>
      <c r="AM950" s="1"/>
      <c r="AN950" s="1"/>
      <c r="AO950" s="1"/>
      <c r="AP950" s="1"/>
      <c r="AQ950" s="1"/>
      <c r="AR950" s="1"/>
      <c r="AS950" s="1"/>
      <c r="AT950" s="1"/>
      <c r="AU950" s="1"/>
    </row>
    <row r="951" spans="1:47" s="615" customFormat="1" ht="17.45" customHeight="1" x14ac:dyDescent="0.25">
      <c r="A951" s="589" t="s">
        <v>8509</v>
      </c>
      <c r="B951" s="495" t="s">
        <v>56</v>
      </c>
      <c r="C951" s="495" t="s">
        <v>235</v>
      </c>
      <c r="D951" s="495" t="s">
        <v>10689</v>
      </c>
      <c r="E951" s="495" t="s">
        <v>4293</v>
      </c>
      <c r="F951" s="473" t="s">
        <v>28</v>
      </c>
      <c r="G951" s="473"/>
      <c r="H951" s="473"/>
      <c r="I951" s="473"/>
      <c r="J951" s="152" t="s">
        <v>11223</v>
      </c>
      <c r="K951" s="152" t="s">
        <v>8950</v>
      </c>
      <c r="L951" s="496">
        <v>42933</v>
      </c>
      <c r="M951" s="497">
        <v>42843</v>
      </c>
      <c r="N951" s="152" t="s">
        <v>47</v>
      </c>
      <c r="O951" s="498">
        <v>42933</v>
      </c>
      <c r="P951" s="499">
        <v>10000</v>
      </c>
      <c r="Q951" s="500">
        <f t="shared" si="37"/>
        <v>0.01</v>
      </c>
      <c r="R951" s="501">
        <v>1</v>
      </c>
      <c r="S951" s="502">
        <v>42901</v>
      </c>
      <c r="T951" s="152" t="s">
        <v>125</v>
      </c>
      <c r="U951" s="152" t="s">
        <v>7040</v>
      </c>
      <c r="V951" s="495" t="s">
        <v>162</v>
      </c>
      <c r="W951" s="495" t="s">
        <v>105</v>
      </c>
      <c r="X951" s="495" t="s">
        <v>10110</v>
      </c>
      <c r="Y951" s="495" t="s">
        <v>6864</v>
      </c>
      <c r="Z951" s="616"/>
      <c r="AA951" s="590"/>
      <c r="AB951" s="1"/>
      <c r="AC951" s="1"/>
      <c r="AD951" s="1"/>
      <c r="AE951" s="1"/>
      <c r="AF951" s="1"/>
      <c r="AG951" s="1"/>
      <c r="AH951" s="1"/>
      <c r="AI951" s="1"/>
      <c r="AJ951" s="1"/>
      <c r="AK951" s="1"/>
      <c r="AL951" s="1"/>
      <c r="AM951" s="1"/>
      <c r="AN951" s="1"/>
      <c r="AO951" s="1"/>
      <c r="AP951" s="1"/>
      <c r="AQ951" s="1"/>
      <c r="AR951" s="1"/>
      <c r="AS951" s="1"/>
      <c r="AT951" s="1"/>
      <c r="AU951" s="1"/>
    </row>
    <row r="952" spans="1:47" s="615" customFormat="1" ht="17.45" customHeight="1" x14ac:dyDescent="0.25">
      <c r="A952" s="589" t="s">
        <v>8135</v>
      </c>
      <c r="B952" s="495" t="s">
        <v>56</v>
      </c>
      <c r="C952" s="495" t="s">
        <v>117</v>
      </c>
      <c r="D952" s="495" t="s">
        <v>8136</v>
      </c>
      <c r="E952" s="495" t="s">
        <v>8137</v>
      </c>
      <c r="F952" s="473" t="s">
        <v>25</v>
      </c>
      <c r="G952" s="473"/>
      <c r="H952" s="473"/>
      <c r="I952" s="473"/>
      <c r="J952" s="152" t="s">
        <v>11223</v>
      </c>
      <c r="K952" s="163" t="s">
        <v>35</v>
      </c>
      <c r="L952" s="503">
        <v>42948</v>
      </c>
      <c r="M952" s="497" t="s">
        <v>8157</v>
      </c>
      <c r="N952" s="163" t="s">
        <v>47</v>
      </c>
      <c r="O952" s="503">
        <v>42948</v>
      </c>
      <c r="P952" s="499">
        <v>1</v>
      </c>
      <c r="Q952" s="500">
        <f t="shared" si="37"/>
        <v>9.9999999999999995E-7</v>
      </c>
      <c r="R952" s="504">
        <v>12</v>
      </c>
      <c r="S952" s="505" t="s">
        <v>10789</v>
      </c>
      <c r="T952" s="163" t="s">
        <v>125</v>
      </c>
      <c r="U952" s="152" t="s">
        <v>7040</v>
      </c>
      <c r="V952" s="495" t="s">
        <v>104</v>
      </c>
      <c r="W952" s="495" t="s">
        <v>8187</v>
      </c>
      <c r="X952" s="495" t="s">
        <v>8188</v>
      </c>
      <c r="Y952" s="495" t="s">
        <v>2625</v>
      </c>
      <c r="Z952" s="616"/>
      <c r="AA952" s="590"/>
      <c r="AB952" s="1"/>
      <c r="AC952" s="1"/>
      <c r="AD952" s="1"/>
      <c r="AE952" s="1"/>
      <c r="AF952" s="1"/>
      <c r="AG952" s="1"/>
      <c r="AH952" s="1"/>
      <c r="AI952" s="1"/>
      <c r="AJ952" s="1"/>
      <c r="AK952" s="1"/>
      <c r="AL952" s="1"/>
      <c r="AM952" s="1"/>
      <c r="AN952" s="1"/>
      <c r="AO952" s="1"/>
      <c r="AP952" s="1"/>
      <c r="AQ952" s="1"/>
      <c r="AR952" s="1"/>
      <c r="AS952" s="1"/>
      <c r="AT952" s="1"/>
      <c r="AU952" s="1"/>
    </row>
    <row r="953" spans="1:47" s="615" customFormat="1" ht="17.45" customHeight="1" x14ac:dyDescent="0.25">
      <c r="A953" s="589" t="s">
        <v>8804</v>
      </c>
      <c r="B953" s="495" t="s">
        <v>56</v>
      </c>
      <c r="C953" s="495" t="s">
        <v>194</v>
      </c>
      <c r="D953" s="495" t="s">
        <v>10883</v>
      </c>
      <c r="E953" s="495" t="s">
        <v>904</v>
      </c>
      <c r="F953" s="473" t="s">
        <v>27</v>
      </c>
      <c r="G953" s="473"/>
      <c r="H953" s="473"/>
      <c r="I953" s="473"/>
      <c r="J953" s="152" t="s">
        <v>11224</v>
      </c>
      <c r="K953" s="152" t="s">
        <v>8070</v>
      </c>
      <c r="L953" s="496">
        <v>43087</v>
      </c>
      <c r="M953" s="497">
        <v>42844</v>
      </c>
      <c r="N953" s="152" t="s">
        <v>48</v>
      </c>
      <c r="O953" s="498">
        <v>43087</v>
      </c>
      <c r="P953" s="499">
        <v>100000</v>
      </c>
      <c r="Q953" s="500">
        <f t="shared" si="37"/>
        <v>9.9999999999999992E-2</v>
      </c>
      <c r="R953" s="501">
        <v>12</v>
      </c>
      <c r="S953" s="502">
        <v>42845</v>
      </c>
      <c r="T953" s="152" t="s">
        <v>292</v>
      </c>
      <c r="U953" s="152" t="s">
        <v>7040</v>
      </c>
      <c r="V953" s="495" t="s">
        <v>1715</v>
      </c>
      <c r="W953" s="495" t="s">
        <v>518</v>
      </c>
      <c r="X953" s="495" t="s">
        <v>10216</v>
      </c>
      <c r="Y953" s="495" t="s">
        <v>9300</v>
      </c>
      <c r="Z953" s="616"/>
      <c r="AA953" s="590"/>
      <c r="AB953" s="1"/>
      <c r="AC953" s="1"/>
      <c r="AD953" s="1"/>
      <c r="AE953" s="1"/>
      <c r="AF953" s="1"/>
      <c r="AG953" s="1"/>
      <c r="AH953" s="1"/>
      <c r="AI953" s="1"/>
      <c r="AJ953" s="1"/>
      <c r="AK953" s="1"/>
      <c r="AL953" s="1"/>
      <c r="AM953" s="1"/>
      <c r="AN953" s="1"/>
      <c r="AO953" s="1"/>
      <c r="AP953" s="1"/>
      <c r="AQ953" s="1"/>
      <c r="AR953" s="1"/>
      <c r="AS953" s="1"/>
      <c r="AT953" s="1"/>
      <c r="AU953" s="1"/>
    </row>
    <row r="954" spans="1:47" s="615" customFormat="1" ht="17.45" customHeight="1" x14ac:dyDescent="0.25">
      <c r="A954" s="589" t="s">
        <v>6571</v>
      </c>
      <c r="B954" s="495" t="s">
        <v>56</v>
      </c>
      <c r="C954" s="495" t="s">
        <v>235</v>
      </c>
      <c r="D954" s="495" t="s">
        <v>10839</v>
      </c>
      <c r="E954" s="495" t="s">
        <v>316</v>
      </c>
      <c r="F954" s="473" t="s">
        <v>28</v>
      </c>
      <c r="G954" s="473"/>
      <c r="H954" s="473"/>
      <c r="I954" s="473"/>
      <c r="J954" s="152" t="s">
        <v>11224</v>
      </c>
      <c r="K954" s="152" t="s">
        <v>8950</v>
      </c>
      <c r="L954" s="496">
        <v>43098</v>
      </c>
      <c r="M954" s="497">
        <v>42821</v>
      </c>
      <c r="N954" s="152" t="s">
        <v>47</v>
      </c>
      <c r="O954" s="498">
        <v>43098</v>
      </c>
      <c r="P954" s="499">
        <v>250000</v>
      </c>
      <c r="Q954" s="500">
        <f t="shared" si="37"/>
        <v>0.25</v>
      </c>
      <c r="R954" s="501">
        <v>12</v>
      </c>
      <c r="S954" s="502">
        <v>42838</v>
      </c>
      <c r="T954" s="152" t="s">
        <v>103</v>
      </c>
      <c r="U954" s="152" t="s">
        <v>7040</v>
      </c>
      <c r="V954" s="495" t="s">
        <v>1715</v>
      </c>
      <c r="W954" s="495" t="s">
        <v>518</v>
      </c>
      <c r="X954" s="495" t="s">
        <v>10088</v>
      </c>
      <c r="Y954" s="495"/>
      <c r="Z954" s="616"/>
      <c r="AA954" s="590"/>
      <c r="AB954" s="1"/>
      <c r="AC954" s="1"/>
      <c r="AD954" s="1"/>
      <c r="AE954" s="1"/>
      <c r="AF954" s="1"/>
      <c r="AG954" s="1"/>
      <c r="AH954" s="1"/>
      <c r="AI954" s="1"/>
      <c r="AJ954" s="1"/>
      <c r="AK954" s="1"/>
      <c r="AL954" s="1"/>
      <c r="AM954" s="1"/>
      <c r="AN954" s="1"/>
      <c r="AO954" s="1"/>
      <c r="AP954" s="1"/>
      <c r="AQ954" s="1"/>
      <c r="AR954" s="1"/>
      <c r="AS954" s="1"/>
      <c r="AT954" s="1"/>
      <c r="AU954" s="1"/>
    </row>
    <row r="955" spans="1:47" s="615" customFormat="1" ht="17.45" customHeight="1" x14ac:dyDescent="0.25">
      <c r="A955" s="589" t="s">
        <v>6652</v>
      </c>
      <c r="B955" s="495" t="s">
        <v>56</v>
      </c>
      <c r="C955" s="495" t="s">
        <v>510</v>
      </c>
      <c r="D955" s="495" t="s">
        <v>10615</v>
      </c>
      <c r="E955" s="495" t="s">
        <v>6653</v>
      </c>
      <c r="F955" s="473" t="s">
        <v>28</v>
      </c>
      <c r="G955" s="473"/>
      <c r="H955" s="473"/>
      <c r="I955" s="473"/>
      <c r="J955" s="152" t="s">
        <v>11223</v>
      </c>
      <c r="K955" s="152" t="s">
        <v>8952</v>
      </c>
      <c r="L955" s="496">
        <v>43007</v>
      </c>
      <c r="M955" s="497">
        <v>42820</v>
      </c>
      <c r="N955" s="152" t="s">
        <v>47</v>
      </c>
      <c r="O955" s="498">
        <v>43007</v>
      </c>
      <c r="P955" s="499">
        <v>60000</v>
      </c>
      <c r="Q955" s="500">
        <f t="shared" si="37"/>
        <v>0.06</v>
      </c>
      <c r="R955" s="501">
        <v>12</v>
      </c>
      <c r="S955" s="502">
        <v>42908</v>
      </c>
      <c r="T955" s="152" t="s">
        <v>103</v>
      </c>
      <c r="U955" s="152" t="s">
        <v>18</v>
      </c>
      <c r="V955" s="495" t="s">
        <v>9273</v>
      </c>
      <c r="W955" s="495" t="s">
        <v>11334</v>
      </c>
      <c r="X955" s="495" t="s">
        <v>10062</v>
      </c>
      <c r="Y955" s="495" t="s">
        <v>6859</v>
      </c>
      <c r="Z955" s="616"/>
      <c r="AA955" s="590"/>
      <c r="AB955" s="1"/>
      <c r="AC955" s="1"/>
      <c r="AD955" s="1"/>
      <c r="AE955" s="1"/>
      <c r="AF955" s="1"/>
      <c r="AG955" s="1"/>
      <c r="AH955" s="1"/>
      <c r="AI955" s="1"/>
      <c r="AJ955" s="1"/>
      <c r="AK955" s="1"/>
      <c r="AL955" s="1"/>
      <c r="AM955" s="1"/>
      <c r="AN955" s="1"/>
      <c r="AO955" s="1"/>
      <c r="AP955" s="1"/>
      <c r="AQ955" s="1"/>
      <c r="AR955" s="1"/>
      <c r="AS955" s="1"/>
      <c r="AT955" s="1"/>
      <c r="AU955" s="1"/>
    </row>
    <row r="956" spans="1:47" s="615" customFormat="1" ht="17.45" customHeight="1" x14ac:dyDescent="0.25">
      <c r="A956" s="589" t="s">
        <v>8731</v>
      </c>
      <c r="B956" s="495" t="s">
        <v>56</v>
      </c>
      <c r="C956" s="495" t="s">
        <v>510</v>
      </c>
      <c r="D956" s="495" t="s">
        <v>6559</v>
      </c>
      <c r="E956" s="495" t="s">
        <v>8732</v>
      </c>
      <c r="F956" s="473" t="s">
        <v>28</v>
      </c>
      <c r="G956" s="473"/>
      <c r="H956" s="473"/>
      <c r="I956" s="473"/>
      <c r="J956" s="152" t="s">
        <v>11224</v>
      </c>
      <c r="K956" s="163" t="s">
        <v>8952</v>
      </c>
      <c r="L956" s="503">
        <v>43089</v>
      </c>
      <c r="M956" s="497" t="s">
        <v>8865</v>
      </c>
      <c r="N956" s="163" t="s">
        <v>46</v>
      </c>
      <c r="O956" s="503">
        <v>43089</v>
      </c>
      <c r="P956" s="499">
        <v>400000</v>
      </c>
      <c r="Q956" s="500">
        <f t="shared" si="37"/>
        <v>0.39999999999999997</v>
      </c>
      <c r="R956" s="504">
        <v>12</v>
      </c>
      <c r="S956" s="505" t="s">
        <v>8161</v>
      </c>
      <c r="T956" s="163" t="s">
        <v>103</v>
      </c>
      <c r="U956" s="163" t="s">
        <v>7</v>
      </c>
      <c r="V956" s="495" t="s">
        <v>477</v>
      </c>
      <c r="W956" s="495"/>
      <c r="X956" s="495" t="s">
        <v>10031</v>
      </c>
      <c r="Y956" s="495"/>
      <c r="Z956" s="616"/>
      <c r="AA956" s="590"/>
      <c r="AB956" s="1"/>
      <c r="AC956" s="1"/>
      <c r="AD956" s="1"/>
      <c r="AE956" s="1"/>
      <c r="AF956" s="1"/>
      <c r="AG956" s="1"/>
      <c r="AH956" s="1"/>
      <c r="AI956" s="1"/>
      <c r="AJ956" s="1"/>
      <c r="AK956" s="1"/>
      <c r="AL956" s="1"/>
      <c r="AM956" s="1"/>
      <c r="AN956" s="1"/>
      <c r="AO956" s="1"/>
      <c r="AP956" s="1"/>
      <c r="AQ956" s="1"/>
      <c r="AR956" s="1"/>
      <c r="AS956" s="1"/>
      <c r="AT956" s="1"/>
      <c r="AU956" s="1"/>
    </row>
    <row r="957" spans="1:47" s="615" customFormat="1" ht="17.45" customHeight="1" x14ac:dyDescent="0.25">
      <c r="A957" s="589" t="s">
        <v>8332</v>
      </c>
      <c r="B957" s="495" t="s">
        <v>56</v>
      </c>
      <c r="C957" s="495" t="s">
        <v>510</v>
      </c>
      <c r="D957" s="495" t="s">
        <v>6559</v>
      </c>
      <c r="E957" s="495" t="s">
        <v>8333</v>
      </c>
      <c r="F957" s="473" t="s">
        <v>28</v>
      </c>
      <c r="G957" s="473"/>
      <c r="H957" s="473"/>
      <c r="I957" s="473"/>
      <c r="J957" s="152" t="s">
        <v>11223</v>
      </c>
      <c r="K957" s="163" t="s">
        <v>8952</v>
      </c>
      <c r="L957" s="503">
        <v>43007</v>
      </c>
      <c r="M957" s="497" t="s">
        <v>8570</v>
      </c>
      <c r="N957" s="163" t="s">
        <v>46</v>
      </c>
      <c r="O957" s="503">
        <v>43007</v>
      </c>
      <c r="P957" s="499">
        <v>200000</v>
      </c>
      <c r="Q957" s="500">
        <f t="shared" si="37"/>
        <v>0.19999999999999998</v>
      </c>
      <c r="R957" s="504">
        <v>12</v>
      </c>
      <c r="S957" s="505" t="s">
        <v>8158</v>
      </c>
      <c r="T957" s="163" t="s">
        <v>103</v>
      </c>
      <c r="U957" s="163" t="s">
        <v>7</v>
      </c>
      <c r="V957" s="495" t="s">
        <v>477</v>
      </c>
      <c r="W957" s="495"/>
      <c r="X957" s="495" t="s">
        <v>10031</v>
      </c>
      <c r="Y957" s="495"/>
      <c r="Z957" s="616"/>
      <c r="AA957" s="590"/>
      <c r="AB957" s="1"/>
      <c r="AC957" s="1"/>
      <c r="AD957" s="1"/>
      <c r="AE957" s="1"/>
      <c r="AF957" s="1"/>
      <c r="AG957" s="1"/>
      <c r="AH957" s="1"/>
      <c r="AI957" s="1"/>
      <c r="AJ957" s="1"/>
      <c r="AK957" s="1"/>
      <c r="AL957" s="1"/>
      <c r="AM957" s="1"/>
      <c r="AN957" s="1"/>
      <c r="AO957" s="1"/>
      <c r="AP957" s="1"/>
      <c r="AQ957" s="1"/>
      <c r="AR957" s="1"/>
      <c r="AS957" s="1"/>
      <c r="AT957" s="1"/>
      <c r="AU957" s="1"/>
    </row>
    <row r="958" spans="1:47" s="615" customFormat="1" ht="17.45" customHeight="1" x14ac:dyDescent="0.25">
      <c r="A958" s="589" t="s">
        <v>8017</v>
      </c>
      <c r="B958" s="495" t="s">
        <v>56</v>
      </c>
      <c r="C958" s="495" t="s">
        <v>510</v>
      </c>
      <c r="D958" s="495" t="s">
        <v>6559</v>
      </c>
      <c r="E958" s="495" t="s">
        <v>8018</v>
      </c>
      <c r="F958" s="473" t="s">
        <v>28</v>
      </c>
      <c r="G958" s="473"/>
      <c r="H958" s="473"/>
      <c r="I958" s="473"/>
      <c r="J958" s="152" t="s">
        <v>11223</v>
      </c>
      <c r="K958" s="163" t="s">
        <v>8952</v>
      </c>
      <c r="L958" s="503">
        <v>42944</v>
      </c>
      <c r="M958" s="497" t="s">
        <v>10721</v>
      </c>
      <c r="N958" s="163" t="s">
        <v>47</v>
      </c>
      <c r="O958" s="503">
        <v>42978</v>
      </c>
      <c r="P958" s="499">
        <v>100000</v>
      </c>
      <c r="Q958" s="500">
        <f t="shared" si="37"/>
        <v>9.9999999999999992E-2</v>
      </c>
      <c r="R958" s="504">
        <v>12</v>
      </c>
      <c r="S958" s="505" t="s">
        <v>11831</v>
      </c>
      <c r="T958" s="163" t="s">
        <v>103</v>
      </c>
      <c r="U958" s="163" t="s">
        <v>7</v>
      </c>
      <c r="V958" s="495" t="s">
        <v>477</v>
      </c>
      <c r="W958" s="495" t="s">
        <v>1138</v>
      </c>
      <c r="X958" s="495" t="s">
        <v>6732</v>
      </c>
      <c r="Y958" s="495" t="s">
        <v>356</v>
      </c>
      <c r="Z958" s="616"/>
      <c r="AA958" s="590"/>
      <c r="AB958" s="1"/>
      <c r="AC958" s="1"/>
      <c r="AD958" s="1"/>
      <c r="AE958" s="1"/>
      <c r="AF958" s="1"/>
      <c r="AG958" s="1"/>
      <c r="AH958" s="1"/>
      <c r="AI958" s="1"/>
      <c r="AJ958" s="1"/>
      <c r="AK958" s="1"/>
      <c r="AL958" s="1"/>
      <c r="AM958" s="1"/>
      <c r="AN958" s="1"/>
      <c r="AO958" s="1"/>
      <c r="AP958" s="1"/>
      <c r="AQ958" s="1"/>
      <c r="AR958" s="1"/>
      <c r="AS958" s="1"/>
      <c r="AT958" s="1"/>
      <c r="AU958" s="1"/>
    </row>
    <row r="959" spans="1:47" s="615" customFormat="1" ht="17.45" customHeight="1" x14ac:dyDescent="0.25">
      <c r="A959" s="589" t="s">
        <v>8111</v>
      </c>
      <c r="B959" s="495" t="s">
        <v>56</v>
      </c>
      <c r="C959" s="495" t="s">
        <v>510</v>
      </c>
      <c r="D959" s="495" t="s">
        <v>6559</v>
      </c>
      <c r="E959" s="495" t="s">
        <v>8112</v>
      </c>
      <c r="F959" s="473" t="s">
        <v>28</v>
      </c>
      <c r="G959" s="473"/>
      <c r="H959" s="473"/>
      <c r="I959" s="473"/>
      <c r="J959" s="152" t="s">
        <v>11223</v>
      </c>
      <c r="K959" s="163" t="s">
        <v>8952</v>
      </c>
      <c r="L959" s="503">
        <v>42944</v>
      </c>
      <c r="M959" s="497" t="s">
        <v>8148</v>
      </c>
      <c r="N959" s="163" t="s">
        <v>47</v>
      </c>
      <c r="O959" s="503">
        <v>42944</v>
      </c>
      <c r="P959" s="499">
        <v>32000</v>
      </c>
      <c r="Q959" s="500">
        <f t="shared" si="37"/>
        <v>3.2000000000000001E-2</v>
      </c>
      <c r="R959" s="504">
        <v>12</v>
      </c>
      <c r="S959" s="505" t="s">
        <v>11854</v>
      </c>
      <c r="T959" s="163" t="s">
        <v>211</v>
      </c>
      <c r="U959" s="163" t="s">
        <v>7</v>
      </c>
      <c r="V959" s="495" t="s">
        <v>477</v>
      </c>
      <c r="W959" s="495" t="s">
        <v>1138</v>
      </c>
      <c r="X959" s="495" t="s">
        <v>6732</v>
      </c>
      <c r="Y959" s="495" t="s">
        <v>356</v>
      </c>
      <c r="Z959" s="616"/>
      <c r="AA959" s="590"/>
      <c r="AB959" s="1"/>
      <c r="AC959" s="1"/>
      <c r="AD959" s="1"/>
      <c r="AE959" s="1"/>
      <c r="AF959" s="1"/>
      <c r="AG959" s="1"/>
      <c r="AH959" s="1"/>
      <c r="AI959" s="1"/>
      <c r="AJ959" s="1"/>
      <c r="AK959" s="1"/>
      <c r="AL959" s="1"/>
      <c r="AM959" s="1"/>
      <c r="AN959" s="1"/>
      <c r="AO959" s="1"/>
      <c r="AP959" s="1"/>
      <c r="AQ959" s="1"/>
      <c r="AR959" s="1"/>
      <c r="AS959" s="1"/>
      <c r="AT959" s="1"/>
      <c r="AU959" s="1"/>
    </row>
    <row r="960" spans="1:47" s="615" customFormat="1" ht="17.45" customHeight="1" x14ac:dyDescent="0.25">
      <c r="A960" s="591" t="s">
        <v>11505</v>
      </c>
      <c r="B960" s="506" t="s">
        <v>56</v>
      </c>
      <c r="C960" s="506" t="s">
        <v>510</v>
      </c>
      <c r="D960" s="506" t="s">
        <v>11506</v>
      </c>
      <c r="E960" s="506" t="s">
        <v>11507</v>
      </c>
      <c r="F960" s="473" t="s">
        <v>27</v>
      </c>
      <c r="G960" s="473"/>
      <c r="H960" s="473"/>
      <c r="I960" s="473"/>
      <c r="J960" s="470" t="s">
        <v>11224</v>
      </c>
      <c r="K960" s="470" t="s">
        <v>8947</v>
      </c>
      <c r="L960" s="515">
        <v>43099</v>
      </c>
      <c r="M960" s="509">
        <v>42908</v>
      </c>
      <c r="N960" s="470" t="s">
        <v>46</v>
      </c>
      <c r="O960" s="516">
        <v>42998</v>
      </c>
      <c r="P960" s="510">
        <v>250000</v>
      </c>
      <c r="Q960" s="511">
        <f t="shared" si="37"/>
        <v>0.25</v>
      </c>
      <c r="R960" s="517">
        <v>12</v>
      </c>
      <c r="S960" s="518">
        <v>42908</v>
      </c>
      <c r="T960" s="470" t="s">
        <v>125</v>
      </c>
      <c r="U960" s="470" t="s">
        <v>18</v>
      </c>
      <c r="V960" s="506" t="s">
        <v>9273</v>
      </c>
      <c r="W960" s="506" t="s">
        <v>11808</v>
      </c>
      <c r="X960" s="495" t="s">
        <v>11906</v>
      </c>
      <c r="Y960" s="495" t="s">
        <v>7201</v>
      </c>
      <c r="Z960" s="616"/>
      <c r="AA960" s="590"/>
      <c r="AB960" s="1"/>
      <c r="AC960" s="1"/>
      <c r="AD960" s="1"/>
      <c r="AE960" s="1"/>
      <c r="AF960" s="1"/>
      <c r="AG960" s="1"/>
      <c r="AH960" s="1"/>
      <c r="AI960" s="1"/>
      <c r="AJ960" s="1"/>
      <c r="AK960" s="1"/>
      <c r="AL960" s="1"/>
      <c r="AM960" s="1"/>
      <c r="AN960" s="1"/>
      <c r="AO960" s="1"/>
      <c r="AP960" s="1"/>
      <c r="AQ960" s="1"/>
      <c r="AR960" s="1"/>
      <c r="AS960" s="1"/>
      <c r="AT960" s="1"/>
      <c r="AU960" s="1"/>
    </row>
    <row r="961" spans="1:47" s="615" customFormat="1" ht="17.45" customHeight="1" x14ac:dyDescent="0.25">
      <c r="A961" s="589" t="s">
        <v>6673</v>
      </c>
      <c r="B961" s="495" t="s">
        <v>56</v>
      </c>
      <c r="C961" s="495" t="s">
        <v>510</v>
      </c>
      <c r="D961" s="495" t="s">
        <v>11506</v>
      </c>
      <c r="E961" s="495" t="s">
        <v>6675</v>
      </c>
      <c r="F961" s="473" t="s">
        <v>28</v>
      </c>
      <c r="G961" s="473"/>
      <c r="H961" s="473"/>
      <c r="I961" s="473"/>
      <c r="J961" s="152" t="s">
        <v>11223</v>
      </c>
      <c r="K961" s="152" t="s">
        <v>8952</v>
      </c>
      <c r="L961" s="496">
        <v>42944</v>
      </c>
      <c r="M961" s="497">
        <v>42817</v>
      </c>
      <c r="N961" s="152" t="s">
        <v>46</v>
      </c>
      <c r="O961" s="498">
        <v>42944</v>
      </c>
      <c r="P961" s="499">
        <v>30000</v>
      </c>
      <c r="Q961" s="500">
        <f t="shared" si="37"/>
        <v>0.03</v>
      </c>
      <c r="R961" s="501">
        <v>12</v>
      </c>
      <c r="S961" s="502">
        <v>42824</v>
      </c>
      <c r="T961" s="152" t="s">
        <v>103</v>
      </c>
      <c r="U961" s="152" t="s">
        <v>18</v>
      </c>
      <c r="V961" s="495" t="s">
        <v>9273</v>
      </c>
      <c r="W961" s="495" t="s">
        <v>11808</v>
      </c>
      <c r="X961" s="495" t="s">
        <v>11995</v>
      </c>
      <c r="Y961" s="495" t="s">
        <v>9291</v>
      </c>
      <c r="Z961" s="616"/>
      <c r="AA961" s="590"/>
      <c r="AB961" s="1"/>
      <c r="AC961" s="1"/>
      <c r="AD961" s="1"/>
      <c r="AE961" s="1"/>
      <c r="AF961" s="1"/>
      <c r="AG961" s="1"/>
      <c r="AH961" s="1"/>
      <c r="AI961" s="1"/>
      <c r="AJ961" s="1"/>
      <c r="AK961" s="1"/>
      <c r="AL961" s="1"/>
      <c r="AM961" s="1"/>
      <c r="AN961" s="1"/>
      <c r="AO961" s="1"/>
      <c r="AP961" s="1"/>
      <c r="AQ961" s="1"/>
      <c r="AR961" s="1"/>
      <c r="AS961" s="1"/>
      <c r="AT961" s="1"/>
      <c r="AU961" s="1"/>
    </row>
    <row r="962" spans="1:47" s="615" customFormat="1" ht="17.45" customHeight="1" x14ac:dyDescent="0.25">
      <c r="A962" s="589" t="s">
        <v>9931</v>
      </c>
      <c r="B962" s="495" t="s">
        <v>56</v>
      </c>
      <c r="C962" s="495" t="s">
        <v>161</v>
      </c>
      <c r="D962" s="495" t="s">
        <v>9932</v>
      </c>
      <c r="E962" s="495" t="s">
        <v>9933</v>
      </c>
      <c r="F962" s="473" t="s">
        <v>26</v>
      </c>
      <c r="G962" s="473"/>
      <c r="H962" s="473"/>
      <c r="I962" s="473"/>
      <c r="J962" s="152" t="s">
        <v>11223</v>
      </c>
      <c r="K962" s="163" t="s">
        <v>8948</v>
      </c>
      <c r="L962" s="503">
        <v>42983</v>
      </c>
      <c r="M962" s="497" t="s">
        <v>9957</v>
      </c>
      <c r="N962" s="163" t="s">
        <v>46</v>
      </c>
      <c r="O962" s="503">
        <v>43008</v>
      </c>
      <c r="P962" s="499">
        <v>27000</v>
      </c>
      <c r="Q962" s="500">
        <f t="shared" si="37"/>
        <v>2.7E-2</v>
      </c>
      <c r="R962" s="504">
        <v>12</v>
      </c>
      <c r="S962" s="505" t="s">
        <v>9789</v>
      </c>
      <c r="T962" s="163" t="s">
        <v>103</v>
      </c>
      <c r="U962" s="163" t="s">
        <v>7</v>
      </c>
      <c r="V962" s="495" t="s">
        <v>477</v>
      </c>
      <c r="W962" s="495"/>
      <c r="X962" s="495" t="s">
        <v>10102</v>
      </c>
      <c r="Y962" s="495" t="s">
        <v>1192</v>
      </c>
      <c r="Z962" s="616"/>
      <c r="AA962" s="590"/>
      <c r="AB962" s="1"/>
      <c r="AC962" s="1"/>
      <c r="AD962" s="1"/>
      <c r="AE962" s="1"/>
      <c r="AF962" s="1"/>
      <c r="AG962" s="1"/>
      <c r="AH962" s="1"/>
      <c r="AI962" s="1"/>
      <c r="AJ962" s="1"/>
      <c r="AK962" s="1"/>
      <c r="AL962" s="1"/>
      <c r="AM962" s="1"/>
      <c r="AN962" s="1"/>
      <c r="AO962" s="1"/>
      <c r="AP962" s="1"/>
      <c r="AQ962" s="1"/>
      <c r="AR962" s="1"/>
      <c r="AS962" s="1"/>
      <c r="AT962" s="1"/>
      <c r="AU962" s="1"/>
    </row>
    <row r="963" spans="1:47" s="615" customFormat="1" ht="17.45" customHeight="1" x14ac:dyDescent="0.25">
      <c r="A963" s="589" t="s">
        <v>10985</v>
      </c>
      <c r="B963" s="495" t="s">
        <v>56</v>
      </c>
      <c r="C963" s="495" t="s">
        <v>235</v>
      </c>
      <c r="D963" s="495" t="s">
        <v>11053</v>
      </c>
      <c r="E963" s="495" t="s">
        <v>11132</v>
      </c>
      <c r="F963" s="473" t="s">
        <v>24</v>
      </c>
      <c r="G963" s="473"/>
      <c r="H963" s="473"/>
      <c r="I963" s="473"/>
      <c r="J963" s="152" t="s">
        <v>11224</v>
      </c>
      <c r="K963" s="163" t="s">
        <v>38</v>
      </c>
      <c r="L963" s="503">
        <v>43100</v>
      </c>
      <c r="M963" s="497" t="s">
        <v>11232</v>
      </c>
      <c r="N963" s="163" t="s">
        <v>47</v>
      </c>
      <c r="O963" s="503">
        <v>43100</v>
      </c>
      <c r="P963" s="499">
        <v>350000</v>
      </c>
      <c r="Q963" s="500">
        <f t="shared" si="37"/>
        <v>0.35</v>
      </c>
      <c r="R963" s="504">
        <v>1</v>
      </c>
      <c r="S963" s="505" t="s">
        <v>11284</v>
      </c>
      <c r="T963" s="163" t="s">
        <v>103</v>
      </c>
      <c r="U963" s="163" t="s">
        <v>13</v>
      </c>
      <c r="V963" s="495" t="s">
        <v>126</v>
      </c>
      <c r="W963" s="495" t="s">
        <v>498</v>
      </c>
      <c r="X963" s="495" t="s">
        <v>11351</v>
      </c>
      <c r="Y963" s="495" t="s">
        <v>667</v>
      </c>
      <c r="Z963" s="616"/>
      <c r="AA963" s="590"/>
      <c r="AB963" s="1"/>
      <c r="AC963" s="1"/>
      <c r="AD963" s="1"/>
      <c r="AE963" s="1"/>
      <c r="AF963" s="1"/>
      <c r="AG963" s="1"/>
      <c r="AH963" s="1"/>
      <c r="AI963" s="1"/>
      <c r="AJ963" s="1"/>
      <c r="AK963" s="1"/>
      <c r="AL963" s="1"/>
      <c r="AM963" s="1"/>
      <c r="AN963" s="1"/>
      <c r="AO963" s="1"/>
      <c r="AP963" s="1"/>
      <c r="AQ963" s="1"/>
      <c r="AR963" s="1"/>
      <c r="AS963" s="1"/>
      <c r="AT963" s="1"/>
      <c r="AU963" s="1"/>
    </row>
    <row r="964" spans="1:47" s="615" customFormat="1" ht="17.45" customHeight="1" x14ac:dyDescent="0.25">
      <c r="A964" s="589" t="s">
        <v>1322</v>
      </c>
      <c r="B964" s="495" t="s">
        <v>56</v>
      </c>
      <c r="C964" s="495" t="s">
        <v>117</v>
      </c>
      <c r="D964" s="495" t="s">
        <v>10411</v>
      </c>
      <c r="E964" s="495" t="s">
        <v>1324</v>
      </c>
      <c r="F964" s="473" t="s">
        <v>25</v>
      </c>
      <c r="G964" s="473"/>
      <c r="H964" s="473"/>
      <c r="I964" s="473"/>
      <c r="J964" s="152" t="s">
        <v>11223</v>
      </c>
      <c r="K964" s="152" t="s">
        <v>35</v>
      </c>
      <c r="L964" s="496">
        <v>43007</v>
      </c>
      <c r="M964" s="497">
        <v>42765</v>
      </c>
      <c r="N964" s="152" t="s">
        <v>47</v>
      </c>
      <c r="O964" s="498">
        <v>42997</v>
      </c>
      <c r="P964" s="499">
        <v>300000</v>
      </c>
      <c r="Q964" s="500">
        <f t="shared" si="37"/>
        <v>0.3</v>
      </c>
      <c r="R964" s="501">
        <v>12</v>
      </c>
      <c r="S964" s="502">
        <v>42908</v>
      </c>
      <c r="T964" s="152" t="s">
        <v>103</v>
      </c>
      <c r="U964" s="152" t="s">
        <v>7040</v>
      </c>
      <c r="V964" s="495" t="s">
        <v>162</v>
      </c>
      <c r="W964" s="495" t="s">
        <v>105</v>
      </c>
      <c r="X964" s="495" t="s">
        <v>9112</v>
      </c>
      <c r="Y964" s="495" t="s">
        <v>6864</v>
      </c>
      <c r="Z964" s="616"/>
      <c r="AA964" s="590"/>
      <c r="AB964" s="1"/>
      <c r="AC964" s="1"/>
      <c r="AD964" s="1"/>
      <c r="AE964" s="1"/>
      <c r="AF964" s="1"/>
      <c r="AG964" s="1"/>
      <c r="AH964" s="1"/>
      <c r="AI964" s="1"/>
      <c r="AJ964" s="1"/>
      <c r="AK964" s="1"/>
      <c r="AL964" s="1"/>
      <c r="AM964" s="1"/>
      <c r="AN964" s="1"/>
      <c r="AO964" s="1"/>
      <c r="AP964" s="1"/>
      <c r="AQ964" s="1"/>
      <c r="AR964" s="1"/>
      <c r="AS964" s="1"/>
      <c r="AT964" s="1"/>
      <c r="AU964" s="1"/>
    </row>
    <row r="965" spans="1:47" s="615" customFormat="1" ht="17.45" customHeight="1" x14ac:dyDescent="0.25">
      <c r="A965" s="589" t="s">
        <v>10564</v>
      </c>
      <c r="B965" s="495" t="s">
        <v>56</v>
      </c>
      <c r="C965" s="495" t="s">
        <v>161</v>
      </c>
      <c r="D965" s="495" t="s">
        <v>1542</v>
      </c>
      <c r="E965" s="495" t="s">
        <v>10565</v>
      </c>
      <c r="F965" s="473" t="s">
        <v>26</v>
      </c>
      <c r="G965" s="473"/>
      <c r="H965" s="473"/>
      <c r="I965" s="473"/>
      <c r="J965" s="152" t="s">
        <v>11223</v>
      </c>
      <c r="K965" s="163" t="s">
        <v>8948</v>
      </c>
      <c r="L965" s="503">
        <v>43003</v>
      </c>
      <c r="M965" s="497" t="s">
        <v>11252</v>
      </c>
      <c r="N965" s="163" t="s">
        <v>47</v>
      </c>
      <c r="O965" s="503">
        <v>43003</v>
      </c>
      <c r="P965" s="499">
        <v>100000</v>
      </c>
      <c r="Q965" s="500">
        <f t="shared" si="37"/>
        <v>9.9999999999999992E-2</v>
      </c>
      <c r="R965" s="504">
        <v>12</v>
      </c>
      <c r="S965" s="505" t="s">
        <v>11283</v>
      </c>
      <c r="T965" s="163" t="s">
        <v>103</v>
      </c>
      <c r="U965" s="163" t="s">
        <v>9234</v>
      </c>
      <c r="V965" s="495" t="s">
        <v>184</v>
      </c>
      <c r="W965" s="495" t="s">
        <v>11333</v>
      </c>
      <c r="X965" s="495" t="s">
        <v>11376</v>
      </c>
      <c r="Y965" s="495" t="s">
        <v>757</v>
      </c>
      <c r="Z965" s="616"/>
      <c r="AA965" s="590"/>
      <c r="AB965" s="1"/>
      <c r="AC965" s="1"/>
      <c r="AD965" s="1"/>
      <c r="AE965" s="1"/>
      <c r="AF965" s="1"/>
      <c r="AG965" s="1"/>
      <c r="AH965" s="1"/>
      <c r="AI965" s="1"/>
      <c r="AJ965" s="1"/>
      <c r="AK965" s="1"/>
      <c r="AL965" s="1"/>
      <c r="AM965" s="1"/>
      <c r="AN965" s="1"/>
      <c r="AO965" s="1"/>
      <c r="AP965" s="1"/>
      <c r="AQ965" s="1"/>
      <c r="AR965" s="1"/>
      <c r="AS965" s="1"/>
      <c r="AT965" s="1"/>
      <c r="AU965" s="1"/>
    </row>
    <row r="966" spans="1:47" s="615" customFormat="1" ht="17.45" customHeight="1" x14ac:dyDescent="0.25">
      <c r="A966" s="589" t="s">
        <v>10138</v>
      </c>
      <c r="B966" s="495" t="s">
        <v>56</v>
      </c>
      <c r="C966" s="495" t="s">
        <v>117</v>
      </c>
      <c r="D966" s="495" t="s">
        <v>10139</v>
      </c>
      <c r="E966" s="495" t="s">
        <v>316</v>
      </c>
      <c r="F966" s="473" t="s">
        <v>25</v>
      </c>
      <c r="G966" s="473"/>
      <c r="H966" s="473"/>
      <c r="I966" s="473"/>
      <c r="J966" s="152" t="s">
        <v>11224</v>
      </c>
      <c r="K966" s="163" t="s">
        <v>8951</v>
      </c>
      <c r="L966" s="503">
        <v>43084</v>
      </c>
      <c r="M966" s="497" t="s">
        <v>10170</v>
      </c>
      <c r="N966" s="163" t="s">
        <v>47</v>
      </c>
      <c r="O966" s="503">
        <v>43084</v>
      </c>
      <c r="P966" s="499">
        <v>125000</v>
      </c>
      <c r="Q966" s="500">
        <f t="shared" si="37"/>
        <v>0.125</v>
      </c>
      <c r="R966" s="504">
        <v>12</v>
      </c>
      <c r="S966" s="505" t="s">
        <v>10952</v>
      </c>
      <c r="T966" s="163" t="s">
        <v>103</v>
      </c>
      <c r="U966" s="163" t="s">
        <v>7</v>
      </c>
      <c r="V966" s="495" t="s">
        <v>477</v>
      </c>
      <c r="W966" s="495" t="s">
        <v>478</v>
      </c>
      <c r="X966" s="495" t="s">
        <v>10953</v>
      </c>
      <c r="Y966" s="495" t="s">
        <v>757</v>
      </c>
      <c r="Z966" s="616"/>
      <c r="AA966" s="590"/>
      <c r="AB966" s="1"/>
      <c r="AC966" s="1"/>
      <c r="AD966" s="1"/>
      <c r="AE966" s="1"/>
      <c r="AF966" s="1"/>
      <c r="AG966" s="1"/>
      <c r="AH966" s="1"/>
      <c r="AI966" s="1"/>
      <c r="AJ966" s="1"/>
      <c r="AK966" s="1"/>
      <c r="AL966" s="1"/>
      <c r="AM966" s="1"/>
      <c r="AN966" s="1"/>
      <c r="AO966" s="1"/>
      <c r="AP966" s="1"/>
      <c r="AQ966" s="1"/>
      <c r="AR966" s="1"/>
      <c r="AS966" s="1"/>
      <c r="AT966" s="1"/>
      <c r="AU966" s="1"/>
    </row>
    <row r="967" spans="1:47" s="615" customFormat="1" ht="17.45" customHeight="1" x14ac:dyDescent="0.25">
      <c r="A967" s="589" t="s">
        <v>3080</v>
      </c>
      <c r="B967" s="495" t="s">
        <v>56</v>
      </c>
      <c r="C967" s="495" t="s">
        <v>161</v>
      </c>
      <c r="D967" s="495" t="s">
        <v>11577</v>
      </c>
      <c r="E967" s="495" t="s">
        <v>3082</v>
      </c>
      <c r="F967" s="473" t="s">
        <v>26</v>
      </c>
      <c r="G967" s="473"/>
      <c r="H967" s="473"/>
      <c r="I967" s="473"/>
      <c r="J967" s="152" t="s">
        <v>11224</v>
      </c>
      <c r="K967" s="152" t="s">
        <v>8948</v>
      </c>
      <c r="L967" s="496">
        <v>43098</v>
      </c>
      <c r="M967" s="497">
        <v>42535</v>
      </c>
      <c r="N967" s="152" t="s">
        <v>46</v>
      </c>
      <c r="O967" s="498">
        <v>43098</v>
      </c>
      <c r="P967" s="499">
        <v>100000</v>
      </c>
      <c r="Q967" s="500">
        <f t="shared" si="37"/>
        <v>9.9999999999999992E-2</v>
      </c>
      <c r="R967" s="501">
        <v>12</v>
      </c>
      <c r="S967" s="502">
        <v>42811</v>
      </c>
      <c r="T967" s="152" t="s">
        <v>125</v>
      </c>
      <c r="U967" s="152" t="s">
        <v>7040</v>
      </c>
      <c r="V967" s="495" t="s">
        <v>162</v>
      </c>
      <c r="W967" s="495" t="s">
        <v>7199</v>
      </c>
      <c r="X967" s="495" t="s">
        <v>11941</v>
      </c>
      <c r="Y967" s="495" t="s">
        <v>7455</v>
      </c>
      <c r="Z967" s="616"/>
      <c r="AA967" s="590"/>
      <c r="AB967" s="1"/>
      <c r="AC967" s="1"/>
      <c r="AD967" s="1"/>
      <c r="AE967" s="1"/>
      <c r="AF967" s="1"/>
      <c r="AG967" s="1"/>
      <c r="AH967" s="1"/>
      <c r="AI967" s="1"/>
      <c r="AJ967" s="1"/>
      <c r="AK967" s="1"/>
      <c r="AL967" s="1"/>
      <c r="AM967" s="1"/>
      <c r="AN967" s="1"/>
      <c r="AO967" s="1"/>
      <c r="AP967" s="1"/>
      <c r="AQ967" s="1"/>
      <c r="AR967" s="1"/>
      <c r="AS967" s="1"/>
      <c r="AT967" s="1"/>
      <c r="AU967" s="1"/>
    </row>
    <row r="968" spans="1:47" s="615" customFormat="1" ht="17.45" customHeight="1" x14ac:dyDescent="0.25">
      <c r="A968" s="589" t="s">
        <v>163</v>
      </c>
      <c r="B968" s="495" t="s">
        <v>56</v>
      </c>
      <c r="C968" s="495" t="s">
        <v>117</v>
      </c>
      <c r="D968" s="495" t="s">
        <v>10350</v>
      </c>
      <c r="E968" s="495" t="s">
        <v>11118</v>
      </c>
      <c r="F968" s="473" t="s">
        <v>25</v>
      </c>
      <c r="G968" s="473"/>
      <c r="H968" s="473"/>
      <c r="I968" s="473"/>
      <c r="J968" s="152" t="s">
        <v>11223</v>
      </c>
      <c r="K968" s="152" t="s">
        <v>35</v>
      </c>
      <c r="L968" s="496">
        <v>43007</v>
      </c>
      <c r="M968" s="497">
        <v>42760</v>
      </c>
      <c r="N968" s="152" t="s">
        <v>47</v>
      </c>
      <c r="O968" s="498">
        <v>43007</v>
      </c>
      <c r="P968" s="499">
        <v>5000000</v>
      </c>
      <c r="Q968" s="500">
        <f t="shared" si="37"/>
        <v>5</v>
      </c>
      <c r="R968" s="501">
        <v>18</v>
      </c>
      <c r="S968" s="502">
        <v>42908</v>
      </c>
      <c r="T968" s="152" t="s">
        <v>103</v>
      </c>
      <c r="U968" s="152" t="s">
        <v>7040</v>
      </c>
      <c r="V968" s="495" t="s">
        <v>162</v>
      </c>
      <c r="W968" s="495" t="s">
        <v>105</v>
      </c>
      <c r="X968" s="495" t="s">
        <v>9964</v>
      </c>
      <c r="Y968" s="495"/>
      <c r="Z968" s="616"/>
      <c r="AA968" s="590"/>
      <c r="AB968" s="1"/>
      <c r="AC968" s="1"/>
      <c r="AD968" s="1"/>
      <c r="AE968" s="1"/>
      <c r="AF968" s="1"/>
      <c r="AG968" s="1"/>
      <c r="AH968" s="1"/>
      <c r="AI968" s="1"/>
      <c r="AJ968" s="1"/>
      <c r="AK968" s="1"/>
      <c r="AL968" s="1"/>
      <c r="AM968" s="1"/>
      <c r="AN968" s="1"/>
      <c r="AO968" s="1"/>
      <c r="AP968" s="1"/>
      <c r="AQ968" s="1"/>
      <c r="AR968" s="1"/>
      <c r="AS968" s="1"/>
      <c r="AT968" s="1"/>
      <c r="AU968" s="1"/>
    </row>
    <row r="969" spans="1:47" s="615" customFormat="1" ht="17.45" customHeight="1" x14ac:dyDescent="0.25">
      <c r="A969" s="589" t="s">
        <v>6603</v>
      </c>
      <c r="B969" s="495" t="s">
        <v>56</v>
      </c>
      <c r="C969" s="495" t="s">
        <v>235</v>
      </c>
      <c r="D969" s="495" t="s">
        <v>11545</v>
      </c>
      <c r="E969" s="495" t="s">
        <v>6605</v>
      </c>
      <c r="F969" s="473" t="s">
        <v>24</v>
      </c>
      <c r="G969" s="473"/>
      <c r="H969" s="473"/>
      <c r="I969" s="473"/>
      <c r="J969" s="152" t="s">
        <v>11223</v>
      </c>
      <c r="K969" s="152" t="s">
        <v>8949</v>
      </c>
      <c r="L969" s="496">
        <v>42979</v>
      </c>
      <c r="M969" s="497">
        <v>42823</v>
      </c>
      <c r="N969" s="152" t="s">
        <v>46</v>
      </c>
      <c r="O969" s="498">
        <v>42979</v>
      </c>
      <c r="P969" s="499">
        <v>150000</v>
      </c>
      <c r="Q969" s="500">
        <f t="shared" si="37"/>
        <v>0.15</v>
      </c>
      <c r="R969" s="501">
        <v>2</v>
      </c>
      <c r="S969" s="502">
        <v>42891</v>
      </c>
      <c r="T969" s="152" t="s">
        <v>103</v>
      </c>
      <c r="U969" s="152" t="s">
        <v>7040</v>
      </c>
      <c r="V969" s="495" t="s">
        <v>162</v>
      </c>
      <c r="W969" s="495" t="s">
        <v>105</v>
      </c>
      <c r="X969" s="495" t="s">
        <v>9970</v>
      </c>
      <c r="Y969" s="495"/>
      <c r="Z969" s="616"/>
      <c r="AA969" s="590"/>
      <c r="AB969" s="1"/>
      <c r="AC969" s="1"/>
      <c r="AD969" s="1"/>
      <c r="AE969" s="1"/>
      <c r="AF969" s="1"/>
      <c r="AG969" s="1"/>
      <c r="AH969" s="1"/>
      <c r="AI969" s="1"/>
      <c r="AJ969" s="1"/>
      <c r="AK969" s="1"/>
      <c r="AL969" s="1"/>
      <c r="AM969" s="1"/>
      <c r="AN969" s="1"/>
      <c r="AO969" s="1"/>
      <c r="AP969" s="1"/>
      <c r="AQ969" s="1"/>
      <c r="AR969" s="1"/>
      <c r="AS969" s="1"/>
      <c r="AT969" s="1"/>
      <c r="AU969" s="1"/>
    </row>
    <row r="970" spans="1:47" s="615" customFormat="1" ht="17.45" customHeight="1" x14ac:dyDescent="0.25">
      <c r="A970" s="589" t="s">
        <v>8782</v>
      </c>
      <c r="B970" s="495" t="s">
        <v>56</v>
      </c>
      <c r="C970" s="495" t="s">
        <v>235</v>
      </c>
      <c r="D970" s="495" t="s">
        <v>1659</v>
      </c>
      <c r="E970" s="495" t="s">
        <v>8783</v>
      </c>
      <c r="F970" s="473" t="s">
        <v>28</v>
      </c>
      <c r="G970" s="473"/>
      <c r="H970" s="473"/>
      <c r="I970" s="473"/>
      <c r="J970" s="152" t="s">
        <v>11224</v>
      </c>
      <c r="K970" s="163" t="s">
        <v>8950</v>
      </c>
      <c r="L970" s="503">
        <v>43084</v>
      </c>
      <c r="M970" s="497" t="s">
        <v>11246</v>
      </c>
      <c r="N970" s="163" t="s">
        <v>46</v>
      </c>
      <c r="O970" s="503">
        <v>43115</v>
      </c>
      <c r="P970" s="499">
        <v>150000</v>
      </c>
      <c r="Q970" s="500">
        <f t="shared" si="37"/>
        <v>0.15</v>
      </c>
      <c r="R970" s="504">
        <v>12</v>
      </c>
      <c r="S970" s="505" t="s">
        <v>7954</v>
      </c>
      <c r="T970" s="163" t="s">
        <v>103</v>
      </c>
      <c r="U970" s="163" t="s">
        <v>9234</v>
      </c>
      <c r="V970" s="495" t="s">
        <v>184</v>
      </c>
      <c r="W970" s="495" t="s">
        <v>11333</v>
      </c>
      <c r="X970" s="495" t="s">
        <v>11369</v>
      </c>
      <c r="Y970" s="495" t="s">
        <v>356</v>
      </c>
      <c r="Z970" s="616"/>
      <c r="AA970" s="590"/>
      <c r="AB970" s="1"/>
      <c r="AC970" s="1"/>
      <c r="AD970" s="1"/>
      <c r="AE970" s="1"/>
      <c r="AF970" s="1"/>
      <c r="AG970" s="1"/>
      <c r="AH970" s="1"/>
      <c r="AI970" s="1"/>
      <c r="AJ970" s="1"/>
      <c r="AK970" s="1"/>
      <c r="AL970" s="1"/>
      <c r="AM970" s="1"/>
      <c r="AN970" s="1"/>
      <c r="AO970" s="1"/>
      <c r="AP970" s="1"/>
      <c r="AQ970" s="1"/>
      <c r="AR970" s="1"/>
      <c r="AS970" s="1"/>
      <c r="AT970" s="1"/>
      <c r="AU970" s="1"/>
    </row>
    <row r="971" spans="1:47" s="615" customFormat="1" ht="17.45" customHeight="1" x14ac:dyDescent="0.25">
      <c r="A971" s="589" t="s">
        <v>479</v>
      </c>
      <c r="B971" s="495" t="s">
        <v>56</v>
      </c>
      <c r="C971" s="495" t="s">
        <v>117</v>
      </c>
      <c r="D971" s="495" t="s">
        <v>480</v>
      </c>
      <c r="E971" s="495" t="s">
        <v>481</v>
      </c>
      <c r="F971" s="473" t="s">
        <v>28</v>
      </c>
      <c r="G971" s="473"/>
      <c r="H971" s="473"/>
      <c r="I971" s="473"/>
      <c r="J971" s="152" t="s">
        <v>11223</v>
      </c>
      <c r="K971" s="163" t="s">
        <v>8950</v>
      </c>
      <c r="L971" s="503">
        <v>42944</v>
      </c>
      <c r="M971" s="497" t="s">
        <v>482</v>
      </c>
      <c r="N971" s="163" t="s">
        <v>48</v>
      </c>
      <c r="O971" s="503">
        <v>42944</v>
      </c>
      <c r="P971" s="499">
        <v>600000</v>
      </c>
      <c r="Q971" s="500">
        <f t="shared" si="37"/>
        <v>0.6</v>
      </c>
      <c r="R971" s="504">
        <v>6</v>
      </c>
      <c r="S971" s="505" t="s">
        <v>11811</v>
      </c>
      <c r="T971" s="163" t="s">
        <v>103</v>
      </c>
      <c r="U971" s="152" t="s">
        <v>7040</v>
      </c>
      <c r="V971" s="495" t="s">
        <v>104</v>
      </c>
      <c r="W971" s="495" t="s">
        <v>105</v>
      </c>
      <c r="X971" s="495" t="s">
        <v>5776</v>
      </c>
      <c r="Y971" s="495" t="s">
        <v>313</v>
      </c>
      <c r="Z971" s="616"/>
      <c r="AA971" s="590"/>
      <c r="AB971" s="1"/>
      <c r="AC971" s="1"/>
      <c r="AD971" s="1"/>
      <c r="AE971" s="1"/>
      <c r="AF971" s="1"/>
      <c r="AG971" s="1"/>
      <c r="AH971" s="1"/>
      <c r="AI971" s="1"/>
      <c r="AJ971" s="1"/>
      <c r="AK971" s="1"/>
      <c r="AL971" s="1"/>
      <c r="AM971" s="1"/>
      <c r="AN971" s="1"/>
      <c r="AO971" s="1"/>
      <c r="AP971" s="1"/>
      <c r="AQ971" s="1"/>
      <c r="AR971" s="1"/>
      <c r="AS971" s="1"/>
      <c r="AT971" s="1"/>
      <c r="AU971" s="1"/>
    </row>
    <row r="972" spans="1:47" s="615" customFormat="1" ht="17.45" customHeight="1" x14ac:dyDescent="0.25">
      <c r="A972" s="589" t="s">
        <v>479</v>
      </c>
      <c r="B972" s="495" t="s">
        <v>56</v>
      </c>
      <c r="C972" s="495" t="s">
        <v>117</v>
      </c>
      <c r="D972" s="495" t="s">
        <v>480</v>
      </c>
      <c r="E972" s="495" t="s">
        <v>481</v>
      </c>
      <c r="F972" s="473" t="s">
        <v>28</v>
      </c>
      <c r="G972" s="473"/>
      <c r="H972" s="473"/>
      <c r="I972" s="473"/>
      <c r="J972" s="152" t="s">
        <v>11223</v>
      </c>
      <c r="K972" s="163" t="s">
        <v>8950</v>
      </c>
      <c r="L972" s="503">
        <v>42944</v>
      </c>
      <c r="M972" s="497" t="s">
        <v>482</v>
      </c>
      <c r="N972" s="163" t="s">
        <v>48</v>
      </c>
      <c r="O972" s="503">
        <v>42944</v>
      </c>
      <c r="P972" s="499">
        <v>75000</v>
      </c>
      <c r="Q972" s="500">
        <f t="shared" si="37"/>
        <v>7.4999999999999997E-2</v>
      </c>
      <c r="R972" s="504">
        <v>24</v>
      </c>
      <c r="S972" s="505" t="s">
        <v>11845</v>
      </c>
      <c r="T972" s="163" t="s">
        <v>125</v>
      </c>
      <c r="U972" s="163" t="s">
        <v>7</v>
      </c>
      <c r="V972" s="495" t="s">
        <v>477</v>
      </c>
      <c r="W972" s="495" t="s">
        <v>1138</v>
      </c>
      <c r="X972" s="495" t="s">
        <v>5776</v>
      </c>
      <c r="Y972" s="495" t="s">
        <v>313</v>
      </c>
      <c r="Z972" s="616"/>
      <c r="AA972" s="590"/>
      <c r="AB972" s="1"/>
      <c r="AC972" s="1"/>
      <c r="AD972" s="1"/>
      <c r="AE972" s="1"/>
      <c r="AF972" s="1"/>
      <c r="AG972" s="1"/>
      <c r="AH972" s="1"/>
      <c r="AI972" s="1"/>
      <c r="AJ972" s="1"/>
      <c r="AK972" s="1"/>
      <c r="AL972" s="1"/>
      <c r="AM972" s="1"/>
      <c r="AN972" s="1"/>
      <c r="AO972" s="1"/>
      <c r="AP972" s="1"/>
      <c r="AQ972" s="1"/>
      <c r="AR972" s="1"/>
      <c r="AS972" s="1"/>
      <c r="AT972" s="1"/>
      <c r="AU972" s="1"/>
    </row>
    <row r="973" spans="1:47" s="615" customFormat="1" ht="17.45" customHeight="1" x14ac:dyDescent="0.25">
      <c r="A973" s="589" t="s">
        <v>3305</v>
      </c>
      <c r="B973" s="495" t="s">
        <v>60</v>
      </c>
      <c r="C973" s="495" t="s">
        <v>6576</v>
      </c>
      <c r="D973" s="495" t="s">
        <v>10542</v>
      </c>
      <c r="E973" s="495" t="s">
        <v>3307</v>
      </c>
      <c r="F973" s="473" t="s">
        <v>6576</v>
      </c>
      <c r="G973" s="473" t="s">
        <v>4894</v>
      </c>
      <c r="H973" s="473" t="str">
        <f>VLOOKUP(A973,'[1]2017 SalesConnect'!$A:$J,8,0)</f>
        <v>India</v>
      </c>
      <c r="I973" s="473" t="str">
        <f>VLOOKUP(A973,'[1]2017 SalesConnect'!$A:$I,9,0)</f>
        <v>Supply Chain PoC, right now doing a prototype</v>
      </c>
      <c r="J973" s="152" t="s">
        <v>11223</v>
      </c>
      <c r="K973" s="152" t="s">
        <v>8952</v>
      </c>
      <c r="L973" s="496">
        <v>42944</v>
      </c>
      <c r="M973" s="497">
        <v>42792</v>
      </c>
      <c r="N973" s="152" t="s">
        <v>47</v>
      </c>
      <c r="O973" s="498">
        <v>42944</v>
      </c>
      <c r="P973" s="499">
        <v>100000</v>
      </c>
      <c r="Q973" s="500">
        <f t="shared" si="37"/>
        <v>9.9999999999999992E-2</v>
      </c>
      <c r="R973" s="501">
        <v>12</v>
      </c>
      <c r="S973" s="502">
        <v>42894</v>
      </c>
      <c r="T973" s="152" t="s">
        <v>103</v>
      </c>
      <c r="U973" s="152" t="s">
        <v>7040</v>
      </c>
      <c r="V973" s="495" t="s">
        <v>162</v>
      </c>
      <c r="W973" s="495" t="s">
        <v>105</v>
      </c>
      <c r="X973" s="495" t="s">
        <v>10057</v>
      </c>
      <c r="Y973" s="495" t="s">
        <v>9291</v>
      </c>
      <c r="Z973" s="616"/>
      <c r="AA973" s="590"/>
      <c r="AB973" s="1"/>
      <c r="AC973" s="1"/>
      <c r="AD973" s="1"/>
      <c r="AE973" s="1"/>
      <c r="AF973" s="1"/>
      <c r="AG973" s="1"/>
      <c r="AH973" s="1"/>
      <c r="AI973" s="1"/>
      <c r="AJ973" s="1"/>
      <c r="AK973" s="1"/>
      <c r="AL973" s="1"/>
      <c r="AM973" s="1"/>
      <c r="AN973" s="1"/>
      <c r="AO973" s="1"/>
      <c r="AP973" s="1"/>
      <c r="AQ973" s="1"/>
      <c r="AR973" s="1"/>
      <c r="AS973" s="1"/>
      <c r="AT973" s="1"/>
      <c r="AU973" s="1"/>
    </row>
    <row r="974" spans="1:47" s="615" customFormat="1" ht="17.45" customHeight="1" x14ac:dyDescent="0.25">
      <c r="A974" s="589" t="s">
        <v>8750</v>
      </c>
      <c r="B974" s="495" t="s">
        <v>56</v>
      </c>
      <c r="C974" s="495" t="s">
        <v>161</v>
      </c>
      <c r="D974" s="495" t="s">
        <v>6533</v>
      </c>
      <c r="E974" s="495" t="s">
        <v>8751</v>
      </c>
      <c r="F974" s="473" t="s">
        <v>26</v>
      </c>
      <c r="G974" s="473"/>
      <c r="H974" s="473"/>
      <c r="I974" s="473"/>
      <c r="J974" s="152" t="s">
        <v>11224</v>
      </c>
      <c r="K974" s="163" t="s">
        <v>33</v>
      </c>
      <c r="L974" s="503">
        <v>43098</v>
      </c>
      <c r="M974" s="497" t="s">
        <v>8870</v>
      </c>
      <c r="N974" s="163" t="s">
        <v>46</v>
      </c>
      <c r="O974" s="503">
        <v>43101</v>
      </c>
      <c r="P974" s="499">
        <v>250000</v>
      </c>
      <c r="Q974" s="500">
        <f t="shared" si="37"/>
        <v>0.25</v>
      </c>
      <c r="R974" s="504">
        <v>12</v>
      </c>
      <c r="S974" s="505" t="s">
        <v>8906</v>
      </c>
      <c r="T974" s="163" t="s">
        <v>125</v>
      </c>
      <c r="U974" s="152" t="s">
        <v>7040</v>
      </c>
      <c r="V974" s="495" t="s">
        <v>158</v>
      </c>
      <c r="W974" s="495"/>
      <c r="X974" s="495" t="s">
        <v>6712</v>
      </c>
      <c r="Y974" s="495" t="s">
        <v>329</v>
      </c>
      <c r="Z974" s="616"/>
      <c r="AA974" s="590"/>
      <c r="AB974" s="1"/>
      <c r="AC974" s="1"/>
      <c r="AD974" s="1"/>
      <c r="AE974" s="1"/>
      <c r="AF974" s="1"/>
      <c r="AG974" s="1"/>
      <c r="AH974" s="1"/>
      <c r="AI974" s="1"/>
      <c r="AJ974" s="1"/>
      <c r="AK974" s="1"/>
      <c r="AL974" s="1"/>
      <c r="AM974" s="1"/>
      <c r="AN974" s="1"/>
      <c r="AO974" s="1"/>
      <c r="AP974" s="1"/>
      <c r="AQ974" s="1"/>
      <c r="AR974" s="1"/>
      <c r="AS974" s="1"/>
      <c r="AT974" s="1"/>
      <c r="AU974" s="1"/>
    </row>
    <row r="975" spans="1:47" s="615" customFormat="1" ht="17.45" customHeight="1" x14ac:dyDescent="0.25">
      <c r="A975" s="589" t="s">
        <v>3061</v>
      </c>
      <c r="B975" s="495" t="s">
        <v>60</v>
      </c>
      <c r="C975" s="495" t="s">
        <v>6576</v>
      </c>
      <c r="D975" s="495" t="s">
        <v>9068</v>
      </c>
      <c r="E975" s="495" t="s">
        <v>3063</v>
      </c>
      <c r="F975" s="473" t="s">
        <v>6576</v>
      </c>
      <c r="G975" s="473" t="s">
        <v>4894</v>
      </c>
      <c r="H975" s="473" t="str">
        <f>VLOOKUP(A975,'[1]2017 SalesConnect'!$A:$J,8,0)</f>
        <v>India</v>
      </c>
      <c r="I975" s="473" t="str">
        <f>VLOOKUP(A975,'[1]2017 SalesConnect'!$A:$I,9,0)</f>
        <v>Have developed a PoC around Loyalty Points,  no further traction.</v>
      </c>
      <c r="J975" s="152" t="s">
        <v>11224</v>
      </c>
      <c r="K975" s="152" t="s">
        <v>8951</v>
      </c>
      <c r="L975" s="496">
        <v>43039</v>
      </c>
      <c r="M975" s="497">
        <v>42795</v>
      </c>
      <c r="N975" s="152" t="s">
        <v>47</v>
      </c>
      <c r="O975" s="498">
        <v>43039</v>
      </c>
      <c r="P975" s="499">
        <v>100000</v>
      </c>
      <c r="Q975" s="500">
        <f t="shared" si="37"/>
        <v>9.9999999999999992E-2</v>
      </c>
      <c r="R975" s="501">
        <v>12</v>
      </c>
      <c r="S975" s="502">
        <v>42901</v>
      </c>
      <c r="T975" s="152" t="s">
        <v>292</v>
      </c>
      <c r="U975" s="152" t="s">
        <v>7040</v>
      </c>
      <c r="V975" s="495" t="s">
        <v>162</v>
      </c>
      <c r="W975" s="495" t="s">
        <v>105</v>
      </c>
      <c r="X975" s="495" t="s">
        <v>9129</v>
      </c>
      <c r="Y975" s="495"/>
      <c r="Z975" s="616"/>
      <c r="AA975" s="590"/>
      <c r="AB975" s="1"/>
      <c r="AC975" s="1"/>
      <c r="AD975" s="1"/>
      <c r="AE975" s="1"/>
      <c r="AF975" s="1"/>
      <c r="AG975" s="1"/>
      <c r="AH975" s="1"/>
      <c r="AI975" s="1"/>
      <c r="AJ975" s="1"/>
      <c r="AK975" s="1"/>
      <c r="AL975" s="1"/>
      <c r="AM975" s="1"/>
      <c r="AN975" s="1"/>
      <c r="AO975" s="1"/>
      <c r="AP975" s="1"/>
      <c r="AQ975" s="1"/>
      <c r="AR975" s="1"/>
      <c r="AS975" s="1"/>
      <c r="AT975" s="1"/>
      <c r="AU975" s="1"/>
    </row>
    <row r="976" spans="1:47" s="615" customFormat="1" ht="17.45" customHeight="1" x14ac:dyDescent="0.25">
      <c r="A976" s="589" t="s">
        <v>9915</v>
      </c>
      <c r="B976" s="495" t="s">
        <v>56</v>
      </c>
      <c r="C976" s="495" t="s">
        <v>109</v>
      </c>
      <c r="D976" s="495" t="s">
        <v>9916</v>
      </c>
      <c r="E976" s="495" t="s">
        <v>9917</v>
      </c>
      <c r="F976" s="473" t="s">
        <v>28</v>
      </c>
      <c r="G976" s="473"/>
      <c r="H976" s="473"/>
      <c r="I976" s="473"/>
      <c r="J976" s="152" t="s">
        <v>11223</v>
      </c>
      <c r="K976" s="163" t="s">
        <v>36</v>
      </c>
      <c r="L976" s="503">
        <v>43007</v>
      </c>
      <c r="M976" s="497" t="s">
        <v>9951</v>
      </c>
      <c r="N976" s="163" t="s">
        <v>47</v>
      </c>
      <c r="O976" s="503">
        <v>43007</v>
      </c>
      <c r="P976" s="499">
        <v>50000</v>
      </c>
      <c r="Q976" s="500">
        <f t="shared" si="37"/>
        <v>4.9999999999999996E-2</v>
      </c>
      <c r="R976" s="504">
        <v>12</v>
      </c>
      <c r="S976" s="505" t="s">
        <v>9808</v>
      </c>
      <c r="T976" s="163" t="s">
        <v>103</v>
      </c>
      <c r="U976" s="163" t="s">
        <v>7</v>
      </c>
      <c r="V976" s="495" t="s">
        <v>388</v>
      </c>
      <c r="W976" s="495" t="s">
        <v>389</v>
      </c>
      <c r="X976" s="495" t="s">
        <v>10089</v>
      </c>
      <c r="Y976" s="495" t="s">
        <v>322</v>
      </c>
      <c r="Z976" s="616"/>
      <c r="AA976" s="590"/>
      <c r="AB976" s="1"/>
      <c r="AC976" s="1"/>
      <c r="AD976" s="1"/>
      <c r="AE976" s="1"/>
      <c r="AF976" s="1"/>
      <c r="AG976" s="1"/>
      <c r="AH976" s="1"/>
      <c r="AI976" s="1"/>
      <c r="AJ976" s="1"/>
      <c r="AK976" s="1"/>
      <c r="AL976" s="1"/>
      <c r="AM976" s="1"/>
      <c r="AN976" s="1"/>
      <c r="AO976" s="1"/>
      <c r="AP976" s="1"/>
      <c r="AQ976" s="1"/>
      <c r="AR976" s="1"/>
      <c r="AS976" s="1"/>
      <c r="AT976" s="1"/>
      <c r="AU976" s="1"/>
    </row>
    <row r="977" spans="1:47" s="615" customFormat="1" ht="17.45" customHeight="1" x14ac:dyDescent="0.25">
      <c r="A977" s="589" t="s">
        <v>330</v>
      </c>
      <c r="B977" s="495" t="s">
        <v>56</v>
      </c>
      <c r="C977" s="495" t="s">
        <v>124</v>
      </c>
      <c r="D977" s="495" t="s">
        <v>331</v>
      </c>
      <c r="E977" s="495" t="s">
        <v>332</v>
      </c>
      <c r="F977" s="473" t="s">
        <v>27</v>
      </c>
      <c r="G977" s="473"/>
      <c r="H977" s="473"/>
      <c r="I977" s="473"/>
      <c r="J977" s="152" t="s">
        <v>11223</v>
      </c>
      <c r="K977" s="163" t="s">
        <v>8947</v>
      </c>
      <c r="L977" s="503">
        <v>42978</v>
      </c>
      <c r="M977" s="497" t="s">
        <v>333</v>
      </c>
      <c r="N977" s="163" t="s">
        <v>47</v>
      </c>
      <c r="O977" s="503">
        <v>42978</v>
      </c>
      <c r="P977" s="499">
        <v>2000011</v>
      </c>
      <c r="Q977" s="500">
        <f t="shared" si="37"/>
        <v>2.0000109999999998</v>
      </c>
      <c r="R977" s="504">
        <v>1</v>
      </c>
      <c r="S977" s="505" t="s">
        <v>9606</v>
      </c>
      <c r="T977" s="163" t="s">
        <v>125</v>
      </c>
      <c r="U977" s="152" t="s">
        <v>7040</v>
      </c>
      <c r="V977" s="495" t="s">
        <v>134</v>
      </c>
      <c r="W977" s="495" t="s">
        <v>334</v>
      </c>
      <c r="X977" s="495" t="s">
        <v>5493</v>
      </c>
      <c r="Y977" s="495" t="s">
        <v>335</v>
      </c>
      <c r="Z977" s="616"/>
      <c r="AA977" s="590"/>
      <c r="AB977" s="1"/>
      <c r="AC977" s="1"/>
      <c r="AD977" s="1"/>
      <c r="AE977" s="1"/>
      <c r="AF977" s="1"/>
      <c r="AG977" s="1"/>
      <c r="AH977" s="1"/>
      <c r="AI977" s="1"/>
      <c r="AJ977" s="1"/>
      <c r="AK977" s="1"/>
      <c r="AL977" s="1"/>
      <c r="AM977" s="1"/>
      <c r="AN977" s="1"/>
      <c r="AO977" s="1"/>
      <c r="AP977" s="1"/>
      <c r="AQ977" s="1"/>
      <c r="AR977" s="1"/>
      <c r="AS977" s="1"/>
      <c r="AT977" s="1"/>
      <c r="AU977" s="1"/>
    </row>
    <row r="978" spans="1:47" s="615" customFormat="1" ht="17.45" customHeight="1" x14ac:dyDescent="0.25">
      <c r="A978" s="589" t="s">
        <v>3373</v>
      </c>
      <c r="B978" s="495" t="s">
        <v>56</v>
      </c>
      <c r="C978" s="495" t="s">
        <v>161</v>
      </c>
      <c r="D978" s="495" t="s">
        <v>3374</v>
      </c>
      <c r="E978" s="495" t="s">
        <v>3375</v>
      </c>
      <c r="F978" s="473" t="s">
        <v>26</v>
      </c>
      <c r="G978" s="473"/>
      <c r="H978" s="473"/>
      <c r="I978" s="473"/>
      <c r="J978" s="152" t="s">
        <v>11224</v>
      </c>
      <c r="K978" s="163" t="s">
        <v>8948</v>
      </c>
      <c r="L978" s="503">
        <v>43068</v>
      </c>
      <c r="M978" s="497" t="s">
        <v>3376</v>
      </c>
      <c r="N978" s="163" t="s">
        <v>47</v>
      </c>
      <c r="O978" s="503">
        <v>43068</v>
      </c>
      <c r="P978" s="499">
        <v>100000</v>
      </c>
      <c r="Q978" s="500">
        <f t="shared" si="37"/>
        <v>9.9999999999999992E-2</v>
      </c>
      <c r="R978" s="504">
        <v>12</v>
      </c>
      <c r="S978" s="505" t="s">
        <v>3377</v>
      </c>
      <c r="T978" s="163" t="s">
        <v>103</v>
      </c>
      <c r="U978" s="163" t="s">
        <v>7</v>
      </c>
      <c r="V978" s="495" t="s">
        <v>388</v>
      </c>
      <c r="W978" s="495" t="s">
        <v>389</v>
      </c>
      <c r="X978" s="495" t="s">
        <v>5587</v>
      </c>
      <c r="Y978" s="495" t="s">
        <v>356</v>
      </c>
      <c r="Z978" s="616"/>
      <c r="AA978" s="590"/>
      <c r="AB978" s="1"/>
      <c r="AC978" s="1"/>
      <c r="AD978" s="1"/>
      <c r="AE978" s="1"/>
      <c r="AF978" s="1"/>
      <c r="AG978" s="1"/>
      <c r="AH978" s="1"/>
      <c r="AI978" s="1"/>
      <c r="AJ978" s="1"/>
      <c r="AK978" s="1"/>
      <c r="AL978" s="1"/>
      <c r="AM978" s="1"/>
      <c r="AN978" s="1"/>
      <c r="AO978" s="1"/>
      <c r="AP978" s="1"/>
      <c r="AQ978" s="1"/>
      <c r="AR978" s="1"/>
      <c r="AS978" s="1"/>
      <c r="AT978" s="1"/>
      <c r="AU978" s="1"/>
    </row>
    <row r="979" spans="1:47" s="615" customFormat="1" ht="17.45" customHeight="1" x14ac:dyDescent="0.25">
      <c r="A979" s="589" t="s">
        <v>8534</v>
      </c>
      <c r="B979" s="495" t="s">
        <v>56</v>
      </c>
      <c r="C979" s="495" t="s">
        <v>235</v>
      </c>
      <c r="D979" s="495" t="s">
        <v>11752</v>
      </c>
      <c r="E979" s="495" t="s">
        <v>2358</v>
      </c>
      <c r="F979" s="473" t="s">
        <v>25</v>
      </c>
      <c r="G979" s="473"/>
      <c r="H979" s="473"/>
      <c r="I979" s="473"/>
      <c r="J979" s="152" t="s">
        <v>11223</v>
      </c>
      <c r="K979" s="152" t="s">
        <v>35</v>
      </c>
      <c r="L979" s="496">
        <v>42923</v>
      </c>
      <c r="M979" s="497">
        <v>42834</v>
      </c>
      <c r="N979" s="152" t="s">
        <v>46</v>
      </c>
      <c r="O979" s="498">
        <v>42923</v>
      </c>
      <c r="P979" s="499">
        <v>0</v>
      </c>
      <c r="Q979" s="500">
        <f t="shared" si="37"/>
        <v>0</v>
      </c>
      <c r="R979" s="501">
        <v>12</v>
      </c>
      <c r="S979" s="502">
        <v>42838</v>
      </c>
      <c r="T979" s="152" t="s">
        <v>125</v>
      </c>
      <c r="U979" s="152" t="s">
        <v>7040</v>
      </c>
      <c r="V979" s="495" t="s">
        <v>162</v>
      </c>
      <c r="W979" s="495" t="s">
        <v>7199</v>
      </c>
      <c r="X979" s="495" t="s">
        <v>11947</v>
      </c>
      <c r="Y979" s="495" t="s">
        <v>7201</v>
      </c>
      <c r="Z979" s="616"/>
      <c r="AA979" s="590"/>
      <c r="AB979" s="1"/>
      <c r="AC979" s="1"/>
      <c r="AD979" s="1"/>
      <c r="AE979" s="1"/>
      <c r="AF979" s="1"/>
      <c r="AG979" s="1"/>
      <c r="AH979" s="1"/>
      <c r="AI979" s="1"/>
      <c r="AJ979" s="1"/>
      <c r="AK979" s="1"/>
      <c r="AL979" s="1"/>
      <c r="AM979" s="1"/>
      <c r="AN979" s="1"/>
      <c r="AO979" s="1"/>
      <c r="AP979" s="1"/>
      <c r="AQ979" s="1"/>
      <c r="AR979" s="1"/>
      <c r="AS979" s="1"/>
      <c r="AT979" s="1"/>
      <c r="AU979" s="1"/>
    </row>
    <row r="980" spans="1:47" s="615" customFormat="1" ht="17.45" customHeight="1" x14ac:dyDescent="0.25">
      <c r="A980" s="589" t="s">
        <v>9874</v>
      </c>
      <c r="B980" s="495" t="s">
        <v>56</v>
      </c>
      <c r="C980" s="495" t="s">
        <v>235</v>
      </c>
      <c r="D980" s="495" t="s">
        <v>9875</v>
      </c>
      <c r="E980" s="495" t="s">
        <v>9876</v>
      </c>
      <c r="F980" s="473" t="s">
        <v>28</v>
      </c>
      <c r="G980" s="473"/>
      <c r="H980" s="473"/>
      <c r="I980" s="473"/>
      <c r="J980" s="152" t="s">
        <v>11223</v>
      </c>
      <c r="K980" s="163" t="s">
        <v>8950</v>
      </c>
      <c r="L980" s="503">
        <v>42947</v>
      </c>
      <c r="M980" s="497" t="s">
        <v>9944</v>
      </c>
      <c r="N980" s="163" t="s">
        <v>47</v>
      </c>
      <c r="O980" s="503">
        <v>42947</v>
      </c>
      <c r="P980" s="499">
        <v>480000</v>
      </c>
      <c r="Q980" s="500">
        <f t="shared" si="37"/>
        <v>0.48</v>
      </c>
      <c r="R980" s="504">
        <v>12</v>
      </c>
      <c r="S980" s="505" t="s">
        <v>11804</v>
      </c>
      <c r="T980" s="163" t="s">
        <v>103</v>
      </c>
      <c r="U980" s="163" t="s">
        <v>15</v>
      </c>
      <c r="V980" s="495" t="s">
        <v>278</v>
      </c>
      <c r="W980" s="495" t="s">
        <v>9992</v>
      </c>
      <c r="X980" s="495" t="s">
        <v>9993</v>
      </c>
      <c r="Y980" s="495" t="s">
        <v>356</v>
      </c>
      <c r="Z980" s="616"/>
      <c r="AA980" s="590"/>
      <c r="AB980" s="1"/>
      <c r="AC980" s="1"/>
      <c r="AD980" s="1"/>
      <c r="AE980" s="1"/>
      <c r="AF980" s="1"/>
      <c r="AG980" s="1"/>
      <c r="AH980" s="1"/>
      <c r="AI980" s="1"/>
      <c r="AJ980" s="1"/>
      <c r="AK980" s="1"/>
      <c r="AL980" s="1"/>
      <c r="AM980" s="1"/>
      <c r="AN980" s="1"/>
      <c r="AO980" s="1"/>
      <c r="AP980" s="1"/>
      <c r="AQ980" s="1"/>
      <c r="AR980" s="1"/>
      <c r="AS980" s="1"/>
      <c r="AT980" s="1"/>
      <c r="AU980" s="1"/>
    </row>
    <row r="981" spans="1:47" s="615" customFormat="1" ht="17.45" customHeight="1" x14ac:dyDescent="0.25">
      <c r="A981" s="589" t="s">
        <v>10904</v>
      </c>
      <c r="B981" s="495" t="s">
        <v>56</v>
      </c>
      <c r="C981" s="495" t="s">
        <v>161</v>
      </c>
      <c r="D981" s="495" t="s">
        <v>10905</v>
      </c>
      <c r="E981" s="495" t="s">
        <v>10906</v>
      </c>
      <c r="F981" s="473" t="s">
        <v>26</v>
      </c>
      <c r="G981" s="473"/>
      <c r="H981" s="473"/>
      <c r="I981" s="473"/>
      <c r="J981" s="152" t="s">
        <v>11224</v>
      </c>
      <c r="K981" s="163" t="s">
        <v>8948</v>
      </c>
      <c r="L981" s="503">
        <v>43084</v>
      </c>
      <c r="M981" s="497" t="s">
        <v>10942</v>
      </c>
      <c r="N981" s="163" t="s">
        <v>48</v>
      </c>
      <c r="O981" s="503">
        <v>43084</v>
      </c>
      <c r="P981" s="499">
        <v>72000</v>
      </c>
      <c r="Q981" s="500">
        <f t="shared" si="37"/>
        <v>7.1999999999999995E-2</v>
      </c>
      <c r="R981" s="504">
        <v>12</v>
      </c>
      <c r="S981" s="505" t="s">
        <v>10958</v>
      </c>
      <c r="T981" s="163" t="s">
        <v>103</v>
      </c>
      <c r="U981" s="163" t="s">
        <v>7</v>
      </c>
      <c r="V981" s="495" t="s">
        <v>477</v>
      </c>
      <c r="W981" s="495" t="s">
        <v>1138</v>
      </c>
      <c r="X981" s="495" t="s">
        <v>10959</v>
      </c>
      <c r="Y981" s="495" t="s">
        <v>667</v>
      </c>
      <c r="Z981" s="616"/>
      <c r="AA981" s="590"/>
      <c r="AB981" s="1"/>
      <c r="AC981" s="1"/>
      <c r="AD981" s="1"/>
      <c r="AE981" s="1"/>
      <c r="AF981" s="1"/>
      <c r="AG981" s="1"/>
      <c r="AH981" s="1"/>
      <c r="AI981" s="1"/>
      <c r="AJ981" s="1"/>
      <c r="AK981" s="1"/>
      <c r="AL981" s="1"/>
      <c r="AM981" s="1"/>
      <c r="AN981" s="1"/>
      <c r="AO981" s="1"/>
      <c r="AP981" s="1"/>
      <c r="AQ981" s="1"/>
      <c r="AR981" s="1"/>
      <c r="AS981" s="1"/>
      <c r="AT981" s="1"/>
      <c r="AU981" s="1"/>
    </row>
    <row r="982" spans="1:47" s="615" customFormat="1" ht="17.45" customHeight="1" x14ac:dyDescent="0.25">
      <c r="A982" s="589" t="s">
        <v>8074</v>
      </c>
      <c r="B982" s="495" t="s">
        <v>56</v>
      </c>
      <c r="C982" s="495" t="s">
        <v>161</v>
      </c>
      <c r="D982" s="495" t="s">
        <v>8075</v>
      </c>
      <c r="E982" s="495" t="s">
        <v>316</v>
      </c>
      <c r="F982" s="473" t="s">
        <v>26</v>
      </c>
      <c r="G982" s="473"/>
      <c r="H982" s="473"/>
      <c r="I982" s="473"/>
      <c r="J982" s="152" t="s">
        <v>11224</v>
      </c>
      <c r="K982" s="163" t="s">
        <v>8948</v>
      </c>
      <c r="L982" s="503">
        <v>43098</v>
      </c>
      <c r="M982" s="497" t="s">
        <v>8139</v>
      </c>
      <c r="N982" s="163" t="s">
        <v>47</v>
      </c>
      <c r="O982" s="503">
        <v>43098</v>
      </c>
      <c r="P982" s="499">
        <v>400000</v>
      </c>
      <c r="Q982" s="500">
        <f t="shared" si="37"/>
        <v>0.39999999999999997</v>
      </c>
      <c r="R982" s="504">
        <v>12</v>
      </c>
      <c r="S982" s="505" t="s">
        <v>9606</v>
      </c>
      <c r="T982" s="163" t="s">
        <v>125</v>
      </c>
      <c r="U982" s="163" t="s">
        <v>7</v>
      </c>
      <c r="V982" s="495" t="s">
        <v>477</v>
      </c>
      <c r="W982" s="495" t="s">
        <v>6457</v>
      </c>
      <c r="X982" s="495" t="s">
        <v>8162</v>
      </c>
      <c r="Y982" s="495" t="s">
        <v>9552</v>
      </c>
      <c r="Z982" s="616"/>
      <c r="AA982" s="590"/>
      <c r="AB982" s="1"/>
      <c r="AC982" s="1"/>
      <c r="AD982" s="1"/>
      <c r="AE982" s="1"/>
      <c r="AF982" s="1"/>
      <c r="AG982" s="1"/>
      <c r="AH982" s="1"/>
      <c r="AI982" s="1"/>
      <c r="AJ982" s="1"/>
      <c r="AK982" s="1"/>
      <c r="AL982" s="1"/>
      <c r="AM982" s="1"/>
      <c r="AN982" s="1"/>
      <c r="AO982" s="1"/>
      <c r="AP982" s="1"/>
      <c r="AQ982" s="1"/>
      <c r="AR982" s="1"/>
      <c r="AS982" s="1"/>
      <c r="AT982" s="1"/>
      <c r="AU982" s="1"/>
    </row>
    <row r="983" spans="1:47" s="615" customFormat="1" ht="17.45" customHeight="1" x14ac:dyDescent="0.25">
      <c r="A983" s="589" t="s">
        <v>9329</v>
      </c>
      <c r="B983" s="495" t="s">
        <v>56</v>
      </c>
      <c r="C983" s="495" t="s">
        <v>161</v>
      </c>
      <c r="D983" s="495" t="s">
        <v>10393</v>
      </c>
      <c r="E983" s="495" t="s">
        <v>9330</v>
      </c>
      <c r="F983" s="473" t="s">
        <v>26</v>
      </c>
      <c r="G983" s="473"/>
      <c r="H983" s="473"/>
      <c r="I983" s="473"/>
      <c r="J983" s="152" t="s">
        <v>11223</v>
      </c>
      <c r="K983" s="152" t="s">
        <v>8948</v>
      </c>
      <c r="L983" s="496">
        <v>42968</v>
      </c>
      <c r="M983" s="497">
        <v>42878</v>
      </c>
      <c r="N983" s="152" t="s">
        <v>46</v>
      </c>
      <c r="O983" s="498">
        <v>42949</v>
      </c>
      <c r="P983" s="499">
        <v>400000</v>
      </c>
      <c r="Q983" s="500">
        <f t="shared" si="37"/>
        <v>0.39999999999999997</v>
      </c>
      <c r="R983" s="501">
        <v>4</v>
      </c>
      <c r="S983" s="502">
        <v>42880</v>
      </c>
      <c r="T983" s="152" t="s">
        <v>125</v>
      </c>
      <c r="U983" s="152" t="s">
        <v>7040</v>
      </c>
      <c r="V983" s="495" t="s">
        <v>162</v>
      </c>
      <c r="W983" s="495" t="s">
        <v>105</v>
      </c>
      <c r="X983" s="495" t="s">
        <v>9797</v>
      </c>
      <c r="Y983" s="495" t="s">
        <v>7201</v>
      </c>
      <c r="Z983" s="616"/>
      <c r="AA983" s="590"/>
      <c r="AB983" s="1"/>
      <c r="AC983" s="1"/>
      <c r="AD983" s="1"/>
      <c r="AE983" s="1"/>
      <c r="AF983" s="1"/>
      <c r="AG983" s="1"/>
      <c r="AH983" s="1"/>
      <c r="AI983" s="1"/>
      <c r="AJ983" s="1"/>
      <c r="AK983" s="1"/>
      <c r="AL983" s="1"/>
      <c r="AM983" s="1"/>
      <c r="AN983" s="1"/>
      <c r="AO983" s="1"/>
      <c r="AP983" s="1"/>
      <c r="AQ983" s="1"/>
      <c r="AR983" s="1"/>
      <c r="AS983" s="1"/>
      <c r="AT983" s="1"/>
      <c r="AU983" s="1"/>
    </row>
    <row r="984" spans="1:47" s="615" customFormat="1" ht="17.45" customHeight="1" x14ac:dyDescent="0.25">
      <c r="A984" s="589" t="s">
        <v>7162</v>
      </c>
      <c r="B984" s="495" t="s">
        <v>56</v>
      </c>
      <c r="C984" s="495" t="s">
        <v>161</v>
      </c>
      <c r="D984" s="495" t="s">
        <v>10245</v>
      </c>
      <c r="E984" s="495" t="s">
        <v>359</v>
      </c>
      <c r="F984" s="473" t="s">
        <v>26</v>
      </c>
      <c r="G984" s="473"/>
      <c r="H984" s="473"/>
      <c r="I984" s="473"/>
      <c r="J984" s="152" t="s">
        <v>11223</v>
      </c>
      <c r="K984" s="152" t="s">
        <v>8948</v>
      </c>
      <c r="L984" s="496">
        <v>42948</v>
      </c>
      <c r="M984" s="497">
        <v>42832</v>
      </c>
      <c r="N984" s="152" t="s">
        <v>46</v>
      </c>
      <c r="O984" s="498">
        <v>42948</v>
      </c>
      <c r="P984" s="499">
        <v>400000</v>
      </c>
      <c r="Q984" s="500">
        <f t="shared" si="37"/>
        <v>0.39999999999999997</v>
      </c>
      <c r="R984" s="501">
        <v>5</v>
      </c>
      <c r="S984" s="502">
        <v>42872</v>
      </c>
      <c r="T984" s="152" t="s">
        <v>103</v>
      </c>
      <c r="U984" s="152" t="s">
        <v>7040</v>
      </c>
      <c r="V984" s="495" t="s">
        <v>162</v>
      </c>
      <c r="W984" s="495" t="s">
        <v>105</v>
      </c>
      <c r="X984" s="495" t="s">
        <v>9797</v>
      </c>
      <c r="Y984" s="495"/>
      <c r="Z984" s="616"/>
      <c r="AA984" s="590"/>
      <c r="AB984" s="1"/>
      <c r="AC984" s="1"/>
      <c r="AD984" s="1"/>
      <c r="AE984" s="1"/>
      <c r="AF984" s="1"/>
      <c r="AG984" s="1"/>
      <c r="AH984" s="1"/>
      <c r="AI984" s="1"/>
      <c r="AJ984" s="1"/>
      <c r="AK984" s="1"/>
      <c r="AL984" s="1"/>
      <c r="AM984" s="1"/>
      <c r="AN984" s="1"/>
      <c r="AO984" s="1"/>
      <c r="AP984" s="1"/>
      <c r="AQ984" s="1"/>
      <c r="AR984" s="1"/>
      <c r="AS984" s="1"/>
      <c r="AT984" s="1"/>
      <c r="AU984" s="1"/>
    </row>
    <row r="985" spans="1:47" s="615" customFormat="1" ht="17.45" customHeight="1" x14ac:dyDescent="0.25">
      <c r="A985" s="589" t="s">
        <v>8307</v>
      </c>
      <c r="B985" s="495" t="s">
        <v>56</v>
      </c>
      <c r="C985" s="495" t="s">
        <v>235</v>
      </c>
      <c r="D985" s="495" t="s">
        <v>8308</v>
      </c>
      <c r="E985" s="495" t="s">
        <v>1015</v>
      </c>
      <c r="F985" s="473" t="s">
        <v>24</v>
      </c>
      <c r="G985" s="473"/>
      <c r="H985" s="473"/>
      <c r="I985" s="473"/>
      <c r="J985" s="152" t="s">
        <v>11223</v>
      </c>
      <c r="K985" s="163" t="s">
        <v>38</v>
      </c>
      <c r="L985" s="503">
        <v>42930</v>
      </c>
      <c r="M985" s="497" t="s">
        <v>8565</v>
      </c>
      <c r="N985" s="163" t="s">
        <v>47</v>
      </c>
      <c r="O985" s="503">
        <v>42930</v>
      </c>
      <c r="P985" s="499">
        <v>200000</v>
      </c>
      <c r="Q985" s="500">
        <f t="shared" si="37"/>
        <v>0.19999999999999998</v>
      </c>
      <c r="R985" s="504">
        <v>12</v>
      </c>
      <c r="S985" s="505" t="s">
        <v>9808</v>
      </c>
      <c r="T985" s="163" t="s">
        <v>103</v>
      </c>
      <c r="U985" s="152" t="s">
        <v>7040</v>
      </c>
      <c r="V985" s="495" t="s">
        <v>158</v>
      </c>
      <c r="W985" s="495" t="s">
        <v>8644</v>
      </c>
      <c r="X985" s="495" t="s">
        <v>5595</v>
      </c>
      <c r="Y985" s="495" t="s">
        <v>8693</v>
      </c>
      <c r="Z985" s="616"/>
      <c r="AA985" s="590"/>
      <c r="AB985" s="1"/>
      <c r="AC985" s="1"/>
      <c r="AD985" s="1"/>
      <c r="AE985" s="1"/>
      <c r="AF985" s="1"/>
      <c r="AG985" s="1"/>
      <c r="AH985" s="1"/>
      <c r="AI985" s="1"/>
      <c r="AJ985" s="1"/>
      <c r="AK985" s="1"/>
      <c r="AL985" s="1"/>
      <c r="AM985" s="1"/>
      <c r="AN985" s="1"/>
      <c r="AO985" s="1"/>
      <c r="AP985" s="1"/>
      <c r="AQ985" s="1"/>
      <c r="AR985" s="1"/>
      <c r="AS985" s="1"/>
      <c r="AT985" s="1"/>
      <c r="AU985" s="1"/>
    </row>
    <row r="986" spans="1:47" s="615" customFormat="1" ht="17.45" customHeight="1" x14ac:dyDescent="0.25">
      <c r="A986" s="589" t="s">
        <v>8426</v>
      </c>
      <c r="B986" s="495" t="s">
        <v>56</v>
      </c>
      <c r="C986" s="495" t="s">
        <v>235</v>
      </c>
      <c r="D986" s="495" t="s">
        <v>8427</v>
      </c>
      <c r="E986" s="495" t="s">
        <v>11194</v>
      </c>
      <c r="F986" s="473" t="s">
        <v>24</v>
      </c>
      <c r="G986" s="473"/>
      <c r="H986" s="473"/>
      <c r="I986" s="473"/>
      <c r="J986" s="152" t="s">
        <v>11223</v>
      </c>
      <c r="K986" s="163" t="s">
        <v>38</v>
      </c>
      <c r="L986" s="503">
        <v>42954</v>
      </c>
      <c r="M986" s="497" t="s">
        <v>8593</v>
      </c>
      <c r="N986" s="163" t="s">
        <v>46</v>
      </c>
      <c r="O986" s="503">
        <v>42972</v>
      </c>
      <c r="P986" s="499">
        <v>50000</v>
      </c>
      <c r="Q986" s="500">
        <f t="shared" si="37"/>
        <v>4.9999999999999996E-2</v>
      </c>
      <c r="R986" s="504">
        <v>12</v>
      </c>
      <c r="S986" s="505" t="s">
        <v>8159</v>
      </c>
      <c r="T986" s="163" t="s">
        <v>103</v>
      </c>
      <c r="U986" s="163" t="s">
        <v>7</v>
      </c>
      <c r="V986" s="495" t="s">
        <v>477</v>
      </c>
      <c r="W986" s="495"/>
      <c r="X986" s="495" t="s">
        <v>8668</v>
      </c>
      <c r="Y986" s="495"/>
      <c r="Z986" s="616"/>
      <c r="AA986" s="590"/>
      <c r="AB986" s="1"/>
      <c r="AC986" s="1"/>
      <c r="AD986" s="1"/>
      <c r="AE986" s="1"/>
      <c r="AF986" s="1"/>
      <c r="AG986" s="1"/>
      <c r="AH986" s="1"/>
      <c r="AI986" s="1"/>
      <c r="AJ986" s="1"/>
      <c r="AK986" s="1"/>
      <c r="AL986" s="1"/>
      <c r="AM986" s="1"/>
      <c r="AN986" s="1"/>
      <c r="AO986" s="1"/>
      <c r="AP986" s="1"/>
      <c r="AQ986" s="1"/>
      <c r="AR986" s="1"/>
      <c r="AS986" s="1"/>
      <c r="AT986" s="1"/>
      <c r="AU986" s="1"/>
    </row>
    <row r="987" spans="1:47" s="615" customFormat="1" ht="17.45" customHeight="1" x14ac:dyDescent="0.25">
      <c r="A987" s="589" t="s">
        <v>4826</v>
      </c>
      <c r="B987" s="495" t="s">
        <v>56</v>
      </c>
      <c r="C987" s="495" t="s">
        <v>161</v>
      </c>
      <c r="D987" s="495" t="s">
        <v>4827</v>
      </c>
      <c r="E987" s="495" t="s">
        <v>316</v>
      </c>
      <c r="F987" s="473" t="s">
        <v>26</v>
      </c>
      <c r="G987" s="473"/>
      <c r="H987" s="473"/>
      <c r="I987" s="473"/>
      <c r="J987" s="152" t="s">
        <v>11223</v>
      </c>
      <c r="K987" s="163" t="s">
        <v>33</v>
      </c>
      <c r="L987" s="503">
        <v>43007</v>
      </c>
      <c r="M987" s="497" t="s">
        <v>4828</v>
      </c>
      <c r="N987" s="163" t="s">
        <v>46</v>
      </c>
      <c r="O987" s="503">
        <v>43007</v>
      </c>
      <c r="P987" s="499">
        <v>0</v>
      </c>
      <c r="Q987" s="500">
        <f t="shared" si="37"/>
        <v>0</v>
      </c>
      <c r="R987" s="504">
        <v>1</v>
      </c>
      <c r="S987" s="505" t="s">
        <v>172</v>
      </c>
      <c r="T987" s="163" t="s">
        <v>125</v>
      </c>
      <c r="U987" s="163" t="s">
        <v>13</v>
      </c>
      <c r="V987" s="495" t="s">
        <v>126</v>
      </c>
      <c r="W987" s="495"/>
      <c r="X987" s="495" t="s">
        <v>6758</v>
      </c>
      <c r="Y987" s="495" t="s">
        <v>2701</v>
      </c>
      <c r="Z987" s="616"/>
      <c r="AA987" s="590"/>
      <c r="AB987" s="1"/>
      <c r="AC987" s="1"/>
      <c r="AD987" s="1"/>
      <c r="AE987" s="1"/>
      <c r="AF987" s="1"/>
      <c r="AG987" s="1"/>
      <c r="AH987" s="1"/>
      <c r="AI987" s="1"/>
      <c r="AJ987" s="1"/>
      <c r="AK987" s="1"/>
      <c r="AL987" s="1"/>
      <c r="AM987" s="1"/>
      <c r="AN987" s="1"/>
      <c r="AO987" s="1"/>
      <c r="AP987" s="1"/>
      <c r="AQ987" s="1"/>
      <c r="AR987" s="1"/>
      <c r="AS987" s="1"/>
      <c r="AT987" s="1"/>
      <c r="AU987" s="1"/>
    </row>
    <row r="988" spans="1:47" s="615" customFormat="1" ht="17.45" customHeight="1" x14ac:dyDescent="0.25">
      <c r="A988" s="591" t="s">
        <v>11716</v>
      </c>
      <c r="B988" s="506" t="s">
        <v>56</v>
      </c>
      <c r="C988" s="506" t="s">
        <v>109</v>
      </c>
      <c r="D988" s="506" t="s">
        <v>11717</v>
      </c>
      <c r="E988" s="506" t="s">
        <v>11718</v>
      </c>
      <c r="F988" s="473" t="s">
        <v>28</v>
      </c>
      <c r="G988" s="473"/>
      <c r="H988" s="473"/>
      <c r="I988" s="473"/>
      <c r="J988" s="470" t="s">
        <v>11223</v>
      </c>
      <c r="K988" s="507" t="s">
        <v>8952</v>
      </c>
      <c r="L988" s="508">
        <v>43008</v>
      </c>
      <c r="M988" s="509" t="s">
        <v>11792</v>
      </c>
      <c r="N988" s="507" t="s">
        <v>46</v>
      </c>
      <c r="O988" s="508">
        <v>43008</v>
      </c>
      <c r="P988" s="510">
        <v>20000</v>
      </c>
      <c r="Q988" s="511">
        <f t="shared" si="37"/>
        <v>0.02</v>
      </c>
      <c r="R988" s="512">
        <v>12</v>
      </c>
      <c r="S988" s="513" t="s">
        <v>11819</v>
      </c>
      <c r="T988" s="507" t="s">
        <v>125</v>
      </c>
      <c r="U988" s="507" t="s">
        <v>7</v>
      </c>
      <c r="V988" s="506" t="s">
        <v>477</v>
      </c>
      <c r="W988" s="506"/>
      <c r="X988" s="495" t="s">
        <v>9610</v>
      </c>
      <c r="Y988" s="495"/>
      <c r="Z988" s="616"/>
      <c r="AA988" s="590"/>
      <c r="AB988" s="1"/>
      <c r="AC988" s="1"/>
      <c r="AD988" s="1"/>
      <c r="AE988" s="1"/>
      <c r="AF988" s="1"/>
      <c r="AG988" s="1"/>
      <c r="AH988" s="1"/>
      <c r="AI988" s="1"/>
      <c r="AJ988" s="1"/>
      <c r="AK988" s="1"/>
      <c r="AL988" s="1"/>
      <c r="AM988" s="1"/>
      <c r="AN988" s="1"/>
      <c r="AO988" s="1"/>
      <c r="AP988" s="1"/>
      <c r="AQ988" s="1"/>
      <c r="AR988" s="1"/>
      <c r="AS988" s="1"/>
      <c r="AT988" s="1"/>
      <c r="AU988" s="1"/>
    </row>
    <row r="989" spans="1:47" s="615" customFormat="1" ht="17.45" customHeight="1" x14ac:dyDescent="0.25">
      <c r="A989" s="589" t="s">
        <v>9346</v>
      </c>
      <c r="B989" s="495" t="s">
        <v>56</v>
      </c>
      <c r="C989" s="495" t="s">
        <v>109</v>
      </c>
      <c r="D989" s="495" t="s">
        <v>10482</v>
      </c>
      <c r="E989" s="495" t="s">
        <v>829</v>
      </c>
      <c r="F989" s="473" t="s">
        <v>28</v>
      </c>
      <c r="G989" s="473"/>
      <c r="H989" s="473"/>
      <c r="I989" s="473"/>
      <c r="J989" s="152" t="s">
        <v>11223</v>
      </c>
      <c r="K989" s="152" t="s">
        <v>8952</v>
      </c>
      <c r="L989" s="496">
        <v>43008</v>
      </c>
      <c r="M989" s="497">
        <v>42873</v>
      </c>
      <c r="N989" s="152" t="s">
        <v>46</v>
      </c>
      <c r="O989" s="498">
        <v>43010</v>
      </c>
      <c r="P989" s="499">
        <v>200000</v>
      </c>
      <c r="Q989" s="500">
        <f t="shared" si="37"/>
        <v>0.19999999999999998</v>
      </c>
      <c r="R989" s="501">
        <v>4</v>
      </c>
      <c r="S989" s="502">
        <v>42880</v>
      </c>
      <c r="T989" s="152" t="s">
        <v>125</v>
      </c>
      <c r="U989" s="152" t="s">
        <v>7040</v>
      </c>
      <c r="V989" s="495" t="s">
        <v>162</v>
      </c>
      <c r="W989" s="495" t="s">
        <v>105</v>
      </c>
      <c r="X989" s="495" t="s">
        <v>10033</v>
      </c>
      <c r="Y989" s="495" t="s">
        <v>7201</v>
      </c>
      <c r="Z989" s="616"/>
      <c r="AA989" s="590"/>
      <c r="AB989" s="1"/>
      <c r="AC989" s="1"/>
      <c r="AD989" s="1"/>
      <c r="AE989" s="1"/>
      <c r="AF989" s="1"/>
      <c r="AG989" s="1"/>
      <c r="AH989" s="1"/>
      <c r="AI989" s="1"/>
      <c r="AJ989" s="1"/>
      <c r="AK989" s="1"/>
      <c r="AL989" s="1"/>
      <c r="AM989" s="1"/>
      <c r="AN989" s="1"/>
      <c r="AO989" s="1"/>
      <c r="AP989" s="1"/>
      <c r="AQ989" s="1"/>
      <c r="AR989" s="1"/>
      <c r="AS989" s="1"/>
      <c r="AT989" s="1"/>
      <c r="AU989" s="1"/>
    </row>
    <row r="990" spans="1:47" s="615" customFormat="1" ht="17.45" customHeight="1" x14ac:dyDescent="0.25">
      <c r="A990" s="589" t="s">
        <v>10354</v>
      </c>
      <c r="B990" s="495" t="s">
        <v>56</v>
      </c>
      <c r="C990" s="495" t="s">
        <v>235</v>
      </c>
      <c r="D990" s="495" t="s">
        <v>10355</v>
      </c>
      <c r="E990" s="495" t="s">
        <v>10356</v>
      </c>
      <c r="F990" s="473" t="s">
        <v>24</v>
      </c>
      <c r="G990" s="473"/>
      <c r="H990" s="473"/>
      <c r="I990" s="473"/>
      <c r="J990" s="152" t="s">
        <v>11223</v>
      </c>
      <c r="K990" s="152" t="s">
        <v>8949</v>
      </c>
      <c r="L990" s="496">
        <v>42923</v>
      </c>
      <c r="M990" s="497">
        <v>42836</v>
      </c>
      <c r="N990" s="152" t="s">
        <v>47</v>
      </c>
      <c r="O990" s="498">
        <v>42923</v>
      </c>
      <c r="P990" s="499">
        <v>3000000</v>
      </c>
      <c r="Q990" s="500">
        <f t="shared" si="37"/>
        <v>3</v>
      </c>
      <c r="R990" s="501">
        <v>12</v>
      </c>
      <c r="S990" s="502">
        <v>42838</v>
      </c>
      <c r="T990" s="152" t="s">
        <v>103</v>
      </c>
      <c r="U990" s="152" t="s">
        <v>7040</v>
      </c>
      <c r="V990" s="495" t="s">
        <v>162</v>
      </c>
      <c r="W990" s="495" t="s">
        <v>105</v>
      </c>
      <c r="X990" s="495" t="s">
        <v>10742</v>
      </c>
      <c r="Y990" s="495" t="s">
        <v>6864</v>
      </c>
      <c r="Z990" s="616"/>
      <c r="AA990" s="590"/>
      <c r="AB990" s="1"/>
      <c r="AC990" s="1"/>
      <c r="AD990" s="1"/>
      <c r="AE990" s="1"/>
      <c r="AF990" s="1"/>
      <c r="AG990" s="1"/>
      <c r="AH990" s="1"/>
      <c r="AI990" s="1"/>
      <c r="AJ990" s="1"/>
      <c r="AK990" s="1"/>
      <c r="AL990" s="1"/>
      <c r="AM990" s="1"/>
      <c r="AN990" s="1"/>
      <c r="AO990" s="1"/>
      <c r="AP990" s="1"/>
      <c r="AQ990" s="1"/>
      <c r="AR990" s="1"/>
      <c r="AS990" s="1"/>
      <c r="AT990" s="1"/>
      <c r="AU990" s="1"/>
    </row>
    <row r="991" spans="1:47" s="615" customFormat="1" ht="17.45" customHeight="1" x14ac:dyDescent="0.25">
      <c r="A991" s="589" t="s">
        <v>10354</v>
      </c>
      <c r="B991" s="495" t="s">
        <v>56</v>
      </c>
      <c r="C991" s="495" t="s">
        <v>235</v>
      </c>
      <c r="D991" s="495" t="s">
        <v>10355</v>
      </c>
      <c r="E991" s="495" t="s">
        <v>10356</v>
      </c>
      <c r="F991" s="473" t="s">
        <v>24</v>
      </c>
      <c r="G991" s="473"/>
      <c r="H991" s="473"/>
      <c r="I991" s="473"/>
      <c r="J991" s="152" t="s">
        <v>11223</v>
      </c>
      <c r="K991" s="152" t="s">
        <v>8949</v>
      </c>
      <c r="L991" s="496">
        <v>42923</v>
      </c>
      <c r="M991" s="497">
        <v>42836</v>
      </c>
      <c r="N991" s="152" t="s">
        <v>47</v>
      </c>
      <c r="O991" s="498">
        <v>42923</v>
      </c>
      <c r="P991" s="499">
        <v>2000000</v>
      </c>
      <c r="Q991" s="500">
        <f t="shared" si="37"/>
        <v>2</v>
      </c>
      <c r="R991" s="501">
        <v>12</v>
      </c>
      <c r="S991" s="502">
        <v>42894</v>
      </c>
      <c r="T991" s="152" t="s">
        <v>103</v>
      </c>
      <c r="U991" s="152" t="s">
        <v>7040</v>
      </c>
      <c r="V991" s="495" t="s">
        <v>162</v>
      </c>
      <c r="W991" s="495" t="s">
        <v>105</v>
      </c>
      <c r="X991" s="495" t="s">
        <v>10742</v>
      </c>
      <c r="Y991" s="495" t="s">
        <v>6864</v>
      </c>
      <c r="Z991" s="616"/>
      <c r="AA991" s="590"/>
      <c r="AB991" s="1"/>
      <c r="AC991" s="1"/>
      <c r="AD991" s="1"/>
      <c r="AE991" s="1"/>
      <c r="AF991" s="1"/>
      <c r="AG991" s="1"/>
      <c r="AH991" s="1"/>
      <c r="AI991" s="1"/>
      <c r="AJ991" s="1"/>
      <c r="AK991" s="1"/>
      <c r="AL991" s="1"/>
      <c r="AM991" s="1"/>
      <c r="AN991" s="1"/>
      <c r="AO991" s="1"/>
      <c r="AP991" s="1"/>
      <c r="AQ991" s="1"/>
      <c r="AR991" s="1"/>
      <c r="AS991" s="1"/>
      <c r="AT991" s="1"/>
      <c r="AU991" s="1"/>
    </row>
    <row r="992" spans="1:47" s="615" customFormat="1" ht="17.45" customHeight="1" x14ac:dyDescent="0.25">
      <c r="A992" s="589" t="s">
        <v>11653</v>
      </c>
      <c r="B992" s="495" t="s">
        <v>56</v>
      </c>
      <c r="C992" s="495" t="s">
        <v>117</v>
      </c>
      <c r="D992" s="495" t="s">
        <v>11654</v>
      </c>
      <c r="E992" s="495" t="s">
        <v>11655</v>
      </c>
      <c r="F992" s="473" t="s">
        <v>25</v>
      </c>
      <c r="G992" s="473"/>
      <c r="H992" s="473"/>
      <c r="I992" s="473"/>
      <c r="J992" s="152" t="s">
        <v>11223</v>
      </c>
      <c r="K992" s="163" t="s">
        <v>8951</v>
      </c>
      <c r="L992" s="503">
        <v>43000</v>
      </c>
      <c r="M992" s="497" t="s">
        <v>11783</v>
      </c>
      <c r="N992" s="163" t="s">
        <v>48</v>
      </c>
      <c r="O992" s="503">
        <v>43000</v>
      </c>
      <c r="P992" s="499">
        <v>75000</v>
      </c>
      <c r="Q992" s="500">
        <f t="shared" si="37"/>
        <v>7.4999999999999997E-2</v>
      </c>
      <c r="R992" s="504">
        <v>12</v>
      </c>
      <c r="S992" s="505" t="s">
        <v>11844</v>
      </c>
      <c r="T992" s="163" t="s">
        <v>292</v>
      </c>
      <c r="U992" s="163" t="s">
        <v>7</v>
      </c>
      <c r="V992" s="495" t="s">
        <v>477</v>
      </c>
      <c r="W992" s="495" t="s">
        <v>1138</v>
      </c>
      <c r="X992" s="495" t="s">
        <v>6110</v>
      </c>
      <c r="Y992" s="495" t="s">
        <v>356</v>
      </c>
      <c r="Z992" s="616"/>
      <c r="AA992" s="590"/>
      <c r="AB992" s="1"/>
      <c r="AC992" s="1"/>
      <c r="AD992" s="1"/>
      <c r="AE992" s="1"/>
      <c r="AF992" s="1"/>
      <c r="AG992" s="1"/>
      <c r="AH992" s="1"/>
      <c r="AI992" s="1"/>
      <c r="AJ992" s="1"/>
      <c r="AK992" s="1"/>
      <c r="AL992" s="1"/>
      <c r="AM992" s="1"/>
      <c r="AN992" s="1"/>
      <c r="AO992" s="1"/>
      <c r="AP992" s="1"/>
      <c r="AQ992" s="1"/>
      <c r="AR992" s="1"/>
      <c r="AS992" s="1"/>
      <c r="AT992" s="1"/>
      <c r="AU992" s="1"/>
    </row>
    <row r="993" spans="1:47" s="615" customFormat="1" ht="17.45" customHeight="1" x14ac:dyDescent="0.25">
      <c r="A993" s="589" t="s">
        <v>11653</v>
      </c>
      <c r="B993" s="495" t="s">
        <v>56</v>
      </c>
      <c r="C993" s="495" t="s">
        <v>117</v>
      </c>
      <c r="D993" s="495" t="s">
        <v>11654</v>
      </c>
      <c r="E993" s="495" t="s">
        <v>11655</v>
      </c>
      <c r="F993" s="473" t="s">
        <v>25</v>
      </c>
      <c r="G993" s="473"/>
      <c r="H993" s="473"/>
      <c r="I993" s="473"/>
      <c r="J993" s="152" t="s">
        <v>11223</v>
      </c>
      <c r="K993" s="163" t="s">
        <v>8951</v>
      </c>
      <c r="L993" s="503">
        <v>43000</v>
      </c>
      <c r="M993" s="497" t="s">
        <v>11783</v>
      </c>
      <c r="N993" s="163" t="s">
        <v>48</v>
      </c>
      <c r="O993" s="503">
        <v>43000</v>
      </c>
      <c r="P993" s="499">
        <v>0</v>
      </c>
      <c r="Q993" s="500">
        <f t="shared" si="37"/>
        <v>0</v>
      </c>
      <c r="R993" s="504">
        <v>12</v>
      </c>
      <c r="S993" s="505" t="s">
        <v>11804</v>
      </c>
      <c r="T993" s="163" t="s">
        <v>125</v>
      </c>
      <c r="U993" s="163" t="s">
        <v>7</v>
      </c>
      <c r="V993" s="495" t="s">
        <v>477</v>
      </c>
      <c r="W993" s="495" t="s">
        <v>1138</v>
      </c>
      <c r="X993" s="495" t="s">
        <v>6110</v>
      </c>
      <c r="Y993" s="495" t="s">
        <v>356</v>
      </c>
      <c r="Z993" s="616"/>
      <c r="AA993" s="590"/>
      <c r="AB993" s="1"/>
      <c r="AC993" s="1"/>
      <c r="AD993" s="1"/>
      <c r="AE993" s="1"/>
      <c r="AF993" s="1"/>
      <c r="AG993" s="1"/>
      <c r="AH993" s="1"/>
      <c r="AI993" s="1"/>
      <c r="AJ993" s="1"/>
      <c r="AK993" s="1"/>
      <c r="AL993" s="1"/>
      <c r="AM993" s="1"/>
      <c r="AN993" s="1"/>
      <c r="AO993" s="1"/>
      <c r="AP993" s="1"/>
      <c r="AQ993" s="1"/>
      <c r="AR993" s="1"/>
      <c r="AS993" s="1"/>
      <c r="AT993" s="1"/>
      <c r="AU993" s="1"/>
    </row>
    <row r="994" spans="1:47" s="615" customFormat="1" ht="17.45" customHeight="1" x14ac:dyDescent="0.25">
      <c r="A994" s="589" t="s">
        <v>10132</v>
      </c>
      <c r="B994" s="495" t="s">
        <v>56</v>
      </c>
      <c r="C994" s="495" t="s">
        <v>161</v>
      </c>
      <c r="D994" s="495" t="s">
        <v>10133</v>
      </c>
      <c r="E994" s="495" t="s">
        <v>316</v>
      </c>
      <c r="F994" s="473" t="s">
        <v>26</v>
      </c>
      <c r="G994" s="473"/>
      <c r="H994" s="473"/>
      <c r="I994" s="473"/>
      <c r="J994" s="152" t="s">
        <v>11224</v>
      </c>
      <c r="K994" s="163" t="s">
        <v>33</v>
      </c>
      <c r="L994" s="503">
        <v>43098</v>
      </c>
      <c r="M994" s="497" t="s">
        <v>10168</v>
      </c>
      <c r="N994" s="163" t="s">
        <v>46</v>
      </c>
      <c r="O994" s="503">
        <v>43098</v>
      </c>
      <c r="P994" s="499">
        <v>250000</v>
      </c>
      <c r="Q994" s="500">
        <f t="shared" si="37"/>
        <v>0.25</v>
      </c>
      <c r="R994" s="504">
        <v>12</v>
      </c>
      <c r="S994" s="505" t="s">
        <v>9808</v>
      </c>
      <c r="T994" s="163" t="s">
        <v>103</v>
      </c>
      <c r="U994" s="163" t="s">
        <v>7</v>
      </c>
      <c r="V994" s="495" t="s">
        <v>477</v>
      </c>
      <c r="W994" s="495"/>
      <c r="X994" s="495" t="s">
        <v>10196</v>
      </c>
      <c r="Y994" s="495"/>
      <c r="Z994" s="616"/>
      <c r="AA994" s="590"/>
      <c r="AB994" s="1"/>
      <c r="AC994" s="1"/>
      <c r="AD994" s="1"/>
      <c r="AE994" s="1"/>
      <c r="AF994" s="1"/>
      <c r="AG994" s="1"/>
      <c r="AH994" s="1"/>
      <c r="AI994" s="1"/>
      <c r="AJ994" s="1"/>
      <c r="AK994" s="1"/>
      <c r="AL994" s="1"/>
      <c r="AM994" s="1"/>
      <c r="AN994" s="1"/>
      <c r="AO994" s="1"/>
      <c r="AP994" s="1"/>
      <c r="AQ994" s="1"/>
      <c r="AR994" s="1"/>
      <c r="AS994" s="1"/>
      <c r="AT994" s="1"/>
      <c r="AU994" s="1"/>
    </row>
    <row r="995" spans="1:47" s="615" customFormat="1" ht="17.45" customHeight="1" x14ac:dyDescent="0.25">
      <c r="A995" s="589" t="s">
        <v>9041</v>
      </c>
      <c r="B995" s="495" t="s">
        <v>56</v>
      </c>
      <c r="C995" s="495" t="s">
        <v>109</v>
      </c>
      <c r="D995" s="495" t="s">
        <v>10840</v>
      </c>
      <c r="E995" s="495" t="s">
        <v>9042</v>
      </c>
      <c r="F995" s="473" t="s">
        <v>28</v>
      </c>
      <c r="G995" s="473"/>
      <c r="H995" s="473"/>
      <c r="I995" s="473"/>
      <c r="J995" s="152" t="s">
        <v>11224</v>
      </c>
      <c r="K995" s="152" t="s">
        <v>8953</v>
      </c>
      <c r="L995" s="496">
        <v>43098</v>
      </c>
      <c r="M995" s="497">
        <v>42870</v>
      </c>
      <c r="N995" s="152" t="s">
        <v>47</v>
      </c>
      <c r="O995" s="498">
        <v>43098</v>
      </c>
      <c r="P995" s="499">
        <v>250000</v>
      </c>
      <c r="Q995" s="500">
        <f t="shared" si="37"/>
        <v>0.25</v>
      </c>
      <c r="R995" s="501">
        <v>12</v>
      </c>
      <c r="S995" s="502">
        <v>42887</v>
      </c>
      <c r="T995" s="152" t="s">
        <v>125</v>
      </c>
      <c r="U995" s="152" t="s">
        <v>7040</v>
      </c>
      <c r="V995" s="495" t="s">
        <v>162</v>
      </c>
      <c r="W995" s="495" t="s">
        <v>105</v>
      </c>
      <c r="X995" s="495" t="s">
        <v>10088</v>
      </c>
      <c r="Y995" s="495"/>
      <c r="Z995" s="616"/>
      <c r="AA995" s="590"/>
      <c r="AB995" s="1"/>
      <c r="AC995" s="1"/>
      <c r="AD995" s="1"/>
      <c r="AE995" s="1"/>
      <c r="AF995" s="1"/>
      <c r="AG995" s="1"/>
      <c r="AH995" s="1"/>
      <c r="AI995" s="1"/>
      <c r="AJ995" s="1"/>
      <c r="AK995" s="1"/>
      <c r="AL995" s="1"/>
      <c r="AM995" s="1"/>
      <c r="AN995" s="1"/>
      <c r="AO995" s="1"/>
      <c r="AP995" s="1"/>
      <c r="AQ995" s="1"/>
      <c r="AR995" s="1"/>
      <c r="AS995" s="1"/>
      <c r="AT995" s="1"/>
      <c r="AU995" s="1"/>
    </row>
    <row r="996" spans="1:47" s="615" customFormat="1" ht="17.45" customHeight="1" x14ac:dyDescent="0.25">
      <c r="A996" s="589" t="s">
        <v>7917</v>
      </c>
      <c r="B996" s="495" t="s">
        <v>56</v>
      </c>
      <c r="C996" s="495" t="s">
        <v>124</v>
      </c>
      <c r="D996" s="495" t="s">
        <v>10329</v>
      </c>
      <c r="E996" s="495" t="s">
        <v>7918</v>
      </c>
      <c r="F996" s="473" t="s">
        <v>28</v>
      </c>
      <c r="G996" s="473"/>
      <c r="H996" s="473"/>
      <c r="I996" s="473"/>
      <c r="J996" s="152" t="s">
        <v>11223</v>
      </c>
      <c r="K996" s="152" t="s">
        <v>8950</v>
      </c>
      <c r="L996" s="496">
        <v>43007</v>
      </c>
      <c r="M996" s="497">
        <v>42837</v>
      </c>
      <c r="N996" s="152" t="s">
        <v>46</v>
      </c>
      <c r="O996" s="498">
        <v>43007</v>
      </c>
      <c r="P996" s="499">
        <v>2000</v>
      </c>
      <c r="Q996" s="500">
        <f t="shared" si="37"/>
        <v>2E-3</v>
      </c>
      <c r="R996" s="501">
        <v>1</v>
      </c>
      <c r="S996" s="502">
        <v>42838</v>
      </c>
      <c r="T996" s="152" t="s">
        <v>103</v>
      </c>
      <c r="U996" s="152" t="s">
        <v>7040</v>
      </c>
      <c r="V996" s="495" t="s">
        <v>162</v>
      </c>
      <c r="W996" s="495" t="s">
        <v>7199</v>
      </c>
      <c r="X996" s="495" t="s">
        <v>7454</v>
      </c>
      <c r="Y996" s="495" t="s">
        <v>9311</v>
      </c>
      <c r="Z996" s="616"/>
      <c r="AA996" s="590"/>
      <c r="AB996" s="1"/>
      <c r="AC996" s="1"/>
      <c r="AD996" s="1"/>
      <c r="AE996" s="1"/>
      <c r="AF996" s="1"/>
      <c r="AG996" s="1"/>
      <c r="AH996" s="1"/>
      <c r="AI996" s="1"/>
      <c r="AJ996" s="1"/>
      <c r="AK996" s="1"/>
      <c r="AL996" s="1"/>
      <c r="AM996" s="1"/>
      <c r="AN996" s="1"/>
      <c r="AO996" s="1"/>
      <c r="AP996" s="1"/>
      <c r="AQ996" s="1"/>
      <c r="AR996" s="1"/>
      <c r="AS996" s="1"/>
      <c r="AT996" s="1"/>
      <c r="AU996" s="1"/>
    </row>
    <row r="997" spans="1:47" s="615" customFormat="1" ht="17.45" customHeight="1" x14ac:dyDescent="0.25">
      <c r="A997" s="589" t="s">
        <v>1951</v>
      </c>
      <c r="B997" s="495" t="s">
        <v>56</v>
      </c>
      <c r="C997" s="495" t="s">
        <v>117</v>
      </c>
      <c r="D997" s="495" t="s">
        <v>11516</v>
      </c>
      <c r="E997" s="495" t="s">
        <v>1953</v>
      </c>
      <c r="F997" s="473" t="s">
        <v>25</v>
      </c>
      <c r="G997" s="473"/>
      <c r="H997" s="473"/>
      <c r="I997" s="473"/>
      <c r="J997" s="152" t="s">
        <v>11223</v>
      </c>
      <c r="K997" s="152" t="s">
        <v>35</v>
      </c>
      <c r="L997" s="496">
        <v>42991</v>
      </c>
      <c r="M997" s="497">
        <v>42810</v>
      </c>
      <c r="N997" s="152" t="s">
        <v>46</v>
      </c>
      <c r="O997" s="498">
        <v>42991</v>
      </c>
      <c r="P997" s="499">
        <v>200000</v>
      </c>
      <c r="Q997" s="500">
        <f t="shared" si="37"/>
        <v>0.19999999999999998</v>
      </c>
      <c r="R997" s="501">
        <v>6</v>
      </c>
      <c r="S997" s="502">
        <v>42817</v>
      </c>
      <c r="T997" s="152" t="s">
        <v>125</v>
      </c>
      <c r="U997" s="152" t="s">
        <v>7040</v>
      </c>
      <c r="V997" s="495" t="s">
        <v>162</v>
      </c>
      <c r="W997" s="495" t="s">
        <v>7199</v>
      </c>
      <c r="X997" s="495" t="s">
        <v>11912</v>
      </c>
      <c r="Y997" s="495" t="s">
        <v>7201</v>
      </c>
      <c r="Z997" s="616"/>
      <c r="AA997" s="590"/>
      <c r="AB997" s="1"/>
      <c r="AC997" s="1"/>
      <c r="AD997" s="1"/>
      <c r="AE997" s="1"/>
      <c r="AF997" s="1"/>
      <c r="AG997" s="1"/>
      <c r="AH997" s="1"/>
      <c r="AI997" s="1"/>
      <c r="AJ997" s="1"/>
      <c r="AK997" s="1"/>
      <c r="AL997" s="1"/>
      <c r="AM997" s="1"/>
      <c r="AN997" s="1"/>
      <c r="AO997" s="1"/>
      <c r="AP997" s="1"/>
      <c r="AQ997" s="1"/>
      <c r="AR997" s="1"/>
      <c r="AS997" s="1"/>
      <c r="AT997" s="1"/>
      <c r="AU997" s="1"/>
    </row>
    <row r="998" spans="1:47" s="615" customFormat="1" ht="17.45" customHeight="1" x14ac:dyDescent="0.25">
      <c r="A998" s="589" t="s">
        <v>8481</v>
      </c>
      <c r="B998" s="495" t="s">
        <v>56</v>
      </c>
      <c r="C998" s="495" t="s">
        <v>117</v>
      </c>
      <c r="D998" s="495" t="s">
        <v>1952</v>
      </c>
      <c r="E998" s="495" t="s">
        <v>8482</v>
      </c>
      <c r="F998" s="473" t="s">
        <v>25</v>
      </c>
      <c r="G998" s="473"/>
      <c r="H998" s="473"/>
      <c r="I998" s="473"/>
      <c r="J998" s="152" t="s">
        <v>11223</v>
      </c>
      <c r="K998" s="163" t="s">
        <v>35</v>
      </c>
      <c r="L998" s="503">
        <v>42954</v>
      </c>
      <c r="M998" s="497" t="s">
        <v>8605</v>
      </c>
      <c r="N998" s="163" t="s">
        <v>48</v>
      </c>
      <c r="O998" s="503">
        <v>42954</v>
      </c>
      <c r="P998" s="499">
        <v>50000</v>
      </c>
      <c r="Q998" s="500">
        <f t="shared" si="37"/>
        <v>4.9999999999999996E-2</v>
      </c>
      <c r="R998" s="504">
        <v>12</v>
      </c>
      <c r="S998" s="505" t="s">
        <v>10333</v>
      </c>
      <c r="T998" s="163" t="s">
        <v>211</v>
      </c>
      <c r="U998" s="163" t="s">
        <v>7</v>
      </c>
      <c r="V998" s="495" t="s">
        <v>477</v>
      </c>
      <c r="W998" s="495" t="s">
        <v>1138</v>
      </c>
      <c r="X998" s="495" t="s">
        <v>8679</v>
      </c>
      <c r="Y998" s="495" t="s">
        <v>356</v>
      </c>
      <c r="Z998" s="616"/>
      <c r="AA998" s="590"/>
      <c r="AB998" s="1"/>
      <c r="AC998" s="1"/>
      <c r="AD998" s="1"/>
      <c r="AE998" s="1"/>
      <c r="AF998" s="1"/>
      <c r="AG998" s="1"/>
      <c r="AH998" s="1"/>
      <c r="AI998" s="1"/>
      <c r="AJ998" s="1"/>
      <c r="AK998" s="1"/>
      <c r="AL998" s="1"/>
      <c r="AM998" s="1"/>
      <c r="AN998" s="1"/>
      <c r="AO998" s="1"/>
      <c r="AP998" s="1"/>
      <c r="AQ998" s="1"/>
      <c r="AR998" s="1"/>
      <c r="AS998" s="1"/>
      <c r="AT998" s="1"/>
      <c r="AU998" s="1"/>
    </row>
    <row r="999" spans="1:47" s="615" customFormat="1" ht="17.45" customHeight="1" x14ac:dyDescent="0.25">
      <c r="A999" s="589" t="s">
        <v>6664</v>
      </c>
      <c r="B999" s="495" t="s">
        <v>56</v>
      </c>
      <c r="C999" s="495" t="s">
        <v>109</v>
      </c>
      <c r="D999" s="495" t="s">
        <v>6665</v>
      </c>
      <c r="E999" s="495" t="s">
        <v>6666</v>
      </c>
      <c r="F999" s="473" t="s">
        <v>28</v>
      </c>
      <c r="G999" s="473"/>
      <c r="H999" s="473"/>
      <c r="I999" s="473"/>
      <c r="J999" s="152" t="s">
        <v>11225</v>
      </c>
      <c r="K999" s="163" t="s">
        <v>8952</v>
      </c>
      <c r="L999" s="503">
        <v>42914</v>
      </c>
      <c r="M999" s="497" t="s">
        <v>6828</v>
      </c>
      <c r="N999" s="163" t="s">
        <v>46</v>
      </c>
      <c r="O999" s="503">
        <v>42914</v>
      </c>
      <c r="P999" s="499">
        <v>50000</v>
      </c>
      <c r="Q999" s="500">
        <f t="shared" si="37"/>
        <v>4.9999999999999996E-2</v>
      </c>
      <c r="R999" s="504">
        <v>12</v>
      </c>
      <c r="S999" s="505" t="s">
        <v>7102</v>
      </c>
      <c r="T999" s="163" t="s">
        <v>125</v>
      </c>
      <c r="U999" s="163" t="s">
        <v>7</v>
      </c>
      <c r="V999" s="495" t="s">
        <v>477</v>
      </c>
      <c r="W999" s="495"/>
      <c r="X999" s="495" t="s">
        <v>8175</v>
      </c>
      <c r="Y999" s="495"/>
      <c r="Z999" s="616"/>
      <c r="AA999" s="590"/>
      <c r="AB999" s="1"/>
      <c r="AC999" s="1"/>
      <c r="AD999" s="1"/>
      <c r="AE999" s="1"/>
      <c r="AF999" s="1"/>
      <c r="AG999" s="1"/>
      <c r="AH999" s="1"/>
      <c r="AI999" s="1"/>
      <c r="AJ999" s="1"/>
      <c r="AK999" s="1"/>
      <c r="AL999" s="1"/>
      <c r="AM999" s="1"/>
      <c r="AN999" s="1"/>
      <c r="AO999" s="1"/>
      <c r="AP999" s="1"/>
      <c r="AQ999" s="1"/>
      <c r="AR999" s="1"/>
      <c r="AS999" s="1"/>
      <c r="AT999" s="1"/>
      <c r="AU999" s="1"/>
    </row>
    <row r="1000" spans="1:47" s="615" customFormat="1" ht="17.45" customHeight="1" x14ac:dyDescent="0.25">
      <c r="A1000" s="596" t="s">
        <v>4347</v>
      </c>
      <c r="B1000" s="549" t="s">
        <v>56</v>
      </c>
      <c r="C1000" s="549" t="s">
        <v>161</v>
      </c>
      <c r="D1000" s="549" t="s">
        <v>894</v>
      </c>
      <c r="E1000" s="549" t="s">
        <v>4348</v>
      </c>
      <c r="F1000" s="473" t="s">
        <v>26</v>
      </c>
      <c r="G1000" s="473"/>
      <c r="H1000" s="473"/>
      <c r="I1000" s="473"/>
      <c r="J1000" s="152" t="s">
        <v>11226</v>
      </c>
      <c r="K1000" s="550" t="s">
        <v>32</v>
      </c>
      <c r="L1000" s="551">
        <v>42766</v>
      </c>
      <c r="M1000" s="552">
        <v>42692.00271990741</v>
      </c>
      <c r="N1000" s="550" t="s">
        <v>50</v>
      </c>
      <c r="O1000" s="551">
        <v>42766</v>
      </c>
      <c r="P1000" s="553">
        <v>22080</v>
      </c>
      <c r="Q1000" s="500">
        <f t="shared" si="37"/>
        <v>2.2079999999999999E-2</v>
      </c>
      <c r="R1000" s="554">
        <v>1</v>
      </c>
      <c r="S1000" s="555">
        <v>42804</v>
      </c>
      <c r="T1000" s="554" t="s">
        <v>578</v>
      </c>
      <c r="U1000" s="550" t="s">
        <v>9</v>
      </c>
      <c r="V1000" s="549" t="s">
        <v>184</v>
      </c>
      <c r="W1000" s="549" t="s">
        <v>4349</v>
      </c>
      <c r="X1000" s="549" t="s">
        <v>5539</v>
      </c>
      <c r="Y1000" s="549" t="s">
        <v>4350</v>
      </c>
      <c r="Z1000" s="616"/>
      <c r="AA1000" s="590"/>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615" customFormat="1" ht="17.45" customHeight="1" x14ac:dyDescent="0.25">
      <c r="A1001" s="589" t="s">
        <v>9082</v>
      </c>
      <c r="B1001" s="495" t="s">
        <v>56</v>
      </c>
      <c r="C1001" s="495" t="s">
        <v>510</v>
      </c>
      <c r="D1001" s="495" t="s">
        <v>9083</v>
      </c>
      <c r="E1001" s="495" t="s">
        <v>11205</v>
      </c>
      <c r="F1001" s="473" t="s">
        <v>28</v>
      </c>
      <c r="G1001" s="473"/>
      <c r="H1001" s="473"/>
      <c r="I1001" s="473"/>
      <c r="J1001" s="152" t="s">
        <v>11223</v>
      </c>
      <c r="K1001" s="163" t="s">
        <v>8952</v>
      </c>
      <c r="L1001" s="503">
        <v>42991</v>
      </c>
      <c r="M1001" s="497" t="s">
        <v>9102</v>
      </c>
      <c r="N1001" s="163" t="s">
        <v>47</v>
      </c>
      <c r="O1001" s="503">
        <v>42991</v>
      </c>
      <c r="P1001" s="499">
        <v>30000</v>
      </c>
      <c r="Q1001" s="500">
        <f t="shared" si="37"/>
        <v>0.03</v>
      </c>
      <c r="R1001" s="504">
        <v>12</v>
      </c>
      <c r="S1001" s="505" t="s">
        <v>11283</v>
      </c>
      <c r="T1001" s="163" t="s">
        <v>103</v>
      </c>
      <c r="U1001" s="163" t="s">
        <v>7</v>
      </c>
      <c r="V1001" s="495" t="s">
        <v>477</v>
      </c>
      <c r="W1001" s="495" t="s">
        <v>1138</v>
      </c>
      <c r="X1001" s="495" t="s">
        <v>6959</v>
      </c>
      <c r="Y1001" s="495" t="s">
        <v>2625</v>
      </c>
      <c r="Z1001" s="616"/>
      <c r="AA1001" s="590"/>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615" customFormat="1" ht="17.45" customHeight="1" x14ac:dyDescent="0.25">
      <c r="A1002" s="589" t="s">
        <v>9085</v>
      </c>
      <c r="B1002" s="495" t="s">
        <v>56</v>
      </c>
      <c r="C1002" s="495" t="s">
        <v>510</v>
      </c>
      <c r="D1002" s="495" t="s">
        <v>5748</v>
      </c>
      <c r="E1002" s="495" t="s">
        <v>9086</v>
      </c>
      <c r="F1002" s="473" t="s">
        <v>28</v>
      </c>
      <c r="G1002" s="473"/>
      <c r="H1002" s="473"/>
      <c r="I1002" s="473"/>
      <c r="J1002" s="152" t="s">
        <v>11224</v>
      </c>
      <c r="K1002" s="163" t="s">
        <v>8952</v>
      </c>
      <c r="L1002" s="503">
        <v>43049</v>
      </c>
      <c r="M1002" s="497" t="s">
        <v>9103</v>
      </c>
      <c r="N1002" s="163" t="s">
        <v>46</v>
      </c>
      <c r="O1002" s="503">
        <v>43049</v>
      </c>
      <c r="P1002" s="499">
        <v>30000</v>
      </c>
      <c r="Q1002" s="500">
        <f t="shared" si="37"/>
        <v>0.03</v>
      </c>
      <c r="R1002" s="504">
        <v>12</v>
      </c>
      <c r="S1002" s="505" t="s">
        <v>11320</v>
      </c>
      <c r="T1002" s="163" t="s">
        <v>103</v>
      </c>
      <c r="U1002" s="163" t="s">
        <v>7</v>
      </c>
      <c r="V1002" s="495" t="s">
        <v>477</v>
      </c>
      <c r="W1002" s="495"/>
      <c r="X1002" s="495" t="s">
        <v>6959</v>
      </c>
      <c r="Y1002" s="495"/>
      <c r="Z1002" s="616"/>
      <c r="AA1002" s="590"/>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615" customFormat="1" ht="17.45" customHeight="1" x14ac:dyDescent="0.25">
      <c r="A1003" s="589" t="s">
        <v>5747</v>
      </c>
      <c r="B1003" s="495" t="s">
        <v>56</v>
      </c>
      <c r="C1003" s="495" t="s">
        <v>510</v>
      </c>
      <c r="D1003" s="495" t="s">
        <v>10620</v>
      </c>
      <c r="E1003" s="495" t="s">
        <v>8975</v>
      </c>
      <c r="F1003" s="473" t="s">
        <v>28</v>
      </c>
      <c r="G1003" s="473"/>
      <c r="H1003" s="473"/>
      <c r="I1003" s="473"/>
      <c r="J1003" s="152" t="s">
        <v>11223</v>
      </c>
      <c r="K1003" s="152" t="s">
        <v>8952</v>
      </c>
      <c r="L1003" s="496">
        <v>42962</v>
      </c>
      <c r="M1003" s="497">
        <v>42817</v>
      </c>
      <c r="N1003" s="152" t="s">
        <v>47</v>
      </c>
      <c r="O1003" s="498">
        <v>42962</v>
      </c>
      <c r="P1003" s="499">
        <v>50000</v>
      </c>
      <c r="Q1003" s="500">
        <f t="shared" si="37"/>
        <v>4.9999999999999996E-2</v>
      </c>
      <c r="R1003" s="501">
        <v>12</v>
      </c>
      <c r="S1003" s="502">
        <v>42887</v>
      </c>
      <c r="T1003" s="152" t="s">
        <v>292</v>
      </c>
      <c r="U1003" s="152" t="s">
        <v>7040</v>
      </c>
      <c r="V1003" s="495" t="s">
        <v>162</v>
      </c>
      <c r="W1003" s="495" t="s">
        <v>8056</v>
      </c>
      <c r="X1003" s="495" t="s">
        <v>11975</v>
      </c>
      <c r="Y1003" s="495" t="s">
        <v>6530</v>
      </c>
      <c r="Z1003" s="616"/>
      <c r="AA1003" s="590"/>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615" customFormat="1" ht="17.45" customHeight="1" x14ac:dyDescent="0.25">
      <c r="A1004" s="589" t="s">
        <v>2801</v>
      </c>
      <c r="B1004" s="495" t="s">
        <v>56</v>
      </c>
      <c r="C1004" s="495" t="s">
        <v>124</v>
      </c>
      <c r="D1004" s="495" t="s">
        <v>10280</v>
      </c>
      <c r="E1004" s="495" t="s">
        <v>8089</v>
      </c>
      <c r="F1004" s="473" t="s">
        <v>26</v>
      </c>
      <c r="G1004" s="473"/>
      <c r="H1004" s="473"/>
      <c r="I1004" s="473"/>
      <c r="J1004" s="152" t="s">
        <v>11224</v>
      </c>
      <c r="K1004" s="152" t="s">
        <v>8948</v>
      </c>
      <c r="L1004" s="496">
        <v>43035</v>
      </c>
      <c r="M1004" s="497">
        <v>42773</v>
      </c>
      <c r="N1004" s="152" t="s">
        <v>47</v>
      </c>
      <c r="O1004" s="498">
        <v>42935</v>
      </c>
      <c r="P1004" s="499">
        <v>100000</v>
      </c>
      <c r="Q1004" s="500">
        <f t="shared" si="37"/>
        <v>9.9999999999999992E-2</v>
      </c>
      <c r="R1004" s="501">
        <v>12</v>
      </c>
      <c r="S1004" s="502">
        <v>42908</v>
      </c>
      <c r="T1004" s="152" t="s">
        <v>292</v>
      </c>
      <c r="U1004" s="152" t="s">
        <v>7040</v>
      </c>
      <c r="V1004" s="495" t="s">
        <v>162</v>
      </c>
      <c r="W1004" s="495" t="s">
        <v>105</v>
      </c>
      <c r="X1004" s="495" t="s">
        <v>9828</v>
      </c>
      <c r="Y1004" s="495" t="s">
        <v>9239</v>
      </c>
      <c r="Z1004" s="616"/>
      <c r="AA1004" s="590"/>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615" customFormat="1" ht="17.45" customHeight="1" x14ac:dyDescent="0.25">
      <c r="A1005" s="589" t="s">
        <v>8984</v>
      </c>
      <c r="B1005" s="495" t="s">
        <v>56</v>
      </c>
      <c r="C1005" s="495" t="s">
        <v>124</v>
      </c>
      <c r="D1005" s="495" t="s">
        <v>10280</v>
      </c>
      <c r="E1005" s="495" t="s">
        <v>8985</v>
      </c>
      <c r="F1005" s="473" t="s">
        <v>26</v>
      </c>
      <c r="G1005" s="473"/>
      <c r="H1005" s="473"/>
      <c r="I1005" s="473"/>
      <c r="J1005" s="152" t="s">
        <v>11225</v>
      </c>
      <c r="K1005" s="152" t="s">
        <v>8948</v>
      </c>
      <c r="L1005" s="496">
        <v>42909</v>
      </c>
      <c r="M1005" s="497">
        <v>42857</v>
      </c>
      <c r="N1005" s="152" t="s">
        <v>49</v>
      </c>
      <c r="O1005" s="498">
        <v>42909</v>
      </c>
      <c r="P1005" s="499">
        <v>11666</v>
      </c>
      <c r="Q1005" s="500">
        <f t="shared" si="37"/>
        <v>1.1665999999999999E-2</v>
      </c>
      <c r="R1005" s="501">
        <v>12</v>
      </c>
      <c r="S1005" s="502">
        <v>42914</v>
      </c>
      <c r="T1005" s="152" t="s">
        <v>578</v>
      </c>
      <c r="U1005" s="152" t="s">
        <v>7040</v>
      </c>
      <c r="V1005" s="495" t="s">
        <v>162</v>
      </c>
      <c r="W1005" s="495" t="s">
        <v>105</v>
      </c>
      <c r="X1005" s="495" t="s">
        <v>9828</v>
      </c>
      <c r="Y1005" s="495" t="s">
        <v>7096</v>
      </c>
      <c r="Z1005" s="616"/>
      <c r="AA1005" s="590"/>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615" customFormat="1" ht="17.45" customHeight="1" x14ac:dyDescent="0.25">
      <c r="A1006" s="589" t="s">
        <v>4386</v>
      </c>
      <c r="B1006" s="495" t="s">
        <v>56</v>
      </c>
      <c r="C1006" s="495" t="s">
        <v>124</v>
      </c>
      <c r="D1006" s="495" t="s">
        <v>130</v>
      </c>
      <c r="E1006" s="495" t="s">
        <v>4387</v>
      </c>
      <c r="F1006" s="473" t="s">
        <v>27</v>
      </c>
      <c r="G1006" s="473"/>
      <c r="H1006" s="473"/>
      <c r="I1006" s="473"/>
      <c r="J1006" s="152" t="s">
        <v>11224</v>
      </c>
      <c r="K1006" s="163" t="s">
        <v>8947</v>
      </c>
      <c r="L1006" s="503">
        <v>43054</v>
      </c>
      <c r="M1006" s="497" t="s">
        <v>4388</v>
      </c>
      <c r="N1006" s="163" t="s">
        <v>47</v>
      </c>
      <c r="O1006" s="503">
        <v>43054</v>
      </c>
      <c r="P1006" s="499">
        <v>13333</v>
      </c>
      <c r="Q1006" s="500">
        <f t="shared" ref="Q1006:Q1069" si="38">+P1006*0.000001</f>
        <v>1.3332999999999999E-2</v>
      </c>
      <c r="R1006" s="504">
        <v>12</v>
      </c>
      <c r="S1006" s="505" t="s">
        <v>7954</v>
      </c>
      <c r="T1006" s="163" t="s">
        <v>125</v>
      </c>
      <c r="U1006" s="152" t="s">
        <v>7040</v>
      </c>
      <c r="V1006" s="495" t="s">
        <v>134</v>
      </c>
      <c r="W1006" s="495" t="s">
        <v>6518</v>
      </c>
      <c r="X1006" s="495" t="s">
        <v>8932</v>
      </c>
      <c r="Y1006" s="495" t="s">
        <v>1748</v>
      </c>
      <c r="Z1006" s="616"/>
      <c r="AA1006" s="590"/>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615" customFormat="1" ht="17.45" customHeight="1" x14ac:dyDescent="0.25">
      <c r="A1007" s="589" t="s">
        <v>6907</v>
      </c>
      <c r="B1007" s="495" t="s">
        <v>56</v>
      </c>
      <c r="C1007" s="495" t="s">
        <v>510</v>
      </c>
      <c r="D1007" s="495" t="s">
        <v>6914</v>
      </c>
      <c r="E1007" s="495" t="s">
        <v>6909</v>
      </c>
      <c r="F1007" s="473" t="s">
        <v>27</v>
      </c>
      <c r="G1007" s="473"/>
      <c r="H1007" s="473"/>
      <c r="I1007" s="473"/>
      <c r="J1007" s="152" t="s">
        <v>11224</v>
      </c>
      <c r="K1007" s="163" t="s">
        <v>8947</v>
      </c>
      <c r="L1007" s="503">
        <v>43054</v>
      </c>
      <c r="M1007" s="497" t="s">
        <v>6954</v>
      </c>
      <c r="N1007" s="163" t="s">
        <v>47</v>
      </c>
      <c r="O1007" s="503">
        <v>43054</v>
      </c>
      <c r="P1007" s="499">
        <v>200000</v>
      </c>
      <c r="Q1007" s="500">
        <f t="shared" si="38"/>
        <v>0.19999999999999998</v>
      </c>
      <c r="R1007" s="504">
        <v>12</v>
      </c>
      <c r="S1007" s="505" t="s">
        <v>9267</v>
      </c>
      <c r="T1007" s="163" t="s">
        <v>103</v>
      </c>
      <c r="U1007" s="163" t="s">
        <v>7</v>
      </c>
      <c r="V1007" s="495" t="s">
        <v>477</v>
      </c>
      <c r="W1007" s="495" t="s">
        <v>1138</v>
      </c>
      <c r="X1007" s="495" t="s">
        <v>6955</v>
      </c>
      <c r="Y1007" s="495" t="s">
        <v>356</v>
      </c>
      <c r="Z1007" s="616"/>
      <c r="AA1007" s="590"/>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615" customFormat="1" ht="17.45" customHeight="1" x14ac:dyDescent="0.25">
      <c r="A1008" s="591" t="s">
        <v>11589</v>
      </c>
      <c r="B1008" s="506" t="s">
        <v>56</v>
      </c>
      <c r="C1008" s="506" t="s">
        <v>510</v>
      </c>
      <c r="D1008" s="506" t="s">
        <v>11590</v>
      </c>
      <c r="E1008" s="506" t="s">
        <v>11591</v>
      </c>
      <c r="F1008" s="473" t="s">
        <v>27</v>
      </c>
      <c r="G1008" s="473"/>
      <c r="H1008" s="473"/>
      <c r="I1008" s="473"/>
      <c r="J1008" s="470" t="s">
        <v>11224</v>
      </c>
      <c r="K1008" s="507" t="s">
        <v>8947</v>
      </c>
      <c r="L1008" s="508">
        <v>43098</v>
      </c>
      <c r="M1008" s="509" t="s">
        <v>11774</v>
      </c>
      <c r="N1008" s="507" t="s">
        <v>46</v>
      </c>
      <c r="O1008" s="508">
        <v>43098</v>
      </c>
      <c r="P1008" s="510">
        <v>100000</v>
      </c>
      <c r="Q1008" s="511">
        <f t="shared" si="38"/>
        <v>9.9999999999999992E-2</v>
      </c>
      <c r="R1008" s="512">
        <v>12</v>
      </c>
      <c r="S1008" s="513" t="s">
        <v>11804</v>
      </c>
      <c r="T1008" s="507" t="s">
        <v>125</v>
      </c>
      <c r="U1008" s="507" t="s">
        <v>7</v>
      </c>
      <c r="V1008" s="506" t="s">
        <v>477</v>
      </c>
      <c r="W1008" s="506" t="s">
        <v>1138</v>
      </c>
      <c r="X1008" s="495" t="s">
        <v>10220</v>
      </c>
      <c r="Y1008" s="495"/>
      <c r="Z1008" s="616"/>
      <c r="AA1008" s="590"/>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615" customFormat="1" ht="17.45" customHeight="1" x14ac:dyDescent="0.25">
      <c r="A1009" s="589" t="s">
        <v>257</v>
      </c>
      <c r="B1009" s="495" t="s">
        <v>56</v>
      </c>
      <c r="C1009" s="495" t="s">
        <v>109</v>
      </c>
      <c r="D1009" s="495" t="s">
        <v>258</v>
      </c>
      <c r="E1009" s="495" t="s">
        <v>259</v>
      </c>
      <c r="F1009" s="473" t="s">
        <v>28</v>
      </c>
      <c r="G1009" s="473"/>
      <c r="H1009" s="473"/>
      <c r="I1009" s="473"/>
      <c r="J1009" s="152" t="s">
        <v>11223</v>
      </c>
      <c r="K1009" s="163" t="s">
        <v>8952</v>
      </c>
      <c r="L1009" s="503">
        <v>43008</v>
      </c>
      <c r="M1009" s="497" t="s">
        <v>260</v>
      </c>
      <c r="N1009" s="163" t="s">
        <v>46</v>
      </c>
      <c r="O1009" s="503">
        <v>43008</v>
      </c>
      <c r="P1009" s="499">
        <v>3000000</v>
      </c>
      <c r="Q1009" s="500">
        <f t="shared" si="38"/>
        <v>3</v>
      </c>
      <c r="R1009" s="504">
        <v>6</v>
      </c>
      <c r="S1009" s="505" t="s">
        <v>261</v>
      </c>
      <c r="T1009" s="163" t="s">
        <v>103</v>
      </c>
      <c r="U1009" s="152" t="s">
        <v>7040</v>
      </c>
      <c r="V1009" s="495" t="s">
        <v>134</v>
      </c>
      <c r="W1009" s="495"/>
      <c r="X1009" s="495" t="s">
        <v>6293</v>
      </c>
      <c r="Y1009" s="495" t="s">
        <v>186</v>
      </c>
      <c r="Z1009" s="616"/>
      <c r="AA1009" s="590"/>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615" customFormat="1" ht="17.45" customHeight="1" x14ac:dyDescent="0.25">
      <c r="A1010" s="589" t="s">
        <v>6701</v>
      </c>
      <c r="B1010" s="495" t="s">
        <v>56</v>
      </c>
      <c r="C1010" s="495" t="s">
        <v>124</v>
      </c>
      <c r="D1010" s="495" t="s">
        <v>6702</v>
      </c>
      <c r="E1010" s="495" t="s">
        <v>6703</v>
      </c>
      <c r="F1010" s="473" t="s">
        <v>27</v>
      </c>
      <c r="G1010" s="473"/>
      <c r="H1010" s="473"/>
      <c r="I1010" s="473"/>
      <c r="J1010" s="152" t="s">
        <v>11225</v>
      </c>
      <c r="K1010" s="163" t="s">
        <v>8947</v>
      </c>
      <c r="L1010" s="503">
        <v>42911</v>
      </c>
      <c r="M1010" s="497" t="s">
        <v>6851</v>
      </c>
      <c r="N1010" s="163" t="s">
        <v>46</v>
      </c>
      <c r="O1010" s="503">
        <v>42911</v>
      </c>
      <c r="P1010" s="499">
        <v>10000</v>
      </c>
      <c r="Q1010" s="500">
        <f t="shared" si="38"/>
        <v>0.01</v>
      </c>
      <c r="R1010" s="504">
        <v>12</v>
      </c>
      <c r="S1010" s="505" t="s">
        <v>6513</v>
      </c>
      <c r="T1010" s="163" t="s">
        <v>125</v>
      </c>
      <c r="U1010" s="152" t="s">
        <v>7040</v>
      </c>
      <c r="V1010" s="495" t="s">
        <v>104</v>
      </c>
      <c r="W1010" s="495"/>
      <c r="X1010" s="495" t="s">
        <v>6852</v>
      </c>
      <c r="Y1010" s="495" t="s">
        <v>6869</v>
      </c>
      <c r="Z1010" s="616"/>
      <c r="AA1010" s="590"/>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615" customFormat="1" ht="17.45" customHeight="1" x14ac:dyDescent="0.25">
      <c r="A1011" s="589" t="s">
        <v>11033</v>
      </c>
      <c r="B1011" s="495" t="s">
        <v>56</v>
      </c>
      <c r="C1011" s="495" t="s">
        <v>235</v>
      </c>
      <c r="D1011" s="495" t="s">
        <v>11106</v>
      </c>
      <c r="E1011" s="495" t="s">
        <v>11703</v>
      </c>
      <c r="F1011" s="473" t="s">
        <v>28</v>
      </c>
      <c r="G1011" s="473"/>
      <c r="H1011" s="473"/>
      <c r="I1011" s="473"/>
      <c r="J1011" s="152" t="s">
        <v>11225</v>
      </c>
      <c r="K1011" s="163" t="s">
        <v>8950</v>
      </c>
      <c r="L1011" s="503">
        <v>42916</v>
      </c>
      <c r="M1011" s="497" t="s">
        <v>11273</v>
      </c>
      <c r="N1011" s="163" t="s">
        <v>49</v>
      </c>
      <c r="O1011" s="503">
        <v>42916</v>
      </c>
      <c r="P1011" s="499">
        <v>32000</v>
      </c>
      <c r="Q1011" s="500">
        <f t="shared" si="38"/>
        <v>3.2000000000000001E-2</v>
      </c>
      <c r="R1011" s="504">
        <v>12</v>
      </c>
      <c r="S1011" s="505" t="s">
        <v>11804</v>
      </c>
      <c r="T1011" s="163" t="s">
        <v>466</v>
      </c>
      <c r="U1011" s="163" t="s">
        <v>7</v>
      </c>
      <c r="V1011" s="495" t="s">
        <v>477</v>
      </c>
      <c r="W1011" s="495" t="s">
        <v>1996</v>
      </c>
      <c r="X1011" s="495" t="s">
        <v>5591</v>
      </c>
      <c r="Y1011" s="495" t="s">
        <v>757</v>
      </c>
      <c r="Z1011" s="616"/>
      <c r="AA1011" s="590"/>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615" customFormat="1" ht="17.45" customHeight="1" x14ac:dyDescent="0.25">
      <c r="A1012" s="589" t="s">
        <v>9377</v>
      </c>
      <c r="B1012" s="495" t="s">
        <v>56</v>
      </c>
      <c r="C1012" s="495" t="s">
        <v>235</v>
      </c>
      <c r="D1012" s="495" t="s">
        <v>10586</v>
      </c>
      <c r="E1012" s="495" t="s">
        <v>9378</v>
      </c>
      <c r="F1012" s="473" t="s">
        <v>28</v>
      </c>
      <c r="G1012" s="473"/>
      <c r="H1012" s="473"/>
      <c r="I1012" s="473"/>
      <c r="J1012" s="152" t="s">
        <v>11223</v>
      </c>
      <c r="K1012" s="152" t="s">
        <v>8950</v>
      </c>
      <c r="L1012" s="496">
        <v>43008</v>
      </c>
      <c r="M1012" s="497">
        <v>42877</v>
      </c>
      <c r="N1012" s="152" t="s">
        <v>47</v>
      </c>
      <c r="O1012" s="498">
        <v>43008</v>
      </c>
      <c r="P1012" s="499">
        <v>100000</v>
      </c>
      <c r="Q1012" s="500">
        <f t="shared" si="38"/>
        <v>9.9999999999999992E-2</v>
      </c>
      <c r="R1012" s="501">
        <v>12</v>
      </c>
      <c r="S1012" s="502">
        <v>42880</v>
      </c>
      <c r="T1012" s="152" t="s">
        <v>103</v>
      </c>
      <c r="U1012" s="152" t="s">
        <v>18</v>
      </c>
      <c r="V1012" s="495" t="s">
        <v>9273</v>
      </c>
      <c r="W1012" s="495" t="s">
        <v>11334</v>
      </c>
      <c r="X1012" s="495" t="s">
        <v>10069</v>
      </c>
      <c r="Y1012" s="495"/>
      <c r="Z1012" s="616"/>
      <c r="AA1012" s="590"/>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615" customFormat="1" ht="17.45" customHeight="1" x14ac:dyDescent="0.25">
      <c r="A1013" s="589" t="s">
        <v>10281</v>
      </c>
      <c r="B1013" s="495" t="s">
        <v>56</v>
      </c>
      <c r="C1013" s="495" t="s">
        <v>235</v>
      </c>
      <c r="D1013" s="495" t="s">
        <v>10282</v>
      </c>
      <c r="E1013" s="495" t="s">
        <v>10283</v>
      </c>
      <c r="F1013" s="473" t="s">
        <v>28</v>
      </c>
      <c r="G1013" s="473"/>
      <c r="H1013" s="473"/>
      <c r="I1013" s="473"/>
      <c r="J1013" s="152" t="s">
        <v>11223</v>
      </c>
      <c r="K1013" s="152" t="s">
        <v>8950</v>
      </c>
      <c r="L1013" s="496">
        <v>42944</v>
      </c>
      <c r="M1013" s="497">
        <v>42899</v>
      </c>
      <c r="N1013" s="152" t="s">
        <v>47</v>
      </c>
      <c r="O1013" s="498">
        <v>42989</v>
      </c>
      <c r="P1013" s="499">
        <v>100000</v>
      </c>
      <c r="Q1013" s="500">
        <f t="shared" si="38"/>
        <v>9.9999999999999992E-2</v>
      </c>
      <c r="R1013" s="501">
        <v>12</v>
      </c>
      <c r="S1013" s="502">
        <v>42908</v>
      </c>
      <c r="T1013" s="152" t="s">
        <v>103</v>
      </c>
      <c r="U1013" s="152" t="s">
        <v>18</v>
      </c>
      <c r="V1013" s="495" t="s">
        <v>9273</v>
      </c>
      <c r="W1013" s="495" t="s">
        <v>11334</v>
      </c>
      <c r="X1013" s="495" t="s">
        <v>10088</v>
      </c>
      <c r="Y1013" s="495" t="s">
        <v>9239</v>
      </c>
      <c r="Z1013" s="616"/>
      <c r="AA1013" s="590"/>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615" customFormat="1" ht="17.45" customHeight="1" x14ac:dyDescent="0.25">
      <c r="A1014" s="589" t="s">
        <v>9377</v>
      </c>
      <c r="B1014" s="495" t="s">
        <v>56</v>
      </c>
      <c r="C1014" s="495" t="s">
        <v>235</v>
      </c>
      <c r="D1014" s="495" t="s">
        <v>10586</v>
      </c>
      <c r="E1014" s="495" t="s">
        <v>9378</v>
      </c>
      <c r="F1014" s="473" t="s">
        <v>28</v>
      </c>
      <c r="G1014" s="473"/>
      <c r="H1014" s="473"/>
      <c r="I1014" s="473"/>
      <c r="J1014" s="152" t="s">
        <v>11223</v>
      </c>
      <c r="K1014" s="152" t="s">
        <v>8950</v>
      </c>
      <c r="L1014" s="496">
        <v>43008</v>
      </c>
      <c r="M1014" s="497">
        <v>42877</v>
      </c>
      <c r="N1014" s="152" t="s">
        <v>47</v>
      </c>
      <c r="O1014" s="498">
        <v>43008</v>
      </c>
      <c r="P1014" s="499">
        <v>40000</v>
      </c>
      <c r="Q1014" s="500">
        <f t="shared" si="38"/>
        <v>0.04</v>
      </c>
      <c r="R1014" s="501">
        <v>12</v>
      </c>
      <c r="S1014" s="502">
        <v>42903</v>
      </c>
      <c r="T1014" s="152" t="s">
        <v>103</v>
      </c>
      <c r="U1014" s="152" t="s">
        <v>18</v>
      </c>
      <c r="V1014" s="495" t="s">
        <v>9273</v>
      </c>
      <c r="W1014" s="495" t="s">
        <v>11335</v>
      </c>
      <c r="X1014" s="495" t="s">
        <v>10069</v>
      </c>
      <c r="Y1014" s="495"/>
      <c r="Z1014" s="616"/>
      <c r="AA1014" s="590"/>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615" customFormat="1" ht="17.45" customHeight="1" x14ac:dyDescent="0.25">
      <c r="A1015" s="589" t="s">
        <v>10281</v>
      </c>
      <c r="B1015" s="495" t="s">
        <v>56</v>
      </c>
      <c r="C1015" s="495" t="s">
        <v>235</v>
      </c>
      <c r="D1015" s="495" t="s">
        <v>10282</v>
      </c>
      <c r="E1015" s="495" t="s">
        <v>10283</v>
      </c>
      <c r="F1015" s="473" t="s">
        <v>28</v>
      </c>
      <c r="G1015" s="473"/>
      <c r="H1015" s="473"/>
      <c r="I1015" s="473"/>
      <c r="J1015" s="152" t="s">
        <v>11223</v>
      </c>
      <c r="K1015" s="152" t="s">
        <v>8950</v>
      </c>
      <c r="L1015" s="496">
        <v>42944</v>
      </c>
      <c r="M1015" s="497">
        <v>42899</v>
      </c>
      <c r="N1015" s="152" t="s">
        <v>47</v>
      </c>
      <c r="O1015" s="498">
        <v>42989</v>
      </c>
      <c r="P1015" s="499">
        <v>40000</v>
      </c>
      <c r="Q1015" s="500">
        <f t="shared" si="38"/>
        <v>0.04</v>
      </c>
      <c r="R1015" s="501">
        <v>12</v>
      </c>
      <c r="S1015" s="502">
        <v>42908</v>
      </c>
      <c r="T1015" s="152" t="s">
        <v>103</v>
      </c>
      <c r="U1015" s="152" t="s">
        <v>18</v>
      </c>
      <c r="V1015" s="495" t="s">
        <v>9273</v>
      </c>
      <c r="W1015" s="495" t="s">
        <v>11335</v>
      </c>
      <c r="X1015" s="495" t="s">
        <v>10088</v>
      </c>
      <c r="Y1015" s="495" t="s">
        <v>9239</v>
      </c>
      <c r="Z1015" s="616"/>
      <c r="AA1015" s="590"/>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615" customFormat="1" ht="17.45" customHeight="1" x14ac:dyDescent="0.25">
      <c r="A1016" s="589" t="s">
        <v>9377</v>
      </c>
      <c r="B1016" s="495" t="s">
        <v>56</v>
      </c>
      <c r="C1016" s="495" t="s">
        <v>235</v>
      </c>
      <c r="D1016" s="495" t="s">
        <v>10586</v>
      </c>
      <c r="E1016" s="495" t="s">
        <v>9378</v>
      </c>
      <c r="F1016" s="473" t="s">
        <v>28</v>
      </c>
      <c r="G1016" s="473"/>
      <c r="H1016" s="473"/>
      <c r="I1016" s="473"/>
      <c r="J1016" s="152" t="s">
        <v>11223</v>
      </c>
      <c r="K1016" s="152" t="s">
        <v>8950</v>
      </c>
      <c r="L1016" s="496">
        <v>43008</v>
      </c>
      <c r="M1016" s="497">
        <v>42877</v>
      </c>
      <c r="N1016" s="152" t="s">
        <v>47</v>
      </c>
      <c r="O1016" s="498">
        <v>43008</v>
      </c>
      <c r="P1016" s="499">
        <v>40000</v>
      </c>
      <c r="Q1016" s="500">
        <f t="shared" si="38"/>
        <v>0.04</v>
      </c>
      <c r="R1016" s="501">
        <v>12</v>
      </c>
      <c r="S1016" s="502">
        <v>42903</v>
      </c>
      <c r="T1016" s="152" t="s">
        <v>103</v>
      </c>
      <c r="U1016" s="152" t="s">
        <v>18</v>
      </c>
      <c r="V1016" s="495" t="s">
        <v>9273</v>
      </c>
      <c r="W1016" s="495" t="s">
        <v>11334</v>
      </c>
      <c r="X1016" s="495" t="s">
        <v>10069</v>
      </c>
      <c r="Y1016" s="495"/>
      <c r="Z1016" s="616"/>
      <c r="AA1016" s="590"/>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615" customFormat="1" ht="17.45" customHeight="1" x14ac:dyDescent="0.25">
      <c r="A1017" s="589" t="s">
        <v>10281</v>
      </c>
      <c r="B1017" s="495" t="s">
        <v>56</v>
      </c>
      <c r="C1017" s="495" t="s">
        <v>235</v>
      </c>
      <c r="D1017" s="495" t="s">
        <v>10282</v>
      </c>
      <c r="E1017" s="495" t="s">
        <v>10283</v>
      </c>
      <c r="F1017" s="473" t="s">
        <v>28</v>
      </c>
      <c r="G1017" s="473"/>
      <c r="H1017" s="473"/>
      <c r="I1017" s="473"/>
      <c r="J1017" s="152" t="s">
        <v>11223</v>
      </c>
      <c r="K1017" s="152" t="s">
        <v>8950</v>
      </c>
      <c r="L1017" s="496">
        <v>42944</v>
      </c>
      <c r="M1017" s="497">
        <v>42899</v>
      </c>
      <c r="N1017" s="152" t="s">
        <v>47</v>
      </c>
      <c r="O1017" s="498">
        <v>42989</v>
      </c>
      <c r="P1017" s="499">
        <v>40000</v>
      </c>
      <c r="Q1017" s="500">
        <f t="shared" si="38"/>
        <v>0.04</v>
      </c>
      <c r="R1017" s="501">
        <v>12</v>
      </c>
      <c r="S1017" s="502">
        <v>42908</v>
      </c>
      <c r="T1017" s="152" t="s">
        <v>103</v>
      </c>
      <c r="U1017" s="152" t="s">
        <v>18</v>
      </c>
      <c r="V1017" s="495" t="s">
        <v>9273</v>
      </c>
      <c r="W1017" s="495" t="s">
        <v>11334</v>
      </c>
      <c r="X1017" s="495" t="s">
        <v>10088</v>
      </c>
      <c r="Y1017" s="495" t="s">
        <v>9239</v>
      </c>
      <c r="Z1017" s="616"/>
      <c r="AA1017" s="590"/>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615" customFormat="1" ht="17.45" customHeight="1" x14ac:dyDescent="0.25">
      <c r="A1018" s="589" t="s">
        <v>9377</v>
      </c>
      <c r="B1018" s="495" t="s">
        <v>56</v>
      </c>
      <c r="C1018" s="495" t="s">
        <v>235</v>
      </c>
      <c r="D1018" s="495" t="s">
        <v>10586</v>
      </c>
      <c r="E1018" s="495" t="s">
        <v>9378</v>
      </c>
      <c r="F1018" s="473" t="s">
        <v>28</v>
      </c>
      <c r="G1018" s="473"/>
      <c r="H1018" s="473"/>
      <c r="I1018" s="473"/>
      <c r="J1018" s="152" t="s">
        <v>11223</v>
      </c>
      <c r="K1018" s="152" t="s">
        <v>8950</v>
      </c>
      <c r="L1018" s="496">
        <v>43008</v>
      </c>
      <c r="M1018" s="497">
        <v>42877</v>
      </c>
      <c r="N1018" s="152" t="s">
        <v>47</v>
      </c>
      <c r="O1018" s="498">
        <v>43008</v>
      </c>
      <c r="P1018" s="499">
        <v>20000</v>
      </c>
      <c r="Q1018" s="500">
        <f t="shared" si="38"/>
        <v>0.02</v>
      </c>
      <c r="R1018" s="501">
        <v>12</v>
      </c>
      <c r="S1018" s="502">
        <v>42880</v>
      </c>
      <c r="T1018" s="152" t="s">
        <v>103</v>
      </c>
      <c r="U1018" s="152" t="s">
        <v>18</v>
      </c>
      <c r="V1018" s="495" t="s">
        <v>9273</v>
      </c>
      <c r="W1018" s="495" t="s">
        <v>11335</v>
      </c>
      <c r="X1018" s="495" t="s">
        <v>10069</v>
      </c>
      <c r="Y1018" s="495"/>
      <c r="Z1018" s="616"/>
      <c r="AA1018" s="590"/>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615" customFormat="1" ht="17.45" customHeight="1" x14ac:dyDescent="0.25">
      <c r="A1019" s="589" t="s">
        <v>10281</v>
      </c>
      <c r="B1019" s="495" t="s">
        <v>56</v>
      </c>
      <c r="C1019" s="495" t="s">
        <v>235</v>
      </c>
      <c r="D1019" s="495" t="s">
        <v>10282</v>
      </c>
      <c r="E1019" s="495" t="s">
        <v>10283</v>
      </c>
      <c r="F1019" s="473" t="s">
        <v>28</v>
      </c>
      <c r="G1019" s="473"/>
      <c r="H1019" s="473"/>
      <c r="I1019" s="473"/>
      <c r="J1019" s="152" t="s">
        <v>11223</v>
      </c>
      <c r="K1019" s="152" t="s">
        <v>8950</v>
      </c>
      <c r="L1019" s="496">
        <v>42944</v>
      </c>
      <c r="M1019" s="497">
        <v>42899</v>
      </c>
      <c r="N1019" s="152" t="s">
        <v>47</v>
      </c>
      <c r="O1019" s="498">
        <v>42989</v>
      </c>
      <c r="P1019" s="499">
        <v>20000</v>
      </c>
      <c r="Q1019" s="500">
        <f t="shared" si="38"/>
        <v>0.02</v>
      </c>
      <c r="R1019" s="501">
        <v>12</v>
      </c>
      <c r="S1019" s="502">
        <v>42908</v>
      </c>
      <c r="T1019" s="152" t="s">
        <v>103</v>
      </c>
      <c r="U1019" s="152" t="s">
        <v>18</v>
      </c>
      <c r="V1019" s="495" t="s">
        <v>9273</v>
      </c>
      <c r="W1019" s="495" t="s">
        <v>11335</v>
      </c>
      <c r="X1019" s="495" t="s">
        <v>10088</v>
      </c>
      <c r="Y1019" s="495" t="s">
        <v>9239</v>
      </c>
      <c r="Z1019" s="616"/>
      <c r="AA1019" s="590"/>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615" customFormat="1" ht="17.45" customHeight="1" x14ac:dyDescent="0.25">
      <c r="A1020" s="589" t="s">
        <v>2656</v>
      </c>
      <c r="B1020" s="495" t="s">
        <v>56</v>
      </c>
      <c r="C1020" s="495" t="s">
        <v>109</v>
      </c>
      <c r="D1020" s="495" t="s">
        <v>2657</v>
      </c>
      <c r="E1020" s="495" t="s">
        <v>1015</v>
      </c>
      <c r="F1020" s="473" t="s">
        <v>28</v>
      </c>
      <c r="G1020" s="473"/>
      <c r="H1020" s="473"/>
      <c r="I1020" s="473"/>
      <c r="J1020" s="152" t="s">
        <v>11224</v>
      </c>
      <c r="K1020" s="163" t="s">
        <v>8952</v>
      </c>
      <c r="L1020" s="503">
        <v>43039</v>
      </c>
      <c r="M1020" s="497" t="s">
        <v>2658</v>
      </c>
      <c r="N1020" s="163" t="s">
        <v>46</v>
      </c>
      <c r="O1020" s="503">
        <v>43039</v>
      </c>
      <c r="P1020" s="499">
        <v>125000</v>
      </c>
      <c r="Q1020" s="500">
        <f t="shared" si="38"/>
        <v>0.125</v>
      </c>
      <c r="R1020" s="504">
        <v>1</v>
      </c>
      <c r="S1020" s="505" t="s">
        <v>2659</v>
      </c>
      <c r="T1020" s="163" t="s">
        <v>125</v>
      </c>
      <c r="U1020" s="163" t="s">
        <v>13</v>
      </c>
      <c r="V1020" s="495" t="s">
        <v>126</v>
      </c>
      <c r="W1020" s="495"/>
      <c r="X1020" s="495" t="s">
        <v>8915</v>
      </c>
      <c r="Y1020" s="495" t="s">
        <v>186</v>
      </c>
      <c r="Z1020" s="616"/>
      <c r="AA1020" s="590"/>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615" customFormat="1" ht="17.45" customHeight="1" x14ac:dyDescent="0.25">
      <c r="A1021" s="591" t="s">
        <v>11570</v>
      </c>
      <c r="B1021" s="506" t="s">
        <v>56</v>
      </c>
      <c r="C1021" s="506" t="s">
        <v>194</v>
      </c>
      <c r="D1021" s="506" t="s">
        <v>11571</v>
      </c>
      <c r="E1021" s="506" t="s">
        <v>11572</v>
      </c>
      <c r="F1021" s="473" t="s">
        <v>26</v>
      </c>
      <c r="G1021" s="473"/>
      <c r="H1021" s="473"/>
      <c r="I1021" s="473"/>
      <c r="J1021" s="470" t="s">
        <v>11224</v>
      </c>
      <c r="K1021" s="507" t="s">
        <v>33</v>
      </c>
      <c r="L1021" s="508">
        <v>43098</v>
      </c>
      <c r="M1021" s="509" t="s">
        <v>11769</v>
      </c>
      <c r="N1021" s="507" t="s">
        <v>46</v>
      </c>
      <c r="O1021" s="508">
        <v>43098</v>
      </c>
      <c r="P1021" s="510">
        <v>100000</v>
      </c>
      <c r="Q1021" s="511">
        <f t="shared" si="38"/>
        <v>9.9999999999999992E-2</v>
      </c>
      <c r="R1021" s="512">
        <v>12</v>
      </c>
      <c r="S1021" s="513" t="s">
        <v>11804</v>
      </c>
      <c r="T1021" s="507" t="s">
        <v>125</v>
      </c>
      <c r="U1021" s="507" t="s">
        <v>7</v>
      </c>
      <c r="V1021" s="506" t="s">
        <v>477</v>
      </c>
      <c r="W1021" s="506" t="s">
        <v>1138</v>
      </c>
      <c r="X1021" s="495" t="s">
        <v>10220</v>
      </c>
      <c r="Y1021" s="495"/>
      <c r="Z1021" s="616"/>
      <c r="AA1021" s="590"/>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615" customFormat="1" ht="17.45" customHeight="1" x14ac:dyDescent="0.25">
      <c r="A1022" s="589" t="s">
        <v>3328</v>
      </c>
      <c r="B1022" s="495" t="s">
        <v>57</v>
      </c>
      <c r="C1022" s="495" t="s">
        <v>324</v>
      </c>
      <c r="D1022" s="495" t="s">
        <v>3329</v>
      </c>
      <c r="E1022" s="495" t="s">
        <v>414</v>
      </c>
      <c r="F1022" s="473" t="s">
        <v>28</v>
      </c>
      <c r="G1022" s="473"/>
      <c r="H1022" s="473"/>
      <c r="I1022" s="473"/>
      <c r="J1022" s="152" t="s">
        <v>11223</v>
      </c>
      <c r="K1022" s="163" t="s">
        <v>8990</v>
      </c>
      <c r="L1022" s="503">
        <v>43008</v>
      </c>
      <c r="M1022" s="497" t="s">
        <v>3330</v>
      </c>
      <c r="N1022" s="163" t="s">
        <v>47</v>
      </c>
      <c r="O1022" s="503">
        <v>43008</v>
      </c>
      <c r="P1022" s="499">
        <v>100000</v>
      </c>
      <c r="Q1022" s="500">
        <f t="shared" si="38"/>
        <v>9.9999999999999992E-2</v>
      </c>
      <c r="R1022" s="504">
        <v>12</v>
      </c>
      <c r="S1022" s="505" t="s">
        <v>8158</v>
      </c>
      <c r="T1022" s="163" t="s">
        <v>103</v>
      </c>
      <c r="U1022" s="163" t="s">
        <v>9234</v>
      </c>
      <c r="V1022" s="495" t="s">
        <v>184</v>
      </c>
      <c r="W1022" s="495" t="s">
        <v>11333</v>
      </c>
      <c r="X1022" s="495" t="s">
        <v>6387</v>
      </c>
      <c r="Y1022" s="495" t="s">
        <v>313</v>
      </c>
      <c r="Z1022" s="616"/>
      <c r="AA1022" s="590"/>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615" customFormat="1" ht="17.45" customHeight="1" x14ac:dyDescent="0.25">
      <c r="A1023" s="589" t="s">
        <v>8805</v>
      </c>
      <c r="B1023" s="495" t="s">
        <v>57</v>
      </c>
      <c r="C1023" s="495" t="s">
        <v>324</v>
      </c>
      <c r="D1023" s="495" t="s">
        <v>8806</v>
      </c>
      <c r="E1023" s="495" t="s">
        <v>8807</v>
      </c>
      <c r="F1023" s="473" t="s">
        <v>25</v>
      </c>
      <c r="G1023" s="473"/>
      <c r="H1023" s="473"/>
      <c r="I1023" s="473"/>
      <c r="J1023" s="152" t="s">
        <v>11224</v>
      </c>
      <c r="K1023" s="163" t="s">
        <v>35</v>
      </c>
      <c r="L1023" s="503">
        <v>43097</v>
      </c>
      <c r="M1023" s="497" t="s">
        <v>8882</v>
      </c>
      <c r="N1023" s="163" t="s">
        <v>47</v>
      </c>
      <c r="O1023" s="503">
        <v>43097</v>
      </c>
      <c r="P1023" s="499">
        <v>100000</v>
      </c>
      <c r="Q1023" s="500">
        <f t="shared" si="38"/>
        <v>9.9999999999999992E-2</v>
      </c>
      <c r="R1023" s="504">
        <v>12</v>
      </c>
      <c r="S1023" s="505" t="s">
        <v>7954</v>
      </c>
      <c r="T1023" s="163" t="s">
        <v>103</v>
      </c>
      <c r="U1023" s="163" t="s">
        <v>5560</v>
      </c>
      <c r="V1023" s="495" t="s">
        <v>2882</v>
      </c>
      <c r="W1023" s="495" t="s">
        <v>8917</v>
      </c>
      <c r="X1023" s="495" t="s">
        <v>8918</v>
      </c>
      <c r="Y1023" s="495" t="s">
        <v>5624</v>
      </c>
      <c r="Z1023" s="616"/>
      <c r="AA1023" s="590"/>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615" customFormat="1" ht="17.45" customHeight="1" x14ac:dyDescent="0.25">
      <c r="A1024" s="589" t="s">
        <v>2927</v>
      </c>
      <c r="B1024" s="495" t="s">
        <v>57</v>
      </c>
      <c r="C1024" s="495" t="s">
        <v>324</v>
      </c>
      <c r="D1024" s="495" t="s">
        <v>2928</v>
      </c>
      <c r="E1024" s="495" t="s">
        <v>2929</v>
      </c>
      <c r="F1024" s="473" t="s">
        <v>28</v>
      </c>
      <c r="G1024" s="473"/>
      <c r="H1024" s="473"/>
      <c r="I1024" s="473"/>
      <c r="J1024" s="152" t="s">
        <v>11224</v>
      </c>
      <c r="K1024" s="163" t="s">
        <v>8990</v>
      </c>
      <c r="L1024" s="503">
        <v>43100</v>
      </c>
      <c r="M1024" s="497" t="s">
        <v>2930</v>
      </c>
      <c r="N1024" s="163" t="s">
        <v>47</v>
      </c>
      <c r="O1024" s="503">
        <v>43100</v>
      </c>
      <c r="P1024" s="499">
        <v>100000</v>
      </c>
      <c r="Q1024" s="500">
        <f t="shared" si="38"/>
        <v>9.9999999999999992E-2</v>
      </c>
      <c r="R1024" s="504">
        <v>12</v>
      </c>
      <c r="S1024" s="505" t="s">
        <v>10335</v>
      </c>
      <c r="T1024" s="163" t="s">
        <v>103</v>
      </c>
      <c r="U1024" s="163" t="s">
        <v>9234</v>
      </c>
      <c r="V1024" s="495" t="s">
        <v>184</v>
      </c>
      <c r="W1024" s="495" t="s">
        <v>11333</v>
      </c>
      <c r="X1024" s="495" t="s">
        <v>6387</v>
      </c>
      <c r="Y1024" s="495" t="s">
        <v>186</v>
      </c>
      <c r="Z1024" s="616"/>
      <c r="AA1024" s="590"/>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615" customFormat="1" ht="17.45" customHeight="1" x14ac:dyDescent="0.25">
      <c r="A1025" s="589" t="s">
        <v>9488</v>
      </c>
      <c r="B1025" s="495" t="s">
        <v>57</v>
      </c>
      <c r="C1025" s="495" t="s">
        <v>324</v>
      </c>
      <c r="D1025" s="495" t="s">
        <v>10892</v>
      </c>
      <c r="E1025" s="495" t="s">
        <v>316</v>
      </c>
      <c r="F1025" s="473" t="s">
        <v>28</v>
      </c>
      <c r="G1025" s="473"/>
      <c r="H1025" s="473"/>
      <c r="I1025" s="473"/>
      <c r="J1025" s="152" t="s">
        <v>11224</v>
      </c>
      <c r="K1025" s="152" t="s">
        <v>8950</v>
      </c>
      <c r="L1025" s="496">
        <v>43099</v>
      </c>
      <c r="M1025" s="497">
        <v>42877</v>
      </c>
      <c r="N1025" s="152" t="s">
        <v>47</v>
      </c>
      <c r="O1025" s="498">
        <v>43099</v>
      </c>
      <c r="P1025" s="499">
        <v>100000</v>
      </c>
      <c r="Q1025" s="500">
        <f t="shared" si="38"/>
        <v>9.9999999999999992E-2</v>
      </c>
      <c r="R1025" s="501">
        <v>12</v>
      </c>
      <c r="S1025" s="502">
        <v>42880</v>
      </c>
      <c r="T1025" s="152" t="s">
        <v>103</v>
      </c>
      <c r="U1025" s="152" t="s">
        <v>7040</v>
      </c>
      <c r="V1025" s="495" t="s">
        <v>162</v>
      </c>
      <c r="W1025" s="495" t="s">
        <v>105</v>
      </c>
      <c r="X1025" s="495" t="s">
        <v>10221</v>
      </c>
      <c r="Y1025" s="495" t="s">
        <v>6859</v>
      </c>
      <c r="Z1025" s="616"/>
      <c r="AA1025" s="590"/>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615" customFormat="1" ht="17.45" customHeight="1" x14ac:dyDescent="0.25">
      <c r="A1026" s="589" t="s">
        <v>11008</v>
      </c>
      <c r="B1026" s="495" t="s">
        <v>57</v>
      </c>
      <c r="C1026" s="495" t="s">
        <v>324</v>
      </c>
      <c r="D1026" s="495" t="s">
        <v>11082</v>
      </c>
      <c r="E1026" s="495" t="s">
        <v>11169</v>
      </c>
      <c r="F1026" s="473" t="s">
        <v>28</v>
      </c>
      <c r="G1026" s="473"/>
      <c r="H1026" s="473"/>
      <c r="I1026" s="473"/>
      <c r="J1026" s="152" t="s">
        <v>11224</v>
      </c>
      <c r="K1026" s="152" t="s">
        <v>8952</v>
      </c>
      <c r="L1026" s="496">
        <v>43098</v>
      </c>
      <c r="M1026" s="497">
        <v>42907</v>
      </c>
      <c r="N1026" s="152" t="s">
        <v>46</v>
      </c>
      <c r="O1026" s="498">
        <v>43098</v>
      </c>
      <c r="P1026" s="499">
        <v>100000</v>
      </c>
      <c r="Q1026" s="500">
        <f t="shared" si="38"/>
        <v>9.9999999999999992E-2</v>
      </c>
      <c r="R1026" s="501">
        <v>12</v>
      </c>
      <c r="S1026" s="502">
        <v>42908</v>
      </c>
      <c r="T1026" s="152" t="s">
        <v>103</v>
      </c>
      <c r="U1026" s="152" t="s">
        <v>7040</v>
      </c>
      <c r="V1026" s="495" t="s">
        <v>162</v>
      </c>
      <c r="W1026" s="495" t="s">
        <v>105</v>
      </c>
      <c r="X1026" s="495" t="s">
        <v>11377</v>
      </c>
      <c r="Y1026" s="495" t="s">
        <v>7201</v>
      </c>
      <c r="Z1026" s="616"/>
      <c r="AA1026" s="590"/>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615" customFormat="1" ht="17.45" customHeight="1" x14ac:dyDescent="0.25">
      <c r="A1027" s="589" t="s">
        <v>6618</v>
      </c>
      <c r="B1027" s="495" t="s">
        <v>57</v>
      </c>
      <c r="C1027" s="495" t="s">
        <v>324</v>
      </c>
      <c r="D1027" s="495" t="s">
        <v>6619</v>
      </c>
      <c r="E1027" s="495" t="s">
        <v>11172</v>
      </c>
      <c r="F1027" s="473" t="s">
        <v>26</v>
      </c>
      <c r="G1027" s="473"/>
      <c r="H1027" s="473"/>
      <c r="I1027" s="473"/>
      <c r="J1027" s="152" t="s">
        <v>11223</v>
      </c>
      <c r="K1027" s="163" t="s">
        <v>33</v>
      </c>
      <c r="L1027" s="503">
        <v>42986</v>
      </c>
      <c r="M1027" s="497" t="s">
        <v>6787</v>
      </c>
      <c r="N1027" s="163" t="s">
        <v>47</v>
      </c>
      <c r="O1027" s="503">
        <v>42986</v>
      </c>
      <c r="P1027" s="499">
        <v>100000</v>
      </c>
      <c r="Q1027" s="500">
        <f t="shared" si="38"/>
        <v>9.9999999999999992E-2</v>
      </c>
      <c r="R1027" s="504">
        <v>12</v>
      </c>
      <c r="S1027" s="505" t="s">
        <v>9606</v>
      </c>
      <c r="T1027" s="163" t="s">
        <v>103</v>
      </c>
      <c r="U1027" s="163" t="s">
        <v>7</v>
      </c>
      <c r="V1027" s="495" t="s">
        <v>477</v>
      </c>
      <c r="W1027" s="495" t="s">
        <v>1204</v>
      </c>
      <c r="X1027" s="495" t="s">
        <v>6005</v>
      </c>
      <c r="Y1027" s="495" t="s">
        <v>186</v>
      </c>
      <c r="Z1027" s="616"/>
      <c r="AA1027" s="590"/>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615" customFormat="1" ht="17.45" customHeight="1" x14ac:dyDescent="0.25">
      <c r="A1028" s="589" t="s">
        <v>8385</v>
      </c>
      <c r="B1028" s="495" t="s">
        <v>57</v>
      </c>
      <c r="C1028" s="495" t="s">
        <v>324</v>
      </c>
      <c r="D1028" s="495" t="s">
        <v>8386</v>
      </c>
      <c r="E1028" s="495" t="s">
        <v>8387</v>
      </c>
      <c r="F1028" s="473" t="s">
        <v>28</v>
      </c>
      <c r="G1028" s="473"/>
      <c r="H1028" s="473"/>
      <c r="I1028" s="473"/>
      <c r="J1028" s="152" t="s">
        <v>11223</v>
      </c>
      <c r="K1028" s="163" t="s">
        <v>8990</v>
      </c>
      <c r="L1028" s="503">
        <v>42955</v>
      </c>
      <c r="M1028" s="497" t="s">
        <v>8582</v>
      </c>
      <c r="N1028" s="163" t="s">
        <v>46</v>
      </c>
      <c r="O1028" s="503">
        <v>42955</v>
      </c>
      <c r="P1028" s="499">
        <v>100000</v>
      </c>
      <c r="Q1028" s="500">
        <f t="shared" si="38"/>
        <v>9.9999999999999992E-2</v>
      </c>
      <c r="R1028" s="504">
        <v>12</v>
      </c>
      <c r="S1028" s="505" t="s">
        <v>8159</v>
      </c>
      <c r="T1028" s="163" t="s">
        <v>125</v>
      </c>
      <c r="U1028" s="163" t="s">
        <v>7</v>
      </c>
      <c r="V1028" s="495" t="s">
        <v>477</v>
      </c>
      <c r="W1028" s="495"/>
      <c r="X1028" s="495" t="s">
        <v>5993</v>
      </c>
      <c r="Y1028" s="495" t="s">
        <v>186</v>
      </c>
      <c r="Z1028" s="616"/>
      <c r="AA1028" s="590"/>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615" customFormat="1" ht="17.45" customHeight="1" x14ac:dyDescent="0.25">
      <c r="A1029" s="589" t="s">
        <v>3361</v>
      </c>
      <c r="B1029" s="495" t="s">
        <v>57</v>
      </c>
      <c r="C1029" s="495" t="s">
        <v>324</v>
      </c>
      <c r="D1029" s="495" t="s">
        <v>7761</v>
      </c>
      <c r="E1029" s="495" t="s">
        <v>414</v>
      </c>
      <c r="F1029" s="473" t="s">
        <v>25</v>
      </c>
      <c r="G1029" s="473"/>
      <c r="H1029" s="473"/>
      <c r="I1029" s="473"/>
      <c r="J1029" s="152" t="s">
        <v>11224</v>
      </c>
      <c r="K1029" s="163" t="s">
        <v>35</v>
      </c>
      <c r="L1029" s="503">
        <v>43084</v>
      </c>
      <c r="M1029" s="497" t="s">
        <v>3363</v>
      </c>
      <c r="N1029" s="163" t="s">
        <v>46</v>
      </c>
      <c r="O1029" s="503">
        <v>43084</v>
      </c>
      <c r="P1029" s="499">
        <v>100000</v>
      </c>
      <c r="Q1029" s="500">
        <f t="shared" si="38"/>
        <v>9.9999999999999992E-2</v>
      </c>
      <c r="R1029" s="504">
        <v>12</v>
      </c>
      <c r="S1029" s="505" t="s">
        <v>7762</v>
      </c>
      <c r="T1029" s="163" t="s">
        <v>125</v>
      </c>
      <c r="U1029" s="163" t="s">
        <v>7</v>
      </c>
      <c r="V1029" s="495" t="s">
        <v>477</v>
      </c>
      <c r="W1029" s="495"/>
      <c r="X1029" s="495" t="s">
        <v>6485</v>
      </c>
      <c r="Y1029" s="495"/>
      <c r="Z1029" s="616"/>
      <c r="AA1029" s="590"/>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615" customFormat="1" ht="17.45" customHeight="1" x14ac:dyDescent="0.25">
      <c r="A1030" s="589" t="s">
        <v>11599</v>
      </c>
      <c r="B1030" s="495" t="s">
        <v>57</v>
      </c>
      <c r="C1030" s="495" t="s">
        <v>324</v>
      </c>
      <c r="D1030" s="495" t="s">
        <v>11600</v>
      </c>
      <c r="E1030" s="495" t="s">
        <v>11601</v>
      </c>
      <c r="F1030" s="473" t="s">
        <v>25</v>
      </c>
      <c r="G1030" s="473"/>
      <c r="H1030" s="473"/>
      <c r="I1030" s="473"/>
      <c r="J1030" s="152" t="s">
        <v>11224</v>
      </c>
      <c r="K1030" s="163" t="s">
        <v>8951</v>
      </c>
      <c r="L1030" s="503">
        <v>43054</v>
      </c>
      <c r="M1030" s="497" t="s">
        <v>11775</v>
      </c>
      <c r="N1030" s="163" t="s">
        <v>46</v>
      </c>
      <c r="O1030" s="503">
        <v>43099</v>
      </c>
      <c r="P1030" s="499">
        <v>100000</v>
      </c>
      <c r="Q1030" s="500">
        <f t="shared" si="38"/>
        <v>9.9999999999999992E-2</v>
      </c>
      <c r="R1030" s="504">
        <v>1</v>
      </c>
      <c r="S1030" s="505" t="s">
        <v>11832</v>
      </c>
      <c r="T1030" s="163" t="s">
        <v>103</v>
      </c>
      <c r="U1030" s="163" t="s">
        <v>7</v>
      </c>
      <c r="V1030" s="495" t="s">
        <v>306</v>
      </c>
      <c r="W1030" s="495" t="s">
        <v>11833</v>
      </c>
      <c r="X1030" s="495" t="s">
        <v>11948</v>
      </c>
      <c r="Y1030" s="495" t="s">
        <v>12028</v>
      </c>
      <c r="Z1030" s="616"/>
      <c r="AA1030" s="590"/>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615" customFormat="1" ht="17.45" customHeight="1" x14ac:dyDescent="0.25">
      <c r="A1031" s="589" t="s">
        <v>3295</v>
      </c>
      <c r="B1031" s="495" t="s">
        <v>62</v>
      </c>
      <c r="C1031" s="495" t="s">
        <v>1065</v>
      </c>
      <c r="D1031" s="495" t="s">
        <v>3296</v>
      </c>
      <c r="E1031" s="495" t="s">
        <v>316</v>
      </c>
      <c r="F1031" s="473" t="s">
        <v>27</v>
      </c>
      <c r="G1031" s="473"/>
      <c r="H1031" s="473"/>
      <c r="I1031" s="473"/>
      <c r="J1031" s="152" t="s">
        <v>11223</v>
      </c>
      <c r="K1031" s="163" t="s">
        <v>8070</v>
      </c>
      <c r="L1031" s="503">
        <v>42947</v>
      </c>
      <c r="M1031" s="497" t="s">
        <v>3297</v>
      </c>
      <c r="N1031" s="163" t="s">
        <v>47</v>
      </c>
      <c r="O1031" s="503">
        <v>42947</v>
      </c>
      <c r="P1031" s="499">
        <v>100000</v>
      </c>
      <c r="Q1031" s="500">
        <f t="shared" si="38"/>
        <v>9.9999999999999992E-2</v>
      </c>
      <c r="R1031" s="504">
        <v>12</v>
      </c>
      <c r="S1031" s="505" t="s">
        <v>10333</v>
      </c>
      <c r="T1031" s="163" t="s">
        <v>292</v>
      </c>
      <c r="U1031" s="163" t="s">
        <v>9234</v>
      </c>
      <c r="V1031" s="495" t="s">
        <v>184</v>
      </c>
      <c r="W1031" s="495" t="s">
        <v>11333</v>
      </c>
      <c r="X1031" s="495" t="s">
        <v>5556</v>
      </c>
      <c r="Y1031" s="495" t="s">
        <v>1629</v>
      </c>
      <c r="Z1031" s="616"/>
      <c r="AA1031" s="590"/>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615" customFormat="1" ht="17.45" customHeight="1" x14ac:dyDescent="0.25">
      <c r="A1032" s="589" t="s">
        <v>10557</v>
      </c>
      <c r="B1032" s="495" t="s">
        <v>62</v>
      </c>
      <c r="C1032" s="495" t="s">
        <v>1065</v>
      </c>
      <c r="D1032" s="495" t="s">
        <v>11080</v>
      </c>
      <c r="E1032" s="495" t="s">
        <v>10558</v>
      </c>
      <c r="F1032" s="473" t="s">
        <v>27</v>
      </c>
      <c r="G1032" s="473"/>
      <c r="H1032" s="473"/>
      <c r="I1032" s="473"/>
      <c r="J1032" s="152" t="s">
        <v>11223</v>
      </c>
      <c r="K1032" s="163" t="s">
        <v>8070</v>
      </c>
      <c r="L1032" s="503">
        <v>42989</v>
      </c>
      <c r="M1032" s="497" t="s">
        <v>11250</v>
      </c>
      <c r="N1032" s="163" t="s">
        <v>47</v>
      </c>
      <c r="O1032" s="503">
        <v>42989</v>
      </c>
      <c r="P1032" s="499">
        <v>100000</v>
      </c>
      <c r="Q1032" s="500">
        <f t="shared" si="38"/>
        <v>9.9999999999999992E-2</v>
      </c>
      <c r="R1032" s="504">
        <v>12</v>
      </c>
      <c r="S1032" s="505" t="s">
        <v>11283</v>
      </c>
      <c r="T1032" s="163" t="s">
        <v>103</v>
      </c>
      <c r="U1032" s="163" t="s">
        <v>9234</v>
      </c>
      <c r="V1032" s="495" t="s">
        <v>184</v>
      </c>
      <c r="W1032" s="495" t="s">
        <v>11333</v>
      </c>
      <c r="X1032" s="495" t="s">
        <v>5556</v>
      </c>
      <c r="Y1032" s="495" t="s">
        <v>667</v>
      </c>
      <c r="Z1032" s="616"/>
      <c r="AA1032" s="590"/>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615" customFormat="1" ht="17.45" customHeight="1" x14ac:dyDescent="0.25">
      <c r="A1033" s="589" t="s">
        <v>10543</v>
      </c>
      <c r="B1033" s="495" t="s">
        <v>62</v>
      </c>
      <c r="C1033" s="495" t="s">
        <v>1065</v>
      </c>
      <c r="D1033" s="495" t="s">
        <v>11081</v>
      </c>
      <c r="E1033" s="495" t="s">
        <v>10544</v>
      </c>
      <c r="F1033" s="473" t="s">
        <v>26</v>
      </c>
      <c r="G1033" s="473"/>
      <c r="H1033" s="473"/>
      <c r="I1033" s="473"/>
      <c r="J1033" s="152" t="s">
        <v>11223</v>
      </c>
      <c r="K1033" s="163" t="s">
        <v>8948</v>
      </c>
      <c r="L1033" s="503">
        <v>42947</v>
      </c>
      <c r="M1033" s="497" t="s">
        <v>11251</v>
      </c>
      <c r="N1033" s="163" t="s">
        <v>47</v>
      </c>
      <c r="O1033" s="503">
        <v>42947</v>
      </c>
      <c r="P1033" s="499">
        <v>100000</v>
      </c>
      <c r="Q1033" s="500">
        <f t="shared" si="38"/>
        <v>9.9999999999999992E-2</v>
      </c>
      <c r="R1033" s="504">
        <v>12</v>
      </c>
      <c r="S1033" s="505" t="s">
        <v>11283</v>
      </c>
      <c r="T1033" s="163" t="s">
        <v>103</v>
      </c>
      <c r="U1033" s="163" t="s">
        <v>9234</v>
      </c>
      <c r="V1033" s="495" t="s">
        <v>184</v>
      </c>
      <c r="W1033" s="495" t="s">
        <v>11333</v>
      </c>
      <c r="X1033" s="495" t="s">
        <v>11375</v>
      </c>
      <c r="Y1033" s="495" t="s">
        <v>757</v>
      </c>
      <c r="Z1033" s="616"/>
      <c r="AA1033" s="590"/>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615" customFormat="1" ht="17.45" customHeight="1" x14ac:dyDescent="0.25">
      <c r="A1034" s="589" t="s">
        <v>6608</v>
      </c>
      <c r="B1034" s="495" t="s">
        <v>62</v>
      </c>
      <c r="C1034" s="495" t="s">
        <v>1065</v>
      </c>
      <c r="D1034" s="495" t="s">
        <v>10873</v>
      </c>
      <c r="E1034" s="495" t="s">
        <v>6610</v>
      </c>
      <c r="F1034" s="473" t="s">
        <v>26</v>
      </c>
      <c r="G1034" s="473"/>
      <c r="H1034" s="473"/>
      <c r="I1034" s="473"/>
      <c r="J1034" s="152" t="s">
        <v>11224</v>
      </c>
      <c r="K1034" s="152" t="s">
        <v>33</v>
      </c>
      <c r="L1034" s="496">
        <v>43035</v>
      </c>
      <c r="M1034" s="497">
        <v>42817</v>
      </c>
      <c r="N1034" s="152" t="s">
        <v>47</v>
      </c>
      <c r="O1034" s="498">
        <v>43035</v>
      </c>
      <c r="P1034" s="499">
        <v>100000</v>
      </c>
      <c r="Q1034" s="500">
        <f t="shared" si="38"/>
        <v>9.9999999999999992E-2</v>
      </c>
      <c r="R1034" s="501">
        <v>12</v>
      </c>
      <c r="S1034" s="502">
        <v>42831</v>
      </c>
      <c r="T1034" s="152" t="s">
        <v>292</v>
      </c>
      <c r="U1034" s="152" t="s">
        <v>18</v>
      </c>
      <c r="V1034" s="495" t="s">
        <v>9273</v>
      </c>
      <c r="W1034" s="495" t="s">
        <v>11334</v>
      </c>
      <c r="X1034" s="495" t="s">
        <v>10058</v>
      </c>
      <c r="Y1034" s="495"/>
      <c r="Z1034" s="616"/>
      <c r="AA1034" s="590"/>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615" customFormat="1" ht="17.45" customHeight="1" x14ac:dyDescent="0.25">
      <c r="A1035" s="589" t="s">
        <v>9655</v>
      </c>
      <c r="B1035" s="495" t="s">
        <v>62</v>
      </c>
      <c r="C1035" s="495" t="s">
        <v>1065</v>
      </c>
      <c r="D1035" s="495" t="s">
        <v>10589</v>
      </c>
      <c r="E1035" s="495" t="s">
        <v>316</v>
      </c>
      <c r="F1035" s="473" t="s">
        <v>25</v>
      </c>
      <c r="G1035" s="473"/>
      <c r="H1035" s="473"/>
      <c r="I1035" s="473"/>
      <c r="J1035" s="152" t="s">
        <v>11223</v>
      </c>
      <c r="K1035" s="152" t="s">
        <v>35</v>
      </c>
      <c r="L1035" s="496">
        <v>43008</v>
      </c>
      <c r="M1035" s="497">
        <v>42887</v>
      </c>
      <c r="N1035" s="152" t="s">
        <v>47</v>
      </c>
      <c r="O1035" s="498">
        <v>43008</v>
      </c>
      <c r="P1035" s="499">
        <v>100000</v>
      </c>
      <c r="Q1035" s="500">
        <f t="shared" si="38"/>
        <v>9.9999999999999992E-2</v>
      </c>
      <c r="R1035" s="501">
        <v>12</v>
      </c>
      <c r="S1035" s="502">
        <v>42901</v>
      </c>
      <c r="T1035" s="152" t="s">
        <v>103</v>
      </c>
      <c r="U1035" s="152" t="s">
        <v>7040</v>
      </c>
      <c r="V1035" s="495" t="s">
        <v>162</v>
      </c>
      <c r="W1035" s="495" t="s">
        <v>105</v>
      </c>
      <c r="X1035" s="495" t="s">
        <v>10058</v>
      </c>
      <c r="Y1035" s="495" t="s">
        <v>9291</v>
      </c>
      <c r="Z1035" s="616"/>
      <c r="AA1035" s="590"/>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615" customFormat="1" ht="17.45" customHeight="1" x14ac:dyDescent="0.25">
      <c r="A1036" s="589" t="s">
        <v>9892</v>
      </c>
      <c r="B1036" s="495" t="s">
        <v>62</v>
      </c>
      <c r="C1036" s="495" t="s">
        <v>1065</v>
      </c>
      <c r="D1036" s="495" t="s">
        <v>10549</v>
      </c>
      <c r="E1036" s="495" t="s">
        <v>9893</v>
      </c>
      <c r="F1036" s="473" t="s">
        <v>27</v>
      </c>
      <c r="G1036" s="473"/>
      <c r="H1036" s="473"/>
      <c r="I1036" s="473"/>
      <c r="J1036" s="152" t="s">
        <v>11223</v>
      </c>
      <c r="K1036" s="152" t="s">
        <v>8947</v>
      </c>
      <c r="L1036" s="496">
        <v>42974</v>
      </c>
      <c r="M1036" s="497">
        <v>42884</v>
      </c>
      <c r="N1036" s="152" t="s">
        <v>46</v>
      </c>
      <c r="O1036" s="498">
        <v>42974</v>
      </c>
      <c r="P1036" s="499">
        <v>100000</v>
      </c>
      <c r="Q1036" s="500">
        <f t="shared" si="38"/>
        <v>9.9999999999999992E-2</v>
      </c>
      <c r="R1036" s="501">
        <v>12</v>
      </c>
      <c r="S1036" s="502">
        <v>42887</v>
      </c>
      <c r="T1036" s="152" t="s">
        <v>125</v>
      </c>
      <c r="U1036" s="152" t="s">
        <v>7040</v>
      </c>
      <c r="V1036" s="495" t="s">
        <v>162</v>
      </c>
      <c r="W1036" s="495" t="s">
        <v>7199</v>
      </c>
      <c r="X1036" s="495" t="s">
        <v>10061</v>
      </c>
      <c r="Y1036" s="495" t="s">
        <v>6864</v>
      </c>
      <c r="Z1036" s="616"/>
      <c r="AA1036" s="590"/>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615" customFormat="1" ht="17.45" customHeight="1" x14ac:dyDescent="0.25">
      <c r="A1037" s="589" t="s">
        <v>3334</v>
      </c>
      <c r="B1037" s="495" t="s">
        <v>62</v>
      </c>
      <c r="C1037" s="495" t="s">
        <v>1065</v>
      </c>
      <c r="D1037" s="495" t="s">
        <v>3335</v>
      </c>
      <c r="E1037" s="495" t="s">
        <v>3336</v>
      </c>
      <c r="F1037" s="473" t="s">
        <v>26</v>
      </c>
      <c r="G1037" s="473"/>
      <c r="H1037" s="473"/>
      <c r="I1037" s="473"/>
      <c r="J1037" s="152" t="s">
        <v>11223</v>
      </c>
      <c r="K1037" s="163" t="s">
        <v>8948</v>
      </c>
      <c r="L1037" s="503">
        <v>42972</v>
      </c>
      <c r="M1037" s="497" t="s">
        <v>3337</v>
      </c>
      <c r="N1037" s="163" t="s">
        <v>46</v>
      </c>
      <c r="O1037" s="503">
        <v>42972</v>
      </c>
      <c r="P1037" s="499">
        <v>100000</v>
      </c>
      <c r="Q1037" s="500">
        <f t="shared" si="38"/>
        <v>9.9999999999999992E-2</v>
      </c>
      <c r="R1037" s="504">
        <v>12</v>
      </c>
      <c r="S1037" s="505" t="s">
        <v>387</v>
      </c>
      <c r="T1037" s="163" t="s">
        <v>125</v>
      </c>
      <c r="U1037" s="152" t="s">
        <v>7040</v>
      </c>
      <c r="V1037" s="495" t="s">
        <v>134</v>
      </c>
      <c r="W1037" s="495"/>
      <c r="X1037" s="495" t="s">
        <v>6388</v>
      </c>
      <c r="Y1037" s="495" t="s">
        <v>9238</v>
      </c>
      <c r="Z1037" s="616"/>
      <c r="AA1037" s="590"/>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615" customFormat="1" ht="17.45" customHeight="1" x14ac:dyDescent="0.25">
      <c r="A1038" s="589" t="s">
        <v>2859</v>
      </c>
      <c r="B1038" s="495" t="s">
        <v>62</v>
      </c>
      <c r="C1038" s="495" t="s">
        <v>1065</v>
      </c>
      <c r="D1038" s="495" t="s">
        <v>2860</v>
      </c>
      <c r="E1038" s="495" t="s">
        <v>8024</v>
      </c>
      <c r="F1038" s="473" t="s">
        <v>27</v>
      </c>
      <c r="G1038" s="473"/>
      <c r="H1038" s="473"/>
      <c r="I1038" s="473"/>
      <c r="J1038" s="152" t="s">
        <v>11223</v>
      </c>
      <c r="K1038" s="163" t="s">
        <v>8070</v>
      </c>
      <c r="L1038" s="503">
        <v>43007</v>
      </c>
      <c r="M1038" s="497" t="s">
        <v>2861</v>
      </c>
      <c r="N1038" s="163" t="s">
        <v>48</v>
      </c>
      <c r="O1038" s="503">
        <v>43007</v>
      </c>
      <c r="P1038" s="499">
        <v>100000</v>
      </c>
      <c r="Q1038" s="500">
        <f t="shared" si="38"/>
        <v>9.9999999999999992E-2</v>
      </c>
      <c r="R1038" s="504">
        <v>1</v>
      </c>
      <c r="S1038" s="505" t="s">
        <v>11834</v>
      </c>
      <c r="T1038" s="163" t="s">
        <v>292</v>
      </c>
      <c r="U1038" s="163" t="s">
        <v>7</v>
      </c>
      <c r="V1038" s="495" t="s">
        <v>477</v>
      </c>
      <c r="W1038" s="495" t="s">
        <v>1138</v>
      </c>
      <c r="X1038" s="495" t="s">
        <v>5556</v>
      </c>
      <c r="Y1038" s="495" t="s">
        <v>313</v>
      </c>
      <c r="Z1038" s="616"/>
      <c r="AA1038" s="590"/>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615" customFormat="1" ht="17.45" customHeight="1" x14ac:dyDescent="0.25">
      <c r="A1039" s="589" t="s">
        <v>2870</v>
      </c>
      <c r="B1039" s="495" t="s">
        <v>62</v>
      </c>
      <c r="C1039" s="495" t="s">
        <v>1065</v>
      </c>
      <c r="D1039" s="495" t="s">
        <v>2871</v>
      </c>
      <c r="E1039" s="495" t="s">
        <v>316</v>
      </c>
      <c r="F1039" s="473" t="s">
        <v>28</v>
      </c>
      <c r="G1039" s="473"/>
      <c r="H1039" s="473"/>
      <c r="I1039" s="473"/>
      <c r="J1039" s="152" t="s">
        <v>11223</v>
      </c>
      <c r="K1039" s="163" t="s">
        <v>8950</v>
      </c>
      <c r="L1039" s="503">
        <v>43007</v>
      </c>
      <c r="M1039" s="497" t="s">
        <v>2872</v>
      </c>
      <c r="N1039" s="163" t="s">
        <v>47</v>
      </c>
      <c r="O1039" s="503">
        <v>43007</v>
      </c>
      <c r="P1039" s="499">
        <v>100000</v>
      </c>
      <c r="Q1039" s="500">
        <f t="shared" si="38"/>
        <v>9.9999999999999992E-2</v>
      </c>
      <c r="R1039" s="504">
        <v>1</v>
      </c>
      <c r="S1039" s="505" t="s">
        <v>11804</v>
      </c>
      <c r="T1039" s="163" t="s">
        <v>103</v>
      </c>
      <c r="U1039" s="163" t="s">
        <v>7</v>
      </c>
      <c r="V1039" s="495" t="s">
        <v>477</v>
      </c>
      <c r="W1039" s="495" t="s">
        <v>1138</v>
      </c>
      <c r="X1039" s="495" t="s">
        <v>5526</v>
      </c>
      <c r="Y1039" s="495" t="s">
        <v>313</v>
      </c>
      <c r="Z1039" s="616"/>
      <c r="AA1039" s="590"/>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615" customFormat="1" ht="17.45" customHeight="1" x14ac:dyDescent="0.25">
      <c r="A1040" s="589" t="s">
        <v>3201</v>
      </c>
      <c r="B1040" s="495" t="s">
        <v>62</v>
      </c>
      <c r="C1040" s="495" t="s">
        <v>1065</v>
      </c>
      <c r="D1040" s="495" t="s">
        <v>3202</v>
      </c>
      <c r="E1040" s="495" t="s">
        <v>3203</v>
      </c>
      <c r="F1040" s="473" t="s">
        <v>27</v>
      </c>
      <c r="G1040" s="473"/>
      <c r="H1040" s="473"/>
      <c r="I1040" s="473"/>
      <c r="J1040" s="152" t="s">
        <v>11225</v>
      </c>
      <c r="K1040" s="163" t="s">
        <v>8070</v>
      </c>
      <c r="L1040" s="503">
        <v>42908</v>
      </c>
      <c r="M1040" s="497" t="s">
        <v>3204</v>
      </c>
      <c r="N1040" s="163" t="s">
        <v>47</v>
      </c>
      <c r="O1040" s="503">
        <v>43062</v>
      </c>
      <c r="P1040" s="499">
        <v>100000</v>
      </c>
      <c r="Q1040" s="500">
        <f t="shared" si="38"/>
        <v>9.9999999999999992E-2</v>
      </c>
      <c r="R1040" s="504">
        <v>1</v>
      </c>
      <c r="S1040" s="505" t="s">
        <v>7101</v>
      </c>
      <c r="T1040" s="163" t="s">
        <v>103</v>
      </c>
      <c r="U1040" s="163" t="s">
        <v>7</v>
      </c>
      <c r="V1040" s="495" t="s">
        <v>477</v>
      </c>
      <c r="W1040" s="495" t="s">
        <v>1138</v>
      </c>
      <c r="X1040" s="495" t="s">
        <v>5556</v>
      </c>
      <c r="Y1040" s="495" t="s">
        <v>313</v>
      </c>
      <c r="Z1040" s="616"/>
      <c r="AA1040" s="590"/>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615" customFormat="1" ht="17.45" customHeight="1" x14ac:dyDescent="0.25">
      <c r="A1041" s="589" t="s">
        <v>3051</v>
      </c>
      <c r="B1041" s="495" t="s">
        <v>62</v>
      </c>
      <c r="C1041" s="495" t="s">
        <v>1065</v>
      </c>
      <c r="D1041" s="495" t="s">
        <v>3052</v>
      </c>
      <c r="E1041" s="495" t="s">
        <v>8009</v>
      </c>
      <c r="F1041" s="473" t="s">
        <v>28</v>
      </c>
      <c r="G1041" s="473"/>
      <c r="H1041" s="473"/>
      <c r="I1041" s="473"/>
      <c r="J1041" s="152" t="s">
        <v>11224</v>
      </c>
      <c r="K1041" s="163" t="s">
        <v>8990</v>
      </c>
      <c r="L1041" s="503">
        <v>43082</v>
      </c>
      <c r="M1041" s="497" t="s">
        <v>3053</v>
      </c>
      <c r="N1041" s="163" t="s">
        <v>47</v>
      </c>
      <c r="O1041" s="503">
        <v>43082</v>
      </c>
      <c r="P1041" s="499">
        <v>100000</v>
      </c>
      <c r="Q1041" s="500">
        <f t="shared" si="38"/>
        <v>9.9999999999999992E-2</v>
      </c>
      <c r="R1041" s="504">
        <v>12</v>
      </c>
      <c r="S1041" s="505" t="s">
        <v>8159</v>
      </c>
      <c r="T1041" s="163" t="s">
        <v>103</v>
      </c>
      <c r="U1041" s="163" t="s">
        <v>7</v>
      </c>
      <c r="V1041" s="495" t="s">
        <v>477</v>
      </c>
      <c r="W1041" s="495" t="s">
        <v>1138</v>
      </c>
      <c r="X1041" s="495" t="s">
        <v>6050</v>
      </c>
      <c r="Y1041" s="495" t="s">
        <v>667</v>
      </c>
      <c r="Z1041" s="616"/>
      <c r="AA1041" s="590"/>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615" customFormat="1" ht="17.45" customHeight="1" x14ac:dyDescent="0.25">
      <c r="A1042" s="589" t="s">
        <v>3352</v>
      </c>
      <c r="B1042" s="495" t="s">
        <v>62</v>
      </c>
      <c r="C1042" s="495" t="s">
        <v>1065</v>
      </c>
      <c r="D1042" s="495" t="s">
        <v>3353</v>
      </c>
      <c r="E1042" s="495" t="s">
        <v>1781</v>
      </c>
      <c r="F1042" s="473" t="s">
        <v>27</v>
      </c>
      <c r="G1042" s="473"/>
      <c r="H1042" s="473"/>
      <c r="I1042" s="473"/>
      <c r="J1042" s="152" t="s">
        <v>11224</v>
      </c>
      <c r="K1042" s="163" t="s">
        <v>8947</v>
      </c>
      <c r="L1042" s="503">
        <v>43099</v>
      </c>
      <c r="M1042" s="497" t="s">
        <v>3354</v>
      </c>
      <c r="N1042" s="163" t="s">
        <v>47</v>
      </c>
      <c r="O1042" s="503">
        <v>43099</v>
      </c>
      <c r="P1042" s="499">
        <v>100000</v>
      </c>
      <c r="Q1042" s="500">
        <f t="shared" si="38"/>
        <v>9.9999999999999992E-2</v>
      </c>
      <c r="R1042" s="504">
        <v>1</v>
      </c>
      <c r="S1042" s="505" t="s">
        <v>305</v>
      </c>
      <c r="T1042" s="163" t="s">
        <v>103</v>
      </c>
      <c r="U1042" s="163" t="s">
        <v>7</v>
      </c>
      <c r="V1042" s="495" t="s">
        <v>477</v>
      </c>
      <c r="W1042" s="495" t="s">
        <v>1138</v>
      </c>
      <c r="X1042" s="495" t="s">
        <v>5526</v>
      </c>
      <c r="Y1042" s="495" t="s">
        <v>313</v>
      </c>
      <c r="Z1042" s="616"/>
      <c r="AA1042" s="590"/>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615" customFormat="1" ht="17.45" customHeight="1" x14ac:dyDescent="0.25">
      <c r="A1043" s="589" t="s">
        <v>10583</v>
      </c>
      <c r="B1043" s="495" t="s">
        <v>62</v>
      </c>
      <c r="C1043" s="495" t="s">
        <v>1065</v>
      </c>
      <c r="D1043" s="495" t="s">
        <v>10584</v>
      </c>
      <c r="E1043" s="495" t="s">
        <v>10585</v>
      </c>
      <c r="F1043" s="473" t="s">
        <v>25</v>
      </c>
      <c r="G1043" s="473"/>
      <c r="H1043" s="473"/>
      <c r="I1043" s="473"/>
      <c r="J1043" s="152" t="s">
        <v>11223</v>
      </c>
      <c r="K1043" s="163" t="s">
        <v>8951</v>
      </c>
      <c r="L1043" s="503">
        <v>43007</v>
      </c>
      <c r="M1043" s="497" t="s">
        <v>10728</v>
      </c>
      <c r="N1043" s="163" t="s">
        <v>47</v>
      </c>
      <c r="O1043" s="503">
        <v>43007</v>
      </c>
      <c r="P1043" s="499">
        <v>100000</v>
      </c>
      <c r="Q1043" s="500">
        <f t="shared" si="38"/>
        <v>9.9999999999999992E-2</v>
      </c>
      <c r="R1043" s="504">
        <v>12</v>
      </c>
      <c r="S1043" s="505" t="s">
        <v>11284</v>
      </c>
      <c r="T1043" s="163" t="s">
        <v>103</v>
      </c>
      <c r="U1043" s="163" t="s">
        <v>7</v>
      </c>
      <c r="V1043" s="495" t="s">
        <v>477</v>
      </c>
      <c r="W1043" s="495" t="s">
        <v>1138</v>
      </c>
      <c r="X1043" s="495" t="s">
        <v>10774</v>
      </c>
      <c r="Y1043" s="495" t="s">
        <v>313</v>
      </c>
      <c r="Z1043" s="616"/>
      <c r="AA1043" s="590"/>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615" customFormat="1" ht="17.45" customHeight="1" x14ac:dyDescent="0.25">
      <c r="A1044" s="591" t="s">
        <v>11602</v>
      </c>
      <c r="B1044" s="506" t="s">
        <v>62</v>
      </c>
      <c r="C1044" s="506" t="s">
        <v>1065</v>
      </c>
      <c r="D1044" s="506" t="s">
        <v>11603</v>
      </c>
      <c r="E1044" s="506" t="s">
        <v>11604</v>
      </c>
      <c r="F1044" s="473" t="s">
        <v>25</v>
      </c>
      <c r="G1044" s="473"/>
      <c r="H1044" s="473"/>
      <c r="I1044" s="473"/>
      <c r="J1044" s="470" t="s">
        <v>11223</v>
      </c>
      <c r="K1044" s="507" t="s">
        <v>35</v>
      </c>
      <c r="L1044" s="508">
        <v>43003</v>
      </c>
      <c r="M1044" s="509" t="s">
        <v>11776</v>
      </c>
      <c r="N1044" s="507" t="s">
        <v>46</v>
      </c>
      <c r="O1044" s="508">
        <v>43003</v>
      </c>
      <c r="P1044" s="510">
        <v>100000</v>
      </c>
      <c r="Q1044" s="511">
        <f t="shared" si="38"/>
        <v>9.9999999999999992E-2</v>
      </c>
      <c r="R1044" s="512">
        <v>12</v>
      </c>
      <c r="S1044" s="513" t="s">
        <v>11835</v>
      </c>
      <c r="T1044" s="507" t="s">
        <v>103</v>
      </c>
      <c r="U1044" s="507" t="s">
        <v>7</v>
      </c>
      <c r="V1044" s="506" t="s">
        <v>477</v>
      </c>
      <c r="W1044" s="506" t="s">
        <v>1138</v>
      </c>
      <c r="X1044" s="495" t="s">
        <v>10774</v>
      </c>
      <c r="Y1044" s="495" t="s">
        <v>313</v>
      </c>
      <c r="Z1044" s="616"/>
      <c r="AA1044" s="590"/>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615" customFormat="1" ht="17.45" customHeight="1" x14ac:dyDescent="0.25">
      <c r="A1045" s="591" t="s">
        <v>11605</v>
      </c>
      <c r="B1045" s="506" t="s">
        <v>57</v>
      </c>
      <c r="C1045" s="506" t="s">
        <v>391</v>
      </c>
      <c r="D1045" s="506" t="s">
        <v>11606</v>
      </c>
      <c r="E1045" s="506" t="s">
        <v>1081</v>
      </c>
      <c r="F1045" s="473" t="s">
        <v>25</v>
      </c>
      <c r="G1045" s="473"/>
      <c r="H1045" s="473"/>
      <c r="I1045" s="473"/>
      <c r="J1045" s="470" t="s">
        <v>11223</v>
      </c>
      <c r="K1045" s="507" t="s">
        <v>8951</v>
      </c>
      <c r="L1045" s="508">
        <v>43003</v>
      </c>
      <c r="M1045" s="509" t="s">
        <v>11777</v>
      </c>
      <c r="N1045" s="507" t="s">
        <v>47</v>
      </c>
      <c r="O1045" s="508">
        <v>43003</v>
      </c>
      <c r="P1045" s="510">
        <v>100000</v>
      </c>
      <c r="Q1045" s="511">
        <f t="shared" si="38"/>
        <v>9.9999999999999992E-2</v>
      </c>
      <c r="R1045" s="512">
        <v>1</v>
      </c>
      <c r="S1045" s="513" t="s">
        <v>11804</v>
      </c>
      <c r="T1045" s="507" t="s">
        <v>125</v>
      </c>
      <c r="U1045" s="507" t="s">
        <v>14</v>
      </c>
      <c r="V1045" s="506" t="s">
        <v>911</v>
      </c>
      <c r="W1045" s="506" t="s">
        <v>11836</v>
      </c>
      <c r="X1045" s="495" t="s">
        <v>5566</v>
      </c>
      <c r="Y1045" s="495" t="s">
        <v>313</v>
      </c>
      <c r="Z1045" s="616"/>
      <c r="AA1045" s="590"/>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615" customFormat="1" ht="17.45" customHeight="1" x14ac:dyDescent="0.25">
      <c r="A1046" s="589" t="s">
        <v>10570</v>
      </c>
      <c r="B1046" s="495" t="s">
        <v>57</v>
      </c>
      <c r="C1046" s="495" t="s">
        <v>391</v>
      </c>
      <c r="D1046" s="495" t="s">
        <v>11607</v>
      </c>
      <c r="E1046" s="495" t="s">
        <v>316</v>
      </c>
      <c r="F1046" s="473" t="s">
        <v>26</v>
      </c>
      <c r="G1046" s="473"/>
      <c r="H1046" s="473"/>
      <c r="I1046" s="473"/>
      <c r="J1046" s="152" t="s">
        <v>11223</v>
      </c>
      <c r="K1046" s="152" t="s">
        <v>8948</v>
      </c>
      <c r="L1046" s="496">
        <v>43006</v>
      </c>
      <c r="M1046" s="497">
        <v>42894</v>
      </c>
      <c r="N1046" s="152" t="s">
        <v>46</v>
      </c>
      <c r="O1046" s="498">
        <v>43006</v>
      </c>
      <c r="P1046" s="499">
        <v>100000</v>
      </c>
      <c r="Q1046" s="500">
        <f t="shared" si="38"/>
        <v>9.9999999999999992E-2</v>
      </c>
      <c r="R1046" s="501">
        <v>12</v>
      </c>
      <c r="S1046" s="502">
        <v>42901</v>
      </c>
      <c r="T1046" s="152" t="s">
        <v>103</v>
      </c>
      <c r="U1046" s="152" t="s">
        <v>18</v>
      </c>
      <c r="V1046" s="495" t="s">
        <v>9273</v>
      </c>
      <c r="W1046" s="495" t="s">
        <v>11334</v>
      </c>
      <c r="X1046" s="495" t="s">
        <v>10771</v>
      </c>
      <c r="Y1046" s="495" t="s">
        <v>9557</v>
      </c>
      <c r="Z1046" s="616"/>
      <c r="AA1046" s="590"/>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615" customFormat="1" ht="17.45" customHeight="1" x14ac:dyDescent="0.25">
      <c r="A1047" s="589" t="s">
        <v>3238</v>
      </c>
      <c r="B1047" s="495" t="s">
        <v>57</v>
      </c>
      <c r="C1047" s="495" t="s">
        <v>391</v>
      </c>
      <c r="D1047" s="495" t="s">
        <v>3239</v>
      </c>
      <c r="E1047" s="495" t="s">
        <v>414</v>
      </c>
      <c r="F1047" s="473" t="s">
        <v>26</v>
      </c>
      <c r="G1047" s="473"/>
      <c r="H1047" s="473"/>
      <c r="I1047" s="473"/>
      <c r="J1047" s="152" t="s">
        <v>11223</v>
      </c>
      <c r="K1047" s="163" t="s">
        <v>8948</v>
      </c>
      <c r="L1047" s="503">
        <v>43008</v>
      </c>
      <c r="M1047" s="497" t="s">
        <v>3240</v>
      </c>
      <c r="N1047" s="163" t="s">
        <v>47</v>
      </c>
      <c r="O1047" s="503">
        <v>43008</v>
      </c>
      <c r="P1047" s="499">
        <v>100000</v>
      </c>
      <c r="Q1047" s="500">
        <f t="shared" si="38"/>
        <v>9.9999999999999992E-2</v>
      </c>
      <c r="R1047" s="504">
        <v>12</v>
      </c>
      <c r="S1047" s="505" t="s">
        <v>11804</v>
      </c>
      <c r="T1047" s="163" t="s">
        <v>103</v>
      </c>
      <c r="U1047" s="152" t="s">
        <v>7040</v>
      </c>
      <c r="V1047" s="495" t="s">
        <v>134</v>
      </c>
      <c r="W1047" s="495" t="s">
        <v>9226</v>
      </c>
      <c r="X1047" s="495" t="s">
        <v>6076</v>
      </c>
      <c r="Y1047" s="495" t="s">
        <v>667</v>
      </c>
      <c r="Z1047" s="616"/>
      <c r="AA1047" s="590"/>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615" customFormat="1" ht="17.45" customHeight="1" x14ac:dyDescent="0.25">
      <c r="A1048" s="589" t="s">
        <v>9375</v>
      </c>
      <c r="B1048" s="495" t="s">
        <v>57</v>
      </c>
      <c r="C1048" s="495" t="s">
        <v>391</v>
      </c>
      <c r="D1048" s="495" t="s">
        <v>392</v>
      </c>
      <c r="E1048" s="495" t="s">
        <v>9376</v>
      </c>
      <c r="F1048" s="473" t="s">
        <v>26</v>
      </c>
      <c r="G1048" s="473"/>
      <c r="H1048" s="473"/>
      <c r="I1048" s="473"/>
      <c r="J1048" s="152" t="s">
        <v>11223</v>
      </c>
      <c r="K1048" s="163" t="s">
        <v>8948</v>
      </c>
      <c r="L1048" s="503">
        <v>43007</v>
      </c>
      <c r="M1048" s="497" t="s">
        <v>9407</v>
      </c>
      <c r="N1048" s="163" t="s">
        <v>47</v>
      </c>
      <c r="O1048" s="503">
        <v>43007</v>
      </c>
      <c r="P1048" s="499">
        <v>100000</v>
      </c>
      <c r="Q1048" s="500">
        <f t="shared" si="38"/>
        <v>9.9999999999999992E-2</v>
      </c>
      <c r="R1048" s="504">
        <v>12</v>
      </c>
      <c r="S1048" s="505" t="s">
        <v>10333</v>
      </c>
      <c r="T1048" s="163" t="s">
        <v>103</v>
      </c>
      <c r="U1048" s="152" t="s">
        <v>7040</v>
      </c>
      <c r="V1048" s="495" t="s">
        <v>104</v>
      </c>
      <c r="W1048" s="495" t="s">
        <v>344</v>
      </c>
      <c r="X1048" s="495" t="s">
        <v>6299</v>
      </c>
      <c r="Y1048" s="495" t="s">
        <v>9236</v>
      </c>
      <c r="Z1048" s="616"/>
      <c r="AA1048" s="590"/>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615" customFormat="1" ht="17.45" customHeight="1" x14ac:dyDescent="0.25">
      <c r="A1049" s="589" t="s">
        <v>3139</v>
      </c>
      <c r="B1049" s="495" t="s">
        <v>57</v>
      </c>
      <c r="C1049" s="495" t="s">
        <v>1046</v>
      </c>
      <c r="D1049" s="495" t="s">
        <v>1070</v>
      </c>
      <c r="E1049" s="495" t="s">
        <v>3140</v>
      </c>
      <c r="F1049" s="473" t="s">
        <v>27</v>
      </c>
      <c r="G1049" s="473"/>
      <c r="H1049" s="473"/>
      <c r="I1049" s="473"/>
      <c r="J1049" s="152" t="s">
        <v>11224</v>
      </c>
      <c r="K1049" s="163" t="s">
        <v>8947</v>
      </c>
      <c r="L1049" s="503">
        <v>43053</v>
      </c>
      <c r="M1049" s="497" t="s">
        <v>3141</v>
      </c>
      <c r="N1049" s="163" t="s">
        <v>46</v>
      </c>
      <c r="O1049" s="503">
        <v>43053</v>
      </c>
      <c r="P1049" s="499">
        <v>100000</v>
      </c>
      <c r="Q1049" s="500">
        <f t="shared" si="38"/>
        <v>9.9999999999999992E-2</v>
      </c>
      <c r="R1049" s="504">
        <v>1</v>
      </c>
      <c r="S1049" s="505" t="s">
        <v>3142</v>
      </c>
      <c r="T1049" s="163" t="s">
        <v>103</v>
      </c>
      <c r="U1049" s="163" t="s">
        <v>11</v>
      </c>
      <c r="V1049" s="495" t="s">
        <v>11</v>
      </c>
      <c r="W1049" s="495" t="s">
        <v>1387</v>
      </c>
      <c r="X1049" s="495" t="s">
        <v>5906</v>
      </c>
      <c r="Y1049" s="495" t="s">
        <v>186</v>
      </c>
      <c r="Z1049" s="616"/>
      <c r="AA1049" s="590"/>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615" customFormat="1" ht="17.45" customHeight="1" x14ac:dyDescent="0.25">
      <c r="A1050" s="589" t="s">
        <v>3034</v>
      </c>
      <c r="B1050" s="495" t="s">
        <v>57</v>
      </c>
      <c r="C1050" s="495" t="s">
        <v>1046</v>
      </c>
      <c r="D1050" s="495" t="s">
        <v>3035</v>
      </c>
      <c r="E1050" s="495" t="s">
        <v>3036</v>
      </c>
      <c r="F1050" s="473" t="s">
        <v>28</v>
      </c>
      <c r="G1050" s="473"/>
      <c r="H1050" s="473"/>
      <c r="I1050" s="473"/>
      <c r="J1050" s="152" t="s">
        <v>11224</v>
      </c>
      <c r="K1050" s="163" t="s">
        <v>8952</v>
      </c>
      <c r="L1050" s="503">
        <v>43056</v>
      </c>
      <c r="M1050" s="497" t="s">
        <v>3037</v>
      </c>
      <c r="N1050" s="163" t="s">
        <v>46</v>
      </c>
      <c r="O1050" s="503">
        <v>43056</v>
      </c>
      <c r="P1050" s="499">
        <v>100000</v>
      </c>
      <c r="Q1050" s="500">
        <f t="shared" si="38"/>
        <v>9.9999999999999992E-2</v>
      </c>
      <c r="R1050" s="504">
        <v>12</v>
      </c>
      <c r="S1050" s="505" t="s">
        <v>504</v>
      </c>
      <c r="T1050" s="163" t="s">
        <v>125</v>
      </c>
      <c r="U1050" s="163" t="s">
        <v>9234</v>
      </c>
      <c r="V1050" s="495" t="s">
        <v>184</v>
      </c>
      <c r="W1050" s="495" t="s">
        <v>11333</v>
      </c>
      <c r="X1050" s="495" t="s">
        <v>6034</v>
      </c>
      <c r="Y1050" s="495" t="s">
        <v>313</v>
      </c>
      <c r="Z1050" s="616"/>
      <c r="AA1050" s="590"/>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615" customFormat="1" ht="17.45" customHeight="1" x14ac:dyDescent="0.25">
      <c r="A1051" s="589" t="s">
        <v>4504</v>
      </c>
      <c r="B1051" s="495" t="s">
        <v>57</v>
      </c>
      <c r="C1051" s="495" t="s">
        <v>1046</v>
      </c>
      <c r="D1051" s="495" t="s">
        <v>4505</v>
      </c>
      <c r="E1051" s="495" t="s">
        <v>316</v>
      </c>
      <c r="F1051" s="473" t="s">
        <v>25</v>
      </c>
      <c r="G1051" s="473"/>
      <c r="H1051" s="473"/>
      <c r="I1051" s="473"/>
      <c r="J1051" s="152" t="s">
        <v>11224</v>
      </c>
      <c r="K1051" s="163" t="s">
        <v>35</v>
      </c>
      <c r="L1051" s="503">
        <v>43035</v>
      </c>
      <c r="M1051" s="497" t="s">
        <v>2072</v>
      </c>
      <c r="N1051" s="163" t="s">
        <v>46</v>
      </c>
      <c r="O1051" s="503">
        <v>43035</v>
      </c>
      <c r="P1051" s="499">
        <v>100000</v>
      </c>
      <c r="Q1051" s="500">
        <f t="shared" si="38"/>
        <v>9.9999999999999992E-2</v>
      </c>
      <c r="R1051" s="504">
        <v>12</v>
      </c>
      <c r="S1051" s="505" t="s">
        <v>11837</v>
      </c>
      <c r="T1051" s="163" t="s">
        <v>103</v>
      </c>
      <c r="U1051" s="163" t="s">
        <v>9234</v>
      </c>
      <c r="V1051" s="495" t="s">
        <v>184</v>
      </c>
      <c r="W1051" s="495" t="s">
        <v>11333</v>
      </c>
      <c r="X1051" s="495" t="s">
        <v>6227</v>
      </c>
      <c r="Y1051" s="495" t="s">
        <v>186</v>
      </c>
      <c r="Z1051" s="616"/>
      <c r="AA1051" s="590"/>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615" customFormat="1" ht="17.45" customHeight="1" x14ac:dyDescent="0.25">
      <c r="A1052" s="589" t="s">
        <v>9487</v>
      </c>
      <c r="B1052" s="495" t="s">
        <v>57</v>
      </c>
      <c r="C1052" s="495" t="s">
        <v>1046</v>
      </c>
      <c r="D1052" s="495" t="s">
        <v>10880</v>
      </c>
      <c r="E1052" s="495" t="s">
        <v>582</v>
      </c>
      <c r="F1052" s="473" t="s">
        <v>25</v>
      </c>
      <c r="G1052" s="473"/>
      <c r="H1052" s="473"/>
      <c r="I1052" s="473"/>
      <c r="J1052" s="152" t="s">
        <v>11224</v>
      </c>
      <c r="K1052" s="152" t="s">
        <v>35</v>
      </c>
      <c r="L1052" s="496">
        <v>43073</v>
      </c>
      <c r="M1052" s="497">
        <v>42874</v>
      </c>
      <c r="N1052" s="152" t="s">
        <v>46</v>
      </c>
      <c r="O1052" s="498">
        <v>43073</v>
      </c>
      <c r="P1052" s="499">
        <v>100000</v>
      </c>
      <c r="Q1052" s="500">
        <f t="shared" si="38"/>
        <v>9.9999999999999992E-2</v>
      </c>
      <c r="R1052" s="501">
        <v>12</v>
      </c>
      <c r="S1052" s="502">
        <v>42880</v>
      </c>
      <c r="T1052" s="152" t="s">
        <v>125</v>
      </c>
      <c r="U1052" s="152" t="s">
        <v>7040</v>
      </c>
      <c r="V1052" s="495" t="s">
        <v>162</v>
      </c>
      <c r="W1052" s="495" t="s">
        <v>105</v>
      </c>
      <c r="X1052" s="495" t="s">
        <v>10214</v>
      </c>
      <c r="Y1052" s="495" t="s">
        <v>9439</v>
      </c>
      <c r="Z1052" s="616"/>
      <c r="AA1052" s="590"/>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615" customFormat="1" ht="17.45" customHeight="1" x14ac:dyDescent="0.25">
      <c r="A1053" s="589" t="s">
        <v>7699</v>
      </c>
      <c r="B1053" s="495" t="s">
        <v>57</v>
      </c>
      <c r="C1053" s="495" t="s">
        <v>1046</v>
      </c>
      <c r="D1053" s="495" t="s">
        <v>11608</v>
      </c>
      <c r="E1053" s="495" t="s">
        <v>7700</v>
      </c>
      <c r="F1053" s="473" t="s">
        <v>27</v>
      </c>
      <c r="G1053" s="473"/>
      <c r="H1053" s="473"/>
      <c r="I1053" s="473"/>
      <c r="J1053" s="152" t="s">
        <v>11224</v>
      </c>
      <c r="K1053" s="152" t="s">
        <v>8947</v>
      </c>
      <c r="L1053" s="496">
        <v>43063</v>
      </c>
      <c r="M1053" s="497">
        <v>42829</v>
      </c>
      <c r="N1053" s="152" t="s">
        <v>46</v>
      </c>
      <c r="O1053" s="498">
        <v>43063</v>
      </c>
      <c r="P1053" s="499">
        <v>100000</v>
      </c>
      <c r="Q1053" s="500">
        <f t="shared" si="38"/>
        <v>9.9999999999999992E-2</v>
      </c>
      <c r="R1053" s="501">
        <v>12</v>
      </c>
      <c r="S1053" s="502">
        <v>42914</v>
      </c>
      <c r="T1053" s="152" t="s">
        <v>103</v>
      </c>
      <c r="U1053" s="152" t="s">
        <v>7040</v>
      </c>
      <c r="V1053" s="495" t="s">
        <v>162</v>
      </c>
      <c r="W1053" s="495" t="s">
        <v>7199</v>
      </c>
      <c r="X1053" s="495" t="s">
        <v>11949</v>
      </c>
      <c r="Y1053" s="495"/>
      <c r="Z1053" s="616"/>
      <c r="AA1053" s="590"/>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615" customFormat="1" ht="17.45" customHeight="1" x14ac:dyDescent="0.25">
      <c r="A1054" s="589" t="s">
        <v>7301</v>
      </c>
      <c r="B1054" s="495" t="s">
        <v>57</v>
      </c>
      <c r="C1054" s="495" t="s">
        <v>1046</v>
      </c>
      <c r="D1054" s="495" t="s">
        <v>7302</v>
      </c>
      <c r="E1054" s="495" t="s">
        <v>7303</v>
      </c>
      <c r="F1054" s="473" t="s">
        <v>26</v>
      </c>
      <c r="G1054" s="473"/>
      <c r="H1054" s="473"/>
      <c r="I1054" s="473"/>
      <c r="J1054" s="152" t="s">
        <v>11223</v>
      </c>
      <c r="K1054" s="163" t="s">
        <v>33</v>
      </c>
      <c r="L1054" s="503">
        <v>43003</v>
      </c>
      <c r="M1054" s="497" t="s">
        <v>7304</v>
      </c>
      <c r="N1054" s="163" t="s">
        <v>47</v>
      </c>
      <c r="O1054" s="503">
        <v>43003</v>
      </c>
      <c r="P1054" s="499">
        <v>100000</v>
      </c>
      <c r="Q1054" s="500">
        <f t="shared" si="38"/>
        <v>9.9999999999999992E-2</v>
      </c>
      <c r="R1054" s="504">
        <v>12</v>
      </c>
      <c r="S1054" s="505" t="s">
        <v>9808</v>
      </c>
      <c r="T1054" s="163" t="s">
        <v>103</v>
      </c>
      <c r="U1054" s="163" t="s">
        <v>7</v>
      </c>
      <c r="V1054" s="495" t="s">
        <v>477</v>
      </c>
      <c r="W1054" s="495" t="s">
        <v>1138</v>
      </c>
      <c r="X1054" s="495" t="s">
        <v>6137</v>
      </c>
      <c r="Y1054" s="495" t="s">
        <v>356</v>
      </c>
      <c r="Z1054" s="616"/>
      <c r="AA1054" s="590"/>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615" customFormat="1" ht="17.45" customHeight="1" x14ac:dyDescent="0.25">
      <c r="A1055" s="589" t="s">
        <v>8844</v>
      </c>
      <c r="B1055" s="495" t="s">
        <v>57</v>
      </c>
      <c r="C1055" s="495" t="s">
        <v>1046</v>
      </c>
      <c r="D1055" s="495" t="s">
        <v>8845</v>
      </c>
      <c r="E1055" s="495" t="s">
        <v>8846</v>
      </c>
      <c r="F1055" s="473" t="s">
        <v>27</v>
      </c>
      <c r="G1055" s="473"/>
      <c r="H1055" s="473"/>
      <c r="I1055" s="473"/>
      <c r="J1055" s="152" t="s">
        <v>11224</v>
      </c>
      <c r="K1055" s="163" t="s">
        <v>8947</v>
      </c>
      <c r="L1055" s="503">
        <v>43069</v>
      </c>
      <c r="M1055" s="497" t="s">
        <v>8893</v>
      </c>
      <c r="N1055" s="163" t="s">
        <v>46</v>
      </c>
      <c r="O1055" s="503">
        <v>43069</v>
      </c>
      <c r="P1055" s="499">
        <v>100000</v>
      </c>
      <c r="Q1055" s="500">
        <f t="shared" si="38"/>
        <v>9.9999999999999992E-2</v>
      </c>
      <c r="R1055" s="504">
        <v>12</v>
      </c>
      <c r="S1055" s="505" t="s">
        <v>10212</v>
      </c>
      <c r="T1055" s="163" t="s">
        <v>125</v>
      </c>
      <c r="U1055" s="163" t="s">
        <v>7</v>
      </c>
      <c r="V1055" s="495" t="s">
        <v>477</v>
      </c>
      <c r="W1055" s="495"/>
      <c r="X1055" s="495" t="s">
        <v>6212</v>
      </c>
      <c r="Y1055" s="495" t="s">
        <v>667</v>
      </c>
      <c r="Z1055" s="616"/>
      <c r="AA1055" s="590"/>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615" customFormat="1" ht="17.45" customHeight="1" x14ac:dyDescent="0.25">
      <c r="A1056" s="589" t="s">
        <v>4400</v>
      </c>
      <c r="B1056" s="495" t="s">
        <v>57</v>
      </c>
      <c r="C1056" s="495" t="s">
        <v>1046</v>
      </c>
      <c r="D1056" s="495" t="s">
        <v>4401</v>
      </c>
      <c r="E1056" s="495" t="s">
        <v>4402</v>
      </c>
      <c r="F1056" s="473" t="s">
        <v>27</v>
      </c>
      <c r="G1056" s="473"/>
      <c r="H1056" s="473"/>
      <c r="I1056" s="473"/>
      <c r="J1056" s="152" t="s">
        <v>11224</v>
      </c>
      <c r="K1056" s="163" t="s">
        <v>8947</v>
      </c>
      <c r="L1056" s="503">
        <v>43084</v>
      </c>
      <c r="M1056" s="497" t="s">
        <v>4403</v>
      </c>
      <c r="N1056" s="163" t="s">
        <v>46</v>
      </c>
      <c r="O1056" s="503">
        <v>43084</v>
      </c>
      <c r="P1056" s="499">
        <v>100000</v>
      </c>
      <c r="Q1056" s="500">
        <f t="shared" si="38"/>
        <v>9.9999999999999992E-2</v>
      </c>
      <c r="R1056" s="504">
        <v>12</v>
      </c>
      <c r="S1056" s="505" t="s">
        <v>10215</v>
      </c>
      <c r="T1056" s="163" t="s">
        <v>125</v>
      </c>
      <c r="U1056" s="163" t="s">
        <v>7</v>
      </c>
      <c r="V1056" s="495" t="s">
        <v>477</v>
      </c>
      <c r="W1056" s="495" t="s">
        <v>1138</v>
      </c>
      <c r="X1056" s="495" t="s">
        <v>6212</v>
      </c>
      <c r="Y1056" s="495" t="s">
        <v>667</v>
      </c>
      <c r="Z1056" s="616"/>
      <c r="AA1056" s="590"/>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615" customFormat="1" ht="17.45" customHeight="1" x14ac:dyDescent="0.25">
      <c r="A1057" s="589" t="s">
        <v>11005</v>
      </c>
      <c r="B1057" s="495" t="s">
        <v>6912</v>
      </c>
      <c r="C1057" s="495" t="s">
        <v>6912</v>
      </c>
      <c r="D1057" s="495" t="s">
        <v>11076</v>
      </c>
      <c r="E1057" s="495" t="s">
        <v>11166</v>
      </c>
      <c r="F1057" s="473" t="s">
        <v>26</v>
      </c>
      <c r="G1057" s="473"/>
      <c r="H1057" s="473"/>
      <c r="I1057" s="473"/>
      <c r="J1057" s="152" t="s">
        <v>11224</v>
      </c>
      <c r="K1057" s="152" t="s">
        <v>8948</v>
      </c>
      <c r="L1057" s="496">
        <v>43089</v>
      </c>
      <c r="M1057" s="497">
        <v>42907</v>
      </c>
      <c r="N1057" s="152" t="s">
        <v>47</v>
      </c>
      <c r="O1057" s="498">
        <v>43089</v>
      </c>
      <c r="P1057" s="499">
        <v>100000</v>
      </c>
      <c r="Q1057" s="500">
        <f t="shared" si="38"/>
        <v>9.9999999999999992E-2</v>
      </c>
      <c r="R1057" s="501">
        <v>12</v>
      </c>
      <c r="S1057" s="502">
        <v>42908</v>
      </c>
      <c r="T1057" s="152" t="s">
        <v>125</v>
      </c>
      <c r="U1057" s="152" t="s">
        <v>18</v>
      </c>
      <c r="V1057" s="495" t="s">
        <v>9273</v>
      </c>
      <c r="W1057" s="495" t="s">
        <v>11334</v>
      </c>
      <c r="X1057" s="495" t="s">
        <v>11372</v>
      </c>
      <c r="Y1057" s="495"/>
      <c r="Z1057" s="616"/>
      <c r="AA1057" s="590"/>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615" customFormat="1" ht="17.45" customHeight="1" x14ac:dyDescent="0.25">
      <c r="A1058" s="589" t="s">
        <v>11007</v>
      </c>
      <c r="B1058" s="495" t="s">
        <v>6912</v>
      </c>
      <c r="C1058" s="495" t="s">
        <v>6912</v>
      </c>
      <c r="D1058" s="495" t="s">
        <v>11078</v>
      </c>
      <c r="E1058" s="495" t="s">
        <v>11168</v>
      </c>
      <c r="F1058" s="473" t="s">
        <v>26</v>
      </c>
      <c r="G1058" s="473"/>
      <c r="H1058" s="473"/>
      <c r="I1058" s="473"/>
      <c r="J1058" s="152" t="s">
        <v>11223</v>
      </c>
      <c r="K1058" s="152" t="s">
        <v>8948</v>
      </c>
      <c r="L1058" s="496">
        <v>42995</v>
      </c>
      <c r="M1058" s="497">
        <v>42905</v>
      </c>
      <c r="N1058" s="152" t="s">
        <v>47</v>
      </c>
      <c r="O1058" s="498">
        <v>42995</v>
      </c>
      <c r="P1058" s="499">
        <v>100000</v>
      </c>
      <c r="Q1058" s="500">
        <f t="shared" si="38"/>
        <v>9.9999999999999992E-2</v>
      </c>
      <c r="R1058" s="501">
        <v>12</v>
      </c>
      <c r="S1058" s="502">
        <v>42908</v>
      </c>
      <c r="T1058" s="152" t="s">
        <v>125</v>
      </c>
      <c r="U1058" s="152" t="s">
        <v>18</v>
      </c>
      <c r="V1058" s="495" t="s">
        <v>9273</v>
      </c>
      <c r="W1058" s="495" t="s">
        <v>11334</v>
      </c>
      <c r="X1058" s="495" t="s">
        <v>11372</v>
      </c>
      <c r="Y1058" s="495"/>
      <c r="Z1058" s="616"/>
      <c r="AA1058" s="590"/>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615" customFormat="1" ht="17.45" customHeight="1" x14ac:dyDescent="0.25">
      <c r="A1059" s="589" t="s">
        <v>3309</v>
      </c>
      <c r="B1059" s="495" t="s">
        <v>6912</v>
      </c>
      <c r="C1059" s="495" t="s">
        <v>6912</v>
      </c>
      <c r="D1059" s="495" t="s">
        <v>10547</v>
      </c>
      <c r="E1059" s="495" t="s">
        <v>3310</v>
      </c>
      <c r="F1059" s="473" t="s">
        <v>26</v>
      </c>
      <c r="G1059" s="473"/>
      <c r="H1059" s="473"/>
      <c r="I1059" s="473"/>
      <c r="J1059" s="152" t="s">
        <v>11223</v>
      </c>
      <c r="K1059" s="152" t="s">
        <v>8948</v>
      </c>
      <c r="L1059" s="496">
        <v>42970</v>
      </c>
      <c r="M1059" s="497">
        <v>42788</v>
      </c>
      <c r="N1059" s="152" t="s">
        <v>47</v>
      </c>
      <c r="O1059" s="498">
        <v>43008</v>
      </c>
      <c r="P1059" s="499">
        <v>100000</v>
      </c>
      <c r="Q1059" s="500">
        <f t="shared" si="38"/>
        <v>9.9999999999999992E-2</v>
      </c>
      <c r="R1059" s="501">
        <v>12</v>
      </c>
      <c r="S1059" s="502">
        <v>42908</v>
      </c>
      <c r="T1059" s="152" t="s">
        <v>103</v>
      </c>
      <c r="U1059" s="152" t="s">
        <v>7040</v>
      </c>
      <c r="V1059" s="495" t="s">
        <v>1715</v>
      </c>
      <c r="W1059" s="495" t="s">
        <v>518</v>
      </c>
      <c r="X1059" s="495" t="s">
        <v>6385</v>
      </c>
      <c r="Y1059" s="495" t="s">
        <v>11413</v>
      </c>
      <c r="Z1059" s="616"/>
      <c r="AA1059" s="590"/>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615" customFormat="1" ht="17.45" customHeight="1" x14ac:dyDescent="0.25">
      <c r="A1060" s="589" t="s">
        <v>7969</v>
      </c>
      <c r="B1060" s="495" t="s">
        <v>6912</v>
      </c>
      <c r="C1060" s="495" t="s">
        <v>6912</v>
      </c>
      <c r="D1060" s="495" t="s">
        <v>11609</v>
      </c>
      <c r="E1060" s="495" t="s">
        <v>743</v>
      </c>
      <c r="F1060" s="473" t="s">
        <v>26</v>
      </c>
      <c r="G1060" s="473"/>
      <c r="H1060" s="473"/>
      <c r="I1060" s="473"/>
      <c r="J1060" s="152" t="s">
        <v>11224</v>
      </c>
      <c r="K1060" s="152" t="s">
        <v>8948</v>
      </c>
      <c r="L1060" s="496">
        <v>43081</v>
      </c>
      <c r="M1060" s="497">
        <v>42843</v>
      </c>
      <c r="N1060" s="152" t="s">
        <v>46</v>
      </c>
      <c r="O1060" s="498">
        <v>43081</v>
      </c>
      <c r="P1060" s="499">
        <v>100000</v>
      </c>
      <c r="Q1060" s="500">
        <f t="shared" si="38"/>
        <v>9.9999999999999992E-2</v>
      </c>
      <c r="R1060" s="501">
        <v>12</v>
      </c>
      <c r="S1060" s="502">
        <v>42845</v>
      </c>
      <c r="T1060" s="152" t="s">
        <v>103</v>
      </c>
      <c r="U1060" s="152" t="s">
        <v>7040</v>
      </c>
      <c r="V1060" s="495" t="s">
        <v>162</v>
      </c>
      <c r="W1060" s="495" t="s">
        <v>7199</v>
      </c>
      <c r="X1060" s="495" t="s">
        <v>11950</v>
      </c>
      <c r="Y1060" s="495"/>
      <c r="Z1060" s="616"/>
      <c r="AA1060" s="590"/>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615" customFormat="1" ht="17.45" customHeight="1" x14ac:dyDescent="0.25">
      <c r="A1061" s="589" t="s">
        <v>8802</v>
      </c>
      <c r="B1061" s="495" t="s">
        <v>6912</v>
      </c>
      <c r="C1061" s="495" t="s">
        <v>6912</v>
      </c>
      <c r="D1061" s="495" t="s">
        <v>10878</v>
      </c>
      <c r="E1061" s="495" t="s">
        <v>8803</v>
      </c>
      <c r="F1061" s="473" t="s">
        <v>27</v>
      </c>
      <c r="G1061" s="473"/>
      <c r="H1061" s="473"/>
      <c r="I1061" s="473"/>
      <c r="J1061" s="152" t="s">
        <v>11224</v>
      </c>
      <c r="K1061" s="152" t="s">
        <v>8947</v>
      </c>
      <c r="L1061" s="496">
        <v>43069</v>
      </c>
      <c r="M1061" s="497">
        <v>42850</v>
      </c>
      <c r="N1061" s="152" t="s">
        <v>46</v>
      </c>
      <c r="O1061" s="498">
        <v>43069</v>
      </c>
      <c r="P1061" s="499">
        <v>100000</v>
      </c>
      <c r="Q1061" s="500">
        <f t="shared" si="38"/>
        <v>9.9999999999999992E-2</v>
      </c>
      <c r="R1061" s="501">
        <v>3</v>
      </c>
      <c r="S1061" s="502">
        <v>42859</v>
      </c>
      <c r="T1061" s="152" t="s">
        <v>125</v>
      </c>
      <c r="U1061" s="152" t="s">
        <v>7040</v>
      </c>
      <c r="V1061" s="495" t="s">
        <v>162</v>
      </c>
      <c r="W1061" s="495" t="s">
        <v>105</v>
      </c>
      <c r="X1061" s="495" t="s">
        <v>10213</v>
      </c>
      <c r="Y1061" s="495"/>
      <c r="Z1061" s="616"/>
      <c r="AA1061" s="590"/>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615" customFormat="1" ht="17.45" customHeight="1" x14ac:dyDescent="0.25">
      <c r="A1062" s="589" t="s">
        <v>10881</v>
      </c>
      <c r="B1062" s="495" t="s">
        <v>6912</v>
      </c>
      <c r="C1062" s="495" t="s">
        <v>6912</v>
      </c>
      <c r="D1062" s="495" t="s">
        <v>10882</v>
      </c>
      <c r="E1062" s="495" t="s">
        <v>316</v>
      </c>
      <c r="F1062" s="473" t="s">
        <v>26</v>
      </c>
      <c r="G1062" s="473"/>
      <c r="H1062" s="473"/>
      <c r="I1062" s="473"/>
      <c r="J1062" s="152" t="s">
        <v>11224</v>
      </c>
      <c r="K1062" s="163" t="s">
        <v>8948</v>
      </c>
      <c r="L1062" s="503">
        <v>43084</v>
      </c>
      <c r="M1062" s="497" t="s">
        <v>10938</v>
      </c>
      <c r="N1062" s="163" t="s">
        <v>46</v>
      </c>
      <c r="O1062" s="503">
        <v>43084</v>
      </c>
      <c r="P1062" s="499">
        <v>100000</v>
      </c>
      <c r="Q1062" s="500">
        <f t="shared" si="38"/>
        <v>9.9999999999999992E-2</v>
      </c>
      <c r="R1062" s="504">
        <v>12</v>
      </c>
      <c r="S1062" s="505" t="s">
        <v>10335</v>
      </c>
      <c r="T1062" s="163" t="s">
        <v>125</v>
      </c>
      <c r="U1062" s="163" t="s">
        <v>7</v>
      </c>
      <c r="V1062" s="495" t="s">
        <v>477</v>
      </c>
      <c r="W1062" s="495" t="s">
        <v>8650</v>
      </c>
      <c r="X1062" s="495" t="s">
        <v>10956</v>
      </c>
      <c r="Y1062" s="495" t="s">
        <v>356</v>
      </c>
      <c r="Z1062" s="616"/>
      <c r="AA1062" s="590"/>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615" customFormat="1" ht="17.45" customHeight="1" x14ac:dyDescent="0.25">
      <c r="A1063" s="589" t="s">
        <v>11004</v>
      </c>
      <c r="B1063" s="495" t="s">
        <v>6912</v>
      </c>
      <c r="C1063" s="495" t="s">
        <v>6912</v>
      </c>
      <c r="D1063" s="495" t="s">
        <v>11610</v>
      </c>
      <c r="E1063" s="495" t="s">
        <v>2358</v>
      </c>
      <c r="F1063" s="473" t="s">
        <v>25</v>
      </c>
      <c r="G1063" s="473"/>
      <c r="H1063" s="473"/>
      <c r="I1063" s="473"/>
      <c r="J1063" s="152" t="s">
        <v>11224</v>
      </c>
      <c r="K1063" s="152" t="s">
        <v>8951</v>
      </c>
      <c r="L1063" s="496">
        <v>43100</v>
      </c>
      <c r="M1063" s="497">
        <v>42907</v>
      </c>
      <c r="N1063" s="152" t="s">
        <v>142</v>
      </c>
      <c r="O1063" s="498">
        <v>43100</v>
      </c>
      <c r="P1063" s="499">
        <v>100000</v>
      </c>
      <c r="Q1063" s="500">
        <f t="shared" si="38"/>
        <v>9.9999999999999992E-2</v>
      </c>
      <c r="R1063" s="501">
        <v>12</v>
      </c>
      <c r="S1063" s="502">
        <v>42908</v>
      </c>
      <c r="T1063" s="152" t="s">
        <v>125</v>
      </c>
      <c r="U1063" s="152" t="s">
        <v>18</v>
      </c>
      <c r="V1063" s="495" t="s">
        <v>9273</v>
      </c>
      <c r="W1063" s="495" t="s">
        <v>11808</v>
      </c>
      <c r="X1063" s="495" t="s">
        <v>11951</v>
      </c>
      <c r="Y1063" s="495" t="s">
        <v>7201</v>
      </c>
      <c r="Z1063" s="616"/>
      <c r="AA1063" s="590"/>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615" customFormat="1" ht="17.45" customHeight="1" x14ac:dyDescent="0.25">
      <c r="A1064" s="589" t="s">
        <v>10576</v>
      </c>
      <c r="B1064" s="495" t="s">
        <v>60</v>
      </c>
      <c r="C1064" s="495" t="s">
        <v>377</v>
      </c>
      <c r="D1064" s="495" t="s">
        <v>10577</v>
      </c>
      <c r="E1064" s="495" t="s">
        <v>10578</v>
      </c>
      <c r="F1064" s="473" t="s">
        <v>26</v>
      </c>
      <c r="G1064" s="473"/>
      <c r="H1064" s="473"/>
      <c r="I1064" s="473"/>
      <c r="J1064" s="152" t="s">
        <v>11223</v>
      </c>
      <c r="K1064" s="163" t="s">
        <v>8948</v>
      </c>
      <c r="L1064" s="503">
        <v>43007</v>
      </c>
      <c r="M1064" s="497" t="s">
        <v>10726</v>
      </c>
      <c r="N1064" s="163" t="s">
        <v>47</v>
      </c>
      <c r="O1064" s="503">
        <v>43007</v>
      </c>
      <c r="P1064" s="499">
        <v>100000</v>
      </c>
      <c r="Q1064" s="500">
        <f t="shared" si="38"/>
        <v>9.9999999999999992E-2</v>
      </c>
      <c r="R1064" s="504">
        <v>24</v>
      </c>
      <c r="S1064" s="505" t="s">
        <v>10335</v>
      </c>
      <c r="T1064" s="163" t="s">
        <v>125</v>
      </c>
      <c r="U1064" s="163" t="s">
        <v>385</v>
      </c>
      <c r="V1064" s="495" t="s">
        <v>385</v>
      </c>
      <c r="W1064" s="495" t="s">
        <v>3622</v>
      </c>
      <c r="X1064" s="495" t="s">
        <v>10773</v>
      </c>
      <c r="Y1064" s="495" t="s">
        <v>667</v>
      </c>
      <c r="Z1064" s="616"/>
      <c r="AA1064" s="590"/>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615" customFormat="1" ht="17.45" customHeight="1" x14ac:dyDescent="0.25">
      <c r="A1065" s="589" t="s">
        <v>7899</v>
      </c>
      <c r="B1065" s="495" t="s">
        <v>60</v>
      </c>
      <c r="C1065" s="495" t="s">
        <v>377</v>
      </c>
      <c r="D1065" s="495" t="s">
        <v>7117</v>
      </c>
      <c r="E1065" s="495" t="s">
        <v>11165</v>
      </c>
      <c r="F1065" s="473" t="s">
        <v>28</v>
      </c>
      <c r="G1065" s="473"/>
      <c r="H1065" s="473"/>
      <c r="I1065" s="473"/>
      <c r="J1065" s="152" t="s">
        <v>11223</v>
      </c>
      <c r="K1065" s="163" t="s">
        <v>36</v>
      </c>
      <c r="L1065" s="503">
        <v>42999</v>
      </c>
      <c r="M1065" s="497" t="s">
        <v>7926</v>
      </c>
      <c r="N1065" s="163" t="s">
        <v>142</v>
      </c>
      <c r="O1065" s="503">
        <v>42999</v>
      </c>
      <c r="P1065" s="499">
        <v>100000</v>
      </c>
      <c r="Q1065" s="500">
        <f t="shared" si="38"/>
        <v>9.9999999999999992E-2</v>
      </c>
      <c r="R1065" s="504">
        <v>1</v>
      </c>
      <c r="S1065" s="505" t="s">
        <v>7881</v>
      </c>
      <c r="T1065" s="163" t="s">
        <v>103</v>
      </c>
      <c r="U1065" s="163" t="s">
        <v>15</v>
      </c>
      <c r="V1065" s="495" t="s">
        <v>278</v>
      </c>
      <c r="W1065" s="495"/>
      <c r="X1065" s="495" t="s">
        <v>7120</v>
      </c>
      <c r="Y1065" s="495" t="s">
        <v>7944</v>
      </c>
      <c r="Z1065" s="616"/>
      <c r="AA1065" s="590"/>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615" customFormat="1" ht="17.45" customHeight="1" x14ac:dyDescent="0.25">
      <c r="A1066" s="589" t="s">
        <v>7977</v>
      </c>
      <c r="B1066" s="495" t="s">
        <v>60</v>
      </c>
      <c r="C1066" s="495" t="s">
        <v>377</v>
      </c>
      <c r="D1066" s="495" t="s">
        <v>11611</v>
      </c>
      <c r="E1066" s="495" t="s">
        <v>7978</v>
      </c>
      <c r="F1066" s="473" t="s">
        <v>27</v>
      </c>
      <c r="G1066" s="473"/>
      <c r="H1066" s="473"/>
      <c r="I1066" s="473"/>
      <c r="J1066" s="152" t="s">
        <v>11223</v>
      </c>
      <c r="K1066" s="152" t="s">
        <v>8947</v>
      </c>
      <c r="L1066" s="496">
        <v>43007</v>
      </c>
      <c r="M1066" s="497">
        <v>42844</v>
      </c>
      <c r="N1066" s="152" t="s">
        <v>47</v>
      </c>
      <c r="O1066" s="498">
        <v>43007</v>
      </c>
      <c r="P1066" s="499">
        <v>100000</v>
      </c>
      <c r="Q1066" s="500">
        <f t="shared" si="38"/>
        <v>9.9999999999999992E-2</v>
      </c>
      <c r="R1066" s="501">
        <v>2</v>
      </c>
      <c r="S1066" s="502">
        <v>42901</v>
      </c>
      <c r="T1066" s="152" t="s">
        <v>103</v>
      </c>
      <c r="U1066" s="152" t="s">
        <v>7040</v>
      </c>
      <c r="V1066" s="495" t="s">
        <v>162</v>
      </c>
      <c r="W1066" s="495" t="s">
        <v>105</v>
      </c>
      <c r="X1066" s="495" t="s">
        <v>8995</v>
      </c>
      <c r="Y1066" s="495" t="s">
        <v>9306</v>
      </c>
      <c r="Z1066" s="616"/>
      <c r="AA1066" s="590"/>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615" customFormat="1" ht="17.45" customHeight="1" x14ac:dyDescent="0.25">
      <c r="A1067" s="589" t="s">
        <v>3058</v>
      </c>
      <c r="B1067" s="495" t="s">
        <v>60</v>
      </c>
      <c r="C1067" s="495" t="s">
        <v>377</v>
      </c>
      <c r="D1067" s="495" t="s">
        <v>10365</v>
      </c>
      <c r="E1067" s="495" t="s">
        <v>3059</v>
      </c>
      <c r="F1067" s="473" t="s">
        <v>25</v>
      </c>
      <c r="G1067" s="473"/>
      <c r="H1067" s="473"/>
      <c r="I1067" s="473"/>
      <c r="J1067" s="152" t="s">
        <v>11223</v>
      </c>
      <c r="K1067" s="152" t="s">
        <v>35</v>
      </c>
      <c r="L1067" s="496">
        <v>43000</v>
      </c>
      <c r="M1067" s="497">
        <v>42807</v>
      </c>
      <c r="N1067" s="152" t="s">
        <v>47</v>
      </c>
      <c r="O1067" s="498">
        <v>43000</v>
      </c>
      <c r="P1067" s="499">
        <v>100000</v>
      </c>
      <c r="Q1067" s="500">
        <f t="shared" si="38"/>
        <v>9.9999999999999992E-2</v>
      </c>
      <c r="R1067" s="501">
        <v>4</v>
      </c>
      <c r="S1067" s="502">
        <v>42901</v>
      </c>
      <c r="T1067" s="152" t="s">
        <v>103</v>
      </c>
      <c r="U1067" s="152" t="s">
        <v>7040</v>
      </c>
      <c r="V1067" s="495" t="s">
        <v>162</v>
      </c>
      <c r="W1067" s="495" t="s">
        <v>105</v>
      </c>
      <c r="X1067" s="495" t="s">
        <v>9006</v>
      </c>
      <c r="Y1067" s="495" t="s">
        <v>9291</v>
      </c>
      <c r="Z1067" s="616"/>
      <c r="AA1067" s="590"/>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615" customFormat="1" ht="17.45" customHeight="1" x14ac:dyDescent="0.25">
      <c r="A1068" s="589" t="s">
        <v>8800</v>
      </c>
      <c r="B1068" s="495" t="s">
        <v>60</v>
      </c>
      <c r="C1068" s="495" t="s">
        <v>377</v>
      </c>
      <c r="D1068" s="495" t="s">
        <v>10876</v>
      </c>
      <c r="E1068" s="495" t="s">
        <v>8801</v>
      </c>
      <c r="F1068" s="473" t="s">
        <v>26</v>
      </c>
      <c r="G1068" s="473"/>
      <c r="H1068" s="473"/>
      <c r="I1068" s="473"/>
      <c r="J1068" s="152" t="s">
        <v>11224</v>
      </c>
      <c r="K1068" s="152" t="s">
        <v>8948</v>
      </c>
      <c r="L1068" s="496">
        <v>43056</v>
      </c>
      <c r="M1068" s="497">
        <v>42853</v>
      </c>
      <c r="N1068" s="152" t="s">
        <v>47</v>
      </c>
      <c r="O1068" s="498">
        <v>43056</v>
      </c>
      <c r="P1068" s="499">
        <v>100000</v>
      </c>
      <c r="Q1068" s="500">
        <f t="shared" si="38"/>
        <v>9.9999999999999992E-2</v>
      </c>
      <c r="R1068" s="501">
        <v>3</v>
      </c>
      <c r="S1068" s="502">
        <v>42859</v>
      </c>
      <c r="T1068" s="152" t="s">
        <v>103</v>
      </c>
      <c r="U1068" s="152" t="s">
        <v>7040</v>
      </c>
      <c r="V1068" s="495" t="s">
        <v>162</v>
      </c>
      <c r="W1068" s="495" t="s">
        <v>105</v>
      </c>
      <c r="X1068" s="495" t="s">
        <v>9207</v>
      </c>
      <c r="Y1068" s="495"/>
      <c r="Z1068" s="616"/>
      <c r="AA1068" s="590"/>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615" customFormat="1" ht="17.45" customHeight="1" x14ac:dyDescent="0.25">
      <c r="A1069" s="589" t="s">
        <v>2911</v>
      </c>
      <c r="B1069" s="495" t="s">
        <v>60</v>
      </c>
      <c r="C1069" s="495" t="s">
        <v>377</v>
      </c>
      <c r="D1069" s="495" t="s">
        <v>10563</v>
      </c>
      <c r="E1069" s="495" t="s">
        <v>2913</v>
      </c>
      <c r="F1069" s="473" t="s">
        <v>26</v>
      </c>
      <c r="G1069" s="473"/>
      <c r="H1069" s="473"/>
      <c r="I1069" s="473"/>
      <c r="J1069" s="152" t="s">
        <v>11223</v>
      </c>
      <c r="K1069" s="152" t="s">
        <v>8948</v>
      </c>
      <c r="L1069" s="496">
        <v>43000</v>
      </c>
      <c r="M1069" s="497">
        <v>42808</v>
      </c>
      <c r="N1069" s="152" t="s">
        <v>47</v>
      </c>
      <c r="O1069" s="498">
        <v>43000</v>
      </c>
      <c r="P1069" s="499">
        <v>100000</v>
      </c>
      <c r="Q1069" s="500">
        <f t="shared" si="38"/>
        <v>9.9999999999999992E-2</v>
      </c>
      <c r="R1069" s="501">
        <v>3</v>
      </c>
      <c r="S1069" s="502">
        <v>42901</v>
      </c>
      <c r="T1069" s="152" t="s">
        <v>103</v>
      </c>
      <c r="U1069" s="152" t="s">
        <v>7040</v>
      </c>
      <c r="V1069" s="495" t="s">
        <v>162</v>
      </c>
      <c r="W1069" s="495" t="s">
        <v>105</v>
      </c>
      <c r="X1069" s="495" t="s">
        <v>9007</v>
      </c>
      <c r="Y1069" s="495"/>
      <c r="Z1069" s="616"/>
      <c r="AA1069" s="590"/>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615" customFormat="1" ht="17.45" customHeight="1" x14ac:dyDescent="0.25">
      <c r="A1070" s="589" t="s">
        <v>2446</v>
      </c>
      <c r="B1070" s="495" t="s">
        <v>60</v>
      </c>
      <c r="C1070" s="495" t="s">
        <v>377</v>
      </c>
      <c r="D1070" s="495" t="s">
        <v>2447</v>
      </c>
      <c r="E1070" s="495" t="s">
        <v>11158</v>
      </c>
      <c r="F1070" s="473" t="s">
        <v>26</v>
      </c>
      <c r="G1070" s="473"/>
      <c r="H1070" s="473"/>
      <c r="I1070" s="473"/>
      <c r="J1070" s="152" t="s">
        <v>11225</v>
      </c>
      <c r="K1070" s="163" t="s">
        <v>8948</v>
      </c>
      <c r="L1070" s="503">
        <v>42916</v>
      </c>
      <c r="M1070" s="497" t="s">
        <v>2448</v>
      </c>
      <c r="N1070" s="163" t="s">
        <v>48</v>
      </c>
      <c r="O1070" s="503">
        <v>42977</v>
      </c>
      <c r="P1070" s="499">
        <v>100000</v>
      </c>
      <c r="Q1070" s="500">
        <f t="shared" ref="Q1070:Q1133" si="39">+P1070*0.000001</f>
        <v>9.9999999999999992E-2</v>
      </c>
      <c r="R1070" s="504">
        <v>12</v>
      </c>
      <c r="S1070" s="505" t="s">
        <v>11804</v>
      </c>
      <c r="T1070" s="163" t="s">
        <v>292</v>
      </c>
      <c r="U1070" s="163" t="s">
        <v>7</v>
      </c>
      <c r="V1070" s="495" t="s">
        <v>477</v>
      </c>
      <c r="W1070" s="495" t="s">
        <v>1138</v>
      </c>
      <c r="X1070" s="495" t="s">
        <v>5914</v>
      </c>
      <c r="Y1070" s="495" t="s">
        <v>356</v>
      </c>
      <c r="Z1070" s="616"/>
      <c r="AA1070" s="590"/>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615" customFormat="1" ht="17.45" customHeight="1" x14ac:dyDescent="0.25">
      <c r="A1071" s="589" t="s">
        <v>10573</v>
      </c>
      <c r="B1071" s="495" t="s">
        <v>60</v>
      </c>
      <c r="C1071" s="495" t="s">
        <v>377</v>
      </c>
      <c r="D1071" s="495" t="s">
        <v>10574</v>
      </c>
      <c r="E1071" s="495" t="s">
        <v>10575</v>
      </c>
      <c r="F1071" s="473" t="s">
        <v>26</v>
      </c>
      <c r="G1071" s="473"/>
      <c r="H1071" s="473"/>
      <c r="I1071" s="473"/>
      <c r="J1071" s="152" t="s">
        <v>11223</v>
      </c>
      <c r="K1071" s="163" t="s">
        <v>8948</v>
      </c>
      <c r="L1071" s="503">
        <v>43007</v>
      </c>
      <c r="M1071" s="497" t="s">
        <v>10725</v>
      </c>
      <c r="N1071" s="163" t="s">
        <v>47</v>
      </c>
      <c r="O1071" s="503">
        <v>43007</v>
      </c>
      <c r="P1071" s="499">
        <v>100000</v>
      </c>
      <c r="Q1071" s="500">
        <f t="shared" si="39"/>
        <v>9.9999999999999992E-2</v>
      </c>
      <c r="R1071" s="504">
        <v>12</v>
      </c>
      <c r="S1071" s="505" t="s">
        <v>11804</v>
      </c>
      <c r="T1071" s="163" t="s">
        <v>103</v>
      </c>
      <c r="U1071" s="163" t="s">
        <v>7</v>
      </c>
      <c r="V1071" s="495" t="s">
        <v>477</v>
      </c>
      <c r="W1071" s="495" t="s">
        <v>1138</v>
      </c>
      <c r="X1071" s="495" t="s">
        <v>10772</v>
      </c>
      <c r="Y1071" s="495" t="s">
        <v>5624</v>
      </c>
      <c r="Z1071" s="616"/>
      <c r="AA1071" s="590"/>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615" customFormat="1" ht="17.45" customHeight="1" x14ac:dyDescent="0.25">
      <c r="A1072" s="589" t="s">
        <v>7975</v>
      </c>
      <c r="B1072" s="495" t="s">
        <v>60</v>
      </c>
      <c r="C1072" s="495" t="s">
        <v>377</v>
      </c>
      <c r="D1072" s="495" t="s">
        <v>858</v>
      </c>
      <c r="E1072" s="495" t="s">
        <v>7976</v>
      </c>
      <c r="F1072" s="473" t="s">
        <v>26</v>
      </c>
      <c r="G1072" s="473"/>
      <c r="H1072" s="473"/>
      <c r="I1072" s="473"/>
      <c r="J1072" s="152" t="s">
        <v>11223</v>
      </c>
      <c r="K1072" s="163" t="s">
        <v>8948</v>
      </c>
      <c r="L1072" s="503">
        <v>42965</v>
      </c>
      <c r="M1072" s="497" t="s">
        <v>7989</v>
      </c>
      <c r="N1072" s="163" t="s">
        <v>47</v>
      </c>
      <c r="O1072" s="503">
        <v>42965</v>
      </c>
      <c r="P1072" s="499">
        <v>100000</v>
      </c>
      <c r="Q1072" s="500">
        <f t="shared" si="39"/>
        <v>9.9999999999999992E-2</v>
      </c>
      <c r="R1072" s="504">
        <v>12</v>
      </c>
      <c r="S1072" s="505" t="s">
        <v>9789</v>
      </c>
      <c r="T1072" s="163" t="s">
        <v>125</v>
      </c>
      <c r="U1072" s="163" t="s">
        <v>7</v>
      </c>
      <c r="V1072" s="495" t="s">
        <v>477</v>
      </c>
      <c r="W1072" s="495" t="s">
        <v>1138</v>
      </c>
      <c r="X1072" s="495" t="s">
        <v>5801</v>
      </c>
      <c r="Y1072" s="495" t="s">
        <v>667</v>
      </c>
      <c r="Z1072" s="616"/>
      <c r="AA1072" s="590"/>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615" customFormat="1" ht="17.45" customHeight="1" x14ac:dyDescent="0.25">
      <c r="A1073" s="589" t="s">
        <v>10581</v>
      </c>
      <c r="B1073" s="495" t="s">
        <v>60</v>
      </c>
      <c r="C1073" s="495" t="s">
        <v>377</v>
      </c>
      <c r="D1073" s="495" t="s">
        <v>1967</v>
      </c>
      <c r="E1073" s="495" t="s">
        <v>10582</v>
      </c>
      <c r="F1073" s="473" t="s">
        <v>28</v>
      </c>
      <c r="G1073" s="473"/>
      <c r="H1073" s="473"/>
      <c r="I1073" s="473"/>
      <c r="J1073" s="152" t="s">
        <v>11223</v>
      </c>
      <c r="K1073" s="163" t="s">
        <v>36</v>
      </c>
      <c r="L1073" s="503">
        <v>43007</v>
      </c>
      <c r="M1073" s="497" t="s">
        <v>10727</v>
      </c>
      <c r="N1073" s="163" t="s">
        <v>47</v>
      </c>
      <c r="O1073" s="503">
        <v>43007</v>
      </c>
      <c r="P1073" s="499">
        <v>100000</v>
      </c>
      <c r="Q1073" s="500">
        <f t="shared" si="39"/>
        <v>9.9999999999999992E-2</v>
      </c>
      <c r="R1073" s="504">
        <v>12</v>
      </c>
      <c r="S1073" s="505" t="s">
        <v>11838</v>
      </c>
      <c r="T1073" s="163" t="s">
        <v>125</v>
      </c>
      <c r="U1073" s="163" t="s">
        <v>7</v>
      </c>
      <c r="V1073" s="495" t="s">
        <v>1867</v>
      </c>
      <c r="W1073" s="495" t="s">
        <v>6017</v>
      </c>
      <c r="X1073" s="495" t="s">
        <v>10772</v>
      </c>
      <c r="Y1073" s="495" t="s">
        <v>356</v>
      </c>
      <c r="Z1073" s="616"/>
      <c r="AA1073" s="590"/>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615" customFormat="1" ht="17.45" customHeight="1" x14ac:dyDescent="0.25">
      <c r="A1074" s="589" t="s">
        <v>3153</v>
      </c>
      <c r="B1074" s="495" t="s">
        <v>57</v>
      </c>
      <c r="C1074" s="495" t="s">
        <v>1348</v>
      </c>
      <c r="D1074" s="495" t="s">
        <v>11612</v>
      </c>
      <c r="E1074" s="495" t="s">
        <v>3155</v>
      </c>
      <c r="F1074" s="473" t="s">
        <v>26</v>
      </c>
      <c r="G1074" s="473"/>
      <c r="H1074" s="473"/>
      <c r="I1074" s="473"/>
      <c r="J1074" s="152" t="s">
        <v>11224</v>
      </c>
      <c r="K1074" s="152" t="s">
        <v>8948</v>
      </c>
      <c r="L1074" s="496">
        <v>43097</v>
      </c>
      <c r="M1074" s="497">
        <v>42579</v>
      </c>
      <c r="N1074" s="152" t="s">
        <v>46</v>
      </c>
      <c r="O1074" s="498">
        <v>43097</v>
      </c>
      <c r="P1074" s="499">
        <v>100000</v>
      </c>
      <c r="Q1074" s="500">
        <f t="shared" si="39"/>
        <v>9.9999999999999992E-2</v>
      </c>
      <c r="R1074" s="501">
        <v>12</v>
      </c>
      <c r="S1074" s="502">
        <v>42908</v>
      </c>
      <c r="T1074" s="152" t="s">
        <v>103</v>
      </c>
      <c r="U1074" s="152" t="s">
        <v>7040</v>
      </c>
      <c r="V1074" s="495" t="s">
        <v>162</v>
      </c>
      <c r="W1074" s="495" t="s">
        <v>7199</v>
      </c>
      <c r="X1074" s="495" t="s">
        <v>9815</v>
      </c>
      <c r="Y1074" s="495" t="s">
        <v>6530</v>
      </c>
      <c r="Z1074" s="616"/>
      <c r="AA1074" s="590"/>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615" customFormat="1" ht="17.45" customHeight="1" x14ac:dyDescent="0.25">
      <c r="A1075" s="589" t="s">
        <v>3324</v>
      </c>
      <c r="B1075" s="495" t="s">
        <v>57</v>
      </c>
      <c r="C1075" s="495" t="s">
        <v>1348</v>
      </c>
      <c r="D1075" s="495" t="s">
        <v>3325</v>
      </c>
      <c r="E1075" s="495" t="s">
        <v>1015</v>
      </c>
      <c r="F1075" s="473" t="s">
        <v>26</v>
      </c>
      <c r="G1075" s="473"/>
      <c r="H1075" s="473"/>
      <c r="I1075" s="473"/>
      <c r="J1075" s="152" t="s">
        <v>11223</v>
      </c>
      <c r="K1075" s="163" t="s">
        <v>8948</v>
      </c>
      <c r="L1075" s="503">
        <v>43008</v>
      </c>
      <c r="M1075" s="497" t="s">
        <v>3326</v>
      </c>
      <c r="N1075" s="163" t="s">
        <v>47</v>
      </c>
      <c r="O1075" s="503">
        <v>43008</v>
      </c>
      <c r="P1075" s="499">
        <v>100000</v>
      </c>
      <c r="Q1075" s="500">
        <f t="shared" si="39"/>
        <v>9.9999999999999992E-2</v>
      </c>
      <c r="R1075" s="504">
        <v>12</v>
      </c>
      <c r="S1075" s="505" t="s">
        <v>8159</v>
      </c>
      <c r="T1075" s="163" t="s">
        <v>103</v>
      </c>
      <c r="U1075" s="163" t="s">
        <v>7</v>
      </c>
      <c r="V1075" s="495" t="s">
        <v>477</v>
      </c>
      <c r="W1075" s="495" t="s">
        <v>478</v>
      </c>
      <c r="X1075" s="495" t="s">
        <v>5913</v>
      </c>
      <c r="Y1075" s="495" t="s">
        <v>3327</v>
      </c>
      <c r="Z1075" s="616"/>
      <c r="AA1075" s="590"/>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615" customFormat="1" ht="17.45" customHeight="1" x14ac:dyDescent="0.25">
      <c r="A1076" s="589" t="s">
        <v>7285</v>
      </c>
      <c r="B1076" s="495" t="s">
        <v>57</v>
      </c>
      <c r="C1076" s="495" t="s">
        <v>1348</v>
      </c>
      <c r="D1076" s="495" t="s">
        <v>10309</v>
      </c>
      <c r="E1076" s="495" t="s">
        <v>2729</v>
      </c>
      <c r="F1076" s="473" t="s">
        <v>26</v>
      </c>
      <c r="G1076" s="473"/>
      <c r="H1076" s="473"/>
      <c r="I1076" s="473"/>
      <c r="J1076" s="152" t="s">
        <v>11224</v>
      </c>
      <c r="K1076" s="152" t="s">
        <v>8948</v>
      </c>
      <c r="L1076" s="496">
        <v>43100</v>
      </c>
      <c r="M1076" s="497">
        <v>42825</v>
      </c>
      <c r="N1076" s="152" t="s">
        <v>46</v>
      </c>
      <c r="O1076" s="498">
        <v>43100</v>
      </c>
      <c r="P1076" s="499">
        <v>100000</v>
      </c>
      <c r="Q1076" s="500">
        <f t="shared" si="39"/>
        <v>9.9999999999999992E-2</v>
      </c>
      <c r="R1076" s="501">
        <v>12</v>
      </c>
      <c r="S1076" s="502">
        <v>42831</v>
      </c>
      <c r="T1076" s="152" t="s">
        <v>125</v>
      </c>
      <c r="U1076" s="152" t="s">
        <v>18</v>
      </c>
      <c r="V1076" s="495" t="s">
        <v>9273</v>
      </c>
      <c r="W1076" s="495" t="s">
        <v>11808</v>
      </c>
      <c r="X1076" s="495" t="s">
        <v>11952</v>
      </c>
      <c r="Y1076" s="495" t="s">
        <v>9291</v>
      </c>
      <c r="Z1076" s="616"/>
      <c r="AA1076" s="590"/>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615" customFormat="1" ht="17.45" customHeight="1" x14ac:dyDescent="0.25">
      <c r="A1077" s="589" t="s">
        <v>3005</v>
      </c>
      <c r="B1077" s="495" t="s">
        <v>60</v>
      </c>
      <c r="C1077" s="495" t="s">
        <v>6576</v>
      </c>
      <c r="D1077" s="495" t="s">
        <v>2253</v>
      </c>
      <c r="E1077" s="495" t="s">
        <v>3006</v>
      </c>
      <c r="F1077" s="473" t="s">
        <v>6576</v>
      </c>
      <c r="G1077" s="473"/>
      <c r="H1077" s="473"/>
      <c r="I1077" s="473"/>
      <c r="J1077" s="152" t="s">
        <v>11223</v>
      </c>
      <c r="K1077" s="163" t="s">
        <v>8948</v>
      </c>
      <c r="L1077" s="503">
        <v>42944</v>
      </c>
      <c r="M1077" s="497" t="s">
        <v>3007</v>
      </c>
      <c r="N1077" s="163" t="s">
        <v>47</v>
      </c>
      <c r="O1077" s="503">
        <v>42944</v>
      </c>
      <c r="P1077" s="499">
        <v>100000</v>
      </c>
      <c r="Q1077" s="500">
        <f t="shared" si="39"/>
        <v>9.9999999999999992E-2</v>
      </c>
      <c r="R1077" s="504">
        <v>1</v>
      </c>
      <c r="S1077" s="505" t="s">
        <v>11283</v>
      </c>
      <c r="T1077" s="163" t="s">
        <v>103</v>
      </c>
      <c r="U1077" s="163" t="s">
        <v>14</v>
      </c>
      <c r="V1077" s="495" t="s">
        <v>911</v>
      </c>
      <c r="W1077" s="495" t="s">
        <v>3008</v>
      </c>
      <c r="X1077" s="495" t="s">
        <v>5514</v>
      </c>
      <c r="Y1077" s="495" t="s">
        <v>435</v>
      </c>
      <c r="Z1077" s="616"/>
      <c r="AA1077" s="590"/>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615" customFormat="1" ht="17.45" customHeight="1" x14ac:dyDescent="0.25">
      <c r="A1078" s="589" t="s">
        <v>6631</v>
      </c>
      <c r="B1078" s="495" t="s">
        <v>60</v>
      </c>
      <c r="C1078" s="495" t="s">
        <v>6576</v>
      </c>
      <c r="D1078" s="495" t="s">
        <v>6632</v>
      </c>
      <c r="E1078" s="495" t="s">
        <v>6633</v>
      </c>
      <c r="F1078" s="473" t="s">
        <v>6576</v>
      </c>
      <c r="G1078" s="473" t="s">
        <v>4894</v>
      </c>
      <c r="H1078" s="473" t="str">
        <f>VLOOKUP(A1078,'[1]2017 SalesConnect'!$A:$J,8,0)</f>
        <v>India</v>
      </c>
      <c r="I1078" s="473" t="str">
        <f>VLOOKUP(A1078,'[1]2017 SalesConnect'!$A:$I,9,0)</f>
        <v>Inttial discussions, Will get involved</v>
      </c>
      <c r="J1078" s="152" t="s">
        <v>11223</v>
      </c>
      <c r="K1078" s="163" t="s">
        <v>8947</v>
      </c>
      <c r="L1078" s="503">
        <v>43007</v>
      </c>
      <c r="M1078" s="497" t="s">
        <v>6804</v>
      </c>
      <c r="N1078" s="163" t="s">
        <v>46</v>
      </c>
      <c r="O1078" s="503">
        <v>43007</v>
      </c>
      <c r="P1078" s="499">
        <v>100000</v>
      </c>
      <c r="Q1078" s="500">
        <f t="shared" si="39"/>
        <v>9.9999999999999992E-2</v>
      </c>
      <c r="R1078" s="504">
        <v>12</v>
      </c>
      <c r="S1078" s="505" t="s">
        <v>6805</v>
      </c>
      <c r="T1078" s="163" t="s">
        <v>125</v>
      </c>
      <c r="U1078" s="152" t="s">
        <v>7040</v>
      </c>
      <c r="V1078" s="495" t="s">
        <v>134</v>
      </c>
      <c r="W1078" s="495" t="s">
        <v>1237</v>
      </c>
      <c r="X1078" s="495" t="s">
        <v>6806</v>
      </c>
      <c r="Y1078" s="495"/>
      <c r="Z1078" s="616"/>
      <c r="AA1078" s="590"/>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615" customFormat="1" ht="17.45" customHeight="1" x14ac:dyDescent="0.25">
      <c r="A1079" s="589" t="s">
        <v>8376</v>
      </c>
      <c r="B1079" s="495" t="s">
        <v>60</v>
      </c>
      <c r="C1079" s="495" t="s">
        <v>6576</v>
      </c>
      <c r="D1079" s="495" t="s">
        <v>8377</v>
      </c>
      <c r="E1079" s="495" t="s">
        <v>8378</v>
      </c>
      <c r="F1079" s="473" t="s">
        <v>6576</v>
      </c>
      <c r="G1079" s="473"/>
      <c r="H1079" s="473"/>
      <c r="I1079" s="473"/>
      <c r="J1079" s="152" t="s">
        <v>11224</v>
      </c>
      <c r="K1079" s="163" t="s">
        <v>8947</v>
      </c>
      <c r="L1079" s="503">
        <v>43097</v>
      </c>
      <c r="M1079" s="497" t="s">
        <v>8579</v>
      </c>
      <c r="N1079" s="163" t="s">
        <v>46</v>
      </c>
      <c r="O1079" s="503">
        <v>43097</v>
      </c>
      <c r="P1079" s="499">
        <v>100000</v>
      </c>
      <c r="Q1079" s="500">
        <f t="shared" si="39"/>
        <v>9.9999999999999992E-2</v>
      </c>
      <c r="R1079" s="504">
        <v>1</v>
      </c>
      <c r="S1079" s="505" t="s">
        <v>7992</v>
      </c>
      <c r="T1079" s="163" t="s">
        <v>125</v>
      </c>
      <c r="U1079" s="163" t="s">
        <v>6</v>
      </c>
      <c r="V1079" s="495" t="s">
        <v>7956</v>
      </c>
      <c r="W1079" s="495"/>
      <c r="X1079" s="495" t="s">
        <v>6806</v>
      </c>
      <c r="Y1079" s="495" t="s">
        <v>1312</v>
      </c>
      <c r="Z1079" s="616"/>
      <c r="AA1079" s="590"/>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615" customFormat="1" ht="17.45" customHeight="1" x14ac:dyDescent="0.25">
      <c r="A1080" s="589" t="s">
        <v>2954</v>
      </c>
      <c r="B1080" s="495" t="s">
        <v>60</v>
      </c>
      <c r="C1080" s="495" t="s">
        <v>6576</v>
      </c>
      <c r="D1080" s="495" t="s">
        <v>2955</v>
      </c>
      <c r="E1080" s="495" t="s">
        <v>8094</v>
      </c>
      <c r="F1080" s="473" t="s">
        <v>6576</v>
      </c>
      <c r="G1080" s="473" t="s">
        <v>4894</v>
      </c>
      <c r="H1080" s="473" t="str">
        <f>VLOOKUP(A1080,'[1]2017 SalesConnect'!$A:$J,8,0)</f>
        <v>India</v>
      </c>
      <c r="I1080" s="473" t="str">
        <f>VLOOKUP(A1080,'[1]2017 SalesConnect'!$A:$I,9,0)</f>
        <v>Involved in initial dicussions, need to finalize use case</v>
      </c>
      <c r="J1080" s="152" t="s">
        <v>11223</v>
      </c>
      <c r="K1080" s="163" t="s">
        <v>8949</v>
      </c>
      <c r="L1080" s="503">
        <v>42964</v>
      </c>
      <c r="M1080" s="497" t="s">
        <v>2957</v>
      </c>
      <c r="N1080" s="163" t="s">
        <v>46</v>
      </c>
      <c r="O1080" s="503">
        <v>42964</v>
      </c>
      <c r="P1080" s="499">
        <v>100000</v>
      </c>
      <c r="Q1080" s="500">
        <f t="shared" si="39"/>
        <v>9.9999999999999992E-2</v>
      </c>
      <c r="R1080" s="504">
        <v>12</v>
      </c>
      <c r="S1080" s="505" t="s">
        <v>172</v>
      </c>
      <c r="T1080" s="163" t="s">
        <v>103</v>
      </c>
      <c r="U1080" s="163" t="s">
        <v>7</v>
      </c>
      <c r="V1080" s="495" t="s">
        <v>1867</v>
      </c>
      <c r="W1080" s="495" t="s">
        <v>2958</v>
      </c>
      <c r="X1080" s="495" t="s">
        <v>6024</v>
      </c>
      <c r="Y1080" s="495"/>
      <c r="Z1080" s="616"/>
      <c r="AA1080" s="590"/>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615" customFormat="1" ht="17.45" customHeight="1" x14ac:dyDescent="0.25">
      <c r="A1081" s="589" t="s">
        <v>7202</v>
      </c>
      <c r="B1081" s="495" t="s">
        <v>60</v>
      </c>
      <c r="C1081" s="495" t="s">
        <v>6576</v>
      </c>
      <c r="D1081" s="495" t="s">
        <v>10466</v>
      </c>
      <c r="E1081" s="495" t="s">
        <v>7203</v>
      </c>
      <c r="F1081" s="473" t="s">
        <v>6576</v>
      </c>
      <c r="G1081" s="473"/>
      <c r="H1081" s="473"/>
      <c r="I1081" s="473"/>
      <c r="J1081" s="152" t="s">
        <v>11224</v>
      </c>
      <c r="K1081" s="152" t="s">
        <v>8952</v>
      </c>
      <c r="L1081" s="496">
        <v>43100</v>
      </c>
      <c r="M1081" s="497">
        <v>42828</v>
      </c>
      <c r="N1081" s="152" t="s">
        <v>47</v>
      </c>
      <c r="O1081" s="498">
        <v>42911</v>
      </c>
      <c r="P1081" s="499">
        <v>100000</v>
      </c>
      <c r="Q1081" s="500">
        <f t="shared" si="39"/>
        <v>9.9999999999999992E-2</v>
      </c>
      <c r="R1081" s="501">
        <v>12</v>
      </c>
      <c r="S1081" s="502">
        <v>42838</v>
      </c>
      <c r="T1081" s="152" t="s">
        <v>103</v>
      </c>
      <c r="U1081" s="152" t="s">
        <v>7040</v>
      </c>
      <c r="V1081" s="495" t="s">
        <v>162</v>
      </c>
      <c r="W1081" s="495" t="s">
        <v>105</v>
      </c>
      <c r="X1081" s="495" t="s">
        <v>7204</v>
      </c>
      <c r="Y1081" s="495" t="s">
        <v>6864</v>
      </c>
      <c r="Z1081" s="616"/>
      <c r="AA1081" s="590"/>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615" customFormat="1" ht="17.45" customHeight="1" x14ac:dyDescent="0.25">
      <c r="A1082" s="589" t="s">
        <v>7292</v>
      </c>
      <c r="B1082" s="495" t="s">
        <v>57</v>
      </c>
      <c r="C1082" s="495" t="s">
        <v>775</v>
      </c>
      <c r="D1082" s="495" t="s">
        <v>8973</v>
      </c>
      <c r="E1082" s="495" t="s">
        <v>7294</v>
      </c>
      <c r="F1082" s="473" t="s">
        <v>26</v>
      </c>
      <c r="G1082" s="473" t="s">
        <v>4894</v>
      </c>
      <c r="H1082" s="473" t="str">
        <f>VLOOKUP(A1082,'[1]2017 SalesConnect'!$A:$J,8,0)</f>
        <v>India</v>
      </c>
      <c r="I1082" s="473" t="str">
        <f>VLOOKUP(A1082,'[1]2017 SalesConnect'!$A:$I,9,0)</f>
        <v>CIB Internal Clearing using Blockchain being explored, Initial discussions with client, a potential need to land resources in PARIS</v>
      </c>
      <c r="J1082" s="152" t="s">
        <v>11225</v>
      </c>
      <c r="K1082" s="152" t="s">
        <v>8948</v>
      </c>
      <c r="L1082" s="496">
        <v>42916</v>
      </c>
      <c r="M1082" s="497">
        <v>42830</v>
      </c>
      <c r="N1082" s="152" t="s">
        <v>47</v>
      </c>
      <c r="O1082" s="498">
        <v>42916</v>
      </c>
      <c r="P1082" s="499">
        <v>100000</v>
      </c>
      <c r="Q1082" s="500">
        <f t="shared" si="39"/>
        <v>9.9999999999999992E-2</v>
      </c>
      <c r="R1082" s="501">
        <v>12</v>
      </c>
      <c r="S1082" s="502">
        <v>42880</v>
      </c>
      <c r="T1082" s="152" t="s">
        <v>125</v>
      </c>
      <c r="U1082" s="152" t="s">
        <v>7040</v>
      </c>
      <c r="V1082" s="495" t="s">
        <v>162</v>
      </c>
      <c r="W1082" s="495" t="s">
        <v>105</v>
      </c>
      <c r="X1082" s="495" t="s">
        <v>9829</v>
      </c>
      <c r="Y1082" s="495"/>
      <c r="Z1082" s="616"/>
      <c r="AA1082" s="590"/>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615" customFormat="1" ht="17.45" customHeight="1" x14ac:dyDescent="0.25">
      <c r="A1083" s="591" t="s">
        <v>11613</v>
      </c>
      <c r="B1083" s="506" t="s">
        <v>60</v>
      </c>
      <c r="C1083" s="506" t="s">
        <v>6576</v>
      </c>
      <c r="D1083" s="506" t="s">
        <v>11614</v>
      </c>
      <c r="E1083" s="506" t="s">
        <v>316</v>
      </c>
      <c r="F1083" s="473" t="s">
        <v>6576</v>
      </c>
      <c r="G1083" s="473"/>
      <c r="H1083" s="473"/>
      <c r="I1083" s="473"/>
      <c r="J1083" s="470" t="s">
        <v>11223</v>
      </c>
      <c r="K1083" s="470" t="s">
        <v>8948</v>
      </c>
      <c r="L1083" s="515">
        <v>43008</v>
      </c>
      <c r="M1083" s="509">
        <v>42914</v>
      </c>
      <c r="N1083" s="470" t="s">
        <v>46</v>
      </c>
      <c r="O1083" s="516">
        <v>43008</v>
      </c>
      <c r="P1083" s="510">
        <v>100000</v>
      </c>
      <c r="Q1083" s="511">
        <f t="shared" si="39"/>
        <v>9.9999999999999992E-2</v>
      </c>
      <c r="R1083" s="517">
        <v>12</v>
      </c>
      <c r="S1083" s="518">
        <v>42914</v>
      </c>
      <c r="T1083" s="470" t="s">
        <v>125</v>
      </c>
      <c r="U1083" s="470" t="s">
        <v>7040</v>
      </c>
      <c r="V1083" s="506" t="s">
        <v>162</v>
      </c>
      <c r="W1083" s="506" t="s">
        <v>7199</v>
      </c>
      <c r="X1083" s="495" t="s">
        <v>11953</v>
      </c>
      <c r="Y1083" s="495" t="s">
        <v>7201</v>
      </c>
      <c r="Z1083" s="616"/>
      <c r="AA1083" s="590"/>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615" customFormat="1" ht="17.45" customHeight="1" x14ac:dyDescent="0.25">
      <c r="A1084" s="589" t="s">
        <v>3066</v>
      </c>
      <c r="B1084" s="495" t="s">
        <v>60</v>
      </c>
      <c r="C1084" s="495" t="s">
        <v>6576</v>
      </c>
      <c r="D1084" s="495" t="s">
        <v>10552</v>
      </c>
      <c r="E1084" s="495" t="s">
        <v>3068</v>
      </c>
      <c r="F1084" s="473" t="s">
        <v>6576</v>
      </c>
      <c r="G1084" s="473"/>
      <c r="H1084" s="473"/>
      <c r="I1084" s="473"/>
      <c r="J1084" s="152" t="s">
        <v>11223</v>
      </c>
      <c r="K1084" s="152" t="s">
        <v>8948</v>
      </c>
      <c r="L1084" s="496">
        <v>42984</v>
      </c>
      <c r="M1084" s="497">
        <v>42759</v>
      </c>
      <c r="N1084" s="152" t="s">
        <v>46</v>
      </c>
      <c r="O1084" s="498">
        <v>42984</v>
      </c>
      <c r="P1084" s="499">
        <v>100000</v>
      </c>
      <c r="Q1084" s="500">
        <f t="shared" si="39"/>
        <v>9.9999999999999992E-2</v>
      </c>
      <c r="R1084" s="501">
        <v>12</v>
      </c>
      <c r="S1084" s="502">
        <v>42761</v>
      </c>
      <c r="T1084" s="152" t="s">
        <v>125</v>
      </c>
      <c r="U1084" s="152" t="s">
        <v>7040</v>
      </c>
      <c r="V1084" s="495" t="s">
        <v>162</v>
      </c>
      <c r="W1084" s="495" t="s">
        <v>105</v>
      </c>
      <c r="X1084" s="495" t="s">
        <v>9123</v>
      </c>
      <c r="Y1084" s="495" t="s">
        <v>6864</v>
      </c>
      <c r="Z1084" s="616"/>
      <c r="AA1084" s="590"/>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615" customFormat="1" ht="17.45" customHeight="1" x14ac:dyDescent="0.25">
      <c r="A1085" s="589" t="s">
        <v>3043</v>
      </c>
      <c r="B1085" s="495" t="s">
        <v>60</v>
      </c>
      <c r="C1085" s="495" t="s">
        <v>6576</v>
      </c>
      <c r="D1085" s="495" t="s">
        <v>11615</v>
      </c>
      <c r="E1085" s="495" t="s">
        <v>3045</v>
      </c>
      <c r="F1085" s="473" t="s">
        <v>6576</v>
      </c>
      <c r="G1085" s="473"/>
      <c r="H1085" s="473"/>
      <c r="I1085" s="473"/>
      <c r="J1085" s="152" t="s">
        <v>11225</v>
      </c>
      <c r="K1085" s="152" t="s">
        <v>36</v>
      </c>
      <c r="L1085" s="496">
        <v>42916</v>
      </c>
      <c r="M1085" s="497">
        <v>42807</v>
      </c>
      <c r="N1085" s="152" t="s">
        <v>142</v>
      </c>
      <c r="O1085" s="498">
        <v>42916</v>
      </c>
      <c r="P1085" s="499">
        <v>100000</v>
      </c>
      <c r="Q1085" s="500">
        <f t="shared" si="39"/>
        <v>9.9999999999999992E-2</v>
      </c>
      <c r="R1085" s="501">
        <v>12</v>
      </c>
      <c r="S1085" s="502">
        <v>42810</v>
      </c>
      <c r="T1085" s="152" t="s">
        <v>125</v>
      </c>
      <c r="U1085" s="152" t="s">
        <v>7040</v>
      </c>
      <c r="V1085" s="495" t="s">
        <v>162</v>
      </c>
      <c r="W1085" s="495" t="s">
        <v>7199</v>
      </c>
      <c r="X1085" s="495" t="s">
        <v>11954</v>
      </c>
      <c r="Y1085" s="495" t="s">
        <v>7201</v>
      </c>
      <c r="Z1085" s="616"/>
      <c r="AA1085" s="590"/>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615" customFormat="1" ht="17.45" customHeight="1" x14ac:dyDescent="0.25">
      <c r="A1086" s="589" t="s">
        <v>3009</v>
      </c>
      <c r="B1086" s="495" t="s">
        <v>60</v>
      </c>
      <c r="C1086" s="495" t="s">
        <v>6576</v>
      </c>
      <c r="D1086" s="495" t="s">
        <v>11616</v>
      </c>
      <c r="E1086" s="495" t="s">
        <v>11617</v>
      </c>
      <c r="F1086" s="473" t="s">
        <v>6576</v>
      </c>
      <c r="G1086" s="473"/>
      <c r="H1086" s="473"/>
      <c r="I1086" s="473"/>
      <c r="J1086" s="152" t="s">
        <v>11223</v>
      </c>
      <c r="K1086" s="152" t="s">
        <v>8948</v>
      </c>
      <c r="L1086" s="496">
        <v>42933</v>
      </c>
      <c r="M1086" s="497">
        <v>42801</v>
      </c>
      <c r="N1086" s="152" t="s">
        <v>142</v>
      </c>
      <c r="O1086" s="498">
        <v>42964</v>
      </c>
      <c r="P1086" s="499">
        <v>100000</v>
      </c>
      <c r="Q1086" s="500">
        <f t="shared" si="39"/>
        <v>9.9999999999999992E-2</v>
      </c>
      <c r="R1086" s="501">
        <v>3</v>
      </c>
      <c r="S1086" s="502">
        <v>42894</v>
      </c>
      <c r="T1086" s="152" t="s">
        <v>103</v>
      </c>
      <c r="U1086" s="152" t="s">
        <v>7040</v>
      </c>
      <c r="V1086" s="495" t="s">
        <v>162</v>
      </c>
      <c r="W1086" s="495" t="s">
        <v>7199</v>
      </c>
      <c r="X1086" s="495" t="s">
        <v>11955</v>
      </c>
      <c r="Y1086" s="495"/>
      <c r="Z1086" s="616"/>
      <c r="AA1086" s="590"/>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615" customFormat="1" ht="17.45" customHeight="1" x14ac:dyDescent="0.25">
      <c r="A1087" s="589" t="s">
        <v>1522</v>
      </c>
      <c r="B1087" s="495" t="s">
        <v>57</v>
      </c>
      <c r="C1087" s="495" t="s">
        <v>182</v>
      </c>
      <c r="D1087" s="495" t="s">
        <v>10443</v>
      </c>
      <c r="E1087" s="495" t="s">
        <v>1523</v>
      </c>
      <c r="F1087" s="473" t="s">
        <v>24</v>
      </c>
      <c r="G1087" s="473" t="s">
        <v>4894</v>
      </c>
      <c r="H1087" s="473" t="str">
        <f>VLOOKUP(A1087,'[1]2017 SalesConnect'!$A:$J,8,0)</f>
        <v>India</v>
      </c>
      <c r="I1087" s="473" t="str">
        <f>VLOOKUP(A1087,'[1]2017 SalesConnect'!$A:$I,9,0)</f>
        <v>Engaged in a Client Visit, No Further Progress, Need further updates</v>
      </c>
      <c r="J1087" s="152" t="s">
        <v>11223</v>
      </c>
      <c r="K1087" s="152" t="s">
        <v>8949</v>
      </c>
      <c r="L1087" s="496">
        <v>42944</v>
      </c>
      <c r="M1087" s="497">
        <v>42527</v>
      </c>
      <c r="N1087" s="152" t="s">
        <v>48</v>
      </c>
      <c r="O1087" s="498">
        <v>42944</v>
      </c>
      <c r="P1087" s="499">
        <v>100000</v>
      </c>
      <c r="Q1087" s="500">
        <f t="shared" si="39"/>
        <v>9.9999999999999992E-2</v>
      </c>
      <c r="R1087" s="501">
        <v>12</v>
      </c>
      <c r="S1087" s="502">
        <v>42894</v>
      </c>
      <c r="T1087" s="152" t="s">
        <v>103</v>
      </c>
      <c r="U1087" s="152" t="s">
        <v>7040</v>
      </c>
      <c r="V1087" s="495" t="s">
        <v>162</v>
      </c>
      <c r="W1087" s="495" t="s">
        <v>105</v>
      </c>
      <c r="X1087" s="495" t="s">
        <v>10765</v>
      </c>
      <c r="Y1087" s="495"/>
      <c r="Z1087" s="616"/>
      <c r="AA1087" s="590"/>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615" customFormat="1" ht="17.45" customHeight="1" x14ac:dyDescent="0.25">
      <c r="A1088" s="589" t="s">
        <v>2896</v>
      </c>
      <c r="B1088" s="495" t="s">
        <v>60</v>
      </c>
      <c r="C1088" s="495" t="s">
        <v>805</v>
      </c>
      <c r="D1088" s="495" t="s">
        <v>806</v>
      </c>
      <c r="E1088" s="495" t="s">
        <v>6621</v>
      </c>
      <c r="F1088" s="473" t="s">
        <v>26</v>
      </c>
      <c r="G1088" s="473" t="s">
        <v>4894</v>
      </c>
      <c r="H1088" s="473" t="str">
        <f>VLOOKUP(A1088,'[1]2017 SalesConnect'!$A:$J,8,0)</f>
        <v>India</v>
      </c>
      <c r="I1088" s="473" t="str">
        <f>VLOOKUP(A1088,'[1]2017 SalesConnect'!$A:$I,9,0)</f>
        <v>Will get involved</v>
      </c>
      <c r="J1088" s="152" t="s">
        <v>11225</v>
      </c>
      <c r="K1088" s="163" t="s">
        <v>8948</v>
      </c>
      <c r="L1088" s="503">
        <v>42853</v>
      </c>
      <c r="M1088" s="497" t="s">
        <v>2897</v>
      </c>
      <c r="N1088" s="163" t="s">
        <v>50</v>
      </c>
      <c r="O1088" s="503">
        <v>42886</v>
      </c>
      <c r="P1088" s="499">
        <v>100000</v>
      </c>
      <c r="Q1088" s="500">
        <f t="shared" si="39"/>
        <v>9.9999999999999992E-2</v>
      </c>
      <c r="R1088" s="504">
        <v>12</v>
      </c>
      <c r="S1088" s="505" t="s">
        <v>8161</v>
      </c>
      <c r="T1088" s="163" t="s">
        <v>578</v>
      </c>
      <c r="U1088" s="152" t="s">
        <v>7040</v>
      </c>
      <c r="V1088" s="495" t="s">
        <v>134</v>
      </c>
      <c r="W1088" s="495" t="s">
        <v>9274</v>
      </c>
      <c r="X1088" s="495" t="s">
        <v>5572</v>
      </c>
      <c r="Y1088" s="495" t="s">
        <v>9238</v>
      </c>
      <c r="Z1088" s="616"/>
      <c r="AA1088" s="590"/>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615" customFormat="1" ht="17.45" customHeight="1" x14ac:dyDescent="0.25">
      <c r="A1089" s="589" t="s">
        <v>1298</v>
      </c>
      <c r="B1089" s="495" t="s">
        <v>59</v>
      </c>
      <c r="C1089" s="495" t="s">
        <v>9574</v>
      </c>
      <c r="D1089" s="495" t="s">
        <v>10284</v>
      </c>
      <c r="E1089" s="495" t="s">
        <v>8096</v>
      </c>
      <c r="F1089" s="473" t="s">
        <v>28</v>
      </c>
      <c r="G1089" s="473"/>
      <c r="H1089" s="473"/>
      <c r="I1089" s="473"/>
      <c r="J1089" s="152" t="s">
        <v>11225</v>
      </c>
      <c r="K1089" s="152" t="s">
        <v>8990</v>
      </c>
      <c r="L1089" s="496">
        <v>42916</v>
      </c>
      <c r="M1089" s="497">
        <v>42717</v>
      </c>
      <c r="N1089" s="152" t="s">
        <v>48</v>
      </c>
      <c r="O1089" s="498">
        <v>42947</v>
      </c>
      <c r="P1089" s="499">
        <v>100000</v>
      </c>
      <c r="Q1089" s="500">
        <f t="shared" si="39"/>
        <v>9.9999999999999992E-2</v>
      </c>
      <c r="R1089" s="501">
        <v>12</v>
      </c>
      <c r="S1089" s="502">
        <v>42914</v>
      </c>
      <c r="T1089" s="152" t="s">
        <v>103</v>
      </c>
      <c r="U1089" s="152" t="s">
        <v>7040</v>
      </c>
      <c r="V1089" s="495" t="s">
        <v>162</v>
      </c>
      <c r="W1089" s="495" t="s">
        <v>105</v>
      </c>
      <c r="X1089" s="495" t="s">
        <v>9825</v>
      </c>
      <c r="Y1089" s="495"/>
      <c r="Z1089" s="616"/>
      <c r="AA1089" s="590"/>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615" customFormat="1" ht="17.45" customHeight="1" x14ac:dyDescent="0.25">
      <c r="A1090" s="589" t="s">
        <v>8388</v>
      </c>
      <c r="B1090" s="495" t="s">
        <v>59</v>
      </c>
      <c r="C1090" s="495" t="s">
        <v>9574</v>
      </c>
      <c r="D1090" s="495" t="s">
        <v>10546</v>
      </c>
      <c r="E1090" s="495" t="s">
        <v>7615</v>
      </c>
      <c r="F1090" s="473" t="s">
        <v>25</v>
      </c>
      <c r="G1090" s="473"/>
      <c r="H1090" s="473"/>
      <c r="I1090" s="473"/>
      <c r="J1090" s="152" t="s">
        <v>11223</v>
      </c>
      <c r="K1090" s="152" t="s">
        <v>35</v>
      </c>
      <c r="L1090" s="496">
        <v>42955</v>
      </c>
      <c r="M1090" s="497">
        <v>42865</v>
      </c>
      <c r="N1090" s="152" t="s">
        <v>48</v>
      </c>
      <c r="O1090" s="498">
        <v>42955</v>
      </c>
      <c r="P1090" s="499">
        <v>100000</v>
      </c>
      <c r="Q1090" s="500">
        <f t="shared" si="39"/>
        <v>9.9999999999999992E-2</v>
      </c>
      <c r="R1090" s="501">
        <v>12</v>
      </c>
      <c r="S1090" s="502">
        <v>42907</v>
      </c>
      <c r="T1090" s="152" t="s">
        <v>103</v>
      </c>
      <c r="U1090" s="152" t="s">
        <v>7040</v>
      </c>
      <c r="V1090" s="495" t="s">
        <v>162</v>
      </c>
      <c r="W1090" s="495" t="s">
        <v>105</v>
      </c>
      <c r="X1090" s="495" t="s">
        <v>10059</v>
      </c>
      <c r="Y1090" s="495"/>
      <c r="Z1090" s="616"/>
      <c r="AA1090" s="590"/>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615" customFormat="1" ht="17.45" customHeight="1" x14ac:dyDescent="0.25">
      <c r="A1091" s="589" t="s">
        <v>9069</v>
      </c>
      <c r="B1091" s="495" t="s">
        <v>59</v>
      </c>
      <c r="C1091" s="495" t="s">
        <v>9574</v>
      </c>
      <c r="D1091" s="495" t="s">
        <v>11618</v>
      </c>
      <c r="E1091" s="495" t="s">
        <v>9070</v>
      </c>
      <c r="F1091" s="473" t="s">
        <v>26</v>
      </c>
      <c r="G1091" s="473"/>
      <c r="H1091" s="473"/>
      <c r="I1091" s="473"/>
      <c r="J1091" s="152" t="s">
        <v>11223</v>
      </c>
      <c r="K1091" s="152" t="s">
        <v>8948</v>
      </c>
      <c r="L1091" s="496">
        <v>42978</v>
      </c>
      <c r="M1091" s="497">
        <v>42869</v>
      </c>
      <c r="N1091" s="152" t="s">
        <v>47</v>
      </c>
      <c r="O1091" s="498">
        <v>42978</v>
      </c>
      <c r="P1091" s="499">
        <v>100000</v>
      </c>
      <c r="Q1091" s="500">
        <f t="shared" si="39"/>
        <v>9.9999999999999992E-2</v>
      </c>
      <c r="R1091" s="501">
        <v>12</v>
      </c>
      <c r="S1091" s="502">
        <v>42914</v>
      </c>
      <c r="T1091" s="152" t="s">
        <v>103</v>
      </c>
      <c r="U1091" s="152" t="s">
        <v>7040</v>
      </c>
      <c r="V1091" s="495" t="s">
        <v>162</v>
      </c>
      <c r="W1091" s="495" t="s">
        <v>105</v>
      </c>
      <c r="X1091" s="495" t="s">
        <v>11956</v>
      </c>
      <c r="Y1091" s="495"/>
      <c r="Z1091" s="616"/>
      <c r="AA1091" s="590"/>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615" customFormat="1" ht="17.45" customHeight="1" x14ac:dyDescent="0.25">
      <c r="A1092" s="589" t="s">
        <v>8095</v>
      </c>
      <c r="B1092" s="495" t="s">
        <v>59</v>
      </c>
      <c r="C1092" s="495" t="s">
        <v>9574</v>
      </c>
      <c r="D1092" s="495" t="s">
        <v>10550</v>
      </c>
      <c r="E1092" s="495" t="s">
        <v>11170</v>
      </c>
      <c r="F1092" s="473" t="s">
        <v>26</v>
      </c>
      <c r="G1092" s="473"/>
      <c r="H1092" s="473"/>
      <c r="I1092" s="473"/>
      <c r="J1092" s="152" t="s">
        <v>11223</v>
      </c>
      <c r="K1092" s="152" t="s">
        <v>8948</v>
      </c>
      <c r="L1092" s="496">
        <v>42977</v>
      </c>
      <c r="M1092" s="497">
        <v>42859</v>
      </c>
      <c r="N1092" s="152" t="s">
        <v>47</v>
      </c>
      <c r="O1092" s="498">
        <v>42977</v>
      </c>
      <c r="P1092" s="499">
        <v>100000</v>
      </c>
      <c r="Q1092" s="500">
        <f t="shared" si="39"/>
        <v>9.9999999999999992E-2</v>
      </c>
      <c r="R1092" s="501">
        <v>12</v>
      </c>
      <c r="S1092" s="502">
        <v>42907</v>
      </c>
      <c r="T1092" s="152" t="s">
        <v>103</v>
      </c>
      <c r="U1092" s="152" t="s">
        <v>7040</v>
      </c>
      <c r="V1092" s="495" t="s">
        <v>162</v>
      </c>
      <c r="W1092" s="495" t="s">
        <v>105</v>
      </c>
      <c r="X1092" s="495" t="s">
        <v>8172</v>
      </c>
      <c r="Y1092" s="495"/>
      <c r="Z1092" s="616"/>
      <c r="AA1092" s="590"/>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615" customFormat="1" ht="17.45" customHeight="1" x14ac:dyDescent="0.25">
      <c r="A1093" s="589" t="s">
        <v>3105</v>
      </c>
      <c r="B1093" s="495" t="s">
        <v>59</v>
      </c>
      <c r="C1093" s="495" t="s">
        <v>9574</v>
      </c>
      <c r="D1093" s="495" t="s">
        <v>10877</v>
      </c>
      <c r="E1093" s="495" t="s">
        <v>1015</v>
      </c>
      <c r="F1093" s="473" t="s">
        <v>26</v>
      </c>
      <c r="G1093" s="473"/>
      <c r="H1093" s="473"/>
      <c r="I1093" s="473"/>
      <c r="J1093" s="152" t="s">
        <v>11224</v>
      </c>
      <c r="K1093" s="152" t="s">
        <v>8948</v>
      </c>
      <c r="L1093" s="496">
        <v>43068</v>
      </c>
      <c r="M1093" s="497">
        <v>42807</v>
      </c>
      <c r="N1093" s="152" t="s">
        <v>47</v>
      </c>
      <c r="O1093" s="498">
        <v>43068</v>
      </c>
      <c r="P1093" s="499">
        <v>100000</v>
      </c>
      <c r="Q1093" s="500">
        <f t="shared" si="39"/>
        <v>9.9999999999999992E-2</v>
      </c>
      <c r="R1093" s="501">
        <v>12</v>
      </c>
      <c r="S1093" s="502">
        <v>42817</v>
      </c>
      <c r="T1093" s="152" t="s">
        <v>103</v>
      </c>
      <c r="U1093" s="152" t="s">
        <v>7040</v>
      </c>
      <c r="V1093" s="495" t="s">
        <v>162</v>
      </c>
      <c r="W1093" s="495" t="s">
        <v>105</v>
      </c>
      <c r="X1093" s="495" t="s">
        <v>9208</v>
      </c>
      <c r="Y1093" s="495"/>
      <c r="Z1093" s="616"/>
      <c r="AA1093" s="590"/>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615" customFormat="1" ht="17.45" customHeight="1" x14ac:dyDescent="0.25">
      <c r="A1094" s="589" t="s">
        <v>10590</v>
      </c>
      <c r="B1094" s="495" t="s">
        <v>59</v>
      </c>
      <c r="C1094" s="495" t="s">
        <v>9574</v>
      </c>
      <c r="D1094" s="495" t="s">
        <v>10591</v>
      </c>
      <c r="E1094" s="495" t="s">
        <v>1015</v>
      </c>
      <c r="F1094" s="473" t="s">
        <v>27</v>
      </c>
      <c r="G1094" s="473"/>
      <c r="H1094" s="473"/>
      <c r="I1094" s="473"/>
      <c r="J1094" s="152" t="s">
        <v>11223</v>
      </c>
      <c r="K1094" s="152" t="s">
        <v>8070</v>
      </c>
      <c r="L1094" s="496">
        <v>43008</v>
      </c>
      <c r="M1094" s="497">
        <v>42900</v>
      </c>
      <c r="N1094" s="152" t="s">
        <v>47</v>
      </c>
      <c r="O1094" s="498">
        <v>43008</v>
      </c>
      <c r="P1094" s="499">
        <v>100000</v>
      </c>
      <c r="Q1094" s="500">
        <f t="shared" si="39"/>
        <v>9.9999999999999992E-2</v>
      </c>
      <c r="R1094" s="501">
        <v>12</v>
      </c>
      <c r="S1094" s="502">
        <v>42901</v>
      </c>
      <c r="T1094" s="152" t="s">
        <v>103</v>
      </c>
      <c r="U1094" s="152" t="s">
        <v>7040</v>
      </c>
      <c r="V1094" s="495" t="s">
        <v>162</v>
      </c>
      <c r="W1094" s="495" t="s">
        <v>105</v>
      </c>
      <c r="X1094" s="495" t="s">
        <v>10775</v>
      </c>
      <c r="Y1094" s="495" t="s">
        <v>6529</v>
      </c>
      <c r="Z1094" s="616"/>
      <c r="AA1094" s="590"/>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615" customFormat="1" ht="17.45" customHeight="1" x14ac:dyDescent="0.25">
      <c r="A1095" s="589" t="s">
        <v>3338</v>
      </c>
      <c r="B1095" s="495" t="s">
        <v>59</v>
      </c>
      <c r="C1095" s="495" t="s">
        <v>9574</v>
      </c>
      <c r="D1095" s="495" t="s">
        <v>10572</v>
      </c>
      <c r="E1095" s="495" t="s">
        <v>3340</v>
      </c>
      <c r="F1095" s="473" t="s">
        <v>26</v>
      </c>
      <c r="G1095" s="473"/>
      <c r="H1095" s="473"/>
      <c r="I1095" s="473"/>
      <c r="J1095" s="152" t="s">
        <v>11223</v>
      </c>
      <c r="K1095" s="152" t="s">
        <v>33</v>
      </c>
      <c r="L1095" s="496">
        <v>43007</v>
      </c>
      <c r="M1095" s="497">
        <v>42799</v>
      </c>
      <c r="N1095" s="152" t="s">
        <v>46</v>
      </c>
      <c r="O1095" s="498">
        <v>43007</v>
      </c>
      <c r="P1095" s="499">
        <v>100000</v>
      </c>
      <c r="Q1095" s="500">
        <f t="shared" si="39"/>
        <v>9.9999999999999992E-2</v>
      </c>
      <c r="R1095" s="501">
        <v>12</v>
      </c>
      <c r="S1095" s="502">
        <v>42803</v>
      </c>
      <c r="T1095" s="152" t="s">
        <v>125</v>
      </c>
      <c r="U1095" s="152" t="s">
        <v>7040</v>
      </c>
      <c r="V1095" s="495" t="s">
        <v>162</v>
      </c>
      <c r="W1095" s="495" t="s">
        <v>105</v>
      </c>
      <c r="X1095" s="495" t="s">
        <v>9130</v>
      </c>
      <c r="Y1095" s="495"/>
      <c r="Z1095" s="616"/>
      <c r="AA1095" s="590"/>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615" customFormat="1" ht="17.45" customHeight="1" x14ac:dyDescent="0.25">
      <c r="A1096" s="589" t="s">
        <v>1298</v>
      </c>
      <c r="B1096" s="495" t="s">
        <v>59</v>
      </c>
      <c r="C1096" s="495" t="s">
        <v>9574</v>
      </c>
      <c r="D1096" s="495" t="s">
        <v>9591</v>
      </c>
      <c r="E1096" s="495" t="s">
        <v>8096</v>
      </c>
      <c r="F1096" s="473" t="s">
        <v>28</v>
      </c>
      <c r="G1096" s="473"/>
      <c r="H1096" s="473"/>
      <c r="I1096" s="473"/>
      <c r="J1096" s="152" t="s">
        <v>11223</v>
      </c>
      <c r="K1096" s="163" t="s">
        <v>8990</v>
      </c>
      <c r="L1096" s="503">
        <v>42947</v>
      </c>
      <c r="M1096" s="497" t="s">
        <v>1301</v>
      </c>
      <c r="N1096" s="163" t="s">
        <v>48</v>
      </c>
      <c r="O1096" s="503">
        <v>42947</v>
      </c>
      <c r="P1096" s="499">
        <v>100000</v>
      </c>
      <c r="Q1096" s="500">
        <f t="shared" si="39"/>
        <v>9.9999999999999992E-2</v>
      </c>
      <c r="R1096" s="504">
        <v>12</v>
      </c>
      <c r="S1096" s="505" t="s">
        <v>11306</v>
      </c>
      <c r="T1096" s="163" t="s">
        <v>103</v>
      </c>
      <c r="U1096" s="152" t="s">
        <v>7040</v>
      </c>
      <c r="V1096" s="495" t="s">
        <v>134</v>
      </c>
      <c r="W1096" s="495" t="s">
        <v>1119</v>
      </c>
      <c r="X1096" s="495" t="s">
        <v>8173</v>
      </c>
      <c r="Y1096" s="495" t="s">
        <v>221</v>
      </c>
      <c r="Z1096" s="616"/>
      <c r="AA1096" s="590"/>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615" customFormat="1" ht="17.45" customHeight="1" x14ac:dyDescent="0.25">
      <c r="A1097" s="589" t="s">
        <v>9738</v>
      </c>
      <c r="B1097" s="495" t="s">
        <v>59</v>
      </c>
      <c r="C1097" s="495" t="s">
        <v>9574</v>
      </c>
      <c r="D1097" s="495" t="s">
        <v>1299</v>
      </c>
      <c r="E1097" s="495" t="s">
        <v>9739</v>
      </c>
      <c r="F1097" s="473" t="s">
        <v>28</v>
      </c>
      <c r="G1097" s="473"/>
      <c r="H1097" s="473"/>
      <c r="I1097" s="473"/>
      <c r="J1097" s="152" t="s">
        <v>11224</v>
      </c>
      <c r="K1097" s="163" t="s">
        <v>8990</v>
      </c>
      <c r="L1097" s="503">
        <v>43098</v>
      </c>
      <c r="M1097" s="497" t="s">
        <v>9756</v>
      </c>
      <c r="N1097" s="163" t="s">
        <v>47</v>
      </c>
      <c r="O1097" s="503">
        <v>43098</v>
      </c>
      <c r="P1097" s="499">
        <v>100000</v>
      </c>
      <c r="Q1097" s="500">
        <f t="shared" si="39"/>
        <v>9.9999999999999992E-2</v>
      </c>
      <c r="R1097" s="504">
        <v>12</v>
      </c>
      <c r="S1097" s="505" t="s">
        <v>10219</v>
      </c>
      <c r="T1097" s="163" t="s">
        <v>103</v>
      </c>
      <c r="U1097" s="163" t="s">
        <v>7</v>
      </c>
      <c r="V1097" s="495" t="s">
        <v>388</v>
      </c>
      <c r="W1097" s="495" t="s">
        <v>389</v>
      </c>
      <c r="X1097" s="495" t="s">
        <v>6167</v>
      </c>
      <c r="Y1097" s="495" t="s">
        <v>221</v>
      </c>
      <c r="Z1097" s="616"/>
      <c r="AA1097" s="590"/>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615" customFormat="1" ht="17.45" customHeight="1" x14ac:dyDescent="0.25">
      <c r="A1098" s="589" t="s">
        <v>9373</v>
      </c>
      <c r="B1098" s="495" t="s">
        <v>59</v>
      </c>
      <c r="C1098" s="495" t="s">
        <v>9574</v>
      </c>
      <c r="D1098" s="495" t="s">
        <v>9374</v>
      </c>
      <c r="E1098" s="495" t="s">
        <v>1399</v>
      </c>
      <c r="F1098" s="473" t="s">
        <v>26</v>
      </c>
      <c r="G1098" s="473"/>
      <c r="H1098" s="473"/>
      <c r="I1098" s="473"/>
      <c r="J1098" s="152" t="s">
        <v>11223</v>
      </c>
      <c r="K1098" s="163" t="s">
        <v>8948</v>
      </c>
      <c r="L1098" s="503">
        <v>42969</v>
      </c>
      <c r="M1098" s="497" t="s">
        <v>9406</v>
      </c>
      <c r="N1098" s="163" t="s">
        <v>47</v>
      </c>
      <c r="O1098" s="503">
        <v>42969</v>
      </c>
      <c r="P1098" s="499">
        <v>100000</v>
      </c>
      <c r="Q1098" s="500">
        <f t="shared" si="39"/>
        <v>9.9999999999999992E-2</v>
      </c>
      <c r="R1098" s="504">
        <v>12</v>
      </c>
      <c r="S1098" s="505" t="s">
        <v>11283</v>
      </c>
      <c r="T1098" s="163" t="s">
        <v>103</v>
      </c>
      <c r="U1098" s="163" t="s">
        <v>7</v>
      </c>
      <c r="V1098" s="495" t="s">
        <v>477</v>
      </c>
      <c r="W1098" s="495" t="s">
        <v>1204</v>
      </c>
      <c r="X1098" s="495" t="s">
        <v>9427</v>
      </c>
      <c r="Y1098" s="495" t="s">
        <v>667</v>
      </c>
      <c r="Z1098" s="616"/>
      <c r="AA1098" s="590"/>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615" customFormat="1" ht="17.45" customHeight="1" x14ac:dyDescent="0.25">
      <c r="A1099" s="589" t="s">
        <v>11011</v>
      </c>
      <c r="B1099" s="495" t="s">
        <v>59</v>
      </c>
      <c r="C1099" s="495" t="s">
        <v>9574</v>
      </c>
      <c r="D1099" s="495" t="s">
        <v>11084</v>
      </c>
      <c r="E1099" s="495" t="s">
        <v>11174</v>
      </c>
      <c r="F1099" s="473" t="s">
        <v>26</v>
      </c>
      <c r="G1099" s="473"/>
      <c r="H1099" s="473"/>
      <c r="I1099" s="473"/>
      <c r="J1099" s="152" t="s">
        <v>11223</v>
      </c>
      <c r="K1099" s="163" t="s">
        <v>33</v>
      </c>
      <c r="L1099" s="503">
        <v>42995</v>
      </c>
      <c r="M1099" s="497" t="s">
        <v>11254</v>
      </c>
      <c r="N1099" s="163" t="s">
        <v>46</v>
      </c>
      <c r="O1099" s="503">
        <v>42995</v>
      </c>
      <c r="P1099" s="499">
        <v>100000</v>
      </c>
      <c r="Q1099" s="500">
        <f t="shared" si="39"/>
        <v>9.9999999999999992E-2</v>
      </c>
      <c r="R1099" s="504">
        <v>12</v>
      </c>
      <c r="S1099" s="505" t="s">
        <v>11283</v>
      </c>
      <c r="T1099" s="163" t="s">
        <v>125</v>
      </c>
      <c r="U1099" s="163" t="s">
        <v>7</v>
      </c>
      <c r="V1099" s="495" t="s">
        <v>388</v>
      </c>
      <c r="W1099" s="495"/>
      <c r="X1099" s="495" t="s">
        <v>8647</v>
      </c>
      <c r="Y1099" s="495" t="s">
        <v>221</v>
      </c>
      <c r="Z1099" s="616"/>
      <c r="AA1099" s="590"/>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615" customFormat="1" ht="17.45" customHeight="1" x14ac:dyDescent="0.25">
      <c r="A1100" s="589" t="s">
        <v>10553</v>
      </c>
      <c r="B1100" s="495" t="s">
        <v>59</v>
      </c>
      <c r="C1100" s="495" t="s">
        <v>9574</v>
      </c>
      <c r="D1100" s="495" t="s">
        <v>11619</v>
      </c>
      <c r="E1100" s="495" t="s">
        <v>10554</v>
      </c>
      <c r="F1100" s="473" t="s">
        <v>26</v>
      </c>
      <c r="G1100" s="473"/>
      <c r="H1100" s="473"/>
      <c r="I1100" s="473"/>
      <c r="J1100" s="152" t="s">
        <v>11223</v>
      </c>
      <c r="K1100" s="163" t="s">
        <v>33</v>
      </c>
      <c r="L1100" s="503">
        <v>42985</v>
      </c>
      <c r="M1100" s="497" t="s">
        <v>10722</v>
      </c>
      <c r="N1100" s="163" t="s">
        <v>46</v>
      </c>
      <c r="O1100" s="503">
        <v>42985</v>
      </c>
      <c r="P1100" s="499">
        <v>100000</v>
      </c>
      <c r="Q1100" s="500">
        <f t="shared" si="39"/>
        <v>9.9999999999999992E-2</v>
      </c>
      <c r="R1100" s="504">
        <v>8</v>
      </c>
      <c r="S1100" s="505" t="s">
        <v>10333</v>
      </c>
      <c r="T1100" s="163" t="s">
        <v>103</v>
      </c>
      <c r="U1100" s="163" t="s">
        <v>7</v>
      </c>
      <c r="V1100" s="495" t="s">
        <v>477</v>
      </c>
      <c r="W1100" s="495"/>
      <c r="X1100" s="495" t="s">
        <v>5589</v>
      </c>
      <c r="Y1100" s="495" t="s">
        <v>186</v>
      </c>
      <c r="Z1100" s="616"/>
      <c r="AA1100" s="590"/>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615" customFormat="1" ht="17.45" customHeight="1" x14ac:dyDescent="0.25">
      <c r="A1101" s="589" t="s">
        <v>2511</v>
      </c>
      <c r="B1101" s="495" t="s">
        <v>57</v>
      </c>
      <c r="C1101" s="495" t="s">
        <v>775</v>
      </c>
      <c r="D1101" s="495" t="s">
        <v>10885</v>
      </c>
      <c r="E1101" s="495" t="s">
        <v>2513</v>
      </c>
      <c r="F1101" s="473" t="s">
        <v>28</v>
      </c>
      <c r="G1101" s="473"/>
      <c r="H1101" s="473"/>
      <c r="I1101" s="473"/>
      <c r="J1101" s="152" t="s">
        <v>11224</v>
      </c>
      <c r="K1101" s="152" t="s">
        <v>8950</v>
      </c>
      <c r="L1101" s="496">
        <v>43098</v>
      </c>
      <c r="M1101" s="497">
        <v>42499</v>
      </c>
      <c r="N1101" s="152" t="s">
        <v>47</v>
      </c>
      <c r="O1101" s="498">
        <v>43098</v>
      </c>
      <c r="P1101" s="499">
        <v>100000</v>
      </c>
      <c r="Q1101" s="500">
        <f t="shared" si="39"/>
        <v>9.9999999999999992E-2</v>
      </c>
      <c r="R1101" s="501">
        <v>12</v>
      </c>
      <c r="S1101" s="502">
        <v>42907</v>
      </c>
      <c r="T1101" s="152" t="s">
        <v>125</v>
      </c>
      <c r="U1101" s="152" t="s">
        <v>18</v>
      </c>
      <c r="V1101" s="495" t="s">
        <v>9273</v>
      </c>
      <c r="W1101" s="495" t="s">
        <v>11335</v>
      </c>
      <c r="X1101" s="495" t="s">
        <v>10218</v>
      </c>
      <c r="Y1101" s="495"/>
      <c r="Z1101" s="616"/>
      <c r="AA1101" s="590"/>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615" customFormat="1" ht="17.45" customHeight="1" x14ac:dyDescent="0.25">
      <c r="A1102" s="589" t="s">
        <v>3241</v>
      </c>
      <c r="B1102" s="495" t="s">
        <v>57</v>
      </c>
      <c r="C1102" s="495" t="s">
        <v>775</v>
      </c>
      <c r="D1102" s="495" t="s">
        <v>3242</v>
      </c>
      <c r="E1102" s="495" t="s">
        <v>528</v>
      </c>
      <c r="F1102" s="473" t="s">
        <v>28</v>
      </c>
      <c r="G1102" s="473"/>
      <c r="H1102" s="473"/>
      <c r="I1102" s="473"/>
      <c r="J1102" s="152" t="s">
        <v>11225</v>
      </c>
      <c r="K1102" s="163" t="s">
        <v>8950</v>
      </c>
      <c r="L1102" s="503">
        <v>42879</v>
      </c>
      <c r="M1102" s="497" t="s">
        <v>3243</v>
      </c>
      <c r="N1102" s="163" t="s">
        <v>46</v>
      </c>
      <c r="O1102" s="503">
        <v>42879</v>
      </c>
      <c r="P1102" s="499">
        <v>100000</v>
      </c>
      <c r="Q1102" s="500">
        <f t="shared" si="39"/>
        <v>9.9999999999999992E-2</v>
      </c>
      <c r="R1102" s="504">
        <v>12</v>
      </c>
      <c r="S1102" s="505" t="s">
        <v>2994</v>
      </c>
      <c r="T1102" s="163" t="s">
        <v>125</v>
      </c>
      <c r="U1102" s="163" t="s">
        <v>12</v>
      </c>
      <c r="V1102" s="495" t="s">
        <v>1391</v>
      </c>
      <c r="W1102" s="495" t="s">
        <v>2995</v>
      </c>
      <c r="X1102" s="495" t="s">
        <v>6030</v>
      </c>
      <c r="Y1102" s="495" t="s">
        <v>375</v>
      </c>
      <c r="Z1102" s="616"/>
      <c r="AA1102" s="590"/>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615" customFormat="1" ht="17.45" customHeight="1" x14ac:dyDescent="0.25">
      <c r="A1103" s="589" t="s">
        <v>2814</v>
      </c>
      <c r="B1103" s="495" t="s">
        <v>57</v>
      </c>
      <c r="C1103" s="495" t="s">
        <v>775</v>
      </c>
      <c r="D1103" s="495" t="s">
        <v>2815</v>
      </c>
      <c r="E1103" s="495" t="s">
        <v>2816</v>
      </c>
      <c r="F1103" s="473" t="s">
        <v>25</v>
      </c>
      <c r="G1103" s="473"/>
      <c r="H1103" s="473"/>
      <c r="I1103" s="473"/>
      <c r="J1103" s="152" t="s">
        <v>11225</v>
      </c>
      <c r="K1103" s="163" t="s">
        <v>8951</v>
      </c>
      <c r="L1103" s="503">
        <v>42886</v>
      </c>
      <c r="M1103" s="497" t="s">
        <v>2817</v>
      </c>
      <c r="N1103" s="163" t="s">
        <v>46</v>
      </c>
      <c r="O1103" s="503">
        <v>42886</v>
      </c>
      <c r="P1103" s="499">
        <v>100000</v>
      </c>
      <c r="Q1103" s="500">
        <f t="shared" si="39"/>
        <v>9.9999999999999992E-2</v>
      </c>
      <c r="R1103" s="504">
        <v>1</v>
      </c>
      <c r="S1103" s="505" t="s">
        <v>2818</v>
      </c>
      <c r="T1103" s="163" t="s">
        <v>125</v>
      </c>
      <c r="U1103" s="163" t="s">
        <v>10</v>
      </c>
      <c r="V1103" s="495" t="s">
        <v>2819</v>
      </c>
      <c r="W1103" s="495" t="s">
        <v>2820</v>
      </c>
      <c r="X1103" s="495" t="s">
        <v>5551</v>
      </c>
      <c r="Y1103" s="495" t="s">
        <v>3394</v>
      </c>
      <c r="Z1103" s="616"/>
      <c r="AA1103" s="590"/>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615" customFormat="1" ht="17.45" customHeight="1" x14ac:dyDescent="0.25">
      <c r="A1104" s="589" t="s">
        <v>2991</v>
      </c>
      <c r="B1104" s="495" t="s">
        <v>57</v>
      </c>
      <c r="C1104" s="495" t="s">
        <v>775</v>
      </c>
      <c r="D1104" s="495" t="s">
        <v>2992</v>
      </c>
      <c r="E1104" s="495" t="s">
        <v>316</v>
      </c>
      <c r="F1104" s="473" t="s">
        <v>25</v>
      </c>
      <c r="G1104" s="473"/>
      <c r="H1104" s="473"/>
      <c r="I1104" s="473"/>
      <c r="J1104" s="152" t="s">
        <v>11225</v>
      </c>
      <c r="K1104" s="163" t="s">
        <v>35</v>
      </c>
      <c r="L1104" s="503">
        <v>42879</v>
      </c>
      <c r="M1104" s="497" t="s">
        <v>2993</v>
      </c>
      <c r="N1104" s="163" t="s">
        <v>46</v>
      </c>
      <c r="O1104" s="503">
        <v>42879</v>
      </c>
      <c r="P1104" s="499">
        <v>100000</v>
      </c>
      <c r="Q1104" s="500">
        <f t="shared" si="39"/>
        <v>9.9999999999999992E-2</v>
      </c>
      <c r="R1104" s="504">
        <v>12</v>
      </c>
      <c r="S1104" s="505" t="s">
        <v>2994</v>
      </c>
      <c r="T1104" s="163" t="s">
        <v>125</v>
      </c>
      <c r="U1104" s="163" t="s">
        <v>12</v>
      </c>
      <c r="V1104" s="495" t="s">
        <v>1391</v>
      </c>
      <c r="W1104" s="495" t="s">
        <v>2995</v>
      </c>
      <c r="X1104" s="495" t="s">
        <v>6030</v>
      </c>
      <c r="Y1104" s="495"/>
      <c r="Z1104" s="616"/>
      <c r="AA1104" s="590"/>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615" customFormat="1" ht="17.45" customHeight="1" x14ac:dyDescent="0.25">
      <c r="A1105" s="589" t="s">
        <v>1620</v>
      </c>
      <c r="B1105" s="495" t="s">
        <v>57</v>
      </c>
      <c r="C1105" s="495" t="s">
        <v>775</v>
      </c>
      <c r="D1105" s="495" t="s">
        <v>10285</v>
      </c>
      <c r="E1105" s="495" t="s">
        <v>1622</v>
      </c>
      <c r="F1105" s="473" t="s">
        <v>25</v>
      </c>
      <c r="G1105" s="473"/>
      <c r="H1105" s="473"/>
      <c r="I1105" s="473"/>
      <c r="J1105" s="152" t="s">
        <v>11225</v>
      </c>
      <c r="K1105" s="152" t="s">
        <v>35</v>
      </c>
      <c r="L1105" s="496">
        <v>42916</v>
      </c>
      <c r="M1105" s="497">
        <v>42772</v>
      </c>
      <c r="N1105" s="152" t="s">
        <v>47</v>
      </c>
      <c r="O1105" s="498">
        <v>42916</v>
      </c>
      <c r="P1105" s="499">
        <v>100000</v>
      </c>
      <c r="Q1105" s="500">
        <f t="shared" si="39"/>
        <v>9.9999999999999992E-2</v>
      </c>
      <c r="R1105" s="501">
        <v>12</v>
      </c>
      <c r="S1105" s="502">
        <v>42908</v>
      </c>
      <c r="T1105" s="152" t="s">
        <v>125</v>
      </c>
      <c r="U1105" s="152" t="s">
        <v>7040</v>
      </c>
      <c r="V1105" s="495" t="s">
        <v>162</v>
      </c>
      <c r="W1105" s="495" t="s">
        <v>105</v>
      </c>
      <c r="X1105" s="495" t="s">
        <v>10337</v>
      </c>
      <c r="Y1105" s="495" t="s">
        <v>6864</v>
      </c>
      <c r="Z1105" s="616"/>
      <c r="AA1105" s="590"/>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615" customFormat="1" ht="17.45" customHeight="1" x14ac:dyDescent="0.25">
      <c r="A1106" s="589" t="s">
        <v>4235</v>
      </c>
      <c r="B1106" s="495" t="s">
        <v>57</v>
      </c>
      <c r="C1106" s="495" t="s">
        <v>775</v>
      </c>
      <c r="D1106" s="495" t="s">
        <v>10532</v>
      </c>
      <c r="E1106" s="495" t="s">
        <v>11620</v>
      </c>
      <c r="F1106" s="473" t="s">
        <v>24</v>
      </c>
      <c r="G1106" s="473"/>
      <c r="H1106" s="473"/>
      <c r="I1106" s="473"/>
      <c r="J1106" s="152" t="s">
        <v>11223</v>
      </c>
      <c r="K1106" s="152" t="s">
        <v>38</v>
      </c>
      <c r="L1106" s="496">
        <v>43007</v>
      </c>
      <c r="M1106" s="497">
        <v>42676</v>
      </c>
      <c r="N1106" s="152" t="s">
        <v>47</v>
      </c>
      <c r="O1106" s="498">
        <v>43007</v>
      </c>
      <c r="P1106" s="499">
        <v>100000</v>
      </c>
      <c r="Q1106" s="500">
        <f t="shared" si="39"/>
        <v>9.9999999999999992E-2</v>
      </c>
      <c r="R1106" s="501">
        <v>12</v>
      </c>
      <c r="S1106" s="502">
        <v>42913</v>
      </c>
      <c r="T1106" s="152" t="s">
        <v>292</v>
      </c>
      <c r="U1106" s="152" t="s">
        <v>7040</v>
      </c>
      <c r="V1106" s="495" t="s">
        <v>162</v>
      </c>
      <c r="W1106" s="495" t="s">
        <v>105</v>
      </c>
      <c r="X1106" s="495" t="s">
        <v>11957</v>
      </c>
      <c r="Y1106" s="495" t="s">
        <v>6864</v>
      </c>
      <c r="Z1106" s="616"/>
      <c r="AA1106" s="590"/>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615" customFormat="1" ht="17.45" customHeight="1" x14ac:dyDescent="0.25">
      <c r="A1107" s="589" t="s">
        <v>3386</v>
      </c>
      <c r="B1107" s="495" t="s">
        <v>58</v>
      </c>
      <c r="C1107" s="495" t="s">
        <v>58</v>
      </c>
      <c r="D1107" s="495" t="s">
        <v>595</v>
      </c>
      <c r="E1107" s="495" t="s">
        <v>3387</v>
      </c>
      <c r="F1107" s="473" t="s">
        <v>26</v>
      </c>
      <c r="G1107" s="473" t="s">
        <v>4894</v>
      </c>
      <c r="H1107" s="473" t="str">
        <f>VLOOKUP(A1107,'[1]2017 SalesConnect'!$A:$J,8,0)</f>
        <v>India</v>
      </c>
      <c r="I1107" s="473" t="str">
        <f>VLOOKUP(A1107,'[1]2017 SalesConnect'!$A:$I,9,0)</f>
        <v>Will get involved</v>
      </c>
      <c r="J1107" s="152" t="s">
        <v>11223</v>
      </c>
      <c r="K1107" s="163" t="s">
        <v>8948</v>
      </c>
      <c r="L1107" s="503">
        <v>43005</v>
      </c>
      <c r="M1107" s="497" t="s">
        <v>3388</v>
      </c>
      <c r="N1107" s="163" t="s">
        <v>48</v>
      </c>
      <c r="O1107" s="503">
        <v>43005</v>
      </c>
      <c r="P1107" s="499">
        <v>95238</v>
      </c>
      <c r="Q1107" s="500">
        <f t="shared" si="39"/>
        <v>9.5237999999999989E-2</v>
      </c>
      <c r="R1107" s="504">
        <v>3</v>
      </c>
      <c r="S1107" s="505" t="s">
        <v>11283</v>
      </c>
      <c r="T1107" s="163" t="s">
        <v>103</v>
      </c>
      <c r="U1107" s="152" t="s">
        <v>7040</v>
      </c>
      <c r="V1107" s="495" t="s">
        <v>134</v>
      </c>
      <c r="W1107" s="495" t="s">
        <v>9275</v>
      </c>
      <c r="X1107" s="495" t="s">
        <v>6079</v>
      </c>
      <c r="Y1107" s="495" t="s">
        <v>1238</v>
      </c>
      <c r="Z1107" s="616"/>
      <c r="AA1107" s="590"/>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615" customFormat="1" ht="17.45" customHeight="1" x14ac:dyDescent="0.25">
      <c r="A1108" s="589" t="s">
        <v>7972</v>
      </c>
      <c r="B1108" s="495" t="s">
        <v>57</v>
      </c>
      <c r="C1108" s="495" t="s">
        <v>775</v>
      </c>
      <c r="D1108" s="495" t="s">
        <v>7973</v>
      </c>
      <c r="E1108" s="495" t="s">
        <v>7974</v>
      </c>
      <c r="F1108" s="473" t="s">
        <v>27</v>
      </c>
      <c r="G1108" s="473"/>
      <c r="H1108" s="473"/>
      <c r="I1108" s="473"/>
      <c r="J1108" s="152" t="s">
        <v>11225</v>
      </c>
      <c r="K1108" s="163" t="s">
        <v>8947</v>
      </c>
      <c r="L1108" s="503">
        <v>42891</v>
      </c>
      <c r="M1108" s="497" t="s">
        <v>7988</v>
      </c>
      <c r="N1108" s="163" t="s">
        <v>47</v>
      </c>
      <c r="O1108" s="503">
        <v>42934</v>
      </c>
      <c r="P1108" s="499">
        <v>100000</v>
      </c>
      <c r="Q1108" s="500">
        <f t="shared" si="39"/>
        <v>9.9999999999999992E-2</v>
      </c>
      <c r="R1108" s="504">
        <v>12</v>
      </c>
      <c r="S1108" s="505" t="s">
        <v>10333</v>
      </c>
      <c r="T1108" s="163" t="s">
        <v>125</v>
      </c>
      <c r="U1108" s="163" t="s">
        <v>7</v>
      </c>
      <c r="V1108" s="495" t="s">
        <v>477</v>
      </c>
      <c r="W1108" s="495" t="s">
        <v>1204</v>
      </c>
      <c r="X1108" s="495" t="s">
        <v>6206</v>
      </c>
      <c r="Y1108" s="495" t="s">
        <v>186</v>
      </c>
      <c r="Z1108" s="616"/>
      <c r="AA1108" s="590"/>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615" customFormat="1" ht="17.45" customHeight="1" x14ac:dyDescent="0.25">
      <c r="A1109" s="589" t="s">
        <v>1339</v>
      </c>
      <c r="B1109" s="495" t="s">
        <v>57</v>
      </c>
      <c r="C1109" s="495" t="s">
        <v>775</v>
      </c>
      <c r="D1109" s="495" t="s">
        <v>1340</v>
      </c>
      <c r="E1109" s="495" t="s">
        <v>528</v>
      </c>
      <c r="F1109" s="473" t="s">
        <v>26</v>
      </c>
      <c r="G1109" s="473"/>
      <c r="H1109" s="473"/>
      <c r="I1109" s="473"/>
      <c r="J1109" s="152" t="s">
        <v>11224</v>
      </c>
      <c r="K1109" s="163" t="s">
        <v>33</v>
      </c>
      <c r="L1109" s="503">
        <v>43100</v>
      </c>
      <c r="M1109" s="497" t="s">
        <v>1341</v>
      </c>
      <c r="N1109" s="163" t="s">
        <v>47</v>
      </c>
      <c r="O1109" s="503">
        <v>43100</v>
      </c>
      <c r="P1109" s="499">
        <v>100000</v>
      </c>
      <c r="Q1109" s="500">
        <f t="shared" si="39"/>
        <v>9.9999999999999992E-2</v>
      </c>
      <c r="R1109" s="504">
        <v>1</v>
      </c>
      <c r="S1109" s="505" t="s">
        <v>11804</v>
      </c>
      <c r="T1109" s="163" t="s">
        <v>103</v>
      </c>
      <c r="U1109" s="163" t="s">
        <v>7</v>
      </c>
      <c r="V1109" s="495" t="s">
        <v>306</v>
      </c>
      <c r="W1109" s="495" t="s">
        <v>3277</v>
      </c>
      <c r="X1109" s="495" t="s">
        <v>11903</v>
      </c>
      <c r="Y1109" s="495" t="s">
        <v>1342</v>
      </c>
      <c r="Z1109" s="616"/>
      <c r="AA1109" s="590"/>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615" customFormat="1" ht="17.45" customHeight="1" x14ac:dyDescent="0.25">
      <c r="A1110" s="591" t="s">
        <v>11432</v>
      </c>
      <c r="B1110" s="506" t="s">
        <v>57</v>
      </c>
      <c r="C1110" s="506" t="s">
        <v>775</v>
      </c>
      <c r="D1110" s="506" t="s">
        <v>11433</v>
      </c>
      <c r="E1110" s="506" t="s">
        <v>11434</v>
      </c>
      <c r="F1110" s="473" t="s">
        <v>25</v>
      </c>
      <c r="G1110" s="473"/>
      <c r="H1110" s="473"/>
      <c r="I1110" s="473"/>
      <c r="J1110" s="470" t="s">
        <v>11224</v>
      </c>
      <c r="K1110" s="507" t="s">
        <v>8951</v>
      </c>
      <c r="L1110" s="508">
        <v>43098</v>
      </c>
      <c r="M1110" s="509" t="s">
        <v>11759</v>
      </c>
      <c r="N1110" s="507" t="s">
        <v>46</v>
      </c>
      <c r="O1110" s="508">
        <v>43098</v>
      </c>
      <c r="P1110" s="510">
        <v>100000</v>
      </c>
      <c r="Q1110" s="511">
        <f t="shared" si="39"/>
        <v>9.9999999999999992E-2</v>
      </c>
      <c r="R1110" s="512">
        <v>1</v>
      </c>
      <c r="S1110" s="513" t="s">
        <v>11804</v>
      </c>
      <c r="T1110" s="507" t="s">
        <v>103</v>
      </c>
      <c r="U1110" s="507" t="s">
        <v>7</v>
      </c>
      <c r="V1110" s="506" t="s">
        <v>1795</v>
      </c>
      <c r="W1110" s="506"/>
      <c r="X1110" s="495" t="s">
        <v>8920</v>
      </c>
      <c r="Y1110" s="495" t="s">
        <v>12021</v>
      </c>
      <c r="Z1110" s="616"/>
      <c r="AA1110" s="590"/>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615" customFormat="1" ht="17.45" customHeight="1" x14ac:dyDescent="0.25">
      <c r="A1111" s="589" t="s">
        <v>3302</v>
      </c>
      <c r="B1111" s="495" t="s">
        <v>57</v>
      </c>
      <c r="C1111" s="495" t="s">
        <v>775</v>
      </c>
      <c r="D1111" s="495" t="s">
        <v>1009</v>
      </c>
      <c r="E1111" s="495" t="s">
        <v>7277</v>
      </c>
      <c r="F1111" s="473" t="s">
        <v>28</v>
      </c>
      <c r="G1111" s="473"/>
      <c r="H1111" s="473"/>
      <c r="I1111" s="473"/>
      <c r="J1111" s="152" t="s">
        <v>11223</v>
      </c>
      <c r="K1111" s="163" t="s">
        <v>8952</v>
      </c>
      <c r="L1111" s="503">
        <v>42998</v>
      </c>
      <c r="M1111" s="497" t="s">
        <v>3303</v>
      </c>
      <c r="N1111" s="163" t="s">
        <v>46</v>
      </c>
      <c r="O1111" s="503">
        <v>42998</v>
      </c>
      <c r="P1111" s="499">
        <v>100000</v>
      </c>
      <c r="Q1111" s="500">
        <f t="shared" si="39"/>
        <v>9.9999999999999992E-2</v>
      </c>
      <c r="R1111" s="504">
        <v>12</v>
      </c>
      <c r="S1111" s="505" t="s">
        <v>3304</v>
      </c>
      <c r="T1111" s="163" t="s">
        <v>103</v>
      </c>
      <c r="U1111" s="163" t="s">
        <v>7</v>
      </c>
      <c r="V1111" s="495" t="s">
        <v>477</v>
      </c>
      <c r="W1111" s="495" t="s">
        <v>1996</v>
      </c>
      <c r="X1111" s="495" t="s">
        <v>6049</v>
      </c>
      <c r="Y1111" s="495" t="s">
        <v>186</v>
      </c>
      <c r="Z1111" s="616"/>
      <c r="AA1111" s="590"/>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615" customFormat="1" ht="17.45" customHeight="1" x14ac:dyDescent="0.25">
      <c r="A1112" s="589" t="s">
        <v>8092</v>
      </c>
      <c r="B1112" s="495" t="s">
        <v>57</v>
      </c>
      <c r="C1112" s="495" t="s">
        <v>98</v>
      </c>
      <c r="D1112" s="495" t="s">
        <v>2822</v>
      </c>
      <c r="E1112" s="495" t="s">
        <v>8093</v>
      </c>
      <c r="F1112" s="473" t="s">
        <v>28</v>
      </c>
      <c r="G1112" s="473"/>
      <c r="H1112" s="473"/>
      <c r="I1112" s="473"/>
      <c r="J1112" s="152" t="s">
        <v>11225</v>
      </c>
      <c r="K1112" s="163" t="s">
        <v>8952</v>
      </c>
      <c r="L1112" s="503">
        <v>42912</v>
      </c>
      <c r="M1112" s="497" t="s">
        <v>8143</v>
      </c>
      <c r="N1112" s="163" t="s">
        <v>47</v>
      </c>
      <c r="O1112" s="503">
        <v>42919</v>
      </c>
      <c r="P1112" s="499">
        <v>100000</v>
      </c>
      <c r="Q1112" s="500">
        <f t="shared" si="39"/>
        <v>9.9999999999999992E-2</v>
      </c>
      <c r="R1112" s="504">
        <v>6</v>
      </c>
      <c r="S1112" s="505" t="s">
        <v>8143</v>
      </c>
      <c r="T1112" s="163" t="s">
        <v>103</v>
      </c>
      <c r="U1112" s="163" t="s">
        <v>11</v>
      </c>
      <c r="V1112" s="495" t="s">
        <v>11</v>
      </c>
      <c r="W1112" s="495" t="s">
        <v>3074</v>
      </c>
      <c r="X1112" s="495" t="s">
        <v>106</v>
      </c>
      <c r="Y1112" s="495" t="s">
        <v>2825</v>
      </c>
      <c r="Z1112" s="616"/>
      <c r="AA1112" s="590"/>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615" customFormat="1" ht="17.45" customHeight="1" x14ac:dyDescent="0.25">
      <c r="A1113" s="589" t="s">
        <v>3246</v>
      </c>
      <c r="B1113" s="495" t="s">
        <v>57</v>
      </c>
      <c r="C1113" s="495" t="s">
        <v>98</v>
      </c>
      <c r="D1113" s="495" t="s">
        <v>3247</v>
      </c>
      <c r="E1113" s="495" t="s">
        <v>3248</v>
      </c>
      <c r="F1113" s="473" t="s">
        <v>27</v>
      </c>
      <c r="G1113" s="473"/>
      <c r="H1113" s="473"/>
      <c r="I1113" s="473"/>
      <c r="J1113" s="152" t="s">
        <v>11224</v>
      </c>
      <c r="K1113" s="163" t="s">
        <v>8947</v>
      </c>
      <c r="L1113" s="503">
        <v>43084</v>
      </c>
      <c r="M1113" s="497" t="s">
        <v>3249</v>
      </c>
      <c r="N1113" s="163" t="s">
        <v>47</v>
      </c>
      <c r="O1113" s="503">
        <v>43084</v>
      </c>
      <c r="P1113" s="499">
        <v>100000</v>
      </c>
      <c r="Q1113" s="500">
        <f t="shared" si="39"/>
        <v>9.9999999999999992E-2</v>
      </c>
      <c r="R1113" s="504">
        <v>1</v>
      </c>
      <c r="S1113" s="505" t="s">
        <v>11804</v>
      </c>
      <c r="T1113" s="163" t="s">
        <v>103</v>
      </c>
      <c r="U1113" s="163" t="s">
        <v>6</v>
      </c>
      <c r="V1113" s="495" t="s">
        <v>7956</v>
      </c>
      <c r="W1113" s="495" t="s">
        <v>10769</v>
      </c>
      <c r="X1113" s="495" t="s">
        <v>106</v>
      </c>
      <c r="Y1113" s="495" t="s">
        <v>667</v>
      </c>
      <c r="Z1113" s="616"/>
      <c r="AA1113" s="590"/>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615" customFormat="1" ht="17.45" customHeight="1" x14ac:dyDescent="0.25">
      <c r="A1114" s="589" t="s">
        <v>2918</v>
      </c>
      <c r="B1114" s="495" t="s">
        <v>57</v>
      </c>
      <c r="C1114" s="495" t="s">
        <v>98</v>
      </c>
      <c r="D1114" s="495" t="s">
        <v>2919</v>
      </c>
      <c r="E1114" s="495" t="s">
        <v>1015</v>
      </c>
      <c r="F1114" s="473" t="s">
        <v>26</v>
      </c>
      <c r="G1114" s="473"/>
      <c r="H1114" s="473"/>
      <c r="I1114" s="473"/>
      <c r="J1114" s="152" t="s">
        <v>11224</v>
      </c>
      <c r="K1114" s="163" t="s">
        <v>8948</v>
      </c>
      <c r="L1114" s="503">
        <v>43055</v>
      </c>
      <c r="M1114" s="497" t="s">
        <v>2920</v>
      </c>
      <c r="N1114" s="163" t="s">
        <v>46</v>
      </c>
      <c r="O1114" s="503">
        <v>43055</v>
      </c>
      <c r="P1114" s="499">
        <v>100000</v>
      </c>
      <c r="Q1114" s="500">
        <f t="shared" si="39"/>
        <v>9.9999999999999992E-2</v>
      </c>
      <c r="R1114" s="504">
        <v>1</v>
      </c>
      <c r="S1114" s="505" t="s">
        <v>11305</v>
      </c>
      <c r="T1114" s="163" t="s">
        <v>125</v>
      </c>
      <c r="U1114" s="163" t="s">
        <v>9234</v>
      </c>
      <c r="V1114" s="495" t="s">
        <v>184</v>
      </c>
      <c r="W1114" s="495" t="s">
        <v>11333</v>
      </c>
      <c r="X1114" s="495" t="s">
        <v>106</v>
      </c>
      <c r="Y1114" s="495" t="s">
        <v>186</v>
      </c>
      <c r="Z1114" s="616"/>
      <c r="AA1114" s="590"/>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615" customFormat="1" ht="17.45" customHeight="1" x14ac:dyDescent="0.25">
      <c r="A1115" s="589" t="s">
        <v>2902</v>
      </c>
      <c r="B1115" s="495" t="s">
        <v>57</v>
      </c>
      <c r="C1115" s="495" t="s">
        <v>98</v>
      </c>
      <c r="D1115" s="495" t="s">
        <v>2903</v>
      </c>
      <c r="E1115" s="495" t="s">
        <v>2904</v>
      </c>
      <c r="F1115" s="473" t="s">
        <v>26</v>
      </c>
      <c r="G1115" s="473"/>
      <c r="H1115" s="473"/>
      <c r="I1115" s="473"/>
      <c r="J1115" s="152" t="s">
        <v>11225</v>
      </c>
      <c r="K1115" s="163" t="s">
        <v>33</v>
      </c>
      <c r="L1115" s="503">
        <v>42879</v>
      </c>
      <c r="M1115" s="497" t="s">
        <v>2905</v>
      </c>
      <c r="N1115" s="163" t="s">
        <v>46</v>
      </c>
      <c r="O1115" s="503">
        <v>42879</v>
      </c>
      <c r="P1115" s="499">
        <v>100000</v>
      </c>
      <c r="Q1115" s="500">
        <f t="shared" si="39"/>
        <v>9.9999999999999992E-2</v>
      </c>
      <c r="R1115" s="504">
        <v>12</v>
      </c>
      <c r="S1115" s="505" t="s">
        <v>2906</v>
      </c>
      <c r="T1115" s="163" t="s">
        <v>103</v>
      </c>
      <c r="U1115" s="163" t="s">
        <v>15</v>
      </c>
      <c r="V1115" s="495" t="s">
        <v>278</v>
      </c>
      <c r="W1115" s="495" t="s">
        <v>1615</v>
      </c>
      <c r="X1115" s="495" t="s">
        <v>106</v>
      </c>
      <c r="Y1115" s="495"/>
      <c r="Z1115" s="616"/>
      <c r="AA1115" s="590"/>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615" customFormat="1" ht="17.45" customHeight="1" x14ac:dyDescent="0.25">
      <c r="A1116" s="589" t="s">
        <v>3026</v>
      </c>
      <c r="B1116" s="495" t="s">
        <v>57</v>
      </c>
      <c r="C1116" s="495" t="s">
        <v>98</v>
      </c>
      <c r="D1116" s="495" t="s">
        <v>880</v>
      </c>
      <c r="E1116" s="495" t="s">
        <v>3027</v>
      </c>
      <c r="F1116" s="473" t="s">
        <v>26</v>
      </c>
      <c r="G1116" s="473"/>
      <c r="H1116" s="473"/>
      <c r="I1116" s="473"/>
      <c r="J1116" s="152" t="s">
        <v>11225</v>
      </c>
      <c r="K1116" s="163" t="s">
        <v>33</v>
      </c>
      <c r="L1116" s="503">
        <v>42913</v>
      </c>
      <c r="M1116" s="497" t="s">
        <v>3028</v>
      </c>
      <c r="N1116" s="163" t="s">
        <v>142</v>
      </c>
      <c r="O1116" s="503">
        <v>42913</v>
      </c>
      <c r="P1116" s="499">
        <v>100000</v>
      </c>
      <c r="Q1116" s="500">
        <f t="shared" si="39"/>
        <v>9.9999999999999992E-2</v>
      </c>
      <c r="R1116" s="504">
        <v>12</v>
      </c>
      <c r="S1116" s="505" t="s">
        <v>992</v>
      </c>
      <c r="T1116" s="163" t="s">
        <v>103</v>
      </c>
      <c r="U1116" s="163" t="s">
        <v>16</v>
      </c>
      <c r="V1116" s="495" t="s">
        <v>16</v>
      </c>
      <c r="W1116" s="495"/>
      <c r="X1116" s="495" t="s">
        <v>106</v>
      </c>
      <c r="Y1116" s="495" t="s">
        <v>1667</v>
      </c>
      <c r="Z1116" s="616"/>
      <c r="AA1116" s="590"/>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615" customFormat="1" ht="17.45" customHeight="1" x14ac:dyDescent="0.25">
      <c r="A1117" s="589" t="s">
        <v>8122</v>
      </c>
      <c r="B1117" s="495" t="s">
        <v>57</v>
      </c>
      <c r="C1117" s="495" t="s">
        <v>98</v>
      </c>
      <c r="D1117" s="495" t="s">
        <v>10569</v>
      </c>
      <c r="E1117" s="495" t="s">
        <v>6651</v>
      </c>
      <c r="F1117" s="473" t="s">
        <v>25</v>
      </c>
      <c r="G1117" s="473"/>
      <c r="H1117" s="473"/>
      <c r="I1117" s="473"/>
      <c r="J1117" s="152" t="s">
        <v>11223</v>
      </c>
      <c r="K1117" s="152" t="s">
        <v>8951</v>
      </c>
      <c r="L1117" s="496">
        <v>43004</v>
      </c>
      <c r="M1117" s="497">
        <v>42858</v>
      </c>
      <c r="N1117" s="152" t="s">
        <v>48</v>
      </c>
      <c r="O1117" s="498">
        <v>43004</v>
      </c>
      <c r="P1117" s="499">
        <v>100000</v>
      </c>
      <c r="Q1117" s="500">
        <f t="shared" si="39"/>
        <v>9.9999999999999992E-2</v>
      </c>
      <c r="R1117" s="501">
        <v>3</v>
      </c>
      <c r="S1117" s="502">
        <v>42884</v>
      </c>
      <c r="T1117" s="152" t="s">
        <v>103</v>
      </c>
      <c r="U1117" s="152" t="s">
        <v>7040</v>
      </c>
      <c r="V1117" s="495" t="s">
        <v>162</v>
      </c>
      <c r="W1117" s="495" t="s">
        <v>105</v>
      </c>
      <c r="X1117" s="495" t="s">
        <v>9824</v>
      </c>
      <c r="Y1117" s="495"/>
      <c r="Z1117" s="616"/>
      <c r="AA1117" s="590"/>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615" customFormat="1" ht="17.45" customHeight="1" x14ac:dyDescent="0.25">
      <c r="A1118" s="589" t="s">
        <v>3234</v>
      </c>
      <c r="B1118" s="495" t="s">
        <v>57</v>
      </c>
      <c r="C1118" s="495" t="s">
        <v>98</v>
      </c>
      <c r="D1118" s="495" t="s">
        <v>10539</v>
      </c>
      <c r="E1118" s="495" t="s">
        <v>3236</v>
      </c>
      <c r="F1118" s="473" t="s">
        <v>26</v>
      </c>
      <c r="G1118" s="473"/>
      <c r="H1118" s="473"/>
      <c r="I1118" s="473"/>
      <c r="J1118" s="152" t="s">
        <v>11223</v>
      </c>
      <c r="K1118" s="152" t="s">
        <v>8948</v>
      </c>
      <c r="L1118" s="496">
        <v>42934</v>
      </c>
      <c r="M1118" s="497">
        <v>42768</v>
      </c>
      <c r="N1118" s="152" t="s">
        <v>47</v>
      </c>
      <c r="O1118" s="498">
        <v>42934</v>
      </c>
      <c r="P1118" s="499">
        <v>100000</v>
      </c>
      <c r="Q1118" s="500">
        <f t="shared" si="39"/>
        <v>9.9999999999999992E-2</v>
      </c>
      <c r="R1118" s="501">
        <v>5</v>
      </c>
      <c r="S1118" s="502">
        <v>42901</v>
      </c>
      <c r="T1118" s="152" t="s">
        <v>103</v>
      </c>
      <c r="U1118" s="152" t="s">
        <v>7040</v>
      </c>
      <c r="V1118" s="495" t="s">
        <v>162</v>
      </c>
      <c r="W1118" s="495" t="s">
        <v>105</v>
      </c>
      <c r="X1118" s="495" t="s">
        <v>9826</v>
      </c>
      <c r="Y1118" s="495" t="s">
        <v>6864</v>
      </c>
      <c r="Z1118" s="616"/>
      <c r="AA1118" s="590"/>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615" customFormat="1" ht="17.45" customHeight="1" x14ac:dyDescent="0.25">
      <c r="A1119" s="589" t="s">
        <v>1125</v>
      </c>
      <c r="B1119" s="495" t="s">
        <v>57</v>
      </c>
      <c r="C1119" s="495" t="s">
        <v>98</v>
      </c>
      <c r="D1119" s="495" t="s">
        <v>10259</v>
      </c>
      <c r="E1119" s="495" t="s">
        <v>1126</v>
      </c>
      <c r="F1119" s="473" t="s">
        <v>24</v>
      </c>
      <c r="G1119" s="473"/>
      <c r="H1119" s="473"/>
      <c r="I1119" s="473"/>
      <c r="J1119" s="152" t="s">
        <v>11224</v>
      </c>
      <c r="K1119" s="152" t="s">
        <v>8949</v>
      </c>
      <c r="L1119" s="496">
        <v>43087</v>
      </c>
      <c r="M1119" s="497">
        <v>42776</v>
      </c>
      <c r="N1119" s="152" t="s">
        <v>47</v>
      </c>
      <c r="O1119" s="498">
        <v>43087</v>
      </c>
      <c r="P1119" s="499">
        <v>100000</v>
      </c>
      <c r="Q1119" s="500">
        <f t="shared" si="39"/>
        <v>9.9999999999999992E-2</v>
      </c>
      <c r="R1119" s="501">
        <v>12</v>
      </c>
      <c r="S1119" s="502">
        <v>42776</v>
      </c>
      <c r="T1119" s="152" t="s">
        <v>103</v>
      </c>
      <c r="U1119" s="152" t="s">
        <v>7040</v>
      </c>
      <c r="V1119" s="495" t="s">
        <v>162</v>
      </c>
      <c r="W1119" s="495" t="s">
        <v>105</v>
      </c>
      <c r="X1119" s="495" t="s">
        <v>10190</v>
      </c>
      <c r="Y1119" s="495" t="s">
        <v>6864</v>
      </c>
      <c r="Z1119" s="616"/>
      <c r="AA1119" s="590"/>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615" customFormat="1" ht="17.45" customHeight="1" x14ac:dyDescent="0.25">
      <c r="A1120" s="589" t="s">
        <v>8381</v>
      </c>
      <c r="B1120" s="495" t="s">
        <v>57</v>
      </c>
      <c r="C1120" s="495" t="s">
        <v>98</v>
      </c>
      <c r="D1120" s="495" t="s">
        <v>10540</v>
      </c>
      <c r="E1120" s="495" t="s">
        <v>8382</v>
      </c>
      <c r="F1120" s="473" t="s">
        <v>26</v>
      </c>
      <c r="G1120" s="473"/>
      <c r="H1120" s="473"/>
      <c r="I1120" s="473"/>
      <c r="J1120" s="152" t="s">
        <v>11223</v>
      </c>
      <c r="K1120" s="152" t="s">
        <v>8948</v>
      </c>
      <c r="L1120" s="496">
        <v>42936</v>
      </c>
      <c r="M1120" s="497">
        <v>42846</v>
      </c>
      <c r="N1120" s="152" t="s">
        <v>47</v>
      </c>
      <c r="O1120" s="498">
        <v>42936</v>
      </c>
      <c r="P1120" s="499">
        <v>100000</v>
      </c>
      <c r="Q1120" s="500">
        <f t="shared" si="39"/>
        <v>9.9999999999999992E-2</v>
      </c>
      <c r="R1120" s="501">
        <v>12</v>
      </c>
      <c r="S1120" s="502">
        <v>42915</v>
      </c>
      <c r="T1120" s="152" t="s">
        <v>103</v>
      </c>
      <c r="U1120" s="152" t="s">
        <v>7040</v>
      </c>
      <c r="V1120" s="495" t="s">
        <v>162</v>
      </c>
      <c r="W1120" s="495" t="s">
        <v>105</v>
      </c>
      <c r="X1120" s="495" t="s">
        <v>10054</v>
      </c>
      <c r="Y1120" s="495"/>
      <c r="Z1120" s="616"/>
      <c r="AA1120" s="590"/>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615" customFormat="1" ht="17.45" customHeight="1" x14ac:dyDescent="0.25">
      <c r="A1121" s="589" t="s">
        <v>2935</v>
      </c>
      <c r="B1121" s="495" t="s">
        <v>57</v>
      </c>
      <c r="C1121" s="495" t="s">
        <v>98</v>
      </c>
      <c r="D1121" s="495" t="s">
        <v>10875</v>
      </c>
      <c r="E1121" s="495" t="s">
        <v>2937</v>
      </c>
      <c r="F1121" s="473" t="s">
        <v>28</v>
      </c>
      <c r="G1121" s="473"/>
      <c r="H1121" s="473"/>
      <c r="I1121" s="473"/>
      <c r="J1121" s="152" t="s">
        <v>11224</v>
      </c>
      <c r="K1121" s="152" t="s">
        <v>8950</v>
      </c>
      <c r="L1121" s="496">
        <v>43045</v>
      </c>
      <c r="M1121" s="497">
        <v>42788</v>
      </c>
      <c r="N1121" s="152" t="s">
        <v>47</v>
      </c>
      <c r="O1121" s="498">
        <v>43045</v>
      </c>
      <c r="P1121" s="499">
        <v>100000</v>
      </c>
      <c r="Q1121" s="500">
        <f t="shared" si="39"/>
        <v>9.9999999999999992E-2</v>
      </c>
      <c r="R1121" s="501">
        <v>12</v>
      </c>
      <c r="S1121" s="502">
        <v>42887</v>
      </c>
      <c r="T1121" s="152" t="s">
        <v>103</v>
      </c>
      <c r="U1121" s="152" t="s">
        <v>7040</v>
      </c>
      <c r="V1121" s="495" t="s">
        <v>162</v>
      </c>
      <c r="W1121" s="495" t="s">
        <v>105</v>
      </c>
      <c r="X1121" s="495" t="s">
        <v>9008</v>
      </c>
      <c r="Y1121" s="495"/>
      <c r="Z1121" s="616"/>
      <c r="AA1121" s="590"/>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615" customFormat="1" ht="17.45" customHeight="1" x14ac:dyDescent="0.25">
      <c r="A1122" s="589" t="s">
        <v>9736</v>
      </c>
      <c r="B1122" s="495" t="s">
        <v>57</v>
      </c>
      <c r="C1122" s="495" t="s">
        <v>98</v>
      </c>
      <c r="D1122" s="495" t="s">
        <v>10304</v>
      </c>
      <c r="E1122" s="495" t="s">
        <v>9737</v>
      </c>
      <c r="F1122" s="473" t="s">
        <v>26</v>
      </c>
      <c r="G1122" s="473"/>
      <c r="H1122" s="473"/>
      <c r="I1122" s="473"/>
      <c r="J1122" s="152" t="s">
        <v>11224</v>
      </c>
      <c r="K1122" s="152" t="s">
        <v>8948</v>
      </c>
      <c r="L1122" s="496">
        <v>43090</v>
      </c>
      <c r="M1122" s="497">
        <v>42881</v>
      </c>
      <c r="N1122" s="152" t="s">
        <v>46</v>
      </c>
      <c r="O1122" s="498">
        <v>43090</v>
      </c>
      <c r="P1122" s="499">
        <v>100000</v>
      </c>
      <c r="Q1122" s="500">
        <f t="shared" si="39"/>
        <v>9.9999999999999992E-2</v>
      </c>
      <c r="R1122" s="501">
        <v>3</v>
      </c>
      <c r="S1122" s="502">
        <v>42887</v>
      </c>
      <c r="T1122" s="152" t="s">
        <v>103</v>
      </c>
      <c r="U1122" s="152" t="s">
        <v>7040</v>
      </c>
      <c r="V1122" s="495" t="s">
        <v>162</v>
      </c>
      <c r="W1122" s="495" t="s">
        <v>105</v>
      </c>
      <c r="X1122" s="495" t="s">
        <v>9277</v>
      </c>
      <c r="Y1122" s="495" t="s">
        <v>7201</v>
      </c>
      <c r="Z1122" s="616"/>
      <c r="AA1122" s="590"/>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615" customFormat="1" ht="17.45" customHeight="1" x14ac:dyDescent="0.25">
      <c r="A1123" s="589" t="s">
        <v>3114</v>
      </c>
      <c r="B1123" s="495" t="s">
        <v>57</v>
      </c>
      <c r="C1123" s="495" t="s">
        <v>98</v>
      </c>
      <c r="D1123" s="495" t="s">
        <v>11621</v>
      </c>
      <c r="E1123" s="495" t="s">
        <v>582</v>
      </c>
      <c r="F1123" s="473" t="s">
        <v>26</v>
      </c>
      <c r="G1123" s="473"/>
      <c r="H1123" s="473"/>
      <c r="I1123" s="473"/>
      <c r="J1123" s="152" t="s">
        <v>11225</v>
      </c>
      <c r="K1123" s="152" t="s">
        <v>33</v>
      </c>
      <c r="L1123" s="496">
        <v>42907</v>
      </c>
      <c r="M1123" s="497">
        <v>42775</v>
      </c>
      <c r="N1123" s="152" t="s">
        <v>46</v>
      </c>
      <c r="O1123" s="498">
        <v>42907</v>
      </c>
      <c r="P1123" s="499">
        <v>100000</v>
      </c>
      <c r="Q1123" s="500">
        <f t="shared" si="39"/>
        <v>9.9999999999999992E-2</v>
      </c>
      <c r="R1123" s="501">
        <v>12</v>
      </c>
      <c r="S1123" s="502">
        <v>42835</v>
      </c>
      <c r="T1123" s="152" t="s">
        <v>125</v>
      </c>
      <c r="U1123" s="152" t="s">
        <v>7040</v>
      </c>
      <c r="V1123" s="495" t="s">
        <v>162</v>
      </c>
      <c r="W1123" s="495" t="s">
        <v>7199</v>
      </c>
      <c r="X1123" s="495" t="s">
        <v>9830</v>
      </c>
      <c r="Y1123" s="495" t="s">
        <v>7201</v>
      </c>
      <c r="Z1123" s="616"/>
      <c r="AA1123" s="590"/>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615" customFormat="1" ht="17.45" customHeight="1" x14ac:dyDescent="0.25">
      <c r="A1124" s="589" t="s">
        <v>3261</v>
      </c>
      <c r="B1124" s="495" t="s">
        <v>57</v>
      </c>
      <c r="C1124" s="495" t="s">
        <v>98</v>
      </c>
      <c r="D1124" s="495" t="s">
        <v>10560</v>
      </c>
      <c r="E1124" s="495" t="s">
        <v>3262</v>
      </c>
      <c r="F1124" s="473" t="s">
        <v>27</v>
      </c>
      <c r="G1124" s="473"/>
      <c r="H1124" s="473"/>
      <c r="I1124" s="473"/>
      <c r="J1124" s="152" t="s">
        <v>11223</v>
      </c>
      <c r="K1124" s="152" t="s">
        <v>8947</v>
      </c>
      <c r="L1124" s="496">
        <v>42993</v>
      </c>
      <c r="M1124" s="497">
        <v>42776</v>
      </c>
      <c r="N1124" s="152" t="s">
        <v>46</v>
      </c>
      <c r="O1124" s="498">
        <v>42993</v>
      </c>
      <c r="P1124" s="499">
        <v>100000</v>
      </c>
      <c r="Q1124" s="500">
        <f t="shared" si="39"/>
        <v>9.9999999999999992E-2</v>
      </c>
      <c r="R1124" s="501">
        <v>12</v>
      </c>
      <c r="S1124" s="502">
        <v>42782</v>
      </c>
      <c r="T1124" s="152" t="s">
        <v>125</v>
      </c>
      <c r="U1124" s="152" t="s">
        <v>7040</v>
      </c>
      <c r="V1124" s="495" t="s">
        <v>162</v>
      </c>
      <c r="W1124" s="495" t="s">
        <v>105</v>
      </c>
      <c r="X1124" s="495" t="s">
        <v>10063</v>
      </c>
      <c r="Y1124" s="495"/>
      <c r="Z1124" s="616"/>
      <c r="AA1124" s="590"/>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615" customFormat="1" ht="17.45" customHeight="1" x14ac:dyDescent="0.25">
      <c r="A1125" s="589" t="s">
        <v>10143</v>
      </c>
      <c r="B1125" s="495" t="s">
        <v>57</v>
      </c>
      <c r="C1125" s="495" t="s">
        <v>98</v>
      </c>
      <c r="D1125" s="495" t="s">
        <v>10699</v>
      </c>
      <c r="E1125" s="495" t="s">
        <v>10144</v>
      </c>
      <c r="F1125" s="473" t="s">
        <v>26</v>
      </c>
      <c r="G1125" s="473"/>
      <c r="H1125" s="473"/>
      <c r="I1125" s="473"/>
      <c r="J1125" s="152" t="s">
        <v>11224</v>
      </c>
      <c r="K1125" s="152" t="s">
        <v>8948</v>
      </c>
      <c r="L1125" s="496">
        <v>43034</v>
      </c>
      <c r="M1125" s="497">
        <v>42893</v>
      </c>
      <c r="N1125" s="152" t="s">
        <v>46</v>
      </c>
      <c r="O1125" s="498">
        <v>43034</v>
      </c>
      <c r="P1125" s="499">
        <v>100000</v>
      </c>
      <c r="Q1125" s="500">
        <f t="shared" si="39"/>
        <v>9.9999999999999992E-2</v>
      </c>
      <c r="R1125" s="501">
        <v>12</v>
      </c>
      <c r="S1125" s="502">
        <v>42894</v>
      </c>
      <c r="T1125" s="152" t="s">
        <v>103</v>
      </c>
      <c r="U1125" s="152" t="s">
        <v>7040</v>
      </c>
      <c r="V1125" s="495" t="s">
        <v>162</v>
      </c>
      <c r="W1125" s="495" t="s">
        <v>105</v>
      </c>
      <c r="X1125" s="495" t="s">
        <v>10083</v>
      </c>
      <c r="Y1125" s="495"/>
      <c r="Z1125" s="616"/>
      <c r="AA1125" s="590"/>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615" customFormat="1" ht="17.45" customHeight="1" x14ac:dyDescent="0.25">
      <c r="A1126" s="589" t="s">
        <v>7011</v>
      </c>
      <c r="B1126" s="495" t="s">
        <v>57</v>
      </c>
      <c r="C1126" s="495" t="s">
        <v>98</v>
      </c>
      <c r="D1126" s="495" t="s">
        <v>10879</v>
      </c>
      <c r="E1126" s="495" t="s">
        <v>7013</v>
      </c>
      <c r="F1126" s="473" t="s">
        <v>27</v>
      </c>
      <c r="G1126" s="473"/>
      <c r="H1126" s="473"/>
      <c r="I1126" s="473"/>
      <c r="J1126" s="152" t="s">
        <v>11224</v>
      </c>
      <c r="K1126" s="152" t="s">
        <v>8070</v>
      </c>
      <c r="L1126" s="496">
        <v>43070</v>
      </c>
      <c r="M1126" s="497">
        <v>42818</v>
      </c>
      <c r="N1126" s="152" t="s">
        <v>46</v>
      </c>
      <c r="O1126" s="498">
        <v>43070</v>
      </c>
      <c r="P1126" s="499">
        <v>100000</v>
      </c>
      <c r="Q1126" s="500">
        <f t="shared" si="39"/>
        <v>9.9999999999999992E-2</v>
      </c>
      <c r="R1126" s="501">
        <v>12</v>
      </c>
      <c r="S1126" s="502">
        <v>42824</v>
      </c>
      <c r="T1126" s="152" t="s">
        <v>103</v>
      </c>
      <c r="U1126" s="152" t="s">
        <v>7040</v>
      </c>
      <c r="V1126" s="495" t="s">
        <v>162</v>
      </c>
      <c r="W1126" s="495" t="s">
        <v>105</v>
      </c>
      <c r="X1126" s="495" t="s">
        <v>9830</v>
      </c>
      <c r="Y1126" s="495"/>
      <c r="Z1126" s="616"/>
      <c r="AA1126" s="590"/>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615" customFormat="1" ht="17.45" customHeight="1" x14ac:dyDescent="0.25">
      <c r="A1127" s="589" t="s">
        <v>3208</v>
      </c>
      <c r="B1127" s="495" t="s">
        <v>57</v>
      </c>
      <c r="C1127" s="495" t="s">
        <v>98</v>
      </c>
      <c r="D1127" s="495" t="s">
        <v>3209</v>
      </c>
      <c r="E1127" s="495" t="s">
        <v>3210</v>
      </c>
      <c r="F1127" s="473" t="s">
        <v>28</v>
      </c>
      <c r="G1127" s="473"/>
      <c r="H1127" s="473"/>
      <c r="I1127" s="473"/>
      <c r="J1127" s="152" t="s">
        <v>11223</v>
      </c>
      <c r="K1127" s="163" t="s">
        <v>8950</v>
      </c>
      <c r="L1127" s="503">
        <v>42986</v>
      </c>
      <c r="M1127" s="497" t="s">
        <v>3211</v>
      </c>
      <c r="N1127" s="163" t="s">
        <v>47</v>
      </c>
      <c r="O1127" s="503">
        <v>42986</v>
      </c>
      <c r="P1127" s="499">
        <v>100000</v>
      </c>
      <c r="Q1127" s="500">
        <f t="shared" si="39"/>
        <v>9.9999999999999992E-2</v>
      </c>
      <c r="R1127" s="504">
        <v>12</v>
      </c>
      <c r="S1127" s="505" t="s">
        <v>11283</v>
      </c>
      <c r="T1127" s="163" t="s">
        <v>103</v>
      </c>
      <c r="U1127" s="152" t="s">
        <v>7040</v>
      </c>
      <c r="V1127" s="495" t="s">
        <v>104</v>
      </c>
      <c r="W1127" s="495" t="s">
        <v>344</v>
      </c>
      <c r="X1127" s="495" t="s">
        <v>106</v>
      </c>
      <c r="Y1127" s="495" t="s">
        <v>454</v>
      </c>
      <c r="Z1127" s="616"/>
      <c r="AA1127" s="590"/>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615" customFormat="1" ht="17.45" customHeight="1" x14ac:dyDescent="0.25">
      <c r="A1128" s="589" t="s">
        <v>8797</v>
      </c>
      <c r="B1128" s="495" t="s">
        <v>57</v>
      </c>
      <c r="C1128" s="495" t="s">
        <v>98</v>
      </c>
      <c r="D1128" s="495" t="s">
        <v>8798</v>
      </c>
      <c r="E1128" s="495" t="s">
        <v>8799</v>
      </c>
      <c r="F1128" s="473" t="s">
        <v>26</v>
      </c>
      <c r="G1128" s="473"/>
      <c r="H1128" s="473"/>
      <c r="I1128" s="473"/>
      <c r="J1128" s="152" t="s">
        <v>11224</v>
      </c>
      <c r="K1128" s="163" t="s">
        <v>33</v>
      </c>
      <c r="L1128" s="503">
        <v>43028</v>
      </c>
      <c r="M1128" s="497" t="s">
        <v>8881</v>
      </c>
      <c r="N1128" s="163" t="s">
        <v>47</v>
      </c>
      <c r="O1128" s="503">
        <v>43028</v>
      </c>
      <c r="P1128" s="499">
        <v>100000</v>
      </c>
      <c r="Q1128" s="500">
        <f t="shared" si="39"/>
        <v>9.9999999999999992E-2</v>
      </c>
      <c r="R1128" s="504">
        <v>12</v>
      </c>
      <c r="S1128" s="505" t="s">
        <v>11307</v>
      </c>
      <c r="T1128" s="163" t="s">
        <v>125</v>
      </c>
      <c r="U1128" s="152" t="s">
        <v>7040</v>
      </c>
      <c r="V1128" s="495" t="s">
        <v>134</v>
      </c>
      <c r="W1128" s="495" t="s">
        <v>11342</v>
      </c>
      <c r="X1128" s="495" t="s">
        <v>106</v>
      </c>
      <c r="Y1128" s="495" t="s">
        <v>667</v>
      </c>
      <c r="Z1128" s="616"/>
      <c r="AA1128" s="590"/>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615" customFormat="1" ht="17.45" customHeight="1" x14ac:dyDescent="0.25">
      <c r="A1129" s="589" t="s">
        <v>8379</v>
      </c>
      <c r="B1129" s="495" t="s">
        <v>57</v>
      </c>
      <c r="C1129" s="495" t="s">
        <v>98</v>
      </c>
      <c r="D1129" s="495" t="s">
        <v>2507</v>
      </c>
      <c r="E1129" s="495" t="s">
        <v>8380</v>
      </c>
      <c r="F1129" s="473" t="s">
        <v>28</v>
      </c>
      <c r="G1129" s="473"/>
      <c r="H1129" s="473"/>
      <c r="I1129" s="473"/>
      <c r="J1129" s="152" t="s">
        <v>11223</v>
      </c>
      <c r="K1129" s="163" t="s">
        <v>8952</v>
      </c>
      <c r="L1129" s="503">
        <v>42993</v>
      </c>
      <c r="M1129" s="497" t="s">
        <v>8580</v>
      </c>
      <c r="N1129" s="163" t="s">
        <v>47</v>
      </c>
      <c r="O1129" s="503">
        <v>42993</v>
      </c>
      <c r="P1129" s="499">
        <v>100000</v>
      </c>
      <c r="Q1129" s="500">
        <f t="shared" si="39"/>
        <v>9.9999999999999992E-2</v>
      </c>
      <c r="R1129" s="504">
        <v>4</v>
      </c>
      <c r="S1129" s="505" t="s">
        <v>10333</v>
      </c>
      <c r="T1129" s="163" t="s">
        <v>103</v>
      </c>
      <c r="U1129" s="152" t="s">
        <v>7040</v>
      </c>
      <c r="V1129" s="495" t="s">
        <v>104</v>
      </c>
      <c r="W1129" s="495" t="s">
        <v>7165</v>
      </c>
      <c r="X1129" s="495" t="s">
        <v>106</v>
      </c>
      <c r="Y1129" s="495" t="s">
        <v>667</v>
      </c>
      <c r="Z1129" s="616"/>
      <c r="AA1129" s="590"/>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615" customFormat="1" ht="17.45" customHeight="1" x14ac:dyDescent="0.25">
      <c r="A1130" s="589" t="s">
        <v>3191</v>
      </c>
      <c r="B1130" s="495" t="s">
        <v>57</v>
      </c>
      <c r="C1130" s="495" t="s">
        <v>98</v>
      </c>
      <c r="D1130" s="495" t="s">
        <v>1652</v>
      </c>
      <c r="E1130" s="495" t="s">
        <v>3192</v>
      </c>
      <c r="F1130" s="473" t="s">
        <v>26</v>
      </c>
      <c r="G1130" s="473"/>
      <c r="H1130" s="473"/>
      <c r="I1130" s="473"/>
      <c r="J1130" s="152" t="s">
        <v>11223</v>
      </c>
      <c r="K1130" s="163" t="s">
        <v>8948</v>
      </c>
      <c r="L1130" s="503">
        <v>43008</v>
      </c>
      <c r="M1130" s="497" t="s">
        <v>3193</v>
      </c>
      <c r="N1130" s="163" t="s">
        <v>47</v>
      </c>
      <c r="O1130" s="503">
        <v>43008</v>
      </c>
      <c r="P1130" s="499">
        <v>100000</v>
      </c>
      <c r="Q1130" s="500">
        <f t="shared" si="39"/>
        <v>9.9999999999999992E-2</v>
      </c>
      <c r="R1130" s="504">
        <v>12</v>
      </c>
      <c r="S1130" s="505" t="s">
        <v>8160</v>
      </c>
      <c r="T1130" s="163" t="s">
        <v>103</v>
      </c>
      <c r="U1130" s="163" t="s">
        <v>7</v>
      </c>
      <c r="V1130" s="495" t="s">
        <v>388</v>
      </c>
      <c r="W1130" s="495" t="s">
        <v>389</v>
      </c>
      <c r="X1130" s="495" t="s">
        <v>106</v>
      </c>
      <c r="Y1130" s="495" t="s">
        <v>186</v>
      </c>
      <c r="Z1130" s="616"/>
      <c r="AA1130" s="590"/>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615" customFormat="1" ht="17.45" customHeight="1" x14ac:dyDescent="0.25">
      <c r="A1131" s="589" t="s">
        <v>8021</v>
      </c>
      <c r="B1131" s="495" t="s">
        <v>57</v>
      </c>
      <c r="C1131" s="495" t="s">
        <v>98</v>
      </c>
      <c r="D1131" s="495" t="s">
        <v>4171</v>
      </c>
      <c r="E1131" s="495" t="s">
        <v>8022</v>
      </c>
      <c r="F1131" s="473" t="s">
        <v>28</v>
      </c>
      <c r="G1131" s="473"/>
      <c r="H1131" s="473"/>
      <c r="I1131" s="473"/>
      <c r="J1131" s="152" t="s">
        <v>11225</v>
      </c>
      <c r="K1131" s="163" t="s">
        <v>8952</v>
      </c>
      <c r="L1131" s="503">
        <v>42916</v>
      </c>
      <c r="M1131" s="497" t="s">
        <v>8042</v>
      </c>
      <c r="N1131" s="163" t="s">
        <v>47</v>
      </c>
      <c r="O1131" s="503">
        <v>42916</v>
      </c>
      <c r="P1131" s="499">
        <v>100000</v>
      </c>
      <c r="Q1131" s="500">
        <f t="shared" si="39"/>
        <v>9.9999999999999992E-2</v>
      </c>
      <c r="R1131" s="504">
        <v>12</v>
      </c>
      <c r="S1131" s="505" t="s">
        <v>11804</v>
      </c>
      <c r="T1131" s="163" t="s">
        <v>103</v>
      </c>
      <c r="U1131" s="163" t="s">
        <v>7</v>
      </c>
      <c r="V1131" s="495" t="s">
        <v>388</v>
      </c>
      <c r="W1131" s="495" t="s">
        <v>8054</v>
      </c>
      <c r="X1131" s="495" t="s">
        <v>106</v>
      </c>
      <c r="Y1131" s="495" t="s">
        <v>667</v>
      </c>
      <c r="Z1131" s="616"/>
      <c r="AA1131" s="590"/>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615" customFormat="1" ht="17.45" customHeight="1" x14ac:dyDescent="0.25">
      <c r="A1132" s="589" t="s">
        <v>3054</v>
      </c>
      <c r="B1132" s="495" t="s">
        <v>57</v>
      </c>
      <c r="C1132" s="495" t="s">
        <v>98</v>
      </c>
      <c r="D1132" s="495" t="s">
        <v>3055</v>
      </c>
      <c r="E1132" s="495" t="s">
        <v>3056</v>
      </c>
      <c r="F1132" s="473" t="s">
        <v>28</v>
      </c>
      <c r="G1132" s="473"/>
      <c r="H1132" s="473"/>
      <c r="I1132" s="473"/>
      <c r="J1132" s="152" t="s">
        <v>11223</v>
      </c>
      <c r="K1132" s="163" t="s">
        <v>8952</v>
      </c>
      <c r="L1132" s="503">
        <v>43007</v>
      </c>
      <c r="M1132" s="497" t="s">
        <v>3057</v>
      </c>
      <c r="N1132" s="163" t="s">
        <v>47</v>
      </c>
      <c r="O1132" s="503">
        <v>43007</v>
      </c>
      <c r="P1132" s="499">
        <v>100000</v>
      </c>
      <c r="Q1132" s="500">
        <f t="shared" si="39"/>
        <v>9.9999999999999992E-2</v>
      </c>
      <c r="R1132" s="504">
        <v>12</v>
      </c>
      <c r="S1132" s="505" t="s">
        <v>10333</v>
      </c>
      <c r="T1132" s="163" t="s">
        <v>103</v>
      </c>
      <c r="U1132" s="163" t="s">
        <v>7</v>
      </c>
      <c r="V1132" s="495" t="s">
        <v>388</v>
      </c>
      <c r="W1132" s="495" t="s">
        <v>389</v>
      </c>
      <c r="X1132" s="495" t="s">
        <v>106</v>
      </c>
      <c r="Y1132" s="495" t="s">
        <v>9238</v>
      </c>
      <c r="Z1132" s="616"/>
      <c r="AA1132" s="590"/>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615" customFormat="1" ht="17.45" customHeight="1" x14ac:dyDescent="0.25">
      <c r="A1133" s="589" t="s">
        <v>8392</v>
      </c>
      <c r="B1133" s="495" t="s">
        <v>57</v>
      </c>
      <c r="C1133" s="495" t="s">
        <v>98</v>
      </c>
      <c r="D1133" s="495" t="s">
        <v>4646</v>
      </c>
      <c r="E1133" s="495" t="s">
        <v>8393</v>
      </c>
      <c r="F1133" s="473" t="s">
        <v>26</v>
      </c>
      <c r="G1133" s="473"/>
      <c r="H1133" s="473"/>
      <c r="I1133" s="473"/>
      <c r="J1133" s="152" t="s">
        <v>11223</v>
      </c>
      <c r="K1133" s="163" t="s">
        <v>8948</v>
      </c>
      <c r="L1133" s="503">
        <v>43008</v>
      </c>
      <c r="M1133" s="497" t="s">
        <v>8584</v>
      </c>
      <c r="N1133" s="163" t="s">
        <v>47</v>
      </c>
      <c r="O1133" s="503">
        <v>43070</v>
      </c>
      <c r="P1133" s="499">
        <v>100000</v>
      </c>
      <c r="Q1133" s="500">
        <f t="shared" si="39"/>
        <v>9.9999999999999992E-2</v>
      </c>
      <c r="R1133" s="504">
        <v>12</v>
      </c>
      <c r="S1133" s="505" t="s">
        <v>8993</v>
      </c>
      <c r="T1133" s="163" t="s">
        <v>292</v>
      </c>
      <c r="U1133" s="163" t="s">
        <v>7</v>
      </c>
      <c r="V1133" s="495" t="s">
        <v>477</v>
      </c>
      <c r="W1133" s="495" t="s">
        <v>7445</v>
      </c>
      <c r="X1133" s="495" t="s">
        <v>106</v>
      </c>
      <c r="Y1133" s="495" t="s">
        <v>313</v>
      </c>
      <c r="Z1133" s="616"/>
      <c r="AA1133" s="590"/>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615" customFormat="1" ht="17.45" customHeight="1" x14ac:dyDescent="0.25">
      <c r="A1134" s="591" t="s">
        <v>11622</v>
      </c>
      <c r="B1134" s="506" t="s">
        <v>57</v>
      </c>
      <c r="C1134" s="506" t="s">
        <v>98</v>
      </c>
      <c r="D1134" s="506" t="s">
        <v>11623</v>
      </c>
      <c r="E1134" s="506" t="s">
        <v>11624</v>
      </c>
      <c r="F1134" s="473" t="s">
        <v>28</v>
      </c>
      <c r="G1134" s="473"/>
      <c r="H1134" s="473"/>
      <c r="I1134" s="473"/>
      <c r="J1134" s="470" t="s">
        <v>11223</v>
      </c>
      <c r="K1134" s="507" t="s">
        <v>8952</v>
      </c>
      <c r="L1134" s="508">
        <v>43005</v>
      </c>
      <c r="M1134" s="509" t="s">
        <v>11778</v>
      </c>
      <c r="N1134" s="507" t="s">
        <v>47</v>
      </c>
      <c r="O1134" s="508">
        <v>43005</v>
      </c>
      <c r="P1134" s="510">
        <v>100000</v>
      </c>
      <c r="Q1134" s="511">
        <f t="shared" ref="Q1134:Q1197" si="40">+P1134*0.000001</f>
        <v>9.9999999999999992E-2</v>
      </c>
      <c r="R1134" s="512">
        <v>12</v>
      </c>
      <c r="S1134" s="513" t="s">
        <v>11839</v>
      </c>
      <c r="T1134" s="507" t="s">
        <v>103</v>
      </c>
      <c r="U1134" s="507" t="s">
        <v>7</v>
      </c>
      <c r="V1134" s="506" t="s">
        <v>477</v>
      </c>
      <c r="W1134" s="506" t="s">
        <v>1996</v>
      </c>
      <c r="X1134" s="495" t="s">
        <v>106</v>
      </c>
      <c r="Y1134" s="495" t="s">
        <v>6865</v>
      </c>
      <c r="Z1134" s="616"/>
      <c r="AA1134" s="590"/>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615" customFormat="1" ht="17.45" customHeight="1" x14ac:dyDescent="0.25">
      <c r="A1135" s="589" t="s">
        <v>8383</v>
      </c>
      <c r="B1135" s="495" t="s">
        <v>57</v>
      </c>
      <c r="C1135" s="495" t="s">
        <v>98</v>
      </c>
      <c r="D1135" s="495" t="s">
        <v>4020</v>
      </c>
      <c r="E1135" s="495" t="s">
        <v>8384</v>
      </c>
      <c r="F1135" s="473" t="s">
        <v>26</v>
      </c>
      <c r="G1135" s="473"/>
      <c r="H1135" s="473"/>
      <c r="I1135" s="473"/>
      <c r="J1135" s="152" t="s">
        <v>11223</v>
      </c>
      <c r="K1135" s="163" t="s">
        <v>33</v>
      </c>
      <c r="L1135" s="503">
        <v>42949</v>
      </c>
      <c r="M1135" s="497" t="s">
        <v>8581</v>
      </c>
      <c r="N1135" s="163" t="s">
        <v>46</v>
      </c>
      <c r="O1135" s="503">
        <v>42949</v>
      </c>
      <c r="P1135" s="499">
        <v>100000</v>
      </c>
      <c r="Q1135" s="500">
        <f t="shared" si="40"/>
        <v>9.9999999999999992E-2</v>
      </c>
      <c r="R1135" s="504">
        <v>12</v>
      </c>
      <c r="S1135" s="505" t="s">
        <v>8159</v>
      </c>
      <c r="T1135" s="163" t="s">
        <v>103</v>
      </c>
      <c r="U1135" s="163" t="s">
        <v>7</v>
      </c>
      <c r="V1135" s="495" t="s">
        <v>477</v>
      </c>
      <c r="W1135" s="495"/>
      <c r="X1135" s="495" t="s">
        <v>106</v>
      </c>
      <c r="Y1135" s="495" t="s">
        <v>8698</v>
      </c>
      <c r="Z1135" s="616"/>
      <c r="AA1135" s="590"/>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615" customFormat="1" ht="17.45" customHeight="1" x14ac:dyDescent="0.25">
      <c r="A1136" s="589" t="s">
        <v>3229</v>
      </c>
      <c r="B1136" s="495" t="s">
        <v>57</v>
      </c>
      <c r="C1136" s="495" t="s">
        <v>98</v>
      </c>
      <c r="D1136" s="495" t="s">
        <v>106</v>
      </c>
      <c r="E1136" s="495" t="s">
        <v>106</v>
      </c>
      <c r="F1136" s="473"/>
      <c r="G1136" s="473"/>
      <c r="H1136" s="473"/>
      <c r="I1136" s="473"/>
      <c r="J1136" s="152" t="s">
        <v>11225</v>
      </c>
      <c r="K1136" s="163"/>
      <c r="L1136" s="503">
        <v>42907</v>
      </c>
      <c r="M1136" s="497" t="s">
        <v>3230</v>
      </c>
      <c r="N1136" s="163" t="s">
        <v>46</v>
      </c>
      <c r="O1136" s="503">
        <v>42907</v>
      </c>
      <c r="P1136" s="499">
        <v>100000</v>
      </c>
      <c r="Q1136" s="500">
        <f t="shared" si="40"/>
        <v>9.9999999999999992E-2</v>
      </c>
      <c r="R1136" s="504">
        <v>12</v>
      </c>
      <c r="S1136" s="505" t="s">
        <v>887</v>
      </c>
      <c r="T1136" s="163" t="s">
        <v>125</v>
      </c>
      <c r="U1136" s="163" t="s">
        <v>7</v>
      </c>
      <c r="V1136" s="495" t="s">
        <v>388</v>
      </c>
      <c r="W1136" s="495" t="s">
        <v>389</v>
      </c>
      <c r="X1136" s="495" t="s">
        <v>106</v>
      </c>
      <c r="Y1136" s="495" t="s">
        <v>9238</v>
      </c>
      <c r="Z1136" s="616"/>
      <c r="AA1136" s="590"/>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615" customFormat="1" ht="17.45" customHeight="1" x14ac:dyDescent="0.25">
      <c r="A1137" s="589" t="s">
        <v>3198</v>
      </c>
      <c r="B1137" s="495" t="s">
        <v>57</v>
      </c>
      <c r="C1137" s="495" t="s">
        <v>98</v>
      </c>
      <c r="D1137" s="495" t="s">
        <v>969</v>
      </c>
      <c r="E1137" s="495" t="s">
        <v>3199</v>
      </c>
      <c r="F1137" s="473" t="s">
        <v>27</v>
      </c>
      <c r="G1137" s="473"/>
      <c r="H1137" s="473"/>
      <c r="I1137" s="473"/>
      <c r="J1137" s="152" t="s">
        <v>11224</v>
      </c>
      <c r="K1137" s="163" t="s">
        <v>8947</v>
      </c>
      <c r="L1137" s="503">
        <v>43019</v>
      </c>
      <c r="M1137" s="497" t="s">
        <v>3200</v>
      </c>
      <c r="N1137" s="163" t="s">
        <v>46</v>
      </c>
      <c r="O1137" s="503">
        <v>43019</v>
      </c>
      <c r="P1137" s="499">
        <v>100000</v>
      </c>
      <c r="Q1137" s="500">
        <f t="shared" si="40"/>
        <v>9.9999999999999992E-2</v>
      </c>
      <c r="R1137" s="504">
        <v>12</v>
      </c>
      <c r="S1137" s="505" t="s">
        <v>476</v>
      </c>
      <c r="T1137" s="163" t="s">
        <v>103</v>
      </c>
      <c r="U1137" s="163" t="s">
        <v>7</v>
      </c>
      <c r="V1137" s="495" t="s">
        <v>477</v>
      </c>
      <c r="W1137" s="495" t="s">
        <v>478</v>
      </c>
      <c r="X1137" s="495" t="s">
        <v>106</v>
      </c>
      <c r="Y1137" s="495"/>
      <c r="Z1137" s="616"/>
      <c r="AA1137" s="590"/>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615" customFormat="1" ht="17.45" customHeight="1" x14ac:dyDescent="0.25">
      <c r="A1138" s="589" t="s">
        <v>9168</v>
      </c>
      <c r="B1138" s="495" t="s">
        <v>57</v>
      </c>
      <c r="C1138" s="495" t="s">
        <v>147</v>
      </c>
      <c r="D1138" s="495" t="s">
        <v>10872</v>
      </c>
      <c r="E1138" s="495" t="s">
        <v>9169</v>
      </c>
      <c r="F1138" s="473" t="s">
        <v>26</v>
      </c>
      <c r="G1138" s="473"/>
      <c r="H1138" s="473"/>
      <c r="I1138" s="473"/>
      <c r="J1138" s="152" t="s">
        <v>11224</v>
      </c>
      <c r="K1138" s="152" t="s">
        <v>8948</v>
      </c>
      <c r="L1138" s="496">
        <v>43028</v>
      </c>
      <c r="M1138" s="497">
        <v>42871</v>
      </c>
      <c r="N1138" s="152" t="s">
        <v>47</v>
      </c>
      <c r="O1138" s="498">
        <v>43028</v>
      </c>
      <c r="P1138" s="499">
        <v>100000</v>
      </c>
      <c r="Q1138" s="500">
        <f t="shared" si="40"/>
        <v>9.9999999999999992E-2</v>
      </c>
      <c r="R1138" s="501">
        <v>12</v>
      </c>
      <c r="S1138" s="502">
        <v>42903</v>
      </c>
      <c r="T1138" s="152" t="s">
        <v>292</v>
      </c>
      <c r="U1138" s="152" t="s">
        <v>18</v>
      </c>
      <c r="V1138" s="495" t="s">
        <v>9273</v>
      </c>
      <c r="W1138" s="495" t="s">
        <v>11334</v>
      </c>
      <c r="X1138" s="495" t="s">
        <v>10036</v>
      </c>
      <c r="Y1138" s="495" t="s">
        <v>9557</v>
      </c>
      <c r="Z1138" s="616"/>
      <c r="AA1138" s="590"/>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615" customFormat="1" ht="17.45" customHeight="1" x14ac:dyDescent="0.25">
      <c r="A1139" s="589" t="s">
        <v>2976</v>
      </c>
      <c r="B1139" s="495" t="s">
        <v>57</v>
      </c>
      <c r="C1139" s="495" t="s">
        <v>147</v>
      </c>
      <c r="D1139" s="495" t="s">
        <v>2977</v>
      </c>
      <c r="E1139" s="495" t="s">
        <v>2978</v>
      </c>
      <c r="F1139" s="473" t="s">
        <v>26</v>
      </c>
      <c r="G1139" s="473"/>
      <c r="H1139" s="473"/>
      <c r="I1139" s="473"/>
      <c r="J1139" s="152" t="s">
        <v>11224</v>
      </c>
      <c r="K1139" s="163" t="s">
        <v>33</v>
      </c>
      <c r="L1139" s="503">
        <v>43038</v>
      </c>
      <c r="M1139" s="497" t="s">
        <v>2979</v>
      </c>
      <c r="N1139" s="163" t="s">
        <v>47</v>
      </c>
      <c r="O1139" s="503">
        <v>43038</v>
      </c>
      <c r="P1139" s="499">
        <v>100000</v>
      </c>
      <c r="Q1139" s="500">
        <f t="shared" si="40"/>
        <v>9.9999999999999992E-2</v>
      </c>
      <c r="R1139" s="504">
        <v>3</v>
      </c>
      <c r="S1139" s="505" t="s">
        <v>9789</v>
      </c>
      <c r="T1139" s="163" t="s">
        <v>125</v>
      </c>
      <c r="U1139" s="152" t="s">
        <v>7040</v>
      </c>
      <c r="V1139" s="495" t="s">
        <v>104</v>
      </c>
      <c r="W1139" s="495" t="s">
        <v>5594</v>
      </c>
      <c r="X1139" s="495" t="s">
        <v>6028</v>
      </c>
      <c r="Y1139" s="495" t="s">
        <v>667</v>
      </c>
      <c r="Z1139" s="616"/>
      <c r="AA1139" s="590"/>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615" customFormat="1" ht="17.45" customHeight="1" x14ac:dyDescent="0.25">
      <c r="A1140" s="589" t="s">
        <v>3124</v>
      </c>
      <c r="B1140" s="495" t="s">
        <v>57</v>
      </c>
      <c r="C1140" s="495" t="s">
        <v>147</v>
      </c>
      <c r="D1140" s="495" t="s">
        <v>3125</v>
      </c>
      <c r="E1140" s="495" t="s">
        <v>3126</v>
      </c>
      <c r="F1140" s="473" t="s">
        <v>24</v>
      </c>
      <c r="G1140" s="473"/>
      <c r="H1140" s="473"/>
      <c r="I1140" s="473"/>
      <c r="J1140" s="152" t="s">
        <v>11225</v>
      </c>
      <c r="K1140" s="163" t="s">
        <v>38</v>
      </c>
      <c r="L1140" s="503">
        <v>42885</v>
      </c>
      <c r="M1140" s="497" t="s">
        <v>3127</v>
      </c>
      <c r="N1140" s="163" t="s">
        <v>46</v>
      </c>
      <c r="O1140" s="503">
        <v>42885</v>
      </c>
      <c r="P1140" s="499">
        <v>100000</v>
      </c>
      <c r="Q1140" s="500">
        <f t="shared" si="40"/>
        <v>9.9999999999999992E-2</v>
      </c>
      <c r="R1140" s="504">
        <v>12</v>
      </c>
      <c r="S1140" s="505" t="s">
        <v>3128</v>
      </c>
      <c r="T1140" s="163" t="s">
        <v>103</v>
      </c>
      <c r="U1140" s="163" t="s">
        <v>7</v>
      </c>
      <c r="V1140" s="495" t="s">
        <v>1867</v>
      </c>
      <c r="W1140" s="495"/>
      <c r="X1140" s="495" t="s">
        <v>6045</v>
      </c>
      <c r="Y1140" s="495" t="s">
        <v>3129</v>
      </c>
      <c r="Z1140" s="616"/>
      <c r="AA1140" s="590"/>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615" customFormat="1" ht="17.45" customHeight="1" x14ac:dyDescent="0.25">
      <c r="A1141" s="589" t="s">
        <v>6279</v>
      </c>
      <c r="B1141" s="495" t="s">
        <v>57</v>
      </c>
      <c r="C1141" s="495" t="s">
        <v>147</v>
      </c>
      <c r="D1141" s="495" t="s">
        <v>6280</v>
      </c>
      <c r="E1141" s="495" t="s">
        <v>6281</v>
      </c>
      <c r="F1141" s="473" t="s">
        <v>26</v>
      </c>
      <c r="G1141" s="473"/>
      <c r="H1141" s="473"/>
      <c r="I1141" s="473"/>
      <c r="J1141" s="152" t="s">
        <v>11223</v>
      </c>
      <c r="K1141" s="163" t="s">
        <v>8948</v>
      </c>
      <c r="L1141" s="503">
        <v>43000</v>
      </c>
      <c r="M1141" s="497" t="s">
        <v>6376</v>
      </c>
      <c r="N1141" s="163" t="s">
        <v>46</v>
      </c>
      <c r="O1141" s="503">
        <v>43000</v>
      </c>
      <c r="P1141" s="499">
        <v>100000</v>
      </c>
      <c r="Q1141" s="500">
        <f t="shared" si="40"/>
        <v>9.9999999999999992E-2</v>
      </c>
      <c r="R1141" s="504">
        <v>12</v>
      </c>
      <c r="S1141" s="505" t="s">
        <v>5535</v>
      </c>
      <c r="T1141" s="163" t="s">
        <v>125</v>
      </c>
      <c r="U1141" s="163" t="s">
        <v>7</v>
      </c>
      <c r="V1141" s="495" t="s">
        <v>477</v>
      </c>
      <c r="W1141" s="495" t="s">
        <v>1996</v>
      </c>
      <c r="X1141" s="495" t="s">
        <v>6377</v>
      </c>
      <c r="Y1141" s="495"/>
      <c r="Z1141" s="616"/>
      <c r="AA1141" s="590"/>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615" customFormat="1" ht="17.45" customHeight="1" x14ac:dyDescent="0.25">
      <c r="A1142" s="589" t="s">
        <v>8250</v>
      </c>
      <c r="B1142" s="495" t="s">
        <v>56</v>
      </c>
      <c r="C1142" s="495" t="s">
        <v>235</v>
      </c>
      <c r="D1142" s="495" t="s">
        <v>10508</v>
      </c>
      <c r="E1142" s="495" t="s">
        <v>8251</v>
      </c>
      <c r="F1142" s="473" t="s">
        <v>24</v>
      </c>
      <c r="G1142" s="473"/>
      <c r="H1142" s="473"/>
      <c r="I1142" s="473"/>
      <c r="J1142" s="152" t="s">
        <v>11223</v>
      </c>
      <c r="K1142" s="152" t="s">
        <v>38</v>
      </c>
      <c r="L1142" s="496">
        <v>42948</v>
      </c>
      <c r="M1142" s="497">
        <v>42858</v>
      </c>
      <c r="N1142" s="152" t="s">
        <v>47</v>
      </c>
      <c r="O1142" s="498">
        <v>42948</v>
      </c>
      <c r="P1142" s="499">
        <v>150000</v>
      </c>
      <c r="Q1142" s="500">
        <f t="shared" si="40"/>
        <v>0.15</v>
      </c>
      <c r="R1142" s="501">
        <v>12</v>
      </c>
      <c r="S1142" s="502">
        <v>42887</v>
      </c>
      <c r="T1142" s="152" t="s">
        <v>103</v>
      </c>
      <c r="U1142" s="152" t="s">
        <v>7040</v>
      </c>
      <c r="V1142" s="495" t="s">
        <v>162</v>
      </c>
      <c r="W1142" s="495" t="s">
        <v>105</v>
      </c>
      <c r="X1142" s="495" t="s">
        <v>7454</v>
      </c>
      <c r="Y1142" s="495"/>
      <c r="Z1142" s="616"/>
      <c r="AA1142" s="590"/>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615" customFormat="1" ht="17.45" customHeight="1" x14ac:dyDescent="0.25">
      <c r="A1143" s="589" t="s">
        <v>3873</v>
      </c>
      <c r="B1143" s="495" t="s">
        <v>56</v>
      </c>
      <c r="C1143" s="495" t="s">
        <v>161</v>
      </c>
      <c r="D1143" s="495" t="s">
        <v>3814</v>
      </c>
      <c r="E1143" s="495" t="s">
        <v>3874</v>
      </c>
      <c r="F1143" s="473" t="s">
        <v>26</v>
      </c>
      <c r="G1143" s="473"/>
      <c r="H1143" s="473"/>
      <c r="I1143" s="473"/>
      <c r="J1143" s="152" t="s">
        <v>11225</v>
      </c>
      <c r="K1143" s="163" t="s">
        <v>8948</v>
      </c>
      <c r="L1143" s="503">
        <v>42872</v>
      </c>
      <c r="M1143" s="497" t="s">
        <v>3875</v>
      </c>
      <c r="N1143" s="163" t="s">
        <v>142</v>
      </c>
      <c r="O1143" s="503">
        <v>42872</v>
      </c>
      <c r="P1143" s="499">
        <v>50000</v>
      </c>
      <c r="Q1143" s="500">
        <f t="shared" si="40"/>
        <v>4.9999999999999996E-2</v>
      </c>
      <c r="R1143" s="504">
        <v>1</v>
      </c>
      <c r="S1143" s="505" t="s">
        <v>5608</v>
      </c>
      <c r="T1143" s="163" t="s">
        <v>292</v>
      </c>
      <c r="U1143" s="152" t="s">
        <v>7040</v>
      </c>
      <c r="V1143" s="495" t="s">
        <v>158</v>
      </c>
      <c r="W1143" s="495"/>
      <c r="X1143" s="495" t="s">
        <v>6142</v>
      </c>
      <c r="Y1143" s="495" t="s">
        <v>221</v>
      </c>
      <c r="Z1143" s="616"/>
      <c r="AA1143" s="590"/>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615" customFormat="1" ht="17.45" customHeight="1" x14ac:dyDescent="0.25">
      <c r="A1144" s="589" t="s">
        <v>11009</v>
      </c>
      <c r="B1144" s="495" t="s">
        <v>62</v>
      </c>
      <c r="C1144" s="495" t="s">
        <v>429</v>
      </c>
      <c r="D1144" s="495" t="s">
        <v>11625</v>
      </c>
      <c r="E1144" s="495" t="s">
        <v>11171</v>
      </c>
      <c r="F1144" s="473" t="s">
        <v>28</v>
      </c>
      <c r="G1144" s="473"/>
      <c r="H1144" s="473"/>
      <c r="I1144" s="473"/>
      <c r="J1144" s="152" t="s">
        <v>11223</v>
      </c>
      <c r="K1144" s="152" t="s">
        <v>8990</v>
      </c>
      <c r="L1144" s="496">
        <v>42998</v>
      </c>
      <c r="M1144" s="497">
        <v>42908</v>
      </c>
      <c r="N1144" s="152" t="s">
        <v>46</v>
      </c>
      <c r="O1144" s="498">
        <v>42998</v>
      </c>
      <c r="P1144" s="499">
        <v>100000</v>
      </c>
      <c r="Q1144" s="500">
        <f t="shared" si="40"/>
        <v>9.9999999999999992E-2</v>
      </c>
      <c r="R1144" s="501">
        <v>6</v>
      </c>
      <c r="S1144" s="502">
        <v>42908</v>
      </c>
      <c r="T1144" s="152" t="s">
        <v>103</v>
      </c>
      <c r="U1144" s="152" t="s">
        <v>7040</v>
      </c>
      <c r="V1144" s="495" t="s">
        <v>162</v>
      </c>
      <c r="W1144" s="495" t="s">
        <v>7199</v>
      </c>
      <c r="X1144" s="495" t="s">
        <v>11958</v>
      </c>
      <c r="Y1144" s="495" t="s">
        <v>7201</v>
      </c>
      <c r="Z1144" s="616"/>
      <c r="AA1144" s="590"/>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615" customFormat="1" ht="17.45" customHeight="1" x14ac:dyDescent="0.25">
      <c r="A1145" s="591" t="s">
        <v>11626</v>
      </c>
      <c r="B1145" s="506" t="s">
        <v>57</v>
      </c>
      <c r="C1145" s="506" t="s">
        <v>182</v>
      </c>
      <c r="D1145" s="506" t="s">
        <v>11627</v>
      </c>
      <c r="E1145" s="506" t="s">
        <v>11628</v>
      </c>
      <c r="F1145" s="473" t="s">
        <v>27</v>
      </c>
      <c r="G1145" s="473"/>
      <c r="H1145" s="473"/>
      <c r="I1145" s="473"/>
      <c r="J1145" s="470" t="s">
        <v>11224</v>
      </c>
      <c r="K1145" s="507" t="s">
        <v>8947</v>
      </c>
      <c r="L1145" s="508">
        <v>43091</v>
      </c>
      <c r="M1145" s="509" t="s">
        <v>11779</v>
      </c>
      <c r="N1145" s="507" t="s">
        <v>46</v>
      </c>
      <c r="O1145" s="508">
        <v>43091</v>
      </c>
      <c r="P1145" s="510">
        <v>100000</v>
      </c>
      <c r="Q1145" s="511">
        <f t="shared" si="40"/>
        <v>9.9999999999999992E-2</v>
      </c>
      <c r="R1145" s="512">
        <v>12</v>
      </c>
      <c r="S1145" s="513" t="s">
        <v>11779</v>
      </c>
      <c r="T1145" s="507" t="s">
        <v>103</v>
      </c>
      <c r="U1145" s="507" t="s">
        <v>18</v>
      </c>
      <c r="V1145" s="506" t="s">
        <v>9273</v>
      </c>
      <c r="W1145" s="506"/>
      <c r="X1145" s="495" t="s">
        <v>11959</v>
      </c>
      <c r="Y1145" s="495" t="s">
        <v>313</v>
      </c>
      <c r="Z1145" s="616"/>
      <c r="AA1145" s="590"/>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615" customFormat="1" ht="17.45" customHeight="1" x14ac:dyDescent="0.25">
      <c r="A1146" s="589" t="s">
        <v>556</v>
      </c>
      <c r="B1146" s="495" t="s">
        <v>58</v>
      </c>
      <c r="C1146" s="495" t="s">
        <v>58</v>
      </c>
      <c r="D1146" s="495" t="s">
        <v>557</v>
      </c>
      <c r="E1146" s="495" t="s">
        <v>558</v>
      </c>
      <c r="F1146" s="473" t="s">
        <v>26</v>
      </c>
      <c r="G1146" s="473" t="s">
        <v>4894</v>
      </c>
      <c r="H1146" s="473" t="str">
        <f>VLOOKUP(A1146,'[1]2017 SalesConnect'!$A:$J,8,0)</f>
        <v>India</v>
      </c>
      <c r="I1146" s="473"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52" t="s">
        <v>11223</v>
      </c>
      <c r="K1146" s="163" t="s">
        <v>8948</v>
      </c>
      <c r="L1146" s="503">
        <v>42947</v>
      </c>
      <c r="M1146" s="497" t="s">
        <v>559</v>
      </c>
      <c r="N1146" s="163" t="s">
        <v>48</v>
      </c>
      <c r="O1146" s="503">
        <v>42947</v>
      </c>
      <c r="P1146" s="499">
        <v>90476</v>
      </c>
      <c r="Q1146" s="500">
        <f t="shared" si="40"/>
        <v>9.0476000000000001E-2</v>
      </c>
      <c r="R1146" s="504">
        <v>12</v>
      </c>
      <c r="S1146" s="505" t="s">
        <v>10333</v>
      </c>
      <c r="T1146" s="163" t="s">
        <v>103</v>
      </c>
      <c r="U1146" s="152" t="s">
        <v>7040</v>
      </c>
      <c r="V1146" s="495" t="s">
        <v>134</v>
      </c>
      <c r="W1146" s="495" t="s">
        <v>560</v>
      </c>
      <c r="X1146" s="495" t="s">
        <v>5545</v>
      </c>
      <c r="Y1146" s="495" t="s">
        <v>9238</v>
      </c>
      <c r="Z1146" s="616"/>
      <c r="AA1146" s="590"/>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615" customFormat="1" ht="17.45" customHeight="1" x14ac:dyDescent="0.25">
      <c r="A1147" s="589" t="s">
        <v>10579</v>
      </c>
      <c r="B1147" s="495" t="s">
        <v>57</v>
      </c>
      <c r="C1147" s="495" t="s">
        <v>182</v>
      </c>
      <c r="D1147" s="495" t="s">
        <v>11629</v>
      </c>
      <c r="E1147" s="495" t="s">
        <v>10580</v>
      </c>
      <c r="F1147" s="473" t="s">
        <v>27</v>
      </c>
      <c r="G1147" s="473"/>
      <c r="H1147" s="473"/>
      <c r="I1147" s="473"/>
      <c r="J1147" s="152" t="s">
        <v>11223</v>
      </c>
      <c r="K1147" s="152" t="s">
        <v>8947</v>
      </c>
      <c r="L1147" s="496">
        <v>43007</v>
      </c>
      <c r="M1147" s="497">
        <v>42874</v>
      </c>
      <c r="N1147" s="152" t="s">
        <v>48</v>
      </c>
      <c r="O1147" s="498">
        <v>43010</v>
      </c>
      <c r="P1147" s="499">
        <v>100000</v>
      </c>
      <c r="Q1147" s="500">
        <f t="shared" si="40"/>
        <v>9.9999999999999992E-2</v>
      </c>
      <c r="R1147" s="501">
        <v>12</v>
      </c>
      <c r="S1147" s="502">
        <v>42914</v>
      </c>
      <c r="T1147" s="152" t="s">
        <v>103</v>
      </c>
      <c r="U1147" s="152" t="s">
        <v>7040</v>
      </c>
      <c r="V1147" s="495" t="s">
        <v>162</v>
      </c>
      <c r="W1147" s="495" t="s">
        <v>105</v>
      </c>
      <c r="X1147" s="495" t="s">
        <v>11960</v>
      </c>
      <c r="Y1147" s="495"/>
      <c r="Z1147" s="616"/>
      <c r="AA1147" s="590"/>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615" customFormat="1" ht="17.45" customHeight="1" x14ac:dyDescent="0.25">
      <c r="A1148" s="589" t="s">
        <v>3111</v>
      </c>
      <c r="B1148" s="495" t="s">
        <v>57</v>
      </c>
      <c r="C1148" s="495" t="s">
        <v>182</v>
      </c>
      <c r="D1148" s="495" t="s">
        <v>10324</v>
      </c>
      <c r="E1148" s="495" t="s">
        <v>582</v>
      </c>
      <c r="F1148" s="473" t="s">
        <v>24</v>
      </c>
      <c r="G1148" s="473"/>
      <c r="H1148" s="473"/>
      <c r="I1148" s="473"/>
      <c r="J1148" s="152" t="s">
        <v>11223</v>
      </c>
      <c r="K1148" s="152" t="s">
        <v>38</v>
      </c>
      <c r="L1148" s="496">
        <v>42933</v>
      </c>
      <c r="M1148" s="497">
        <v>42760</v>
      </c>
      <c r="N1148" s="152" t="s">
        <v>48</v>
      </c>
      <c r="O1148" s="498">
        <v>42933</v>
      </c>
      <c r="P1148" s="499">
        <v>100000</v>
      </c>
      <c r="Q1148" s="500">
        <f t="shared" si="40"/>
        <v>9.9999999999999992E-2</v>
      </c>
      <c r="R1148" s="501">
        <v>3</v>
      </c>
      <c r="S1148" s="502">
        <v>42908</v>
      </c>
      <c r="T1148" s="152" t="s">
        <v>292</v>
      </c>
      <c r="U1148" s="152" t="s">
        <v>7040</v>
      </c>
      <c r="V1148" s="495" t="s">
        <v>162</v>
      </c>
      <c r="W1148" s="495" t="s">
        <v>105</v>
      </c>
      <c r="X1148" s="495" t="s">
        <v>7159</v>
      </c>
      <c r="Y1148" s="495" t="s">
        <v>9302</v>
      </c>
      <c r="Z1148" s="616"/>
      <c r="AA1148" s="590"/>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615" customFormat="1" ht="17.45" customHeight="1" x14ac:dyDescent="0.25">
      <c r="A1149" s="589" t="s">
        <v>3021</v>
      </c>
      <c r="B1149" s="495" t="s">
        <v>57</v>
      </c>
      <c r="C1149" s="495" t="s">
        <v>182</v>
      </c>
      <c r="D1149" s="495" t="s">
        <v>10545</v>
      </c>
      <c r="E1149" s="495" t="s">
        <v>9065</v>
      </c>
      <c r="F1149" s="473" t="s">
        <v>24</v>
      </c>
      <c r="G1149" s="473"/>
      <c r="H1149" s="473"/>
      <c r="I1149" s="473"/>
      <c r="J1149" s="152" t="s">
        <v>11223</v>
      </c>
      <c r="K1149" s="152" t="s">
        <v>38</v>
      </c>
      <c r="L1149" s="496">
        <v>42948</v>
      </c>
      <c r="M1149" s="497">
        <v>42669</v>
      </c>
      <c r="N1149" s="152" t="s">
        <v>48</v>
      </c>
      <c r="O1149" s="498">
        <v>42948</v>
      </c>
      <c r="P1149" s="499">
        <v>100000</v>
      </c>
      <c r="Q1149" s="500">
        <f t="shared" si="40"/>
        <v>9.9999999999999992E-2</v>
      </c>
      <c r="R1149" s="501">
        <v>3</v>
      </c>
      <c r="S1149" s="502">
        <v>42888</v>
      </c>
      <c r="T1149" s="152" t="s">
        <v>292</v>
      </c>
      <c r="U1149" s="152" t="s">
        <v>7040</v>
      </c>
      <c r="V1149" s="495" t="s">
        <v>162</v>
      </c>
      <c r="W1149" s="495" t="s">
        <v>105</v>
      </c>
      <c r="X1149" s="495" t="s">
        <v>7159</v>
      </c>
      <c r="Y1149" s="495" t="s">
        <v>6864</v>
      </c>
      <c r="Z1149" s="616"/>
      <c r="AA1149" s="590"/>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615" customFormat="1" ht="17.45" customHeight="1" x14ac:dyDescent="0.25">
      <c r="A1150" s="589" t="s">
        <v>3180</v>
      </c>
      <c r="B1150" s="495" t="s">
        <v>57</v>
      </c>
      <c r="C1150" s="495" t="s">
        <v>182</v>
      </c>
      <c r="D1150" s="495" t="s">
        <v>10561</v>
      </c>
      <c r="E1150" s="495" t="s">
        <v>3181</v>
      </c>
      <c r="F1150" s="473" t="s">
        <v>25</v>
      </c>
      <c r="G1150" s="473"/>
      <c r="H1150" s="473"/>
      <c r="I1150" s="473"/>
      <c r="J1150" s="152" t="s">
        <v>11223</v>
      </c>
      <c r="K1150" s="152" t="s">
        <v>8951</v>
      </c>
      <c r="L1150" s="496">
        <v>42998</v>
      </c>
      <c r="M1150" s="497">
        <v>42785</v>
      </c>
      <c r="N1150" s="152" t="s">
        <v>47</v>
      </c>
      <c r="O1150" s="498">
        <v>43008</v>
      </c>
      <c r="P1150" s="499">
        <v>100000</v>
      </c>
      <c r="Q1150" s="500">
        <f t="shared" si="40"/>
        <v>9.9999999999999992E-2</v>
      </c>
      <c r="R1150" s="501">
        <v>3</v>
      </c>
      <c r="S1150" s="502">
        <v>42887</v>
      </c>
      <c r="T1150" s="152" t="s">
        <v>125</v>
      </c>
      <c r="U1150" s="152" t="s">
        <v>7040</v>
      </c>
      <c r="V1150" s="495" t="s">
        <v>162</v>
      </c>
      <c r="W1150" s="495" t="s">
        <v>105</v>
      </c>
      <c r="X1150" s="495" t="s">
        <v>10064</v>
      </c>
      <c r="Y1150" s="495"/>
      <c r="Z1150" s="616"/>
      <c r="AA1150" s="590"/>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615" customFormat="1" ht="17.45" customHeight="1" x14ac:dyDescent="0.25">
      <c r="A1151" s="589" t="s">
        <v>9649</v>
      </c>
      <c r="B1151" s="495" t="s">
        <v>57</v>
      </c>
      <c r="C1151" s="495" t="s">
        <v>182</v>
      </c>
      <c r="D1151" s="495" t="s">
        <v>10571</v>
      </c>
      <c r="E1151" s="495" t="s">
        <v>9650</v>
      </c>
      <c r="F1151" s="473" t="s">
        <v>27</v>
      </c>
      <c r="G1151" s="473"/>
      <c r="H1151" s="473"/>
      <c r="I1151" s="473"/>
      <c r="J1151" s="152" t="s">
        <v>11223</v>
      </c>
      <c r="K1151" s="152" t="s">
        <v>8947</v>
      </c>
      <c r="L1151" s="496">
        <v>43006</v>
      </c>
      <c r="M1151" s="497">
        <v>42884</v>
      </c>
      <c r="N1151" s="152" t="s">
        <v>47</v>
      </c>
      <c r="O1151" s="498">
        <v>43006</v>
      </c>
      <c r="P1151" s="499">
        <v>100000</v>
      </c>
      <c r="Q1151" s="500">
        <f t="shared" si="40"/>
        <v>9.9999999999999992E-2</v>
      </c>
      <c r="R1151" s="501">
        <v>6</v>
      </c>
      <c r="S1151" s="502">
        <v>42901</v>
      </c>
      <c r="T1151" s="152" t="s">
        <v>103</v>
      </c>
      <c r="U1151" s="152" t="s">
        <v>7040</v>
      </c>
      <c r="V1151" s="495" t="s">
        <v>1715</v>
      </c>
      <c r="W1151" s="495" t="s">
        <v>518</v>
      </c>
      <c r="X1151" s="495" t="s">
        <v>10066</v>
      </c>
      <c r="Y1151" s="495"/>
      <c r="Z1151" s="616"/>
      <c r="AA1151" s="590"/>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615" customFormat="1" ht="17.45" customHeight="1" x14ac:dyDescent="0.25">
      <c r="A1152" s="589" t="s">
        <v>769</v>
      </c>
      <c r="B1152" s="495" t="s">
        <v>57</v>
      </c>
      <c r="C1152" s="495" t="s">
        <v>182</v>
      </c>
      <c r="D1152" s="495" t="s">
        <v>770</v>
      </c>
      <c r="E1152" s="495" t="s">
        <v>771</v>
      </c>
      <c r="F1152" s="473" t="s">
        <v>28</v>
      </c>
      <c r="G1152" s="473"/>
      <c r="H1152" s="473"/>
      <c r="I1152" s="473"/>
      <c r="J1152" s="152" t="s">
        <v>11223</v>
      </c>
      <c r="K1152" s="163" t="s">
        <v>8953</v>
      </c>
      <c r="L1152" s="503">
        <v>42944</v>
      </c>
      <c r="M1152" s="497" t="s">
        <v>772</v>
      </c>
      <c r="N1152" s="163" t="s">
        <v>47</v>
      </c>
      <c r="O1152" s="503">
        <v>42944</v>
      </c>
      <c r="P1152" s="499">
        <v>100000</v>
      </c>
      <c r="Q1152" s="500">
        <f t="shared" si="40"/>
        <v>9.9999999999999992E-2</v>
      </c>
      <c r="R1152" s="504">
        <v>1</v>
      </c>
      <c r="S1152" s="505" t="s">
        <v>11804</v>
      </c>
      <c r="T1152" s="163" t="s">
        <v>103</v>
      </c>
      <c r="U1152" s="152" t="s">
        <v>7040</v>
      </c>
      <c r="V1152" s="495" t="s">
        <v>104</v>
      </c>
      <c r="W1152" s="495" t="s">
        <v>344</v>
      </c>
      <c r="X1152" s="495" t="s">
        <v>5794</v>
      </c>
      <c r="Y1152" s="495" t="s">
        <v>773</v>
      </c>
      <c r="Z1152" s="616"/>
      <c r="AA1152" s="590"/>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615" customFormat="1" ht="17.45" customHeight="1" x14ac:dyDescent="0.25">
      <c r="A1153" s="589" t="s">
        <v>2987</v>
      </c>
      <c r="B1153" s="495" t="s">
        <v>57</v>
      </c>
      <c r="C1153" s="495" t="s">
        <v>182</v>
      </c>
      <c r="D1153" s="495" t="s">
        <v>2874</v>
      </c>
      <c r="E1153" s="495" t="s">
        <v>2988</v>
      </c>
      <c r="F1153" s="473" t="s">
        <v>26</v>
      </c>
      <c r="G1153" s="473" t="s">
        <v>4894</v>
      </c>
      <c r="H1153" s="473" t="str">
        <f>VLOOKUP(A1153,'[1]2017 SalesConnect'!$A:$J,8,0)</f>
        <v>Gronigen</v>
      </c>
      <c r="I1153" s="473" t="str">
        <f>VLOOKUP(A1153,'[1]2017 SalesConnect'!$A:$I,9,0)</f>
        <v>Need further details</v>
      </c>
      <c r="J1153" s="152" t="s">
        <v>11223</v>
      </c>
      <c r="K1153" s="163" t="s">
        <v>8948</v>
      </c>
      <c r="L1153" s="503">
        <v>42933</v>
      </c>
      <c r="M1153" s="497" t="s">
        <v>2989</v>
      </c>
      <c r="N1153" s="163" t="s">
        <v>48</v>
      </c>
      <c r="O1153" s="503">
        <v>43007</v>
      </c>
      <c r="P1153" s="499">
        <v>100000</v>
      </c>
      <c r="Q1153" s="500">
        <f t="shared" si="40"/>
        <v>9.9999999999999992E-2</v>
      </c>
      <c r="R1153" s="504">
        <v>12</v>
      </c>
      <c r="S1153" s="505" t="s">
        <v>11309</v>
      </c>
      <c r="T1153" s="163" t="s">
        <v>103</v>
      </c>
      <c r="U1153" s="152" t="s">
        <v>7040</v>
      </c>
      <c r="V1153" s="495" t="s">
        <v>104</v>
      </c>
      <c r="W1153" s="495" t="s">
        <v>1321</v>
      </c>
      <c r="X1153" s="495" t="s">
        <v>5559</v>
      </c>
      <c r="Y1153" s="495" t="s">
        <v>186</v>
      </c>
      <c r="Z1153" s="616"/>
      <c r="AA1153" s="590"/>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615" customFormat="1" ht="17.45" customHeight="1" x14ac:dyDescent="0.25">
      <c r="A1154" s="589" t="s">
        <v>2873</v>
      </c>
      <c r="B1154" s="495" t="s">
        <v>57</v>
      </c>
      <c r="C1154" s="495" t="s">
        <v>182</v>
      </c>
      <c r="D1154" s="495" t="s">
        <v>2874</v>
      </c>
      <c r="E1154" s="495" t="s">
        <v>2875</v>
      </c>
      <c r="F1154" s="473" t="s">
        <v>26</v>
      </c>
      <c r="G1154" s="473"/>
      <c r="H1154" s="473"/>
      <c r="I1154" s="473"/>
      <c r="J1154" s="152" t="s">
        <v>11223</v>
      </c>
      <c r="K1154" s="163" t="s">
        <v>8948</v>
      </c>
      <c r="L1154" s="503">
        <v>42970</v>
      </c>
      <c r="M1154" s="497" t="s">
        <v>2876</v>
      </c>
      <c r="N1154" s="163" t="s">
        <v>47</v>
      </c>
      <c r="O1154" s="503">
        <v>42970</v>
      </c>
      <c r="P1154" s="499">
        <v>100000</v>
      </c>
      <c r="Q1154" s="500">
        <f t="shared" si="40"/>
        <v>9.9999999999999992E-2</v>
      </c>
      <c r="R1154" s="504">
        <v>12</v>
      </c>
      <c r="S1154" s="505" t="s">
        <v>9606</v>
      </c>
      <c r="T1154" s="163" t="s">
        <v>125</v>
      </c>
      <c r="U1154" s="152" t="s">
        <v>7040</v>
      </c>
      <c r="V1154" s="495" t="s">
        <v>104</v>
      </c>
      <c r="W1154" s="495" t="s">
        <v>1321</v>
      </c>
      <c r="X1154" s="495" t="s">
        <v>5559</v>
      </c>
      <c r="Y1154" s="495" t="s">
        <v>667</v>
      </c>
      <c r="Z1154" s="616"/>
      <c r="AA1154" s="590"/>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615" customFormat="1" ht="17.45" customHeight="1" x14ac:dyDescent="0.25">
      <c r="A1155" s="589" t="s">
        <v>3173</v>
      </c>
      <c r="B1155" s="495" t="s">
        <v>57</v>
      </c>
      <c r="C1155" s="495" t="s">
        <v>182</v>
      </c>
      <c r="D1155" s="495" t="s">
        <v>2874</v>
      </c>
      <c r="E1155" s="495" t="s">
        <v>3174</v>
      </c>
      <c r="F1155" s="473" t="s">
        <v>26</v>
      </c>
      <c r="G1155" s="473"/>
      <c r="H1155" s="473"/>
      <c r="I1155" s="473"/>
      <c r="J1155" s="152" t="s">
        <v>11223</v>
      </c>
      <c r="K1155" s="163" t="s">
        <v>8948</v>
      </c>
      <c r="L1155" s="503">
        <v>42940</v>
      </c>
      <c r="M1155" s="497" t="s">
        <v>3175</v>
      </c>
      <c r="N1155" s="163" t="s">
        <v>46</v>
      </c>
      <c r="O1155" s="503">
        <v>43007</v>
      </c>
      <c r="P1155" s="499">
        <v>100000</v>
      </c>
      <c r="Q1155" s="500">
        <f t="shared" si="40"/>
        <v>9.9999999999999992E-2</v>
      </c>
      <c r="R1155" s="504">
        <v>12</v>
      </c>
      <c r="S1155" s="505" t="s">
        <v>11308</v>
      </c>
      <c r="T1155" s="163" t="s">
        <v>125</v>
      </c>
      <c r="U1155" s="152" t="s">
        <v>7040</v>
      </c>
      <c r="V1155" s="495" t="s">
        <v>104</v>
      </c>
      <c r="W1155" s="495" t="s">
        <v>1321</v>
      </c>
      <c r="X1155" s="495" t="s">
        <v>5559</v>
      </c>
      <c r="Y1155" s="495"/>
      <c r="Z1155" s="616"/>
      <c r="AA1155" s="590"/>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615" customFormat="1" ht="17.45" customHeight="1" x14ac:dyDescent="0.25">
      <c r="A1156" s="589" t="s">
        <v>2996</v>
      </c>
      <c r="B1156" s="495" t="s">
        <v>57</v>
      </c>
      <c r="C1156" s="495" t="s">
        <v>182</v>
      </c>
      <c r="D1156" s="495" t="s">
        <v>2874</v>
      </c>
      <c r="E1156" s="495" t="s">
        <v>2997</v>
      </c>
      <c r="F1156" s="473" t="s">
        <v>26</v>
      </c>
      <c r="G1156" s="473" t="s">
        <v>4894</v>
      </c>
      <c r="H1156" s="473" t="str">
        <f>VLOOKUP(A1156,'[1]2017 SalesConnect'!$A:$J,8,0)</f>
        <v>Gronigen</v>
      </c>
      <c r="I1156" s="473" t="str">
        <f>VLOOKUP(A1156,'[1]2017 SalesConnect'!$A:$I,9,0)</f>
        <v>get details from Deb</v>
      </c>
      <c r="J1156" s="152" t="s">
        <v>11223</v>
      </c>
      <c r="K1156" s="163" t="s">
        <v>8948</v>
      </c>
      <c r="L1156" s="503">
        <v>42977</v>
      </c>
      <c r="M1156" s="497" t="s">
        <v>2998</v>
      </c>
      <c r="N1156" s="163" t="s">
        <v>46</v>
      </c>
      <c r="O1156" s="503">
        <v>42977</v>
      </c>
      <c r="P1156" s="499">
        <v>100000</v>
      </c>
      <c r="Q1156" s="500">
        <f t="shared" si="40"/>
        <v>9.9999999999999992E-2</v>
      </c>
      <c r="R1156" s="504">
        <v>12</v>
      </c>
      <c r="S1156" s="505" t="s">
        <v>8656</v>
      </c>
      <c r="T1156" s="163" t="s">
        <v>125</v>
      </c>
      <c r="U1156" s="152" t="s">
        <v>7040</v>
      </c>
      <c r="V1156" s="495" t="s">
        <v>104</v>
      </c>
      <c r="W1156" s="495" t="s">
        <v>1321</v>
      </c>
      <c r="X1156" s="495" t="s">
        <v>5559</v>
      </c>
      <c r="Y1156" s="495"/>
      <c r="Z1156" s="616"/>
      <c r="AA1156" s="590"/>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615" customFormat="1" ht="17.45" customHeight="1" x14ac:dyDescent="0.25">
      <c r="A1157" s="589" t="s">
        <v>3093</v>
      </c>
      <c r="B1157" s="495" t="s">
        <v>60</v>
      </c>
      <c r="C1157" s="495" t="s">
        <v>805</v>
      </c>
      <c r="D1157" s="495" t="s">
        <v>3094</v>
      </c>
      <c r="E1157" s="495" t="s">
        <v>3095</v>
      </c>
      <c r="F1157" s="473" t="s">
        <v>28</v>
      </c>
      <c r="G1157" s="473"/>
      <c r="H1157" s="473"/>
      <c r="I1157" s="473"/>
      <c r="J1157" s="152" t="s">
        <v>11224</v>
      </c>
      <c r="K1157" s="163" t="s">
        <v>8950</v>
      </c>
      <c r="L1157" s="503">
        <v>43069</v>
      </c>
      <c r="M1157" s="497" t="s">
        <v>3096</v>
      </c>
      <c r="N1157" s="163" t="s">
        <v>47</v>
      </c>
      <c r="O1157" s="503">
        <v>43069</v>
      </c>
      <c r="P1157" s="499">
        <v>100000</v>
      </c>
      <c r="Q1157" s="500">
        <f t="shared" si="40"/>
        <v>9.9999999999999992E-2</v>
      </c>
      <c r="R1157" s="504">
        <v>1</v>
      </c>
      <c r="S1157" s="505" t="s">
        <v>3097</v>
      </c>
      <c r="T1157" s="163" t="s">
        <v>103</v>
      </c>
      <c r="U1157" s="163" t="s">
        <v>13</v>
      </c>
      <c r="V1157" s="495" t="s">
        <v>126</v>
      </c>
      <c r="W1157" s="495" t="s">
        <v>127</v>
      </c>
      <c r="X1157" s="495" t="s">
        <v>8171</v>
      </c>
      <c r="Y1157" s="495" t="s">
        <v>12029</v>
      </c>
      <c r="Z1157" s="616"/>
      <c r="AA1157" s="590"/>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615" customFormat="1" ht="17.45" customHeight="1" x14ac:dyDescent="0.25">
      <c r="A1158" s="589" t="s">
        <v>3130</v>
      </c>
      <c r="B1158" s="495" t="s">
        <v>60</v>
      </c>
      <c r="C1158" s="495" t="s">
        <v>805</v>
      </c>
      <c r="D1158" s="495" t="s">
        <v>2429</v>
      </c>
      <c r="E1158" s="495" t="s">
        <v>528</v>
      </c>
      <c r="F1158" s="473" t="s">
        <v>27</v>
      </c>
      <c r="G1158" s="473"/>
      <c r="H1158" s="473"/>
      <c r="I1158" s="473"/>
      <c r="J1158" s="152" t="s">
        <v>11224</v>
      </c>
      <c r="K1158" s="163" t="s">
        <v>8947</v>
      </c>
      <c r="L1158" s="503">
        <v>43090</v>
      </c>
      <c r="M1158" s="497" t="s">
        <v>3131</v>
      </c>
      <c r="N1158" s="163" t="s">
        <v>46</v>
      </c>
      <c r="O1158" s="503">
        <v>43090</v>
      </c>
      <c r="P1158" s="499">
        <v>100000</v>
      </c>
      <c r="Q1158" s="500">
        <f t="shared" si="40"/>
        <v>9.9999999999999992E-2</v>
      </c>
      <c r="R1158" s="504">
        <v>1</v>
      </c>
      <c r="S1158" s="505" t="s">
        <v>9764</v>
      </c>
      <c r="T1158" s="163" t="s">
        <v>125</v>
      </c>
      <c r="U1158" s="163" t="s">
        <v>13</v>
      </c>
      <c r="V1158" s="495" t="s">
        <v>126</v>
      </c>
      <c r="W1158" s="495" t="s">
        <v>498</v>
      </c>
      <c r="X1158" s="495" t="s">
        <v>6046</v>
      </c>
      <c r="Y1158" s="495"/>
      <c r="Z1158" s="616"/>
      <c r="AA1158" s="590"/>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615" customFormat="1" ht="17.45" customHeight="1" x14ac:dyDescent="0.25">
      <c r="A1159" s="589" t="s">
        <v>8811</v>
      </c>
      <c r="B1159" s="495" t="s">
        <v>60</v>
      </c>
      <c r="C1159" s="495" t="s">
        <v>805</v>
      </c>
      <c r="D1159" s="495" t="s">
        <v>10893</v>
      </c>
      <c r="E1159" s="495" t="s">
        <v>8812</v>
      </c>
      <c r="F1159" s="473" t="s">
        <v>24</v>
      </c>
      <c r="G1159" s="473"/>
      <c r="H1159" s="473"/>
      <c r="I1159" s="473"/>
      <c r="J1159" s="152" t="s">
        <v>11224</v>
      </c>
      <c r="K1159" s="152" t="s">
        <v>8949</v>
      </c>
      <c r="L1159" s="496">
        <v>43099</v>
      </c>
      <c r="M1159" s="497">
        <v>42850</v>
      </c>
      <c r="N1159" s="152" t="s">
        <v>46</v>
      </c>
      <c r="O1159" s="498">
        <v>43099</v>
      </c>
      <c r="P1159" s="499">
        <v>100000</v>
      </c>
      <c r="Q1159" s="500">
        <f t="shared" si="40"/>
        <v>9.9999999999999992E-2</v>
      </c>
      <c r="R1159" s="501">
        <v>12</v>
      </c>
      <c r="S1159" s="502">
        <v>42852</v>
      </c>
      <c r="T1159" s="152" t="s">
        <v>103</v>
      </c>
      <c r="U1159" s="152" t="s">
        <v>7040</v>
      </c>
      <c r="V1159" s="495" t="s">
        <v>162</v>
      </c>
      <c r="W1159" s="495" t="s">
        <v>105</v>
      </c>
      <c r="X1159" s="495" t="s">
        <v>9209</v>
      </c>
      <c r="Y1159" s="495"/>
      <c r="Z1159" s="616"/>
      <c r="AA1159" s="590"/>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615" customFormat="1" ht="17.45" customHeight="1" x14ac:dyDescent="0.25">
      <c r="A1160" s="589" t="s">
        <v>314</v>
      </c>
      <c r="B1160" s="495" t="s">
        <v>57</v>
      </c>
      <c r="C1160" s="495" t="s">
        <v>182</v>
      </c>
      <c r="D1160" s="495" t="s">
        <v>315</v>
      </c>
      <c r="E1160" s="495" t="s">
        <v>316</v>
      </c>
      <c r="F1160" s="473" t="s">
        <v>26</v>
      </c>
      <c r="G1160" s="473" t="s">
        <v>4894</v>
      </c>
      <c r="H1160" s="473" t="str">
        <f>VLOOKUP(A1160,'[1]2017 SalesConnect'!$A:$J,8,0)</f>
        <v>India</v>
      </c>
      <c r="I1160" s="473" t="str">
        <f>VLOOKUP(A1160,'[1]2017 SalesConnect'!$A:$I,9,0)</f>
        <v>Signing in progress</v>
      </c>
      <c r="J1160" s="152" t="s">
        <v>11225</v>
      </c>
      <c r="K1160" s="163" t="s">
        <v>8948</v>
      </c>
      <c r="L1160" s="503">
        <v>42902</v>
      </c>
      <c r="M1160" s="497" t="s">
        <v>317</v>
      </c>
      <c r="N1160" s="163" t="s">
        <v>50</v>
      </c>
      <c r="O1160" s="503">
        <v>42902</v>
      </c>
      <c r="P1160" s="499">
        <v>87000</v>
      </c>
      <c r="Q1160" s="500">
        <f t="shared" si="40"/>
        <v>8.6999999999999994E-2</v>
      </c>
      <c r="R1160" s="504">
        <v>36</v>
      </c>
      <c r="S1160" s="505" t="s">
        <v>11843</v>
      </c>
      <c r="T1160" s="163" t="s">
        <v>578</v>
      </c>
      <c r="U1160" s="163" t="s">
        <v>7</v>
      </c>
      <c r="V1160" s="495" t="s">
        <v>1867</v>
      </c>
      <c r="W1160" s="495" t="s">
        <v>10341</v>
      </c>
      <c r="X1160" s="495" t="s">
        <v>5492</v>
      </c>
      <c r="Y1160" s="495" t="s">
        <v>186</v>
      </c>
      <c r="Z1160" s="616"/>
      <c r="AA1160" s="590"/>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615" customFormat="1" ht="17.45" customHeight="1" x14ac:dyDescent="0.25">
      <c r="A1161" s="589" t="s">
        <v>6910</v>
      </c>
      <c r="B1161" s="495" t="s">
        <v>60</v>
      </c>
      <c r="C1161" s="495" t="s">
        <v>805</v>
      </c>
      <c r="D1161" s="495" t="s">
        <v>806</v>
      </c>
      <c r="E1161" s="495" t="s">
        <v>6911</v>
      </c>
      <c r="F1161" s="473" t="s">
        <v>26</v>
      </c>
      <c r="G1161" s="473" t="s">
        <v>4894</v>
      </c>
      <c r="H1161" s="473"/>
      <c r="I1161" s="473"/>
      <c r="J1161" s="152" t="s">
        <v>11223</v>
      </c>
      <c r="K1161" s="163" t="s">
        <v>8948</v>
      </c>
      <c r="L1161" s="503">
        <v>43007</v>
      </c>
      <c r="M1161" s="497" t="s">
        <v>6956</v>
      </c>
      <c r="N1161" s="163" t="s">
        <v>47</v>
      </c>
      <c r="O1161" s="503">
        <v>43098</v>
      </c>
      <c r="P1161" s="499">
        <v>100000</v>
      </c>
      <c r="Q1161" s="500">
        <f t="shared" si="40"/>
        <v>9.9999999999999992E-2</v>
      </c>
      <c r="R1161" s="504">
        <v>12</v>
      </c>
      <c r="S1161" s="505" t="s">
        <v>6513</v>
      </c>
      <c r="T1161" s="163" t="s">
        <v>103</v>
      </c>
      <c r="U1161" s="152" t="s">
        <v>7040</v>
      </c>
      <c r="V1161" s="495" t="s">
        <v>134</v>
      </c>
      <c r="W1161" s="495" t="s">
        <v>9274</v>
      </c>
      <c r="X1161" s="495" t="s">
        <v>5572</v>
      </c>
      <c r="Y1161" s="495" t="s">
        <v>9238</v>
      </c>
      <c r="Z1161" s="616"/>
      <c r="AA1161" s="590"/>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615" customFormat="1" ht="17.45" customHeight="1" x14ac:dyDescent="0.25">
      <c r="A1162" s="589" t="s">
        <v>2931</v>
      </c>
      <c r="B1162" s="495" t="s">
        <v>60</v>
      </c>
      <c r="C1162" s="495" t="s">
        <v>805</v>
      </c>
      <c r="D1162" s="495" t="s">
        <v>2932</v>
      </c>
      <c r="E1162" s="495" t="s">
        <v>2933</v>
      </c>
      <c r="F1162" s="473" t="s">
        <v>27</v>
      </c>
      <c r="G1162" s="473"/>
      <c r="H1162" s="473"/>
      <c r="I1162" s="473"/>
      <c r="J1162" s="152" t="s">
        <v>11223</v>
      </c>
      <c r="K1162" s="163" t="s">
        <v>8947</v>
      </c>
      <c r="L1162" s="503">
        <v>42937</v>
      </c>
      <c r="M1162" s="497" t="s">
        <v>2934</v>
      </c>
      <c r="N1162" s="163" t="s">
        <v>47</v>
      </c>
      <c r="O1162" s="503">
        <v>42937</v>
      </c>
      <c r="P1162" s="499">
        <v>100000</v>
      </c>
      <c r="Q1162" s="500">
        <f t="shared" si="40"/>
        <v>9.9999999999999992E-2</v>
      </c>
      <c r="R1162" s="504">
        <v>12</v>
      </c>
      <c r="S1162" s="505" t="s">
        <v>10333</v>
      </c>
      <c r="T1162" s="163" t="s">
        <v>292</v>
      </c>
      <c r="U1162" s="152" t="s">
        <v>7040</v>
      </c>
      <c r="V1162" s="495" t="s">
        <v>134</v>
      </c>
      <c r="W1162" s="495" t="s">
        <v>9226</v>
      </c>
      <c r="X1162" s="495" t="s">
        <v>6021</v>
      </c>
      <c r="Y1162" s="495" t="s">
        <v>1057</v>
      </c>
      <c r="Z1162" s="616"/>
      <c r="AA1162" s="590"/>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615" customFormat="1" ht="17.45" customHeight="1" x14ac:dyDescent="0.25">
      <c r="A1163" s="589" t="s">
        <v>5704</v>
      </c>
      <c r="B1163" s="495" t="s">
        <v>60</v>
      </c>
      <c r="C1163" s="495" t="s">
        <v>805</v>
      </c>
      <c r="D1163" s="495" t="s">
        <v>5705</v>
      </c>
      <c r="E1163" s="495" t="s">
        <v>1508</v>
      </c>
      <c r="F1163" s="473" t="s">
        <v>28</v>
      </c>
      <c r="G1163" s="473"/>
      <c r="H1163" s="473"/>
      <c r="I1163" s="473"/>
      <c r="J1163" s="152" t="s">
        <v>11223</v>
      </c>
      <c r="K1163" s="163" t="s">
        <v>8953</v>
      </c>
      <c r="L1163" s="503">
        <v>42998</v>
      </c>
      <c r="M1163" s="497" t="s">
        <v>6077</v>
      </c>
      <c r="N1163" s="163" t="s">
        <v>47</v>
      </c>
      <c r="O1163" s="503">
        <v>42998</v>
      </c>
      <c r="P1163" s="499">
        <v>100000</v>
      </c>
      <c r="Q1163" s="500">
        <f t="shared" si="40"/>
        <v>9.9999999999999992E-2</v>
      </c>
      <c r="R1163" s="504">
        <v>12</v>
      </c>
      <c r="S1163" s="505" t="s">
        <v>11283</v>
      </c>
      <c r="T1163" s="163" t="s">
        <v>103</v>
      </c>
      <c r="U1163" s="163" t="s">
        <v>7</v>
      </c>
      <c r="V1163" s="495" t="s">
        <v>477</v>
      </c>
      <c r="W1163" s="495" t="s">
        <v>1302</v>
      </c>
      <c r="X1163" s="495" t="s">
        <v>5928</v>
      </c>
      <c r="Y1163" s="495" t="s">
        <v>757</v>
      </c>
      <c r="Z1163" s="616"/>
      <c r="AA1163" s="590"/>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615" customFormat="1" ht="17.45" customHeight="1" x14ac:dyDescent="0.25">
      <c r="A1164" s="589" t="s">
        <v>3162</v>
      </c>
      <c r="B1164" s="495" t="s">
        <v>60</v>
      </c>
      <c r="C1164" s="495" t="s">
        <v>805</v>
      </c>
      <c r="D1164" s="495" t="s">
        <v>3163</v>
      </c>
      <c r="E1164" s="495" t="s">
        <v>3164</v>
      </c>
      <c r="F1164" s="473" t="s">
        <v>24</v>
      </c>
      <c r="G1164" s="473"/>
      <c r="H1164" s="473"/>
      <c r="I1164" s="473"/>
      <c r="J1164" s="152" t="s">
        <v>11224</v>
      </c>
      <c r="K1164" s="163" t="s">
        <v>8949</v>
      </c>
      <c r="L1164" s="503">
        <v>43091</v>
      </c>
      <c r="M1164" s="497" t="s">
        <v>3165</v>
      </c>
      <c r="N1164" s="163" t="s">
        <v>47</v>
      </c>
      <c r="O1164" s="503">
        <v>43091</v>
      </c>
      <c r="P1164" s="499">
        <v>100000</v>
      </c>
      <c r="Q1164" s="500">
        <f t="shared" si="40"/>
        <v>9.9999999999999992E-2</v>
      </c>
      <c r="R1164" s="504">
        <v>12</v>
      </c>
      <c r="S1164" s="505" t="s">
        <v>8993</v>
      </c>
      <c r="T1164" s="163" t="s">
        <v>125</v>
      </c>
      <c r="U1164" s="163" t="s">
        <v>7</v>
      </c>
      <c r="V1164" s="495" t="s">
        <v>1867</v>
      </c>
      <c r="W1164" s="495" t="s">
        <v>3166</v>
      </c>
      <c r="X1164" s="495" t="s">
        <v>6065</v>
      </c>
      <c r="Y1164" s="495" t="s">
        <v>667</v>
      </c>
      <c r="Z1164" s="616"/>
      <c r="AA1164" s="590"/>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615" customFormat="1" ht="17.45" customHeight="1" x14ac:dyDescent="0.25">
      <c r="A1165" s="589" t="s">
        <v>5749</v>
      </c>
      <c r="B1165" s="495" t="s">
        <v>60</v>
      </c>
      <c r="C1165" s="495" t="s">
        <v>805</v>
      </c>
      <c r="D1165" s="495" t="s">
        <v>4800</v>
      </c>
      <c r="E1165" s="495" t="s">
        <v>5750</v>
      </c>
      <c r="F1165" s="473" t="s">
        <v>26</v>
      </c>
      <c r="G1165" s="473"/>
      <c r="H1165" s="473"/>
      <c r="I1165" s="473"/>
      <c r="J1165" s="152" t="s">
        <v>11224</v>
      </c>
      <c r="K1165" s="163" t="s">
        <v>8948</v>
      </c>
      <c r="L1165" s="503">
        <v>43031</v>
      </c>
      <c r="M1165" s="497" t="s">
        <v>6214</v>
      </c>
      <c r="N1165" s="163" t="s">
        <v>47</v>
      </c>
      <c r="O1165" s="503">
        <v>43031</v>
      </c>
      <c r="P1165" s="499">
        <v>100000</v>
      </c>
      <c r="Q1165" s="500">
        <f t="shared" si="40"/>
        <v>9.9999999999999992E-2</v>
      </c>
      <c r="R1165" s="504">
        <v>3</v>
      </c>
      <c r="S1165" s="505" t="s">
        <v>11804</v>
      </c>
      <c r="T1165" s="163" t="s">
        <v>103</v>
      </c>
      <c r="U1165" s="163" t="s">
        <v>7</v>
      </c>
      <c r="V1165" s="495" t="s">
        <v>477</v>
      </c>
      <c r="W1165" s="495" t="s">
        <v>1996</v>
      </c>
      <c r="X1165" s="495" t="s">
        <v>6761</v>
      </c>
      <c r="Y1165" s="495" t="s">
        <v>757</v>
      </c>
      <c r="Z1165" s="616"/>
      <c r="AA1165" s="590"/>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615" customFormat="1" ht="17.45" customHeight="1" x14ac:dyDescent="0.25">
      <c r="A1166" s="589" t="s">
        <v>9651</v>
      </c>
      <c r="B1166" s="495" t="s">
        <v>60</v>
      </c>
      <c r="C1166" s="495" t="s">
        <v>805</v>
      </c>
      <c r="D1166" s="495" t="s">
        <v>9652</v>
      </c>
      <c r="E1166" s="495" t="s">
        <v>316</v>
      </c>
      <c r="F1166" s="473" t="s">
        <v>25</v>
      </c>
      <c r="G1166" s="473"/>
      <c r="H1166" s="473"/>
      <c r="I1166" s="473"/>
      <c r="J1166" s="152" t="s">
        <v>11223</v>
      </c>
      <c r="K1166" s="163" t="s">
        <v>8951</v>
      </c>
      <c r="L1166" s="503">
        <v>42975</v>
      </c>
      <c r="M1166" s="497" t="s">
        <v>9695</v>
      </c>
      <c r="N1166" s="163" t="s">
        <v>47</v>
      </c>
      <c r="O1166" s="503">
        <v>42975</v>
      </c>
      <c r="P1166" s="499">
        <v>100000</v>
      </c>
      <c r="Q1166" s="500">
        <f t="shared" si="40"/>
        <v>9.9999999999999992E-2</v>
      </c>
      <c r="R1166" s="504">
        <v>12</v>
      </c>
      <c r="S1166" s="505" t="s">
        <v>10333</v>
      </c>
      <c r="T1166" s="163" t="s">
        <v>103</v>
      </c>
      <c r="U1166" s="163" t="s">
        <v>7</v>
      </c>
      <c r="V1166" s="495" t="s">
        <v>477</v>
      </c>
      <c r="W1166" s="495" t="s">
        <v>1204</v>
      </c>
      <c r="X1166" s="495" t="s">
        <v>6098</v>
      </c>
      <c r="Y1166" s="495" t="s">
        <v>757</v>
      </c>
      <c r="Z1166" s="616"/>
      <c r="AA1166" s="590"/>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615" customFormat="1" ht="17.45" customHeight="1" x14ac:dyDescent="0.25">
      <c r="A1167" s="589" t="s">
        <v>2970</v>
      </c>
      <c r="B1167" s="495" t="s">
        <v>60</v>
      </c>
      <c r="C1167" s="495" t="s">
        <v>805</v>
      </c>
      <c r="D1167" s="495" t="s">
        <v>2856</v>
      </c>
      <c r="E1167" s="495" t="s">
        <v>625</v>
      </c>
      <c r="F1167" s="473" t="s">
        <v>26</v>
      </c>
      <c r="G1167" s="473"/>
      <c r="H1167" s="473"/>
      <c r="I1167" s="473"/>
      <c r="J1167" s="152" t="s">
        <v>11225</v>
      </c>
      <c r="K1167" s="163" t="s">
        <v>8948</v>
      </c>
      <c r="L1167" s="503">
        <v>42909</v>
      </c>
      <c r="M1167" s="497" t="s">
        <v>2971</v>
      </c>
      <c r="N1167" s="163" t="s">
        <v>47</v>
      </c>
      <c r="O1167" s="503">
        <v>42909</v>
      </c>
      <c r="P1167" s="499">
        <v>100000</v>
      </c>
      <c r="Q1167" s="500">
        <f t="shared" si="40"/>
        <v>9.9999999999999992E-2</v>
      </c>
      <c r="R1167" s="504">
        <v>3</v>
      </c>
      <c r="S1167" s="505" t="s">
        <v>10333</v>
      </c>
      <c r="T1167" s="163" t="s">
        <v>103</v>
      </c>
      <c r="U1167" s="163" t="s">
        <v>7</v>
      </c>
      <c r="V1167" s="495" t="s">
        <v>388</v>
      </c>
      <c r="W1167" s="495" t="s">
        <v>389</v>
      </c>
      <c r="X1167" s="495" t="s">
        <v>5585</v>
      </c>
      <c r="Y1167" s="495" t="s">
        <v>667</v>
      </c>
      <c r="Z1167" s="616"/>
      <c r="AA1167" s="590"/>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615" customFormat="1" ht="17.45" customHeight="1" x14ac:dyDescent="0.25">
      <c r="A1168" s="589" t="s">
        <v>8090</v>
      </c>
      <c r="B1168" s="495" t="s">
        <v>60</v>
      </c>
      <c r="C1168" s="495" t="s">
        <v>805</v>
      </c>
      <c r="D1168" s="495" t="s">
        <v>6598</v>
      </c>
      <c r="E1168" s="495" t="s">
        <v>8023</v>
      </c>
      <c r="F1168" s="473" t="s">
        <v>28</v>
      </c>
      <c r="G1168" s="473"/>
      <c r="H1168" s="473"/>
      <c r="I1168" s="473"/>
      <c r="J1168" s="152" t="s">
        <v>11223</v>
      </c>
      <c r="K1168" s="163" t="s">
        <v>8953</v>
      </c>
      <c r="L1168" s="503">
        <v>43000</v>
      </c>
      <c r="M1168" s="497" t="s">
        <v>8043</v>
      </c>
      <c r="N1168" s="163" t="s">
        <v>46</v>
      </c>
      <c r="O1168" s="503">
        <v>43000</v>
      </c>
      <c r="P1168" s="499">
        <v>100000</v>
      </c>
      <c r="Q1168" s="500">
        <f t="shared" si="40"/>
        <v>9.9999999999999992E-2</v>
      </c>
      <c r="R1168" s="504">
        <v>3</v>
      </c>
      <c r="S1168" s="505" t="s">
        <v>8170</v>
      </c>
      <c r="T1168" s="163" t="s">
        <v>103</v>
      </c>
      <c r="U1168" s="163" t="s">
        <v>7</v>
      </c>
      <c r="V1168" s="495" t="s">
        <v>388</v>
      </c>
      <c r="W1168" s="495" t="s">
        <v>389</v>
      </c>
      <c r="X1168" s="495" t="s">
        <v>5548</v>
      </c>
      <c r="Y1168" s="495"/>
      <c r="Z1168" s="616"/>
      <c r="AA1168" s="590"/>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615" customFormat="1" ht="17.45" customHeight="1" x14ac:dyDescent="0.25">
      <c r="A1169" s="589" t="s">
        <v>2855</v>
      </c>
      <c r="B1169" s="495" t="s">
        <v>60</v>
      </c>
      <c r="C1169" s="495" t="s">
        <v>805</v>
      </c>
      <c r="D1169" s="495" t="s">
        <v>2856</v>
      </c>
      <c r="E1169" s="495" t="s">
        <v>2857</v>
      </c>
      <c r="F1169" s="473" t="s">
        <v>26</v>
      </c>
      <c r="G1169" s="473"/>
      <c r="H1169" s="473"/>
      <c r="I1169" s="473"/>
      <c r="J1169" s="152" t="s">
        <v>11223</v>
      </c>
      <c r="K1169" s="163" t="s">
        <v>8948</v>
      </c>
      <c r="L1169" s="503">
        <v>43000</v>
      </c>
      <c r="M1169" s="497" t="s">
        <v>2858</v>
      </c>
      <c r="N1169" s="163" t="s">
        <v>46</v>
      </c>
      <c r="O1169" s="503">
        <v>43000</v>
      </c>
      <c r="P1169" s="499">
        <v>100000</v>
      </c>
      <c r="Q1169" s="500">
        <f t="shared" si="40"/>
        <v>9.9999999999999992E-2</v>
      </c>
      <c r="R1169" s="504">
        <v>2</v>
      </c>
      <c r="S1169" s="505" t="s">
        <v>9614</v>
      </c>
      <c r="T1169" s="163" t="s">
        <v>125</v>
      </c>
      <c r="U1169" s="163" t="s">
        <v>7</v>
      </c>
      <c r="V1169" s="495" t="s">
        <v>477</v>
      </c>
      <c r="W1169" s="495"/>
      <c r="X1169" s="495" t="s">
        <v>5548</v>
      </c>
      <c r="Y1169" s="495"/>
      <c r="Z1169" s="616"/>
      <c r="AA1169" s="590"/>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615" customFormat="1" ht="17.45" customHeight="1" x14ac:dyDescent="0.25">
      <c r="A1170" s="589" t="s">
        <v>2889</v>
      </c>
      <c r="B1170" s="495" t="s">
        <v>60</v>
      </c>
      <c r="C1170" s="495" t="s">
        <v>805</v>
      </c>
      <c r="D1170" s="495" t="s">
        <v>2890</v>
      </c>
      <c r="E1170" s="495" t="s">
        <v>2891</v>
      </c>
      <c r="F1170" s="473" t="s">
        <v>26</v>
      </c>
      <c r="G1170" s="473"/>
      <c r="H1170" s="473"/>
      <c r="I1170" s="473"/>
      <c r="J1170" s="152" t="s">
        <v>11223</v>
      </c>
      <c r="K1170" s="163" t="s">
        <v>8948</v>
      </c>
      <c r="L1170" s="503">
        <v>43008</v>
      </c>
      <c r="M1170" s="497" t="s">
        <v>2892</v>
      </c>
      <c r="N1170" s="163" t="s">
        <v>46</v>
      </c>
      <c r="O1170" s="503">
        <v>43008</v>
      </c>
      <c r="P1170" s="499">
        <v>100000</v>
      </c>
      <c r="Q1170" s="500">
        <f t="shared" si="40"/>
        <v>9.9999999999999992E-2</v>
      </c>
      <c r="R1170" s="504">
        <v>12</v>
      </c>
      <c r="S1170" s="505" t="s">
        <v>7881</v>
      </c>
      <c r="T1170" s="163" t="s">
        <v>125</v>
      </c>
      <c r="U1170" s="163" t="s">
        <v>7</v>
      </c>
      <c r="V1170" s="495" t="s">
        <v>477</v>
      </c>
      <c r="W1170" s="495" t="s">
        <v>2539</v>
      </c>
      <c r="X1170" s="495" t="s">
        <v>5966</v>
      </c>
      <c r="Y1170" s="495" t="s">
        <v>667</v>
      </c>
      <c r="Z1170" s="616"/>
      <c r="AA1170" s="590"/>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615" customFormat="1" ht="17.45" customHeight="1" x14ac:dyDescent="0.25">
      <c r="A1171" s="589" t="s">
        <v>2836</v>
      </c>
      <c r="B1171" s="495" t="s">
        <v>60</v>
      </c>
      <c r="C1171" s="495" t="s">
        <v>805</v>
      </c>
      <c r="D1171" s="495" t="s">
        <v>2837</v>
      </c>
      <c r="E1171" s="495" t="s">
        <v>2838</v>
      </c>
      <c r="F1171" s="473" t="s">
        <v>26</v>
      </c>
      <c r="G1171" s="473"/>
      <c r="H1171" s="473"/>
      <c r="I1171" s="473"/>
      <c r="J1171" s="152" t="s">
        <v>11223</v>
      </c>
      <c r="K1171" s="163" t="s">
        <v>8948</v>
      </c>
      <c r="L1171" s="503">
        <v>43007</v>
      </c>
      <c r="M1171" s="497" t="s">
        <v>2839</v>
      </c>
      <c r="N1171" s="163" t="s">
        <v>46</v>
      </c>
      <c r="O1171" s="503">
        <v>43007</v>
      </c>
      <c r="P1171" s="499">
        <v>100000</v>
      </c>
      <c r="Q1171" s="500">
        <f t="shared" si="40"/>
        <v>9.9999999999999992E-2</v>
      </c>
      <c r="R1171" s="504">
        <v>12</v>
      </c>
      <c r="S1171" s="505" t="s">
        <v>7881</v>
      </c>
      <c r="T1171" s="163" t="s">
        <v>125</v>
      </c>
      <c r="U1171" s="163" t="s">
        <v>7</v>
      </c>
      <c r="V1171" s="495" t="s">
        <v>477</v>
      </c>
      <c r="W1171" s="495" t="s">
        <v>2539</v>
      </c>
      <c r="X1171" s="495" t="s">
        <v>5966</v>
      </c>
      <c r="Y1171" s="495" t="s">
        <v>667</v>
      </c>
      <c r="Z1171" s="616"/>
      <c r="AA1171" s="590"/>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615" customFormat="1" ht="17.45" customHeight="1" x14ac:dyDescent="0.25">
      <c r="A1172" s="589" t="s">
        <v>3120</v>
      </c>
      <c r="B1172" s="495" t="s">
        <v>60</v>
      </c>
      <c r="C1172" s="495" t="s">
        <v>805</v>
      </c>
      <c r="D1172" s="495" t="s">
        <v>3121</v>
      </c>
      <c r="E1172" s="495" t="s">
        <v>316</v>
      </c>
      <c r="F1172" s="473" t="s">
        <v>25</v>
      </c>
      <c r="G1172" s="473"/>
      <c r="H1172" s="473"/>
      <c r="I1172" s="473"/>
      <c r="J1172" s="152" t="s">
        <v>11224</v>
      </c>
      <c r="K1172" s="163" t="s">
        <v>35</v>
      </c>
      <c r="L1172" s="503">
        <v>43095</v>
      </c>
      <c r="M1172" s="497" t="s">
        <v>3122</v>
      </c>
      <c r="N1172" s="163" t="s">
        <v>46</v>
      </c>
      <c r="O1172" s="503">
        <v>43095</v>
      </c>
      <c r="P1172" s="499">
        <v>100000</v>
      </c>
      <c r="Q1172" s="500">
        <f t="shared" si="40"/>
        <v>9.9999999999999992E-2</v>
      </c>
      <c r="R1172" s="504">
        <v>1</v>
      </c>
      <c r="S1172" s="505" t="s">
        <v>3123</v>
      </c>
      <c r="T1172" s="163" t="s">
        <v>103</v>
      </c>
      <c r="U1172" s="163" t="s">
        <v>7</v>
      </c>
      <c r="V1172" s="495" t="s">
        <v>921</v>
      </c>
      <c r="W1172" s="495" t="s">
        <v>1771</v>
      </c>
      <c r="X1172" s="495" t="s">
        <v>6044</v>
      </c>
      <c r="Y1172" s="495" t="s">
        <v>757</v>
      </c>
      <c r="Z1172" s="616"/>
      <c r="AA1172" s="590"/>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615" customFormat="1" ht="17.45" customHeight="1" x14ac:dyDescent="0.25">
      <c r="A1173" s="589" t="s">
        <v>8091</v>
      </c>
      <c r="B1173" s="495" t="s">
        <v>60</v>
      </c>
      <c r="C1173" s="495" t="s">
        <v>805</v>
      </c>
      <c r="D1173" s="495" t="s">
        <v>5717</v>
      </c>
      <c r="E1173" s="495" t="s">
        <v>8020</v>
      </c>
      <c r="F1173" s="473" t="s">
        <v>28</v>
      </c>
      <c r="G1173" s="473"/>
      <c r="H1173" s="473"/>
      <c r="I1173" s="473"/>
      <c r="J1173" s="152" t="s">
        <v>11223</v>
      </c>
      <c r="K1173" s="163" t="s">
        <v>8953</v>
      </c>
      <c r="L1173" s="503">
        <v>43000</v>
      </c>
      <c r="M1173" s="497" t="s">
        <v>8041</v>
      </c>
      <c r="N1173" s="163" t="s">
        <v>46</v>
      </c>
      <c r="O1173" s="503">
        <v>43000</v>
      </c>
      <c r="P1173" s="499">
        <v>100000</v>
      </c>
      <c r="Q1173" s="500">
        <f t="shared" si="40"/>
        <v>9.9999999999999992E-2</v>
      </c>
      <c r="R1173" s="504">
        <v>3</v>
      </c>
      <c r="S1173" s="505" t="s">
        <v>8170</v>
      </c>
      <c r="T1173" s="163" t="s">
        <v>103</v>
      </c>
      <c r="U1173" s="163" t="s">
        <v>7</v>
      </c>
      <c r="V1173" s="495" t="s">
        <v>388</v>
      </c>
      <c r="W1173" s="495" t="s">
        <v>389</v>
      </c>
      <c r="X1173" s="495" t="s">
        <v>5548</v>
      </c>
      <c r="Y1173" s="495"/>
      <c r="Z1173" s="616"/>
      <c r="AA1173" s="590"/>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615" customFormat="1" ht="17.45" customHeight="1" x14ac:dyDescent="0.25">
      <c r="A1174" s="589" t="s">
        <v>7279</v>
      </c>
      <c r="B1174" s="495" t="s">
        <v>60</v>
      </c>
      <c r="C1174" s="495" t="s">
        <v>805</v>
      </c>
      <c r="D1174" s="495" t="s">
        <v>7280</v>
      </c>
      <c r="E1174" s="495" t="s">
        <v>7281</v>
      </c>
      <c r="F1174" s="473" t="s">
        <v>26</v>
      </c>
      <c r="G1174" s="473"/>
      <c r="H1174" s="473"/>
      <c r="I1174" s="473"/>
      <c r="J1174" s="152" t="s">
        <v>11223</v>
      </c>
      <c r="K1174" s="163" t="s">
        <v>8948</v>
      </c>
      <c r="L1174" s="503">
        <v>43000</v>
      </c>
      <c r="M1174" s="497" t="s">
        <v>7282</v>
      </c>
      <c r="N1174" s="163" t="s">
        <v>46</v>
      </c>
      <c r="O1174" s="503">
        <v>43000</v>
      </c>
      <c r="P1174" s="499">
        <v>100000</v>
      </c>
      <c r="Q1174" s="500">
        <f t="shared" si="40"/>
        <v>9.9999999999999992E-2</v>
      </c>
      <c r="R1174" s="504">
        <v>12</v>
      </c>
      <c r="S1174" s="505" t="s">
        <v>8658</v>
      </c>
      <c r="T1174" s="163" t="s">
        <v>103</v>
      </c>
      <c r="U1174" s="163" t="s">
        <v>7</v>
      </c>
      <c r="V1174" s="495" t="s">
        <v>388</v>
      </c>
      <c r="W1174" s="495" t="s">
        <v>389</v>
      </c>
      <c r="X1174" s="495" t="s">
        <v>10770</v>
      </c>
      <c r="Y1174" s="495"/>
      <c r="Z1174" s="616"/>
      <c r="AA1174" s="590"/>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615" customFormat="1" ht="17.45" customHeight="1" x14ac:dyDescent="0.25">
      <c r="A1175" s="589" t="s">
        <v>7606</v>
      </c>
      <c r="B1175" s="495" t="s">
        <v>60</v>
      </c>
      <c r="C1175" s="495" t="s">
        <v>805</v>
      </c>
      <c r="D1175" s="495" t="s">
        <v>7607</v>
      </c>
      <c r="E1175" s="495" t="s">
        <v>1313</v>
      </c>
      <c r="F1175" s="473" t="s">
        <v>25</v>
      </c>
      <c r="G1175" s="473"/>
      <c r="H1175" s="473"/>
      <c r="I1175" s="473"/>
      <c r="J1175" s="152" t="s">
        <v>11223</v>
      </c>
      <c r="K1175" s="163" t="s">
        <v>8951</v>
      </c>
      <c r="L1175" s="503">
        <v>42993</v>
      </c>
      <c r="M1175" s="497" t="s">
        <v>7608</v>
      </c>
      <c r="N1175" s="163" t="s">
        <v>46</v>
      </c>
      <c r="O1175" s="503">
        <v>42993</v>
      </c>
      <c r="P1175" s="499">
        <v>100000</v>
      </c>
      <c r="Q1175" s="500">
        <f t="shared" si="40"/>
        <v>9.9999999999999992E-2</v>
      </c>
      <c r="R1175" s="504">
        <v>12</v>
      </c>
      <c r="S1175" s="505" t="s">
        <v>7101</v>
      </c>
      <c r="T1175" s="163" t="s">
        <v>103</v>
      </c>
      <c r="U1175" s="163" t="s">
        <v>7</v>
      </c>
      <c r="V1175" s="495" t="s">
        <v>477</v>
      </c>
      <c r="W1175" s="495"/>
      <c r="X1175" s="495" t="s">
        <v>6823</v>
      </c>
      <c r="Y1175" s="495" t="s">
        <v>667</v>
      </c>
      <c r="Z1175" s="616"/>
      <c r="AA1175" s="590"/>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615" customFormat="1" ht="17.45" customHeight="1" x14ac:dyDescent="0.25">
      <c r="A1176" s="589" t="s">
        <v>5702</v>
      </c>
      <c r="B1176" s="495" t="s">
        <v>60</v>
      </c>
      <c r="C1176" s="495" t="s">
        <v>805</v>
      </c>
      <c r="D1176" s="495" t="s">
        <v>11553</v>
      </c>
      <c r="E1176" s="495" t="s">
        <v>5703</v>
      </c>
      <c r="F1176" s="473" t="s">
        <v>25</v>
      </c>
      <c r="G1176" s="473"/>
      <c r="H1176" s="473"/>
      <c r="I1176" s="473"/>
      <c r="J1176" s="152" t="s">
        <v>11225</v>
      </c>
      <c r="K1176" s="152" t="s">
        <v>35</v>
      </c>
      <c r="L1176" s="496">
        <v>42916</v>
      </c>
      <c r="M1176" s="497">
        <v>42815</v>
      </c>
      <c r="N1176" s="152" t="s">
        <v>46</v>
      </c>
      <c r="O1176" s="498">
        <v>42916</v>
      </c>
      <c r="P1176" s="499">
        <v>100000</v>
      </c>
      <c r="Q1176" s="500">
        <f t="shared" si="40"/>
        <v>9.9999999999999992E-2</v>
      </c>
      <c r="R1176" s="501">
        <v>12</v>
      </c>
      <c r="S1176" s="502">
        <v>42817</v>
      </c>
      <c r="T1176" s="152" t="s">
        <v>125</v>
      </c>
      <c r="U1176" s="152" t="s">
        <v>18</v>
      </c>
      <c r="V1176" s="495" t="s">
        <v>9273</v>
      </c>
      <c r="W1176" s="495" t="s">
        <v>11808</v>
      </c>
      <c r="X1176" s="495" t="s">
        <v>9831</v>
      </c>
      <c r="Y1176" s="495" t="s">
        <v>7201</v>
      </c>
      <c r="Z1176" s="616"/>
      <c r="AA1176" s="590"/>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615" customFormat="1" ht="17.45" customHeight="1" x14ac:dyDescent="0.25">
      <c r="A1177" s="589" t="s">
        <v>3369</v>
      </c>
      <c r="B1177" s="495" t="s">
        <v>60</v>
      </c>
      <c r="C1177" s="495" t="s">
        <v>4992</v>
      </c>
      <c r="D1177" s="495" t="s">
        <v>11630</v>
      </c>
      <c r="E1177" s="495" t="s">
        <v>3371</v>
      </c>
      <c r="F1177" s="473" t="s">
        <v>27</v>
      </c>
      <c r="G1177" s="473"/>
      <c r="H1177" s="473"/>
      <c r="I1177" s="473"/>
      <c r="J1177" s="152" t="s">
        <v>11224</v>
      </c>
      <c r="K1177" s="152" t="s">
        <v>8070</v>
      </c>
      <c r="L1177" s="496">
        <v>43009</v>
      </c>
      <c r="M1177" s="497">
        <v>42794</v>
      </c>
      <c r="N1177" s="152" t="s">
        <v>142</v>
      </c>
      <c r="O1177" s="498">
        <v>43009</v>
      </c>
      <c r="P1177" s="499">
        <v>100000</v>
      </c>
      <c r="Q1177" s="500">
        <f t="shared" si="40"/>
        <v>9.9999999999999992E-2</v>
      </c>
      <c r="R1177" s="501">
        <v>12</v>
      </c>
      <c r="S1177" s="502">
        <v>42796</v>
      </c>
      <c r="T1177" s="152" t="s">
        <v>125</v>
      </c>
      <c r="U1177" s="152" t="s">
        <v>7040</v>
      </c>
      <c r="V1177" s="495" t="s">
        <v>162</v>
      </c>
      <c r="W1177" s="495" t="s">
        <v>7199</v>
      </c>
      <c r="X1177" s="495" t="s">
        <v>11961</v>
      </c>
      <c r="Y1177" s="495" t="s">
        <v>6864</v>
      </c>
      <c r="Z1177" s="616"/>
      <c r="AA1177" s="590"/>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615" customFormat="1" ht="17.45" customHeight="1" x14ac:dyDescent="0.25">
      <c r="A1178" s="589" t="s">
        <v>3264</v>
      </c>
      <c r="B1178" s="495" t="s">
        <v>60</v>
      </c>
      <c r="C1178" s="495" t="s">
        <v>4992</v>
      </c>
      <c r="D1178" s="495" t="s">
        <v>3265</v>
      </c>
      <c r="E1178" s="495" t="s">
        <v>528</v>
      </c>
      <c r="F1178" s="473" t="s">
        <v>26</v>
      </c>
      <c r="G1178" s="473"/>
      <c r="H1178" s="473"/>
      <c r="I1178" s="473"/>
      <c r="J1178" s="152" t="s">
        <v>11223</v>
      </c>
      <c r="K1178" s="163" t="s">
        <v>8948</v>
      </c>
      <c r="L1178" s="503">
        <v>42991</v>
      </c>
      <c r="M1178" s="497" t="s">
        <v>3266</v>
      </c>
      <c r="N1178" s="163" t="s">
        <v>46</v>
      </c>
      <c r="O1178" s="503">
        <v>42991</v>
      </c>
      <c r="P1178" s="499">
        <v>100000</v>
      </c>
      <c r="Q1178" s="500">
        <f t="shared" si="40"/>
        <v>9.9999999999999992E-2</v>
      </c>
      <c r="R1178" s="504">
        <v>12</v>
      </c>
      <c r="S1178" s="505" t="s">
        <v>5563</v>
      </c>
      <c r="T1178" s="163" t="s">
        <v>103</v>
      </c>
      <c r="U1178" s="152" t="s">
        <v>7040</v>
      </c>
      <c r="V1178" s="495" t="s">
        <v>134</v>
      </c>
      <c r="W1178" s="495" t="s">
        <v>9226</v>
      </c>
      <c r="X1178" s="495" t="s">
        <v>5970</v>
      </c>
      <c r="Y1178" s="495"/>
      <c r="Z1178" s="616"/>
      <c r="AA1178" s="590"/>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615" customFormat="1" ht="17.45" customHeight="1" x14ac:dyDescent="0.25">
      <c r="A1179" s="589" t="s">
        <v>10291</v>
      </c>
      <c r="B1179" s="495" t="s">
        <v>57</v>
      </c>
      <c r="C1179" s="495" t="s">
        <v>182</v>
      </c>
      <c r="D1179" s="495" t="s">
        <v>315</v>
      </c>
      <c r="E1179" s="495" t="s">
        <v>10292</v>
      </c>
      <c r="F1179" s="473" t="s">
        <v>26</v>
      </c>
      <c r="G1179" s="473"/>
      <c r="H1179" s="473"/>
      <c r="I1179" s="473"/>
      <c r="J1179" s="152" t="s">
        <v>11225</v>
      </c>
      <c r="K1179" s="163" t="s">
        <v>8948</v>
      </c>
      <c r="L1179" s="503">
        <v>42907</v>
      </c>
      <c r="M1179" s="497" t="s">
        <v>10331</v>
      </c>
      <c r="N1179" s="163" t="s">
        <v>46</v>
      </c>
      <c r="O1179" s="503">
        <v>42907</v>
      </c>
      <c r="P1179" s="499">
        <v>99115</v>
      </c>
      <c r="Q1179" s="500">
        <f t="shared" si="40"/>
        <v>9.9114999999999995E-2</v>
      </c>
      <c r="R1179" s="504">
        <v>12</v>
      </c>
      <c r="S1179" s="505" t="s">
        <v>11311</v>
      </c>
      <c r="T1179" s="163" t="s">
        <v>103</v>
      </c>
      <c r="U1179" s="163" t="s">
        <v>7</v>
      </c>
      <c r="V1179" s="495" t="s">
        <v>388</v>
      </c>
      <c r="W1179" s="495"/>
      <c r="X1179" s="495" t="s">
        <v>10340</v>
      </c>
      <c r="Y1179" s="495" t="s">
        <v>757</v>
      </c>
      <c r="Z1179" s="616"/>
      <c r="AA1179" s="590"/>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615" customFormat="1" ht="17.45" customHeight="1" x14ac:dyDescent="0.25">
      <c r="A1180" s="589" t="s">
        <v>6899</v>
      </c>
      <c r="B1180" s="495" t="s">
        <v>57</v>
      </c>
      <c r="C1180" s="495" t="s">
        <v>1046</v>
      </c>
      <c r="D1180" s="495" t="s">
        <v>11631</v>
      </c>
      <c r="E1180" s="495" t="s">
        <v>6901</v>
      </c>
      <c r="F1180" s="473" t="s">
        <v>25</v>
      </c>
      <c r="G1180" s="473"/>
      <c r="H1180" s="473"/>
      <c r="I1180" s="473"/>
      <c r="J1180" s="152" t="s">
        <v>11223</v>
      </c>
      <c r="K1180" s="152" t="s">
        <v>8951</v>
      </c>
      <c r="L1180" s="496">
        <v>42982</v>
      </c>
      <c r="M1180" s="497">
        <v>42818</v>
      </c>
      <c r="N1180" s="152" t="s">
        <v>46</v>
      </c>
      <c r="O1180" s="498">
        <v>42982</v>
      </c>
      <c r="P1180" s="499">
        <v>98301</v>
      </c>
      <c r="Q1180" s="500">
        <f t="shared" si="40"/>
        <v>9.8300999999999999E-2</v>
      </c>
      <c r="R1180" s="501">
        <v>2</v>
      </c>
      <c r="S1180" s="502">
        <v>42842</v>
      </c>
      <c r="T1180" s="152" t="s">
        <v>125</v>
      </c>
      <c r="U1180" s="152" t="s">
        <v>7040</v>
      </c>
      <c r="V1180" s="495" t="s">
        <v>162</v>
      </c>
      <c r="W1180" s="495" t="s">
        <v>7199</v>
      </c>
      <c r="X1180" s="495" t="s">
        <v>11962</v>
      </c>
      <c r="Y1180" s="495" t="s">
        <v>9291</v>
      </c>
      <c r="Z1180" s="616"/>
      <c r="AA1180" s="590"/>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615" customFormat="1" ht="17.45" customHeight="1" x14ac:dyDescent="0.25">
      <c r="A1181" s="589" t="s">
        <v>7571</v>
      </c>
      <c r="B1181" s="495" t="s">
        <v>57</v>
      </c>
      <c r="C1181" s="495" t="s">
        <v>182</v>
      </c>
      <c r="D1181" s="495" t="s">
        <v>9059</v>
      </c>
      <c r="E1181" s="495" t="s">
        <v>7573</v>
      </c>
      <c r="F1181" s="473" t="s">
        <v>26</v>
      </c>
      <c r="G1181" s="473"/>
      <c r="H1181" s="473"/>
      <c r="I1181" s="473"/>
      <c r="J1181" s="152" t="s">
        <v>11223</v>
      </c>
      <c r="K1181" s="152" t="s">
        <v>8948</v>
      </c>
      <c r="L1181" s="496">
        <v>42920</v>
      </c>
      <c r="M1181" s="497">
        <v>42830</v>
      </c>
      <c r="N1181" s="152" t="s">
        <v>50</v>
      </c>
      <c r="O1181" s="498">
        <v>42920</v>
      </c>
      <c r="P1181" s="499">
        <v>98000</v>
      </c>
      <c r="Q1181" s="500">
        <f t="shared" si="40"/>
        <v>9.799999999999999E-2</v>
      </c>
      <c r="R1181" s="501">
        <v>12</v>
      </c>
      <c r="S1181" s="502">
        <v>42902</v>
      </c>
      <c r="T1181" s="152" t="s">
        <v>578</v>
      </c>
      <c r="U1181" s="152" t="s">
        <v>7040</v>
      </c>
      <c r="V1181" s="495" t="s">
        <v>162</v>
      </c>
      <c r="W1181" s="495" t="s">
        <v>105</v>
      </c>
      <c r="X1181" s="495" t="s">
        <v>10041</v>
      </c>
      <c r="Y1181" s="495"/>
      <c r="Z1181" s="616"/>
      <c r="AA1181" s="590"/>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615" customFormat="1" ht="17.45" customHeight="1" x14ac:dyDescent="0.25">
      <c r="A1182" s="589" t="s">
        <v>7318</v>
      </c>
      <c r="B1182" s="495" t="s">
        <v>57</v>
      </c>
      <c r="C1182" s="495" t="s">
        <v>182</v>
      </c>
      <c r="D1182" s="495" t="s">
        <v>8099</v>
      </c>
      <c r="E1182" s="495" t="s">
        <v>7320</v>
      </c>
      <c r="F1182" s="473" t="s">
        <v>24</v>
      </c>
      <c r="G1182" s="473"/>
      <c r="H1182" s="473"/>
      <c r="I1182" s="473"/>
      <c r="J1182" s="152" t="s">
        <v>11225</v>
      </c>
      <c r="K1182" s="152" t="s">
        <v>38</v>
      </c>
      <c r="L1182" s="496">
        <v>42879</v>
      </c>
      <c r="M1182" s="497">
        <v>42809</v>
      </c>
      <c r="N1182" s="152" t="s">
        <v>50</v>
      </c>
      <c r="O1182" s="498">
        <v>42880</v>
      </c>
      <c r="P1182" s="499">
        <v>97600</v>
      </c>
      <c r="Q1182" s="500">
        <f t="shared" si="40"/>
        <v>9.7599999999999992E-2</v>
      </c>
      <c r="R1182" s="501">
        <v>9</v>
      </c>
      <c r="S1182" s="502">
        <v>42880</v>
      </c>
      <c r="T1182" s="152" t="s">
        <v>578</v>
      </c>
      <c r="U1182" s="152" t="s">
        <v>7040</v>
      </c>
      <c r="V1182" s="495" t="s">
        <v>162</v>
      </c>
      <c r="W1182" s="495" t="s">
        <v>105</v>
      </c>
      <c r="X1182" s="495" t="s">
        <v>7159</v>
      </c>
      <c r="Y1182" s="495"/>
      <c r="Z1182" s="616"/>
      <c r="AA1182" s="590"/>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615" customFormat="1" ht="17.45" customHeight="1" x14ac:dyDescent="0.25">
      <c r="A1183" s="589" t="s">
        <v>3424</v>
      </c>
      <c r="B1183" s="495" t="s">
        <v>58</v>
      </c>
      <c r="C1183" s="495" t="s">
        <v>58</v>
      </c>
      <c r="D1183" s="495" t="s">
        <v>3425</v>
      </c>
      <c r="E1183" s="495" t="s">
        <v>3400</v>
      </c>
      <c r="F1183" s="473" t="s">
        <v>26</v>
      </c>
      <c r="G1183" s="473"/>
      <c r="H1183" s="473"/>
      <c r="I1183" s="473"/>
      <c r="J1183" s="152" t="s">
        <v>11223</v>
      </c>
      <c r="K1183" s="163" t="s">
        <v>8948</v>
      </c>
      <c r="L1183" s="503">
        <v>42989</v>
      </c>
      <c r="M1183" s="497" t="s">
        <v>3426</v>
      </c>
      <c r="N1183" s="163" t="s">
        <v>47</v>
      </c>
      <c r="O1183" s="503">
        <v>42989</v>
      </c>
      <c r="P1183" s="499">
        <v>95238</v>
      </c>
      <c r="Q1183" s="500">
        <f t="shared" si="40"/>
        <v>9.5237999999999989E-2</v>
      </c>
      <c r="R1183" s="504">
        <v>1</v>
      </c>
      <c r="S1183" s="505" t="s">
        <v>11840</v>
      </c>
      <c r="T1183" s="163" t="s">
        <v>103</v>
      </c>
      <c r="U1183" s="163" t="s">
        <v>18</v>
      </c>
      <c r="V1183" s="495" t="s">
        <v>488</v>
      </c>
      <c r="W1183" s="495" t="s">
        <v>3402</v>
      </c>
      <c r="X1183" s="495" t="s">
        <v>5577</v>
      </c>
      <c r="Y1183" s="495" t="s">
        <v>3427</v>
      </c>
      <c r="Z1183" s="616"/>
      <c r="AA1183" s="590"/>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615" customFormat="1" ht="17.45" customHeight="1" x14ac:dyDescent="0.25">
      <c r="A1184" s="591" t="s">
        <v>11632</v>
      </c>
      <c r="B1184" s="506" t="s">
        <v>58</v>
      </c>
      <c r="C1184" s="506" t="s">
        <v>58</v>
      </c>
      <c r="D1184" s="506" t="s">
        <v>11633</v>
      </c>
      <c r="E1184" s="506" t="s">
        <v>11634</v>
      </c>
      <c r="F1184" s="473" t="s">
        <v>28</v>
      </c>
      <c r="G1184" s="473"/>
      <c r="H1184" s="473"/>
      <c r="I1184" s="473"/>
      <c r="J1184" s="470" t="s">
        <v>11223</v>
      </c>
      <c r="K1184" s="470" t="s">
        <v>8952</v>
      </c>
      <c r="L1184" s="515">
        <v>43004</v>
      </c>
      <c r="M1184" s="509">
        <v>42914</v>
      </c>
      <c r="N1184" s="470" t="s">
        <v>47</v>
      </c>
      <c r="O1184" s="516">
        <v>43004</v>
      </c>
      <c r="P1184" s="510">
        <v>95238</v>
      </c>
      <c r="Q1184" s="511">
        <f t="shared" si="40"/>
        <v>9.5237999999999989E-2</v>
      </c>
      <c r="R1184" s="517">
        <v>12</v>
      </c>
      <c r="S1184" s="518">
        <v>42914</v>
      </c>
      <c r="T1184" s="470" t="s">
        <v>103</v>
      </c>
      <c r="U1184" s="470" t="s">
        <v>7040</v>
      </c>
      <c r="V1184" s="506" t="s">
        <v>162</v>
      </c>
      <c r="W1184" s="506" t="s">
        <v>105</v>
      </c>
      <c r="X1184" s="495" t="s">
        <v>11963</v>
      </c>
      <c r="Y1184" s="495"/>
      <c r="Z1184" s="616"/>
      <c r="AA1184" s="590"/>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615" customFormat="1" ht="17.45" customHeight="1" x14ac:dyDescent="0.25">
      <c r="A1185" s="589" t="s">
        <v>1021</v>
      </c>
      <c r="B1185" s="495" t="s">
        <v>58</v>
      </c>
      <c r="C1185" s="495" t="s">
        <v>58</v>
      </c>
      <c r="D1185" s="495" t="s">
        <v>11058</v>
      </c>
      <c r="E1185" s="495" t="s">
        <v>11129</v>
      </c>
      <c r="F1185" s="473" t="s">
        <v>26</v>
      </c>
      <c r="G1185" s="473"/>
      <c r="H1185" s="473"/>
      <c r="I1185" s="473"/>
      <c r="J1185" s="152" t="s">
        <v>11223</v>
      </c>
      <c r="K1185" s="152" t="s">
        <v>8948</v>
      </c>
      <c r="L1185" s="496">
        <v>42978</v>
      </c>
      <c r="M1185" s="497">
        <v>42692</v>
      </c>
      <c r="N1185" s="152" t="s">
        <v>47</v>
      </c>
      <c r="O1185" s="498">
        <v>42979</v>
      </c>
      <c r="P1185" s="499">
        <v>95238</v>
      </c>
      <c r="Q1185" s="500">
        <f t="shared" si="40"/>
        <v>9.5237999999999989E-2</v>
      </c>
      <c r="R1185" s="501">
        <v>3</v>
      </c>
      <c r="S1185" s="502">
        <v>42908</v>
      </c>
      <c r="T1185" s="152" t="s">
        <v>103</v>
      </c>
      <c r="U1185" s="152" t="s">
        <v>7040</v>
      </c>
      <c r="V1185" s="495" t="s">
        <v>162</v>
      </c>
      <c r="W1185" s="495" t="s">
        <v>105</v>
      </c>
      <c r="X1185" s="495" t="s">
        <v>9848</v>
      </c>
      <c r="Y1185" s="495" t="s">
        <v>9559</v>
      </c>
      <c r="Z1185" s="616"/>
      <c r="AA1185" s="590"/>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615" customFormat="1" ht="17.45" customHeight="1" x14ac:dyDescent="0.25">
      <c r="A1186" s="591" t="s">
        <v>11635</v>
      </c>
      <c r="B1186" s="506" t="s">
        <v>58</v>
      </c>
      <c r="C1186" s="506" t="s">
        <v>58</v>
      </c>
      <c r="D1186" s="506" t="s">
        <v>11636</v>
      </c>
      <c r="E1186" s="506" t="s">
        <v>11637</v>
      </c>
      <c r="F1186" s="473" t="s">
        <v>28</v>
      </c>
      <c r="G1186" s="473"/>
      <c r="H1186" s="473"/>
      <c r="I1186" s="473"/>
      <c r="J1186" s="470" t="s">
        <v>11223</v>
      </c>
      <c r="K1186" s="470" t="s">
        <v>8952</v>
      </c>
      <c r="L1186" s="515">
        <v>43004</v>
      </c>
      <c r="M1186" s="509">
        <v>42914</v>
      </c>
      <c r="N1186" s="470" t="s">
        <v>47</v>
      </c>
      <c r="O1186" s="516">
        <v>43004</v>
      </c>
      <c r="P1186" s="510">
        <v>95238</v>
      </c>
      <c r="Q1186" s="511">
        <f t="shared" si="40"/>
        <v>9.5237999999999989E-2</v>
      </c>
      <c r="R1186" s="517">
        <v>12</v>
      </c>
      <c r="S1186" s="518">
        <v>42914</v>
      </c>
      <c r="T1186" s="470" t="s">
        <v>103</v>
      </c>
      <c r="U1186" s="470" t="s">
        <v>7040</v>
      </c>
      <c r="V1186" s="506" t="s">
        <v>162</v>
      </c>
      <c r="W1186" s="506" t="s">
        <v>105</v>
      </c>
      <c r="X1186" s="495" t="s">
        <v>11963</v>
      </c>
      <c r="Y1186" s="495"/>
      <c r="Z1186" s="616"/>
      <c r="AA1186" s="590"/>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615" customFormat="1" ht="17.45" customHeight="1" x14ac:dyDescent="0.25">
      <c r="A1187" s="589" t="s">
        <v>3438</v>
      </c>
      <c r="B1187" s="495" t="s">
        <v>58</v>
      </c>
      <c r="C1187" s="495" t="s">
        <v>58</v>
      </c>
      <c r="D1187" s="495" t="s">
        <v>10896</v>
      </c>
      <c r="E1187" s="495" t="s">
        <v>3440</v>
      </c>
      <c r="F1187" s="473" t="s">
        <v>28</v>
      </c>
      <c r="G1187" s="473"/>
      <c r="H1187" s="473"/>
      <c r="I1187" s="473"/>
      <c r="J1187" s="152" t="s">
        <v>11224</v>
      </c>
      <c r="K1187" s="152" t="s">
        <v>8950</v>
      </c>
      <c r="L1187" s="496">
        <v>43094</v>
      </c>
      <c r="M1187" s="497">
        <v>42804</v>
      </c>
      <c r="N1187" s="152" t="s">
        <v>47</v>
      </c>
      <c r="O1187" s="498">
        <v>43094</v>
      </c>
      <c r="P1187" s="499">
        <v>95238</v>
      </c>
      <c r="Q1187" s="500">
        <f t="shared" si="40"/>
        <v>9.5237999999999989E-2</v>
      </c>
      <c r="R1187" s="501">
        <v>12</v>
      </c>
      <c r="S1187" s="502">
        <v>42804</v>
      </c>
      <c r="T1187" s="152" t="s">
        <v>103</v>
      </c>
      <c r="U1187" s="152" t="s">
        <v>7040</v>
      </c>
      <c r="V1187" s="495" t="s">
        <v>1715</v>
      </c>
      <c r="W1187" s="495" t="s">
        <v>518</v>
      </c>
      <c r="X1187" s="495" t="s">
        <v>10223</v>
      </c>
      <c r="Y1187" s="495"/>
      <c r="Z1187" s="616"/>
      <c r="AA1187" s="590"/>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615" customFormat="1" ht="17.45" customHeight="1" x14ac:dyDescent="0.25">
      <c r="A1188" s="589" t="s">
        <v>3434</v>
      </c>
      <c r="B1188" s="495" t="s">
        <v>58</v>
      </c>
      <c r="C1188" s="495" t="s">
        <v>58</v>
      </c>
      <c r="D1188" s="495" t="s">
        <v>10895</v>
      </c>
      <c r="E1188" s="495" t="s">
        <v>3436</v>
      </c>
      <c r="F1188" s="473" t="s">
        <v>26</v>
      </c>
      <c r="G1188" s="473"/>
      <c r="H1188" s="473"/>
      <c r="I1188" s="473"/>
      <c r="J1188" s="152" t="s">
        <v>11224</v>
      </c>
      <c r="K1188" s="152" t="s">
        <v>8948</v>
      </c>
      <c r="L1188" s="496">
        <v>43084</v>
      </c>
      <c r="M1188" s="497">
        <v>42752</v>
      </c>
      <c r="N1188" s="152" t="s">
        <v>46</v>
      </c>
      <c r="O1188" s="498">
        <v>43084</v>
      </c>
      <c r="P1188" s="499">
        <v>95238</v>
      </c>
      <c r="Q1188" s="500">
        <f t="shared" si="40"/>
        <v>9.5237999999999989E-2</v>
      </c>
      <c r="R1188" s="501">
        <v>3</v>
      </c>
      <c r="S1188" s="502">
        <v>42821</v>
      </c>
      <c r="T1188" s="152" t="s">
        <v>125</v>
      </c>
      <c r="U1188" s="152" t="s">
        <v>7040</v>
      </c>
      <c r="V1188" s="495" t="s">
        <v>162</v>
      </c>
      <c r="W1188" s="495" t="s">
        <v>105</v>
      </c>
      <c r="X1188" s="495" t="s">
        <v>10222</v>
      </c>
      <c r="Y1188" s="495" t="s">
        <v>9450</v>
      </c>
      <c r="Z1188" s="616"/>
      <c r="AA1188" s="590"/>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615" customFormat="1" ht="17.45" customHeight="1" x14ac:dyDescent="0.25">
      <c r="A1189" s="589" t="s">
        <v>8816</v>
      </c>
      <c r="B1189" s="495" t="s">
        <v>58</v>
      </c>
      <c r="C1189" s="495" t="s">
        <v>58</v>
      </c>
      <c r="D1189" s="495" t="s">
        <v>10894</v>
      </c>
      <c r="E1189" s="495" t="s">
        <v>11175</v>
      </c>
      <c r="F1189" s="473" t="s">
        <v>26</v>
      </c>
      <c r="G1189" s="473"/>
      <c r="H1189" s="473"/>
      <c r="I1189" s="473"/>
      <c r="J1189" s="152" t="s">
        <v>11224</v>
      </c>
      <c r="K1189" s="152" t="s">
        <v>8948</v>
      </c>
      <c r="L1189" s="496">
        <v>43039</v>
      </c>
      <c r="M1189" s="497">
        <v>42838</v>
      </c>
      <c r="N1189" s="152" t="s">
        <v>46</v>
      </c>
      <c r="O1189" s="498">
        <v>43039</v>
      </c>
      <c r="P1189" s="499">
        <v>95238</v>
      </c>
      <c r="Q1189" s="500">
        <f t="shared" si="40"/>
        <v>9.5237999999999989E-2</v>
      </c>
      <c r="R1189" s="501">
        <v>3</v>
      </c>
      <c r="S1189" s="502">
        <v>42845</v>
      </c>
      <c r="T1189" s="152" t="s">
        <v>125</v>
      </c>
      <c r="U1189" s="152" t="s">
        <v>7040</v>
      </c>
      <c r="V1189" s="495" t="s">
        <v>162</v>
      </c>
      <c r="W1189" s="495" t="s">
        <v>105</v>
      </c>
      <c r="X1189" s="495" t="s">
        <v>9210</v>
      </c>
      <c r="Y1189" s="495" t="s">
        <v>6864</v>
      </c>
      <c r="Z1189" s="616"/>
      <c r="AA1189" s="590"/>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615" customFormat="1" ht="17.45" customHeight="1" x14ac:dyDescent="0.25">
      <c r="A1190" s="589" t="s">
        <v>2603</v>
      </c>
      <c r="B1190" s="495" t="s">
        <v>58</v>
      </c>
      <c r="C1190" s="495" t="s">
        <v>58</v>
      </c>
      <c r="D1190" s="495" t="s">
        <v>2604</v>
      </c>
      <c r="E1190" s="495" t="s">
        <v>2605</v>
      </c>
      <c r="F1190" s="473" t="s">
        <v>26</v>
      </c>
      <c r="G1190" s="473"/>
      <c r="H1190" s="473"/>
      <c r="I1190" s="473"/>
      <c r="J1190" s="152" t="s">
        <v>11223</v>
      </c>
      <c r="K1190" s="163" t="s">
        <v>8948</v>
      </c>
      <c r="L1190" s="503">
        <v>43007</v>
      </c>
      <c r="M1190" s="497" t="s">
        <v>2606</v>
      </c>
      <c r="N1190" s="163" t="s">
        <v>48</v>
      </c>
      <c r="O1190" s="503">
        <v>43007</v>
      </c>
      <c r="P1190" s="499">
        <v>95238</v>
      </c>
      <c r="Q1190" s="500">
        <f t="shared" si="40"/>
        <v>9.5237999999999989E-2</v>
      </c>
      <c r="R1190" s="504">
        <v>3</v>
      </c>
      <c r="S1190" s="505" t="s">
        <v>11804</v>
      </c>
      <c r="T1190" s="163" t="s">
        <v>125</v>
      </c>
      <c r="U1190" s="152" t="s">
        <v>7040</v>
      </c>
      <c r="V1190" s="495" t="s">
        <v>134</v>
      </c>
      <c r="W1190" s="495" t="s">
        <v>9230</v>
      </c>
      <c r="X1190" s="495" t="s">
        <v>6367</v>
      </c>
      <c r="Y1190" s="495" t="s">
        <v>2607</v>
      </c>
      <c r="Z1190" s="616"/>
      <c r="AA1190" s="590"/>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615" customFormat="1" ht="17.45" customHeight="1" x14ac:dyDescent="0.25">
      <c r="A1191" s="589" t="s">
        <v>2939</v>
      </c>
      <c r="B1191" s="495" t="s">
        <v>57</v>
      </c>
      <c r="C1191" s="495" t="s">
        <v>98</v>
      </c>
      <c r="D1191" s="495" t="s">
        <v>2940</v>
      </c>
      <c r="E1191" s="495" t="s">
        <v>10599</v>
      </c>
      <c r="F1191" s="473" t="s">
        <v>25</v>
      </c>
      <c r="G1191" s="473" t="s">
        <v>4894</v>
      </c>
      <c r="H1191" s="473" t="str">
        <f>VLOOKUP(A1191,'[1]2017 SalesConnect'!$A:$J,8,0)</f>
        <v>India</v>
      </c>
      <c r="I1191" s="473" t="str">
        <f>VLOOKUP(A1191,'[1]2017 SalesConnect'!$A:$I,9,0)</f>
        <v>Workshop with client planned on 22/3. This will be delivered from CIC</v>
      </c>
      <c r="J1191" s="152" t="s">
        <v>11223</v>
      </c>
      <c r="K1191" s="163" t="s">
        <v>35</v>
      </c>
      <c r="L1191" s="503">
        <v>42947</v>
      </c>
      <c r="M1191" s="497" t="s">
        <v>2941</v>
      </c>
      <c r="N1191" s="163" t="s">
        <v>48</v>
      </c>
      <c r="O1191" s="503">
        <v>42951</v>
      </c>
      <c r="P1191" s="499">
        <v>80000</v>
      </c>
      <c r="Q1191" s="500">
        <f t="shared" si="40"/>
        <v>0.08</v>
      </c>
      <c r="R1191" s="504">
        <v>4</v>
      </c>
      <c r="S1191" s="505" t="s">
        <v>11804</v>
      </c>
      <c r="T1191" s="163" t="s">
        <v>103</v>
      </c>
      <c r="U1191" s="152" t="s">
        <v>7040</v>
      </c>
      <c r="V1191" s="495" t="s">
        <v>104</v>
      </c>
      <c r="W1191" s="495" t="s">
        <v>2668</v>
      </c>
      <c r="X1191" s="495" t="s">
        <v>106</v>
      </c>
      <c r="Y1191" s="495" t="s">
        <v>186</v>
      </c>
      <c r="Z1191" s="616"/>
      <c r="AA1191" s="590"/>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615" customFormat="1" ht="17.45" customHeight="1" x14ac:dyDescent="0.25">
      <c r="A1192" s="589" t="s">
        <v>3428</v>
      </c>
      <c r="B1192" s="495" t="s">
        <v>58</v>
      </c>
      <c r="C1192" s="495" t="s">
        <v>58</v>
      </c>
      <c r="D1192" s="495" t="s">
        <v>3391</v>
      </c>
      <c r="E1192" s="495" t="s">
        <v>3429</v>
      </c>
      <c r="F1192" s="473" t="s">
        <v>26</v>
      </c>
      <c r="G1192" s="473"/>
      <c r="H1192" s="473"/>
      <c r="I1192" s="473"/>
      <c r="J1192" s="152" t="s">
        <v>11225</v>
      </c>
      <c r="K1192" s="163" t="s">
        <v>8948</v>
      </c>
      <c r="L1192" s="503">
        <v>42916</v>
      </c>
      <c r="M1192" s="497" t="s">
        <v>3430</v>
      </c>
      <c r="N1192" s="163" t="s">
        <v>47</v>
      </c>
      <c r="O1192" s="503">
        <v>42919</v>
      </c>
      <c r="P1192" s="499">
        <v>95238</v>
      </c>
      <c r="Q1192" s="500">
        <f t="shared" si="40"/>
        <v>9.5237999999999989E-2</v>
      </c>
      <c r="R1192" s="504">
        <v>3</v>
      </c>
      <c r="S1192" s="505" t="s">
        <v>11804</v>
      </c>
      <c r="T1192" s="163" t="s">
        <v>292</v>
      </c>
      <c r="U1192" s="152" t="s">
        <v>7040</v>
      </c>
      <c r="V1192" s="495" t="s">
        <v>134</v>
      </c>
      <c r="W1192" s="495" t="s">
        <v>9274</v>
      </c>
      <c r="X1192" s="495" t="s">
        <v>6080</v>
      </c>
      <c r="Y1192" s="495" t="s">
        <v>3394</v>
      </c>
      <c r="Z1192" s="616"/>
      <c r="AA1192" s="590"/>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615" customFormat="1" ht="17.45" customHeight="1" x14ac:dyDescent="0.25">
      <c r="A1193" s="589" t="s">
        <v>3431</v>
      </c>
      <c r="B1193" s="495" t="s">
        <v>58</v>
      </c>
      <c r="C1193" s="495" t="s">
        <v>58</v>
      </c>
      <c r="D1193" s="495" t="s">
        <v>3391</v>
      </c>
      <c r="E1193" s="495" t="s">
        <v>3432</v>
      </c>
      <c r="F1193" s="473" t="s">
        <v>26</v>
      </c>
      <c r="G1193" s="473"/>
      <c r="H1193" s="473"/>
      <c r="I1193" s="473"/>
      <c r="J1193" s="152" t="s">
        <v>11223</v>
      </c>
      <c r="K1193" s="163" t="s">
        <v>8948</v>
      </c>
      <c r="L1193" s="503">
        <v>43008</v>
      </c>
      <c r="M1193" s="497" t="s">
        <v>3433</v>
      </c>
      <c r="N1193" s="163" t="s">
        <v>47</v>
      </c>
      <c r="O1193" s="503">
        <v>43010</v>
      </c>
      <c r="P1193" s="499">
        <v>95238</v>
      </c>
      <c r="Q1193" s="500">
        <f t="shared" si="40"/>
        <v>9.5237999999999989E-2</v>
      </c>
      <c r="R1193" s="504">
        <v>3</v>
      </c>
      <c r="S1193" s="505" t="s">
        <v>10335</v>
      </c>
      <c r="T1193" s="163" t="s">
        <v>103</v>
      </c>
      <c r="U1193" s="152" t="s">
        <v>7040</v>
      </c>
      <c r="V1193" s="495" t="s">
        <v>134</v>
      </c>
      <c r="W1193" s="495" t="s">
        <v>9274</v>
      </c>
      <c r="X1193" s="495" t="s">
        <v>6080</v>
      </c>
      <c r="Y1193" s="495" t="s">
        <v>3394</v>
      </c>
      <c r="Z1193" s="616"/>
      <c r="AA1193" s="590"/>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615" customFormat="1" ht="17.45" customHeight="1" x14ac:dyDescent="0.25">
      <c r="A1194" s="589" t="s">
        <v>3390</v>
      </c>
      <c r="B1194" s="495" t="s">
        <v>58</v>
      </c>
      <c r="C1194" s="495" t="s">
        <v>58</v>
      </c>
      <c r="D1194" s="495" t="s">
        <v>3391</v>
      </c>
      <c r="E1194" s="495" t="s">
        <v>3392</v>
      </c>
      <c r="F1194" s="473" t="s">
        <v>26</v>
      </c>
      <c r="G1194" s="473"/>
      <c r="H1194" s="473"/>
      <c r="I1194" s="473"/>
      <c r="J1194" s="152" t="s">
        <v>11223</v>
      </c>
      <c r="K1194" s="163" t="s">
        <v>8948</v>
      </c>
      <c r="L1194" s="503">
        <v>43008</v>
      </c>
      <c r="M1194" s="497" t="s">
        <v>3393</v>
      </c>
      <c r="N1194" s="163" t="s">
        <v>47</v>
      </c>
      <c r="O1194" s="503">
        <v>43008</v>
      </c>
      <c r="P1194" s="499">
        <v>95238</v>
      </c>
      <c r="Q1194" s="500">
        <f t="shared" si="40"/>
        <v>9.5237999999999989E-2</v>
      </c>
      <c r="R1194" s="504">
        <v>3</v>
      </c>
      <c r="S1194" s="505" t="s">
        <v>9808</v>
      </c>
      <c r="T1194" s="163" t="s">
        <v>125</v>
      </c>
      <c r="U1194" s="152" t="s">
        <v>7040</v>
      </c>
      <c r="V1194" s="495" t="s">
        <v>134</v>
      </c>
      <c r="W1194" s="495" t="s">
        <v>9274</v>
      </c>
      <c r="X1194" s="495" t="s">
        <v>6080</v>
      </c>
      <c r="Y1194" s="495" t="s">
        <v>3394</v>
      </c>
      <c r="Z1194" s="616"/>
      <c r="AA1194" s="590"/>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615" customFormat="1" ht="17.45" customHeight="1" x14ac:dyDescent="0.25">
      <c r="A1195" s="589" t="s">
        <v>3410</v>
      </c>
      <c r="B1195" s="495" t="s">
        <v>58</v>
      </c>
      <c r="C1195" s="495" t="s">
        <v>58</v>
      </c>
      <c r="D1195" s="495" t="s">
        <v>3411</v>
      </c>
      <c r="E1195" s="495" t="s">
        <v>3412</v>
      </c>
      <c r="F1195" s="473" t="s">
        <v>27</v>
      </c>
      <c r="G1195" s="473"/>
      <c r="H1195" s="473"/>
      <c r="I1195" s="473"/>
      <c r="J1195" s="152" t="s">
        <v>11223</v>
      </c>
      <c r="K1195" s="163" t="s">
        <v>8947</v>
      </c>
      <c r="L1195" s="503">
        <v>42978</v>
      </c>
      <c r="M1195" s="497" t="s">
        <v>3413</v>
      </c>
      <c r="N1195" s="163" t="s">
        <v>46</v>
      </c>
      <c r="O1195" s="503">
        <v>42978</v>
      </c>
      <c r="P1195" s="499">
        <v>95238</v>
      </c>
      <c r="Q1195" s="500">
        <f t="shared" si="40"/>
        <v>9.5237999999999989E-2</v>
      </c>
      <c r="R1195" s="504">
        <v>3</v>
      </c>
      <c r="S1195" s="505" t="s">
        <v>5563</v>
      </c>
      <c r="T1195" s="163" t="s">
        <v>292</v>
      </c>
      <c r="U1195" s="152" t="s">
        <v>7040</v>
      </c>
      <c r="V1195" s="495" t="s">
        <v>134</v>
      </c>
      <c r="W1195" s="495" t="s">
        <v>9226</v>
      </c>
      <c r="X1195" s="495" t="s">
        <v>6086</v>
      </c>
      <c r="Y1195" s="495" t="s">
        <v>9303</v>
      </c>
      <c r="Z1195" s="616"/>
      <c r="AA1195" s="590"/>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615" customFormat="1" ht="17.45" customHeight="1" x14ac:dyDescent="0.25">
      <c r="A1196" s="589" t="s">
        <v>3420</v>
      </c>
      <c r="B1196" s="495" t="s">
        <v>58</v>
      </c>
      <c r="C1196" s="495" t="s">
        <v>58</v>
      </c>
      <c r="D1196" s="495" t="s">
        <v>3421</v>
      </c>
      <c r="E1196" s="495" t="s">
        <v>3422</v>
      </c>
      <c r="F1196" s="473" t="s">
        <v>26</v>
      </c>
      <c r="G1196" s="473"/>
      <c r="H1196" s="473"/>
      <c r="I1196" s="473"/>
      <c r="J1196" s="152" t="s">
        <v>11223</v>
      </c>
      <c r="K1196" s="163" t="s">
        <v>8948</v>
      </c>
      <c r="L1196" s="503">
        <v>43007</v>
      </c>
      <c r="M1196" s="497" t="s">
        <v>3423</v>
      </c>
      <c r="N1196" s="163" t="s">
        <v>48</v>
      </c>
      <c r="O1196" s="503">
        <v>43007</v>
      </c>
      <c r="P1196" s="499">
        <v>95238</v>
      </c>
      <c r="Q1196" s="500">
        <f t="shared" si="40"/>
        <v>9.5237999999999989E-2</v>
      </c>
      <c r="R1196" s="504">
        <v>3</v>
      </c>
      <c r="S1196" s="505" t="s">
        <v>11804</v>
      </c>
      <c r="T1196" s="163" t="s">
        <v>103</v>
      </c>
      <c r="U1196" s="152" t="s">
        <v>7040</v>
      </c>
      <c r="V1196" s="495" t="s">
        <v>104</v>
      </c>
      <c r="W1196" s="495" t="s">
        <v>1026</v>
      </c>
      <c r="X1196" s="495" t="s">
        <v>6089</v>
      </c>
      <c r="Y1196" s="495" t="s">
        <v>1091</v>
      </c>
      <c r="Z1196" s="616"/>
      <c r="AA1196" s="590"/>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615" customFormat="1" ht="17.45" customHeight="1" x14ac:dyDescent="0.25">
      <c r="A1197" s="589" t="s">
        <v>8097</v>
      </c>
      <c r="B1197" s="495" t="s">
        <v>58</v>
      </c>
      <c r="C1197" s="495" t="s">
        <v>58</v>
      </c>
      <c r="D1197" s="495" t="s">
        <v>725</v>
      </c>
      <c r="E1197" s="495" t="s">
        <v>8098</v>
      </c>
      <c r="F1197" s="473" t="s">
        <v>28</v>
      </c>
      <c r="G1197" s="473"/>
      <c r="H1197" s="473"/>
      <c r="I1197" s="473"/>
      <c r="J1197" s="152" t="s">
        <v>11223</v>
      </c>
      <c r="K1197" s="163" t="s">
        <v>8952</v>
      </c>
      <c r="L1197" s="503">
        <v>42986</v>
      </c>
      <c r="M1197" s="497" t="s">
        <v>8144</v>
      </c>
      <c r="N1197" s="163" t="s">
        <v>46</v>
      </c>
      <c r="O1197" s="503">
        <v>42986</v>
      </c>
      <c r="P1197" s="499">
        <v>95238</v>
      </c>
      <c r="Q1197" s="500">
        <f t="shared" si="40"/>
        <v>9.5237999999999989E-2</v>
      </c>
      <c r="R1197" s="504">
        <v>2</v>
      </c>
      <c r="S1197" s="505" t="s">
        <v>8144</v>
      </c>
      <c r="T1197" s="163" t="s">
        <v>103</v>
      </c>
      <c r="U1197" s="152" t="s">
        <v>7040</v>
      </c>
      <c r="V1197" s="495" t="s">
        <v>158</v>
      </c>
      <c r="W1197" s="495" t="s">
        <v>8174</v>
      </c>
      <c r="X1197" s="495" t="s">
        <v>5861</v>
      </c>
      <c r="Y1197" s="495" t="s">
        <v>728</v>
      </c>
      <c r="Z1197" s="616"/>
      <c r="AA1197" s="590"/>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615" customFormat="1" ht="17.45" customHeight="1" x14ac:dyDescent="0.25">
      <c r="A1198" s="591" t="s">
        <v>11638</v>
      </c>
      <c r="B1198" s="506" t="s">
        <v>58</v>
      </c>
      <c r="C1198" s="506" t="s">
        <v>58</v>
      </c>
      <c r="D1198" s="506" t="s">
        <v>11639</v>
      </c>
      <c r="E1198" s="506" t="s">
        <v>316</v>
      </c>
      <c r="F1198" s="473" t="s">
        <v>26</v>
      </c>
      <c r="G1198" s="473"/>
      <c r="H1198" s="473"/>
      <c r="I1198" s="473"/>
      <c r="J1198" s="470" t="s">
        <v>11223</v>
      </c>
      <c r="K1198" s="507" t="s">
        <v>33</v>
      </c>
      <c r="L1198" s="508">
        <v>43008</v>
      </c>
      <c r="M1198" s="509" t="s">
        <v>11780</v>
      </c>
      <c r="N1198" s="507" t="s">
        <v>46</v>
      </c>
      <c r="O1198" s="508">
        <v>43009</v>
      </c>
      <c r="P1198" s="510">
        <v>95238</v>
      </c>
      <c r="Q1198" s="511">
        <f t="shared" ref="Q1198:Q1209" si="41">+P1198*0.000001</f>
        <v>9.5237999999999989E-2</v>
      </c>
      <c r="R1198" s="512">
        <v>1</v>
      </c>
      <c r="S1198" s="513" t="s">
        <v>11841</v>
      </c>
      <c r="T1198" s="507" t="s">
        <v>103</v>
      </c>
      <c r="U1198" s="470" t="s">
        <v>7040</v>
      </c>
      <c r="V1198" s="506" t="s">
        <v>134</v>
      </c>
      <c r="W1198" s="506"/>
      <c r="X1198" s="495" t="s">
        <v>11964</v>
      </c>
      <c r="Y1198" s="495"/>
      <c r="Z1198" s="616"/>
      <c r="AA1198" s="590"/>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615" customFormat="1" ht="17.45" customHeight="1" x14ac:dyDescent="0.25">
      <c r="A1199" s="589" t="s">
        <v>3395</v>
      </c>
      <c r="B1199" s="495" t="s">
        <v>58</v>
      </c>
      <c r="C1199" s="495" t="s">
        <v>58</v>
      </c>
      <c r="D1199" s="495" t="s">
        <v>3396</v>
      </c>
      <c r="E1199" s="495" t="s">
        <v>11176</v>
      </c>
      <c r="F1199" s="473" t="s">
        <v>26</v>
      </c>
      <c r="G1199" s="473"/>
      <c r="H1199" s="473"/>
      <c r="I1199" s="473"/>
      <c r="J1199" s="152" t="s">
        <v>11223</v>
      </c>
      <c r="K1199" s="163" t="s">
        <v>8948</v>
      </c>
      <c r="L1199" s="503">
        <v>42978</v>
      </c>
      <c r="M1199" s="497" t="s">
        <v>3397</v>
      </c>
      <c r="N1199" s="163" t="s">
        <v>46</v>
      </c>
      <c r="O1199" s="503">
        <v>42978</v>
      </c>
      <c r="P1199" s="499">
        <v>95238</v>
      </c>
      <c r="Q1199" s="500">
        <f t="shared" si="41"/>
        <v>9.5237999999999989E-2</v>
      </c>
      <c r="R1199" s="504">
        <v>6</v>
      </c>
      <c r="S1199" s="505" t="s">
        <v>6081</v>
      </c>
      <c r="T1199" s="163" t="s">
        <v>103</v>
      </c>
      <c r="U1199" s="152" t="s">
        <v>7040</v>
      </c>
      <c r="V1199" s="495" t="s">
        <v>134</v>
      </c>
      <c r="W1199" s="495"/>
      <c r="X1199" s="495" t="s">
        <v>6082</v>
      </c>
      <c r="Y1199" s="495" t="s">
        <v>3394</v>
      </c>
      <c r="Z1199" s="616"/>
      <c r="AA1199" s="590"/>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615" customFormat="1" ht="17.45" customHeight="1" x14ac:dyDescent="0.25">
      <c r="A1200" s="589" t="s">
        <v>11013</v>
      </c>
      <c r="B1200" s="495" t="s">
        <v>58</v>
      </c>
      <c r="C1200" s="495" t="s">
        <v>58</v>
      </c>
      <c r="D1200" s="495" t="s">
        <v>11086</v>
      </c>
      <c r="E1200" s="495" t="s">
        <v>11153</v>
      </c>
      <c r="F1200" s="473" t="s">
        <v>28</v>
      </c>
      <c r="G1200" s="473"/>
      <c r="H1200" s="473"/>
      <c r="I1200" s="473"/>
      <c r="J1200" s="152" t="s">
        <v>11223</v>
      </c>
      <c r="K1200" s="163" t="s">
        <v>8950</v>
      </c>
      <c r="L1200" s="503">
        <v>42937</v>
      </c>
      <c r="M1200" s="497" t="s">
        <v>11256</v>
      </c>
      <c r="N1200" s="163" t="s">
        <v>47</v>
      </c>
      <c r="O1200" s="503">
        <v>42937</v>
      </c>
      <c r="P1200" s="499">
        <v>95238</v>
      </c>
      <c r="Q1200" s="500">
        <f t="shared" si="41"/>
        <v>9.5237999999999989E-2</v>
      </c>
      <c r="R1200" s="504">
        <v>2</v>
      </c>
      <c r="S1200" s="505" t="s">
        <v>11284</v>
      </c>
      <c r="T1200" s="163" t="s">
        <v>292</v>
      </c>
      <c r="U1200" s="163" t="s">
        <v>7</v>
      </c>
      <c r="V1200" s="495" t="s">
        <v>477</v>
      </c>
      <c r="W1200" s="495" t="s">
        <v>11343</v>
      </c>
      <c r="X1200" s="495" t="s">
        <v>11379</v>
      </c>
      <c r="Y1200" s="495" t="s">
        <v>667</v>
      </c>
      <c r="Z1200" s="616"/>
      <c r="AA1200" s="590"/>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615" customFormat="1" ht="17.45" customHeight="1" x14ac:dyDescent="0.25">
      <c r="A1201" s="589" t="s">
        <v>3398</v>
      </c>
      <c r="B1201" s="495" t="s">
        <v>58</v>
      </c>
      <c r="C1201" s="495" t="s">
        <v>58</v>
      </c>
      <c r="D1201" s="495" t="s">
        <v>3399</v>
      </c>
      <c r="E1201" s="495" t="s">
        <v>3400</v>
      </c>
      <c r="F1201" s="473" t="s">
        <v>26</v>
      </c>
      <c r="G1201" s="473"/>
      <c r="H1201" s="473"/>
      <c r="I1201" s="473"/>
      <c r="J1201" s="152" t="s">
        <v>11223</v>
      </c>
      <c r="K1201" s="163" t="s">
        <v>8948</v>
      </c>
      <c r="L1201" s="503">
        <v>42989</v>
      </c>
      <c r="M1201" s="497" t="s">
        <v>3401</v>
      </c>
      <c r="N1201" s="163" t="s">
        <v>47</v>
      </c>
      <c r="O1201" s="503">
        <v>42989</v>
      </c>
      <c r="P1201" s="499">
        <v>95238</v>
      </c>
      <c r="Q1201" s="500">
        <f t="shared" si="41"/>
        <v>9.5237999999999989E-2</v>
      </c>
      <c r="R1201" s="504">
        <v>6</v>
      </c>
      <c r="S1201" s="505" t="s">
        <v>7102</v>
      </c>
      <c r="T1201" s="163" t="s">
        <v>103</v>
      </c>
      <c r="U1201" s="163" t="s">
        <v>7</v>
      </c>
      <c r="V1201" s="495" t="s">
        <v>477</v>
      </c>
      <c r="W1201" s="495" t="s">
        <v>3186</v>
      </c>
      <c r="X1201" s="495" t="s">
        <v>5577</v>
      </c>
      <c r="Y1201" s="495" t="s">
        <v>1032</v>
      </c>
      <c r="Z1201" s="616"/>
      <c r="AA1201" s="590"/>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615" customFormat="1" ht="17.45" customHeight="1" x14ac:dyDescent="0.25">
      <c r="A1202" s="591" t="s">
        <v>11640</v>
      </c>
      <c r="B1202" s="506" t="s">
        <v>58</v>
      </c>
      <c r="C1202" s="506" t="s">
        <v>58</v>
      </c>
      <c r="D1202" s="506" t="s">
        <v>11641</v>
      </c>
      <c r="E1202" s="506" t="s">
        <v>11642</v>
      </c>
      <c r="F1202" s="473" t="s">
        <v>24</v>
      </c>
      <c r="G1202" s="473"/>
      <c r="H1202" s="473"/>
      <c r="I1202" s="473"/>
      <c r="J1202" s="470" t="s">
        <v>11223</v>
      </c>
      <c r="K1202" s="507" t="s">
        <v>8949</v>
      </c>
      <c r="L1202" s="508">
        <v>42978</v>
      </c>
      <c r="M1202" s="509" t="s">
        <v>11781</v>
      </c>
      <c r="N1202" s="507" t="s">
        <v>47</v>
      </c>
      <c r="O1202" s="508">
        <v>42979</v>
      </c>
      <c r="P1202" s="510">
        <v>95238</v>
      </c>
      <c r="Q1202" s="511">
        <f t="shared" si="41"/>
        <v>9.5237999999999989E-2</v>
      </c>
      <c r="R1202" s="512">
        <v>2</v>
      </c>
      <c r="S1202" s="513" t="s">
        <v>11804</v>
      </c>
      <c r="T1202" s="507" t="s">
        <v>292</v>
      </c>
      <c r="U1202" s="507" t="s">
        <v>7</v>
      </c>
      <c r="V1202" s="506" t="s">
        <v>477</v>
      </c>
      <c r="W1202" s="506" t="s">
        <v>1204</v>
      </c>
      <c r="X1202" s="495" t="s">
        <v>11965</v>
      </c>
      <c r="Y1202" s="495" t="s">
        <v>12030</v>
      </c>
      <c r="Z1202" s="616"/>
      <c r="AA1202" s="590"/>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615" customFormat="1" ht="17.45" customHeight="1" x14ac:dyDescent="0.25">
      <c r="A1203" s="589" t="s">
        <v>6982</v>
      </c>
      <c r="B1203" s="495" t="s">
        <v>58</v>
      </c>
      <c r="C1203" s="495" t="s">
        <v>58</v>
      </c>
      <c r="D1203" s="495" t="s">
        <v>3496</v>
      </c>
      <c r="E1203" s="495" t="s">
        <v>6983</v>
      </c>
      <c r="F1203" s="473" t="s">
        <v>26</v>
      </c>
      <c r="G1203" s="473"/>
      <c r="H1203" s="473"/>
      <c r="I1203" s="473"/>
      <c r="J1203" s="152" t="s">
        <v>11224</v>
      </c>
      <c r="K1203" s="163" t="s">
        <v>8948</v>
      </c>
      <c r="L1203" s="503">
        <v>43049</v>
      </c>
      <c r="M1203" s="497" t="s">
        <v>7044</v>
      </c>
      <c r="N1203" s="163" t="s">
        <v>46</v>
      </c>
      <c r="O1203" s="503">
        <v>43049</v>
      </c>
      <c r="P1203" s="499">
        <v>95238</v>
      </c>
      <c r="Q1203" s="500">
        <f t="shared" si="41"/>
        <v>9.5237999999999989E-2</v>
      </c>
      <c r="R1203" s="504">
        <v>36</v>
      </c>
      <c r="S1203" s="505" t="s">
        <v>7078</v>
      </c>
      <c r="T1203" s="163" t="s">
        <v>125</v>
      </c>
      <c r="U1203" s="163" t="s">
        <v>7</v>
      </c>
      <c r="V1203" s="495" t="s">
        <v>1867</v>
      </c>
      <c r="W1203" s="495"/>
      <c r="X1203" s="495" t="s">
        <v>5544</v>
      </c>
      <c r="Y1203" s="495" t="s">
        <v>7095</v>
      </c>
      <c r="Z1203" s="616"/>
      <c r="AA1203" s="590"/>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615" customFormat="1" ht="17.45" customHeight="1" x14ac:dyDescent="0.25">
      <c r="A1204" s="589" t="s">
        <v>3417</v>
      </c>
      <c r="B1204" s="495" t="s">
        <v>58</v>
      </c>
      <c r="C1204" s="495" t="s">
        <v>58</v>
      </c>
      <c r="D1204" s="495" t="s">
        <v>3418</v>
      </c>
      <c r="E1204" s="495" t="s">
        <v>1015</v>
      </c>
      <c r="F1204" s="473" t="s">
        <v>26</v>
      </c>
      <c r="G1204" s="473"/>
      <c r="H1204" s="473"/>
      <c r="I1204" s="473"/>
      <c r="J1204" s="152" t="s">
        <v>11224</v>
      </c>
      <c r="K1204" s="163" t="s">
        <v>8948</v>
      </c>
      <c r="L1204" s="503">
        <v>43098</v>
      </c>
      <c r="M1204" s="497" t="s">
        <v>3419</v>
      </c>
      <c r="N1204" s="163" t="s">
        <v>46</v>
      </c>
      <c r="O1204" s="503">
        <v>43098</v>
      </c>
      <c r="P1204" s="499">
        <v>95238</v>
      </c>
      <c r="Q1204" s="500">
        <f t="shared" si="41"/>
        <v>9.5237999999999989E-2</v>
      </c>
      <c r="R1204" s="504">
        <v>3</v>
      </c>
      <c r="S1204" s="505" t="s">
        <v>7102</v>
      </c>
      <c r="T1204" s="163" t="s">
        <v>103</v>
      </c>
      <c r="U1204" s="163" t="s">
        <v>7</v>
      </c>
      <c r="V1204" s="495" t="s">
        <v>477</v>
      </c>
      <c r="W1204" s="495" t="s">
        <v>1996</v>
      </c>
      <c r="X1204" s="495" t="s">
        <v>6088</v>
      </c>
      <c r="Y1204" s="495" t="s">
        <v>1629</v>
      </c>
      <c r="Z1204" s="616"/>
      <c r="AA1204" s="590"/>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615" customFormat="1" ht="17.45" customHeight="1" x14ac:dyDescent="0.25">
      <c r="A1205" s="589" t="s">
        <v>11012</v>
      </c>
      <c r="B1205" s="495" t="s">
        <v>58</v>
      </c>
      <c r="C1205" s="495" t="s">
        <v>58</v>
      </c>
      <c r="D1205" s="495" t="s">
        <v>11085</v>
      </c>
      <c r="E1205" s="495" t="s">
        <v>11177</v>
      </c>
      <c r="F1205" s="473" t="s">
        <v>26</v>
      </c>
      <c r="G1205" s="473"/>
      <c r="H1205" s="473"/>
      <c r="I1205" s="473"/>
      <c r="J1205" s="152" t="s">
        <v>11223</v>
      </c>
      <c r="K1205" s="163" t="s">
        <v>8948</v>
      </c>
      <c r="L1205" s="503">
        <v>42992</v>
      </c>
      <c r="M1205" s="497" t="s">
        <v>11255</v>
      </c>
      <c r="N1205" s="163" t="s">
        <v>46</v>
      </c>
      <c r="O1205" s="503">
        <v>43098</v>
      </c>
      <c r="P1205" s="499">
        <v>95238</v>
      </c>
      <c r="Q1205" s="500">
        <f t="shared" si="41"/>
        <v>9.5237999999999989E-2</v>
      </c>
      <c r="R1205" s="504">
        <v>3</v>
      </c>
      <c r="S1205" s="505" t="s">
        <v>11283</v>
      </c>
      <c r="T1205" s="163" t="s">
        <v>103</v>
      </c>
      <c r="U1205" s="163" t="s">
        <v>7</v>
      </c>
      <c r="V1205" s="495" t="s">
        <v>477</v>
      </c>
      <c r="W1205" s="495" t="s">
        <v>2539</v>
      </c>
      <c r="X1205" s="495" t="s">
        <v>6082</v>
      </c>
      <c r="Y1205" s="495" t="s">
        <v>221</v>
      </c>
      <c r="Z1205" s="616"/>
      <c r="AA1205" s="590"/>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615" customFormat="1" ht="17.45" customHeight="1" x14ac:dyDescent="0.25">
      <c r="A1206" s="589" t="s">
        <v>10897</v>
      </c>
      <c r="B1206" s="495" t="s">
        <v>58</v>
      </c>
      <c r="C1206" s="495" t="s">
        <v>58</v>
      </c>
      <c r="D1206" s="495" t="s">
        <v>10898</v>
      </c>
      <c r="E1206" s="495" t="s">
        <v>10899</v>
      </c>
      <c r="F1206" s="473" t="s">
        <v>28</v>
      </c>
      <c r="G1206" s="473"/>
      <c r="H1206" s="473"/>
      <c r="I1206" s="473"/>
      <c r="J1206" s="152" t="s">
        <v>11224</v>
      </c>
      <c r="K1206" s="163" t="s">
        <v>8952</v>
      </c>
      <c r="L1206" s="503">
        <v>43098</v>
      </c>
      <c r="M1206" s="497" t="s">
        <v>10941</v>
      </c>
      <c r="N1206" s="163" t="s">
        <v>46</v>
      </c>
      <c r="O1206" s="503">
        <v>43098</v>
      </c>
      <c r="P1206" s="499">
        <v>95238</v>
      </c>
      <c r="Q1206" s="500">
        <f t="shared" si="41"/>
        <v>9.5237999999999989E-2</v>
      </c>
      <c r="R1206" s="504">
        <v>12</v>
      </c>
      <c r="S1206" s="505" t="s">
        <v>10333</v>
      </c>
      <c r="T1206" s="163" t="s">
        <v>125</v>
      </c>
      <c r="U1206" s="163" t="s">
        <v>7</v>
      </c>
      <c r="V1206" s="495" t="s">
        <v>477</v>
      </c>
      <c r="W1206" s="495"/>
      <c r="X1206" s="495" t="s">
        <v>10957</v>
      </c>
      <c r="Y1206" s="495" t="s">
        <v>356</v>
      </c>
      <c r="Z1206" s="616"/>
      <c r="AA1206" s="590"/>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615" customFormat="1" ht="17.45" customHeight="1" x14ac:dyDescent="0.25">
      <c r="A1207" s="589" t="s">
        <v>4312</v>
      </c>
      <c r="B1207" s="495" t="s">
        <v>56</v>
      </c>
      <c r="C1207" s="495" t="s">
        <v>161</v>
      </c>
      <c r="D1207" s="495" t="s">
        <v>10669</v>
      </c>
      <c r="E1207" s="495" t="s">
        <v>4313</v>
      </c>
      <c r="F1207" s="473" t="s">
        <v>26</v>
      </c>
      <c r="G1207" s="473"/>
      <c r="H1207" s="473"/>
      <c r="I1207" s="473"/>
      <c r="J1207" s="152" t="s">
        <v>11223</v>
      </c>
      <c r="K1207" s="152" t="s">
        <v>8948</v>
      </c>
      <c r="L1207" s="496">
        <v>42972</v>
      </c>
      <c r="M1207" s="497">
        <v>42789</v>
      </c>
      <c r="N1207" s="152" t="s">
        <v>46</v>
      </c>
      <c r="O1207" s="498">
        <v>42972</v>
      </c>
      <c r="P1207" s="499">
        <v>25000</v>
      </c>
      <c r="Q1207" s="500">
        <f t="shared" si="41"/>
        <v>2.4999999999999998E-2</v>
      </c>
      <c r="R1207" s="501">
        <v>6</v>
      </c>
      <c r="S1207" s="502">
        <v>42845</v>
      </c>
      <c r="T1207" s="152" t="s">
        <v>125</v>
      </c>
      <c r="U1207" s="152" t="s">
        <v>7040</v>
      </c>
      <c r="V1207" s="495" t="s">
        <v>162</v>
      </c>
      <c r="W1207" s="495" t="s">
        <v>105</v>
      </c>
      <c r="X1207" s="495" t="s">
        <v>10103</v>
      </c>
      <c r="Y1207" s="495" t="s">
        <v>7201</v>
      </c>
      <c r="Z1207" s="616"/>
      <c r="AA1207" s="590"/>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615" customFormat="1" ht="17.45" customHeight="1" x14ac:dyDescent="0.25">
      <c r="A1208" s="589" t="s">
        <v>8808</v>
      </c>
      <c r="B1208" s="495" t="s">
        <v>56</v>
      </c>
      <c r="C1208" s="495" t="s">
        <v>109</v>
      </c>
      <c r="D1208" s="495" t="s">
        <v>8809</v>
      </c>
      <c r="E1208" s="495" t="s">
        <v>8810</v>
      </c>
      <c r="F1208" s="473" t="s">
        <v>28</v>
      </c>
      <c r="G1208" s="473"/>
      <c r="H1208" s="473"/>
      <c r="I1208" s="473"/>
      <c r="J1208" s="152" t="s">
        <v>11224</v>
      </c>
      <c r="K1208" s="163" t="s">
        <v>8953</v>
      </c>
      <c r="L1208" s="503">
        <v>43098</v>
      </c>
      <c r="M1208" s="497" t="s">
        <v>8883</v>
      </c>
      <c r="N1208" s="163" t="s">
        <v>46</v>
      </c>
      <c r="O1208" s="503">
        <v>43098</v>
      </c>
      <c r="P1208" s="499">
        <v>100000</v>
      </c>
      <c r="Q1208" s="500">
        <f t="shared" si="41"/>
        <v>9.9999999999999992E-2</v>
      </c>
      <c r="R1208" s="504">
        <v>12</v>
      </c>
      <c r="S1208" s="505" t="s">
        <v>8048</v>
      </c>
      <c r="T1208" s="163" t="s">
        <v>125</v>
      </c>
      <c r="U1208" s="152" t="s">
        <v>7040</v>
      </c>
      <c r="V1208" s="495" t="s">
        <v>134</v>
      </c>
      <c r="W1208" s="495" t="s">
        <v>1332</v>
      </c>
      <c r="X1208" s="495" t="s">
        <v>8919</v>
      </c>
      <c r="Y1208" s="495"/>
      <c r="Z1208" s="616"/>
      <c r="AA1208" s="590"/>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615" customFormat="1" ht="17.45" customHeight="1" x14ac:dyDescent="0.25">
      <c r="A1209" s="589" t="s">
        <v>8537</v>
      </c>
      <c r="B1209" s="495" t="s">
        <v>56</v>
      </c>
      <c r="C1209" s="495" t="s">
        <v>117</v>
      </c>
      <c r="D1209" s="495" t="s">
        <v>11751</v>
      </c>
      <c r="E1209" s="495" t="s">
        <v>8538</v>
      </c>
      <c r="F1209" s="473" t="s">
        <v>25</v>
      </c>
      <c r="G1209" s="473"/>
      <c r="H1209" s="473"/>
      <c r="I1209" s="473"/>
      <c r="J1209" s="152" t="s">
        <v>11223</v>
      </c>
      <c r="K1209" s="152" t="s">
        <v>35</v>
      </c>
      <c r="L1209" s="496">
        <v>43008</v>
      </c>
      <c r="M1209" s="497">
        <v>42834</v>
      </c>
      <c r="N1209" s="152" t="s">
        <v>46</v>
      </c>
      <c r="O1209" s="498">
        <v>43008</v>
      </c>
      <c r="P1209" s="499">
        <v>0</v>
      </c>
      <c r="Q1209" s="500">
        <f t="shared" si="41"/>
        <v>0</v>
      </c>
      <c r="R1209" s="501">
        <v>12</v>
      </c>
      <c r="S1209" s="502">
        <v>42838</v>
      </c>
      <c r="T1209" s="152" t="s">
        <v>125</v>
      </c>
      <c r="U1209" s="152" t="s">
        <v>7040</v>
      </c>
      <c r="V1209" s="495" t="s">
        <v>162</v>
      </c>
      <c r="W1209" s="495" t="s">
        <v>7199</v>
      </c>
      <c r="X1209" s="495" t="s">
        <v>11947</v>
      </c>
      <c r="Y1209" s="495" t="s">
        <v>7201</v>
      </c>
      <c r="Z1209" s="616"/>
      <c r="AA1209" s="590"/>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615" customFormat="1" ht="17.45" customHeight="1" x14ac:dyDescent="0.25">
      <c r="A1210" s="592" t="s">
        <v>3442</v>
      </c>
      <c r="B1210" s="519" t="s">
        <v>57</v>
      </c>
      <c r="C1210" s="519" t="s">
        <v>98</v>
      </c>
      <c r="D1210" s="519" t="s">
        <v>832</v>
      </c>
      <c r="E1210" s="519" t="s">
        <v>3443</v>
      </c>
      <c r="F1210" s="473" t="s">
        <v>25</v>
      </c>
      <c r="G1210" s="473"/>
      <c r="H1210" s="473"/>
      <c r="I1210" s="473"/>
      <c r="J1210" s="520" t="s">
        <v>11226</v>
      </c>
      <c r="K1210" s="520" t="s">
        <v>8951</v>
      </c>
      <c r="L1210" s="521">
        <v>42776</v>
      </c>
      <c r="M1210" s="522" t="s">
        <v>3444</v>
      </c>
      <c r="N1210" s="520" t="s">
        <v>50</v>
      </c>
      <c r="O1210" s="521">
        <v>42813</v>
      </c>
      <c r="P1210" s="523">
        <v>95000</v>
      </c>
      <c r="Q1210" s="524">
        <v>9.5000000000000001E-2</v>
      </c>
      <c r="R1210" s="525">
        <v>3</v>
      </c>
      <c r="S1210" s="526" t="s">
        <v>5563</v>
      </c>
      <c r="T1210" s="520" t="s">
        <v>578</v>
      </c>
      <c r="U1210" s="520" t="s">
        <v>7040</v>
      </c>
      <c r="V1210" s="519" t="s">
        <v>134</v>
      </c>
      <c r="W1210" s="519" t="s">
        <v>9226</v>
      </c>
      <c r="X1210" s="415" t="s">
        <v>106</v>
      </c>
      <c r="Y1210" s="415" t="s">
        <v>186</v>
      </c>
      <c r="Z1210" s="616"/>
      <c r="AA1210" s="590"/>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615" customFormat="1" ht="17.45" customHeight="1" x14ac:dyDescent="0.25">
      <c r="A1211" s="591" t="s">
        <v>11643</v>
      </c>
      <c r="B1211" s="506" t="s">
        <v>57</v>
      </c>
      <c r="C1211" s="506" t="s">
        <v>182</v>
      </c>
      <c r="D1211" s="506" t="s">
        <v>11644</v>
      </c>
      <c r="E1211" s="506" t="s">
        <v>316</v>
      </c>
      <c r="F1211" s="473" t="s">
        <v>25</v>
      </c>
      <c r="G1211" s="473"/>
      <c r="H1211" s="473"/>
      <c r="I1211" s="473"/>
      <c r="J1211" s="470" t="s">
        <v>11223</v>
      </c>
      <c r="K1211" s="470" t="s">
        <v>8951</v>
      </c>
      <c r="L1211" s="515">
        <v>42999</v>
      </c>
      <c r="M1211" s="509">
        <v>42909</v>
      </c>
      <c r="N1211" s="470" t="s">
        <v>47</v>
      </c>
      <c r="O1211" s="516">
        <v>42999</v>
      </c>
      <c r="P1211" s="510">
        <v>95000</v>
      </c>
      <c r="Q1211" s="511">
        <f t="shared" ref="Q1211:Q1228" si="42">+P1211*0.000001</f>
        <v>9.5000000000000001E-2</v>
      </c>
      <c r="R1211" s="517">
        <v>12</v>
      </c>
      <c r="S1211" s="518">
        <v>42909</v>
      </c>
      <c r="T1211" s="470" t="s">
        <v>103</v>
      </c>
      <c r="U1211" s="470" t="s">
        <v>7040</v>
      </c>
      <c r="V1211" s="506" t="s">
        <v>162</v>
      </c>
      <c r="W1211" s="506" t="s">
        <v>105</v>
      </c>
      <c r="X1211" s="495" t="s">
        <v>11966</v>
      </c>
      <c r="Y1211" s="495" t="s">
        <v>9291</v>
      </c>
      <c r="Z1211" s="616"/>
      <c r="AA1211" s="590"/>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615" customFormat="1" ht="17.45" customHeight="1" x14ac:dyDescent="0.25">
      <c r="A1212" s="589" t="s">
        <v>3450</v>
      </c>
      <c r="B1212" s="495" t="s">
        <v>62</v>
      </c>
      <c r="C1212" s="495" t="s">
        <v>429</v>
      </c>
      <c r="D1212" s="495" t="s">
        <v>3451</v>
      </c>
      <c r="E1212" s="495" t="s">
        <v>3452</v>
      </c>
      <c r="F1212" s="473" t="s">
        <v>26</v>
      </c>
      <c r="G1212" s="473"/>
      <c r="H1212" s="473"/>
      <c r="I1212" s="473"/>
      <c r="J1212" s="152" t="s">
        <v>11224</v>
      </c>
      <c r="K1212" s="163" t="s">
        <v>8948</v>
      </c>
      <c r="L1212" s="503">
        <v>43063</v>
      </c>
      <c r="M1212" s="497" t="s">
        <v>3453</v>
      </c>
      <c r="N1212" s="163" t="s">
        <v>46</v>
      </c>
      <c r="O1212" s="503">
        <v>43063</v>
      </c>
      <c r="P1212" s="499">
        <v>93602</v>
      </c>
      <c r="Q1212" s="500">
        <f t="shared" si="42"/>
        <v>9.3601999999999991E-2</v>
      </c>
      <c r="R1212" s="504">
        <v>1</v>
      </c>
      <c r="S1212" s="505" t="s">
        <v>9539</v>
      </c>
      <c r="T1212" s="163" t="s">
        <v>292</v>
      </c>
      <c r="U1212" s="152" t="s">
        <v>7040</v>
      </c>
      <c r="V1212" s="495" t="s">
        <v>158</v>
      </c>
      <c r="W1212" s="495" t="s">
        <v>5919</v>
      </c>
      <c r="X1212" s="495" t="s">
        <v>5574</v>
      </c>
      <c r="Y1212" s="495" t="s">
        <v>9558</v>
      </c>
      <c r="Z1212" s="616"/>
      <c r="AA1212" s="590"/>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615" customFormat="1" ht="17.45" customHeight="1" x14ac:dyDescent="0.25">
      <c r="A1213" s="589" t="s">
        <v>700</v>
      </c>
      <c r="B1213" s="495" t="s">
        <v>57</v>
      </c>
      <c r="C1213" s="495" t="s">
        <v>324</v>
      </c>
      <c r="D1213" s="495" t="s">
        <v>701</v>
      </c>
      <c r="E1213" s="495" t="s">
        <v>702</v>
      </c>
      <c r="F1213" s="473" t="s">
        <v>28</v>
      </c>
      <c r="G1213" s="473"/>
      <c r="H1213" s="473"/>
      <c r="I1213" s="473"/>
      <c r="J1213" s="152" t="s">
        <v>11224</v>
      </c>
      <c r="K1213" s="163" t="s">
        <v>8950</v>
      </c>
      <c r="L1213" s="503">
        <v>43035</v>
      </c>
      <c r="M1213" s="497" t="s">
        <v>703</v>
      </c>
      <c r="N1213" s="163" t="s">
        <v>47</v>
      </c>
      <c r="O1213" s="503">
        <v>43035</v>
      </c>
      <c r="P1213" s="499">
        <v>93000</v>
      </c>
      <c r="Q1213" s="500">
        <f t="shared" si="42"/>
        <v>9.2999999999999999E-2</v>
      </c>
      <c r="R1213" s="504">
        <v>1</v>
      </c>
      <c r="S1213" s="505" t="s">
        <v>8957</v>
      </c>
      <c r="T1213" s="163" t="s">
        <v>103</v>
      </c>
      <c r="U1213" s="163" t="s">
        <v>13</v>
      </c>
      <c r="V1213" s="495" t="s">
        <v>126</v>
      </c>
      <c r="W1213" s="495" t="s">
        <v>498</v>
      </c>
      <c r="X1213" s="495" t="s">
        <v>11967</v>
      </c>
      <c r="Y1213" s="495" t="s">
        <v>128</v>
      </c>
      <c r="Z1213" s="616"/>
      <c r="AA1213" s="590"/>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615" customFormat="1" ht="17.45" customHeight="1" x14ac:dyDescent="0.25">
      <c r="A1214" s="589" t="s">
        <v>3681</v>
      </c>
      <c r="B1214" s="495" t="s">
        <v>60</v>
      </c>
      <c r="C1214" s="495" t="s">
        <v>4992</v>
      </c>
      <c r="D1214" s="495" t="s">
        <v>10911</v>
      </c>
      <c r="E1214" s="495" t="s">
        <v>10150</v>
      </c>
      <c r="F1214" s="473" t="s">
        <v>25</v>
      </c>
      <c r="G1214" s="473"/>
      <c r="H1214" s="473"/>
      <c r="I1214" s="473"/>
      <c r="J1214" s="152" t="s">
        <v>11224</v>
      </c>
      <c r="K1214" s="152" t="s">
        <v>35</v>
      </c>
      <c r="L1214" s="496">
        <v>43014</v>
      </c>
      <c r="M1214" s="497">
        <v>42788</v>
      </c>
      <c r="N1214" s="152" t="s">
        <v>48</v>
      </c>
      <c r="O1214" s="498">
        <v>43014</v>
      </c>
      <c r="P1214" s="499">
        <v>93000</v>
      </c>
      <c r="Q1214" s="500">
        <f t="shared" si="42"/>
        <v>9.2999999999999999E-2</v>
      </c>
      <c r="R1214" s="501">
        <v>4</v>
      </c>
      <c r="S1214" s="502">
        <v>42906</v>
      </c>
      <c r="T1214" s="152" t="s">
        <v>103</v>
      </c>
      <c r="U1214" s="152" t="s">
        <v>7040</v>
      </c>
      <c r="V1214" s="495" t="s">
        <v>162</v>
      </c>
      <c r="W1214" s="495" t="s">
        <v>105</v>
      </c>
      <c r="X1214" s="495" t="s">
        <v>9211</v>
      </c>
      <c r="Y1214" s="495" t="s">
        <v>6864</v>
      </c>
      <c r="Z1214" s="616"/>
      <c r="AA1214" s="590"/>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615" customFormat="1" ht="17.45" customHeight="1" x14ac:dyDescent="0.25">
      <c r="A1215" s="589" t="s">
        <v>3462</v>
      </c>
      <c r="B1215" s="495" t="s">
        <v>60</v>
      </c>
      <c r="C1215" s="495" t="s">
        <v>4992</v>
      </c>
      <c r="D1215" s="495" t="s">
        <v>10900</v>
      </c>
      <c r="E1215" s="495" t="s">
        <v>2662</v>
      </c>
      <c r="F1215" s="473" t="s">
        <v>25</v>
      </c>
      <c r="G1215" s="473"/>
      <c r="H1215" s="473"/>
      <c r="I1215" s="473"/>
      <c r="J1215" s="152" t="s">
        <v>11224</v>
      </c>
      <c r="K1215" s="152" t="s">
        <v>35</v>
      </c>
      <c r="L1215" s="496">
        <v>43021</v>
      </c>
      <c r="M1215" s="497">
        <v>42788</v>
      </c>
      <c r="N1215" s="152" t="s">
        <v>47</v>
      </c>
      <c r="O1215" s="498">
        <v>43021</v>
      </c>
      <c r="P1215" s="499">
        <v>93000</v>
      </c>
      <c r="Q1215" s="500">
        <f t="shared" si="42"/>
        <v>9.2999999999999999E-2</v>
      </c>
      <c r="R1215" s="501">
        <v>6</v>
      </c>
      <c r="S1215" s="502">
        <v>42836</v>
      </c>
      <c r="T1215" s="152" t="s">
        <v>103</v>
      </c>
      <c r="U1215" s="152" t="s">
        <v>7040</v>
      </c>
      <c r="V1215" s="495" t="s">
        <v>162</v>
      </c>
      <c r="W1215" s="495" t="s">
        <v>105</v>
      </c>
      <c r="X1215" s="495" t="s">
        <v>9211</v>
      </c>
      <c r="Y1215" s="495" t="s">
        <v>6864</v>
      </c>
      <c r="Z1215" s="616"/>
      <c r="AA1215" s="590"/>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615" customFormat="1" ht="17.45" customHeight="1" x14ac:dyDescent="0.25">
      <c r="A1216" s="589" t="s">
        <v>5708</v>
      </c>
      <c r="B1216" s="495" t="s">
        <v>58</v>
      </c>
      <c r="C1216" s="495" t="s">
        <v>58</v>
      </c>
      <c r="D1216" s="495" t="s">
        <v>10286</v>
      </c>
      <c r="E1216" s="495" t="s">
        <v>5710</v>
      </c>
      <c r="F1216" s="473" t="s">
        <v>26</v>
      </c>
      <c r="G1216" s="473" t="s">
        <v>4894</v>
      </c>
      <c r="H1216" s="473" t="str">
        <f>VLOOKUP(A1216,'[1]2017 SalesConnect'!$A:$J,8,0)</f>
        <v>Japan</v>
      </c>
      <c r="I1216" s="473" t="str">
        <f>VLOOKUP(A1216,'[1]2017 SalesConnect'!$A:$I,9,0)</f>
        <v>Trade Finance , Involved in PoC</v>
      </c>
      <c r="J1216" s="152" t="s">
        <v>11225</v>
      </c>
      <c r="K1216" s="152" t="s">
        <v>8948</v>
      </c>
      <c r="L1216" s="496">
        <v>42846</v>
      </c>
      <c r="M1216" s="497">
        <v>42661</v>
      </c>
      <c r="N1216" s="152" t="s">
        <v>50</v>
      </c>
      <c r="O1216" s="498">
        <v>42853</v>
      </c>
      <c r="P1216" s="499">
        <v>90476</v>
      </c>
      <c r="Q1216" s="500">
        <f t="shared" si="42"/>
        <v>9.0476000000000001E-2</v>
      </c>
      <c r="R1216" s="501">
        <v>3</v>
      </c>
      <c r="S1216" s="502">
        <v>42852</v>
      </c>
      <c r="T1216" s="152" t="s">
        <v>578</v>
      </c>
      <c r="U1216" s="152" t="s">
        <v>7040</v>
      </c>
      <c r="V1216" s="495" t="s">
        <v>162</v>
      </c>
      <c r="W1216" s="495" t="s">
        <v>105</v>
      </c>
      <c r="X1216" s="495" t="s">
        <v>9832</v>
      </c>
      <c r="Y1216" s="495" t="s">
        <v>9241</v>
      </c>
      <c r="Z1216" s="616"/>
      <c r="AA1216" s="590"/>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615" customFormat="1" ht="17.45" customHeight="1" x14ac:dyDescent="0.25">
      <c r="A1217" s="589" t="s">
        <v>594</v>
      </c>
      <c r="B1217" s="495" t="s">
        <v>58</v>
      </c>
      <c r="C1217" s="495" t="s">
        <v>58</v>
      </c>
      <c r="D1217" s="495" t="s">
        <v>595</v>
      </c>
      <c r="E1217" s="495" t="s">
        <v>596</v>
      </c>
      <c r="F1217" s="473" t="s">
        <v>26</v>
      </c>
      <c r="G1217" s="473" t="s">
        <v>4894</v>
      </c>
      <c r="H1217" s="473" t="str">
        <f>VLOOKUP(A1217,'[1]2017 SalesConnect'!$A:$J,8,0)</f>
        <v>India</v>
      </c>
      <c r="I1217" s="473" t="str">
        <f>VLOOKUP(A1217,'[1]2017 SalesConnect'!$A:$I,9,0)</f>
        <v>Place Holder, will get involved once it picks up traction</v>
      </c>
      <c r="J1217" s="152" t="s">
        <v>11224</v>
      </c>
      <c r="K1217" s="163" t="s">
        <v>8948</v>
      </c>
      <c r="L1217" s="503">
        <v>43084</v>
      </c>
      <c r="M1217" s="497" t="s">
        <v>597</v>
      </c>
      <c r="N1217" s="163" t="s">
        <v>46</v>
      </c>
      <c r="O1217" s="503">
        <v>43084</v>
      </c>
      <c r="P1217" s="499">
        <v>76190</v>
      </c>
      <c r="Q1217" s="500">
        <f t="shared" si="42"/>
        <v>7.6189999999999994E-2</v>
      </c>
      <c r="R1217" s="504">
        <v>12</v>
      </c>
      <c r="S1217" s="505" t="s">
        <v>1137</v>
      </c>
      <c r="T1217" s="163" t="s">
        <v>125</v>
      </c>
      <c r="U1217" s="163" t="s">
        <v>7</v>
      </c>
      <c r="V1217" s="495" t="s">
        <v>477</v>
      </c>
      <c r="W1217" s="495" t="s">
        <v>1138</v>
      </c>
      <c r="X1217" s="495" t="s">
        <v>6443</v>
      </c>
      <c r="Y1217" s="495"/>
      <c r="Z1217" s="616"/>
      <c r="AA1217" s="590"/>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615" customFormat="1" ht="17.45" customHeight="1" x14ac:dyDescent="0.25">
      <c r="A1218" s="589" t="s">
        <v>1421</v>
      </c>
      <c r="B1218" s="495" t="s">
        <v>58</v>
      </c>
      <c r="C1218" s="495" t="s">
        <v>58</v>
      </c>
      <c r="D1218" s="495" t="s">
        <v>725</v>
      </c>
      <c r="E1218" s="495" t="s">
        <v>1422</v>
      </c>
      <c r="F1218" s="473" t="s">
        <v>28</v>
      </c>
      <c r="G1218" s="473" t="s">
        <v>4894</v>
      </c>
      <c r="H1218" s="473" t="str">
        <f>VLOOKUP(A1218,'[1]2017 SalesConnect'!$A:$J,8,0)</f>
        <v>Japan</v>
      </c>
      <c r="I1218" s="473"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52" t="s">
        <v>11225</v>
      </c>
      <c r="K1218" s="163" t="s">
        <v>8952</v>
      </c>
      <c r="L1218" s="503">
        <v>42907</v>
      </c>
      <c r="M1218" s="497" t="s">
        <v>1423</v>
      </c>
      <c r="N1218" s="163" t="s">
        <v>50</v>
      </c>
      <c r="O1218" s="503">
        <v>42916</v>
      </c>
      <c r="P1218" s="499">
        <v>90476</v>
      </c>
      <c r="Q1218" s="500">
        <f t="shared" si="42"/>
        <v>9.0476000000000001E-2</v>
      </c>
      <c r="R1218" s="504">
        <v>3</v>
      </c>
      <c r="S1218" s="505" t="s">
        <v>11804</v>
      </c>
      <c r="T1218" s="163" t="s">
        <v>578</v>
      </c>
      <c r="U1218" s="152" t="s">
        <v>7040</v>
      </c>
      <c r="V1218" s="495" t="s">
        <v>158</v>
      </c>
      <c r="W1218" s="495" t="s">
        <v>5501</v>
      </c>
      <c r="X1218" s="495" t="s">
        <v>5861</v>
      </c>
      <c r="Y1218" s="495" t="s">
        <v>9307</v>
      </c>
      <c r="Z1218" s="616"/>
      <c r="AA1218" s="590"/>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615" customFormat="1" ht="17.45" customHeight="1" x14ac:dyDescent="0.25">
      <c r="A1219" s="589" t="s">
        <v>7321</v>
      </c>
      <c r="B1219" s="495" t="s">
        <v>62</v>
      </c>
      <c r="C1219" s="495" t="s">
        <v>985</v>
      </c>
      <c r="D1219" s="495" t="s">
        <v>11645</v>
      </c>
      <c r="E1219" s="495" t="s">
        <v>7323</v>
      </c>
      <c r="F1219" s="473" t="s">
        <v>26</v>
      </c>
      <c r="G1219" s="473"/>
      <c r="H1219" s="473"/>
      <c r="I1219" s="473"/>
      <c r="J1219" s="152" t="s">
        <v>11224</v>
      </c>
      <c r="K1219" s="152" t="s">
        <v>8948</v>
      </c>
      <c r="L1219" s="496">
        <v>43038</v>
      </c>
      <c r="M1219" s="497">
        <v>42829</v>
      </c>
      <c r="N1219" s="152" t="s">
        <v>46</v>
      </c>
      <c r="O1219" s="498">
        <v>43040</v>
      </c>
      <c r="P1219" s="499">
        <v>90000</v>
      </c>
      <c r="Q1219" s="500">
        <f t="shared" si="42"/>
        <v>0.09</v>
      </c>
      <c r="R1219" s="501">
        <v>12</v>
      </c>
      <c r="S1219" s="502">
        <v>42831</v>
      </c>
      <c r="T1219" s="152" t="s">
        <v>103</v>
      </c>
      <c r="U1219" s="152" t="s">
        <v>7040</v>
      </c>
      <c r="V1219" s="495" t="s">
        <v>162</v>
      </c>
      <c r="W1219" s="495" t="s">
        <v>7199</v>
      </c>
      <c r="X1219" s="495" t="s">
        <v>11968</v>
      </c>
      <c r="Y1219" s="495" t="s">
        <v>6859</v>
      </c>
      <c r="Z1219" s="616"/>
      <c r="AA1219" s="590"/>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615" customFormat="1" ht="17.45" customHeight="1" x14ac:dyDescent="0.25">
      <c r="A1220" s="589" t="s">
        <v>3803</v>
      </c>
      <c r="B1220" s="495" t="s">
        <v>6912</v>
      </c>
      <c r="C1220" s="495" t="s">
        <v>6912</v>
      </c>
      <c r="D1220" s="495" t="s">
        <v>218</v>
      </c>
      <c r="E1220" s="495" t="s">
        <v>3804</v>
      </c>
      <c r="F1220" s="473" t="s">
        <v>26</v>
      </c>
      <c r="G1220" s="473"/>
      <c r="H1220" s="473"/>
      <c r="I1220" s="473"/>
      <c r="J1220" s="152" t="s">
        <v>11225</v>
      </c>
      <c r="K1220" s="163" t="s">
        <v>8948</v>
      </c>
      <c r="L1220" s="503">
        <v>42916</v>
      </c>
      <c r="M1220" s="497" t="s">
        <v>3805</v>
      </c>
      <c r="N1220" s="163" t="s">
        <v>47</v>
      </c>
      <c r="O1220" s="503">
        <v>42916</v>
      </c>
      <c r="P1220" s="499">
        <v>90000</v>
      </c>
      <c r="Q1220" s="500">
        <f t="shared" si="42"/>
        <v>0.09</v>
      </c>
      <c r="R1220" s="504">
        <v>12</v>
      </c>
      <c r="S1220" s="505" t="s">
        <v>11842</v>
      </c>
      <c r="T1220" s="163" t="s">
        <v>292</v>
      </c>
      <c r="U1220" s="163" t="s">
        <v>7</v>
      </c>
      <c r="V1220" s="495" t="s">
        <v>477</v>
      </c>
      <c r="W1220" s="495" t="s">
        <v>1138</v>
      </c>
      <c r="X1220" s="495" t="s">
        <v>5583</v>
      </c>
      <c r="Y1220" s="495" t="s">
        <v>1091</v>
      </c>
      <c r="Z1220" s="616"/>
      <c r="AA1220" s="590"/>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615" customFormat="1" ht="17.45" customHeight="1" x14ac:dyDescent="0.25">
      <c r="A1221" s="589" t="s">
        <v>3470</v>
      </c>
      <c r="B1221" s="495" t="s">
        <v>59</v>
      </c>
      <c r="C1221" s="495" t="s">
        <v>9574</v>
      </c>
      <c r="D1221" s="495" t="s">
        <v>10287</v>
      </c>
      <c r="E1221" s="495" t="s">
        <v>3472</v>
      </c>
      <c r="F1221" s="473" t="s">
        <v>25</v>
      </c>
      <c r="G1221" s="473"/>
      <c r="H1221" s="473"/>
      <c r="I1221" s="473"/>
      <c r="J1221" s="152" t="s">
        <v>11225</v>
      </c>
      <c r="K1221" s="152" t="s">
        <v>8951</v>
      </c>
      <c r="L1221" s="496">
        <v>42916</v>
      </c>
      <c r="M1221" s="497">
        <v>42773</v>
      </c>
      <c r="N1221" s="152" t="s">
        <v>48</v>
      </c>
      <c r="O1221" s="498">
        <v>42916</v>
      </c>
      <c r="P1221" s="499">
        <v>90000</v>
      </c>
      <c r="Q1221" s="500">
        <f t="shared" si="42"/>
        <v>0.09</v>
      </c>
      <c r="R1221" s="501">
        <v>6</v>
      </c>
      <c r="S1221" s="502">
        <v>42845</v>
      </c>
      <c r="T1221" s="152" t="s">
        <v>103</v>
      </c>
      <c r="U1221" s="152" t="s">
        <v>7040</v>
      </c>
      <c r="V1221" s="495" t="s">
        <v>1715</v>
      </c>
      <c r="W1221" s="495" t="s">
        <v>518</v>
      </c>
      <c r="X1221" s="495" t="s">
        <v>9833</v>
      </c>
      <c r="Y1221" s="495" t="s">
        <v>6864</v>
      </c>
      <c r="Z1221" s="616"/>
      <c r="AA1221" s="590"/>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615" customFormat="1" ht="17.45" customHeight="1" x14ac:dyDescent="0.25">
      <c r="A1222" s="589" t="s">
        <v>3465</v>
      </c>
      <c r="B1222" s="495" t="s">
        <v>57</v>
      </c>
      <c r="C1222" s="495" t="s">
        <v>98</v>
      </c>
      <c r="D1222" s="495" t="s">
        <v>3466</v>
      </c>
      <c r="E1222" s="495" t="s">
        <v>3467</v>
      </c>
      <c r="F1222" s="473" t="s">
        <v>28</v>
      </c>
      <c r="G1222" s="473"/>
      <c r="H1222" s="473"/>
      <c r="I1222" s="473"/>
      <c r="J1222" s="152" t="s">
        <v>11223</v>
      </c>
      <c r="K1222" s="163" t="s">
        <v>8950</v>
      </c>
      <c r="L1222" s="503">
        <v>43007</v>
      </c>
      <c r="M1222" s="497" t="s">
        <v>3468</v>
      </c>
      <c r="N1222" s="163" t="s">
        <v>48</v>
      </c>
      <c r="O1222" s="503">
        <v>43007</v>
      </c>
      <c r="P1222" s="499">
        <v>90000</v>
      </c>
      <c r="Q1222" s="500">
        <f t="shared" si="42"/>
        <v>0.09</v>
      </c>
      <c r="R1222" s="504">
        <v>1</v>
      </c>
      <c r="S1222" s="505" t="s">
        <v>11804</v>
      </c>
      <c r="T1222" s="163" t="s">
        <v>466</v>
      </c>
      <c r="U1222" s="163" t="s">
        <v>14</v>
      </c>
      <c r="V1222" s="495" t="s">
        <v>911</v>
      </c>
      <c r="W1222" s="495" t="s">
        <v>1292</v>
      </c>
      <c r="X1222" s="495" t="s">
        <v>106</v>
      </c>
      <c r="Y1222" s="495" t="s">
        <v>435</v>
      </c>
      <c r="Z1222" s="616"/>
      <c r="AA1222" s="590"/>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615" customFormat="1" ht="17.45" customHeight="1" x14ac:dyDescent="0.25">
      <c r="A1223" s="589" t="s">
        <v>5714</v>
      </c>
      <c r="B1223" s="495" t="s">
        <v>57</v>
      </c>
      <c r="C1223" s="495" t="s">
        <v>98</v>
      </c>
      <c r="D1223" s="495" t="s">
        <v>11646</v>
      </c>
      <c r="E1223" s="495" t="s">
        <v>5715</v>
      </c>
      <c r="F1223" s="473" t="s">
        <v>25</v>
      </c>
      <c r="G1223" s="473"/>
      <c r="H1223" s="473"/>
      <c r="I1223" s="473"/>
      <c r="J1223" s="152" t="s">
        <v>11223</v>
      </c>
      <c r="K1223" s="152" t="s">
        <v>35</v>
      </c>
      <c r="L1223" s="496">
        <v>42997</v>
      </c>
      <c r="M1223" s="497">
        <v>42817</v>
      </c>
      <c r="N1223" s="152" t="s">
        <v>46</v>
      </c>
      <c r="O1223" s="498">
        <v>42997</v>
      </c>
      <c r="P1223" s="499">
        <v>90000</v>
      </c>
      <c r="Q1223" s="500">
        <f t="shared" si="42"/>
        <v>0.09</v>
      </c>
      <c r="R1223" s="501">
        <v>12</v>
      </c>
      <c r="S1223" s="502">
        <v>42824</v>
      </c>
      <c r="T1223" s="152" t="s">
        <v>125</v>
      </c>
      <c r="U1223" s="152" t="s">
        <v>7040</v>
      </c>
      <c r="V1223" s="495" t="s">
        <v>162</v>
      </c>
      <c r="W1223" s="495" t="s">
        <v>7199</v>
      </c>
      <c r="X1223" s="495" t="s">
        <v>9834</v>
      </c>
      <c r="Y1223" s="495" t="s">
        <v>7201</v>
      </c>
      <c r="Z1223" s="616"/>
      <c r="AA1223" s="590"/>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615" customFormat="1" ht="17.45" customHeight="1" x14ac:dyDescent="0.25">
      <c r="A1224" s="589" t="s">
        <v>3478</v>
      </c>
      <c r="B1224" s="495" t="s">
        <v>57</v>
      </c>
      <c r="C1224" s="495" t="s">
        <v>98</v>
      </c>
      <c r="D1224" s="495" t="s">
        <v>3479</v>
      </c>
      <c r="E1224" s="495" t="s">
        <v>3480</v>
      </c>
      <c r="F1224" s="473" t="s">
        <v>25</v>
      </c>
      <c r="G1224" s="473"/>
      <c r="H1224" s="473"/>
      <c r="I1224" s="473"/>
      <c r="J1224" s="152" t="s">
        <v>11224</v>
      </c>
      <c r="K1224" s="163" t="s">
        <v>35</v>
      </c>
      <c r="L1224" s="503">
        <v>43060</v>
      </c>
      <c r="M1224" s="497" t="s">
        <v>3481</v>
      </c>
      <c r="N1224" s="163" t="s">
        <v>46</v>
      </c>
      <c r="O1224" s="503">
        <v>43060</v>
      </c>
      <c r="P1224" s="499">
        <v>90000</v>
      </c>
      <c r="Q1224" s="500">
        <f t="shared" si="42"/>
        <v>0.09</v>
      </c>
      <c r="R1224" s="504">
        <v>12</v>
      </c>
      <c r="S1224" s="505" t="s">
        <v>387</v>
      </c>
      <c r="T1224" s="163" t="s">
        <v>103</v>
      </c>
      <c r="U1224" s="163" t="s">
        <v>7</v>
      </c>
      <c r="V1224" s="495" t="s">
        <v>388</v>
      </c>
      <c r="W1224" s="495" t="s">
        <v>389</v>
      </c>
      <c r="X1224" s="495" t="s">
        <v>106</v>
      </c>
      <c r="Y1224" s="495"/>
      <c r="Z1224" s="616"/>
      <c r="AA1224" s="590"/>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615" customFormat="1" ht="17.45" customHeight="1" x14ac:dyDescent="0.25">
      <c r="A1225" s="589" t="s">
        <v>7326</v>
      </c>
      <c r="B1225" s="495" t="s">
        <v>60</v>
      </c>
      <c r="C1225" s="495" t="s">
        <v>805</v>
      </c>
      <c r="D1225" s="495" t="s">
        <v>10595</v>
      </c>
      <c r="E1225" s="495" t="s">
        <v>11178</v>
      </c>
      <c r="F1225" s="473" t="s">
        <v>27</v>
      </c>
      <c r="G1225" s="473"/>
      <c r="H1225" s="473"/>
      <c r="I1225" s="473"/>
      <c r="J1225" s="152" t="s">
        <v>11223</v>
      </c>
      <c r="K1225" s="152" t="s">
        <v>8947</v>
      </c>
      <c r="L1225" s="496">
        <v>42935</v>
      </c>
      <c r="M1225" s="497">
        <v>42829</v>
      </c>
      <c r="N1225" s="152" t="s">
        <v>47</v>
      </c>
      <c r="O1225" s="498">
        <v>42935</v>
      </c>
      <c r="P1225" s="499">
        <v>90000</v>
      </c>
      <c r="Q1225" s="500">
        <f t="shared" si="42"/>
        <v>0.09</v>
      </c>
      <c r="R1225" s="501">
        <v>12</v>
      </c>
      <c r="S1225" s="502">
        <v>42852</v>
      </c>
      <c r="T1225" s="152" t="s">
        <v>103</v>
      </c>
      <c r="U1225" s="152" t="s">
        <v>7040</v>
      </c>
      <c r="V1225" s="495" t="s">
        <v>162</v>
      </c>
      <c r="W1225" s="495" t="s">
        <v>105</v>
      </c>
      <c r="X1225" s="495" t="s">
        <v>10070</v>
      </c>
      <c r="Y1225" s="495" t="s">
        <v>6864</v>
      </c>
      <c r="Z1225" s="616"/>
      <c r="AA1225" s="590"/>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615" customFormat="1" ht="17.45" customHeight="1" x14ac:dyDescent="0.25">
      <c r="A1226" s="589" t="s">
        <v>5711</v>
      </c>
      <c r="B1226" s="495" t="s">
        <v>60</v>
      </c>
      <c r="C1226" s="495" t="s">
        <v>805</v>
      </c>
      <c r="D1226" s="495" t="s">
        <v>10594</v>
      </c>
      <c r="E1226" s="495" t="s">
        <v>11178</v>
      </c>
      <c r="F1226" s="473" t="s">
        <v>27</v>
      </c>
      <c r="G1226" s="473"/>
      <c r="H1226" s="473"/>
      <c r="I1226" s="473"/>
      <c r="J1226" s="152" t="s">
        <v>11223</v>
      </c>
      <c r="K1226" s="152" t="s">
        <v>8947</v>
      </c>
      <c r="L1226" s="496">
        <v>42928</v>
      </c>
      <c r="M1226" s="497">
        <v>42811</v>
      </c>
      <c r="N1226" s="152" t="s">
        <v>47</v>
      </c>
      <c r="O1226" s="498">
        <v>42928</v>
      </c>
      <c r="P1226" s="499">
        <v>90000</v>
      </c>
      <c r="Q1226" s="500">
        <f t="shared" si="42"/>
        <v>0.09</v>
      </c>
      <c r="R1226" s="501">
        <v>12</v>
      </c>
      <c r="S1226" s="502">
        <v>42880</v>
      </c>
      <c r="T1226" s="152" t="s">
        <v>103</v>
      </c>
      <c r="U1226" s="152" t="s">
        <v>7040</v>
      </c>
      <c r="V1226" s="495" t="s">
        <v>162</v>
      </c>
      <c r="W1226" s="495" t="s">
        <v>105</v>
      </c>
      <c r="X1226" s="495" t="s">
        <v>10070</v>
      </c>
      <c r="Y1226" s="495" t="s">
        <v>6864</v>
      </c>
      <c r="Z1226" s="616"/>
      <c r="AA1226" s="590"/>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615" customFormat="1" ht="17.45" customHeight="1" x14ac:dyDescent="0.25">
      <c r="A1227" s="591" t="s">
        <v>11647</v>
      </c>
      <c r="B1227" s="506" t="s">
        <v>60</v>
      </c>
      <c r="C1227" s="506" t="s">
        <v>4992</v>
      </c>
      <c r="D1227" s="506" t="s">
        <v>11648</v>
      </c>
      <c r="E1227" s="506" t="s">
        <v>11649</v>
      </c>
      <c r="F1227" s="473" t="s">
        <v>25</v>
      </c>
      <c r="G1227" s="473"/>
      <c r="H1227" s="473"/>
      <c r="I1227" s="473"/>
      <c r="J1227" s="470" t="s">
        <v>11225</v>
      </c>
      <c r="K1227" s="507" t="s">
        <v>35</v>
      </c>
      <c r="L1227" s="508">
        <v>42916</v>
      </c>
      <c r="M1227" s="509" t="s">
        <v>11782</v>
      </c>
      <c r="N1227" s="507" t="s">
        <v>47</v>
      </c>
      <c r="O1227" s="508">
        <v>42916</v>
      </c>
      <c r="P1227" s="510">
        <v>90000</v>
      </c>
      <c r="Q1227" s="511">
        <f t="shared" si="42"/>
        <v>0.09</v>
      </c>
      <c r="R1227" s="512">
        <v>12</v>
      </c>
      <c r="S1227" s="513" t="s">
        <v>11804</v>
      </c>
      <c r="T1227" s="507" t="s">
        <v>103</v>
      </c>
      <c r="U1227" s="507" t="s">
        <v>7</v>
      </c>
      <c r="V1227" s="506" t="s">
        <v>477</v>
      </c>
      <c r="W1227" s="506" t="s">
        <v>1138</v>
      </c>
      <c r="X1227" s="495" t="s">
        <v>5956</v>
      </c>
      <c r="Y1227" s="495" t="s">
        <v>356</v>
      </c>
      <c r="Z1227" s="616"/>
      <c r="AA1227" s="590"/>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615" customFormat="1" ht="17.45" customHeight="1" x14ac:dyDescent="0.25">
      <c r="A1228" s="589" t="s">
        <v>3947</v>
      </c>
      <c r="B1228" s="495" t="s">
        <v>60</v>
      </c>
      <c r="C1228" s="495" t="s">
        <v>6576</v>
      </c>
      <c r="D1228" s="495" t="s">
        <v>3650</v>
      </c>
      <c r="E1228" s="495" t="s">
        <v>9656</v>
      </c>
      <c r="F1228" s="473" t="s">
        <v>6576</v>
      </c>
      <c r="G1228" s="473"/>
      <c r="H1228" s="473"/>
      <c r="I1228" s="473"/>
      <c r="J1228" s="152" t="s">
        <v>11223</v>
      </c>
      <c r="K1228" s="163" t="s">
        <v>8948</v>
      </c>
      <c r="L1228" s="503">
        <v>43008</v>
      </c>
      <c r="M1228" s="497" t="s">
        <v>3949</v>
      </c>
      <c r="N1228" s="163" t="s">
        <v>47</v>
      </c>
      <c r="O1228" s="503">
        <v>43008</v>
      </c>
      <c r="P1228" s="499">
        <v>88889</v>
      </c>
      <c r="Q1228" s="500">
        <f t="shared" si="42"/>
        <v>8.8888999999999996E-2</v>
      </c>
      <c r="R1228" s="504">
        <v>12</v>
      </c>
      <c r="S1228" s="505" t="s">
        <v>9606</v>
      </c>
      <c r="T1228" s="163" t="s">
        <v>103</v>
      </c>
      <c r="U1228" s="163" t="s">
        <v>7</v>
      </c>
      <c r="V1228" s="495" t="s">
        <v>477</v>
      </c>
      <c r="W1228" s="495" t="s">
        <v>1138</v>
      </c>
      <c r="X1228" s="495" t="s">
        <v>6158</v>
      </c>
      <c r="Y1228" s="495" t="s">
        <v>9731</v>
      </c>
      <c r="Z1228" s="616"/>
      <c r="AA1228" s="590"/>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615" customFormat="1" ht="17.45" customHeight="1" x14ac:dyDescent="0.25">
      <c r="A1229" s="592" t="s">
        <v>3490</v>
      </c>
      <c r="B1229" s="519" t="s">
        <v>57</v>
      </c>
      <c r="C1229" s="519" t="s">
        <v>1046</v>
      </c>
      <c r="D1229" s="519" t="s">
        <v>3491</v>
      </c>
      <c r="E1229" s="519" t="s">
        <v>3492</v>
      </c>
      <c r="F1229" s="473" t="s">
        <v>28</v>
      </c>
      <c r="G1229" s="473"/>
      <c r="H1229" s="473"/>
      <c r="I1229" s="473"/>
      <c r="J1229" s="520" t="s">
        <v>11226</v>
      </c>
      <c r="K1229" s="520" t="s">
        <v>8950</v>
      </c>
      <c r="L1229" s="521">
        <v>42789</v>
      </c>
      <c r="M1229" s="522" t="s">
        <v>3493</v>
      </c>
      <c r="N1229" s="520" t="s">
        <v>50</v>
      </c>
      <c r="O1229" s="521">
        <v>42789</v>
      </c>
      <c r="P1229" s="523">
        <v>88740</v>
      </c>
      <c r="Q1229" s="524">
        <v>8.8739999999999999E-2</v>
      </c>
      <c r="R1229" s="525">
        <v>1</v>
      </c>
      <c r="S1229" s="526" t="s">
        <v>7955</v>
      </c>
      <c r="T1229" s="520" t="s">
        <v>578</v>
      </c>
      <c r="U1229" s="520" t="s">
        <v>15</v>
      </c>
      <c r="V1229" s="519" t="s">
        <v>152</v>
      </c>
      <c r="W1229" s="519" t="s">
        <v>3494</v>
      </c>
      <c r="X1229" s="415" t="s">
        <v>5564</v>
      </c>
      <c r="Y1229" s="415" t="s">
        <v>667</v>
      </c>
      <c r="Z1229" s="616"/>
      <c r="AA1229" s="590"/>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615" customFormat="1" ht="17.45" customHeight="1" x14ac:dyDescent="0.25">
      <c r="A1230" s="589" t="s">
        <v>8072</v>
      </c>
      <c r="B1230" s="495" t="s">
        <v>57</v>
      </c>
      <c r="C1230" s="495" t="s">
        <v>182</v>
      </c>
      <c r="D1230" s="495" t="s">
        <v>315</v>
      </c>
      <c r="E1230" s="495" t="s">
        <v>8073</v>
      </c>
      <c r="F1230" s="473" t="s">
        <v>26</v>
      </c>
      <c r="G1230" s="473"/>
      <c r="H1230" s="473"/>
      <c r="I1230" s="473"/>
      <c r="J1230" s="152" t="s">
        <v>11225</v>
      </c>
      <c r="K1230" s="163" t="s">
        <v>8948</v>
      </c>
      <c r="L1230" s="503">
        <v>42916</v>
      </c>
      <c r="M1230" s="497" t="s">
        <v>8138</v>
      </c>
      <c r="N1230" s="163" t="s">
        <v>49</v>
      </c>
      <c r="O1230" s="503">
        <v>42947</v>
      </c>
      <c r="P1230" s="499">
        <v>87500</v>
      </c>
      <c r="Q1230" s="500">
        <f>+P1230*0.000001</f>
        <v>8.7499999999999994E-2</v>
      </c>
      <c r="R1230" s="504">
        <v>8</v>
      </c>
      <c r="S1230" s="505" t="s">
        <v>10338</v>
      </c>
      <c r="T1230" s="163" t="s">
        <v>466</v>
      </c>
      <c r="U1230" s="163" t="s">
        <v>7</v>
      </c>
      <c r="V1230" s="495" t="s">
        <v>388</v>
      </c>
      <c r="W1230" s="495" t="s">
        <v>10339</v>
      </c>
      <c r="X1230" s="495" t="s">
        <v>10340</v>
      </c>
      <c r="Y1230" s="495" t="s">
        <v>186</v>
      </c>
      <c r="Z1230" s="616"/>
      <c r="AA1230" s="590"/>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615" customFormat="1" ht="17.45" customHeight="1" x14ac:dyDescent="0.25">
      <c r="A1231" s="589" t="s">
        <v>8102</v>
      </c>
      <c r="B1231" s="495" t="s">
        <v>60</v>
      </c>
      <c r="C1231" s="495" t="s">
        <v>6576</v>
      </c>
      <c r="D1231" s="495" t="s">
        <v>8103</v>
      </c>
      <c r="E1231" s="495" t="s">
        <v>8104</v>
      </c>
      <c r="F1231" s="473" t="s">
        <v>6576</v>
      </c>
      <c r="G1231" s="473" t="s">
        <v>4894</v>
      </c>
      <c r="H1231" s="473" t="str">
        <f>VLOOKUP(A1231,'[1]2017 SalesConnect'!$A:$J,8,0)</f>
        <v>India</v>
      </c>
      <c r="I1231" s="473" t="str">
        <f>VLOOKUP(A1231,'[1]2017 SalesConnect'!$A:$I,9,0)</f>
        <v xml:space="preserve"> Leveraging Blockchain in the context of Goods &amp; Services Tax Compliance.</v>
      </c>
      <c r="J1231" s="152" t="s">
        <v>11224</v>
      </c>
      <c r="K1231" s="163" t="s">
        <v>8952</v>
      </c>
      <c r="L1231" s="503">
        <v>43034</v>
      </c>
      <c r="M1231" s="497" t="s">
        <v>8145</v>
      </c>
      <c r="N1231" s="163" t="s">
        <v>47</v>
      </c>
      <c r="O1231" s="503">
        <v>43034</v>
      </c>
      <c r="P1231" s="499">
        <v>70000</v>
      </c>
      <c r="Q1231" s="500">
        <f>+P1231*0.000001</f>
        <v>6.9999999999999993E-2</v>
      </c>
      <c r="R1231" s="504">
        <v>12</v>
      </c>
      <c r="S1231" s="505" t="s">
        <v>9606</v>
      </c>
      <c r="T1231" s="163" t="s">
        <v>103</v>
      </c>
      <c r="U1231" s="163" t="s">
        <v>7</v>
      </c>
      <c r="V1231" s="495" t="s">
        <v>1867</v>
      </c>
      <c r="W1231" s="495" t="s">
        <v>2218</v>
      </c>
      <c r="X1231" s="495" t="s">
        <v>8176</v>
      </c>
      <c r="Y1231" s="495" t="s">
        <v>8192</v>
      </c>
      <c r="Z1231" s="616"/>
      <c r="AA1231" s="590"/>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615" customFormat="1" ht="17.45" customHeight="1" x14ac:dyDescent="0.25">
      <c r="A1232" s="589" t="s">
        <v>8399</v>
      </c>
      <c r="B1232" s="495" t="s">
        <v>57</v>
      </c>
      <c r="C1232" s="495" t="s">
        <v>98</v>
      </c>
      <c r="D1232" s="495" t="s">
        <v>8400</v>
      </c>
      <c r="E1232" s="495" t="s">
        <v>8401</v>
      </c>
      <c r="F1232" s="473" t="s">
        <v>27</v>
      </c>
      <c r="G1232" s="473"/>
      <c r="H1232" s="473"/>
      <c r="I1232" s="473"/>
      <c r="J1232" s="152" t="s">
        <v>11223</v>
      </c>
      <c r="K1232" s="163" t="s">
        <v>8947</v>
      </c>
      <c r="L1232" s="503">
        <v>42935</v>
      </c>
      <c r="M1232" s="497" t="s">
        <v>8587</v>
      </c>
      <c r="N1232" s="163" t="s">
        <v>47</v>
      </c>
      <c r="O1232" s="503">
        <v>42935</v>
      </c>
      <c r="P1232" s="499">
        <v>86000</v>
      </c>
      <c r="Q1232" s="500">
        <f>+P1232*0.000001</f>
        <v>8.5999999999999993E-2</v>
      </c>
      <c r="R1232" s="504">
        <v>12</v>
      </c>
      <c r="S1232" s="505" t="s">
        <v>9261</v>
      </c>
      <c r="T1232" s="163" t="s">
        <v>103</v>
      </c>
      <c r="U1232" s="163" t="s">
        <v>7</v>
      </c>
      <c r="V1232" s="495" t="s">
        <v>388</v>
      </c>
      <c r="W1232" s="495" t="s">
        <v>389</v>
      </c>
      <c r="X1232" s="495" t="s">
        <v>106</v>
      </c>
      <c r="Y1232" s="495" t="s">
        <v>356</v>
      </c>
      <c r="Z1232" s="616"/>
      <c r="AA1232" s="590"/>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615" customFormat="1" ht="17.45" customHeight="1" x14ac:dyDescent="0.25">
      <c r="A1233" s="592" t="s">
        <v>3499</v>
      </c>
      <c r="B1233" s="519" t="s">
        <v>57</v>
      </c>
      <c r="C1233" s="519" t="s">
        <v>324</v>
      </c>
      <c r="D1233" s="519" t="s">
        <v>1725</v>
      </c>
      <c r="E1233" s="519" t="s">
        <v>3500</v>
      </c>
      <c r="F1233" s="473" t="s">
        <v>26</v>
      </c>
      <c r="G1233" s="473"/>
      <c r="H1233" s="473"/>
      <c r="I1233" s="473"/>
      <c r="J1233" s="520" t="s">
        <v>11226</v>
      </c>
      <c r="K1233" s="520" t="s">
        <v>8948</v>
      </c>
      <c r="L1233" s="521">
        <v>42800</v>
      </c>
      <c r="M1233" s="522" t="s">
        <v>3501</v>
      </c>
      <c r="N1233" s="520" t="s">
        <v>50</v>
      </c>
      <c r="O1233" s="521">
        <v>42814</v>
      </c>
      <c r="P1233" s="523">
        <v>85250</v>
      </c>
      <c r="Q1233" s="524">
        <v>8.5249999999999992E-2</v>
      </c>
      <c r="R1233" s="525">
        <v>6</v>
      </c>
      <c r="S1233" s="526" t="s">
        <v>172</v>
      </c>
      <c r="T1233" s="520" t="s">
        <v>578</v>
      </c>
      <c r="U1233" s="520" t="s">
        <v>7</v>
      </c>
      <c r="V1233" s="519" t="s">
        <v>388</v>
      </c>
      <c r="W1233" s="519" t="s">
        <v>389</v>
      </c>
      <c r="X1233" s="415" t="s">
        <v>5565</v>
      </c>
      <c r="Y1233" s="415" t="s">
        <v>356</v>
      </c>
      <c r="Z1233" s="616"/>
      <c r="AA1233" s="590"/>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615" customFormat="1" ht="17.45" customHeight="1" x14ac:dyDescent="0.25">
      <c r="A1234" s="589" t="s">
        <v>8371</v>
      </c>
      <c r="B1234" s="495" t="s">
        <v>62</v>
      </c>
      <c r="C1234" s="495" t="s">
        <v>1065</v>
      </c>
      <c r="D1234" s="495" t="s">
        <v>8372</v>
      </c>
      <c r="E1234" s="495" t="s">
        <v>8373</v>
      </c>
      <c r="F1234" s="473" t="s">
        <v>26</v>
      </c>
      <c r="G1234" s="473"/>
      <c r="H1234" s="473"/>
      <c r="I1234" s="473"/>
      <c r="J1234" s="152" t="s">
        <v>11223</v>
      </c>
      <c r="K1234" s="163" t="s">
        <v>8948</v>
      </c>
      <c r="L1234" s="503">
        <v>42949</v>
      </c>
      <c r="M1234" s="497" t="s">
        <v>8577</v>
      </c>
      <c r="N1234" s="163" t="s">
        <v>47</v>
      </c>
      <c r="O1234" s="503">
        <v>42949</v>
      </c>
      <c r="P1234" s="499">
        <v>85000</v>
      </c>
      <c r="Q1234" s="500">
        <f t="shared" ref="Q1234:Q1241" si="43">+P1234*0.000001</f>
        <v>8.4999999999999992E-2</v>
      </c>
      <c r="R1234" s="504">
        <v>12</v>
      </c>
      <c r="S1234" s="505" t="s">
        <v>10333</v>
      </c>
      <c r="T1234" s="163" t="s">
        <v>103</v>
      </c>
      <c r="U1234" s="163" t="s">
        <v>7</v>
      </c>
      <c r="V1234" s="495" t="s">
        <v>477</v>
      </c>
      <c r="W1234" s="495" t="s">
        <v>2539</v>
      </c>
      <c r="X1234" s="495" t="s">
        <v>5537</v>
      </c>
      <c r="Y1234" s="495" t="s">
        <v>313</v>
      </c>
      <c r="Z1234" s="616"/>
      <c r="AA1234" s="590"/>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615" customFormat="1" ht="17.45" customHeight="1" x14ac:dyDescent="0.25">
      <c r="A1235" s="589" t="s">
        <v>9170</v>
      </c>
      <c r="B1235" s="495" t="s">
        <v>62</v>
      </c>
      <c r="C1235" s="495" t="s">
        <v>1065</v>
      </c>
      <c r="D1235" s="495" t="s">
        <v>9171</v>
      </c>
      <c r="E1235" s="495" t="s">
        <v>9172</v>
      </c>
      <c r="F1235" s="473" t="s">
        <v>26</v>
      </c>
      <c r="G1235" s="473"/>
      <c r="H1235" s="473"/>
      <c r="I1235" s="473"/>
      <c r="J1235" s="152" t="s">
        <v>11224</v>
      </c>
      <c r="K1235" s="163" t="s">
        <v>8948</v>
      </c>
      <c r="L1235" s="503">
        <v>43045</v>
      </c>
      <c r="M1235" s="497" t="s">
        <v>9196</v>
      </c>
      <c r="N1235" s="163" t="s">
        <v>46</v>
      </c>
      <c r="O1235" s="503">
        <v>43045</v>
      </c>
      <c r="P1235" s="499">
        <v>85000</v>
      </c>
      <c r="Q1235" s="500">
        <f t="shared" si="43"/>
        <v>8.4999999999999992E-2</v>
      </c>
      <c r="R1235" s="504">
        <v>2</v>
      </c>
      <c r="S1235" s="505" t="s">
        <v>8957</v>
      </c>
      <c r="T1235" s="163" t="s">
        <v>125</v>
      </c>
      <c r="U1235" s="163" t="s">
        <v>7</v>
      </c>
      <c r="V1235" s="495" t="s">
        <v>477</v>
      </c>
      <c r="W1235" s="495" t="s">
        <v>1204</v>
      </c>
      <c r="X1235" s="495" t="s">
        <v>9212</v>
      </c>
      <c r="Y1235" s="495"/>
      <c r="Z1235" s="616"/>
      <c r="AA1235" s="590"/>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615" customFormat="1" ht="17.45" customHeight="1" x14ac:dyDescent="0.25">
      <c r="A1236" s="589" t="s">
        <v>2804</v>
      </c>
      <c r="B1236" s="495" t="s">
        <v>60</v>
      </c>
      <c r="C1236" s="495" t="s">
        <v>805</v>
      </c>
      <c r="D1236" s="495" t="s">
        <v>2805</v>
      </c>
      <c r="E1236" s="495" t="s">
        <v>2806</v>
      </c>
      <c r="F1236" s="473" t="s">
        <v>26</v>
      </c>
      <c r="G1236" s="473"/>
      <c r="H1236" s="473"/>
      <c r="I1236" s="473"/>
      <c r="J1236" s="152" t="s">
        <v>11225</v>
      </c>
      <c r="K1236" s="163" t="s">
        <v>8948</v>
      </c>
      <c r="L1236" s="503">
        <v>42879</v>
      </c>
      <c r="M1236" s="497" t="s">
        <v>2807</v>
      </c>
      <c r="N1236" s="163" t="s">
        <v>50</v>
      </c>
      <c r="O1236" s="503">
        <v>42886</v>
      </c>
      <c r="P1236" s="499">
        <v>85000</v>
      </c>
      <c r="Q1236" s="500">
        <f t="shared" si="43"/>
        <v>8.4999999999999992E-2</v>
      </c>
      <c r="R1236" s="504">
        <v>2</v>
      </c>
      <c r="S1236" s="505" t="s">
        <v>9261</v>
      </c>
      <c r="T1236" s="163" t="s">
        <v>578</v>
      </c>
      <c r="U1236" s="163" t="s">
        <v>7</v>
      </c>
      <c r="V1236" s="495" t="s">
        <v>388</v>
      </c>
      <c r="W1236" s="495" t="s">
        <v>389</v>
      </c>
      <c r="X1236" s="495" t="s">
        <v>5548</v>
      </c>
      <c r="Y1236" s="495" t="s">
        <v>186</v>
      </c>
      <c r="Z1236" s="616"/>
      <c r="AA1236" s="590"/>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615" customFormat="1" ht="17.45" customHeight="1" x14ac:dyDescent="0.25">
      <c r="A1237" s="589" t="s">
        <v>6592</v>
      </c>
      <c r="B1237" s="495" t="s">
        <v>56</v>
      </c>
      <c r="C1237" s="495" t="s">
        <v>117</v>
      </c>
      <c r="D1237" s="495" t="s">
        <v>11544</v>
      </c>
      <c r="E1237" s="495" t="s">
        <v>6594</v>
      </c>
      <c r="F1237" s="473" t="s">
        <v>25</v>
      </c>
      <c r="G1237" s="473"/>
      <c r="H1237" s="473"/>
      <c r="I1237" s="473"/>
      <c r="J1237" s="152" t="s">
        <v>11223</v>
      </c>
      <c r="K1237" s="152" t="s">
        <v>35</v>
      </c>
      <c r="L1237" s="496">
        <v>43008</v>
      </c>
      <c r="M1237" s="497">
        <v>42824</v>
      </c>
      <c r="N1237" s="152" t="s">
        <v>46</v>
      </c>
      <c r="O1237" s="498">
        <v>43008</v>
      </c>
      <c r="P1237" s="499">
        <v>150000</v>
      </c>
      <c r="Q1237" s="500">
        <f t="shared" si="43"/>
        <v>0.15</v>
      </c>
      <c r="R1237" s="501">
        <v>12</v>
      </c>
      <c r="S1237" s="502">
        <v>42831</v>
      </c>
      <c r="T1237" s="152" t="s">
        <v>103</v>
      </c>
      <c r="U1237" s="152" t="s">
        <v>18</v>
      </c>
      <c r="V1237" s="495" t="s">
        <v>9273</v>
      </c>
      <c r="W1237" s="495" t="s">
        <v>11808</v>
      </c>
      <c r="X1237" s="495" t="s">
        <v>11925</v>
      </c>
      <c r="Y1237" s="495" t="s">
        <v>7201</v>
      </c>
      <c r="Z1237" s="616"/>
      <c r="AA1237" s="590"/>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615" customFormat="1" ht="17.45" customHeight="1" x14ac:dyDescent="0.25">
      <c r="A1238" s="589" t="s">
        <v>2372</v>
      </c>
      <c r="B1238" s="495" t="s">
        <v>56</v>
      </c>
      <c r="C1238" s="495" t="s">
        <v>117</v>
      </c>
      <c r="D1238" s="495" t="s">
        <v>11542</v>
      </c>
      <c r="E1238" s="495" t="s">
        <v>2374</v>
      </c>
      <c r="F1238" s="473" t="s">
        <v>28</v>
      </c>
      <c r="G1238" s="473"/>
      <c r="H1238" s="473"/>
      <c r="I1238" s="473"/>
      <c r="J1238" s="152" t="s">
        <v>11225</v>
      </c>
      <c r="K1238" s="152" t="s">
        <v>8950</v>
      </c>
      <c r="L1238" s="496">
        <v>42872</v>
      </c>
      <c r="M1238" s="497">
        <v>42782</v>
      </c>
      <c r="N1238" s="152" t="s">
        <v>46</v>
      </c>
      <c r="O1238" s="498">
        <v>42856</v>
      </c>
      <c r="P1238" s="499">
        <v>150000</v>
      </c>
      <c r="Q1238" s="500">
        <f t="shared" si="43"/>
        <v>0.15</v>
      </c>
      <c r="R1238" s="501">
        <v>2</v>
      </c>
      <c r="S1238" s="502">
        <v>42782</v>
      </c>
      <c r="T1238" s="152" t="s">
        <v>103</v>
      </c>
      <c r="U1238" s="152" t="s">
        <v>7040</v>
      </c>
      <c r="V1238" s="495" t="s">
        <v>162</v>
      </c>
      <c r="W1238" s="495" t="s">
        <v>7199</v>
      </c>
      <c r="X1238" s="495" t="s">
        <v>9002</v>
      </c>
      <c r="Y1238" s="495"/>
      <c r="Z1238" s="616"/>
      <c r="AA1238" s="590"/>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615" customFormat="1" ht="17.45" customHeight="1" x14ac:dyDescent="0.25">
      <c r="A1239" s="589" t="s">
        <v>6979</v>
      </c>
      <c r="B1239" s="495" t="s">
        <v>56</v>
      </c>
      <c r="C1239" s="495" t="s">
        <v>194</v>
      </c>
      <c r="D1239" s="495" t="s">
        <v>10246</v>
      </c>
      <c r="E1239" s="495" t="s">
        <v>6980</v>
      </c>
      <c r="F1239" s="473" t="s">
        <v>27</v>
      </c>
      <c r="G1239" s="473"/>
      <c r="H1239" s="473"/>
      <c r="I1239" s="473"/>
      <c r="J1239" s="152" t="s">
        <v>11224</v>
      </c>
      <c r="K1239" s="152" t="s">
        <v>8070</v>
      </c>
      <c r="L1239" s="496">
        <v>43042</v>
      </c>
      <c r="M1239" s="497">
        <v>42823</v>
      </c>
      <c r="N1239" s="152" t="s">
        <v>47</v>
      </c>
      <c r="O1239" s="498">
        <v>43045</v>
      </c>
      <c r="P1239" s="499">
        <v>2000000</v>
      </c>
      <c r="Q1239" s="500">
        <f t="shared" si="43"/>
        <v>2</v>
      </c>
      <c r="R1239" s="501">
        <v>6</v>
      </c>
      <c r="S1239" s="502">
        <v>42824</v>
      </c>
      <c r="T1239" s="152" t="s">
        <v>125</v>
      </c>
      <c r="U1239" s="152" t="s">
        <v>7040</v>
      </c>
      <c r="V1239" s="495" t="s">
        <v>162</v>
      </c>
      <c r="W1239" s="495" t="s">
        <v>105</v>
      </c>
      <c r="X1239" s="495" t="s">
        <v>9799</v>
      </c>
      <c r="Y1239" s="495" t="s">
        <v>6864</v>
      </c>
      <c r="Z1239" s="616"/>
      <c r="AA1239" s="590"/>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615" customFormat="1" ht="17.45" customHeight="1" x14ac:dyDescent="0.25">
      <c r="A1240" s="589" t="s">
        <v>6552</v>
      </c>
      <c r="B1240" s="495" t="s">
        <v>56</v>
      </c>
      <c r="C1240" s="495" t="s">
        <v>194</v>
      </c>
      <c r="D1240" s="495" t="s">
        <v>10246</v>
      </c>
      <c r="E1240" s="495" t="s">
        <v>6553</v>
      </c>
      <c r="F1240" s="473" t="s">
        <v>27</v>
      </c>
      <c r="G1240" s="473"/>
      <c r="H1240" s="473"/>
      <c r="I1240" s="473"/>
      <c r="J1240" s="152" t="s">
        <v>11225</v>
      </c>
      <c r="K1240" s="152" t="s">
        <v>8070</v>
      </c>
      <c r="L1240" s="496">
        <v>42912</v>
      </c>
      <c r="M1240" s="497">
        <v>42823</v>
      </c>
      <c r="N1240" s="152" t="s">
        <v>47</v>
      </c>
      <c r="O1240" s="498">
        <v>42916</v>
      </c>
      <c r="P1240" s="499">
        <v>350000</v>
      </c>
      <c r="Q1240" s="500">
        <f t="shared" si="43"/>
        <v>0.35</v>
      </c>
      <c r="R1240" s="501">
        <v>3</v>
      </c>
      <c r="S1240" s="502">
        <v>42880</v>
      </c>
      <c r="T1240" s="152" t="s">
        <v>125</v>
      </c>
      <c r="U1240" s="152" t="s">
        <v>7040</v>
      </c>
      <c r="V1240" s="495" t="s">
        <v>162</v>
      </c>
      <c r="W1240" s="495" t="s">
        <v>105</v>
      </c>
      <c r="X1240" s="495" t="s">
        <v>9799</v>
      </c>
      <c r="Y1240" s="495" t="s">
        <v>6864</v>
      </c>
      <c r="Z1240" s="616"/>
      <c r="AA1240" s="590"/>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615" customFormat="1" ht="17.45" customHeight="1" x14ac:dyDescent="0.25">
      <c r="A1241" s="589" t="s">
        <v>9784</v>
      </c>
      <c r="B1241" s="495" t="s">
        <v>56</v>
      </c>
      <c r="C1241" s="495" t="s">
        <v>194</v>
      </c>
      <c r="D1241" s="495" t="s">
        <v>7156</v>
      </c>
      <c r="E1241" s="495" t="s">
        <v>9785</v>
      </c>
      <c r="F1241" s="473" t="s">
        <v>27</v>
      </c>
      <c r="G1241" s="473"/>
      <c r="H1241" s="473"/>
      <c r="I1241" s="473"/>
      <c r="J1241" s="152" t="s">
        <v>11225</v>
      </c>
      <c r="K1241" s="163" t="s">
        <v>8070</v>
      </c>
      <c r="L1241" s="503">
        <v>42900</v>
      </c>
      <c r="M1241" s="497" t="s">
        <v>9788</v>
      </c>
      <c r="N1241" s="163" t="s">
        <v>50</v>
      </c>
      <c r="O1241" s="503">
        <v>42900</v>
      </c>
      <c r="P1241" s="499">
        <v>9152</v>
      </c>
      <c r="Q1241" s="500">
        <f t="shared" si="43"/>
        <v>9.1520000000000004E-3</v>
      </c>
      <c r="R1241" s="504">
        <v>1</v>
      </c>
      <c r="S1241" s="505" t="s">
        <v>10346</v>
      </c>
      <c r="T1241" s="163" t="s">
        <v>578</v>
      </c>
      <c r="U1241" s="163" t="s">
        <v>7</v>
      </c>
      <c r="V1241" s="495" t="s">
        <v>477</v>
      </c>
      <c r="W1241" s="495" t="s">
        <v>2539</v>
      </c>
      <c r="X1241" s="495" t="s">
        <v>9272</v>
      </c>
      <c r="Y1241" s="495" t="s">
        <v>356</v>
      </c>
      <c r="Z1241" s="616"/>
      <c r="AA1241" s="590"/>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615" customFormat="1" ht="17.45" customHeight="1" x14ac:dyDescent="0.25">
      <c r="A1242" s="592" t="s">
        <v>3636</v>
      </c>
      <c r="B1242" s="519" t="s">
        <v>58</v>
      </c>
      <c r="C1242" s="519" t="s">
        <v>58</v>
      </c>
      <c r="D1242" s="519" t="s">
        <v>3637</v>
      </c>
      <c r="E1242" s="519" t="s">
        <v>6501</v>
      </c>
      <c r="F1242" s="473" t="s">
        <v>26</v>
      </c>
      <c r="G1242" s="473"/>
      <c r="H1242" s="473"/>
      <c r="I1242" s="473"/>
      <c r="J1242" s="520" t="s">
        <v>11226</v>
      </c>
      <c r="K1242" s="520" t="s">
        <v>8948</v>
      </c>
      <c r="L1242" s="521">
        <v>42825</v>
      </c>
      <c r="M1242" s="522" t="s">
        <v>3638</v>
      </c>
      <c r="N1242" s="520" t="s">
        <v>50</v>
      </c>
      <c r="O1242" s="521">
        <v>42826</v>
      </c>
      <c r="P1242" s="523">
        <v>80000</v>
      </c>
      <c r="Q1242" s="524">
        <v>0.08</v>
      </c>
      <c r="R1242" s="525">
        <v>3</v>
      </c>
      <c r="S1242" s="526" t="s">
        <v>7101</v>
      </c>
      <c r="T1242" s="520" t="s">
        <v>578</v>
      </c>
      <c r="U1242" s="520" t="s">
        <v>7040</v>
      </c>
      <c r="V1242" s="519" t="s">
        <v>134</v>
      </c>
      <c r="W1242" s="519" t="s">
        <v>3639</v>
      </c>
      <c r="X1242" s="415" t="s">
        <v>5567</v>
      </c>
      <c r="Y1242" s="415" t="s">
        <v>9237</v>
      </c>
      <c r="Z1242" s="616"/>
      <c r="AA1242" s="590"/>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615" customFormat="1" ht="17.45" customHeight="1" x14ac:dyDescent="0.25">
      <c r="A1243" s="589" t="s">
        <v>6640</v>
      </c>
      <c r="B1243" s="495" t="s">
        <v>57</v>
      </c>
      <c r="C1243" s="495" t="s">
        <v>1348</v>
      </c>
      <c r="D1243" s="495" t="s">
        <v>10289</v>
      </c>
      <c r="E1243" s="495" t="s">
        <v>6642</v>
      </c>
      <c r="F1243" s="473" t="s">
        <v>25</v>
      </c>
      <c r="G1243" s="473"/>
      <c r="H1243" s="473"/>
      <c r="I1243" s="473"/>
      <c r="J1243" s="152" t="s">
        <v>11223</v>
      </c>
      <c r="K1243" s="152" t="s">
        <v>35</v>
      </c>
      <c r="L1243" s="496">
        <v>43007</v>
      </c>
      <c r="M1243" s="497">
        <v>42808</v>
      </c>
      <c r="N1243" s="152" t="s">
        <v>46</v>
      </c>
      <c r="O1243" s="498">
        <v>43007</v>
      </c>
      <c r="P1243" s="499">
        <v>80000</v>
      </c>
      <c r="Q1243" s="500">
        <f t="shared" ref="Q1243:Q1254" si="44">+P1243*0.000001</f>
        <v>0.08</v>
      </c>
      <c r="R1243" s="501">
        <v>12</v>
      </c>
      <c r="S1243" s="502">
        <v>42867</v>
      </c>
      <c r="T1243" s="152" t="s">
        <v>125</v>
      </c>
      <c r="U1243" s="152" t="s">
        <v>7040</v>
      </c>
      <c r="V1243" s="495" t="s">
        <v>162</v>
      </c>
      <c r="W1243" s="495" t="s">
        <v>105</v>
      </c>
      <c r="X1243" s="495" t="s">
        <v>6811</v>
      </c>
      <c r="Y1243" s="495"/>
      <c r="Z1243" s="616"/>
      <c r="AA1243" s="590"/>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615" customFormat="1" ht="17.45" customHeight="1" x14ac:dyDescent="0.25">
      <c r="A1244" s="589" t="s">
        <v>3549</v>
      </c>
      <c r="B1244" s="495" t="s">
        <v>59</v>
      </c>
      <c r="C1244" s="495" t="s">
        <v>9574</v>
      </c>
      <c r="D1244" s="495" t="s">
        <v>3550</v>
      </c>
      <c r="E1244" s="495" t="s">
        <v>3551</v>
      </c>
      <c r="F1244" s="473" t="s">
        <v>26</v>
      </c>
      <c r="G1244" s="473"/>
      <c r="H1244" s="473"/>
      <c r="I1244" s="473"/>
      <c r="J1244" s="152" t="s">
        <v>11224</v>
      </c>
      <c r="K1244" s="163" t="s">
        <v>8948</v>
      </c>
      <c r="L1244" s="503">
        <v>43091</v>
      </c>
      <c r="M1244" s="497" t="s">
        <v>3552</v>
      </c>
      <c r="N1244" s="163" t="s">
        <v>47</v>
      </c>
      <c r="O1244" s="503">
        <v>43091</v>
      </c>
      <c r="P1244" s="499">
        <v>80000</v>
      </c>
      <c r="Q1244" s="500">
        <f t="shared" si="44"/>
        <v>0.08</v>
      </c>
      <c r="R1244" s="504">
        <v>12</v>
      </c>
      <c r="S1244" s="505" t="s">
        <v>7766</v>
      </c>
      <c r="T1244" s="163" t="s">
        <v>292</v>
      </c>
      <c r="U1244" s="163" t="s">
        <v>9234</v>
      </c>
      <c r="V1244" s="495" t="s">
        <v>184</v>
      </c>
      <c r="W1244" s="495" t="s">
        <v>11333</v>
      </c>
      <c r="X1244" s="495" t="s">
        <v>6491</v>
      </c>
      <c r="Y1244" s="495" t="s">
        <v>356</v>
      </c>
      <c r="Z1244" s="616"/>
      <c r="AA1244" s="590"/>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615" customFormat="1" ht="17.45" customHeight="1" x14ac:dyDescent="0.25">
      <c r="A1245" s="589" t="s">
        <v>7613</v>
      </c>
      <c r="B1245" s="495" t="s">
        <v>59</v>
      </c>
      <c r="C1245" s="495" t="s">
        <v>9574</v>
      </c>
      <c r="D1245" s="495" t="s">
        <v>10600</v>
      </c>
      <c r="E1245" s="495" t="s">
        <v>7615</v>
      </c>
      <c r="F1245" s="473" t="s">
        <v>26</v>
      </c>
      <c r="G1245" s="473"/>
      <c r="H1245" s="473"/>
      <c r="I1245" s="473"/>
      <c r="J1245" s="152" t="s">
        <v>11223</v>
      </c>
      <c r="K1245" s="152" t="s">
        <v>8948</v>
      </c>
      <c r="L1245" s="496">
        <v>43008</v>
      </c>
      <c r="M1245" s="497">
        <v>42824</v>
      </c>
      <c r="N1245" s="152" t="s">
        <v>47</v>
      </c>
      <c r="O1245" s="498">
        <v>43008</v>
      </c>
      <c r="P1245" s="499">
        <v>80000</v>
      </c>
      <c r="Q1245" s="500">
        <f t="shared" si="44"/>
        <v>0.08</v>
      </c>
      <c r="R1245" s="501">
        <v>6</v>
      </c>
      <c r="S1245" s="502">
        <v>42866</v>
      </c>
      <c r="T1245" s="152" t="s">
        <v>103</v>
      </c>
      <c r="U1245" s="152" t="s">
        <v>7040</v>
      </c>
      <c r="V1245" s="495" t="s">
        <v>162</v>
      </c>
      <c r="W1245" s="495" t="s">
        <v>105</v>
      </c>
      <c r="X1245" s="495" t="s">
        <v>7616</v>
      </c>
      <c r="Y1245" s="495"/>
      <c r="Z1245" s="616"/>
      <c r="AA1245" s="590"/>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615" customFormat="1" ht="17.45" customHeight="1" x14ac:dyDescent="0.25">
      <c r="A1246" s="589" t="s">
        <v>8100</v>
      </c>
      <c r="B1246" s="495" t="s">
        <v>59</v>
      </c>
      <c r="C1246" s="495" t="s">
        <v>9574</v>
      </c>
      <c r="D1246" s="495" t="s">
        <v>10290</v>
      </c>
      <c r="E1246" s="495" t="s">
        <v>8101</v>
      </c>
      <c r="F1246" s="473" t="s">
        <v>26</v>
      </c>
      <c r="G1246" s="473"/>
      <c r="H1246" s="473"/>
      <c r="I1246" s="473"/>
      <c r="J1246" s="152" t="s">
        <v>11225</v>
      </c>
      <c r="K1246" s="152" t="s">
        <v>8948</v>
      </c>
      <c r="L1246" s="496">
        <v>42916</v>
      </c>
      <c r="M1246" s="497">
        <v>42857</v>
      </c>
      <c r="N1246" s="152" t="s">
        <v>46</v>
      </c>
      <c r="O1246" s="498">
        <v>42916</v>
      </c>
      <c r="P1246" s="499">
        <v>80000</v>
      </c>
      <c r="Q1246" s="500">
        <f t="shared" si="44"/>
        <v>0.08</v>
      </c>
      <c r="R1246" s="501">
        <v>3</v>
      </c>
      <c r="S1246" s="502">
        <v>42859</v>
      </c>
      <c r="T1246" s="152" t="s">
        <v>103</v>
      </c>
      <c r="U1246" s="152" t="s">
        <v>7040</v>
      </c>
      <c r="V1246" s="495" t="s">
        <v>162</v>
      </c>
      <c r="W1246" s="495" t="s">
        <v>105</v>
      </c>
      <c r="X1246" s="495" t="s">
        <v>9009</v>
      </c>
      <c r="Y1246" s="495"/>
      <c r="Z1246" s="616"/>
      <c r="AA1246" s="590"/>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615" customFormat="1" ht="17.45" customHeight="1" x14ac:dyDescent="0.25">
      <c r="A1247" s="591" t="s">
        <v>11650</v>
      </c>
      <c r="B1247" s="506" t="s">
        <v>57</v>
      </c>
      <c r="C1247" s="506" t="s">
        <v>775</v>
      </c>
      <c r="D1247" s="506" t="s">
        <v>11651</v>
      </c>
      <c r="E1247" s="506" t="s">
        <v>1399</v>
      </c>
      <c r="F1247" s="473" t="s">
        <v>25</v>
      </c>
      <c r="G1247" s="473"/>
      <c r="H1247" s="473"/>
      <c r="I1247" s="473"/>
      <c r="J1247" s="470" t="s">
        <v>11224</v>
      </c>
      <c r="K1247" s="470" t="s">
        <v>35</v>
      </c>
      <c r="L1247" s="515">
        <v>43098</v>
      </c>
      <c r="M1247" s="509">
        <v>42908</v>
      </c>
      <c r="N1247" s="470" t="s">
        <v>47</v>
      </c>
      <c r="O1247" s="516">
        <v>43098</v>
      </c>
      <c r="P1247" s="510">
        <v>80000</v>
      </c>
      <c r="Q1247" s="511">
        <f t="shared" si="44"/>
        <v>0.08</v>
      </c>
      <c r="R1247" s="517">
        <v>12</v>
      </c>
      <c r="S1247" s="518">
        <v>42913</v>
      </c>
      <c r="T1247" s="470" t="s">
        <v>103</v>
      </c>
      <c r="U1247" s="470" t="s">
        <v>18</v>
      </c>
      <c r="V1247" s="506" t="s">
        <v>9273</v>
      </c>
      <c r="W1247" s="506" t="s">
        <v>11335</v>
      </c>
      <c r="X1247" s="495" t="s">
        <v>11970</v>
      </c>
      <c r="Y1247" s="495"/>
      <c r="Z1247" s="616"/>
      <c r="AA1247" s="590"/>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615" customFormat="1" ht="17.45" customHeight="1" x14ac:dyDescent="0.25">
      <c r="A1248" s="589" t="s">
        <v>3545</v>
      </c>
      <c r="B1248" s="495" t="s">
        <v>57</v>
      </c>
      <c r="C1248" s="495" t="s">
        <v>775</v>
      </c>
      <c r="D1248" s="495" t="s">
        <v>1918</v>
      </c>
      <c r="E1248" s="495" t="s">
        <v>3546</v>
      </c>
      <c r="F1248" s="473" t="s">
        <v>26</v>
      </c>
      <c r="G1248" s="473"/>
      <c r="H1248" s="473"/>
      <c r="I1248" s="473"/>
      <c r="J1248" s="152" t="s">
        <v>11223</v>
      </c>
      <c r="K1248" s="163" t="s">
        <v>8948</v>
      </c>
      <c r="L1248" s="503">
        <v>43007</v>
      </c>
      <c r="M1248" s="497" t="s">
        <v>3547</v>
      </c>
      <c r="N1248" s="163" t="s">
        <v>48</v>
      </c>
      <c r="O1248" s="503">
        <v>43007</v>
      </c>
      <c r="P1248" s="499">
        <v>80000</v>
      </c>
      <c r="Q1248" s="500">
        <f t="shared" si="44"/>
        <v>0.08</v>
      </c>
      <c r="R1248" s="504">
        <v>12</v>
      </c>
      <c r="S1248" s="505" t="s">
        <v>8047</v>
      </c>
      <c r="T1248" s="163" t="s">
        <v>292</v>
      </c>
      <c r="U1248" s="152" t="s">
        <v>7040</v>
      </c>
      <c r="V1248" s="495" t="s">
        <v>104</v>
      </c>
      <c r="W1248" s="495" t="s">
        <v>344</v>
      </c>
      <c r="X1248" s="495" t="s">
        <v>5920</v>
      </c>
      <c r="Y1248" s="495" t="s">
        <v>9454</v>
      </c>
      <c r="Z1248" s="616"/>
      <c r="AA1248" s="590"/>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615" customFormat="1" ht="17.45" customHeight="1" x14ac:dyDescent="0.25">
      <c r="A1249" s="589" t="s">
        <v>8817</v>
      </c>
      <c r="B1249" s="495" t="s">
        <v>57</v>
      </c>
      <c r="C1249" s="495" t="s">
        <v>775</v>
      </c>
      <c r="D1249" s="495" t="s">
        <v>7946</v>
      </c>
      <c r="E1249" s="495" t="s">
        <v>8454</v>
      </c>
      <c r="F1249" s="473" t="s">
        <v>24</v>
      </c>
      <c r="G1249" s="473"/>
      <c r="H1249" s="473"/>
      <c r="I1249" s="473"/>
      <c r="J1249" s="152" t="s">
        <v>11224</v>
      </c>
      <c r="K1249" s="163" t="s">
        <v>8949</v>
      </c>
      <c r="L1249" s="503">
        <v>43056</v>
      </c>
      <c r="M1249" s="497" t="s">
        <v>8885</v>
      </c>
      <c r="N1249" s="163" t="s">
        <v>46</v>
      </c>
      <c r="O1249" s="503">
        <v>43056</v>
      </c>
      <c r="P1249" s="499">
        <v>80000</v>
      </c>
      <c r="Q1249" s="500">
        <f t="shared" si="44"/>
        <v>0.08</v>
      </c>
      <c r="R1249" s="504">
        <v>12</v>
      </c>
      <c r="S1249" s="505" t="s">
        <v>7881</v>
      </c>
      <c r="T1249" s="163" t="s">
        <v>103</v>
      </c>
      <c r="U1249" s="163" t="s">
        <v>7</v>
      </c>
      <c r="V1249" s="495" t="s">
        <v>477</v>
      </c>
      <c r="W1249" s="495"/>
      <c r="X1249" s="495" t="s">
        <v>8920</v>
      </c>
      <c r="Y1249" s="495" t="s">
        <v>8938</v>
      </c>
      <c r="Z1249" s="616"/>
      <c r="AA1249" s="590"/>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615" customFormat="1" ht="17.45" customHeight="1" x14ac:dyDescent="0.25">
      <c r="A1250" s="589" t="s">
        <v>9740</v>
      </c>
      <c r="B1250" s="495" t="s">
        <v>57</v>
      </c>
      <c r="C1250" s="495" t="s">
        <v>98</v>
      </c>
      <c r="D1250" s="495" t="s">
        <v>10901</v>
      </c>
      <c r="E1250" s="495" t="s">
        <v>9741</v>
      </c>
      <c r="F1250" s="473" t="s">
        <v>24</v>
      </c>
      <c r="G1250" s="473"/>
      <c r="H1250" s="473"/>
      <c r="I1250" s="473"/>
      <c r="J1250" s="152" t="s">
        <v>11224</v>
      </c>
      <c r="K1250" s="152" t="s">
        <v>8949</v>
      </c>
      <c r="L1250" s="496">
        <v>43055</v>
      </c>
      <c r="M1250" s="497">
        <v>42885</v>
      </c>
      <c r="N1250" s="152" t="s">
        <v>47</v>
      </c>
      <c r="O1250" s="498">
        <v>43055</v>
      </c>
      <c r="P1250" s="499">
        <v>80000</v>
      </c>
      <c r="Q1250" s="500">
        <f t="shared" si="44"/>
        <v>0.08</v>
      </c>
      <c r="R1250" s="501">
        <v>6</v>
      </c>
      <c r="S1250" s="502">
        <v>42887</v>
      </c>
      <c r="T1250" s="152" t="s">
        <v>103</v>
      </c>
      <c r="U1250" s="152" t="s">
        <v>7040</v>
      </c>
      <c r="V1250" s="495" t="s">
        <v>162</v>
      </c>
      <c r="W1250" s="495" t="s">
        <v>105</v>
      </c>
      <c r="X1250" s="495" t="s">
        <v>10224</v>
      </c>
      <c r="Y1250" s="495" t="s">
        <v>6864</v>
      </c>
      <c r="Z1250" s="616"/>
      <c r="AA1250" s="590"/>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615" customFormat="1" ht="17.45" customHeight="1" x14ac:dyDescent="0.25">
      <c r="A1251" s="589" t="s">
        <v>3541</v>
      </c>
      <c r="B1251" s="495" t="s">
        <v>57</v>
      </c>
      <c r="C1251" s="495" t="s">
        <v>98</v>
      </c>
      <c r="D1251" s="495" t="s">
        <v>10601</v>
      </c>
      <c r="E1251" s="495" t="s">
        <v>3543</v>
      </c>
      <c r="F1251" s="473" t="s">
        <v>28</v>
      </c>
      <c r="G1251" s="473"/>
      <c r="H1251" s="473"/>
      <c r="I1251" s="473"/>
      <c r="J1251" s="152" t="s">
        <v>11223</v>
      </c>
      <c r="K1251" s="152" t="s">
        <v>8990</v>
      </c>
      <c r="L1251" s="496">
        <v>43008</v>
      </c>
      <c r="M1251" s="497">
        <v>42794</v>
      </c>
      <c r="N1251" s="152" t="s">
        <v>46</v>
      </c>
      <c r="O1251" s="498">
        <v>43008</v>
      </c>
      <c r="P1251" s="499">
        <v>80000</v>
      </c>
      <c r="Q1251" s="500">
        <f t="shared" si="44"/>
        <v>0.08</v>
      </c>
      <c r="R1251" s="501">
        <v>12</v>
      </c>
      <c r="S1251" s="502">
        <v>42796</v>
      </c>
      <c r="T1251" s="152" t="s">
        <v>103</v>
      </c>
      <c r="U1251" s="152" t="s">
        <v>7040</v>
      </c>
      <c r="V1251" s="495" t="s">
        <v>162</v>
      </c>
      <c r="W1251" s="495" t="s">
        <v>105</v>
      </c>
      <c r="X1251" s="495" t="s">
        <v>9132</v>
      </c>
      <c r="Y1251" s="495" t="s">
        <v>6864</v>
      </c>
      <c r="Z1251" s="616"/>
      <c r="AA1251" s="590"/>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615" customFormat="1" ht="17.45" customHeight="1" x14ac:dyDescent="0.25">
      <c r="A1252" s="589" t="s">
        <v>3205</v>
      </c>
      <c r="B1252" s="495" t="s">
        <v>57</v>
      </c>
      <c r="C1252" s="495" t="s">
        <v>98</v>
      </c>
      <c r="D1252" s="495" t="s">
        <v>3206</v>
      </c>
      <c r="E1252" s="495" t="s">
        <v>7239</v>
      </c>
      <c r="F1252" s="473" t="s">
        <v>27</v>
      </c>
      <c r="G1252" s="473"/>
      <c r="H1252" s="473"/>
      <c r="I1252" s="473"/>
      <c r="J1252" s="152" t="s">
        <v>11224</v>
      </c>
      <c r="K1252" s="163" t="s">
        <v>8070</v>
      </c>
      <c r="L1252" s="503">
        <v>43035</v>
      </c>
      <c r="M1252" s="497" t="s">
        <v>3207</v>
      </c>
      <c r="N1252" s="163" t="s">
        <v>47</v>
      </c>
      <c r="O1252" s="503">
        <v>43035</v>
      </c>
      <c r="P1252" s="499">
        <v>80000</v>
      </c>
      <c r="Q1252" s="500">
        <f t="shared" si="44"/>
        <v>0.08</v>
      </c>
      <c r="R1252" s="504">
        <v>12</v>
      </c>
      <c r="S1252" s="505" t="s">
        <v>8957</v>
      </c>
      <c r="T1252" s="163" t="s">
        <v>103</v>
      </c>
      <c r="U1252" s="152" t="s">
        <v>7040</v>
      </c>
      <c r="V1252" s="495" t="s">
        <v>104</v>
      </c>
      <c r="W1252" s="495" t="s">
        <v>344</v>
      </c>
      <c r="X1252" s="495" t="s">
        <v>106</v>
      </c>
      <c r="Y1252" s="495" t="s">
        <v>313</v>
      </c>
      <c r="Z1252" s="616"/>
      <c r="AA1252" s="590"/>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615" customFormat="1" ht="17.45" customHeight="1" x14ac:dyDescent="0.25">
      <c r="A1253" s="589" t="s">
        <v>3539</v>
      </c>
      <c r="B1253" s="495" t="s">
        <v>57</v>
      </c>
      <c r="C1253" s="495" t="s">
        <v>98</v>
      </c>
      <c r="D1253" s="495" t="s">
        <v>1845</v>
      </c>
      <c r="E1253" s="495" t="s">
        <v>528</v>
      </c>
      <c r="F1253" s="473" t="s">
        <v>25</v>
      </c>
      <c r="G1253" s="473"/>
      <c r="H1253" s="473"/>
      <c r="I1253" s="473"/>
      <c r="J1253" s="152" t="s">
        <v>11224</v>
      </c>
      <c r="K1253" s="163" t="s">
        <v>8951</v>
      </c>
      <c r="L1253" s="503">
        <v>43035</v>
      </c>
      <c r="M1253" s="497" t="s">
        <v>3540</v>
      </c>
      <c r="N1253" s="163" t="s">
        <v>46</v>
      </c>
      <c r="O1253" s="503">
        <v>43035</v>
      </c>
      <c r="P1253" s="499">
        <v>80000</v>
      </c>
      <c r="Q1253" s="500">
        <f t="shared" si="44"/>
        <v>0.08</v>
      </c>
      <c r="R1253" s="504">
        <v>1</v>
      </c>
      <c r="S1253" s="505" t="s">
        <v>440</v>
      </c>
      <c r="T1253" s="163" t="s">
        <v>125</v>
      </c>
      <c r="U1253" s="152" t="s">
        <v>7040</v>
      </c>
      <c r="V1253" s="495" t="s">
        <v>134</v>
      </c>
      <c r="W1253" s="495" t="s">
        <v>552</v>
      </c>
      <c r="X1253" s="495" t="s">
        <v>106</v>
      </c>
      <c r="Y1253" s="495"/>
      <c r="Z1253" s="616"/>
      <c r="AA1253" s="590"/>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615" customFormat="1" ht="17.45" customHeight="1" x14ac:dyDescent="0.25">
      <c r="A1254" s="589" t="s">
        <v>3524</v>
      </c>
      <c r="B1254" s="495" t="s">
        <v>57</v>
      </c>
      <c r="C1254" s="495" t="s">
        <v>98</v>
      </c>
      <c r="D1254" s="495" t="s">
        <v>3525</v>
      </c>
      <c r="E1254" s="495" t="s">
        <v>528</v>
      </c>
      <c r="F1254" s="473" t="s">
        <v>25</v>
      </c>
      <c r="G1254" s="473"/>
      <c r="H1254" s="473"/>
      <c r="I1254" s="473"/>
      <c r="J1254" s="152" t="s">
        <v>11223</v>
      </c>
      <c r="K1254" s="163" t="s">
        <v>8951</v>
      </c>
      <c r="L1254" s="503">
        <v>42978</v>
      </c>
      <c r="M1254" s="497" t="s">
        <v>3526</v>
      </c>
      <c r="N1254" s="163" t="s">
        <v>46</v>
      </c>
      <c r="O1254" s="503">
        <v>42978</v>
      </c>
      <c r="P1254" s="499">
        <v>80000</v>
      </c>
      <c r="Q1254" s="500">
        <f t="shared" si="44"/>
        <v>0.08</v>
      </c>
      <c r="R1254" s="504">
        <v>1</v>
      </c>
      <c r="S1254" s="505" t="s">
        <v>440</v>
      </c>
      <c r="T1254" s="163" t="s">
        <v>125</v>
      </c>
      <c r="U1254" s="152" t="s">
        <v>7040</v>
      </c>
      <c r="V1254" s="495" t="s">
        <v>134</v>
      </c>
      <c r="W1254" s="495" t="s">
        <v>552</v>
      </c>
      <c r="X1254" s="495" t="s">
        <v>106</v>
      </c>
      <c r="Y1254" s="495"/>
      <c r="Z1254" s="616"/>
      <c r="AA1254" s="590"/>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615" customFormat="1" ht="17.45" customHeight="1" x14ac:dyDescent="0.25">
      <c r="A1255" s="592" t="s">
        <v>3627</v>
      </c>
      <c r="B1255" s="519" t="s">
        <v>60</v>
      </c>
      <c r="C1255" s="519" t="s">
        <v>805</v>
      </c>
      <c r="D1255" s="519" t="s">
        <v>806</v>
      </c>
      <c r="E1255" s="519" t="s">
        <v>3628</v>
      </c>
      <c r="F1255" s="473" t="s">
        <v>26</v>
      </c>
      <c r="G1255" s="473" t="s">
        <v>4894</v>
      </c>
      <c r="H1255" s="473" t="str">
        <f>VLOOKUP(A1255,'[1]2017 SalesConnect'!$A:$J,8,0)</f>
        <v>India</v>
      </c>
      <c r="I1255" s="473" t="str">
        <f>VLOOKUP(A1255,'[1]2017 SalesConnect'!$A:$I,9,0)</f>
        <v>Won and completed</v>
      </c>
      <c r="J1255" s="520" t="s">
        <v>11226</v>
      </c>
      <c r="K1255" s="520" t="s">
        <v>8948</v>
      </c>
      <c r="L1255" s="521">
        <v>42783</v>
      </c>
      <c r="M1255" s="522" t="s">
        <v>3629</v>
      </c>
      <c r="N1255" s="520" t="s">
        <v>50</v>
      </c>
      <c r="O1255" s="521">
        <v>42783</v>
      </c>
      <c r="P1255" s="523">
        <v>70000</v>
      </c>
      <c r="Q1255" s="524">
        <v>6.9999999999999993E-2</v>
      </c>
      <c r="R1255" s="525">
        <v>6</v>
      </c>
      <c r="S1255" s="526" t="s">
        <v>226</v>
      </c>
      <c r="T1255" s="520" t="s">
        <v>578</v>
      </c>
      <c r="U1255" s="520" t="s">
        <v>7040</v>
      </c>
      <c r="V1255" s="519" t="s">
        <v>134</v>
      </c>
      <c r="W1255" s="519" t="s">
        <v>3630</v>
      </c>
      <c r="X1255" s="415" t="s">
        <v>5572</v>
      </c>
      <c r="Y1255" s="415" t="s">
        <v>9238</v>
      </c>
      <c r="Z1255" s="616"/>
      <c r="AA1255" s="590"/>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615" customFormat="1" ht="17.45" customHeight="1" x14ac:dyDescent="0.25">
      <c r="A1256" s="589" t="s">
        <v>7478</v>
      </c>
      <c r="B1256" s="495" t="s">
        <v>57</v>
      </c>
      <c r="C1256" s="495" t="s">
        <v>182</v>
      </c>
      <c r="D1256" s="495" t="s">
        <v>11652</v>
      </c>
      <c r="E1256" s="495" t="s">
        <v>7479</v>
      </c>
      <c r="F1256" s="473" t="s">
        <v>27</v>
      </c>
      <c r="G1256" s="473"/>
      <c r="H1256" s="473"/>
      <c r="I1256" s="473"/>
      <c r="J1256" s="152" t="s">
        <v>11223</v>
      </c>
      <c r="K1256" s="152" t="s">
        <v>8947</v>
      </c>
      <c r="L1256" s="496">
        <v>42957</v>
      </c>
      <c r="M1256" s="497">
        <v>42827</v>
      </c>
      <c r="N1256" s="152" t="s">
        <v>49</v>
      </c>
      <c r="O1256" s="498">
        <v>42957</v>
      </c>
      <c r="P1256" s="499">
        <v>80000</v>
      </c>
      <c r="Q1256" s="500">
        <f t="shared" ref="Q1256:Q1263" si="45">+P1256*0.000001</f>
        <v>0.08</v>
      </c>
      <c r="R1256" s="501">
        <v>6</v>
      </c>
      <c r="S1256" s="502">
        <v>42901</v>
      </c>
      <c r="T1256" s="152" t="s">
        <v>292</v>
      </c>
      <c r="U1256" s="152" t="s">
        <v>7040</v>
      </c>
      <c r="V1256" s="495" t="s">
        <v>162</v>
      </c>
      <c r="W1256" s="495" t="s">
        <v>105</v>
      </c>
      <c r="X1256" s="495" t="s">
        <v>10066</v>
      </c>
      <c r="Y1256" s="495" t="s">
        <v>6864</v>
      </c>
      <c r="Z1256" s="616"/>
      <c r="AA1256" s="590"/>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615" customFormat="1" ht="17.45" customHeight="1" x14ac:dyDescent="0.25">
      <c r="A1257" s="589" t="s">
        <v>7297</v>
      </c>
      <c r="B1257" s="495" t="s">
        <v>57</v>
      </c>
      <c r="C1257" s="495" t="s">
        <v>182</v>
      </c>
      <c r="D1257" s="495" t="s">
        <v>11652</v>
      </c>
      <c r="E1257" s="495" t="s">
        <v>7299</v>
      </c>
      <c r="F1257" s="473" t="s">
        <v>27</v>
      </c>
      <c r="G1257" s="473"/>
      <c r="H1257" s="473"/>
      <c r="I1257" s="473"/>
      <c r="J1257" s="152" t="s">
        <v>11223</v>
      </c>
      <c r="K1257" s="152" t="s">
        <v>8947</v>
      </c>
      <c r="L1257" s="496">
        <v>42962</v>
      </c>
      <c r="M1257" s="497">
        <v>42825</v>
      </c>
      <c r="N1257" s="152" t="s">
        <v>47</v>
      </c>
      <c r="O1257" s="498">
        <v>42962</v>
      </c>
      <c r="P1257" s="499">
        <v>80000</v>
      </c>
      <c r="Q1257" s="500">
        <f t="shared" si="45"/>
        <v>0.08</v>
      </c>
      <c r="R1257" s="501">
        <v>6</v>
      </c>
      <c r="S1257" s="502">
        <v>42866</v>
      </c>
      <c r="T1257" s="152" t="s">
        <v>103</v>
      </c>
      <c r="U1257" s="152" t="s">
        <v>7040</v>
      </c>
      <c r="V1257" s="495" t="s">
        <v>162</v>
      </c>
      <c r="W1257" s="495" t="s">
        <v>105</v>
      </c>
      <c r="X1257" s="495" t="s">
        <v>10066</v>
      </c>
      <c r="Y1257" s="495" t="s">
        <v>6864</v>
      </c>
      <c r="Z1257" s="616"/>
      <c r="AA1257" s="590"/>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615" customFormat="1" ht="17.45" customHeight="1" x14ac:dyDescent="0.25">
      <c r="A1258" s="589" t="s">
        <v>3506</v>
      </c>
      <c r="B1258" s="495" t="s">
        <v>57</v>
      </c>
      <c r="C1258" s="495" t="s">
        <v>182</v>
      </c>
      <c r="D1258" s="495" t="s">
        <v>1170</v>
      </c>
      <c r="E1258" s="495" t="s">
        <v>3507</v>
      </c>
      <c r="F1258" s="473" t="s">
        <v>24</v>
      </c>
      <c r="G1258" s="473"/>
      <c r="H1258" s="473"/>
      <c r="I1258" s="473"/>
      <c r="J1258" s="152" t="s">
        <v>11223</v>
      </c>
      <c r="K1258" s="163" t="s">
        <v>38</v>
      </c>
      <c r="L1258" s="503">
        <v>42928</v>
      </c>
      <c r="M1258" s="497" t="s">
        <v>3508</v>
      </c>
      <c r="N1258" s="163" t="s">
        <v>48</v>
      </c>
      <c r="O1258" s="503">
        <v>42928</v>
      </c>
      <c r="P1258" s="499">
        <v>80000</v>
      </c>
      <c r="Q1258" s="500">
        <f t="shared" si="45"/>
        <v>0.08</v>
      </c>
      <c r="R1258" s="504">
        <v>1</v>
      </c>
      <c r="S1258" s="505" t="s">
        <v>8159</v>
      </c>
      <c r="T1258" s="163" t="s">
        <v>103</v>
      </c>
      <c r="U1258" s="152" t="s">
        <v>7040</v>
      </c>
      <c r="V1258" s="495" t="s">
        <v>134</v>
      </c>
      <c r="W1258" s="495" t="s">
        <v>5568</v>
      </c>
      <c r="X1258" s="495" t="s">
        <v>5507</v>
      </c>
      <c r="Y1258" s="495" t="s">
        <v>667</v>
      </c>
      <c r="Z1258" s="616"/>
      <c r="AA1258" s="590"/>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615" customFormat="1" ht="17.45" customHeight="1" x14ac:dyDescent="0.25">
      <c r="A1259" s="589" t="s">
        <v>8404</v>
      </c>
      <c r="B1259" s="495" t="s">
        <v>60</v>
      </c>
      <c r="C1259" s="495" t="s">
        <v>805</v>
      </c>
      <c r="D1259" s="495" t="s">
        <v>10597</v>
      </c>
      <c r="E1259" s="495" t="s">
        <v>316</v>
      </c>
      <c r="F1259" s="473" t="s">
        <v>26</v>
      </c>
      <c r="G1259" s="473"/>
      <c r="H1259" s="473"/>
      <c r="I1259" s="473"/>
      <c r="J1259" s="152" t="s">
        <v>11223</v>
      </c>
      <c r="K1259" s="152" t="s">
        <v>8948</v>
      </c>
      <c r="L1259" s="496">
        <v>42940</v>
      </c>
      <c r="M1259" s="497">
        <v>42850</v>
      </c>
      <c r="N1259" s="152" t="s">
        <v>47</v>
      </c>
      <c r="O1259" s="498">
        <v>42940</v>
      </c>
      <c r="P1259" s="499">
        <v>80000</v>
      </c>
      <c r="Q1259" s="500">
        <f t="shared" si="45"/>
        <v>0.08</v>
      </c>
      <c r="R1259" s="501">
        <v>12</v>
      </c>
      <c r="S1259" s="502">
        <v>42866</v>
      </c>
      <c r="T1259" s="152" t="s">
        <v>125</v>
      </c>
      <c r="U1259" s="152" t="s">
        <v>7040</v>
      </c>
      <c r="V1259" s="495" t="s">
        <v>162</v>
      </c>
      <c r="W1259" s="495" t="s">
        <v>105</v>
      </c>
      <c r="X1259" s="495" t="s">
        <v>9131</v>
      </c>
      <c r="Y1259" s="495"/>
      <c r="Z1259" s="616"/>
      <c r="AA1259" s="590"/>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615" customFormat="1" ht="17.45" customHeight="1" x14ac:dyDescent="0.25">
      <c r="A1260" s="589" t="s">
        <v>8402</v>
      </c>
      <c r="B1260" s="495" t="s">
        <v>60</v>
      </c>
      <c r="C1260" s="495" t="s">
        <v>805</v>
      </c>
      <c r="D1260" s="495" t="s">
        <v>10596</v>
      </c>
      <c r="E1260" s="495" t="s">
        <v>316</v>
      </c>
      <c r="F1260" s="473" t="s">
        <v>26</v>
      </c>
      <c r="G1260" s="473"/>
      <c r="H1260" s="473"/>
      <c r="I1260" s="473"/>
      <c r="J1260" s="152" t="s">
        <v>11223</v>
      </c>
      <c r="K1260" s="152" t="s">
        <v>8948</v>
      </c>
      <c r="L1260" s="496">
        <v>42940</v>
      </c>
      <c r="M1260" s="497">
        <v>42850</v>
      </c>
      <c r="N1260" s="152" t="s">
        <v>46</v>
      </c>
      <c r="O1260" s="498">
        <v>42940</v>
      </c>
      <c r="P1260" s="499">
        <v>80000</v>
      </c>
      <c r="Q1260" s="500">
        <f t="shared" si="45"/>
        <v>0.08</v>
      </c>
      <c r="R1260" s="501">
        <v>12</v>
      </c>
      <c r="S1260" s="502">
        <v>42852</v>
      </c>
      <c r="T1260" s="152" t="s">
        <v>125</v>
      </c>
      <c r="U1260" s="152" t="s">
        <v>7040</v>
      </c>
      <c r="V1260" s="495" t="s">
        <v>162</v>
      </c>
      <c r="W1260" s="495" t="s">
        <v>105</v>
      </c>
      <c r="X1260" s="495" t="s">
        <v>9131</v>
      </c>
      <c r="Y1260" s="495"/>
      <c r="Z1260" s="616"/>
      <c r="AA1260" s="590"/>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615" customFormat="1" ht="17.45" customHeight="1" x14ac:dyDescent="0.25">
      <c r="A1261" s="589" t="s">
        <v>8403</v>
      </c>
      <c r="B1261" s="495" t="s">
        <v>60</v>
      </c>
      <c r="C1261" s="495" t="s">
        <v>805</v>
      </c>
      <c r="D1261" s="495" t="s">
        <v>10598</v>
      </c>
      <c r="E1261" s="495" t="s">
        <v>316</v>
      </c>
      <c r="F1261" s="473" t="s">
        <v>26</v>
      </c>
      <c r="G1261" s="473"/>
      <c r="H1261" s="473"/>
      <c r="I1261" s="473"/>
      <c r="J1261" s="152" t="s">
        <v>11223</v>
      </c>
      <c r="K1261" s="152" t="s">
        <v>8948</v>
      </c>
      <c r="L1261" s="496">
        <v>42940</v>
      </c>
      <c r="M1261" s="497">
        <v>42850</v>
      </c>
      <c r="N1261" s="152" t="s">
        <v>46</v>
      </c>
      <c r="O1261" s="498">
        <v>42944</v>
      </c>
      <c r="P1261" s="499">
        <v>80000</v>
      </c>
      <c r="Q1261" s="500">
        <f t="shared" si="45"/>
        <v>0.08</v>
      </c>
      <c r="R1261" s="501">
        <v>12</v>
      </c>
      <c r="S1261" s="502">
        <v>42852</v>
      </c>
      <c r="T1261" s="152" t="s">
        <v>125</v>
      </c>
      <c r="U1261" s="152" t="s">
        <v>7040</v>
      </c>
      <c r="V1261" s="495" t="s">
        <v>162</v>
      </c>
      <c r="W1261" s="495" t="s">
        <v>105</v>
      </c>
      <c r="X1261" s="495" t="s">
        <v>9131</v>
      </c>
      <c r="Y1261" s="495"/>
      <c r="Z1261" s="616"/>
      <c r="AA1261" s="590"/>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615" customFormat="1" ht="17.45" customHeight="1" x14ac:dyDescent="0.25">
      <c r="A1262" s="589" t="s">
        <v>6573</v>
      </c>
      <c r="B1262" s="495" t="s">
        <v>60</v>
      </c>
      <c r="C1262" s="495" t="s">
        <v>805</v>
      </c>
      <c r="D1262" s="495" t="s">
        <v>6574</v>
      </c>
      <c r="E1262" s="495" t="s">
        <v>6575</v>
      </c>
      <c r="F1262" s="473" t="s">
        <v>25</v>
      </c>
      <c r="G1262" s="473"/>
      <c r="H1262" s="473"/>
      <c r="I1262" s="473"/>
      <c r="J1262" s="152" t="s">
        <v>11223</v>
      </c>
      <c r="K1262" s="163" t="s">
        <v>35</v>
      </c>
      <c r="L1262" s="503">
        <v>43007</v>
      </c>
      <c r="M1262" s="497" t="s">
        <v>6755</v>
      </c>
      <c r="N1262" s="163" t="s">
        <v>47</v>
      </c>
      <c r="O1262" s="503">
        <v>43007</v>
      </c>
      <c r="P1262" s="499">
        <v>80000</v>
      </c>
      <c r="Q1262" s="500">
        <f t="shared" si="45"/>
        <v>0.08</v>
      </c>
      <c r="R1262" s="504">
        <v>36</v>
      </c>
      <c r="S1262" s="505" t="s">
        <v>6513</v>
      </c>
      <c r="T1262" s="163" t="s">
        <v>103</v>
      </c>
      <c r="U1262" s="163" t="s">
        <v>7</v>
      </c>
      <c r="V1262" s="495" t="s">
        <v>477</v>
      </c>
      <c r="W1262" s="495" t="s">
        <v>1138</v>
      </c>
      <c r="X1262" s="495" t="s">
        <v>6756</v>
      </c>
      <c r="Y1262" s="495" t="s">
        <v>2376</v>
      </c>
      <c r="Z1262" s="616"/>
      <c r="AA1262" s="590"/>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615" customFormat="1" ht="17.45" customHeight="1" x14ac:dyDescent="0.25">
      <c r="A1263" s="589" t="s">
        <v>7422</v>
      </c>
      <c r="B1263" s="495" t="s">
        <v>60</v>
      </c>
      <c r="C1263" s="495" t="s">
        <v>805</v>
      </c>
      <c r="D1263" s="495" t="s">
        <v>7423</v>
      </c>
      <c r="E1263" s="495" t="s">
        <v>7424</v>
      </c>
      <c r="F1263" s="473" t="s">
        <v>27</v>
      </c>
      <c r="G1263" s="473"/>
      <c r="H1263" s="473"/>
      <c r="I1263" s="473"/>
      <c r="J1263" s="152" t="s">
        <v>11223</v>
      </c>
      <c r="K1263" s="163" t="s">
        <v>8947</v>
      </c>
      <c r="L1263" s="503">
        <v>42951</v>
      </c>
      <c r="M1263" s="497" t="s">
        <v>7425</v>
      </c>
      <c r="N1263" s="163" t="s">
        <v>47</v>
      </c>
      <c r="O1263" s="503">
        <v>42951</v>
      </c>
      <c r="P1263" s="499">
        <v>80000</v>
      </c>
      <c r="Q1263" s="500">
        <f t="shared" si="45"/>
        <v>0.08</v>
      </c>
      <c r="R1263" s="504">
        <v>12</v>
      </c>
      <c r="S1263" s="505" t="s">
        <v>10335</v>
      </c>
      <c r="T1263" s="163" t="s">
        <v>103</v>
      </c>
      <c r="U1263" s="163" t="s">
        <v>7</v>
      </c>
      <c r="V1263" s="495" t="s">
        <v>477</v>
      </c>
      <c r="W1263" s="495" t="s">
        <v>1204</v>
      </c>
      <c r="X1263" s="495" t="s">
        <v>6021</v>
      </c>
      <c r="Y1263" s="495" t="s">
        <v>667</v>
      </c>
      <c r="Z1263" s="616"/>
      <c r="AA1263" s="590"/>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615" customFormat="1" ht="17.45" customHeight="1" x14ac:dyDescent="0.25">
      <c r="A1264" s="595" t="s">
        <v>5716</v>
      </c>
      <c r="B1264" s="541" t="s">
        <v>60</v>
      </c>
      <c r="C1264" s="541" t="s">
        <v>805</v>
      </c>
      <c r="D1264" s="541" t="s">
        <v>5717</v>
      </c>
      <c r="E1264" s="541" t="s">
        <v>316</v>
      </c>
      <c r="F1264" s="473" t="s">
        <v>28</v>
      </c>
      <c r="G1264" s="473"/>
      <c r="H1264" s="473"/>
      <c r="I1264" s="473"/>
      <c r="J1264" s="542" t="s">
        <v>11223</v>
      </c>
      <c r="K1264" s="542" t="s">
        <v>8953</v>
      </c>
      <c r="L1264" s="543">
        <v>43006</v>
      </c>
      <c r="M1264" s="544" t="s">
        <v>6099</v>
      </c>
      <c r="N1264" s="542" t="s">
        <v>47</v>
      </c>
      <c r="O1264" s="543">
        <v>43006</v>
      </c>
      <c r="P1264" s="545">
        <v>80000</v>
      </c>
      <c r="Q1264" s="546">
        <v>0.08</v>
      </c>
      <c r="R1264" s="547">
        <v>12</v>
      </c>
      <c r="S1264" s="548">
        <v>42850</v>
      </c>
      <c r="T1264" s="542" t="s">
        <v>125</v>
      </c>
      <c r="U1264" s="542" t="s">
        <v>7</v>
      </c>
      <c r="V1264" s="541" t="s">
        <v>477</v>
      </c>
      <c r="W1264" s="541" t="s">
        <v>1204</v>
      </c>
      <c r="X1264" s="495" t="s">
        <v>6044</v>
      </c>
      <c r="Y1264" s="495" t="s">
        <v>667</v>
      </c>
      <c r="Z1264" s="616"/>
      <c r="AA1264" s="590"/>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615" customFormat="1" ht="17.45" customHeight="1" x14ac:dyDescent="0.25">
      <c r="A1265" s="589" t="s">
        <v>3527</v>
      </c>
      <c r="B1265" s="495" t="s">
        <v>60</v>
      </c>
      <c r="C1265" s="495" t="s">
        <v>805</v>
      </c>
      <c r="D1265" s="495" t="s">
        <v>3528</v>
      </c>
      <c r="E1265" s="495" t="s">
        <v>3529</v>
      </c>
      <c r="F1265" s="473" t="s">
        <v>28</v>
      </c>
      <c r="G1265" s="473"/>
      <c r="H1265" s="473"/>
      <c r="I1265" s="473"/>
      <c r="J1265" s="152" t="s">
        <v>11223</v>
      </c>
      <c r="K1265" s="163" t="s">
        <v>8950</v>
      </c>
      <c r="L1265" s="503">
        <v>42943</v>
      </c>
      <c r="M1265" s="497" t="s">
        <v>3530</v>
      </c>
      <c r="N1265" s="163" t="s">
        <v>47</v>
      </c>
      <c r="O1265" s="503">
        <v>42943</v>
      </c>
      <c r="P1265" s="499">
        <v>80000</v>
      </c>
      <c r="Q1265" s="500">
        <f t="shared" ref="Q1265:Q1271" si="46">+P1265*0.000001</f>
        <v>0.08</v>
      </c>
      <c r="R1265" s="504">
        <v>1</v>
      </c>
      <c r="S1265" s="505" t="s">
        <v>11804</v>
      </c>
      <c r="T1265" s="163" t="s">
        <v>103</v>
      </c>
      <c r="U1265" s="163" t="s">
        <v>7</v>
      </c>
      <c r="V1265" s="495" t="s">
        <v>388</v>
      </c>
      <c r="W1265" s="495" t="s">
        <v>389</v>
      </c>
      <c r="X1265" s="495" t="s">
        <v>6098</v>
      </c>
      <c r="Y1265" s="495" t="s">
        <v>356</v>
      </c>
      <c r="Z1265" s="616"/>
      <c r="AA1265" s="590"/>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615" customFormat="1" ht="17.45" customHeight="1" x14ac:dyDescent="0.25">
      <c r="A1266" s="591" t="s">
        <v>11647</v>
      </c>
      <c r="B1266" s="506" t="s">
        <v>60</v>
      </c>
      <c r="C1266" s="506" t="s">
        <v>4992</v>
      </c>
      <c r="D1266" s="506" t="s">
        <v>11648</v>
      </c>
      <c r="E1266" s="506" t="s">
        <v>11649</v>
      </c>
      <c r="F1266" s="473" t="s">
        <v>25</v>
      </c>
      <c r="G1266" s="473"/>
      <c r="H1266" s="473"/>
      <c r="I1266" s="473"/>
      <c r="J1266" s="470" t="s">
        <v>11225</v>
      </c>
      <c r="K1266" s="507" t="s">
        <v>35</v>
      </c>
      <c r="L1266" s="508">
        <v>42916</v>
      </c>
      <c r="M1266" s="509" t="s">
        <v>11782</v>
      </c>
      <c r="N1266" s="507" t="s">
        <v>47</v>
      </c>
      <c r="O1266" s="508">
        <v>42916</v>
      </c>
      <c r="P1266" s="510">
        <v>80000</v>
      </c>
      <c r="Q1266" s="511">
        <f t="shared" si="46"/>
        <v>0.08</v>
      </c>
      <c r="R1266" s="512">
        <v>12</v>
      </c>
      <c r="S1266" s="513" t="s">
        <v>11804</v>
      </c>
      <c r="T1266" s="507" t="s">
        <v>103</v>
      </c>
      <c r="U1266" s="507" t="s">
        <v>7</v>
      </c>
      <c r="V1266" s="506" t="s">
        <v>477</v>
      </c>
      <c r="W1266" s="506" t="s">
        <v>1996</v>
      </c>
      <c r="X1266" s="495" t="s">
        <v>5956</v>
      </c>
      <c r="Y1266" s="495" t="s">
        <v>356</v>
      </c>
      <c r="Z1266" s="616"/>
      <c r="AA1266" s="590"/>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615" customFormat="1" ht="17.45" customHeight="1" x14ac:dyDescent="0.25">
      <c r="A1267" s="589" t="s">
        <v>11014</v>
      </c>
      <c r="B1267" s="495" t="s">
        <v>62</v>
      </c>
      <c r="C1267" s="495" t="s">
        <v>429</v>
      </c>
      <c r="D1267" s="495" t="s">
        <v>11087</v>
      </c>
      <c r="E1267" s="495" t="s">
        <v>11179</v>
      </c>
      <c r="F1267" s="473" t="s">
        <v>26</v>
      </c>
      <c r="G1267" s="473"/>
      <c r="H1267" s="473"/>
      <c r="I1267" s="473"/>
      <c r="J1267" s="152" t="s">
        <v>11223</v>
      </c>
      <c r="K1267" s="163" t="s">
        <v>8948</v>
      </c>
      <c r="L1267" s="503">
        <v>42933</v>
      </c>
      <c r="M1267" s="497" t="s">
        <v>11257</v>
      </c>
      <c r="N1267" s="163" t="s">
        <v>46</v>
      </c>
      <c r="O1267" s="503">
        <v>42933</v>
      </c>
      <c r="P1267" s="499">
        <v>78005</v>
      </c>
      <c r="Q1267" s="500">
        <f t="shared" si="46"/>
        <v>7.8004999999999991E-2</v>
      </c>
      <c r="R1267" s="504">
        <v>12</v>
      </c>
      <c r="S1267" s="505" t="s">
        <v>11283</v>
      </c>
      <c r="T1267" s="163" t="s">
        <v>125</v>
      </c>
      <c r="U1267" s="163" t="s">
        <v>9234</v>
      </c>
      <c r="V1267" s="495" t="s">
        <v>184</v>
      </c>
      <c r="W1267" s="495"/>
      <c r="X1267" s="495" t="s">
        <v>11380</v>
      </c>
      <c r="Y1267" s="495"/>
      <c r="Z1267" s="616"/>
      <c r="AA1267" s="590"/>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615" customFormat="1" ht="17.45" customHeight="1" x14ac:dyDescent="0.25">
      <c r="A1268" s="589" t="s">
        <v>3564</v>
      </c>
      <c r="B1268" s="495" t="s">
        <v>57</v>
      </c>
      <c r="C1268" s="495" t="s">
        <v>324</v>
      </c>
      <c r="D1268" s="495" t="s">
        <v>7622</v>
      </c>
      <c r="E1268" s="495" t="s">
        <v>3095</v>
      </c>
      <c r="F1268" s="473" t="s">
        <v>27</v>
      </c>
      <c r="G1268" s="473"/>
      <c r="H1268" s="473"/>
      <c r="I1268" s="473"/>
      <c r="J1268" s="152" t="s">
        <v>11223</v>
      </c>
      <c r="K1268" s="163" t="s">
        <v>8070</v>
      </c>
      <c r="L1268" s="503">
        <v>43008</v>
      </c>
      <c r="M1268" s="497" t="s">
        <v>3565</v>
      </c>
      <c r="N1268" s="163" t="s">
        <v>46</v>
      </c>
      <c r="O1268" s="503">
        <v>43008</v>
      </c>
      <c r="P1268" s="499">
        <v>77500</v>
      </c>
      <c r="Q1268" s="500">
        <f t="shared" si="46"/>
        <v>7.7499999999999999E-2</v>
      </c>
      <c r="R1268" s="504">
        <v>12</v>
      </c>
      <c r="S1268" s="505" t="s">
        <v>113</v>
      </c>
      <c r="T1268" s="163" t="s">
        <v>125</v>
      </c>
      <c r="U1268" s="163" t="s">
        <v>9234</v>
      </c>
      <c r="V1268" s="495" t="s">
        <v>184</v>
      </c>
      <c r="W1268" s="495" t="s">
        <v>11333</v>
      </c>
      <c r="X1268" s="495" t="s">
        <v>6391</v>
      </c>
      <c r="Y1268" s="495"/>
      <c r="Z1268" s="616"/>
      <c r="AA1268" s="590"/>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615" customFormat="1" ht="17.45" customHeight="1" x14ac:dyDescent="0.25">
      <c r="A1269" s="589" t="s">
        <v>8025</v>
      </c>
      <c r="B1269" s="495" t="s">
        <v>57</v>
      </c>
      <c r="C1269" s="495" t="s">
        <v>324</v>
      </c>
      <c r="D1269" s="495" t="s">
        <v>3919</v>
      </c>
      <c r="E1269" s="495" t="s">
        <v>8026</v>
      </c>
      <c r="F1269" s="473" t="s">
        <v>28</v>
      </c>
      <c r="G1269" s="473"/>
      <c r="H1269" s="473"/>
      <c r="I1269" s="473"/>
      <c r="J1269" s="152" t="s">
        <v>11225</v>
      </c>
      <c r="K1269" s="163" t="s">
        <v>8953</v>
      </c>
      <c r="L1269" s="503">
        <v>42916</v>
      </c>
      <c r="M1269" s="497" t="s">
        <v>8044</v>
      </c>
      <c r="N1269" s="163" t="s">
        <v>46</v>
      </c>
      <c r="O1269" s="503">
        <v>42916</v>
      </c>
      <c r="P1269" s="499">
        <v>77500</v>
      </c>
      <c r="Q1269" s="500">
        <f t="shared" si="46"/>
        <v>7.7499999999999999E-2</v>
      </c>
      <c r="R1269" s="504">
        <v>12</v>
      </c>
      <c r="S1269" s="505" t="s">
        <v>8047</v>
      </c>
      <c r="T1269" s="163" t="s">
        <v>125</v>
      </c>
      <c r="U1269" s="163" t="s">
        <v>7</v>
      </c>
      <c r="V1269" s="495" t="s">
        <v>477</v>
      </c>
      <c r="W1269" s="495"/>
      <c r="X1269" s="495" t="s">
        <v>8055</v>
      </c>
      <c r="Y1269" s="495"/>
      <c r="Z1269" s="616"/>
      <c r="AA1269" s="590"/>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615" customFormat="1" ht="17.45" customHeight="1" x14ac:dyDescent="0.25">
      <c r="A1270" s="589" t="s">
        <v>3557</v>
      </c>
      <c r="B1270" s="495" t="s">
        <v>57</v>
      </c>
      <c r="C1270" s="495" t="s">
        <v>324</v>
      </c>
      <c r="D1270" s="495" t="s">
        <v>3558</v>
      </c>
      <c r="E1270" s="495" t="s">
        <v>3367</v>
      </c>
      <c r="F1270" s="473" t="s">
        <v>28</v>
      </c>
      <c r="G1270" s="473"/>
      <c r="H1270" s="473"/>
      <c r="I1270" s="473"/>
      <c r="J1270" s="152" t="s">
        <v>11225</v>
      </c>
      <c r="K1270" s="163" t="s">
        <v>8950</v>
      </c>
      <c r="L1270" s="503">
        <v>42916</v>
      </c>
      <c r="M1270" s="497" t="s">
        <v>3559</v>
      </c>
      <c r="N1270" s="163" t="s">
        <v>46</v>
      </c>
      <c r="O1270" s="503">
        <v>42916</v>
      </c>
      <c r="P1270" s="499">
        <v>77500</v>
      </c>
      <c r="Q1270" s="500">
        <f t="shared" si="46"/>
        <v>7.7499999999999999E-2</v>
      </c>
      <c r="R1270" s="504">
        <v>12</v>
      </c>
      <c r="S1270" s="505" t="s">
        <v>3560</v>
      </c>
      <c r="T1270" s="163" t="s">
        <v>125</v>
      </c>
      <c r="U1270" s="163" t="s">
        <v>7</v>
      </c>
      <c r="V1270" s="495" t="s">
        <v>388</v>
      </c>
      <c r="W1270" s="495" t="s">
        <v>389</v>
      </c>
      <c r="X1270" s="495" t="s">
        <v>6101</v>
      </c>
      <c r="Y1270" s="495" t="s">
        <v>313</v>
      </c>
      <c r="Z1270" s="616"/>
      <c r="AA1270" s="590"/>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615" customFormat="1" ht="17.45" customHeight="1" x14ac:dyDescent="0.25">
      <c r="A1271" s="589" t="s">
        <v>3561</v>
      </c>
      <c r="B1271" s="495" t="s">
        <v>57</v>
      </c>
      <c r="C1271" s="495" t="s">
        <v>324</v>
      </c>
      <c r="D1271" s="495" t="s">
        <v>10902</v>
      </c>
      <c r="E1271" s="495" t="s">
        <v>582</v>
      </c>
      <c r="F1271" s="473" t="s">
        <v>25</v>
      </c>
      <c r="G1271" s="473"/>
      <c r="H1271" s="473"/>
      <c r="I1271" s="473"/>
      <c r="J1271" s="152" t="s">
        <v>11224</v>
      </c>
      <c r="K1271" s="152" t="s">
        <v>35</v>
      </c>
      <c r="L1271" s="496">
        <v>43035</v>
      </c>
      <c r="M1271" s="497">
        <v>42795</v>
      </c>
      <c r="N1271" s="152" t="s">
        <v>46</v>
      </c>
      <c r="O1271" s="498">
        <v>43035</v>
      </c>
      <c r="P1271" s="499">
        <v>77495</v>
      </c>
      <c r="Q1271" s="500">
        <f t="shared" si="46"/>
        <v>7.7494999999999994E-2</v>
      </c>
      <c r="R1271" s="501">
        <v>12</v>
      </c>
      <c r="S1271" s="502">
        <v>42835</v>
      </c>
      <c r="T1271" s="152" t="s">
        <v>125</v>
      </c>
      <c r="U1271" s="152" t="s">
        <v>7040</v>
      </c>
      <c r="V1271" s="495" t="s">
        <v>162</v>
      </c>
      <c r="W1271" s="495" t="s">
        <v>105</v>
      </c>
      <c r="X1271" s="495" t="s">
        <v>9010</v>
      </c>
      <c r="Y1271" s="495" t="s">
        <v>9239</v>
      </c>
      <c r="Z1271" s="616"/>
      <c r="AA1271" s="590"/>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615" customFormat="1" ht="17.45" customHeight="1" x14ac:dyDescent="0.25">
      <c r="A1272" s="592" t="s">
        <v>3566</v>
      </c>
      <c r="B1272" s="519" t="s">
        <v>57</v>
      </c>
      <c r="C1272" s="519" t="s">
        <v>1348</v>
      </c>
      <c r="D1272" s="519" t="s">
        <v>1357</v>
      </c>
      <c r="E1272" s="519" t="s">
        <v>3567</v>
      </c>
      <c r="F1272" s="473" t="s">
        <v>26</v>
      </c>
      <c r="G1272" s="473"/>
      <c r="H1272" s="473"/>
      <c r="I1272" s="473"/>
      <c r="J1272" s="520" t="s">
        <v>11226</v>
      </c>
      <c r="K1272" s="520" t="s">
        <v>8948</v>
      </c>
      <c r="L1272" s="521">
        <v>42769</v>
      </c>
      <c r="M1272" s="522" t="s">
        <v>3568</v>
      </c>
      <c r="N1272" s="520" t="s">
        <v>50</v>
      </c>
      <c r="O1272" s="521">
        <v>42824</v>
      </c>
      <c r="P1272" s="523">
        <v>77000</v>
      </c>
      <c r="Q1272" s="524">
        <v>7.6999999999999999E-2</v>
      </c>
      <c r="R1272" s="525">
        <v>12</v>
      </c>
      <c r="S1272" s="526" t="s">
        <v>102</v>
      </c>
      <c r="T1272" s="520" t="s">
        <v>578</v>
      </c>
      <c r="U1272" s="520" t="s">
        <v>9234</v>
      </c>
      <c r="V1272" s="519" t="s">
        <v>184</v>
      </c>
      <c r="W1272" s="519" t="s">
        <v>1360</v>
      </c>
      <c r="X1272" s="415" t="s">
        <v>5569</v>
      </c>
      <c r="Y1272" s="415" t="s">
        <v>186</v>
      </c>
      <c r="Z1272" s="616"/>
      <c r="AA1272" s="590"/>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615" customFormat="1" ht="17.45" customHeight="1" x14ac:dyDescent="0.25">
      <c r="A1273" s="589" t="s">
        <v>3403</v>
      </c>
      <c r="B1273" s="495" t="s">
        <v>58</v>
      </c>
      <c r="C1273" s="495" t="s">
        <v>58</v>
      </c>
      <c r="D1273" s="495" t="s">
        <v>8069</v>
      </c>
      <c r="E1273" s="495" t="s">
        <v>11181</v>
      </c>
      <c r="F1273" s="473" t="s">
        <v>25</v>
      </c>
      <c r="G1273" s="473"/>
      <c r="H1273" s="473"/>
      <c r="I1273" s="473"/>
      <c r="J1273" s="152" t="s">
        <v>11225</v>
      </c>
      <c r="K1273" s="152" t="s">
        <v>35</v>
      </c>
      <c r="L1273" s="496">
        <v>42870</v>
      </c>
      <c r="M1273" s="497">
        <v>42718</v>
      </c>
      <c r="N1273" s="152" t="s">
        <v>50</v>
      </c>
      <c r="O1273" s="498">
        <v>42870</v>
      </c>
      <c r="P1273" s="499">
        <v>76190</v>
      </c>
      <c r="Q1273" s="500">
        <f t="shared" ref="Q1273:Q1304" si="47">+P1273*0.000001</f>
        <v>7.6189999999999994E-2</v>
      </c>
      <c r="R1273" s="501">
        <v>3</v>
      </c>
      <c r="S1273" s="502">
        <v>42873</v>
      </c>
      <c r="T1273" s="152" t="s">
        <v>578</v>
      </c>
      <c r="U1273" s="152" t="s">
        <v>7040</v>
      </c>
      <c r="V1273" s="495" t="s">
        <v>162</v>
      </c>
      <c r="W1273" s="495" t="s">
        <v>105</v>
      </c>
      <c r="X1273" s="495" t="s">
        <v>6515</v>
      </c>
      <c r="Y1273" s="495"/>
      <c r="Z1273" s="616"/>
      <c r="AA1273" s="590"/>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615" customFormat="1" ht="17.45" customHeight="1" x14ac:dyDescent="0.25">
      <c r="A1274" s="589" t="s">
        <v>9897</v>
      </c>
      <c r="B1274" s="495" t="s">
        <v>58</v>
      </c>
      <c r="C1274" s="495" t="s">
        <v>58</v>
      </c>
      <c r="D1274" s="495" t="s">
        <v>10602</v>
      </c>
      <c r="E1274" s="495" t="s">
        <v>11180</v>
      </c>
      <c r="F1274" s="473" t="s">
        <v>28</v>
      </c>
      <c r="G1274" s="473"/>
      <c r="H1274" s="473"/>
      <c r="I1274" s="473"/>
      <c r="J1274" s="152" t="s">
        <v>11223</v>
      </c>
      <c r="K1274" s="152" t="s">
        <v>8950</v>
      </c>
      <c r="L1274" s="496">
        <v>42977</v>
      </c>
      <c r="M1274" s="497">
        <v>42892</v>
      </c>
      <c r="N1274" s="152" t="s">
        <v>47</v>
      </c>
      <c r="O1274" s="498">
        <v>42977</v>
      </c>
      <c r="P1274" s="499">
        <v>76190</v>
      </c>
      <c r="Q1274" s="500">
        <f t="shared" si="47"/>
        <v>7.6189999999999994E-2</v>
      </c>
      <c r="R1274" s="501">
        <v>1</v>
      </c>
      <c r="S1274" s="502">
        <v>42894</v>
      </c>
      <c r="T1274" s="152" t="s">
        <v>125</v>
      </c>
      <c r="U1274" s="152" t="s">
        <v>7040</v>
      </c>
      <c r="V1274" s="495" t="s">
        <v>162</v>
      </c>
      <c r="W1274" s="495" t="s">
        <v>105</v>
      </c>
      <c r="X1274" s="495" t="s">
        <v>10071</v>
      </c>
      <c r="Y1274" s="495" t="s">
        <v>9450</v>
      </c>
      <c r="Z1274" s="616"/>
      <c r="AA1274" s="590"/>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615" customFormat="1" ht="17.45" customHeight="1" x14ac:dyDescent="0.25">
      <c r="A1275" s="589" t="s">
        <v>3657</v>
      </c>
      <c r="B1275" s="495" t="s">
        <v>56</v>
      </c>
      <c r="C1275" s="495" t="s">
        <v>109</v>
      </c>
      <c r="D1275" s="495" t="s">
        <v>3658</v>
      </c>
      <c r="E1275" s="495" t="s">
        <v>3659</v>
      </c>
      <c r="F1275" s="473" t="s">
        <v>28</v>
      </c>
      <c r="G1275" s="473" t="s">
        <v>4894</v>
      </c>
      <c r="H1275" s="473" t="str">
        <f>VLOOKUP(A1275,'[1]2017 SalesConnect'!$A:$J,8,0)</f>
        <v>India</v>
      </c>
      <c r="I1275" s="473" t="str">
        <f>VLOOKUP(A1275,'[1]2017 SalesConnect'!$A:$I,9,0)</f>
        <v>Initial discussion, need further details</v>
      </c>
      <c r="J1275" s="152" t="s">
        <v>11225</v>
      </c>
      <c r="K1275" s="163" t="s">
        <v>8952</v>
      </c>
      <c r="L1275" s="503">
        <v>42895</v>
      </c>
      <c r="M1275" s="497" t="s">
        <v>3660</v>
      </c>
      <c r="N1275" s="163" t="s">
        <v>46</v>
      </c>
      <c r="O1275" s="503">
        <v>42895</v>
      </c>
      <c r="P1275" s="499">
        <v>66000</v>
      </c>
      <c r="Q1275" s="500">
        <f t="shared" si="47"/>
        <v>6.6000000000000003E-2</v>
      </c>
      <c r="R1275" s="504">
        <v>12</v>
      </c>
      <c r="S1275" s="505" t="s">
        <v>2366</v>
      </c>
      <c r="T1275" s="163" t="s">
        <v>292</v>
      </c>
      <c r="U1275" s="163" t="s">
        <v>15</v>
      </c>
      <c r="V1275" s="495" t="s">
        <v>278</v>
      </c>
      <c r="W1275" s="495"/>
      <c r="X1275" s="495" t="s">
        <v>6117</v>
      </c>
      <c r="Y1275" s="495" t="s">
        <v>667</v>
      </c>
      <c r="Z1275" s="616"/>
      <c r="AA1275" s="590"/>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615" customFormat="1" ht="17.45" customHeight="1" x14ac:dyDescent="0.25">
      <c r="A1276" s="589" t="s">
        <v>10148</v>
      </c>
      <c r="B1276" s="495" t="s">
        <v>6912</v>
      </c>
      <c r="C1276" s="495" t="s">
        <v>6912</v>
      </c>
      <c r="D1276" s="495" t="s">
        <v>10903</v>
      </c>
      <c r="E1276" s="495" t="s">
        <v>10149</v>
      </c>
      <c r="F1276" s="473" t="s">
        <v>24</v>
      </c>
      <c r="G1276" s="473"/>
      <c r="H1276" s="473"/>
      <c r="I1276" s="473"/>
      <c r="J1276" s="152" t="s">
        <v>11224</v>
      </c>
      <c r="K1276" s="152" t="s">
        <v>8949</v>
      </c>
      <c r="L1276" s="496">
        <v>43063</v>
      </c>
      <c r="M1276" s="497">
        <v>42888</v>
      </c>
      <c r="N1276" s="152" t="s">
        <v>46</v>
      </c>
      <c r="O1276" s="498">
        <v>43063</v>
      </c>
      <c r="P1276" s="499">
        <v>75458</v>
      </c>
      <c r="Q1276" s="500">
        <f t="shared" si="47"/>
        <v>7.5457999999999997E-2</v>
      </c>
      <c r="R1276" s="501">
        <v>12</v>
      </c>
      <c r="S1276" s="502">
        <v>42903</v>
      </c>
      <c r="T1276" s="152" t="s">
        <v>125</v>
      </c>
      <c r="U1276" s="152" t="s">
        <v>7040</v>
      </c>
      <c r="V1276" s="495" t="s">
        <v>162</v>
      </c>
      <c r="W1276" s="495" t="s">
        <v>105</v>
      </c>
      <c r="X1276" s="495" t="s">
        <v>9142</v>
      </c>
      <c r="Y1276" s="495" t="s">
        <v>7201</v>
      </c>
      <c r="Z1276" s="616"/>
      <c r="AA1276" s="590"/>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615" customFormat="1" ht="17.45" customHeight="1" x14ac:dyDescent="0.25">
      <c r="A1277" s="589" t="s">
        <v>8718</v>
      </c>
      <c r="B1277" s="495" t="s">
        <v>56</v>
      </c>
      <c r="C1277" s="495" t="s">
        <v>235</v>
      </c>
      <c r="D1277" s="495" t="s">
        <v>11050</v>
      </c>
      <c r="E1277" s="495" t="s">
        <v>8719</v>
      </c>
      <c r="F1277" s="473" t="s">
        <v>24</v>
      </c>
      <c r="G1277" s="473"/>
      <c r="H1277" s="473"/>
      <c r="I1277" s="473"/>
      <c r="J1277" s="152" t="s">
        <v>11223</v>
      </c>
      <c r="K1277" s="163" t="s">
        <v>38</v>
      </c>
      <c r="L1277" s="503">
        <v>43007</v>
      </c>
      <c r="M1277" s="497" t="s">
        <v>11231</v>
      </c>
      <c r="N1277" s="163" t="s">
        <v>47</v>
      </c>
      <c r="O1277" s="503">
        <v>43040</v>
      </c>
      <c r="P1277" s="499">
        <v>500000</v>
      </c>
      <c r="Q1277" s="500">
        <f t="shared" si="47"/>
        <v>0.5</v>
      </c>
      <c r="R1277" s="504">
        <v>12</v>
      </c>
      <c r="S1277" s="505" t="s">
        <v>11804</v>
      </c>
      <c r="T1277" s="163" t="s">
        <v>292</v>
      </c>
      <c r="U1277" s="163" t="s">
        <v>7</v>
      </c>
      <c r="V1277" s="495" t="s">
        <v>1867</v>
      </c>
      <c r="W1277" s="495" t="s">
        <v>2958</v>
      </c>
      <c r="X1277" s="495" t="s">
        <v>11349</v>
      </c>
      <c r="Y1277" s="495" t="s">
        <v>186</v>
      </c>
      <c r="Z1277" s="616"/>
      <c r="AA1277" s="590"/>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615" customFormat="1" ht="17.45" customHeight="1" x14ac:dyDescent="0.25">
      <c r="A1278" s="589" t="s">
        <v>866</v>
      </c>
      <c r="B1278" s="495" t="s">
        <v>56</v>
      </c>
      <c r="C1278" s="495" t="s">
        <v>161</v>
      </c>
      <c r="D1278" s="495" t="s">
        <v>867</v>
      </c>
      <c r="E1278" s="495" t="s">
        <v>582</v>
      </c>
      <c r="F1278" s="473" t="s">
        <v>26</v>
      </c>
      <c r="G1278" s="473"/>
      <c r="H1278" s="473"/>
      <c r="I1278" s="473"/>
      <c r="J1278" s="152" t="s">
        <v>11223</v>
      </c>
      <c r="K1278" s="163" t="s">
        <v>8948</v>
      </c>
      <c r="L1278" s="503">
        <v>42944</v>
      </c>
      <c r="M1278" s="497" t="s">
        <v>868</v>
      </c>
      <c r="N1278" s="163" t="s">
        <v>47</v>
      </c>
      <c r="O1278" s="503">
        <v>42944</v>
      </c>
      <c r="P1278" s="499">
        <v>155000</v>
      </c>
      <c r="Q1278" s="500">
        <f t="shared" si="47"/>
        <v>0.155</v>
      </c>
      <c r="R1278" s="504">
        <v>3</v>
      </c>
      <c r="S1278" s="505" t="s">
        <v>10335</v>
      </c>
      <c r="T1278" s="163" t="s">
        <v>103</v>
      </c>
      <c r="U1278" s="163" t="s">
        <v>7</v>
      </c>
      <c r="V1278" s="495" t="s">
        <v>477</v>
      </c>
      <c r="W1278" s="495" t="s">
        <v>1204</v>
      </c>
      <c r="X1278" s="495" t="s">
        <v>10336</v>
      </c>
      <c r="Y1278" s="495" t="s">
        <v>3327</v>
      </c>
      <c r="Z1278" s="616"/>
      <c r="AA1278" s="590"/>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615" customFormat="1" ht="17.45" customHeight="1" x14ac:dyDescent="0.25">
      <c r="A1279" s="589" t="s">
        <v>4012</v>
      </c>
      <c r="B1279" s="495" t="s">
        <v>56</v>
      </c>
      <c r="C1279" s="495" t="s">
        <v>161</v>
      </c>
      <c r="D1279" s="495" t="s">
        <v>4013</v>
      </c>
      <c r="E1279" s="495" t="s">
        <v>4014</v>
      </c>
      <c r="F1279" s="473" t="s">
        <v>26</v>
      </c>
      <c r="G1279" s="473"/>
      <c r="H1279" s="473"/>
      <c r="I1279" s="473"/>
      <c r="J1279" s="152" t="s">
        <v>11223</v>
      </c>
      <c r="K1279" s="163" t="s">
        <v>8948</v>
      </c>
      <c r="L1279" s="503">
        <v>43007</v>
      </c>
      <c r="M1279" s="497" t="s">
        <v>4015</v>
      </c>
      <c r="N1279" s="163" t="s">
        <v>47</v>
      </c>
      <c r="O1279" s="503">
        <v>43007</v>
      </c>
      <c r="P1279" s="499">
        <v>50000</v>
      </c>
      <c r="Q1279" s="500">
        <f t="shared" si="47"/>
        <v>4.9999999999999996E-2</v>
      </c>
      <c r="R1279" s="504">
        <v>12</v>
      </c>
      <c r="S1279" s="505" t="s">
        <v>11819</v>
      </c>
      <c r="T1279" s="163" t="s">
        <v>103</v>
      </c>
      <c r="U1279" s="152" t="s">
        <v>7040</v>
      </c>
      <c r="V1279" s="495" t="s">
        <v>134</v>
      </c>
      <c r="W1279" s="495" t="s">
        <v>9226</v>
      </c>
      <c r="X1279" s="495" t="s">
        <v>7647</v>
      </c>
      <c r="Y1279" s="495" t="s">
        <v>757</v>
      </c>
      <c r="Z1279" s="616"/>
      <c r="AA1279" s="590"/>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615" customFormat="1" ht="17.45" customHeight="1" x14ac:dyDescent="0.25">
      <c r="A1280" s="589" t="s">
        <v>8707</v>
      </c>
      <c r="B1280" s="495" t="s">
        <v>56</v>
      </c>
      <c r="C1280" s="495" t="s">
        <v>161</v>
      </c>
      <c r="D1280" s="495" t="s">
        <v>10267</v>
      </c>
      <c r="E1280" s="495" t="s">
        <v>316</v>
      </c>
      <c r="F1280" s="473" t="s">
        <v>26</v>
      </c>
      <c r="G1280" s="473"/>
      <c r="H1280" s="473"/>
      <c r="I1280" s="473"/>
      <c r="J1280" s="152" t="s">
        <v>11224</v>
      </c>
      <c r="K1280" s="152" t="s">
        <v>8948</v>
      </c>
      <c r="L1280" s="496">
        <v>43098</v>
      </c>
      <c r="M1280" s="497">
        <v>42837</v>
      </c>
      <c r="N1280" s="152" t="s">
        <v>47</v>
      </c>
      <c r="O1280" s="498">
        <v>43098</v>
      </c>
      <c r="P1280" s="499">
        <v>4000000</v>
      </c>
      <c r="Q1280" s="500">
        <f t="shared" si="47"/>
        <v>4</v>
      </c>
      <c r="R1280" s="501">
        <v>12</v>
      </c>
      <c r="S1280" s="502">
        <v>42858</v>
      </c>
      <c r="T1280" s="152" t="s">
        <v>125</v>
      </c>
      <c r="U1280" s="152" t="s">
        <v>7040</v>
      </c>
      <c r="V1280" s="495" t="s">
        <v>162</v>
      </c>
      <c r="W1280" s="495" t="s">
        <v>105</v>
      </c>
      <c r="X1280" s="495" t="s">
        <v>10177</v>
      </c>
      <c r="Y1280" s="495"/>
      <c r="Z1280" s="616"/>
      <c r="AA1280" s="590"/>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615" customFormat="1" ht="17.45" customHeight="1" x14ac:dyDescent="0.25">
      <c r="A1281" s="589" t="s">
        <v>8707</v>
      </c>
      <c r="B1281" s="495" t="s">
        <v>56</v>
      </c>
      <c r="C1281" s="495" t="s">
        <v>161</v>
      </c>
      <c r="D1281" s="495" t="s">
        <v>10267</v>
      </c>
      <c r="E1281" s="495" t="s">
        <v>316</v>
      </c>
      <c r="F1281" s="473" t="s">
        <v>26</v>
      </c>
      <c r="G1281" s="473"/>
      <c r="H1281" s="473"/>
      <c r="I1281" s="473"/>
      <c r="J1281" s="152" t="s">
        <v>11224</v>
      </c>
      <c r="K1281" s="152" t="s">
        <v>8948</v>
      </c>
      <c r="L1281" s="496">
        <v>43098</v>
      </c>
      <c r="M1281" s="497">
        <v>42837</v>
      </c>
      <c r="N1281" s="152" t="s">
        <v>47</v>
      </c>
      <c r="O1281" s="498">
        <v>43098</v>
      </c>
      <c r="P1281" s="499">
        <v>1000000</v>
      </c>
      <c r="Q1281" s="500">
        <f t="shared" si="47"/>
        <v>1</v>
      </c>
      <c r="R1281" s="501">
        <v>12</v>
      </c>
      <c r="S1281" s="502">
        <v>42903</v>
      </c>
      <c r="T1281" s="152" t="s">
        <v>125</v>
      </c>
      <c r="U1281" s="152" t="s">
        <v>18</v>
      </c>
      <c r="V1281" s="495" t="s">
        <v>9273</v>
      </c>
      <c r="W1281" s="495" t="s">
        <v>11334</v>
      </c>
      <c r="X1281" s="495" t="s">
        <v>10177</v>
      </c>
      <c r="Y1281" s="495"/>
      <c r="Z1281" s="616"/>
      <c r="AA1281" s="590"/>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615" customFormat="1" ht="17.45" customHeight="1" x14ac:dyDescent="0.25">
      <c r="A1282" s="589" t="s">
        <v>866</v>
      </c>
      <c r="B1282" s="495" t="s">
        <v>56</v>
      </c>
      <c r="C1282" s="495" t="s">
        <v>161</v>
      </c>
      <c r="D1282" s="495" t="s">
        <v>10267</v>
      </c>
      <c r="E1282" s="495" t="s">
        <v>582</v>
      </c>
      <c r="F1282" s="473" t="s">
        <v>26</v>
      </c>
      <c r="G1282" s="473"/>
      <c r="H1282" s="473"/>
      <c r="I1282" s="473"/>
      <c r="J1282" s="152" t="s">
        <v>11223</v>
      </c>
      <c r="K1282" s="152" t="s">
        <v>8948</v>
      </c>
      <c r="L1282" s="496">
        <v>42944</v>
      </c>
      <c r="M1282" s="497">
        <v>42793</v>
      </c>
      <c r="N1282" s="152" t="s">
        <v>47</v>
      </c>
      <c r="O1282" s="498">
        <v>42944</v>
      </c>
      <c r="P1282" s="499">
        <v>200000</v>
      </c>
      <c r="Q1282" s="500">
        <f t="shared" si="47"/>
        <v>0.19999999999999998</v>
      </c>
      <c r="R1282" s="501">
        <v>3</v>
      </c>
      <c r="S1282" s="502">
        <v>42906</v>
      </c>
      <c r="T1282" s="152" t="s">
        <v>103</v>
      </c>
      <c r="U1282" s="152" t="s">
        <v>7040</v>
      </c>
      <c r="V1282" s="495" t="s">
        <v>162</v>
      </c>
      <c r="W1282" s="495" t="s">
        <v>105</v>
      </c>
      <c r="X1282" s="495" t="s">
        <v>11363</v>
      </c>
      <c r="Y1282" s="495" t="s">
        <v>9239</v>
      </c>
      <c r="Z1282" s="616"/>
      <c r="AA1282" s="590"/>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615" customFormat="1" ht="17.45" customHeight="1" x14ac:dyDescent="0.25">
      <c r="A1283" s="589" t="s">
        <v>629</v>
      </c>
      <c r="B1283" s="495" t="s">
        <v>56</v>
      </c>
      <c r="C1283" s="495" t="s">
        <v>161</v>
      </c>
      <c r="D1283" s="495" t="s">
        <v>630</v>
      </c>
      <c r="E1283" s="495" t="s">
        <v>631</v>
      </c>
      <c r="F1283" s="473" t="s">
        <v>26</v>
      </c>
      <c r="G1283" s="473"/>
      <c r="H1283" s="473"/>
      <c r="I1283" s="473"/>
      <c r="J1283" s="152" t="s">
        <v>11223</v>
      </c>
      <c r="K1283" s="163" t="s">
        <v>8948</v>
      </c>
      <c r="L1283" s="503">
        <v>42993</v>
      </c>
      <c r="M1283" s="497" t="s">
        <v>632</v>
      </c>
      <c r="N1283" s="163" t="s">
        <v>46</v>
      </c>
      <c r="O1283" s="503">
        <v>42993</v>
      </c>
      <c r="P1283" s="499">
        <v>750000</v>
      </c>
      <c r="Q1283" s="500">
        <f t="shared" si="47"/>
        <v>0.75</v>
      </c>
      <c r="R1283" s="504">
        <v>1</v>
      </c>
      <c r="S1283" s="505" t="s">
        <v>633</v>
      </c>
      <c r="T1283" s="163" t="s">
        <v>103</v>
      </c>
      <c r="U1283" s="163" t="s">
        <v>13</v>
      </c>
      <c r="V1283" s="495" t="s">
        <v>126</v>
      </c>
      <c r="W1283" s="495" t="s">
        <v>498</v>
      </c>
      <c r="X1283" s="495" t="s">
        <v>6714</v>
      </c>
      <c r="Y1283" s="495" t="s">
        <v>435</v>
      </c>
      <c r="Z1283" s="616"/>
      <c r="AA1283" s="590"/>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615" customFormat="1" ht="17.45" customHeight="1" x14ac:dyDescent="0.25">
      <c r="A1284" s="589" t="s">
        <v>5718</v>
      </c>
      <c r="B1284" s="495" t="s">
        <v>56</v>
      </c>
      <c r="C1284" s="495" t="s">
        <v>124</v>
      </c>
      <c r="D1284" s="495" t="s">
        <v>8978</v>
      </c>
      <c r="E1284" s="495" t="s">
        <v>5719</v>
      </c>
      <c r="F1284" s="473" t="s">
        <v>24</v>
      </c>
      <c r="G1284" s="473"/>
      <c r="H1284" s="473"/>
      <c r="I1284" s="473"/>
      <c r="J1284" s="152" t="s">
        <v>11223</v>
      </c>
      <c r="K1284" s="163" t="s">
        <v>38</v>
      </c>
      <c r="L1284" s="503">
        <v>42926</v>
      </c>
      <c r="M1284" s="497" t="s">
        <v>6112</v>
      </c>
      <c r="N1284" s="163" t="s">
        <v>48</v>
      </c>
      <c r="O1284" s="503">
        <v>42926</v>
      </c>
      <c r="P1284" s="499">
        <v>0</v>
      </c>
      <c r="Q1284" s="500">
        <f t="shared" si="47"/>
        <v>0</v>
      </c>
      <c r="R1284" s="504">
        <v>12</v>
      </c>
      <c r="S1284" s="505" t="s">
        <v>11804</v>
      </c>
      <c r="T1284" s="163" t="s">
        <v>125</v>
      </c>
      <c r="U1284" s="163" t="s">
        <v>7</v>
      </c>
      <c r="V1284" s="495" t="s">
        <v>477</v>
      </c>
      <c r="W1284" s="495" t="s">
        <v>1138</v>
      </c>
      <c r="X1284" s="495" t="s">
        <v>6113</v>
      </c>
      <c r="Y1284" s="495" t="s">
        <v>1895</v>
      </c>
      <c r="Z1284" s="616"/>
      <c r="AA1284" s="590"/>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615" customFormat="1" ht="17.45" customHeight="1" x14ac:dyDescent="0.25">
      <c r="A1285" s="589" t="s">
        <v>5718</v>
      </c>
      <c r="B1285" s="495" t="s">
        <v>56</v>
      </c>
      <c r="C1285" s="495" t="s">
        <v>124</v>
      </c>
      <c r="D1285" s="495" t="s">
        <v>8978</v>
      </c>
      <c r="E1285" s="495" t="s">
        <v>5719</v>
      </c>
      <c r="F1285" s="473" t="s">
        <v>24</v>
      </c>
      <c r="G1285" s="473"/>
      <c r="H1285" s="473"/>
      <c r="I1285" s="473"/>
      <c r="J1285" s="152" t="s">
        <v>11223</v>
      </c>
      <c r="K1285" s="163" t="s">
        <v>38</v>
      </c>
      <c r="L1285" s="503">
        <v>42926</v>
      </c>
      <c r="M1285" s="497" t="s">
        <v>6112</v>
      </c>
      <c r="N1285" s="163" t="s">
        <v>48</v>
      </c>
      <c r="O1285" s="503">
        <v>42926</v>
      </c>
      <c r="P1285" s="499">
        <v>0</v>
      </c>
      <c r="Q1285" s="500">
        <f t="shared" si="47"/>
        <v>0</v>
      </c>
      <c r="R1285" s="504">
        <v>1</v>
      </c>
      <c r="S1285" s="505" t="s">
        <v>11819</v>
      </c>
      <c r="T1285" s="163" t="s">
        <v>125</v>
      </c>
      <c r="U1285" s="163" t="s">
        <v>7</v>
      </c>
      <c r="V1285" s="495" t="s">
        <v>477</v>
      </c>
      <c r="W1285" s="495" t="s">
        <v>1996</v>
      </c>
      <c r="X1285" s="495" t="s">
        <v>6113</v>
      </c>
      <c r="Y1285" s="495" t="s">
        <v>1895</v>
      </c>
      <c r="Z1285" s="616"/>
      <c r="AA1285" s="590"/>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615" customFormat="1" ht="17.45" customHeight="1" x14ac:dyDescent="0.25">
      <c r="A1286" s="589" t="s">
        <v>8222</v>
      </c>
      <c r="B1286" s="495" t="s">
        <v>56</v>
      </c>
      <c r="C1286" s="495" t="s">
        <v>194</v>
      </c>
      <c r="D1286" s="495" t="s">
        <v>8223</v>
      </c>
      <c r="E1286" s="495" t="s">
        <v>8224</v>
      </c>
      <c r="F1286" s="473" t="s">
        <v>27</v>
      </c>
      <c r="G1286" s="473"/>
      <c r="H1286" s="473"/>
      <c r="I1286" s="473"/>
      <c r="J1286" s="152" t="s">
        <v>11224</v>
      </c>
      <c r="K1286" s="163" t="s">
        <v>8070</v>
      </c>
      <c r="L1286" s="503">
        <v>43049</v>
      </c>
      <c r="M1286" s="497" t="s">
        <v>8548</v>
      </c>
      <c r="N1286" s="163" t="s">
        <v>46</v>
      </c>
      <c r="O1286" s="503">
        <v>43049</v>
      </c>
      <c r="P1286" s="499">
        <v>600000</v>
      </c>
      <c r="Q1286" s="500">
        <f t="shared" si="47"/>
        <v>0.6</v>
      </c>
      <c r="R1286" s="504">
        <v>12</v>
      </c>
      <c r="S1286" s="505" t="s">
        <v>8047</v>
      </c>
      <c r="T1286" s="163" t="s">
        <v>103</v>
      </c>
      <c r="U1286" s="152" t="s">
        <v>7040</v>
      </c>
      <c r="V1286" s="495" t="s">
        <v>134</v>
      </c>
      <c r="W1286" s="495" t="s">
        <v>9226</v>
      </c>
      <c r="X1286" s="495" t="s">
        <v>8623</v>
      </c>
      <c r="Y1286" s="495"/>
      <c r="Z1286" s="616"/>
      <c r="AA1286" s="590"/>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615" customFormat="1" ht="17.45" customHeight="1" x14ac:dyDescent="0.25">
      <c r="A1287" s="589" t="s">
        <v>2613</v>
      </c>
      <c r="B1287" s="495" t="s">
        <v>56</v>
      </c>
      <c r="C1287" s="495" t="s">
        <v>161</v>
      </c>
      <c r="D1287" s="495" t="s">
        <v>2614</v>
      </c>
      <c r="E1287" s="495" t="s">
        <v>2615</v>
      </c>
      <c r="F1287" s="473" t="s">
        <v>26</v>
      </c>
      <c r="G1287" s="473"/>
      <c r="H1287" s="473"/>
      <c r="I1287" s="473"/>
      <c r="J1287" s="152" t="s">
        <v>11225</v>
      </c>
      <c r="K1287" s="163" t="s">
        <v>33</v>
      </c>
      <c r="L1287" s="503">
        <v>42909</v>
      </c>
      <c r="M1287" s="497" t="s">
        <v>2616</v>
      </c>
      <c r="N1287" s="163" t="s">
        <v>47</v>
      </c>
      <c r="O1287" s="503">
        <v>42909</v>
      </c>
      <c r="P1287" s="499">
        <v>138600</v>
      </c>
      <c r="Q1287" s="500">
        <f t="shared" si="47"/>
        <v>0.1386</v>
      </c>
      <c r="R1287" s="504">
        <v>12</v>
      </c>
      <c r="S1287" s="505" t="s">
        <v>10335</v>
      </c>
      <c r="T1287" s="163" t="s">
        <v>292</v>
      </c>
      <c r="U1287" s="163" t="s">
        <v>9234</v>
      </c>
      <c r="V1287" s="495" t="s">
        <v>184</v>
      </c>
      <c r="W1287" s="495" t="s">
        <v>11333</v>
      </c>
      <c r="X1287" s="495" t="s">
        <v>5994</v>
      </c>
      <c r="Y1287" s="495" t="s">
        <v>313</v>
      </c>
      <c r="Z1287" s="616"/>
      <c r="AA1287" s="590"/>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615" customFormat="1" ht="17.45" customHeight="1" x14ac:dyDescent="0.25">
      <c r="A1288" s="589" t="s">
        <v>9356</v>
      </c>
      <c r="B1288" s="495" t="s">
        <v>57</v>
      </c>
      <c r="C1288" s="495" t="s">
        <v>391</v>
      </c>
      <c r="D1288" s="495" t="s">
        <v>11656</v>
      </c>
      <c r="E1288" s="495" t="s">
        <v>9357</v>
      </c>
      <c r="F1288" s="473" t="s">
        <v>24</v>
      </c>
      <c r="G1288" s="473"/>
      <c r="H1288" s="473"/>
      <c r="I1288" s="473"/>
      <c r="J1288" s="152" t="s">
        <v>11223</v>
      </c>
      <c r="K1288" s="152" t="s">
        <v>8949</v>
      </c>
      <c r="L1288" s="496">
        <v>42964</v>
      </c>
      <c r="M1288" s="497">
        <v>42874</v>
      </c>
      <c r="N1288" s="152" t="s">
        <v>47</v>
      </c>
      <c r="O1288" s="498">
        <v>42964</v>
      </c>
      <c r="P1288" s="499">
        <v>75000</v>
      </c>
      <c r="Q1288" s="500">
        <f t="shared" si="47"/>
        <v>7.4999999999999997E-2</v>
      </c>
      <c r="R1288" s="501">
        <v>4</v>
      </c>
      <c r="S1288" s="502">
        <v>42908</v>
      </c>
      <c r="T1288" s="152" t="s">
        <v>103</v>
      </c>
      <c r="U1288" s="152" t="s">
        <v>7040</v>
      </c>
      <c r="V1288" s="495" t="s">
        <v>162</v>
      </c>
      <c r="W1288" s="495" t="s">
        <v>105</v>
      </c>
      <c r="X1288" s="495" t="s">
        <v>10045</v>
      </c>
      <c r="Y1288" s="495"/>
      <c r="Z1288" s="616"/>
      <c r="AA1288" s="590"/>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615" customFormat="1" ht="17.45" customHeight="1" x14ac:dyDescent="0.25">
      <c r="A1289" s="589" t="s">
        <v>9356</v>
      </c>
      <c r="B1289" s="495" t="s">
        <v>57</v>
      </c>
      <c r="C1289" s="495" t="s">
        <v>391</v>
      </c>
      <c r="D1289" s="495" t="s">
        <v>11072</v>
      </c>
      <c r="E1289" s="495" t="s">
        <v>9357</v>
      </c>
      <c r="F1289" s="473" t="s">
        <v>24</v>
      </c>
      <c r="G1289" s="473"/>
      <c r="H1289" s="473"/>
      <c r="I1289" s="473"/>
      <c r="J1289" s="152" t="s">
        <v>11223</v>
      </c>
      <c r="K1289" s="163" t="s">
        <v>8949</v>
      </c>
      <c r="L1289" s="503">
        <v>42964</v>
      </c>
      <c r="M1289" s="497" t="s">
        <v>11258</v>
      </c>
      <c r="N1289" s="163" t="s">
        <v>47</v>
      </c>
      <c r="O1289" s="503">
        <v>42964</v>
      </c>
      <c r="P1289" s="499">
        <v>75000</v>
      </c>
      <c r="Q1289" s="500">
        <f t="shared" si="47"/>
        <v>7.4999999999999997E-2</v>
      </c>
      <c r="R1289" s="504">
        <v>12</v>
      </c>
      <c r="S1289" s="505" t="s">
        <v>11804</v>
      </c>
      <c r="T1289" s="163" t="s">
        <v>103</v>
      </c>
      <c r="U1289" s="152" t="s">
        <v>7040</v>
      </c>
      <c r="V1289" s="495" t="s">
        <v>104</v>
      </c>
      <c r="W1289" s="495" t="s">
        <v>344</v>
      </c>
      <c r="X1289" s="495" t="s">
        <v>11381</v>
      </c>
      <c r="Y1289" s="495" t="s">
        <v>622</v>
      </c>
      <c r="Z1289" s="616"/>
      <c r="AA1289" s="590"/>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615" customFormat="1" ht="17.45" customHeight="1" x14ac:dyDescent="0.25">
      <c r="A1290" s="591" t="s">
        <v>11657</v>
      </c>
      <c r="B1290" s="506" t="s">
        <v>57</v>
      </c>
      <c r="C1290" s="506" t="s">
        <v>775</v>
      </c>
      <c r="D1290" s="506" t="s">
        <v>11658</v>
      </c>
      <c r="E1290" s="506" t="s">
        <v>11659</v>
      </c>
      <c r="F1290" s="473" t="s">
        <v>25</v>
      </c>
      <c r="G1290" s="473"/>
      <c r="H1290" s="473"/>
      <c r="I1290" s="473"/>
      <c r="J1290" s="470" t="s">
        <v>11223</v>
      </c>
      <c r="K1290" s="507" t="s">
        <v>35</v>
      </c>
      <c r="L1290" s="508">
        <v>43008</v>
      </c>
      <c r="M1290" s="509" t="s">
        <v>11784</v>
      </c>
      <c r="N1290" s="507" t="s">
        <v>47</v>
      </c>
      <c r="O1290" s="508">
        <v>43008</v>
      </c>
      <c r="P1290" s="510">
        <v>75000</v>
      </c>
      <c r="Q1290" s="511">
        <f t="shared" si="47"/>
        <v>7.4999999999999997E-2</v>
      </c>
      <c r="R1290" s="512">
        <v>12</v>
      </c>
      <c r="S1290" s="513" t="s">
        <v>11819</v>
      </c>
      <c r="T1290" s="507" t="s">
        <v>103</v>
      </c>
      <c r="U1290" s="507" t="s">
        <v>7</v>
      </c>
      <c r="V1290" s="506" t="s">
        <v>477</v>
      </c>
      <c r="W1290" s="506" t="s">
        <v>1204</v>
      </c>
      <c r="X1290" s="495" t="s">
        <v>8185</v>
      </c>
      <c r="Y1290" s="495" t="s">
        <v>757</v>
      </c>
      <c r="Z1290" s="616"/>
      <c r="AA1290" s="590"/>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615" customFormat="1" ht="17.45" customHeight="1" x14ac:dyDescent="0.25">
      <c r="A1291" s="589" t="s">
        <v>11015</v>
      </c>
      <c r="B1291" s="495" t="s">
        <v>57</v>
      </c>
      <c r="C1291" s="495" t="s">
        <v>98</v>
      </c>
      <c r="D1291" s="495" t="s">
        <v>11660</v>
      </c>
      <c r="E1291" s="495" t="s">
        <v>11182</v>
      </c>
      <c r="F1291" s="473" t="s">
        <v>26</v>
      </c>
      <c r="G1291" s="473"/>
      <c r="H1291" s="473"/>
      <c r="I1291" s="473"/>
      <c r="J1291" s="152" t="s">
        <v>11224</v>
      </c>
      <c r="K1291" s="152" t="s">
        <v>33</v>
      </c>
      <c r="L1291" s="496">
        <v>43084</v>
      </c>
      <c r="M1291" s="497">
        <v>42907</v>
      </c>
      <c r="N1291" s="152" t="s">
        <v>46</v>
      </c>
      <c r="O1291" s="498">
        <v>43084</v>
      </c>
      <c r="P1291" s="499">
        <v>75000</v>
      </c>
      <c r="Q1291" s="500">
        <f t="shared" si="47"/>
        <v>7.4999999999999997E-2</v>
      </c>
      <c r="R1291" s="501">
        <v>12</v>
      </c>
      <c r="S1291" s="502">
        <v>42908</v>
      </c>
      <c r="T1291" s="152" t="s">
        <v>103</v>
      </c>
      <c r="U1291" s="152" t="s">
        <v>18</v>
      </c>
      <c r="V1291" s="495" t="s">
        <v>9273</v>
      </c>
      <c r="W1291" s="495" t="s">
        <v>11808</v>
      </c>
      <c r="X1291" s="495" t="s">
        <v>11971</v>
      </c>
      <c r="Y1291" s="495" t="s">
        <v>9291</v>
      </c>
      <c r="Z1291" s="616"/>
      <c r="AA1291" s="590"/>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615" customFormat="1" ht="17.45" customHeight="1" x14ac:dyDescent="0.25">
      <c r="A1292" s="589" t="s">
        <v>10983</v>
      </c>
      <c r="B1292" s="495" t="s">
        <v>56</v>
      </c>
      <c r="C1292" s="495" t="s">
        <v>117</v>
      </c>
      <c r="D1292" s="495" t="s">
        <v>11447</v>
      </c>
      <c r="E1292" s="495" t="s">
        <v>11448</v>
      </c>
      <c r="F1292" s="473" t="s">
        <v>25</v>
      </c>
      <c r="G1292" s="473"/>
      <c r="H1292" s="473"/>
      <c r="I1292" s="473"/>
      <c r="J1292" s="152" t="s">
        <v>11223</v>
      </c>
      <c r="K1292" s="152" t="s">
        <v>35</v>
      </c>
      <c r="L1292" s="496">
        <v>43007</v>
      </c>
      <c r="M1292" s="497">
        <v>42908</v>
      </c>
      <c r="N1292" s="152" t="s">
        <v>142</v>
      </c>
      <c r="O1292" s="498">
        <v>43021</v>
      </c>
      <c r="P1292" s="499">
        <v>998000</v>
      </c>
      <c r="Q1292" s="500">
        <f t="shared" si="47"/>
        <v>0.998</v>
      </c>
      <c r="R1292" s="501">
        <v>12</v>
      </c>
      <c r="S1292" s="502">
        <v>42908</v>
      </c>
      <c r="T1292" s="152" t="s">
        <v>125</v>
      </c>
      <c r="U1292" s="152" t="s">
        <v>7040</v>
      </c>
      <c r="V1292" s="495" t="s">
        <v>162</v>
      </c>
      <c r="W1292" s="495" t="s">
        <v>105</v>
      </c>
      <c r="X1292" s="495" t="s">
        <v>11872</v>
      </c>
      <c r="Y1292" s="495" t="s">
        <v>9293</v>
      </c>
      <c r="Z1292" s="616"/>
      <c r="AA1292" s="590"/>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615" customFormat="1" ht="17.45" customHeight="1" x14ac:dyDescent="0.25">
      <c r="A1293" s="589" t="s">
        <v>9898</v>
      </c>
      <c r="B1293" s="495" t="s">
        <v>60</v>
      </c>
      <c r="C1293" s="495" t="s">
        <v>805</v>
      </c>
      <c r="D1293" s="495" t="s">
        <v>10603</v>
      </c>
      <c r="E1293" s="495" t="s">
        <v>9899</v>
      </c>
      <c r="F1293" s="473" t="s">
        <v>26</v>
      </c>
      <c r="G1293" s="473"/>
      <c r="H1293" s="473"/>
      <c r="I1293" s="473"/>
      <c r="J1293" s="152" t="s">
        <v>11223</v>
      </c>
      <c r="K1293" s="152" t="s">
        <v>8948</v>
      </c>
      <c r="L1293" s="496">
        <v>42978</v>
      </c>
      <c r="M1293" s="497">
        <v>42888</v>
      </c>
      <c r="N1293" s="152" t="s">
        <v>46</v>
      </c>
      <c r="O1293" s="498">
        <v>42978</v>
      </c>
      <c r="P1293" s="499">
        <v>75000</v>
      </c>
      <c r="Q1293" s="500">
        <f t="shared" si="47"/>
        <v>7.4999999999999997E-2</v>
      </c>
      <c r="R1293" s="501">
        <v>12</v>
      </c>
      <c r="S1293" s="502">
        <v>42894</v>
      </c>
      <c r="T1293" s="152" t="s">
        <v>125</v>
      </c>
      <c r="U1293" s="152" t="s">
        <v>7040</v>
      </c>
      <c r="V1293" s="495" t="s">
        <v>162</v>
      </c>
      <c r="W1293" s="495" t="s">
        <v>105</v>
      </c>
      <c r="X1293" s="495" t="s">
        <v>10072</v>
      </c>
      <c r="Y1293" s="495"/>
      <c r="Z1293" s="616"/>
      <c r="AA1293" s="590"/>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615" customFormat="1" ht="17.45" customHeight="1" x14ac:dyDescent="0.25">
      <c r="A1294" s="589" t="s">
        <v>10147</v>
      </c>
      <c r="B1294" s="495" t="s">
        <v>60</v>
      </c>
      <c r="C1294" s="495" t="s">
        <v>4992</v>
      </c>
      <c r="D1294" s="495" t="s">
        <v>106</v>
      </c>
      <c r="E1294" s="495" t="s">
        <v>106</v>
      </c>
      <c r="F1294" s="473" t="s">
        <v>28</v>
      </c>
      <c r="G1294" s="473"/>
      <c r="H1294" s="473"/>
      <c r="I1294" s="473"/>
      <c r="J1294" s="152" t="s">
        <v>11224</v>
      </c>
      <c r="K1294" s="163" t="s">
        <v>8990</v>
      </c>
      <c r="L1294" s="503">
        <v>43020</v>
      </c>
      <c r="M1294" s="497" t="s">
        <v>10173</v>
      </c>
      <c r="N1294" s="163" t="s">
        <v>47</v>
      </c>
      <c r="O1294" s="503">
        <v>43020</v>
      </c>
      <c r="P1294" s="499">
        <v>74400</v>
      </c>
      <c r="Q1294" s="500">
        <f t="shared" si="47"/>
        <v>7.4399999999999994E-2</v>
      </c>
      <c r="R1294" s="504">
        <v>12</v>
      </c>
      <c r="S1294" s="505" t="s">
        <v>9808</v>
      </c>
      <c r="T1294" s="163" t="s">
        <v>103</v>
      </c>
      <c r="U1294" s="152" t="s">
        <v>7040</v>
      </c>
      <c r="V1294" s="495" t="s">
        <v>158</v>
      </c>
      <c r="W1294" s="495" t="s">
        <v>5501</v>
      </c>
      <c r="X1294" s="495" t="s">
        <v>10225</v>
      </c>
      <c r="Y1294" s="495" t="s">
        <v>952</v>
      </c>
      <c r="Z1294" s="616"/>
      <c r="AA1294" s="590"/>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615" customFormat="1" ht="17.45" customHeight="1" x14ac:dyDescent="0.25">
      <c r="A1295" s="589" t="s">
        <v>4550</v>
      </c>
      <c r="B1295" s="495" t="s">
        <v>60</v>
      </c>
      <c r="C1295" s="495" t="s">
        <v>4992</v>
      </c>
      <c r="D1295" s="495" t="s">
        <v>4551</v>
      </c>
      <c r="E1295" s="495" t="s">
        <v>4552</v>
      </c>
      <c r="F1295" s="473" t="s">
        <v>27</v>
      </c>
      <c r="G1295" s="473"/>
      <c r="H1295" s="473"/>
      <c r="I1295" s="473"/>
      <c r="J1295" s="152" t="s">
        <v>11224</v>
      </c>
      <c r="K1295" s="163" t="s">
        <v>8947</v>
      </c>
      <c r="L1295" s="503">
        <v>43091</v>
      </c>
      <c r="M1295" s="497" t="s">
        <v>4553</v>
      </c>
      <c r="N1295" s="163" t="s">
        <v>47</v>
      </c>
      <c r="O1295" s="503">
        <v>43091</v>
      </c>
      <c r="P1295" s="499">
        <v>74400</v>
      </c>
      <c r="Q1295" s="500">
        <f t="shared" si="47"/>
        <v>7.4399999999999994E-2</v>
      </c>
      <c r="R1295" s="504">
        <v>1</v>
      </c>
      <c r="S1295" s="505" t="s">
        <v>9808</v>
      </c>
      <c r="T1295" s="163" t="s">
        <v>103</v>
      </c>
      <c r="U1295" s="163" t="s">
        <v>7</v>
      </c>
      <c r="V1295" s="495" t="s">
        <v>921</v>
      </c>
      <c r="W1295" s="495" t="s">
        <v>4554</v>
      </c>
      <c r="X1295" s="495" t="s">
        <v>6235</v>
      </c>
      <c r="Y1295" s="495" t="s">
        <v>757</v>
      </c>
      <c r="Z1295" s="616"/>
      <c r="AA1295" s="590"/>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615" customFormat="1" ht="17.45" customHeight="1" x14ac:dyDescent="0.25">
      <c r="A1296" s="589" t="s">
        <v>8197</v>
      </c>
      <c r="B1296" s="495" t="s">
        <v>56</v>
      </c>
      <c r="C1296" s="495" t="s">
        <v>117</v>
      </c>
      <c r="D1296" s="495" t="s">
        <v>10279</v>
      </c>
      <c r="E1296" s="495" t="s">
        <v>11421</v>
      </c>
      <c r="F1296" s="473" t="s">
        <v>25</v>
      </c>
      <c r="G1296" s="473"/>
      <c r="H1296" s="473"/>
      <c r="I1296" s="473"/>
      <c r="J1296" s="152" t="s">
        <v>11223</v>
      </c>
      <c r="K1296" s="152" t="s">
        <v>35</v>
      </c>
      <c r="L1296" s="496">
        <v>43007</v>
      </c>
      <c r="M1296" s="497">
        <v>42839</v>
      </c>
      <c r="N1296" s="152" t="s">
        <v>142</v>
      </c>
      <c r="O1296" s="498">
        <v>43007</v>
      </c>
      <c r="P1296" s="499">
        <v>2500000</v>
      </c>
      <c r="Q1296" s="500">
        <f t="shared" si="47"/>
        <v>2.5</v>
      </c>
      <c r="R1296" s="501">
        <v>12</v>
      </c>
      <c r="S1296" s="502">
        <v>42845</v>
      </c>
      <c r="T1296" s="152" t="s">
        <v>125</v>
      </c>
      <c r="U1296" s="152" t="s">
        <v>7040</v>
      </c>
      <c r="V1296" s="495" t="s">
        <v>162</v>
      </c>
      <c r="W1296" s="495" t="s">
        <v>7199</v>
      </c>
      <c r="X1296" s="495" t="s">
        <v>11872</v>
      </c>
      <c r="Y1296" s="495"/>
      <c r="Z1296" s="616"/>
      <c r="AA1296" s="590"/>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615" customFormat="1" ht="17.45" customHeight="1" x14ac:dyDescent="0.25">
      <c r="A1297" s="589" t="s">
        <v>1158</v>
      </c>
      <c r="B1297" s="495" t="s">
        <v>62</v>
      </c>
      <c r="C1297" s="495" t="s">
        <v>429</v>
      </c>
      <c r="D1297" s="495" t="s">
        <v>1159</v>
      </c>
      <c r="E1297" s="495" t="s">
        <v>1160</v>
      </c>
      <c r="F1297" s="473" t="s">
        <v>28</v>
      </c>
      <c r="G1297" s="473"/>
      <c r="H1297" s="473"/>
      <c r="I1297" s="473"/>
      <c r="J1297" s="152" t="s">
        <v>11223</v>
      </c>
      <c r="K1297" s="163" t="s">
        <v>8953</v>
      </c>
      <c r="L1297" s="503">
        <v>43008</v>
      </c>
      <c r="M1297" s="497" t="s">
        <v>1161</v>
      </c>
      <c r="N1297" s="163" t="s">
        <v>47</v>
      </c>
      <c r="O1297" s="503">
        <v>43008</v>
      </c>
      <c r="P1297" s="499">
        <v>71931</v>
      </c>
      <c r="Q1297" s="500">
        <f t="shared" si="47"/>
        <v>7.1930999999999995E-2</v>
      </c>
      <c r="R1297" s="504">
        <v>12</v>
      </c>
      <c r="S1297" s="505" t="s">
        <v>11294</v>
      </c>
      <c r="T1297" s="163" t="s">
        <v>103</v>
      </c>
      <c r="U1297" s="163" t="s">
        <v>9234</v>
      </c>
      <c r="V1297" s="495" t="s">
        <v>184</v>
      </c>
      <c r="W1297" s="495" t="s">
        <v>2639</v>
      </c>
      <c r="X1297" s="495" t="s">
        <v>8632</v>
      </c>
      <c r="Y1297" s="495" t="s">
        <v>1163</v>
      </c>
      <c r="Z1297" s="616"/>
      <c r="AA1297" s="590"/>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615" customFormat="1" ht="17.45" customHeight="1" x14ac:dyDescent="0.25">
      <c r="A1298" s="589" t="s">
        <v>6585</v>
      </c>
      <c r="B1298" s="495" t="s">
        <v>62</v>
      </c>
      <c r="C1298" s="495" t="s">
        <v>1065</v>
      </c>
      <c r="D1298" s="495" t="s">
        <v>6586</v>
      </c>
      <c r="E1298" s="495" t="s">
        <v>6587</v>
      </c>
      <c r="F1298" s="473" t="s">
        <v>26</v>
      </c>
      <c r="G1298" s="473"/>
      <c r="H1298" s="473"/>
      <c r="I1298" s="473"/>
      <c r="J1298" s="152" t="s">
        <v>11223</v>
      </c>
      <c r="K1298" s="163" t="s">
        <v>8948</v>
      </c>
      <c r="L1298" s="503">
        <v>43007</v>
      </c>
      <c r="M1298" s="497" t="s">
        <v>6766</v>
      </c>
      <c r="N1298" s="163" t="s">
        <v>47</v>
      </c>
      <c r="O1298" s="503">
        <v>43008</v>
      </c>
      <c r="P1298" s="499">
        <v>70000</v>
      </c>
      <c r="Q1298" s="500">
        <f t="shared" si="47"/>
        <v>6.9999999999999993E-2</v>
      </c>
      <c r="R1298" s="504">
        <v>1</v>
      </c>
      <c r="S1298" s="505" t="s">
        <v>8161</v>
      </c>
      <c r="T1298" s="163" t="s">
        <v>103</v>
      </c>
      <c r="U1298" s="163" t="s">
        <v>7</v>
      </c>
      <c r="V1298" s="495" t="s">
        <v>477</v>
      </c>
      <c r="W1298" s="495" t="s">
        <v>1138</v>
      </c>
      <c r="X1298" s="495" t="s">
        <v>6350</v>
      </c>
      <c r="Y1298" s="495" t="s">
        <v>313</v>
      </c>
      <c r="Z1298" s="616"/>
      <c r="AA1298" s="590"/>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615" customFormat="1" ht="17.45" customHeight="1" x14ac:dyDescent="0.25">
      <c r="A1299" s="589" t="s">
        <v>8343</v>
      </c>
      <c r="B1299" s="495" t="s">
        <v>62</v>
      </c>
      <c r="C1299" s="495" t="s">
        <v>1065</v>
      </c>
      <c r="D1299" s="495" t="s">
        <v>3335</v>
      </c>
      <c r="E1299" s="495" t="s">
        <v>8344</v>
      </c>
      <c r="F1299" s="473" t="s">
        <v>26</v>
      </c>
      <c r="G1299" s="473"/>
      <c r="H1299" s="473"/>
      <c r="I1299" s="473"/>
      <c r="J1299" s="152" t="s">
        <v>11223</v>
      </c>
      <c r="K1299" s="163" t="s">
        <v>8948</v>
      </c>
      <c r="L1299" s="503">
        <v>43007</v>
      </c>
      <c r="M1299" s="497" t="s">
        <v>8572</v>
      </c>
      <c r="N1299" s="163" t="s">
        <v>47</v>
      </c>
      <c r="O1299" s="503">
        <v>43007</v>
      </c>
      <c r="P1299" s="499">
        <v>70000</v>
      </c>
      <c r="Q1299" s="500">
        <f t="shared" si="47"/>
        <v>6.9999999999999993E-2</v>
      </c>
      <c r="R1299" s="504">
        <v>12</v>
      </c>
      <c r="S1299" s="505" t="s">
        <v>11313</v>
      </c>
      <c r="T1299" s="163" t="s">
        <v>292</v>
      </c>
      <c r="U1299" s="163" t="s">
        <v>7</v>
      </c>
      <c r="V1299" s="495" t="s">
        <v>477</v>
      </c>
      <c r="W1299" s="495" t="s">
        <v>3186</v>
      </c>
      <c r="X1299" s="495" t="s">
        <v>8648</v>
      </c>
      <c r="Y1299" s="495" t="s">
        <v>221</v>
      </c>
      <c r="Z1299" s="616"/>
      <c r="AA1299" s="590"/>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615" customFormat="1" ht="17.45" customHeight="1" x14ac:dyDescent="0.25">
      <c r="A1300" s="589" t="s">
        <v>2084</v>
      </c>
      <c r="B1300" s="495" t="s">
        <v>62</v>
      </c>
      <c r="C1300" s="495" t="s">
        <v>1065</v>
      </c>
      <c r="D1300" s="495" t="s">
        <v>2085</v>
      </c>
      <c r="E1300" s="495" t="s">
        <v>2086</v>
      </c>
      <c r="F1300" s="473" t="s">
        <v>27</v>
      </c>
      <c r="G1300" s="473"/>
      <c r="H1300" s="473"/>
      <c r="I1300" s="473"/>
      <c r="J1300" s="152" t="s">
        <v>11223</v>
      </c>
      <c r="K1300" s="163" t="s">
        <v>8947</v>
      </c>
      <c r="L1300" s="503">
        <v>43008</v>
      </c>
      <c r="M1300" s="497" t="s">
        <v>2087</v>
      </c>
      <c r="N1300" s="163" t="s">
        <v>47</v>
      </c>
      <c r="O1300" s="503">
        <v>43008</v>
      </c>
      <c r="P1300" s="499">
        <v>70000</v>
      </c>
      <c r="Q1300" s="500">
        <f t="shared" si="47"/>
        <v>6.9999999999999993E-2</v>
      </c>
      <c r="R1300" s="504">
        <v>12</v>
      </c>
      <c r="S1300" s="505" t="s">
        <v>11314</v>
      </c>
      <c r="T1300" s="163" t="s">
        <v>103</v>
      </c>
      <c r="U1300" s="163" t="s">
        <v>7</v>
      </c>
      <c r="V1300" s="495" t="s">
        <v>388</v>
      </c>
      <c r="W1300" s="495" t="s">
        <v>389</v>
      </c>
      <c r="X1300" s="495" t="s">
        <v>6350</v>
      </c>
      <c r="Y1300" s="495" t="s">
        <v>757</v>
      </c>
      <c r="Z1300" s="616"/>
      <c r="AA1300" s="590"/>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615" customFormat="1" ht="17.45" customHeight="1" x14ac:dyDescent="0.25">
      <c r="A1301" s="589" t="s">
        <v>6669</v>
      </c>
      <c r="B1301" s="495" t="s">
        <v>62</v>
      </c>
      <c r="C1301" s="495" t="s">
        <v>1065</v>
      </c>
      <c r="D1301" s="495" t="s">
        <v>7902</v>
      </c>
      <c r="E1301" s="495" t="s">
        <v>8027</v>
      </c>
      <c r="F1301" s="473" t="s">
        <v>27</v>
      </c>
      <c r="G1301" s="473"/>
      <c r="H1301" s="473"/>
      <c r="I1301" s="473"/>
      <c r="J1301" s="152" t="s">
        <v>11223</v>
      </c>
      <c r="K1301" s="163" t="s">
        <v>8070</v>
      </c>
      <c r="L1301" s="503">
        <v>42972</v>
      </c>
      <c r="M1301" s="497" t="s">
        <v>7460</v>
      </c>
      <c r="N1301" s="163" t="s">
        <v>47</v>
      </c>
      <c r="O1301" s="503">
        <v>42972</v>
      </c>
      <c r="P1301" s="499">
        <v>70000</v>
      </c>
      <c r="Q1301" s="500">
        <f t="shared" si="47"/>
        <v>6.9999999999999993E-2</v>
      </c>
      <c r="R1301" s="504">
        <v>12</v>
      </c>
      <c r="S1301" s="505" t="s">
        <v>11283</v>
      </c>
      <c r="T1301" s="163" t="s">
        <v>103</v>
      </c>
      <c r="U1301" s="163" t="s">
        <v>7</v>
      </c>
      <c r="V1301" s="495" t="s">
        <v>477</v>
      </c>
      <c r="W1301" s="495" t="s">
        <v>1138</v>
      </c>
      <c r="X1301" s="495" t="s">
        <v>5526</v>
      </c>
      <c r="Y1301" s="495" t="s">
        <v>356</v>
      </c>
      <c r="Z1301" s="616"/>
      <c r="AA1301" s="590"/>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615" customFormat="1" ht="17.45" customHeight="1" x14ac:dyDescent="0.25">
      <c r="A1302" s="589" t="s">
        <v>7627</v>
      </c>
      <c r="B1302" s="495" t="s">
        <v>57</v>
      </c>
      <c r="C1302" s="495" t="s">
        <v>1046</v>
      </c>
      <c r="D1302" s="495" t="s">
        <v>10604</v>
      </c>
      <c r="E1302" s="495" t="s">
        <v>7629</v>
      </c>
      <c r="F1302" s="473" t="s">
        <v>27</v>
      </c>
      <c r="G1302" s="473"/>
      <c r="H1302" s="473"/>
      <c r="I1302" s="473"/>
      <c r="J1302" s="152" t="s">
        <v>11223</v>
      </c>
      <c r="K1302" s="152" t="s">
        <v>8947</v>
      </c>
      <c r="L1302" s="496">
        <v>42971</v>
      </c>
      <c r="M1302" s="497">
        <v>42828</v>
      </c>
      <c r="N1302" s="152" t="s">
        <v>47</v>
      </c>
      <c r="O1302" s="498">
        <v>42971</v>
      </c>
      <c r="P1302" s="499">
        <v>70000</v>
      </c>
      <c r="Q1302" s="500">
        <f t="shared" si="47"/>
        <v>6.9999999999999993E-2</v>
      </c>
      <c r="R1302" s="501">
        <v>12</v>
      </c>
      <c r="S1302" s="502">
        <v>42912</v>
      </c>
      <c r="T1302" s="152" t="s">
        <v>125</v>
      </c>
      <c r="U1302" s="152" t="s">
        <v>7040</v>
      </c>
      <c r="V1302" s="495" t="s">
        <v>162</v>
      </c>
      <c r="W1302" s="495" t="s">
        <v>105</v>
      </c>
      <c r="X1302" s="495" t="s">
        <v>10073</v>
      </c>
      <c r="Y1302" s="495"/>
      <c r="Z1302" s="616"/>
      <c r="AA1302" s="590"/>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615" customFormat="1" ht="17.45" customHeight="1" x14ac:dyDescent="0.25">
      <c r="A1303" s="589" t="s">
        <v>7627</v>
      </c>
      <c r="B1303" s="495" t="s">
        <v>57</v>
      </c>
      <c r="C1303" s="495" t="s">
        <v>1046</v>
      </c>
      <c r="D1303" s="495" t="s">
        <v>7628</v>
      </c>
      <c r="E1303" s="495" t="s">
        <v>7629</v>
      </c>
      <c r="F1303" s="473" t="s">
        <v>27</v>
      </c>
      <c r="G1303" s="473"/>
      <c r="H1303" s="473"/>
      <c r="I1303" s="473"/>
      <c r="J1303" s="152" t="s">
        <v>11223</v>
      </c>
      <c r="K1303" s="163" t="s">
        <v>8947</v>
      </c>
      <c r="L1303" s="503">
        <v>42971</v>
      </c>
      <c r="M1303" s="497" t="s">
        <v>7630</v>
      </c>
      <c r="N1303" s="163" t="s">
        <v>47</v>
      </c>
      <c r="O1303" s="503">
        <v>42971</v>
      </c>
      <c r="P1303" s="499">
        <v>70000</v>
      </c>
      <c r="Q1303" s="500">
        <f t="shared" si="47"/>
        <v>6.9999999999999993E-2</v>
      </c>
      <c r="R1303" s="504">
        <v>1</v>
      </c>
      <c r="S1303" s="505" t="s">
        <v>7954</v>
      </c>
      <c r="T1303" s="163" t="s">
        <v>125</v>
      </c>
      <c r="U1303" s="163" t="s">
        <v>7</v>
      </c>
      <c r="V1303" s="495" t="s">
        <v>921</v>
      </c>
      <c r="W1303" s="495" t="s">
        <v>1771</v>
      </c>
      <c r="X1303" s="495" t="s">
        <v>7631</v>
      </c>
      <c r="Y1303" s="495" t="s">
        <v>667</v>
      </c>
      <c r="Z1303" s="616"/>
      <c r="AA1303" s="590"/>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615" customFormat="1" ht="17.45" customHeight="1" x14ac:dyDescent="0.25">
      <c r="A1304" s="589" t="s">
        <v>7627</v>
      </c>
      <c r="B1304" s="495" t="s">
        <v>57</v>
      </c>
      <c r="C1304" s="495" t="s">
        <v>1046</v>
      </c>
      <c r="D1304" s="495" t="s">
        <v>7628</v>
      </c>
      <c r="E1304" s="495" t="s">
        <v>7629</v>
      </c>
      <c r="F1304" s="473" t="s">
        <v>27</v>
      </c>
      <c r="G1304" s="473"/>
      <c r="H1304" s="473"/>
      <c r="I1304" s="473"/>
      <c r="J1304" s="152" t="s">
        <v>11223</v>
      </c>
      <c r="K1304" s="163" t="s">
        <v>8947</v>
      </c>
      <c r="L1304" s="503">
        <v>42971</v>
      </c>
      <c r="M1304" s="497" t="s">
        <v>7630</v>
      </c>
      <c r="N1304" s="163" t="s">
        <v>47</v>
      </c>
      <c r="O1304" s="503">
        <v>42971</v>
      </c>
      <c r="P1304" s="499">
        <v>70000</v>
      </c>
      <c r="Q1304" s="500">
        <f t="shared" si="47"/>
        <v>6.9999999999999993E-2</v>
      </c>
      <c r="R1304" s="504">
        <v>12</v>
      </c>
      <c r="S1304" s="505" t="s">
        <v>7954</v>
      </c>
      <c r="T1304" s="163" t="s">
        <v>125</v>
      </c>
      <c r="U1304" s="163" t="s">
        <v>7</v>
      </c>
      <c r="V1304" s="495" t="s">
        <v>477</v>
      </c>
      <c r="W1304" s="495" t="s">
        <v>1138</v>
      </c>
      <c r="X1304" s="495" t="s">
        <v>7631</v>
      </c>
      <c r="Y1304" s="495" t="s">
        <v>667</v>
      </c>
      <c r="Z1304" s="616"/>
      <c r="AA1304" s="590"/>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615" customFormat="1" ht="17.45" customHeight="1" x14ac:dyDescent="0.25">
      <c r="A1305" s="589" t="s">
        <v>3657</v>
      </c>
      <c r="B1305" s="495" t="s">
        <v>56</v>
      </c>
      <c r="C1305" s="495" t="s">
        <v>109</v>
      </c>
      <c r="D1305" s="495" t="s">
        <v>3658</v>
      </c>
      <c r="E1305" s="495" t="s">
        <v>3659</v>
      </c>
      <c r="F1305" s="473" t="s">
        <v>28</v>
      </c>
      <c r="G1305" s="473" t="s">
        <v>4894</v>
      </c>
      <c r="H1305" s="473" t="str">
        <f>VLOOKUP(A1305,'[1]2017 SalesConnect'!$A:$J,8,0)</f>
        <v>India</v>
      </c>
      <c r="I1305" s="473" t="str">
        <f>VLOOKUP(A1305,'[1]2017 SalesConnect'!$A:$I,9,0)</f>
        <v>Initial discussion, need further details</v>
      </c>
      <c r="J1305" s="152" t="s">
        <v>11225</v>
      </c>
      <c r="K1305" s="163" t="s">
        <v>8952</v>
      </c>
      <c r="L1305" s="503">
        <v>42895</v>
      </c>
      <c r="M1305" s="497" t="s">
        <v>3660</v>
      </c>
      <c r="N1305" s="163" t="s">
        <v>46</v>
      </c>
      <c r="O1305" s="503">
        <v>42895</v>
      </c>
      <c r="P1305" s="499">
        <v>60000</v>
      </c>
      <c r="Q1305" s="500">
        <f t="shared" ref="Q1305:Q1332" si="48">+P1305*0.000001</f>
        <v>0.06</v>
      </c>
      <c r="R1305" s="504">
        <v>12</v>
      </c>
      <c r="S1305" s="505" t="s">
        <v>660</v>
      </c>
      <c r="T1305" s="163" t="s">
        <v>292</v>
      </c>
      <c r="U1305" s="163" t="s">
        <v>7</v>
      </c>
      <c r="V1305" s="495" t="s">
        <v>477</v>
      </c>
      <c r="W1305" s="495" t="s">
        <v>478</v>
      </c>
      <c r="X1305" s="495" t="s">
        <v>6117</v>
      </c>
      <c r="Y1305" s="495" t="s">
        <v>667</v>
      </c>
      <c r="Z1305" s="616"/>
      <c r="AA1305" s="590"/>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615" customFormat="1" ht="17.45" customHeight="1" x14ac:dyDescent="0.25">
      <c r="A1306" s="589" t="s">
        <v>3117</v>
      </c>
      <c r="B1306" s="495" t="s">
        <v>57</v>
      </c>
      <c r="C1306" s="495" t="s">
        <v>324</v>
      </c>
      <c r="D1306" s="495" t="s">
        <v>8974</v>
      </c>
      <c r="E1306" s="495" t="s">
        <v>316</v>
      </c>
      <c r="F1306" s="473" t="s">
        <v>27</v>
      </c>
      <c r="G1306" s="473" t="s">
        <v>4894</v>
      </c>
      <c r="H1306" s="473" t="str">
        <f>VLOOKUP(A1306,'[1]2017 SalesConnect'!$A:$J,8,0)</f>
        <v>India</v>
      </c>
      <c r="I1306" s="473" t="str">
        <f>VLOOKUP(A1306,'[1]2017 SalesConnect'!$A:$I,9,0)</f>
        <v>Working with Lavanya raghuram &amp; Andrew Thurlow, CIC India is standing up an Architect &amp; Developer to help with the PoC over 4 Weeks,KYC asset to be leveraged as per Ramesh G</v>
      </c>
      <c r="J1306" s="152" t="s">
        <v>11225</v>
      </c>
      <c r="K1306" s="152" t="s">
        <v>8947</v>
      </c>
      <c r="L1306" s="496">
        <v>42916</v>
      </c>
      <c r="M1306" s="497">
        <v>42787</v>
      </c>
      <c r="N1306" s="152" t="s">
        <v>47</v>
      </c>
      <c r="O1306" s="498">
        <v>42916</v>
      </c>
      <c r="P1306" s="499">
        <v>60000</v>
      </c>
      <c r="Q1306" s="500">
        <f t="shared" si="48"/>
        <v>0.06</v>
      </c>
      <c r="R1306" s="501">
        <v>1</v>
      </c>
      <c r="S1306" s="502">
        <v>42908</v>
      </c>
      <c r="T1306" s="152" t="s">
        <v>211</v>
      </c>
      <c r="U1306" s="152" t="s">
        <v>7040</v>
      </c>
      <c r="V1306" s="495" t="s">
        <v>162</v>
      </c>
      <c r="W1306" s="495" t="s">
        <v>105</v>
      </c>
      <c r="X1306" s="495" t="s">
        <v>9840</v>
      </c>
      <c r="Y1306" s="495"/>
      <c r="Z1306" s="616"/>
      <c r="AA1306" s="590"/>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615" customFormat="1" ht="17.45" customHeight="1" x14ac:dyDescent="0.25">
      <c r="A1307" s="591" t="s">
        <v>11661</v>
      </c>
      <c r="B1307" s="506" t="s">
        <v>60</v>
      </c>
      <c r="C1307" s="506" t="s">
        <v>805</v>
      </c>
      <c r="D1307" s="506" t="s">
        <v>5707</v>
      </c>
      <c r="E1307" s="506" t="s">
        <v>11662</v>
      </c>
      <c r="F1307" s="473" t="s">
        <v>28</v>
      </c>
      <c r="G1307" s="473"/>
      <c r="H1307" s="473"/>
      <c r="I1307" s="473"/>
      <c r="J1307" s="470" t="s">
        <v>11223</v>
      </c>
      <c r="K1307" s="507" t="s">
        <v>8990</v>
      </c>
      <c r="L1307" s="508">
        <v>43005</v>
      </c>
      <c r="M1307" s="509" t="s">
        <v>11785</v>
      </c>
      <c r="N1307" s="507" t="s">
        <v>47</v>
      </c>
      <c r="O1307" s="508">
        <v>43005</v>
      </c>
      <c r="P1307" s="510">
        <v>70000</v>
      </c>
      <c r="Q1307" s="511">
        <f t="shared" si="48"/>
        <v>6.9999999999999993E-2</v>
      </c>
      <c r="R1307" s="512">
        <v>12</v>
      </c>
      <c r="S1307" s="513" t="s">
        <v>11804</v>
      </c>
      <c r="T1307" s="507" t="s">
        <v>103</v>
      </c>
      <c r="U1307" s="507" t="s">
        <v>7</v>
      </c>
      <c r="V1307" s="506" t="s">
        <v>477</v>
      </c>
      <c r="W1307" s="506" t="s">
        <v>1204</v>
      </c>
      <c r="X1307" s="495" t="s">
        <v>6761</v>
      </c>
      <c r="Y1307" s="495" t="s">
        <v>356</v>
      </c>
      <c r="Z1307" s="616"/>
      <c r="AA1307" s="590"/>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615" customFormat="1" ht="17.45" customHeight="1" x14ac:dyDescent="0.25">
      <c r="A1308" s="591" t="s">
        <v>11663</v>
      </c>
      <c r="B1308" s="506" t="s">
        <v>60</v>
      </c>
      <c r="C1308" s="506" t="s">
        <v>805</v>
      </c>
      <c r="D1308" s="506" t="s">
        <v>11664</v>
      </c>
      <c r="E1308" s="506" t="s">
        <v>11665</v>
      </c>
      <c r="F1308" s="473" t="s">
        <v>26</v>
      </c>
      <c r="G1308" s="473"/>
      <c r="H1308" s="473"/>
      <c r="I1308" s="473"/>
      <c r="J1308" s="470" t="s">
        <v>11223</v>
      </c>
      <c r="K1308" s="507" t="s">
        <v>8948</v>
      </c>
      <c r="L1308" s="508">
        <v>43005</v>
      </c>
      <c r="M1308" s="509" t="s">
        <v>11786</v>
      </c>
      <c r="N1308" s="507" t="s">
        <v>47</v>
      </c>
      <c r="O1308" s="508">
        <v>43005</v>
      </c>
      <c r="P1308" s="510">
        <v>70000</v>
      </c>
      <c r="Q1308" s="511">
        <f t="shared" si="48"/>
        <v>6.9999999999999993E-2</v>
      </c>
      <c r="R1308" s="512">
        <v>12</v>
      </c>
      <c r="S1308" s="513" t="s">
        <v>11804</v>
      </c>
      <c r="T1308" s="507" t="s">
        <v>211</v>
      </c>
      <c r="U1308" s="507" t="s">
        <v>7</v>
      </c>
      <c r="V1308" s="506" t="s">
        <v>477</v>
      </c>
      <c r="W1308" s="506" t="s">
        <v>1204</v>
      </c>
      <c r="X1308" s="495" t="s">
        <v>6761</v>
      </c>
      <c r="Y1308" s="495" t="s">
        <v>356</v>
      </c>
      <c r="Z1308" s="616"/>
      <c r="AA1308" s="590"/>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615" customFormat="1" ht="17.45" customHeight="1" x14ac:dyDescent="0.25">
      <c r="A1309" s="589" t="s">
        <v>9901</v>
      </c>
      <c r="B1309" s="495" t="s">
        <v>57</v>
      </c>
      <c r="C1309" s="495" t="s">
        <v>775</v>
      </c>
      <c r="D1309" s="495" t="s">
        <v>7293</v>
      </c>
      <c r="E1309" s="495" t="s">
        <v>9902</v>
      </c>
      <c r="F1309" s="473" t="s">
        <v>26</v>
      </c>
      <c r="G1309" s="473"/>
      <c r="H1309" s="473"/>
      <c r="I1309" s="473"/>
      <c r="J1309" s="152" t="s">
        <v>11223</v>
      </c>
      <c r="K1309" s="163" t="s">
        <v>8948</v>
      </c>
      <c r="L1309" s="503">
        <v>42978</v>
      </c>
      <c r="M1309" s="497" t="s">
        <v>9948</v>
      </c>
      <c r="N1309" s="163" t="s">
        <v>48</v>
      </c>
      <c r="O1309" s="503">
        <v>42978</v>
      </c>
      <c r="P1309" s="499">
        <v>69000</v>
      </c>
      <c r="Q1309" s="500">
        <f t="shared" si="48"/>
        <v>6.8999999999999992E-2</v>
      </c>
      <c r="R1309" s="504">
        <v>3</v>
      </c>
      <c r="S1309" s="505" t="s">
        <v>9789</v>
      </c>
      <c r="T1309" s="163" t="s">
        <v>125</v>
      </c>
      <c r="U1309" s="152" t="s">
        <v>7040</v>
      </c>
      <c r="V1309" s="495" t="s">
        <v>134</v>
      </c>
      <c r="W1309" s="495" t="s">
        <v>756</v>
      </c>
      <c r="X1309" s="495" t="s">
        <v>10075</v>
      </c>
      <c r="Y1309" s="495" t="s">
        <v>565</v>
      </c>
      <c r="Z1309" s="616"/>
      <c r="AA1309" s="590"/>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615" customFormat="1" ht="17.45" customHeight="1" x14ac:dyDescent="0.25">
      <c r="A1310" s="589" t="s">
        <v>7632</v>
      </c>
      <c r="B1310" s="495" t="s">
        <v>57</v>
      </c>
      <c r="C1310" s="495" t="s">
        <v>182</v>
      </c>
      <c r="D1310" s="495" t="s">
        <v>10605</v>
      </c>
      <c r="E1310" s="495" t="s">
        <v>9900</v>
      </c>
      <c r="F1310" s="473" t="s">
        <v>27</v>
      </c>
      <c r="G1310" s="473"/>
      <c r="H1310" s="473"/>
      <c r="I1310" s="473"/>
      <c r="J1310" s="152" t="s">
        <v>11223</v>
      </c>
      <c r="K1310" s="152" t="s">
        <v>8070</v>
      </c>
      <c r="L1310" s="496">
        <v>42993</v>
      </c>
      <c r="M1310" s="497">
        <v>42831</v>
      </c>
      <c r="N1310" s="152" t="s">
        <v>48</v>
      </c>
      <c r="O1310" s="498">
        <v>42921</v>
      </c>
      <c r="P1310" s="499">
        <v>69000</v>
      </c>
      <c r="Q1310" s="500">
        <f t="shared" si="48"/>
        <v>6.8999999999999992E-2</v>
      </c>
      <c r="R1310" s="501">
        <v>3</v>
      </c>
      <c r="S1310" s="502">
        <v>42909</v>
      </c>
      <c r="T1310" s="152" t="s">
        <v>103</v>
      </c>
      <c r="U1310" s="152" t="s">
        <v>7040</v>
      </c>
      <c r="V1310" s="495" t="s">
        <v>162</v>
      </c>
      <c r="W1310" s="495" t="s">
        <v>105</v>
      </c>
      <c r="X1310" s="495" t="s">
        <v>10074</v>
      </c>
      <c r="Y1310" s="495" t="s">
        <v>6864</v>
      </c>
      <c r="Z1310" s="616"/>
      <c r="AA1310" s="590"/>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615" customFormat="1" ht="17.45" customHeight="1" x14ac:dyDescent="0.25">
      <c r="A1311" s="589" t="s">
        <v>3649</v>
      </c>
      <c r="B1311" s="495" t="s">
        <v>60</v>
      </c>
      <c r="C1311" s="495" t="s">
        <v>6576</v>
      </c>
      <c r="D1311" s="495" t="s">
        <v>3650</v>
      </c>
      <c r="E1311" s="495" t="s">
        <v>3651</v>
      </c>
      <c r="F1311" s="473" t="s">
        <v>6576</v>
      </c>
      <c r="G1311" s="473"/>
      <c r="H1311" s="473"/>
      <c r="I1311" s="473"/>
      <c r="J1311" s="152" t="s">
        <v>11223</v>
      </c>
      <c r="K1311" s="163" t="s">
        <v>8948</v>
      </c>
      <c r="L1311" s="503">
        <v>42978</v>
      </c>
      <c r="M1311" s="497" t="s">
        <v>3652</v>
      </c>
      <c r="N1311" s="163" t="s">
        <v>46</v>
      </c>
      <c r="O1311" s="503">
        <v>42978</v>
      </c>
      <c r="P1311" s="499">
        <v>67000</v>
      </c>
      <c r="Q1311" s="500">
        <f t="shared" si="48"/>
        <v>6.699999999999999E-2</v>
      </c>
      <c r="R1311" s="504">
        <v>12</v>
      </c>
      <c r="S1311" s="505" t="s">
        <v>9718</v>
      </c>
      <c r="T1311" s="163" t="s">
        <v>125</v>
      </c>
      <c r="U1311" s="163" t="s">
        <v>7</v>
      </c>
      <c r="V1311" s="495" t="s">
        <v>477</v>
      </c>
      <c r="W1311" s="495" t="s">
        <v>1138</v>
      </c>
      <c r="X1311" s="495" t="s">
        <v>6116</v>
      </c>
      <c r="Y1311" s="495" t="s">
        <v>186</v>
      </c>
      <c r="Z1311" s="616"/>
      <c r="AA1311" s="590"/>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615" customFormat="1" ht="17.45" customHeight="1" x14ac:dyDescent="0.25">
      <c r="A1312" s="589" t="s">
        <v>2761</v>
      </c>
      <c r="B1312" s="495" t="s">
        <v>60</v>
      </c>
      <c r="C1312" s="495" t="s">
        <v>6576</v>
      </c>
      <c r="D1312" s="495" t="s">
        <v>2253</v>
      </c>
      <c r="E1312" s="495" t="s">
        <v>2762</v>
      </c>
      <c r="F1312" s="473" t="s">
        <v>6576</v>
      </c>
      <c r="G1312" s="473"/>
      <c r="H1312" s="473"/>
      <c r="I1312" s="473"/>
      <c r="J1312" s="152" t="s">
        <v>11223</v>
      </c>
      <c r="K1312" s="163" t="s">
        <v>8948</v>
      </c>
      <c r="L1312" s="503">
        <v>42965</v>
      </c>
      <c r="M1312" s="497" t="s">
        <v>2763</v>
      </c>
      <c r="N1312" s="163" t="s">
        <v>47</v>
      </c>
      <c r="O1312" s="503">
        <v>42965</v>
      </c>
      <c r="P1312" s="499">
        <v>66667</v>
      </c>
      <c r="Q1312" s="500">
        <f t="shared" si="48"/>
        <v>6.666699999999999E-2</v>
      </c>
      <c r="R1312" s="504">
        <v>12</v>
      </c>
      <c r="S1312" s="505" t="s">
        <v>7102</v>
      </c>
      <c r="T1312" s="163" t="s">
        <v>103</v>
      </c>
      <c r="U1312" s="163" t="s">
        <v>7</v>
      </c>
      <c r="V1312" s="495" t="s">
        <v>477</v>
      </c>
      <c r="W1312" s="495" t="s">
        <v>478</v>
      </c>
      <c r="X1312" s="495" t="s">
        <v>6011</v>
      </c>
      <c r="Y1312" s="495" t="s">
        <v>356</v>
      </c>
      <c r="Z1312" s="616"/>
      <c r="AA1312" s="590"/>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615" customFormat="1" ht="17.45" customHeight="1" x14ac:dyDescent="0.25">
      <c r="A1313" s="589" t="s">
        <v>1981</v>
      </c>
      <c r="B1313" s="495" t="s">
        <v>56</v>
      </c>
      <c r="C1313" s="495" t="s">
        <v>117</v>
      </c>
      <c r="D1313" s="495" t="s">
        <v>7225</v>
      </c>
      <c r="E1313" s="495" t="s">
        <v>7226</v>
      </c>
      <c r="F1313" s="473" t="s">
        <v>25</v>
      </c>
      <c r="G1313" s="473" t="s">
        <v>4894</v>
      </c>
      <c r="H1313" s="473" t="str">
        <f>VLOOKUP(A1313,'[1]2017 SalesConnect'!$A:$J,8,0)</f>
        <v>India</v>
      </c>
      <c r="I1313" s="473" t="str">
        <f>VLOOKUP(A1313,'[1]2017 SalesConnect'!$A:$I,9,0)</f>
        <v>PoC on Reverse Logistics</v>
      </c>
      <c r="J1313" s="152" t="s">
        <v>11223</v>
      </c>
      <c r="K1313" s="163" t="s">
        <v>35</v>
      </c>
      <c r="L1313" s="503">
        <v>42947</v>
      </c>
      <c r="M1313" s="497" t="s">
        <v>1982</v>
      </c>
      <c r="N1313" s="163" t="s">
        <v>47</v>
      </c>
      <c r="O1313" s="503">
        <v>42947</v>
      </c>
      <c r="P1313" s="499">
        <v>50000</v>
      </c>
      <c r="Q1313" s="500">
        <f t="shared" si="48"/>
        <v>4.9999999999999996E-2</v>
      </c>
      <c r="R1313" s="504">
        <v>1</v>
      </c>
      <c r="S1313" s="505" t="s">
        <v>9261</v>
      </c>
      <c r="T1313" s="163" t="s">
        <v>292</v>
      </c>
      <c r="U1313" s="163" t="s">
        <v>385</v>
      </c>
      <c r="V1313" s="495" t="s">
        <v>5512</v>
      </c>
      <c r="W1313" s="495" t="s">
        <v>5513</v>
      </c>
      <c r="X1313" s="495" t="s">
        <v>5798</v>
      </c>
      <c r="Y1313" s="495" t="s">
        <v>8694</v>
      </c>
      <c r="Z1313" s="616"/>
      <c r="AA1313" s="590"/>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615" customFormat="1" ht="17.45" customHeight="1" x14ac:dyDescent="0.25">
      <c r="A1314" s="589" t="s">
        <v>9062</v>
      </c>
      <c r="B1314" s="495" t="s">
        <v>56</v>
      </c>
      <c r="C1314" s="495" t="s">
        <v>161</v>
      </c>
      <c r="D1314" s="495" t="s">
        <v>10510</v>
      </c>
      <c r="E1314" s="495" t="s">
        <v>9362</v>
      </c>
      <c r="F1314" s="473" t="s">
        <v>26</v>
      </c>
      <c r="G1314" s="473"/>
      <c r="H1314" s="473"/>
      <c r="I1314" s="473"/>
      <c r="J1314" s="152" t="s">
        <v>11223</v>
      </c>
      <c r="K1314" s="152" t="s">
        <v>33</v>
      </c>
      <c r="L1314" s="496">
        <v>42965</v>
      </c>
      <c r="M1314" s="497">
        <v>42873</v>
      </c>
      <c r="N1314" s="152" t="s">
        <v>48</v>
      </c>
      <c r="O1314" s="498">
        <v>42955</v>
      </c>
      <c r="P1314" s="499">
        <v>150000</v>
      </c>
      <c r="Q1314" s="500">
        <f t="shared" si="48"/>
        <v>0.15</v>
      </c>
      <c r="R1314" s="501">
        <v>3</v>
      </c>
      <c r="S1314" s="502">
        <v>42901</v>
      </c>
      <c r="T1314" s="152" t="s">
        <v>211</v>
      </c>
      <c r="U1314" s="152" t="s">
        <v>7040</v>
      </c>
      <c r="V1314" s="495" t="s">
        <v>162</v>
      </c>
      <c r="W1314" s="495" t="s">
        <v>105</v>
      </c>
      <c r="X1314" s="495" t="s">
        <v>10046</v>
      </c>
      <c r="Y1314" s="495" t="s">
        <v>9239</v>
      </c>
      <c r="Z1314" s="616"/>
      <c r="AA1314" s="590"/>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615" customFormat="1" ht="17.45" customHeight="1" x14ac:dyDescent="0.25">
      <c r="A1315" s="589" t="s">
        <v>494</v>
      </c>
      <c r="B1315" s="495" t="s">
        <v>56</v>
      </c>
      <c r="C1315" s="495" t="s">
        <v>161</v>
      </c>
      <c r="D1315" s="495" t="s">
        <v>495</v>
      </c>
      <c r="E1315" s="495" t="s">
        <v>496</v>
      </c>
      <c r="F1315" s="473" t="s">
        <v>26</v>
      </c>
      <c r="G1315" s="473"/>
      <c r="H1315" s="473"/>
      <c r="I1315" s="473"/>
      <c r="J1315" s="152" t="s">
        <v>11224</v>
      </c>
      <c r="K1315" s="163" t="s">
        <v>33</v>
      </c>
      <c r="L1315" s="503">
        <v>43063</v>
      </c>
      <c r="M1315" s="497" t="s">
        <v>497</v>
      </c>
      <c r="N1315" s="163" t="s">
        <v>47</v>
      </c>
      <c r="O1315" s="503">
        <v>43063</v>
      </c>
      <c r="P1315" s="499">
        <v>1000000</v>
      </c>
      <c r="Q1315" s="500">
        <f t="shared" si="48"/>
        <v>1</v>
      </c>
      <c r="R1315" s="504">
        <v>1</v>
      </c>
      <c r="S1315" s="505" t="s">
        <v>10333</v>
      </c>
      <c r="T1315" s="163" t="s">
        <v>292</v>
      </c>
      <c r="U1315" s="163" t="s">
        <v>13</v>
      </c>
      <c r="V1315" s="495" t="s">
        <v>126</v>
      </c>
      <c r="W1315" s="495" t="s">
        <v>498</v>
      </c>
      <c r="X1315" s="495" t="s">
        <v>6714</v>
      </c>
      <c r="Y1315" s="495" t="s">
        <v>435</v>
      </c>
      <c r="Z1315" s="616"/>
      <c r="AA1315" s="590"/>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615" customFormat="1" ht="17.45" customHeight="1" x14ac:dyDescent="0.25">
      <c r="A1316" s="589" t="s">
        <v>1710</v>
      </c>
      <c r="B1316" s="495" t="s">
        <v>56</v>
      </c>
      <c r="C1316" s="495" t="s">
        <v>161</v>
      </c>
      <c r="D1316" s="495" t="s">
        <v>495</v>
      </c>
      <c r="E1316" s="495" t="s">
        <v>316</v>
      </c>
      <c r="F1316" s="473" t="s">
        <v>26</v>
      </c>
      <c r="G1316" s="473"/>
      <c r="H1316" s="473"/>
      <c r="I1316" s="473"/>
      <c r="J1316" s="152" t="s">
        <v>11224</v>
      </c>
      <c r="K1316" s="163" t="s">
        <v>33</v>
      </c>
      <c r="L1316" s="503">
        <v>43100</v>
      </c>
      <c r="M1316" s="497" t="s">
        <v>1711</v>
      </c>
      <c r="N1316" s="163" t="s">
        <v>47</v>
      </c>
      <c r="O1316" s="503">
        <v>43100</v>
      </c>
      <c r="P1316" s="499">
        <v>250000</v>
      </c>
      <c r="Q1316" s="500">
        <f t="shared" si="48"/>
        <v>0.25</v>
      </c>
      <c r="R1316" s="504">
        <v>1</v>
      </c>
      <c r="S1316" s="505" t="s">
        <v>1712</v>
      </c>
      <c r="T1316" s="163" t="s">
        <v>103</v>
      </c>
      <c r="U1316" s="163" t="s">
        <v>13</v>
      </c>
      <c r="V1316" s="495" t="s">
        <v>126</v>
      </c>
      <c r="W1316" s="495" t="s">
        <v>524</v>
      </c>
      <c r="X1316" s="495" t="s">
        <v>6714</v>
      </c>
      <c r="Y1316" s="495" t="s">
        <v>1713</v>
      </c>
      <c r="Z1316" s="616"/>
      <c r="AA1316" s="590"/>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615" customFormat="1" ht="17.45" customHeight="1" x14ac:dyDescent="0.25">
      <c r="A1317" s="589" t="s">
        <v>9508</v>
      </c>
      <c r="B1317" s="495" t="s">
        <v>56</v>
      </c>
      <c r="C1317" s="495" t="s">
        <v>161</v>
      </c>
      <c r="D1317" s="495" t="s">
        <v>9509</v>
      </c>
      <c r="E1317" s="495" t="s">
        <v>9510</v>
      </c>
      <c r="F1317" s="473" t="s">
        <v>26</v>
      </c>
      <c r="G1317" s="473"/>
      <c r="H1317" s="473"/>
      <c r="I1317" s="473"/>
      <c r="J1317" s="152" t="s">
        <v>11224</v>
      </c>
      <c r="K1317" s="163" t="s">
        <v>33</v>
      </c>
      <c r="L1317" s="503">
        <v>43009</v>
      </c>
      <c r="M1317" s="497" t="s">
        <v>9526</v>
      </c>
      <c r="N1317" s="163" t="s">
        <v>46</v>
      </c>
      <c r="O1317" s="503">
        <v>43009</v>
      </c>
      <c r="P1317" s="499">
        <v>10000</v>
      </c>
      <c r="Q1317" s="500">
        <f t="shared" si="48"/>
        <v>0.01</v>
      </c>
      <c r="R1317" s="504">
        <v>12</v>
      </c>
      <c r="S1317" s="505" t="s">
        <v>9261</v>
      </c>
      <c r="T1317" s="163" t="s">
        <v>125</v>
      </c>
      <c r="U1317" s="163" t="s">
        <v>7</v>
      </c>
      <c r="V1317" s="495" t="s">
        <v>477</v>
      </c>
      <c r="W1317" s="495"/>
      <c r="X1317" s="495" t="s">
        <v>9546</v>
      </c>
      <c r="Y1317" s="495"/>
      <c r="Z1317" s="616"/>
      <c r="AA1317" s="590"/>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615" customFormat="1" ht="17.45" customHeight="1" x14ac:dyDescent="0.25">
      <c r="A1318" s="589" t="s">
        <v>3183</v>
      </c>
      <c r="B1318" s="495" t="s">
        <v>57</v>
      </c>
      <c r="C1318" s="495" t="s">
        <v>1046</v>
      </c>
      <c r="D1318" s="495" t="s">
        <v>1876</v>
      </c>
      <c r="E1318" s="495" t="s">
        <v>3184</v>
      </c>
      <c r="F1318" s="473" t="s">
        <v>27</v>
      </c>
      <c r="G1318" s="473"/>
      <c r="H1318" s="473"/>
      <c r="I1318" s="473"/>
      <c r="J1318" s="152" t="s">
        <v>11225</v>
      </c>
      <c r="K1318" s="163" t="s">
        <v>8947</v>
      </c>
      <c r="L1318" s="503">
        <v>42913</v>
      </c>
      <c r="M1318" s="497" t="s">
        <v>3185</v>
      </c>
      <c r="N1318" s="163" t="s">
        <v>48</v>
      </c>
      <c r="O1318" s="503">
        <v>42913</v>
      </c>
      <c r="P1318" s="499">
        <v>65000</v>
      </c>
      <c r="Q1318" s="500">
        <f t="shared" si="48"/>
        <v>6.5000000000000002E-2</v>
      </c>
      <c r="R1318" s="504">
        <v>12</v>
      </c>
      <c r="S1318" s="505" t="s">
        <v>10333</v>
      </c>
      <c r="T1318" s="163" t="s">
        <v>211</v>
      </c>
      <c r="U1318" s="163" t="s">
        <v>7</v>
      </c>
      <c r="V1318" s="495" t="s">
        <v>477</v>
      </c>
      <c r="W1318" s="495" t="s">
        <v>2539</v>
      </c>
      <c r="X1318" s="495" t="s">
        <v>9280</v>
      </c>
      <c r="Y1318" s="495" t="s">
        <v>3084</v>
      </c>
      <c r="Z1318" s="616"/>
      <c r="AA1318" s="590"/>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615" customFormat="1" ht="17.45" customHeight="1" x14ac:dyDescent="0.25">
      <c r="A1319" s="589" t="s">
        <v>9903</v>
      </c>
      <c r="B1319" s="495" t="s">
        <v>59</v>
      </c>
      <c r="C1319" s="495" t="s">
        <v>9574</v>
      </c>
      <c r="D1319" s="495" t="s">
        <v>10606</v>
      </c>
      <c r="E1319" s="495" t="s">
        <v>1825</v>
      </c>
      <c r="F1319" s="473" t="s">
        <v>26</v>
      </c>
      <c r="G1319" s="473"/>
      <c r="H1319" s="473"/>
      <c r="I1319" s="473"/>
      <c r="J1319" s="152" t="s">
        <v>11223</v>
      </c>
      <c r="K1319" s="152" t="s">
        <v>8948</v>
      </c>
      <c r="L1319" s="496">
        <v>43008</v>
      </c>
      <c r="M1319" s="497">
        <v>42888</v>
      </c>
      <c r="N1319" s="152" t="s">
        <v>46</v>
      </c>
      <c r="O1319" s="498">
        <v>43008</v>
      </c>
      <c r="P1319" s="499">
        <v>64935</v>
      </c>
      <c r="Q1319" s="500">
        <f t="shared" si="48"/>
        <v>6.4934999999999993E-2</v>
      </c>
      <c r="R1319" s="501">
        <v>6</v>
      </c>
      <c r="S1319" s="502">
        <v>42894</v>
      </c>
      <c r="T1319" s="152" t="s">
        <v>292</v>
      </c>
      <c r="U1319" s="152" t="s">
        <v>7040</v>
      </c>
      <c r="V1319" s="495" t="s">
        <v>162</v>
      </c>
      <c r="W1319" s="495" t="s">
        <v>105</v>
      </c>
      <c r="X1319" s="495" t="s">
        <v>10035</v>
      </c>
      <c r="Y1319" s="495"/>
      <c r="Z1319" s="616"/>
      <c r="AA1319" s="590"/>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615" customFormat="1" ht="17.45" customHeight="1" x14ac:dyDescent="0.25">
      <c r="A1320" s="589" t="s">
        <v>9926</v>
      </c>
      <c r="B1320" s="495" t="s">
        <v>62</v>
      </c>
      <c r="C1320" s="495" t="s">
        <v>429</v>
      </c>
      <c r="D1320" s="495" t="s">
        <v>9927</v>
      </c>
      <c r="E1320" s="495" t="s">
        <v>316</v>
      </c>
      <c r="F1320" s="473" t="s">
        <v>25</v>
      </c>
      <c r="G1320" s="473"/>
      <c r="H1320" s="473"/>
      <c r="I1320" s="473"/>
      <c r="J1320" s="152" t="s">
        <v>11223</v>
      </c>
      <c r="K1320" s="163" t="s">
        <v>8951</v>
      </c>
      <c r="L1320" s="503">
        <v>42982</v>
      </c>
      <c r="M1320" s="497" t="s">
        <v>9955</v>
      </c>
      <c r="N1320" s="163" t="s">
        <v>47</v>
      </c>
      <c r="O1320" s="503">
        <v>42982</v>
      </c>
      <c r="P1320" s="499">
        <v>62404</v>
      </c>
      <c r="Q1320" s="500">
        <f t="shared" si="48"/>
        <v>6.2403999999999994E-2</v>
      </c>
      <c r="R1320" s="504">
        <v>12</v>
      </c>
      <c r="S1320" s="505" t="s">
        <v>11846</v>
      </c>
      <c r="T1320" s="163" t="s">
        <v>103</v>
      </c>
      <c r="U1320" s="163" t="s">
        <v>7</v>
      </c>
      <c r="V1320" s="495" t="s">
        <v>477</v>
      </c>
      <c r="W1320" s="495" t="s">
        <v>1204</v>
      </c>
      <c r="X1320" s="495" t="s">
        <v>10094</v>
      </c>
      <c r="Y1320" s="495" t="s">
        <v>3696</v>
      </c>
      <c r="Z1320" s="616"/>
      <c r="AA1320" s="590"/>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615" customFormat="1" ht="17.45" customHeight="1" x14ac:dyDescent="0.25">
      <c r="A1321" s="589" t="s">
        <v>10909</v>
      </c>
      <c r="B1321" s="495" t="s">
        <v>62</v>
      </c>
      <c r="C1321" s="495" t="s">
        <v>429</v>
      </c>
      <c r="D1321" s="495" t="s">
        <v>11083</v>
      </c>
      <c r="E1321" s="495" t="s">
        <v>10910</v>
      </c>
      <c r="F1321" s="473" t="s">
        <v>28</v>
      </c>
      <c r="G1321" s="473"/>
      <c r="H1321" s="473"/>
      <c r="I1321" s="473"/>
      <c r="J1321" s="152" t="s">
        <v>11224</v>
      </c>
      <c r="K1321" s="163" t="s">
        <v>8990</v>
      </c>
      <c r="L1321" s="503">
        <v>43014</v>
      </c>
      <c r="M1321" s="497" t="s">
        <v>11259</v>
      </c>
      <c r="N1321" s="163" t="s">
        <v>46</v>
      </c>
      <c r="O1321" s="503">
        <v>43014</v>
      </c>
      <c r="P1321" s="499">
        <v>62403</v>
      </c>
      <c r="Q1321" s="500">
        <f t="shared" si="48"/>
        <v>6.2403E-2</v>
      </c>
      <c r="R1321" s="504">
        <v>12</v>
      </c>
      <c r="S1321" s="505" t="s">
        <v>11315</v>
      </c>
      <c r="T1321" s="163" t="s">
        <v>125</v>
      </c>
      <c r="U1321" s="163" t="s">
        <v>9234</v>
      </c>
      <c r="V1321" s="495" t="s">
        <v>184</v>
      </c>
      <c r="W1321" s="495" t="s">
        <v>11333</v>
      </c>
      <c r="X1321" s="495" t="s">
        <v>11382</v>
      </c>
      <c r="Y1321" s="495"/>
      <c r="Z1321" s="616"/>
      <c r="AA1321" s="590"/>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615" customFormat="1" ht="17.45" customHeight="1" x14ac:dyDescent="0.25">
      <c r="A1322" s="589" t="s">
        <v>11016</v>
      </c>
      <c r="B1322" s="495" t="s">
        <v>62</v>
      </c>
      <c r="C1322" s="495" t="s">
        <v>429</v>
      </c>
      <c r="D1322" s="495" t="s">
        <v>10679</v>
      </c>
      <c r="E1322" s="495" t="s">
        <v>11183</v>
      </c>
      <c r="F1322" s="473" t="s">
        <v>26</v>
      </c>
      <c r="G1322" s="473"/>
      <c r="H1322" s="473"/>
      <c r="I1322" s="473"/>
      <c r="J1322" s="152" t="s">
        <v>11224</v>
      </c>
      <c r="K1322" s="163" t="s">
        <v>8948</v>
      </c>
      <c r="L1322" s="503">
        <v>43098</v>
      </c>
      <c r="M1322" s="497" t="s">
        <v>11260</v>
      </c>
      <c r="N1322" s="163" t="s">
        <v>46</v>
      </c>
      <c r="O1322" s="503">
        <v>43098</v>
      </c>
      <c r="P1322" s="499">
        <v>62403</v>
      </c>
      <c r="Q1322" s="500">
        <f t="shared" si="48"/>
        <v>6.2403E-2</v>
      </c>
      <c r="R1322" s="504">
        <v>12</v>
      </c>
      <c r="S1322" s="505" t="s">
        <v>11284</v>
      </c>
      <c r="T1322" s="163" t="s">
        <v>125</v>
      </c>
      <c r="U1322" s="163" t="s">
        <v>7</v>
      </c>
      <c r="V1322" s="495" t="s">
        <v>477</v>
      </c>
      <c r="W1322" s="495"/>
      <c r="X1322" s="495" t="s">
        <v>10785</v>
      </c>
      <c r="Y1322" s="495"/>
      <c r="Z1322" s="616"/>
      <c r="AA1322" s="590"/>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615" customFormat="1" ht="17.45" customHeight="1" x14ac:dyDescent="0.25">
      <c r="A1323" s="589" t="s">
        <v>11017</v>
      </c>
      <c r="B1323" s="495" t="s">
        <v>62</v>
      </c>
      <c r="C1323" s="495" t="s">
        <v>429</v>
      </c>
      <c r="D1323" s="495" t="s">
        <v>10679</v>
      </c>
      <c r="E1323" s="495" t="s">
        <v>11184</v>
      </c>
      <c r="F1323" s="473" t="s">
        <v>26</v>
      </c>
      <c r="G1323" s="473"/>
      <c r="H1323" s="473"/>
      <c r="I1323" s="473"/>
      <c r="J1323" s="152" t="s">
        <v>11224</v>
      </c>
      <c r="K1323" s="163" t="s">
        <v>8948</v>
      </c>
      <c r="L1323" s="503">
        <v>43098</v>
      </c>
      <c r="M1323" s="497" t="s">
        <v>11261</v>
      </c>
      <c r="N1323" s="163" t="s">
        <v>46</v>
      </c>
      <c r="O1323" s="503">
        <v>43098</v>
      </c>
      <c r="P1323" s="499">
        <v>62403</v>
      </c>
      <c r="Q1323" s="500">
        <f t="shared" si="48"/>
        <v>6.2403E-2</v>
      </c>
      <c r="R1323" s="504">
        <v>12</v>
      </c>
      <c r="S1323" s="505" t="s">
        <v>11283</v>
      </c>
      <c r="T1323" s="163" t="s">
        <v>125</v>
      </c>
      <c r="U1323" s="163" t="s">
        <v>7</v>
      </c>
      <c r="V1323" s="495" t="s">
        <v>477</v>
      </c>
      <c r="W1323" s="495"/>
      <c r="X1323" s="495" t="s">
        <v>10785</v>
      </c>
      <c r="Y1323" s="495"/>
      <c r="Z1323" s="616"/>
      <c r="AA1323" s="590"/>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615" customFormat="1" ht="17.45" customHeight="1" x14ac:dyDescent="0.25">
      <c r="A1324" s="589" t="s">
        <v>3669</v>
      </c>
      <c r="B1324" s="495" t="s">
        <v>62</v>
      </c>
      <c r="C1324" s="495" t="s">
        <v>429</v>
      </c>
      <c r="D1324" s="495" t="s">
        <v>3670</v>
      </c>
      <c r="E1324" s="495" t="s">
        <v>3671</v>
      </c>
      <c r="F1324" s="473" t="s">
        <v>26</v>
      </c>
      <c r="G1324" s="473"/>
      <c r="H1324" s="473"/>
      <c r="I1324" s="473"/>
      <c r="J1324" s="152" t="s">
        <v>11225</v>
      </c>
      <c r="K1324" s="163" t="s">
        <v>33</v>
      </c>
      <c r="L1324" s="503">
        <v>42916</v>
      </c>
      <c r="M1324" s="497" t="s">
        <v>3672</v>
      </c>
      <c r="N1324" s="163" t="s">
        <v>47</v>
      </c>
      <c r="O1324" s="503">
        <v>42916</v>
      </c>
      <c r="P1324" s="499">
        <v>62402</v>
      </c>
      <c r="Q1324" s="500">
        <f t="shared" si="48"/>
        <v>6.2401999999999999E-2</v>
      </c>
      <c r="R1324" s="504">
        <v>1</v>
      </c>
      <c r="S1324" s="505" t="s">
        <v>9261</v>
      </c>
      <c r="T1324" s="163" t="s">
        <v>125</v>
      </c>
      <c r="U1324" s="152" t="s">
        <v>7040</v>
      </c>
      <c r="V1324" s="495" t="s">
        <v>134</v>
      </c>
      <c r="W1324" s="495" t="s">
        <v>9226</v>
      </c>
      <c r="X1324" s="495" t="s">
        <v>5574</v>
      </c>
      <c r="Y1324" s="495" t="s">
        <v>1091</v>
      </c>
      <c r="Z1324" s="616"/>
      <c r="AA1324" s="590"/>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615" customFormat="1" ht="17.45" customHeight="1" x14ac:dyDescent="0.25">
      <c r="A1325" s="591" t="s">
        <v>11532</v>
      </c>
      <c r="B1325" s="506" t="s">
        <v>62</v>
      </c>
      <c r="C1325" s="506" t="s">
        <v>429</v>
      </c>
      <c r="D1325" s="506" t="s">
        <v>11533</v>
      </c>
      <c r="E1325" s="506" t="s">
        <v>11534</v>
      </c>
      <c r="F1325" s="473" t="s">
        <v>28</v>
      </c>
      <c r="G1325" s="473"/>
      <c r="H1325" s="473"/>
      <c r="I1325" s="473"/>
      <c r="J1325" s="470" t="s">
        <v>11224</v>
      </c>
      <c r="K1325" s="470" t="s">
        <v>8990</v>
      </c>
      <c r="L1325" s="515">
        <v>43091</v>
      </c>
      <c r="M1325" s="509">
        <v>42913</v>
      </c>
      <c r="N1325" s="470" t="s">
        <v>46</v>
      </c>
      <c r="O1325" s="516">
        <v>43091</v>
      </c>
      <c r="P1325" s="510">
        <v>62375</v>
      </c>
      <c r="Q1325" s="511">
        <f t="shared" si="48"/>
        <v>6.2375E-2</v>
      </c>
      <c r="R1325" s="517">
        <v>12</v>
      </c>
      <c r="S1325" s="518">
        <v>42913</v>
      </c>
      <c r="T1325" s="470" t="s">
        <v>103</v>
      </c>
      <c r="U1325" s="470" t="s">
        <v>18</v>
      </c>
      <c r="V1325" s="506" t="s">
        <v>9273</v>
      </c>
      <c r="W1325" s="506" t="s">
        <v>11808</v>
      </c>
      <c r="X1325" s="495" t="s">
        <v>11918</v>
      </c>
      <c r="Y1325" s="495" t="s">
        <v>7201</v>
      </c>
      <c r="Z1325" s="616"/>
      <c r="AA1325" s="590"/>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615" customFormat="1" ht="17.45" customHeight="1" x14ac:dyDescent="0.25">
      <c r="A1326" s="589" t="s">
        <v>2681</v>
      </c>
      <c r="B1326" s="495" t="s">
        <v>56</v>
      </c>
      <c r="C1326" s="495" t="s">
        <v>194</v>
      </c>
      <c r="D1326" s="495" t="s">
        <v>2682</v>
      </c>
      <c r="E1326" s="495" t="s">
        <v>2683</v>
      </c>
      <c r="F1326" s="473" t="s">
        <v>27</v>
      </c>
      <c r="G1326" s="473"/>
      <c r="H1326" s="473"/>
      <c r="I1326" s="473"/>
      <c r="J1326" s="152" t="s">
        <v>11224</v>
      </c>
      <c r="K1326" s="163" t="s">
        <v>8070</v>
      </c>
      <c r="L1326" s="503">
        <v>43091</v>
      </c>
      <c r="M1326" s="497" t="s">
        <v>2684</v>
      </c>
      <c r="N1326" s="163" t="s">
        <v>47</v>
      </c>
      <c r="O1326" s="503">
        <v>43091</v>
      </c>
      <c r="P1326" s="499">
        <v>120000</v>
      </c>
      <c r="Q1326" s="500">
        <f t="shared" si="48"/>
        <v>0.12</v>
      </c>
      <c r="R1326" s="504">
        <v>12</v>
      </c>
      <c r="S1326" s="505" t="s">
        <v>9606</v>
      </c>
      <c r="T1326" s="163" t="s">
        <v>103</v>
      </c>
      <c r="U1326" s="152" t="s">
        <v>7040</v>
      </c>
      <c r="V1326" s="495" t="s">
        <v>134</v>
      </c>
      <c r="W1326" s="495" t="s">
        <v>9226</v>
      </c>
      <c r="X1326" s="495" t="s">
        <v>6000</v>
      </c>
      <c r="Y1326" s="495" t="s">
        <v>356</v>
      </c>
      <c r="Z1326" s="616"/>
      <c r="AA1326" s="590"/>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615" customFormat="1" ht="17.45" customHeight="1" x14ac:dyDescent="0.25">
      <c r="A1327" s="589" t="s">
        <v>3676</v>
      </c>
      <c r="B1327" s="495" t="s">
        <v>57</v>
      </c>
      <c r="C1327" s="495" t="s">
        <v>324</v>
      </c>
      <c r="D1327" s="495" t="s">
        <v>3677</v>
      </c>
      <c r="E1327" s="495" t="s">
        <v>3678</v>
      </c>
      <c r="F1327" s="473" t="s">
        <v>26</v>
      </c>
      <c r="G1327" s="473"/>
      <c r="H1327" s="473"/>
      <c r="I1327" s="473"/>
      <c r="J1327" s="152" t="s">
        <v>11223</v>
      </c>
      <c r="K1327" s="163" t="s">
        <v>8948</v>
      </c>
      <c r="L1327" s="503">
        <v>43008</v>
      </c>
      <c r="M1327" s="497" t="s">
        <v>3679</v>
      </c>
      <c r="N1327" s="163" t="s">
        <v>142</v>
      </c>
      <c r="O1327" s="503">
        <v>43008</v>
      </c>
      <c r="P1327" s="499">
        <v>62000</v>
      </c>
      <c r="Q1327" s="500">
        <f t="shared" si="48"/>
        <v>6.2E-2</v>
      </c>
      <c r="R1327" s="504">
        <v>1</v>
      </c>
      <c r="S1327" s="505" t="s">
        <v>826</v>
      </c>
      <c r="T1327" s="163" t="s">
        <v>125</v>
      </c>
      <c r="U1327" s="163" t="s">
        <v>13</v>
      </c>
      <c r="V1327" s="495" t="s">
        <v>1089</v>
      </c>
      <c r="W1327" s="495" t="s">
        <v>3680</v>
      </c>
      <c r="X1327" s="495" t="s">
        <v>6393</v>
      </c>
      <c r="Y1327" s="495" t="s">
        <v>356</v>
      </c>
      <c r="Z1327" s="616"/>
      <c r="AA1327" s="590"/>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615" customFormat="1" ht="17.45" customHeight="1" x14ac:dyDescent="0.25">
      <c r="A1328" s="589" t="s">
        <v>7333</v>
      </c>
      <c r="B1328" s="495" t="s">
        <v>57</v>
      </c>
      <c r="C1328" s="495" t="s">
        <v>182</v>
      </c>
      <c r="D1328" s="495" t="s">
        <v>8099</v>
      </c>
      <c r="E1328" s="495" t="s">
        <v>7334</v>
      </c>
      <c r="F1328" s="473" t="s">
        <v>24</v>
      </c>
      <c r="G1328" s="473"/>
      <c r="H1328" s="473"/>
      <c r="I1328" s="473"/>
      <c r="J1328" s="152" t="s">
        <v>11225</v>
      </c>
      <c r="K1328" s="152" t="s">
        <v>38</v>
      </c>
      <c r="L1328" s="496">
        <v>42886</v>
      </c>
      <c r="M1328" s="497">
        <v>42809</v>
      </c>
      <c r="N1328" s="152" t="s">
        <v>50</v>
      </c>
      <c r="O1328" s="498">
        <v>42886</v>
      </c>
      <c r="P1328" s="499">
        <v>62000</v>
      </c>
      <c r="Q1328" s="500">
        <f t="shared" si="48"/>
        <v>6.2E-2</v>
      </c>
      <c r="R1328" s="501">
        <v>9</v>
      </c>
      <c r="S1328" s="502">
        <v>42887</v>
      </c>
      <c r="T1328" s="152" t="s">
        <v>578</v>
      </c>
      <c r="U1328" s="152" t="s">
        <v>7040</v>
      </c>
      <c r="V1328" s="495" t="s">
        <v>162</v>
      </c>
      <c r="W1328" s="495" t="s">
        <v>105</v>
      </c>
      <c r="X1328" s="495" t="s">
        <v>7159</v>
      </c>
      <c r="Y1328" s="495"/>
      <c r="Z1328" s="616"/>
      <c r="AA1328" s="590"/>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615" customFormat="1" ht="17.45" customHeight="1" x14ac:dyDescent="0.25">
      <c r="A1329" s="589" t="s">
        <v>7335</v>
      </c>
      <c r="B1329" s="495" t="s">
        <v>57</v>
      </c>
      <c r="C1329" s="495" t="s">
        <v>182</v>
      </c>
      <c r="D1329" s="495" t="s">
        <v>8099</v>
      </c>
      <c r="E1329" s="495" t="s">
        <v>7336</v>
      </c>
      <c r="F1329" s="473" t="s">
        <v>24</v>
      </c>
      <c r="G1329" s="473"/>
      <c r="H1329" s="473"/>
      <c r="I1329" s="473"/>
      <c r="J1329" s="152" t="s">
        <v>11225</v>
      </c>
      <c r="K1329" s="152" t="s">
        <v>38</v>
      </c>
      <c r="L1329" s="496">
        <v>42879</v>
      </c>
      <c r="M1329" s="497">
        <v>42809</v>
      </c>
      <c r="N1329" s="152" t="s">
        <v>50</v>
      </c>
      <c r="O1329" s="498">
        <v>42879</v>
      </c>
      <c r="P1329" s="499">
        <v>62000</v>
      </c>
      <c r="Q1329" s="500">
        <f t="shared" si="48"/>
        <v>6.2E-2</v>
      </c>
      <c r="R1329" s="501">
        <v>9</v>
      </c>
      <c r="S1329" s="502">
        <v>42880</v>
      </c>
      <c r="T1329" s="152" t="s">
        <v>578</v>
      </c>
      <c r="U1329" s="152" t="s">
        <v>7040</v>
      </c>
      <c r="V1329" s="495" t="s">
        <v>162</v>
      </c>
      <c r="W1329" s="495" t="s">
        <v>105</v>
      </c>
      <c r="X1329" s="495" t="s">
        <v>7159</v>
      </c>
      <c r="Y1329" s="495"/>
      <c r="Z1329" s="616"/>
      <c r="AA1329" s="590"/>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615" customFormat="1" ht="17.45" customHeight="1" x14ac:dyDescent="0.25">
      <c r="A1330" s="589" t="s">
        <v>9071</v>
      </c>
      <c r="B1330" s="495" t="s">
        <v>60</v>
      </c>
      <c r="C1330" s="495" t="s">
        <v>4992</v>
      </c>
      <c r="D1330" s="495" t="s">
        <v>9072</v>
      </c>
      <c r="E1330" s="495" t="s">
        <v>9073</v>
      </c>
      <c r="F1330" s="473" t="s">
        <v>27</v>
      </c>
      <c r="G1330" s="473"/>
      <c r="H1330" s="473"/>
      <c r="I1330" s="473"/>
      <c r="J1330" s="152" t="s">
        <v>11223</v>
      </c>
      <c r="K1330" s="163" t="s">
        <v>8947</v>
      </c>
      <c r="L1330" s="503">
        <v>42962</v>
      </c>
      <c r="M1330" s="497" t="s">
        <v>9100</v>
      </c>
      <c r="N1330" s="163" t="s">
        <v>46</v>
      </c>
      <c r="O1330" s="503">
        <v>42962</v>
      </c>
      <c r="P1330" s="499">
        <v>62000</v>
      </c>
      <c r="Q1330" s="500">
        <f t="shared" si="48"/>
        <v>6.2E-2</v>
      </c>
      <c r="R1330" s="504">
        <v>12</v>
      </c>
      <c r="S1330" s="505" t="s">
        <v>8957</v>
      </c>
      <c r="T1330" s="163" t="s">
        <v>125</v>
      </c>
      <c r="U1330" s="163" t="s">
        <v>15</v>
      </c>
      <c r="V1330" s="495" t="s">
        <v>4503</v>
      </c>
      <c r="W1330" s="495" t="s">
        <v>9133</v>
      </c>
      <c r="X1330" s="495" t="s">
        <v>9134</v>
      </c>
      <c r="Y1330" s="495"/>
      <c r="Z1330" s="616"/>
      <c r="AA1330" s="590"/>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615" customFormat="1" ht="17.45" customHeight="1" x14ac:dyDescent="0.25">
      <c r="A1331" s="589" t="s">
        <v>2300</v>
      </c>
      <c r="B1331" s="495" t="s">
        <v>60</v>
      </c>
      <c r="C1331" s="495" t="s">
        <v>4992</v>
      </c>
      <c r="D1331" s="495" t="s">
        <v>8946</v>
      </c>
      <c r="E1331" s="495" t="s">
        <v>7965</v>
      </c>
      <c r="F1331" s="473" t="s">
        <v>25</v>
      </c>
      <c r="G1331" s="473"/>
      <c r="H1331" s="473"/>
      <c r="I1331" s="473"/>
      <c r="J1331" s="152" t="s">
        <v>11225</v>
      </c>
      <c r="K1331" s="152" t="s">
        <v>8951</v>
      </c>
      <c r="L1331" s="496">
        <v>42915</v>
      </c>
      <c r="M1331" s="497">
        <v>42810</v>
      </c>
      <c r="N1331" s="152" t="s">
        <v>48</v>
      </c>
      <c r="O1331" s="498">
        <v>42915</v>
      </c>
      <c r="P1331" s="499">
        <v>62000</v>
      </c>
      <c r="Q1331" s="500">
        <f t="shared" si="48"/>
        <v>6.2E-2</v>
      </c>
      <c r="R1331" s="501">
        <v>2</v>
      </c>
      <c r="S1331" s="502">
        <v>42901</v>
      </c>
      <c r="T1331" s="152" t="s">
        <v>292</v>
      </c>
      <c r="U1331" s="152" t="s">
        <v>7040</v>
      </c>
      <c r="V1331" s="495" t="s">
        <v>162</v>
      </c>
      <c r="W1331" s="495" t="s">
        <v>105</v>
      </c>
      <c r="X1331" s="495" t="s">
        <v>8956</v>
      </c>
      <c r="Y1331" s="495"/>
      <c r="Z1331" s="616"/>
      <c r="AA1331" s="590"/>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615" customFormat="1" ht="17.45" customHeight="1" x14ac:dyDescent="0.25">
      <c r="A1332" s="589" t="s">
        <v>9904</v>
      </c>
      <c r="B1332" s="495" t="s">
        <v>60</v>
      </c>
      <c r="C1332" s="495" t="s">
        <v>4992</v>
      </c>
      <c r="D1332" s="495" t="s">
        <v>10607</v>
      </c>
      <c r="E1332" s="495" t="s">
        <v>9905</v>
      </c>
      <c r="F1332" s="473" t="s">
        <v>26</v>
      </c>
      <c r="G1332" s="473"/>
      <c r="H1332" s="473"/>
      <c r="I1332" s="473"/>
      <c r="J1332" s="152" t="s">
        <v>11223</v>
      </c>
      <c r="K1332" s="152" t="s">
        <v>33</v>
      </c>
      <c r="L1332" s="496">
        <v>43000</v>
      </c>
      <c r="M1332" s="497">
        <v>42893</v>
      </c>
      <c r="N1332" s="152" t="s">
        <v>46</v>
      </c>
      <c r="O1332" s="498">
        <v>43000</v>
      </c>
      <c r="P1332" s="499">
        <v>62000</v>
      </c>
      <c r="Q1332" s="500">
        <f t="shared" si="48"/>
        <v>6.2E-2</v>
      </c>
      <c r="R1332" s="501">
        <v>3</v>
      </c>
      <c r="S1332" s="502">
        <v>42894</v>
      </c>
      <c r="T1332" s="152" t="s">
        <v>125</v>
      </c>
      <c r="U1332" s="152" t="s">
        <v>7040</v>
      </c>
      <c r="V1332" s="495" t="s">
        <v>162</v>
      </c>
      <c r="W1332" s="495" t="s">
        <v>105</v>
      </c>
      <c r="X1332" s="495" t="s">
        <v>10076</v>
      </c>
      <c r="Y1332" s="495" t="s">
        <v>6864</v>
      </c>
      <c r="Z1332" s="616"/>
      <c r="AA1332" s="590"/>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615" customFormat="1" ht="17.45" customHeight="1" x14ac:dyDescent="0.25">
      <c r="A1333" s="592" t="s">
        <v>3685</v>
      </c>
      <c r="B1333" s="519" t="s">
        <v>58</v>
      </c>
      <c r="C1333" s="519" t="s">
        <v>58</v>
      </c>
      <c r="D1333" s="519" t="s">
        <v>1029</v>
      </c>
      <c r="E1333" s="519" t="s">
        <v>3400</v>
      </c>
      <c r="F1333" s="473" t="s">
        <v>26</v>
      </c>
      <c r="G1333" s="473"/>
      <c r="H1333" s="473"/>
      <c r="I1333" s="473"/>
      <c r="J1333" s="520" t="s">
        <v>11226</v>
      </c>
      <c r="K1333" s="520" t="s">
        <v>8948</v>
      </c>
      <c r="L1333" s="521">
        <v>42766</v>
      </c>
      <c r="M1333" s="522" t="s">
        <v>3686</v>
      </c>
      <c r="N1333" s="520" t="s">
        <v>50</v>
      </c>
      <c r="O1333" s="521">
        <v>42767</v>
      </c>
      <c r="P1333" s="523">
        <v>61905</v>
      </c>
      <c r="Q1333" s="524">
        <v>6.1904999999999995E-2</v>
      </c>
      <c r="R1333" s="525">
        <v>2</v>
      </c>
      <c r="S1333" s="526" t="s">
        <v>3379</v>
      </c>
      <c r="T1333" s="520" t="s">
        <v>578</v>
      </c>
      <c r="U1333" s="520" t="s">
        <v>7</v>
      </c>
      <c r="V1333" s="519" t="s">
        <v>1867</v>
      </c>
      <c r="W1333" s="519" t="s">
        <v>2155</v>
      </c>
      <c r="X1333" s="415" t="s">
        <v>5577</v>
      </c>
      <c r="Y1333" s="415" t="s">
        <v>9240</v>
      </c>
      <c r="Z1333" s="616"/>
      <c r="AA1333" s="590"/>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615" customFormat="1" ht="17.45" customHeight="1" x14ac:dyDescent="0.25">
      <c r="A1334" s="589" t="s">
        <v>1013</v>
      </c>
      <c r="B1334" s="495" t="s">
        <v>60</v>
      </c>
      <c r="C1334" s="495" t="s">
        <v>4992</v>
      </c>
      <c r="D1334" s="495" t="s">
        <v>10608</v>
      </c>
      <c r="E1334" s="495" t="s">
        <v>1015</v>
      </c>
      <c r="F1334" s="473" t="s">
        <v>27</v>
      </c>
      <c r="G1334" s="473"/>
      <c r="H1334" s="473"/>
      <c r="I1334" s="473"/>
      <c r="J1334" s="152" t="s">
        <v>11223</v>
      </c>
      <c r="K1334" s="152" t="s">
        <v>8947</v>
      </c>
      <c r="L1334" s="496">
        <v>42958</v>
      </c>
      <c r="M1334" s="497">
        <v>42768</v>
      </c>
      <c r="N1334" s="152" t="s">
        <v>48</v>
      </c>
      <c r="O1334" s="498">
        <v>42958</v>
      </c>
      <c r="P1334" s="499">
        <v>61380</v>
      </c>
      <c r="Q1334" s="500">
        <f>+P1334*0.000001</f>
        <v>6.1379999999999997E-2</v>
      </c>
      <c r="R1334" s="501">
        <v>12</v>
      </c>
      <c r="S1334" s="502">
        <v>42859</v>
      </c>
      <c r="T1334" s="152" t="s">
        <v>103</v>
      </c>
      <c r="U1334" s="152" t="s">
        <v>7040</v>
      </c>
      <c r="V1334" s="495" t="s">
        <v>1715</v>
      </c>
      <c r="W1334" s="495" t="s">
        <v>518</v>
      </c>
      <c r="X1334" s="495" t="s">
        <v>6767</v>
      </c>
      <c r="Y1334" s="495"/>
      <c r="Z1334" s="616"/>
      <c r="AA1334" s="590"/>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615" customFormat="1" ht="17.45" customHeight="1" x14ac:dyDescent="0.25">
      <c r="A1335" s="589" t="s">
        <v>2626</v>
      </c>
      <c r="B1335" s="495" t="s">
        <v>56</v>
      </c>
      <c r="C1335" s="495" t="s">
        <v>161</v>
      </c>
      <c r="D1335" s="495" t="s">
        <v>2627</v>
      </c>
      <c r="E1335" s="495" t="s">
        <v>2628</v>
      </c>
      <c r="F1335" s="473" t="s">
        <v>26</v>
      </c>
      <c r="G1335" s="473"/>
      <c r="H1335" s="473"/>
      <c r="I1335" s="473"/>
      <c r="J1335" s="152" t="s">
        <v>11224</v>
      </c>
      <c r="K1335" s="163" t="s">
        <v>8948</v>
      </c>
      <c r="L1335" s="503">
        <v>43100</v>
      </c>
      <c r="M1335" s="497" t="s">
        <v>2629</v>
      </c>
      <c r="N1335" s="163" t="s">
        <v>46</v>
      </c>
      <c r="O1335" s="503">
        <v>43100</v>
      </c>
      <c r="P1335" s="499">
        <v>130000</v>
      </c>
      <c r="Q1335" s="500">
        <f>+P1335*0.000001</f>
        <v>0.13</v>
      </c>
      <c r="R1335" s="504">
        <v>12</v>
      </c>
      <c r="S1335" s="505" t="s">
        <v>6480</v>
      </c>
      <c r="T1335" s="163" t="s">
        <v>125</v>
      </c>
      <c r="U1335" s="163" t="s">
        <v>16</v>
      </c>
      <c r="V1335" s="495" t="s">
        <v>16</v>
      </c>
      <c r="W1335" s="495" t="s">
        <v>2630</v>
      </c>
      <c r="X1335" s="495" t="s">
        <v>9763</v>
      </c>
      <c r="Y1335" s="495"/>
      <c r="Z1335" s="616"/>
      <c r="AA1335" s="590"/>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615" customFormat="1" ht="17.45" customHeight="1" x14ac:dyDescent="0.25">
      <c r="A1336" s="589" t="s">
        <v>8028</v>
      </c>
      <c r="B1336" s="495" t="s">
        <v>56</v>
      </c>
      <c r="C1336" s="495" t="s">
        <v>510</v>
      </c>
      <c r="D1336" s="495" t="s">
        <v>10613</v>
      </c>
      <c r="E1336" s="495" t="s">
        <v>8029</v>
      </c>
      <c r="F1336" s="473" t="s">
        <v>28</v>
      </c>
      <c r="G1336" s="473"/>
      <c r="H1336" s="473"/>
      <c r="I1336" s="473"/>
      <c r="J1336" s="152" t="s">
        <v>11223</v>
      </c>
      <c r="K1336" s="152" t="s">
        <v>8952</v>
      </c>
      <c r="L1336" s="496">
        <v>42986</v>
      </c>
      <c r="M1336" s="497">
        <v>42820</v>
      </c>
      <c r="N1336" s="152" t="s">
        <v>47</v>
      </c>
      <c r="O1336" s="498">
        <v>42986</v>
      </c>
      <c r="P1336" s="499">
        <v>60000</v>
      </c>
      <c r="Q1336" s="500">
        <f>+P1336*0.000001</f>
        <v>0.06</v>
      </c>
      <c r="R1336" s="501">
        <v>12</v>
      </c>
      <c r="S1336" s="502">
        <v>42901</v>
      </c>
      <c r="T1336" s="152" t="s">
        <v>103</v>
      </c>
      <c r="U1336" s="152" t="s">
        <v>18</v>
      </c>
      <c r="V1336" s="495" t="s">
        <v>9273</v>
      </c>
      <c r="W1336" s="495" t="s">
        <v>11334</v>
      </c>
      <c r="X1336" s="495" t="s">
        <v>10062</v>
      </c>
      <c r="Y1336" s="495" t="s">
        <v>6859</v>
      </c>
      <c r="Z1336" s="616"/>
      <c r="AA1336" s="590"/>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615" customFormat="1" ht="17.45" customHeight="1" x14ac:dyDescent="0.25">
      <c r="A1337" s="589" t="s">
        <v>6646</v>
      </c>
      <c r="B1337" s="495" t="s">
        <v>56</v>
      </c>
      <c r="C1337" s="495" t="s">
        <v>510</v>
      </c>
      <c r="D1337" s="495" t="s">
        <v>10613</v>
      </c>
      <c r="E1337" s="495" t="s">
        <v>6648</v>
      </c>
      <c r="F1337" s="473" t="s">
        <v>28</v>
      </c>
      <c r="G1337" s="473"/>
      <c r="H1337" s="473"/>
      <c r="I1337" s="473"/>
      <c r="J1337" s="152" t="s">
        <v>11223</v>
      </c>
      <c r="K1337" s="152" t="s">
        <v>8952</v>
      </c>
      <c r="L1337" s="496">
        <v>43007</v>
      </c>
      <c r="M1337" s="497">
        <v>42820</v>
      </c>
      <c r="N1337" s="152" t="s">
        <v>47</v>
      </c>
      <c r="O1337" s="498">
        <v>43007</v>
      </c>
      <c r="P1337" s="499">
        <v>60000</v>
      </c>
      <c r="Q1337" s="500">
        <f>+P1337*0.000001</f>
        <v>0.06</v>
      </c>
      <c r="R1337" s="501">
        <v>12</v>
      </c>
      <c r="S1337" s="502">
        <v>42852</v>
      </c>
      <c r="T1337" s="152" t="s">
        <v>103</v>
      </c>
      <c r="U1337" s="152" t="s">
        <v>18</v>
      </c>
      <c r="V1337" s="495" t="s">
        <v>9273</v>
      </c>
      <c r="W1337" s="495" t="s">
        <v>11334</v>
      </c>
      <c r="X1337" s="495" t="s">
        <v>10062</v>
      </c>
      <c r="Y1337" s="495" t="s">
        <v>6859</v>
      </c>
      <c r="Z1337" s="616"/>
      <c r="AA1337" s="590"/>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615" customFormat="1" ht="17.45" customHeight="1" x14ac:dyDescent="0.25">
      <c r="A1338" s="589" t="s">
        <v>8736</v>
      </c>
      <c r="B1338" s="495" t="s">
        <v>56</v>
      </c>
      <c r="C1338" s="495" t="s">
        <v>124</v>
      </c>
      <c r="D1338" s="495" t="s">
        <v>1802</v>
      </c>
      <c r="E1338" s="495" t="s">
        <v>8737</v>
      </c>
      <c r="F1338" s="473" t="s">
        <v>26</v>
      </c>
      <c r="G1338" s="473"/>
      <c r="H1338" s="473"/>
      <c r="I1338" s="473"/>
      <c r="J1338" s="152" t="s">
        <v>11224</v>
      </c>
      <c r="K1338" s="163" t="s">
        <v>8948</v>
      </c>
      <c r="L1338" s="503">
        <v>43084</v>
      </c>
      <c r="M1338" s="497" t="s">
        <v>8866</v>
      </c>
      <c r="N1338" s="163" t="s">
        <v>47</v>
      </c>
      <c r="O1338" s="503">
        <v>43084</v>
      </c>
      <c r="P1338" s="499">
        <v>333335</v>
      </c>
      <c r="Q1338" s="500">
        <f>+P1338*0.000001</f>
        <v>0.33333499999999999</v>
      </c>
      <c r="R1338" s="504">
        <v>1</v>
      </c>
      <c r="S1338" s="505" t="s">
        <v>8159</v>
      </c>
      <c r="T1338" s="163" t="s">
        <v>292</v>
      </c>
      <c r="U1338" s="163" t="s">
        <v>13</v>
      </c>
      <c r="V1338" s="495" t="s">
        <v>1089</v>
      </c>
      <c r="W1338" s="495" t="s">
        <v>1090</v>
      </c>
      <c r="X1338" s="495" t="s">
        <v>8903</v>
      </c>
      <c r="Y1338" s="495" t="s">
        <v>356</v>
      </c>
      <c r="Z1338" s="616"/>
      <c r="AA1338" s="590"/>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615" customFormat="1" ht="17.45" customHeight="1" x14ac:dyDescent="0.25">
      <c r="A1339" s="592" t="s">
        <v>1801</v>
      </c>
      <c r="B1339" s="519" t="s">
        <v>56</v>
      </c>
      <c r="C1339" s="519" t="s">
        <v>124</v>
      </c>
      <c r="D1339" s="519" t="s">
        <v>1802</v>
      </c>
      <c r="E1339" s="519" t="s">
        <v>1803</v>
      </c>
      <c r="F1339" s="473" t="s">
        <v>26</v>
      </c>
      <c r="G1339" s="473"/>
      <c r="H1339" s="473"/>
      <c r="I1339" s="473"/>
      <c r="J1339" s="520" t="s">
        <v>11226</v>
      </c>
      <c r="K1339" s="520" t="s">
        <v>8948</v>
      </c>
      <c r="L1339" s="521">
        <v>42825</v>
      </c>
      <c r="M1339" s="522" t="s">
        <v>1804</v>
      </c>
      <c r="N1339" s="520" t="s">
        <v>4686</v>
      </c>
      <c r="O1339" s="521">
        <v>42825</v>
      </c>
      <c r="P1339" s="523">
        <v>19800</v>
      </c>
      <c r="Q1339" s="524">
        <v>1.9799999999999998E-2</v>
      </c>
      <c r="R1339" s="525">
        <v>12</v>
      </c>
      <c r="S1339" s="526" t="s">
        <v>7102</v>
      </c>
      <c r="T1339" s="520" t="s">
        <v>578</v>
      </c>
      <c r="U1339" s="520" t="s">
        <v>7</v>
      </c>
      <c r="V1339" s="519" t="s">
        <v>477</v>
      </c>
      <c r="W1339" s="519" t="s">
        <v>1204</v>
      </c>
      <c r="X1339" s="415" t="s">
        <v>6516</v>
      </c>
      <c r="Y1339" s="415" t="s">
        <v>221</v>
      </c>
      <c r="Z1339" s="616"/>
      <c r="AA1339" s="590"/>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615" customFormat="1" ht="17.45" customHeight="1" x14ac:dyDescent="0.25">
      <c r="A1340" s="589" t="s">
        <v>1913</v>
      </c>
      <c r="B1340" s="495" t="s">
        <v>56</v>
      </c>
      <c r="C1340" s="495" t="s">
        <v>161</v>
      </c>
      <c r="D1340" s="495" t="s">
        <v>10847</v>
      </c>
      <c r="E1340" s="495" t="s">
        <v>829</v>
      </c>
      <c r="F1340" s="473" t="s">
        <v>26</v>
      </c>
      <c r="G1340" s="473"/>
      <c r="H1340" s="473"/>
      <c r="I1340" s="473"/>
      <c r="J1340" s="152" t="s">
        <v>11224</v>
      </c>
      <c r="K1340" s="152" t="s">
        <v>33</v>
      </c>
      <c r="L1340" s="496">
        <v>43031</v>
      </c>
      <c r="M1340" s="497">
        <v>42622</v>
      </c>
      <c r="N1340" s="152" t="s">
        <v>47</v>
      </c>
      <c r="O1340" s="498">
        <v>43021</v>
      </c>
      <c r="P1340" s="499">
        <v>200000</v>
      </c>
      <c r="Q1340" s="500">
        <f t="shared" ref="Q1340:Q1357" si="49">+P1340*0.000001</f>
        <v>0.19999999999999998</v>
      </c>
      <c r="R1340" s="501">
        <v>4</v>
      </c>
      <c r="S1340" s="502">
        <v>42880</v>
      </c>
      <c r="T1340" s="152" t="s">
        <v>103</v>
      </c>
      <c r="U1340" s="152" t="s">
        <v>7040</v>
      </c>
      <c r="V1340" s="495" t="s">
        <v>162</v>
      </c>
      <c r="W1340" s="495" t="s">
        <v>105</v>
      </c>
      <c r="X1340" s="495" t="s">
        <v>10201</v>
      </c>
      <c r="Y1340" s="495" t="s">
        <v>6864</v>
      </c>
      <c r="Z1340" s="616"/>
      <c r="AA1340" s="590"/>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615" customFormat="1" ht="17.45" customHeight="1" x14ac:dyDescent="0.25">
      <c r="A1341" s="589" t="s">
        <v>10666</v>
      </c>
      <c r="B1341" s="495" t="s">
        <v>56</v>
      </c>
      <c r="C1341" s="495" t="s">
        <v>117</v>
      </c>
      <c r="D1341" s="495" t="s">
        <v>10667</v>
      </c>
      <c r="E1341" s="495" t="s">
        <v>10668</v>
      </c>
      <c r="F1341" s="473" t="s">
        <v>25</v>
      </c>
      <c r="G1341" s="473"/>
      <c r="H1341" s="473"/>
      <c r="I1341" s="473"/>
      <c r="J1341" s="152" t="s">
        <v>11223</v>
      </c>
      <c r="K1341" s="152" t="s">
        <v>35</v>
      </c>
      <c r="L1341" s="496">
        <v>42985</v>
      </c>
      <c r="M1341" s="497">
        <v>42895</v>
      </c>
      <c r="N1341" s="152" t="s">
        <v>46</v>
      </c>
      <c r="O1341" s="498">
        <v>42985</v>
      </c>
      <c r="P1341" s="499">
        <v>27000</v>
      </c>
      <c r="Q1341" s="500">
        <f t="shared" si="49"/>
        <v>2.7E-2</v>
      </c>
      <c r="R1341" s="501">
        <v>1</v>
      </c>
      <c r="S1341" s="502">
        <v>42901</v>
      </c>
      <c r="T1341" s="152" t="s">
        <v>103</v>
      </c>
      <c r="U1341" s="152" t="s">
        <v>7040</v>
      </c>
      <c r="V1341" s="495" t="s">
        <v>162</v>
      </c>
      <c r="W1341" s="495" t="s">
        <v>105</v>
      </c>
      <c r="X1341" s="495" t="s">
        <v>10013</v>
      </c>
      <c r="Y1341" s="495" t="s">
        <v>6864</v>
      </c>
      <c r="Z1341" s="616"/>
      <c r="AA1341" s="590"/>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615" customFormat="1" ht="17.45" customHeight="1" x14ac:dyDescent="0.25">
      <c r="A1342" s="589" t="s">
        <v>8397</v>
      </c>
      <c r="B1342" s="495" t="s">
        <v>56</v>
      </c>
      <c r="C1342" s="495" t="s">
        <v>117</v>
      </c>
      <c r="D1342" s="495" t="s">
        <v>1960</v>
      </c>
      <c r="E1342" s="495" t="s">
        <v>8398</v>
      </c>
      <c r="F1342" s="473" t="s">
        <v>28</v>
      </c>
      <c r="G1342" s="473"/>
      <c r="H1342" s="473"/>
      <c r="I1342" s="473"/>
      <c r="J1342" s="152" t="s">
        <v>11223</v>
      </c>
      <c r="K1342" s="163" t="s">
        <v>8990</v>
      </c>
      <c r="L1342" s="503">
        <v>43000</v>
      </c>
      <c r="M1342" s="497" t="s">
        <v>8586</v>
      </c>
      <c r="N1342" s="163" t="s">
        <v>47</v>
      </c>
      <c r="O1342" s="503">
        <v>43000</v>
      </c>
      <c r="P1342" s="499">
        <v>95000</v>
      </c>
      <c r="Q1342" s="500">
        <f t="shared" si="49"/>
        <v>9.5000000000000001E-2</v>
      </c>
      <c r="R1342" s="504">
        <v>12</v>
      </c>
      <c r="S1342" s="505" t="s">
        <v>11283</v>
      </c>
      <c r="T1342" s="163" t="s">
        <v>103</v>
      </c>
      <c r="U1342" s="163" t="s">
        <v>7</v>
      </c>
      <c r="V1342" s="495" t="s">
        <v>477</v>
      </c>
      <c r="W1342" s="495" t="s">
        <v>1138</v>
      </c>
      <c r="X1342" s="495" t="s">
        <v>8659</v>
      </c>
      <c r="Y1342" s="495" t="s">
        <v>757</v>
      </c>
      <c r="Z1342" s="616"/>
      <c r="AA1342" s="590"/>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615" customFormat="1" ht="17.45" customHeight="1" x14ac:dyDescent="0.25">
      <c r="A1343" s="589" t="s">
        <v>9033</v>
      </c>
      <c r="B1343" s="495" t="s">
        <v>56</v>
      </c>
      <c r="C1343" s="495" t="s">
        <v>117</v>
      </c>
      <c r="D1343" s="495" t="s">
        <v>10372</v>
      </c>
      <c r="E1343" s="495" t="s">
        <v>625</v>
      </c>
      <c r="F1343" s="473" t="s">
        <v>25</v>
      </c>
      <c r="G1343" s="473"/>
      <c r="H1343" s="473"/>
      <c r="I1343" s="473"/>
      <c r="J1343" s="152" t="s">
        <v>11223</v>
      </c>
      <c r="K1343" s="152" t="s">
        <v>35</v>
      </c>
      <c r="L1343" s="496">
        <v>42993</v>
      </c>
      <c r="M1343" s="497">
        <v>42866</v>
      </c>
      <c r="N1343" s="152" t="s">
        <v>46</v>
      </c>
      <c r="O1343" s="498">
        <v>42993</v>
      </c>
      <c r="P1343" s="499">
        <v>600000</v>
      </c>
      <c r="Q1343" s="500">
        <f t="shared" si="49"/>
        <v>0.6</v>
      </c>
      <c r="R1343" s="501">
        <v>12</v>
      </c>
      <c r="S1343" s="502">
        <v>42873</v>
      </c>
      <c r="T1343" s="152" t="s">
        <v>103</v>
      </c>
      <c r="U1343" s="152" t="s">
        <v>7040</v>
      </c>
      <c r="V1343" s="495" t="s">
        <v>162</v>
      </c>
      <c r="W1343" s="495" t="s">
        <v>105</v>
      </c>
      <c r="X1343" s="495" t="s">
        <v>9979</v>
      </c>
      <c r="Y1343" s="495" t="s">
        <v>9291</v>
      </c>
      <c r="Z1343" s="616"/>
      <c r="AA1343" s="590"/>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615" customFormat="1" ht="17.45" customHeight="1" x14ac:dyDescent="0.25">
      <c r="A1344" s="589" t="s">
        <v>4016</v>
      </c>
      <c r="B1344" s="495" t="s">
        <v>56</v>
      </c>
      <c r="C1344" s="495" t="s">
        <v>109</v>
      </c>
      <c r="D1344" s="495" t="s">
        <v>4017</v>
      </c>
      <c r="E1344" s="495" t="s">
        <v>4014</v>
      </c>
      <c r="F1344" s="473" t="s">
        <v>28</v>
      </c>
      <c r="G1344" s="473" t="s">
        <v>4894</v>
      </c>
      <c r="H1344" s="473" t="str">
        <f>VLOOKUP(A1344,'[1]2017 SalesConnect'!$A:$J,8,0)</f>
        <v>India</v>
      </c>
      <c r="I1344" s="473" t="str">
        <f>VLOOKUP(A1344,'[1]2017 SalesConnect'!$A:$I,9,0)</f>
        <v>BDE is connected to account team.   Opportunity is still in early stage.</v>
      </c>
      <c r="J1344" s="152" t="s">
        <v>11224</v>
      </c>
      <c r="K1344" s="163" t="s">
        <v>8952</v>
      </c>
      <c r="L1344" s="503">
        <v>43069</v>
      </c>
      <c r="M1344" s="497" t="s">
        <v>4018</v>
      </c>
      <c r="N1344" s="163" t="s">
        <v>47</v>
      </c>
      <c r="O1344" s="503">
        <v>43069</v>
      </c>
      <c r="P1344" s="499">
        <v>50000</v>
      </c>
      <c r="Q1344" s="500">
        <f t="shared" si="49"/>
        <v>4.9999999999999996E-2</v>
      </c>
      <c r="R1344" s="504">
        <v>12</v>
      </c>
      <c r="S1344" s="505" t="s">
        <v>7674</v>
      </c>
      <c r="T1344" s="163" t="s">
        <v>103</v>
      </c>
      <c r="U1344" s="152" t="s">
        <v>7040</v>
      </c>
      <c r="V1344" s="495" t="s">
        <v>134</v>
      </c>
      <c r="W1344" s="495" t="s">
        <v>9226</v>
      </c>
      <c r="X1344" s="495" t="s">
        <v>7647</v>
      </c>
      <c r="Y1344" s="495" t="s">
        <v>757</v>
      </c>
      <c r="Z1344" s="616"/>
      <c r="AA1344" s="590"/>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615" customFormat="1" ht="17.45" customHeight="1" x14ac:dyDescent="0.25">
      <c r="A1345" s="589" t="s">
        <v>3688</v>
      </c>
      <c r="B1345" s="495" t="s">
        <v>57</v>
      </c>
      <c r="C1345" s="495" t="s">
        <v>391</v>
      </c>
      <c r="D1345" s="495" t="s">
        <v>3689</v>
      </c>
      <c r="E1345" s="495" t="s">
        <v>3690</v>
      </c>
      <c r="F1345" s="473" t="s">
        <v>26</v>
      </c>
      <c r="G1345" s="473"/>
      <c r="H1345" s="473"/>
      <c r="I1345" s="473"/>
      <c r="J1345" s="152" t="s">
        <v>11223</v>
      </c>
      <c r="K1345" s="163" t="s">
        <v>8948</v>
      </c>
      <c r="L1345" s="503">
        <v>43007</v>
      </c>
      <c r="M1345" s="497" t="s">
        <v>3691</v>
      </c>
      <c r="N1345" s="163" t="s">
        <v>47</v>
      </c>
      <c r="O1345" s="503">
        <v>43007</v>
      </c>
      <c r="P1345" s="499">
        <v>60000</v>
      </c>
      <c r="Q1345" s="500">
        <f t="shared" si="49"/>
        <v>0.06</v>
      </c>
      <c r="R1345" s="504">
        <v>12</v>
      </c>
      <c r="S1345" s="505" t="s">
        <v>8048</v>
      </c>
      <c r="T1345" s="163" t="s">
        <v>125</v>
      </c>
      <c r="U1345" s="163" t="s">
        <v>7</v>
      </c>
      <c r="V1345" s="495" t="s">
        <v>388</v>
      </c>
      <c r="W1345" s="495" t="s">
        <v>389</v>
      </c>
      <c r="X1345" s="495" t="s">
        <v>5566</v>
      </c>
      <c r="Y1345" s="495" t="s">
        <v>667</v>
      </c>
      <c r="Z1345" s="616"/>
      <c r="AA1345" s="590"/>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615" customFormat="1" ht="17.45" customHeight="1" x14ac:dyDescent="0.25">
      <c r="A1346" s="589" t="s">
        <v>9500</v>
      </c>
      <c r="B1346" s="495" t="s">
        <v>58</v>
      </c>
      <c r="C1346" s="495" t="s">
        <v>58</v>
      </c>
      <c r="D1346" s="495" t="s">
        <v>11058</v>
      </c>
      <c r="E1346" s="495" t="s">
        <v>11186</v>
      </c>
      <c r="F1346" s="473" t="s">
        <v>26</v>
      </c>
      <c r="G1346" s="473"/>
      <c r="H1346" s="473"/>
      <c r="I1346" s="473"/>
      <c r="J1346" s="152" t="s">
        <v>11225</v>
      </c>
      <c r="K1346" s="152" t="s">
        <v>8948</v>
      </c>
      <c r="L1346" s="496">
        <v>42916</v>
      </c>
      <c r="M1346" s="497">
        <v>42878</v>
      </c>
      <c r="N1346" s="152" t="s">
        <v>47</v>
      </c>
      <c r="O1346" s="498">
        <v>42917</v>
      </c>
      <c r="P1346" s="499">
        <v>60000</v>
      </c>
      <c r="Q1346" s="500">
        <f t="shared" si="49"/>
        <v>0.06</v>
      </c>
      <c r="R1346" s="501">
        <v>3</v>
      </c>
      <c r="S1346" s="502">
        <v>42902</v>
      </c>
      <c r="T1346" s="152" t="s">
        <v>103</v>
      </c>
      <c r="U1346" s="152" t="s">
        <v>7040</v>
      </c>
      <c r="V1346" s="495" t="s">
        <v>162</v>
      </c>
      <c r="W1346" s="495" t="s">
        <v>105</v>
      </c>
      <c r="X1346" s="495" t="s">
        <v>9848</v>
      </c>
      <c r="Y1346" s="495" t="s">
        <v>9559</v>
      </c>
      <c r="Z1346" s="616"/>
      <c r="AA1346" s="590"/>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615" customFormat="1" ht="17.45" customHeight="1" x14ac:dyDescent="0.25">
      <c r="A1347" s="589" t="s">
        <v>3697</v>
      </c>
      <c r="B1347" s="495" t="s">
        <v>57</v>
      </c>
      <c r="C1347" s="495" t="s">
        <v>1348</v>
      </c>
      <c r="D1347" s="495" t="s">
        <v>10295</v>
      </c>
      <c r="E1347" s="495" t="s">
        <v>3698</v>
      </c>
      <c r="F1347" s="473" t="s">
        <v>24</v>
      </c>
      <c r="G1347" s="473"/>
      <c r="H1347" s="473"/>
      <c r="I1347" s="473"/>
      <c r="J1347" s="152" t="s">
        <v>11225</v>
      </c>
      <c r="K1347" s="152" t="s">
        <v>8949</v>
      </c>
      <c r="L1347" s="496">
        <v>42916</v>
      </c>
      <c r="M1347" s="497">
        <v>42800</v>
      </c>
      <c r="N1347" s="152" t="s">
        <v>48</v>
      </c>
      <c r="O1347" s="498">
        <v>42916</v>
      </c>
      <c r="P1347" s="499">
        <v>60000</v>
      </c>
      <c r="Q1347" s="500">
        <f t="shared" si="49"/>
        <v>0.06</v>
      </c>
      <c r="R1347" s="501">
        <v>12</v>
      </c>
      <c r="S1347" s="502">
        <v>42866</v>
      </c>
      <c r="T1347" s="152" t="s">
        <v>103</v>
      </c>
      <c r="U1347" s="152" t="s">
        <v>7040</v>
      </c>
      <c r="V1347" s="495" t="s">
        <v>162</v>
      </c>
      <c r="W1347" s="495" t="s">
        <v>105</v>
      </c>
      <c r="X1347" s="495" t="s">
        <v>9839</v>
      </c>
      <c r="Y1347" s="495" t="s">
        <v>9309</v>
      </c>
      <c r="Z1347" s="616"/>
      <c r="AA1347" s="590"/>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615" customFormat="1" ht="17.45" customHeight="1" x14ac:dyDescent="0.25">
      <c r="A1348" s="589" t="s">
        <v>6649</v>
      </c>
      <c r="B1348" s="495" t="s">
        <v>57</v>
      </c>
      <c r="C1348" s="495" t="s">
        <v>1348</v>
      </c>
      <c r="D1348" s="495" t="s">
        <v>10295</v>
      </c>
      <c r="E1348" s="495" t="s">
        <v>6651</v>
      </c>
      <c r="F1348" s="473" t="s">
        <v>24</v>
      </c>
      <c r="G1348" s="473"/>
      <c r="H1348" s="473"/>
      <c r="I1348" s="473"/>
      <c r="J1348" s="152" t="s">
        <v>11225</v>
      </c>
      <c r="K1348" s="152" t="s">
        <v>8949</v>
      </c>
      <c r="L1348" s="496">
        <v>42908</v>
      </c>
      <c r="M1348" s="497">
        <v>42818</v>
      </c>
      <c r="N1348" s="152" t="s">
        <v>48</v>
      </c>
      <c r="O1348" s="498">
        <v>42908</v>
      </c>
      <c r="P1348" s="499">
        <v>60000</v>
      </c>
      <c r="Q1348" s="500">
        <f t="shared" si="49"/>
        <v>0.06</v>
      </c>
      <c r="R1348" s="501">
        <v>3</v>
      </c>
      <c r="S1348" s="502">
        <v>42898</v>
      </c>
      <c r="T1348" s="152" t="s">
        <v>125</v>
      </c>
      <c r="U1348" s="152" t="s">
        <v>7040</v>
      </c>
      <c r="V1348" s="495" t="s">
        <v>162</v>
      </c>
      <c r="W1348" s="495" t="s">
        <v>105</v>
      </c>
      <c r="X1348" s="495" t="s">
        <v>9838</v>
      </c>
      <c r="Y1348" s="495"/>
      <c r="Z1348" s="616"/>
      <c r="AA1348" s="590"/>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615" customFormat="1" ht="17.45" customHeight="1" x14ac:dyDescent="0.25">
      <c r="A1349" s="589" t="s">
        <v>3703</v>
      </c>
      <c r="B1349" s="495" t="s">
        <v>57</v>
      </c>
      <c r="C1349" s="495" t="s">
        <v>1348</v>
      </c>
      <c r="D1349" s="495" t="s">
        <v>10614</v>
      </c>
      <c r="E1349" s="495" t="s">
        <v>582</v>
      </c>
      <c r="F1349" s="473" t="s">
        <v>27</v>
      </c>
      <c r="G1349" s="473"/>
      <c r="H1349" s="473"/>
      <c r="I1349" s="473"/>
      <c r="J1349" s="152" t="s">
        <v>11223</v>
      </c>
      <c r="K1349" s="152" t="s">
        <v>8947</v>
      </c>
      <c r="L1349" s="496">
        <v>43007</v>
      </c>
      <c r="M1349" s="497">
        <v>42538</v>
      </c>
      <c r="N1349" s="152" t="s">
        <v>47</v>
      </c>
      <c r="O1349" s="498">
        <v>43007</v>
      </c>
      <c r="P1349" s="499">
        <v>60000</v>
      </c>
      <c r="Q1349" s="500">
        <f t="shared" si="49"/>
        <v>0.06</v>
      </c>
      <c r="R1349" s="501">
        <v>12</v>
      </c>
      <c r="S1349" s="502">
        <v>42907</v>
      </c>
      <c r="T1349" s="152" t="s">
        <v>103</v>
      </c>
      <c r="U1349" s="152" t="s">
        <v>7040</v>
      </c>
      <c r="V1349" s="495" t="s">
        <v>162</v>
      </c>
      <c r="W1349" s="495" t="s">
        <v>105</v>
      </c>
      <c r="X1349" s="495" t="s">
        <v>9815</v>
      </c>
      <c r="Y1349" s="495" t="s">
        <v>10126</v>
      </c>
      <c r="Z1349" s="616"/>
      <c r="AA1349" s="590"/>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615" customFormat="1" ht="17.45" customHeight="1" x14ac:dyDescent="0.25">
      <c r="A1350" s="589" t="s">
        <v>3718</v>
      </c>
      <c r="B1350" s="495" t="s">
        <v>57</v>
      </c>
      <c r="C1350" s="495" t="s">
        <v>1348</v>
      </c>
      <c r="D1350" s="495" t="s">
        <v>3719</v>
      </c>
      <c r="E1350" s="495" t="s">
        <v>3720</v>
      </c>
      <c r="F1350" s="473" t="s">
        <v>26</v>
      </c>
      <c r="G1350" s="473"/>
      <c r="H1350" s="473"/>
      <c r="I1350" s="473"/>
      <c r="J1350" s="152" t="s">
        <v>11224</v>
      </c>
      <c r="K1350" s="163" t="s">
        <v>33</v>
      </c>
      <c r="L1350" s="503">
        <v>43009</v>
      </c>
      <c r="M1350" s="497" t="s">
        <v>3721</v>
      </c>
      <c r="N1350" s="163" t="s">
        <v>46</v>
      </c>
      <c r="O1350" s="503">
        <v>43009</v>
      </c>
      <c r="P1350" s="499">
        <v>60000</v>
      </c>
      <c r="Q1350" s="500">
        <f t="shared" si="49"/>
        <v>0.06</v>
      </c>
      <c r="R1350" s="504">
        <v>1</v>
      </c>
      <c r="S1350" s="505" t="s">
        <v>3722</v>
      </c>
      <c r="T1350" s="163" t="s">
        <v>125</v>
      </c>
      <c r="U1350" s="163" t="s">
        <v>7</v>
      </c>
      <c r="V1350" s="495" t="s">
        <v>921</v>
      </c>
      <c r="W1350" s="495"/>
      <c r="X1350" s="495" t="s">
        <v>5913</v>
      </c>
      <c r="Y1350" s="495" t="s">
        <v>8939</v>
      </c>
      <c r="Z1350" s="616"/>
      <c r="AA1350" s="590"/>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615" customFormat="1" ht="17.45" customHeight="1" x14ac:dyDescent="0.25">
      <c r="A1351" s="589" t="s">
        <v>2849</v>
      </c>
      <c r="B1351" s="495" t="s">
        <v>59</v>
      </c>
      <c r="C1351" s="495" t="s">
        <v>9574</v>
      </c>
      <c r="D1351" s="495" t="s">
        <v>2850</v>
      </c>
      <c r="E1351" s="495" t="s">
        <v>2851</v>
      </c>
      <c r="F1351" s="473" t="s">
        <v>26</v>
      </c>
      <c r="G1351" s="473"/>
      <c r="H1351" s="473"/>
      <c r="I1351" s="473"/>
      <c r="J1351" s="152" t="s">
        <v>11225</v>
      </c>
      <c r="K1351" s="163" t="s">
        <v>33</v>
      </c>
      <c r="L1351" s="503">
        <v>42916</v>
      </c>
      <c r="M1351" s="497" t="s">
        <v>2852</v>
      </c>
      <c r="N1351" s="163" t="s">
        <v>50</v>
      </c>
      <c r="O1351" s="503">
        <v>42916</v>
      </c>
      <c r="P1351" s="499">
        <v>60000</v>
      </c>
      <c r="Q1351" s="500">
        <f t="shared" si="49"/>
        <v>0.06</v>
      </c>
      <c r="R1351" s="504">
        <v>1</v>
      </c>
      <c r="S1351" s="505" t="s">
        <v>8957</v>
      </c>
      <c r="T1351" s="163" t="s">
        <v>578</v>
      </c>
      <c r="U1351" s="163" t="s">
        <v>13</v>
      </c>
      <c r="V1351" s="495" t="s">
        <v>126</v>
      </c>
      <c r="W1351" s="495" t="s">
        <v>2853</v>
      </c>
      <c r="X1351" s="495" t="s">
        <v>6068</v>
      </c>
      <c r="Y1351" s="495" t="s">
        <v>2854</v>
      </c>
      <c r="Z1351" s="616"/>
      <c r="AA1351" s="590"/>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615" customFormat="1" ht="17.45" customHeight="1" x14ac:dyDescent="0.25">
      <c r="A1352" s="589" t="s">
        <v>11018</v>
      </c>
      <c r="B1352" s="495" t="s">
        <v>57</v>
      </c>
      <c r="C1352" s="495" t="s">
        <v>775</v>
      </c>
      <c r="D1352" s="495" t="s">
        <v>11088</v>
      </c>
      <c r="E1352" s="495" t="s">
        <v>11185</v>
      </c>
      <c r="F1352" s="473" t="s">
        <v>25</v>
      </c>
      <c r="G1352" s="473"/>
      <c r="H1352" s="473"/>
      <c r="I1352" s="473"/>
      <c r="J1352" s="152" t="s">
        <v>11225</v>
      </c>
      <c r="K1352" s="152" t="s">
        <v>35</v>
      </c>
      <c r="L1352" s="496">
        <v>42916</v>
      </c>
      <c r="M1352" s="497">
        <v>42906</v>
      </c>
      <c r="N1352" s="152" t="s">
        <v>47</v>
      </c>
      <c r="O1352" s="498">
        <v>42916</v>
      </c>
      <c r="P1352" s="499">
        <v>60000</v>
      </c>
      <c r="Q1352" s="500">
        <f t="shared" si="49"/>
        <v>0.06</v>
      </c>
      <c r="R1352" s="501">
        <v>6</v>
      </c>
      <c r="S1352" s="502">
        <v>42908</v>
      </c>
      <c r="T1352" s="152" t="s">
        <v>125</v>
      </c>
      <c r="U1352" s="152" t="s">
        <v>7040</v>
      </c>
      <c r="V1352" s="495" t="s">
        <v>162</v>
      </c>
      <c r="W1352" s="495" t="s">
        <v>105</v>
      </c>
      <c r="X1352" s="495" t="s">
        <v>11383</v>
      </c>
      <c r="Y1352" s="495" t="s">
        <v>6859</v>
      </c>
      <c r="Z1352" s="616"/>
      <c r="AA1352" s="590"/>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615" customFormat="1" ht="17.45" customHeight="1" x14ac:dyDescent="0.25">
      <c r="A1353" s="589" t="s">
        <v>9640</v>
      </c>
      <c r="B1353" s="495" t="s">
        <v>57</v>
      </c>
      <c r="C1353" s="495" t="s">
        <v>98</v>
      </c>
      <c r="D1353" s="495" t="s">
        <v>10520</v>
      </c>
      <c r="E1353" s="495" t="s">
        <v>9641</v>
      </c>
      <c r="F1353" s="473" t="s">
        <v>26</v>
      </c>
      <c r="G1353" s="473"/>
      <c r="H1353" s="473"/>
      <c r="I1353" s="473"/>
      <c r="J1353" s="152" t="s">
        <v>11223</v>
      </c>
      <c r="K1353" s="152" t="s">
        <v>8948</v>
      </c>
      <c r="L1353" s="496">
        <v>43008</v>
      </c>
      <c r="M1353" s="497">
        <v>42884</v>
      </c>
      <c r="N1353" s="152" t="s">
        <v>47</v>
      </c>
      <c r="O1353" s="498">
        <v>43008</v>
      </c>
      <c r="P1353" s="499">
        <v>60000</v>
      </c>
      <c r="Q1353" s="500">
        <f t="shared" si="49"/>
        <v>0.06</v>
      </c>
      <c r="R1353" s="501">
        <v>12</v>
      </c>
      <c r="S1353" s="502">
        <v>42887</v>
      </c>
      <c r="T1353" s="152" t="s">
        <v>103</v>
      </c>
      <c r="U1353" s="152" t="s">
        <v>18</v>
      </c>
      <c r="V1353" s="495" t="s">
        <v>9273</v>
      </c>
      <c r="W1353" s="495" t="s">
        <v>11334</v>
      </c>
      <c r="X1353" s="495" t="s">
        <v>9278</v>
      </c>
      <c r="Y1353" s="495" t="s">
        <v>9293</v>
      </c>
      <c r="Z1353" s="616"/>
      <c r="AA1353" s="590"/>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615" customFormat="1" ht="17.45" customHeight="1" x14ac:dyDescent="0.25">
      <c r="A1354" s="589" t="s">
        <v>3700</v>
      </c>
      <c r="B1354" s="495" t="s">
        <v>57</v>
      </c>
      <c r="C1354" s="495" t="s">
        <v>147</v>
      </c>
      <c r="D1354" s="495" t="s">
        <v>10296</v>
      </c>
      <c r="E1354" s="495" t="s">
        <v>582</v>
      </c>
      <c r="F1354" s="473" t="s">
        <v>26</v>
      </c>
      <c r="G1354" s="473"/>
      <c r="H1354" s="473"/>
      <c r="I1354" s="473"/>
      <c r="J1354" s="152" t="s">
        <v>11225</v>
      </c>
      <c r="K1354" s="152" t="s">
        <v>8948</v>
      </c>
      <c r="L1354" s="496">
        <v>42916</v>
      </c>
      <c r="M1354" s="497">
        <v>42775</v>
      </c>
      <c r="N1354" s="152" t="s">
        <v>46</v>
      </c>
      <c r="O1354" s="498">
        <v>42916</v>
      </c>
      <c r="P1354" s="499">
        <v>60000</v>
      </c>
      <c r="Q1354" s="500">
        <f t="shared" si="49"/>
        <v>0.06</v>
      </c>
      <c r="R1354" s="501">
        <v>3</v>
      </c>
      <c r="S1354" s="502">
        <v>42832</v>
      </c>
      <c r="T1354" s="152" t="s">
        <v>125</v>
      </c>
      <c r="U1354" s="152" t="s">
        <v>7040</v>
      </c>
      <c r="V1354" s="495" t="s">
        <v>162</v>
      </c>
      <c r="W1354" s="495" t="s">
        <v>105</v>
      </c>
      <c r="X1354" s="495" t="s">
        <v>9841</v>
      </c>
      <c r="Y1354" s="495" t="s">
        <v>7201</v>
      </c>
      <c r="Z1354" s="616"/>
      <c r="AA1354" s="590"/>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615" customFormat="1" ht="17.45" customHeight="1" x14ac:dyDescent="0.25">
      <c r="A1355" s="589" t="s">
        <v>10609</v>
      </c>
      <c r="B1355" s="495" t="s">
        <v>60</v>
      </c>
      <c r="C1355" s="495" t="s">
        <v>805</v>
      </c>
      <c r="D1355" s="495" t="s">
        <v>10610</v>
      </c>
      <c r="E1355" s="495" t="s">
        <v>316</v>
      </c>
      <c r="F1355" s="473" t="s">
        <v>26</v>
      </c>
      <c r="G1355" s="473"/>
      <c r="H1355" s="473"/>
      <c r="I1355" s="473"/>
      <c r="J1355" s="152" t="s">
        <v>11223</v>
      </c>
      <c r="K1355" s="163" t="s">
        <v>33</v>
      </c>
      <c r="L1355" s="503">
        <v>42984</v>
      </c>
      <c r="M1355" s="497" t="s">
        <v>10729</v>
      </c>
      <c r="N1355" s="163" t="s">
        <v>47</v>
      </c>
      <c r="O1355" s="503">
        <v>42984</v>
      </c>
      <c r="P1355" s="499">
        <v>60000</v>
      </c>
      <c r="Q1355" s="500">
        <f t="shared" si="49"/>
        <v>0.06</v>
      </c>
      <c r="R1355" s="504">
        <v>1</v>
      </c>
      <c r="S1355" s="505" t="s">
        <v>10335</v>
      </c>
      <c r="T1355" s="163" t="s">
        <v>125</v>
      </c>
      <c r="U1355" s="163" t="s">
        <v>7</v>
      </c>
      <c r="V1355" s="495" t="s">
        <v>477</v>
      </c>
      <c r="W1355" s="495" t="s">
        <v>1204</v>
      </c>
      <c r="X1355" s="495" t="s">
        <v>6098</v>
      </c>
      <c r="Y1355" s="495" t="s">
        <v>757</v>
      </c>
      <c r="Z1355" s="616"/>
      <c r="AA1355" s="590"/>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615" customFormat="1" ht="17.45" customHeight="1" x14ac:dyDescent="0.25">
      <c r="A1356" s="589" t="s">
        <v>7772</v>
      </c>
      <c r="B1356" s="495" t="s">
        <v>60</v>
      </c>
      <c r="C1356" s="495" t="s">
        <v>805</v>
      </c>
      <c r="D1356" s="495" t="s">
        <v>7197</v>
      </c>
      <c r="E1356" s="495" t="s">
        <v>7773</v>
      </c>
      <c r="F1356" s="473" t="s">
        <v>25</v>
      </c>
      <c r="G1356" s="473"/>
      <c r="H1356" s="473"/>
      <c r="I1356" s="473"/>
      <c r="J1356" s="152" t="s">
        <v>11224</v>
      </c>
      <c r="K1356" s="163" t="s">
        <v>35</v>
      </c>
      <c r="L1356" s="503">
        <v>43039</v>
      </c>
      <c r="M1356" s="497" t="s">
        <v>7774</v>
      </c>
      <c r="N1356" s="163" t="s">
        <v>46</v>
      </c>
      <c r="O1356" s="503">
        <v>43039</v>
      </c>
      <c r="P1356" s="499">
        <v>60000</v>
      </c>
      <c r="Q1356" s="500">
        <f t="shared" si="49"/>
        <v>0.06</v>
      </c>
      <c r="R1356" s="504">
        <v>12</v>
      </c>
      <c r="S1356" s="505" t="s">
        <v>7101</v>
      </c>
      <c r="T1356" s="163" t="s">
        <v>125</v>
      </c>
      <c r="U1356" s="163" t="s">
        <v>7</v>
      </c>
      <c r="V1356" s="495" t="s">
        <v>477</v>
      </c>
      <c r="W1356" s="495"/>
      <c r="X1356" s="495" t="s">
        <v>6021</v>
      </c>
      <c r="Y1356" s="495"/>
      <c r="Z1356" s="616"/>
      <c r="AA1356" s="590"/>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615" customFormat="1" ht="17.45" customHeight="1" x14ac:dyDescent="0.25">
      <c r="A1357" s="589" t="s">
        <v>7635</v>
      </c>
      <c r="B1357" s="495" t="s">
        <v>60</v>
      </c>
      <c r="C1357" s="495" t="s">
        <v>805</v>
      </c>
      <c r="D1357" s="495" t="s">
        <v>7607</v>
      </c>
      <c r="E1357" s="495" t="s">
        <v>7636</v>
      </c>
      <c r="F1357" s="473" t="s">
        <v>25</v>
      </c>
      <c r="G1357" s="473"/>
      <c r="H1357" s="473"/>
      <c r="I1357" s="473"/>
      <c r="J1357" s="152" t="s">
        <v>11223</v>
      </c>
      <c r="K1357" s="163" t="s">
        <v>8951</v>
      </c>
      <c r="L1357" s="503">
        <v>43008</v>
      </c>
      <c r="M1357" s="497" t="s">
        <v>7637</v>
      </c>
      <c r="N1357" s="163" t="s">
        <v>46</v>
      </c>
      <c r="O1357" s="503">
        <v>43008</v>
      </c>
      <c r="P1357" s="499">
        <v>60000</v>
      </c>
      <c r="Q1357" s="500">
        <f t="shared" si="49"/>
        <v>0.06</v>
      </c>
      <c r="R1357" s="504">
        <v>12</v>
      </c>
      <c r="S1357" s="505" t="s">
        <v>8660</v>
      </c>
      <c r="T1357" s="163" t="s">
        <v>103</v>
      </c>
      <c r="U1357" s="163" t="s">
        <v>7</v>
      </c>
      <c r="V1357" s="495" t="s">
        <v>477</v>
      </c>
      <c r="W1357" s="495"/>
      <c r="X1357" s="495" t="s">
        <v>8661</v>
      </c>
      <c r="Y1357" s="495"/>
      <c r="Z1357" s="616"/>
      <c r="AA1357" s="590"/>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615" customFormat="1" ht="17.45" customHeight="1" x14ac:dyDescent="0.25">
      <c r="A1358" s="592" t="s">
        <v>3728</v>
      </c>
      <c r="B1358" s="519" t="s">
        <v>58</v>
      </c>
      <c r="C1358" s="519" t="s">
        <v>58</v>
      </c>
      <c r="D1358" s="519" t="s">
        <v>3729</v>
      </c>
      <c r="E1358" s="519" t="s">
        <v>3730</v>
      </c>
      <c r="F1358" s="473" t="s">
        <v>26</v>
      </c>
      <c r="G1358" s="473"/>
      <c r="H1358" s="473"/>
      <c r="I1358" s="473"/>
      <c r="J1358" s="520" t="s">
        <v>11225</v>
      </c>
      <c r="K1358" s="520" t="s">
        <v>8948</v>
      </c>
      <c r="L1358" s="521">
        <v>42879</v>
      </c>
      <c r="M1358" s="522" t="s">
        <v>3731</v>
      </c>
      <c r="N1358" s="520" t="s">
        <v>46</v>
      </c>
      <c r="O1358" s="521">
        <v>43033</v>
      </c>
      <c r="P1358" s="540">
        <v>57143</v>
      </c>
      <c r="Q1358" s="524">
        <v>5.7142999999999999E-2</v>
      </c>
      <c r="R1358" s="525">
        <v>5</v>
      </c>
      <c r="S1358" s="526" t="s">
        <v>812</v>
      </c>
      <c r="T1358" s="520" t="s">
        <v>103</v>
      </c>
      <c r="U1358" s="520" t="s">
        <v>7040</v>
      </c>
      <c r="V1358" s="519" t="s">
        <v>134</v>
      </c>
      <c r="W1358" s="519" t="s">
        <v>3732</v>
      </c>
      <c r="X1358" s="415" t="s">
        <v>6123</v>
      </c>
      <c r="Y1358" s="495" t="s">
        <v>313</v>
      </c>
      <c r="Z1358" s="616"/>
      <c r="AA1358" s="590"/>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615" customFormat="1" ht="17.45" customHeight="1" x14ac:dyDescent="0.25">
      <c r="A1359" s="592" t="s">
        <v>3727</v>
      </c>
      <c r="B1359" s="519" t="s">
        <v>58</v>
      </c>
      <c r="C1359" s="519" t="s">
        <v>58</v>
      </c>
      <c r="D1359" s="519" t="s">
        <v>8069</v>
      </c>
      <c r="E1359" s="519" t="s">
        <v>6502</v>
      </c>
      <c r="F1359" s="473" t="s">
        <v>25</v>
      </c>
      <c r="G1359" s="473"/>
      <c r="H1359" s="473"/>
      <c r="I1359" s="473"/>
      <c r="J1359" s="520" t="s">
        <v>11226</v>
      </c>
      <c r="K1359" s="520" t="s">
        <v>35</v>
      </c>
      <c r="L1359" s="521">
        <v>42818</v>
      </c>
      <c r="M1359" s="522">
        <v>42704</v>
      </c>
      <c r="N1359" s="520" t="s">
        <v>50</v>
      </c>
      <c r="O1359" s="521">
        <v>42818</v>
      </c>
      <c r="P1359" s="523">
        <v>57142</v>
      </c>
      <c r="Q1359" s="524">
        <v>5.7141999999999998E-2</v>
      </c>
      <c r="R1359" s="525">
        <v>1</v>
      </c>
      <c r="S1359" s="526">
        <v>42886</v>
      </c>
      <c r="T1359" s="520" t="s">
        <v>578</v>
      </c>
      <c r="U1359" s="520" t="s">
        <v>7040</v>
      </c>
      <c r="V1359" s="519" t="s">
        <v>162</v>
      </c>
      <c r="W1359" s="519" t="s">
        <v>105</v>
      </c>
      <c r="X1359" s="415" t="s">
        <v>9233</v>
      </c>
      <c r="Y1359" s="415" t="s">
        <v>9241</v>
      </c>
      <c r="Z1359" s="616"/>
      <c r="AA1359" s="590"/>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615" customFormat="1" ht="17.45" customHeight="1" x14ac:dyDescent="0.25">
      <c r="A1360" s="591" t="s">
        <v>11667</v>
      </c>
      <c r="B1360" s="506" t="s">
        <v>58</v>
      </c>
      <c r="C1360" s="506" t="s">
        <v>58</v>
      </c>
      <c r="D1360" s="506" t="s">
        <v>11668</v>
      </c>
      <c r="E1360" s="506" t="s">
        <v>582</v>
      </c>
      <c r="F1360" s="473" t="s">
        <v>28</v>
      </c>
      <c r="G1360" s="473"/>
      <c r="H1360" s="473"/>
      <c r="I1360" s="473"/>
      <c r="J1360" s="470" t="s">
        <v>11224</v>
      </c>
      <c r="K1360" s="470" t="s">
        <v>36</v>
      </c>
      <c r="L1360" s="515">
        <v>43091</v>
      </c>
      <c r="M1360" s="509">
        <v>42912</v>
      </c>
      <c r="N1360" s="470" t="s">
        <v>47</v>
      </c>
      <c r="O1360" s="516">
        <v>43091</v>
      </c>
      <c r="P1360" s="510">
        <v>57142</v>
      </c>
      <c r="Q1360" s="511">
        <f t="shared" ref="Q1360:Q1423" si="50">+P1360*0.000001</f>
        <v>5.7141999999999998E-2</v>
      </c>
      <c r="R1360" s="517">
        <v>2</v>
      </c>
      <c r="S1360" s="518">
        <v>42912</v>
      </c>
      <c r="T1360" s="470" t="s">
        <v>125</v>
      </c>
      <c r="U1360" s="470" t="s">
        <v>7040</v>
      </c>
      <c r="V1360" s="506" t="s">
        <v>162</v>
      </c>
      <c r="W1360" s="506" t="s">
        <v>105</v>
      </c>
      <c r="X1360" s="495" t="s">
        <v>11973</v>
      </c>
      <c r="Y1360" s="495"/>
      <c r="Z1360" s="616"/>
      <c r="AA1360" s="590"/>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615" customFormat="1" ht="17.45" customHeight="1" x14ac:dyDescent="0.25">
      <c r="A1361" s="589" t="s">
        <v>3736</v>
      </c>
      <c r="B1361" s="495" t="s">
        <v>60</v>
      </c>
      <c r="C1361" s="495" t="s">
        <v>6576</v>
      </c>
      <c r="D1361" s="495" t="s">
        <v>3737</v>
      </c>
      <c r="E1361" s="495" t="s">
        <v>3738</v>
      </c>
      <c r="F1361" s="473" t="s">
        <v>6576</v>
      </c>
      <c r="G1361" s="473"/>
      <c r="H1361" s="473"/>
      <c r="I1361" s="473"/>
      <c r="J1361" s="152" t="s">
        <v>11225</v>
      </c>
      <c r="K1361" s="163" t="s">
        <v>8948</v>
      </c>
      <c r="L1361" s="503">
        <v>42915</v>
      </c>
      <c r="M1361" s="497" t="s">
        <v>3739</v>
      </c>
      <c r="N1361" s="163" t="s">
        <v>47</v>
      </c>
      <c r="O1361" s="503">
        <v>42915</v>
      </c>
      <c r="P1361" s="499">
        <v>55556</v>
      </c>
      <c r="Q1361" s="500">
        <f t="shared" si="50"/>
        <v>5.5555999999999994E-2</v>
      </c>
      <c r="R1361" s="504">
        <v>12</v>
      </c>
      <c r="S1361" s="505" t="s">
        <v>11283</v>
      </c>
      <c r="T1361" s="163" t="s">
        <v>125</v>
      </c>
      <c r="U1361" s="163" t="s">
        <v>7</v>
      </c>
      <c r="V1361" s="495" t="s">
        <v>477</v>
      </c>
      <c r="W1361" s="495" t="s">
        <v>478</v>
      </c>
      <c r="X1361" s="495" t="s">
        <v>6057</v>
      </c>
      <c r="Y1361" s="495" t="s">
        <v>9310</v>
      </c>
      <c r="Z1361" s="616"/>
      <c r="AA1361" s="590"/>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615" customFormat="1" ht="17.45" customHeight="1" x14ac:dyDescent="0.25">
      <c r="A1362" s="589" t="s">
        <v>2465</v>
      </c>
      <c r="B1362" s="495" t="s">
        <v>6912</v>
      </c>
      <c r="C1362" s="495" t="s">
        <v>6912</v>
      </c>
      <c r="D1362" s="495" t="s">
        <v>10297</v>
      </c>
      <c r="E1362" s="495" t="s">
        <v>2467</v>
      </c>
      <c r="F1362" s="473" t="s">
        <v>27</v>
      </c>
      <c r="G1362" s="473"/>
      <c r="H1362" s="473"/>
      <c r="I1362" s="473"/>
      <c r="J1362" s="152" t="s">
        <v>11223</v>
      </c>
      <c r="K1362" s="152" t="s">
        <v>8947</v>
      </c>
      <c r="L1362" s="496">
        <v>43008</v>
      </c>
      <c r="M1362" s="497">
        <v>42781</v>
      </c>
      <c r="N1362" s="152" t="s">
        <v>48</v>
      </c>
      <c r="O1362" s="498">
        <v>43008</v>
      </c>
      <c r="P1362" s="499">
        <v>55000</v>
      </c>
      <c r="Q1362" s="500">
        <f t="shared" si="50"/>
        <v>5.5E-2</v>
      </c>
      <c r="R1362" s="501">
        <v>1</v>
      </c>
      <c r="S1362" s="502">
        <v>42901</v>
      </c>
      <c r="T1362" s="152" t="s">
        <v>103</v>
      </c>
      <c r="U1362" s="152" t="s">
        <v>7040</v>
      </c>
      <c r="V1362" s="495" t="s">
        <v>162</v>
      </c>
      <c r="W1362" s="495" t="s">
        <v>105</v>
      </c>
      <c r="X1362" s="495" t="s">
        <v>9842</v>
      </c>
      <c r="Y1362" s="495"/>
      <c r="Z1362" s="616"/>
      <c r="AA1362" s="590"/>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615" customFormat="1" ht="17.45" customHeight="1" x14ac:dyDescent="0.25">
      <c r="A1363" s="589" t="s">
        <v>3244</v>
      </c>
      <c r="B1363" s="495" t="s">
        <v>56</v>
      </c>
      <c r="C1363" s="495" t="s">
        <v>117</v>
      </c>
      <c r="D1363" s="495" t="s">
        <v>10372</v>
      </c>
      <c r="E1363" s="495" t="s">
        <v>1015</v>
      </c>
      <c r="F1363" s="473" t="s">
        <v>25</v>
      </c>
      <c r="G1363" s="473"/>
      <c r="H1363" s="473"/>
      <c r="I1363" s="473"/>
      <c r="J1363" s="152" t="s">
        <v>11223</v>
      </c>
      <c r="K1363" s="152" t="s">
        <v>35</v>
      </c>
      <c r="L1363" s="496">
        <v>42972</v>
      </c>
      <c r="M1363" s="497">
        <v>42808</v>
      </c>
      <c r="N1363" s="152" t="s">
        <v>47</v>
      </c>
      <c r="O1363" s="498">
        <v>42972</v>
      </c>
      <c r="P1363" s="499">
        <v>100000</v>
      </c>
      <c r="Q1363" s="500">
        <f t="shared" si="50"/>
        <v>9.9999999999999992E-2</v>
      </c>
      <c r="R1363" s="501">
        <v>12</v>
      </c>
      <c r="S1363" s="502">
        <v>42894</v>
      </c>
      <c r="T1363" s="152" t="s">
        <v>292</v>
      </c>
      <c r="U1363" s="152" t="s">
        <v>7040</v>
      </c>
      <c r="V1363" s="495" t="s">
        <v>162</v>
      </c>
      <c r="W1363" s="495" t="s">
        <v>105</v>
      </c>
      <c r="X1363" s="495" t="s">
        <v>9979</v>
      </c>
      <c r="Y1363" s="495" t="s">
        <v>9291</v>
      </c>
      <c r="Z1363" s="616"/>
      <c r="AA1363" s="590"/>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615" customFormat="1" ht="17.45" customHeight="1" x14ac:dyDescent="0.25">
      <c r="A1364" s="589" t="s">
        <v>417</v>
      </c>
      <c r="B1364" s="495" t="s">
        <v>56</v>
      </c>
      <c r="C1364" s="495" t="s">
        <v>109</v>
      </c>
      <c r="D1364" s="495" t="s">
        <v>10357</v>
      </c>
      <c r="E1364" s="495" t="s">
        <v>418</v>
      </c>
      <c r="F1364" s="473" t="s">
        <v>28</v>
      </c>
      <c r="G1364" s="473"/>
      <c r="H1364" s="473"/>
      <c r="I1364" s="473"/>
      <c r="J1364" s="152" t="s">
        <v>11224</v>
      </c>
      <c r="K1364" s="152" t="s">
        <v>8990</v>
      </c>
      <c r="L1364" s="496">
        <v>43077</v>
      </c>
      <c r="M1364" s="497">
        <v>42767</v>
      </c>
      <c r="N1364" s="152" t="s">
        <v>47</v>
      </c>
      <c r="O1364" s="498">
        <v>43108</v>
      </c>
      <c r="P1364" s="499">
        <v>2000000</v>
      </c>
      <c r="Q1364" s="500">
        <f t="shared" si="50"/>
        <v>2</v>
      </c>
      <c r="R1364" s="501">
        <v>12</v>
      </c>
      <c r="S1364" s="502">
        <v>42859</v>
      </c>
      <c r="T1364" s="152" t="s">
        <v>125</v>
      </c>
      <c r="U1364" s="152" t="s">
        <v>7040</v>
      </c>
      <c r="V1364" s="495" t="s">
        <v>162</v>
      </c>
      <c r="W1364" s="495" t="s">
        <v>105</v>
      </c>
      <c r="X1364" s="495" t="s">
        <v>9969</v>
      </c>
      <c r="Y1364" s="495" t="s">
        <v>9437</v>
      </c>
      <c r="Z1364" s="616"/>
      <c r="AA1364" s="590"/>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615" customFormat="1" ht="17.45" customHeight="1" x14ac:dyDescent="0.25">
      <c r="A1365" s="589" t="s">
        <v>10468</v>
      </c>
      <c r="B1365" s="495" t="s">
        <v>56</v>
      </c>
      <c r="C1365" s="495" t="s">
        <v>124</v>
      </c>
      <c r="D1365" s="495" t="s">
        <v>3381</v>
      </c>
      <c r="E1365" s="495" t="s">
        <v>10469</v>
      </c>
      <c r="F1365" s="473" t="s">
        <v>26</v>
      </c>
      <c r="G1365" s="473"/>
      <c r="H1365" s="473"/>
      <c r="I1365" s="473"/>
      <c r="J1365" s="152" t="s">
        <v>11223</v>
      </c>
      <c r="K1365" s="163" t="s">
        <v>8948</v>
      </c>
      <c r="L1365" s="503">
        <v>42993</v>
      </c>
      <c r="M1365" s="497" t="s">
        <v>10716</v>
      </c>
      <c r="N1365" s="163" t="s">
        <v>46</v>
      </c>
      <c r="O1365" s="503">
        <v>42993</v>
      </c>
      <c r="P1365" s="499">
        <v>200000</v>
      </c>
      <c r="Q1365" s="500">
        <f t="shared" si="50"/>
        <v>0.19999999999999998</v>
      </c>
      <c r="R1365" s="504">
        <v>1</v>
      </c>
      <c r="S1365" s="505" t="s">
        <v>11821</v>
      </c>
      <c r="T1365" s="163" t="s">
        <v>103</v>
      </c>
      <c r="U1365" s="163" t="s">
        <v>13</v>
      </c>
      <c r="V1365" s="495" t="s">
        <v>126</v>
      </c>
      <c r="W1365" s="495" t="s">
        <v>9725</v>
      </c>
      <c r="X1365" s="495" t="s">
        <v>10757</v>
      </c>
      <c r="Y1365" s="495" t="s">
        <v>435</v>
      </c>
      <c r="Z1365" s="616"/>
      <c r="AA1365" s="590"/>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615" customFormat="1" ht="17.45" customHeight="1" x14ac:dyDescent="0.25">
      <c r="A1366" s="589" t="s">
        <v>3380</v>
      </c>
      <c r="B1366" s="495" t="s">
        <v>56</v>
      </c>
      <c r="C1366" s="495" t="s">
        <v>124</v>
      </c>
      <c r="D1366" s="495" t="s">
        <v>3381</v>
      </c>
      <c r="E1366" s="495" t="s">
        <v>3382</v>
      </c>
      <c r="F1366" s="473" t="s">
        <v>26</v>
      </c>
      <c r="G1366" s="473"/>
      <c r="H1366" s="473"/>
      <c r="I1366" s="473"/>
      <c r="J1366" s="152" t="s">
        <v>11224</v>
      </c>
      <c r="K1366" s="163" t="s">
        <v>8948</v>
      </c>
      <c r="L1366" s="503">
        <v>43100</v>
      </c>
      <c r="M1366" s="497" t="s">
        <v>3383</v>
      </c>
      <c r="N1366" s="163" t="s">
        <v>47</v>
      </c>
      <c r="O1366" s="503">
        <v>43100</v>
      </c>
      <c r="P1366" s="499">
        <v>100000</v>
      </c>
      <c r="Q1366" s="500">
        <f t="shared" si="50"/>
        <v>9.9999999999999992E-2</v>
      </c>
      <c r="R1366" s="504">
        <v>1</v>
      </c>
      <c r="S1366" s="505" t="s">
        <v>3384</v>
      </c>
      <c r="T1366" s="163" t="s">
        <v>103</v>
      </c>
      <c r="U1366" s="163" t="s">
        <v>13</v>
      </c>
      <c r="V1366" s="495" t="s">
        <v>126</v>
      </c>
      <c r="W1366" s="495" t="s">
        <v>524</v>
      </c>
      <c r="X1366" s="495" t="s">
        <v>6489</v>
      </c>
      <c r="Y1366" s="495" t="s">
        <v>435</v>
      </c>
      <c r="Z1366" s="616"/>
      <c r="AA1366" s="590"/>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615" customFormat="1" ht="17.45" customHeight="1" x14ac:dyDescent="0.25">
      <c r="A1367" s="591" t="s">
        <v>11713</v>
      </c>
      <c r="B1367" s="506" t="s">
        <v>56</v>
      </c>
      <c r="C1367" s="506" t="s">
        <v>124</v>
      </c>
      <c r="D1367" s="506" t="s">
        <v>3381</v>
      </c>
      <c r="E1367" s="506" t="s">
        <v>11714</v>
      </c>
      <c r="F1367" s="473" t="s">
        <v>26</v>
      </c>
      <c r="G1367" s="473"/>
      <c r="H1367" s="473"/>
      <c r="I1367" s="473"/>
      <c r="J1367" s="470" t="s">
        <v>11225</v>
      </c>
      <c r="K1367" s="507" t="s">
        <v>8948</v>
      </c>
      <c r="L1367" s="508">
        <v>42916</v>
      </c>
      <c r="M1367" s="509" t="s">
        <v>11791</v>
      </c>
      <c r="N1367" s="507" t="s">
        <v>49</v>
      </c>
      <c r="O1367" s="508">
        <v>42916</v>
      </c>
      <c r="P1367" s="510">
        <v>24994</v>
      </c>
      <c r="Q1367" s="511">
        <f t="shared" si="50"/>
        <v>2.4993999999999999E-2</v>
      </c>
      <c r="R1367" s="512">
        <v>1</v>
      </c>
      <c r="S1367" s="513" t="s">
        <v>11804</v>
      </c>
      <c r="T1367" s="507" t="s">
        <v>125</v>
      </c>
      <c r="U1367" s="507" t="s">
        <v>13</v>
      </c>
      <c r="V1367" s="506" t="s">
        <v>126</v>
      </c>
      <c r="W1367" s="506" t="s">
        <v>8927</v>
      </c>
      <c r="X1367" s="495" t="s">
        <v>12002</v>
      </c>
      <c r="Y1367" s="495" t="s">
        <v>435</v>
      </c>
      <c r="Z1367" s="616"/>
      <c r="AA1367" s="590"/>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615" customFormat="1" ht="17.45" customHeight="1" x14ac:dyDescent="0.25">
      <c r="A1368" s="591" t="s">
        <v>11713</v>
      </c>
      <c r="B1368" s="506" t="s">
        <v>56</v>
      </c>
      <c r="C1368" s="506" t="s">
        <v>124</v>
      </c>
      <c r="D1368" s="506" t="s">
        <v>3381</v>
      </c>
      <c r="E1368" s="506" t="s">
        <v>11714</v>
      </c>
      <c r="F1368" s="473" t="s">
        <v>26</v>
      </c>
      <c r="G1368" s="473"/>
      <c r="H1368" s="473"/>
      <c r="I1368" s="473"/>
      <c r="J1368" s="470" t="s">
        <v>11225</v>
      </c>
      <c r="K1368" s="507" t="s">
        <v>8948</v>
      </c>
      <c r="L1368" s="508">
        <v>42916</v>
      </c>
      <c r="M1368" s="509" t="s">
        <v>11791</v>
      </c>
      <c r="N1368" s="507" t="s">
        <v>49</v>
      </c>
      <c r="O1368" s="508">
        <v>42916</v>
      </c>
      <c r="P1368" s="510">
        <v>13102</v>
      </c>
      <c r="Q1368" s="511">
        <f t="shared" si="50"/>
        <v>1.3101999999999999E-2</v>
      </c>
      <c r="R1368" s="512">
        <v>1</v>
      </c>
      <c r="S1368" s="513" t="s">
        <v>11804</v>
      </c>
      <c r="T1368" s="507" t="s">
        <v>125</v>
      </c>
      <c r="U1368" s="507" t="s">
        <v>12</v>
      </c>
      <c r="V1368" s="506" t="s">
        <v>1182</v>
      </c>
      <c r="W1368" s="506" t="s">
        <v>11861</v>
      </c>
      <c r="X1368" s="495" t="s">
        <v>12002</v>
      </c>
      <c r="Y1368" s="495" t="s">
        <v>435</v>
      </c>
      <c r="Z1368" s="616"/>
      <c r="AA1368" s="590"/>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615" customFormat="1" ht="17.45" customHeight="1" x14ac:dyDescent="0.25">
      <c r="A1369" s="591" t="s">
        <v>11713</v>
      </c>
      <c r="B1369" s="506" t="s">
        <v>56</v>
      </c>
      <c r="C1369" s="506" t="s">
        <v>124</v>
      </c>
      <c r="D1369" s="506" t="s">
        <v>3381</v>
      </c>
      <c r="E1369" s="506" t="s">
        <v>11714</v>
      </c>
      <c r="F1369" s="473" t="s">
        <v>26</v>
      </c>
      <c r="G1369" s="473"/>
      <c r="H1369" s="473"/>
      <c r="I1369" s="473"/>
      <c r="J1369" s="470" t="s">
        <v>11225</v>
      </c>
      <c r="K1369" s="507" t="s">
        <v>8948</v>
      </c>
      <c r="L1369" s="508">
        <v>42916</v>
      </c>
      <c r="M1369" s="509" t="s">
        <v>11791</v>
      </c>
      <c r="N1369" s="507" t="s">
        <v>49</v>
      </c>
      <c r="O1369" s="508">
        <v>42916</v>
      </c>
      <c r="P1369" s="510">
        <v>13102</v>
      </c>
      <c r="Q1369" s="511">
        <f t="shared" si="50"/>
        <v>1.3101999999999999E-2</v>
      </c>
      <c r="R1369" s="512">
        <v>1</v>
      </c>
      <c r="S1369" s="513" t="s">
        <v>11804</v>
      </c>
      <c r="T1369" s="507" t="s">
        <v>125</v>
      </c>
      <c r="U1369" s="507" t="s">
        <v>13</v>
      </c>
      <c r="V1369" s="506" t="s">
        <v>126</v>
      </c>
      <c r="W1369" s="506" t="s">
        <v>1721</v>
      </c>
      <c r="X1369" s="495" t="s">
        <v>12002</v>
      </c>
      <c r="Y1369" s="495" t="s">
        <v>435</v>
      </c>
      <c r="Z1369" s="616"/>
      <c r="AA1369" s="590"/>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615" customFormat="1" ht="17.45" customHeight="1" x14ac:dyDescent="0.25">
      <c r="A1370" s="591" t="s">
        <v>11713</v>
      </c>
      <c r="B1370" s="506" t="s">
        <v>56</v>
      </c>
      <c r="C1370" s="506" t="s">
        <v>124</v>
      </c>
      <c r="D1370" s="506" t="s">
        <v>3381</v>
      </c>
      <c r="E1370" s="506" t="s">
        <v>11714</v>
      </c>
      <c r="F1370" s="473" t="s">
        <v>26</v>
      </c>
      <c r="G1370" s="473"/>
      <c r="H1370" s="473"/>
      <c r="I1370" s="473"/>
      <c r="J1370" s="470" t="s">
        <v>11225</v>
      </c>
      <c r="K1370" s="507" t="s">
        <v>8948</v>
      </c>
      <c r="L1370" s="508">
        <v>42916</v>
      </c>
      <c r="M1370" s="509" t="s">
        <v>11791</v>
      </c>
      <c r="N1370" s="507" t="s">
        <v>49</v>
      </c>
      <c r="O1370" s="508">
        <v>42916</v>
      </c>
      <c r="P1370" s="510">
        <v>79</v>
      </c>
      <c r="Q1370" s="511">
        <f t="shared" si="50"/>
        <v>7.8999999999999996E-5</v>
      </c>
      <c r="R1370" s="512">
        <v>1</v>
      </c>
      <c r="S1370" s="513" t="s">
        <v>11804</v>
      </c>
      <c r="T1370" s="507" t="s">
        <v>125</v>
      </c>
      <c r="U1370" s="507" t="s">
        <v>6</v>
      </c>
      <c r="V1370" s="506" t="s">
        <v>7956</v>
      </c>
      <c r="W1370" s="506" t="s">
        <v>11866</v>
      </c>
      <c r="X1370" s="495" t="s">
        <v>12002</v>
      </c>
      <c r="Y1370" s="495" t="s">
        <v>435</v>
      </c>
      <c r="Z1370" s="616"/>
      <c r="AA1370" s="590"/>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615" customFormat="1" ht="17.45" customHeight="1" x14ac:dyDescent="0.25">
      <c r="A1371" s="589" t="s">
        <v>1807</v>
      </c>
      <c r="B1371" s="495" t="s">
        <v>56</v>
      </c>
      <c r="C1371" s="495" t="s">
        <v>124</v>
      </c>
      <c r="D1371" s="495" t="s">
        <v>10294</v>
      </c>
      <c r="E1371" s="495" t="s">
        <v>1808</v>
      </c>
      <c r="F1371" s="473" t="s">
        <v>26</v>
      </c>
      <c r="G1371" s="473"/>
      <c r="H1371" s="473"/>
      <c r="I1371" s="473"/>
      <c r="J1371" s="152" t="s">
        <v>11225</v>
      </c>
      <c r="K1371" s="163" t="s">
        <v>8948</v>
      </c>
      <c r="L1371" s="503">
        <v>42907</v>
      </c>
      <c r="M1371" s="497" t="s">
        <v>1809</v>
      </c>
      <c r="N1371" s="163" t="s">
        <v>50</v>
      </c>
      <c r="O1371" s="503">
        <v>42909</v>
      </c>
      <c r="P1371" s="499">
        <v>218214</v>
      </c>
      <c r="Q1371" s="500">
        <f t="shared" si="50"/>
        <v>0.21821399999999999</v>
      </c>
      <c r="R1371" s="504">
        <v>12</v>
      </c>
      <c r="S1371" s="505" t="s">
        <v>11804</v>
      </c>
      <c r="T1371" s="163" t="s">
        <v>578</v>
      </c>
      <c r="U1371" s="163" t="s">
        <v>7</v>
      </c>
      <c r="V1371" s="495" t="s">
        <v>477</v>
      </c>
      <c r="W1371" s="495" t="s">
        <v>1996</v>
      </c>
      <c r="X1371" s="495" t="s">
        <v>6516</v>
      </c>
      <c r="Y1371" s="495" t="s">
        <v>9301</v>
      </c>
      <c r="Z1371" s="616"/>
      <c r="AA1371" s="590"/>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615" customFormat="1" ht="17.45" customHeight="1" x14ac:dyDescent="0.25">
      <c r="A1372" s="589" t="s">
        <v>10486</v>
      </c>
      <c r="B1372" s="495" t="s">
        <v>56</v>
      </c>
      <c r="C1372" s="495" t="s">
        <v>124</v>
      </c>
      <c r="D1372" s="495" t="s">
        <v>10294</v>
      </c>
      <c r="E1372" s="495" t="s">
        <v>10487</v>
      </c>
      <c r="F1372" s="473" t="s">
        <v>26</v>
      </c>
      <c r="G1372" s="473"/>
      <c r="H1372" s="473"/>
      <c r="I1372" s="473"/>
      <c r="J1372" s="152" t="s">
        <v>11223</v>
      </c>
      <c r="K1372" s="152" t="s">
        <v>8948</v>
      </c>
      <c r="L1372" s="496">
        <v>42988</v>
      </c>
      <c r="M1372" s="497">
        <v>42898</v>
      </c>
      <c r="N1372" s="152" t="s">
        <v>47</v>
      </c>
      <c r="O1372" s="498">
        <v>42988</v>
      </c>
      <c r="P1372" s="499">
        <v>176666</v>
      </c>
      <c r="Q1372" s="500">
        <f t="shared" si="50"/>
        <v>0.17666599999999999</v>
      </c>
      <c r="R1372" s="501">
        <v>12</v>
      </c>
      <c r="S1372" s="502">
        <v>42908</v>
      </c>
      <c r="T1372" s="152" t="s">
        <v>211</v>
      </c>
      <c r="U1372" s="152" t="s">
        <v>7040</v>
      </c>
      <c r="V1372" s="495" t="s">
        <v>162</v>
      </c>
      <c r="W1372" s="495" t="s">
        <v>105</v>
      </c>
      <c r="X1372" s="495" t="s">
        <v>10760</v>
      </c>
      <c r="Y1372" s="495" t="s">
        <v>6864</v>
      </c>
      <c r="Z1372" s="616"/>
      <c r="AA1372" s="590"/>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615" customFormat="1" ht="17.45" customHeight="1" x14ac:dyDescent="0.25">
      <c r="A1373" s="589" t="s">
        <v>10526</v>
      </c>
      <c r="B1373" s="495" t="s">
        <v>56</v>
      </c>
      <c r="C1373" s="495" t="s">
        <v>124</v>
      </c>
      <c r="D1373" s="495" t="s">
        <v>10294</v>
      </c>
      <c r="E1373" s="495" t="s">
        <v>10527</v>
      </c>
      <c r="F1373" s="473" t="s">
        <v>26</v>
      </c>
      <c r="G1373" s="473"/>
      <c r="H1373" s="473"/>
      <c r="I1373" s="473"/>
      <c r="J1373" s="152" t="s">
        <v>11223</v>
      </c>
      <c r="K1373" s="152" t="s">
        <v>8948</v>
      </c>
      <c r="L1373" s="496">
        <v>43007</v>
      </c>
      <c r="M1373" s="497">
        <v>42898</v>
      </c>
      <c r="N1373" s="152" t="s">
        <v>46</v>
      </c>
      <c r="O1373" s="498">
        <v>43007</v>
      </c>
      <c r="P1373" s="499">
        <v>133333</v>
      </c>
      <c r="Q1373" s="500">
        <f t="shared" si="50"/>
        <v>0.13333300000000001</v>
      </c>
      <c r="R1373" s="501">
        <v>12</v>
      </c>
      <c r="S1373" s="502">
        <v>42907</v>
      </c>
      <c r="T1373" s="152" t="s">
        <v>103</v>
      </c>
      <c r="U1373" s="152" t="s">
        <v>7040</v>
      </c>
      <c r="V1373" s="495" t="s">
        <v>162</v>
      </c>
      <c r="W1373" s="495" t="s">
        <v>105</v>
      </c>
      <c r="X1373" s="495" t="s">
        <v>10760</v>
      </c>
      <c r="Y1373" s="495" t="s">
        <v>7201</v>
      </c>
      <c r="Z1373" s="616"/>
      <c r="AA1373" s="590"/>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615" customFormat="1" ht="17.45" customHeight="1" x14ac:dyDescent="0.25">
      <c r="A1374" s="589" t="s">
        <v>1807</v>
      </c>
      <c r="B1374" s="495" t="s">
        <v>56</v>
      </c>
      <c r="C1374" s="495" t="s">
        <v>124</v>
      </c>
      <c r="D1374" s="495" t="s">
        <v>10294</v>
      </c>
      <c r="E1374" s="495" t="s">
        <v>1808</v>
      </c>
      <c r="F1374" s="473" t="s">
        <v>26</v>
      </c>
      <c r="G1374" s="473"/>
      <c r="H1374" s="473"/>
      <c r="I1374" s="473"/>
      <c r="J1374" s="152" t="s">
        <v>11225</v>
      </c>
      <c r="K1374" s="152" t="s">
        <v>8948</v>
      </c>
      <c r="L1374" s="496">
        <v>42907</v>
      </c>
      <c r="M1374" s="497">
        <v>42696</v>
      </c>
      <c r="N1374" s="152" t="s">
        <v>50</v>
      </c>
      <c r="O1374" s="498">
        <v>42909</v>
      </c>
      <c r="P1374" s="499">
        <v>82337</v>
      </c>
      <c r="Q1374" s="500">
        <f t="shared" si="50"/>
        <v>8.2336999999999994E-2</v>
      </c>
      <c r="R1374" s="501">
        <v>12</v>
      </c>
      <c r="S1374" s="502">
        <v>42909</v>
      </c>
      <c r="T1374" s="152" t="s">
        <v>578</v>
      </c>
      <c r="U1374" s="152" t="s">
        <v>7040</v>
      </c>
      <c r="V1374" s="495" t="s">
        <v>162</v>
      </c>
      <c r="W1374" s="495" t="s">
        <v>105</v>
      </c>
      <c r="X1374" s="495" t="s">
        <v>11969</v>
      </c>
      <c r="Y1374" s="495" t="s">
        <v>9318</v>
      </c>
      <c r="Z1374" s="616"/>
      <c r="AA1374" s="590"/>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615" customFormat="1" ht="17.45" customHeight="1" x14ac:dyDescent="0.25">
      <c r="A1375" s="589" t="s">
        <v>9592</v>
      </c>
      <c r="B1375" s="495" t="s">
        <v>56</v>
      </c>
      <c r="C1375" s="495" t="s">
        <v>124</v>
      </c>
      <c r="D1375" s="495" t="s">
        <v>10294</v>
      </c>
      <c r="E1375" s="495" t="s">
        <v>9593</v>
      </c>
      <c r="F1375" s="473" t="s">
        <v>26</v>
      </c>
      <c r="G1375" s="473"/>
      <c r="H1375" s="473"/>
      <c r="I1375" s="473"/>
      <c r="J1375" s="152" t="s">
        <v>11223</v>
      </c>
      <c r="K1375" s="152" t="s">
        <v>8948</v>
      </c>
      <c r="L1375" s="496">
        <v>42944</v>
      </c>
      <c r="M1375" s="497">
        <v>42886</v>
      </c>
      <c r="N1375" s="152" t="s">
        <v>47</v>
      </c>
      <c r="O1375" s="498">
        <v>42944</v>
      </c>
      <c r="P1375" s="499">
        <v>66666</v>
      </c>
      <c r="Q1375" s="500">
        <f t="shared" si="50"/>
        <v>6.6666000000000003E-2</v>
      </c>
      <c r="R1375" s="501">
        <v>12</v>
      </c>
      <c r="S1375" s="502">
        <v>42894</v>
      </c>
      <c r="T1375" s="152" t="s">
        <v>125</v>
      </c>
      <c r="U1375" s="152" t="s">
        <v>7040</v>
      </c>
      <c r="V1375" s="495" t="s">
        <v>162</v>
      </c>
      <c r="W1375" s="495" t="s">
        <v>105</v>
      </c>
      <c r="X1375" s="495" t="s">
        <v>9837</v>
      </c>
      <c r="Y1375" s="495" t="s">
        <v>9239</v>
      </c>
      <c r="Z1375" s="616"/>
      <c r="AA1375" s="590"/>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615" customFormat="1" ht="17.45" customHeight="1" x14ac:dyDescent="0.25">
      <c r="A1376" s="589" t="s">
        <v>9486</v>
      </c>
      <c r="B1376" s="495" t="s">
        <v>56</v>
      </c>
      <c r="C1376" s="495" t="s">
        <v>194</v>
      </c>
      <c r="D1376" s="495" t="s">
        <v>10874</v>
      </c>
      <c r="E1376" s="495" t="s">
        <v>528</v>
      </c>
      <c r="F1376" s="473" t="s">
        <v>27</v>
      </c>
      <c r="G1376" s="473"/>
      <c r="H1376" s="473"/>
      <c r="I1376" s="473"/>
      <c r="J1376" s="152" t="s">
        <v>11224</v>
      </c>
      <c r="K1376" s="152" t="s">
        <v>8947</v>
      </c>
      <c r="L1376" s="496">
        <v>43035</v>
      </c>
      <c r="M1376" s="497">
        <v>42878</v>
      </c>
      <c r="N1376" s="152" t="s">
        <v>46</v>
      </c>
      <c r="O1376" s="498">
        <v>43035</v>
      </c>
      <c r="P1376" s="499">
        <v>100000</v>
      </c>
      <c r="Q1376" s="500">
        <f t="shared" si="50"/>
        <v>9.9999999999999992E-2</v>
      </c>
      <c r="R1376" s="501">
        <v>12</v>
      </c>
      <c r="S1376" s="502">
        <v>42880</v>
      </c>
      <c r="T1376" s="152" t="s">
        <v>125</v>
      </c>
      <c r="U1376" s="152" t="s">
        <v>7040</v>
      </c>
      <c r="V1376" s="495" t="s">
        <v>162</v>
      </c>
      <c r="W1376" s="495" t="s">
        <v>105</v>
      </c>
      <c r="X1376" s="495" t="s">
        <v>10211</v>
      </c>
      <c r="Y1376" s="495" t="s">
        <v>7201</v>
      </c>
      <c r="Z1376" s="616"/>
      <c r="AA1376" s="590"/>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615" customFormat="1" ht="17.45" customHeight="1" x14ac:dyDescent="0.25">
      <c r="A1377" s="589" t="s">
        <v>10995</v>
      </c>
      <c r="B1377" s="495" t="s">
        <v>56</v>
      </c>
      <c r="C1377" s="495" t="s">
        <v>117</v>
      </c>
      <c r="D1377" s="495" t="s">
        <v>11515</v>
      </c>
      <c r="E1377" s="495" t="s">
        <v>2358</v>
      </c>
      <c r="F1377" s="473" t="s">
        <v>25</v>
      </c>
      <c r="G1377" s="473"/>
      <c r="H1377" s="473"/>
      <c r="I1377" s="473"/>
      <c r="J1377" s="152" t="s">
        <v>11224</v>
      </c>
      <c r="K1377" s="152" t="s">
        <v>8951</v>
      </c>
      <c r="L1377" s="496">
        <v>43019</v>
      </c>
      <c r="M1377" s="497">
        <v>42902</v>
      </c>
      <c r="N1377" s="152" t="s">
        <v>46</v>
      </c>
      <c r="O1377" s="498">
        <v>43019</v>
      </c>
      <c r="P1377" s="499">
        <v>200000</v>
      </c>
      <c r="Q1377" s="500">
        <f t="shared" si="50"/>
        <v>0.19999999999999998</v>
      </c>
      <c r="R1377" s="501">
        <v>12</v>
      </c>
      <c r="S1377" s="502">
        <v>42908</v>
      </c>
      <c r="T1377" s="152" t="s">
        <v>292</v>
      </c>
      <c r="U1377" s="152" t="s">
        <v>7040</v>
      </c>
      <c r="V1377" s="495" t="s">
        <v>162</v>
      </c>
      <c r="W1377" s="495" t="s">
        <v>7199</v>
      </c>
      <c r="X1377" s="495" t="s">
        <v>11911</v>
      </c>
      <c r="Y1377" s="495" t="s">
        <v>7201</v>
      </c>
      <c r="Z1377" s="616"/>
      <c r="AA1377" s="590"/>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615" customFormat="1" ht="17.45" customHeight="1" x14ac:dyDescent="0.25">
      <c r="A1378" s="589" t="s">
        <v>10890</v>
      </c>
      <c r="B1378" s="495" t="s">
        <v>56</v>
      </c>
      <c r="C1378" s="495" t="s">
        <v>510</v>
      </c>
      <c r="D1378" s="495" t="s">
        <v>10891</v>
      </c>
      <c r="E1378" s="495" t="s">
        <v>11588</v>
      </c>
      <c r="F1378" s="473" t="s">
        <v>28</v>
      </c>
      <c r="G1378" s="473"/>
      <c r="H1378" s="473"/>
      <c r="I1378" s="473"/>
      <c r="J1378" s="152" t="s">
        <v>11223</v>
      </c>
      <c r="K1378" s="163" t="s">
        <v>8950</v>
      </c>
      <c r="L1378" s="503">
        <v>43007</v>
      </c>
      <c r="M1378" s="497" t="s">
        <v>10940</v>
      </c>
      <c r="N1378" s="163" t="s">
        <v>46</v>
      </c>
      <c r="O1378" s="503">
        <v>43007</v>
      </c>
      <c r="P1378" s="499">
        <v>100000</v>
      </c>
      <c r="Q1378" s="500">
        <f t="shared" si="50"/>
        <v>9.9999999999999992E-2</v>
      </c>
      <c r="R1378" s="504">
        <v>12</v>
      </c>
      <c r="S1378" s="505" t="s">
        <v>11310</v>
      </c>
      <c r="T1378" s="163" t="s">
        <v>103</v>
      </c>
      <c r="U1378" s="163" t="s">
        <v>7</v>
      </c>
      <c r="V1378" s="495" t="s">
        <v>477</v>
      </c>
      <c r="W1378" s="495" t="s">
        <v>1138</v>
      </c>
      <c r="X1378" s="495" t="s">
        <v>10220</v>
      </c>
      <c r="Y1378" s="495"/>
      <c r="Z1378" s="616"/>
      <c r="AA1378" s="590"/>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615" customFormat="1" ht="17.45" customHeight="1" x14ac:dyDescent="0.25">
      <c r="A1379" s="591" t="s">
        <v>11669</v>
      </c>
      <c r="B1379" s="506" t="s">
        <v>56</v>
      </c>
      <c r="C1379" s="506" t="s">
        <v>194</v>
      </c>
      <c r="D1379" s="506" t="s">
        <v>11670</v>
      </c>
      <c r="E1379" s="506" t="s">
        <v>11671</v>
      </c>
      <c r="F1379" s="473" t="s">
        <v>27</v>
      </c>
      <c r="G1379" s="473"/>
      <c r="H1379" s="473"/>
      <c r="I1379" s="473"/>
      <c r="J1379" s="470" t="s">
        <v>11223</v>
      </c>
      <c r="K1379" s="507" t="s">
        <v>8070</v>
      </c>
      <c r="L1379" s="508">
        <v>43005</v>
      </c>
      <c r="M1379" s="509" t="s">
        <v>11787</v>
      </c>
      <c r="N1379" s="507" t="s">
        <v>142</v>
      </c>
      <c r="O1379" s="508">
        <v>43005</v>
      </c>
      <c r="P1379" s="510">
        <v>50000</v>
      </c>
      <c r="Q1379" s="511">
        <f t="shared" si="50"/>
        <v>4.9999999999999996E-2</v>
      </c>
      <c r="R1379" s="512">
        <v>12</v>
      </c>
      <c r="S1379" s="513" t="s">
        <v>11787</v>
      </c>
      <c r="T1379" s="507" t="s">
        <v>125</v>
      </c>
      <c r="U1379" s="507" t="s">
        <v>7</v>
      </c>
      <c r="V1379" s="506" t="s">
        <v>477</v>
      </c>
      <c r="W1379" s="506"/>
      <c r="X1379" s="495" t="s">
        <v>11974</v>
      </c>
      <c r="Y1379" s="495"/>
      <c r="Z1379" s="616"/>
      <c r="AA1379" s="590"/>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615" customFormat="1" ht="17.45" customHeight="1" x14ac:dyDescent="0.25">
      <c r="A1380" s="589" t="s">
        <v>8835</v>
      </c>
      <c r="B1380" s="495" t="s">
        <v>56</v>
      </c>
      <c r="C1380" s="495" t="s">
        <v>235</v>
      </c>
      <c r="D1380" s="495" t="s">
        <v>8836</v>
      </c>
      <c r="E1380" s="495" t="s">
        <v>8837</v>
      </c>
      <c r="F1380" s="473" t="s">
        <v>24</v>
      </c>
      <c r="G1380" s="473" t="s">
        <v>4894</v>
      </c>
      <c r="H1380" s="473" t="str">
        <f>VLOOKUP(A1380,'[1]2017 SalesConnect'!$A:$J,8,0)</f>
        <v>India</v>
      </c>
      <c r="I1380" s="473" t="str">
        <f>VLOOKUP(A1380,'[1]2017 SalesConnect'!$A:$I,9,0)</f>
        <v>CIC India team has developed a small POC around supply chain of Mobile devices and is in discussion with the account team to show case it to the client.</v>
      </c>
      <c r="J1380" s="152" t="s">
        <v>11224</v>
      </c>
      <c r="K1380" s="163" t="s">
        <v>8949</v>
      </c>
      <c r="L1380" s="503">
        <v>43100</v>
      </c>
      <c r="M1380" s="497" t="s">
        <v>8890</v>
      </c>
      <c r="N1380" s="163" t="s">
        <v>46</v>
      </c>
      <c r="O1380" s="503">
        <v>43100</v>
      </c>
      <c r="P1380" s="499">
        <v>50000</v>
      </c>
      <c r="Q1380" s="500">
        <f t="shared" si="50"/>
        <v>4.9999999999999996E-2</v>
      </c>
      <c r="R1380" s="504">
        <v>1</v>
      </c>
      <c r="S1380" s="505" t="s">
        <v>8161</v>
      </c>
      <c r="T1380" s="163" t="s">
        <v>125</v>
      </c>
      <c r="U1380" s="163" t="s">
        <v>15</v>
      </c>
      <c r="V1380" s="495" t="s">
        <v>278</v>
      </c>
      <c r="W1380" s="495"/>
      <c r="X1380" s="495" t="s">
        <v>8926</v>
      </c>
      <c r="Y1380" s="495" t="s">
        <v>565</v>
      </c>
      <c r="Z1380" s="616"/>
      <c r="AA1380" s="590"/>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615" customFormat="1" ht="17.45" customHeight="1" x14ac:dyDescent="0.25">
      <c r="A1381" s="589" t="s">
        <v>1595</v>
      </c>
      <c r="B1381" s="495" t="s">
        <v>56</v>
      </c>
      <c r="C1381" s="495" t="s">
        <v>109</v>
      </c>
      <c r="D1381" s="495" t="s">
        <v>8036</v>
      </c>
      <c r="E1381" s="495" t="s">
        <v>316</v>
      </c>
      <c r="F1381" s="473" t="s">
        <v>28</v>
      </c>
      <c r="G1381" s="473"/>
      <c r="H1381" s="473"/>
      <c r="I1381" s="473"/>
      <c r="J1381" s="152" t="s">
        <v>11225</v>
      </c>
      <c r="K1381" s="163" t="s">
        <v>36</v>
      </c>
      <c r="L1381" s="503">
        <v>42916</v>
      </c>
      <c r="M1381" s="497" t="s">
        <v>1596</v>
      </c>
      <c r="N1381" s="163" t="s">
        <v>47</v>
      </c>
      <c r="O1381" s="503">
        <v>42916</v>
      </c>
      <c r="P1381" s="499">
        <v>0</v>
      </c>
      <c r="Q1381" s="500">
        <f t="shared" si="50"/>
        <v>0</v>
      </c>
      <c r="R1381" s="504">
        <v>3</v>
      </c>
      <c r="S1381" s="505" t="s">
        <v>9289</v>
      </c>
      <c r="T1381" s="163" t="s">
        <v>103</v>
      </c>
      <c r="U1381" s="163" t="s">
        <v>18</v>
      </c>
      <c r="V1381" s="495" t="s">
        <v>9273</v>
      </c>
      <c r="W1381" s="495" t="s">
        <v>9290</v>
      </c>
      <c r="X1381" s="495" t="s">
        <v>7936</v>
      </c>
      <c r="Y1381" s="495" t="s">
        <v>186</v>
      </c>
      <c r="Z1381" s="616"/>
      <c r="AA1381" s="590"/>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615" customFormat="1" ht="17.45" customHeight="1" x14ac:dyDescent="0.25">
      <c r="A1382" s="589" t="s">
        <v>9053</v>
      </c>
      <c r="B1382" s="495" t="s">
        <v>56</v>
      </c>
      <c r="C1382" s="495" t="s">
        <v>161</v>
      </c>
      <c r="D1382" s="495" t="s">
        <v>10463</v>
      </c>
      <c r="E1382" s="495" t="s">
        <v>9054</v>
      </c>
      <c r="F1382" s="473" t="s">
        <v>26</v>
      </c>
      <c r="G1382" s="473"/>
      <c r="H1382" s="473"/>
      <c r="I1382" s="473"/>
      <c r="J1382" s="152" t="s">
        <v>11223</v>
      </c>
      <c r="K1382" s="152" t="s">
        <v>33</v>
      </c>
      <c r="L1382" s="496">
        <v>42960</v>
      </c>
      <c r="M1382" s="497">
        <v>42871</v>
      </c>
      <c r="N1382" s="152" t="s">
        <v>46</v>
      </c>
      <c r="O1382" s="498">
        <v>42960</v>
      </c>
      <c r="P1382" s="499">
        <v>200000</v>
      </c>
      <c r="Q1382" s="500">
        <f t="shared" si="50"/>
        <v>0.19999999999999998</v>
      </c>
      <c r="R1382" s="501">
        <v>12</v>
      </c>
      <c r="S1382" s="502">
        <v>42873</v>
      </c>
      <c r="T1382" s="152" t="s">
        <v>103</v>
      </c>
      <c r="U1382" s="152" t="s">
        <v>7040</v>
      </c>
      <c r="V1382" s="495" t="s">
        <v>162</v>
      </c>
      <c r="W1382" s="495" t="s">
        <v>105</v>
      </c>
      <c r="X1382" s="495" t="s">
        <v>8997</v>
      </c>
      <c r="Y1382" s="495" t="s">
        <v>7201</v>
      </c>
      <c r="Z1382" s="616"/>
      <c r="AA1382" s="590"/>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615" customFormat="1" ht="17.45" customHeight="1" x14ac:dyDescent="0.25">
      <c r="A1383" s="589" t="s">
        <v>4587</v>
      </c>
      <c r="B1383" s="495" t="s">
        <v>56</v>
      </c>
      <c r="C1383" s="495" t="s">
        <v>161</v>
      </c>
      <c r="D1383" s="495" t="s">
        <v>4588</v>
      </c>
      <c r="E1383" s="495" t="s">
        <v>4589</v>
      </c>
      <c r="F1383" s="473" t="s">
        <v>26</v>
      </c>
      <c r="G1383" s="473"/>
      <c r="H1383" s="473"/>
      <c r="I1383" s="473"/>
      <c r="J1383" s="152" t="s">
        <v>11223</v>
      </c>
      <c r="K1383" s="163" t="s">
        <v>8948</v>
      </c>
      <c r="L1383" s="503">
        <v>42944</v>
      </c>
      <c r="M1383" s="497" t="s">
        <v>4590</v>
      </c>
      <c r="N1383" s="163" t="s">
        <v>47</v>
      </c>
      <c r="O1383" s="503">
        <v>42944</v>
      </c>
      <c r="P1383" s="499">
        <v>12000</v>
      </c>
      <c r="Q1383" s="500">
        <f t="shared" si="50"/>
        <v>1.2E-2</v>
      </c>
      <c r="R1383" s="504">
        <v>12</v>
      </c>
      <c r="S1383" s="505" t="s">
        <v>7881</v>
      </c>
      <c r="T1383" s="163" t="s">
        <v>103</v>
      </c>
      <c r="U1383" s="152" t="s">
        <v>7040</v>
      </c>
      <c r="V1383" s="495" t="s">
        <v>134</v>
      </c>
      <c r="W1383" s="495" t="s">
        <v>9226</v>
      </c>
      <c r="X1383" s="495" t="s">
        <v>6406</v>
      </c>
      <c r="Y1383" s="495" t="s">
        <v>7668</v>
      </c>
      <c r="Z1383" s="616"/>
      <c r="AA1383" s="590"/>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615" customFormat="1" ht="17.45" customHeight="1" x14ac:dyDescent="0.25">
      <c r="A1384" s="589" t="s">
        <v>8428</v>
      </c>
      <c r="B1384" s="495" t="s">
        <v>56</v>
      </c>
      <c r="C1384" s="495" t="s">
        <v>194</v>
      </c>
      <c r="D1384" s="495" t="s">
        <v>10912</v>
      </c>
      <c r="E1384" s="495" t="s">
        <v>8429</v>
      </c>
      <c r="F1384" s="473" t="s">
        <v>27</v>
      </c>
      <c r="G1384" s="473"/>
      <c r="H1384" s="473"/>
      <c r="I1384" s="473"/>
      <c r="J1384" s="152" t="s">
        <v>11224</v>
      </c>
      <c r="K1384" s="152" t="s">
        <v>8070</v>
      </c>
      <c r="L1384" s="496">
        <v>43035</v>
      </c>
      <c r="M1384" s="497">
        <v>42845</v>
      </c>
      <c r="N1384" s="152" t="s">
        <v>47</v>
      </c>
      <c r="O1384" s="498">
        <v>43035</v>
      </c>
      <c r="P1384" s="499">
        <v>50000</v>
      </c>
      <c r="Q1384" s="500">
        <f t="shared" si="50"/>
        <v>4.9999999999999996E-2</v>
      </c>
      <c r="R1384" s="501">
        <v>12</v>
      </c>
      <c r="S1384" s="502">
        <v>42880</v>
      </c>
      <c r="T1384" s="152" t="s">
        <v>103</v>
      </c>
      <c r="U1384" s="152" t="s">
        <v>18</v>
      </c>
      <c r="V1384" s="495" t="s">
        <v>9273</v>
      </c>
      <c r="W1384" s="495" t="s">
        <v>11334</v>
      </c>
      <c r="X1384" s="495" t="s">
        <v>11384</v>
      </c>
      <c r="Y1384" s="495" t="s">
        <v>6859</v>
      </c>
      <c r="Z1384" s="616"/>
      <c r="AA1384" s="590"/>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615" customFormat="1" ht="17.45" customHeight="1" x14ac:dyDescent="0.25">
      <c r="A1385" s="589" t="s">
        <v>9470</v>
      </c>
      <c r="B1385" s="495" t="s">
        <v>56</v>
      </c>
      <c r="C1385" s="495" t="s">
        <v>235</v>
      </c>
      <c r="D1385" s="495" t="s">
        <v>10841</v>
      </c>
      <c r="E1385" s="495" t="s">
        <v>1508</v>
      </c>
      <c r="F1385" s="473" t="s">
        <v>25</v>
      </c>
      <c r="G1385" s="473"/>
      <c r="H1385" s="473"/>
      <c r="I1385" s="473"/>
      <c r="J1385" s="152" t="s">
        <v>11224</v>
      </c>
      <c r="K1385" s="152" t="s">
        <v>35</v>
      </c>
      <c r="L1385" s="496">
        <v>43098</v>
      </c>
      <c r="M1385" s="497">
        <v>42878</v>
      </c>
      <c r="N1385" s="152" t="s">
        <v>46</v>
      </c>
      <c r="O1385" s="498">
        <v>43108</v>
      </c>
      <c r="P1385" s="499">
        <v>250000</v>
      </c>
      <c r="Q1385" s="500">
        <f t="shared" si="50"/>
        <v>0.25</v>
      </c>
      <c r="R1385" s="501">
        <v>12</v>
      </c>
      <c r="S1385" s="502">
        <v>42880</v>
      </c>
      <c r="T1385" s="152" t="s">
        <v>103</v>
      </c>
      <c r="U1385" s="152" t="s">
        <v>7040</v>
      </c>
      <c r="V1385" s="495" t="s">
        <v>162</v>
      </c>
      <c r="W1385" s="495" t="s">
        <v>105</v>
      </c>
      <c r="X1385" s="495" t="s">
        <v>9534</v>
      </c>
      <c r="Y1385" s="495" t="s">
        <v>7201</v>
      </c>
      <c r="Z1385" s="616"/>
      <c r="AA1385" s="590"/>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615" customFormat="1" ht="17.45" customHeight="1" x14ac:dyDescent="0.25">
      <c r="A1386" s="589" t="s">
        <v>1361</v>
      </c>
      <c r="B1386" s="495" t="s">
        <v>56</v>
      </c>
      <c r="C1386" s="495" t="s">
        <v>109</v>
      </c>
      <c r="D1386" s="495" t="s">
        <v>11484</v>
      </c>
      <c r="E1386" s="495" t="s">
        <v>11485</v>
      </c>
      <c r="F1386" s="473" t="s">
        <v>28</v>
      </c>
      <c r="G1386" s="473"/>
      <c r="H1386" s="473"/>
      <c r="I1386" s="473"/>
      <c r="J1386" s="152" t="s">
        <v>11223</v>
      </c>
      <c r="K1386" s="152" t="s">
        <v>8953</v>
      </c>
      <c r="L1386" s="496">
        <v>43007</v>
      </c>
      <c r="M1386" s="497">
        <v>42809</v>
      </c>
      <c r="N1386" s="152" t="s">
        <v>46</v>
      </c>
      <c r="O1386" s="498">
        <v>43010</v>
      </c>
      <c r="P1386" s="499">
        <v>300000</v>
      </c>
      <c r="Q1386" s="500">
        <f t="shared" si="50"/>
        <v>0.3</v>
      </c>
      <c r="R1386" s="501">
        <v>4</v>
      </c>
      <c r="S1386" s="502">
        <v>42894</v>
      </c>
      <c r="T1386" s="152" t="s">
        <v>103</v>
      </c>
      <c r="U1386" s="152" t="s">
        <v>7040</v>
      </c>
      <c r="V1386" s="495" t="s">
        <v>162</v>
      </c>
      <c r="W1386" s="495" t="s">
        <v>7199</v>
      </c>
      <c r="X1386" s="495" t="s">
        <v>11881</v>
      </c>
      <c r="Y1386" s="495" t="s">
        <v>7201</v>
      </c>
      <c r="Z1386" s="616"/>
      <c r="AA1386" s="590"/>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615" customFormat="1" ht="17.45" customHeight="1" x14ac:dyDescent="0.25">
      <c r="A1387" s="589" t="s">
        <v>1336</v>
      </c>
      <c r="B1387" s="495" t="s">
        <v>56</v>
      </c>
      <c r="C1387" s="495" t="s">
        <v>109</v>
      </c>
      <c r="D1387" s="495" t="s">
        <v>11484</v>
      </c>
      <c r="E1387" s="495" t="s">
        <v>1337</v>
      </c>
      <c r="F1387" s="473" t="s">
        <v>28</v>
      </c>
      <c r="G1387" s="473"/>
      <c r="H1387" s="473"/>
      <c r="I1387" s="473"/>
      <c r="J1387" s="152" t="s">
        <v>11223</v>
      </c>
      <c r="K1387" s="152" t="s">
        <v>8953</v>
      </c>
      <c r="L1387" s="496">
        <v>43007</v>
      </c>
      <c r="M1387" s="497">
        <v>42809</v>
      </c>
      <c r="N1387" s="152" t="s">
        <v>46</v>
      </c>
      <c r="O1387" s="498">
        <v>43010</v>
      </c>
      <c r="P1387" s="499">
        <v>150000</v>
      </c>
      <c r="Q1387" s="500">
        <f t="shared" si="50"/>
        <v>0.15</v>
      </c>
      <c r="R1387" s="501">
        <v>4</v>
      </c>
      <c r="S1387" s="502">
        <v>42894</v>
      </c>
      <c r="T1387" s="152" t="s">
        <v>103</v>
      </c>
      <c r="U1387" s="152" t="s">
        <v>7040</v>
      </c>
      <c r="V1387" s="495" t="s">
        <v>162</v>
      </c>
      <c r="W1387" s="495" t="s">
        <v>7199</v>
      </c>
      <c r="X1387" s="495" t="s">
        <v>11881</v>
      </c>
      <c r="Y1387" s="495" t="s">
        <v>9293</v>
      </c>
      <c r="Z1387" s="616"/>
      <c r="AA1387" s="590"/>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615" customFormat="1" ht="17.45" customHeight="1" x14ac:dyDescent="0.25">
      <c r="A1388" s="589" t="s">
        <v>7036</v>
      </c>
      <c r="B1388" s="495" t="s">
        <v>56</v>
      </c>
      <c r="C1388" s="495" t="s">
        <v>124</v>
      </c>
      <c r="D1388" s="495" t="s">
        <v>7037</v>
      </c>
      <c r="E1388" s="495" t="s">
        <v>7038</v>
      </c>
      <c r="F1388" s="473" t="s">
        <v>25</v>
      </c>
      <c r="G1388" s="473"/>
      <c r="H1388" s="473"/>
      <c r="I1388" s="473"/>
      <c r="J1388" s="152" t="s">
        <v>11224</v>
      </c>
      <c r="K1388" s="163" t="s">
        <v>35</v>
      </c>
      <c r="L1388" s="503">
        <v>43091</v>
      </c>
      <c r="M1388" s="497" t="s">
        <v>7093</v>
      </c>
      <c r="N1388" s="163" t="s">
        <v>46</v>
      </c>
      <c r="O1388" s="503">
        <v>43091</v>
      </c>
      <c r="P1388" s="499">
        <v>13333</v>
      </c>
      <c r="Q1388" s="500">
        <f t="shared" si="50"/>
        <v>1.3332999999999999E-2</v>
      </c>
      <c r="R1388" s="504">
        <v>12</v>
      </c>
      <c r="S1388" s="505" t="s">
        <v>6513</v>
      </c>
      <c r="T1388" s="163" t="s">
        <v>103</v>
      </c>
      <c r="U1388" s="163" t="s">
        <v>7</v>
      </c>
      <c r="V1388" s="495" t="s">
        <v>477</v>
      </c>
      <c r="W1388" s="495"/>
      <c r="X1388" s="495" t="s">
        <v>7094</v>
      </c>
      <c r="Y1388" s="495" t="s">
        <v>186</v>
      </c>
      <c r="Z1388" s="616"/>
      <c r="AA1388" s="590"/>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615" customFormat="1" ht="17.45" customHeight="1" x14ac:dyDescent="0.25">
      <c r="A1389" s="589" t="s">
        <v>7656</v>
      </c>
      <c r="B1389" s="495" t="s">
        <v>56</v>
      </c>
      <c r="C1389" s="495" t="s">
        <v>194</v>
      </c>
      <c r="D1389" s="495" t="s">
        <v>7657</v>
      </c>
      <c r="E1389" s="495" t="s">
        <v>7658</v>
      </c>
      <c r="F1389" s="473" t="s">
        <v>27</v>
      </c>
      <c r="G1389" s="473"/>
      <c r="H1389" s="473"/>
      <c r="I1389" s="473"/>
      <c r="J1389" s="152" t="s">
        <v>11223</v>
      </c>
      <c r="K1389" s="163" t="s">
        <v>8070</v>
      </c>
      <c r="L1389" s="503">
        <v>42965</v>
      </c>
      <c r="M1389" s="497" t="s">
        <v>7659</v>
      </c>
      <c r="N1389" s="163" t="s">
        <v>48</v>
      </c>
      <c r="O1389" s="503">
        <v>42965</v>
      </c>
      <c r="P1389" s="499">
        <v>100000</v>
      </c>
      <c r="Q1389" s="500">
        <f t="shared" si="50"/>
        <v>9.9999999999999992E-2</v>
      </c>
      <c r="R1389" s="504">
        <v>12</v>
      </c>
      <c r="S1389" s="505" t="s">
        <v>11283</v>
      </c>
      <c r="T1389" s="163" t="s">
        <v>292</v>
      </c>
      <c r="U1389" s="163" t="s">
        <v>7</v>
      </c>
      <c r="V1389" s="495" t="s">
        <v>388</v>
      </c>
      <c r="W1389" s="495" t="s">
        <v>389</v>
      </c>
      <c r="X1389" s="495" t="s">
        <v>7660</v>
      </c>
      <c r="Y1389" s="495" t="s">
        <v>2625</v>
      </c>
      <c r="Z1389" s="616"/>
      <c r="AA1389" s="590"/>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615" customFormat="1" ht="17.45" customHeight="1" x14ac:dyDescent="0.25">
      <c r="A1390" s="589" t="s">
        <v>2461</v>
      </c>
      <c r="B1390" s="495" t="s">
        <v>56</v>
      </c>
      <c r="C1390" s="495" t="s">
        <v>117</v>
      </c>
      <c r="D1390" s="495" t="s">
        <v>10503</v>
      </c>
      <c r="E1390" s="495" t="s">
        <v>2463</v>
      </c>
      <c r="F1390" s="473" t="s">
        <v>25</v>
      </c>
      <c r="G1390" s="473"/>
      <c r="H1390" s="473"/>
      <c r="I1390" s="473"/>
      <c r="J1390" s="152" t="s">
        <v>11223</v>
      </c>
      <c r="K1390" s="152" t="s">
        <v>35</v>
      </c>
      <c r="L1390" s="496">
        <v>42930</v>
      </c>
      <c r="M1390" s="497">
        <v>42760</v>
      </c>
      <c r="N1390" s="152" t="s">
        <v>46</v>
      </c>
      <c r="O1390" s="498">
        <v>42940</v>
      </c>
      <c r="P1390" s="499">
        <v>150000</v>
      </c>
      <c r="Q1390" s="500">
        <f t="shared" si="50"/>
        <v>0.15</v>
      </c>
      <c r="R1390" s="501">
        <v>2</v>
      </c>
      <c r="S1390" s="502">
        <v>42761</v>
      </c>
      <c r="T1390" s="152" t="s">
        <v>103</v>
      </c>
      <c r="U1390" s="152" t="s">
        <v>7040</v>
      </c>
      <c r="V1390" s="495" t="s">
        <v>162</v>
      </c>
      <c r="W1390" s="495" t="s">
        <v>105</v>
      </c>
      <c r="X1390" s="495" t="s">
        <v>9002</v>
      </c>
      <c r="Y1390" s="495" t="s">
        <v>7201</v>
      </c>
      <c r="Z1390" s="616"/>
      <c r="AA1390" s="590"/>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615" customFormat="1" ht="17.45" customHeight="1" x14ac:dyDescent="0.25">
      <c r="A1391" s="589" t="s">
        <v>1675</v>
      </c>
      <c r="B1391" s="495" t="s">
        <v>56</v>
      </c>
      <c r="C1391" s="495" t="s">
        <v>109</v>
      </c>
      <c r="D1391" s="495" t="s">
        <v>11503</v>
      </c>
      <c r="E1391" s="495" t="s">
        <v>11504</v>
      </c>
      <c r="F1391" s="473" t="s">
        <v>28</v>
      </c>
      <c r="G1391" s="473"/>
      <c r="H1391" s="473"/>
      <c r="I1391" s="473"/>
      <c r="J1391" s="152" t="s">
        <v>11224</v>
      </c>
      <c r="K1391" s="152" t="s">
        <v>36</v>
      </c>
      <c r="L1391" s="496">
        <v>43035</v>
      </c>
      <c r="M1391" s="497">
        <v>42655</v>
      </c>
      <c r="N1391" s="152" t="s">
        <v>47</v>
      </c>
      <c r="O1391" s="498">
        <v>43035</v>
      </c>
      <c r="P1391" s="499">
        <v>250000</v>
      </c>
      <c r="Q1391" s="500">
        <f t="shared" si="50"/>
        <v>0.25</v>
      </c>
      <c r="R1391" s="501">
        <v>12</v>
      </c>
      <c r="S1391" s="502">
        <v>42913</v>
      </c>
      <c r="T1391" s="152" t="s">
        <v>103</v>
      </c>
      <c r="U1391" s="152" t="s">
        <v>7040</v>
      </c>
      <c r="V1391" s="495" t="s">
        <v>162</v>
      </c>
      <c r="W1391" s="495" t="s">
        <v>105</v>
      </c>
      <c r="X1391" s="495" t="s">
        <v>11905</v>
      </c>
      <c r="Y1391" s="495" t="s">
        <v>9549</v>
      </c>
      <c r="Z1391" s="616"/>
      <c r="AA1391" s="590"/>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615" customFormat="1" ht="17.45" customHeight="1" x14ac:dyDescent="0.25">
      <c r="A1392" s="591" t="s">
        <v>11595</v>
      </c>
      <c r="B1392" s="506" t="s">
        <v>56</v>
      </c>
      <c r="C1392" s="506" t="s">
        <v>117</v>
      </c>
      <c r="D1392" s="506" t="s">
        <v>11596</v>
      </c>
      <c r="E1392" s="506" t="s">
        <v>11597</v>
      </c>
      <c r="F1392" s="473" t="s">
        <v>25</v>
      </c>
      <c r="G1392" s="473"/>
      <c r="H1392" s="473"/>
      <c r="I1392" s="473"/>
      <c r="J1392" s="470" t="s">
        <v>11224</v>
      </c>
      <c r="K1392" s="470" t="s">
        <v>35</v>
      </c>
      <c r="L1392" s="515">
        <v>43035</v>
      </c>
      <c r="M1392" s="509">
        <v>42912</v>
      </c>
      <c r="N1392" s="470" t="s">
        <v>46</v>
      </c>
      <c r="O1392" s="516">
        <v>43035</v>
      </c>
      <c r="P1392" s="510">
        <v>100000</v>
      </c>
      <c r="Q1392" s="511">
        <f t="shared" si="50"/>
        <v>9.9999999999999992E-2</v>
      </c>
      <c r="R1392" s="517">
        <v>12</v>
      </c>
      <c r="S1392" s="518">
        <v>42912</v>
      </c>
      <c r="T1392" s="470" t="s">
        <v>125</v>
      </c>
      <c r="U1392" s="470" t="s">
        <v>18</v>
      </c>
      <c r="V1392" s="506" t="s">
        <v>9273</v>
      </c>
      <c r="W1392" s="506" t="s">
        <v>11808</v>
      </c>
      <c r="X1392" s="495" t="s">
        <v>11946</v>
      </c>
      <c r="Y1392" s="495" t="s">
        <v>7201</v>
      </c>
      <c r="Z1392" s="616"/>
      <c r="AA1392" s="590"/>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615" customFormat="1" ht="17.45" customHeight="1" x14ac:dyDescent="0.25">
      <c r="A1393" s="589" t="s">
        <v>913</v>
      </c>
      <c r="B1393" s="495" t="s">
        <v>56</v>
      </c>
      <c r="C1393" s="495" t="s">
        <v>161</v>
      </c>
      <c r="D1393" s="495" t="s">
        <v>914</v>
      </c>
      <c r="E1393" s="495" t="s">
        <v>915</v>
      </c>
      <c r="F1393" s="473" t="s">
        <v>26</v>
      </c>
      <c r="G1393" s="473"/>
      <c r="H1393" s="473"/>
      <c r="I1393" s="473"/>
      <c r="J1393" s="152" t="s">
        <v>11225</v>
      </c>
      <c r="K1393" s="163" t="s">
        <v>33</v>
      </c>
      <c r="L1393" s="503">
        <v>42916</v>
      </c>
      <c r="M1393" s="497" t="s">
        <v>916</v>
      </c>
      <c r="N1393" s="163" t="s">
        <v>47</v>
      </c>
      <c r="O1393" s="503">
        <v>43056</v>
      </c>
      <c r="P1393" s="499">
        <v>500000</v>
      </c>
      <c r="Q1393" s="500">
        <f t="shared" si="50"/>
        <v>0.5</v>
      </c>
      <c r="R1393" s="504">
        <v>1</v>
      </c>
      <c r="S1393" s="505" t="s">
        <v>10333</v>
      </c>
      <c r="T1393" s="163" t="s">
        <v>103</v>
      </c>
      <c r="U1393" s="163" t="s">
        <v>13</v>
      </c>
      <c r="V1393" s="495" t="s">
        <v>126</v>
      </c>
      <c r="W1393" s="495" t="s">
        <v>498</v>
      </c>
      <c r="X1393" s="495" t="s">
        <v>5810</v>
      </c>
      <c r="Y1393" s="495" t="s">
        <v>186</v>
      </c>
      <c r="Z1393" s="616"/>
      <c r="AA1393" s="590"/>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615" customFormat="1" ht="17.45" customHeight="1" x14ac:dyDescent="0.25">
      <c r="A1394" s="589" t="s">
        <v>8835</v>
      </c>
      <c r="B1394" s="495" t="s">
        <v>56</v>
      </c>
      <c r="C1394" s="495" t="s">
        <v>235</v>
      </c>
      <c r="D1394" s="495" t="s">
        <v>8836</v>
      </c>
      <c r="E1394" s="495" t="s">
        <v>8837</v>
      </c>
      <c r="F1394" s="473" t="s">
        <v>24</v>
      </c>
      <c r="G1394" s="473" t="s">
        <v>4894</v>
      </c>
      <c r="H1394" s="473" t="str">
        <f>VLOOKUP(A1394,'[1]2017 SalesConnect'!$A:$J,8,0)</f>
        <v>India</v>
      </c>
      <c r="I1394" s="473" t="str">
        <f>VLOOKUP(A1394,'[1]2017 SalesConnect'!$A:$I,9,0)</f>
        <v>CIC India team has developed a small POC around supply chain of Mobile devices and is in discussion with the account team to show case it to the client.</v>
      </c>
      <c r="J1394" s="152" t="s">
        <v>11224</v>
      </c>
      <c r="K1394" s="163" t="s">
        <v>8949</v>
      </c>
      <c r="L1394" s="503">
        <v>43100</v>
      </c>
      <c r="M1394" s="497" t="s">
        <v>8890</v>
      </c>
      <c r="N1394" s="163" t="s">
        <v>46</v>
      </c>
      <c r="O1394" s="503">
        <v>43100</v>
      </c>
      <c r="P1394" s="499">
        <v>50000</v>
      </c>
      <c r="Q1394" s="500">
        <f t="shared" si="50"/>
        <v>4.9999999999999996E-2</v>
      </c>
      <c r="R1394" s="504">
        <v>12</v>
      </c>
      <c r="S1394" s="505" t="s">
        <v>8158</v>
      </c>
      <c r="T1394" s="163" t="s">
        <v>125</v>
      </c>
      <c r="U1394" s="163" t="s">
        <v>7</v>
      </c>
      <c r="V1394" s="495" t="s">
        <v>1867</v>
      </c>
      <c r="W1394" s="495"/>
      <c r="X1394" s="495" t="s">
        <v>8926</v>
      </c>
      <c r="Y1394" s="495" t="s">
        <v>565</v>
      </c>
      <c r="Z1394" s="616"/>
      <c r="AA1394" s="590"/>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615" customFormat="1" ht="17.45" customHeight="1" x14ac:dyDescent="0.25">
      <c r="A1395" s="589" t="s">
        <v>8835</v>
      </c>
      <c r="B1395" s="495" t="s">
        <v>56</v>
      </c>
      <c r="C1395" s="495" t="s">
        <v>235</v>
      </c>
      <c r="D1395" s="495" t="s">
        <v>9182</v>
      </c>
      <c r="E1395" s="495" t="s">
        <v>8837</v>
      </c>
      <c r="F1395" s="473" t="s">
        <v>24</v>
      </c>
      <c r="G1395" s="473" t="s">
        <v>4894</v>
      </c>
      <c r="H1395" s="473" t="str">
        <f>VLOOKUP(A1395,'[1]2017 SalesConnect'!$A:$J,8,0)</f>
        <v>India</v>
      </c>
      <c r="I1395" s="473" t="str">
        <f>VLOOKUP(A1395,'[1]2017 SalesConnect'!$A:$I,9,0)</f>
        <v>CIC India team has developed a small POC around supply chain of Mobile devices and is in discussion with the account team to show case it to the client.</v>
      </c>
      <c r="J1395" s="152" t="s">
        <v>11224</v>
      </c>
      <c r="K1395" s="152" t="s">
        <v>8949</v>
      </c>
      <c r="L1395" s="496">
        <v>43100</v>
      </c>
      <c r="M1395" s="497">
        <v>42856</v>
      </c>
      <c r="N1395" s="152" t="s">
        <v>46</v>
      </c>
      <c r="O1395" s="498">
        <v>43100</v>
      </c>
      <c r="P1395" s="499">
        <v>50000</v>
      </c>
      <c r="Q1395" s="500">
        <f t="shared" si="50"/>
        <v>4.9999999999999996E-2</v>
      </c>
      <c r="R1395" s="501">
        <v>12</v>
      </c>
      <c r="S1395" s="502">
        <v>42859</v>
      </c>
      <c r="T1395" s="152" t="s">
        <v>125</v>
      </c>
      <c r="U1395" s="152" t="s">
        <v>7040</v>
      </c>
      <c r="V1395" s="495" t="s">
        <v>162</v>
      </c>
      <c r="W1395" s="495" t="s">
        <v>7199</v>
      </c>
      <c r="X1395" s="495" t="s">
        <v>11978</v>
      </c>
      <c r="Y1395" s="495" t="s">
        <v>7160</v>
      </c>
      <c r="Z1395" s="616"/>
      <c r="AA1395" s="590"/>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615" customFormat="1" ht="17.45" customHeight="1" x14ac:dyDescent="0.25">
      <c r="A1396" s="589" t="s">
        <v>580</v>
      </c>
      <c r="B1396" s="495" t="s">
        <v>56</v>
      </c>
      <c r="C1396" s="495" t="s">
        <v>161</v>
      </c>
      <c r="D1396" s="495" t="s">
        <v>10618</v>
      </c>
      <c r="E1396" s="495" t="s">
        <v>582</v>
      </c>
      <c r="F1396" s="473" t="s">
        <v>26</v>
      </c>
      <c r="G1396" s="473" t="s">
        <v>4894</v>
      </c>
      <c r="H1396" s="473" t="str">
        <f>VLOOKUP(A1396,'[1]2017 SalesConnect'!$A:$J,8,0)</f>
        <v>India</v>
      </c>
      <c r="I1396" s="473" t="str">
        <f>VLOOKUP(A1396,'[1]2017 SalesConnect'!$A:$I,9,0)</f>
        <v>Client Visit on 13 April 2017</v>
      </c>
      <c r="J1396" s="152" t="s">
        <v>11223</v>
      </c>
      <c r="K1396" s="152" t="s">
        <v>33</v>
      </c>
      <c r="L1396" s="496">
        <v>43000</v>
      </c>
      <c r="M1396" s="497">
        <v>42717</v>
      </c>
      <c r="N1396" s="152" t="s">
        <v>46</v>
      </c>
      <c r="O1396" s="498">
        <v>43000</v>
      </c>
      <c r="P1396" s="499">
        <v>50000</v>
      </c>
      <c r="Q1396" s="500">
        <f t="shared" si="50"/>
        <v>4.9999999999999996E-2</v>
      </c>
      <c r="R1396" s="501">
        <v>12</v>
      </c>
      <c r="S1396" s="502">
        <v>42821</v>
      </c>
      <c r="T1396" s="152" t="s">
        <v>103</v>
      </c>
      <c r="U1396" s="152" t="s">
        <v>7040</v>
      </c>
      <c r="V1396" s="495" t="s">
        <v>1715</v>
      </c>
      <c r="W1396" s="495" t="s">
        <v>518</v>
      </c>
      <c r="X1396" s="495" t="s">
        <v>10078</v>
      </c>
      <c r="Y1396" s="495"/>
      <c r="Z1396" s="616"/>
      <c r="AA1396" s="590"/>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615" customFormat="1" ht="17.45" customHeight="1" x14ac:dyDescent="0.25">
      <c r="A1397" s="589" t="s">
        <v>8514</v>
      </c>
      <c r="B1397" s="495" t="s">
        <v>56</v>
      </c>
      <c r="C1397" s="495" t="s">
        <v>235</v>
      </c>
      <c r="D1397" s="495" t="s">
        <v>11731</v>
      </c>
      <c r="E1397" s="495" t="s">
        <v>8515</v>
      </c>
      <c r="F1397" s="473" t="s">
        <v>24</v>
      </c>
      <c r="G1397" s="473"/>
      <c r="H1397" s="473"/>
      <c r="I1397" s="473"/>
      <c r="J1397" s="152" t="s">
        <v>11224</v>
      </c>
      <c r="K1397" s="152" t="s">
        <v>8949</v>
      </c>
      <c r="L1397" s="496">
        <v>43026</v>
      </c>
      <c r="M1397" s="497">
        <v>42865</v>
      </c>
      <c r="N1397" s="152" t="s">
        <v>46</v>
      </c>
      <c r="O1397" s="498">
        <v>43040</v>
      </c>
      <c r="P1397" s="499">
        <v>10000</v>
      </c>
      <c r="Q1397" s="500">
        <f t="shared" si="50"/>
        <v>0.01</v>
      </c>
      <c r="R1397" s="501">
        <v>12</v>
      </c>
      <c r="S1397" s="502">
        <v>42866</v>
      </c>
      <c r="T1397" s="152" t="s">
        <v>125</v>
      </c>
      <c r="U1397" s="152" t="s">
        <v>7040</v>
      </c>
      <c r="V1397" s="495" t="s">
        <v>162</v>
      </c>
      <c r="W1397" s="495" t="s">
        <v>7199</v>
      </c>
      <c r="X1397" s="495" t="s">
        <v>12008</v>
      </c>
      <c r="Y1397" s="495" t="s">
        <v>9291</v>
      </c>
      <c r="Z1397" s="616"/>
      <c r="AA1397" s="590"/>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615" customFormat="1" ht="17.45" customHeight="1" x14ac:dyDescent="0.25">
      <c r="A1398" s="589" t="s">
        <v>8748</v>
      </c>
      <c r="B1398" s="495" t="s">
        <v>56</v>
      </c>
      <c r="C1398" s="495" t="s">
        <v>117</v>
      </c>
      <c r="D1398" s="495" t="s">
        <v>10838</v>
      </c>
      <c r="E1398" s="495" t="s">
        <v>8749</v>
      </c>
      <c r="F1398" s="473" t="s">
        <v>25</v>
      </c>
      <c r="G1398" s="473"/>
      <c r="H1398" s="473"/>
      <c r="I1398" s="473"/>
      <c r="J1398" s="152" t="s">
        <v>11224</v>
      </c>
      <c r="K1398" s="152" t="s">
        <v>35</v>
      </c>
      <c r="L1398" s="496">
        <v>43068</v>
      </c>
      <c r="M1398" s="497">
        <v>42851</v>
      </c>
      <c r="N1398" s="152" t="s">
        <v>47</v>
      </c>
      <c r="O1398" s="498">
        <v>43073</v>
      </c>
      <c r="P1398" s="499">
        <v>250000</v>
      </c>
      <c r="Q1398" s="500">
        <f t="shared" si="50"/>
        <v>0.25</v>
      </c>
      <c r="R1398" s="501">
        <v>4</v>
      </c>
      <c r="S1398" s="502">
        <v>42852</v>
      </c>
      <c r="T1398" s="152" t="s">
        <v>125</v>
      </c>
      <c r="U1398" s="152" t="s">
        <v>7040</v>
      </c>
      <c r="V1398" s="495" t="s">
        <v>162</v>
      </c>
      <c r="W1398" s="495" t="s">
        <v>105</v>
      </c>
      <c r="X1398" s="495" t="s">
        <v>10195</v>
      </c>
      <c r="Y1398" s="495"/>
      <c r="Z1398" s="616"/>
      <c r="AA1398" s="590"/>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615" customFormat="1" ht="17.45" customHeight="1" x14ac:dyDescent="0.25">
      <c r="A1399" s="589" t="s">
        <v>10363</v>
      </c>
      <c r="B1399" s="495" t="s">
        <v>56</v>
      </c>
      <c r="C1399" s="495" t="s">
        <v>161</v>
      </c>
      <c r="D1399" s="495" t="s">
        <v>10262</v>
      </c>
      <c r="E1399" s="495" t="s">
        <v>10364</v>
      </c>
      <c r="F1399" s="473" t="s">
        <v>26</v>
      </c>
      <c r="G1399" s="473"/>
      <c r="H1399" s="473"/>
      <c r="I1399" s="473"/>
      <c r="J1399" s="152" t="s">
        <v>11223</v>
      </c>
      <c r="K1399" s="152" t="s">
        <v>33</v>
      </c>
      <c r="L1399" s="496">
        <v>42972</v>
      </c>
      <c r="M1399" s="497">
        <v>42898</v>
      </c>
      <c r="N1399" s="152" t="s">
        <v>46</v>
      </c>
      <c r="O1399" s="498">
        <v>42972</v>
      </c>
      <c r="P1399" s="499">
        <v>1000000</v>
      </c>
      <c r="Q1399" s="500">
        <f t="shared" si="50"/>
        <v>1</v>
      </c>
      <c r="R1399" s="501">
        <v>12</v>
      </c>
      <c r="S1399" s="502">
        <v>42901</v>
      </c>
      <c r="T1399" s="152" t="s">
        <v>292</v>
      </c>
      <c r="U1399" s="152" t="s">
        <v>7040</v>
      </c>
      <c r="V1399" s="495" t="s">
        <v>162</v>
      </c>
      <c r="W1399" s="495" t="s">
        <v>105</v>
      </c>
      <c r="X1399" s="495" t="s">
        <v>10743</v>
      </c>
      <c r="Y1399" s="495" t="s">
        <v>10790</v>
      </c>
      <c r="Z1399" s="616"/>
      <c r="AA1399" s="590"/>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615" customFormat="1" ht="17.45" customHeight="1" x14ac:dyDescent="0.25">
      <c r="A1400" s="589" t="s">
        <v>3076</v>
      </c>
      <c r="B1400" s="495" t="s">
        <v>56</v>
      </c>
      <c r="C1400" s="495" t="s">
        <v>161</v>
      </c>
      <c r="D1400" s="495" t="s">
        <v>10262</v>
      </c>
      <c r="E1400" s="495" t="s">
        <v>3078</v>
      </c>
      <c r="F1400" s="473" t="s">
        <v>26</v>
      </c>
      <c r="G1400" s="473"/>
      <c r="H1400" s="473"/>
      <c r="I1400" s="473"/>
      <c r="J1400" s="152" t="s">
        <v>11225</v>
      </c>
      <c r="K1400" s="152" t="s">
        <v>33</v>
      </c>
      <c r="L1400" s="496">
        <v>42893</v>
      </c>
      <c r="M1400" s="497">
        <v>42794</v>
      </c>
      <c r="N1400" s="152" t="s">
        <v>50</v>
      </c>
      <c r="O1400" s="498">
        <v>42895</v>
      </c>
      <c r="P1400" s="499">
        <v>245000</v>
      </c>
      <c r="Q1400" s="500">
        <f t="shared" si="50"/>
        <v>0.245</v>
      </c>
      <c r="R1400" s="501">
        <v>6</v>
      </c>
      <c r="S1400" s="502">
        <v>42901</v>
      </c>
      <c r="T1400" s="152" t="s">
        <v>578</v>
      </c>
      <c r="U1400" s="152" t="s">
        <v>7040</v>
      </c>
      <c r="V1400" s="495" t="s">
        <v>162</v>
      </c>
      <c r="W1400" s="495" t="s">
        <v>105</v>
      </c>
      <c r="X1400" s="495" t="s">
        <v>9802</v>
      </c>
      <c r="Y1400" s="495" t="s">
        <v>9616</v>
      </c>
      <c r="Z1400" s="616"/>
      <c r="AA1400" s="590"/>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615" customFormat="1" ht="17.45" customHeight="1" x14ac:dyDescent="0.25">
      <c r="A1401" s="589" t="s">
        <v>3358</v>
      </c>
      <c r="B1401" s="495" t="s">
        <v>56</v>
      </c>
      <c r="C1401" s="495" t="s">
        <v>161</v>
      </c>
      <c r="D1401" s="495" t="s">
        <v>10262</v>
      </c>
      <c r="E1401" s="495" t="s">
        <v>3359</v>
      </c>
      <c r="F1401" s="473" t="s">
        <v>26</v>
      </c>
      <c r="G1401" s="473"/>
      <c r="H1401" s="473"/>
      <c r="I1401" s="473"/>
      <c r="J1401" s="152" t="s">
        <v>11224</v>
      </c>
      <c r="K1401" s="152" t="s">
        <v>33</v>
      </c>
      <c r="L1401" s="496">
        <v>43049</v>
      </c>
      <c r="M1401" s="497">
        <v>42794</v>
      </c>
      <c r="N1401" s="152" t="s">
        <v>47</v>
      </c>
      <c r="O1401" s="498">
        <v>43049</v>
      </c>
      <c r="P1401" s="499">
        <v>100000</v>
      </c>
      <c r="Q1401" s="500">
        <f t="shared" si="50"/>
        <v>9.9999999999999992E-2</v>
      </c>
      <c r="R1401" s="501">
        <v>3</v>
      </c>
      <c r="S1401" s="502">
        <v>42796</v>
      </c>
      <c r="T1401" s="152" t="s">
        <v>125</v>
      </c>
      <c r="U1401" s="152" t="s">
        <v>7040</v>
      </c>
      <c r="V1401" s="495" t="s">
        <v>162</v>
      </c>
      <c r="W1401" s="495" t="s">
        <v>105</v>
      </c>
      <c r="X1401" s="495" t="s">
        <v>9802</v>
      </c>
      <c r="Y1401" s="495"/>
      <c r="Z1401" s="616"/>
      <c r="AA1401" s="590"/>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615" customFormat="1" ht="17.45" customHeight="1" x14ac:dyDescent="0.25">
      <c r="A1402" s="589" t="s">
        <v>3076</v>
      </c>
      <c r="B1402" s="495" t="s">
        <v>56</v>
      </c>
      <c r="C1402" s="495" t="s">
        <v>161</v>
      </c>
      <c r="D1402" s="495" t="s">
        <v>3077</v>
      </c>
      <c r="E1402" s="495" t="s">
        <v>3078</v>
      </c>
      <c r="F1402" s="473" t="s">
        <v>26</v>
      </c>
      <c r="G1402" s="473"/>
      <c r="H1402" s="473"/>
      <c r="I1402" s="473"/>
      <c r="J1402" s="152" t="s">
        <v>11225</v>
      </c>
      <c r="K1402" s="163" t="s">
        <v>33</v>
      </c>
      <c r="L1402" s="503">
        <v>42893</v>
      </c>
      <c r="M1402" s="497" t="s">
        <v>3079</v>
      </c>
      <c r="N1402" s="163" t="s">
        <v>50</v>
      </c>
      <c r="O1402" s="503">
        <v>42895</v>
      </c>
      <c r="P1402" s="499">
        <v>155000</v>
      </c>
      <c r="Q1402" s="500">
        <f t="shared" si="50"/>
        <v>0.155</v>
      </c>
      <c r="R1402" s="504">
        <v>3</v>
      </c>
      <c r="S1402" s="505" t="s">
        <v>10335</v>
      </c>
      <c r="T1402" s="163" t="s">
        <v>578</v>
      </c>
      <c r="U1402" s="163" t="s">
        <v>7</v>
      </c>
      <c r="V1402" s="495" t="s">
        <v>477</v>
      </c>
      <c r="W1402" s="495" t="s">
        <v>1204</v>
      </c>
      <c r="X1402" s="495" t="s">
        <v>7935</v>
      </c>
      <c r="Y1402" s="495" t="s">
        <v>9617</v>
      </c>
      <c r="Z1402" s="616"/>
      <c r="AA1402" s="590"/>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615" customFormat="1" ht="17.45" customHeight="1" x14ac:dyDescent="0.25">
      <c r="A1403" s="589" t="s">
        <v>3358</v>
      </c>
      <c r="B1403" s="495" t="s">
        <v>56</v>
      </c>
      <c r="C1403" s="495" t="s">
        <v>161</v>
      </c>
      <c r="D1403" s="495" t="s">
        <v>3077</v>
      </c>
      <c r="E1403" s="495" t="s">
        <v>3359</v>
      </c>
      <c r="F1403" s="473" t="s">
        <v>26</v>
      </c>
      <c r="G1403" s="473"/>
      <c r="H1403" s="473"/>
      <c r="I1403" s="473"/>
      <c r="J1403" s="152" t="s">
        <v>11224</v>
      </c>
      <c r="K1403" s="163" t="s">
        <v>33</v>
      </c>
      <c r="L1403" s="503">
        <v>43049</v>
      </c>
      <c r="M1403" s="497" t="s">
        <v>3360</v>
      </c>
      <c r="N1403" s="163" t="s">
        <v>47</v>
      </c>
      <c r="O1403" s="503">
        <v>43049</v>
      </c>
      <c r="P1403" s="499">
        <v>100000</v>
      </c>
      <c r="Q1403" s="500">
        <f t="shared" si="50"/>
        <v>9.9999999999999992E-2</v>
      </c>
      <c r="R1403" s="504">
        <v>3</v>
      </c>
      <c r="S1403" s="505" t="s">
        <v>445</v>
      </c>
      <c r="T1403" s="163" t="s">
        <v>125</v>
      </c>
      <c r="U1403" s="163" t="s">
        <v>7</v>
      </c>
      <c r="V1403" s="495" t="s">
        <v>477</v>
      </c>
      <c r="W1403" s="495" t="s">
        <v>1204</v>
      </c>
      <c r="X1403" s="495" t="s">
        <v>7935</v>
      </c>
      <c r="Y1403" s="495" t="s">
        <v>9295</v>
      </c>
      <c r="Z1403" s="616"/>
      <c r="AA1403" s="590"/>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615" customFormat="1" ht="17.45" customHeight="1" x14ac:dyDescent="0.25">
      <c r="A1404" s="589" t="s">
        <v>3076</v>
      </c>
      <c r="B1404" s="495" t="s">
        <v>56</v>
      </c>
      <c r="C1404" s="495" t="s">
        <v>161</v>
      </c>
      <c r="D1404" s="495" t="s">
        <v>3077</v>
      </c>
      <c r="E1404" s="495" t="s">
        <v>3078</v>
      </c>
      <c r="F1404" s="473" t="s">
        <v>26</v>
      </c>
      <c r="G1404" s="473"/>
      <c r="H1404" s="473"/>
      <c r="I1404" s="473"/>
      <c r="J1404" s="152" t="s">
        <v>11225</v>
      </c>
      <c r="K1404" s="163" t="s">
        <v>33</v>
      </c>
      <c r="L1404" s="503">
        <v>42893</v>
      </c>
      <c r="M1404" s="497" t="s">
        <v>3079</v>
      </c>
      <c r="N1404" s="163" t="s">
        <v>50</v>
      </c>
      <c r="O1404" s="503">
        <v>42893</v>
      </c>
      <c r="P1404" s="499">
        <v>0</v>
      </c>
      <c r="Q1404" s="500">
        <f t="shared" si="50"/>
        <v>0</v>
      </c>
      <c r="R1404" s="504">
        <v>12</v>
      </c>
      <c r="S1404" s="505" t="s">
        <v>10333</v>
      </c>
      <c r="T1404" s="163" t="s">
        <v>578</v>
      </c>
      <c r="U1404" s="163" t="s">
        <v>7</v>
      </c>
      <c r="V1404" s="495" t="s">
        <v>477</v>
      </c>
      <c r="W1404" s="495" t="s">
        <v>1138</v>
      </c>
      <c r="X1404" s="495" t="s">
        <v>7935</v>
      </c>
      <c r="Y1404" s="495" t="s">
        <v>9617</v>
      </c>
      <c r="Z1404" s="616"/>
      <c r="AA1404" s="590"/>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615" customFormat="1" ht="17.45" customHeight="1" x14ac:dyDescent="0.25">
      <c r="A1405" s="589" t="s">
        <v>3076</v>
      </c>
      <c r="B1405" s="495" t="s">
        <v>56</v>
      </c>
      <c r="C1405" s="495" t="s">
        <v>161</v>
      </c>
      <c r="D1405" s="495" t="s">
        <v>3077</v>
      </c>
      <c r="E1405" s="495" t="s">
        <v>3078</v>
      </c>
      <c r="F1405" s="473" t="s">
        <v>26</v>
      </c>
      <c r="G1405" s="473"/>
      <c r="H1405" s="473"/>
      <c r="I1405" s="473"/>
      <c r="J1405" s="152" t="s">
        <v>11225</v>
      </c>
      <c r="K1405" s="163" t="s">
        <v>33</v>
      </c>
      <c r="L1405" s="503">
        <v>42893</v>
      </c>
      <c r="M1405" s="497" t="s">
        <v>3079</v>
      </c>
      <c r="N1405" s="163" t="s">
        <v>50</v>
      </c>
      <c r="O1405" s="503">
        <v>42893</v>
      </c>
      <c r="P1405" s="499">
        <v>0</v>
      </c>
      <c r="Q1405" s="500">
        <f t="shared" si="50"/>
        <v>0</v>
      </c>
      <c r="R1405" s="504">
        <v>1</v>
      </c>
      <c r="S1405" s="505" t="s">
        <v>10333</v>
      </c>
      <c r="T1405" s="163" t="s">
        <v>578</v>
      </c>
      <c r="U1405" s="163" t="s">
        <v>7</v>
      </c>
      <c r="V1405" s="495" t="s">
        <v>921</v>
      </c>
      <c r="W1405" s="495" t="s">
        <v>10348</v>
      </c>
      <c r="X1405" s="495" t="s">
        <v>7935</v>
      </c>
      <c r="Y1405" s="495" t="s">
        <v>9617</v>
      </c>
      <c r="Z1405" s="616"/>
      <c r="AA1405" s="590"/>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615" customFormat="1" ht="17.45" customHeight="1" x14ac:dyDescent="0.25">
      <c r="A1406" s="589" t="s">
        <v>8405</v>
      </c>
      <c r="B1406" s="495" t="s">
        <v>56</v>
      </c>
      <c r="C1406" s="495" t="s">
        <v>194</v>
      </c>
      <c r="D1406" s="495" t="s">
        <v>11092</v>
      </c>
      <c r="E1406" s="495" t="s">
        <v>8406</v>
      </c>
      <c r="F1406" s="473" t="s">
        <v>27</v>
      </c>
      <c r="G1406" s="473"/>
      <c r="H1406" s="473"/>
      <c r="I1406" s="473"/>
      <c r="J1406" s="152" t="s">
        <v>11223</v>
      </c>
      <c r="K1406" s="163" t="s">
        <v>8947</v>
      </c>
      <c r="L1406" s="503">
        <v>42993</v>
      </c>
      <c r="M1406" s="497" t="s">
        <v>11265</v>
      </c>
      <c r="N1406" s="163" t="s">
        <v>46</v>
      </c>
      <c r="O1406" s="503">
        <v>42993</v>
      </c>
      <c r="P1406" s="499">
        <v>50000</v>
      </c>
      <c r="Q1406" s="500">
        <f t="shared" si="50"/>
        <v>4.9999999999999996E-2</v>
      </c>
      <c r="R1406" s="504">
        <v>12</v>
      </c>
      <c r="S1406" s="505" t="s">
        <v>11265</v>
      </c>
      <c r="T1406" s="163" t="s">
        <v>125</v>
      </c>
      <c r="U1406" s="163" t="s">
        <v>9234</v>
      </c>
      <c r="V1406" s="495" t="s">
        <v>184</v>
      </c>
      <c r="W1406" s="495" t="s">
        <v>11333</v>
      </c>
      <c r="X1406" s="495" t="s">
        <v>11387</v>
      </c>
      <c r="Y1406" s="495" t="s">
        <v>6868</v>
      </c>
      <c r="Z1406" s="616"/>
      <c r="AA1406" s="590"/>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615" customFormat="1" ht="17.45" customHeight="1" x14ac:dyDescent="0.25">
      <c r="A1407" s="589" t="s">
        <v>1555</v>
      </c>
      <c r="B1407" s="495" t="s">
        <v>56</v>
      </c>
      <c r="C1407" s="495" t="s">
        <v>194</v>
      </c>
      <c r="D1407" s="495" t="s">
        <v>1556</v>
      </c>
      <c r="E1407" s="495" t="s">
        <v>1557</v>
      </c>
      <c r="F1407" s="473" t="s">
        <v>27</v>
      </c>
      <c r="G1407" s="473"/>
      <c r="H1407" s="473"/>
      <c r="I1407" s="473"/>
      <c r="J1407" s="152" t="s">
        <v>11225</v>
      </c>
      <c r="K1407" s="163" t="s">
        <v>8947</v>
      </c>
      <c r="L1407" s="503">
        <v>42881</v>
      </c>
      <c r="M1407" s="497" t="s">
        <v>1558</v>
      </c>
      <c r="N1407" s="163" t="s">
        <v>46</v>
      </c>
      <c r="O1407" s="503">
        <v>42881</v>
      </c>
      <c r="P1407" s="499">
        <v>250000</v>
      </c>
      <c r="Q1407" s="500">
        <f t="shared" si="50"/>
        <v>0.25</v>
      </c>
      <c r="R1407" s="504">
        <v>12</v>
      </c>
      <c r="S1407" s="505" t="s">
        <v>9266</v>
      </c>
      <c r="T1407" s="163" t="s">
        <v>103</v>
      </c>
      <c r="U1407" s="163" t="s">
        <v>6</v>
      </c>
      <c r="V1407" s="495" t="s">
        <v>7956</v>
      </c>
      <c r="W1407" s="495"/>
      <c r="X1407" s="495" t="s">
        <v>5876</v>
      </c>
      <c r="Y1407" s="495" t="s">
        <v>6284</v>
      </c>
      <c r="Z1407" s="616"/>
      <c r="AA1407" s="590"/>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615" customFormat="1" ht="17.45" customHeight="1" x14ac:dyDescent="0.25">
      <c r="A1408" s="589" t="s">
        <v>3513</v>
      </c>
      <c r="B1408" s="495" t="s">
        <v>56</v>
      </c>
      <c r="C1408" s="495" t="s">
        <v>194</v>
      </c>
      <c r="D1408" s="495" t="s">
        <v>1556</v>
      </c>
      <c r="E1408" s="495" t="s">
        <v>3514</v>
      </c>
      <c r="F1408" s="473" t="s">
        <v>27</v>
      </c>
      <c r="G1408" s="473"/>
      <c r="H1408" s="473"/>
      <c r="I1408" s="473"/>
      <c r="J1408" s="152" t="s">
        <v>11224</v>
      </c>
      <c r="K1408" s="163" t="s">
        <v>8947</v>
      </c>
      <c r="L1408" s="503">
        <v>43049</v>
      </c>
      <c r="M1408" s="497" t="s">
        <v>3515</v>
      </c>
      <c r="N1408" s="163" t="s">
        <v>47</v>
      </c>
      <c r="O1408" s="503">
        <v>43049</v>
      </c>
      <c r="P1408" s="499">
        <v>80000</v>
      </c>
      <c r="Q1408" s="500">
        <f t="shared" si="50"/>
        <v>0.08</v>
      </c>
      <c r="R1408" s="504">
        <v>12</v>
      </c>
      <c r="S1408" s="505" t="s">
        <v>8161</v>
      </c>
      <c r="T1408" s="163" t="s">
        <v>103</v>
      </c>
      <c r="U1408" s="163" t="s">
        <v>7</v>
      </c>
      <c r="V1408" s="495" t="s">
        <v>477</v>
      </c>
      <c r="W1408" s="495" t="s">
        <v>1204</v>
      </c>
      <c r="X1408" s="495" t="s">
        <v>5989</v>
      </c>
      <c r="Y1408" s="495" t="s">
        <v>757</v>
      </c>
      <c r="Z1408" s="616"/>
      <c r="AA1408" s="590"/>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615" customFormat="1" ht="17.45" customHeight="1" x14ac:dyDescent="0.25">
      <c r="A1409" s="589" t="s">
        <v>3318</v>
      </c>
      <c r="B1409" s="495" t="s">
        <v>56</v>
      </c>
      <c r="C1409" s="495" t="s">
        <v>194</v>
      </c>
      <c r="D1409" s="495" t="s">
        <v>3287</v>
      </c>
      <c r="E1409" s="495" t="s">
        <v>3319</v>
      </c>
      <c r="F1409" s="473" t="s">
        <v>27</v>
      </c>
      <c r="G1409" s="473"/>
      <c r="H1409" s="473"/>
      <c r="I1409" s="473"/>
      <c r="J1409" s="152" t="s">
        <v>11223</v>
      </c>
      <c r="K1409" s="163" t="s">
        <v>8947</v>
      </c>
      <c r="L1409" s="503">
        <v>42923</v>
      </c>
      <c r="M1409" s="497" t="s">
        <v>3320</v>
      </c>
      <c r="N1409" s="163" t="s">
        <v>46</v>
      </c>
      <c r="O1409" s="503">
        <v>42923</v>
      </c>
      <c r="P1409" s="499">
        <v>100000</v>
      </c>
      <c r="Q1409" s="500">
        <f t="shared" si="50"/>
        <v>9.9999999999999992E-2</v>
      </c>
      <c r="R1409" s="504">
        <v>12</v>
      </c>
      <c r="S1409" s="505" t="s">
        <v>3290</v>
      </c>
      <c r="T1409" s="163" t="s">
        <v>125</v>
      </c>
      <c r="U1409" s="152" t="s">
        <v>7040</v>
      </c>
      <c r="V1409" s="495" t="s">
        <v>134</v>
      </c>
      <c r="W1409" s="495" t="s">
        <v>3291</v>
      </c>
      <c r="X1409" s="495" t="s">
        <v>6071</v>
      </c>
      <c r="Y1409" s="495" t="s">
        <v>9238</v>
      </c>
      <c r="Z1409" s="616"/>
      <c r="AA1409" s="590"/>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615" customFormat="1" ht="17.45" customHeight="1" x14ac:dyDescent="0.25">
      <c r="A1410" s="589" t="s">
        <v>3286</v>
      </c>
      <c r="B1410" s="495" t="s">
        <v>56</v>
      </c>
      <c r="C1410" s="495" t="s">
        <v>194</v>
      </c>
      <c r="D1410" s="495" t="s">
        <v>3287</v>
      </c>
      <c r="E1410" s="495" t="s">
        <v>3288</v>
      </c>
      <c r="F1410" s="473" t="s">
        <v>27</v>
      </c>
      <c r="G1410" s="473"/>
      <c r="H1410" s="473"/>
      <c r="I1410" s="473"/>
      <c r="J1410" s="152" t="s">
        <v>11223</v>
      </c>
      <c r="K1410" s="163" t="s">
        <v>8947</v>
      </c>
      <c r="L1410" s="503">
        <v>42977</v>
      </c>
      <c r="M1410" s="497" t="s">
        <v>3289</v>
      </c>
      <c r="N1410" s="163" t="s">
        <v>46</v>
      </c>
      <c r="O1410" s="503">
        <v>42977</v>
      </c>
      <c r="P1410" s="499">
        <v>100000</v>
      </c>
      <c r="Q1410" s="500">
        <f t="shared" si="50"/>
        <v>9.9999999999999992E-2</v>
      </c>
      <c r="R1410" s="504">
        <v>12</v>
      </c>
      <c r="S1410" s="505" t="s">
        <v>3290</v>
      </c>
      <c r="T1410" s="163" t="s">
        <v>125</v>
      </c>
      <c r="U1410" s="152" t="s">
        <v>7040</v>
      </c>
      <c r="V1410" s="495" t="s">
        <v>134</v>
      </c>
      <c r="W1410" s="495" t="s">
        <v>3291</v>
      </c>
      <c r="X1410" s="495" t="s">
        <v>6071</v>
      </c>
      <c r="Y1410" s="495" t="s">
        <v>9238</v>
      </c>
      <c r="Z1410" s="616"/>
      <c r="AA1410" s="590"/>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615" customFormat="1" ht="17.45" customHeight="1" x14ac:dyDescent="0.25">
      <c r="A1411" s="589" t="s">
        <v>3606</v>
      </c>
      <c r="B1411" s="495" t="s">
        <v>56</v>
      </c>
      <c r="C1411" s="495" t="s">
        <v>194</v>
      </c>
      <c r="D1411" s="495" t="s">
        <v>3607</v>
      </c>
      <c r="E1411" s="495" t="s">
        <v>316</v>
      </c>
      <c r="F1411" s="473" t="s">
        <v>27</v>
      </c>
      <c r="G1411" s="473"/>
      <c r="H1411" s="473"/>
      <c r="I1411" s="473"/>
      <c r="J1411" s="152" t="s">
        <v>11223</v>
      </c>
      <c r="K1411" s="163" t="s">
        <v>8947</v>
      </c>
      <c r="L1411" s="503">
        <v>42999</v>
      </c>
      <c r="M1411" s="497" t="s">
        <v>3608</v>
      </c>
      <c r="N1411" s="163" t="s">
        <v>46</v>
      </c>
      <c r="O1411" s="503">
        <v>42999</v>
      </c>
      <c r="P1411" s="499">
        <v>75000</v>
      </c>
      <c r="Q1411" s="500">
        <f t="shared" si="50"/>
        <v>7.4999999999999997E-2</v>
      </c>
      <c r="R1411" s="504">
        <v>12</v>
      </c>
      <c r="S1411" s="505" t="s">
        <v>305</v>
      </c>
      <c r="T1411" s="163" t="s">
        <v>103</v>
      </c>
      <c r="U1411" s="163" t="s">
        <v>9234</v>
      </c>
      <c r="V1411" s="495" t="s">
        <v>184</v>
      </c>
      <c r="W1411" s="495" t="s">
        <v>11333</v>
      </c>
      <c r="X1411" s="495" t="s">
        <v>6108</v>
      </c>
      <c r="Y1411" s="495"/>
      <c r="Z1411" s="616"/>
      <c r="AA1411" s="590"/>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615" customFormat="1" ht="17.45" customHeight="1" x14ac:dyDescent="0.25">
      <c r="A1412" s="589" t="s">
        <v>8367</v>
      </c>
      <c r="B1412" s="495" t="s">
        <v>56</v>
      </c>
      <c r="C1412" s="495" t="s">
        <v>109</v>
      </c>
      <c r="D1412" s="495" t="s">
        <v>11555</v>
      </c>
      <c r="E1412" s="495" t="s">
        <v>8368</v>
      </c>
      <c r="F1412" s="473" t="s">
        <v>28</v>
      </c>
      <c r="G1412" s="473"/>
      <c r="H1412" s="473"/>
      <c r="I1412" s="473"/>
      <c r="J1412" s="152" t="s">
        <v>11223</v>
      </c>
      <c r="K1412" s="152" t="s">
        <v>8953</v>
      </c>
      <c r="L1412" s="496">
        <v>42950</v>
      </c>
      <c r="M1412" s="497">
        <v>42860</v>
      </c>
      <c r="N1412" s="152" t="s">
        <v>46</v>
      </c>
      <c r="O1412" s="498">
        <v>42950</v>
      </c>
      <c r="P1412" s="499">
        <v>125000</v>
      </c>
      <c r="Q1412" s="500">
        <f t="shared" si="50"/>
        <v>0.125</v>
      </c>
      <c r="R1412" s="501">
        <v>12</v>
      </c>
      <c r="S1412" s="502">
        <v>42866</v>
      </c>
      <c r="T1412" s="152" t="s">
        <v>103</v>
      </c>
      <c r="U1412" s="152" t="s">
        <v>18</v>
      </c>
      <c r="V1412" s="495" t="s">
        <v>9273</v>
      </c>
      <c r="W1412" s="495" t="s">
        <v>11808</v>
      </c>
      <c r="X1412" s="495" t="s">
        <v>11881</v>
      </c>
      <c r="Y1412" s="495" t="s">
        <v>9450</v>
      </c>
      <c r="Z1412" s="616"/>
      <c r="AA1412" s="590"/>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615" customFormat="1" ht="17.45" customHeight="1" x14ac:dyDescent="0.25">
      <c r="A1413" s="589" t="s">
        <v>8354</v>
      </c>
      <c r="B1413" s="495" t="s">
        <v>56</v>
      </c>
      <c r="C1413" s="495" t="s">
        <v>161</v>
      </c>
      <c r="D1413" s="495" t="s">
        <v>10507</v>
      </c>
      <c r="E1413" s="495" t="s">
        <v>8355</v>
      </c>
      <c r="F1413" s="473" t="s">
        <v>26</v>
      </c>
      <c r="G1413" s="473"/>
      <c r="H1413" s="473"/>
      <c r="I1413" s="473"/>
      <c r="J1413" s="152" t="s">
        <v>11223</v>
      </c>
      <c r="K1413" s="152" t="s">
        <v>8948</v>
      </c>
      <c r="L1413" s="496">
        <v>42947</v>
      </c>
      <c r="M1413" s="497">
        <v>42843</v>
      </c>
      <c r="N1413" s="152" t="s">
        <v>46</v>
      </c>
      <c r="O1413" s="498">
        <v>42947</v>
      </c>
      <c r="P1413" s="499">
        <v>150000</v>
      </c>
      <c r="Q1413" s="500">
        <f t="shared" si="50"/>
        <v>0.15</v>
      </c>
      <c r="R1413" s="501">
        <v>2</v>
      </c>
      <c r="S1413" s="502">
        <v>42845</v>
      </c>
      <c r="T1413" s="152" t="s">
        <v>103</v>
      </c>
      <c r="U1413" s="152" t="s">
        <v>7040</v>
      </c>
      <c r="V1413" s="495" t="s">
        <v>162</v>
      </c>
      <c r="W1413" s="495" t="s">
        <v>105</v>
      </c>
      <c r="X1413" s="495" t="s">
        <v>9970</v>
      </c>
      <c r="Y1413" s="495"/>
      <c r="Z1413" s="616"/>
      <c r="AA1413" s="590"/>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615" customFormat="1" ht="17.45" customHeight="1" x14ac:dyDescent="0.25">
      <c r="A1414" s="589" t="s">
        <v>8316</v>
      </c>
      <c r="B1414" s="495" t="s">
        <v>56</v>
      </c>
      <c r="C1414" s="495" t="s">
        <v>161</v>
      </c>
      <c r="D1414" s="495" t="s">
        <v>11514</v>
      </c>
      <c r="E1414" s="495" t="s">
        <v>8317</v>
      </c>
      <c r="F1414" s="473" t="s">
        <v>26</v>
      </c>
      <c r="G1414" s="473"/>
      <c r="H1414" s="473"/>
      <c r="I1414" s="473"/>
      <c r="J1414" s="152" t="s">
        <v>11223</v>
      </c>
      <c r="K1414" s="152" t="s">
        <v>8948</v>
      </c>
      <c r="L1414" s="496">
        <v>42953</v>
      </c>
      <c r="M1414" s="497">
        <v>42863</v>
      </c>
      <c r="N1414" s="152" t="s">
        <v>46</v>
      </c>
      <c r="O1414" s="152" t="s">
        <v>11764</v>
      </c>
      <c r="P1414" s="499">
        <v>200000</v>
      </c>
      <c r="Q1414" s="500">
        <f t="shared" si="50"/>
        <v>0.19999999999999998</v>
      </c>
      <c r="R1414" s="501">
        <v>12</v>
      </c>
      <c r="S1414" s="502">
        <v>42866</v>
      </c>
      <c r="T1414" s="152" t="s">
        <v>125</v>
      </c>
      <c r="U1414" s="152" t="s">
        <v>18</v>
      </c>
      <c r="V1414" s="495" t="s">
        <v>9273</v>
      </c>
      <c r="W1414" s="495" t="s">
        <v>11808</v>
      </c>
      <c r="X1414" s="495" t="s">
        <v>11909</v>
      </c>
      <c r="Y1414" s="495" t="s">
        <v>7201</v>
      </c>
      <c r="Z1414" s="616"/>
      <c r="AA1414" s="590"/>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615" customFormat="1" ht="17.45" customHeight="1" x14ac:dyDescent="0.25">
      <c r="A1415" s="589" t="s">
        <v>1257</v>
      </c>
      <c r="B1415" s="495" t="s">
        <v>56</v>
      </c>
      <c r="C1415" s="495" t="s">
        <v>161</v>
      </c>
      <c r="D1415" s="495" t="s">
        <v>1258</v>
      </c>
      <c r="E1415" s="495" t="s">
        <v>1259</v>
      </c>
      <c r="F1415" s="473" t="s">
        <v>26</v>
      </c>
      <c r="G1415" s="473"/>
      <c r="H1415" s="473"/>
      <c r="I1415" s="473"/>
      <c r="J1415" s="152" t="s">
        <v>11223</v>
      </c>
      <c r="K1415" s="163" t="s">
        <v>8948</v>
      </c>
      <c r="L1415" s="503">
        <v>42958</v>
      </c>
      <c r="M1415" s="497" t="s">
        <v>1260</v>
      </c>
      <c r="N1415" s="163" t="s">
        <v>142</v>
      </c>
      <c r="O1415" s="503">
        <v>42958</v>
      </c>
      <c r="P1415" s="499">
        <v>300000</v>
      </c>
      <c r="Q1415" s="500">
        <f t="shared" si="50"/>
        <v>0.3</v>
      </c>
      <c r="R1415" s="504">
        <v>6</v>
      </c>
      <c r="S1415" s="505" t="s">
        <v>5838</v>
      </c>
      <c r="T1415" s="163" t="s">
        <v>125</v>
      </c>
      <c r="U1415" s="152" t="s">
        <v>7040</v>
      </c>
      <c r="V1415" s="495" t="s">
        <v>134</v>
      </c>
      <c r="W1415" s="495"/>
      <c r="X1415" s="495" t="s">
        <v>5839</v>
      </c>
      <c r="Y1415" s="495" t="s">
        <v>1261</v>
      </c>
      <c r="Z1415" s="616"/>
      <c r="AA1415" s="590"/>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615" customFormat="1" ht="17.45" customHeight="1" x14ac:dyDescent="0.25">
      <c r="A1416" s="589" t="s">
        <v>11020</v>
      </c>
      <c r="B1416" s="495" t="s">
        <v>56</v>
      </c>
      <c r="C1416" s="495" t="s">
        <v>109</v>
      </c>
      <c r="D1416" s="495" t="s">
        <v>11095</v>
      </c>
      <c r="E1416" s="495" t="s">
        <v>11187</v>
      </c>
      <c r="F1416" s="473" t="s">
        <v>26</v>
      </c>
      <c r="G1416" s="473"/>
      <c r="H1416" s="473"/>
      <c r="I1416" s="473"/>
      <c r="J1416" s="152" t="s">
        <v>11223</v>
      </c>
      <c r="K1416" s="152" t="s">
        <v>8948</v>
      </c>
      <c r="L1416" s="496">
        <v>42996</v>
      </c>
      <c r="M1416" s="497">
        <v>42906</v>
      </c>
      <c r="N1416" s="152" t="s">
        <v>46</v>
      </c>
      <c r="O1416" s="498">
        <v>42996</v>
      </c>
      <c r="P1416" s="499">
        <v>50000</v>
      </c>
      <c r="Q1416" s="500">
        <f t="shared" si="50"/>
        <v>4.9999999999999996E-2</v>
      </c>
      <c r="R1416" s="501">
        <v>12</v>
      </c>
      <c r="S1416" s="502">
        <v>42908</v>
      </c>
      <c r="T1416" s="152" t="s">
        <v>103</v>
      </c>
      <c r="U1416" s="152" t="s">
        <v>7040</v>
      </c>
      <c r="V1416" s="495" t="s">
        <v>162</v>
      </c>
      <c r="W1416" s="495" t="s">
        <v>105</v>
      </c>
      <c r="X1416" s="495" t="s">
        <v>11390</v>
      </c>
      <c r="Y1416" s="495" t="s">
        <v>9239</v>
      </c>
      <c r="Z1416" s="616"/>
      <c r="AA1416" s="590"/>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615" customFormat="1" ht="17.45" customHeight="1" x14ac:dyDescent="0.25">
      <c r="A1417" s="589" t="s">
        <v>11020</v>
      </c>
      <c r="B1417" s="495" t="s">
        <v>56</v>
      </c>
      <c r="C1417" s="495" t="s">
        <v>109</v>
      </c>
      <c r="D1417" s="495" t="s">
        <v>11095</v>
      </c>
      <c r="E1417" s="495" t="s">
        <v>11187</v>
      </c>
      <c r="F1417" s="473" t="s">
        <v>26</v>
      </c>
      <c r="G1417" s="473"/>
      <c r="H1417" s="473"/>
      <c r="I1417" s="473"/>
      <c r="J1417" s="152" t="s">
        <v>11223</v>
      </c>
      <c r="K1417" s="152" t="s">
        <v>8948</v>
      </c>
      <c r="L1417" s="496">
        <v>42996</v>
      </c>
      <c r="M1417" s="497">
        <v>42906</v>
      </c>
      <c r="N1417" s="152" t="s">
        <v>46</v>
      </c>
      <c r="O1417" s="498">
        <v>42996</v>
      </c>
      <c r="P1417" s="499">
        <v>1000</v>
      </c>
      <c r="Q1417" s="500">
        <f t="shared" si="50"/>
        <v>1E-3</v>
      </c>
      <c r="R1417" s="501">
        <v>12</v>
      </c>
      <c r="S1417" s="502">
        <v>42908</v>
      </c>
      <c r="T1417" s="152" t="s">
        <v>103</v>
      </c>
      <c r="U1417" s="152" t="s">
        <v>18</v>
      </c>
      <c r="V1417" s="495" t="s">
        <v>9273</v>
      </c>
      <c r="W1417" s="495" t="s">
        <v>11335</v>
      </c>
      <c r="X1417" s="495" t="s">
        <v>11390</v>
      </c>
      <c r="Y1417" s="495" t="s">
        <v>9239</v>
      </c>
      <c r="Z1417" s="616"/>
      <c r="AA1417" s="590"/>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615" customFormat="1" ht="17.45" customHeight="1" x14ac:dyDescent="0.25">
      <c r="A1418" s="589" t="s">
        <v>3029</v>
      </c>
      <c r="B1418" s="495" t="s">
        <v>56</v>
      </c>
      <c r="C1418" s="495" t="s">
        <v>161</v>
      </c>
      <c r="D1418" s="495" t="s">
        <v>3030</v>
      </c>
      <c r="E1418" s="495" t="s">
        <v>3031</v>
      </c>
      <c r="F1418" s="473" t="s">
        <v>26</v>
      </c>
      <c r="G1418" s="473"/>
      <c r="H1418" s="473"/>
      <c r="I1418" s="473"/>
      <c r="J1418" s="152" t="s">
        <v>11223</v>
      </c>
      <c r="K1418" s="163" t="s">
        <v>8948</v>
      </c>
      <c r="L1418" s="503">
        <v>42944</v>
      </c>
      <c r="M1418" s="497" t="s">
        <v>3032</v>
      </c>
      <c r="N1418" s="163" t="s">
        <v>47</v>
      </c>
      <c r="O1418" s="503">
        <v>42944</v>
      </c>
      <c r="P1418" s="499">
        <v>100000</v>
      </c>
      <c r="Q1418" s="500">
        <f t="shared" si="50"/>
        <v>9.9999999999999992E-2</v>
      </c>
      <c r="R1418" s="504">
        <v>1</v>
      </c>
      <c r="S1418" s="505" t="s">
        <v>10333</v>
      </c>
      <c r="T1418" s="163" t="s">
        <v>103</v>
      </c>
      <c r="U1418" s="163" t="s">
        <v>7</v>
      </c>
      <c r="V1418" s="495" t="s">
        <v>1867</v>
      </c>
      <c r="W1418" s="495" t="s">
        <v>2155</v>
      </c>
      <c r="X1418" s="495" t="s">
        <v>5892</v>
      </c>
      <c r="Y1418" s="495" t="s">
        <v>356</v>
      </c>
      <c r="Z1418" s="616"/>
      <c r="AA1418" s="590"/>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615" customFormat="1" ht="17.45" customHeight="1" x14ac:dyDescent="0.25">
      <c r="A1419" s="589" t="s">
        <v>3888</v>
      </c>
      <c r="B1419" s="495" t="s">
        <v>57</v>
      </c>
      <c r="C1419" s="495" t="s">
        <v>324</v>
      </c>
      <c r="D1419" s="495" t="s">
        <v>10300</v>
      </c>
      <c r="E1419" s="495" t="s">
        <v>3890</v>
      </c>
      <c r="F1419" s="473" t="s">
        <v>28</v>
      </c>
      <c r="G1419" s="473"/>
      <c r="H1419" s="473"/>
      <c r="I1419" s="473"/>
      <c r="J1419" s="152" t="s">
        <v>11225</v>
      </c>
      <c r="K1419" s="152" t="s">
        <v>8952</v>
      </c>
      <c r="L1419" s="496">
        <v>42886</v>
      </c>
      <c r="M1419" s="497">
        <v>42802</v>
      </c>
      <c r="N1419" s="152" t="s">
        <v>47</v>
      </c>
      <c r="O1419" s="498">
        <v>42886</v>
      </c>
      <c r="P1419" s="499">
        <v>50000</v>
      </c>
      <c r="Q1419" s="500">
        <f t="shared" si="50"/>
        <v>4.9999999999999996E-2</v>
      </c>
      <c r="R1419" s="501">
        <v>12</v>
      </c>
      <c r="S1419" s="502">
        <v>42863</v>
      </c>
      <c r="T1419" s="152" t="s">
        <v>292</v>
      </c>
      <c r="U1419" s="152" t="s">
        <v>7040</v>
      </c>
      <c r="V1419" s="495" t="s">
        <v>162</v>
      </c>
      <c r="W1419" s="495" t="s">
        <v>105</v>
      </c>
      <c r="X1419" s="495" t="s">
        <v>9013</v>
      </c>
      <c r="Y1419" s="495" t="s">
        <v>9239</v>
      </c>
      <c r="Z1419" s="616"/>
      <c r="AA1419" s="590"/>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615" customFormat="1" ht="17.45" customHeight="1" x14ac:dyDescent="0.25">
      <c r="A1420" s="589" t="s">
        <v>3935</v>
      </c>
      <c r="B1420" s="495" t="s">
        <v>57</v>
      </c>
      <c r="C1420" s="495" t="s">
        <v>324</v>
      </c>
      <c r="D1420" s="495" t="s">
        <v>10299</v>
      </c>
      <c r="E1420" s="495" t="s">
        <v>3890</v>
      </c>
      <c r="F1420" s="473" t="s">
        <v>28</v>
      </c>
      <c r="G1420" s="473"/>
      <c r="H1420" s="473"/>
      <c r="I1420" s="473"/>
      <c r="J1420" s="152" t="s">
        <v>11225</v>
      </c>
      <c r="K1420" s="152" t="s">
        <v>36</v>
      </c>
      <c r="L1420" s="496">
        <v>42886</v>
      </c>
      <c r="M1420" s="497">
        <v>42802</v>
      </c>
      <c r="N1420" s="152" t="s">
        <v>46</v>
      </c>
      <c r="O1420" s="498">
        <v>42886</v>
      </c>
      <c r="P1420" s="499">
        <v>50000</v>
      </c>
      <c r="Q1420" s="500">
        <f t="shared" si="50"/>
        <v>4.9999999999999996E-2</v>
      </c>
      <c r="R1420" s="501">
        <v>12</v>
      </c>
      <c r="S1420" s="502">
        <v>42863</v>
      </c>
      <c r="T1420" s="152" t="s">
        <v>292</v>
      </c>
      <c r="U1420" s="152" t="s">
        <v>7040</v>
      </c>
      <c r="V1420" s="495" t="s">
        <v>162</v>
      </c>
      <c r="W1420" s="495" t="s">
        <v>105</v>
      </c>
      <c r="X1420" s="495" t="s">
        <v>9013</v>
      </c>
      <c r="Y1420" s="495" t="s">
        <v>7201</v>
      </c>
      <c r="Z1420" s="616"/>
      <c r="AA1420" s="590"/>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615" customFormat="1" ht="17.45" customHeight="1" x14ac:dyDescent="0.25">
      <c r="A1421" s="589" t="s">
        <v>8106</v>
      </c>
      <c r="B1421" s="495" t="s">
        <v>57</v>
      </c>
      <c r="C1421" s="495" t="s">
        <v>324</v>
      </c>
      <c r="D1421" s="495" t="s">
        <v>8107</v>
      </c>
      <c r="E1421" s="495" t="s">
        <v>8108</v>
      </c>
      <c r="F1421" s="473" t="s">
        <v>24</v>
      </c>
      <c r="G1421" s="473"/>
      <c r="H1421" s="473"/>
      <c r="I1421" s="473"/>
      <c r="J1421" s="152" t="s">
        <v>11223</v>
      </c>
      <c r="K1421" s="163" t="s">
        <v>8949</v>
      </c>
      <c r="L1421" s="503">
        <v>42965</v>
      </c>
      <c r="M1421" s="497" t="s">
        <v>8146</v>
      </c>
      <c r="N1421" s="163" t="s">
        <v>48</v>
      </c>
      <c r="O1421" s="503">
        <v>42965</v>
      </c>
      <c r="P1421" s="499">
        <v>50000</v>
      </c>
      <c r="Q1421" s="500">
        <f t="shared" si="50"/>
        <v>4.9999999999999996E-2</v>
      </c>
      <c r="R1421" s="504">
        <v>2</v>
      </c>
      <c r="S1421" s="505" t="s">
        <v>9808</v>
      </c>
      <c r="T1421" s="163" t="s">
        <v>103</v>
      </c>
      <c r="U1421" s="152" t="s">
        <v>7040</v>
      </c>
      <c r="V1421" s="495" t="s">
        <v>158</v>
      </c>
      <c r="W1421" s="495" t="s">
        <v>7994</v>
      </c>
      <c r="X1421" s="495" t="s">
        <v>8180</v>
      </c>
      <c r="Y1421" s="495" t="s">
        <v>9312</v>
      </c>
      <c r="Z1421" s="616"/>
      <c r="AA1421" s="590"/>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615" customFormat="1" ht="17.45" customHeight="1" x14ac:dyDescent="0.25">
      <c r="A1422" s="589" t="s">
        <v>7337</v>
      </c>
      <c r="B1422" s="495" t="s">
        <v>57</v>
      </c>
      <c r="C1422" s="495" t="s">
        <v>324</v>
      </c>
      <c r="D1422" s="495" t="s">
        <v>7338</v>
      </c>
      <c r="E1422" s="495" t="s">
        <v>7339</v>
      </c>
      <c r="F1422" s="473" t="s">
        <v>24</v>
      </c>
      <c r="G1422" s="473"/>
      <c r="H1422" s="473"/>
      <c r="I1422" s="473"/>
      <c r="J1422" s="152" t="s">
        <v>11224</v>
      </c>
      <c r="K1422" s="163" t="s">
        <v>38</v>
      </c>
      <c r="L1422" s="503">
        <v>43028</v>
      </c>
      <c r="M1422" s="497" t="s">
        <v>7340</v>
      </c>
      <c r="N1422" s="163" t="s">
        <v>142</v>
      </c>
      <c r="O1422" s="503">
        <v>43028</v>
      </c>
      <c r="P1422" s="499">
        <v>50000</v>
      </c>
      <c r="Q1422" s="500">
        <f t="shared" si="50"/>
        <v>4.9999999999999996E-2</v>
      </c>
      <c r="R1422" s="504">
        <v>12</v>
      </c>
      <c r="S1422" s="505" t="s">
        <v>8179</v>
      </c>
      <c r="T1422" s="163" t="s">
        <v>292</v>
      </c>
      <c r="U1422" s="152" t="s">
        <v>7040</v>
      </c>
      <c r="V1422" s="495" t="s">
        <v>158</v>
      </c>
      <c r="W1422" s="495"/>
      <c r="X1422" s="495" t="s">
        <v>7341</v>
      </c>
      <c r="Y1422" s="495" t="s">
        <v>757</v>
      </c>
      <c r="Z1422" s="616"/>
      <c r="AA1422" s="590"/>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615" customFormat="1" ht="17.45" customHeight="1" x14ac:dyDescent="0.25">
      <c r="A1423" s="589" t="s">
        <v>3918</v>
      </c>
      <c r="B1423" s="495" t="s">
        <v>57</v>
      </c>
      <c r="C1423" s="495" t="s">
        <v>324</v>
      </c>
      <c r="D1423" s="495" t="s">
        <v>3919</v>
      </c>
      <c r="E1423" s="495" t="s">
        <v>3920</v>
      </c>
      <c r="F1423" s="473" t="s">
        <v>28</v>
      </c>
      <c r="G1423" s="473"/>
      <c r="H1423" s="473"/>
      <c r="I1423" s="473"/>
      <c r="J1423" s="152" t="s">
        <v>11225</v>
      </c>
      <c r="K1423" s="163" t="s">
        <v>8953</v>
      </c>
      <c r="L1423" s="503">
        <v>42916</v>
      </c>
      <c r="M1423" s="497" t="s">
        <v>3921</v>
      </c>
      <c r="N1423" s="163" t="s">
        <v>47</v>
      </c>
      <c r="O1423" s="503">
        <v>42916</v>
      </c>
      <c r="P1423" s="499">
        <v>50000</v>
      </c>
      <c r="Q1423" s="500">
        <f t="shared" si="50"/>
        <v>4.9999999999999996E-2</v>
      </c>
      <c r="R1423" s="504">
        <v>12</v>
      </c>
      <c r="S1423" s="505" t="s">
        <v>9808</v>
      </c>
      <c r="T1423" s="163" t="s">
        <v>103</v>
      </c>
      <c r="U1423" s="163" t="s">
        <v>7</v>
      </c>
      <c r="V1423" s="495" t="s">
        <v>477</v>
      </c>
      <c r="W1423" s="495" t="s">
        <v>1302</v>
      </c>
      <c r="X1423" s="495" t="s">
        <v>6154</v>
      </c>
      <c r="Y1423" s="495" t="s">
        <v>3922</v>
      </c>
      <c r="Z1423" s="616"/>
      <c r="AA1423" s="590"/>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615" customFormat="1" ht="17.45" customHeight="1" x14ac:dyDescent="0.25">
      <c r="A1424" s="589" t="s">
        <v>11025</v>
      </c>
      <c r="B1424" s="495" t="s">
        <v>57</v>
      </c>
      <c r="C1424" s="495" t="s">
        <v>324</v>
      </c>
      <c r="D1424" s="495" t="s">
        <v>11099</v>
      </c>
      <c r="E1424" s="495" t="s">
        <v>11193</v>
      </c>
      <c r="F1424" s="473" t="s">
        <v>25</v>
      </c>
      <c r="G1424" s="473"/>
      <c r="H1424" s="473"/>
      <c r="I1424" s="473"/>
      <c r="J1424" s="152" t="s">
        <v>11224</v>
      </c>
      <c r="K1424" s="163" t="s">
        <v>8951</v>
      </c>
      <c r="L1424" s="503">
        <v>43091</v>
      </c>
      <c r="M1424" s="497" t="s">
        <v>11269</v>
      </c>
      <c r="N1424" s="163" t="s">
        <v>46</v>
      </c>
      <c r="O1424" s="503">
        <v>43091</v>
      </c>
      <c r="P1424" s="499">
        <v>50000</v>
      </c>
      <c r="Q1424" s="500">
        <f t="shared" ref="Q1424:Q1487" si="51">+P1424*0.000001</f>
        <v>4.9999999999999996E-2</v>
      </c>
      <c r="R1424" s="504">
        <v>12</v>
      </c>
      <c r="S1424" s="505" t="s">
        <v>11283</v>
      </c>
      <c r="T1424" s="163" t="s">
        <v>125</v>
      </c>
      <c r="U1424" s="163" t="s">
        <v>7</v>
      </c>
      <c r="V1424" s="495" t="s">
        <v>477</v>
      </c>
      <c r="W1424" s="495" t="s">
        <v>1996</v>
      </c>
      <c r="X1424" s="495" t="s">
        <v>11394</v>
      </c>
      <c r="Y1424" s="495"/>
      <c r="Z1424" s="616"/>
      <c r="AA1424" s="590"/>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615" customFormat="1" ht="17.45" customHeight="1" x14ac:dyDescent="0.25">
      <c r="A1425" s="589" t="s">
        <v>9175</v>
      </c>
      <c r="B1425" s="495" t="s">
        <v>57</v>
      </c>
      <c r="C1425" s="495" t="s">
        <v>324</v>
      </c>
      <c r="D1425" s="495" t="s">
        <v>11676</v>
      </c>
      <c r="E1425" s="495" t="s">
        <v>9176</v>
      </c>
      <c r="F1425" s="473" t="s">
        <v>27</v>
      </c>
      <c r="G1425" s="473"/>
      <c r="H1425" s="473"/>
      <c r="I1425" s="473"/>
      <c r="J1425" s="152" t="s">
        <v>11224</v>
      </c>
      <c r="K1425" s="152" t="s">
        <v>8947</v>
      </c>
      <c r="L1425" s="496">
        <v>43039</v>
      </c>
      <c r="M1425" s="497">
        <v>42870</v>
      </c>
      <c r="N1425" s="152" t="s">
        <v>46</v>
      </c>
      <c r="O1425" s="498">
        <v>43039</v>
      </c>
      <c r="P1425" s="499">
        <v>50000</v>
      </c>
      <c r="Q1425" s="500">
        <f t="shared" si="51"/>
        <v>4.9999999999999996E-2</v>
      </c>
      <c r="R1425" s="501">
        <v>12</v>
      </c>
      <c r="S1425" s="502">
        <v>42873</v>
      </c>
      <c r="T1425" s="152" t="s">
        <v>125</v>
      </c>
      <c r="U1425" s="152" t="s">
        <v>18</v>
      </c>
      <c r="V1425" s="495" t="s">
        <v>9273</v>
      </c>
      <c r="W1425" s="495" t="s">
        <v>11808</v>
      </c>
      <c r="X1425" s="495" t="s">
        <v>11979</v>
      </c>
      <c r="Y1425" s="495"/>
      <c r="Z1425" s="616"/>
      <c r="AA1425" s="590"/>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615" customFormat="1" ht="17.45" customHeight="1" x14ac:dyDescent="0.25">
      <c r="A1426" s="589" t="s">
        <v>4028</v>
      </c>
      <c r="B1426" s="495" t="s">
        <v>62</v>
      </c>
      <c r="C1426" s="495" t="s">
        <v>1065</v>
      </c>
      <c r="D1426" s="495" t="s">
        <v>4029</v>
      </c>
      <c r="E1426" s="495" t="s">
        <v>4030</v>
      </c>
      <c r="F1426" s="473" t="s">
        <v>26</v>
      </c>
      <c r="G1426" s="473"/>
      <c r="H1426" s="473"/>
      <c r="I1426" s="473"/>
      <c r="J1426" s="152" t="s">
        <v>11223</v>
      </c>
      <c r="K1426" s="163" t="s">
        <v>8948</v>
      </c>
      <c r="L1426" s="503">
        <v>43006</v>
      </c>
      <c r="M1426" s="497" t="s">
        <v>4031</v>
      </c>
      <c r="N1426" s="163" t="s">
        <v>47</v>
      </c>
      <c r="O1426" s="503">
        <v>43006</v>
      </c>
      <c r="P1426" s="499">
        <v>50000</v>
      </c>
      <c r="Q1426" s="500">
        <f t="shared" si="51"/>
        <v>4.9999999999999996E-2</v>
      </c>
      <c r="R1426" s="504">
        <v>12</v>
      </c>
      <c r="S1426" s="505" t="s">
        <v>7102</v>
      </c>
      <c r="T1426" s="163" t="s">
        <v>125</v>
      </c>
      <c r="U1426" s="163" t="s">
        <v>9234</v>
      </c>
      <c r="V1426" s="495" t="s">
        <v>184</v>
      </c>
      <c r="W1426" s="495" t="s">
        <v>11333</v>
      </c>
      <c r="X1426" s="495" t="s">
        <v>5556</v>
      </c>
      <c r="Y1426" s="495" t="s">
        <v>757</v>
      </c>
      <c r="Z1426" s="616"/>
      <c r="AA1426" s="590"/>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615" customFormat="1" ht="17.45" customHeight="1" x14ac:dyDescent="0.25">
      <c r="A1427" s="589" t="s">
        <v>9909</v>
      </c>
      <c r="B1427" s="495" t="s">
        <v>62</v>
      </c>
      <c r="C1427" s="495" t="s">
        <v>1065</v>
      </c>
      <c r="D1427" s="495" t="s">
        <v>10626</v>
      </c>
      <c r="E1427" s="495" t="s">
        <v>9893</v>
      </c>
      <c r="F1427" s="473" t="s">
        <v>27</v>
      </c>
      <c r="G1427" s="473"/>
      <c r="H1427" s="473"/>
      <c r="I1427" s="473"/>
      <c r="J1427" s="152" t="s">
        <v>11223</v>
      </c>
      <c r="K1427" s="152" t="s">
        <v>8947</v>
      </c>
      <c r="L1427" s="496">
        <v>42975</v>
      </c>
      <c r="M1427" s="497">
        <v>42885</v>
      </c>
      <c r="N1427" s="152" t="s">
        <v>47</v>
      </c>
      <c r="O1427" s="498">
        <v>42975</v>
      </c>
      <c r="P1427" s="499">
        <v>50000</v>
      </c>
      <c r="Q1427" s="500">
        <f t="shared" si="51"/>
        <v>4.9999999999999996E-2</v>
      </c>
      <c r="R1427" s="501">
        <v>6</v>
      </c>
      <c r="S1427" s="502">
        <v>42908</v>
      </c>
      <c r="T1427" s="152" t="s">
        <v>125</v>
      </c>
      <c r="U1427" s="152" t="s">
        <v>7040</v>
      </c>
      <c r="V1427" s="495" t="s">
        <v>162</v>
      </c>
      <c r="W1427" s="495" t="s">
        <v>105</v>
      </c>
      <c r="X1427" s="495" t="s">
        <v>10082</v>
      </c>
      <c r="Y1427" s="495" t="s">
        <v>6864</v>
      </c>
      <c r="Z1427" s="616"/>
      <c r="AA1427" s="590"/>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615" customFormat="1" ht="17.45" customHeight="1" x14ac:dyDescent="0.25">
      <c r="A1428" s="589" t="s">
        <v>9074</v>
      </c>
      <c r="B1428" s="495" t="s">
        <v>62</v>
      </c>
      <c r="C1428" s="495" t="s">
        <v>1065</v>
      </c>
      <c r="D1428" s="495" t="s">
        <v>10619</v>
      </c>
      <c r="E1428" s="495" t="s">
        <v>9075</v>
      </c>
      <c r="F1428" s="473" t="s">
        <v>24</v>
      </c>
      <c r="G1428" s="473"/>
      <c r="H1428" s="473"/>
      <c r="I1428" s="473"/>
      <c r="J1428" s="152" t="s">
        <v>11223</v>
      </c>
      <c r="K1428" s="152" t="s">
        <v>8949</v>
      </c>
      <c r="L1428" s="496">
        <v>42960</v>
      </c>
      <c r="M1428" s="497">
        <v>42870</v>
      </c>
      <c r="N1428" s="152" t="s">
        <v>47</v>
      </c>
      <c r="O1428" s="498">
        <v>42960</v>
      </c>
      <c r="P1428" s="499">
        <v>50000</v>
      </c>
      <c r="Q1428" s="500">
        <f t="shared" si="51"/>
        <v>4.9999999999999996E-2</v>
      </c>
      <c r="R1428" s="501">
        <v>12</v>
      </c>
      <c r="S1428" s="502">
        <v>42894</v>
      </c>
      <c r="T1428" s="152" t="s">
        <v>103</v>
      </c>
      <c r="U1428" s="152" t="s">
        <v>7040</v>
      </c>
      <c r="V1428" s="495" t="s">
        <v>162</v>
      </c>
      <c r="W1428" s="495" t="s">
        <v>105</v>
      </c>
      <c r="X1428" s="495" t="s">
        <v>9995</v>
      </c>
      <c r="Y1428" s="495"/>
      <c r="Z1428" s="616"/>
      <c r="AA1428" s="590"/>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615" customFormat="1" ht="17.45" customHeight="1" x14ac:dyDescent="0.25">
      <c r="A1429" s="589" t="s">
        <v>9380</v>
      </c>
      <c r="B1429" s="495" t="s">
        <v>62</v>
      </c>
      <c r="C1429" s="495" t="s">
        <v>1065</v>
      </c>
      <c r="D1429" s="495" t="s">
        <v>11677</v>
      </c>
      <c r="E1429" s="495" t="s">
        <v>9381</v>
      </c>
      <c r="F1429" s="473" t="s">
        <v>26</v>
      </c>
      <c r="G1429" s="473"/>
      <c r="H1429" s="473"/>
      <c r="I1429" s="473"/>
      <c r="J1429" s="152" t="s">
        <v>11223</v>
      </c>
      <c r="K1429" s="152" t="s">
        <v>8948</v>
      </c>
      <c r="L1429" s="496">
        <v>42967</v>
      </c>
      <c r="M1429" s="497">
        <v>42877</v>
      </c>
      <c r="N1429" s="152" t="s">
        <v>46</v>
      </c>
      <c r="O1429" s="498">
        <v>42967</v>
      </c>
      <c r="P1429" s="499">
        <v>50000</v>
      </c>
      <c r="Q1429" s="500">
        <f t="shared" si="51"/>
        <v>4.9999999999999996E-2</v>
      </c>
      <c r="R1429" s="501">
        <v>12</v>
      </c>
      <c r="S1429" s="502">
        <v>42880</v>
      </c>
      <c r="T1429" s="152" t="s">
        <v>125</v>
      </c>
      <c r="U1429" s="152" t="s">
        <v>7040</v>
      </c>
      <c r="V1429" s="495" t="s">
        <v>162</v>
      </c>
      <c r="W1429" s="495" t="s">
        <v>7199</v>
      </c>
      <c r="X1429" s="495" t="s">
        <v>11980</v>
      </c>
      <c r="Y1429" s="495" t="s">
        <v>7201</v>
      </c>
      <c r="Z1429" s="616"/>
      <c r="AA1429" s="590"/>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615" customFormat="1" ht="17.45" customHeight="1" x14ac:dyDescent="0.25">
      <c r="A1430" s="589" t="s">
        <v>8348</v>
      </c>
      <c r="B1430" s="495" t="s">
        <v>62</v>
      </c>
      <c r="C1430" s="495" t="s">
        <v>1065</v>
      </c>
      <c r="D1430" s="495" t="s">
        <v>8349</v>
      </c>
      <c r="E1430" s="495" t="s">
        <v>8350</v>
      </c>
      <c r="F1430" s="473" t="s">
        <v>26</v>
      </c>
      <c r="G1430" s="473"/>
      <c r="H1430" s="473"/>
      <c r="I1430" s="473"/>
      <c r="J1430" s="152" t="s">
        <v>11223</v>
      </c>
      <c r="K1430" s="163" t="s">
        <v>8948</v>
      </c>
      <c r="L1430" s="503">
        <v>43008</v>
      </c>
      <c r="M1430" s="497" t="s">
        <v>8574</v>
      </c>
      <c r="N1430" s="163" t="s">
        <v>47</v>
      </c>
      <c r="O1430" s="503">
        <v>43008</v>
      </c>
      <c r="P1430" s="499">
        <v>50000</v>
      </c>
      <c r="Q1430" s="500">
        <f t="shared" si="51"/>
        <v>4.9999999999999996E-2</v>
      </c>
      <c r="R1430" s="504">
        <v>12</v>
      </c>
      <c r="S1430" s="505" t="s">
        <v>11804</v>
      </c>
      <c r="T1430" s="163" t="s">
        <v>292</v>
      </c>
      <c r="U1430" s="163" t="s">
        <v>7</v>
      </c>
      <c r="V1430" s="495" t="s">
        <v>477</v>
      </c>
      <c r="W1430" s="495" t="s">
        <v>3186</v>
      </c>
      <c r="X1430" s="495" t="s">
        <v>8648</v>
      </c>
      <c r="Y1430" s="495" t="s">
        <v>6972</v>
      </c>
      <c r="Z1430" s="616"/>
      <c r="AA1430" s="590"/>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615" customFormat="1" ht="17.45" customHeight="1" x14ac:dyDescent="0.25">
      <c r="A1431" s="589" t="s">
        <v>10918</v>
      </c>
      <c r="B1431" s="495" t="s">
        <v>57</v>
      </c>
      <c r="C1431" s="495" t="s">
        <v>391</v>
      </c>
      <c r="D1431" s="495" t="s">
        <v>11091</v>
      </c>
      <c r="E1431" s="495" t="s">
        <v>2732</v>
      </c>
      <c r="F1431" s="473" t="s">
        <v>26</v>
      </c>
      <c r="G1431" s="473"/>
      <c r="H1431" s="473"/>
      <c r="I1431" s="473"/>
      <c r="J1431" s="152" t="s">
        <v>11224</v>
      </c>
      <c r="K1431" s="163" t="s">
        <v>33</v>
      </c>
      <c r="L1431" s="503">
        <v>43098</v>
      </c>
      <c r="M1431" s="497" t="s">
        <v>11264</v>
      </c>
      <c r="N1431" s="163" t="s">
        <v>47</v>
      </c>
      <c r="O1431" s="503">
        <v>43098</v>
      </c>
      <c r="P1431" s="499">
        <v>50000</v>
      </c>
      <c r="Q1431" s="500">
        <f t="shared" si="51"/>
        <v>4.9999999999999996E-2</v>
      </c>
      <c r="R1431" s="504">
        <v>12</v>
      </c>
      <c r="S1431" s="505" t="s">
        <v>11317</v>
      </c>
      <c r="T1431" s="163" t="s">
        <v>103</v>
      </c>
      <c r="U1431" s="163" t="s">
        <v>9234</v>
      </c>
      <c r="V1431" s="495" t="s">
        <v>184</v>
      </c>
      <c r="W1431" s="495" t="s">
        <v>11333</v>
      </c>
      <c r="X1431" s="495" t="s">
        <v>11386</v>
      </c>
      <c r="Y1431" s="495" t="s">
        <v>2625</v>
      </c>
      <c r="Z1431" s="616"/>
      <c r="AA1431" s="590"/>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615" customFormat="1" ht="17.45" customHeight="1" x14ac:dyDescent="0.25">
      <c r="A1432" s="589" t="s">
        <v>9177</v>
      </c>
      <c r="B1432" s="495" t="s">
        <v>57</v>
      </c>
      <c r="C1432" s="495" t="s">
        <v>391</v>
      </c>
      <c r="D1432" s="495" t="s">
        <v>1458</v>
      </c>
      <c r="E1432" s="495" t="s">
        <v>9178</v>
      </c>
      <c r="F1432" s="473" t="s">
        <v>28</v>
      </c>
      <c r="G1432" s="473"/>
      <c r="H1432" s="473"/>
      <c r="I1432" s="473"/>
      <c r="J1432" s="152" t="s">
        <v>11224</v>
      </c>
      <c r="K1432" s="163" t="s">
        <v>8953</v>
      </c>
      <c r="L1432" s="503">
        <v>43098</v>
      </c>
      <c r="M1432" s="497" t="s">
        <v>9197</v>
      </c>
      <c r="N1432" s="163" t="s">
        <v>46</v>
      </c>
      <c r="O1432" s="503">
        <v>43098</v>
      </c>
      <c r="P1432" s="499">
        <v>50000</v>
      </c>
      <c r="Q1432" s="500">
        <f t="shared" si="51"/>
        <v>4.9999999999999996E-2</v>
      </c>
      <c r="R1432" s="504">
        <v>1</v>
      </c>
      <c r="S1432" s="505" t="s">
        <v>9541</v>
      </c>
      <c r="T1432" s="163" t="s">
        <v>125</v>
      </c>
      <c r="U1432" s="163" t="s">
        <v>6</v>
      </c>
      <c r="V1432" s="495" t="s">
        <v>7956</v>
      </c>
      <c r="W1432" s="495" t="s">
        <v>9215</v>
      </c>
      <c r="X1432" s="495" t="s">
        <v>9216</v>
      </c>
      <c r="Y1432" s="495" t="s">
        <v>3129</v>
      </c>
      <c r="Z1432" s="616"/>
      <c r="AA1432" s="590"/>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615" customFormat="1" ht="17.45" customHeight="1" x14ac:dyDescent="0.25">
      <c r="A1433" s="589" t="s">
        <v>9177</v>
      </c>
      <c r="B1433" s="495" t="s">
        <v>57</v>
      </c>
      <c r="C1433" s="495" t="s">
        <v>391</v>
      </c>
      <c r="D1433" s="495" t="s">
        <v>1458</v>
      </c>
      <c r="E1433" s="495" t="s">
        <v>9178</v>
      </c>
      <c r="F1433" s="473" t="s">
        <v>28</v>
      </c>
      <c r="G1433" s="473"/>
      <c r="H1433" s="473"/>
      <c r="I1433" s="473"/>
      <c r="J1433" s="152" t="s">
        <v>11224</v>
      </c>
      <c r="K1433" s="163" t="s">
        <v>8953</v>
      </c>
      <c r="L1433" s="503">
        <v>43098</v>
      </c>
      <c r="M1433" s="497" t="s">
        <v>9197</v>
      </c>
      <c r="N1433" s="163" t="s">
        <v>46</v>
      </c>
      <c r="O1433" s="503">
        <v>43098</v>
      </c>
      <c r="P1433" s="499">
        <v>50000</v>
      </c>
      <c r="Q1433" s="500">
        <f t="shared" si="51"/>
        <v>4.9999999999999996E-2</v>
      </c>
      <c r="R1433" s="504">
        <v>12</v>
      </c>
      <c r="S1433" s="505" t="s">
        <v>11319</v>
      </c>
      <c r="T1433" s="163" t="s">
        <v>125</v>
      </c>
      <c r="U1433" s="163" t="s">
        <v>6</v>
      </c>
      <c r="V1433" s="495" t="s">
        <v>1641</v>
      </c>
      <c r="W1433" s="495" t="s">
        <v>1642</v>
      </c>
      <c r="X1433" s="495" t="s">
        <v>9216</v>
      </c>
      <c r="Y1433" s="495" t="s">
        <v>3129</v>
      </c>
      <c r="Z1433" s="616"/>
      <c r="AA1433" s="590"/>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615" customFormat="1" ht="17.45" customHeight="1" x14ac:dyDescent="0.25">
      <c r="A1434" s="589" t="s">
        <v>9180</v>
      </c>
      <c r="B1434" s="495" t="s">
        <v>57</v>
      </c>
      <c r="C1434" s="495" t="s">
        <v>391</v>
      </c>
      <c r="D1434" s="495" t="s">
        <v>3939</v>
      </c>
      <c r="E1434" s="495" t="s">
        <v>9181</v>
      </c>
      <c r="F1434" s="473" t="s">
        <v>24</v>
      </c>
      <c r="G1434" s="473"/>
      <c r="H1434" s="473"/>
      <c r="I1434" s="473"/>
      <c r="J1434" s="152" t="s">
        <v>11224</v>
      </c>
      <c r="K1434" s="163" t="s">
        <v>38</v>
      </c>
      <c r="L1434" s="503">
        <v>43098</v>
      </c>
      <c r="M1434" s="497" t="s">
        <v>9198</v>
      </c>
      <c r="N1434" s="163" t="s">
        <v>46</v>
      </c>
      <c r="O1434" s="503">
        <v>43098</v>
      </c>
      <c r="P1434" s="499">
        <v>50000</v>
      </c>
      <c r="Q1434" s="500">
        <f t="shared" si="51"/>
        <v>4.9999999999999996E-2</v>
      </c>
      <c r="R1434" s="504">
        <v>1</v>
      </c>
      <c r="S1434" s="505" t="s">
        <v>9541</v>
      </c>
      <c r="T1434" s="163" t="s">
        <v>125</v>
      </c>
      <c r="U1434" s="163" t="s">
        <v>6</v>
      </c>
      <c r="V1434" s="495" t="s">
        <v>7956</v>
      </c>
      <c r="W1434" s="495" t="s">
        <v>9215</v>
      </c>
      <c r="X1434" s="495" t="s">
        <v>9216</v>
      </c>
      <c r="Y1434" s="495" t="s">
        <v>3129</v>
      </c>
      <c r="Z1434" s="616"/>
      <c r="AA1434" s="590"/>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615" customFormat="1" ht="17.45" customHeight="1" x14ac:dyDescent="0.25">
      <c r="A1435" s="589" t="s">
        <v>9180</v>
      </c>
      <c r="B1435" s="495" t="s">
        <v>57</v>
      </c>
      <c r="C1435" s="495" t="s">
        <v>391</v>
      </c>
      <c r="D1435" s="495" t="s">
        <v>3939</v>
      </c>
      <c r="E1435" s="495" t="s">
        <v>9181</v>
      </c>
      <c r="F1435" s="473" t="s">
        <v>24</v>
      </c>
      <c r="G1435" s="473"/>
      <c r="H1435" s="473"/>
      <c r="I1435" s="473"/>
      <c r="J1435" s="152" t="s">
        <v>11224</v>
      </c>
      <c r="K1435" s="163" t="s">
        <v>38</v>
      </c>
      <c r="L1435" s="503">
        <v>43098</v>
      </c>
      <c r="M1435" s="497" t="s">
        <v>9198</v>
      </c>
      <c r="N1435" s="163" t="s">
        <v>46</v>
      </c>
      <c r="O1435" s="503">
        <v>43098</v>
      </c>
      <c r="P1435" s="499">
        <v>50000</v>
      </c>
      <c r="Q1435" s="500">
        <f t="shared" si="51"/>
        <v>4.9999999999999996E-2</v>
      </c>
      <c r="R1435" s="504">
        <v>12</v>
      </c>
      <c r="S1435" s="505" t="s">
        <v>11319</v>
      </c>
      <c r="T1435" s="163" t="s">
        <v>125</v>
      </c>
      <c r="U1435" s="163" t="s">
        <v>6</v>
      </c>
      <c r="V1435" s="495" t="s">
        <v>1641</v>
      </c>
      <c r="W1435" s="495" t="s">
        <v>1642</v>
      </c>
      <c r="X1435" s="495" t="s">
        <v>9216</v>
      </c>
      <c r="Y1435" s="495" t="s">
        <v>3129</v>
      </c>
      <c r="Z1435" s="616"/>
      <c r="AA1435" s="590"/>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615" customFormat="1" ht="17.45" customHeight="1" x14ac:dyDescent="0.25">
      <c r="A1436" s="589" t="s">
        <v>7648</v>
      </c>
      <c r="B1436" s="495" t="s">
        <v>57</v>
      </c>
      <c r="C1436" s="495" t="s">
        <v>391</v>
      </c>
      <c r="D1436" s="495" t="s">
        <v>7649</v>
      </c>
      <c r="E1436" s="495" t="s">
        <v>316</v>
      </c>
      <c r="F1436" s="473" t="s">
        <v>26</v>
      </c>
      <c r="G1436" s="473"/>
      <c r="H1436" s="473"/>
      <c r="I1436" s="473"/>
      <c r="J1436" s="152" t="s">
        <v>11223</v>
      </c>
      <c r="K1436" s="163" t="s">
        <v>8948</v>
      </c>
      <c r="L1436" s="503">
        <v>42920</v>
      </c>
      <c r="M1436" s="497" t="s">
        <v>7650</v>
      </c>
      <c r="N1436" s="163" t="s">
        <v>47</v>
      </c>
      <c r="O1436" s="503">
        <v>42920</v>
      </c>
      <c r="P1436" s="499">
        <v>50000</v>
      </c>
      <c r="Q1436" s="500">
        <f t="shared" si="51"/>
        <v>4.9999999999999996E-2</v>
      </c>
      <c r="R1436" s="504">
        <v>12</v>
      </c>
      <c r="S1436" s="505" t="s">
        <v>8159</v>
      </c>
      <c r="T1436" s="163" t="s">
        <v>125</v>
      </c>
      <c r="U1436" s="163" t="s">
        <v>7</v>
      </c>
      <c r="V1436" s="495" t="s">
        <v>477</v>
      </c>
      <c r="W1436" s="495" t="s">
        <v>1302</v>
      </c>
      <c r="X1436" s="495" t="s">
        <v>5874</v>
      </c>
      <c r="Y1436" s="495" t="s">
        <v>667</v>
      </c>
      <c r="Z1436" s="616"/>
      <c r="AA1436" s="590"/>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615" customFormat="1" ht="17.45" customHeight="1" x14ac:dyDescent="0.25">
      <c r="A1437" s="589" t="s">
        <v>9494</v>
      </c>
      <c r="B1437" s="495" t="s">
        <v>57</v>
      </c>
      <c r="C1437" s="495" t="s">
        <v>391</v>
      </c>
      <c r="D1437" s="495" t="s">
        <v>9495</v>
      </c>
      <c r="E1437" s="495" t="s">
        <v>9496</v>
      </c>
      <c r="F1437" s="473" t="s">
        <v>26</v>
      </c>
      <c r="G1437" s="473"/>
      <c r="H1437" s="473"/>
      <c r="I1437" s="473"/>
      <c r="J1437" s="152" t="s">
        <v>11224</v>
      </c>
      <c r="K1437" s="163" t="s">
        <v>8948</v>
      </c>
      <c r="L1437" s="503">
        <v>43100</v>
      </c>
      <c r="M1437" s="497" t="s">
        <v>9520</v>
      </c>
      <c r="N1437" s="163" t="s">
        <v>46</v>
      </c>
      <c r="O1437" s="503">
        <v>43100</v>
      </c>
      <c r="P1437" s="499">
        <v>50000</v>
      </c>
      <c r="Q1437" s="500">
        <f t="shared" si="51"/>
        <v>4.9999999999999996E-2</v>
      </c>
      <c r="R1437" s="504">
        <v>12</v>
      </c>
      <c r="S1437" s="505" t="s">
        <v>9261</v>
      </c>
      <c r="T1437" s="163" t="s">
        <v>125</v>
      </c>
      <c r="U1437" s="163" t="s">
        <v>7</v>
      </c>
      <c r="V1437" s="495" t="s">
        <v>477</v>
      </c>
      <c r="W1437" s="495"/>
      <c r="X1437" s="495" t="s">
        <v>8931</v>
      </c>
      <c r="Y1437" s="495" t="s">
        <v>6865</v>
      </c>
      <c r="Z1437" s="616"/>
      <c r="AA1437" s="590"/>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615" customFormat="1" ht="17.45" customHeight="1" x14ac:dyDescent="0.25">
      <c r="A1438" s="589" t="s">
        <v>7905</v>
      </c>
      <c r="B1438" s="495" t="s">
        <v>57</v>
      </c>
      <c r="C1438" s="495" t="s">
        <v>1046</v>
      </c>
      <c r="D1438" s="495" t="s">
        <v>3846</v>
      </c>
      <c r="E1438" s="495" t="s">
        <v>7906</v>
      </c>
      <c r="F1438" s="473" t="s">
        <v>26</v>
      </c>
      <c r="G1438" s="473"/>
      <c r="H1438" s="473"/>
      <c r="I1438" s="473"/>
      <c r="J1438" s="152" t="s">
        <v>11223</v>
      </c>
      <c r="K1438" s="163" t="s">
        <v>33</v>
      </c>
      <c r="L1438" s="503">
        <v>42999</v>
      </c>
      <c r="M1438" s="497" t="s">
        <v>7927</v>
      </c>
      <c r="N1438" s="163" t="s">
        <v>47</v>
      </c>
      <c r="O1438" s="503">
        <v>42999</v>
      </c>
      <c r="P1438" s="499">
        <v>50000</v>
      </c>
      <c r="Q1438" s="500">
        <f t="shared" si="51"/>
        <v>4.9999999999999996E-2</v>
      </c>
      <c r="R1438" s="504">
        <v>12</v>
      </c>
      <c r="S1438" s="505" t="s">
        <v>9606</v>
      </c>
      <c r="T1438" s="163" t="s">
        <v>211</v>
      </c>
      <c r="U1438" s="163" t="s">
        <v>16</v>
      </c>
      <c r="V1438" s="495" t="s">
        <v>16</v>
      </c>
      <c r="W1438" s="495" t="s">
        <v>1775</v>
      </c>
      <c r="X1438" s="495" t="s">
        <v>7940</v>
      </c>
      <c r="Y1438" s="495" t="s">
        <v>356</v>
      </c>
      <c r="Z1438" s="616"/>
      <c r="AA1438" s="590"/>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615" customFormat="1" ht="17.45" customHeight="1" x14ac:dyDescent="0.25">
      <c r="A1439" s="589" t="s">
        <v>3755</v>
      </c>
      <c r="B1439" s="495" t="s">
        <v>57</v>
      </c>
      <c r="C1439" s="495" t="s">
        <v>1046</v>
      </c>
      <c r="D1439" s="495" t="s">
        <v>11471</v>
      </c>
      <c r="E1439" s="495" t="s">
        <v>3756</v>
      </c>
      <c r="F1439" s="473" t="s">
        <v>28</v>
      </c>
      <c r="G1439" s="473"/>
      <c r="H1439" s="473"/>
      <c r="I1439" s="473"/>
      <c r="J1439" s="152" t="s">
        <v>11223</v>
      </c>
      <c r="K1439" s="152" t="s">
        <v>36</v>
      </c>
      <c r="L1439" s="496">
        <v>43007</v>
      </c>
      <c r="M1439" s="497">
        <v>42660</v>
      </c>
      <c r="N1439" s="152" t="s">
        <v>47</v>
      </c>
      <c r="O1439" s="498">
        <v>43007</v>
      </c>
      <c r="P1439" s="499">
        <v>50000</v>
      </c>
      <c r="Q1439" s="500">
        <f t="shared" si="51"/>
        <v>4.9999999999999996E-2</v>
      </c>
      <c r="R1439" s="501">
        <v>12</v>
      </c>
      <c r="S1439" s="502">
        <v>42914</v>
      </c>
      <c r="T1439" s="152" t="s">
        <v>292</v>
      </c>
      <c r="U1439" s="152" t="s">
        <v>7040</v>
      </c>
      <c r="V1439" s="495" t="s">
        <v>162</v>
      </c>
      <c r="W1439" s="495" t="s">
        <v>105</v>
      </c>
      <c r="X1439" s="495" t="s">
        <v>11895</v>
      </c>
      <c r="Y1439" s="495" t="s">
        <v>6864</v>
      </c>
      <c r="Z1439" s="616"/>
      <c r="AA1439" s="590"/>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615" customFormat="1" ht="17.45" customHeight="1" x14ac:dyDescent="0.25">
      <c r="A1440" s="589" t="s">
        <v>8437</v>
      </c>
      <c r="B1440" s="495" t="s">
        <v>57</v>
      </c>
      <c r="C1440" s="495" t="s">
        <v>1046</v>
      </c>
      <c r="D1440" s="495" t="s">
        <v>10643</v>
      </c>
      <c r="E1440" s="495" t="s">
        <v>8438</v>
      </c>
      <c r="F1440" s="473" t="s">
        <v>28</v>
      </c>
      <c r="G1440" s="473"/>
      <c r="H1440" s="473"/>
      <c r="I1440" s="473"/>
      <c r="J1440" s="152" t="s">
        <v>11223</v>
      </c>
      <c r="K1440" s="152" t="s">
        <v>8990</v>
      </c>
      <c r="L1440" s="496">
        <v>43008</v>
      </c>
      <c r="M1440" s="497">
        <v>42851</v>
      </c>
      <c r="N1440" s="152" t="s">
        <v>47</v>
      </c>
      <c r="O1440" s="498">
        <v>43008</v>
      </c>
      <c r="P1440" s="499">
        <v>50000</v>
      </c>
      <c r="Q1440" s="500">
        <f t="shared" si="51"/>
        <v>4.9999999999999996E-2</v>
      </c>
      <c r="R1440" s="501">
        <v>6</v>
      </c>
      <c r="S1440" s="502">
        <v>42894</v>
      </c>
      <c r="T1440" s="152" t="s">
        <v>103</v>
      </c>
      <c r="U1440" s="152" t="s">
        <v>7040</v>
      </c>
      <c r="V1440" s="495" t="s">
        <v>162</v>
      </c>
      <c r="W1440" s="495" t="s">
        <v>105</v>
      </c>
      <c r="X1440" s="495" t="s">
        <v>9138</v>
      </c>
      <c r="Y1440" s="495" t="s">
        <v>6864</v>
      </c>
      <c r="Z1440" s="616"/>
      <c r="AA1440" s="590"/>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615" customFormat="1" ht="17.45" customHeight="1" x14ac:dyDescent="0.25">
      <c r="A1441" s="589" t="s">
        <v>8818</v>
      </c>
      <c r="B1441" s="495" t="s">
        <v>57</v>
      </c>
      <c r="C1441" s="495" t="s">
        <v>1046</v>
      </c>
      <c r="D1441" s="495" t="s">
        <v>8819</v>
      </c>
      <c r="E1441" s="495" t="s">
        <v>8820</v>
      </c>
      <c r="F1441" s="473" t="s">
        <v>26</v>
      </c>
      <c r="G1441" s="473"/>
      <c r="H1441" s="473"/>
      <c r="I1441" s="473"/>
      <c r="J1441" s="152" t="s">
        <v>11224</v>
      </c>
      <c r="K1441" s="163" t="s">
        <v>8948</v>
      </c>
      <c r="L1441" s="503">
        <v>43060</v>
      </c>
      <c r="M1441" s="497" t="s">
        <v>8886</v>
      </c>
      <c r="N1441" s="163" t="s">
        <v>142</v>
      </c>
      <c r="O1441" s="503">
        <v>43060</v>
      </c>
      <c r="P1441" s="499">
        <v>50000</v>
      </c>
      <c r="Q1441" s="500">
        <f t="shared" si="51"/>
        <v>4.9999999999999996E-2</v>
      </c>
      <c r="R1441" s="504">
        <v>2</v>
      </c>
      <c r="S1441" s="505" t="s">
        <v>8159</v>
      </c>
      <c r="T1441" s="163" t="s">
        <v>211</v>
      </c>
      <c r="U1441" s="152" t="s">
        <v>7040</v>
      </c>
      <c r="V1441" s="495" t="s">
        <v>134</v>
      </c>
      <c r="W1441" s="495" t="s">
        <v>8921</v>
      </c>
      <c r="X1441" s="495" t="s">
        <v>8922</v>
      </c>
      <c r="Y1441" s="495" t="s">
        <v>757</v>
      </c>
      <c r="Z1441" s="616"/>
      <c r="AA1441" s="590"/>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615" customFormat="1" ht="17.45" customHeight="1" x14ac:dyDescent="0.25">
      <c r="A1442" s="589" t="s">
        <v>9382</v>
      </c>
      <c r="B1442" s="495" t="s">
        <v>57</v>
      </c>
      <c r="C1442" s="495" t="s">
        <v>1046</v>
      </c>
      <c r="D1442" s="495" t="s">
        <v>9383</v>
      </c>
      <c r="E1442" s="495" t="s">
        <v>9384</v>
      </c>
      <c r="F1442" s="473" t="s">
        <v>26</v>
      </c>
      <c r="G1442" s="473"/>
      <c r="H1442" s="473"/>
      <c r="I1442" s="473"/>
      <c r="J1442" s="152" t="s">
        <v>11223</v>
      </c>
      <c r="K1442" s="163" t="s">
        <v>8948</v>
      </c>
      <c r="L1442" s="503">
        <v>42967</v>
      </c>
      <c r="M1442" s="497" t="s">
        <v>9408</v>
      </c>
      <c r="N1442" s="163" t="s">
        <v>47</v>
      </c>
      <c r="O1442" s="503">
        <v>42967</v>
      </c>
      <c r="P1442" s="499">
        <v>50000</v>
      </c>
      <c r="Q1442" s="500">
        <f t="shared" si="51"/>
        <v>4.9999999999999996E-2</v>
      </c>
      <c r="R1442" s="504">
        <v>12</v>
      </c>
      <c r="S1442" s="505" t="s">
        <v>9605</v>
      </c>
      <c r="T1442" s="163" t="s">
        <v>103</v>
      </c>
      <c r="U1442" s="163" t="s">
        <v>7</v>
      </c>
      <c r="V1442" s="495" t="s">
        <v>477</v>
      </c>
      <c r="W1442" s="495" t="s">
        <v>1302</v>
      </c>
      <c r="X1442" s="495" t="s">
        <v>9428</v>
      </c>
      <c r="Y1442" s="495" t="s">
        <v>186</v>
      </c>
      <c r="Z1442" s="616"/>
      <c r="AA1442" s="590"/>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615" customFormat="1" ht="17.45" customHeight="1" x14ac:dyDescent="0.25">
      <c r="A1443" s="589" t="s">
        <v>3845</v>
      </c>
      <c r="B1443" s="495" t="s">
        <v>57</v>
      </c>
      <c r="C1443" s="495" t="s">
        <v>1046</v>
      </c>
      <c r="D1443" s="495" t="s">
        <v>3846</v>
      </c>
      <c r="E1443" s="495" t="s">
        <v>3847</v>
      </c>
      <c r="F1443" s="473" t="s">
        <v>26</v>
      </c>
      <c r="G1443" s="473"/>
      <c r="H1443" s="473"/>
      <c r="I1443" s="473"/>
      <c r="J1443" s="152" t="s">
        <v>11223</v>
      </c>
      <c r="K1443" s="163" t="s">
        <v>33</v>
      </c>
      <c r="L1443" s="503">
        <v>42998</v>
      </c>
      <c r="M1443" s="497" t="s">
        <v>3848</v>
      </c>
      <c r="N1443" s="163" t="s">
        <v>47</v>
      </c>
      <c r="O1443" s="503">
        <v>42998</v>
      </c>
      <c r="P1443" s="499">
        <v>50000</v>
      </c>
      <c r="Q1443" s="500">
        <f t="shared" si="51"/>
        <v>4.9999999999999996E-2</v>
      </c>
      <c r="R1443" s="504">
        <v>12</v>
      </c>
      <c r="S1443" s="505" t="s">
        <v>9433</v>
      </c>
      <c r="T1443" s="163" t="s">
        <v>211</v>
      </c>
      <c r="U1443" s="163" t="s">
        <v>7</v>
      </c>
      <c r="V1443" s="495" t="s">
        <v>477</v>
      </c>
      <c r="W1443" s="495" t="s">
        <v>1138</v>
      </c>
      <c r="X1443" s="495" t="s">
        <v>6137</v>
      </c>
      <c r="Y1443" s="495" t="s">
        <v>356</v>
      </c>
      <c r="Z1443" s="616"/>
      <c r="AA1443" s="590"/>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615" customFormat="1" ht="17.45" customHeight="1" x14ac:dyDescent="0.25">
      <c r="A1444" s="589" t="s">
        <v>7784</v>
      </c>
      <c r="B1444" s="495" t="s">
        <v>62</v>
      </c>
      <c r="C1444" s="495" t="s">
        <v>985</v>
      </c>
      <c r="D1444" s="495" t="s">
        <v>2117</v>
      </c>
      <c r="E1444" s="495" t="s">
        <v>7785</v>
      </c>
      <c r="F1444" s="473" t="s">
        <v>26</v>
      </c>
      <c r="G1444" s="473"/>
      <c r="H1444" s="473"/>
      <c r="I1444" s="473"/>
      <c r="J1444" s="152" t="s">
        <v>11224</v>
      </c>
      <c r="K1444" s="163" t="s">
        <v>33</v>
      </c>
      <c r="L1444" s="503">
        <v>43091</v>
      </c>
      <c r="M1444" s="497" t="s">
        <v>7786</v>
      </c>
      <c r="N1444" s="163" t="s">
        <v>46</v>
      </c>
      <c r="O1444" s="503">
        <v>43091</v>
      </c>
      <c r="P1444" s="499">
        <v>50000</v>
      </c>
      <c r="Q1444" s="500">
        <f t="shared" si="51"/>
        <v>4.9999999999999996E-2</v>
      </c>
      <c r="R1444" s="504">
        <v>12</v>
      </c>
      <c r="S1444" s="505" t="s">
        <v>7881</v>
      </c>
      <c r="T1444" s="163" t="s">
        <v>103</v>
      </c>
      <c r="U1444" s="163" t="s">
        <v>7</v>
      </c>
      <c r="V1444" s="495" t="s">
        <v>477</v>
      </c>
      <c r="W1444" s="495" t="s">
        <v>1302</v>
      </c>
      <c r="X1444" s="495" t="s">
        <v>7787</v>
      </c>
      <c r="Y1444" s="495"/>
      <c r="Z1444" s="616"/>
      <c r="AA1444" s="590"/>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615" customFormat="1" ht="17.45" customHeight="1" x14ac:dyDescent="0.25">
      <c r="A1445" s="589" t="s">
        <v>8411</v>
      </c>
      <c r="B1445" s="495" t="s">
        <v>6912</v>
      </c>
      <c r="C1445" s="495" t="s">
        <v>6912</v>
      </c>
      <c r="D1445" s="495" t="s">
        <v>10616</v>
      </c>
      <c r="E1445" s="495" t="s">
        <v>316</v>
      </c>
      <c r="F1445" s="473" t="s">
        <v>26</v>
      </c>
      <c r="G1445" s="473"/>
      <c r="H1445" s="473"/>
      <c r="I1445" s="473"/>
      <c r="J1445" s="152" t="s">
        <v>11223</v>
      </c>
      <c r="K1445" s="152" t="s">
        <v>8948</v>
      </c>
      <c r="L1445" s="496">
        <v>42937</v>
      </c>
      <c r="M1445" s="497">
        <v>42859</v>
      </c>
      <c r="N1445" s="152" t="s">
        <v>47</v>
      </c>
      <c r="O1445" s="498">
        <v>42937</v>
      </c>
      <c r="P1445" s="499">
        <v>50000</v>
      </c>
      <c r="Q1445" s="500">
        <f t="shared" si="51"/>
        <v>4.9999999999999996E-2</v>
      </c>
      <c r="R1445" s="501">
        <v>12</v>
      </c>
      <c r="S1445" s="502">
        <v>42894</v>
      </c>
      <c r="T1445" s="152" t="s">
        <v>103</v>
      </c>
      <c r="U1445" s="152" t="s">
        <v>7040</v>
      </c>
      <c r="V1445" s="495" t="s">
        <v>162</v>
      </c>
      <c r="W1445" s="495" t="s">
        <v>105</v>
      </c>
      <c r="X1445" s="495" t="s">
        <v>9135</v>
      </c>
      <c r="Y1445" s="495"/>
      <c r="Z1445" s="616"/>
      <c r="AA1445" s="590"/>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615" customFormat="1" ht="17.45" customHeight="1" x14ac:dyDescent="0.25">
      <c r="A1446" s="589" t="s">
        <v>9079</v>
      </c>
      <c r="B1446" s="495" t="s">
        <v>6912</v>
      </c>
      <c r="C1446" s="495" t="s">
        <v>6912</v>
      </c>
      <c r="D1446" s="495" t="s">
        <v>11678</v>
      </c>
      <c r="E1446" s="495" t="s">
        <v>316</v>
      </c>
      <c r="F1446" s="473" t="s">
        <v>25</v>
      </c>
      <c r="G1446" s="473"/>
      <c r="H1446" s="473"/>
      <c r="I1446" s="473"/>
      <c r="J1446" s="152" t="s">
        <v>11223</v>
      </c>
      <c r="K1446" s="152" t="s">
        <v>35</v>
      </c>
      <c r="L1446" s="496">
        <v>43008</v>
      </c>
      <c r="M1446" s="497">
        <v>42870</v>
      </c>
      <c r="N1446" s="152" t="s">
        <v>46</v>
      </c>
      <c r="O1446" s="498">
        <v>43008</v>
      </c>
      <c r="P1446" s="499">
        <v>50000</v>
      </c>
      <c r="Q1446" s="500">
        <f t="shared" si="51"/>
        <v>4.9999999999999996E-2</v>
      </c>
      <c r="R1446" s="501">
        <v>12</v>
      </c>
      <c r="S1446" s="502">
        <v>42873</v>
      </c>
      <c r="T1446" s="152" t="s">
        <v>103</v>
      </c>
      <c r="U1446" s="152" t="s">
        <v>7040</v>
      </c>
      <c r="V1446" s="495" t="s">
        <v>162</v>
      </c>
      <c r="W1446" s="495" t="s">
        <v>7199</v>
      </c>
      <c r="X1446" s="495" t="s">
        <v>11981</v>
      </c>
      <c r="Y1446" s="495" t="s">
        <v>7201</v>
      </c>
      <c r="Z1446" s="616"/>
      <c r="AA1446" s="590"/>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615" customFormat="1" ht="17.45" customHeight="1" x14ac:dyDescent="0.25">
      <c r="A1447" s="589" t="s">
        <v>3956</v>
      </c>
      <c r="B1447" s="495" t="s">
        <v>6912</v>
      </c>
      <c r="C1447" s="495" t="s">
        <v>6912</v>
      </c>
      <c r="D1447" s="495" t="s">
        <v>3957</v>
      </c>
      <c r="E1447" s="495" t="s">
        <v>3958</v>
      </c>
      <c r="F1447" s="473" t="s">
        <v>26</v>
      </c>
      <c r="G1447" s="473"/>
      <c r="H1447" s="473"/>
      <c r="I1447" s="473"/>
      <c r="J1447" s="152" t="s">
        <v>11225</v>
      </c>
      <c r="K1447" s="163" t="s">
        <v>8948</v>
      </c>
      <c r="L1447" s="503">
        <v>42886</v>
      </c>
      <c r="M1447" s="497" t="s">
        <v>3959</v>
      </c>
      <c r="N1447" s="163" t="s">
        <v>142</v>
      </c>
      <c r="O1447" s="503">
        <v>42886</v>
      </c>
      <c r="P1447" s="499">
        <v>50000</v>
      </c>
      <c r="Q1447" s="500">
        <f t="shared" si="51"/>
        <v>4.9999999999999996E-2</v>
      </c>
      <c r="R1447" s="504">
        <v>2</v>
      </c>
      <c r="S1447" s="505" t="s">
        <v>6159</v>
      </c>
      <c r="T1447" s="163" t="s">
        <v>125</v>
      </c>
      <c r="U1447" s="152" t="s">
        <v>7040</v>
      </c>
      <c r="V1447" s="495" t="s">
        <v>158</v>
      </c>
      <c r="W1447" s="495"/>
      <c r="X1447" s="495" t="s">
        <v>6160</v>
      </c>
      <c r="Y1447" s="495"/>
      <c r="Z1447" s="616"/>
      <c r="AA1447" s="590"/>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615" customFormat="1" ht="17.45" customHeight="1" x14ac:dyDescent="0.25">
      <c r="A1448" s="589" t="s">
        <v>3912</v>
      </c>
      <c r="B1448" s="495" t="s">
        <v>6912</v>
      </c>
      <c r="C1448" s="495" t="s">
        <v>6912</v>
      </c>
      <c r="D1448" s="495" t="s">
        <v>3913</v>
      </c>
      <c r="E1448" s="495" t="s">
        <v>3914</v>
      </c>
      <c r="F1448" s="473" t="s">
        <v>25</v>
      </c>
      <c r="G1448" s="473"/>
      <c r="H1448" s="473"/>
      <c r="I1448" s="473"/>
      <c r="J1448" s="152" t="s">
        <v>11223</v>
      </c>
      <c r="K1448" s="163" t="s">
        <v>8951</v>
      </c>
      <c r="L1448" s="503">
        <v>43006</v>
      </c>
      <c r="M1448" s="497" t="s">
        <v>3915</v>
      </c>
      <c r="N1448" s="163" t="s">
        <v>48</v>
      </c>
      <c r="O1448" s="503">
        <v>43006</v>
      </c>
      <c r="P1448" s="499">
        <v>50000</v>
      </c>
      <c r="Q1448" s="500">
        <f t="shared" si="51"/>
        <v>4.9999999999999996E-2</v>
      </c>
      <c r="R1448" s="504">
        <v>1</v>
      </c>
      <c r="S1448" s="505" t="s">
        <v>8160</v>
      </c>
      <c r="T1448" s="163" t="s">
        <v>103</v>
      </c>
      <c r="U1448" s="163" t="s">
        <v>7</v>
      </c>
      <c r="V1448" s="495" t="s">
        <v>477</v>
      </c>
      <c r="W1448" s="495" t="s">
        <v>1138</v>
      </c>
      <c r="X1448" s="495" t="s">
        <v>6150</v>
      </c>
      <c r="Y1448" s="495" t="s">
        <v>1342</v>
      </c>
      <c r="Z1448" s="616"/>
      <c r="AA1448" s="590"/>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615" customFormat="1" ht="17.45" customHeight="1" x14ac:dyDescent="0.25">
      <c r="A1449" s="589" t="s">
        <v>8412</v>
      </c>
      <c r="B1449" s="495" t="s">
        <v>6912</v>
      </c>
      <c r="C1449" s="495" t="s">
        <v>6912</v>
      </c>
      <c r="D1449" s="495" t="s">
        <v>8413</v>
      </c>
      <c r="E1449" s="495" t="s">
        <v>8414</v>
      </c>
      <c r="F1449" s="473" t="s">
        <v>24</v>
      </c>
      <c r="G1449" s="473"/>
      <c r="H1449" s="473"/>
      <c r="I1449" s="473"/>
      <c r="J1449" s="152" t="s">
        <v>11223</v>
      </c>
      <c r="K1449" s="163" t="s">
        <v>8949</v>
      </c>
      <c r="L1449" s="503">
        <v>42943</v>
      </c>
      <c r="M1449" s="497" t="s">
        <v>8589</v>
      </c>
      <c r="N1449" s="163" t="s">
        <v>46</v>
      </c>
      <c r="O1449" s="503">
        <v>42943</v>
      </c>
      <c r="P1449" s="499">
        <v>50000</v>
      </c>
      <c r="Q1449" s="500">
        <f t="shared" si="51"/>
        <v>4.9999999999999996E-2</v>
      </c>
      <c r="R1449" s="504">
        <v>12</v>
      </c>
      <c r="S1449" s="505" t="s">
        <v>8158</v>
      </c>
      <c r="T1449" s="163" t="s">
        <v>125</v>
      </c>
      <c r="U1449" s="163" t="s">
        <v>7</v>
      </c>
      <c r="V1449" s="495" t="s">
        <v>477</v>
      </c>
      <c r="W1449" s="495" t="s">
        <v>1138</v>
      </c>
      <c r="X1449" s="495" t="s">
        <v>8665</v>
      </c>
      <c r="Y1449" s="495"/>
      <c r="Z1449" s="616"/>
      <c r="AA1449" s="590"/>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615" customFormat="1" ht="17.45" customHeight="1" x14ac:dyDescent="0.25">
      <c r="A1450" s="589" t="s">
        <v>9497</v>
      </c>
      <c r="B1450" s="495" t="s">
        <v>6912</v>
      </c>
      <c r="C1450" s="495" t="s">
        <v>6912</v>
      </c>
      <c r="D1450" s="495" t="s">
        <v>9498</v>
      </c>
      <c r="E1450" s="495" t="s">
        <v>9499</v>
      </c>
      <c r="F1450" s="473" t="s">
        <v>26</v>
      </c>
      <c r="G1450" s="473"/>
      <c r="H1450" s="473"/>
      <c r="I1450" s="473"/>
      <c r="J1450" s="152" t="s">
        <v>11224</v>
      </c>
      <c r="K1450" s="163" t="s">
        <v>8948</v>
      </c>
      <c r="L1450" s="503">
        <v>43100</v>
      </c>
      <c r="M1450" s="497" t="s">
        <v>9521</v>
      </c>
      <c r="N1450" s="163" t="s">
        <v>46</v>
      </c>
      <c r="O1450" s="503">
        <v>43100</v>
      </c>
      <c r="P1450" s="499">
        <v>50000</v>
      </c>
      <c r="Q1450" s="500">
        <f t="shared" si="51"/>
        <v>4.9999999999999996E-2</v>
      </c>
      <c r="R1450" s="504">
        <v>12</v>
      </c>
      <c r="S1450" s="505" t="s">
        <v>9261</v>
      </c>
      <c r="T1450" s="163" t="s">
        <v>125</v>
      </c>
      <c r="U1450" s="163" t="s">
        <v>7</v>
      </c>
      <c r="V1450" s="495" t="s">
        <v>477</v>
      </c>
      <c r="W1450" s="495" t="s">
        <v>1138</v>
      </c>
      <c r="X1450" s="495" t="s">
        <v>9540</v>
      </c>
      <c r="Y1450" s="495"/>
      <c r="Z1450" s="616"/>
      <c r="AA1450" s="590"/>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615" customFormat="1" ht="17.45" customHeight="1" x14ac:dyDescent="0.25">
      <c r="A1451" s="589" t="s">
        <v>7363</v>
      </c>
      <c r="B1451" s="495" t="s">
        <v>60</v>
      </c>
      <c r="C1451" s="495" t="s">
        <v>377</v>
      </c>
      <c r="D1451" s="495" t="s">
        <v>7364</v>
      </c>
      <c r="E1451" s="495" t="s">
        <v>7365</v>
      </c>
      <c r="F1451" s="473" t="s">
        <v>27</v>
      </c>
      <c r="G1451" s="473"/>
      <c r="H1451" s="473"/>
      <c r="I1451" s="473"/>
      <c r="J1451" s="152" t="s">
        <v>11223</v>
      </c>
      <c r="K1451" s="163" t="s">
        <v>8947</v>
      </c>
      <c r="L1451" s="503">
        <v>42972</v>
      </c>
      <c r="M1451" s="497" t="s">
        <v>7366</v>
      </c>
      <c r="N1451" s="163" t="s">
        <v>47</v>
      </c>
      <c r="O1451" s="503">
        <v>42972</v>
      </c>
      <c r="P1451" s="499">
        <v>50000</v>
      </c>
      <c r="Q1451" s="500">
        <f t="shared" si="51"/>
        <v>4.9999999999999996E-2</v>
      </c>
      <c r="R1451" s="504">
        <v>12</v>
      </c>
      <c r="S1451" s="505" t="s">
        <v>9719</v>
      </c>
      <c r="T1451" s="163" t="s">
        <v>103</v>
      </c>
      <c r="U1451" s="163" t="s">
        <v>7</v>
      </c>
      <c r="V1451" s="495" t="s">
        <v>477</v>
      </c>
      <c r="W1451" s="495" t="s">
        <v>1302</v>
      </c>
      <c r="X1451" s="495" t="s">
        <v>8669</v>
      </c>
      <c r="Y1451" s="495" t="s">
        <v>1629</v>
      </c>
      <c r="Z1451" s="616"/>
      <c r="AA1451" s="590"/>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615" customFormat="1" ht="17.45" customHeight="1" x14ac:dyDescent="0.25">
      <c r="A1452" s="589" t="s">
        <v>11022</v>
      </c>
      <c r="B1452" s="495" t="s">
        <v>58</v>
      </c>
      <c r="C1452" s="495" t="s">
        <v>58</v>
      </c>
      <c r="D1452" s="495" t="s">
        <v>11097</v>
      </c>
      <c r="E1452" s="495" t="s">
        <v>11189</v>
      </c>
      <c r="F1452" s="473" t="s">
        <v>28</v>
      </c>
      <c r="G1452" s="473"/>
      <c r="H1452" s="473"/>
      <c r="I1452" s="473"/>
      <c r="J1452" s="152" t="s">
        <v>11223</v>
      </c>
      <c r="K1452" s="152" t="s">
        <v>36</v>
      </c>
      <c r="L1452" s="496">
        <v>42986</v>
      </c>
      <c r="M1452" s="497">
        <v>42902</v>
      </c>
      <c r="N1452" s="152" t="s">
        <v>47</v>
      </c>
      <c r="O1452" s="498">
        <v>42986</v>
      </c>
      <c r="P1452" s="499">
        <v>50000</v>
      </c>
      <c r="Q1452" s="500">
        <f t="shared" si="51"/>
        <v>4.9999999999999996E-2</v>
      </c>
      <c r="R1452" s="501">
        <v>1</v>
      </c>
      <c r="S1452" s="502">
        <v>42908</v>
      </c>
      <c r="T1452" s="152" t="s">
        <v>211</v>
      </c>
      <c r="U1452" s="152" t="s">
        <v>7040</v>
      </c>
      <c r="V1452" s="495" t="s">
        <v>162</v>
      </c>
      <c r="W1452" s="495" t="s">
        <v>105</v>
      </c>
      <c r="X1452" s="495" t="s">
        <v>11392</v>
      </c>
      <c r="Y1452" s="495" t="s">
        <v>6529</v>
      </c>
      <c r="Z1452" s="616"/>
      <c r="AA1452" s="590"/>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615" customFormat="1" ht="17.45" customHeight="1" x14ac:dyDescent="0.25">
      <c r="A1453" s="589" t="s">
        <v>7368</v>
      </c>
      <c r="B1453" s="495" t="s">
        <v>57</v>
      </c>
      <c r="C1453" s="495" t="s">
        <v>1348</v>
      </c>
      <c r="D1453" s="495" t="s">
        <v>3924</v>
      </c>
      <c r="E1453" s="495" t="s">
        <v>7369</v>
      </c>
      <c r="F1453" s="473" t="s">
        <v>26</v>
      </c>
      <c r="G1453" s="473"/>
      <c r="H1453" s="473"/>
      <c r="I1453" s="473"/>
      <c r="J1453" s="152" t="s">
        <v>11223</v>
      </c>
      <c r="K1453" s="163" t="s">
        <v>8948</v>
      </c>
      <c r="L1453" s="503">
        <v>43007</v>
      </c>
      <c r="M1453" s="497" t="s">
        <v>7370</v>
      </c>
      <c r="N1453" s="163" t="s">
        <v>47</v>
      </c>
      <c r="O1453" s="503">
        <v>43007</v>
      </c>
      <c r="P1453" s="499">
        <v>50000</v>
      </c>
      <c r="Q1453" s="500">
        <f t="shared" si="51"/>
        <v>4.9999999999999996E-2</v>
      </c>
      <c r="R1453" s="504">
        <v>12</v>
      </c>
      <c r="S1453" s="505" t="s">
        <v>9261</v>
      </c>
      <c r="T1453" s="163" t="s">
        <v>125</v>
      </c>
      <c r="U1453" s="163" t="s">
        <v>9234</v>
      </c>
      <c r="V1453" s="495" t="s">
        <v>184</v>
      </c>
      <c r="W1453" s="495" t="s">
        <v>7371</v>
      </c>
      <c r="X1453" s="495" t="s">
        <v>7939</v>
      </c>
      <c r="Y1453" s="495" t="s">
        <v>667</v>
      </c>
      <c r="Z1453" s="616"/>
      <c r="AA1453" s="590"/>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615" customFormat="1" ht="17.45" customHeight="1" x14ac:dyDescent="0.25">
      <c r="A1454" s="589" t="s">
        <v>3880</v>
      </c>
      <c r="B1454" s="495" t="s">
        <v>57</v>
      </c>
      <c r="C1454" s="495" t="s">
        <v>1348</v>
      </c>
      <c r="D1454" s="495" t="s">
        <v>3881</v>
      </c>
      <c r="E1454" s="495" t="s">
        <v>316</v>
      </c>
      <c r="F1454" s="473" t="s">
        <v>26</v>
      </c>
      <c r="G1454" s="473"/>
      <c r="H1454" s="473"/>
      <c r="I1454" s="473"/>
      <c r="J1454" s="152" t="s">
        <v>11225</v>
      </c>
      <c r="K1454" s="163" t="s">
        <v>8948</v>
      </c>
      <c r="L1454" s="503">
        <v>42843</v>
      </c>
      <c r="M1454" s="497" t="s">
        <v>3882</v>
      </c>
      <c r="N1454" s="163" t="s">
        <v>46</v>
      </c>
      <c r="O1454" s="503">
        <v>42916</v>
      </c>
      <c r="P1454" s="499">
        <v>50000</v>
      </c>
      <c r="Q1454" s="500">
        <f t="shared" si="51"/>
        <v>4.9999999999999996E-2</v>
      </c>
      <c r="R1454" s="504">
        <v>12</v>
      </c>
      <c r="S1454" s="505" t="s">
        <v>573</v>
      </c>
      <c r="T1454" s="163" t="s">
        <v>103</v>
      </c>
      <c r="U1454" s="163" t="s">
        <v>9234</v>
      </c>
      <c r="V1454" s="495" t="s">
        <v>184</v>
      </c>
      <c r="W1454" s="495" t="s">
        <v>11333</v>
      </c>
      <c r="X1454" s="495" t="s">
        <v>6143</v>
      </c>
      <c r="Y1454" s="495"/>
      <c r="Z1454" s="616"/>
      <c r="AA1454" s="590"/>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615" customFormat="1" ht="17.45" customHeight="1" x14ac:dyDescent="0.25">
      <c r="A1455" s="589" t="s">
        <v>3923</v>
      </c>
      <c r="B1455" s="495" t="s">
        <v>57</v>
      </c>
      <c r="C1455" s="495" t="s">
        <v>1348</v>
      </c>
      <c r="D1455" s="495" t="s">
        <v>10309</v>
      </c>
      <c r="E1455" s="495" t="s">
        <v>316</v>
      </c>
      <c r="F1455" s="473" t="s">
        <v>26</v>
      </c>
      <c r="G1455" s="473"/>
      <c r="H1455" s="473"/>
      <c r="I1455" s="473"/>
      <c r="J1455" s="152" t="s">
        <v>11224</v>
      </c>
      <c r="K1455" s="152" t="s">
        <v>8948</v>
      </c>
      <c r="L1455" s="496">
        <v>43097</v>
      </c>
      <c r="M1455" s="497">
        <v>42759</v>
      </c>
      <c r="N1455" s="152" t="s">
        <v>47</v>
      </c>
      <c r="O1455" s="498">
        <v>43097</v>
      </c>
      <c r="P1455" s="499">
        <v>50000</v>
      </c>
      <c r="Q1455" s="500">
        <f t="shared" si="51"/>
        <v>4.9999999999999996E-2</v>
      </c>
      <c r="R1455" s="501">
        <v>12</v>
      </c>
      <c r="S1455" s="502">
        <v>42852</v>
      </c>
      <c r="T1455" s="152" t="s">
        <v>103</v>
      </c>
      <c r="U1455" s="152" t="s">
        <v>7040</v>
      </c>
      <c r="V1455" s="495" t="s">
        <v>162</v>
      </c>
      <c r="W1455" s="495" t="s">
        <v>105</v>
      </c>
      <c r="X1455" s="495" t="s">
        <v>9815</v>
      </c>
      <c r="Y1455" s="495" t="s">
        <v>6864</v>
      </c>
      <c r="Z1455" s="616"/>
      <c r="AA1455" s="590"/>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615" customFormat="1" ht="17.45" customHeight="1" x14ac:dyDescent="0.25">
      <c r="A1456" s="589" t="s">
        <v>4765</v>
      </c>
      <c r="B1456" s="495" t="s">
        <v>57</v>
      </c>
      <c r="C1456" s="495" t="s">
        <v>1348</v>
      </c>
      <c r="D1456" s="495" t="s">
        <v>1357</v>
      </c>
      <c r="E1456" s="495" t="s">
        <v>4766</v>
      </c>
      <c r="F1456" s="473" t="s">
        <v>26</v>
      </c>
      <c r="G1456" s="473"/>
      <c r="H1456" s="473"/>
      <c r="I1456" s="473"/>
      <c r="J1456" s="152" t="s">
        <v>11224</v>
      </c>
      <c r="K1456" s="163" t="s">
        <v>8948</v>
      </c>
      <c r="L1456" s="503">
        <v>43099</v>
      </c>
      <c r="M1456" s="497" t="s">
        <v>4767</v>
      </c>
      <c r="N1456" s="163" t="s">
        <v>48</v>
      </c>
      <c r="O1456" s="503">
        <v>43099</v>
      </c>
      <c r="P1456" s="499">
        <v>50000</v>
      </c>
      <c r="Q1456" s="500">
        <f t="shared" si="51"/>
        <v>4.9999999999999996E-2</v>
      </c>
      <c r="R1456" s="504">
        <v>1</v>
      </c>
      <c r="S1456" s="505" t="s">
        <v>9606</v>
      </c>
      <c r="T1456" s="163" t="s">
        <v>103</v>
      </c>
      <c r="U1456" s="163" t="s">
        <v>7</v>
      </c>
      <c r="V1456" s="495" t="s">
        <v>921</v>
      </c>
      <c r="W1456" s="495" t="s">
        <v>7374</v>
      </c>
      <c r="X1456" s="495" t="s">
        <v>6249</v>
      </c>
      <c r="Y1456" s="495" t="s">
        <v>667</v>
      </c>
      <c r="Z1456" s="616"/>
      <c r="AA1456" s="590"/>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615" customFormat="1" ht="17.45" customHeight="1" x14ac:dyDescent="0.25">
      <c r="A1457" s="589" t="s">
        <v>3963</v>
      </c>
      <c r="B1457" s="495" t="s">
        <v>60</v>
      </c>
      <c r="C1457" s="495" t="s">
        <v>6576</v>
      </c>
      <c r="D1457" s="495" t="s">
        <v>10298</v>
      </c>
      <c r="E1457" s="495" t="s">
        <v>3965</v>
      </c>
      <c r="F1457" s="473" t="s">
        <v>6576</v>
      </c>
      <c r="G1457" s="473"/>
      <c r="H1457" s="473"/>
      <c r="I1457" s="473"/>
      <c r="J1457" s="152" t="s">
        <v>11225</v>
      </c>
      <c r="K1457" s="152" t="s">
        <v>8947</v>
      </c>
      <c r="L1457" s="496">
        <v>42850</v>
      </c>
      <c r="M1457" s="497">
        <v>42760</v>
      </c>
      <c r="N1457" s="152" t="s">
        <v>46</v>
      </c>
      <c r="O1457" s="498">
        <v>42850</v>
      </c>
      <c r="P1457" s="499">
        <v>50000</v>
      </c>
      <c r="Q1457" s="500">
        <f t="shared" si="51"/>
        <v>4.9999999999999996E-2</v>
      </c>
      <c r="R1457" s="501">
        <v>12</v>
      </c>
      <c r="S1457" s="502">
        <v>42761</v>
      </c>
      <c r="T1457" s="152" t="s">
        <v>125</v>
      </c>
      <c r="U1457" s="152" t="s">
        <v>7040</v>
      </c>
      <c r="V1457" s="495" t="s">
        <v>162</v>
      </c>
      <c r="W1457" s="495" t="s">
        <v>105</v>
      </c>
      <c r="X1457" s="495" t="s">
        <v>9012</v>
      </c>
      <c r="Y1457" s="495" t="s">
        <v>9298</v>
      </c>
      <c r="Z1457" s="616"/>
      <c r="AA1457" s="590"/>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615" customFormat="1" ht="17.45" customHeight="1" x14ac:dyDescent="0.25">
      <c r="A1458" s="589" t="s">
        <v>10622</v>
      </c>
      <c r="B1458" s="495" t="s">
        <v>60</v>
      </c>
      <c r="C1458" s="495" t="s">
        <v>6576</v>
      </c>
      <c r="D1458" s="495" t="s">
        <v>5701</v>
      </c>
      <c r="E1458" s="495" t="s">
        <v>10623</v>
      </c>
      <c r="F1458" s="473" t="s">
        <v>6576</v>
      </c>
      <c r="G1458" s="473"/>
      <c r="H1458" s="473"/>
      <c r="I1458" s="473"/>
      <c r="J1458" s="152" t="s">
        <v>11223</v>
      </c>
      <c r="K1458" s="163" t="s">
        <v>8948</v>
      </c>
      <c r="L1458" s="503">
        <v>42965</v>
      </c>
      <c r="M1458" s="497" t="s">
        <v>10730</v>
      </c>
      <c r="N1458" s="163" t="s">
        <v>47</v>
      </c>
      <c r="O1458" s="503">
        <v>42965</v>
      </c>
      <c r="P1458" s="499">
        <v>50000</v>
      </c>
      <c r="Q1458" s="500">
        <f t="shared" si="51"/>
        <v>4.9999999999999996E-2</v>
      </c>
      <c r="R1458" s="504">
        <v>12</v>
      </c>
      <c r="S1458" s="505" t="s">
        <v>10335</v>
      </c>
      <c r="T1458" s="163" t="s">
        <v>103</v>
      </c>
      <c r="U1458" s="163" t="s">
        <v>7</v>
      </c>
      <c r="V1458" s="495" t="s">
        <v>477</v>
      </c>
      <c r="W1458" s="495" t="s">
        <v>1138</v>
      </c>
      <c r="X1458" s="495" t="s">
        <v>10779</v>
      </c>
      <c r="Y1458" s="495" t="s">
        <v>1091</v>
      </c>
      <c r="Z1458" s="616"/>
      <c r="AA1458" s="590"/>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615" customFormat="1" ht="17.45" customHeight="1" x14ac:dyDescent="0.25">
      <c r="A1459" s="589" t="s">
        <v>9385</v>
      </c>
      <c r="B1459" s="495" t="s">
        <v>60</v>
      </c>
      <c r="C1459" s="495" t="s">
        <v>6576</v>
      </c>
      <c r="D1459" s="495" t="s">
        <v>2055</v>
      </c>
      <c r="E1459" s="495" t="s">
        <v>528</v>
      </c>
      <c r="F1459" s="473" t="s">
        <v>6576</v>
      </c>
      <c r="G1459" s="473"/>
      <c r="H1459" s="473"/>
      <c r="I1459" s="473"/>
      <c r="J1459" s="152" t="s">
        <v>11223</v>
      </c>
      <c r="K1459" s="163" t="s">
        <v>8948</v>
      </c>
      <c r="L1459" s="503">
        <v>42979</v>
      </c>
      <c r="M1459" s="497" t="s">
        <v>9409</v>
      </c>
      <c r="N1459" s="163" t="s">
        <v>46</v>
      </c>
      <c r="O1459" s="503">
        <v>42979</v>
      </c>
      <c r="P1459" s="499">
        <v>50000</v>
      </c>
      <c r="Q1459" s="500">
        <f t="shared" si="51"/>
        <v>4.9999999999999996E-2</v>
      </c>
      <c r="R1459" s="504">
        <v>12</v>
      </c>
      <c r="S1459" s="505" t="s">
        <v>9789</v>
      </c>
      <c r="T1459" s="163" t="s">
        <v>125</v>
      </c>
      <c r="U1459" s="163" t="s">
        <v>7</v>
      </c>
      <c r="V1459" s="495" t="s">
        <v>477</v>
      </c>
      <c r="W1459" s="495" t="s">
        <v>1138</v>
      </c>
      <c r="X1459" s="495" t="s">
        <v>6182</v>
      </c>
      <c r="Y1459" s="495" t="s">
        <v>757</v>
      </c>
      <c r="Z1459" s="616"/>
      <c r="AA1459" s="590"/>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615" customFormat="1" ht="17.45" customHeight="1" x14ac:dyDescent="0.25">
      <c r="A1460" s="589" t="s">
        <v>7775</v>
      </c>
      <c r="B1460" s="495" t="s">
        <v>59</v>
      </c>
      <c r="C1460" s="495" t="s">
        <v>9574</v>
      </c>
      <c r="D1460" s="495" t="s">
        <v>10916</v>
      </c>
      <c r="E1460" s="495" t="s">
        <v>7777</v>
      </c>
      <c r="F1460" s="473" t="s">
        <v>26</v>
      </c>
      <c r="G1460" s="473"/>
      <c r="H1460" s="473"/>
      <c r="I1460" s="473"/>
      <c r="J1460" s="152" t="s">
        <v>11224</v>
      </c>
      <c r="K1460" s="152" t="s">
        <v>8948</v>
      </c>
      <c r="L1460" s="496">
        <v>43091</v>
      </c>
      <c r="M1460" s="497">
        <v>42832</v>
      </c>
      <c r="N1460" s="152" t="s">
        <v>46</v>
      </c>
      <c r="O1460" s="498">
        <v>43091</v>
      </c>
      <c r="P1460" s="499">
        <v>50000</v>
      </c>
      <c r="Q1460" s="500">
        <f t="shared" si="51"/>
        <v>4.9999999999999996E-2</v>
      </c>
      <c r="R1460" s="501">
        <v>12</v>
      </c>
      <c r="S1460" s="502">
        <v>42845</v>
      </c>
      <c r="T1460" s="152" t="s">
        <v>103</v>
      </c>
      <c r="U1460" s="152" t="s">
        <v>18</v>
      </c>
      <c r="V1460" s="495" t="s">
        <v>9273</v>
      </c>
      <c r="W1460" s="495" t="s">
        <v>11335</v>
      </c>
      <c r="X1460" s="495" t="s">
        <v>10227</v>
      </c>
      <c r="Y1460" s="495" t="s">
        <v>7201</v>
      </c>
      <c r="Z1460" s="616"/>
      <c r="AA1460" s="590"/>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615" customFormat="1" ht="17.45" customHeight="1" x14ac:dyDescent="0.25">
      <c r="A1461" s="589" t="s">
        <v>9910</v>
      </c>
      <c r="B1461" s="495" t="s">
        <v>59</v>
      </c>
      <c r="C1461" s="495" t="s">
        <v>9574</v>
      </c>
      <c r="D1461" s="495" t="s">
        <v>10627</v>
      </c>
      <c r="E1461" s="495" t="s">
        <v>11190</v>
      </c>
      <c r="F1461" s="473" t="s">
        <v>28</v>
      </c>
      <c r="G1461" s="473"/>
      <c r="H1461" s="473"/>
      <c r="I1461" s="473"/>
      <c r="J1461" s="152" t="s">
        <v>11223</v>
      </c>
      <c r="K1461" s="152" t="s">
        <v>8953</v>
      </c>
      <c r="L1461" s="496">
        <v>42977</v>
      </c>
      <c r="M1461" s="497">
        <v>42887</v>
      </c>
      <c r="N1461" s="152" t="s">
        <v>48</v>
      </c>
      <c r="O1461" s="498">
        <v>42977</v>
      </c>
      <c r="P1461" s="499">
        <v>50000</v>
      </c>
      <c r="Q1461" s="500">
        <f t="shared" si="51"/>
        <v>4.9999999999999996E-2</v>
      </c>
      <c r="R1461" s="501">
        <v>5</v>
      </c>
      <c r="S1461" s="502">
        <v>42894</v>
      </c>
      <c r="T1461" s="152" t="s">
        <v>292</v>
      </c>
      <c r="U1461" s="152" t="s">
        <v>7040</v>
      </c>
      <c r="V1461" s="495" t="s">
        <v>162</v>
      </c>
      <c r="W1461" s="495" t="s">
        <v>105</v>
      </c>
      <c r="X1461" s="495" t="s">
        <v>10084</v>
      </c>
      <c r="Y1461" s="495"/>
      <c r="Z1461" s="616"/>
      <c r="AA1461" s="590"/>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615" customFormat="1" ht="17.45" customHeight="1" x14ac:dyDescent="0.25">
      <c r="A1462" s="589" t="s">
        <v>3785</v>
      </c>
      <c r="B1462" s="495" t="s">
        <v>59</v>
      </c>
      <c r="C1462" s="495" t="s">
        <v>9574</v>
      </c>
      <c r="D1462" s="495" t="s">
        <v>3786</v>
      </c>
      <c r="E1462" s="495" t="s">
        <v>3787</v>
      </c>
      <c r="F1462" s="473" t="s">
        <v>26</v>
      </c>
      <c r="G1462" s="473"/>
      <c r="H1462" s="473"/>
      <c r="I1462" s="473"/>
      <c r="J1462" s="152" t="s">
        <v>11225</v>
      </c>
      <c r="K1462" s="163" t="s">
        <v>33</v>
      </c>
      <c r="L1462" s="503">
        <v>42853</v>
      </c>
      <c r="M1462" s="497" t="s">
        <v>3788</v>
      </c>
      <c r="N1462" s="163" t="s">
        <v>50</v>
      </c>
      <c r="O1462" s="503">
        <v>42853</v>
      </c>
      <c r="P1462" s="499">
        <v>50000</v>
      </c>
      <c r="Q1462" s="500">
        <f t="shared" si="51"/>
        <v>4.9999999999999996E-2</v>
      </c>
      <c r="R1462" s="504">
        <v>3</v>
      </c>
      <c r="S1462" s="505" t="s">
        <v>9261</v>
      </c>
      <c r="T1462" s="163" t="s">
        <v>578</v>
      </c>
      <c r="U1462" s="163" t="s">
        <v>7</v>
      </c>
      <c r="V1462" s="495" t="s">
        <v>388</v>
      </c>
      <c r="W1462" s="495" t="s">
        <v>389</v>
      </c>
      <c r="X1462" s="495" t="s">
        <v>5589</v>
      </c>
      <c r="Y1462" s="495" t="s">
        <v>221</v>
      </c>
      <c r="Z1462" s="616"/>
      <c r="AA1462" s="590"/>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615" customFormat="1" ht="17.45" customHeight="1" x14ac:dyDescent="0.25">
      <c r="A1463" s="589" t="s">
        <v>11442</v>
      </c>
      <c r="B1463" s="495" t="s">
        <v>59</v>
      </c>
      <c r="C1463" s="495" t="s">
        <v>9574</v>
      </c>
      <c r="D1463" s="495" t="s">
        <v>11679</v>
      </c>
      <c r="E1463" s="495" t="s">
        <v>11444</v>
      </c>
      <c r="F1463" s="473" t="s">
        <v>26</v>
      </c>
      <c r="G1463" s="473"/>
      <c r="H1463" s="473"/>
      <c r="I1463" s="473"/>
      <c r="J1463" s="152" t="s">
        <v>11223</v>
      </c>
      <c r="K1463" s="163" t="s">
        <v>8948</v>
      </c>
      <c r="L1463" s="503">
        <v>42947</v>
      </c>
      <c r="M1463" s="497" t="s">
        <v>11788</v>
      </c>
      <c r="N1463" s="163" t="s">
        <v>47</v>
      </c>
      <c r="O1463" s="503">
        <v>42947</v>
      </c>
      <c r="P1463" s="499">
        <v>50000</v>
      </c>
      <c r="Q1463" s="500">
        <f t="shared" si="51"/>
        <v>4.9999999999999996E-2</v>
      </c>
      <c r="R1463" s="504">
        <v>12</v>
      </c>
      <c r="S1463" s="505" t="s">
        <v>11804</v>
      </c>
      <c r="T1463" s="163" t="s">
        <v>103</v>
      </c>
      <c r="U1463" s="163" t="s">
        <v>7</v>
      </c>
      <c r="V1463" s="495" t="s">
        <v>1867</v>
      </c>
      <c r="W1463" s="495" t="s">
        <v>11847</v>
      </c>
      <c r="X1463" s="495" t="s">
        <v>11875</v>
      </c>
      <c r="Y1463" s="495" t="s">
        <v>221</v>
      </c>
      <c r="Z1463" s="616"/>
      <c r="AA1463" s="590"/>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615" customFormat="1" ht="17.45" customHeight="1" x14ac:dyDescent="0.25">
      <c r="A1464" s="589" t="s">
        <v>3892</v>
      </c>
      <c r="B1464" s="495" t="s">
        <v>57</v>
      </c>
      <c r="C1464" s="495" t="s">
        <v>775</v>
      </c>
      <c r="D1464" s="495" t="s">
        <v>3893</v>
      </c>
      <c r="E1464" s="495" t="s">
        <v>11680</v>
      </c>
      <c r="F1464" s="473" t="s">
        <v>26</v>
      </c>
      <c r="G1464" s="473"/>
      <c r="H1464" s="473"/>
      <c r="I1464" s="473"/>
      <c r="J1464" s="152" t="s">
        <v>11223</v>
      </c>
      <c r="K1464" s="163" t="s">
        <v>33</v>
      </c>
      <c r="L1464" s="503">
        <v>43007</v>
      </c>
      <c r="M1464" s="497" t="s">
        <v>3895</v>
      </c>
      <c r="N1464" s="163" t="s">
        <v>48</v>
      </c>
      <c r="O1464" s="503">
        <v>43007</v>
      </c>
      <c r="P1464" s="499">
        <v>50000</v>
      </c>
      <c r="Q1464" s="500">
        <f t="shared" si="51"/>
        <v>4.9999999999999996E-2</v>
      </c>
      <c r="R1464" s="504">
        <v>1</v>
      </c>
      <c r="S1464" s="505" t="s">
        <v>305</v>
      </c>
      <c r="T1464" s="163" t="s">
        <v>125</v>
      </c>
      <c r="U1464" s="163" t="s">
        <v>13</v>
      </c>
      <c r="V1464" s="495" t="s">
        <v>126</v>
      </c>
      <c r="W1464" s="495" t="s">
        <v>733</v>
      </c>
      <c r="X1464" s="495" t="s">
        <v>6824</v>
      </c>
      <c r="Y1464" s="495" t="s">
        <v>435</v>
      </c>
      <c r="Z1464" s="616"/>
      <c r="AA1464" s="590"/>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615" customFormat="1" ht="17.45" customHeight="1" x14ac:dyDescent="0.25">
      <c r="A1465" s="589" t="s">
        <v>9490</v>
      </c>
      <c r="B1465" s="495" t="s">
        <v>57</v>
      </c>
      <c r="C1465" s="495" t="s">
        <v>775</v>
      </c>
      <c r="D1465" s="495" t="s">
        <v>11090</v>
      </c>
      <c r="E1465" s="495" t="s">
        <v>9491</v>
      </c>
      <c r="F1465" s="473" t="s">
        <v>26</v>
      </c>
      <c r="G1465" s="473"/>
      <c r="H1465" s="473"/>
      <c r="I1465" s="473"/>
      <c r="J1465" s="152" t="s">
        <v>11224</v>
      </c>
      <c r="K1465" s="163" t="s">
        <v>8948</v>
      </c>
      <c r="L1465" s="503">
        <v>43066</v>
      </c>
      <c r="M1465" s="497" t="s">
        <v>11263</v>
      </c>
      <c r="N1465" s="163" t="s">
        <v>46</v>
      </c>
      <c r="O1465" s="503">
        <v>43066</v>
      </c>
      <c r="P1465" s="499">
        <v>50000</v>
      </c>
      <c r="Q1465" s="500">
        <f t="shared" si="51"/>
        <v>4.9999999999999996E-2</v>
      </c>
      <c r="R1465" s="504">
        <v>12</v>
      </c>
      <c r="S1465" s="505" t="s">
        <v>9261</v>
      </c>
      <c r="T1465" s="163" t="s">
        <v>103</v>
      </c>
      <c r="U1465" s="163" t="s">
        <v>9234</v>
      </c>
      <c r="V1465" s="495" t="s">
        <v>184</v>
      </c>
      <c r="W1465" s="495" t="s">
        <v>11333</v>
      </c>
      <c r="X1465" s="495" t="s">
        <v>11385</v>
      </c>
      <c r="Y1465" s="495" t="s">
        <v>186</v>
      </c>
      <c r="Z1465" s="616"/>
      <c r="AA1465" s="590"/>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615" customFormat="1" ht="17.45" customHeight="1" x14ac:dyDescent="0.25">
      <c r="A1466" s="589" t="s">
        <v>8824</v>
      </c>
      <c r="B1466" s="495" t="s">
        <v>57</v>
      </c>
      <c r="C1466" s="495" t="s">
        <v>775</v>
      </c>
      <c r="D1466" s="495" t="s">
        <v>10917</v>
      </c>
      <c r="E1466" s="495" t="s">
        <v>8825</v>
      </c>
      <c r="F1466" s="473" t="s">
        <v>25</v>
      </c>
      <c r="G1466" s="473"/>
      <c r="H1466" s="473"/>
      <c r="I1466" s="473"/>
      <c r="J1466" s="152" t="s">
        <v>11224</v>
      </c>
      <c r="K1466" s="152" t="s">
        <v>35</v>
      </c>
      <c r="L1466" s="496">
        <v>43097</v>
      </c>
      <c r="M1466" s="497">
        <v>42843</v>
      </c>
      <c r="N1466" s="152" t="s">
        <v>47</v>
      </c>
      <c r="O1466" s="498">
        <v>43097</v>
      </c>
      <c r="P1466" s="499">
        <v>50000</v>
      </c>
      <c r="Q1466" s="500">
        <f t="shared" si="51"/>
        <v>4.9999999999999996E-2</v>
      </c>
      <c r="R1466" s="501">
        <v>12</v>
      </c>
      <c r="S1466" s="502">
        <v>42845</v>
      </c>
      <c r="T1466" s="152" t="s">
        <v>103</v>
      </c>
      <c r="U1466" s="152" t="s">
        <v>7040</v>
      </c>
      <c r="V1466" s="495" t="s">
        <v>162</v>
      </c>
      <c r="W1466" s="495" t="s">
        <v>105</v>
      </c>
      <c r="X1466" s="495" t="s">
        <v>9214</v>
      </c>
      <c r="Y1466" s="495" t="s">
        <v>7097</v>
      </c>
      <c r="Z1466" s="616"/>
      <c r="AA1466" s="590"/>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615" customFormat="1" ht="17.45" customHeight="1" x14ac:dyDescent="0.25">
      <c r="A1467" s="589" t="s">
        <v>3966</v>
      </c>
      <c r="B1467" s="495" t="s">
        <v>57</v>
      </c>
      <c r="C1467" s="495" t="s">
        <v>775</v>
      </c>
      <c r="D1467" s="495" t="s">
        <v>11681</v>
      </c>
      <c r="E1467" s="495" t="s">
        <v>8976</v>
      </c>
      <c r="F1467" s="473" t="s">
        <v>24</v>
      </c>
      <c r="G1467" s="473"/>
      <c r="H1467" s="473"/>
      <c r="I1467" s="473"/>
      <c r="J1467" s="152" t="s">
        <v>11225</v>
      </c>
      <c r="K1467" s="152" t="s">
        <v>38</v>
      </c>
      <c r="L1467" s="496">
        <v>42916</v>
      </c>
      <c r="M1467" s="497">
        <v>42794</v>
      </c>
      <c r="N1467" s="152" t="s">
        <v>46</v>
      </c>
      <c r="O1467" s="498">
        <v>42916</v>
      </c>
      <c r="P1467" s="499">
        <v>50000</v>
      </c>
      <c r="Q1467" s="500">
        <f t="shared" si="51"/>
        <v>4.9999999999999996E-2</v>
      </c>
      <c r="R1467" s="501">
        <v>12</v>
      </c>
      <c r="S1467" s="502">
        <v>42822</v>
      </c>
      <c r="T1467" s="152" t="s">
        <v>125</v>
      </c>
      <c r="U1467" s="152" t="s">
        <v>7040</v>
      </c>
      <c r="V1467" s="495" t="s">
        <v>162</v>
      </c>
      <c r="W1467" s="495" t="s">
        <v>105</v>
      </c>
      <c r="X1467" s="495" t="s">
        <v>9845</v>
      </c>
      <c r="Y1467" s="495"/>
      <c r="Z1467" s="616"/>
      <c r="AA1467" s="590"/>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615" customFormat="1" ht="17.45" customHeight="1" x14ac:dyDescent="0.25">
      <c r="A1468" s="589" t="s">
        <v>9660</v>
      </c>
      <c r="B1468" s="495" t="s">
        <v>57</v>
      </c>
      <c r="C1468" s="495" t="s">
        <v>775</v>
      </c>
      <c r="D1468" s="495" t="s">
        <v>9661</v>
      </c>
      <c r="E1468" s="495" t="s">
        <v>9662</v>
      </c>
      <c r="F1468" s="473" t="s">
        <v>25</v>
      </c>
      <c r="G1468" s="473"/>
      <c r="H1468" s="473"/>
      <c r="I1468" s="473"/>
      <c r="J1468" s="152" t="s">
        <v>11223</v>
      </c>
      <c r="K1468" s="163" t="s">
        <v>35</v>
      </c>
      <c r="L1468" s="503">
        <v>43007</v>
      </c>
      <c r="M1468" s="497" t="s">
        <v>9697</v>
      </c>
      <c r="N1468" s="163" t="s">
        <v>47</v>
      </c>
      <c r="O1468" s="503">
        <v>43007</v>
      </c>
      <c r="P1468" s="499">
        <v>50000</v>
      </c>
      <c r="Q1468" s="500">
        <f t="shared" si="51"/>
        <v>4.9999999999999996E-2</v>
      </c>
      <c r="R1468" s="504">
        <v>12</v>
      </c>
      <c r="S1468" s="505" t="s">
        <v>11819</v>
      </c>
      <c r="T1468" s="163" t="s">
        <v>103</v>
      </c>
      <c r="U1468" s="163" t="s">
        <v>7</v>
      </c>
      <c r="V1468" s="495" t="s">
        <v>477</v>
      </c>
      <c r="W1468" s="495" t="s">
        <v>2505</v>
      </c>
      <c r="X1468" s="495" t="s">
        <v>9720</v>
      </c>
      <c r="Y1468" s="495" t="s">
        <v>7945</v>
      </c>
      <c r="Z1468" s="616"/>
      <c r="AA1468" s="590"/>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615" customFormat="1" ht="17.45" customHeight="1" x14ac:dyDescent="0.25">
      <c r="A1469" s="591" t="s">
        <v>11682</v>
      </c>
      <c r="B1469" s="506" t="s">
        <v>57</v>
      </c>
      <c r="C1469" s="506" t="s">
        <v>98</v>
      </c>
      <c r="D1469" s="506" t="s">
        <v>11683</v>
      </c>
      <c r="E1469" s="506" t="s">
        <v>11684</v>
      </c>
      <c r="F1469" s="473" t="s">
        <v>26</v>
      </c>
      <c r="G1469" s="473"/>
      <c r="H1469" s="473"/>
      <c r="I1469" s="473"/>
      <c r="J1469" s="470" t="s">
        <v>11223</v>
      </c>
      <c r="K1469" s="470" t="s">
        <v>33</v>
      </c>
      <c r="L1469" s="515">
        <v>43004</v>
      </c>
      <c r="M1469" s="509">
        <v>42914</v>
      </c>
      <c r="N1469" s="470" t="s">
        <v>46</v>
      </c>
      <c r="O1469" s="516">
        <v>43004</v>
      </c>
      <c r="P1469" s="510">
        <v>50000</v>
      </c>
      <c r="Q1469" s="511">
        <f t="shared" si="51"/>
        <v>4.9999999999999996E-2</v>
      </c>
      <c r="R1469" s="517">
        <v>12</v>
      </c>
      <c r="S1469" s="518">
        <v>42914</v>
      </c>
      <c r="T1469" s="470" t="s">
        <v>125</v>
      </c>
      <c r="U1469" s="470" t="s">
        <v>18</v>
      </c>
      <c r="V1469" s="506" t="s">
        <v>9273</v>
      </c>
      <c r="W1469" s="506" t="s">
        <v>11335</v>
      </c>
      <c r="X1469" s="495" t="s">
        <v>11982</v>
      </c>
      <c r="Y1469" s="495" t="s">
        <v>6864</v>
      </c>
      <c r="Z1469" s="616"/>
      <c r="AA1469" s="590"/>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615" customFormat="1" ht="17.45" customHeight="1" x14ac:dyDescent="0.25">
      <c r="A1470" s="589" t="s">
        <v>6916</v>
      </c>
      <c r="B1470" s="495" t="s">
        <v>57</v>
      </c>
      <c r="C1470" s="495" t="s">
        <v>98</v>
      </c>
      <c r="D1470" s="495" t="s">
        <v>3115</v>
      </c>
      <c r="E1470" s="495" t="s">
        <v>6917</v>
      </c>
      <c r="F1470" s="473" t="s">
        <v>26</v>
      </c>
      <c r="G1470" s="473"/>
      <c r="H1470" s="473"/>
      <c r="I1470" s="473"/>
      <c r="J1470" s="152" t="s">
        <v>11223</v>
      </c>
      <c r="K1470" s="163" t="s">
        <v>33</v>
      </c>
      <c r="L1470" s="503">
        <v>42995</v>
      </c>
      <c r="M1470" s="497" t="s">
        <v>6960</v>
      </c>
      <c r="N1470" s="163" t="s">
        <v>46</v>
      </c>
      <c r="O1470" s="503">
        <v>42995</v>
      </c>
      <c r="P1470" s="499">
        <v>50000</v>
      </c>
      <c r="Q1470" s="500">
        <f t="shared" si="51"/>
        <v>4.9999999999999996E-2</v>
      </c>
      <c r="R1470" s="504">
        <v>1</v>
      </c>
      <c r="S1470" s="505" t="s">
        <v>6513</v>
      </c>
      <c r="T1470" s="163" t="s">
        <v>125</v>
      </c>
      <c r="U1470" s="163" t="s">
        <v>13</v>
      </c>
      <c r="V1470" s="495" t="s">
        <v>126</v>
      </c>
      <c r="W1470" s="495"/>
      <c r="X1470" s="495" t="s">
        <v>106</v>
      </c>
      <c r="Y1470" s="495" t="s">
        <v>400</v>
      </c>
      <c r="Z1470" s="616"/>
      <c r="AA1470" s="590"/>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615" customFormat="1" ht="17.45" customHeight="1" x14ac:dyDescent="0.25">
      <c r="A1471" s="589" t="s">
        <v>7652</v>
      </c>
      <c r="B1471" s="495" t="s">
        <v>57</v>
      </c>
      <c r="C1471" s="495" t="s">
        <v>98</v>
      </c>
      <c r="D1471" s="495" t="s">
        <v>7653</v>
      </c>
      <c r="E1471" s="495" t="s">
        <v>7654</v>
      </c>
      <c r="F1471" s="473" t="s">
        <v>28</v>
      </c>
      <c r="G1471" s="473"/>
      <c r="H1471" s="473"/>
      <c r="I1471" s="473"/>
      <c r="J1471" s="152" t="s">
        <v>11223</v>
      </c>
      <c r="K1471" s="163" t="s">
        <v>36</v>
      </c>
      <c r="L1471" s="503">
        <v>42919</v>
      </c>
      <c r="M1471" s="497" t="s">
        <v>7655</v>
      </c>
      <c r="N1471" s="163" t="s">
        <v>46</v>
      </c>
      <c r="O1471" s="503">
        <v>42919</v>
      </c>
      <c r="P1471" s="499">
        <v>50000</v>
      </c>
      <c r="Q1471" s="500">
        <f t="shared" si="51"/>
        <v>4.9999999999999996E-2</v>
      </c>
      <c r="R1471" s="504">
        <v>12</v>
      </c>
      <c r="S1471" s="505" t="s">
        <v>7101</v>
      </c>
      <c r="T1471" s="163" t="s">
        <v>125</v>
      </c>
      <c r="U1471" s="163" t="s">
        <v>9234</v>
      </c>
      <c r="V1471" s="495" t="s">
        <v>184</v>
      </c>
      <c r="W1471" s="495" t="s">
        <v>589</v>
      </c>
      <c r="X1471" s="495" t="s">
        <v>106</v>
      </c>
      <c r="Y1471" s="495"/>
      <c r="Z1471" s="616"/>
      <c r="AA1471" s="590"/>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615" customFormat="1" ht="17.45" customHeight="1" x14ac:dyDescent="0.25">
      <c r="A1472" s="589" t="s">
        <v>8379</v>
      </c>
      <c r="B1472" s="495" t="s">
        <v>57</v>
      </c>
      <c r="C1472" s="495" t="s">
        <v>98</v>
      </c>
      <c r="D1472" s="495" t="s">
        <v>10317</v>
      </c>
      <c r="E1472" s="495" t="s">
        <v>8380</v>
      </c>
      <c r="F1472" s="473" t="s">
        <v>28</v>
      </c>
      <c r="G1472" s="473"/>
      <c r="H1472" s="473"/>
      <c r="I1472" s="473"/>
      <c r="J1472" s="152" t="s">
        <v>11223</v>
      </c>
      <c r="K1472" s="152" t="s">
        <v>8952</v>
      </c>
      <c r="L1472" s="496">
        <v>42993</v>
      </c>
      <c r="M1472" s="497">
        <v>42851</v>
      </c>
      <c r="N1472" s="152" t="s">
        <v>47</v>
      </c>
      <c r="O1472" s="498">
        <v>42993</v>
      </c>
      <c r="P1472" s="499">
        <v>50000</v>
      </c>
      <c r="Q1472" s="500">
        <f t="shared" si="51"/>
        <v>4.9999999999999996E-2</v>
      </c>
      <c r="R1472" s="501">
        <v>4</v>
      </c>
      <c r="S1472" s="502">
        <v>42901</v>
      </c>
      <c r="T1472" s="152" t="s">
        <v>103</v>
      </c>
      <c r="U1472" s="152" t="s">
        <v>7040</v>
      </c>
      <c r="V1472" s="495" t="s">
        <v>162</v>
      </c>
      <c r="W1472" s="495" t="s">
        <v>105</v>
      </c>
      <c r="X1472" s="495" t="s">
        <v>10077</v>
      </c>
      <c r="Y1472" s="495"/>
      <c r="Z1472" s="616"/>
      <c r="AA1472" s="590"/>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615" customFormat="1" ht="17.45" customHeight="1" x14ac:dyDescent="0.25">
      <c r="A1473" s="589" t="s">
        <v>3988</v>
      </c>
      <c r="B1473" s="495" t="s">
        <v>57</v>
      </c>
      <c r="C1473" s="495" t="s">
        <v>98</v>
      </c>
      <c r="D1473" s="495" t="s">
        <v>10633</v>
      </c>
      <c r="E1473" s="495" t="s">
        <v>3990</v>
      </c>
      <c r="F1473" s="473" t="s">
        <v>26</v>
      </c>
      <c r="G1473" s="473"/>
      <c r="H1473" s="473"/>
      <c r="I1473" s="473"/>
      <c r="J1473" s="152" t="s">
        <v>11223</v>
      </c>
      <c r="K1473" s="152" t="s">
        <v>8948</v>
      </c>
      <c r="L1473" s="496">
        <v>43000</v>
      </c>
      <c r="M1473" s="497">
        <v>42726</v>
      </c>
      <c r="N1473" s="152" t="s">
        <v>47</v>
      </c>
      <c r="O1473" s="498">
        <v>43000</v>
      </c>
      <c r="P1473" s="499">
        <v>50000</v>
      </c>
      <c r="Q1473" s="500">
        <f t="shared" si="51"/>
        <v>4.9999999999999996E-2</v>
      </c>
      <c r="R1473" s="501">
        <v>12</v>
      </c>
      <c r="S1473" s="502">
        <v>42908</v>
      </c>
      <c r="T1473" s="152" t="s">
        <v>103</v>
      </c>
      <c r="U1473" s="152" t="s">
        <v>7040</v>
      </c>
      <c r="V1473" s="495" t="s">
        <v>162</v>
      </c>
      <c r="W1473" s="495" t="s">
        <v>105</v>
      </c>
      <c r="X1473" s="495" t="s">
        <v>10054</v>
      </c>
      <c r="Y1473" s="495"/>
      <c r="Z1473" s="616"/>
      <c r="AA1473" s="590"/>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615" customFormat="1" ht="17.45" customHeight="1" x14ac:dyDescent="0.25">
      <c r="A1474" s="589" t="s">
        <v>10638</v>
      </c>
      <c r="B1474" s="495" t="s">
        <v>57</v>
      </c>
      <c r="C1474" s="495" t="s">
        <v>98</v>
      </c>
      <c r="D1474" s="495" t="s">
        <v>10639</v>
      </c>
      <c r="E1474" s="495" t="s">
        <v>10640</v>
      </c>
      <c r="F1474" s="473" t="s">
        <v>27</v>
      </c>
      <c r="G1474" s="473"/>
      <c r="H1474" s="473"/>
      <c r="I1474" s="473"/>
      <c r="J1474" s="152" t="s">
        <v>11223</v>
      </c>
      <c r="K1474" s="152" t="s">
        <v>8070</v>
      </c>
      <c r="L1474" s="496">
        <v>43007</v>
      </c>
      <c r="M1474" s="497">
        <v>42899</v>
      </c>
      <c r="N1474" s="152" t="s">
        <v>47</v>
      </c>
      <c r="O1474" s="498">
        <v>42916</v>
      </c>
      <c r="P1474" s="499">
        <v>50000</v>
      </c>
      <c r="Q1474" s="500">
        <f t="shared" si="51"/>
        <v>4.9999999999999996E-2</v>
      </c>
      <c r="R1474" s="501">
        <v>4</v>
      </c>
      <c r="S1474" s="502">
        <v>42901</v>
      </c>
      <c r="T1474" s="152" t="s">
        <v>103</v>
      </c>
      <c r="U1474" s="152" t="s">
        <v>7040</v>
      </c>
      <c r="V1474" s="495" t="s">
        <v>162</v>
      </c>
      <c r="W1474" s="495" t="s">
        <v>105</v>
      </c>
      <c r="X1474" s="495" t="s">
        <v>10780</v>
      </c>
      <c r="Y1474" s="495" t="s">
        <v>6864</v>
      </c>
      <c r="Z1474" s="616"/>
      <c r="AA1474" s="590"/>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615" customFormat="1" ht="17.45" customHeight="1" x14ac:dyDescent="0.25">
      <c r="A1475" s="589" t="s">
        <v>11021</v>
      </c>
      <c r="B1475" s="495" t="s">
        <v>57</v>
      </c>
      <c r="C1475" s="495" t="s">
        <v>98</v>
      </c>
      <c r="D1475" s="495" t="s">
        <v>11096</v>
      </c>
      <c r="E1475" s="495" t="s">
        <v>11188</v>
      </c>
      <c r="F1475" s="473" t="s">
        <v>28</v>
      </c>
      <c r="G1475" s="473"/>
      <c r="H1475" s="473"/>
      <c r="I1475" s="473"/>
      <c r="J1475" s="152" t="s">
        <v>11223</v>
      </c>
      <c r="K1475" s="152" t="s">
        <v>8950</v>
      </c>
      <c r="L1475" s="496">
        <v>42996</v>
      </c>
      <c r="M1475" s="497">
        <v>42906</v>
      </c>
      <c r="N1475" s="152" t="s">
        <v>47</v>
      </c>
      <c r="O1475" s="498">
        <v>42996</v>
      </c>
      <c r="P1475" s="499">
        <v>50000</v>
      </c>
      <c r="Q1475" s="500">
        <f t="shared" si="51"/>
        <v>4.9999999999999996E-2</v>
      </c>
      <c r="R1475" s="501">
        <v>12</v>
      </c>
      <c r="S1475" s="502">
        <v>42908</v>
      </c>
      <c r="T1475" s="152" t="s">
        <v>103</v>
      </c>
      <c r="U1475" s="152" t="s">
        <v>7040</v>
      </c>
      <c r="V1475" s="495" t="s">
        <v>162</v>
      </c>
      <c r="W1475" s="495" t="s">
        <v>105</v>
      </c>
      <c r="X1475" s="495" t="s">
        <v>11391</v>
      </c>
      <c r="Y1475" s="495"/>
      <c r="Z1475" s="616"/>
      <c r="AA1475" s="590"/>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615" customFormat="1" ht="17.45" customHeight="1" x14ac:dyDescent="0.25">
      <c r="A1476" s="589" t="s">
        <v>7375</v>
      </c>
      <c r="B1476" s="495" t="s">
        <v>57</v>
      </c>
      <c r="C1476" s="495" t="s">
        <v>98</v>
      </c>
      <c r="D1476" s="495" t="s">
        <v>10301</v>
      </c>
      <c r="E1476" s="495" t="s">
        <v>7377</v>
      </c>
      <c r="F1476" s="473" t="s">
        <v>28</v>
      </c>
      <c r="G1476" s="473"/>
      <c r="H1476" s="473"/>
      <c r="I1476" s="473"/>
      <c r="J1476" s="152" t="s">
        <v>11225</v>
      </c>
      <c r="K1476" s="152" t="s">
        <v>8950</v>
      </c>
      <c r="L1476" s="496">
        <v>42898</v>
      </c>
      <c r="M1476" s="497">
        <v>42808</v>
      </c>
      <c r="N1476" s="152" t="s">
        <v>46</v>
      </c>
      <c r="O1476" s="498">
        <v>42898</v>
      </c>
      <c r="P1476" s="499">
        <v>50000</v>
      </c>
      <c r="Q1476" s="500">
        <f t="shared" si="51"/>
        <v>4.9999999999999996E-2</v>
      </c>
      <c r="R1476" s="501">
        <v>12</v>
      </c>
      <c r="S1476" s="502">
        <v>42810</v>
      </c>
      <c r="T1476" s="152" t="s">
        <v>125</v>
      </c>
      <c r="U1476" s="152" t="s">
        <v>7040</v>
      </c>
      <c r="V1476" s="495" t="s">
        <v>162</v>
      </c>
      <c r="W1476" s="495" t="s">
        <v>7199</v>
      </c>
      <c r="X1476" s="495" t="s">
        <v>7397</v>
      </c>
      <c r="Y1476" s="495" t="s">
        <v>7201</v>
      </c>
      <c r="Z1476" s="616"/>
      <c r="AA1476" s="590"/>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615" customFormat="1" ht="17.45" customHeight="1" x14ac:dyDescent="0.25">
      <c r="A1477" s="589" t="s">
        <v>7379</v>
      </c>
      <c r="B1477" s="495" t="s">
        <v>57</v>
      </c>
      <c r="C1477" s="495" t="s">
        <v>98</v>
      </c>
      <c r="D1477" s="495" t="s">
        <v>10302</v>
      </c>
      <c r="E1477" s="495" t="s">
        <v>7381</v>
      </c>
      <c r="F1477" s="473" t="s">
        <v>25</v>
      </c>
      <c r="G1477" s="473"/>
      <c r="H1477" s="473"/>
      <c r="I1477" s="473"/>
      <c r="J1477" s="152" t="s">
        <v>11225</v>
      </c>
      <c r="K1477" s="152" t="s">
        <v>8951</v>
      </c>
      <c r="L1477" s="496">
        <v>42898</v>
      </c>
      <c r="M1477" s="497">
        <v>42808</v>
      </c>
      <c r="N1477" s="152" t="s">
        <v>46</v>
      </c>
      <c r="O1477" s="498">
        <v>42898</v>
      </c>
      <c r="P1477" s="499">
        <v>50000</v>
      </c>
      <c r="Q1477" s="500">
        <f t="shared" si="51"/>
        <v>4.9999999999999996E-2</v>
      </c>
      <c r="R1477" s="501">
        <v>12</v>
      </c>
      <c r="S1477" s="502">
        <v>42810</v>
      </c>
      <c r="T1477" s="152" t="s">
        <v>125</v>
      </c>
      <c r="U1477" s="152" t="s">
        <v>7040</v>
      </c>
      <c r="V1477" s="495" t="s">
        <v>162</v>
      </c>
      <c r="W1477" s="495" t="s">
        <v>7199</v>
      </c>
      <c r="X1477" s="495" t="s">
        <v>7397</v>
      </c>
      <c r="Y1477" s="495"/>
      <c r="Z1477" s="616"/>
      <c r="AA1477" s="590"/>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615" customFormat="1" ht="17.45" customHeight="1" x14ac:dyDescent="0.25">
      <c r="A1478" s="589" t="s">
        <v>8431</v>
      </c>
      <c r="B1478" s="495" t="s">
        <v>57</v>
      </c>
      <c r="C1478" s="495" t="s">
        <v>98</v>
      </c>
      <c r="D1478" s="495" t="s">
        <v>10634</v>
      </c>
      <c r="E1478" s="495" t="s">
        <v>8432</v>
      </c>
      <c r="F1478" s="473" t="s">
        <v>25</v>
      </c>
      <c r="G1478" s="473"/>
      <c r="H1478" s="473"/>
      <c r="I1478" s="473"/>
      <c r="J1478" s="152" t="s">
        <v>11223</v>
      </c>
      <c r="K1478" s="152" t="s">
        <v>8951</v>
      </c>
      <c r="L1478" s="496">
        <v>43003</v>
      </c>
      <c r="M1478" s="497">
        <v>42852</v>
      </c>
      <c r="N1478" s="152" t="s">
        <v>46</v>
      </c>
      <c r="O1478" s="498">
        <v>43003</v>
      </c>
      <c r="P1478" s="499">
        <v>50000</v>
      </c>
      <c r="Q1478" s="500">
        <f t="shared" si="51"/>
        <v>4.9999999999999996E-2</v>
      </c>
      <c r="R1478" s="501">
        <v>6</v>
      </c>
      <c r="S1478" s="502">
        <v>42859</v>
      </c>
      <c r="T1478" s="152" t="s">
        <v>125</v>
      </c>
      <c r="U1478" s="152" t="s">
        <v>7040</v>
      </c>
      <c r="V1478" s="495" t="s">
        <v>162</v>
      </c>
      <c r="W1478" s="495" t="s">
        <v>105</v>
      </c>
      <c r="X1478" s="495" t="s">
        <v>10086</v>
      </c>
      <c r="Y1478" s="495" t="s">
        <v>7201</v>
      </c>
      <c r="Z1478" s="616"/>
      <c r="AA1478" s="590"/>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615" customFormat="1" ht="17.45" customHeight="1" x14ac:dyDescent="0.25">
      <c r="A1479" s="589" t="s">
        <v>5656</v>
      </c>
      <c r="B1479" s="495" t="s">
        <v>57</v>
      </c>
      <c r="C1479" s="495" t="s">
        <v>98</v>
      </c>
      <c r="D1479" s="495" t="s">
        <v>10253</v>
      </c>
      <c r="E1479" s="495" t="s">
        <v>8964</v>
      </c>
      <c r="F1479" s="473" t="s">
        <v>28</v>
      </c>
      <c r="G1479" s="473"/>
      <c r="H1479" s="473"/>
      <c r="I1479" s="473"/>
      <c r="J1479" s="152" t="s">
        <v>11224</v>
      </c>
      <c r="K1479" s="152" t="s">
        <v>8990</v>
      </c>
      <c r="L1479" s="496">
        <v>43039</v>
      </c>
      <c r="M1479" s="497">
        <v>42816</v>
      </c>
      <c r="N1479" s="152" t="s">
        <v>46</v>
      </c>
      <c r="O1479" s="498">
        <v>43040</v>
      </c>
      <c r="P1479" s="499">
        <v>50000</v>
      </c>
      <c r="Q1479" s="500">
        <f t="shared" si="51"/>
        <v>4.9999999999999996E-2</v>
      </c>
      <c r="R1479" s="501">
        <v>12</v>
      </c>
      <c r="S1479" s="502">
        <v>42909</v>
      </c>
      <c r="T1479" s="152" t="s">
        <v>125</v>
      </c>
      <c r="U1479" s="152" t="s">
        <v>7040</v>
      </c>
      <c r="V1479" s="495" t="s">
        <v>162</v>
      </c>
      <c r="W1479" s="495" t="s">
        <v>105</v>
      </c>
      <c r="X1479" s="495" t="s">
        <v>7388</v>
      </c>
      <c r="Y1479" s="495"/>
      <c r="Z1479" s="616"/>
      <c r="AA1479" s="590"/>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615" customFormat="1" ht="17.45" customHeight="1" x14ac:dyDescent="0.25">
      <c r="A1480" s="589" t="s">
        <v>5731</v>
      </c>
      <c r="B1480" s="495" t="s">
        <v>57</v>
      </c>
      <c r="C1480" s="495" t="s">
        <v>98</v>
      </c>
      <c r="D1480" s="495" t="s">
        <v>10304</v>
      </c>
      <c r="E1480" s="495" t="s">
        <v>8965</v>
      </c>
      <c r="F1480" s="473" t="s">
        <v>26</v>
      </c>
      <c r="G1480" s="473"/>
      <c r="H1480" s="473"/>
      <c r="I1480" s="473"/>
      <c r="J1480" s="152" t="s">
        <v>11225</v>
      </c>
      <c r="K1480" s="152" t="s">
        <v>8948</v>
      </c>
      <c r="L1480" s="496">
        <v>42906</v>
      </c>
      <c r="M1480" s="497">
        <v>42816</v>
      </c>
      <c r="N1480" s="152" t="s">
        <v>46</v>
      </c>
      <c r="O1480" s="498">
        <v>42906</v>
      </c>
      <c r="P1480" s="499">
        <v>50000</v>
      </c>
      <c r="Q1480" s="500">
        <f t="shared" si="51"/>
        <v>4.9999999999999996E-2</v>
      </c>
      <c r="R1480" s="501">
        <v>12</v>
      </c>
      <c r="S1480" s="502">
        <v>42835</v>
      </c>
      <c r="T1480" s="152" t="s">
        <v>125</v>
      </c>
      <c r="U1480" s="152" t="s">
        <v>7040</v>
      </c>
      <c r="V1480" s="495" t="s">
        <v>162</v>
      </c>
      <c r="W1480" s="495" t="s">
        <v>105</v>
      </c>
      <c r="X1480" s="495" t="s">
        <v>7388</v>
      </c>
      <c r="Y1480" s="495"/>
      <c r="Z1480" s="616"/>
      <c r="AA1480" s="590"/>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615" customFormat="1" ht="17.45" customHeight="1" x14ac:dyDescent="0.25">
      <c r="A1481" s="589" t="s">
        <v>8415</v>
      </c>
      <c r="B1481" s="495" t="s">
        <v>57</v>
      </c>
      <c r="C1481" s="495" t="s">
        <v>98</v>
      </c>
      <c r="D1481" s="495" t="s">
        <v>11685</v>
      </c>
      <c r="E1481" s="495" t="s">
        <v>8416</v>
      </c>
      <c r="F1481" s="473" t="s">
        <v>28</v>
      </c>
      <c r="G1481" s="473"/>
      <c r="H1481" s="473"/>
      <c r="I1481" s="473"/>
      <c r="J1481" s="152" t="s">
        <v>11223</v>
      </c>
      <c r="K1481" s="152" t="s">
        <v>36</v>
      </c>
      <c r="L1481" s="496">
        <v>42947</v>
      </c>
      <c r="M1481" s="497">
        <v>42857</v>
      </c>
      <c r="N1481" s="152" t="s">
        <v>46</v>
      </c>
      <c r="O1481" s="498">
        <v>42947</v>
      </c>
      <c r="P1481" s="499">
        <v>50000</v>
      </c>
      <c r="Q1481" s="500">
        <f t="shared" si="51"/>
        <v>4.9999999999999996E-2</v>
      </c>
      <c r="R1481" s="501">
        <v>12</v>
      </c>
      <c r="S1481" s="502">
        <v>42859</v>
      </c>
      <c r="T1481" s="152" t="s">
        <v>292</v>
      </c>
      <c r="U1481" s="152" t="s">
        <v>7040</v>
      </c>
      <c r="V1481" s="495" t="s">
        <v>162</v>
      </c>
      <c r="W1481" s="495" t="s">
        <v>7199</v>
      </c>
      <c r="X1481" s="495" t="s">
        <v>11983</v>
      </c>
      <c r="Y1481" s="495" t="s">
        <v>6864</v>
      </c>
      <c r="Z1481" s="616"/>
      <c r="AA1481" s="590"/>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615" customFormat="1" ht="17.45" customHeight="1" x14ac:dyDescent="0.25">
      <c r="A1482" s="589" t="s">
        <v>4000</v>
      </c>
      <c r="B1482" s="495" t="s">
        <v>57</v>
      </c>
      <c r="C1482" s="495" t="s">
        <v>98</v>
      </c>
      <c r="D1482" s="495" t="s">
        <v>10628</v>
      </c>
      <c r="E1482" s="495" t="s">
        <v>4002</v>
      </c>
      <c r="F1482" s="473" t="s">
        <v>25</v>
      </c>
      <c r="G1482" s="473"/>
      <c r="H1482" s="473"/>
      <c r="I1482" s="473"/>
      <c r="J1482" s="152" t="s">
        <v>11223</v>
      </c>
      <c r="K1482" s="152" t="s">
        <v>35</v>
      </c>
      <c r="L1482" s="496">
        <v>42978</v>
      </c>
      <c r="M1482" s="497">
        <v>42786</v>
      </c>
      <c r="N1482" s="152" t="s">
        <v>46</v>
      </c>
      <c r="O1482" s="498">
        <v>42978</v>
      </c>
      <c r="P1482" s="499">
        <v>50000</v>
      </c>
      <c r="Q1482" s="500">
        <f t="shared" si="51"/>
        <v>4.9999999999999996E-2</v>
      </c>
      <c r="R1482" s="501">
        <v>12</v>
      </c>
      <c r="S1482" s="502">
        <v>42912</v>
      </c>
      <c r="T1482" s="152" t="s">
        <v>125</v>
      </c>
      <c r="U1482" s="152" t="s">
        <v>7040</v>
      </c>
      <c r="V1482" s="495" t="s">
        <v>162</v>
      </c>
      <c r="W1482" s="495" t="s">
        <v>105</v>
      </c>
      <c r="X1482" s="495" t="s">
        <v>9136</v>
      </c>
      <c r="Y1482" s="495" t="s">
        <v>6864</v>
      </c>
      <c r="Z1482" s="616"/>
      <c r="AA1482" s="590"/>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615" customFormat="1" ht="17.45" customHeight="1" x14ac:dyDescent="0.25">
      <c r="A1483" s="589" t="s">
        <v>6656</v>
      </c>
      <c r="B1483" s="495" t="s">
        <v>57</v>
      </c>
      <c r="C1483" s="495" t="s">
        <v>98</v>
      </c>
      <c r="D1483" s="495" t="s">
        <v>10306</v>
      </c>
      <c r="E1483" s="495" t="s">
        <v>6657</v>
      </c>
      <c r="F1483" s="473" t="s">
        <v>25</v>
      </c>
      <c r="G1483" s="473"/>
      <c r="H1483" s="473"/>
      <c r="I1483" s="473"/>
      <c r="J1483" s="152" t="s">
        <v>11225</v>
      </c>
      <c r="K1483" s="152" t="s">
        <v>8951</v>
      </c>
      <c r="L1483" s="496">
        <v>42908</v>
      </c>
      <c r="M1483" s="497">
        <v>42818</v>
      </c>
      <c r="N1483" s="152" t="s">
        <v>46</v>
      </c>
      <c r="O1483" s="498">
        <v>42908</v>
      </c>
      <c r="P1483" s="499">
        <v>50000</v>
      </c>
      <c r="Q1483" s="500">
        <f t="shared" si="51"/>
        <v>4.9999999999999996E-2</v>
      </c>
      <c r="R1483" s="501">
        <v>12</v>
      </c>
      <c r="S1483" s="502">
        <v>42824</v>
      </c>
      <c r="T1483" s="152" t="s">
        <v>125</v>
      </c>
      <c r="U1483" s="152" t="s">
        <v>7040</v>
      </c>
      <c r="V1483" s="495" t="s">
        <v>162</v>
      </c>
      <c r="W1483" s="495" t="s">
        <v>105</v>
      </c>
      <c r="X1483" s="495" t="s">
        <v>7388</v>
      </c>
      <c r="Y1483" s="495"/>
      <c r="Z1483" s="616"/>
      <c r="AA1483" s="590"/>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615" customFormat="1" ht="17.45" customHeight="1" x14ac:dyDescent="0.25">
      <c r="A1484" s="589" t="s">
        <v>3849</v>
      </c>
      <c r="B1484" s="495" t="s">
        <v>57</v>
      </c>
      <c r="C1484" s="495" t="s">
        <v>98</v>
      </c>
      <c r="D1484" s="495" t="s">
        <v>10621</v>
      </c>
      <c r="E1484" s="495" t="s">
        <v>3850</v>
      </c>
      <c r="F1484" s="473" t="s">
        <v>28</v>
      </c>
      <c r="G1484" s="473"/>
      <c r="H1484" s="473"/>
      <c r="I1484" s="473"/>
      <c r="J1484" s="152" t="s">
        <v>11223</v>
      </c>
      <c r="K1484" s="152" t="s">
        <v>8952</v>
      </c>
      <c r="L1484" s="496">
        <v>42963</v>
      </c>
      <c r="M1484" s="497">
        <v>42797</v>
      </c>
      <c r="N1484" s="152" t="s">
        <v>46</v>
      </c>
      <c r="O1484" s="498">
        <v>42963</v>
      </c>
      <c r="P1484" s="499">
        <v>50000</v>
      </c>
      <c r="Q1484" s="500">
        <f t="shared" si="51"/>
        <v>4.9999999999999996E-2</v>
      </c>
      <c r="R1484" s="501">
        <v>12</v>
      </c>
      <c r="S1484" s="502">
        <v>42851</v>
      </c>
      <c r="T1484" s="152" t="s">
        <v>125</v>
      </c>
      <c r="U1484" s="152" t="s">
        <v>7040</v>
      </c>
      <c r="V1484" s="495" t="s">
        <v>162</v>
      </c>
      <c r="W1484" s="495" t="s">
        <v>105</v>
      </c>
      <c r="X1484" s="495" t="s">
        <v>10080</v>
      </c>
      <c r="Y1484" s="495"/>
      <c r="Z1484" s="616"/>
      <c r="AA1484" s="590"/>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615" customFormat="1" ht="17.45" customHeight="1" x14ac:dyDescent="0.25">
      <c r="A1485" s="589" t="s">
        <v>10153</v>
      </c>
      <c r="B1485" s="495" t="s">
        <v>57</v>
      </c>
      <c r="C1485" s="495" t="s">
        <v>98</v>
      </c>
      <c r="D1485" s="495" t="s">
        <v>10913</v>
      </c>
      <c r="E1485" s="495" t="s">
        <v>10154</v>
      </c>
      <c r="F1485" s="473" t="s">
        <v>26</v>
      </c>
      <c r="G1485" s="473"/>
      <c r="H1485" s="473"/>
      <c r="I1485" s="473"/>
      <c r="J1485" s="152" t="s">
        <v>11224</v>
      </c>
      <c r="K1485" s="152" t="s">
        <v>8948</v>
      </c>
      <c r="L1485" s="496">
        <v>43035</v>
      </c>
      <c r="M1485" s="497">
        <v>42888</v>
      </c>
      <c r="N1485" s="152" t="s">
        <v>46</v>
      </c>
      <c r="O1485" s="498">
        <v>43035</v>
      </c>
      <c r="P1485" s="499">
        <v>50000</v>
      </c>
      <c r="Q1485" s="500">
        <f t="shared" si="51"/>
        <v>4.9999999999999996E-2</v>
      </c>
      <c r="R1485" s="501">
        <v>12</v>
      </c>
      <c r="S1485" s="502">
        <v>42894</v>
      </c>
      <c r="T1485" s="152" t="s">
        <v>125</v>
      </c>
      <c r="U1485" s="152" t="s">
        <v>7040</v>
      </c>
      <c r="V1485" s="495" t="s">
        <v>162</v>
      </c>
      <c r="W1485" s="495" t="s">
        <v>105</v>
      </c>
      <c r="X1485" s="495" t="s">
        <v>10226</v>
      </c>
      <c r="Y1485" s="495" t="s">
        <v>7201</v>
      </c>
      <c r="Z1485" s="616"/>
      <c r="AA1485" s="590"/>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615" customFormat="1" ht="17.45" customHeight="1" x14ac:dyDescent="0.25">
      <c r="A1486" s="589" t="s">
        <v>9659</v>
      </c>
      <c r="B1486" s="495" t="s">
        <v>57</v>
      </c>
      <c r="C1486" s="495" t="s">
        <v>98</v>
      </c>
      <c r="D1486" s="495" t="s">
        <v>11686</v>
      </c>
      <c r="E1486" s="495" t="s">
        <v>316</v>
      </c>
      <c r="F1486" s="473" t="s">
        <v>28</v>
      </c>
      <c r="G1486" s="473"/>
      <c r="H1486" s="473"/>
      <c r="I1486" s="473"/>
      <c r="J1486" s="152" t="s">
        <v>11223</v>
      </c>
      <c r="K1486" s="163" t="s">
        <v>8990</v>
      </c>
      <c r="L1486" s="503">
        <v>42976</v>
      </c>
      <c r="M1486" s="497" t="s">
        <v>11789</v>
      </c>
      <c r="N1486" s="163" t="s">
        <v>46</v>
      </c>
      <c r="O1486" s="503">
        <v>42976</v>
      </c>
      <c r="P1486" s="499">
        <v>50000</v>
      </c>
      <c r="Q1486" s="500">
        <f t="shared" si="51"/>
        <v>4.9999999999999996E-2</v>
      </c>
      <c r="R1486" s="504">
        <v>12</v>
      </c>
      <c r="S1486" s="505" t="s">
        <v>9606</v>
      </c>
      <c r="T1486" s="163" t="s">
        <v>125</v>
      </c>
      <c r="U1486" s="152" t="s">
        <v>7040</v>
      </c>
      <c r="V1486" s="495" t="s">
        <v>104</v>
      </c>
      <c r="W1486" s="495" t="s">
        <v>105</v>
      </c>
      <c r="X1486" s="495" t="s">
        <v>106</v>
      </c>
      <c r="Y1486" s="495"/>
      <c r="Z1486" s="616"/>
      <c r="AA1486" s="590"/>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615" customFormat="1" ht="17.45" customHeight="1" x14ac:dyDescent="0.25">
      <c r="A1487" s="589" t="s">
        <v>7398</v>
      </c>
      <c r="B1487" s="495" t="s">
        <v>57</v>
      </c>
      <c r="C1487" s="495" t="s">
        <v>98</v>
      </c>
      <c r="D1487" s="495" t="s">
        <v>10303</v>
      </c>
      <c r="E1487" s="495" t="s">
        <v>7400</v>
      </c>
      <c r="F1487" s="473" t="s">
        <v>27</v>
      </c>
      <c r="G1487" s="473"/>
      <c r="H1487" s="473"/>
      <c r="I1487" s="473"/>
      <c r="J1487" s="152" t="s">
        <v>11225</v>
      </c>
      <c r="K1487" s="152" t="s">
        <v>8947</v>
      </c>
      <c r="L1487" s="496">
        <v>42898</v>
      </c>
      <c r="M1487" s="497">
        <v>42808</v>
      </c>
      <c r="N1487" s="152" t="s">
        <v>46</v>
      </c>
      <c r="O1487" s="498">
        <v>42898</v>
      </c>
      <c r="P1487" s="499">
        <v>50000</v>
      </c>
      <c r="Q1487" s="500">
        <f t="shared" si="51"/>
        <v>4.9999999999999996E-2</v>
      </c>
      <c r="R1487" s="501">
        <v>12</v>
      </c>
      <c r="S1487" s="502">
        <v>42842</v>
      </c>
      <c r="T1487" s="152" t="s">
        <v>125</v>
      </c>
      <c r="U1487" s="152" t="s">
        <v>7040</v>
      </c>
      <c r="V1487" s="495" t="s">
        <v>162</v>
      </c>
      <c r="W1487" s="495" t="s">
        <v>7199</v>
      </c>
      <c r="X1487" s="495" t="s">
        <v>9844</v>
      </c>
      <c r="Y1487" s="495" t="s">
        <v>7201</v>
      </c>
      <c r="Z1487" s="616"/>
      <c r="AA1487" s="590"/>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615" customFormat="1" ht="17.45" customHeight="1" x14ac:dyDescent="0.25">
      <c r="A1488" s="589" t="s">
        <v>7903</v>
      </c>
      <c r="B1488" s="495" t="s">
        <v>57</v>
      </c>
      <c r="C1488" s="495" t="s">
        <v>98</v>
      </c>
      <c r="D1488" s="495" t="s">
        <v>11687</v>
      </c>
      <c r="E1488" s="495" t="s">
        <v>7904</v>
      </c>
      <c r="F1488" s="473" t="s">
        <v>26</v>
      </c>
      <c r="G1488" s="473"/>
      <c r="H1488" s="473"/>
      <c r="I1488" s="473"/>
      <c r="J1488" s="152" t="s">
        <v>11223</v>
      </c>
      <c r="K1488" s="152" t="s">
        <v>8948</v>
      </c>
      <c r="L1488" s="496">
        <v>42978</v>
      </c>
      <c r="M1488" s="497">
        <v>42832</v>
      </c>
      <c r="N1488" s="152" t="s">
        <v>46</v>
      </c>
      <c r="O1488" s="498">
        <v>42978</v>
      </c>
      <c r="P1488" s="499">
        <v>50000</v>
      </c>
      <c r="Q1488" s="500">
        <f t="shared" ref="Q1488:Q1551" si="52">+P1488*0.000001</f>
        <v>4.9999999999999996E-2</v>
      </c>
      <c r="R1488" s="501">
        <v>6</v>
      </c>
      <c r="S1488" s="502">
        <v>42895</v>
      </c>
      <c r="T1488" s="152" t="s">
        <v>125</v>
      </c>
      <c r="U1488" s="152" t="s">
        <v>7040</v>
      </c>
      <c r="V1488" s="495" t="s">
        <v>162</v>
      </c>
      <c r="W1488" s="495" t="s">
        <v>7199</v>
      </c>
      <c r="X1488" s="495" t="s">
        <v>11984</v>
      </c>
      <c r="Y1488" s="495" t="s">
        <v>6864</v>
      </c>
      <c r="Z1488" s="616"/>
      <c r="AA1488" s="590"/>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615" customFormat="1" ht="17.45" customHeight="1" x14ac:dyDescent="0.25">
      <c r="A1489" s="589" t="s">
        <v>3982</v>
      </c>
      <c r="B1489" s="495" t="s">
        <v>57</v>
      </c>
      <c r="C1489" s="495" t="s">
        <v>98</v>
      </c>
      <c r="D1489" s="495" t="s">
        <v>3983</v>
      </c>
      <c r="E1489" s="495" t="s">
        <v>582</v>
      </c>
      <c r="F1489" s="473" t="s">
        <v>26</v>
      </c>
      <c r="G1489" s="473"/>
      <c r="H1489" s="473"/>
      <c r="I1489" s="473"/>
      <c r="J1489" s="152" t="s">
        <v>11223</v>
      </c>
      <c r="K1489" s="163" t="s">
        <v>33</v>
      </c>
      <c r="L1489" s="503">
        <v>42977</v>
      </c>
      <c r="M1489" s="497" t="s">
        <v>3984</v>
      </c>
      <c r="N1489" s="163" t="s">
        <v>47</v>
      </c>
      <c r="O1489" s="503">
        <v>42977</v>
      </c>
      <c r="P1489" s="499">
        <v>50000</v>
      </c>
      <c r="Q1489" s="500">
        <f t="shared" si="52"/>
        <v>4.9999999999999996E-2</v>
      </c>
      <c r="R1489" s="504">
        <v>12</v>
      </c>
      <c r="S1489" s="505" t="s">
        <v>11318</v>
      </c>
      <c r="T1489" s="163" t="s">
        <v>103</v>
      </c>
      <c r="U1489" s="152" t="s">
        <v>7040</v>
      </c>
      <c r="V1489" s="495" t="s">
        <v>104</v>
      </c>
      <c r="W1489" s="495" t="s">
        <v>1761</v>
      </c>
      <c r="X1489" s="495" t="s">
        <v>106</v>
      </c>
      <c r="Y1489" s="495" t="s">
        <v>186</v>
      </c>
      <c r="Z1489" s="616"/>
      <c r="AA1489" s="590"/>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615" customFormat="1" ht="17.45" customHeight="1" x14ac:dyDescent="0.25">
      <c r="A1490" s="589" t="s">
        <v>3773</v>
      </c>
      <c r="B1490" s="495" t="s">
        <v>57</v>
      </c>
      <c r="C1490" s="495" t="s">
        <v>98</v>
      </c>
      <c r="D1490" s="495" t="s">
        <v>2507</v>
      </c>
      <c r="E1490" s="495" t="s">
        <v>3774</v>
      </c>
      <c r="F1490" s="473" t="s">
        <v>28</v>
      </c>
      <c r="G1490" s="473"/>
      <c r="H1490" s="473"/>
      <c r="I1490" s="473"/>
      <c r="J1490" s="152" t="s">
        <v>11223</v>
      </c>
      <c r="K1490" s="163" t="s">
        <v>8952</v>
      </c>
      <c r="L1490" s="503">
        <v>42940</v>
      </c>
      <c r="M1490" s="497" t="s">
        <v>3775</v>
      </c>
      <c r="N1490" s="163" t="s">
        <v>47</v>
      </c>
      <c r="O1490" s="503">
        <v>42940</v>
      </c>
      <c r="P1490" s="499">
        <v>50000</v>
      </c>
      <c r="Q1490" s="500">
        <f t="shared" si="52"/>
        <v>4.9999999999999996E-2</v>
      </c>
      <c r="R1490" s="504">
        <v>12</v>
      </c>
      <c r="S1490" s="505" t="s">
        <v>7880</v>
      </c>
      <c r="T1490" s="163" t="s">
        <v>211</v>
      </c>
      <c r="U1490" s="152" t="s">
        <v>7040</v>
      </c>
      <c r="V1490" s="495" t="s">
        <v>134</v>
      </c>
      <c r="W1490" s="495" t="s">
        <v>9279</v>
      </c>
      <c r="X1490" s="495" t="s">
        <v>106</v>
      </c>
      <c r="Y1490" s="495" t="s">
        <v>9238</v>
      </c>
      <c r="Z1490" s="616"/>
      <c r="AA1490" s="590"/>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615" customFormat="1" ht="17.45" customHeight="1" x14ac:dyDescent="0.25">
      <c r="A1491" s="589" t="s">
        <v>9254</v>
      </c>
      <c r="B1491" s="495" t="s">
        <v>57</v>
      </c>
      <c r="C1491" s="495" t="s">
        <v>98</v>
      </c>
      <c r="D1491" s="495" t="s">
        <v>9255</v>
      </c>
      <c r="E1491" s="495" t="s">
        <v>9256</v>
      </c>
      <c r="F1491" s="473" t="s">
        <v>27</v>
      </c>
      <c r="G1491" s="473"/>
      <c r="H1491" s="473"/>
      <c r="I1491" s="473"/>
      <c r="J1491" s="152" t="s">
        <v>11224</v>
      </c>
      <c r="K1491" s="163" t="s">
        <v>8947</v>
      </c>
      <c r="L1491" s="503">
        <v>43091</v>
      </c>
      <c r="M1491" s="497" t="s">
        <v>9260</v>
      </c>
      <c r="N1491" s="163" t="s">
        <v>46</v>
      </c>
      <c r="O1491" s="503">
        <v>43091</v>
      </c>
      <c r="P1491" s="499">
        <v>50000</v>
      </c>
      <c r="Q1491" s="500">
        <f t="shared" si="52"/>
        <v>4.9999999999999996E-2</v>
      </c>
      <c r="R1491" s="504">
        <v>12</v>
      </c>
      <c r="S1491" s="505" t="s">
        <v>9261</v>
      </c>
      <c r="T1491" s="163" t="s">
        <v>103</v>
      </c>
      <c r="U1491" s="152" t="s">
        <v>7040</v>
      </c>
      <c r="V1491" s="495" t="s">
        <v>134</v>
      </c>
      <c r="W1491" s="495" t="s">
        <v>9276</v>
      </c>
      <c r="X1491" s="495" t="s">
        <v>106</v>
      </c>
      <c r="Y1491" s="495" t="s">
        <v>186</v>
      </c>
      <c r="Z1491" s="616"/>
      <c r="AA1491" s="590"/>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615" customFormat="1" ht="17.45" customHeight="1" x14ac:dyDescent="0.25">
      <c r="A1492" s="589" t="s">
        <v>4008</v>
      </c>
      <c r="B1492" s="495" t="s">
        <v>57</v>
      </c>
      <c r="C1492" s="495" t="s">
        <v>98</v>
      </c>
      <c r="D1492" s="495" t="s">
        <v>11093</v>
      </c>
      <c r="E1492" s="495" t="s">
        <v>4010</v>
      </c>
      <c r="F1492" s="473" t="s">
        <v>26</v>
      </c>
      <c r="G1492" s="473"/>
      <c r="H1492" s="473"/>
      <c r="I1492" s="473"/>
      <c r="J1492" s="152" t="s">
        <v>11224</v>
      </c>
      <c r="K1492" s="163" t="s">
        <v>33</v>
      </c>
      <c r="L1492" s="503">
        <v>43096</v>
      </c>
      <c r="M1492" s="497" t="s">
        <v>4011</v>
      </c>
      <c r="N1492" s="163" t="s">
        <v>46</v>
      </c>
      <c r="O1492" s="503">
        <v>43096</v>
      </c>
      <c r="P1492" s="499">
        <v>50000</v>
      </c>
      <c r="Q1492" s="500">
        <f t="shared" si="52"/>
        <v>4.9999999999999996E-2</v>
      </c>
      <c r="R1492" s="504">
        <v>12</v>
      </c>
      <c r="S1492" s="505" t="s">
        <v>8670</v>
      </c>
      <c r="T1492" s="163" t="s">
        <v>103</v>
      </c>
      <c r="U1492" s="152" t="s">
        <v>7040</v>
      </c>
      <c r="V1492" s="495" t="s">
        <v>104</v>
      </c>
      <c r="W1492" s="495" t="s">
        <v>1761</v>
      </c>
      <c r="X1492" s="495" t="s">
        <v>106</v>
      </c>
      <c r="Y1492" s="495" t="s">
        <v>186</v>
      </c>
      <c r="Z1492" s="616"/>
      <c r="AA1492" s="590"/>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615" customFormat="1" ht="17.45" customHeight="1" x14ac:dyDescent="0.25">
      <c r="A1493" s="589" t="s">
        <v>7643</v>
      </c>
      <c r="B1493" s="495" t="s">
        <v>57</v>
      </c>
      <c r="C1493" s="495" t="s">
        <v>98</v>
      </c>
      <c r="D1493" s="495" t="s">
        <v>7644</v>
      </c>
      <c r="E1493" s="495" t="s">
        <v>7645</v>
      </c>
      <c r="F1493" s="473" t="s">
        <v>25</v>
      </c>
      <c r="G1493" s="473"/>
      <c r="H1493" s="473"/>
      <c r="I1493" s="473"/>
      <c r="J1493" s="152" t="s">
        <v>11223</v>
      </c>
      <c r="K1493" s="163" t="s">
        <v>8951</v>
      </c>
      <c r="L1493" s="503">
        <v>42978</v>
      </c>
      <c r="M1493" s="497" t="s">
        <v>7646</v>
      </c>
      <c r="N1493" s="163" t="s">
        <v>46</v>
      </c>
      <c r="O1493" s="503">
        <v>42978</v>
      </c>
      <c r="P1493" s="499">
        <v>50000</v>
      </c>
      <c r="Q1493" s="500">
        <f t="shared" si="52"/>
        <v>4.9999999999999996E-2</v>
      </c>
      <c r="R1493" s="504">
        <v>12</v>
      </c>
      <c r="S1493" s="505" t="s">
        <v>11804</v>
      </c>
      <c r="T1493" s="163" t="s">
        <v>125</v>
      </c>
      <c r="U1493" s="152" t="s">
        <v>7040</v>
      </c>
      <c r="V1493" s="495" t="s">
        <v>134</v>
      </c>
      <c r="W1493" s="495" t="s">
        <v>3004</v>
      </c>
      <c r="X1493" s="495" t="s">
        <v>106</v>
      </c>
      <c r="Y1493" s="495" t="s">
        <v>1007</v>
      </c>
      <c r="Z1493" s="616"/>
      <c r="AA1493" s="590"/>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615" customFormat="1" ht="17.45" customHeight="1" x14ac:dyDescent="0.25">
      <c r="A1494" s="589" t="s">
        <v>3974</v>
      </c>
      <c r="B1494" s="495" t="s">
        <v>57</v>
      </c>
      <c r="C1494" s="495" t="s">
        <v>98</v>
      </c>
      <c r="D1494" s="495" t="s">
        <v>3975</v>
      </c>
      <c r="E1494" s="495" t="s">
        <v>3976</v>
      </c>
      <c r="F1494" s="473" t="s">
        <v>26</v>
      </c>
      <c r="G1494" s="473"/>
      <c r="H1494" s="473"/>
      <c r="I1494" s="473"/>
      <c r="J1494" s="152" t="s">
        <v>11223</v>
      </c>
      <c r="K1494" s="163" t="s">
        <v>8948</v>
      </c>
      <c r="L1494" s="503">
        <v>43000</v>
      </c>
      <c r="M1494" s="497" t="s">
        <v>3977</v>
      </c>
      <c r="N1494" s="163" t="s">
        <v>47</v>
      </c>
      <c r="O1494" s="503">
        <v>43000</v>
      </c>
      <c r="P1494" s="499">
        <v>50000</v>
      </c>
      <c r="Q1494" s="500">
        <f t="shared" si="52"/>
        <v>4.9999999999999996E-2</v>
      </c>
      <c r="R1494" s="504">
        <v>1</v>
      </c>
      <c r="S1494" s="505" t="s">
        <v>8158</v>
      </c>
      <c r="T1494" s="163" t="s">
        <v>103</v>
      </c>
      <c r="U1494" s="152" t="s">
        <v>7040</v>
      </c>
      <c r="V1494" s="495" t="s">
        <v>158</v>
      </c>
      <c r="W1494" s="495" t="s">
        <v>6166</v>
      </c>
      <c r="X1494" s="495" t="s">
        <v>106</v>
      </c>
      <c r="Y1494" s="495" t="s">
        <v>9238</v>
      </c>
      <c r="Z1494" s="616"/>
      <c r="AA1494" s="590"/>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615" customFormat="1" ht="17.45" customHeight="1" x14ac:dyDescent="0.25">
      <c r="A1495" s="589" t="s">
        <v>3789</v>
      </c>
      <c r="B1495" s="495" t="s">
        <v>57</v>
      </c>
      <c r="C1495" s="495" t="s">
        <v>98</v>
      </c>
      <c r="D1495" s="495" t="s">
        <v>3055</v>
      </c>
      <c r="E1495" s="495" t="s">
        <v>9078</v>
      </c>
      <c r="F1495" s="473" t="s">
        <v>28</v>
      </c>
      <c r="G1495" s="473"/>
      <c r="H1495" s="473"/>
      <c r="I1495" s="473"/>
      <c r="J1495" s="152" t="s">
        <v>11223</v>
      </c>
      <c r="K1495" s="163" t="s">
        <v>8952</v>
      </c>
      <c r="L1495" s="503">
        <v>43000</v>
      </c>
      <c r="M1495" s="497" t="s">
        <v>3791</v>
      </c>
      <c r="N1495" s="163" t="s">
        <v>47</v>
      </c>
      <c r="O1495" s="503">
        <v>43000</v>
      </c>
      <c r="P1495" s="499">
        <v>50000</v>
      </c>
      <c r="Q1495" s="500">
        <f t="shared" si="52"/>
        <v>4.9999999999999996E-2</v>
      </c>
      <c r="R1495" s="504">
        <v>12</v>
      </c>
      <c r="S1495" s="505" t="s">
        <v>8159</v>
      </c>
      <c r="T1495" s="163" t="s">
        <v>125</v>
      </c>
      <c r="U1495" s="163" t="s">
        <v>7</v>
      </c>
      <c r="V1495" s="495" t="s">
        <v>388</v>
      </c>
      <c r="W1495" s="495" t="s">
        <v>389</v>
      </c>
      <c r="X1495" s="495" t="s">
        <v>106</v>
      </c>
      <c r="Y1495" s="495" t="s">
        <v>186</v>
      </c>
      <c r="Z1495" s="616"/>
      <c r="AA1495" s="590"/>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615" customFormat="1" ht="17.45" customHeight="1" x14ac:dyDescent="0.25">
      <c r="A1496" s="589" t="s">
        <v>3950</v>
      </c>
      <c r="B1496" s="495" t="s">
        <v>57</v>
      </c>
      <c r="C1496" s="495" t="s">
        <v>98</v>
      </c>
      <c r="D1496" s="495" t="s">
        <v>1275</v>
      </c>
      <c r="E1496" s="495" t="s">
        <v>3951</v>
      </c>
      <c r="F1496" s="473" t="s">
        <v>26</v>
      </c>
      <c r="G1496" s="473"/>
      <c r="H1496" s="473"/>
      <c r="I1496" s="473"/>
      <c r="J1496" s="152" t="s">
        <v>11225</v>
      </c>
      <c r="K1496" s="163" t="s">
        <v>8948</v>
      </c>
      <c r="L1496" s="503">
        <v>42915</v>
      </c>
      <c r="M1496" s="497" t="s">
        <v>3952</v>
      </c>
      <c r="N1496" s="163" t="s">
        <v>47</v>
      </c>
      <c r="O1496" s="503">
        <v>42915</v>
      </c>
      <c r="P1496" s="499">
        <v>50000</v>
      </c>
      <c r="Q1496" s="500">
        <f t="shared" si="52"/>
        <v>4.9999999999999996E-2</v>
      </c>
      <c r="R1496" s="504">
        <v>2</v>
      </c>
      <c r="S1496" s="505" t="s">
        <v>9606</v>
      </c>
      <c r="T1496" s="163" t="s">
        <v>125</v>
      </c>
      <c r="U1496" s="163" t="s">
        <v>7</v>
      </c>
      <c r="V1496" s="495" t="s">
        <v>388</v>
      </c>
      <c r="W1496" s="495" t="s">
        <v>389</v>
      </c>
      <c r="X1496" s="495" t="s">
        <v>106</v>
      </c>
      <c r="Y1496" s="495" t="s">
        <v>9238</v>
      </c>
      <c r="Z1496" s="616"/>
      <c r="AA1496" s="590"/>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615" customFormat="1" ht="17.45" customHeight="1" x14ac:dyDescent="0.25">
      <c r="A1497" s="589" t="s">
        <v>11024</v>
      </c>
      <c r="B1497" s="495" t="s">
        <v>57</v>
      </c>
      <c r="C1497" s="495" t="s">
        <v>98</v>
      </c>
      <c r="D1497" s="495" t="s">
        <v>11098</v>
      </c>
      <c r="E1497" s="495" t="s">
        <v>11192</v>
      </c>
      <c r="F1497" s="473" t="s">
        <v>28</v>
      </c>
      <c r="G1497" s="473"/>
      <c r="H1497" s="473"/>
      <c r="I1497" s="473"/>
      <c r="J1497" s="152" t="s">
        <v>11223</v>
      </c>
      <c r="K1497" s="163" t="s">
        <v>8990</v>
      </c>
      <c r="L1497" s="503">
        <v>43007</v>
      </c>
      <c r="M1497" s="497" t="s">
        <v>11268</v>
      </c>
      <c r="N1497" s="163" t="s">
        <v>47</v>
      </c>
      <c r="O1497" s="503">
        <v>43007</v>
      </c>
      <c r="P1497" s="499">
        <v>50000</v>
      </c>
      <c r="Q1497" s="500">
        <f t="shared" si="52"/>
        <v>4.9999999999999996E-2</v>
      </c>
      <c r="R1497" s="504">
        <v>12</v>
      </c>
      <c r="S1497" s="505" t="s">
        <v>11804</v>
      </c>
      <c r="T1497" s="163" t="s">
        <v>103</v>
      </c>
      <c r="U1497" s="163" t="s">
        <v>7</v>
      </c>
      <c r="V1497" s="495" t="s">
        <v>477</v>
      </c>
      <c r="W1497" s="495" t="s">
        <v>1204</v>
      </c>
      <c r="X1497" s="495" t="s">
        <v>106</v>
      </c>
      <c r="Y1497" s="495" t="s">
        <v>1057</v>
      </c>
      <c r="Z1497" s="616"/>
      <c r="AA1497" s="590"/>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615" customFormat="1" ht="17.45" customHeight="1" x14ac:dyDescent="0.25">
      <c r="A1498" s="589" t="s">
        <v>3849</v>
      </c>
      <c r="B1498" s="495" t="s">
        <v>57</v>
      </c>
      <c r="C1498" s="495" t="s">
        <v>98</v>
      </c>
      <c r="D1498" s="495" t="s">
        <v>3055</v>
      </c>
      <c r="E1498" s="495" t="s">
        <v>3850</v>
      </c>
      <c r="F1498" s="473" t="s">
        <v>28</v>
      </c>
      <c r="G1498" s="473"/>
      <c r="H1498" s="473"/>
      <c r="I1498" s="473"/>
      <c r="J1498" s="152" t="s">
        <v>11223</v>
      </c>
      <c r="K1498" s="163" t="s">
        <v>8952</v>
      </c>
      <c r="L1498" s="503">
        <v>42963</v>
      </c>
      <c r="M1498" s="497" t="s">
        <v>3851</v>
      </c>
      <c r="N1498" s="163" t="s">
        <v>47</v>
      </c>
      <c r="O1498" s="503">
        <v>42963</v>
      </c>
      <c r="P1498" s="499">
        <v>50000</v>
      </c>
      <c r="Q1498" s="500">
        <f t="shared" si="52"/>
        <v>4.9999999999999996E-2</v>
      </c>
      <c r="R1498" s="504">
        <v>12</v>
      </c>
      <c r="S1498" s="505" t="s">
        <v>172</v>
      </c>
      <c r="T1498" s="163" t="s">
        <v>125</v>
      </c>
      <c r="U1498" s="163" t="s">
        <v>7</v>
      </c>
      <c r="V1498" s="495" t="s">
        <v>388</v>
      </c>
      <c r="W1498" s="495" t="s">
        <v>389</v>
      </c>
      <c r="X1498" s="495" t="s">
        <v>106</v>
      </c>
      <c r="Y1498" s="495" t="s">
        <v>9238</v>
      </c>
      <c r="Z1498" s="616"/>
      <c r="AA1498" s="590"/>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615" customFormat="1" ht="17.45" customHeight="1" x14ac:dyDescent="0.25">
      <c r="A1499" s="589" t="s">
        <v>7597</v>
      </c>
      <c r="B1499" s="495" t="s">
        <v>57</v>
      </c>
      <c r="C1499" s="495" t="s">
        <v>147</v>
      </c>
      <c r="D1499" s="495" t="s">
        <v>10644</v>
      </c>
      <c r="E1499" s="495" t="s">
        <v>1399</v>
      </c>
      <c r="F1499" s="473" t="s">
        <v>26</v>
      </c>
      <c r="G1499" s="473"/>
      <c r="H1499" s="473"/>
      <c r="I1499" s="473"/>
      <c r="J1499" s="152" t="s">
        <v>11223</v>
      </c>
      <c r="K1499" s="152" t="s">
        <v>8948</v>
      </c>
      <c r="L1499" s="496">
        <v>43008</v>
      </c>
      <c r="M1499" s="497">
        <v>42825</v>
      </c>
      <c r="N1499" s="152" t="s">
        <v>47</v>
      </c>
      <c r="O1499" s="498">
        <v>43008</v>
      </c>
      <c r="P1499" s="499">
        <v>50000</v>
      </c>
      <c r="Q1499" s="500">
        <f t="shared" si="52"/>
        <v>4.9999999999999996E-2</v>
      </c>
      <c r="R1499" s="501">
        <v>12</v>
      </c>
      <c r="S1499" s="502">
        <v>42901</v>
      </c>
      <c r="T1499" s="152" t="s">
        <v>125</v>
      </c>
      <c r="U1499" s="152" t="s">
        <v>7040</v>
      </c>
      <c r="V1499" s="495" t="s">
        <v>162</v>
      </c>
      <c r="W1499" s="495" t="s">
        <v>105</v>
      </c>
      <c r="X1499" s="495" t="s">
        <v>9139</v>
      </c>
      <c r="Y1499" s="495"/>
      <c r="Z1499" s="616"/>
      <c r="AA1499" s="590"/>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615" customFormat="1" ht="17.45" customHeight="1" x14ac:dyDescent="0.25">
      <c r="A1500" s="589" t="s">
        <v>5733</v>
      </c>
      <c r="B1500" s="495" t="s">
        <v>57</v>
      </c>
      <c r="C1500" s="495" t="s">
        <v>147</v>
      </c>
      <c r="D1500" s="495" t="s">
        <v>10629</v>
      </c>
      <c r="E1500" s="495" t="s">
        <v>582</v>
      </c>
      <c r="F1500" s="473" t="s">
        <v>26</v>
      </c>
      <c r="G1500" s="473"/>
      <c r="H1500" s="473"/>
      <c r="I1500" s="473"/>
      <c r="J1500" s="152" t="s">
        <v>11223</v>
      </c>
      <c r="K1500" s="152" t="s">
        <v>8948</v>
      </c>
      <c r="L1500" s="496">
        <v>42985</v>
      </c>
      <c r="M1500" s="497">
        <v>42811</v>
      </c>
      <c r="N1500" s="152" t="s">
        <v>46</v>
      </c>
      <c r="O1500" s="498">
        <v>42985</v>
      </c>
      <c r="P1500" s="499">
        <v>50000</v>
      </c>
      <c r="Q1500" s="500">
        <f t="shared" si="52"/>
        <v>4.9999999999999996E-2</v>
      </c>
      <c r="R1500" s="501">
        <v>12</v>
      </c>
      <c r="S1500" s="502">
        <v>42832</v>
      </c>
      <c r="T1500" s="152" t="s">
        <v>103</v>
      </c>
      <c r="U1500" s="152" t="s">
        <v>7040</v>
      </c>
      <c r="V1500" s="495" t="s">
        <v>162</v>
      </c>
      <c r="W1500" s="495" t="s">
        <v>105</v>
      </c>
      <c r="X1500" s="495" t="s">
        <v>9137</v>
      </c>
      <c r="Y1500" s="495" t="s">
        <v>7201</v>
      </c>
      <c r="Z1500" s="616"/>
      <c r="AA1500" s="590"/>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615" customFormat="1" ht="17.45" customHeight="1" x14ac:dyDescent="0.25">
      <c r="A1501" s="589" t="s">
        <v>7020</v>
      </c>
      <c r="B1501" s="495" t="s">
        <v>57</v>
      </c>
      <c r="C1501" s="495" t="s">
        <v>147</v>
      </c>
      <c r="D1501" s="495" t="s">
        <v>10915</v>
      </c>
      <c r="E1501" s="495" t="s">
        <v>7022</v>
      </c>
      <c r="F1501" s="473" t="s">
        <v>28</v>
      </c>
      <c r="G1501" s="473"/>
      <c r="H1501" s="473"/>
      <c r="I1501" s="473"/>
      <c r="J1501" s="152" t="s">
        <v>11224</v>
      </c>
      <c r="K1501" s="152" t="s">
        <v>8953</v>
      </c>
      <c r="L1501" s="496">
        <v>43084</v>
      </c>
      <c r="M1501" s="497">
        <v>42824</v>
      </c>
      <c r="N1501" s="152" t="s">
        <v>46</v>
      </c>
      <c r="O1501" s="498">
        <v>43084</v>
      </c>
      <c r="P1501" s="499">
        <v>50000</v>
      </c>
      <c r="Q1501" s="500">
        <f t="shared" si="52"/>
        <v>4.9999999999999996E-2</v>
      </c>
      <c r="R1501" s="501">
        <v>12</v>
      </c>
      <c r="S1501" s="502">
        <v>42831</v>
      </c>
      <c r="T1501" s="152" t="s">
        <v>103</v>
      </c>
      <c r="U1501" s="152" t="s">
        <v>7040</v>
      </c>
      <c r="V1501" s="495" t="s">
        <v>162</v>
      </c>
      <c r="W1501" s="495" t="s">
        <v>105</v>
      </c>
      <c r="X1501" s="495" t="s">
        <v>9213</v>
      </c>
      <c r="Y1501" s="495"/>
      <c r="Z1501" s="616"/>
      <c r="AA1501" s="590"/>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615" customFormat="1" ht="17.45" customHeight="1" x14ac:dyDescent="0.25">
      <c r="A1502" s="589" t="s">
        <v>9914</v>
      </c>
      <c r="B1502" s="495" t="s">
        <v>57</v>
      </c>
      <c r="C1502" s="495" t="s">
        <v>147</v>
      </c>
      <c r="D1502" s="495" t="s">
        <v>10637</v>
      </c>
      <c r="E1502" s="495" t="s">
        <v>316</v>
      </c>
      <c r="F1502" s="473" t="s">
        <v>26</v>
      </c>
      <c r="G1502" s="473"/>
      <c r="H1502" s="473"/>
      <c r="I1502" s="473"/>
      <c r="J1502" s="152" t="s">
        <v>11223</v>
      </c>
      <c r="K1502" s="152" t="s">
        <v>8948</v>
      </c>
      <c r="L1502" s="496">
        <v>43006</v>
      </c>
      <c r="M1502" s="497">
        <v>42891</v>
      </c>
      <c r="N1502" s="152" t="s">
        <v>46</v>
      </c>
      <c r="O1502" s="498">
        <v>43006</v>
      </c>
      <c r="P1502" s="499">
        <v>50000</v>
      </c>
      <c r="Q1502" s="500">
        <f t="shared" si="52"/>
        <v>4.9999999999999996E-2</v>
      </c>
      <c r="R1502" s="501">
        <v>12</v>
      </c>
      <c r="S1502" s="502">
        <v>42894</v>
      </c>
      <c r="T1502" s="152" t="s">
        <v>103</v>
      </c>
      <c r="U1502" s="152" t="s">
        <v>7040</v>
      </c>
      <c r="V1502" s="495" t="s">
        <v>162</v>
      </c>
      <c r="W1502" s="495" t="s">
        <v>105</v>
      </c>
      <c r="X1502" s="495" t="s">
        <v>10087</v>
      </c>
      <c r="Y1502" s="495" t="s">
        <v>7201</v>
      </c>
      <c r="Z1502" s="616"/>
      <c r="AA1502" s="590"/>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615" customFormat="1" ht="17.45" customHeight="1" x14ac:dyDescent="0.25">
      <c r="A1503" s="589" t="s">
        <v>5727</v>
      </c>
      <c r="B1503" s="495" t="s">
        <v>57</v>
      </c>
      <c r="C1503" s="495" t="s">
        <v>147</v>
      </c>
      <c r="D1503" s="495" t="s">
        <v>10625</v>
      </c>
      <c r="E1503" s="495" t="s">
        <v>3511</v>
      </c>
      <c r="F1503" s="473" t="s">
        <v>26</v>
      </c>
      <c r="G1503" s="473"/>
      <c r="H1503" s="473"/>
      <c r="I1503" s="473"/>
      <c r="J1503" s="152" t="s">
        <v>11223</v>
      </c>
      <c r="K1503" s="152" t="s">
        <v>8948</v>
      </c>
      <c r="L1503" s="496">
        <v>42974</v>
      </c>
      <c r="M1503" s="497">
        <v>42811</v>
      </c>
      <c r="N1503" s="152" t="s">
        <v>46</v>
      </c>
      <c r="O1503" s="498">
        <v>42974</v>
      </c>
      <c r="P1503" s="499">
        <v>50000</v>
      </c>
      <c r="Q1503" s="500">
        <f t="shared" si="52"/>
        <v>4.9999999999999996E-2</v>
      </c>
      <c r="R1503" s="501">
        <v>12</v>
      </c>
      <c r="S1503" s="502">
        <v>42832</v>
      </c>
      <c r="T1503" s="152" t="s">
        <v>125</v>
      </c>
      <c r="U1503" s="152" t="s">
        <v>7040</v>
      </c>
      <c r="V1503" s="495" t="s">
        <v>162</v>
      </c>
      <c r="W1503" s="495" t="s">
        <v>105</v>
      </c>
      <c r="X1503" s="495" t="s">
        <v>9014</v>
      </c>
      <c r="Y1503" s="495"/>
      <c r="Z1503" s="616"/>
      <c r="AA1503" s="590"/>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615" customFormat="1" ht="17.45" customHeight="1" x14ac:dyDescent="0.25">
      <c r="A1504" s="589" t="s">
        <v>3830</v>
      </c>
      <c r="B1504" s="495" t="s">
        <v>57</v>
      </c>
      <c r="C1504" s="495" t="s">
        <v>147</v>
      </c>
      <c r="D1504" s="495" t="s">
        <v>4356</v>
      </c>
      <c r="E1504" s="495" t="s">
        <v>3832</v>
      </c>
      <c r="F1504" s="473" t="s">
        <v>26</v>
      </c>
      <c r="G1504" s="473"/>
      <c r="H1504" s="473"/>
      <c r="I1504" s="473"/>
      <c r="J1504" s="152" t="s">
        <v>11225</v>
      </c>
      <c r="K1504" s="163" t="s">
        <v>8948</v>
      </c>
      <c r="L1504" s="503">
        <v>42884</v>
      </c>
      <c r="M1504" s="497" t="s">
        <v>3833</v>
      </c>
      <c r="N1504" s="163" t="s">
        <v>47</v>
      </c>
      <c r="O1504" s="503">
        <v>42884</v>
      </c>
      <c r="P1504" s="499">
        <v>50000</v>
      </c>
      <c r="Q1504" s="500">
        <f t="shared" si="52"/>
        <v>4.9999999999999996E-2</v>
      </c>
      <c r="R1504" s="504">
        <v>12</v>
      </c>
      <c r="S1504" s="505" t="s">
        <v>9606</v>
      </c>
      <c r="T1504" s="163" t="s">
        <v>125</v>
      </c>
      <c r="U1504" s="163" t="s">
        <v>7</v>
      </c>
      <c r="V1504" s="495" t="s">
        <v>921</v>
      </c>
      <c r="W1504" s="495" t="s">
        <v>1874</v>
      </c>
      <c r="X1504" s="495" t="s">
        <v>5610</v>
      </c>
      <c r="Y1504" s="495" t="s">
        <v>313</v>
      </c>
      <c r="Z1504" s="616"/>
      <c r="AA1504" s="590"/>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615" customFormat="1" ht="17.45" customHeight="1" x14ac:dyDescent="0.25">
      <c r="A1505" s="589" t="s">
        <v>7017</v>
      </c>
      <c r="B1505" s="495" t="s">
        <v>57</v>
      </c>
      <c r="C1505" s="495" t="s">
        <v>147</v>
      </c>
      <c r="D1505" s="495" t="s">
        <v>7018</v>
      </c>
      <c r="E1505" s="495" t="s">
        <v>7019</v>
      </c>
      <c r="F1505" s="473" t="s">
        <v>24</v>
      </c>
      <c r="G1505" s="473"/>
      <c r="H1505" s="473"/>
      <c r="I1505" s="473"/>
      <c r="J1505" s="152" t="s">
        <v>11224</v>
      </c>
      <c r="K1505" s="163" t="s">
        <v>38</v>
      </c>
      <c r="L1505" s="503">
        <v>43034</v>
      </c>
      <c r="M1505" s="497" t="s">
        <v>7079</v>
      </c>
      <c r="N1505" s="163" t="s">
        <v>46</v>
      </c>
      <c r="O1505" s="503">
        <v>43034</v>
      </c>
      <c r="P1505" s="499">
        <v>50000</v>
      </c>
      <c r="Q1505" s="500">
        <f t="shared" si="52"/>
        <v>4.9999999999999996E-2</v>
      </c>
      <c r="R1505" s="504">
        <v>12</v>
      </c>
      <c r="S1505" s="505" t="s">
        <v>7102</v>
      </c>
      <c r="T1505" s="163" t="s">
        <v>103</v>
      </c>
      <c r="U1505" s="163" t="s">
        <v>7</v>
      </c>
      <c r="V1505" s="495" t="s">
        <v>388</v>
      </c>
      <c r="W1505" s="495" t="s">
        <v>1197</v>
      </c>
      <c r="X1505" s="495" t="s">
        <v>7080</v>
      </c>
      <c r="Y1505" s="495" t="s">
        <v>3129</v>
      </c>
      <c r="Z1505" s="616"/>
      <c r="AA1505" s="590"/>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615" customFormat="1" ht="17.45" customHeight="1" x14ac:dyDescent="0.25">
      <c r="A1506" s="589" t="s">
        <v>9748</v>
      </c>
      <c r="B1506" s="495" t="s">
        <v>62</v>
      </c>
      <c r="C1506" s="495" t="s">
        <v>429</v>
      </c>
      <c r="D1506" s="495" t="s">
        <v>10927</v>
      </c>
      <c r="E1506" s="495" t="s">
        <v>9749</v>
      </c>
      <c r="F1506" s="473" t="s">
        <v>26</v>
      </c>
      <c r="G1506" s="473"/>
      <c r="H1506" s="473"/>
      <c r="I1506" s="473"/>
      <c r="J1506" s="152" t="s">
        <v>11224</v>
      </c>
      <c r="K1506" s="152" t="s">
        <v>8948</v>
      </c>
      <c r="L1506" s="496">
        <v>43088</v>
      </c>
      <c r="M1506" s="497">
        <v>42886</v>
      </c>
      <c r="N1506" s="152" t="s">
        <v>142</v>
      </c>
      <c r="O1506" s="498">
        <v>43088</v>
      </c>
      <c r="P1506" s="499">
        <v>50000</v>
      </c>
      <c r="Q1506" s="500">
        <f t="shared" si="52"/>
        <v>4.9999999999999996E-2</v>
      </c>
      <c r="R1506" s="501">
        <v>12</v>
      </c>
      <c r="S1506" s="502">
        <v>42915</v>
      </c>
      <c r="T1506" s="152" t="s">
        <v>103</v>
      </c>
      <c r="U1506" s="152" t="s">
        <v>7040</v>
      </c>
      <c r="V1506" s="495" t="s">
        <v>162</v>
      </c>
      <c r="W1506" s="495" t="s">
        <v>7199</v>
      </c>
      <c r="X1506" s="495" t="s">
        <v>10232</v>
      </c>
      <c r="Y1506" s="495" t="s">
        <v>9239</v>
      </c>
      <c r="Z1506" s="616"/>
      <c r="AA1506" s="590"/>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615" customFormat="1" ht="17.45" customHeight="1" x14ac:dyDescent="0.25">
      <c r="A1507" s="589" t="s">
        <v>8826</v>
      </c>
      <c r="B1507" s="495" t="s">
        <v>57</v>
      </c>
      <c r="C1507" s="495" t="s">
        <v>182</v>
      </c>
      <c r="D1507" s="495" t="s">
        <v>10519</v>
      </c>
      <c r="E1507" s="495" t="s">
        <v>8827</v>
      </c>
      <c r="F1507" s="473" t="s">
        <v>26</v>
      </c>
      <c r="G1507" s="473"/>
      <c r="H1507" s="473"/>
      <c r="I1507" s="473"/>
      <c r="J1507" s="152" t="s">
        <v>11224</v>
      </c>
      <c r="K1507" s="152" t="s">
        <v>8948</v>
      </c>
      <c r="L1507" s="496">
        <v>43099</v>
      </c>
      <c r="M1507" s="497">
        <v>42844</v>
      </c>
      <c r="N1507" s="152" t="s">
        <v>46</v>
      </c>
      <c r="O1507" s="498">
        <v>43099</v>
      </c>
      <c r="P1507" s="499">
        <v>50000</v>
      </c>
      <c r="Q1507" s="500">
        <f t="shared" si="52"/>
        <v>4.9999999999999996E-2</v>
      </c>
      <c r="R1507" s="501">
        <v>12</v>
      </c>
      <c r="S1507" s="502">
        <v>42845</v>
      </c>
      <c r="T1507" s="152" t="s">
        <v>125</v>
      </c>
      <c r="U1507" s="152" t="s">
        <v>18</v>
      </c>
      <c r="V1507" s="495" t="s">
        <v>9273</v>
      </c>
      <c r="W1507" s="495" t="s">
        <v>11334</v>
      </c>
      <c r="X1507" s="495" t="s">
        <v>10228</v>
      </c>
      <c r="Y1507" s="495" t="s">
        <v>7201</v>
      </c>
      <c r="Z1507" s="616"/>
      <c r="AA1507" s="590"/>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615" customFormat="1" ht="17.45" customHeight="1" x14ac:dyDescent="0.25">
      <c r="A1508" s="589" t="s">
        <v>5729</v>
      </c>
      <c r="B1508" s="495" t="s">
        <v>57</v>
      </c>
      <c r="C1508" s="495" t="s">
        <v>182</v>
      </c>
      <c r="D1508" s="495" t="s">
        <v>10305</v>
      </c>
      <c r="E1508" s="495" t="s">
        <v>316</v>
      </c>
      <c r="F1508" s="473" t="s">
        <v>28</v>
      </c>
      <c r="G1508" s="473"/>
      <c r="H1508" s="473"/>
      <c r="I1508" s="473"/>
      <c r="J1508" s="152" t="s">
        <v>11225</v>
      </c>
      <c r="K1508" s="152" t="s">
        <v>8950</v>
      </c>
      <c r="L1508" s="496">
        <v>42907</v>
      </c>
      <c r="M1508" s="497">
        <v>42817</v>
      </c>
      <c r="N1508" s="152" t="s">
        <v>47</v>
      </c>
      <c r="O1508" s="498">
        <v>42943</v>
      </c>
      <c r="P1508" s="499">
        <v>50000</v>
      </c>
      <c r="Q1508" s="500">
        <f t="shared" si="52"/>
        <v>4.9999999999999996E-2</v>
      </c>
      <c r="R1508" s="501">
        <v>12</v>
      </c>
      <c r="S1508" s="502">
        <v>42859</v>
      </c>
      <c r="T1508" s="152" t="s">
        <v>125</v>
      </c>
      <c r="U1508" s="152" t="s">
        <v>7040</v>
      </c>
      <c r="V1508" s="495" t="s">
        <v>1715</v>
      </c>
      <c r="W1508" s="495" t="s">
        <v>518</v>
      </c>
      <c r="X1508" s="495" t="s">
        <v>9843</v>
      </c>
      <c r="Y1508" s="495" t="s">
        <v>6859</v>
      </c>
      <c r="Z1508" s="616"/>
      <c r="AA1508" s="590"/>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615" customFormat="1" ht="17.45" customHeight="1" x14ac:dyDescent="0.25">
      <c r="A1509" s="589" t="s">
        <v>9076</v>
      </c>
      <c r="B1509" s="495" t="s">
        <v>57</v>
      </c>
      <c r="C1509" s="495" t="s">
        <v>182</v>
      </c>
      <c r="D1509" s="495" t="s">
        <v>11688</v>
      </c>
      <c r="E1509" s="495" t="s">
        <v>9077</v>
      </c>
      <c r="F1509" s="473" t="s">
        <v>25</v>
      </c>
      <c r="G1509" s="473"/>
      <c r="H1509" s="473"/>
      <c r="I1509" s="473"/>
      <c r="J1509" s="152" t="s">
        <v>11223</v>
      </c>
      <c r="K1509" s="152" t="s">
        <v>35</v>
      </c>
      <c r="L1509" s="496">
        <v>42993</v>
      </c>
      <c r="M1509" s="497">
        <v>42867</v>
      </c>
      <c r="N1509" s="152" t="s">
        <v>46</v>
      </c>
      <c r="O1509" s="498">
        <v>42957</v>
      </c>
      <c r="P1509" s="499">
        <v>50000</v>
      </c>
      <c r="Q1509" s="500">
        <f t="shared" si="52"/>
        <v>4.9999999999999996E-2</v>
      </c>
      <c r="R1509" s="501">
        <v>12</v>
      </c>
      <c r="S1509" s="502">
        <v>42873</v>
      </c>
      <c r="T1509" s="152" t="s">
        <v>103</v>
      </c>
      <c r="U1509" s="152" t="s">
        <v>7040</v>
      </c>
      <c r="V1509" s="495" t="s">
        <v>162</v>
      </c>
      <c r="W1509" s="495" t="s">
        <v>7199</v>
      </c>
      <c r="X1509" s="495" t="s">
        <v>11985</v>
      </c>
      <c r="Y1509" s="495"/>
      <c r="Z1509" s="616"/>
      <c r="AA1509" s="590"/>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615" customFormat="1" ht="17.45" customHeight="1" x14ac:dyDescent="0.25">
      <c r="A1510" s="589" t="s">
        <v>5725</v>
      </c>
      <c r="B1510" s="495" t="s">
        <v>57</v>
      </c>
      <c r="C1510" s="495" t="s">
        <v>182</v>
      </c>
      <c r="D1510" s="495" t="s">
        <v>11689</v>
      </c>
      <c r="E1510" s="495" t="s">
        <v>316</v>
      </c>
      <c r="F1510" s="473" t="s">
        <v>24</v>
      </c>
      <c r="G1510" s="473"/>
      <c r="H1510" s="473"/>
      <c r="I1510" s="473"/>
      <c r="J1510" s="152" t="s">
        <v>11225</v>
      </c>
      <c r="K1510" s="152" t="s">
        <v>8949</v>
      </c>
      <c r="L1510" s="496">
        <v>42901</v>
      </c>
      <c r="M1510" s="497">
        <v>42811</v>
      </c>
      <c r="N1510" s="152" t="s">
        <v>142</v>
      </c>
      <c r="O1510" s="498">
        <v>42943</v>
      </c>
      <c r="P1510" s="499">
        <v>50000</v>
      </c>
      <c r="Q1510" s="500">
        <f t="shared" si="52"/>
        <v>4.9999999999999996E-2</v>
      </c>
      <c r="R1510" s="501">
        <v>12</v>
      </c>
      <c r="S1510" s="502">
        <v>42817</v>
      </c>
      <c r="T1510" s="152" t="s">
        <v>125</v>
      </c>
      <c r="U1510" s="152" t="s">
        <v>7040</v>
      </c>
      <c r="V1510" s="495" t="s">
        <v>162</v>
      </c>
      <c r="W1510" s="495" t="s">
        <v>7199</v>
      </c>
      <c r="X1510" s="495" t="s">
        <v>9843</v>
      </c>
      <c r="Y1510" s="495" t="s">
        <v>6859</v>
      </c>
      <c r="Z1510" s="616"/>
      <c r="AA1510" s="590"/>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615" customFormat="1" ht="17.45" customHeight="1" x14ac:dyDescent="0.25">
      <c r="A1511" s="589" t="s">
        <v>8821</v>
      </c>
      <c r="B1511" s="495" t="s">
        <v>57</v>
      </c>
      <c r="C1511" s="495" t="s">
        <v>182</v>
      </c>
      <c r="D1511" s="495" t="s">
        <v>8822</v>
      </c>
      <c r="E1511" s="495" t="s">
        <v>8823</v>
      </c>
      <c r="F1511" s="473" t="s">
        <v>24</v>
      </c>
      <c r="G1511" s="473"/>
      <c r="H1511" s="473"/>
      <c r="I1511" s="473"/>
      <c r="J1511" s="152" t="s">
        <v>11224</v>
      </c>
      <c r="K1511" s="163" t="s">
        <v>38</v>
      </c>
      <c r="L1511" s="503">
        <v>43084</v>
      </c>
      <c r="M1511" s="497" t="s">
        <v>8887</v>
      </c>
      <c r="N1511" s="163" t="s">
        <v>47</v>
      </c>
      <c r="O1511" s="503">
        <v>43084</v>
      </c>
      <c r="P1511" s="499">
        <v>50000</v>
      </c>
      <c r="Q1511" s="500">
        <f t="shared" si="52"/>
        <v>4.9999999999999996E-2</v>
      </c>
      <c r="R1511" s="504">
        <v>12</v>
      </c>
      <c r="S1511" s="505" t="s">
        <v>8159</v>
      </c>
      <c r="T1511" s="163" t="s">
        <v>103</v>
      </c>
      <c r="U1511" s="163" t="s">
        <v>7</v>
      </c>
      <c r="V1511" s="495" t="s">
        <v>477</v>
      </c>
      <c r="W1511" s="495" t="s">
        <v>661</v>
      </c>
      <c r="X1511" s="495" t="s">
        <v>8924</v>
      </c>
      <c r="Y1511" s="495" t="s">
        <v>1091</v>
      </c>
      <c r="Z1511" s="616"/>
      <c r="AA1511" s="590"/>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615" customFormat="1" ht="17.45" customHeight="1" x14ac:dyDescent="0.25">
      <c r="A1512" s="589" t="s">
        <v>3857</v>
      </c>
      <c r="B1512" s="495" t="s">
        <v>60</v>
      </c>
      <c r="C1512" s="495" t="s">
        <v>805</v>
      </c>
      <c r="D1512" s="495" t="s">
        <v>3858</v>
      </c>
      <c r="E1512" s="495" t="s">
        <v>625</v>
      </c>
      <c r="F1512" s="473" t="s">
        <v>26</v>
      </c>
      <c r="G1512" s="473"/>
      <c r="H1512" s="473"/>
      <c r="I1512" s="473"/>
      <c r="J1512" s="152" t="s">
        <v>11223</v>
      </c>
      <c r="K1512" s="163" t="s">
        <v>8948</v>
      </c>
      <c r="L1512" s="503">
        <v>42962</v>
      </c>
      <c r="M1512" s="497" t="s">
        <v>3859</v>
      </c>
      <c r="N1512" s="163" t="s">
        <v>47</v>
      </c>
      <c r="O1512" s="503">
        <v>42962</v>
      </c>
      <c r="P1512" s="499">
        <v>50000</v>
      </c>
      <c r="Q1512" s="500">
        <f t="shared" si="52"/>
        <v>4.9999999999999996E-2</v>
      </c>
      <c r="R1512" s="504">
        <v>12</v>
      </c>
      <c r="S1512" s="505" t="s">
        <v>812</v>
      </c>
      <c r="T1512" s="163" t="s">
        <v>125</v>
      </c>
      <c r="U1512" s="163" t="s">
        <v>9234</v>
      </c>
      <c r="V1512" s="495" t="s">
        <v>184</v>
      </c>
      <c r="W1512" s="495" t="s">
        <v>3860</v>
      </c>
      <c r="X1512" s="495" t="s">
        <v>6140</v>
      </c>
      <c r="Y1512" s="495" t="s">
        <v>9303</v>
      </c>
      <c r="Z1512" s="616"/>
      <c r="AA1512" s="590"/>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615" customFormat="1" ht="17.45" customHeight="1" x14ac:dyDescent="0.25">
      <c r="A1513" s="589" t="s">
        <v>9179</v>
      </c>
      <c r="B1513" s="495" t="s">
        <v>60</v>
      </c>
      <c r="C1513" s="495" t="s">
        <v>805</v>
      </c>
      <c r="D1513" s="495" t="s">
        <v>11089</v>
      </c>
      <c r="E1513" s="495" t="s">
        <v>4176</v>
      </c>
      <c r="F1513" s="473" t="s">
        <v>26</v>
      </c>
      <c r="G1513" s="473"/>
      <c r="H1513" s="473"/>
      <c r="I1513" s="473"/>
      <c r="J1513" s="152" t="s">
        <v>11224</v>
      </c>
      <c r="K1513" s="163" t="s">
        <v>33</v>
      </c>
      <c r="L1513" s="503">
        <v>43098</v>
      </c>
      <c r="M1513" s="497" t="s">
        <v>11262</v>
      </c>
      <c r="N1513" s="163" t="s">
        <v>46</v>
      </c>
      <c r="O1513" s="503">
        <v>43098</v>
      </c>
      <c r="P1513" s="499">
        <v>50000</v>
      </c>
      <c r="Q1513" s="500">
        <f t="shared" si="52"/>
        <v>4.9999999999999996E-2</v>
      </c>
      <c r="R1513" s="504">
        <v>12</v>
      </c>
      <c r="S1513" s="505" t="s">
        <v>8993</v>
      </c>
      <c r="T1513" s="163" t="s">
        <v>125</v>
      </c>
      <c r="U1513" s="163" t="s">
        <v>9234</v>
      </c>
      <c r="V1513" s="495" t="s">
        <v>184</v>
      </c>
      <c r="W1513" s="495" t="s">
        <v>11333</v>
      </c>
      <c r="X1513" s="495" t="s">
        <v>8928</v>
      </c>
      <c r="Y1513" s="495"/>
      <c r="Z1513" s="616"/>
      <c r="AA1513" s="590"/>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615" customFormat="1" ht="17.45" customHeight="1" x14ac:dyDescent="0.25">
      <c r="A1514" s="589" t="s">
        <v>3978</v>
      </c>
      <c r="B1514" s="495" t="s">
        <v>60</v>
      </c>
      <c r="C1514" s="495" t="s">
        <v>805</v>
      </c>
      <c r="D1514" s="495" t="s">
        <v>10617</v>
      </c>
      <c r="E1514" s="495" t="s">
        <v>3980</v>
      </c>
      <c r="F1514" s="473" t="s">
        <v>25</v>
      </c>
      <c r="G1514" s="473"/>
      <c r="H1514" s="473"/>
      <c r="I1514" s="473"/>
      <c r="J1514" s="152" t="s">
        <v>11224</v>
      </c>
      <c r="K1514" s="152" t="s">
        <v>8951</v>
      </c>
      <c r="L1514" s="496">
        <v>43019</v>
      </c>
      <c r="M1514" s="497">
        <v>42761</v>
      </c>
      <c r="N1514" s="152" t="s">
        <v>47</v>
      </c>
      <c r="O1514" s="498">
        <v>42947</v>
      </c>
      <c r="P1514" s="499">
        <v>50000</v>
      </c>
      <c r="Q1514" s="500">
        <f t="shared" si="52"/>
        <v>4.9999999999999996E-2</v>
      </c>
      <c r="R1514" s="501">
        <v>12</v>
      </c>
      <c r="S1514" s="502">
        <v>42913</v>
      </c>
      <c r="T1514" s="152" t="s">
        <v>125</v>
      </c>
      <c r="U1514" s="152" t="s">
        <v>7040</v>
      </c>
      <c r="V1514" s="495" t="s">
        <v>162</v>
      </c>
      <c r="W1514" s="495" t="s">
        <v>105</v>
      </c>
      <c r="X1514" s="495" t="s">
        <v>9849</v>
      </c>
      <c r="Y1514" s="495" t="s">
        <v>6864</v>
      </c>
      <c r="Z1514" s="616"/>
      <c r="AA1514" s="590"/>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615" customFormat="1" ht="17.45" customHeight="1" x14ac:dyDescent="0.25">
      <c r="A1515" s="589" t="s">
        <v>3996</v>
      </c>
      <c r="B1515" s="495" t="s">
        <v>60</v>
      </c>
      <c r="C1515" s="495" t="s">
        <v>805</v>
      </c>
      <c r="D1515" s="495" t="s">
        <v>10914</v>
      </c>
      <c r="E1515" s="495" t="s">
        <v>3998</v>
      </c>
      <c r="F1515" s="473" t="s">
        <v>26</v>
      </c>
      <c r="G1515" s="473"/>
      <c r="H1515" s="473"/>
      <c r="I1515" s="473"/>
      <c r="J1515" s="152" t="s">
        <v>11224</v>
      </c>
      <c r="K1515" s="152" t="s">
        <v>8948</v>
      </c>
      <c r="L1515" s="496">
        <v>43056</v>
      </c>
      <c r="M1515" s="497">
        <v>42803</v>
      </c>
      <c r="N1515" s="152" t="s">
        <v>46</v>
      </c>
      <c r="O1515" s="498">
        <v>43056</v>
      </c>
      <c r="P1515" s="499">
        <v>50000</v>
      </c>
      <c r="Q1515" s="500">
        <f t="shared" si="52"/>
        <v>4.9999999999999996E-2</v>
      </c>
      <c r="R1515" s="501">
        <v>12</v>
      </c>
      <c r="S1515" s="502">
        <v>42803</v>
      </c>
      <c r="T1515" s="152" t="s">
        <v>103</v>
      </c>
      <c r="U1515" s="152" t="s">
        <v>7040</v>
      </c>
      <c r="V1515" s="495" t="s">
        <v>162</v>
      </c>
      <c r="W1515" s="495" t="s">
        <v>105</v>
      </c>
      <c r="X1515" s="495" t="s">
        <v>11389</v>
      </c>
      <c r="Y1515" s="495" t="s">
        <v>7201</v>
      </c>
      <c r="Z1515" s="616"/>
      <c r="AA1515" s="590"/>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615" customFormat="1" ht="17.45" customHeight="1" x14ac:dyDescent="0.25">
      <c r="A1516" s="589" t="s">
        <v>4035</v>
      </c>
      <c r="B1516" s="495" t="s">
        <v>60</v>
      </c>
      <c r="C1516" s="495" t="s">
        <v>805</v>
      </c>
      <c r="D1516" s="495" t="s">
        <v>11553</v>
      </c>
      <c r="E1516" s="495" t="s">
        <v>316</v>
      </c>
      <c r="F1516" s="473" t="s">
        <v>25</v>
      </c>
      <c r="G1516" s="473"/>
      <c r="H1516" s="473"/>
      <c r="I1516" s="473"/>
      <c r="J1516" s="152" t="s">
        <v>11224</v>
      </c>
      <c r="K1516" s="152" t="s">
        <v>35</v>
      </c>
      <c r="L1516" s="496">
        <v>43091</v>
      </c>
      <c r="M1516" s="497">
        <v>42809</v>
      </c>
      <c r="N1516" s="152" t="s">
        <v>46</v>
      </c>
      <c r="O1516" s="498">
        <v>43091</v>
      </c>
      <c r="P1516" s="499">
        <v>50000</v>
      </c>
      <c r="Q1516" s="500">
        <f t="shared" si="52"/>
        <v>4.9999999999999996E-2</v>
      </c>
      <c r="R1516" s="501">
        <v>12</v>
      </c>
      <c r="S1516" s="502">
        <v>42810</v>
      </c>
      <c r="T1516" s="152" t="s">
        <v>103</v>
      </c>
      <c r="U1516" s="152" t="s">
        <v>7040</v>
      </c>
      <c r="V1516" s="495" t="s">
        <v>162</v>
      </c>
      <c r="W1516" s="495" t="s">
        <v>7199</v>
      </c>
      <c r="X1516" s="495" t="s">
        <v>11986</v>
      </c>
      <c r="Y1516" s="495" t="s">
        <v>9239</v>
      </c>
      <c r="Z1516" s="616"/>
      <c r="AA1516" s="590"/>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615" customFormat="1" ht="17.45" customHeight="1" x14ac:dyDescent="0.25">
      <c r="A1517" s="589" t="s">
        <v>5722</v>
      </c>
      <c r="B1517" s="495" t="s">
        <v>60</v>
      </c>
      <c r="C1517" s="495" t="s">
        <v>805</v>
      </c>
      <c r="D1517" s="495" t="s">
        <v>5723</v>
      </c>
      <c r="E1517" s="495" t="s">
        <v>5724</v>
      </c>
      <c r="F1517" s="473" t="s">
        <v>26</v>
      </c>
      <c r="G1517" s="473"/>
      <c r="H1517" s="473"/>
      <c r="I1517" s="473"/>
      <c r="J1517" s="152" t="s">
        <v>11223</v>
      </c>
      <c r="K1517" s="163" t="s">
        <v>8948</v>
      </c>
      <c r="L1517" s="503">
        <v>42993</v>
      </c>
      <c r="M1517" s="497" t="s">
        <v>6128</v>
      </c>
      <c r="N1517" s="163" t="s">
        <v>121</v>
      </c>
      <c r="O1517" s="503">
        <v>42993</v>
      </c>
      <c r="P1517" s="499">
        <v>50000</v>
      </c>
      <c r="Q1517" s="500">
        <f t="shared" si="52"/>
        <v>4.9999999999999996E-2</v>
      </c>
      <c r="R1517" s="504">
        <v>12</v>
      </c>
      <c r="S1517" s="505" t="s">
        <v>9432</v>
      </c>
      <c r="T1517" s="163" t="s">
        <v>103</v>
      </c>
      <c r="U1517" s="152" t="s">
        <v>7040</v>
      </c>
      <c r="V1517" s="495" t="s">
        <v>158</v>
      </c>
      <c r="W1517" s="495"/>
      <c r="X1517" s="495" t="s">
        <v>6129</v>
      </c>
      <c r="Y1517" s="495"/>
      <c r="Z1517" s="616"/>
      <c r="AA1517" s="590"/>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615" customFormat="1" ht="17.45" customHeight="1" x14ac:dyDescent="0.25">
      <c r="A1518" s="589" t="s">
        <v>3927</v>
      </c>
      <c r="B1518" s="495" t="s">
        <v>60</v>
      </c>
      <c r="C1518" s="495" t="s">
        <v>805</v>
      </c>
      <c r="D1518" s="495" t="s">
        <v>3928</v>
      </c>
      <c r="E1518" s="495" t="s">
        <v>3929</v>
      </c>
      <c r="F1518" s="473" t="s">
        <v>25</v>
      </c>
      <c r="G1518" s="473"/>
      <c r="H1518" s="473"/>
      <c r="I1518" s="473"/>
      <c r="J1518" s="152" t="s">
        <v>11223</v>
      </c>
      <c r="K1518" s="163" t="s">
        <v>35</v>
      </c>
      <c r="L1518" s="503">
        <v>43007</v>
      </c>
      <c r="M1518" s="497" t="s">
        <v>3930</v>
      </c>
      <c r="N1518" s="163" t="s">
        <v>47</v>
      </c>
      <c r="O1518" s="503">
        <v>43007</v>
      </c>
      <c r="P1518" s="499">
        <v>50000</v>
      </c>
      <c r="Q1518" s="500">
        <f t="shared" si="52"/>
        <v>4.9999999999999996E-2</v>
      </c>
      <c r="R1518" s="504">
        <v>12</v>
      </c>
      <c r="S1518" s="505" t="s">
        <v>10333</v>
      </c>
      <c r="T1518" s="163" t="s">
        <v>125</v>
      </c>
      <c r="U1518" s="163" t="s">
        <v>7</v>
      </c>
      <c r="V1518" s="495" t="s">
        <v>388</v>
      </c>
      <c r="W1518" s="495" t="s">
        <v>389</v>
      </c>
      <c r="X1518" s="495" t="s">
        <v>6155</v>
      </c>
      <c r="Y1518" s="495" t="s">
        <v>667</v>
      </c>
      <c r="Z1518" s="616"/>
      <c r="AA1518" s="590"/>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615" customFormat="1" ht="17.45" customHeight="1" x14ac:dyDescent="0.25">
      <c r="A1519" s="589" t="s">
        <v>5674</v>
      </c>
      <c r="B1519" s="495" t="s">
        <v>60</v>
      </c>
      <c r="C1519" s="495" t="s">
        <v>805</v>
      </c>
      <c r="D1519" s="495" t="s">
        <v>5675</v>
      </c>
      <c r="E1519" s="495" t="s">
        <v>316</v>
      </c>
      <c r="F1519" s="473" t="s">
        <v>28</v>
      </c>
      <c r="G1519" s="473"/>
      <c r="H1519" s="473"/>
      <c r="I1519" s="473"/>
      <c r="J1519" s="152" t="s">
        <v>11223</v>
      </c>
      <c r="K1519" s="163" t="s">
        <v>36</v>
      </c>
      <c r="L1519" s="503">
        <v>42972</v>
      </c>
      <c r="M1519" s="497" t="s">
        <v>5927</v>
      </c>
      <c r="N1519" s="163" t="s">
        <v>47</v>
      </c>
      <c r="O1519" s="503">
        <v>42972</v>
      </c>
      <c r="P1519" s="499">
        <v>50000</v>
      </c>
      <c r="Q1519" s="500">
        <f t="shared" si="52"/>
        <v>4.9999999999999996E-2</v>
      </c>
      <c r="R1519" s="504">
        <v>12</v>
      </c>
      <c r="S1519" s="505" t="s">
        <v>9789</v>
      </c>
      <c r="T1519" s="163" t="s">
        <v>103</v>
      </c>
      <c r="U1519" s="163" t="s">
        <v>7</v>
      </c>
      <c r="V1519" s="495" t="s">
        <v>477</v>
      </c>
      <c r="W1519" s="495" t="s">
        <v>1138</v>
      </c>
      <c r="X1519" s="495" t="s">
        <v>6761</v>
      </c>
      <c r="Y1519" s="495" t="s">
        <v>757</v>
      </c>
      <c r="Z1519" s="616"/>
      <c r="AA1519" s="590"/>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615" customFormat="1" ht="17.45" customHeight="1" x14ac:dyDescent="0.25">
      <c r="A1520" s="589" t="s">
        <v>3865</v>
      </c>
      <c r="B1520" s="495" t="s">
        <v>60</v>
      </c>
      <c r="C1520" s="495" t="s">
        <v>805</v>
      </c>
      <c r="D1520" s="495" t="s">
        <v>3866</v>
      </c>
      <c r="E1520" s="495" t="s">
        <v>3867</v>
      </c>
      <c r="F1520" s="473" t="s">
        <v>24</v>
      </c>
      <c r="G1520" s="473"/>
      <c r="H1520" s="473"/>
      <c r="I1520" s="473"/>
      <c r="J1520" s="152" t="s">
        <v>11223</v>
      </c>
      <c r="K1520" s="163" t="s">
        <v>38</v>
      </c>
      <c r="L1520" s="503">
        <v>43003</v>
      </c>
      <c r="M1520" s="497" t="s">
        <v>3868</v>
      </c>
      <c r="N1520" s="163" t="s">
        <v>47</v>
      </c>
      <c r="O1520" s="503">
        <v>43090</v>
      </c>
      <c r="P1520" s="499">
        <v>50000</v>
      </c>
      <c r="Q1520" s="500">
        <f t="shared" si="52"/>
        <v>4.9999999999999996E-2</v>
      </c>
      <c r="R1520" s="504">
        <v>12</v>
      </c>
      <c r="S1520" s="505" t="s">
        <v>226</v>
      </c>
      <c r="T1520" s="163" t="s">
        <v>103</v>
      </c>
      <c r="U1520" s="163" t="s">
        <v>7</v>
      </c>
      <c r="V1520" s="495" t="s">
        <v>388</v>
      </c>
      <c r="W1520" s="495" t="s">
        <v>389</v>
      </c>
      <c r="X1520" s="495" t="s">
        <v>6044</v>
      </c>
      <c r="Y1520" s="495" t="s">
        <v>757</v>
      </c>
      <c r="Z1520" s="616"/>
      <c r="AA1520" s="590"/>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615" customFormat="1" ht="17.45" customHeight="1" x14ac:dyDescent="0.25">
      <c r="A1521" s="589" t="s">
        <v>3857</v>
      </c>
      <c r="B1521" s="495" t="s">
        <v>60</v>
      </c>
      <c r="C1521" s="495" t="s">
        <v>805</v>
      </c>
      <c r="D1521" s="495" t="s">
        <v>3858</v>
      </c>
      <c r="E1521" s="495" t="s">
        <v>625</v>
      </c>
      <c r="F1521" s="473" t="s">
        <v>26</v>
      </c>
      <c r="G1521" s="473"/>
      <c r="H1521" s="473"/>
      <c r="I1521" s="473"/>
      <c r="J1521" s="152" t="s">
        <v>11223</v>
      </c>
      <c r="K1521" s="163" t="s">
        <v>8948</v>
      </c>
      <c r="L1521" s="503">
        <v>42962</v>
      </c>
      <c r="M1521" s="497" t="s">
        <v>3859</v>
      </c>
      <c r="N1521" s="163" t="s">
        <v>47</v>
      </c>
      <c r="O1521" s="503">
        <v>42962</v>
      </c>
      <c r="P1521" s="499">
        <v>50000</v>
      </c>
      <c r="Q1521" s="500">
        <f t="shared" si="52"/>
        <v>4.9999999999999996E-2</v>
      </c>
      <c r="R1521" s="504">
        <v>12</v>
      </c>
      <c r="S1521" s="505" t="s">
        <v>8957</v>
      </c>
      <c r="T1521" s="163" t="s">
        <v>125</v>
      </c>
      <c r="U1521" s="163" t="s">
        <v>7</v>
      </c>
      <c r="V1521" s="495" t="s">
        <v>388</v>
      </c>
      <c r="W1521" s="495" t="s">
        <v>3861</v>
      </c>
      <c r="X1521" s="495" t="s">
        <v>6140</v>
      </c>
      <c r="Y1521" s="495" t="s">
        <v>9303</v>
      </c>
      <c r="Z1521" s="616"/>
      <c r="AA1521" s="590"/>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615" customFormat="1" ht="17.45" customHeight="1" x14ac:dyDescent="0.25">
      <c r="A1522" s="589" t="s">
        <v>7345</v>
      </c>
      <c r="B1522" s="495" t="s">
        <v>60</v>
      </c>
      <c r="C1522" s="495" t="s">
        <v>805</v>
      </c>
      <c r="D1522" s="495" t="s">
        <v>7346</v>
      </c>
      <c r="E1522" s="495" t="s">
        <v>7347</v>
      </c>
      <c r="F1522" s="473" t="s">
        <v>28</v>
      </c>
      <c r="G1522" s="473"/>
      <c r="H1522" s="473"/>
      <c r="I1522" s="473"/>
      <c r="J1522" s="152" t="s">
        <v>11223</v>
      </c>
      <c r="K1522" s="163" t="s">
        <v>8952</v>
      </c>
      <c r="L1522" s="503">
        <v>43008</v>
      </c>
      <c r="M1522" s="497" t="s">
        <v>7348</v>
      </c>
      <c r="N1522" s="163" t="s">
        <v>47</v>
      </c>
      <c r="O1522" s="503">
        <v>43008</v>
      </c>
      <c r="P1522" s="499">
        <v>50000</v>
      </c>
      <c r="Q1522" s="500">
        <f t="shared" si="52"/>
        <v>4.9999999999999996E-2</v>
      </c>
      <c r="R1522" s="504">
        <v>12</v>
      </c>
      <c r="S1522" s="505" t="s">
        <v>11283</v>
      </c>
      <c r="T1522" s="163" t="s">
        <v>125</v>
      </c>
      <c r="U1522" s="163" t="s">
        <v>7</v>
      </c>
      <c r="V1522" s="495" t="s">
        <v>477</v>
      </c>
      <c r="W1522" s="495" t="s">
        <v>1204</v>
      </c>
      <c r="X1522" s="495" t="s">
        <v>6155</v>
      </c>
      <c r="Y1522" s="495" t="s">
        <v>667</v>
      </c>
      <c r="Z1522" s="616"/>
      <c r="AA1522" s="590"/>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615" customFormat="1" ht="17.45" customHeight="1" x14ac:dyDescent="0.25">
      <c r="A1523" s="589" t="s">
        <v>4032</v>
      </c>
      <c r="B1523" s="495" t="s">
        <v>60</v>
      </c>
      <c r="C1523" s="495" t="s">
        <v>805</v>
      </c>
      <c r="D1523" s="495" t="s">
        <v>4033</v>
      </c>
      <c r="E1523" s="495" t="s">
        <v>1081</v>
      </c>
      <c r="F1523" s="473" t="s">
        <v>26</v>
      </c>
      <c r="G1523" s="473"/>
      <c r="H1523" s="473"/>
      <c r="I1523" s="473"/>
      <c r="J1523" s="152" t="s">
        <v>11224</v>
      </c>
      <c r="K1523" s="163" t="s">
        <v>8948</v>
      </c>
      <c r="L1523" s="503">
        <v>43035</v>
      </c>
      <c r="M1523" s="497" t="s">
        <v>4034</v>
      </c>
      <c r="N1523" s="163" t="s">
        <v>47</v>
      </c>
      <c r="O1523" s="503">
        <v>43035</v>
      </c>
      <c r="P1523" s="499">
        <v>50000</v>
      </c>
      <c r="Q1523" s="500">
        <f t="shared" si="52"/>
        <v>4.9999999999999996E-2</v>
      </c>
      <c r="R1523" s="504">
        <v>12</v>
      </c>
      <c r="S1523" s="505" t="s">
        <v>826</v>
      </c>
      <c r="T1523" s="163" t="s">
        <v>103</v>
      </c>
      <c r="U1523" s="163" t="s">
        <v>7</v>
      </c>
      <c r="V1523" s="495" t="s">
        <v>388</v>
      </c>
      <c r="W1523" s="495" t="s">
        <v>389</v>
      </c>
      <c r="X1523" s="495" t="s">
        <v>6397</v>
      </c>
      <c r="Y1523" s="495" t="s">
        <v>1832</v>
      </c>
      <c r="Z1523" s="616"/>
      <c r="AA1523" s="590"/>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615" customFormat="1" ht="17.45" customHeight="1" x14ac:dyDescent="0.25">
      <c r="A1524" s="589" t="s">
        <v>9911</v>
      </c>
      <c r="B1524" s="495" t="s">
        <v>60</v>
      </c>
      <c r="C1524" s="495" t="s">
        <v>805</v>
      </c>
      <c r="D1524" s="495" t="s">
        <v>9912</v>
      </c>
      <c r="E1524" s="495" t="s">
        <v>9913</v>
      </c>
      <c r="F1524" s="473" t="s">
        <v>25</v>
      </c>
      <c r="G1524" s="473"/>
      <c r="H1524" s="473"/>
      <c r="I1524" s="473"/>
      <c r="J1524" s="152" t="s">
        <v>11223</v>
      </c>
      <c r="K1524" s="163" t="s">
        <v>8951</v>
      </c>
      <c r="L1524" s="503">
        <v>42996</v>
      </c>
      <c r="M1524" s="497" t="s">
        <v>9950</v>
      </c>
      <c r="N1524" s="163" t="s">
        <v>46</v>
      </c>
      <c r="O1524" s="503">
        <v>42996</v>
      </c>
      <c r="P1524" s="499">
        <v>50000</v>
      </c>
      <c r="Q1524" s="500">
        <f t="shared" si="52"/>
        <v>4.9999999999999996E-2</v>
      </c>
      <c r="R1524" s="504">
        <v>12</v>
      </c>
      <c r="S1524" s="505" t="s">
        <v>9789</v>
      </c>
      <c r="T1524" s="163" t="s">
        <v>125</v>
      </c>
      <c r="U1524" s="163" t="s">
        <v>7</v>
      </c>
      <c r="V1524" s="495" t="s">
        <v>477</v>
      </c>
      <c r="W1524" s="495" t="s">
        <v>1302</v>
      </c>
      <c r="X1524" s="495" t="s">
        <v>10085</v>
      </c>
      <c r="Y1524" s="495" t="s">
        <v>757</v>
      </c>
      <c r="Z1524" s="616"/>
      <c r="AA1524" s="590"/>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615" customFormat="1" ht="17.45" customHeight="1" x14ac:dyDescent="0.25">
      <c r="A1525" s="589" t="s">
        <v>6660</v>
      </c>
      <c r="B1525" s="495" t="s">
        <v>60</v>
      </c>
      <c r="C1525" s="495" t="s">
        <v>805</v>
      </c>
      <c r="D1525" s="495" t="s">
        <v>2369</v>
      </c>
      <c r="E1525" s="495" t="s">
        <v>6661</v>
      </c>
      <c r="F1525" s="473" t="s">
        <v>24</v>
      </c>
      <c r="G1525" s="473"/>
      <c r="H1525" s="473"/>
      <c r="I1525" s="473"/>
      <c r="J1525" s="152" t="s">
        <v>11225</v>
      </c>
      <c r="K1525" s="163" t="s">
        <v>38</v>
      </c>
      <c r="L1525" s="503">
        <v>42912</v>
      </c>
      <c r="M1525" s="497" t="s">
        <v>6822</v>
      </c>
      <c r="N1525" s="163" t="s">
        <v>46</v>
      </c>
      <c r="O1525" s="503">
        <v>42912</v>
      </c>
      <c r="P1525" s="499">
        <v>50000</v>
      </c>
      <c r="Q1525" s="500">
        <f t="shared" si="52"/>
        <v>4.9999999999999996E-2</v>
      </c>
      <c r="R1525" s="504">
        <v>12</v>
      </c>
      <c r="S1525" s="505" t="s">
        <v>6513</v>
      </c>
      <c r="T1525" s="163" t="s">
        <v>125</v>
      </c>
      <c r="U1525" s="163" t="s">
        <v>7</v>
      </c>
      <c r="V1525" s="495" t="s">
        <v>477</v>
      </c>
      <c r="W1525" s="495"/>
      <c r="X1525" s="495" t="s">
        <v>6823</v>
      </c>
      <c r="Y1525" s="495" t="s">
        <v>667</v>
      </c>
      <c r="Z1525" s="616"/>
      <c r="AA1525" s="590"/>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615" customFormat="1" ht="17.45" customHeight="1" x14ac:dyDescent="0.25">
      <c r="A1526" s="589" t="s">
        <v>9918</v>
      </c>
      <c r="B1526" s="495" t="s">
        <v>57</v>
      </c>
      <c r="C1526" s="495" t="s">
        <v>324</v>
      </c>
      <c r="D1526" s="495" t="s">
        <v>10645</v>
      </c>
      <c r="E1526" s="495" t="s">
        <v>9919</v>
      </c>
      <c r="F1526" s="473" t="s">
        <v>26</v>
      </c>
      <c r="G1526" s="473"/>
      <c r="H1526" s="473"/>
      <c r="I1526" s="473"/>
      <c r="J1526" s="152" t="s">
        <v>11223</v>
      </c>
      <c r="K1526" s="152" t="s">
        <v>33</v>
      </c>
      <c r="L1526" s="496">
        <v>42986</v>
      </c>
      <c r="M1526" s="497">
        <v>42892</v>
      </c>
      <c r="N1526" s="152" t="s">
        <v>48</v>
      </c>
      <c r="O1526" s="498">
        <v>42986</v>
      </c>
      <c r="P1526" s="499">
        <v>49996</v>
      </c>
      <c r="Q1526" s="500">
        <f t="shared" si="52"/>
        <v>4.9995999999999999E-2</v>
      </c>
      <c r="R1526" s="501">
        <v>12</v>
      </c>
      <c r="S1526" s="502">
        <v>42908</v>
      </c>
      <c r="T1526" s="152" t="s">
        <v>103</v>
      </c>
      <c r="U1526" s="152" t="s">
        <v>7040</v>
      </c>
      <c r="V1526" s="495" t="s">
        <v>162</v>
      </c>
      <c r="W1526" s="495" t="s">
        <v>105</v>
      </c>
      <c r="X1526" s="495" t="s">
        <v>10091</v>
      </c>
      <c r="Y1526" s="495"/>
      <c r="Z1526" s="616"/>
      <c r="AA1526" s="590"/>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615" customFormat="1" ht="17.45" customHeight="1" x14ac:dyDescent="0.25">
      <c r="A1527" s="589" t="s">
        <v>2001</v>
      </c>
      <c r="B1527" s="495" t="s">
        <v>57</v>
      </c>
      <c r="C1527" s="495" t="s">
        <v>98</v>
      </c>
      <c r="D1527" s="495" t="s">
        <v>2002</v>
      </c>
      <c r="E1527" s="495" t="s">
        <v>11127</v>
      </c>
      <c r="F1527" s="473" t="s">
        <v>25</v>
      </c>
      <c r="G1527" s="473"/>
      <c r="H1527" s="473"/>
      <c r="I1527" s="473"/>
      <c r="J1527" s="152" t="s">
        <v>11223</v>
      </c>
      <c r="K1527" s="163" t="s">
        <v>35</v>
      </c>
      <c r="L1527" s="503">
        <v>43000</v>
      </c>
      <c r="M1527" s="497" t="s">
        <v>2004</v>
      </c>
      <c r="N1527" s="163" t="s">
        <v>47</v>
      </c>
      <c r="O1527" s="503">
        <v>43000</v>
      </c>
      <c r="P1527" s="499">
        <v>49000</v>
      </c>
      <c r="Q1527" s="500">
        <f t="shared" si="52"/>
        <v>4.8999999999999995E-2</v>
      </c>
      <c r="R1527" s="504">
        <v>12</v>
      </c>
      <c r="S1527" s="505" t="s">
        <v>11804</v>
      </c>
      <c r="T1527" s="163" t="s">
        <v>125</v>
      </c>
      <c r="U1527" s="163" t="s">
        <v>12</v>
      </c>
      <c r="V1527" s="495" t="s">
        <v>1391</v>
      </c>
      <c r="W1527" s="495" t="s">
        <v>10782</v>
      </c>
      <c r="X1527" s="495" t="s">
        <v>106</v>
      </c>
      <c r="Y1527" s="495" t="s">
        <v>1192</v>
      </c>
      <c r="Z1527" s="616"/>
      <c r="AA1527" s="590"/>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615" customFormat="1" ht="17.45" customHeight="1" x14ac:dyDescent="0.25">
      <c r="A1528" s="589" t="s">
        <v>4558</v>
      </c>
      <c r="B1528" s="495" t="s">
        <v>57</v>
      </c>
      <c r="C1528" s="495" t="s">
        <v>1046</v>
      </c>
      <c r="D1528" s="495" t="s">
        <v>10310</v>
      </c>
      <c r="E1528" s="495" t="s">
        <v>4560</v>
      </c>
      <c r="F1528" s="473" t="s">
        <v>27</v>
      </c>
      <c r="G1528" s="473"/>
      <c r="H1528" s="473"/>
      <c r="I1528" s="473"/>
      <c r="J1528" s="152" t="s">
        <v>11225</v>
      </c>
      <c r="K1528" s="152" t="s">
        <v>8947</v>
      </c>
      <c r="L1528" s="496">
        <v>42902</v>
      </c>
      <c r="M1528" s="497">
        <v>42768</v>
      </c>
      <c r="N1528" s="152" t="s">
        <v>50</v>
      </c>
      <c r="O1528" s="498">
        <v>42902</v>
      </c>
      <c r="P1528" s="499">
        <v>48192</v>
      </c>
      <c r="Q1528" s="500">
        <f t="shared" si="52"/>
        <v>4.8191999999999999E-2</v>
      </c>
      <c r="R1528" s="501">
        <v>3</v>
      </c>
      <c r="S1528" s="502">
        <v>42914</v>
      </c>
      <c r="T1528" s="152" t="s">
        <v>578</v>
      </c>
      <c r="U1528" s="152" t="s">
        <v>7040</v>
      </c>
      <c r="V1528" s="495" t="s">
        <v>162</v>
      </c>
      <c r="W1528" s="495" t="s">
        <v>105</v>
      </c>
      <c r="X1528" s="495" t="s">
        <v>9810</v>
      </c>
      <c r="Y1528" s="495"/>
      <c r="Z1528" s="616"/>
      <c r="AA1528" s="590"/>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615" customFormat="1" ht="17.45" customHeight="1" x14ac:dyDescent="0.25">
      <c r="A1529" s="589" t="s">
        <v>9183</v>
      </c>
      <c r="B1529" s="495" t="s">
        <v>62</v>
      </c>
      <c r="C1529" s="495" t="s">
        <v>1065</v>
      </c>
      <c r="D1529" s="495" t="s">
        <v>9184</v>
      </c>
      <c r="E1529" s="495" t="s">
        <v>9185</v>
      </c>
      <c r="F1529" s="473" t="s">
        <v>25</v>
      </c>
      <c r="G1529" s="473"/>
      <c r="H1529" s="473"/>
      <c r="I1529" s="473"/>
      <c r="J1529" s="152" t="s">
        <v>11224</v>
      </c>
      <c r="K1529" s="163" t="s">
        <v>8951</v>
      </c>
      <c r="L1529" s="503">
        <v>43035</v>
      </c>
      <c r="M1529" s="497" t="s">
        <v>9199</v>
      </c>
      <c r="N1529" s="163" t="s">
        <v>47</v>
      </c>
      <c r="O1529" s="503">
        <v>43035</v>
      </c>
      <c r="P1529" s="499">
        <v>48000</v>
      </c>
      <c r="Q1529" s="500">
        <f t="shared" si="52"/>
        <v>4.8000000000000001E-2</v>
      </c>
      <c r="R1529" s="504">
        <v>36</v>
      </c>
      <c r="S1529" s="505" t="s">
        <v>8957</v>
      </c>
      <c r="T1529" s="163" t="s">
        <v>103</v>
      </c>
      <c r="U1529" s="163" t="s">
        <v>7</v>
      </c>
      <c r="V1529" s="495" t="s">
        <v>477</v>
      </c>
      <c r="W1529" s="495" t="s">
        <v>9140</v>
      </c>
      <c r="X1529" s="495" t="s">
        <v>9141</v>
      </c>
      <c r="Y1529" s="495" t="s">
        <v>356</v>
      </c>
      <c r="Z1529" s="616"/>
      <c r="AA1529" s="590"/>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615" customFormat="1" ht="17.45" customHeight="1" x14ac:dyDescent="0.25">
      <c r="A1530" s="589" t="s">
        <v>2227</v>
      </c>
      <c r="B1530" s="495" t="s">
        <v>58</v>
      </c>
      <c r="C1530" s="495" t="s">
        <v>58</v>
      </c>
      <c r="D1530" s="495" t="s">
        <v>2228</v>
      </c>
      <c r="E1530" s="495" t="s">
        <v>2229</v>
      </c>
      <c r="F1530" s="473" t="s">
        <v>28</v>
      </c>
      <c r="G1530" s="473"/>
      <c r="H1530" s="473"/>
      <c r="I1530" s="473"/>
      <c r="J1530" s="152" t="s">
        <v>11223</v>
      </c>
      <c r="K1530" s="152" t="s">
        <v>8950</v>
      </c>
      <c r="L1530" s="498">
        <v>42947</v>
      </c>
      <c r="M1530" s="497" t="s">
        <v>2230</v>
      </c>
      <c r="N1530" s="152" t="s">
        <v>48</v>
      </c>
      <c r="O1530" s="498">
        <v>42947</v>
      </c>
      <c r="P1530" s="499">
        <v>47619</v>
      </c>
      <c r="Q1530" s="500">
        <f t="shared" si="52"/>
        <v>4.7618999999999995E-2</v>
      </c>
      <c r="R1530" s="504">
        <v>2</v>
      </c>
      <c r="S1530" s="505" t="s">
        <v>11804</v>
      </c>
      <c r="T1530" s="152" t="s">
        <v>292</v>
      </c>
      <c r="U1530" s="163" t="s">
        <v>9234</v>
      </c>
      <c r="V1530" s="495" t="s">
        <v>184</v>
      </c>
      <c r="W1530" s="495" t="s">
        <v>11848</v>
      </c>
      <c r="X1530" s="495" t="s">
        <v>5950</v>
      </c>
      <c r="Y1530" s="495" t="s">
        <v>757</v>
      </c>
      <c r="Z1530" s="616"/>
      <c r="AA1530" s="590"/>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615" customFormat="1" ht="17.45" customHeight="1" x14ac:dyDescent="0.25">
      <c r="A1531" s="589" t="s">
        <v>9663</v>
      </c>
      <c r="B1531" s="495" t="s">
        <v>58</v>
      </c>
      <c r="C1531" s="495" t="s">
        <v>58</v>
      </c>
      <c r="D1531" s="495" t="s">
        <v>9664</v>
      </c>
      <c r="E1531" s="495" t="s">
        <v>11195</v>
      </c>
      <c r="F1531" s="473" t="s">
        <v>26</v>
      </c>
      <c r="G1531" s="473"/>
      <c r="H1531" s="473"/>
      <c r="I1531" s="473"/>
      <c r="J1531" s="152" t="s">
        <v>11223</v>
      </c>
      <c r="K1531" s="163" t="s">
        <v>8948</v>
      </c>
      <c r="L1531" s="503">
        <v>43008</v>
      </c>
      <c r="M1531" s="497" t="s">
        <v>9698</v>
      </c>
      <c r="N1531" s="163" t="s">
        <v>47</v>
      </c>
      <c r="O1531" s="503">
        <v>43008</v>
      </c>
      <c r="P1531" s="499">
        <v>47619</v>
      </c>
      <c r="Q1531" s="500">
        <f t="shared" si="52"/>
        <v>4.7618999999999995E-2</v>
      </c>
      <c r="R1531" s="504">
        <v>3</v>
      </c>
      <c r="S1531" s="505" t="s">
        <v>9808</v>
      </c>
      <c r="T1531" s="163" t="s">
        <v>103</v>
      </c>
      <c r="U1531" s="163" t="s">
        <v>18</v>
      </c>
      <c r="V1531" s="495" t="s">
        <v>488</v>
      </c>
      <c r="W1531" s="495" t="s">
        <v>9721</v>
      </c>
      <c r="X1531" s="495" t="s">
        <v>9722</v>
      </c>
      <c r="Y1531" s="495" t="s">
        <v>9442</v>
      </c>
      <c r="Z1531" s="616"/>
      <c r="AA1531" s="590"/>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615" customFormat="1" ht="17.45" customHeight="1" x14ac:dyDescent="0.25">
      <c r="A1532" s="589" t="s">
        <v>11027</v>
      </c>
      <c r="B1532" s="495" t="s">
        <v>58</v>
      </c>
      <c r="C1532" s="495" t="s">
        <v>58</v>
      </c>
      <c r="D1532" s="495" t="s">
        <v>11101</v>
      </c>
      <c r="E1532" s="495" t="s">
        <v>2244</v>
      </c>
      <c r="F1532" s="473" t="s">
        <v>26</v>
      </c>
      <c r="G1532" s="473"/>
      <c r="H1532" s="473"/>
      <c r="I1532" s="473"/>
      <c r="J1532" s="152" t="s">
        <v>11223</v>
      </c>
      <c r="K1532" s="152" t="s">
        <v>8948</v>
      </c>
      <c r="L1532" s="496">
        <v>43007</v>
      </c>
      <c r="M1532" s="497">
        <v>42905</v>
      </c>
      <c r="N1532" s="152" t="s">
        <v>47</v>
      </c>
      <c r="O1532" s="498">
        <v>43007</v>
      </c>
      <c r="P1532" s="499">
        <v>47619</v>
      </c>
      <c r="Q1532" s="500">
        <f t="shared" si="52"/>
        <v>4.7618999999999995E-2</v>
      </c>
      <c r="R1532" s="501">
        <v>3</v>
      </c>
      <c r="S1532" s="502">
        <v>42908</v>
      </c>
      <c r="T1532" s="152" t="s">
        <v>103</v>
      </c>
      <c r="U1532" s="152" t="s">
        <v>7040</v>
      </c>
      <c r="V1532" s="495" t="s">
        <v>162</v>
      </c>
      <c r="W1532" s="495" t="s">
        <v>105</v>
      </c>
      <c r="X1532" s="495" t="s">
        <v>11395</v>
      </c>
      <c r="Y1532" s="495"/>
      <c r="Z1532" s="616"/>
      <c r="AA1532" s="590"/>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615" customFormat="1" ht="17.45" customHeight="1" x14ac:dyDescent="0.25">
      <c r="A1533" s="589" t="s">
        <v>8440</v>
      </c>
      <c r="B1533" s="495" t="s">
        <v>58</v>
      </c>
      <c r="C1533" s="495" t="s">
        <v>58</v>
      </c>
      <c r="D1533" s="495" t="s">
        <v>10647</v>
      </c>
      <c r="E1533" s="495" t="s">
        <v>11196</v>
      </c>
      <c r="F1533" s="473" t="s">
        <v>28</v>
      </c>
      <c r="G1533" s="473"/>
      <c r="H1533" s="473"/>
      <c r="I1533" s="473"/>
      <c r="J1533" s="152" t="s">
        <v>11223</v>
      </c>
      <c r="K1533" s="152" t="s">
        <v>8952</v>
      </c>
      <c r="L1533" s="496">
        <v>42956</v>
      </c>
      <c r="M1533" s="497">
        <v>42865</v>
      </c>
      <c r="N1533" s="152" t="s">
        <v>47</v>
      </c>
      <c r="O1533" s="498">
        <v>43007</v>
      </c>
      <c r="P1533" s="499">
        <v>47619</v>
      </c>
      <c r="Q1533" s="500">
        <f t="shared" si="52"/>
        <v>4.7618999999999995E-2</v>
      </c>
      <c r="R1533" s="501">
        <v>3</v>
      </c>
      <c r="S1533" s="502">
        <v>42887</v>
      </c>
      <c r="T1533" s="152" t="s">
        <v>103</v>
      </c>
      <c r="U1533" s="152" t="s">
        <v>7040</v>
      </c>
      <c r="V1533" s="495" t="s">
        <v>162</v>
      </c>
      <c r="W1533" s="495" t="s">
        <v>105</v>
      </c>
      <c r="X1533" s="495" t="s">
        <v>8671</v>
      </c>
      <c r="Y1533" s="495"/>
      <c r="Z1533" s="616"/>
      <c r="AA1533" s="590"/>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615" customFormat="1" ht="17.45" customHeight="1" x14ac:dyDescent="0.25">
      <c r="A1534" s="589" t="s">
        <v>8439</v>
      </c>
      <c r="B1534" s="495" t="s">
        <v>58</v>
      </c>
      <c r="C1534" s="495" t="s">
        <v>58</v>
      </c>
      <c r="D1534" s="495" t="s">
        <v>10646</v>
      </c>
      <c r="E1534" s="495" t="s">
        <v>11196</v>
      </c>
      <c r="F1534" s="473" t="s">
        <v>28</v>
      </c>
      <c r="G1534" s="473"/>
      <c r="H1534" s="473"/>
      <c r="I1534" s="473"/>
      <c r="J1534" s="152" t="s">
        <v>11223</v>
      </c>
      <c r="K1534" s="152" t="s">
        <v>8952</v>
      </c>
      <c r="L1534" s="496">
        <v>42956</v>
      </c>
      <c r="M1534" s="497">
        <v>42865</v>
      </c>
      <c r="N1534" s="152" t="s">
        <v>46</v>
      </c>
      <c r="O1534" s="498">
        <v>42956</v>
      </c>
      <c r="P1534" s="499">
        <v>47619</v>
      </c>
      <c r="Q1534" s="500">
        <f t="shared" si="52"/>
        <v>4.7618999999999995E-2</v>
      </c>
      <c r="R1534" s="501">
        <v>3</v>
      </c>
      <c r="S1534" s="502">
        <v>42866</v>
      </c>
      <c r="T1534" s="152" t="s">
        <v>103</v>
      </c>
      <c r="U1534" s="152" t="s">
        <v>7040</v>
      </c>
      <c r="V1534" s="495" t="s">
        <v>162</v>
      </c>
      <c r="W1534" s="495" t="s">
        <v>105</v>
      </c>
      <c r="X1534" s="495" t="s">
        <v>8671</v>
      </c>
      <c r="Y1534" s="495"/>
      <c r="Z1534" s="616"/>
      <c r="AA1534" s="590"/>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615" customFormat="1" ht="17.45" customHeight="1" x14ac:dyDescent="0.25">
      <c r="A1535" s="589" t="s">
        <v>11026</v>
      </c>
      <c r="B1535" s="495" t="s">
        <v>58</v>
      </c>
      <c r="C1535" s="495" t="s">
        <v>58</v>
      </c>
      <c r="D1535" s="495" t="s">
        <v>11100</v>
      </c>
      <c r="E1535" s="495" t="s">
        <v>11197</v>
      </c>
      <c r="F1535" s="473" t="s">
        <v>26</v>
      </c>
      <c r="G1535" s="473"/>
      <c r="H1535" s="473"/>
      <c r="I1535" s="473"/>
      <c r="J1535" s="152" t="s">
        <v>11223</v>
      </c>
      <c r="K1535" s="152" t="s">
        <v>8948</v>
      </c>
      <c r="L1535" s="496">
        <v>43007</v>
      </c>
      <c r="M1535" s="497">
        <v>42905</v>
      </c>
      <c r="N1535" s="152" t="s">
        <v>46</v>
      </c>
      <c r="O1535" s="498">
        <v>43007</v>
      </c>
      <c r="P1535" s="499">
        <v>47619</v>
      </c>
      <c r="Q1535" s="500">
        <f t="shared" si="52"/>
        <v>4.7618999999999995E-2</v>
      </c>
      <c r="R1535" s="501">
        <v>3</v>
      </c>
      <c r="S1535" s="502">
        <v>42908</v>
      </c>
      <c r="T1535" s="152" t="s">
        <v>103</v>
      </c>
      <c r="U1535" s="152" t="s">
        <v>7040</v>
      </c>
      <c r="V1535" s="495" t="s">
        <v>162</v>
      </c>
      <c r="W1535" s="495" t="s">
        <v>105</v>
      </c>
      <c r="X1535" s="495" t="s">
        <v>11395</v>
      </c>
      <c r="Y1535" s="495" t="s">
        <v>7201</v>
      </c>
      <c r="Z1535" s="616"/>
      <c r="AA1535" s="590"/>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615" customFormat="1" ht="17.45" customHeight="1" x14ac:dyDescent="0.25">
      <c r="A1536" s="589" t="s">
        <v>4672</v>
      </c>
      <c r="B1536" s="495" t="s">
        <v>58</v>
      </c>
      <c r="C1536" s="495" t="s">
        <v>58</v>
      </c>
      <c r="D1536" s="495" t="s">
        <v>1418</v>
      </c>
      <c r="E1536" s="495" t="s">
        <v>5481</v>
      </c>
      <c r="F1536" s="473" t="s">
        <v>24</v>
      </c>
      <c r="G1536" s="473"/>
      <c r="H1536" s="473"/>
      <c r="I1536" s="473"/>
      <c r="J1536" s="152" t="s">
        <v>11225</v>
      </c>
      <c r="K1536" s="163" t="s">
        <v>8949</v>
      </c>
      <c r="L1536" s="503">
        <v>42839</v>
      </c>
      <c r="M1536" s="497" t="s">
        <v>4673</v>
      </c>
      <c r="N1536" s="163" t="s">
        <v>50</v>
      </c>
      <c r="O1536" s="503">
        <v>42839</v>
      </c>
      <c r="P1536" s="499">
        <v>47619</v>
      </c>
      <c r="Q1536" s="500">
        <f t="shared" si="52"/>
        <v>4.7618999999999995E-2</v>
      </c>
      <c r="R1536" s="504">
        <v>12</v>
      </c>
      <c r="S1536" s="505" t="s">
        <v>7954</v>
      </c>
      <c r="T1536" s="163" t="s">
        <v>578</v>
      </c>
      <c r="U1536" s="163" t="s">
        <v>7</v>
      </c>
      <c r="V1536" s="495" t="s">
        <v>477</v>
      </c>
      <c r="W1536" s="495" t="s">
        <v>1204</v>
      </c>
      <c r="X1536" s="495" t="s">
        <v>5590</v>
      </c>
      <c r="Y1536" s="495" t="s">
        <v>4674</v>
      </c>
      <c r="Z1536" s="616"/>
      <c r="AA1536" s="590"/>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615" customFormat="1" ht="17.45" customHeight="1" x14ac:dyDescent="0.25">
      <c r="A1537" s="589" t="s">
        <v>1028</v>
      </c>
      <c r="B1537" s="495" t="s">
        <v>58</v>
      </c>
      <c r="C1537" s="495" t="s">
        <v>58</v>
      </c>
      <c r="D1537" s="495" t="s">
        <v>1029</v>
      </c>
      <c r="E1537" s="495" t="s">
        <v>1030</v>
      </c>
      <c r="F1537" s="473" t="s">
        <v>26</v>
      </c>
      <c r="G1537" s="473"/>
      <c r="H1537" s="473"/>
      <c r="I1537" s="473"/>
      <c r="J1537" s="152" t="s">
        <v>11223</v>
      </c>
      <c r="K1537" s="163" t="s">
        <v>8948</v>
      </c>
      <c r="L1537" s="503">
        <v>42989</v>
      </c>
      <c r="M1537" s="497" t="s">
        <v>1031</v>
      </c>
      <c r="N1537" s="163" t="s">
        <v>47</v>
      </c>
      <c r="O1537" s="503">
        <v>42989</v>
      </c>
      <c r="P1537" s="499">
        <v>47619</v>
      </c>
      <c r="Q1537" s="500">
        <f t="shared" si="52"/>
        <v>4.7618999999999995E-2</v>
      </c>
      <c r="R1537" s="504">
        <v>6</v>
      </c>
      <c r="S1537" s="505" t="s">
        <v>7954</v>
      </c>
      <c r="T1537" s="163" t="s">
        <v>103</v>
      </c>
      <c r="U1537" s="163" t="s">
        <v>7</v>
      </c>
      <c r="V1537" s="495" t="s">
        <v>477</v>
      </c>
      <c r="W1537" s="495" t="s">
        <v>3186</v>
      </c>
      <c r="X1537" s="495" t="s">
        <v>5577</v>
      </c>
      <c r="Y1537" s="495" t="s">
        <v>7154</v>
      </c>
      <c r="Z1537" s="616"/>
      <c r="AA1537" s="590"/>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615" customFormat="1" ht="17.45" customHeight="1" x14ac:dyDescent="0.25">
      <c r="A1538" s="589" t="s">
        <v>10312</v>
      </c>
      <c r="B1538" s="495" t="s">
        <v>58</v>
      </c>
      <c r="C1538" s="495" t="s">
        <v>58</v>
      </c>
      <c r="D1538" s="495" t="s">
        <v>10313</v>
      </c>
      <c r="E1538" s="495" t="s">
        <v>11199</v>
      </c>
      <c r="F1538" s="473" t="s">
        <v>26</v>
      </c>
      <c r="G1538" s="473"/>
      <c r="H1538" s="473"/>
      <c r="I1538" s="473"/>
      <c r="J1538" s="152" t="s">
        <v>11225</v>
      </c>
      <c r="K1538" s="163" t="s">
        <v>33</v>
      </c>
      <c r="L1538" s="503">
        <v>42916</v>
      </c>
      <c r="M1538" s="497" t="s">
        <v>10332</v>
      </c>
      <c r="N1538" s="163" t="s">
        <v>46</v>
      </c>
      <c r="O1538" s="503">
        <v>42947</v>
      </c>
      <c r="P1538" s="499">
        <v>47619</v>
      </c>
      <c r="Q1538" s="500">
        <f t="shared" si="52"/>
        <v>4.7618999999999995E-2</v>
      </c>
      <c r="R1538" s="504">
        <v>3</v>
      </c>
      <c r="S1538" s="505" t="s">
        <v>10342</v>
      </c>
      <c r="T1538" s="163" t="s">
        <v>125</v>
      </c>
      <c r="U1538" s="163" t="s">
        <v>7</v>
      </c>
      <c r="V1538" s="495" t="s">
        <v>477</v>
      </c>
      <c r="W1538" s="495"/>
      <c r="X1538" s="495" t="s">
        <v>10343</v>
      </c>
      <c r="Y1538" s="495"/>
      <c r="Z1538" s="616"/>
      <c r="AA1538" s="590"/>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615" customFormat="1" ht="17.45" customHeight="1" x14ac:dyDescent="0.25">
      <c r="A1539" s="589" t="s">
        <v>10648</v>
      </c>
      <c r="B1539" s="495" t="s">
        <v>58</v>
      </c>
      <c r="C1539" s="495" t="s">
        <v>58</v>
      </c>
      <c r="D1539" s="495" t="s">
        <v>10649</v>
      </c>
      <c r="E1539" s="495" t="s">
        <v>11198</v>
      </c>
      <c r="F1539" s="473" t="s">
        <v>26</v>
      </c>
      <c r="G1539" s="473"/>
      <c r="H1539" s="473"/>
      <c r="I1539" s="473"/>
      <c r="J1539" s="152" t="s">
        <v>11223</v>
      </c>
      <c r="K1539" s="163" t="s">
        <v>8948</v>
      </c>
      <c r="L1539" s="503">
        <v>42988</v>
      </c>
      <c r="M1539" s="497" t="s">
        <v>10733</v>
      </c>
      <c r="N1539" s="163" t="s">
        <v>46</v>
      </c>
      <c r="O1539" s="503">
        <v>42988</v>
      </c>
      <c r="P1539" s="499">
        <v>47619</v>
      </c>
      <c r="Q1539" s="500">
        <f t="shared" si="52"/>
        <v>4.7618999999999995E-2</v>
      </c>
      <c r="R1539" s="504">
        <v>6</v>
      </c>
      <c r="S1539" s="505" t="s">
        <v>10333</v>
      </c>
      <c r="T1539" s="163" t="s">
        <v>103</v>
      </c>
      <c r="U1539" s="163" t="s">
        <v>7</v>
      </c>
      <c r="V1539" s="495" t="s">
        <v>477</v>
      </c>
      <c r="W1539" s="495" t="s">
        <v>4408</v>
      </c>
      <c r="X1539" s="495" t="s">
        <v>6082</v>
      </c>
      <c r="Y1539" s="495" t="s">
        <v>3394</v>
      </c>
      <c r="Z1539" s="616"/>
      <c r="AA1539" s="590"/>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615" customFormat="1" ht="17.45" customHeight="1" x14ac:dyDescent="0.25">
      <c r="A1540" s="589" t="s">
        <v>2143</v>
      </c>
      <c r="B1540" s="495" t="s">
        <v>58</v>
      </c>
      <c r="C1540" s="495" t="s">
        <v>58</v>
      </c>
      <c r="D1540" s="495" t="s">
        <v>1409</v>
      </c>
      <c r="E1540" s="495" t="s">
        <v>2144</v>
      </c>
      <c r="F1540" s="473" t="s">
        <v>24</v>
      </c>
      <c r="G1540" s="473"/>
      <c r="H1540" s="473"/>
      <c r="I1540" s="473"/>
      <c r="J1540" s="152" t="s">
        <v>11225</v>
      </c>
      <c r="K1540" s="163" t="s">
        <v>8949</v>
      </c>
      <c r="L1540" s="503">
        <v>42902</v>
      </c>
      <c r="M1540" s="497" t="s">
        <v>2145</v>
      </c>
      <c r="N1540" s="163" t="s">
        <v>50</v>
      </c>
      <c r="O1540" s="503">
        <v>42916</v>
      </c>
      <c r="P1540" s="499">
        <v>47476</v>
      </c>
      <c r="Q1540" s="500">
        <f t="shared" si="52"/>
        <v>4.7475999999999997E-2</v>
      </c>
      <c r="R1540" s="504">
        <v>2</v>
      </c>
      <c r="S1540" s="505" t="s">
        <v>11283</v>
      </c>
      <c r="T1540" s="163" t="s">
        <v>578</v>
      </c>
      <c r="U1540" s="152" t="s">
        <v>7040</v>
      </c>
      <c r="V1540" s="495" t="s">
        <v>104</v>
      </c>
      <c r="W1540" s="495" t="s">
        <v>114</v>
      </c>
      <c r="X1540" s="495" t="s">
        <v>5509</v>
      </c>
      <c r="Y1540" s="495" t="s">
        <v>2146</v>
      </c>
      <c r="Z1540" s="616"/>
      <c r="AA1540" s="590"/>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615" customFormat="1" ht="17.45" customHeight="1" x14ac:dyDescent="0.25">
      <c r="A1541" s="589" t="s">
        <v>4043</v>
      </c>
      <c r="B1541" s="495" t="s">
        <v>62</v>
      </c>
      <c r="C1541" s="495" t="s">
        <v>429</v>
      </c>
      <c r="D1541" s="495" t="s">
        <v>10311</v>
      </c>
      <c r="E1541" s="495" t="s">
        <v>4045</v>
      </c>
      <c r="F1541" s="473" t="s">
        <v>25</v>
      </c>
      <c r="G1541" s="473"/>
      <c r="H1541" s="473"/>
      <c r="I1541" s="473"/>
      <c r="J1541" s="152" t="s">
        <v>11223</v>
      </c>
      <c r="K1541" s="152" t="s">
        <v>35</v>
      </c>
      <c r="L1541" s="496">
        <v>43007</v>
      </c>
      <c r="M1541" s="497">
        <v>42789</v>
      </c>
      <c r="N1541" s="152" t="s">
        <v>47</v>
      </c>
      <c r="O1541" s="498">
        <v>43007</v>
      </c>
      <c r="P1541" s="499">
        <v>46779</v>
      </c>
      <c r="Q1541" s="500">
        <f t="shared" si="52"/>
        <v>4.6779000000000001E-2</v>
      </c>
      <c r="R1541" s="501">
        <v>3</v>
      </c>
      <c r="S1541" s="502">
        <v>42913</v>
      </c>
      <c r="T1541" s="152" t="s">
        <v>103</v>
      </c>
      <c r="U1541" s="152" t="s">
        <v>7040</v>
      </c>
      <c r="V1541" s="495" t="s">
        <v>162</v>
      </c>
      <c r="W1541" s="495" t="s">
        <v>105</v>
      </c>
      <c r="X1541" s="495" t="s">
        <v>9847</v>
      </c>
      <c r="Y1541" s="495" t="s">
        <v>6864</v>
      </c>
      <c r="Z1541" s="616"/>
      <c r="AA1541" s="590"/>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615" customFormat="1" ht="17.45" customHeight="1" x14ac:dyDescent="0.25">
      <c r="A1542" s="589" t="s">
        <v>3676</v>
      </c>
      <c r="B1542" s="495" t="s">
        <v>57</v>
      </c>
      <c r="C1542" s="495" t="s">
        <v>324</v>
      </c>
      <c r="D1542" s="495" t="s">
        <v>3677</v>
      </c>
      <c r="E1542" s="495" t="s">
        <v>3678</v>
      </c>
      <c r="F1542" s="473" t="s">
        <v>26</v>
      </c>
      <c r="G1542" s="473"/>
      <c r="H1542" s="473"/>
      <c r="I1542" s="473"/>
      <c r="J1542" s="152" t="s">
        <v>11223</v>
      </c>
      <c r="K1542" s="163" t="s">
        <v>8948</v>
      </c>
      <c r="L1542" s="503">
        <v>43008</v>
      </c>
      <c r="M1542" s="497" t="s">
        <v>3679</v>
      </c>
      <c r="N1542" s="163" t="s">
        <v>142</v>
      </c>
      <c r="O1542" s="503">
        <v>43008</v>
      </c>
      <c r="P1542" s="499">
        <v>46500</v>
      </c>
      <c r="Q1542" s="500">
        <f t="shared" si="52"/>
        <v>4.65E-2</v>
      </c>
      <c r="R1542" s="504">
        <v>1</v>
      </c>
      <c r="S1542" s="505" t="s">
        <v>826</v>
      </c>
      <c r="T1542" s="163" t="s">
        <v>125</v>
      </c>
      <c r="U1542" s="163" t="s">
        <v>13</v>
      </c>
      <c r="V1542" s="495" t="s">
        <v>1089</v>
      </c>
      <c r="W1542" s="495" t="s">
        <v>4047</v>
      </c>
      <c r="X1542" s="495" t="s">
        <v>6393</v>
      </c>
      <c r="Y1542" s="495" t="s">
        <v>356</v>
      </c>
      <c r="Z1542" s="616"/>
      <c r="AA1542" s="590"/>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615" customFormat="1" ht="17.45" customHeight="1" x14ac:dyDescent="0.25">
      <c r="A1543" s="589" t="s">
        <v>8109</v>
      </c>
      <c r="B1543" s="495" t="s">
        <v>57</v>
      </c>
      <c r="C1543" s="495" t="s">
        <v>324</v>
      </c>
      <c r="D1543" s="495" t="s">
        <v>8000</v>
      </c>
      <c r="E1543" s="495" t="s">
        <v>2358</v>
      </c>
      <c r="F1543" s="473" t="s">
        <v>28</v>
      </c>
      <c r="G1543" s="473"/>
      <c r="H1543" s="473"/>
      <c r="I1543" s="473"/>
      <c r="J1543" s="152" t="s">
        <v>11224</v>
      </c>
      <c r="K1543" s="163" t="s">
        <v>8950</v>
      </c>
      <c r="L1543" s="503">
        <v>43084</v>
      </c>
      <c r="M1543" s="497" t="s">
        <v>8147</v>
      </c>
      <c r="N1543" s="163" t="s">
        <v>47</v>
      </c>
      <c r="O1543" s="503">
        <v>43084</v>
      </c>
      <c r="P1543" s="499">
        <v>46500</v>
      </c>
      <c r="Q1543" s="500">
        <f t="shared" si="52"/>
        <v>4.65E-2</v>
      </c>
      <c r="R1543" s="504">
        <v>12</v>
      </c>
      <c r="S1543" s="505" t="s">
        <v>9606</v>
      </c>
      <c r="T1543" s="163" t="s">
        <v>103</v>
      </c>
      <c r="U1543" s="163" t="s">
        <v>7</v>
      </c>
      <c r="V1543" s="495" t="s">
        <v>477</v>
      </c>
      <c r="W1543" s="495" t="s">
        <v>1204</v>
      </c>
      <c r="X1543" s="495" t="s">
        <v>7344</v>
      </c>
      <c r="Y1543" s="495" t="s">
        <v>186</v>
      </c>
      <c r="Z1543" s="616"/>
      <c r="AA1543" s="590"/>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615" customFormat="1" ht="17.45" customHeight="1" x14ac:dyDescent="0.25">
      <c r="A1544" s="589" t="s">
        <v>4051</v>
      </c>
      <c r="B1544" s="495" t="s">
        <v>57</v>
      </c>
      <c r="C1544" s="495" t="s">
        <v>324</v>
      </c>
      <c r="D1544" s="495" t="s">
        <v>11690</v>
      </c>
      <c r="E1544" s="495" t="s">
        <v>4053</v>
      </c>
      <c r="F1544" s="473" t="s">
        <v>25</v>
      </c>
      <c r="G1544" s="473"/>
      <c r="H1544" s="473"/>
      <c r="I1544" s="473"/>
      <c r="J1544" s="152" t="s">
        <v>11224</v>
      </c>
      <c r="K1544" s="152" t="s">
        <v>35</v>
      </c>
      <c r="L1544" s="496">
        <v>43097</v>
      </c>
      <c r="M1544" s="497">
        <v>42810</v>
      </c>
      <c r="N1544" s="152" t="s">
        <v>46</v>
      </c>
      <c r="O1544" s="498">
        <v>43097</v>
      </c>
      <c r="P1544" s="499">
        <v>46497</v>
      </c>
      <c r="Q1544" s="500">
        <f t="shared" si="52"/>
        <v>4.6496999999999997E-2</v>
      </c>
      <c r="R1544" s="501">
        <v>12</v>
      </c>
      <c r="S1544" s="502">
        <v>42817</v>
      </c>
      <c r="T1544" s="152" t="s">
        <v>125</v>
      </c>
      <c r="U1544" s="152" t="s">
        <v>7040</v>
      </c>
      <c r="V1544" s="495" t="s">
        <v>162</v>
      </c>
      <c r="W1544" s="495" t="s">
        <v>7199</v>
      </c>
      <c r="X1544" s="495" t="s">
        <v>11987</v>
      </c>
      <c r="Y1544" s="495" t="s">
        <v>7201</v>
      </c>
      <c r="Z1544" s="616"/>
      <c r="AA1544" s="590"/>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615" customFormat="1" ht="17.45" customHeight="1" x14ac:dyDescent="0.25">
      <c r="A1545" s="589" t="s">
        <v>4048</v>
      </c>
      <c r="B1545" s="495" t="s">
        <v>57</v>
      </c>
      <c r="C1545" s="495" t="s">
        <v>324</v>
      </c>
      <c r="D1545" s="495" t="s">
        <v>11691</v>
      </c>
      <c r="E1545" s="495" t="s">
        <v>582</v>
      </c>
      <c r="F1545" s="473" t="s">
        <v>26</v>
      </c>
      <c r="G1545" s="473"/>
      <c r="H1545" s="473"/>
      <c r="I1545" s="473"/>
      <c r="J1545" s="152" t="s">
        <v>11224</v>
      </c>
      <c r="K1545" s="152" t="s">
        <v>33</v>
      </c>
      <c r="L1545" s="496">
        <v>43079</v>
      </c>
      <c r="M1545" s="497">
        <v>42776</v>
      </c>
      <c r="N1545" s="152" t="s">
        <v>46</v>
      </c>
      <c r="O1545" s="498">
        <v>43079</v>
      </c>
      <c r="P1545" s="499">
        <v>46497</v>
      </c>
      <c r="Q1545" s="500">
        <f t="shared" si="52"/>
        <v>4.6496999999999997E-2</v>
      </c>
      <c r="R1545" s="501">
        <v>12</v>
      </c>
      <c r="S1545" s="502">
        <v>42898</v>
      </c>
      <c r="T1545" s="152" t="s">
        <v>103</v>
      </c>
      <c r="U1545" s="152" t="s">
        <v>7040</v>
      </c>
      <c r="V1545" s="495" t="s">
        <v>162</v>
      </c>
      <c r="W1545" s="495" t="s">
        <v>7199</v>
      </c>
      <c r="X1545" s="495" t="s">
        <v>11988</v>
      </c>
      <c r="Y1545" s="495" t="s">
        <v>7201</v>
      </c>
      <c r="Z1545" s="616"/>
      <c r="AA1545" s="590"/>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615" customFormat="1" ht="17.45" customHeight="1" x14ac:dyDescent="0.25">
      <c r="A1546" s="589" t="s">
        <v>9620</v>
      </c>
      <c r="B1546" s="495" t="s">
        <v>56</v>
      </c>
      <c r="C1546" s="495" t="s">
        <v>194</v>
      </c>
      <c r="D1546" s="495" t="s">
        <v>785</v>
      </c>
      <c r="E1546" s="495" t="s">
        <v>9621</v>
      </c>
      <c r="F1546" s="473" t="s">
        <v>27</v>
      </c>
      <c r="G1546" s="473"/>
      <c r="H1546" s="473"/>
      <c r="I1546" s="473"/>
      <c r="J1546" s="152" t="s">
        <v>11223</v>
      </c>
      <c r="K1546" s="163" t="s">
        <v>8070</v>
      </c>
      <c r="L1546" s="503">
        <v>42965</v>
      </c>
      <c r="M1546" s="497" t="s">
        <v>9690</v>
      </c>
      <c r="N1546" s="163" t="s">
        <v>47</v>
      </c>
      <c r="O1546" s="503">
        <v>42965</v>
      </c>
      <c r="P1546" s="499">
        <v>500000</v>
      </c>
      <c r="Q1546" s="500">
        <f t="shared" si="52"/>
        <v>0.5</v>
      </c>
      <c r="R1546" s="504">
        <v>6</v>
      </c>
      <c r="S1546" s="505" t="s">
        <v>10333</v>
      </c>
      <c r="T1546" s="163" t="s">
        <v>103</v>
      </c>
      <c r="U1546" s="152" t="s">
        <v>7040</v>
      </c>
      <c r="V1546" s="495" t="s">
        <v>158</v>
      </c>
      <c r="W1546" s="495" t="s">
        <v>5501</v>
      </c>
      <c r="X1546" s="495" t="s">
        <v>5502</v>
      </c>
      <c r="Y1546" s="495" t="s">
        <v>667</v>
      </c>
      <c r="Z1546" s="616"/>
      <c r="AA1546" s="590"/>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615" customFormat="1" ht="17.45" customHeight="1" x14ac:dyDescent="0.25">
      <c r="A1547" s="589" t="s">
        <v>4059</v>
      </c>
      <c r="B1547" s="495" t="s">
        <v>57</v>
      </c>
      <c r="C1547" s="495" t="s">
        <v>324</v>
      </c>
      <c r="D1547" s="495" t="s">
        <v>3677</v>
      </c>
      <c r="E1547" s="495" t="s">
        <v>414</v>
      </c>
      <c r="F1547" s="473" t="s">
        <v>26</v>
      </c>
      <c r="G1547" s="473"/>
      <c r="H1547" s="473"/>
      <c r="I1547" s="473"/>
      <c r="J1547" s="152" t="s">
        <v>11225</v>
      </c>
      <c r="K1547" s="163" t="s">
        <v>8948</v>
      </c>
      <c r="L1547" s="503">
        <v>42916</v>
      </c>
      <c r="M1547" s="497" t="s">
        <v>4060</v>
      </c>
      <c r="N1547" s="163" t="s">
        <v>48</v>
      </c>
      <c r="O1547" s="503">
        <v>42916</v>
      </c>
      <c r="P1547" s="499">
        <v>45000</v>
      </c>
      <c r="Q1547" s="500">
        <f t="shared" si="52"/>
        <v>4.4999999999999998E-2</v>
      </c>
      <c r="R1547" s="504">
        <v>12</v>
      </c>
      <c r="S1547" s="505" t="s">
        <v>8158</v>
      </c>
      <c r="T1547" s="163" t="s">
        <v>292</v>
      </c>
      <c r="U1547" s="163" t="s">
        <v>7</v>
      </c>
      <c r="V1547" s="495" t="s">
        <v>477</v>
      </c>
      <c r="W1547" s="495" t="s">
        <v>1138</v>
      </c>
      <c r="X1547" s="495" t="s">
        <v>5595</v>
      </c>
      <c r="Y1547" s="495" t="s">
        <v>356</v>
      </c>
      <c r="Z1547" s="616"/>
      <c r="AA1547" s="590"/>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615" customFormat="1" ht="17.45" customHeight="1" x14ac:dyDescent="0.25">
      <c r="A1548" s="589" t="s">
        <v>1003</v>
      </c>
      <c r="B1548" s="495" t="s">
        <v>57</v>
      </c>
      <c r="C1548" s="495" t="s">
        <v>775</v>
      </c>
      <c r="D1548" s="495" t="s">
        <v>1004</v>
      </c>
      <c r="E1548" s="495" t="s">
        <v>1005</v>
      </c>
      <c r="F1548" s="473" t="s">
        <v>28</v>
      </c>
      <c r="G1548" s="473"/>
      <c r="H1548" s="473"/>
      <c r="I1548" s="473"/>
      <c r="J1548" s="152" t="s">
        <v>11223</v>
      </c>
      <c r="K1548" s="163" t="s">
        <v>8952</v>
      </c>
      <c r="L1548" s="503">
        <v>42993</v>
      </c>
      <c r="M1548" s="497" t="s">
        <v>1006</v>
      </c>
      <c r="N1548" s="163" t="s">
        <v>46</v>
      </c>
      <c r="O1548" s="503">
        <v>43084</v>
      </c>
      <c r="P1548" s="499">
        <v>45000</v>
      </c>
      <c r="Q1548" s="500">
        <f t="shared" si="52"/>
        <v>4.4999999999999998E-2</v>
      </c>
      <c r="R1548" s="504">
        <v>12</v>
      </c>
      <c r="S1548" s="505" t="s">
        <v>7954</v>
      </c>
      <c r="T1548" s="163" t="s">
        <v>211</v>
      </c>
      <c r="U1548" s="163" t="s">
        <v>7</v>
      </c>
      <c r="V1548" s="495" t="s">
        <v>477</v>
      </c>
      <c r="W1548" s="495" t="s">
        <v>1204</v>
      </c>
      <c r="X1548" s="495" t="s">
        <v>8624</v>
      </c>
      <c r="Y1548" s="495" t="s">
        <v>1007</v>
      </c>
      <c r="Z1548" s="616"/>
      <c r="AA1548" s="590"/>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615" customFormat="1" ht="17.45" customHeight="1" x14ac:dyDescent="0.25">
      <c r="A1549" s="589" t="s">
        <v>9920</v>
      </c>
      <c r="B1549" s="495" t="s">
        <v>60</v>
      </c>
      <c r="C1549" s="495" t="s">
        <v>6576</v>
      </c>
      <c r="D1549" s="495" t="s">
        <v>9921</v>
      </c>
      <c r="E1549" s="495" t="s">
        <v>9922</v>
      </c>
      <c r="F1549" s="473" t="s">
        <v>6576</v>
      </c>
      <c r="G1549" s="473"/>
      <c r="H1549" s="473"/>
      <c r="I1549" s="473"/>
      <c r="J1549" s="152" t="s">
        <v>11224</v>
      </c>
      <c r="K1549" s="163" t="s">
        <v>33</v>
      </c>
      <c r="L1549" s="503">
        <v>43019</v>
      </c>
      <c r="M1549" s="497" t="s">
        <v>9952</v>
      </c>
      <c r="N1549" s="163" t="s">
        <v>47</v>
      </c>
      <c r="O1549" s="503">
        <v>43019</v>
      </c>
      <c r="P1549" s="499">
        <v>44444</v>
      </c>
      <c r="Q1549" s="500">
        <f t="shared" si="52"/>
        <v>4.4443999999999997E-2</v>
      </c>
      <c r="R1549" s="504">
        <v>12</v>
      </c>
      <c r="S1549" s="505" t="s">
        <v>11804</v>
      </c>
      <c r="T1549" s="163" t="s">
        <v>103</v>
      </c>
      <c r="U1549" s="163" t="s">
        <v>16</v>
      </c>
      <c r="V1549" s="495" t="s">
        <v>16</v>
      </c>
      <c r="W1549" s="495" t="s">
        <v>9723</v>
      </c>
      <c r="X1549" s="495" t="s">
        <v>6182</v>
      </c>
      <c r="Y1549" s="495" t="s">
        <v>356</v>
      </c>
      <c r="Z1549" s="616"/>
      <c r="AA1549" s="590"/>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615" customFormat="1" ht="17.45" customHeight="1" x14ac:dyDescent="0.25">
      <c r="A1550" s="589" t="s">
        <v>9668</v>
      </c>
      <c r="B1550" s="495" t="s">
        <v>60</v>
      </c>
      <c r="C1550" s="495" t="s">
        <v>6576</v>
      </c>
      <c r="D1550" s="495" t="s">
        <v>9669</v>
      </c>
      <c r="E1550" s="495" t="s">
        <v>316</v>
      </c>
      <c r="F1550" s="473" t="s">
        <v>6576</v>
      </c>
      <c r="G1550" s="473"/>
      <c r="H1550" s="473"/>
      <c r="I1550" s="473"/>
      <c r="J1550" s="152" t="s">
        <v>11224</v>
      </c>
      <c r="K1550" s="163" t="s">
        <v>8950</v>
      </c>
      <c r="L1550" s="503">
        <v>43036</v>
      </c>
      <c r="M1550" s="497" t="s">
        <v>9700</v>
      </c>
      <c r="N1550" s="163" t="s">
        <v>46</v>
      </c>
      <c r="O1550" s="503">
        <v>43036</v>
      </c>
      <c r="P1550" s="499">
        <v>44444</v>
      </c>
      <c r="Q1550" s="500">
        <f t="shared" si="52"/>
        <v>4.4443999999999997E-2</v>
      </c>
      <c r="R1550" s="504">
        <v>12</v>
      </c>
      <c r="S1550" s="505" t="s">
        <v>11849</v>
      </c>
      <c r="T1550" s="163" t="s">
        <v>103</v>
      </c>
      <c r="U1550" s="163" t="s">
        <v>16</v>
      </c>
      <c r="V1550" s="495" t="s">
        <v>16</v>
      </c>
      <c r="W1550" s="495" t="s">
        <v>9723</v>
      </c>
      <c r="X1550" s="495" t="s">
        <v>8672</v>
      </c>
      <c r="Y1550" s="495" t="s">
        <v>667</v>
      </c>
      <c r="Z1550" s="616"/>
      <c r="AA1550" s="590"/>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615" customFormat="1" ht="17.45" customHeight="1" x14ac:dyDescent="0.25">
      <c r="A1551" s="589" t="s">
        <v>8441</v>
      </c>
      <c r="B1551" s="495" t="s">
        <v>60</v>
      </c>
      <c r="C1551" s="495" t="s">
        <v>6576</v>
      </c>
      <c r="D1551" s="495" t="s">
        <v>11692</v>
      </c>
      <c r="E1551" s="495" t="s">
        <v>8442</v>
      </c>
      <c r="F1551" s="473" t="s">
        <v>6576</v>
      </c>
      <c r="G1551" s="473"/>
      <c r="H1551" s="473"/>
      <c r="I1551" s="473"/>
      <c r="J1551" s="152" t="s">
        <v>11223</v>
      </c>
      <c r="K1551" s="152" t="s">
        <v>8949</v>
      </c>
      <c r="L1551" s="496">
        <v>43008</v>
      </c>
      <c r="M1551" s="497">
        <v>42849</v>
      </c>
      <c r="N1551" s="152" t="s">
        <v>142</v>
      </c>
      <c r="O1551" s="498">
        <v>43008</v>
      </c>
      <c r="P1551" s="499">
        <v>44444</v>
      </c>
      <c r="Q1551" s="500">
        <f t="shared" si="52"/>
        <v>4.4443999999999997E-2</v>
      </c>
      <c r="R1551" s="501">
        <v>3</v>
      </c>
      <c r="S1551" s="502">
        <v>42895</v>
      </c>
      <c r="T1551" s="152" t="s">
        <v>125</v>
      </c>
      <c r="U1551" s="152" t="s">
        <v>7040</v>
      </c>
      <c r="V1551" s="495" t="s">
        <v>162</v>
      </c>
      <c r="W1551" s="495" t="s">
        <v>7199</v>
      </c>
      <c r="X1551" s="495" t="s">
        <v>11989</v>
      </c>
      <c r="Y1551" s="495" t="s">
        <v>7201</v>
      </c>
      <c r="Z1551" s="616"/>
      <c r="AA1551" s="590"/>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615" customFormat="1" ht="17.45" customHeight="1" x14ac:dyDescent="0.25">
      <c r="A1552" s="589" t="s">
        <v>9665</v>
      </c>
      <c r="B1552" s="495" t="s">
        <v>60</v>
      </c>
      <c r="C1552" s="495" t="s">
        <v>6576</v>
      </c>
      <c r="D1552" s="495" t="s">
        <v>9666</v>
      </c>
      <c r="E1552" s="495" t="s">
        <v>9667</v>
      </c>
      <c r="F1552" s="473" t="s">
        <v>6576</v>
      </c>
      <c r="G1552" s="473"/>
      <c r="H1552" s="473"/>
      <c r="I1552" s="473"/>
      <c r="J1552" s="152" t="s">
        <v>11223</v>
      </c>
      <c r="K1552" s="163" t="s">
        <v>8948</v>
      </c>
      <c r="L1552" s="503">
        <v>42976</v>
      </c>
      <c r="M1552" s="497" t="s">
        <v>9699</v>
      </c>
      <c r="N1552" s="163" t="s">
        <v>47</v>
      </c>
      <c r="O1552" s="503">
        <v>42976</v>
      </c>
      <c r="P1552" s="499">
        <v>44444</v>
      </c>
      <c r="Q1552" s="500">
        <f t="shared" ref="Q1552:Q1573" si="53">+P1552*0.000001</f>
        <v>4.4443999999999997E-2</v>
      </c>
      <c r="R1552" s="504">
        <v>12</v>
      </c>
      <c r="S1552" s="505" t="s">
        <v>9606</v>
      </c>
      <c r="T1552" s="163" t="s">
        <v>103</v>
      </c>
      <c r="U1552" s="163" t="s">
        <v>7</v>
      </c>
      <c r="V1552" s="495" t="s">
        <v>477</v>
      </c>
      <c r="W1552" s="495" t="s">
        <v>1138</v>
      </c>
      <c r="X1552" s="495" t="s">
        <v>8672</v>
      </c>
      <c r="Y1552" s="495" t="s">
        <v>221</v>
      </c>
      <c r="Z1552" s="616"/>
      <c r="AA1552" s="590"/>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615" customFormat="1" ht="17.45" customHeight="1" x14ac:dyDescent="0.25">
      <c r="A1553" s="589" t="s">
        <v>8110</v>
      </c>
      <c r="B1553" s="495" t="s">
        <v>60</v>
      </c>
      <c r="C1553" s="495" t="s">
        <v>4992</v>
      </c>
      <c r="D1553" s="495" t="s">
        <v>11462</v>
      </c>
      <c r="E1553" s="495" t="s">
        <v>11693</v>
      </c>
      <c r="F1553" s="473" t="s">
        <v>26</v>
      </c>
      <c r="G1553" s="473"/>
      <c r="H1553" s="473"/>
      <c r="I1553" s="473"/>
      <c r="J1553" s="152" t="s">
        <v>11224</v>
      </c>
      <c r="K1553" s="152" t="s">
        <v>8948</v>
      </c>
      <c r="L1553" s="496">
        <v>43069</v>
      </c>
      <c r="M1553" s="497">
        <v>42857</v>
      </c>
      <c r="N1553" s="152" t="s">
        <v>46</v>
      </c>
      <c r="O1553" s="498">
        <v>43069</v>
      </c>
      <c r="P1553" s="499">
        <v>43400</v>
      </c>
      <c r="Q1553" s="500">
        <f t="shared" si="53"/>
        <v>4.3400000000000001E-2</v>
      </c>
      <c r="R1553" s="501">
        <v>12</v>
      </c>
      <c r="S1553" s="502">
        <v>42859</v>
      </c>
      <c r="T1553" s="152" t="s">
        <v>125</v>
      </c>
      <c r="U1553" s="152" t="s">
        <v>7040</v>
      </c>
      <c r="V1553" s="495" t="s">
        <v>162</v>
      </c>
      <c r="W1553" s="495" t="s">
        <v>7199</v>
      </c>
      <c r="X1553" s="495" t="s">
        <v>11891</v>
      </c>
      <c r="Y1553" s="495"/>
      <c r="Z1553" s="616"/>
      <c r="AA1553" s="590"/>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615" customFormat="1" ht="17.45" customHeight="1" x14ac:dyDescent="0.25">
      <c r="A1554" s="589" t="s">
        <v>9257</v>
      </c>
      <c r="B1554" s="495" t="s">
        <v>58</v>
      </c>
      <c r="C1554" s="495" t="s">
        <v>58</v>
      </c>
      <c r="D1554" s="495" t="s">
        <v>10277</v>
      </c>
      <c r="E1554" s="495" t="s">
        <v>11694</v>
      </c>
      <c r="F1554" s="473" t="s">
        <v>25</v>
      </c>
      <c r="G1554" s="473"/>
      <c r="H1554" s="473"/>
      <c r="I1554" s="473"/>
      <c r="J1554" s="152" t="s">
        <v>11225</v>
      </c>
      <c r="K1554" s="152" t="s">
        <v>35</v>
      </c>
      <c r="L1554" s="496">
        <v>42903</v>
      </c>
      <c r="M1554" s="497">
        <v>42874</v>
      </c>
      <c r="N1554" s="152" t="s">
        <v>50</v>
      </c>
      <c r="O1554" s="498">
        <v>42916</v>
      </c>
      <c r="P1554" s="499">
        <v>41904</v>
      </c>
      <c r="Q1554" s="500">
        <f t="shared" si="53"/>
        <v>4.1903999999999997E-2</v>
      </c>
      <c r="R1554" s="501">
        <v>1</v>
      </c>
      <c r="S1554" s="502">
        <v>42912</v>
      </c>
      <c r="T1554" s="152" t="s">
        <v>578</v>
      </c>
      <c r="U1554" s="152" t="s">
        <v>7040</v>
      </c>
      <c r="V1554" s="495" t="s">
        <v>162</v>
      </c>
      <c r="W1554" s="495" t="s">
        <v>105</v>
      </c>
      <c r="X1554" s="495" t="s">
        <v>9821</v>
      </c>
      <c r="Y1554" s="495"/>
      <c r="Z1554" s="616"/>
      <c r="AA1554" s="590"/>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615" customFormat="1" ht="17.45" customHeight="1" x14ac:dyDescent="0.25">
      <c r="A1555" s="589" t="s">
        <v>11695</v>
      </c>
      <c r="B1555" s="495" t="s">
        <v>59</v>
      </c>
      <c r="C1555" s="495" t="s">
        <v>9574</v>
      </c>
      <c r="D1555" s="495" t="s">
        <v>11524</v>
      </c>
      <c r="E1555" s="495" t="s">
        <v>11696</v>
      </c>
      <c r="F1555" s="473" t="s">
        <v>27</v>
      </c>
      <c r="G1555" s="473"/>
      <c r="H1555" s="473"/>
      <c r="I1555" s="473"/>
      <c r="J1555" s="152" t="s">
        <v>11223</v>
      </c>
      <c r="K1555" s="152" t="s">
        <v>8947</v>
      </c>
      <c r="L1555" s="496">
        <v>42916</v>
      </c>
      <c r="M1555" s="497">
        <v>42606</v>
      </c>
      <c r="N1555" s="152" t="s">
        <v>50</v>
      </c>
      <c r="O1555" s="498">
        <v>43007</v>
      </c>
      <c r="P1555" s="499">
        <v>41102</v>
      </c>
      <c r="Q1555" s="500">
        <f t="shared" si="53"/>
        <v>4.1102E-2</v>
      </c>
      <c r="R1555" s="501">
        <v>12</v>
      </c>
      <c r="S1555" s="502">
        <v>42912</v>
      </c>
      <c r="T1555" s="152" t="s">
        <v>292</v>
      </c>
      <c r="U1555" s="152" t="s">
        <v>7040</v>
      </c>
      <c r="V1555" s="495" t="s">
        <v>162</v>
      </c>
      <c r="W1555" s="495" t="s">
        <v>105</v>
      </c>
      <c r="X1555" s="495" t="s">
        <v>11915</v>
      </c>
      <c r="Y1555" s="495"/>
      <c r="Z1555" s="616"/>
      <c r="AA1555" s="590"/>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615" customFormat="1" ht="17.45" customHeight="1" x14ac:dyDescent="0.25">
      <c r="A1556" s="589" t="s">
        <v>784</v>
      </c>
      <c r="B1556" s="495" t="s">
        <v>56</v>
      </c>
      <c r="C1556" s="495" t="s">
        <v>194</v>
      </c>
      <c r="D1556" s="495" t="s">
        <v>785</v>
      </c>
      <c r="E1556" s="495" t="s">
        <v>6543</v>
      </c>
      <c r="F1556" s="473" t="s">
        <v>27</v>
      </c>
      <c r="G1556" s="473"/>
      <c r="H1556" s="473"/>
      <c r="I1556" s="473"/>
      <c r="J1556" s="152" t="s">
        <v>11224</v>
      </c>
      <c r="K1556" s="163" t="s">
        <v>8070</v>
      </c>
      <c r="L1556" s="503">
        <v>43028</v>
      </c>
      <c r="M1556" s="497" t="s">
        <v>786</v>
      </c>
      <c r="N1556" s="163" t="s">
        <v>47</v>
      </c>
      <c r="O1556" s="503">
        <v>43028</v>
      </c>
      <c r="P1556" s="499">
        <v>500000</v>
      </c>
      <c r="Q1556" s="500">
        <f t="shared" si="53"/>
        <v>0.5</v>
      </c>
      <c r="R1556" s="504">
        <v>1</v>
      </c>
      <c r="S1556" s="505" t="s">
        <v>9789</v>
      </c>
      <c r="T1556" s="163" t="s">
        <v>125</v>
      </c>
      <c r="U1556" s="152" t="s">
        <v>7040</v>
      </c>
      <c r="V1556" s="495" t="s">
        <v>158</v>
      </c>
      <c r="W1556" s="495" t="s">
        <v>5501</v>
      </c>
      <c r="X1556" s="495" t="s">
        <v>5502</v>
      </c>
      <c r="Y1556" s="495" t="s">
        <v>667</v>
      </c>
      <c r="Z1556" s="616"/>
      <c r="AA1556" s="590"/>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615" customFormat="1" ht="17.45" customHeight="1" x14ac:dyDescent="0.25">
      <c r="A1557" s="589" t="s">
        <v>10514</v>
      </c>
      <c r="B1557" s="495" t="s">
        <v>56</v>
      </c>
      <c r="C1557" s="495" t="s">
        <v>117</v>
      </c>
      <c r="D1557" s="495" t="s">
        <v>10515</v>
      </c>
      <c r="E1557" s="495" t="s">
        <v>10516</v>
      </c>
      <c r="F1557" s="473" t="s">
        <v>25</v>
      </c>
      <c r="G1557" s="473"/>
      <c r="H1557" s="473"/>
      <c r="I1557" s="473"/>
      <c r="J1557" s="152" t="s">
        <v>11223</v>
      </c>
      <c r="K1557" s="163" t="s">
        <v>35</v>
      </c>
      <c r="L1557" s="503">
        <v>42989</v>
      </c>
      <c r="M1557" s="497" t="s">
        <v>10718</v>
      </c>
      <c r="N1557" s="163" t="s">
        <v>48</v>
      </c>
      <c r="O1557" s="503">
        <v>42989</v>
      </c>
      <c r="P1557" s="499">
        <v>150000</v>
      </c>
      <c r="Q1557" s="500">
        <f t="shared" si="53"/>
        <v>0.15</v>
      </c>
      <c r="R1557" s="504">
        <v>12</v>
      </c>
      <c r="S1557" s="505" t="s">
        <v>10333</v>
      </c>
      <c r="T1557" s="163" t="s">
        <v>292</v>
      </c>
      <c r="U1557" s="163" t="s">
        <v>7</v>
      </c>
      <c r="V1557" s="495" t="s">
        <v>477</v>
      </c>
      <c r="W1557" s="495" t="s">
        <v>1302</v>
      </c>
      <c r="X1557" s="495" t="s">
        <v>6110</v>
      </c>
      <c r="Y1557" s="495" t="s">
        <v>356</v>
      </c>
      <c r="Z1557" s="616"/>
      <c r="AA1557" s="590"/>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615" customFormat="1" ht="17.45" customHeight="1" x14ac:dyDescent="0.25">
      <c r="A1558" s="589" t="s">
        <v>3779</v>
      </c>
      <c r="B1558" s="495" t="s">
        <v>56</v>
      </c>
      <c r="C1558" s="495" t="s">
        <v>161</v>
      </c>
      <c r="D1558" s="495" t="s">
        <v>2593</v>
      </c>
      <c r="E1558" s="495" t="s">
        <v>316</v>
      </c>
      <c r="F1558" s="473" t="s">
        <v>26</v>
      </c>
      <c r="G1558" s="473"/>
      <c r="H1558" s="473"/>
      <c r="I1558" s="473"/>
      <c r="J1558" s="152" t="s">
        <v>11225</v>
      </c>
      <c r="K1558" s="163" t="s">
        <v>8948</v>
      </c>
      <c r="L1558" s="503">
        <v>42913</v>
      </c>
      <c r="M1558" s="497" t="s">
        <v>3780</v>
      </c>
      <c r="N1558" s="163" t="s">
        <v>47</v>
      </c>
      <c r="O1558" s="503">
        <v>42913</v>
      </c>
      <c r="P1558" s="499">
        <v>50000</v>
      </c>
      <c r="Q1558" s="500">
        <f t="shared" si="53"/>
        <v>4.9999999999999996E-2</v>
      </c>
      <c r="R1558" s="504">
        <v>12</v>
      </c>
      <c r="S1558" s="505" t="s">
        <v>9808</v>
      </c>
      <c r="T1558" s="163" t="s">
        <v>103</v>
      </c>
      <c r="U1558" s="163" t="s">
        <v>7</v>
      </c>
      <c r="V1558" s="495" t="s">
        <v>477</v>
      </c>
      <c r="W1558" s="495" t="s">
        <v>478</v>
      </c>
      <c r="X1558" s="495" t="s">
        <v>5587</v>
      </c>
      <c r="Y1558" s="495" t="s">
        <v>356</v>
      </c>
      <c r="Z1558" s="616"/>
      <c r="AA1558" s="590"/>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615" customFormat="1" ht="17.45" customHeight="1" x14ac:dyDescent="0.25">
      <c r="A1559" s="589" t="s">
        <v>4142</v>
      </c>
      <c r="B1559" s="495" t="s">
        <v>56</v>
      </c>
      <c r="C1559" s="495" t="s">
        <v>124</v>
      </c>
      <c r="D1559" s="495" t="s">
        <v>11701</v>
      </c>
      <c r="E1559" s="495" t="s">
        <v>316</v>
      </c>
      <c r="F1559" s="473" t="s">
        <v>26</v>
      </c>
      <c r="G1559" s="473"/>
      <c r="H1559" s="473"/>
      <c r="I1559" s="473"/>
      <c r="J1559" s="152" t="s">
        <v>11225</v>
      </c>
      <c r="K1559" s="152" t="s">
        <v>8948</v>
      </c>
      <c r="L1559" s="496">
        <v>42867</v>
      </c>
      <c r="M1559" s="497">
        <v>42767</v>
      </c>
      <c r="N1559" s="152" t="s">
        <v>46</v>
      </c>
      <c r="O1559" s="498">
        <v>42867</v>
      </c>
      <c r="P1559" s="499">
        <v>33333</v>
      </c>
      <c r="Q1559" s="500">
        <f t="shared" si="53"/>
        <v>3.3333000000000002E-2</v>
      </c>
      <c r="R1559" s="501">
        <v>12</v>
      </c>
      <c r="S1559" s="502">
        <v>42768</v>
      </c>
      <c r="T1559" s="152" t="s">
        <v>125</v>
      </c>
      <c r="U1559" s="152" t="s">
        <v>7040</v>
      </c>
      <c r="V1559" s="495" t="s">
        <v>162</v>
      </c>
      <c r="W1559" s="495" t="s">
        <v>7199</v>
      </c>
      <c r="X1559" s="495" t="s">
        <v>11993</v>
      </c>
      <c r="Y1559" s="495" t="s">
        <v>6864</v>
      </c>
      <c r="Z1559" s="616"/>
      <c r="AA1559" s="590"/>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615" customFormat="1" ht="17.45" customHeight="1" x14ac:dyDescent="0.25">
      <c r="A1560" s="589" t="s">
        <v>2651</v>
      </c>
      <c r="B1560" s="495" t="s">
        <v>56</v>
      </c>
      <c r="C1560" s="495" t="s">
        <v>510</v>
      </c>
      <c r="D1560" s="495" t="s">
        <v>2652</v>
      </c>
      <c r="E1560" s="495" t="s">
        <v>2653</v>
      </c>
      <c r="F1560" s="473" t="s">
        <v>27</v>
      </c>
      <c r="G1560" s="473"/>
      <c r="H1560" s="473"/>
      <c r="I1560" s="473"/>
      <c r="J1560" s="152" t="s">
        <v>11225</v>
      </c>
      <c r="K1560" s="163" t="s">
        <v>8947</v>
      </c>
      <c r="L1560" s="503">
        <v>42916</v>
      </c>
      <c r="M1560" s="497" t="s">
        <v>2654</v>
      </c>
      <c r="N1560" s="163" t="s">
        <v>46</v>
      </c>
      <c r="O1560" s="503">
        <v>42916</v>
      </c>
      <c r="P1560" s="499">
        <v>125000</v>
      </c>
      <c r="Q1560" s="500">
        <f t="shared" si="53"/>
        <v>0.125</v>
      </c>
      <c r="R1560" s="504">
        <v>1</v>
      </c>
      <c r="S1560" s="505" t="s">
        <v>2655</v>
      </c>
      <c r="T1560" s="163" t="s">
        <v>103</v>
      </c>
      <c r="U1560" s="163" t="s">
        <v>11</v>
      </c>
      <c r="V1560" s="495" t="s">
        <v>11</v>
      </c>
      <c r="W1560" s="495"/>
      <c r="X1560" s="495" t="s">
        <v>5996</v>
      </c>
      <c r="Y1560" s="495" t="s">
        <v>186</v>
      </c>
      <c r="Z1560" s="616"/>
      <c r="AA1560" s="590"/>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615" customFormat="1" ht="17.45" customHeight="1" x14ac:dyDescent="0.25">
      <c r="A1561" s="589" t="s">
        <v>10535</v>
      </c>
      <c r="B1561" s="495" t="s">
        <v>56</v>
      </c>
      <c r="C1561" s="495" t="s">
        <v>510</v>
      </c>
      <c r="D1561" s="495" t="s">
        <v>2652</v>
      </c>
      <c r="E1561" s="495" t="s">
        <v>2358</v>
      </c>
      <c r="F1561" s="473" t="s">
        <v>27</v>
      </c>
      <c r="G1561" s="473"/>
      <c r="H1561" s="473"/>
      <c r="I1561" s="473"/>
      <c r="J1561" s="152" t="s">
        <v>11223</v>
      </c>
      <c r="K1561" s="163" t="s">
        <v>8947</v>
      </c>
      <c r="L1561" s="503">
        <v>43007</v>
      </c>
      <c r="M1561" s="497" t="s">
        <v>10719</v>
      </c>
      <c r="N1561" s="163" t="s">
        <v>47</v>
      </c>
      <c r="O1561" s="503">
        <v>43007</v>
      </c>
      <c r="P1561" s="499">
        <v>115000</v>
      </c>
      <c r="Q1561" s="500">
        <f t="shared" si="53"/>
        <v>0.11499999999999999</v>
      </c>
      <c r="R1561" s="504">
        <v>12</v>
      </c>
      <c r="S1561" s="505" t="s">
        <v>11804</v>
      </c>
      <c r="T1561" s="163" t="s">
        <v>103</v>
      </c>
      <c r="U1561" s="163" t="s">
        <v>7</v>
      </c>
      <c r="V1561" s="495" t="s">
        <v>477</v>
      </c>
      <c r="W1561" s="495" t="s">
        <v>1996</v>
      </c>
      <c r="X1561" s="495" t="s">
        <v>10764</v>
      </c>
      <c r="Y1561" s="495" t="s">
        <v>1091</v>
      </c>
      <c r="Z1561" s="616"/>
      <c r="AA1561" s="590"/>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615" customFormat="1" ht="17.45" customHeight="1" x14ac:dyDescent="0.25">
      <c r="A1562" s="589" t="s">
        <v>6986</v>
      </c>
      <c r="B1562" s="495" t="s">
        <v>56</v>
      </c>
      <c r="C1562" s="495" t="s">
        <v>161</v>
      </c>
      <c r="D1562" s="495" t="s">
        <v>10541</v>
      </c>
      <c r="E1562" s="495" t="s">
        <v>6987</v>
      </c>
      <c r="F1562" s="473" t="s">
        <v>26</v>
      </c>
      <c r="G1562" s="473"/>
      <c r="H1562" s="473"/>
      <c r="I1562" s="473"/>
      <c r="J1562" s="152" t="s">
        <v>11224</v>
      </c>
      <c r="K1562" s="152" t="s">
        <v>8948</v>
      </c>
      <c r="L1562" s="496">
        <v>43097</v>
      </c>
      <c r="M1562" s="497">
        <v>42817</v>
      </c>
      <c r="N1562" s="152" t="s">
        <v>47</v>
      </c>
      <c r="O1562" s="498">
        <v>43097</v>
      </c>
      <c r="P1562" s="499">
        <v>500000</v>
      </c>
      <c r="Q1562" s="500">
        <f t="shared" si="53"/>
        <v>0.5</v>
      </c>
      <c r="R1562" s="501">
        <v>12</v>
      </c>
      <c r="S1562" s="502">
        <v>42903</v>
      </c>
      <c r="T1562" s="152" t="s">
        <v>125</v>
      </c>
      <c r="U1562" s="152" t="s">
        <v>18</v>
      </c>
      <c r="V1562" s="495" t="s">
        <v>9273</v>
      </c>
      <c r="W1562" s="495" t="s">
        <v>11335</v>
      </c>
      <c r="X1562" s="495" t="s">
        <v>10056</v>
      </c>
      <c r="Y1562" s="495"/>
      <c r="Z1562" s="616"/>
      <c r="AA1562" s="590"/>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615" customFormat="1" ht="17.45" customHeight="1" x14ac:dyDescent="0.25">
      <c r="A1563" s="589" t="s">
        <v>2235</v>
      </c>
      <c r="B1563" s="495" t="s">
        <v>62</v>
      </c>
      <c r="C1563" s="495" t="s">
        <v>1065</v>
      </c>
      <c r="D1563" s="495" t="s">
        <v>2236</v>
      </c>
      <c r="E1563" s="495" t="s">
        <v>11164</v>
      </c>
      <c r="F1563" s="473" t="s">
        <v>26</v>
      </c>
      <c r="G1563" s="473"/>
      <c r="H1563" s="473"/>
      <c r="I1563" s="473"/>
      <c r="J1563" s="152" t="s">
        <v>11223</v>
      </c>
      <c r="K1563" s="163" t="s">
        <v>8948</v>
      </c>
      <c r="L1563" s="503">
        <v>43007</v>
      </c>
      <c r="M1563" s="497" t="s">
        <v>2237</v>
      </c>
      <c r="N1563" s="163" t="s">
        <v>47</v>
      </c>
      <c r="O1563" s="503">
        <v>43007</v>
      </c>
      <c r="P1563" s="499">
        <v>40000</v>
      </c>
      <c r="Q1563" s="500">
        <f t="shared" si="53"/>
        <v>0.04</v>
      </c>
      <c r="R1563" s="504">
        <v>12</v>
      </c>
      <c r="S1563" s="505" t="s">
        <v>11283</v>
      </c>
      <c r="T1563" s="163" t="s">
        <v>103</v>
      </c>
      <c r="U1563" s="163" t="s">
        <v>7</v>
      </c>
      <c r="V1563" s="495" t="s">
        <v>477</v>
      </c>
      <c r="W1563" s="495" t="s">
        <v>1204</v>
      </c>
      <c r="X1563" s="495" t="s">
        <v>5955</v>
      </c>
      <c r="Y1563" s="495" t="s">
        <v>356</v>
      </c>
      <c r="Z1563" s="616"/>
      <c r="AA1563" s="590"/>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615" customFormat="1" ht="17.45" customHeight="1" x14ac:dyDescent="0.25">
      <c r="A1564" s="589" t="s">
        <v>5700</v>
      </c>
      <c r="B1564" s="495" t="s">
        <v>60</v>
      </c>
      <c r="C1564" s="495" t="s">
        <v>6576</v>
      </c>
      <c r="D1564" s="495" t="s">
        <v>11697</v>
      </c>
      <c r="E1564" s="495" t="s">
        <v>528</v>
      </c>
      <c r="F1564" s="473" t="s">
        <v>6576</v>
      </c>
      <c r="G1564" s="473"/>
      <c r="H1564" s="473"/>
      <c r="I1564" s="473"/>
      <c r="J1564" s="152" t="s">
        <v>11223</v>
      </c>
      <c r="K1564" s="152" t="s">
        <v>8948</v>
      </c>
      <c r="L1564" s="496">
        <v>42972</v>
      </c>
      <c r="M1564" s="497">
        <v>42816</v>
      </c>
      <c r="N1564" s="152" t="s">
        <v>142</v>
      </c>
      <c r="O1564" s="498">
        <v>42972</v>
      </c>
      <c r="P1564" s="499">
        <v>40000</v>
      </c>
      <c r="Q1564" s="500">
        <f t="shared" si="53"/>
        <v>0.04</v>
      </c>
      <c r="R1564" s="501">
        <v>12</v>
      </c>
      <c r="S1564" s="502">
        <v>42905</v>
      </c>
      <c r="T1564" s="152" t="s">
        <v>103</v>
      </c>
      <c r="U1564" s="152" t="s">
        <v>7040</v>
      </c>
      <c r="V1564" s="495" t="s">
        <v>162</v>
      </c>
      <c r="W1564" s="495" t="s">
        <v>7199</v>
      </c>
      <c r="X1564" s="495" t="s">
        <v>11990</v>
      </c>
      <c r="Y1564" s="495"/>
      <c r="Z1564" s="616"/>
      <c r="AA1564" s="590"/>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615" customFormat="1" ht="17.45" customHeight="1" x14ac:dyDescent="0.25">
      <c r="A1565" s="589" t="s">
        <v>8733</v>
      </c>
      <c r="B1565" s="495" t="s">
        <v>59</v>
      </c>
      <c r="C1565" s="495" t="s">
        <v>9574</v>
      </c>
      <c r="D1565" s="495" t="s">
        <v>8734</v>
      </c>
      <c r="E1565" s="495" t="s">
        <v>8735</v>
      </c>
      <c r="F1565" s="473" t="s">
        <v>28</v>
      </c>
      <c r="G1565" s="473"/>
      <c r="H1565" s="473"/>
      <c r="I1565" s="473"/>
      <c r="J1565" s="152" t="s">
        <v>11224</v>
      </c>
      <c r="K1565" s="163" t="s">
        <v>8950</v>
      </c>
      <c r="L1565" s="503">
        <v>43069</v>
      </c>
      <c r="M1565" s="497" t="s">
        <v>8167</v>
      </c>
      <c r="N1565" s="163" t="s">
        <v>46</v>
      </c>
      <c r="O1565" s="503">
        <v>43069</v>
      </c>
      <c r="P1565" s="499">
        <v>40000</v>
      </c>
      <c r="Q1565" s="500">
        <f t="shared" si="53"/>
        <v>0.04</v>
      </c>
      <c r="R1565" s="504">
        <v>1</v>
      </c>
      <c r="S1565" s="505" t="s">
        <v>8161</v>
      </c>
      <c r="T1565" s="163" t="s">
        <v>125</v>
      </c>
      <c r="U1565" s="163" t="s">
        <v>13</v>
      </c>
      <c r="V1565" s="495" t="s">
        <v>126</v>
      </c>
      <c r="W1565" s="495" t="s">
        <v>8927</v>
      </c>
      <c r="X1565" s="495" t="s">
        <v>8902</v>
      </c>
      <c r="Y1565" s="495" t="s">
        <v>186</v>
      </c>
      <c r="Z1565" s="616"/>
      <c r="AA1565" s="590"/>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615" customFormat="1" ht="17.45" customHeight="1" x14ac:dyDescent="0.25">
      <c r="A1566" s="589" t="s">
        <v>8817</v>
      </c>
      <c r="B1566" s="495" t="s">
        <v>57</v>
      </c>
      <c r="C1566" s="495" t="s">
        <v>775</v>
      </c>
      <c r="D1566" s="495" t="s">
        <v>7946</v>
      </c>
      <c r="E1566" s="495" t="s">
        <v>8454</v>
      </c>
      <c r="F1566" s="473" t="s">
        <v>24</v>
      </c>
      <c r="G1566" s="473"/>
      <c r="H1566" s="473"/>
      <c r="I1566" s="473"/>
      <c r="J1566" s="152" t="s">
        <v>11224</v>
      </c>
      <c r="K1566" s="163" t="s">
        <v>8949</v>
      </c>
      <c r="L1566" s="503">
        <v>43056</v>
      </c>
      <c r="M1566" s="497" t="s">
        <v>8885</v>
      </c>
      <c r="N1566" s="163" t="s">
        <v>46</v>
      </c>
      <c r="O1566" s="503">
        <v>43056</v>
      </c>
      <c r="P1566" s="499">
        <v>40000</v>
      </c>
      <c r="Q1566" s="500">
        <f t="shared" si="53"/>
        <v>0.04</v>
      </c>
      <c r="R1566" s="504">
        <v>12</v>
      </c>
      <c r="S1566" s="505" t="s">
        <v>7954</v>
      </c>
      <c r="T1566" s="163" t="s">
        <v>211</v>
      </c>
      <c r="U1566" s="163" t="s">
        <v>7</v>
      </c>
      <c r="V1566" s="495" t="s">
        <v>477</v>
      </c>
      <c r="W1566" s="495" t="s">
        <v>1204</v>
      </c>
      <c r="X1566" s="495" t="s">
        <v>8920</v>
      </c>
      <c r="Y1566" s="495" t="s">
        <v>8938</v>
      </c>
      <c r="Z1566" s="616"/>
      <c r="AA1566" s="590"/>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615" customFormat="1" ht="17.45" customHeight="1" x14ac:dyDescent="0.25">
      <c r="A1567" s="589" t="s">
        <v>4101</v>
      </c>
      <c r="B1567" s="495" t="s">
        <v>57</v>
      </c>
      <c r="C1567" s="495" t="s">
        <v>98</v>
      </c>
      <c r="D1567" s="495" t="s">
        <v>4102</v>
      </c>
      <c r="E1567" s="495" t="s">
        <v>316</v>
      </c>
      <c r="F1567" s="473" t="s">
        <v>25</v>
      </c>
      <c r="G1567" s="473"/>
      <c r="H1567" s="473"/>
      <c r="I1567" s="473"/>
      <c r="J1567" s="152" t="s">
        <v>11223</v>
      </c>
      <c r="K1567" s="163" t="s">
        <v>8951</v>
      </c>
      <c r="L1567" s="503">
        <v>42996</v>
      </c>
      <c r="M1567" s="497" t="s">
        <v>4103</v>
      </c>
      <c r="N1567" s="163" t="s">
        <v>46</v>
      </c>
      <c r="O1567" s="503">
        <v>42996</v>
      </c>
      <c r="P1567" s="499">
        <v>40000</v>
      </c>
      <c r="Q1567" s="500">
        <f t="shared" si="53"/>
        <v>0.04</v>
      </c>
      <c r="R1567" s="504">
        <v>12</v>
      </c>
      <c r="S1567" s="505" t="s">
        <v>4104</v>
      </c>
      <c r="T1567" s="163" t="s">
        <v>103</v>
      </c>
      <c r="U1567" s="163" t="s">
        <v>7</v>
      </c>
      <c r="V1567" s="495" t="s">
        <v>477</v>
      </c>
      <c r="W1567" s="495"/>
      <c r="X1567" s="495" t="s">
        <v>106</v>
      </c>
      <c r="Y1567" s="495"/>
      <c r="Z1567" s="616"/>
      <c r="AA1567" s="590"/>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615" customFormat="1" ht="17.45" customHeight="1" x14ac:dyDescent="0.25">
      <c r="A1568" s="589" t="s">
        <v>8443</v>
      </c>
      <c r="B1568" s="495" t="s">
        <v>57</v>
      </c>
      <c r="C1568" s="495" t="s">
        <v>182</v>
      </c>
      <c r="D1568" s="495" t="s">
        <v>10651</v>
      </c>
      <c r="E1568" s="495" t="s">
        <v>1399</v>
      </c>
      <c r="F1568" s="473" t="s">
        <v>28</v>
      </c>
      <c r="G1568" s="473"/>
      <c r="H1568" s="473"/>
      <c r="I1568" s="473"/>
      <c r="J1568" s="152" t="s">
        <v>11223</v>
      </c>
      <c r="K1568" s="152" t="s">
        <v>8950</v>
      </c>
      <c r="L1568" s="496">
        <v>42934</v>
      </c>
      <c r="M1568" s="497">
        <v>42844</v>
      </c>
      <c r="N1568" s="152" t="s">
        <v>142</v>
      </c>
      <c r="O1568" s="498">
        <v>42934</v>
      </c>
      <c r="P1568" s="499">
        <v>40000</v>
      </c>
      <c r="Q1568" s="500">
        <f t="shared" si="53"/>
        <v>0.04</v>
      </c>
      <c r="R1568" s="501">
        <v>12</v>
      </c>
      <c r="S1568" s="502">
        <v>42845</v>
      </c>
      <c r="T1568" s="152" t="s">
        <v>125</v>
      </c>
      <c r="U1568" s="152" t="s">
        <v>7040</v>
      </c>
      <c r="V1568" s="495" t="s">
        <v>162</v>
      </c>
      <c r="W1568" s="495" t="s">
        <v>105</v>
      </c>
      <c r="X1568" s="495" t="s">
        <v>9843</v>
      </c>
      <c r="Y1568" s="495" t="s">
        <v>6859</v>
      </c>
      <c r="Z1568" s="616"/>
      <c r="AA1568" s="590"/>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615" customFormat="1" ht="17.45" customHeight="1" x14ac:dyDescent="0.25">
      <c r="A1569" s="589" t="s">
        <v>5698</v>
      </c>
      <c r="B1569" s="495" t="s">
        <v>60</v>
      </c>
      <c r="C1569" s="495" t="s">
        <v>377</v>
      </c>
      <c r="D1569" s="495" t="s">
        <v>5699</v>
      </c>
      <c r="E1569" s="495" t="s">
        <v>6622</v>
      </c>
      <c r="F1569" s="473" t="s">
        <v>24</v>
      </c>
      <c r="G1569" s="473"/>
      <c r="H1569" s="473"/>
      <c r="I1569" s="473"/>
      <c r="J1569" s="152" t="s">
        <v>11223</v>
      </c>
      <c r="K1569" s="163" t="s">
        <v>38</v>
      </c>
      <c r="L1569" s="503">
        <v>42965</v>
      </c>
      <c r="M1569" s="497" t="s">
        <v>6016</v>
      </c>
      <c r="N1569" s="163" t="s">
        <v>48</v>
      </c>
      <c r="O1569" s="503">
        <v>42978</v>
      </c>
      <c r="P1569" s="499">
        <v>39000</v>
      </c>
      <c r="Q1569" s="500">
        <f t="shared" si="53"/>
        <v>3.9E-2</v>
      </c>
      <c r="R1569" s="504">
        <v>3</v>
      </c>
      <c r="S1569" s="505" t="s">
        <v>11850</v>
      </c>
      <c r="T1569" s="163" t="s">
        <v>292</v>
      </c>
      <c r="U1569" s="163" t="s">
        <v>7</v>
      </c>
      <c r="V1569" s="495" t="s">
        <v>477</v>
      </c>
      <c r="W1569" s="495" t="s">
        <v>478</v>
      </c>
      <c r="X1569" s="495" t="s">
        <v>6793</v>
      </c>
      <c r="Y1569" s="495" t="s">
        <v>356</v>
      </c>
      <c r="Z1569" s="616"/>
      <c r="AA1569" s="590"/>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615" customFormat="1" ht="17.45" customHeight="1" x14ac:dyDescent="0.25">
      <c r="A1570" s="589" t="s">
        <v>8113</v>
      </c>
      <c r="B1570" s="495" t="s">
        <v>57</v>
      </c>
      <c r="C1570" s="495" t="s">
        <v>324</v>
      </c>
      <c r="D1570" s="495" t="s">
        <v>8114</v>
      </c>
      <c r="E1570" s="495" t="s">
        <v>8115</v>
      </c>
      <c r="F1570" s="473" t="s">
        <v>27</v>
      </c>
      <c r="G1570" s="473"/>
      <c r="H1570" s="473"/>
      <c r="I1570" s="473"/>
      <c r="J1570" s="152" t="s">
        <v>11223</v>
      </c>
      <c r="K1570" s="163" t="s">
        <v>8947</v>
      </c>
      <c r="L1570" s="503">
        <v>42944</v>
      </c>
      <c r="M1570" s="497" t="s">
        <v>8149</v>
      </c>
      <c r="N1570" s="163" t="s">
        <v>47</v>
      </c>
      <c r="O1570" s="503">
        <v>43008</v>
      </c>
      <c r="P1570" s="499">
        <v>38750</v>
      </c>
      <c r="Q1570" s="500">
        <f t="shared" si="53"/>
        <v>3.875E-2</v>
      </c>
      <c r="R1570" s="504">
        <v>3</v>
      </c>
      <c r="S1570" s="505" t="s">
        <v>10333</v>
      </c>
      <c r="T1570" s="163" t="s">
        <v>292</v>
      </c>
      <c r="U1570" s="152" t="s">
        <v>7040</v>
      </c>
      <c r="V1570" s="495" t="s">
        <v>134</v>
      </c>
      <c r="W1570" s="495" t="s">
        <v>8181</v>
      </c>
      <c r="X1570" s="495" t="s">
        <v>8182</v>
      </c>
      <c r="Y1570" s="495" t="s">
        <v>8193</v>
      </c>
      <c r="Z1570" s="616"/>
      <c r="AA1570" s="590"/>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615" customFormat="1" ht="17.45" customHeight="1" x14ac:dyDescent="0.25">
      <c r="A1571" s="589" t="s">
        <v>10652</v>
      </c>
      <c r="B1571" s="495" t="s">
        <v>57</v>
      </c>
      <c r="C1571" s="495" t="s">
        <v>324</v>
      </c>
      <c r="D1571" s="495" t="s">
        <v>5123</v>
      </c>
      <c r="E1571" s="495" t="s">
        <v>10653</v>
      </c>
      <c r="F1571" s="473" t="s">
        <v>28</v>
      </c>
      <c r="G1571" s="473"/>
      <c r="H1571" s="473"/>
      <c r="I1571" s="473"/>
      <c r="J1571" s="152" t="s">
        <v>11223</v>
      </c>
      <c r="K1571" s="163" t="s">
        <v>8950</v>
      </c>
      <c r="L1571" s="503">
        <v>42972</v>
      </c>
      <c r="M1571" s="497" t="s">
        <v>10734</v>
      </c>
      <c r="N1571" s="163" t="s">
        <v>47</v>
      </c>
      <c r="O1571" s="503">
        <v>42972</v>
      </c>
      <c r="P1571" s="499">
        <v>38750</v>
      </c>
      <c r="Q1571" s="500">
        <f t="shared" si="53"/>
        <v>3.875E-2</v>
      </c>
      <c r="R1571" s="504">
        <v>12</v>
      </c>
      <c r="S1571" s="505" t="s">
        <v>11283</v>
      </c>
      <c r="T1571" s="163" t="s">
        <v>292</v>
      </c>
      <c r="U1571" s="163" t="s">
        <v>7</v>
      </c>
      <c r="V1571" s="495" t="s">
        <v>477</v>
      </c>
      <c r="W1571" s="495" t="s">
        <v>2539</v>
      </c>
      <c r="X1571" s="495" t="s">
        <v>6101</v>
      </c>
      <c r="Y1571" s="495" t="s">
        <v>356</v>
      </c>
      <c r="Z1571" s="616"/>
      <c r="AA1571" s="590"/>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615" customFormat="1" ht="17.45" customHeight="1" x14ac:dyDescent="0.25">
      <c r="A1572" s="589" t="s">
        <v>8444</v>
      </c>
      <c r="B1572" s="495" t="s">
        <v>57</v>
      </c>
      <c r="C1572" s="495" t="s">
        <v>324</v>
      </c>
      <c r="D1572" s="495" t="s">
        <v>10654</v>
      </c>
      <c r="E1572" s="495" t="s">
        <v>8445</v>
      </c>
      <c r="F1572" s="473" t="s">
        <v>26</v>
      </c>
      <c r="G1572" s="473"/>
      <c r="H1572" s="473"/>
      <c r="I1572" s="473"/>
      <c r="J1572" s="152" t="s">
        <v>11223</v>
      </c>
      <c r="K1572" s="152" t="s">
        <v>8948</v>
      </c>
      <c r="L1572" s="496">
        <v>42985</v>
      </c>
      <c r="M1572" s="497">
        <v>42864</v>
      </c>
      <c r="N1572" s="152" t="s">
        <v>46</v>
      </c>
      <c r="O1572" s="498">
        <v>42954</v>
      </c>
      <c r="P1572" s="499">
        <v>38747</v>
      </c>
      <c r="Q1572" s="500">
        <f t="shared" si="53"/>
        <v>3.8746999999999997E-2</v>
      </c>
      <c r="R1572" s="501">
        <v>3</v>
      </c>
      <c r="S1572" s="502">
        <v>42866</v>
      </c>
      <c r="T1572" s="152" t="s">
        <v>125</v>
      </c>
      <c r="U1572" s="152" t="s">
        <v>7040</v>
      </c>
      <c r="V1572" s="495" t="s">
        <v>162</v>
      </c>
      <c r="W1572" s="495" t="s">
        <v>105</v>
      </c>
      <c r="X1572" s="495" t="s">
        <v>10092</v>
      </c>
      <c r="Y1572" s="495" t="s">
        <v>6864</v>
      </c>
      <c r="Z1572" s="616"/>
      <c r="AA1572" s="590"/>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615" customFormat="1" ht="17.45" customHeight="1" x14ac:dyDescent="0.25">
      <c r="A1573" s="589" t="s">
        <v>9923</v>
      </c>
      <c r="B1573" s="495" t="s">
        <v>58</v>
      </c>
      <c r="C1573" s="495" t="s">
        <v>58</v>
      </c>
      <c r="D1573" s="495" t="s">
        <v>1409</v>
      </c>
      <c r="E1573" s="495" t="s">
        <v>11200</v>
      </c>
      <c r="F1573" s="473" t="s">
        <v>24</v>
      </c>
      <c r="G1573" s="473"/>
      <c r="H1573" s="473"/>
      <c r="I1573" s="473"/>
      <c r="J1573" s="152" t="s">
        <v>11223</v>
      </c>
      <c r="K1573" s="163" t="s">
        <v>8949</v>
      </c>
      <c r="L1573" s="503">
        <v>42978</v>
      </c>
      <c r="M1573" s="497" t="s">
        <v>9953</v>
      </c>
      <c r="N1573" s="163" t="s">
        <v>47</v>
      </c>
      <c r="O1573" s="503">
        <v>42978</v>
      </c>
      <c r="P1573" s="499">
        <v>38095</v>
      </c>
      <c r="Q1573" s="500">
        <f t="shared" si="53"/>
        <v>3.8094999999999997E-2</v>
      </c>
      <c r="R1573" s="504">
        <v>2</v>
      </c>
      <c r="S1573" s="505" t="s">
        <v>11851</v>
      </c>
      <c r="T1573" s="163" t="s">
        <v>211</v>
      </c>
      <c r="U1573" s="152" t="s">
        <v>7040</v>
      </c>
      <c r="V1573" s="495" t="s">
        <v>104</v>
      </c>
      <c r="W1573" s="495" t="s">
        <v>114</v>
      </c>
      <c r="X1573" s="495" t="s">
        <v>5509</v>
      </c>
      <c r="Y1573" s="495" t="s">
        <v>2146</v>
      </c>
      <c r="Z1573" s="616"/>
      <c r="AA1573" s="590"/>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615" customFormat="1" ht="17.45" customHeight="1" x14ac:dyDescent="0.25">
      <c r="A1574" s="592" t="s">
        <v>3781</v>
      </c>
      <c r="B1574" s="519" t="s">
        <v>57</v>
      </c>
      <c r="C1574" s="519" t="s">
        <v>775</v>
      </c>
      <c r="D1574" s="519" t="s">
        <v>3782</v>
      </c>
      <c r="E1574" s="519" t="s">
        <v>3783</v>
      </c>
      <c r="F1574" s="473" t="s">
        <v>28</v>
      </c>
      <c r="G1574" s="473"/>
      <c r="H1574" s="473"/>
      <c r="I1574" s="473"/>
      <c r="J1574" s="520" t="s">
        <v>11226</v>
      </c>
      <c r="K1574" s="520" t="s">
        <v>36</v>
      </c>
      <c r="L1574" s="521">
        <v>42825</v>
      </c>
      <c r="M1574" s="522" t="s">
        <v>3784</v>
      </c>
      <c r="N1574" s="520" t="s">
        <v>50</v>
      </c>
      <c r="O1574" s="521">
        <v>42825</v>
      </c>
      <c r="P1574" s="523">
        <v>38050</v>
      </c>
      <c r="Q1574" s="524">
        <v>3.805E-2</v>
      </c>
      <c r="R1574" s="525">
        <v>2</v>
      </c>
      <c r="S1574" s="526" t="s">
        <v>7102</v>
      </c>
      <c r="T1574" s="520" t="s">
        <v>578</v>
      </c>
      <c r="U1574" s="520" t="s">
        <v>7040</v>
      </c>
      <c r="V1574" s="519" t="s">
        <v>134</v>
      </c>
      <c r="W1574" s="519" t="s">
        <v>9226</v>
      </c>
      <c r="X1574" s="415" t="s">
        <v>8955</v>
      </c>
      <c r="Y1574" s="415" t="s">
        <v>1629</v>
      </c>
      <c r="Z1574" s="616"/>
      <c r="AA1574" s="590"/>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615" customFormat="1" ht="17.45" customHeight="1" x14ac:dyDescent="0.25">
      <c r="A1575" s="591" t="s">
        <v>11698</v>
      </c>
      <c r="B1575" s="506" t="s">
        <v>57</v>
      </c>
      <c r="C1575" s="506" t="s">
        <v>775</v>
      </c>
      <c r="D1575" s="506" t="s">
        <v>3782</v>
      </c>
      <c r="E1575" s="506" t="s">
        <v>11699</v>
      </c>
      <c r="F1575" s="473" t="s">
        <v>28</v>
      </c>
      <c r="G1575" s="473"/>
      <c r="H1575" s="473"/>
      <c r="I1575" s="473"/>
      <c r="J1575" s="470" t="s">
        <v>11223</v>
      </c>
      <c r="K1575" s="507" t="s">
        <v>36</v>
      </c>
      <c r="L1575" s="508">
        <v>43002</v>
      </c>
      <c r="M1575" s="509" t="s">
        <v>11790</v>
      </c>
      <c r="N1575" s="507" t="s">
        <v>46</v>
      </c>
      <c r="O1575" s="508">
        <v>43002</v>
      </c>
      <c r="P1575" s="510">
        <v>38000</v>
      </c>
      <c r="Q1575" s="511">
        <f t="shared" ref="Q1575:Q1587" si="54">+P1575*0.000001</f>
        <v>3.7999999999999999E-2</v>
      </c>
      <c r="R1575" s="512">
        <v>12</v>
      </c>
      <c r="S1575" s="513" t="s">
        <v>11804</v>
      </c>
      <c r="T1575" s="507" t="s">
        <v>103</v>
      </c>
      <c r="U1575" s="507" t="s">
        <v>9234</v>
      </c>
      <c r="V1575" s="506" t="s">
        <v>184</v>
      </c>
      <c r="W1575" s="506"/>
      <c r="X1575" s="495" t="s">
        <v>11991</v>
      </c>
      <c r="Y1575" s="495" t="s">
        <v>186</v>
      </c>
      <c r="Z1575" s="616"/>
      <c r="AA1575" s="590"/>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615" customFormat="1" ht="17.45" customHeight="1" x14ac:dyDescent="0.25">
      <c r="A1576" s="589" t="s">
        <v>11028</v>
      </c>
      <c r="B1576" s="495" t="s">
        <v>57</v>
      </c>
      <c r="C1576" s="495" t="s">
        <v>775</v>
      </c>
      <c r="D1576" s="495" t="s">
        <v>11102</v>
      </c>
      <c r="E1576" s="495" t="s">
        <v>11201</v>
      </c>
      <c r="F1576" s="473" t="s">
        <v>28</v>
      </c>
      <c r="G1576" s="473"/>
      <c r="H1576" s="473"/>
      <c r="I1576" s="473"/>
      <c r="J1576" s="152" t="s">
        <v>11223</v>
      </c>
      <c r="K1576" s="152" t="s">
        <v>36</v>
      </c>
      <c r="L1576" s="496">
        <v>42977</v>
      </c>
      <c r="M1576" s="497">
        <v>42907</v>
      </c>
      <c r="N1576" s="152" t="s">
        <v>48</v>
      </c>
      <c r="O1576" s="498">
        <v>42977</v>
      </c>
      <c r="P1576" s="499">
        <v>38000</v>
      </c>
      <c r="Q1576" s="500">
        <f t="shared" si="54"/>
        <v>3.7999999999999999E-2</v>
      </c>
      <c r="R1576" s="501">
        <v>3</v>
      </c>
      <c r="S1576" s="502">
        <v>42908</v>
      </c>
      <c r="T1576" s="152" t="s">
        <v>211</v>
      </c>
      <c r="U1576" s="152" t="s">
        <v>7040</v>
      </c>
      <c r="V1576" s="495" t="s">
        <v>162</v>
      </c>
      <c r="W1576" s="495" t="s">
        <v>105</v>
      </c>
      <c r="X1576" s="495" t="s">
        <v>11396</v>
      </c>
      <c r="Y1576" s="495" t="s">
        <v>6864</v>
      </c>
      <c r="Z1576" s="616"/>
      <c r="AA1576" s="590"/>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615" customFormat="1" ht="17.45" customHeight="1" x14ac:dyDescent="0.25">
      <c r="A1577" s="589" t="s">
        <v>8446</v>
      </c>
      <c r="B1577" s="495" t="s">
        <v>6912</v>
      </c>
      <c r="C1577" s="495" t="s">
        <v>6912</v>
      </c>
      <c r="D1577" s="495" t="s">
        <v>10655</v>
      </c>
      <c r="E1577" s="495" t="s">
        <v>8447</v>
      </c>
      <c r="F1577" s="473" t="s">
        <v>24</v>
      </c>
      <c r="G1577" s="473"/>
      <c r="H1577" s="473"/>
      <c r="I1577" s="473"/>
      <c r="J1577" s="152" t="s">
        <v>11223</v>
      </c>
      <c r="K1577" s="152" t="s">
        <v>8949</v>
      </c>
      <c r="L1577" s="496">
        <v>42999</v>
      </c>
      <c r="M1577" s="497">
        <v>42857</v>
      </c>
      <c r="N1577" s="152" t="s">
        <v>46</v>
      </c>
      <c r="O1577" s="498">
        <v>42999</v>
      </c>
      <c r="P1577" s="499">
        <v>37728</v>
      </c>
      <c r="Q1577" s="500">
        <f t="shared" si="54"/>
        <v>3.7727999999999998E-2</v>
      </c>
      <c r="R1577" s="501">
        <v>12</v>
      </c>
      <c r="S1577" s="502">
        <v>42903</v>
      </c>
      <c r="T1577" s="152" t="s">
        <v>125</v>
      </c>
      <c r="U1577" s="152" t="s">
        <v>7040</v>
      </c>
      <c r="V1577" s="495" t="s">
        <v>162</v>
      </c>
      <c r="W1577" s="495" t="s">
        <v>105</v>
      </c>
      <c r="X1577" s="495" t="s">
        <v>9142</v>
      </c>
      <c r="Y1577" s="495" t="s">
        <v>7201</v>
      </c>
      <c r="Z1577" s="616"/>
      <c r="AA1577" s="590"/>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615" customFormat="1" ht="17.45" customHeight="1" x14ac:dyDescent="0.25">
      <c r="A1578" s="589" t="s">
        <v>7639</v>
      </c>
      <c r="B1578" s="495" t="s">
        <v>60</v>
      </c>
      <c r="C1578" s="495" t="s">
        <v>805</v>
      </c>
      <c r="D1578" s="495" t="s">
        <v>7640</v>
      </c>
      <c r="E1578" s="495" t="s">
        <v>7641</v>
      </c>
      <c r="F1578" s="473" t="s">
        <v>27</v>
      </c>
      <c r="G1578" s="473"/>
      <c r="H1578" s="473"/>
      <c r="I1578" s="473"/>
      <c r="J1578" s="152" t="s">
        <v>11223</v>
      </c>
      <c r="K1578" s="163" t="s">
        <v>8947</v>
      </c>
      <c r="L1578" s="503">
        <v>43003</v>
      </c>
      <c r="M1578" s="497" t="s">
        <v>7642</v>
      </c>
      <c r="N1578" s="163" t="s">
        <v>46</v>
      </c>
      <c r="O1578" s="503">
        <v>43003</v>
      </c>
      <c r="P1578" s="499">
        <v>36569</v>
      </c>
      <c r="Q1578" s="500">
        <f t="shared" si="54"/>
        <v>3.6568999999999997E-2</v>
      </c>
      <c r="R1578" s="504">
        <v>12</v>
      </c>
      <c r="S1578" s="505" t="s">
        <v>9434</v>
      </c>
      <c r="T1578" s="163" t="s">
        <v>103</v>
      </c>
      <c r="U1578" s="163" t="s">
        <v>7</v>
      </c>
      <c r="V1578" s="495" t="s">
        <v>388</v>
      </c>
      <c r="W1578" s="495" t="s">
        <v>389</v>
      </c>
      <c r="X1578" s="495" t="s">
        <v>5532</v>
      </c>
      <c r="Y1578" s="495"/>
      <c r="Z1578" s="616"/>
      <c r="AA1578" s="590"/>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615" customFormat="1" ht="17.45" customHeight="1" x14ac:dyDescent="0.25">
      <c r="A1579" s="589" t="s">
        <v>6628</v>
      </c>
      <c r="B1579" s="495" t="s">
        <v>56</v>
      </c>
      <c r="C1579" s="495" t="s">
        <v>161</v>
      </c>
      <c r="D1579" s="495" t="s">
        <v>10541</v>
      </c>
      <c r="E1579" s="495" t="s">
        <v>6630</v>
      </c>
      <c r="F1579" s="473" t="s">
        <v>26</v>
      </c>
      <c r="G1579" s="473"/>
      <c r="H1579" s="473"/>
      <c r="I1579" s="473"/>
      <c r="J1579" s="152" t="s">
        <v>11223</v>
      </c>
      <c r="K1579" s="152" t="s">
        <v>8948</v>
      </c>
      <c r="L1579" s="496">
        <v>42941</v>
      </c>
      <c r="M1579" s="497">
        <v>42821</v>
      </c>
      <c r="N1579" s="152" t="s">
        <v>47</v>
      </c>
      <c r="O1579" s="498">
        <v>42941</v>
      </c>
      <c r="P1579" s="499">
        <v>100000</v>
      </c>
      <c r="Q1579" s="500">
        <f t="shared" si="54"/>
        <v>9.9999999999999992E-2</v>
      </c>
      <c r="R1579" s="501">
        <v>12</v>
      </c>
      <c r="S1579" s="502">
        <v>42880</v>
      </c>
      <c r="T1579" s="152" t="s">
        <v>103</v>
      </c>
      <c r="U1579" s="152" t="s">
        <v>18</v>
      </c>
      <c r="V1579" s="495" t="s">
        <v>9273</v>
      </c>
      <c r="W1579" s="495" t="s">
        <v>11335</v>
      </c>
      <c r="X1579" s="495" t="s">
        <v>10056</v>
      </c>
      <c r="Y1579" s="495" t="s">
        <v>9453</v>
      </c>
      <c r="Z1579" s="616"/>
      <c r="AA1579" s="590"/>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615" customFormat="1" ht="17.45" customHeight="1" x14ac:dyDescent="0.25">
      <c r="A1580" s="589" t="s">
        <v>10919</v>
      </c>
      <c r="B1580" s="495" t="s">
        <v>62</v>
      </c>
      <c r="C1580" s="495" t="s">
        <v>1065</v>
      </c>
      <c r="D1580" s="495" t="s">
        <v>10920</v>
      </c>
      <c r="E1580" s="495" t="s">
        <v>10921</v>
      </c>
      <c r="F1580" s="473" t="s">
        <v>28</v>
      </c>
      <c r="G1580" s="473"/>
      <c r="H1580" s="473"/>
      <c r="I1580" s="473"/>
      <c r="J1580" s="152" t="s">
        <v>11224</v>
      </c>
      <c r="K1580" s="163" t="s">
        <v>8950</v>
      </c>
      <c r="L1580" s="503">
        <v>43069</v>
      </c>
      <c r="M1580" s="497" t="s">
        <v>10943</v>
      </c>
      <c r="N1580" s="163" t="s">
        <v>47</v>
      </c>
      <c r="O1580" s="503">
        <v>43069</v>
      </c>
      <c r="P1580" s="499">
        <v>36000</v>
      </c>
      <c r="Q1580" s="500">
        <f t="shared" si="54"/>
        <v>3.5999999999999997E-2</v>
      </c>
      <c r="R1580" s="504">
        <v>12</v>
      </c>
      <c r="S1580" s="505" t="s">
        <v>10333</v>
      </c>
      <c r="T1580" s="163" t="s">
        <v>103</v>
      </c>
      <c r="U1580" s="163" t="s">
        <v>7</v>
      </c>
      <c r="V1580" s="495" t="s">
        <v>477</v>
      </c>
      <c r="W1580" s="495" t="s">
        <v>1302</v>
      </c>
      <c r="X1580" s="495" t="s">
        <v>9141</v>
      </c>
      <c r="Y1580" s="495" t="s">
        <v>356</v>
      </c>
      <c r="Z1580" s="616"/>
      <c r="AA1580" s="590"/>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615" customFormat="1" ht="17.45" customHeight="1" x14ac:dyDescent="0.25">
      <c r="A1581" s="589" t="s">
        <v>484</v>
      </c>
      <c r="B1581" s="495" t="s">
        <v>56</v>
      </c>
      <c r="C1581" s="495" t="s">
        <v>161</v>
      </c>
      <c r="D1581" s="495" t="s">
        <v>485</v>
      </c>
      <c r="E1581" s="495" t="s">
        <v>486</v>
      </c>
      <c r="F1581" s="473" t="s">
        <v>26</v>
      </c>
      <c r="G1581" s="473"/>
      <c r="H1581" s="473"/>
      <c r="I1581" s="473"/>
      <c r="J1581" s="152" t="s">
        <v>11225</v>
      </c>
      <c r="K1581" s="163" t="s">
        <v>8948</v>
      </c>
      <c r="L1581" s="503">
        <v>42898</v>
      </c>
      <c r="M1581" s="497" t="s">
        <v>487</v>
      </c>
      <c r="N1581" s="163" t="s">
        <v>46</v>
      </c>
      <c r="O1581" s="503">
        <v>42898</v>
      </c>
      <c r="P1581" s="499">
        <v>1000000</v>
      </c>
      <c r="Q1581" s="500">
        <f t="shared" si="54"/>
        <v>1</v>
      </c>
      <c r="R1581" s="504">
        <v>1</v>
      </c>
      <c r="S1581" s="505" t="s">
        <v>9262</v>
      </c>
      <c r="T1581" s="163" t="s">
        <v>125</v>
      </c>
      <c r="U1581" s="163" t="s">
        <v>18</v>
      </c>
      <c r="V1581" s="495" t="s">
        <v>488</v>
      </c>
      <c r="W1581" s="495" t="s">
        <v>5777</v>
      </c>
      <c r="X1581" s="495" t="s">
        <v>5778</v>
      </c>
      <c r="Y1581" s="495" t="s">
        <v>9292</v>
      </c>
      <c r="Z1581" s="616"/>
      <c r="AA1581" s="590"/>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615" customFormat="1" ht="17.45" customHeight="1" x14ac:dyDescent="0.25">
      <c r="A1582" s="589" t="s">
        <v>1253</v>
      </c>
      <c r="B1582" s="495" t="s">
        <v>56</v>
      </c>
      <c r="C1582" s="495" t="s">
        <v>161</v>
      </c>
      <c r="D1582" s="495" t="s">
        <v>485</v>
      </c>
      <c r="E1582" s="495" t="s">
        <v>1254</v>
      </c>
      <c r="F1582" s="473" t="s">
        <v>26</v>
      </c>
      <c r="G1582" s="473"/>
      <c r="H1582" s="473"/>
      <c r="I1582" s="473"/>
      <c r="J1582" s="152" t="s">
        <v>11223</v>
      </c>
      <c r="K1582" s="163" t="s">
        <v>8948</v>
      </c>
      <c r="L1582" s="503">
        <v>43008</v>
      </c>
      <c r="M1582" s="497" t="s">
        <v>1255</v>
      </c>
      <c r="N1582" s="163" t="s">
        <v>47</v>
      </c>
      <c r="O1582" s="503">
        <v>43008</v>
      </c>
      <c r="P1582" s="499">
        <v>300000</v>
      </c>
      <c r="Q1582" s="500">
        <f t="shared" si="54"/>
        <v>0.3</v>
      </c>
      <c r="R1582" s="504">
        <v>1</v>
      </c>
      <c r="S1582" s="505" t="s">
        <v>9709</v>
      </c>
      <c r="T1582" s="163" t="s">
        <v>103</v>
      </c>
      <c r="U1582" s="163" t="s">
        <v>13</v>
      </c>
      <c r="V1582" s="495" t="s">
        <v>126</v>
      </c>
      <c r="W1582" s="495" t="s">
        <v>498</v>
      </c>
      <c r="X1582" s="495" t="s">
        <v>5835</v>
      </c>
      <c r="Y1582" s="495" t="s">
        <v>435</v>
      </c>
      <c r="Z1582" s="616"/>
      <c r="AA1582" s="590"/>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615" customFormat="1" ht="17.45" customHeight="1" x14ac:dyDescent="0.25">
      <c r="A1583" s="589" t="s">
        <v>4109</v>
      </c>
      <c r="B1583" s="495" t="s">
        <v>6912</v>
      </c>
      <c r="C1583" s="495" t="s">
        <v>6912</v>
      </c>
      <c r="D1583" s="495" t="s">
        <v>10656</v>
      </c>
      <c r="E1583" s="495" t="s">
        <v>4110</v>
      </c>
      <c r="F1583" s="473" t="s">
        <v>26</v>
      </c>
      <c r="G1583" s="473"/>
      <c r="H1583" s="473"/>
      <c r="I1583" s="473"/>
      <c r="J1583" s="152" t="s">
        <v>11223</v>
      </c>
      <c r="K1583" s="152" t="s">
        <v>8948</v>
      </c>
      <c r="L1583" s="496">
        <v>42999</v>
      </c>
      <c r="M1583" s="497">
        <v>42809</v>
      </c>
      <c r="N1583" s="152" t="s">
        <v>47</v>
      </c>
      <c r="O1583" s="498">
        <v>42970</v>
      </c>
      <c r="P1583" s="499">
        <v>35000</v>
      </c>
      <c r="Q1583" s="500">
        <f t="shared" si="54"/>
        <v>3.4999999999999996E-2</v>
      </c>
      <c r="R1583" s="501">
        <v>4</v>
      </c>
      <c r="S1583" s="502">
        <v>42901</v>
      </c>
      <c r="T1583" s="152" t="s">
        <v>103</v>
      </c>
      <c r="U1583" s="152" t="s">
        <v>7040</v>
      </c>
      <c r="V1583" s="495" t="s">
        <v>162</v>
      </c>
      <c r="W1583" s="495" t="s">
        <v>105</v>
      </c>
      <c r="X1583" s="495" t="s">
        <v>9015</v>
      </c>
      <c r="Y1583" s="495"/>
      <c r="Z1583" s="616"/>
      <c r="AA1583" s="590"/>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615" customFormat="1" ht="17.45" customHeight="1" x14ac:dyDescent="0.25">
      <c r="A1584" s="589" t="s">
        <v>4131</v>
      </c>
      <c r="B1584" s="495" t="s">
        <v>57</v>
      </c>
      <c r="C1584" s="495" t="s">
        <v>775</v>
      </c>
      <c r="D1584" s="495" t="s">
        <v>1707</v>
      </c>
      <c r="E1584" s="495" t="s">
        <v>4132</v>
      </c>
      <c r="F1584" s="473" t="s">
        <v>26</v>
      </c>
      <c r="G1584" s="473"/>
      <c r="H1584" s="473"/>
      <c r="I1584" s="473"/>
      <c r="J1584" s="152" t="s">
        <v>11223</v>
      </c>
      <c r="K1584" s="163" t="s">
        <v>33</v>
      </c>
      <c r="L1584" s="503">
        <v>43008</v>
      </c>
      <c r="M1584" s="497" t="s">
        <v>4133</v>
      </c>
      <c r="N1584" s="163" t="s">
        <v>46</v>
      </c>
      <c r="O1584" s="503">
        <v>43008</v>
      </c>
      <c r="P1584" s="499">
        <v>35000</v>
      </c>
      <c r="Q1584" s="500">
        <f t="shared" si="54"/>
        <v>3.4999999999999996E-2</v>
      </c>
      <c r="R1584" s="504">
        <v>12</v>
      </c>
      <c r="S1584" s="505" t="s">
        <v>8159</v>
      </c>
      <c r="T1584" s="163" t="s">
        <v>125</v>
      </c>
      <c r="U1584" s="163" t="s">
        <v>7</v>
      </c>
      <c r="V1584" s="495" t="s">
        <v>477</v>
      </c>
      <c r="W1584" s="495" t="s">
        <v>1996</v>
      </c>
      <c r="X1584" s="495" t="s">
        <v>6206</v>
      </c>
      <c r="Y1584" s="495" t="s">
        <v>186</v>
      </c>
      <c r="Z1584" s="616"/>
      <c r="AA1584" s="590"/>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615" customFormat="1" ht="17.45" customHeight="1" x14ac:dyDescent="0.25">
      <c r="A1585" s="589" t="s">
        <v>3054</v>
      </c>
      <c r="B1585" s="495" t="s">
        <v>57</v>
      </c>
      <c r="C1585" s="495" t="s">
        <v>98</v>
      </c>
      <c r="D1585" s="495" t="s">
        <v>3055</v>
      </c>
      <c r="E1585" s="495" t="s">
        <v>3056</v>
      </c>
      <c r="F1585" s="473" t="s">
        <v>28</v>
      </c>
      <c r="G1585" s="473"/>
      <c r="H1585" s="473"/>
      <c r="I1585" s="473"/>
      <c r="J1585" s="152" t="s">
        <v>11223</v>
      </c>
      <c r="K1585" s="163" t="s">
        <v>8952</v>
      </c>
      <c r="L1585" s="503">
        <v>43007</v>
      </c>
      <c r="M1585" s="497" t="s">
        <v>3057</v>
      </c>
      <c r="N1585" s="163" t="s">
        <v>47</v>
      </c>
      <c r="O1585" s="503">
        <v>43007</v>
      </c>
      <c r="P1585" s="499">
        <v>35000</v>
      </c>
      <c r="Q1585" s="500">
        <f t="shared" si="54"/>
        <v>3.4999999999999996E-2</v>
      </c>
      <c r="R1585" s="504">
        <v>6</v>
      </c>
      <c r="S1585" s="505" t="s">
        <v>8047</v>
      </c>
      <c r="T1585" s="163" t="s">
        <v>125</v>
      </c>
      <c r="U1585" s="152" t="s">
        <v>7040</v>
      </c>
      <c r="V1585" s="495" t="s">
        <v>158</v>
      </c>
      <c r="W1585" s="495" t="s">
        <v>5919</v>
      </c>
      <c r="X1585" s="495" t="s">
        <v>106</v>
      </c>
      <c r="Y1585" s="495" t="s">
        <v>9238</v>
      </c>
      <c r="Z1585" s="616"/>
      <c r="AA1585" s="590"/>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615" customFormat="1" ht="17.45" customHeight="1" x14ac:dyDescent="0.25">
      <c r="A1586" s="589" t="s">
        <v>9670</v>
      </c>
      <c r="B1586" s="495" t="s">
        <v>60</v>
      </c>
      <c r="C1586" s="495" t="s">
        <v>805</v>
      </c>
      <c r="D1586" s="495" t="s">
        <v>11700</v>
      </c>
      <c r="E1586" s="495" t="s">
        <v>9671</v>
      </c>
      <c r="F1586" s="473" t="s">
        <v>26</v>
      </c>
      <c r="G1586" s="473"/>
      <c r="H1586" s="473"/>
      <c r="I1586" s="473"/>
      <c r="J1586" s="152" t="s">
        <v>11223</v>
      </c>
      <c r="K1586" s="152" t="s">
        <v>8948</v>
      </c>
      <c r="L1586" s="496">
        <v>42998</v>
      </c>
      <c r="M1586" s="497">
        <v>42884</v>
      </c>
      <c r="N1586" s="152" t="s">
        <v>46</v>
      </c>
      <c r="O1586" s="498">
        <v>42998</v>
      </c>
      <c r="P1586" s="499">
        <v>35000</v>
      </c>
      <c r="Q1586" s="500">
        <f t="shared" si="54"/>
        <v>3.4999999999999996E-2</v>
      </c>
      <c r="R1586" s="501">
        <v>12</v>
      </c>
      <c r="S1586" s="502">
        <v>42887</v>
      </c>
      <c r="T1586" s="152" t="s">
        <v>125</v>
      </c>
      <c r="U1586" s="152" t="s">
        <v>7040</v>
      </c>
      <c r="V1586" s="495" t="s">
        <v>162</v>
      </c>
      <c r="W1586" s="495" t="s">
        <v>7199</v>
      </c>
      <c r="X1586" s="495" t="s">
        <v>11992</v>
      </c>
      <c r="Y1586" s="495"/>
      <c r="Z1586" s="616"/>
      <c r="AA1586" s="590"/>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615" customFormat="1" ht="17.45" customHeight="1" x14ac:dyDescent="0.25">
      <c r="A1587" s="589" t="s">
        <v>8059</v>
      </c>
      <c r="B1587" s="495" t="s">
        <v>60</v>
      </c>
      <c r="C1587" s="495" t="s">
        <v>805</v>
      </c>
      <c r="D1587" s="495" t="s">
        <v>8088</v>
      </c>
      <c r="E1587" s="495" t="s">
        <v>10314</v>
      </c>
      <c r="F1587" s="473" t="s">
        <v>28</v>
      </c>
      <c r="G1587" s="473"/>
      <c r="H1587" s="473"/>
      <c r="I1587" s="473"/>
      <c r="J1587" s="152" t="s">
        <v>11225</v>
      </c>
      <c r="K1587" s="163" t="s">
        <v>8990</v>
      </c>
      <c r="L1587" s="503">
        <v>42872</v>
      </c>
      <c r="M1587" s="497" t="s">
        <v>8060</v>
      </c>
      <c r="N1587" s="163" t="s">
        <v>4686</v>
      </c>
      <c r="O1587" s="503">
        <v>42933</v>
      </c>
      <c r="P1587" s="499">
        <v>35000</v>
      </c>
      <c r="Q1587" s="500">
        <f t="shared" si="54"/>
        <v>3.4999999999999996E-2</v>
      </c>
      <c r="R1587" s="504">
        <v>1</v>
      </c>
      <c r="S1587" s="505" t="s">
        <v>11283</v>
      </c>
      <c r="T1587" s="163" t="s">
        <v>578</v>
      </c>
      <c r="U1587" s="163" t="s">
        <v>7</v>
      </c>
      <c r="V1587" s="495" t="s">
        <v>477</v>
      </c>
      <c r="W1587" s="495" t="s">
        <v>2539</v>
      </c>
      <c r="X1587" s="495" t="s">
        <v>6098</v>
      </c>
      <c r="Y1587" s="495" t="s">
        <v>757</v>
      </c>
      <c r="Z1587" s="616"/>
      <c r="AA1587" s="590"/>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615" customFormat="1" ht="17.45" customHeight="1" x14ac:dyDescent="0.25">
      <c r="A1588" s="592" t="s">
        <v>8117</v>
      </c>
      <c r="B1588" s="519" t="s">
        <v>60</v>
      </c>
      <c r="C1588" s="519" t="s">
        <v>805</v>
      </c>
      <c r="D1588" s="519" t="s">
        <v>8088</v>
      </c>
      <c r="E1588" s="519" t="s">
        <v>8118</v>
      </c>
      <c r="F1588" s="473" t="s">
        <v>28</v>
      </c>
      <c r="G1588" s="473"/>
      <c r="H1588" s="473"/>
      <c r="I1588" s="473"/>
      <c r="J1588" s="520" t="s">
        <v>11225</v>
      </c>
      <c r="K1588" s="520" t="s">
        <v>8990</v>
      </c>
      <c r="L1588" s="521">
        <v>42866</v>
      </c>
      <c r="M1588" s="522" t="s">
        <v>8151</v>
      </c>
      <c r="N1588" s="520" t="s">
        <v>50</v>
      </c>
      <c r="O1588" s="521">
        <v>42909</v>
      </c>
      <c r="P1588" s="540">
        <v>35000</v>
      </c>
      <c r="Q1588" s="524">
        <v>3.4999999999999996E-2</v>
      </c>
      <c r="R1588" s="525">
        <v>1</v>
      </c>
      <c r="S1588" s="526" t="s">
        <v>8957</v>
      </c>
      <c r="T1588" s="520" t="s">
        <v>578</v>
      </c>
      <c r="U1588" s="520" t="s">
        <v>7</v>
      </c>
      <c r="V1588" s="519" t="s">
        <v>388</v>
      </c>
      <c r="W1588" s="519" t="s">
        <v>389</v>
      </c>
      <c r="X1588" s="415" t="s">
        <v>5532</v>
      </c>
      <c r="Y1588" s="415" t="s">
        <v>186</v>
      </c>
      <c r="Z1588" s="616"/>
      <c r="AA1588" s="590"/>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615" customFormat="1" ht="17.45" customHeight="1" x14ac:dyDescent="0.25">
      <c r="A1589" s="589" t="s">
        <v>4421</v>
      </c>
      <c r="B1589" s="495" t="s">
        <v>60</v>
      </c>
      <c r="C1589" s="495" t="s">
        <v>805</v>
      </c>
      <c r="D1589" s="495" t="s">
        <v>4422</v>
      </c>
      <c r="E1589" s="495" t="s">
        <v>8977</v>
      </c>
      <c r="F1589" s="473" t="s">
        <v>27</v>
      </c>
      <c r="G1589" s="473"/>
      <c r="H1589" s="473"/>
      <c r="I1589" s="473"/>
      <c r="J1589" s="152" t="s">
        <v>11223</v>
      </c>
      <c r="K1589" s="163" t="s">
        <v>8947</v>
      </c>
      <c r="L1589" s="503">
        <v>42993</v>
      </c>
      <c r="M1589" s="497" t="s">
        <v>4424</v>
      </c>
      <c r="N1589" s="163" t="s">
        <v>48</v>
      </c>
      <c r="O1589" s="503">
        <v>42993</v>
      </c>
      <c r="P1589" s="499">
        <v>35000</v>
      </c>
      <c r="Q1589" s="500">
        <f t="shared" ref="Q1589:Q1620" si="55">+P1589*0.000001</f>
        <v>3.4999999999999996E-2</v>
      </c>
      <c r="R1589" s="504">
        <v>12</v>
      </c>
      <c r="S1589" s="505" t="s">
        <v>9808</v>
      </c>
      <c r="T1589" s="163" t="s">
        <v>211</v>
      </c>
      <c r="U1589" s="163" t="s">
        <v>7</v>
      </c>
      <c r="V1589" s="495" t="s">
        <v>477</v>
      </c>
      <c r="W1589" s="495" t="s">
        <v>2539</v>
      </c>
      <c r="X1589" s="495" t="s">
        <v>6197</v>
      </c>
      <c r="Y1589" s="495" t="s">
        <v>356</v>
      </c>
      <c r="Z1589" s="616"/>
      <c r="AA1589" s="590"/>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615" customFormat="1" ht="17.45" customHeight="1" x14ac:dyDescent="0.25">
      <c r="A1590" s="589" t="s">
        <v>8462</v>
      </c>
      <c r="B1590" s="495" t="s">
        <v>60</v>
      </c>
      <c r="C1590" s="495" t="s">
        <v>805</v>
      </c>
      <c r="D1590" s="495" t="s">
        <v>8463</v>
      </c>
      <c r="E1590" s="495" t="s">
        <v>8464</v>
      </c>
      <c r="F1590" s="473" t="s">
        <v>28</v>
      </c>
      <c r="G1590" s="473"/>
      <c r="H1590" s="473"/>
      <c r="I1590" s="473"/>
      <c r="J1590" s="152" t="s">
        <v>11223</v>
      </c>
      <c r="K1590" s="163" t="s">
        <v>8950</v>
      </c>
      <c r="L1590" s="503">
        <v>42926</v>
      </c>
      <c r="M1590" s="497" t="s">
        <v>8598</v>
      </c>
      <c r="N1590" s="163" t="s">
        <v>48</v>
      </c>
      <c r="O1590" s="503">
        <v>42926</v>
      </c>
      <c r="P1590" s="499">
        <v>35000</v>
      </c>
      <c r="Q1590" s="500">
        <f t="shared" si="55"/>
        <v>3.4999999999999996E-2</v>
      </c>
      <c r="R1590" s="504">
        <v>12</v>
      </c>
      <c r="S1590" s="505" t="s">
        <v>10333</v>
      </c>
      <c r="T1590" s="163" t="s">
        <v>211</v>
      </c>
      <c r="U1590" s="163" t="s">
        <v>7</v>
      </c>
      <c r="V1590" s="495" t="s">
        <v>388</v>
      </c>
      <c r="W1590" s="495" t="s">
        <v>389</v>
      </c>
      <c r="X1590" s="495" t="s">
        <v>10099</v>
      </c>
      <c r="Y1590" s="495" t="s">
        <v>757</v>
      </c>
      <c r="Z1590" s="616"/>
      <c r="AA1590" s="590"/>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615" customFormat="1" ht="17.45" customHeight="1" x14ac:dyDescent="0.25">
      <c r="A1591" s="589" t="s">
        <v>8450</v>
      </c>
      <c r="B1591" s="495" t="s">
        <v>60</v>
      </c>
      <c r="C1591" s="495" t="s">
        <v>805</v>
      </c>
      <c r="D1591" s="495" t="s">
        <v>8451</v>
      </c>
      <c r="E1591" s="495" t="s">
        <v>316</v>
      </c>
      <c r="F1591" s="473" t="s">
        <v>24</v>
      </c>
      <c r="G1591" s="473"/>
      <c r="H1591" s="473"/>
      <c r="I1591" s="473"/>
      <c r="J1591" s="152" t="s">
        <v>11223</v>
      </c>
      <c r="K1591" s="163" t="s">
        <v>8949</v>
      </c>
      <c r="L1591" s="503">
        <v>42950</v>
      </c>
      <c r="M1591" s="497" t="s">
        <v>8595</v>
      </c>
      <c r="N1591" s="163" t="s">
        <v>47</v>
      </c>
      <c r="O1591" s="503">
        <v>42950</v>
      </c>
      <c r="P1591" s="499">
        <v>35000</v>
      </c>
      <c r="Q1591" s="500">
        <f t="shared" si="55"/>
        <v>3.4999999999999996E-2</v>
      </c>
      <c r="R1591" s="504">
        <v>3</v>
      </c>
      <c r="S1591" s="505" t="s">
        <v>11852</v>
      </c>
      <c r="T1591" s="163" t="s">
        <v>103</v>
      </c>
      <c r="U1591" s="163" t="s">
        <v>7</v>
      </c>
      <c r="V1591" s="495" t="s">
        <v>477</v>
      </c>
      <c r="W1591" s="495" t="s">
        <v>2539</v>
      </c>
      <c r="X1591" s="495" t="s">
        <v>6098</v>
      </c>
      <c r="Y1591" s="495" t="s">
        <v>757</v>
      </c>
      <c r="Z1591" s="616"/>
      <c r="AA1591" s="590"/>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615" customFormat="1" ht="17.45" customHeight="1" x14ac:dyDescent="0.25">
      <c r="A1592" s="589" t="s">
        <v>9924</v>
      </c>
      <c r="B1592" s="495" t="s">
        <v>60</v>
      </c>
      <c r="C1592" s="495" t="s">
        <v>805</v>
      </c>
      <c r="D1592" s="495" t="s">
        <v>4117</v>
      </c>
      <c r="E1592" s="495" t="s">
        <v>9925</v>
      </c>
      <c r="F1592" s="473" t="s">
        <v>28</v>
      </c>
      <c r="G1592" s="473"/>
      <c r="H1592" s="473"/>
      <c r="I1592" s="473"/>
      <c r="J1592" s="152" t="s">
        <v>11223</v>
      </c>
      <c r="K1592" s="163" t="s">
        <v>8950</v>
      </c>
      <c r="L1592" s="503">
        <v>43007</v>
      </c>
      <c r="M1592" s="497" t="s">
        <v>9954</v>
      </c>
      <c r="N1592" s="163" t="s">
        <v>47</v>
      </c>
      <c r="O1592" s="503">
        <v>43007</v>
      </c>
      <c r="P1592" s="499">
        <v>35000</v>
      </c>
      <c r="Q1592" s="500">
        <f t="shared" si="55"/>
        <v>3.4999999999999996E-2</v>
      </c>
      <c r="R1592" s="504">
        <v>12</v>
      </c>
      <c r="S1592" s="505" t="s">
        <v>11283</v>
      </c>
      <c r="T1592" s="163" t="s">
        <v>125</v>
      </c>
      <c r="U1592" s="163" t="s">
        <v>7</v>
      </c>
      <c r="V1592" s="495" t="s">
        <v>477</v>
      </c>
      <c r="W1592" s="495" t="s">
        <v>2539</v>
      </c>
      <c r="X1592" s="495" t="s">
        <v>6098</v>
      </c>
      <c r="Y1592" s="495" t="s">
        <v>757</v>
      </c>
      <c r="Z1592" s="616"/>
      <c r="AA1592" s="590"/>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615" customFormat="1" ht="17.45" customHeight="1" x14ac:dyDescent="0.25">
      <c r="A1593" s="589" t="s">
        <v>11029</v>
      </c>
      <c r="B1593" s="495" t="s">
        <v>60</v>
      </c>
      <c r="C1593" s="495" t="s">
        <v>805</v>
      </c>
      <c r="D1593" s="495" t="s">
        <v>11103</v>
      </c>
      <c r="E1593" s="495" t="s">
        <v>316</v>
      </c>
      <c r="F1593" s="473" t="s">
        <v>28</v>
      </c>
      <c r="G1593" s="473"/>
      <c r="H1593" s="473"/>
      <c r="I1593" s="473"/>
      <c r="J1593" s="152" t="s">
        <v>11223</v>
      </c>
      <c r="K1593" s="163" t="s">
        <v>8953</v>
      </c>
      <c r="L1593" s="503">
        <v>43007</v>
      </c>
      <c r="M1593" s="497" t="s">
        <v>11270</v>
      </c>
      <c r="N1593" s="163" t="s">
        <v>47</v>
      </c>
      <c r="O1593" s="503">
        <v>43007</v>
      </c>
      <c r="P1593" s="499">
        <v>35000</v>
      </c>
      <c r="Q1593" s="500">
        <f t="shared" si="55"/>
        <v>3.4999999999999996E-2</v>
      </c>
      <c r="R1593" s="504">
        <v>12</v>
      </c>
      <c r="S1593" s="505" t="s">
        <v>11283</v>
      </c>
      <c r="T1593" s="163" t="s">
        <v>125</v>
      </c>
      <c r="U1593" s="163" t="s">
        <v>7</v>
      </c>
      <c r="V1593" s="495" t="s">
        <v>477</v>
      </c>
      <c r="W1593" s="495" t="s">
        <v>2539</v>
      </c>
      <c r="X1593" s="495" t="s">
        <v>6098</v>
      </c>
      <c r="Y1593" s="495" t="s">
        <v>757</v>
      </c>
      <c r="Z1593" s="616"/>
      <c r="AA1593" s="590"/>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615" customFormat="1" ht="17.45" customHeight="1" x14ac:dyDescent="0.25">
      <c r="A1594" s="589" t="s">
        <v>8448</v>
      </c>
      <c r="B1594" s="495" t="s">
        <v>60</v>
      </c>
      <c r="C1594" s="495" t="s">
        <v>805</v>
      </c>
      <c r="D1594" s="495" t="s">
        <v>8449</v>
      </c>
      <c r="E1594" s="495" t="s">
        <v>316</v>
      </c>
      <c r="F1594" s="473" t="s">
        <v>26</v>
      </c>
      <c r="G1594" s="473"/>
      <c r="H1594" s="473"/>
      <c r="I1594" s="473"/>
      <c r="J1594" s="152" t="s">
        <v>11223</v>
      </c>
      <c r="K1594" s="163" t="s">
        <v>8948</v>
      </c>
      <c r="L1594" s="503">
        <v>42926</v>
      </c>
      <c r="M1594" s="497" t="s">
        <v>8594</v>
      </c>
      <c r="N1594" s="163" t="s">
        <v>46</v>
      </c>
      <c r="O1594" s="503">
        <v>42926</v>
      </c>
      <c r="P1594" s="499">
        <v>35000</v>
      </c>
      <c r="Q1594" s="500">
        <f t="shared" si="55"/>
        <v>3.4999999999999996E-2</v>
      </c>
      <c r="R1594" s="504">
        <v>1</v>
      </c>
      <c r="S1594" s="505" t="s">
        <v>7881</v>
      </c>
      <c r="T1594" s="163" t="s">
        <v>125</v>
      </c>
      <c r="U1594" s="163" t="s">
        <v>7</v>
      </c>
      <c r="V1594" s="495" t="s">
        <v>477</v>
      </c>
      <c r="W1594" s="495"/>
      <c r="X1594" s="495" t="s">
        <v>6098</v>
      </c>
      <c r="Y1594" s="495"/>
      <c r="Z1594" s="616"/>
      <c r="AA1594" s="590"/>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615" customFormat="1" ht="17.45" customHeight="1" x14ac:dyDescent="0.25">
      <c r="A1595" s="589" t="s">
        <v>11030</v>
      </c>
      <c r="B1595" s="495" t="s">
        <v>60</v>
      </c>
      <c r="C1595" s="495" t="s">
        <v>805</v>
      </c>
      <c r="D1595" s="495" t="s">
        <v>11104</v>
      </c>
      <c r="E1595" s="495" t="s">
        <v>316</v>
      </c>
      <c r="F1595" s="473" t="s">
        <v>25</v>
      </c>
      <c r="G1595" s="473"/>
      <c r="H1595" s="473"/>
      <c r="I1595" s="473"/>
      <c r="J1595" s="152" t="s">
        <v>11224</v>
      </c>
      <c r="K1595" s="163" t="s">
        <v>8951</v>
      </c>
      <c r="L1595" s="503">
        <v>43100</v>
      </c>
      <c r="M1595" s="497" t="s">
        <v>11271</v>
      </c>
      <c r="N1595" s="163" t="s">
        <v>46</v>
      </c>
      <c r="O1595" s="503">
        <v>43100</v>
      </c>
      <c r="P1595" s="499">
        <v>35000</v>
      </c>
      <c r="Q1595" s="500">
        <f t="shared" si="55"/>
        <v>3.4999999999999996E-2</v>
      </c>
      <c r="R1595" s="504">
        <v>12</v>
      </c>
      <c r="S1595" s="505" t="s">
        <v>11283</v>
      </c>
      <c r="T1595" s="163" t="s">
        <v>125</v>
      </c>
      <c r="U1595" s="163" t="s">
        <v>7</v>
      </c>
      <c r="V1595" s="495" t="s">
        <v>477</v>
      </c>
      <c r="W1595" s="495"/>
      <c r="X1595" s="495" t="s">
        <v>10118</v>
      </c>
      <c r="Y1595" s="495"/>
      <c r="Z1595" s="616"/>
      <c r="AA1595" s="590"/>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615" customFormat="1" ht="17.45" customHeight="1" x14ac:dyDescent="0.25">
      <c r="A1596" s="589" t="s">
        <v>7788</v>
      </c>
      <c r="B1596" s="495" t="s">
        <v>60</v>
      </c>
      <c r="C1596" s="495" t="s">
        <v>805</v>
      </c>
      <c r="D1596" s="495" t="s">
        <v>7607</v>
      </c>
      <c r="E1596" s="495" t="s">
        <v>316</v>
      </c>
      <c r="F1596" s="473" t="s">
        <v>25</v>
      </c>
      <c r="G1596" s="473"/>
      <c r="H1596" s="473"/>
      <c r="I1596" s="473"/>
      <c r="J1596" s="152" t="s">
        <v>11224</v>
      </c>
      <c r="K1596" s="163" t="s">
        <v>8951</v>
      </c>
      <c r="L1596" s="503">
        <v>43100</v>
      </c>
      <c r="M1596" s="497" t="s">
        <v>7789</v>
      </c>
      <c r="N1596" s="163" t="s">
        <v>46</v>
      </c>
      <c r="O1596" s="503">
        <v>43100</v>
      </c>
      <c r="P1596" s="499">
        <v>35000</v>
      </c>
      <c r="Q1596" s="500">
        <f t="shared" si="55"/>
        <v>3.4999999999999996E-2</v>
      </c>
      <c r="R1596" s="504">
        <v>12</v>
      </c>
      <c r="S1596" s="505" t="s">
        <v>7101</v>
      </c>
      <c r="T1596" s="163" t="s">
        <v>125</v>
      </c>
      <c r="U1596" s="163" t="s">
        <v>7</v>
      </c>
      <c r="V1596" s="495" t="s">
        <v>477</v>
      </c>
      <c r="W1596" s="495"/>
      <c r="X1596" s="495" t="s">
        <v>7790</v>
      </c>
      <c r="Y1596" s="495"/>
      <c r="Z1596" s="616"/>
      <c r="AA1596" s="590"/>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615" customFormat="1" ht="17.45" customHeight="1" x14ac:dyDescent="0.25">
      <c r="A1597" s="589" t="s">
        <v>3745</v>
      </c>
      <c r="B1597" s="495" t="s">
        <v>57</v>
      </c>
      <c r="C1597" s="495" t="s">
        <v>98</v>
      </c>
      <c r="D1597" s="495" t="s">
        <v>3746</v>
      </c>
      <c r="E1597" s="495" t="s">
        <v>3747</v>
      </c>
      <c r="F1597" s="473" t="s">
        <v>26</v>
      </c>
      <c r="G1597" s="473"/>
      <c r="H1597" s="473"/>
      <c r="I1597" s="473"/>
      <c r="J1597" s="152" t="s">
        <v>11225</v>
      </c>
      <c r="K1597" s="163" t="s">
        <v>8948</v>
      </c>
      <c r="L1597" s="503">
        <v>42894</v>
      </c>
      <c r="M1597" s="497" t="s">
        <v>1738</v>
      </c>
      <c r="N1597" s="163" t="s">
        <v>46</v>
      </c>
      <c r="O1597" s="503">
        <v>42894</v>
      </c>
      <c r="P1597" s="499">
        <v>34000</v>
      </c>
      <c r="Q1597" s="500">
        <f t="shared" si="55"/>
        <v>3.3999999999999996E-2</v>
      </c>
      <c r="R1597" s="504">
        <v>12</v>
      </c>
      <c r="S1597" s="505" t="s">
        <v>11853</v>
      </c>
      <c r="T1597" s="163" t="s">
        <v>125</v>
      </c>
      <c r="U1597" s="163" t="s">
        <v>7</v>
      </c>
      <c r="V1597" s="495" t="s">
        <v>477</v>
      </c>
      <c r="W1597" s="495" t="s">
        <v>1204</v>
      </c>
      <c r="X1597" s="495" t="s">
        <v>106</v>
      </c>
      <c r="Y1597" s="495"/>
      <c r="Z1597" s="616"/>
      <c r="AA1597" s="590"/>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615" customFormat="1" ht="17.45" customHeight="1" x14ac:dyDescent="0.25">
      <c r="A1598" s="589" t="s">
        <v>7393</v>
      </c>
      <c r="B1598" s="495" t="s">
        <v>57</v>
      </c>
      <c r="C1598" s="495" t="s">
        <v>182</v>
      </c>
      <c r="D1598" s="495" t="s">
        <v>8099</v>
      </c>
      <c r="E1598" s="495" t="s">
        <v>7394</v>
      </c>
      <c r="F1598" s="473" t="s">
        <v>24</v>
      </c>
      <c r="G1598" s="473"/>
      <c r="H1598" s="473"/>
      <c r="I1598" s="473"/>
      <c r="J1598" s="152" t="s">
        <v>11225</v>
      </c>
      <c r="K1598" s="152" t="s">
        <v>38</v>
      </c>
      <c r="L1598" s="496">
        <v>42879</v>
      </c>
      <c r="M1598" s="497">
        <v>42809</v>
      </c>
      <c r="N1598" s="152" t="s">
        <v>50</v>
      </c>
      <c r="O1598" s="498">
        <v>42880</v>
      </c>
      <c r="P1598" s="499">
        <v>34000</v>
      </c>
      <c r="Q1598" s="500">
        <f t="shared" si="55"/>
        <v>3.3999999999999996E-2</v>
      </c>
      <c r="R1598" s="501">
        <v>9</v>
      </c>
      <c r="S1598" s="502">
        <v>42880</v>
      </c>
      <c r="T1598" s="152" t="s">
        <v>578</v>
      </c>
      <c r="U1598" s="152" t="s">
        <v>7040</v>
      </c>
      <c r="V1598" s="495" t="s">
        <v>162</v>
      </c>
      <c r="W1598" s="495" t="s">
        <v>105</v>
      </c>
      <c r="X1598" s="495" t="s">
        <v>7159</v>
      </c>
      <c r="Y1598" s="495"/>
      <c r="Z1598" s="616"/>
      <c r="AA1598" s="590"/>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615" customFormat="1" ht="17.45" customHeight="1" x14ac:dyDescent="0.25">
      <c r="A1599" s="589" t="s">
        <v>8204</v>
      </c>
      <c r="B1599" s="495" t="s">
        <v>56</v>
      </c>
      <c r="C1599" s="495" t="s">
        <v>124</v>
      </c>
      <c r="D1599" s="495" t="s">
        <v>10288</v>
      </c>
      <c r="E1599" s="495" t="s">
        <v>8205</v>
      </c>
      <c r="F1599" s="473" t="s">
        <v>26</v>
      </c>
      <c r="G1599" s="473"/>
      <c r="H1599" s="473"/>
      <c r="I1599" s="473"/>
      <c r="J1599" s="152" t="s">
        <v>11223</v>
      </c>
      <c r="K1599" s="152" t="s">
        <v>8948</v>
      </c>
      <c r="L1599" s="496">
        <v>42993</v>
      </c>
      <c r="M1599" s="497">
        <v>42860</v>
      </c>
      <c r="N1599" s="152" t="s">
        <v>46</v>
      </c>
      <c r="O1599" s="498">
        <v>42993</v>
      </c>
      <c r="P1599" s="499">
        <v>1000000</v>
      </c>
      <c r="Q1599" s="500">
        <f t="shared" si="55"/>
        <v>1</v>
      </c>
      <c r="R1599" s="501">
        <v>12</v>
      </c>
      <c r="S1599" s="502">
        <v>42866</v>
      </c>
      <c r="T1599" s="152" t="s">
        <v>125</v>
      </c>
      <c r="U1599" s="152" t="s">
        <v>7040</v>
      </c>
      <c r="V1599" s="495" t="s">
        <v>162</v>
      </c>
      <c r="W1599" s="495" t="s">
        <v>105</v>
      </c>
      <c r="X1599" s="495" t="s">
        <v>9835</v>
      </c>
      <c r="Y1599" s="495"/>
      <c r="Z1599" s="616"/>
      <c r="AA1599" s="590"/>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615" customFormat="1" ht="17.45" customHeight="1" x14ac:dyDescent="0.25">
      <c r="A1600" s="589" t="s">
        <v>8252</v>
      </c>
      <c r="B1600" s="495" t="s">
        <v>56</v>
      </c>
      <c r="C1600" s="495" t="s">
        <v>124</v>
      </c>
      <c r="D1600" s="495" t="s">
        <v>10288</v>
      </c>
      <c r="E1600" s="495" t="s">
        <v>8253</v>
      </c>
      <c r="F1600" s="473" t="s">
        <v>26</v>
      </c>
      <c r="G1600" s="473"/>
      <c r="H1600" s="473"/>
      <c r="I1600" s="473"/>
      <c r="J1600" s="152" t="s">
        <v>11223</v>
      </c>
      <c r="K1600" s="152" t="s">
        <v>8948</v>
      </c>
      <c r="L1600" s="496">
        <v>43000</v>
      </c>
      <c r="M1600" s="497">
        <v>42851</v>
      </c>
      <c r="N1600" s="152" t="s">
        <v>47</v>
      </c>
      <c r="O1600" s="498">
        <v>43000</v>
      </c>
      <c r="P1600" s="499">
        <v>333333</v>
      </c>
      <c r="Q1600" s="500">
        <f t="shared" si="55"/>
        <v>0.33333299999999999</v>
      </c>
      <c r="R1600" s="501">
        <v>12</v>
      </c>
      <c r="S1600" s="502">
        <v>42887</v>
      </c>
      <c r="T1600" s="152" t="s">
        <v>125</v>
      </c>
      <c r="U1600" s="152" t="s">
        <v>7040</v>
      </c>
      <c r="V1600" s="495" t="s">
        <v>162</v>
      </c>
      <c r="W1600" s="495" t="s">
        <v>105</v>
      </c>
      <c r="X1600" s="495" t="s">
        <v>10000</v>
      </c>
      <c r="Y1600" s="495" t="s">
        <v>9444</v>
      </c>
      <c r="Z1600" s="616"/>
      <c r="AA1600" s="590"/>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615" customFormat="1" ht="17.45" customHeight="1" x14ac:dyDescent="0.25">
      <c r="A1601" s="589" t="s">
        <v>9051</v>
      </c>
      <c r="B1601" s="495" t="s">
        <v>56</v>
      </c>
      <c r="C1601" s="495" t="s">
        <v>124</v>
      </c>
      <c r="D1601" s="495" t="s">
        <v>10288</v>
      </c>
      <c r="E1601" s="495" t="s">
        <v>9052</v>
      </c>
      <c r="F1601" s="473" t="s">
        <v>26</v>
      </c>
      <c r="G1601" s="473"/>
      <c r="H1601" s="473"/>
      <c r="I1601" s="473"/>
      <c r="J1601" s="152" t="s">
        <v>11223</v>
      </c>
      <c r="K1601" s="152" t="s">
        <v>8948</v>
      </c>
      <c r="L1601" s="496">
        <v>42962</v>
      </c>
      <c r="M1601" s="497">
        <v>42872</v>
      </c>
      <c r="N1601" s="152" t="s">
        <v>142</v>
      </c>
      <c r="O1601" s="498">
        <v>42962</v>
      </c>
      <c r="P1601" s="499">
        <v>216666</v>
      </c>
      <c r="Q1601" s="500">
        <f t="shared" si="55"/>
        <v>0.216666</v>
      </c>
      <c r="R1601" s="501">
        <v>12</v>
      </c>
      <c r="S1601" s="502">
        <v>42873</v>
      </c>
      <c r="T1601" s="152" t="s">
        <v>125</v>
      </c>
      <c r="U1601" s="152" t="s">
        <v>7040</v>
      </c>
      <c r="V1601" s="495" t="s">
        <v>162</v>
      </c>
      <c r="W1601" s="495" t="s">
        <v>7199</v>
      </c>
      <c r="X1601" s="495" t="s">
        <v>11908</v>
      </c>
      <c r="Y1601" s="495" t="s">
        <v>9445</v>
      </c>
      <c r="Z1601" s="616"/>
      <c r="AA1601" s="590"/>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615" customFormat="1" ht="17.45" customHeight="1" x14ac:dyDescent="0.25">
      <c r="A1602" s="589" t="s">
        <v>4159</v>
      </c>
      <c r="B1602" s="495" t="s">
        <v>60</v>
      </c>
      <c r="C1602" s="495" t="s">
        <v>6576</v>
      </c>
      <c r="D1602" s="495" t="s">
        <v>10922</v>
      </c>
      <c r="E1602" s="495" t="s">
        <v>4160</v>
      </c>
      <c r="F1602" s="473" t="s">
        <v>6576</v>
      </c>
      <c r="G1602" s="473"/>
      <c r="H1602" s="473"/>
      <c r="I1602" s="473"/>
      <c r="J1602" s="152" t="s">
        <v>11224</v>
      </c>
      <c r="K1602" s="152" t="s">
        <v>8948</v>
      </c>
      <c r="L1602" s="496">
        <v>43039</v>
      </c>
      <c r="M1602" s="497">
        <v>42796</v>
      </c>
      <c r="N1602" s="152" t="s">
        <v>46</v>
      </c>
      <c r="O1602" s="498">
        <v>42978</v>
      </c>
      <c r="P1602" s="499">
        <v>33333</v>
      </c>
      <c r="Q1602" s="500">
        <f t="shared" si="55"/>
        <v>3.3333000000000002E-2</v>
      </c>
      <c r="R1602" s="501">
        <v>12</v>
      </c>
      <c r="S1602" s="502">
        <v>42868</v>
      </c>
      <c r="T1602" s="152" t="s">
        <v>125</v>
      </c>
      <c r="U1602" s="152" t="s">
        <v>7040</v>
      </c>
      <c r="V1602" s="495" t="s">
        <v>162</v>
      </c>
      <c r="W1602" s="495" t="s">
        <v>105</v>
      </c>
      <c r="X1602" s="495" t="s">
        <v>10230</v>
      </c>
      <c r="Y1602" s="495" t="s">
        <v>7201</v>
      </c>
      <c r="Z1602" s="616"/>
      <c r="AA1602" s="590"/>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615" customFormat="1" ht="17.45" customHeight="1" x14ac:dyDescent="0.25">
      <c r="A1603" s="589" t="s">
        <v>8452</v>
      </c>
      <c r="B1603" s="495" t="s">
        <v>60</v>
      </c>
      <c r="C1603" s="495" t="s">
        <v>6576</v>
      </c>
      <c r="D1603" s="495" t="s">
        <v>8453</v>
      </c>
      <c r="E1603" s="495" t="s">
        <v>8454</v>
      </c>
      <c r="F1603" s="473" t="s">
        <v>6576</v>
      </c>
      <c r="G1603" s="473"/>
      <c r="H1603" s="473"/>
      <c r="I1603" s="473"/>
      <c r="J1603" s="152" t="s">
        <v>11223</v>
      </c>
      <c r="K1603" s="163" t="s">
        <v>8950</v>
      </c>
      <c r="L1603" s="503">
        <v>42925</v>
      </c>
      <c r="M1603" s="497" t="s">
        <v>8596</v>
      </c>
      <c r="N1603" s="163" t="s">
        <v>47</v>
      </c>
      <c r="O1603" s="503">
        <v>42925</v>
      </c>
      <c r="P1603" s="499">
        <v>33333</v>
      </c>
      <c r="Q1603" s="500">
        <f t="shared" si="55"/>
        <v>3.3333000000000002E-2</v>
      </c>
      <c r="R1603" s="504">
        <v>12</v>
      </c>
      <c r="S1603" s="505" t="s">
        <v>8048</v>
      </c>
      <c r="T1603" s="163" t="s">
        <v>103</v>
      </c>
      <c r="U1603" s="163" t="s">
        <v>7</v>
      </c>
      <c r="V1603" s="495" t="s">
        <v>477</v>
      </c>
      <c r="W1603" s="495" t="s">
        <v>1302</v>
      </c>
      <c r="X1603" s="495" t="s">
        <v>10093</v>
      </c>
      <c r="Y1603" s="495" t="s">
        <v>356</v>
      </c>
      <c r="Z1603" s="616"/>
      <c r="AA1603" s="590"/>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615" customFormat="1" ht="17.45" customHeight="1" x14ac:dyDescent="0.25">
      <c r="A1604" s="589" t="s">
        <v>8455</v>
      </c>
      <c r="B1604" s="495" t="s">
        <v>60</v>
      </c>
      <c r="C1604" s="495" t="s">
        <v>6576</v>
      </c>
      <c r="D1604" s="495" t="s">
        <v>8456</v>
      </c>
      <c r="E1604" s="495" t="s">
        <v>8457</v>
      </c>
      <c r="F1604" s="473" t="s">
        <v>6576</v>
      </c>
      <c r="G1604" s="473"/>
      <c r="H1604" s="473"/>
      <c r="I1604" s="473"/>
      <c r="J1604" s="152" t="s">
        <v>11223</v>
      </c>
      <c r="K1604" s="163" t="s">
        <v>8948</v>
      </c>
      <c r="L1604" s="503">
        <v>42993</v>
      </c>
      <c r="M1604" s="497" t="s">
        <v>8597</v>
      </c>
      <c r="N1604" s="163" t="s">
        <v>47</v>
      </c>
      <c r="O1604" s="503">
        <v>42993</v>
      </c>
      <c r="P1604" s="499">
        <v>33333</v>
      </c>
      <c r="Q1604" s="500">
        <f t="shared" si="55"/>
        <v>3.3333000000000002E-2</v>
      </c>
      <c r="R1604" s="504">
        <v>12</v>
      </c>
      <c r="S1604" s="505" t="s">
        <v>8158</v>
      </c>
      <c r="T1604" s="163" t="s">
        <v>103</v>
      </c>
      <c r="U1604" s="163" t="s">
        <v>7</v>
      </c>
      <c r="V1604" s="495" t="s">
        <v>477</v>
      </c>
      <c r="W1604" s="495" t="s">
        <v>2539</v>
      </c>
      <c r="X1604" s="495" t="s">
        <v>6158</v>
      </c>
      <c r="Y1604" s="495" t="s">
        <v>356</v>
      </c>
      <c r="Z1604" s="616"/>
      <c r="AA1604" s="590"/>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615" customFormat="1" ht="17.45" customHeight="1" x14ac:dyDescent="0.25">
      <c r="A1605" s="589" t="s">
        <v>1797</v>
      </c>
      <c r="B1605" s="495" t="s">
        <v>56</v>
      </c>
      <c r="C1605" s="495" t="s">
        <v>124</v>
      </c>
      <c r="D1605" s="495" t="s">
        <v>10288</v>
      </c>
      <c r="E1605" s="495" t="s">
        <v>1799</v>
      </c>
      <c r="F1605" s="473" t="s">
        <v>26</v>
      </c>
      <c r="G1605" s="473" t="s">
        <v>4894</v>
      </c>
      <c r="H1605" s="473" t="str">
        <f>VLOOKUP(A1605,'[1]2017 SalesConnect'!$A:$J,8,0)</f>
        <v>Halifax</v>
      </c>
      <c r="I1605" s="473" t="str">
        <f>VLOOKUP(A1605,'[1]2017 SalesConnect'!$A:$I,9,0)</f>
        <v>Inter Branch reconciliation, Being worked on by Halifax</v>
      </c>
      <c r="J1605" s="152" t="s">
        <v>11225</v>
      </c>
      <c r="K1605" s="152" t="s">
        <v>8948</v>
      </c>
      <c r="L1605" s="496">
        <v>42916</v>
      </c>
      <c r="M1605" s="497">
        <v>42782</v>
      </c>
      <c r="N1605" s="152" t="s">
        <v>49</v>
      </c>
      <c r="O1605" s="498">
        <v>42916</v>
      </c>
      <c r="P1605" s="499">
        <v>83333</v>
      </c>
      <c r="Q1605" s="500">
        <f t="shared" si="55"/>
        <v>8.333299999999999E-2</v>
      </c>
      <c r="R1605" s="501">
        <v>4</v>
      </c>
      <c r="S1605" s="502">
        <v>42866</v>
      </c>
      <c r="T1605" s="152" t="s">
        <v>211</v>
      </c>
      <c r="U1605" s="152" t="s">
        <v>7040</v>
      </c>
      <c r="V1605" s="495" t="s">
        <v>162</v>
      </c>
      <c r="W1605" s="495" t="s">
        <v>105</v>
      </c>
      <c r="X1605" s="495" t="s">
        <v>9835</v>
      </c>
      <c r="Y1605" s="495" t="s">
        <v>6864</v>
      </c>
      <c r="Z1605" s="616"/>
      <c r="AA1605" s="590"/>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615" customFormat="1" ht="17.45" customHeight="1" x14ac:dyDescent="0.25">
      <c r="A1606" s="589" t="s">
        <v>9150</v>
      </c>
      <c r="B1606" s="495" t="s">
        <v>56</v>
      </c>
      <c r="C1606" s="495" t="s">
        <v>109</v>
      </c>
      <c r="D1606" s="495" t="s">
        <v>10248</v>
      </c>
      <c r="E1606" s="495" t="s">
        <v>9151</v>
      </c>
      <c r="F1606" s="473" t="s">
        <v>28</v>
      </c>
      <c r="G1606" s="473"/>
      <c r="H1606" s="473"/>
      <c r="I1606" s="473"/>
      <c r="J1606" s="152" t="s">
        <v>11224</v>
      </c>
      <c r="K1606" s="152" t="s">
        <v>8952</v>
      </c>
      <c r="L1606" s="496">
        <v>43084</v>
      </c>
      <c r="M1606" s="497">
        <v>42872</v>
      </c>
      <c r="N1606" s="152" t="s">
        <v>46</v>
      </c>
      <c r="O1606" s="498">
        <v>43119</v>
      </c>
      <c r="P1606" s="499">
        <v>3000000</v>
      </c>
      <c r="Q1606" s="500">
        <f t="shared" si="55"/>
        <v>3</v>
      </c>
      <c r="R1606" s="501">
        <v>12</v>
      </c>
      <c r="S1606" s="502">
        <v>42873</v>
      </c>
      <c r="T1606" s="152" t="s">
        <v>103</v>
      </c>
      <c r="U1606" s="152" t="s">
        <v>7040</v>
      </c>
      <c r="V1606" s="495" t="s">
        <v>162</v>
      </c>
      <c r="W1606" s="495" t="s">
        <v>105</v>
      </c>
      <c r="X1606" s="495" t="s">
        <v>9800</v>
      </c>
      <c r="Y1606" s="495" t="s">
        <v>7201</v>
      </c>
      <c r="Z1606" s="616"/>
      <c r="AA1606" s="590"/>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615" customFormat="1" ht="17.45" customHeight="1" x14ac:dyDescent="0.25">
      <c r="A1607" s="589" t="s">
        <v>10316</v>
      </c>
      <c r="B1607" s="495" t="s">
        <v>57</v>
      </c>
      <c r="C1607" s="495" t="s">
        <v>324</v>
      </c>
      <c r="D1607" s="495" t="s">
        <v>10251</v>
      </c>
      <c r="E1607" s="495" t="s">
        <v>1746</v>
      </c>
      <c r="F1607" s="473" t="s">
        <v>26</v>
      </c>
      <c r="G1607" s="473"/>
      <c r="H1607" s="473"/>
      <c r="I1607" s="473"/>
      <c r="J1607" s="152" t="s">
        <v>11225</v>
      </c>
      <c r="K1607" s="152" t="s">
        <v>8948</v>
      </c>
      <c r="L1607" s="496">
        <v>42916</v>
      </c>
      <c r="M1607" s="497">
        <v>42895</v>
      </c>
      <c r="N1607" s="152" t="s">
        <v>50</v>
      </c>
      <c r="O1607" s="498">
        <v>42916</v>
      </c>
      <c r="P1607" s="499">
        <v>32792</v>
      </c>
      <c r="Q1607" s="500">
        <f t="shared" si="55"/>
        <v>3.2792000000000002E-2</v>
      </c>
      <c r="R1607" s="501">
        <v>1</v>
      </c>
      <c r="S1607" s="502">
        <v>42912</v>
      </c>
      <c r="T1607" s="152" t="s">
        <v>578</v>
      </c>
      <c r="U1607" s="152" t="s">
        <v>7040</v>
      </c>
      <c r="V1607" s="495" t="s">
        <v>162</v>
      </c>
      <c r="W1607" s="495" t="s">
        <v>8056</v>
      </c>
      <c r="X1607" s="495" t="s">
        <v>9962</v>
      </c>
      <c r="Y1607" s="495" t="s">
        <v>7096</v>
      </c>
      <c r="Z1607" s="616"/>
      <c r="AA1607" s="590"/>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615" customFormat="1" ht="17.45" customHeight="1" x14ac:dyDescent="0.25">
      <c r="A1608" s="589" t="s">
        <v>9154</v>
      </c>
      <c r="B1608" s="495" t="s">
        <v>56</v>
      </c>
      <c r="C1608" s="495" t="s">
        <v>109</v>
      </c>
      <c r="D1608" s="495" t="s">
        <v>10248</v>
      </c>
      <c r="E1608" s="495" t="s">
        <v>9155</v>
      </c>
      <c r="F1608" s="473" t="s">
        <v>28</v>
      </c>
      <c r="G1608" s="473"/>
      <c r="H1608" s="473"/>
      <c r="I1608" s="473"/>
      <c r="J1608" s="152" t="s">
        <v>11224</v>
      </c>
      <c r="K1608" s="152" t="s">
        <v>8952</v>
      </c>
      <c r="L1608" s="496">
        <v>43084</v>
      </c>
      <c r="M1608" s="497">
        <v>42872</v>
      </c>
      <c r="N1608" s="152" t="s">
        <v>46</v>
      </c>
      <c r="O1608" s="498">
        <v>43112</v>
      </c>
      <c r="P1608" s="499">
        <v>1500000</v>
      </c>
      <c r="Q1608" s="500">
        <f t="shared" si="55"/>
        <v>1.5</v>
      </c>
      <c r="R1608" s="501">
        <v>12</v>
      </c>
      <c r="S1608" s="502">
        <v>42900</v>
      </c>
      <c r="T1608" s="152" t="s">
        <v>103</v>
      </c>
      <c r="U1608" s="152" t="s">
        <v>7040</v>
      </c>
      <c r="V1608" s="495" t="s">
        <v>162</v>
      </c>
      <c r="W1608" s="495" t="s">
        <v>105</v>
      </c>
      <c r="X1608" s="495" t="s">
        <v>9800</v>
      </c>
      <c r="Y1608" s="495" t="s">
        <v>9549</v>
      </c>
      <c r="Z1608" s="616"/>
      <c r="AA1608" s="590"/>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615" customFormat="1" ht="17.45" customHeight="1" x14ac:dyDescent="0.25">
      <c r="A1609" s="589" t="s">
        <v>822</v>
      </c>
      <c r="B1609" s="495" t="s">
        <v>56</v>
      </c>
      <c r="C1609" s="495" t="s">
        <v>109</v>
      </c>
      <c r="D1609" s="495" t="s">
        <v>10248</v>
      </c>
      <c r="E1609" s="495" t="s">
        <v>8077</v>
      </c>
      <c r="F1609" s="473" t="s">
        <v>28</v>
      </c>
      <c r="G1609" s="473"/>
      <c r="H1609" s="473"/>
      <c r="I1609" s="473"/>
      <c r="J1609" s="152" t="s">
        <v>11223</v>
      </c>
      <c r="K1609" s="152" t="s">
        <v>8952</v>
      </c>
      <c r="L1609" s="496">
        <v>42937</v>
      </c>
      <c r="M1609" s="497">
        <v>42775</v>
      </c>
      <c r="N1609" s="152" t="s">
        <v>48</v>
      </c>
      <c r="O1609" s="498">
        <v>42937</v>
      </c>
      <c r="P1609" s="499">
        <v>347000</v>
      </c>
      <c r="Q1609" s="500">
        <f t="shared" si="55"/>
        <v>0.34699999999999998</v>
      </c>
      <c r="R1609" s="501">
        <v>12</v>
      </c>
      <c r="S1609" s="502">
        <v>42894</v>
      </c>
      <c r="T1609" s="152" t="s">
        <v>103</v>
      </c>
      <c r="U1609" s="152" t="s">
        <v>7040</v>
      </c>
      <c r="V1609" s="495" t="s">
        <v>162</v>
      </c>
      <c r="W1609" s="495" t="s">
        <v>105</v>
      </c>
      <c r="X1609" s="495" t="s">
        <v>9800</v>
      </c>
      <c r="Y1609" s="495" t="s">
        <v>6864</v>
      </c>
      <c r="Z1609" s="616"/>
      <c r="AA1609" s="590"/>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615" customFormat="1" ht="17.45" customHeight="1" x14ac:dyDescent="0.25">
      <c r="A1610" s="589" t="s">
        <v>7676</v>
      </c>
      <c r="B1610" s="495" t="s">
        <v>56</v>
      </c>
      <c r="C1610" s="495" t="s">
        <v>117</v>
      </c>
      <c r="D1610" s="495" t="s">
        <v>11508</v>
      </c>
      <c r="E1610" s="495" t="s">
        <v>7678</v>
      </c>
      <c r="F1610" s="473" t="s">
        <v>25</v>
      </c>
      <c r="G1610" s="473"/>
      <c r="H1610" s="473"/>
      <c r="I1610" s="473"/>
      <c r="J1610" s="152" t="s">
        <v>11223</v>
      </c>
      <c r="K1610" s="152" t="s">
        <v>35</v>
      </c>
      <c r="L1610" s="496">
        <v>42979</v>
      </c>
      <c r="M1610" s="497">
        <v>42828</v>
      </c>
      <c r="N1610" s="152" t="s">
        <v>46</v>
      </c>
      <c r="O1610" s="498">
        <v>42918</v>
      </c>
      <c r="P1610" s="499">
        <v>250000</v>
      </c>
      <c r="Q1610" s="500">
        <f t="shared" si="55"/>
        <v>0.25</v>
      </c>
      <c r="R1610" s="501">
        <v>12</v>
      </c>
      <c r="S1610" s="502">
        <v>42843</v>
      </c>
      <c r="T1610" s="152" t="s">
        <v>103</v>
      </c>
      <c r="U1610" s="152" t="s">
        <v>7040</v>
      </c>
      <c r="V1610" s="495" t="s">
        <v>162</v>
      </c>
      <c r="W1610" s="495" t="s">
        <v>7199</v>
      </c>
      <c r="X1610" s="495" t="s">
        <v>9970</v>
      </c>
      <c r="Y1610" s="495"/>
      <c r="Z1610" s="616"/>
      <c r="AA1610" s="590"/>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615" customFormat="1" ht="17.45" customHeight="1" x14ac:dyDescent="0.25">
      <c r="A1611" s="589" t="s">
        <v>7419</v>
      </c>
      <c r="B1611" s="495" t="s">
        <v>57</v>
      </c>
      <c r="C1611" s="495" t="s">
        <v>182</v>
      </c>
      <c r="D1611" s="495" t="s">
        <v>8099</v>
      </c>
      <c r="E1611" s="495" t="s">
        <v>7420</v>
      </c>
      <c r="F1611" s="473" t="s">
        <v>24</v>
      </c>
      <c r="G1611" s="473"/>
      <c r="H1611" s="473"/>
      <c r="I1611" s="473"/>
      <c r="J1611" s="152" t="s">
        <v>11225</v>
      </c>
      <c r="K1611" s="152" t="s">
        <v>38</v>
      </c>
      <c r="L1611" s="496">
        <v>42879</v>
      </c>
      <c r="M1611" s="497">
        <v>42809</v>
      </c>
      <c r="N1611" s="152" t="s">
        <v>50</v>
      </c>
      <c r="O1611" s="498">
        <v>42880</v>
      </c>
      <c r="P1611" s="499">
        <v>32000</v>
      </c>
      <c r="Q1611" s="500">
        <f t="shared" si="55"/>
        <v>3.2000000000000001E-2</v>
      </c>
      <c r="R1611" s="501">
        <v>9</v>
      </c>
      <c r="S1611" s="502">
        <v>42880</v>
      </c>
      <c r="T1611" s="152" t="s">
        <v>578</v>
      </c>
      <c r="U1611" s="152" t="s">
        <v>7040</v>
      </c>
      <c r="V1611" s="495" t="s">
        <v>162</v>
      </c>
      <c r="W1611" s="495" t="s">
        <v>105</v>
      </c>
      <c r="X1611" s="495" t="s">
        <v>7159</v>
      </c>
      <c r="Y1611" s="495"/>
      <c r="Z1611" s="616"/>
      <c r="AA1611" s="590"/>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615" customFormat="1" ht="17.45" customHeight="1" x14ac:dyDescent="0.25">
      <c r="A1612" s="589" t="s">
        <v>7417</v>
      </c>
      <c r="B1612" s="495" t="s">
        <v>57</v>
      </c>
      <c r="C1612" s="495" t="s">
        <v>182</v>
      </c>
      <c r="D1612" s="495" t="s">
        <v>8099</v>
      </c>
      <c r="E1612" s="495" t="s">
        <v>7418</v>
      </c>
      <c r="F1612" s="473" t="s">
        <v>24</v>
      </c>
      <c r="G1612" s="473"/>
      <c r="H1612" s="473"/>
      <c r="I1612" s="473"/>
      <c r="J1612" s="152" t="s">
        <v>11225</v>
      </c>
      <c r="K1612" s="152" t="s">
        <v>38</v>
      </c>
      <c r="L1612" s="496">
        <v>42916</v>
      </c>
      <c r="M1612" s="497">
        <v>42809</v>
      </c>
      <c r="N1612" s="152" t="s">
        <v>49</v>
      </c>
      <c r="O1612" s="498">
        <v>42909</v>
      </c>
      <c r="P1612" s="499">
        <v>32000</v>
      </c>
      <c r="Q1612" s="500">
        <f t="shared" si="55"/>
        <v>3.2000000000000001E-2</v>
      </c>
      <c r="R1612" s="501">
        <v>9</v>
      </c>
      <c r="S1612" s="502">
        <v>42894</v>
      </c>
      <c r="T1612" s="152" t="s">
        <v>466</v>
      </c>
      <c r="U1612" s="152" t="s">
        <v>7040</v>
      </c>
      <c r="V1612" s="495" t="s">
        <v>162</v>
      </c>
      <c r="W1612" s="495" t="s">
        <v>105</v>
      </c>
      <c r="X1612" s="495" t="s">
        <v>7159</v>
      </c>
      <c r="Y1612" s="495"/>
      <c r="Z1612" s="616"/>
      <c r="AA1612" s="590"/>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615" customFormat="1" ht="17.45" customHeight="1" x14ac:dyDescent="0.25">
      <c r="A1613" s="589" t="s">
        <v>4174</v>
      </c>
      <c r="B1613" s="495" t="s">
        <v>60</v>
      </c>
      <c r="C1613" s="495" t="s">
        <v>805</v>
      </c>
      <c r="D1613" s="495" t="s">
        <v>4175</v>
      </c>
      <c r="E1613" s="495" t="s">
        <v>4176</v>
      </c>
      <c r="F1613" s="473" t="s">
        <v>26</v>
      </c>
      <c r="G1613" s="473"/>
      <c r="H1613" s="473"/>
      <c r="I1613" s="473"/>
      <c r="J1613" s="152" t="s">
        <v>11224</v>
      </c>
      <c r="K1613" s="163" t="s">
        <v>33</v>
      </c>
      <c r="L1613" s="503">
        <v>43098</v>
      </c>
      <c r="M1613" s="497" t="s">
        <v>4177</v>
      </c>
      <c r="N1613" s="163" t="s">
        <v>46</v>
      </c>
      <c r="O1613" s="503">
        <v>43098</v>
      </c>
      <c r="P1613" s="499">
        <v>32000</v>
      </c>
      <c r="Q1613" s="500">
        <f t="shared" si="55"/>
        <v>3.2000000000000001E-2</v>
      </c>
      <c r="R1613" s="504">
        <v>1</v>
      </c>
      <c r="S1613" s="505" t="s">
        <v>8899</v>
      </c>
      <c r="T1613" s="163" t="s">
        <v>125</v>
      </c>
      <c r="U1613" s="163" t="s">
        <v>11</v>
      </c>
      <c r="V1613" s="495" t="s">
        <v>11</v>
      </c>
      <c r="W1613" s="495" t="s">
        <v>3074</v>
      </c>
      <c r="X1613" s="495" t="s">
        <v>8928</v>
      </c>
      <c r="Y1613" s="495"/>
      <c r="Z1613" s="616"/>
      <c r="AA1613" s="590"/>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615" customFormat="1" ht="17.45" customHeight="1" x14ac:dyDescent="0.25">
      <c r="A1614" s="589" t="s">
        <v>4174</v>
      </c>
      <c r="B1614" s="495" t="s">
        <v>60</v>
      </c>
      <c r="C1614" s="495" t="s">
        <v>805</v>
      </c>
      <c r="D1614" s="495" t="s">
        <v>4175</v>
      </c>
      <c r="E1614" s="495" t="s">
        <v>4176</v>
      </c>
      <c r="F1614" s="473" t="s">
        <v>26</v>
      </c>
      <c r="G1614" s="473"/>
      <c r="H1614" s="473"/>
      <c r="I1614" s="473"/>
      <c r="J1614" s="152" t="s">
        <v>11224</v>
      </c>
      <c r="K1614" s="163" t="s">
        <v>33</v>
      </c>
      <c r="L1614" s="503">
        <v>43098</v>
      </c>
      <c r="M1614" s="497" t="s">
        <v>4177</v>
      </c>
      <c r="N1614" s="163" t="s">
        <v>46</v>
      </c>
      <c r="O1614" s="503">
        <v>43098</v>
      </c>
      <c r="P1614" s="499">
        <v>32000</v>
      </c>
      <c r="Q1614" s="500">
        <f t="shared" si="55"/>
        <v>3.2000000000000001E-2</v>
      </c>
      <c r="R1614" s="504">
        <v>3</v>
      </c>
      <c r="S1614" s="505" t="s">
        <v>3267</v>
      </c>
      <c r="T1614" s="163" t="s">
        <v>125</v>
      </c>
      <c r="U1614" s="152" t="s">
        <v>7040</v>
      </c>
      <c r="V1614" s="495" t="s">
        <v>104</v>
      </c>
      <c r="W1614" s="495" t="s">
        <v>2668</v>
      </c>
      <c r="X1614" s="495" t="s">
        <v>8928</v>
      </c>
      <c r="Y1614" s="495"/>
      <c r="Z1614" s="616"/>
      <c r="AA1614" s="590"/>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615" customFormat="1" ht="17.45" customHeight="1" x14ac:dyDescent="0.25">
      <c r="A1615" s="589" t="s">
        <v>10657</v>
      </c>
      <c r="B1615" s="495" t="s">
        <v>60</v>
      </c>
      <c r="C1615" s="495" t="s">
        <v>805</v>
      </c>
      <c r="D1615" s="495" t="s">
        <v>10658</v>
      </c>
      <c r="E1615" s="495" t="s">
        <v>8985</v>
      </c>
      <c r="F1615" s="473" t="s">
        <v>28</v>
      </c>
      <c r="G1615" s="473"/>
      <c r="H1615" s="473"/>
      <c r="I1615" s="473"/>
      <c r="J1615" s="152" t="s">
        <v>11223</v>
      </c>
      <c r="K1615" s="163" t="s">
        <v>8950</v>
      </c>
      <c r="L1615" s="503">
        <v>43007</v>
      </c>
      <c r="M1615" s="497" t="s">
        <v>10735</v>
      </c>
      <c r="N1615" s="163" t="s">
        <v>47</v>
      </c>
      <c r="O1615" s="503">
        <v>43007</v>
      </c>
      <c r="P1615" s="499">
        <v>32000</v>
      </c>
      <c r="Q1615" s="500">
        <f t="shared" si="55"/>
        <v>3.2000000000000001E-2</v>
      </c>
      <c r="R1615" s="504">
        <v>12</v>
      </c>
      <c r="S1615" s="505" t="s">
        <v>11283</v>
      </c>
      <c r="T1615" s="163" t="s">
        <v>103</v>
      </c>
      <c r="U1615" s="163" t="s">
        <v>7</v>
      </c>
      <c r="V1615" s="495" t="s">
        <v>477</v>
      </c>
      <c r="W1615" s="495" t="s">
        <v>2539</v>
      </c>
      <c r="X1615" s="495" t="s">
        <v>6098</v>
      </c>
      <c r="Y1615" s="495" t="s">
        <v>128</v>
      </c>
      <c r="Z1615" s="616"/>
      <c r="AA1615" s="590"/>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615" customFormat="1" ht="17.45" customHeight="1" x14ac:dyDescent="0.25">
      <c r="A1616" s="589" t="s">
        <v>6918</v>
      </c>
      <c r="B1616" s="495" t="s">
        <v>62</v>
      </c>
      <c r="C1616" s="495" t="s">
        <v>429</v>
      </c>
      <c r="D1616" s="495" t="s">
        <v>6919</v>
      </c>
      <c r="E1616" s="495" t="s">
        <v>316</v>
      </c>
      <c r="F1616" s="473" t="s">
        <v>26</v>
      </c>
      <c r="G1616" s="473"/>
      <c r="H1616" s="473"/>
      <c r="I1616" s="473"/>
      <c r="J1616" s="152" t="s">
        <v>11224</v>
      </c>
      <c r="K1616" s="163" t="s">
        <v>8948</v>
      </c>
      <c r="L1616" s="503">
        <v>43033</v>
      </c>
      <c r="M1616" s="497" t="s">
        <v>6962</v>
      </c>
      <c r="N1616" s="163" t="s">
        <v>47</v>
      </c>
      <c r="O1616" s="503">
        <v>43033</v>
      </c>
      <c r="P1616" s="499">
        <v>31201</v>
      </c>
      <c r="Q1616" s="500">
        <f t="shared" si="55"/>
        <v>3.1201E-2</v>
      </c>
      <c r="R1616" s="504">
        <v>12</v>
      </c>
      <c r="S1616" s="505" t="s">
        <v>10333</v>
      </c>
      <c r="T1616" s="163" t="s">
        <v>125</v>
      </c>
      <c r="U1616" s="163" t="s">
        <v>9234</v>
      </c>
      <c r="V1616" s="495" t="s">
        <v>184</v>
      </c>
      <c r="W1616" s="495" t="s">
        <v>11333</v>
      </c>
      <c r="X1616" s="495" t="s">
        <v>6963</v>
      </c>
      <c r="Y1616" s="495" t="s">
        <v>6972</v>
      </c>
      <c r="Z1616" s="616"/>
      <c r="AA1616" s="590"/>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615" customFormat="1" ht="17.45" customHeight="1" x14ac:dyDescent="0.25">
      <c r="A1617" s="589" t="s">
        <v>9926</v>
      </c>
      <c r="B1617" s="495" t="s">
        <v>62</v>
      </c>
      <c r="C1617" s="495" t="s">
        <v>429</v>
      </c>
      <c r="D1617" s="495" t="s">
        <v>10923</v>
      </c>
      <c r="E1617" s="495" t="s">
        <v>316</v>
      </c>
      <c r="F1617" s="473" t="s">
        <v>25</v>
      </c>
      <c r="G1617" s="473"/>
      <c r="H1617" s="473"/>
      <c r="I1617" s="473"/>
      <c r="J1617" s="152" t="s">
        <v>11224</v>
      </c>
      <c r="K1617" s="152" t="s">
        <v>8951</v>
      </c>
      <c r="L1617" s="496">
        <v>43084</v>
      </c>
      <c r="M1617" s="497">
        <v>42893</v>
      </c>
      <c r="N1617" s="152" t="s">
        <v>47</v>
      </c>
      <c r="O1617" s="498">
        <v>43101</v>
      </c>
      <c r="P1617" s="499">
        <v>31186</v>
      </c>
      <c r="Q1617" s="500">
        <f t="shared" si="55"/>
        <v>3.1185999999999998E-2</v>
      </c>
      <c r="R1617" s="501">
        <v>12</v>
      </c>
      <c r="S1617" s="502">
        <v>42909</v>
      </c>
      <c r="T1617" s="152" t="s">
        <v>103</v>
      </c>
      <c r="U1617" s="152" t="s">
        <v>7040</v>
      </c>
      <c r="V1617" s="495" t="s">
        <v>162</v>
      </c>
      <c r="W1617" s="495" t="s">
        <v>105</v>
      </c>
      <c r="X1617" s="495" t="s">
        <v>10095</v>
      </c>
      <c r="Y1617" s="495"/>
      <c r="Z1617" s="616"/>
      <c r="AA1617" s="590"/>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615" customFormat="1" ht="17.45" customHeight="1" x14ac:dyDescent="0.25">
      <c r="A1618" s="589" t="s">
        <v>4198</v>
      </c>
      <c r="B1618" s="495" t="s">
        <v>57</v>
      </c>
      <c r="C1618" s="495" t="s">
        <v>324</v>
      </c>
      <c r="D1618" s="495" t="s">
        <v>4199</v>
      </c>
      <c r="E1618" s="495" t="s">
        <v>4200</v>
      </c>
      <c r="F1618" s="473" t="s">
        <v>28</v>
      </c>
      <c r="G1618" s="473"/>
      <c r="H1618" s="473"/>
      <c r="I1618" s="473"/>
      <c r="J1618" s="152" t="s">
        <v>11223</v>
      </c>
      <c r="K1618" s="163" t="s">
        <v>8950</v>
      </c>
      <c r="L1618" s="503">
        <v>42972</v>
      </c>
      <c r="M1618" s="497" t="s">
        <v>4201</v>
      </c>
      <c r="N1618" s="163" t="s">
        <v>47</v>
      </c>
      <c r="O1618" s="503">
        <v>42972</v>
      </c>
      <c r="P1618" s="499">
        <v>31000</v>
      </c>
      <c r="Q1618" s="500">
        <f t="shared" si="55"/>
        <v>3.1E-2</v>
      </c>
      <c r="R1618" s="504">
        <v>12</v>
      </c>
      <c r="S1618" s="505" t="s">
        <v>8993</v>
      </c>
      <c r="T1618" s="163" t="s">
        <v>103</v>
      </c>
      <c r="U1618" s="163" t="s">
        <v>9234</v>
      </c>
      <c r="V1618" s="495" t="s">
        <v>184</v>
      </c>
      <c r="W1618" s="495" t="s">
        <v>11333</v>
      </c>
      <c r="X1618" s="495" t="s">
        <v>11967</v>
      </c>
      <c r="Y1618" s="495" t="s">
        <v>128</v>
      </c>
      <c r="Z1618" s="616"/>
      <c r="AA1618" s="590"/>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615" customFormat="1" ht="17.45" customHeight="1" x14ac:dyDescent="0.25">
      <c r="A1619" s="589" t="s">
        <v>4183</v>
      </c>
      <c r="B1619" s="495" t="s">
        <v>57</v>
      </c>
      <c r="C1619" s="495" t="s">
        <v>324</v>
      </c>
      <c r="D1619" s="495" t="s">
        <v>4184</v>
      </c>
      <c r="E1619" s="495" t="s">
        <v>582</v>
      </c>
      <c r="F1619" s="473" t="s">
        <v>26</v>
      </c>
      <c r="G1619" s="473"/>
      <c r="H1619" s="473"/>
      <c r="I1619" s="473"/>
      <c r="J1619" s="152" t="s">
        <v>11225</v>
      </c>
      <c r="K1619" s="163" t="s">
        <v>8948</v>
      </c>
      <c r="L1619" s="503">
        <v>42916</v>
      </c>
      <c r="M1619" s="497" t="s">
        <v>4185</v>
      </c>
      <c r="N1619" s="163" t="s">
        <v>47</v>
      </c>
      <c r="O1619" s="503">
        <v>42916</v>
      </c>
      <c r="P1619" s="499">
        <v>31000</v>
      </c>
      <c r="Q1619" s="500">
        <f t="shared" si="55"/>
        <v>3.1E-2</v>
      </c>
      <c r="R1619" s="504">
        <v>1</v>
      </c>
      <c r="S1619" s="505" t="s">
        <v>10333</v>
      </c>
      <c r="T1619" s="163" t="s">
        <v>125</v>
      </c>
      <c r="U1619" s="163" t="s">
        <v>7</v>
      </c>
      <c r="V1619" s="495" t="s">
        <v>388</v>
      </c>
      <c r="W1619" s="495" t="s">
        <v>389</v>
      </c>
      <c r="X1619" s="495" t="s">
        <v>5598</v>
      </c>
      <c r="Y1619" s="495" t="s">
        <v>186</v>
      </c>
      <c r="Z1619" s="616"/>
      <c r="AA1619" s="590"/>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615" customFormat="1" ht="17.45" customHeight="1" x14ac:dyDescent="0.25">
      <c r="A1620" s="589" t="s">
        <v>4206</v>
      </c>
      <c r="B1620" s="495" t="s">
        <v>60</v>
      </c>
      <c r="C1620" s="495" t="s">
        <v>4992</v>
      </c>
      <c r="D1620" s="495" t="s">
        <v>10662</v>
      </c>
      <c r="E1620" s="495" t="s">
        <v>4208</v>
      </c>
      <c r="F1620" s="473" t="s">
        <v>25</v>
      </c>
      <c r="G1620" s="473"/>
      <c r="H1620" s="473"/>
      <c r="I1620" s="473"/>
      <c r="J1620" s="152" t="s">
        <v>11223</v>
      </c>
      <c r="K1620" s="152" t="s">
        <v>35</v>
      </c>
      <c r="L1620" s="496">
        <v>43005</v>
      </c>
      <c r="M1620" s="497">
        <v>42774</v>
      </c>
      <c r="N1620" s="152" t="s">
        <v>47</v>
      </c>
      <c r="O1620" s="498">
        <v>43005</v>
      </c>
      <c r="P1620" s="499">
        <v>31000</v>
      </c>
      <c r="Q1620" s="500">
        <f t="shared" si="55"/>
        <v>3.1E-2</v>
      </c>
      <c r="R1620" s="501">
        <v>12</v>
      </c>
      <c r="S1620" s="502">
        <v>42908</v>
      </c>
      <c r="T1620" s="152" t="s">
        <v>103</v>
      </c>
      <c r="U1620" s="152" t="s">
        <v>7040</v>
      </c>
      <c r="V1620" s="495" t="s">
        <v>162</v>
      </c>
      <c r="W1620" s="495" t="s">
        <v>105</v>
      </c>
      <c r="X1620" s="495" t="s">
        <v>9120</v>
      </c>
      <c r="Y1620" s="495"/>
      <c r="Z1620" s="616"/>
      <c r="AA1620" s="590"/>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615" customFormat="1" ht="17.45" customHeight="1" x14ac:dyDescent="0.25">
      <c r="A1621" s="589" t="s">
        <v>7421</v>
      </c>
      <c r="B1621" s="495" t="s">
        <v>60</v>
      </c>
      <c r="C1621" s="495" t="s">
        <v>4992</v>
      </c>
      <c r="D1621" s="495" t="s">
        <v>10660</v>
      </c>
      <c r="E1621" s="495" t="s">
        <v>6668</v>
      </c>
      <c r="F1621" s="473" t="s">
        <v>27</v>
      </c>
      <c r="G1621" s="473"/>
      <c r="H1621" s="473"/>
      <c r="I1621" s="473"/>
      <c r="J1621" s="152" t="s">
        <v>11224</v>
      </c>
      <c r="K1621" s="152" t="s">
        <v>8947</v>
      </c>
      <c r="L1621" s="496">
        <v>43040</v>
      </c>
      <c r="M1621" s="497">
        <v>42817</v>
      </c>
      <c r="N1621" s="152" t="s">
        <v>47</v>
      </c>
      <c r="O1621" s="498">
        <v>43040</v>
      </c>
      <c r="P1621" s="499">
        <v>31000</v>
      </c>
      <c r="Q1621" s="500">
        <f t="shared" ref="Q1621:Q1652" si="56">+P1621*0.000001</f>
        <v>3.1E-2</v>
      </c>
      <c r="R1621" s="501">
        <v>12</v>
      </c>
      <c r="S1621" s="502">
        <v>42908</v>
      </c>
      <c r="T1621" s="152" t="s">
        <v>103</v>
      </c>
      <c r="U1621" s="152" t="s">
        <v>7040</v>
      </c>
      <c r="V1621" s="495" t="s">
        <v>162</v>
      </c>
      <c r="W1621" s="495" t="s">
        <v>105</v>
      </c>
      <c r="X1621" s="495" t="s">
        <v>10097</v>
      </c>
      <c r="Y1621" s="495" t="s">
        <v>6864</v>
      </c>
      <c r="Z1621" s="616"/>
      <c r="AA1621" s="590"/>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615" customFormat="1" ht="17.45" customHeight="1" x14ac:dyDescent="0.25">
      <c r="A1622" s="589" t="s">
        <v>570</v>
      </c>
      <c r="B1622" s="495" t="s">
        <v>60</v>
      </c>
      <c r="C1622" s="495" t="s">
        <v>4992</v>
      </c>
      <c r="D1622" s="495" t="s">
        <v>10661</v>
      </c>
      <c r="E1622" s="495" t="s">
        <v>316</v>
      </c>
      <c r="F1622" s="473" t="s">
        <v>25</v>
      </c>
      <c r="G1622" s="473"/>
      <c r="H1622" s="473"/>
      <c r="I1622" s="473"/>
      <c r="J1622" s="152" t="s">
        <v>11223</v>
      </c>
      <c r="K1622" s="152" t="s">
        <v>8951</v>
      </c>
      <c r="L1622" s="496">
        <v>42997</v>
      </c>
      <c r="M1622" s="497">
        <v>42723</v>
      </c>
      <c r="N1622" s="152" t="s">
        <v>47</v>
      </c>
      <c r="O1622" s="498">
        <v>42997</v>
      </c>
      <c r="P1622" s="499">
        <v>31000</v>
      </c>
      <c r="Q1622" s="500">
        <f t="shared" si="56"/>
        <v>3.1E-2</v>
      </c>
      <c r="R1622" s="501">
        <v>12</v>
      </c>
      <c r="S1622" s="502">
        <v>42873</v>
      </c>
      <c r="T1622" s="152" t="s">
        <v>103</v>
      </c>
      <c r="U1622" s="152" t="s">
        <v>7040</v>
      </c>
      <c r="V1622" s="495" t="s">
        <v>162</v>
      </c>
      <c r="W1622" s="495" t="s">
        <v>105</v>
      </c>
      <c r="X1622" s="495" t="s">
        <v>7135</v>
      </c>
      <c r="Y1622" s="495" t="s">
        <v>6864</v>
      </c>
      <c r="Z1622" s="616"/>
      <c r="AA1622" s="590"/>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615" customFormat="1" ht="17.45" customHeight="1" x14ac:dyDescent="0.25">
      <c r="A1623" s="589" t="s">
        <v>8458</v>
      </c>
      <c r="B1623" s="495" t="s">
        <v>60</v>
      </c>
      <c r="C1623" s="495" t="s">
        <v>4992</v>
      </c>
      <c r="D1623" s="495" t="s">
        <v>10659</v>
      </c>
      <c r="E1623" s="495" t="s">
        <v>8459</v>
      </c>
      <c r="F1623" s="473" t="s">
        <v>28</v>
      </c>
      <c r="G1623" s="473"/>
      <c r="H1623" s="473"/>
      <c r="I1623" s="473"/>
      <c r="J1623" s="152" t="s">
        <v>11223</v>
      </c>
      <c r="K1623" s="152" t="s">
        <v>8950</v>
      </c>
      <c r="L1623" s="496">
        <v>42949</v>
      </c>
      <c r="M1623" s="497">
        <v>42859</v>
      </c>
      <c r="N1623" s="152" t="s">
        <v>46</v>
      </c>
      <c r="O1623" s="498">
        <v>42949</v>
      </c>
      <c r="P1623" s="499">
        <v>31000</v>
      </c>
      <c r="Q1623" s="500">
        <f t="shared" si="56"/>
        <v>3.1E-2</v>
      </c>
      <c r="R1623" s="501">
        <v>12</v>
      </c>
      <c r="S1623" s="502">
        <v>42859</v>
      </c>
      <c r="T1623" s="152" t="s">
        <v>103</v>
      </c>
      <c r="U1623" s="152" t="s">
        <v>7040</v>
      </c>
      <c r="V1623" s="495" t="s">
        <v>162</v>
      </c>
      <c r="W1623" s="495" t="s">
        <v>105</v>
      </c>
      <c r="X1623" s="495" t="s">
        <v>10096</v>
      </c>
      <c r="Y1623" s="495" t="s">
        <v>9239</v>
      </c>
      <c r="Z1623" s="616"/>
      <c r="AA1623" s="590"/>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615" customFormat="1" ht="17.45" customHeight="1" x14ac:dyDescent="0.25">
      <c r="A1624" s="589" t="s">
        <v>8119</v>
      </c>
      <c r="B1624" s="495" t="s">
        <v>60</v>
      </c>
      <c r="C1624" s="495" t="s">
        <v>4992</v>
      </c>
      <c r="D1624" s="495" t="s">
        <v>8120</v>
      </c>
      <c r="E1624" s="495" t="s">
        <v>8121</v>
      </c>
      <c r="F1624" s="473" t="s">
        <v>28</v>
      </c>
      <c r="G1624" s="473"/>
      <c r="H1624" s="473"/>
      <c r="I1624" s="473"/>
      <c r="J1624" s="152" t="s">
        <v>11224</v>
      </c>
      <c r="K1624" s="163" t="s">
        <v>8950</v>
      </c>
      <c r="L1624" s="503">
        <v>43028</v>
      </c>
      <c r="M1624" s="497" t="s">
        <v>8152</v>
      </c>
      <c r="N1624" s="163" t="s">
        <v>47</v>
      </c>
      <c r="O1624" s="503">
        <v>43028</v>
      </c>
      <c r="P1624" s="499">
        <v>31000</v>
      </c>
      <c r="Q1624" s="500">
        <f t="shared" si="56"/>
        <v>3.1E-2</v>
      </c>
      <c r="R1624" s="504">
        <v>12</v>
      </c>
      <c r="S1624" s="505" t="s">
        <v>11283</v>
      </c>
      <c r="T1624" s="163" t="s">
        <v>103</v>
      </c>
      <c r="U1624" s="163" t="s">
        <v>7</v>
      </c>
      <c r="V1624" s="495" t="s">
        <v>477</v>
      </c>
      <c r="W1624" s="495" t="s">
        <v>1204</v>
      </c>
      <c r="X1624" s="495" t="s">
        <v>8183</v>
      </c>
      <c r="Y1624" s="495" t="s">
        <v>757</v>
      </c>
      <c r="Z1624" s="616"/>
      <c r="AA1624" s="590"/>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615" customFormat="1" ht="17.45" customHeight="1" x14ac:dyDescent="0.25">
      <c r="A1625" s="589" t="s">
        <v>11031</v>
      </c>
      <c r="B1625" s="495" t="s">
        <v>60</v>
      </c>
      <c r="C1625" s="495" t="s">
        <v>4992</v>
      </c>
      <c r="D1625" s="495" t="s">
        <v>11105</v>
      </c>
      <c r="E1625" s="495" t="s">
        <v>11203</v>
      </c>
      <c r="F1625" s="473" t="s">
        <v>26</v>
      </c>
      <c r="G1625" s="473"/>
      <c r="H1625" s="473"/>
      <c r="I1625" s="473"/>
      <c r="J1625" s="152" t="s">
        <v>11223</v>
      </c>
      <c r="K1625" s="163" t="s">
        <v>8948</v>
      </c>
      <c r="L1625" s="503">
        <v>42998</v>
      </c>
      <c r="M1625" s="497" t="s">
        <v>11272</v>
      </c>
      <c r="N1625" s="163" t="s">
        <v>46</v>
      </c>
      <c r="O1625" s="503">
        <v>42998</v>
      </c>
      <c r="P1625" s="499">
        <v>31000</v>
      </c>
      <c r="Q1625" s="500">
        <f t="shared" si="56"/>
        <v>3.1E-2</v>
      </c>
      <c r="R1625" s="504">
        <v>12</v>
      </c>
      <c r="S1625" s="505" t="s">
        <v>11283</v>
      </c>
      <c r="T1625" s="163" t="s">
        <v>125</v>
      </c>
      <c r="U1625" s="163" t="s">
        <v>7</v>
      </c>
      <c r="V1625" s="495" t="s">
        <v>477</v>
      </c>
      <c r="W1625" s="495" t="s">
        <v>478</v>
      </c>
      <c r="X1625" s="495" t="s">
        <v>8183</v>
      </c>
      <c r="Y1625" s="495" t="s">
        <v>757</v>
      </c>
      <c r="Z1625" s="616"/>
      <c r="AA1625" s="590"/>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615" customFormat="1" ht="17.45" customHeight="1" x14ac:dyDescent="0.25">
      <c r="A1626" s="589" t="s">
        <v>11031</v>
      </c>
      <c r="B1626" s="495" t="s">
        <v>60</v>
      </c>
      <c r="C1626" s="495" t="s">
        <v>4992</v>
      </c>
      <c r="D1626" s="495" t="s">
        <v>11105</v>
      </c>
      <c r="E1626" s="495" t="s">
        <v>11203</v>
      </c>
      <c r="F1626" s="473" t="s">
        <v>26</v>
      </c>
      <c r="G1626" s="473"/>
      <c r="H1626" s="473"/>
      <c r="I1626" s="473"/>
      <c r="J1626" s="152" t="s">
        <v>11223</v>
      </c>
      <c r="K1626" s="163" t="s">
        <v>8948</v>
      </c>
      <c r="L1626" s="503">
        <v>42998</v>
      </c>
      <c r="M1626" s="497" t="s">
        <v>11272</v>
      </c>
      <c r="N1626" s="163" t="s">
        <v>46</v>
      </c>
      <c r="O1626" s="503">
        <v>42998</v>
      </c>
      <c r="P1626" s="499">
        <v>31000</v>
      </c>
      <c r="Q1626" s="500">
        <f t="shared" si="56"/>
        <v>3.1E-2</v>
      </c>
      <c r="R1626" s="504">
        <v>12</v>
      </c>
      <c r="S1626" s="505" t="s">
        <v>11283</v>
      </c>
      <c r="T1626" s="163" t="s">
        <v>103</v>
      </c>
      <c r="U1626" s="163" t="s">
        <v>7</v>
      </c>
      <c r="V1626" s="495" t="s">
        <v>388</v>
      </c>
      <c r="W1626" s="495" t="s">
        <v>389</v>
      </c>
      <c r="X1626" s="495" t="s">
        <v>8183</v>
      </c>
      <c r="Y1626" s="495" t="s">
        <v>757</v>
      </c>
      <c r="Z1626" s="616"/>
      <c r="AA1626" s="590"/>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615" customFormat="1" ht="17.45" customHeight="1" x14ac:dyDescent="0.25">
      <c r="A1627" s="589" t="s">
        <v>4202</v>
      </c>
      <c r="B1627" s="495" t="s">
        <v>57</v>
      </c>
      <c r="C1627" s="495" t="s">
        <v>324</v>
      </c>
      <c r="D1627" s="495" t="s">
        <v>10663</v>
      </c>
      <c r="E1627" s="495" t="s">
        <v>4204</v>
      </c>
      <c r="F1627" s="473" t="s">
        <v>28</v>
      </c>
      <c r="G1627" s="473"/>
      <c r="H1627" s="473"/>
      <c r="I1627" s="473"/>
      <c r="J1627" s="152" t="s">
        <v>11223</v>
      </c>
      <c r="K1627" s="152" t="s">
        <v>8950</v>
      </c>
      <c r="L1627" s="496">
        <v>43007</v>
      </c>
      <c r="M1627" s="497">
        <v>42807</v>
      </c>
      <c r="N1627" s="152" t="s">
        <v>47</v>
      </c>
      <c r="O1627" s="498">
        <v>43007</v>
      </c>
      <c r="P1627" s="499">
        <v>30998</v>
      </c>
      <c r="Q1627" s="500">
        <f t="shared" si="56"/>
        <v>3.0997999999999998E-2</v>
      </c>
      <c r="R1627" s="501">
        <v>12</v>
      </c>
      <c r="S1627" s="502">
        <v>42831</v>
      </c>
      <c r="T1627" s="152" t="s">
        <v>103</v>
      </c>
      <c r="U1627" s="152" t="s">
        <v>7040</v>
      </c>
      <c r="V1627" s="495" t="s">
        <v>162</v>
      </c>
      <c r="W1627" s="495" t="s">
        <v>105</v>
      </c>
      <c r="X1627" s="495" t="s">
        <v>10098</v>
      </c>
      <c r="Y1627" s="495"/>
      <c r="Z1627" s="616"/>
      <c r="AA1627" s="590"/>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615" customFormat="1" ht="17.45" customHeight="1" x14ac:dyDescent="0.25">
      <c r="A1628" s="589" t="s">
        <v>10977</v>
      </c>
      <c r="B1628" s="495" t="s">
        <v>56</v>
      </c>
      <c r="C1628" s="495" t="s">
        <v>117</v>
      </c>
      <c r="D1628" s="495" t="s">
        <v>11045</v>
      </c>
      <c r="E1628" s="495" t="s">
        <v>11119</v>
      </c>
      <c r="F1628" s="473" t="s">
        <v>28</v>
      </c>
      <c r="G1628" s="473"/>
      <c r="H1628" s="473"/>
      <c r="I1628" s="473"/>
      <c r="J1628" s="152" t="s">
        <v>11224</v>
      </c>
      <c r="K1628" s="163" t="s">
        <v>36</v>
      </c>
      <c r="L1628" s="503">
        <v>43035</v>
      </c>
      <c r="M1628" s="497" t="s">
        <v>11227</v>
      </c>
      <c r="N1628" s="163" t="s">
        <v>47</v>
      </c>
      <c r="O1628" s="503">
        <v>43035</v>
      </c>
      <c r="P1628" s="499">
        <v>3000000</v>
      </c>
      <c r="Q1628" s="500">
        <f t="shared" si="56"/>
        <v>3</v>
      </c>
      <c r="R1628" s="504">
        <v>6</v>
      </c>
      <c r="S1628" s="505" t="s">
        <v>11283</v>
      </c>
      <c r="T1628" s="163" t="s">
        <v>103</v>
      </c>
      <c r="U1628" s="152" t="s">
        <v>7040</v>
      </c>
      <c r="V1628" s="495" t="s">
        <v>104</v>
      </c>
      <c r="W1628" s="495" t="s">
        <v>114</v>
      </c>
      <c r="X1628" s="495" t="s">
        <v>11344</v>
      </c>
      <c r="Y1628" s="495" t="s">
        <v>167</v>
      </c>
      <c r="Z1628" s="616"/>
      <c r="AA1628" s="590"/>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615" customFormat="1" ht="17.45" customHeight="1" x14ac:dyDescent="0.25">
      <c r="A1629" s="589" t="s">
        <v>8708</v>
      </c>
      <c r="B1629" s="495" t="s">
        <v>56</v>
      </c>
      <c r="C1629" s="495" t="s">
        <v>109</v>
      </c>
      <c r="D1629" s="495" t="s">
        <v>10385</v>
      </c>
      <c r="E1629" s="495" t="s">
        <v>8709</v>
      </c>
      <c r="F1629" s="473" t="s">
        <v>28</v>
      </c>
      <c r="G1629" s="473"/>
      <c r="H1629" s="473"/>
      <c r="I1629" s="473"/>
      <c r="J1629" s="152" t="s">
        <v>11224</v>
      </c>
      <c r="K1629" s="152" t="s">
        <v>8953</v>
      </c>
      <c r="L1629" s="496">
        <v>43084</v>
      </c>
      <c r="M1629" s="497">
        <v>42859</v>
      </c>
      <c r="N1629" s="152" t="s">
        <v>46</v>
      </c>
      <c r="O1629" s="498">
        <v>43084</v>
      </c>
      <c r="P1629" s="499">
        <v>2000000</v>
      </c>
      <c r="Q1629" s="500">
        <f t="shared" si="56"/>
        <v>2</v>
      </c>
      <c r="R1629" s="501">
        <v>12</v>
      </c>
      <c r="S1629" s="502">
        <v>42866</v>
      </c>
      <c r="T1629" s="152" t="s">
        <v>125</v>
      </c>
      <c r="U1629" s="152" t="s">
        <v>7040</v>
      </c>
      <c r="V1629" s="495" t="s">
        <v>162</v>
      </c>
      <c r="W1629" s="495" t="s">
        <v>105</v>
      </c>
      <c r="X1629" s="495" t="s">
        <v>9989</v>
      </c>
      <c r="Y1629" s="495" t="s">
        <v>7201</v>
      </c>
      <c r="Z1629" s="616"/>
      <c r="AA1629" s="590"/>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615" customFormat="1" ht="17.45" customHeight="1" x14ac:dyDescent="0.25">
      <c r="A1630" s="589" t="s">
        <v>8238</v>
      </c>
      <c r="B1630" s="495" t="s">
        <v>56</v>
      </c>
      <c r="C1630" s="495" t="s">
        <v>109</v>
      </c>
      <c r="D1630" s="495" t="s">
        <v>10385</v>
      </c>
      <c r="E1630" s="495" t="s">
        <v>8239</v>
      </c>
      <c r="F1630" s="473" t="s">
        <v>28</v>
      </c>
      <c r="G1630" s="473"/>
      <c r="H1630" s="473"/>
      <c r="I1630" s="473"/>
      <c r="J1630" s="152" t="s">
        <v>11223</v>
      </c>
      <c r="K1630" s="152" t="s">
        <v>8953</v>
      </c>
      <c r="L1630" s="496">
        <v>43007</v>
      </c>
      <c r="M1630" s="497">
        <v>42859</v>
      </c>
      <c r="N1630" s="152" t="s">
        <v>46</v>
      </c>
      <c r="O1630" s="498">
        <v>43007</v>
      </c>
      <c r="P1630" s="499">
        <v>500000</v>
      </c>
      <c r="Q1630" s="500">
        <f t="shared" si="56"/>
        <v>0.5</v>
      </c>
      <c r="R1630" s="501">
        <v>3</v>
      </c>
      <c r="S1630" s="502">
        <v>42866</v>
      </c>
      <c r="T1630" s="152" t="s">
        <v>125</v>
      </c>
      <c r="U1630" s="152" t="s">
        <v>7040</v>
      </c>
      <c r="V1630" s="495" t="s">
        <v>162</v>
      </c>
      <c r="W1630" s="495" t="s">
        <v>105</v>
      </c>
      <c r="X1630" s="495" t="s">
        <v>9989</v>
      </c>
      <c r="Y1630" s="495"/>
      <c r="Z1630" s="616"/>
      <c r="AA1630" s="590"/>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615" customFormat="1" ht="17.45" customHeight="1" x14ac:dyDescent="0.25">
      <c r="A1631" s="589" t="s">
        <v>8729</v>
      </c>
      <c r="B1631" s="495" t="s">
        <v>56</v>
      </c>
      <c r="C1631" s="495" t="s">
        <v>109</v>
      </c>
      <c r="D1631" s="495" t="s">
        <v>10385</v>
      </c>
      <c r="E1631" s="495" t="s">
        <v>8730</v>
      </c>
      <c r="F1631" s="473" t="s">
        <v>28</v>
      </c>
      <c r="G1631" s="473"/>
      <c r="H1631" s="473"/>
      <c r="I1631" s="473"/>
      <c r="J1631" s="152" t="s">
        <v>11224</v>
      </c>
      <c r="K1631" s="152" t="s">
        <v>8953</v>
      </c>
      <c r="L1631" s="496">
        <v>43035</v>
      </c>
      <c r="M1631" s="497">
        <v>42859</v>
      </c>
      <c r="N1631" s="152" t="s">
        <v>46</v>
      </c>
      <c r="O1631" s="498">
        <v>43035</v>
      </c>
      <c r="P1631" s="499">
        <v>450000</v>
      </c>
      <c r="Q1631" s="500">
        <f t="shared" si="56"/>
        <v>0.44999999999999996</v>
      </c>
      <c r="R1631" s="501">
        <v>12</v>
      </c>
      <c r="S1631" s="502">
        <v>42866</v>
      </c>
      <c r="T1631" s="152" t="s">
        <v>125</v>
      </c>
      <c r="U1631" s="152" t="s">
        <v>7040</v>
      </c>
      <c r="V1631" s="495" t="s">
        <v>162</v>
      </c>
      <c r="W1631" s="495" t="s">
        <v>105</v>
      </c>
      <c r="X1631" s="495" t="s">
        <v>9989</v>
      </c>
      <c r="Y1631" s="495"/>
      <c r="Z1631" s="616"/>
      <c r="AA1631" s="590"/>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615" customFormat="1" ht="17.45" customHeight="1" x14ac:dyDescent="0.25">
      <c r="A1632" s="589" t="s">
        <v>2341</v>
      </c>
      <c r="B1632" s="495" t="s">
        <v>56</v>
      </c>
      <c r="C1632" s="495" t="s">
        <v>161</v>
      </c>
      <c r="D1632" s="495" t="s">
        <v>2342</v>
      </c>
      <c r="E1632" s="495" t="s">
        <v>2343</v>
      </c>
      <c r="F1632" s="473" t="s">
        <v>26</v>
      </c>
      <c r="G1632" s="473"/>
      <c r="H1632" s="473"/>
      <c r="I1632" s="473"/>
      <c r="J1632" s="152" t="s">
        <v>11224</v>
      </c>
      <c r="K1632" s="163" t="s">
        <v>33</v>
      </c>
      <c r="L1632" s="503">
        <v>43069</v>
      </c>
      <c r="M1632" s="497" t="s">
        <v>2344</v>
      </c>
      <c r="N1632" s="163" t="s">
        <v>47</v>
      </c>
      <c r="O1632" s="503">
        <v>43069</v>
      </c>
      <c r="P1632" s="499">
        <v>150000</v>
      </c>
      <c r="Q1632" s="500">
        <f t="shared" si="56"/>
        <v>0.15</v>
      </c>
      <c r="R1632" s="504">
        <v>1</v>
      </c>
      <c r="S1632" s="505" t="s">
        <v>11804</v>
      </c>
      <c r="T1632" s="163" t="s">
        <v>103</v>
      </c>
      <c r="U1632" s="163" t="s">
        <v>9234</v>
      </c>
      <c r="V1632" s="495" t="s">
        <v>184</v>
      </c>
      <c r="W1632" s="495" t="s">
        <v>11333</v>
      </c>
      <c r="X1632" s="495" t="s">
        <v>5969</v>
      </c>
      <c r="Y1632" s="495" t="s">
        <v>186</v>
      </c>
      <c r="Z1632" s="616"/>
      <c r="AA1632" s="590"/>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615" customFormat="1" ht="17.45" customHeight="1" x14ac:dyDescent="0.25">
      <c r="A1633" s="589" t="s">
        <v>2473</v>
      </c>
      <c r="B1633" s="495" t="s">
        <v>56</v>
      </c>
      <c r="C1633" s="495" t="s">
        <v>161</v>
      </c>
      <c r="D1633" s="495" t="s">
        <v>11538</v>
      </c>
      <c r="E1633" s="495" t="s">
        <v>2475</v>
      </c>
      <c r="F1633" s="473" t="s">
        <v>26</v>
      </c>
      <c r="G1633" s="473"/>
      <c r="H1633" s="473"/>
      <c r="I1633" s="473"/>
      <c r="J1633" s="152" t="s">
        <v>11225</v>
      </c>
      <c r="K1633" s="152" t="s">
        <v>33</v>
      </c>
      <c r="L1633" s="496">
        <v>42916</v>
      </c>
      <c r="M1633" s="497">
        <v>42783</v>
      </c>
      <c r="N1633" s="152" t="s">
        <v>46</v>
      </c>
      <c r="O1633" s="498">
        <v>42916</v>
      </c>
      <c r="P1633" s="499">
        <v>150000</v>
      </c>
      <c r="Q1633" s="500">
        <f t="shared" si="56"/>
        <v>0.15</v>
      </c>
      <c r="R1633" s="501">
        <v>12</v>
      </c>
      <c r="S1633" s="502">
        <v>42789</v>
      </c>
      <c r="T1633" s="152" t="s">
        <v>103</v>
      </c>
      <c r="U1633" s="152" t="s">
        <v>7040</v>
      </c>
      <c r="V1633" s="495" t="s">
        <v>162</v>
      </c>
      <c r="W1633" s="495" t="s">
        <v>7199</v>
      </c>
      <c r="X1633" s="495" t="s">
        <v>11921</v>
      </c>
      <c r="Y1633" s="495"/>
      <c r="Z1633" s="616"/>
      <c r="AA1633" s="590"/>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615" customFormat="1" ht="17.45" customHeight="1" x14ac:dyDescent="0.25">
      <c r="A1634" s="589" t="s">
        <v>10130</v>
      </c>
      <c r="B1634" s="495" t="s">
        <v>56</v>
      </c>
      <c r="C1634" s="495" t="s">
        <v>161</v>
      </c>
      <c r="D1634" s="495" t="s">
        <v>10836</v>
      </c>
      <c r="E1634" s="495" t="s">
        <v>10131</v>
      </c>
      <c r="F1634" s="473" t="s">
        <v>26</v>
      </c>
      <c r="G1634" s="473"/>
      <c r="H1634" s="473"/>
      <c r="I1634" s="473"/>
      <c r="J1634" s="152" t="s">
        <v>11224</v>
      </c>
      <c r="K1634" s="152" t="s">
        <v>8948</v>
      </c>
      <c r="L1634" s="496">
        <v>43049</v>
      </c>
      <c r="M1634" s="497">
        <v>42888</v>
      </c>
      <c r="N1634" s="152" t="s">
        <v>46</v>
      </c>
      <c r="O1634" s="498">
        <v>43059</v>
      </c>
      <c r="P1634" s="499">
        <v>250000</v>
      </c>
      <c r="Q1634" s="500">
        <f t="shared" si="56"/>
        <v>0.25</v>
      </c>
      <c r="R1634" s="501">
        <v>12</v>
      </c>
      <c r="S1634" s="502">
        <v>42894</v>
      </c>
      <c r="T1634" s="152" t="s">
        <v>103</v>
      </c>
      <c r="U1634" s="152" t="s">
        <v>7040</v>
      </c>
      <c r="V1634" s="495" t="s">
        <v>162</v>
      </c>
      <c r="W1634" s="495" t="s">
        <v>105</v>
      </c>
      <c r="X1634" s="495" t="s">
        <v>9790</v>
      </c>
      <c r="Y1634" s="495"/>
      <c r="Z1634" s="616"/>
      <c r="AA1634" s="590"/>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615" customFormat="1" ht="17.45" customHeight="1" x14ac:dyDescent="0.25">
      <c r="A1635" s="589" t="s">
        <v>9896</v>
      </c>
      <c r="B1635" s="495" t="s">
        <v>56</v>
      </c>
      <c r="C1635" s="495" t="s">
        <v>117</v>
      </c>
      <c r="D1635" s="495" t="s">
        <v>10587</v>
      </c>
      <c r="E1635" s="495" t="s">
        <v>11592</v>
      </c>
      <c r="F1635" s="473" t="s">
        <v>25</v>
      </c>
      <c r="G1635" s="473"/>
      <c r="H1635" s="473"/>
      <c r="I1635" s="473"/>
      <c r="J1635" s="152" t="s">
        <v>11223</v>
      </c>
      <c r="K1635" s="152" t="s">
        <v>8951</v>
      </c>
      <c r="L1635" s="496">
        <v>43008</v>
      </c>
      <c r="M1635" s="497">
        <v>42893</v>
      </c>
      <c r="N1635" s="152" t="s">
        <v>46</v>
      </c>
      <c r="O1635" s="498">
        <v>43008</v>
      </c>
      <c r="P1635" s="499">
        <v>100000</v>
      </c>
      <c r="Q1635" s="500">
        <f t="shared" si="56"/>
        <v>9.9999999999999992E-2</v>
      </c>
      <c r="R1635" s="501">
        <v>12</v>
      </c>
      <c r="S1635" s="502">
        <v>42894</v>
      </c>
      <c r="T1635" s="152" t="s">
        <v>103</v>
      </c>
      <c r="U1635" s="152" t="s">
        <v>7040</v>
      </c>
      <c r="V1635" s="495" t="s">
        <v>162</v>
      </c>
      <c r="W1635" s="495" t="s">
        <v>105</v>
      </c>
      <c r="X1635" s="495" t="s">
        <v>9717</v>
      </c>
      <c r="Y1635" s="495" t="s">
        <v>7201</v>
      </c>
      <c r="Z1635" s="616"/>
      <c r="AA1635" s="590"/>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615" customFormat="1" ht="17.45" customHeight="1" x14ac:dyDescent="0.25">
      <c r="A1636" s="589" t="s">
        <v>8267</v>
      </c>
      <c r="B1636" s="495" t="s">
        <v>56</v>
      </c>
      <c r="C1636" s="495" t="s">
        <v>117</v>
      </c>
      <c r="D1636" s="495" t="s">
        <v>898</v>
      </c>
      <c r="E1636" s="495" t="s">
        <v>8268</v>
      </c>
      <c r="F1636" s="473" t="s">
        <v>25</v>
      </c>
      <c r="G1636" s="473"/>
      <c r="H1636" s="473"/>
      <c r="I1636" s="473"/>
      <c r="J1636" s="152" t="s">
        <v>11223</v>
      </c>
      <c r="K1636" s="163" t="s">
        <v>35</v>
      </c>
      <c r="L1636" s="503">
        <v>42972</v>
      </c>
      <c r="M1636" s="497" t="s">
        <v>11233</v>
      </c>
      <c r="N1636" s="163" t="s">
        <v>47</v>
      </c>
      <c r="O1636" s="503">
        <v>42972</v>
      </c>
      <c r="P1636" s="499">
        <v>300000</v>
      </c>
      <c r="Q1636" s="500">
        <f t="shared" si="56"/>
        <v>0.3</v>
      </c>
      <c r="R1636" s="504">
        <v>12</v>
      </c>
      <c r="S1636" s="505" t="s">
        <v>10333</v>
      </c>
      <c r="T1636" s="163" t="s">
        <v>292</v>
      </c>
      <c r="U1636" s="163" t="s">
        <v>9234</v>
      </c>
      <c r="V1636" s="495" t="s">
        <v>184</v>
      </c>
      <c r="W1636" s="495" t="s">
        <v>11333</v>
      </c>
      <c r="X1636" s="495" t="s">
        <v>6944</v>
      </c>
      <c r="Y1636" s="495" t="s">
        <v>186</v>
      </c>
      <c r="Z1636" s="616"/>
      <c r="AA1636" s="590"/>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615" customFormat="1" ht="17.45" customHeight="1" x14ac:dyDescent="0.25">
      <c r="A1637" s="589" t="s">
        <v>8841</v>
      </c>
      <c r="B1637" s="495" t="s">
        <v>57</v>
      </c>
      <c r="C1637" s="495" t="s">
        <v>391</v>
      </c>
      <c r="D1637" s="495" t="s">
        <v>9501</v>
      </c>
      <c r="E1637" s="495" t="s">
        <v>316</v>
      </c>
      <c r="F1637" s="473" t="s">
        <v>24</v>
      </c>
      <c r="G1637" s="473"/>
      <c r="H1637" s="473"/>
      <c r="I1637" s="473"/>
      <c r="J1637" s="152" t="s">
        <v>11224</v>
      </c>
      <c r="K1637" s="163" t="s">
        <v>8949</v>
      </c>
      <c r="L1637" s="503">
        <v>43100</v>
      </c>
      <c r="M1637" s="497" t="s">
        <v>9522</v>
      </c>
      <c r="N1637" s="163" t="s">
        <v>47</v>
      </c>
      <c r="O1637" s="503">
        <v>43100</v>
      </c>
      <c r="P1637" s="499">
        <v>30000</v>
      </c>
      <c r="Q1637" s="500">
        <f t="shared" si="56"/>
        <v>0.03</v>
      </c>
      <c r="R1637" s="504">
        <v>1</v>
      </c>
      <c r="S1637" s="505" t="s">
        <v>9542</v>
      </c>
      <c r="T1637" s="163" t="s">
        <v>103</v>
      </c>
      <c r="U1637" s="163" t="s">
        <v>6</v>
      </c>
      <c r="V1637" s="495" t="s">
        <v>7956</v>
      </c>
      <c r="W1637" s="495" t="s">
        <v>9543</v>
      </c>
      <c r="X1637" s="495" t="s">
        <v>9544</v>
      </c>
      <c r="Y1637" s="495" t="s">
        <v>667</v>
      </c>
      <c r="Z1637" s="616"/>
      <c r="AA1637" s="590"/>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615" customFormat="1" ht="17.45" customHeight="1" x14ac:dyDescent="0.25">
      <c r="A1638" s="589" t="s">
        <v>4259</v>
      </c>
      <c r="B1638" s="495" t="s">
        <v>57</v>
      </c>
      <c r="C1638" s="495" t="s">
        <v>391</v>
      </c>
      <c r="D1638" s="495" t="s">
        <v>10664</v>
      </c>
      <c r="E1638" s="495" t="s">
        <v>4261</v>
      </c>
      <c r="F1638" s="473" t="s">
        <v>27</v>
      </c>
      <c r="G1638" s="473"/>
      <c r="H1638" s="473"/>
      <c r="I1638" s="473"/>
      <c r="J1638" s="152" t="s">
        <v>11223</v>
      </c>
      <c r="K1638" s="152" t="s">
        <v>8947</v>
      </c>
      <c r="L1638" s="496">
        <v>43007</v>
      </c>
      <c r="M1638" s="497">
        <v>42694</v>
      </c>
      <c r="N1638" s="152" t="s">
        <v>47</v>
      </c>
      <c r="O1638" s="498">
        <v>43007</v>
      </c>
      <c r="P1638" s="499">
        <v>30000</v>
      </c>
      <c r="Q1638" s="500">
        <f t="shared" si="56"/>
        <v>0.03</v>
      </c>
      <c r="R1638" s="501">
        <v>2</v>
      </c>
      <c r="S1638" s="502">
        <v>42894</v>
      </c>
      <c r="T1638" s="152" t="s">
        <v>125</v>
      </c>
      <c r="U1638" s="152" t="s">
        <v>7040</v>
      </c>
      <c r="V1638" s="495" t="s">
        <v>162</v>
      </c>
      <c r="W1638" s="495" t="s">
        <v>105</v>
      </c>
      <c r="X1638" s="495" t="s">
        <v>10101</v>
      </c>
      <c r="Y1638" s="495" t="s">
        <v>6864</v>
      </c>
      <c r="Z1638" s="616"/>
      <c r="AA1638" s="590"/>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615" customFormat="1" ht="17.45" customHeight="1" x14ac:dyDescent="0.25">
      <c r="A1639" s="589" t="s">
        <v>9388</v>
      </c>
      <c r="B1639" s="495" t="s">
        <v>57</v>
      </c>
      <c r="C1639" s="495" t="s">
        <v>1046</v>
      </c>
      <c r="D1639" s="495" t="s">
        <v>9389</v>
      </c>
      <c r="E1639" s="495" t="s">
        <v>9674</v>
      </c>
      <c r="F1639" s="473" t="s">
        <v>25</v>
      </c>
      <c r="G1639" s="473"/>
      <c r="H1639" s="473"/>
      <c r="I1639" s="473"/>
      <c r="J1639" s="152" t="s">
        <v>11223</v>
      </c>
      <c r="K1639" s="163" t="s">
        <v>35</v>
      </c>
      <c r="L1639" s="503">
        <v>42990</v>
      </c>
      <c r="M1639" s="497" t="s">
        <v>9411</v>
      </c>
      <c r="N1639" s="163" t="s">
        <v>47</v>
      </c>
      <c r="O1639" s="503">
        <v>42990</v>
      </c>
      <c r="P1639" s="499">
        <v>30000</v>
      </c>
      <c r="Q1639" s="500">
        <f t="shared" si="56"/>
        <v>0.03</v>
      </c>
      <c r="R1639" s="504">
        <v>12</v>
      </c>
      <c r="S1639" s="505" t="s">
        <v>9606</v>
      </c>
      <c r="T1639" s="163" t="s">
        <v>125</v>
      </c>
      <c r="U1639" s="163" t="s">
        <v>7</v>
      </c>
      <c r="V1639" s="495" t="s">
        <v>477</v>
      </c>
      <c r="W1639" s="495" t="s">
        <v>1138</v>
      </c>
      <c r="X1639" s="495" t="s">
        <v>9724</v>
      </c>
      <c r="Y1639" s="495" t="s">
        <v>667</v>
      </c>
      <c r="Z1639" s="616"/>
      <c r="AA1639" s="590"/>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615" customFormat="1" ht="17.45" customHeight="1" x14ac:dyDescent="0.25">
      <c r="A1640" s="589" t="s">
        <v>9672</v>
      </c>
      <c r="B1640" s="495" t="s">
        <v>6912</v>
      </c>
      <c r="C1640" s="495" t="s">
        <v>6912</v>
      </c>
      <c r="D1640" s="495" t="s">
        <v>11704</v>
      </c>
      <c r="E1640" s="495" t="s">
        <v>9673</v>
      </c>
      <c r="F1640" s="473" t="s">
        <v>26</v>
      </c>
      <c r="G1640" s="473"/>
      <c r="H1640" s="473"/>
      <c r="I1640" s="473"/>
      <c r="J1640" s="152" t="s">
        <v>11223</v>
      </c>
      <c r="K1640" s="152" t="s">
        <v>8948</v>
      </c>
      <c r="L1640" s="496">
        <v>42974</v>
      </c>
      <c r="M1640" s="497">
        <v>42884</v>
      </c>
      <c r="N1640" s="152" t="s">
        <v>46</v>
      </c>
      <c r="O1640" s="498">
        <v>42974</v>
      </c>
      <c r="P1640" s="499">
        <v>30000</v>
      </c>
      <c r="Q1640" s="500">
        <f t="shared" si="56"/>
        <v>0.03</v>
      </c>
      <c r="R1640" s="501">
        <v>12</v>
      </c>
      <c r="S1640" s="502">
        <v>42887</v>
      </c>
      <c r="T1640" s="152" t="s">
        <v>125</v>
      </c>
      <c r="U1640" s="152" t="s">
        <v>7040</v>
      </c>
      <c r="V1640" s="495" t="s">
        <v>162</v>
      </c>
      <c r="W1640" s="495" t="s">
        <v>7199</v>
      </c>
      <c r="X1640" s="495" t="s">
        <v>11996</v>
      </c>
      <c r="Y1640" s="495" t="s">
        <v>7201</v>
      </c>
      <c r="Z1640" s="616"/>
      <c r="AA1640" s="590"/>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615" customFormat="1" ht="17.45" customHeight="1" x14ac:dyDescent="0.25">
      <c r="A1641" s="589" t="s">
        <v>9928</v>
      </c>
      <c r="B1641" s="495" t="s">
        <v>6912</v>
      </c>
      <c r="C1641" s="495" t="s">
        <v>6912</v>
      </c>
      <c r="D1641" s="495" t="s">
        <v>9929</v>
      </c>
      <c r="E1641" s="495" t="s">
        <v>9930</v>
      </c>
      <c r="F1641" s="473" t="s">
        <v>28</v>
      </c>
      <c r="G1641" s="473"/>
      <c r="H1641" s="473"/>
      <c r="I1641" s="473"/>
      <c r="J1641" s="152" t="s">
        <v>11223</v>
      </c>
      <c r="K1641" s="163" t="s">
        <v>8950</v>
      </c>
      <c r="L1641" s="503">
        <v>42943</v>
      </c>
      <c r="M1641" s="497" t="s">
        <v>9956</v>
      </c>
      <c r="N1641" s="163" t="s">
        <v>46</v>
      </c>
      <c r="O1641" s="503">
        <v>42978</v>
      </c>
      <c r="P1641" s="499">
        <v>30000</v>
      </c>
      <c r="Q1641" s="500">
        <f t="shared" si="56"/>
        <v>0.03</v>
      </c>
      <c r="R1641" s="504">
        <v>1</v>
      </c>
      <c r="S1641" s="505" t="s">
        <v>9808</v>
      </c>
      <c r="T1641" s="163" t="s">
        <v>103</v>
      </c>
      <c r="U1641" s="163" t="s">
        <v>7</v>
      </c>
      <c r="V1641" s="495" t="s">
        <v>921</v>
      </c>
      <c r="W1641" s="495"/>
      <c r="X1641" s="495" t="s">
        <v>10100</v>
      </c>
      <c r="Y1641" s="495"/>
      <c r="Z1641" s="616"/>
      <c r="AA1641" s="590"/>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615" customFormat="1" ht="17.45" customHeight="1" x14ac:dyDescent="0.25">
      <c r="A1642" s="589" t="s">
        <v>4265</v>
      </c>
      <c r="B1642" s="495" t="s">
        <v>57</v>
      </c>
      <c r="C1642" s="495" t="s">
        <v>1348</v>
      </c>
      <c r="D1642" s="495" t="s">
        <v>4266</v>
      </c>
      <c r="E1642" s="495" t="s">
        <v>4267</v>
      </c>
      <c r="F1642" s="473" t="s">
        <v>28</v>
      </c>
      <c r="G1642" s="473"/>
      <c r="H1642" s="473"/>
      <c r="I1642" s="473"/>
      <c r="J1642" s="152" t="s">
        <v>11224</v>
      </c>
      <c r="K1642" s="163" t="s">
        <v>8950</v>
      </c>
      <c r="L1642" s="503">
        <v>43096</v>
      </c>
      <c r="M1642" s="497" t="s">
        <v>4268</v>
      </c>
      <c r="N1642" s="163" t="s">
        <v>46</v>
      </c>
      <c r="O1642" s="503">
        <v>43096</v>
      </c>
      <c r="P1642" s="499">
        <v>30000</v>
      </c>
      <c r="Q1642" s="500">
        <f t="shared" si="56"/>
        <v>0.03</v>
      </c>
      <c r="R1642" s="504">
        <v>12</v>
      </c>
      <c r="S1642" s="505" t="s">
        <v>476</v>
      </c>
      <c r="T1642" s="163" t="s">
        <v>125</v>
      </c>
      <c r="U1642" s="163" t="s">
        <v>7</v>
      </c>
      <c r="V1642" s="495" t="s">
        <v>477</v>
      </c>
      <c r="W1642" s="495" t="s">
        <v>1138</v>
      </c>
      <c r="X1642" s="495" t="s">
        <v>6496</v>
      </c>
      <c r="Y1642" s="495"/>
      <c r="Z1642" s="616"/>
      <c r="AA1642" s="590"/>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615" customFormat="1" ht="17.45" customHeight="1" x14ac:dyDescent="0.25">
      <c r="A1643" s="589" t="s">
        <v>2849</v>
      </c>
      <c r="B1643" s="495" t="s">
        <v>59</v>
      </c>
      <c r="C1643" s="495" t="s">
        <v>9574</v>
      </c>
      <c r="D1643" s="495" t="s">
        <v>2850</v>
      </c>
      <c r="E1643" s="495" t="s">
        <v>2851</v>
      </c>
      <c r="F1643" s="473" t="s">
        <v>26</v>
      </c>
      <c r="G1643" s="473"/>
      <c r="H1643" s="473"/>
      <c r="I1643" s="473"/>
      <c r="J1643" s="152" t="s">
        <v>11225</v>
      </c>
      <c r="K1643" s="163" t="s">
        <v>33</v>
      </c>
      <c r="L1643" s="503">
        <v>42916</v>
      </c>
      <c r="M1643" s="497" t="s">
        <v>2852</v>
      </c>
      <c r="N1643" s="163" t="s">
        <v>50</v>
      </c>
      <c r="O1643" s="503">
        <v>43007</v>
      </c>
      <c r="P1643" s="499">
        <v>30000</v>
      </c>
      <c r="Q1643" s="500">
        <f t="shared" si="56"/>
        <v>0.03</v>
      </c>
      <c r="R1643" s="504">
        <v>1</v>
      </c>
      <c r="S1643" s="505" t="s">
        <v>9017</v>
      </c>
      <c r="T1643" s="163" t="s">
        <v>578</v>
      </c>
      <c r="U1643" s="163" t="s">
        <v>13</v>
      </c>
      <c r="V1643" s="495" t="s">
        <v>126</v>
      </c>
      <c r="W1643" s="495" t="s">
        <v>2853</v>
      </c>
      <c r="X1643" s="495" t="s">
        <v>6068</v>
      </c>
      <c r="Y1643" s="495" t="s">
        <v>2854</v>
      </c>
      <c r="Z1643" s="616"/>
      <c r="AA1643" s="590"/>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615" customFormat="1" ht="17.45" customHeight="1" x14ac:dyDescent="0.25">
      <c r="A1644" s="589" t="s">
        <v>1823</v>
      </c>
      <c r="B1644" s="495" t="s">
        <v>59</v>
      </c>
      <c r="C1644" s="495" t="s">
        <v>9574</v>
      </c>
      <c r="D1644" s="495" t="s">
        <v>1824</v>
      </c>
      <c r="E1644" s="495" t="s">
        <v>1825</v>
      </c>
      <c r="F1644" s="473" t="s">
        <v>24</v>
      </c>
      <c r="G1644" s="473"/>
      <c r="H1644" s="473"/>
      <c r="I1644" s="473"/>
      <c r="J1644" s="152" t="s">
        <v>11225</v>
      </c>
      <c r="K1644" s="163" t="s">
        <v>8949</v>
      </c>
      <c r="L1644" s="503">
        <v>42916</v>
      </c>
      <c r="M1644" s="497" t="s">
        <v>1826</v>
      </c>
      <c r="N1644" s="163" t="s">
        <v>48</v>
      </c>
      <c r="O1644" s="503">
        <v>42916</v>
      </c>
      <c r="P1644" s="499">
        <v>30000</v>
      </c>
      <c r="Q1644" s="500">
        <f t="shared" si="56"/>
        <v>0.03</v>
      </c>
      <c r="R1644" s="504">
        <v>1</v>
      </c>
      <c r="S1644" s="505" t="s">
        <v>8052</v>
      </c>
      <c r="T1644" s="163" t="s">
        <v>292</v>
      </c>
      <c r="U1644" s="163" t="s">
        <v>13</v>
      </c>
      <c r="V1644" s="495" t="s">
        <v>1089</v>
      </c>
      <c r="W1644" s="495" t="s">
        <v>4211</v>
      </c>
      <c r="X1644" s="495" t="s">
        <v>5508</v>
      </c>
      <c r="Y1644" s="495" t="s">
        <v>1827</v>
      </c>
      <c r="Z1644" s="616"/>
      <c r="AA1644" s="590"/>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615" customFormat="1" ht="17.45" customHeight="1" x14ac:dyDescent="0.25">
      <c r="A1645" s="589" t="s">
        <v>3532</v>
      </c>
      <c r="B1645" s="495" t="s">
        <v>59</v>
      </c>
      <c r="C1645" s="495" t="s">
        <v>9574</v>
      </c>
      <c r="D1645" s="495" t="s">
        <v>3533</v>
      </c>
      <c r="E1645" s="495" t="s">
        <v>711</v>
      </c>
      <c r="F1645" s="473" t="s">
        <v>26</v>
      </c>
      <c r="G1645" s="473"/>
      <c r="H1645" s="473"/>
      <c r="I1645" s="473"/>
      <c r="J1645" s="152" t="s">
        <v>11225</v>
      </c>
      <c r="K1645" s="163" t="s">
        <v>33</v>
      </c>
      <c r="L1645" s="503">
        <v>42916</v>
      </c>
      <c r="M1645" s="497" t="s">
        <v>3534</v>
      </c>
      <c r="N1645" s="163" t="s">
        <v>47</v>
      </c>
      <c r="O1645" s="503">
        <v>42916</v>
      </c>
      <c r="P1645" s="499">
        <v>30000</v>
      </c>
      <c r="Q1645" s="500">
        <f t="shared" si="56"/>
        <v>0.03</v>
      </c>
      <c r="R1645" s="504">
        <v>1</v>
      </c>
      <c r="S1645" s="505" t="s">
        <v>8057</v>
      </c>
      <c r="T1645" s="163" t="s">
        <v>103</v>
      </c>
      <c r="U1645" s="163" t="s">
        <v>13</v>
      </c>
      <c r="V1645" s="495" t="s">
        <v>126</v>
      </c>
      <c r="W1645" s="495" t="s">
        <v>2853</v>
      </c>
      <c r="X1645" s="495" t="s">
        <v>6100</v>
      </c>
      <c r="Y1645" s="495" t="s">
        <v>1007</v>
      </c>
      <c r="Z1645" s="616"/>
      <c r="AA1645" s="590"/>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615" customFormat="1" ht="17.45" customHeight="1" x14ac:dyDescent="0.25">
      <c r="A1646" s="589" t="s">
        <v>4248</v>
      </c>
      <c r="B1646" s="495" t="s">
        <v>59</v>
      </c>
      <c r="C1646" s="495" t="s">
        <v>9574</v>
      </c>
      <c r="D1646" s="495" t="s">
        <v>4249</v>
      </c>
      <c r="E1646" s="495" t="s">
        <v>4250</v>
      </c>
      <c r="F1646" s="473" t="s">
        <v>26</v>
      </c>
      <c r="G1646" s="473"/>
      <c r="H1646" s="473"/>
      <c r="I1646" s="473"/>
      <c r="J1646" s="152" t="s">
        <v>11223</v>
      </c>
      <c r="K1646" s="163" t="s">
        <v>8948</v>
      </c>
      <c r="L1646" s="503">
        <v>43007</v>
      </c>
      <c r="M1646" s="497" t="s">
        <v>4251</v>
      </c>
      <c r="N1646" s="163" t="s">
        <v>47</v>
      </c>
      <c r="O1646" s="503">
        <v>43007</v>
      </c>
      <c r="P1646" s="499">
        <v>30000</v>
      </c>
      <c r="Q1646" s="500">
        <f t="shared" si="56"/>
        <v>0.03</v>
      </c>
      <c r="R1646" s="504">
        <v>1</v>
      </c>
      <c r="S1646" s="505" t="s">
        <v>11283</v>
      </c>
      <c r="T1646" s="163" t="s">
        <v>103</v>
      </c>
      <c r="U1646" s="163" t="s">
        <v>13</v>
      </c>
      <c r="V1646" s="495" t="s">
        <v>126</v>
      </c>
      <c r="W1646" s="495" t="s">
        <v>127</v>
      </c>
      <c r="X1646" s="495" t="s">
        <v>6195</v>
      </c>
      <c r="Y1646" s="495" t="s">
        <v>4252</v>
      </c>
      <c r="Z1646" s="616"/>
      <c r="AA1646" s="590"/>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615" customFormat="1" ht="17.45" customHeight="1" x14ac:dyDescent="0.25">
      <c r="A1647" s="589" t="s">
        <v>5741</v>
      </c>
      <c r="B1647" s="495" t="s">
        <v>57</v>
      </c>
      <c r="C1647" s="495" t="s">
        <v>98</v>
      </c>
      <c r="D1647" s="495" t="s">
        <v>5742</v>
      </c>
      <c r="E1647" s="495" t="s">
        <v>5652</v>
      </c>
      <c r="F1647" s="473" t="s">
        <v>27</v>
      </c>
      <c r="G1647" s="473"/>
      <c r="H1647" s="473"/>
      <c r="I1647" s="473"/>
      <c r="J1647" s="152" t="s">
        <v>11225</v>
      </c>
      <c r="K1647" s="163" t="s">
        <v>8070</v>
      </c>
      <c r="L1647" s="503">
        <v>42907</v>
      </c>
      <c r="M1647" s="497" t="s">
        <v>6191</v>
      </c>
      <c r="N1647" s="163" t="s">
        <v>46</v>
      </c>
      <c r="O1647" s="503">
        <v>42907</v>
      </c>
      <c r="P1647" s="499">
        <v>30000</v>
      </c>
      <c r="Q1647" s="500">
        <f t="shared" si="56"/>
        <v>0.03</v>
      </c>
      <c r="R1647" s="504">
        <v>1</v>
      </c>
      <c r="S1647" s="505" t="s">
        <v>6832</v>
      </c>
      <c r="T1647" s="163" t="s">
        <v>125</v>
      </c>
      <c r="U1647" s="163" t="s">
        <v>11</v>
      </c>
      <c r="V1647" s="495" t="s">
        <v>11</v>
      </c>
      <c r="W1647" s="495" t="s">
        <v>6192</v>
      </c>
      <c r="X1647" s="495" t="s">
        <v>6736</v>
      </c>
      <c r="Y1647" s="495" t="s">
        <v>667</v>
      </c>
      <c r="Z1647" s="616"/>
      <c r="AA1647" s="590"/>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615" customFormat="1" ht="17.45" customHeight="1" x14ac:dyDescent="0.25">
      <c r="A1648" s="589" t="s">
        <v>5737</v>
      </c>
      <c r="B1648" s="495" t="s">
        <v>57</v>
      </c>
      <c r="C1648" s="495" t="s">
        <v>98</v>
      </c>
      <c r="D1648" s="495" t="s">
        <v>5738</v>
      </c>
      <c r="E1648" s="495" t="s">
        <v>5655</v>
      </c>
      <c r="F1648" s="473" t="s">
        <v>28</v>
      </c>
      <c r="G1648" s="473"/>
      <c r="H1648" s="473"/>
      <c r="I1648" s="473"/>
      <c r="J1648" s="152" t="s">
        <v>11225</v>
      </c>
      <c r="K1648" s="163" t="s">
        <v>8990</v>
      </c>
      <c r="L1648" s="503">
        <v>42906</v>
      </c>
      <c r="M1648" s="497" t="s">
        <v>6187</v>
      </c>
      <c r="N1648" s="163" t="s">
        <v>46</v>
      </c>
      <c r="O1648" s="503">
        <v>42906</v>
      </c>
      <c r="P1648" s="499">
        <v>30000</v>
      </c>
      <c r="Q1648" s="500">
        <f t="shared" si="56"/>
        <v>0.03</v>
      </c>
      <c r="R1648" s="504">
        <v>1</v>
      </c>
      <c r="S1648" s="505" t="s">
        <v>6735</v>
      </c>
      <c r="T1648" s="163" t="s">
        <v>125</v>
      </c>
      <c r="U1648" s="163" t="s">
        <v>13</v>
      </c>
      <c r="V1648" s="495" t="s">
        <v>6188</v>
      </c>
      <c r="W1648" s="495" t="s">
        <v>6189</v>
      </c>
      <c r="X1648" s="495" t="s">
        <v>6736</v>
      </c>
      <c r="Y1648" s="495" t="s">
        <v>667</v>
      </c>
      <c r="Z1648" s="616"/>
      <c r="AA1648" s="590"/>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615" customFormat="1" ht="17.45" customHeight="1" x14ac:dyDescent="0.25">
      <c r="A1649" s="589" t="s">
        <v>11032</v>
      </c>
      <c r="B1649" s="495" t="s">
        <v>57</v>
      </c>
      <c r="C1649" s="495" t="s">
        <v>98</v>
      </c>
      <c r="D1649" s="495" t="s">
        <v>10816</v>
      </c>
      <c r="E1649" s="495" t="s">
        <v>11204</v>
      </c>
      <c r="F1649" s="473" t="s">
        <v>25</v>
      </c>
      <c r="G1649" s="473"/>
      <c r="H1649" s="473"/>
      <c r="I1649" s="473"/>
      <c r="J1649" s="152" t="s">
        <v>11224</v>
      </c>
      <c r="K1649" s="152" t="s">
        <v>8951</v>
      </c>
      <c r="L1649" s="496">
        <v>43039</v>
      </c>
      <c r="M1649" s="497">
        <v>42893</v>
      </c>
      <c r="N1649" s="152" t="s">
        <v>47</v>
      </c>
      <c r="O1649" s="498">
        <v>43039</v>
      </c>
      <c r="P1649" s="499">
        <v>30000</v>
      </c>
      <c r="Q1649" s="500">
        <f t="shared" si="56"/>
        <v>0.03</v>
      </c>
      <c r="R1649" s="501">
        <v>4</v>
      </c>
      <c r="S1649" s="502">
        <v>42908</v>
      </c>
      <c r="T1649" s="152" t="s">
        <v>103</v>
      </c>
      <c r="U1649" s="152" t="s">
        <v>7040</v>
      </c>
      <c r="V1649" s="495" t="s">
        <v>162</v>
      </c>
      <c r="W1649" s="495" t="s">
        <v>105</v>
      </c>
      <c r="X1649" s="495" t="s">
        <v>11997</v>
      </c>
      <c r="Y1649" s="495" t="s">
        <v>9239</v>
      </c>
      <c r="Z1649" s="616"/>
      <c r="AA1649" s="590"/>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615" customFormat="1" ht="17.45" customHeight="1" x14ac:dyDescent="0.25">
      <c r="A1650" s="589" t="s">
        <v>6670</v>
      </c>
      <c r="B1650" s="495" t="s">
        <v>57</v>
      </c>
      <c r="C1650" s="495" t="s">
        <v>98</v>
      </c>
      <c r="D1650" s="495" t="s">
        <v>10317</v>
      </c>
      <c r="E1650" s="495" t="s">
        <v>6672</v>
      </c>
      <c r="F1650" s="473" t="s">
        <v>28</v>
      </c>
      <c r="G1650" s="473"/>
      <c r="H1650" s="473"/>
      <c r="I1650" s="473"/>
      <c r="J1650" s="152" t="s">
        <v>11225</v>
      </c>
      <c r="K1650" s="152" t="s">
        <v>8952</v>
      </c>
      <c r="L1650" s="496">
        <v>42908</v>
      </c>
      <c r="M1650" s="497">
        <v>42818</v>
      </c>
      <c r="N1650" s="152" t="s">
        <v>46</v>
      </c>
      <c r="O1650" s="498">
        <v>42908</v>
      </c>
      <c r="P1650" s="499">
        <v>30000</v>
      </c>
      <c r="Q1650" s="500">
        <f t="shared" si="56"/>
        <v>0.03</v>
      </c>
      <c r="R1650" s="501">
        <v>12</v>
      </c>
      <c r="S1650" s="502">
        <v>42835</v>
      </c>
      <c r="T1650" s="152" t="s">
        <v>125</v>
      </c>
      <c r="U1650" s="152" t="s">
        <v>7040</v>
      </c>
      <c r="V1650" s="495" t="s">
        <v>162</v>
      </c>
      <c r="W1650" s="495" t="s">
        <v>105</v>
      </c>
      <c r="X1650" s="495" t="s">
        <v>7388</v>
      </c>
      <c r="Y1650" s="495"/>
      <c r="Z1650" s="616"/>
      <c r="AA1650" s="590"/>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615" customFormat="1" ht="17.45" customHeight="1" x14ac:dyDescent="0.25">
      <c r="A1651" s="589" t="s">
        <v>2001</v>
      </c>
      <c r="B1651" s="495" t="s">
        <v>57</v>
      </c>
      <c r="C1651" s="495" t="s">
        <v>98</v>
      </c>
      <c r="D1651" s="495" t="s">
        <v>2002</v>
      </c>
      <c r="E1651" s="495" t="s">
        <v>11127</v>
      </c>
      <c r="F1651" s="473" t="s">
        <v>25</v>
      </c>
      <c r="G1651" s="473"/>
      <c r="H1651" s="473"/>
      <c r="I1651" s="473"/>
      <c r="J1651" s="152" t="s">
        <v>11223</v>
      </c>
      <c r="K1651" s="163" t="s">
        <v>35</v>
      </c>
      <c r="L1651" s="503">
        <v>43000</v>
      </c>
      <c r="M1651" s="497" t="s">
        <v>2004</v>
      </c>
      <c r="N1651" s="163" t="s">
        <v>47</v>
      </c>
      <c r="O1651" s="503">
        <v>43000</v>
      </c>
      <c r="P1651" s="499">
        <v>30000</v>
      </c>
      <c r="Q1651" s="500">
        <f t="shared" si="56"/>
        <v>0.03</v>
      </c>
      <c r="R1651" s="504">
        <v>12</v>
      </c>
      <c r="S1651" s="505" t="s">
        <v>11283</v>
      </c>
      <c r="T1651" s="163" t="s">
        <v>211</v>
      </c>
      <c r="U1651" s="163" t="s">
        <v>7</v>
      </c>
      <c r="V1651" s="495" t="s">
        <v>477</v>
      </c>
      <c r="W1651" s="495" t="s">
        <v>7445</v>
      </c>
      <c r="X1651" s="495" t="s">
        <v>106</v>
      </c>
      <c r="Y1651" s="495" t="s">
        <v>1192</v>
      </c>
      <c r="Z1651" s="616"/>
      <c r="AA1651" s="590"/>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615" customFormat="1" ht="17.45" customHeight="1" x14ac:dyDescent="0.25">
      <c r="A1652" s="589" t="s">
        <v>8785</v>
      </c>
      <c r="B1652" s="495" t="s">
        <v>57</v>
      </c>
      <c r="C1652" s="495" t="s">
        <v>147</v>
      </c>
      <c r="D1652" s="495" t="s">
        <v>8786</v>
      </c>
      <c r="E1652" s="495" t="s">
        <v>9190</v>
      </c>
      <c r="F1652" s="473" t="s">
        <v>24</v>
      </c>
      <c r="G1652" s="473"/>
      <c r="H1652" s="473"/>
      <c r="I1652" s="473"/>
      <c r="J1652" s="152" t="s">
        <v>11224</v>
      </c>
      <c r="K1652" s="163" t="s">
        <v>38</v>
      </c>
      <c r="L1652" s="503">
        <v>43100</v>
      </c>
      <c r="M1652" s="497" t="s">
        <v>8878</v>
      </c>
      <c r="N1652" s="163" t="s">
        <v>49</v>
      </c>
      <c r="O1652" s="503">
        <v>43100</v>
      </c>
      <c r="P1652" s="499">
        <v>30000</v>
      </c>
      <c r="Q1652" s="500">
        <f t="shared" si="56"/>
        <v>0.03</v>
      </c>
      <c r="R1652" s="504">
        <v>48</v>
      </c>
      <c r="S1652" s="505" t="s">
        <v>9765</v>
      </c>
      <c r="T1652" s="163" t="s">
        <v>103</v>
      </c>
      <c r="U1652" s="163" t="s">
        <v>9234</v>
      </c>
      <c r="V1652" s="495" t="s">
        <v>184</v>
      </c>
      <c r="W1652" s="495" t="s">
        <v>666</v>
      </c>
      <c r="X1652" s="495" t="s">
        <v>8913</v>
      </c>
      <c r="Y1652" s="495" t="s">
        <v>9770</v>
      </c>
      <c r="Z1652" s="616"/>
      <c r="AA1652" s="590"/>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615" customFormat="1" ht="17.45" customHeight="1" x14ac:dyDescent="0.25">
      <c r="A1653" s="589" t="s">
        <v>8460</v>
      </c>
      <c r="B1653" s="495" t="s">
        <v>57</v>
      </c>
      <c r="C1653" s="495" t="s">
        <v>147</v>
      </c>
      <c r="D1653" s="495" t="s">
        <v>11705</v>
      </c>
      <c r="E1653" s="495" t="s">
        <v>8461</v>
      </c>
      <c r="F1653" s="473" t="s">
        <v>27</v>
      </c>
      <c r="G1653" s="473"/>
      <c r="H1653" s="473"/>
      <c r="I1653" s="473"/>
      <c r="J1653" s="152" t="s">
        <v>11223</v>
      </c>
      <c r="K1653" s="152" t="s">
        <v>8947</v>
      </c>
      <c r="L1653" s="496">
        <v>42924</v>
      </c>
      <c r="M1653" s="497">
        <v>42834</v>
      </c>
      <c r="N1653" s="152" t="s">
        <v>46</v>
      </c>
      <c r="O1653" s="498">
        <v>42924</v>
      </c>
      <c r="P1653" s="499">
        <v>30000</v>
      </c>
      <c r="Q1653" s="500">
        <f t="shared" ref="Q1653:Q1676" si="57">+P1653*0.000001</f>
        <v>0.03</v>
      </c>
      <c r="R1653" s="501">
        <v>12</v>
      </c>
      <c r="S1653" s="502">
        <v>42838</v>
      </c>
      <c r="T1653" s="152" t="s">
        <v>125</v>
      </c>
      <c r="U1653" s="152" t="s">
        <v>7040</v>
      </c>
      <c r="V1653" s="495" t="s">
        <v>162</v>
      </c>
      <c r="W1653" s="495" t="s">
        <v>7199</v>
      </c>
      <c r="X1653" s="495" t="s">
        <v>11998</v>
      </c>
      <c r="Y1653" s="495" t="s">
        <v>7201</v>
      </c>
      <c r="Z1653" s="616"/>
      <c r="AA1653" s="590"/>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615" customFormat="1" ht="17.45" customHeight="1" x14ac:dyDescent="0.25">
      <c r="A1654" s="589" t="s">
        <v>7028</v>
      </c>
      <c r="B1654" s="495" t="s">
        <v>57</v>
      </c>
      <c r="C1654" s="495" t="s">
        <v>147</v>
      </c>
      <c r="D1654" s="495" t="s">
        <v>7029</v>
      </c>
      <c r="E1654" s="495" t="s">
        <v>7030</v>
      </c>
      <c r="F1654" s="473" t="s">
        <v>27</v>
      </c>
      <c r="G1654" s="473"/>
      <c r="H1654" s="473"/>
      <c r="I1654" s="473"/>
      <c r="J1654" s="152" t="s">
        <v>11224</v>
      </c>
      <c r="K1654" s="163" t="s">
        <v>8070</v>
      </c>
      <c r="L1654" s="503">
        <v>43024</v>
      </c>
      <c r="M1654" s="497" t="s">
        <v>7087</v>
      </c>
      <c r="N1654" s="163" t="s">
        <v>46</v>
      </c>
      <c r="O1654" s="503">
        <v>43024</v>
      </c>
      <c r="P1654" s="499">
        <v>30000</v>
      </c>
      <c r="Q1654" s="500">
        <f t="shared" si="57"/>
        <v>0.03</v>
      </c>
      <c r="R1654" s="504">
        <v>12</v>
      </c>
      <c r="S1654" s="505" t="s">
        <v>6513</v>
      </c>
      <c r="T1654" s="163" t="s">
        <v>125</v>
      </c>
      <c r="U1654" s="163" t="s">
        <v>7</v>
      </c>
      <c r="V1654" s="495" t="s">
        <v>477</v>
      </c>
      <c r="W1654" s="495"/>
      <c r="X1654" s="495" t="s">
        <v>7088</v>
      </c>
      <c r="Y1654" s="495"/>
      <c r="Z1654" s="616"/>
      <c r="AA1654" s="590"/>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615" customFormat="1" ht="17.45" customHeight="1" x14ac:dyDescent="0.25">
      <c r="A1655" s="589" t="s">
        <v>7026</v>
      </c>
      <c r="B1655" s="495" t="s">
        <v>57</v>
      </c>
      <c r="C1655" s="495" t="s">
        <v>147</v>
      </c>
      <c r="D1655" s="495" t="s">
        <v>7027</v>
      </c>
      <c r="E1655" s="495" t="s">
        <v>1898</v>
      </c>
      <c r="F1655" s="473" t="s">
        <v>26</v>
      </c>
      <c r="G1655" s="473"/>
      <c r="H1655" s="473"/>
      <c r="I1655" s="473"/>
      <c r="J1655" s="152" t="s">
        <v>11224</v>
      </c>
      <c r="K1655" s="163" t="s">
        <v>8948</v>
      </c>
      <c r="L1655" s="503">
        <v>43024</v>
      </c>
      <c r="M1655" s="497" t="s">
        <v>7085</v>
      </c>
      <c r="N1655" s="163" t="s">
        <v>46</v>
      </c>
      <c r="O1655" s="503">
        <v>43024</v>
      </c>
      <c r="P1655" s="499">
        <v>30000</v>
      </c>
      <c r="Q1655" s="500">
        <f t="shared" si="57"/>
        <v>0.03</v>
      </c>
      <c r="R1655" s="504">
        <v>12</v>
      </c>
      <c r="S1655" s="505" t="s">
        <v>6513</v>
      </c>
      <c r="T1655" s="163" t="s">
        <v>125</v>
      </c>
      <c r="U1655" s="163" t="s">
        <v>7</v>
      </c>
      <c r="V1655" s="495" t="s">
        <v>477</v>
      </c>
      <c r="W1655" s="495"/>
      <c r="X1655" s="495" t="s">
        <v>7086</v>
      </c>
      <c r="Y1655" s="495"/>
      <c r="Z1655" s="616"/>
      <c r="AA1655" s="590"/>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615" customFormat="1" ht="17.45" customHeight="1" x14ac:dyDescent="0.25">
      <c r="A1656" s="589" t="s">
        <v>7023</v>
      </c>
      <c r="B1656" s="495" t="s">
        <v>57</v>
      </c>
      <c r="C1656" s="495" t="s">
        <v>147</v>
      </c>
      <c r="D1656" s="495" t="s">
        <v>7024</v>
      </c>
      <c r="E1656" s="495" t="s">
        <v>7025</v>
      </c>
      <c r="F1656" s="473" t="s">
        <v>27</v>
      </c>
      <c r="G1656" s="473"/>
      <c r="H1656" s="473"/>
      <c r="I1656" s="473"/>
      <c r="J1656" s="152" t="s">
        <v>11224</v>
      </c>
      <c r="K1656" s="163" t="s">
        <v>8947</v>
      </c>
      <c r="L1656" s="503">
        <v>43035</v>
      </c>
      <c r="M1656" s="497" t="s">
        <v>7083</v>
      </c>
      <c r="N1656" s="163" t="s">
        <v>46</v>
      </c>
      <c r="O1656" s="503">
        <v>43035</v>
      </c>
      <c r="P1656" s="499">
        <v>30000</v>
      </c>
      <c r="Q1656" s="500">
        <f t="shared" si="57"/>
        <v>0.03</v>
      </c>
      <c r="R1656" s="504">
        <v>12</v>
      </c>
      <c r="S1656" s="505" t="s">
        <v>6513</v>
      </c>
      <c r="T1656" s="163" t="s">
        <v>125</v>
      </c>
      <c r="U1656" s="163" t="s">
        <v>7</v>
      </c>
      <c r="V1656" s="495" t="s">
        <v>477</v>
      </c>
      <c r="W1656" s="495"/>
      <c r="X1656" s="495" t="s">
        <v>7084</v>
      </c>
      <c r="Y1656" s="495"/>
      <c r="Z1656" s="616"/>
      <c r="AA1656" s="590"/>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615" customFormat="1" ht="17.45" customHeight="1" x14ac:dyDescent="0.25">
      <c r="A1657" s="589" t="s">
        <v>8269</v>
      </c>
      <c r="B1657" s="495" t="s">
        <v>56</v>
      </c>
      <c r="C1657" s="495" t="s">
        <v>117</v>
      </c>
      <c r="D1657" s="495" t="s">
        <v>898</v>
      </c>
      <c r="E1657" s="495" t="s">
        <v>8270</v>
      </c>
      <c r="F1657" s="473" t="s">
        <v>25</v>
      </c>
      <c r="G1657" s="473"/>
      <c r="H1657" s="473"/>
      <c r="I1657" s="473"/>
      <c r="J1657" s="152" t="s">
        <v>11223</v>
      </c>
      <c r="K1657" s="163" t="s">
        <v>35</v>
      </c>
      <c r="L1657" s="503">
        <v>42972</v>
      </c>
      <c r="M1657" s="497" t="s">
        <v>11234</v>
      </c>
      <c r="N1657" s="163" t="s">
        <v>47</v>
      </c>
      <c r="O1657" s="503">
        <v>42972</v>
      </c>
      <c r="P1657" s="499">
        <v>300000</v>
      </c>
      <c r="Q1657" s="500">
        <f t="shared" si="57"/>
        <v>0.3</v>
      </c>
      <c r="R1657" s="504">
        <v>12</v>
      </c>
      <c r="S1657" s="505" t="s">
        <v>11804</v>
      </c>
      <c r="T1657" s="163" t="s">
        <v>292</v>
      </c>
      <c r="U1657" s="163" t="s">
        <v>9234</v>
      </c>
      <c r="V1657" s="495" t="s">
        <v>184</v>
      </c>
      <c r="W1657" s="495" t="s">
        <v>11333</v>
      </c>
      <c r="X1657" s="495" t="s">
        <v>6944</v>
      </c>
      <c r="Y1657" s="495" t="s">
        <v>435</v>
      </c>
      <c r="Z1657" s="616"/>
      <c r="AA1657" s="590"/>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615" customFormat="1" ht="17.45" customHeight="1" x14ac:dyDescent="0.25">
      <c r="A1658" s="589" t="s">
        <v>7896</v>
      </c>
      <c r="B1658" s="495" t="s">
        <v>62</v>
      </c>
      <c r="C1658" s="495" t="s">
        <v>429</v>
      </c>
      <c r="D1658" s="495" t="s">
        <v>7897</v>
      </c>
      <c r="E1658" s="495" t="s">
        <v>7898</v>
      </c>
      <c r="F1658" s="473" t="s">
        <v>26</v>
      </c>
      <c r="G1658" s="473"/>
      <c r="H1658" s="473"/>
      <c r="I1658" s="473"/>
      <c r="J1658" s="152" t="s">
        <v>11223</v>
      </c>
      <c r="K1658" s="163" t="s">
        <v>8948</v>
      </c>
      <c r="L1658" s="503">
        <v>42978</v>
      </c>
      <c r="M1658" s="497" t="s">
        <v>7925</v>
      </c>
      <c r="N1658" s="163" t="s">
        <v>48</v>
      </c>
      <c r="O1658" s="503">
        <v>42978</v>
      </c>
      <c r="P1658" s="499">
        <v>30000</v>
      </c>
      <c r="Q1658" s="500">
        <f t="shared" si="57"/>
        <v>0.03</v>
      </c>
      <c r="R1658" s="504">
        <v>12</v>
      </c>
      <c r="S1658" s="505" t="s">
        <v>11804</v>
      </c>
      <c r="T1658" s="163" t="s">
        <v>211</v>
      </c>
      <c r="U1658" s="163" t="s">
        <v>7</v>
      </c>
      <c r="V1658" s="495" t="s">
        <v>388</v>
      </c>
      <c r="W1658" s="495" t="s">
        <v>389</v>
      </c>
      <c r="X1658" s="495" t="s">
        <v>5942</v>
      </c>
      <c r="Y1658" s="495" t="s">
        <v>313</v>
      </c>
      <c r="Z1658" s="616"/>
      <c r="AA1658" s="590"/>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615" customFormat="1" ht="17.45" customHeight="1" x14ac:dyDescent="0.25">
      <c r="A1659" s="589" t="s">
        <v>7979</v>
      </c>
      <c r="B1659" s="495" t="s">
        <v>62</v>
      </c>
      <c r="C1659" s="495" t="s">
        <v>429</v>
      </c>
      <c r="D1659" s="495" t="s">
        <v>4640</v>
      </c>
      <c r="E1659" s="495" t="s">
        <v>7980</v>
      </c>
      <c r="F1659" s="473" t="s">
        <v>25</v>
      </c>
      <c r="G1659" s="473"/>
      <c r="H1659" s="473"/>
      <c r="I1659" s="473"/>
      <c r="J1659" s="152" t="s">
        <v>11225</v>
      </c>
      <c r="K1659" s="163" t="s">
        <v>8951</v>
      </c>
      <c r="L1659" s="503">
        <v>42916</v>
      </c>
      <c r="M1659" s="497" t="s">
        <v>7990</v>
      </c>
      <c r="N1659" s="163" t="s">
        <v>47</v>
      </c>
      <c r="O1659" s="503">
        <v>42916</v>
      </c>
      <c r="P1659" s="499">
        <v>30000</v>
      </c>
      <c r="Q1659" s="500">
        <f t="shared" si="57"/>
        <v>0.03</v>
      </c>
      <c r="R1659" s="504">
        <v>12</v>
      </c>
      <c r="S1659" s="505" t="s">
        <v>11804</v>
      </c>
      <c r="T1659" s="163" t="s">
        <v>211</v>
      </c>
      <c r="U1659" s="163" t="s">
        <v>7</v>
      </c>
      <c r="V1659" s="495" t="s">
        <v>388</v>
      </c>
      <c r="W1659" s="495" t="s">
        <v>389</v>
      </c>
      <c r="X1659" s="495" t="s">
        <v>7996</v>
      </c>
      <c r="Y1659" s="495" t="s">
        <v>186</v>
      </c>
      <c r="Z1659" s="616"/>
      <c r="AA1659" s="590"/>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615" customFormat="1" ht="17.45" customHeight="1" x14ac:dyDescent="0.25">
      <c r="A1660" s="589" t="s">
        <v>4245</v>
      </c>
      <c r="B1660" s="495" t="s">
        <v>57</v>
      </c>
      <c r="C1660" s="495" t="s">
        <v>182</v>
      </c>
      <c r="D1660" s="495" t="s">
        <v>4246</v>
      </c>
      <c r="E1660" s="495" t="s">
        <v>1015</v>
      </c>
      <c r="F1660" s="473" t="s">
        <v>28</v>
      </c>
      <c r="G1660" s="473"/>
      <c r="H1660" s="473"/>
      <c r="I1660" s="473"/>
      <c r="J1660" s="152" t="s">
        <v>11223</v>
      </c>
      <c r="K1660" s="163" t="s">
        <v>8952</v>
      </c>
      <c r="L1660" s="503">
        <v>42978</v>
      </c>
      <c r="M1660" s="497" t="s">
        <v>4247</v>
      </c>
      <c r="N1660" s="163" t="s">
        <v>47</v>
      </c>
      <c r="O1660" s="503">
        <v>42978</v>
      </c>
      <c r="P1660" s="499">
        <v>30000</v>
      </c>
      <c r="Q1660" s="500">
        <f t="shared" si="57"/>
        <v>0.03</v>
      </c>
      <c r="R1660" s="504">
        <v>1</v>
      </c>
      <c r="S1660" s="505" t="s">
        <v>9281</v>
      </c>
      <c r="T1660" s="163" t="s">
        <v>103</v>
      </c>
      <c r="U1660" s="152" t="s">
        <v>7040</v>
      </c>
      <c r="V1660" s="495" t="s">
        <v>104</v>
      </c>
      <c r="W1660" s="495" t="s">
        <v>344</v>
      </c>
      <c r="X1660" s="495" t="s">
        <v>6194</v>
      </c>
      <c r="Y1660" s="495" t="s">
        <v>186</v>
      </c>
      <c r="Z1660" s="616"/>
      <c r="AA1660" s="590"/>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615" customFormat="1" ht="17.45" customHeight="1" x14ac:dyDescent="0.25">
      <c r="A1661" s="589" t="s">
        <v>4241</v>
      </c>
      <c r="B1661" s="495" t="s">
        <v>60</v>
      </c>
      <c r="C1661" s="495" t="s">
        <v>805</v>
      </c>
      <c r="D1661" s="495" t="s">
        <v>4242</v>
      </c>
      <c r="E1661" s="495" t="s">
        <v>316</v>
      </c>
      <c r="F1661" s="473" t="s">
        <v>28</v>
      </c>
      <c r="G1661" s="473"/>
      <c r="H1661" s="473"/>
      <c r="I1661" s="473"/>
      <c r="J1661" s="152" t="s">
        <v>11223</v>
      </c>
      <c r="K1661" s="163" t="s">
        <v>8950</v>
      </c>
      <c r="L1661" s="503">
        <v>43008</v>
      </c>
      <c r="M1661" s="497" t="s">
        <v>4243</v>
      </c>
      <c r="N1661" s="163" t="s">
        <v>47</v>
      </c>
      <c r="O1661" s="503">
        <v>43008</v>
      </c>
      <c r="P1661" s="499">
        <v>30000</v>
      </c>
      <c r="Q1661" s="500">
        <f t="shared" si="57"/>
        <v>0.03</v>
      </c>
      <c r="R1661" s="504">
        <v>12</v>
      </c>
      <c r="S1661" s="505" t="s">
        <v>11283</v>
      </c>
      <c r="T1661" s="163" t="s">
        <v>125</v>
      </c>
      <c r="U1661" s="163" t="s">
        <v>385</v>
      </c>
      <c r="V1661" s="495" t="s">
        <v>385</v>
      </c>
      <c r="W1661" s="495" t="s">
        <v>4244</v>
      </c>
      <c r="X1661" s="495" t="s">
        <v>6193</v>
      </c>
      <c r="Y1661" s="495" t="s">
        <v>757</v>
      </c>
      <c r="Z1661" s="616"/>
      <c r="AA1661" s="590"/>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615" customFormat="1" ht="17.45" customHeight="1" x14ac:dyDescent="0.25">
      <c r="A1662" s="589" t="s">
        <v>8838</v>
      </c>
      <c r="B1662" s="495" t="s">
        <v>60</v>
      </c>
      <c r="C1662" s="495" t="s">
        <v>805</v>
      </c>
      <c r="D1662" s="495" t="s">
        <v>8839</v>
      </c>
      <c r="E1662" s="495" t="s">
        <v>8840</v>
      </c>
      <c r="F1662" s="473" t="s">
        <v>28</v>
      </c>
      <c r="G1662" s="473"/>
      <c r="H1662" s="473"/>
      <c r="I1662" s="473"/>
      <c r="J1662" s="152" t="s">
        <v>11224</v>
      </c>
      <c r="K1662" s="163" t="s">
        <v>8950</v>
      </c>
      <c r="L1662" s="503">
        <v>43055</v>
      </c>
      <c r="M1662" s="497" t="s">
        <v>8891</v>
      </c>
      <c r="N1662" s="163" t="s">
        <v>46</v>
      </c>
      <c r="O1662" s="503">
        <v>43055</v>
      </c>
      <c r="P1662" s="499">
        <v>30000</v>
      </c>
      <c r="Q1662" s="500">
        <f t="shared" si="57"/>
        <v>0.03</v>
      </c>
      <c r="R1662" s="504">
        <v>12</v>
      </c>
      <c r="S1662" s="505" t="s">
        <v>7881</v>
      </c>
      <c r="T1662" s="163" t="s">
        <v>125</v>
      </c>
      <c r="U1662" s="163" t="s">
        <v>5560</v>
      </c>
      <c r="V1662" s="495" t="s">
        <v>8929</v>
      </c>
      <c r="W1662" s="495" t="s">
        <v>8930</v>
      </c>
      <c r="X1662" s="495" t="s">
        <v>10099</v>
      </c>
      <c r="Y1662" s="495"/>
      <c r="Z1662" s="616"/>
      <c r="AA1662" s="590"/>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615" customFormat="1" ht="17.45" customHeight="1" x14ac:dyDescent="0.25">
      <c r="A1663" s="589" t="s">
        <v>5743</v>
      </c>
      <c r="B1663" s="495" t="s">
        <v>60</v>
      </c>
      <c r="C1663" s="495" t="s">
        <v>805</v>
      </c>
      <c r="D1663" s="495" t="s">
        <v>10318</v>
      </c>
      <c r="E1663" s="495" t="s">
        <v>316</v>
      </c>
      <c r="F1663" s="473" t="s">
        <v>28</v>
      </c>
      <c r="G1663" s="473"/>
      <c r="H1663" s="473"/>
      <c r="I1663" s="473"/>
      <c r="J1663" s="152" t="s">
        <v>11223</v>
      </c>
      <c r="K1663" s="152" t="s">
        <v>8950</v>
      </c>
      <c r="L1663" s="496">
        <v>43008</v>
      </c>
      <c r="M1663" s="497">
        <v>42816</v>
      </c>
      <c r="N1663" s="152" t="s">
        <v>47</v>
      </c>
      <c r="O1663" s="498">
        <v>43008</v>
      </c>
      <c r="P1663" s="499">
        <v>30000</v>
      </c>
      <c r="Q1663" s="500">
        <f t="shared" si="57"/>
        <v>0.03</v>
      </c>
      <c r="R1663" s="501">
        <v>12</v>
      </c>
      <c r="S1663" s="502">
        <v>42908</v>
      </c>
      <c r="T1663" s="152" t="s">
        <v>125</v>
      </c>
      <c r="U1663" s="152" t="s">
        <v>7040</v>
      </c>
      <c r="V1663" s="495" t="s">
        <v>162</v>
      </c>
      <c r="W1663" s="495" t="s">
        <v>105</v>
      </c>
      <c r="X1663" s="495" t="s">
        <v>9849</v>
      </c>
      <c r="Y1663" s="495" t="s">
        <v>6864</v>
      </c>
      <c r="Z1663" s="616"/>
      <c r="AA1663" s="590"/>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615" customFormat="1" ht="17.45" customHeight="1" x14ac:dyDescent="0.25">
      <c r="A1664" s="589" t="s">
        <v>8838</v>
      </c>
      <c r="B1664" s="495" t="s">
        <v>60</v>
      </c>
      <c r="C1664" s="495" t="s">
        <v>805</v>
      </c>
      <c r="D1664" s="495" t="s">
        <v>8839</v>
      </c>
      <c r="E1664" s="495" t="s">
        <v>8840</v>
      </c>
      <c r="F1664" s="473" t="s">
        <v>28</v>
      </c>
      <c r="G1664" s="473"/>
      <c r="H1664" s="473"/>
      <c r="I1664" s="473"/>
      <c r="J1664" s="152" t="s">
        <v>11224</v>
      </c>
      <c r="K1664" s="163" t="s">
        <v>8950</v>
      </c>
      <c r="L1664" s="503">
        <v>43055</v>
      </c>
      <c r="M1664" s="497" t="s">
        <v>8891</v>
      </c>
      <c r="N1664" s="163" t="s">
        <v>46</v>
      </c>
      <c r="O1664" s="503">
        <v>43055</v>
      </c>
      <c r="P1664" s="499">
        <v>30000</v>
      </c>
      <c r="Q1664" s="500">
        <f t="shared" si="57"/>
        <v>0.03</v>
      </c>
      <c r="R1664" s="504">
        <v>12</v>
      </c>
      <c r="S1664" s="505" t="s">
        <v>7881</v>
      </c>
      <c r="T1664" s="163" t="s">
        <v>125</v>
      </c>
      <c r="U1664" s="163" t="s">
        <v>7</v>
      </c>
      <c r="V1664" s="495" t="s">
        <v>921</v>
      </c>
      <c r="W1664" s="495"/>
      <c r="X1664" s="495" t="s">
        <v>10099</v>
      </c>
      <c r="Y1664" s="495"/>
      <c r="Z1664" s="616"/>
      <c r="AA1664" s="590"/>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615" customFormat="1" ht="17.45" customHeight="1" x14ac:dyDescent="0.25">
      <c r="A1665" s="589" t="s">
        <v>4269</v>
      </c>
      <c r="B1665" s="495" t="s">
        <v>59</v>
      </c>
      <c r="C1665" s="495" t="s">
        <v>9574</v>
      </c>
      <c r="D1665" s="495" t="s">
        <v>4270</v>
      </c>
      <c r="E1665" s="495" t="s">
        <v>4271</v>
      </c>
      <c r="F1665" s="473" t="s">
        <v>26</v>
      </c>
      <c r="G1665" s="473"/>
      <c r="H1665" s="473"/>
      <c r="I1665" s="473"/>
      <c r="J1665" s="152" t="s">
        <v>11224</v>
      </c>
      <c r="K1665" s="163" t="s">
        <v>8948</v>
      </c>
      <c r="L1665" s="503">
        <v>43098</v>
      </c>
      <c r="M1665" s="497" t="s">
        <v>4272</v>
      </c>
      <c r="N1665" s="163" t="s">
        <v>47</v>
      </c>
      <c r="O1665" s="503">
        <v>43098</v>
      </c>
      <c r="P1665" s="499">
        <v>29214</v>
      </c>
      <c r="Q1665" s="500">
        <f t="shared" si="57"/>
        <v>2.9214E-2</v>
      </c>
      <c r="R1665" s="504">
        <v>12</v>
      </c>
      <c r="S1665" s="505" t="s">
        <v>9808</v>
      </c>
      <c r="T1665" s="163" t="s">
        <v>292</v>
      </c>
      <c r="U1665" s="163" t="s">
        <v>7</v>
      </c>
      <c r="V1665" s="495" t="s">
        <v>477</v>
      </c>
      <c r="W1665" s="495" t="s">
        <v>1138</v>
      </c>
      <c r="X1665" s="495" t="s">
        <v>5894</v>
      </c>
      <c r="Y1665" s="495" t="s">
        <v>1091</v>
      </c>
      <c r="Z1665" s="616"/>
      <c r="AA1665" s="590"/>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615" customFormat="1" ht="17.45" customHeight="1" x14ac:dyDescent="0.25">
      <c r="A1666" s="589" t="s">
        <v>5482</v>
      </c>
      <c r="B1666" s="495" t="s">
        <v>58</v>
      </c>
      <c r="C1666" s="495" t="s">
        <v>58</v>
      </c>
      <c r="D1666" s="495" t="s">
        <v>3408</v>
      </c>
      <c r="E1666" s="495" t="s">
        <v>5483</v>
      </c>
      <c r="F1666" s="473" t="s">
        <v>25</v>
      </c>
      <c r="G1666" s="473"/>
      <c r="H1666" s="473"/>
      <c r="I1666" s="473"/>
      <c r="J1666" s="152" t="s">
        <v>11225</v>
      </c>
      <c r="K1666" s="163" t="s">
        <v>8951</v>
      </c>
      <c r="L1666" s="503">
        <v>42853</v>
      </c>
      <c r="M1666" s="497" t="s">
        <v>5603</v>
      </c>
      <c r="N1666" s="163" t="s">
        <v>46</v>
      </c>
      <c r="O1666" s="503">
        <v>42853</v>
      </c>
      <c r="P1666" s="499">
        <v>28571</v>
      </c>
      <c r="Q1666" s="500">
        <f t="shared" si="57"/>
        <v>2.8570999999999999E-2</v>
      </c>
      <c r="R1666" s="504">
        <v>1</v>
      </c>
      <c r="S1666" s="505" t="s">
        <v>5535</v>
      </c>
      <c r="T1666" s="163" t="s">
        <v>103</v>
      </c>
      <c r="U1666" s="163" t="s">
        <v>11</v>
      </c>
      <c r="V1666" s="495" t="s">
        <v>11</v>
      </c>
      <c r="W1666" s="495" t="s">
        <v>3074</v>
      </c>
      <c r="X1666" s="495" t="s">
        <v>5604</v>
      </c>
      <c r="Y1666" s="495"/>
      <c r="Z1666" s="616"/>
      <c r="AA1666" s="590"/>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615" customFormat="1" ht="17.45" customHeight="1" x14ac:dyDescent="0.25">
      <c r="A1667" s="589" t="s">
        <v>11034</v>
      </c>
      <c r="B1667" s="495" t="s">
        <v>58</v>
      </c>
      <c r="C1667" s="495" t="s">
        <v>58</v>
      </c>
      <c r="D1667" s="495" t="s">
        <v>11058</v>
      </c>
      <c r="E1667" s="495" t="s">
        <v>11206</v>
      </c>
      <c r="F1667" s="473" t="s">
        <v>26</v>
      </c>
      <c r="G1667" s="473"/>
      <c r="H1667" s="473"/>
      <c r="I1667" s="473"/>
      <c r="J1667" s="152" t="s">
        <v>11223</v>
      </c>
      <c r="K1667" s="152" t="s">
        <v>8948</v>
      </c>
      <c r="L1667" s="496">
        <v>42923</v>
      </c>
      <c r="M1667" s="497">
        <v>42906</v>
      </c>
      <c r="N1667" s="152" t="s">
        <v>47</v>
      </c>
      <c r="O1667" s="498">
        <v>42923</v>
      </c>
      <c r="P1667" s="499">
        <v>28571</v>
      </c>
      <c r="Q1667" s="500">
        <f t="shared" si="57"/>
        <v>2.8570999999999999E-2</v>
      </c>
      <c r="R1667" s="501">
        <v>2</v>
      </c>
      <c r="S1667" s="502">
        <v>42906</v>
      </c>
      <c r="T1667" s="152" t="s">
        <v>103</v>
      </c>
      <c r="U1667" s="152" t="s">
        <v>7040</v>
      </c>
      <c r="V1667" s="495" t="s">
        <v>162</v>
      </c>
      <c r="W1667" s="495" t="s">
        <v>105</v>
      </c>
      <c r="X1667" s="495" t="s">
        <v>9848</v>
      </c>
      <c r="Y1667" s="495" t="s">
        <v>9559</v>
      </c>
      <c r="Z1667" s="616"/>
      <c r="AA1667" s="590"/>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615" customFormat="1" ht="17.45" customHeight="1" x14ac:dyDescent="0.25">
      <c r="A1668" s="589" t="s">
        <v>4273</v>
      </c>
      <c r="B1668" s="495" t="s">
        <v>58</v>
      </c>
      <c r="C1668" s="495" t="s">
        <v>58</v>
      </c>
      <c r="D1668" s="495" t="s">
        <v>10665</v>
      </c>
      <c r="E1668" s="495" t="s">
        <v>4274</v>
      </c>
      <c r="F1668" s="473" t="s">
        <v>25</v>
      </c>
      <c r="G1668" s="473"/>
      <c r="H1668" s="473"/>
      <c r="I1668" s="473"/>
      <c r="J1668" s="152" t="s">
        <v>11223</v>
      </c>
      <c r="K1668" s="152" t="s">
        <v>35</v>
      </c>
      <c r="L1668" s="496">
        <v>42972</v>
      </c>
      <c r="M1668" s="497">
        <v>42746</v>
      </c>
      <c r="N1668" s="152" t="s">
        <v>47</v>
      </c>
      <c r="O1668" s="498">
        <v>42923</v>
      </c>
      <c r="P1668" s="499">
        <v>28571</v>
      </c>
      <c r="Q1668" s="500">
        <f t="shared" si="57"/>
        <v>2.8570999999999999E-2</v>
      </c>
      <c r="R1668" s="501">
        <v>12</v>
      </c>
      <c r="S1668" s="502">
        <v>42859</v>
      </c>
      <c r="T1668" s="152" t="s">
        <v>125</v>
      </c>
      <c r="U1668" s="152" t="s">
        <v>7040</v>
      </c>
      <c r="V1668" s="495" t="s">
        <v>162</v>
      </c>
      <c r="W1668" s="495" t="s">
        <v>105</v>
      </c>
      <c r="X1668" s="495" t="s">
        <v>6198</v>
      </c>
      <c r="Y1668" s="495"/>
      <c r="Z1668" s="616"/>
      <c r="AA1668" s="590"/>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615" customFormat="1" ht="17.45" customHeight="1" x14ac:dyDescent="0.25">
      <c r="A1669" s="589" t="s">
        <v>10648</v>
      </c>
      <c r="B1669" s="495" t="s">
        <v>58</v>
      </c>
      <c r="C1669" s="495" t="s">
        <v>58</v>
      </c>
      <c r="D1669" s="495" t="s">
        <v>11706</v>
      </c>
      <c r="E1669" s="495" t="s">
        <v>11198</v>
      </c>
      <c r="F1669" s="473" t="s">
        <v>26</v>
      </c>
      <c r="G1669" s="473"/>
      <c r="H1669" s="473"/>
      <c r="I1669" s="473"/>
      <c r="J1669" s="152" t="s">
        <v>11223</v>
      </c>
      <c r="K1669" s="152" t="s">
        <v>8948</v>
      </c>
      <c r="L1669" s="496">
        <v>42988</v>
      </c>
      <c r="M1669" s="497">
        <v>42898</v>
      </c>
      <c r="N1669" s="152" t="s">
        <v>46</v>
      </c>
      <c r="O1669" s="498">
        <v>42988</v>
      </c>
      <c r="P1669" s="499">
        <v>28571</v>
      </c>
      <c r="Q1669" s="500">
        <f t="shared" si="57"/>
        <v>2.8570999999999999E-2</v>
      </c>
      <c r="R1669" s="501">
        <v>3</v>
      </c>
      <c r="S1669" s="502">
        <v>42901</v>
      </c>
      <c r="T1669" s="152" t="s">
        <v>103</v>
      </c>
      <c r="U1669" s="152" t="s">
        <v>7040</v>
      </c>
      <c r="V1669" s="495" t="s">
        <v>162</v>
      </c>
      <c r="W1669" s="495" t="s">
        <v>7199</v>
      </c>
      <c r="X1669" s="495" t="s">
        <v>6849</v>
      </c>
      <c r="Y1669" s="495"/>
      <c r="Z1669" s="616"/>
      <c r="AA1669" s="590"/>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615" customFormat="1" ht="17.45" customHeight="1" x14ac:dyDescent="0.25">
      <c r="A1670" s="589" t="s">
        <v>7910</v>
      </c>
      <c r="B1670" s="495" t="s">
        <v>58</v>
      </c>
      <c r="C1670" s="495" t="s">
        <v>58</v>
      </c>
      <c r="D1670" s="495" t="s">
        <v>7911</v>
      </c>
      <c r="E1670" s="495" t="s">
        <v>11207</v>
      </c>
      <c r="F1670" s="473" t="s">
        <v>25</v>
      </c>
      <c r="G1670" s="473"/>
      <c r="H1670" s="473"/>
      <c r="I1670" s="473"/>
      <c r="J1670" s="152" t="s">
        <v>11225</v>
      </c>
      <c r="K1670" s="163" t="s">
        <v>35</v>
      </c>
      <c r="L1670" s="503">
        <v>42912</v>
      </c>
      <c r="M1670" s="497" t="s">
        <v>7929</v>
      </c>
      <c r="N1670" s="163" t="s">
        <v>142</v>
      </c>
      <c r="O1670" s="503">
        <v>42912</v>
      </c>
      <c r="P1670" s="499">
        <v>28571</v>
      </c>
      <c r="Q1670" s="500">
        <f t="shared" si="57"/>
        <v>2.8570999999999999E-2</v>
      </c>
      <c r="R1670" s="504">
        <v>2</v>
      </c>
      <c r="S1670" s="505" t="s">
        <v>7881</v>
      </c>
      <c r="T1670" s="163" t="s">
        <v>103</v>
      </c>
      <c r="U1670" s="152" t="s">
        <v>7040</v>
      </c>
      <c r="V1670" s="495" t="s">
        <v>134</v>
      </c>
      <c r="W1670" s="495"/>
      <c r="X1670" s="495" t="s">
        <v>7941</v>
      </c>
      <c r="Y1670" s="495" t="s">
        <v>6972</v>
      </c>
      <c r="Z1670" s="616"/>
      <c r="AA1670" s="590"/>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615" customFormat="1" ht="17.45" customHeight="1" x14ac:dyDescent="0.25">
      <c r="A1671" s="589" t="s">
        <v>934</v>
      </c>
      <c r="B1671" s="495" t="s">
        <v>56</v>
      </c>
      <c r="C1671" s="495" t="s">
        <v>117</v>
      </c>
      <c r="D1671" s="495" t="s">
        <v>898</v>
      </c>
      <c r="E1671" s="495" t="s">
        <v>935</v>
      </c>
      <c r="F1671" s="473" t="s">
        <v>25</v>
      </c>
      <c r="G1671" s="473"/>
      <c r="H1671" s="473"/>
      <c r="I1671" s="473"/>
      <c r="J1671" s="152" t="s">
        <v>11223</v>
      </c>
      <c r="K1671" s="163" t="s">
        <v>35</v>
      </c>
      <c r="L1671" s="503">
        <v>42972</v>
      </c>
      <c r="M1671" s="497" t="s">
        <v>936</v>
      </c>
      <c r="N1671" s="163" t="s">
        <v>47</v>
      </c>
      <c r="O1671" s="503">
        <v>42972</v>
      </c>
      <c r="P1671" s="499">
        <v>300000</v>
      </c>
      <c r="Q1671" s="500">
        <f t="shared" si="57"/>
        <v>0.3</v>
      </c>
      <c r="R1671" s="504">
        <v>5</v>
      </c>
      <c r="S1671" s="505" t="s">
        <v>11283</v>
      </c>
      <c r="T1671" s="163" t="s">
        <v>103</v>
      </c>
      <c r="U1671" s="152" t="s">
        <v>7040</v>
      </c>
      <c r="V1671" s="495" t="s">
        <v>104</v>
      </c>
      <c r="W1671" s="495" t="s">
        <v>513</v>
      </c>
      <c r="X1671" s="495" t="s">
        <v>6723</v>
      </c>
      <c r="Y1671" s="495" t="s">
        <v>937</v>
      </c>
      <c r="Z1671" s="616"/>
      <c r="AA1671" s="590"/>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615" customFormat="1" ht="17.45" customHeight="1" x14ac:dyDescent="0.25">
      <c r="A1672" s="589" t="s">
        <v>897</v>
      </c>
      <c r="B1672" s="495" t="s">
        <v>56</v>
      </c>
      <c r="C1672" s="495" t="s">
        <v>117</v>
      </c>
      <c r="D1672" s="495" t="s">
        <v>898</v>
      </c>
      <c r="E1672" s="495" t="s">
        <v>899</v>
      </c>
      <c r="F1672" s="473" t="s">
        <v>25</v>
      </c>
      <c r="G1672" s="473"/>
      <c r="H1672" s="473"/>
      <c r="I1672" s="473"/>
      <c r="J1672" s="152" t="s">
        <v>11223</v>
      </c>
      <c r="K1672" s="163" t="s">
        <v>35</v>
      </c>
      <c r="L1672" s="503">
        <v>42972</v>
      </c>
      <c r="M1672" s="497" t="s">
        <v>900</v>
      </c>
      <c r="N1672" s="163" t="s">
        <v>47</v>
      </c>
      <c r="O1672" s="503">
        <v>42972</v>
      </c>
      <c r="P1672" s="499">
        <v>300000</v>
      </c>
      <c r="Q1672" s="500">
        <f t="shared" si="57"/>
        <v>0.3</v>
      </c>
      <c r="R1672" s="504">
        <v>4</v>
      </c>
      <c r="S1672" s="505" t="s">
        <v>7954</v>
      </c>
      <c r="T1672" s="163" t="s">
        <v>103</v>
      </c>
      <c r="U1672" s="152" t="s">
        <v>7040</v>
      </c>
      <c r="V1672" s="495" t="s">
        <v>104</v>
      </c>
      <c r="W1672" s="495" t="s">
        <v>513</v>
      </c>
      <c r="X1672" s="495" t="s">
        <v>6723</v>
      </c>
      <c r="Y1672" s="495" t="s">
        <v>901</v>
      </c>
      <c r="Z1672" s="616"/>
      <c r="AA1672" s="590"/>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615" customFormat="1" ht="17.45" customHeight="1" x14ac:dyDescent="0.25">
      <c r="A1673" s="589" t="s">
        <v>4227</v>
      </c>
      <c r="B1673" s="495" t="s">
        <v>56</v>
      </c>
      <c r="C1673" s="495" t="s">
        <v>117</v>
      </c>
      <c r="D1673" s="495" t="s">
        <v>898</v>
      </c>
      <c r="E1673" s="495" t="s">
        <v>11594</v>
      </c>
      <c r="F1673" s="473" t="s">
        <v>25</v>
      </c>
      <c r="G1673" s="473"/>
      <c r="H1673" s="473"/>
      <c r="I1673" s="473"/>
      <c r="J1673" s="152" t="s">
        <v>11223</v>
      </c>
      <c r="K1673" s="163" t="s">
        <v>35</v>
      </c>
      <c r="L1673" s="503">
        <v>42923</v>
      </c>
      <c r="M1673" s="497" t="s">
        <v>4229</v>
      </c>
      <c r="N1673" s="163" t="s">
        <v>48</v>
      </c>
      <c r="O1673" s="503">
        <v>42923</v>
      </c>
      <c r="P1673" s="499">
        <v>100000</v>
      </c>
      <c r="Q1673" s="500">
        <f t="shared" si="57"/>
        <v>9.9999999999999992E-2</v>
      </c>
      <c r="R1673" s="504">
        <v>2</v>
      </c>
      <c r="S1673" s="505" t="s">
        <v>11804</v>
      </c>
      <c r="T1673" s="163" t="s">
        <v>211</v>
      </c>
      <c r="U1673" s="152" t="s">
        <v>7040</v>
      </c>
      <c r="V1673" s="495" t="s">
        <v>104</v>
      </c>
      <c r="W1673" s="495" t="s">
        <v>513</v>
      </c>
      <c r="X1673" s="495" t="s">
        <v>11945</v>
      </c>
      <c r="Y1673" s="495" t="s">
        <v>9313</v>
      </c>
      <c r="Z1673" s="616"/>
      <c r="AA1673" s="590"/>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615" customFormat="1" ht="17.45" customHeight="1" x14ac:dyDescent="0.25">
      <c r="A1674" s="589" t="s">
        <v>8433</v>
      </c>
      <c r="B1674" s="495" t="s">
        <v>56</v>
      </c>
      <c r="C1674" s="495" t="s">
        <v>117</v>
      </c>
      <c r="D1674" s="495" t="s">
        <v>898</v>
      </c>
      <c r="E1674" s="495" t="s">
        <v>8434</v>
      </c>
      <c r="F1674" s="473" t="s">
        <v>25</v>
      </c>
      <c r="G1674" s="473"/>
      <c r="H1674" s="473"/>
      <c r="I1674" s="473"/>
      <c r="J1674" s="152" t="s">
        <v>11223</v>
      </c>
      <c r="K1674" s="163" t="s">
        <v>35</v>
      </c>
      <c r="L1674" s="503">
        <v>43008</v>
      </c>
      <c r="M1674" s="497" t="s">
        <v>11266</v>
      </c>
      <c r="N1674" s="163" t="s">
        <v>47</v>
      </c>
      <c r="O1674" s="503">
        <v>43008</v>
      </c>
      <c r="P1674" s="499">
        <v>50000</v>
      </c>
      <c r="Q1674" s="500">
        <f t="shared" si="57"/>
        <v>4.9999999999999996E-2</v>
      </c>
      <c r="R1674" s="504">
        <v>12</v>
      </c>
      <c r="S1674" s="505" t="s">
        <v>10335</v>
      </c>
      <c r="T1674" s="163" t="s">
        <v>103</v>
      </c>
      <c r="U1674" s="163" t="s">
        <v>9234</v>
      </c>
      <c r="V1674" s="495" t="s">
        <v>184</v>
      </c>
      <c r="W1674" s="495" t="s">
        <v>11333</v>
      </c>
      <c r="X1674" s="495" t="s">
        <v>6944</v>
      </c>
      <c r="Y1674" s="495" t="s">
        <v>186</v>
      </c>
      <c r="Z1674" s="616"/>
      <c r="AA1674" s="590"/>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615" customFormat="1" ht="17.45" customHeight="1" x14ac:dyDescent="0.25">
      <c r="A1675" s="589" t="s">
        <v>6890</v>
      </c>
      <c r="B1675" s="495" t="s">
        <v>56</v>
      </c>
      <c r="C1675" s="495" t="s">
        <v>117</v>
      </c>
      <c r="D1675" s="495" t="s">
        <v>6891</v>
      </c>
      <c r="E1675" s="495" t="s">
        <v>6892</v>
      </c>
      <c r="F1675" s="473" t="s">
        <v>25</v>
      </c>
      <c r="G1675" s="473"/>
      <c r="H1675" s="473"/>
      <c r="I1675" s="473"/>
      <c r="J1675" s="152" t="s">
        <v>11223</v>
      </c>
      <c r="K1675" s="163" t="s">
        <v>35</v>
      </c>
      <c r="L1675" s="503">
        <v>43008</v>
      </c>
      <c r="M1675" s="497" t="s">
        <v>6943</v>
      </c>
      <c r="N1675" s="163" t="s">
        <v>47</v>
      </c>
      <c r="O1675" s="503">
        <v>43008</v>
      </c>
      <c r="P1675" s="499">
        <v>200000</v>
      </c>
      <c r="Q1675" s="500">
        <f t="shared" si="57"/>
        <v>0.19999999999999998</v>
      </c>
      <c r="R1675" s="504">
        <v>12</v>
      </c>
      <c r="S1675" s="505" t="s">
        <v>11804</v>
      </c>
      <c r="T1675" s="163" t="s">
        <v>292</v>
      </c>
      <c r="U1675" s="163" t="s">
        <v>9234</v>
      </c>
      <c r="V1675" s="495" t="s">
        <v>184</v>
      </c>
      <c r="W1675" s="495" t="s">
        <v>11333</v>
      </c>
      <c r="X1675" s="495" t="s">
        <v>6944</v>
      </c>
      <c r="Y1675" s="495" t="s">
        <v>186</v>
      </c>
      <c r="Z1675" s="616"/>
      <c r="AA1675" s="590"/>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615" customFormat="1" ht="17.45" customHeight="1" x14ac:dyDescent="0.25">
      <c r="A1676" s="589" t="s">
        <v>160</v>
      </c>
      <c r="B1676" s="495" t="s">
        <v>56</v>
      </c>
      <c r="C1676" s="495" t="s">
        <v>161</v>
      </c>
      <c r="D1676" s="495" t="s">
        <v>8943</v>
      </c>
      <c r="E1676" s="495" t="s">
        <v>6531</v>
      </c>
      <c r="F1676" s="473" t="s">
        <v>26</v>
      </c>
      <c r="G1676" s="473" t="s">
        <v>4894</v>
      </c>
      <c r="H1676" s="473" t="str">
        <f>VLOOKUP(A1676,'[1]2017 SalesConnect'!$A:$J,8,0)</f>
        <v>Gronigen</v>
      </c>
      <c r="I1676" s="473" t="str">
        <f>VLOOKUP(A1676,'[1]2017 SalesConnect'!$A:$I,9,0)</f>
        <v>Groningen involved , need further details :</v>
      </c>
      <c r="J1676" s="152" t="s">
        <v>11224</v>
      </c>
      <c r="K1676" s="152" t="s">
        <v>8948</v>
      </c>
      <c r="L1676" s="496">
        <v>43049</v>
      </c>
      <c r="M1676" s="497">
        <v>42790</v>
      </c>
      <c r="N1676" s="152" t="s">
        <v>47</v>
      </c>
      <c r="O1676" s="498">
        <v>43049</v>
      </c>
      <c r="P1676" s="499">
        <v>2000000</v>
      </c>
      <c r="Q1676" s="500">
        <f t="shared" si="57"/>
        <v>2</v>
      </c>
      <c r="R1676" s="501">
        <v>6</v>
      </c>
      <c r="S1676" s="502">
        <v>42852</v>
      </c>
      <c r="T1676" s="152" t="s">
        <v>103</v>
      </c>
      <c r="U1676" s="152" t="s">
        <v>7040</v>
      </c>
      <c r="V1676" s="495" t="s">
        <v>162</v>
      </c>
      <c r="W1676" s="495" t="s">
        <v>105</v>
      </c>
      <c r="X1676" s="495" t="s">
        <v>5767</v>
      </c>
      <c r="Y1676" s="495" t="s">
        <v>7122</v>
      </c>
      <c r="Z1676" s="616"/>
      <c r="AA1676" s="590"/>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615" customFormat="1" ht="17.45" customHeight="1" x14ac:dyDescent="0.25">
      <c r="A1677" s="592" t="s">
        <v>2595</v>
      </c>
      <c r="B1677" s="519" t="s">
        <v>56</v>
      </c>
      <c r="C1677" s="519" t="s">
        <v>161</v>
      </c>
      <c r="D1677" s="519" t="s">
        <v>8943</v>
      </c>
      <c r="E1677" s="519" t="s">
        <v>2596</v>
      </c>
      <c r="F1677" s="473" t="s">
        <v>26</v>
      </c>
      <c r="G1677" s="473"/>
      <c r="H1677" s="473"/>
      <c r="I1677" s="473"/>
      <c r="J1677" s="520" t="s">
        <v>11226</v>
      </c>
      <c r="K1677" s="520" t="s">
        <v>8948</v>
      </c>
      <c r="L1677" s="521">
        <v>42804</v>
      </c>
      <c r="M1677" s="522">
        <v>42789</v>
      </c>
      <c r="N1677" s="520" t="s">
        <v>50</v>
      </c>
      <c r="O1677" s="521">
        <v>42804</v>
      </c>
      <c r="P1677" s="523">
        <v>144540</v>
      </c>
      <c r="Q1677" s="524">
        <v>0.14454</v>
      </c>
      <c r="R1677" s="525">
        <v>2</v>
      </c>
      <c r="S1677" s="526">
        <v>42806</v>
      </c>
      <c r="T1677" s="520" t="s">
        <v>578</v>
      </c>
      <c r="U1677" s="520" t="s">
        <v>7040</v>
      </c>
      <c r="V1677" s="519" t="s">
        <v>162</v>
      </c>
      <c r="W1677" s="519" t="s">
        <v>105</v>
      </c>
      <c r="X1677" s="415" t="s">
        <v>9232</v>
      </c>
      <c r="Y1677" s="415" t="s">
        <v>7122</v>
      </c>
      <c r="Z1677" s="616"/>
      <c r="AA1677" s="590"/>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615" customFormat="1" ht="17.45" customHeight="1" x14ac:dyDescent="0.25">
      <c r="A1678" s="592" t="s">
        <v>5484</v>
      </c>
      <c r="B1678" s="519" t="s">
        <v>58</v>
      </c>
      <c r="C1678" s="519" t="s">
        <v>58</v>
      </c>
      <c r="D1678" s="519" t="s">
        <v>5485</v>
      </c>
      <c r="E1678" s="519" t="s">
        <v>5486</v>
      </c>
      <c r="F1678" s="473" t="s">
        <v>28</v>
      </c>
      <c r="G1678" s="473"/>
      <c r="H1678" s="473"/>
      <c r="I1678" s="473"/>
      <c r="J1678" s="520" t="s">
        <v>11226</v>
      </c>
      <c r="K1678" s="520" t="s">
        <v>8952</v>
      </c>
      <c r="L1678" s="521">
        <v>42804</v>
      </c>
      <c r="M1678" s="522" t="s">
        <v>5606</v>
      </c>
      <c r="N1678" s="520" t="s">
        <v>50</v>
      </c>
      <c r="O1678" s="521">
        <v>42804</v>
      </c>
      <c r="P1678" s="523">
        <v>25760</v>
      </c>
      <c r="Q1678" s="524">
        <v>2.5759999999999998E-2</v>
      </c>
      <c r="R1678" s="525">
        <v>1</v>
      </c>
      <c r="S1678" s="526" t="s">
        <v>5535</v>
      </c>
      <c r="T1678" s="520" t="s">
        <v>578</v>
      </c>
      <c r="U1678" s="520" t="s">
        <v>12</v>
      </c>
      <c r="V1678" s="519" t="s">
        <v>1182</v>
      </c>
      <c r="W1678" s="519" t="s">
        <v>8001</v>
      </c>
      <c r="X1678" s="415" t="s">
        <v>5607</v>
      </c>
      <c r="Y1678" s="415" t="s">
        <v>313</v>
      </c>
      <c r="Z1678" s="616"/>
      <c r="AA1678" s="590"/>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615" customFormat="1" ht="17.45" customHeight="1" x14ac:dyDescent="0.25">
      <c r="A1679" s="589" t="s">
        <v>7981</v>
      </c>
      <c r="B1679" s="495" t="s">
        <v>58</v>
      </c>
      <c r="C1679" s="495" t="s">
        <v>58</v>
      </c>
      <c r="D1679" s="495" t="s">
        <v>9783</v>
      </c>
      <c r="E1679" s="495" t="s">
        <v>7982</v>
      </c>
      <c r="F1679" s="473" t="s">
        <v>28</v>
      </c>
      <c r="G1679" s="473" t="str">
        <f>VLOOKUP(A1679,'[1]2017 SalesConnect'!$A:$Y,7,0)</f>
        <v>No</v>
      </c>
      <c r="H1679" s="473"/>
      <c r="I1679" s="473"/>
      <c r="J1679" s="152" t="s">
        <v>11223</v>
      </c>
      <c r="K1679" s="163" t="s">
        <v>8952</v>
      </c>
      <c r="L1679" s="503">
        <v>42958</v>
      </c>
      <c r="M1679" s="497" t="s">
        <v>9787</v>
      </c>
      <c r="N1679" s="163" t="s">
        <v>47</v>
      </c>
      <c r="O1679" s="503">
        <v>42958</v>
      </c>
      <c r="P1679" s="499">
        <v>25714</v>
      </c>
      <c r="Q1679" s="500">
        <f>+P1679*0.000001</f>
        <v>2.5713999999999997E-2</v>
      </c>
      <c r="R1679" s="504">
        <v>1</v>
      </c>
      <c r="S1679" s="505" t="s">
        <v>11283</v>
      </c>
      <c r="T1679" s="163" t="s">
        <v>103</v>
      </c>
      <c r="U1679" s="163" t="s">
        <v>7</v>
      </c>
      <c r="V1679" s="495" t="s">
        <v>477</v>
      </c>
      <c r="W1679" s="495" t="s">
        <v>1204</v>
      </c>
      <c r="X1679" s="495" t="s">
        <v>9850</v>
      </c>
      <c r="Y1679" s="495" t="s">
        <v>9862</v>
      </c>
      <c r="Z1679" s="616"/>
      <c r="AA1679" s="590"/>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615" customFormat="1" ht="17.45" customHeight="1" x14ac:dyDescent="0.25">
      <c r="A1680" s="589" t="s">
        <v>11035</v>
      </c>
      <c r="B1680" s="495" t="s">
        <v>60</v>
      </c>
      <c r="C1680" s="495" t="s">
        <v>805</v>
      </c>
      <c r="D1680" s="495" t="s">
        <v>9084</v>
      </c>
      <c r="E1680" s="495" t="s">
        <v>11208</v>
      </c>
      <c r="F1680" s="473" t="s">
        <v>26</v>
      </c>
      <c r="G1680" s="473"/>
      <c r="H1680" s="473"/>
      <c r="I1680" s="473"/>
      <c r="J1680" s="152" t="s">
        <v>11225</v>
      </c>
      <c r="K1680" s="163" t="s">
        <v>8948</v>
      </c>
      <c r="L1680" s="503">
        <v>42914</v>
      </c>
      <c r="M1680" s="497" t="s">
        <v>11274</v>
      </c>
      <c r="N1680" s="163" t="s">
        <v>50</v>
      </c>
      <c r="O1680" s="503">
        <v>42914</v>
      </c>
      <c r="P1680" s="499">
        <v>25097</v>
      </c>
      <c r="Q1680" s="500">
        <f>+P1680*0.000001</f>
        <v>2.5096999999999998E-2</v>
      </c>
      <c r="R1680" s="504">
        <v>1</v>
      </c>
      <c r="S1680" s="505" t="s">
        <v>11804</v>
      </c>
      <c r="T1680" s="163" t="s">
        <v>578</v>
      </c>
      <c r="U1680" s="163" t="s">
        <v>7</v>
      </c>
      <c r="V1680" s="495" t="s">
        <v>477</v>
      </c>
      <c r="W1680" s="495" t="s">
        <v>1996</v>
      </c>
      <c r="X1680" s="495" t="s">
        <v>6098</v>
      </c>
      <c r="Y1680" s="495" t="s">
        <v>667</v>
      </c>
      <c r="Z1680" s="616"/>
      <c r="AA1680" s="590"/>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615" customFormat="1" ht="17.45" customHeight="1" x14ac:dyDescent="0.25">
      <c r="A1681" s="589" t="s">
        <v>8014</v>
      </c>
      <c r="B1681" s="495" t="s">
        <v>56</v>
      </c>
      <c r="C1681" s="495" t="s">
        <v>161</v>
      </c>
      <c r="D1681" s="495" t="s">
        <v>8943</v>
      </c>
      <c r="E1681" s="495" t="s">
        <v>8015</v>
      </c>
      <c r="F1681" s="473" t="s">
        <v>26</v>
      </c>
      <c r="G1681" s="473"/>
      <c r="H1681" s="473"/>
      <c r="I1681" s="473"/>
      <c r="J1681" s="152" t="s">
        <v>11225</v>
      </c>
      <c r="K1681" s="152" t="s">
        <v>8948</v>
      </c>
      <c r="L1681" s="496">
        <v>42853</v>
      </c>
      <c r="M1681" s="497">
        <v>42846</v>
      </c>
      <c r="N1681" s="152" t="s">
        <v>50</v>
      </c>
      <c r="O1681" s="498">
        <v>42853</v>
      </c>
      <c r="P1681" s="499">
        <v>131175</v>
      </c>
      <c r="Q1681" s="500">
        <f>+P1681*0.000001</f>
        <v>0.13117499999999999</v>
      </c>
      <c r="R1681" s="501">
        <v>12</v>
      </c>
      <c r="S1681" s="502">
        <v>42859</v>
      </c>
      <c r="T1681" s="152" t="s">
        <v>578</v>
      </c>
      <c r="U1681" s="152" t="s">
        <v>7040</v>
      </c>
      <c r="V1681" s="495" t="s">
        <v>162</v>
      </c>
      <c r="W1681" s="495" t="s">
        <v>105</v>
      </c>
      <c r="X1681" s="495" t="s">
        <v>9793</v>
      </c>
      <c r="Y1681" s="495" t="s">
        <v>7122</v>
      </c>
      <c r="Z1681" s="616"/>
      <c r="AA1681" s="590"/>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615" customFormat="1" ht="17.45" customHeight="1" x14ac:dyDescent="0.25">
      <c r="A1682" s="589" t="s">
        <v>9781</v>
      </c>
      <c r="B1682" s="495" t="s">
        <v>56</v>
      </c>
      <c r="C1682" s="495" t="s">
        <v>161</v>
      </c>
      <c r="D1682" s="495" t="s">
        <v>8943</v>
      </c>
      <c r="E1682" s="495" t="s">
        <v>9782</v>
      </c>
      <c r="F1682" s="473" t="s">
        <v>26</v>
      </c>
      <c r="G1682" s="473"/>
      <c r="H1682" s="473"/>
      <c r="I1682" s="473"/>
      <c r="J1682" s="152" t="s">
        <v>11225</v>
      </c>
      <c r="K1682" s="152" t="s">
        <v>8948</v>
      </c>
      <c r="L1682" s="496">
        <v>42916</v>
      </c>
      <c r="M1682" s="497">
        <v>42890</v>
      </c>
      <c r="N1682" s="152" t="s">
        <v>48</v>
      </c>
      <c r="O1682" s="498">
        <v>42916</v>
      </c>
      <c r="P1682" s="499">
        <v>100000</v>
      </c>
      <c r="Q1682" s="500">
        <f>+P1682*0.000001</f>
        <v>9.9999999999999992E-2</v>
      </c>
      <c r="R1682" s="501">
        <v>1</v>
      </c>
      <c r="S1682" s="502">
        <v>42901</v>
      </c>
      <c r="T1682" s="152" t="s">
        <v>211</v>
      </c>
      <c r="U1682" s="152" t="s">
        <v>7040</v>
      </c>
      <c r="V1682" s="495" t="s">
        <v>162</v>
      </c>
      <c r="W1682" s="495" t="s">
        <v>105</v>
      </c>
      <c r="X1682" s="495" t="s">
        <v>9793</v>
      </c>
      <c r="Y1682" s="495" t="s">
        <v>9235</v>
      </c>
      <c r="Z1682" s="616"/>
      <c r="AA1682" s="590"/>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615" customFormat="1" ht="17.45" customHeight="1" x14ac:dyDescent="0.25">
      <c r="A1683" s="592" t="s">
        <v>3673</v>
      </c>
      <c r="B1683" s="519" t="s">
        <v>56</v>
      </c>
      <c r="C1683" s="519" t="s">
        <v>161</v>
      </c>
      <c r="D1683" s="519" t="s">
        <v>8943</v>
      </c>
      <c r="E1683" s="519" t="s">
        <v>3674</v>
      </c>
      <c r="F1683" s="473" t="s">
        <v>26</v>
      </c>
      <c r="G1683" s="473" t="s">
        <v>4894</v>
      </c>
      <c r="H1683" s="473" t="str">
        <f>VLOOKUP(A1683,'[1]2017 SalesConnect'!$A:$J,8,0)</f>
        <v>Gronigen</v>
      </c>
      <c r="I1683" s="473" t="str">
        <f>VLOOKUP(A1683,'[1]2017 SalesConnect'!$A:$I,9,0)</f>
        <v>Won Deal ,Groningen involved , need further details :</v>
      </c>
      <c r="J1683" s="520" t="s">
        <v>11226</v>
      </c>
      <c r="K1683" s="520" t="s">
        <v>8948</v>
      </c>
      <c r="L1683" s="521">
        <v>42769</v>
      </c>
      <c r="M1683" s="522">
        <v>42751</v>
      </c>
      <c r="N1683" s="520" t="s">
        <v>50</v>
      </c>
      <c r="O1683" s="521">
        <v>42769</v>
      </c>
      <c r="P1683" s="523">
        <v>62020</v>
      </c>
      <c r="Q1683" s="524">
        <v>6.2019999999999999E-2</v>
      </c>
      <c r="R1683" s="525">
        <v>12</v>
      </c>
      <c r="S1683" s="526">
        <v>42769</v>
      </c>
      <c r="T1683" s="520" t="s">
        <v>578</v>
      </c>
      <c r="U1683" s="520" t="s">
        <v>7040</v>
      </c>
      <c r="V1683" s="519" t="s">
        <v>162</v>
      </c>
      <c r="W1683" s="519" t="s">
        <v>105</v>
      </c>
      <c r="X1683" s="415" t="s">
        <v>9232</v>
      </c>
      <c r="Y1683" s="415" t="s">
        <v>9239</v>
      </c>
      <c r="Z1683" s="616"/>
      <c r="AA1683" s="590"/>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615" customFormat="1" ht="17.45" customHeight="1" x14ac:dyDescent="0.25">
      <c r="A1684" s="591" t="s">
        <v>11568</v>
      </c>
      <c r="B1684" s="506" t="s">
        <v>56</v>
      </c>
      <c r="C1684" s="506" t="s">
        <v>117</v>
      </c>
      <c r="D1684" s="506" t="s">
        <v>1829</v>
      </c>
      <c r="E1684" s="506" t="s">
        <v>11569</v>
      </c>
      <c r="F1684" s="473" t="s">
        <v>25</v>
      </c>
      <c r="G1684" s="473"/>
      <c r="H1684" s="473"/>
      <c r="I1684" s="473"/>
      <c r="J1684" s="470" t="s">
        <v>11225</v>
      </c>
      <c r="K1684" s="507" t="s">
        <v>35</v>
      </c>
      <c r="L1684" s="508">
        <v>42916</v>
      </c>
      <c r="M1684" s="509" t="s">
        <v>11768</v>
      </c>
      <c r="N1684" s="507" t="s">
        <v>50</v>
      </c>
      <c r="O1684" s="508">
        <v>42916</v>
      </c>
      <c r="P1684" s="510">
        <v>110000</v>
      </c>
      <c r="Q1684" s="511">
        <f t="shared" ref="Q1684:Q1695" si="58">+P1684*0.000001</f>
        <v>0.11</v>
      </c>
      <c r="R1684" s="512">
        <v>12</v>
      </c>
      <c r="S1684" s="513" t="s">
        <v>11829</v>
      </c>
      <c r="T1684" s="507" t="s">
        <v>125</v>
      </c>
      <c r="U1684" s="470" t="s">
        <v>7040</v>
      </c>
      <c r="V1684" s="506" t="s">
        <v>104</v>
      </c>
      <c r="W1684" s="506" t="s">
        <v>105</v>
      </c>
      <c r="X1684" s="495" t="s">
        <v>11937</v>
      </c>
      <c r="Y1684" s="495" t="s">
        <v>12027</v>
      </c>
      <c r="Z1684" s="616"/>
      <c r="AA1684" s="590"/>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615" customFormat="1" ht="17.45" customHeight="1" x14ac:dyDescent="0.25">
      <c r="A1685" s="589" t="s">
        <v>1262</v>
      </c>
      <c r="B1685" s="495" t="s">
        <v>56</v>
      </c>
      <c r="C1685" s="495" t="s">
        <v>161</v>
      </c>
      <c r="D1685" s="495" t="s">
        <v>10403</v>
      </c>
      <c r="E1685" s="495" t="s">
        <v>1264</v>
      </c>
      <c r="F1685" s="473" t="s">
        <v>26</v>
      </c>
      <c r="G1685" s="473" t="s">
        <v>4894</v>
      </c>
      <c r="H1685" s="473" t="str">
        <f>VLOOKUP(A1685,'[1]2017 SalesConnect'!$A:$J,8,0)</f>
        <v>US Garage &amp; IRL</v>
      </c>
      <c r="I1685" s="473" t="str">
        <f>VLOOKUP(A1685,'[1]2017 SalesConnect'!$A:$I,9,0)</f>
        <v>Place Holder, Initial discussion on.</v>
      </c>
      <c r="J1685" s="152" t="s">
        <v>11223</v>
      </c>
      <c r="K1685" s="152" t="s">
        <v>33</v>
      </c>
      <c r="L1685" s="496">
        <v>42944</v>
      </c>
      <c r="M1685" s="497">
        <v>42783</v>
      </c>
      <c r="N1685" s="152" t="s">
        <v>47</v>
      </c>
      <c r="O1685" s="498">
        <v>42944</v>
      </c>
      <c r="P1685" s="499">
        <v>300000</v>
      </c>
      <c r="Q1685" s="500">
        <f t="shared" si="58"/>
        <v>0.3</v>
      </c>
      <c r="R1685" s="501">
        <v>12</v>
      </c>
      <c r="S1685" s="502">
        <v>42887</v>
      </c>
      <c r="T1685" s="152" t="s">
        <v>103</v>
      </c>
      <c r="U1685" s="152" t="s">
        <v>7040</v>
      </c>
      <c r="V1685" s="495" t="s">
        <v>162</v>
      </c>
      <c r="W1685" s="495" t="s">
        <v>105</v>
      </c>
      <c r="X1685" s="495" t="s">
        <v>9790</v>
      </c>
      <c r="Y1685" s="495"/>
      <c r="Z1685" s="616"/>
      <c r="AA1685" s="590"/>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615" customFormat="1" ht="17.45" customHeight="1" x14ac:dyDescent="0.25">
      <c r="A1686" s="589" t="s">
        <v>9642</v>
      </c>
      <c r="B1686" s="495" t="s">
        <v>56</v>
      </c>
      <c r="C1686" s="495" t="s">
        <v>124</v>
      </c>
      <c r="D1686" s="495" t="s">
        <v>10525</v>
      </c>
      <c r="E1686" s="495" t="s">
        <v>9643</v>
      </c>
      <c r="F1686" s="473" t="s">
        <v>26</v>
      </c>
      <c r="G1686" s="473"/>
      <c r="H1686" s="473"/>
      <c r="I1686" s="473"/>
      <c r="J1686" s="152" t="s">
        <v>11223</v>
      </c>
      <c r="K1686" s="152" t="s">
        <v>8948</v>
      </c>
      <c r="L1686" s="496">
        <v>42937</v>
      </c>
      <c r="M1686" s="497">
        <v>42885</v>
      </c>
      <c r="N1686" s="152" t="s">
        <v>46</v>
      </c>
      <c r="O1686" s="498">
        <v>42937</v>
      </c>
      <c r="P1686" s="499">
        <v>133333</v>
      </c>
      <c r="Q1686" s="500">
        <f t="shared" si="58"/>
        <v>0.13333300000000001</v>
      </c>
      <c r="R1686" s="501">
        <v>2</v>
      </c>
      <c r="S1686" s="502">
        <v>42887</v>
      </c>
      <c r="T1686" s="152" t="s">
        <v>125</v>
      </c>
      <c r="U1686" s="152" t="s">
        <v>7040</v>
      </c>
      <c r="V1686" s="495" t="s">
        <v>162</v>
      </c>
      <c r="W1686" s="495" t="s">
        <v>105</v>
      </c>
      <c r="X1686" s="495" t="s">
        <v>9835</v>
      </c>
      <c r="Y1686" s="495"/>
      <c r="Z1686" s="616"/>
      <c r="AA1686" s="590"/>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615" customFormat="1" ht="17.45" customHeight="1" x14ac:dyDescent="0.25">
      <c r="A1687" s="589" t="s">
        <v>8423</v>
      </c>
      <c r="B1687" s="495" t="s">
        <v>56</v>
      </c>
      <c r="C1687" s="495" t="s">
        <v>161</v>
      </c>
      <c r="D1687" s="495" t="s">
        <v>8424</v>
      </c>
      <c r="E1687" s="495" t="s">
        <v>8425</v>
      </c>
      <c r="F1687" s="473" t="s">
        <v>26</v>
      </c>
      <c r="G1687" s="473"/>
      <c r="H1687" s="473"/>
      <c r="I1687" s="473"/>
      <c r="J1687" s="152" t="s">
        <v>11223</v>
      </c>
      <c r="K1687" s="163" t="s">
        <v>8948</v>
      </c>
      <c r="L1687" s="503">
        <v>42954</v>
      </c>
      <c r="M1687" s="497" t="s">
        <v>8592</v>
      </c>
      <c r="N1687" s="163" t="s">
        <v>46</v>
      </c>
      <c r="O1687" s="503">
        <v>42954</v>
      </c>
      <c r="P1687" s="499">
        <v>30000</v>
      </c>
      <c r="Q1687" s="500">
        <f t="shared" si="58"/>
        <v>0.03</v>
      </c>
      <c r="R1687" s="504">
        <v>12</v>
      </c>
      <c r="S1687" s="505" t="s">
        <v>8159</v>
      </c>
      <c r="T1687" s="163" t="s">
        <v>103</v>
      </c>
      <c r="U1687" s="163" t="s">
        <v>7</v>
      </c>
      <c r="V1687" s="495" t="s">
        <v>477</v>
      </c>
      <c r="W1687" s="495" t="s">
        <v>3186</v>
      </c>
      <c r="X1687" s="495" t="s">
        <v>9435</v>
      </c>
      <c r="Y1687" s="495" t="s">
        <v>186</v>
      </c>
      <c r="Z1687" s="616"/>
      <c r="AA1687" s="590"/>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615" customFormat="1" ht="17.45" customHeight="1" x14ac:dyDescent="0.25">
      <c r="A1688" s="589" t="s">
        <v>8423</v>
      </c>
      <c r="B1688" s="495" t="s">
        <v>56</v>
      </c>
      <c r="C1688" s="495" t="s">
        <v>161</v>
      </c>
      <c r="D1688" s="495" t="s">
        <v>10270</v>
      </c>
      <c r="E1688" s="495" t="s">
        <v>8425</v>
      </c>
      <c r="F1688" s="473" t="s">
        <v>26</v>
      </c>
      <c r="G1688" s="473"/>
      <c r="H1688" s="473"/>
      <c r="I1688" s="473"/>
      <c r="J1688" s="152" t="s">
        <v>11223</v>
      </c>
      <c r="K1688" s="152" t="s">
        <v>8948</v>
      </c>
      <c r="L1688" s="496">
        <v>42954</v>
      </c>
      <c r="M1688" s="497">
        <v>42864</v>
      </c>
      <c r="N1688" s="152" t="s">
        <v>46</v>
      </c>
      <c r="O1688" s="498">
        <v>42954</v>
      </c>
      <c r="P1688" s="499">
        <v>50000</v>
      </c>
      <c r="Q1688" s="500">
        <f t="shared" si="58"/>
        <v>4.9999999999999996E-2</v>
      </c>
      <c r="R1688" s="501">
        <v>12</v>
      </c>
      <c r="S1688" s="502">
        <v>42866</v>
      </c>
      <c r="T1688" s="152" t="s">
        <v>103</v>
      </c>
      <c r="U1688" s="152" t="s">
        <v>7040</v>
      </c>
      <c r="V1688" s="495" t="s">
        <v>162</v>
      </c>
      <c r="W1688" s="495" t="s">
        <v>105</v>
      </c>
      <c r="X1688" s="495" t="s">
        <v>10079</v>
      </c>
      <c r="Y1688" s="495" t="s">
        <v>6864</v>
      </c>
      <c r="Z1688" s="616"/>
      <c r="AA1688" s="590"/>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615" customFormat="1" ht="17.45" customHeight="1" x14ac:dyDescent="0.25">
      <c r="A1689" s="589" t="s">
        <v>7983</v>
      </c>
      <c r="B1689" s="495" t="s">
        <v>56</v>
      </c>
      <c r="C1689" s="495" t="s">
        <v>161</v>
      </c>
      <c r="D1689" s="495" t="s">
        <v>7984</v>
      </c>
      <c r="E1689" s="495" t="s">
        <v>7985</v>
      </c>
      <c r="F1689" s="473" t="s">
        <v>28</v>
      </c>
      <c r="G1689" s="473"/>
      <c r="H1689" s="473"/>
      <c r="I1689" s="473"/>
      <c r="J1689" s="152" t="s">
        <v>11223</v>
      </c>
      <c r="K1689" s="163" t="s">
        <v>8950</v>
      </c>
      <c r="L1689" s="503">
        <v>42977</v>
      </c>
      <c r="M1689" s="497" t="s">
        <v>7991</v>
      </c>
      <c r="N1689" s="163" t="s">
        <v>48</v>
      </c>
      <c r="O1689" s="503">
        <v>42977</v>
      </c>
      <c r="P1689" s="499">
        <v>20000</v>
      </c>
      <c r="Q1689" s="500">
        <f t="shared" si="58"/>
        <v>0.02</v>
      </c>
      <c r="R1689" s="504">
        <v>1</v>
      </c>
      <c r="S1689" s="505" t="s">
        <v>9808</v>
      </c>
      <c r="T1689" s="163" t="s">
        <v>211</v>
      </c>
      <c r="U1689" s="163" t="s">
        <v>7</v>
      </c>
      <c r="V1689" s="495" t="s">
        <v>477</v>
      </c>
      <c r="W1689" s="495" t="s">
        <v>1996</v>
      </c>
      <c r="X1689" s="495" t="s">
        <v>5533</v>
      </c>
      <c r="Y1689" s="495" t="s">
        <v>356</v>
      </c>
      <c r="Z1689" s="616"/>
      <c r="AA1689" s="590"/>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615" customFormat="1" ht="17.45" customHeight="1" x14ac:dyDescent="0.25">
      <c r="A1690" s="589" t="s">
        <v>1178</v>
      </c>
      <c r="B1690" s="495" t="s">
        <v>56</v>
      </c>
      <c r="C1690" s="495" t="s">
        <v>161</v>
      </c>
      <c r="D1690" s="495" t="s">
        <v>10247</v>
      </c>
      <c r="E1690" s="495" t="s">
        <v>1180</v>
      </c>
      <c r="F1690" s="473" t="s">
        <v>26</v>
      </c>
      <c r="G1690" s="473"/>
      <c r="H1690" s="473"/>
      <c r="I1690" s="473"/>
      <c r="J1690" s="152" t="s">
        <v>11225</v>
      </c>
      <c r="K1690" s="152" t="s">
        <v>33</v>
      </c>
      <c r="L1690" s="496">
        <v>42916</v>
      </c>
      <c r="M1690" s="497">
        <v>42764</v>
      </c>
      <c r="N1690" s="152" t="s">
        <v>46</v>
      </c>
      <c r="O1690" s="498">
        <v>42916</v>
      </c>
      <c r="P1690" s="499">
        <v>350000</v>
      </c>
      <c r="Q1690" s="500">
        <f t="shared" si="58"/>
        <v>0.35</v>
      </c>
      <c r="R1690" s="501">
        <v>12</v>
      </c>
      <c r="S1690" s="502">
        <v>42821</v>
      </c>
      <c r="T1690" s="152" t="s">
        <v>103</v>
      </c>
      <c r="U1690" s="152" t="s">
        <v>7040</v>
      </c>
      <c r="V1690" s="495" t="s">
        <v>162</v>
      </c>
      <c r="W1690" s="495" t="s">
        <v>105</v>
      </c>
      <c r="X1690" s="495" t="s">
        <v>8997</v>
      </c>
      <c r="Y1690" s="495" t="s">
        <v>6864</v>
      </c>
      <c r="Z1690" s="616"/>
      <c r="AA1690" s="590"/>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615" customFormat="1" ht="17.45" customHeight="1" x14ac:dyDescent="0.25">
      <c r="A1691" s="589" t="s">
        <v>4305</v>
      </c>
      <c r="B1691" s="495" t="s">
        <v>57</v>
      </c>
      <c r="C1691" s="495" t="s">
        <v>324</v>
      </c>
      <c r="D1691" s="495" t="s">
        <v>4306</v>
      </c>
      <c r="E1691" s="495" t="s">
        <v>316</v>
      </c>
      <c r="F1691" s="473" t="s">
        <v>28</v>
      </c>
      <c r="G1691" s="473"/>
      <c r="H1691" s="473"/>
      <c r="I1691" s="473"/>
      <c r="J1691" s="152" t="s">
        <v>11223</v>
      </c>
      <c r="K1691" s="163" t="s">
        <v>8950</v>
      </c>
      <c r="L1691" s="503">
        <v>42977</v>
      </c>
      <c r="M1691" s="497" t="s">
        <v>4307</v>
      </c>
      <c r="N1691" s="163" t="s">
        <v>47</v>
      </c>
      <c r="O1691" s="503">
        <v>42977</v>
      </c>
      <c r="P1691" s="499">
        <v>25000</v>
      </c>
      <c r="Q1691" s="500">
        <f t="shared" si="58"/>
        <v>2.4999999999999998E-2</v>
      </c>
      <c r="R1691" s="504">
        <v>12</v>
      </c>
      <c r="S1691" s="505" t="s">
        <v>5543</v>
      </c>
      <c r="T1691" s="163" t="s">
        <v>103</v>
      </c>
      <c r="U1691" s="163" t="s">
        <v>9234</v>
      </c>
      <c r="V1691" s="495" t="s">
        <v>184</v>
      </c>
      <c r="W1691" s="495" t="s">
        <v>11333</v>
      </c>
      <c r="X1691" s="495" t="s">
        <v>6203</v>
      </c>
      <c r="Y1691" s="495" t="s">
        <v>128</v>
      </c>
      <c r="Z1691" s="616"/>
      <c r="AA1691" s="590"/>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615" customFormat="1" ht="17.45" customHeight="1" x14ac:dyDescent="0.25">
      <c r="A1692" s="591" t="s">
        <v>11709</v>
      </c>
      <c r="B1692" s="506" t="s">
        <v>57</v>
      </c>
      <c r="C1692" s="506" t="s">
        <v>324</v>
      </c>
      <c r="D1692" s="506" t="s">
        <v>11710</v>
      </c>
      <c r="E1692" s="506" t="s">
        <v>11711</v>
      </c>
      <c r="F1692" s="473" t="s">
        <v>26</v>
      </c>
      <c r="G1692" s="473"/>
      <c r="H1692" s="473"/>
      <c r="I1692" s="473"/>
      <c r="J1692" s="470" t="s">
        <v>11223</v>
      </c>
      <c r="K1692" s="470" t="s">
        <v>8948</v>
      </c>
      <c r="L1692" s="515">
        <v>42999</v>
      </c>
      <c r="M1692" s="509">
        <v>42909</v>
      </c>
      <c r="N1692" s="470" t="s">
        <v>47</v>
      </c>
      <c r="O1692" s="516">
        <v>42999</v>
      </c>
      <c r="P1692" s="510">
        <v>25000</v>
      </c>
      <c r="Q1692" s="511">
        <f t="shared" si="58"/>
        <v>2.4999999999999998E-2</v>
      </c>
      <c r="R1692" s="517">
        <v>1</v>
      </c>
      <c r="S1692" s="518">
        <v>42909</v>
      </c>
      <c r="T1692" s="470" t="s">
        <v>292</v>
      </c>
      <c r="U1692" s="470" t="s">
        <v>7040</v>
      </c>
      <c r="V1692" s="506" t="s">
        <v>162</v>
      </c>
      <c r="W1692" s="506" t="s">
        <v>105</v>
      </c>
      <c r="X1692" s="495" t="s">
        <v>12001</v>
      </c>
      <c r="Y1692" s="495"/>
      <c r="Z1692" s="616"/>
      <c r="AA1692" s="590"/>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615" customFormat="1" ht="17.45" customHeight="1" x14ac:dyDescent="0.25">
      <c r="A1693" s="589" t="s">
        <v>9186</v>
      </c>
      <c r="B1693" s="495" t="s">
        <v>57</v>
      </c>
      <c r="C1693" s="495" t="s">
        <v>391</v>
      </c>
      <c r="D1693" s="495" t="s">
        <v>9187</v>
      </c>
      <c r="E1693" s="495" t="s">
        <v>9181</v>
      </c>
      <c r="F1693" s="473" t="s">
        <v>24</v>
      </c>
      <c r="G1693" s="473"/>
      <c r="H1693" s="473"/>
      <c r="I1693" s="473"/>
      <c r="J1693" s="152" t="s">
        <v>11224</v>
      </c>
      <c r="K1693" s="163" t="s">
        <v>38</v>
      </c>
      <c r="L1693" s="503">
        <v>43098</v>
      </c>
      <c r="M1693" s="497" t="s">
        <v>9200</v>
      </c>
      <c r="N1693" s="163" t="s">
        <v>46</v>
      </c>
      <c r="O1693" s="503">
        <v>43098</v>
      </c>
      <c r="P1693" s="499">
        <v>25000</v>
      </c>
      <c r="Q1693" s="500">
        <f t="shared" si="58"/>
        <v>2.4999999999999998E-2</v>
      </c>
      <c r="R1693" s="504">
        <v>1</v>
      </c>
      <c r="S1693" s="505" t="s">
        <v>9541</v>
      </c>
      <c r="T1693" s="163" t="s">
        <v>103</v>
      </c>
      <c r="U1693" s="163" t="s">
        <v>6</v>
      </c>
      <c r="V1693" s="495" t="s">
        <v>7956</v>
      </c>
      <c r="W1693" s="495" t="s">
        <v>9215</v>
      </c>
      <c r="X1693" s="495" t="s">
        <v>9216</v>
      </c>
      <c r="Y1693" s="495" t="s">
        <v>3129</v>
      </c>
      <c r="Z1693" s="616"/>
      <c r="AA1693" s="590"/>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615" customFormat="1" ht="17.45" customHeight="1" x14ac:dyDescent="0.25">
      <c r="A1694" s="589" t="s">
        <v>9186</v>
      </c>
      <c r="B1694" s="495" t="s">
        <v>57</v>
      </c>
      <c r="C1694" s="495" t="s">
        <v>391</v>
      </c>
      <c r="D1694" s="495" t="s">
        <v>9187</v>
      </c>
      <c r="E1694" s="495" t="s">
        <v>9181</v>
      </c>
      <c r="F1694" s="473" t="s">
        <v>24</v>
      </c>
      <c r="G1694" s="473"/>
      <c r="H1694" s="473"/>
      <c r="I1694" s="473"/>
      <c r="J1694" s="152" t="s">
        <v>11224</v>
      </c>
      <c r="K1694" s="163" t="s">
        <v>38</v>
      </c>
      <c r="L1694" s="503">
        <v>43098</v>
      </c>
      <c r="M1694" s="497" t="s">
        <v>9200</v>
      </c>
      <c r="N1694" s="163" t="s">
        <v>46</v>
      </c>
      <c r="O1694" s="503">
        <v>43098</v>
      </c>
      <c r="P1694" s="499">
        <v>25000</v>
      </c>
      <c r="Q1694" s="500">
        <f t="shared" si="58"/>
        <v>2.4999999999999998E-2</v>
      </c>
      <c r="R1694" s="504">
        <v>12</v>
      </c>
      <c r="S1694" s="505" t="s">
        <v>11319</v>
      </c>
      <c r="T1694" s="163" t="s">
        <v>103</v>
      </c>
      <c r="U1694" s="163" t="s">
        <v>6</v>
      </c>
      <c r="V1694" s="495" t="s">
        <v>1641</v>
      </c>
      <c r="W1694" s="495" t="s">
        <v>1642</v>
      </c>
      <c r="X1694" s="495" t="s">
        <v>9216</v>
      </c>
      <c r="Y1694" s="495" t="s">
        <v>3129</v>
      </c>
      <c r="Z1694" s="616"/>
      <c r="AA1694" s="590"/>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615" customFormat="1" ht="17.45" customHeight="1" x14ac:dyDescent="0.25">
      <c r="A1695" s="589" t="s">
        <v>8842</v>
      </c>
      <c r="B1695" s="495" t="s">
        <v>57</v>
      </c>
      <c r="C1695" s="495" t="s">
        <v>391</v>
      </c>
      <c r="D1695" s="495" t="s">
        <v>8843</v>
      </c>
      <c r="E1695" s="495" t="s">
        <v>2346</v>
      </c>
      <c r="F1695" s="473" t="s">
        <v>26</v>
      </c>
      <c r="G1695" s="473"/>
      <c r="H1695" s="473"/>
      <c r="I1695" s="473"/>
      <c r="J1695" s="152" t="s">
        <v>11224</v>
      </c>
      <c r="K1695" s="163" t="s">
        <v>8948</v>
      </c>
      <c r="L1695" s="503">
        <v>43099</v>
      </c>
      <c r="M1695" s="497" t="s">
        <v>8892</v>
      </c>
      <c r="N1695" s="163" t="s">
        <v>47</v>
      </c>
      <c r="O1695" s="503">
        <v>43099</v>
      </c>
      <c r="P1695" s="499">
        <v>25000</v>
      </c>
      <c r="Q1695" s="500">
        <f t="shared" si="58"/>
        <v>2.4999999999999998E-2</v>
      </c>
      <c r="R1695" s="504">
        <v>12</v>
      </c>
      <c r="S1695" s="505" t="s">
        <v>8993</v>
      </c>
      <c r="T1695" s="163" t="s">
        <v>125</v>
      </c>
      <c r="U1695" s="163" t="s">
        <v>7</v>
      </c>
      <c r="V1695" s="495" t="s">
        <v>477</v>
      </c>
      <c r="W1695" s="495" t="s">
        <v>1138</v>
      </c>
      <c r="X1695" s="495" t="s">
        <v>8931</v>
      </c>
      <c r="Y1695" s="495" t="s">
        <v>221</v>
      </c>
      <c r="Z1695" s="616"/>
      <c r="AA1695" s="590"/>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615" customFormat="1" ht="17.45" customHeight="1" x14ac:dyDescent="0.25">
      <c r="A1696" s="592" t="s">
        <v>7205</v>
      </c>
      <c r="B1696" s="519" t="s">
        <v>57</v>
      </c>
      <c r="C1696" s="519" t="s">
        <v>1046</v>
      </c>
      <c r="D1696" s="519" t="s">
        <v>10320</v>
      </c>
      <c r="E1696" s="519" t="s">
        <v>7207</v>
      </c>
      <c r="F1696" s="473" t="s">
        <v>28</v>
      </c>
      <c r="G1696" s="473"/>
      <c r="H1696" s="473"/>
      <c r="I1696" s="473"/>
      <c r="J1696" s="520" t="s">
        <v>11225</v>
      </c>
      <c r="K1696" s="520" t="s">
        <v>8950</v>
      </c>
      <c r="L1696" s="521">
        <v>42848</v>
      </c>
      <c r="M1696" s="522">
        <v>42758</v>
      </c>
      <c r="N1696" s="520" t="s">
        <v>47</v>
      </c>
      <c r="O1696" s="521">
        <v>42848</v>
      </c>
      <c r="P1696" s="540">
        <v>25000</v>
      </c>
      <c r="Q1696" s="524">
        <v>2.4999999999999998E-2</v>
      </c>
      <c r="R1696" s="525">
        <v>12</v>
      </c>
      <c r="S1696" s="526">
        <v>42768</v>
      </c>
      <c r="T1696" s="520" t="s">
        <v>103</v>
      </c>
      <c r="U1696" s="520" t="s">
        <v>9234</v>
      </c>
      <c r="V1696" s="519" t="s">
        <v>7127</v>
      </c>
      <c r="W1696" s="519" t="s">
        <v>185</v>
      </c>
      <c r="X1696" s="415" t="s">
        <v>7208</v>
      </c>
      <c r="Y1696" s="415" t="s">
        <v>6530</v>
      </c>
      <c r="Z1696" s="616"/>
      <c r="AA1696" s="590"/>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615" customFormat="1" ht="17.45" customHeight="1" x14ac:dyDescent="0.25">
      <c r="A1697" s="589" t="s">
        <v>4298</v>
      </c>
      <c r="B1697" s="495" t="s">
        <v>57</v>
      </c>
      <c r="C1697" s="495" t="s">
        <v>1046</v>
      </c>
      <c r="D1697" s="495" t="s">
        <v>10319</v>
      </c>
      <c r="E1697" s="495" t="s">
        <v>4300</v>
      </c>
      <c r="F1697" s="473" t="s">
        <v>28</v>
      </c>
      <c r="G1697" s="473"/>
      <c r="H1697" s="473"/>
      <c r="I1697" s="473"/>
      <c r="J1697" s="152" t="s">
        <v>11224</v>
      </c>
      <c r="K1697" s="152" t="s">
        <v>8950</v>
      </c>
      <c r="L1697" s="496">
        <v>43026</v>
      </c>
      <c r="M1697" s="497">
        <v>42758</v>
      </c>
      <c r="N1697" s="152" t="s">
        <v>47</v>
      </c>
      <c r="O1697" s="498">
        <v>43026</v>
      </c>
      <c r="P1697" s="499">
        <v>25000</v>
      </c>
      <c r="Q1697" s="500">
        <f t="shared" ref="Q1697:Q1725" si="59">+P1697*0.000001</f>
        <v>2.4999999999999998E-2</v>
      </c>
      <c r="R1697" s="501">
        <v>12</v>
      </c>
      <c r="S1697" s="502">
        <v>42796</v>
      </c>
      <c r="T1697" s="152" t="s">
        <v>103</v>
      </c>
      <c r="U1697" s="152" t="s">
        <v>7040</v>
      </c>
      <c r="V1697" s="495" t="s">
        <v>162</v>
      </c>
      <c r="W1697" s="495" t="s">
        <v>105</v>
      </c>
      <c r="X1697" s="495" t="s">
        <v>9851</v>
      </c>
      <c r="Y1697" s="495" t="s">
        <v>6859</v>
      </c>
      <c r="Z1697" s="616"/>
      <c r="AA1697" s="590"/>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615" customFormat="1" ht="17.45" customHeight="1" x14ac:dyDescent="0.25">
      <c r="A1698" s="589" t="s">
        <v>11036</v>
      </c>
      <c r="B1698" s="495" t="s">
        <v>57</v>
      </c>
      <c r="C1698" s="495" t="s">
        <v>1046</v>
      </c>
      <c r="D1698" s="495" t="s">
        <v>11107</v>
      </c>
      <c r="E1698" s="495" t="s">
        <v>11209</v>
      </c>
      <c r="F1698" s="473" t="s">
        <v>26</v>
      </c>
      <c r="G1698" s="473"/>
      <c r="H1698" s="473"/>
      <c r="I1698" s="473"/>
      <c r="J1698" s="152" t="s">
        <v>11223</v>
      </c>
      <c r="K1698" s="152" t="s">
        <v>8948</v>
      </c>
      <c r="L1698" s="496">
        <v>43008</v>
      </c>
      <c r="M1698" s="497">
        <v>42905</v>
      </c>
      <c r="N1698" s="152" t="s">
        <v>47</v>
      </c>
      <c r="O1698" s="498">
        <v>43008</v>
      </c>
      <c r="P1698" s="499">
        <v>25000</v>
      </c>
      <c r="Q1698" s="500">
        <f t="shared" si="59"/>
        <v>2.4999999999999998E-2</v>
      </c>
      <c r="R1698" s="501">
        <v>12</v>
      </c>
      <c r="S1698" s="502">
        <v>42908</v>
      </c>
      <c r="T1698" s="152" t="s">
        <v>125</v>
      </c>
      <c r="U1698" s="152" t="s">
        <v>7040</v>
      </c>
      <c r="V1698" s="495" t="s">
        <v>162</v>
      </c>
      <c r="W1698" s="495" t="s">
        <v>105</v>
      </c>
      <c r="X1698" s="495" t="s">
        <v>11397</v>
      </c>
      <c r="Y1698" s="495"/>
      <c r="Z1698" s="616"/>
      <c r="AA1698" s="590"/>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615" customFormat="1" ht="17.45" customHeight="1" x14ac:dyDescent="0.25">
      <c r="A1699" s="589" t="s">
        <v>4287</v>
      </c>
      <c r="B1699" s="495" t="s">
        <v>57</v>
      </c>
      <c r="C1699" s="495" t="s">
        <v>1348</v>
      </c>
      <c r="D1699" s="495" t="s">
        <v>4288</v>
      </c>
      <c r="E1699" s="495" t="s">
        <v>4289</v>
      </c>
      <c r="F1699" s="473" t="s">
        <v>28</v>
      </c>
      <c r="G1699" s="473"/>
      <c r="H1699" s="473"/>
      <c r="I1699" s="473"/>
      <c r="J1699" s="152" t="s">
        <v>11223</v>
      </c>
      <c r="K1699" s="163" t="s">
        <v>8950</v>
      </c>
      <c r="L1699" s="503">
        <v>43007</v>
      </c>
      <c r="M1699" s="497" t="s">
        <v>4290</v>
      </c>
      <c r="N1699" s="163" t="s">
        <v>47</v>
      </c>
      <c r="O1699" s="503">
        <v>43007</v>
      </c>
      <c r="P1699" s="499">
        <v>25000</v>
      </c>
      <c r="Q1699" s="500">
        <f t="shared" si="59"/>
        <v>2.4999999999999998E-2</v>
      </c>
      <c r="R1699" s="504">
        <v>12</v>
      </c>
      <c r="S1699" s="505" t="s">
        <v>11321</v>
      </c>
      <c r="T1699" s="163" t="s">
        <v>103</v>
      </c>
      <c r="U1699" s="163" t="s">
        <v>9234</v>
      </c>
      <c r="V1699" s="495" t="s">
        <v>184</v>
      </c>
      <c r="W1699" s="495" t="s">
        <v>11333</v>
      </c>
      <c r="X1699" s="495" t="s">
        <v>6200</v>
      </c>
      <c r="Y1699" s="495" t="s">
        <v>1091</v>
      </c>
      <c r="Z1699" s="616"/>
      <c r="AA1699" s="590"/>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615" customFormat="1" ht="17.45" customHeight="1" x14ac:dyDescent="0.25">
      <c r="A1700" s="589" t="s">
        <v>4295</v>
      </c>
      <c r="B1700" s="495" t="s">
        <v>57</v>
      </c>
      <c r="C1700" s="495" t="s">
        <v>1348</v>
      </c>
      <c r="D1700" s="495" t="s">
        <v>10321</v>
      </c>
      <c r="E1700" s="495" t="s">
        <v>316</v>
      </c>
      <c r="F1700" s="473" t="s">
        <v>25</v>
      </c>
      <c r="G1700" s="473"/>
      <c r="H1700" s="473"/>
      <c r="I1700" s="473"/>
      <c r="J1700" s="152" t="s">
        <v>11225</v>
      </c>
      <c r="K1700" s="152" t="s">
        <v>35</v>
      </c>
      <c r="L1700" s="496">
        <v>42898</v>
      </c>
      <c r="M1700" s="497">
        <v>42808</v>
      </c>
      <c r="N1700" s="152" t="s">
        <v>142</v>
      </c>
      <c r="O1700" s="498">
        <v>42898</v>
      </c>
      <c r="P1700" s="499">
        <v>25000</v>
      </c>
      <c r="Q1700" s="500">
        <f t="shared" si="59"/>
        <v>2.4999999999999998E-2</v>
      </c>
      <c r="R1700" s="501">
        <v>12</v>
      </c>
      <c r="S1700" s="502">
        <v>42867</v>
      </c>
      <c r="T1700" s="152" t="s">
        <v>103</v>
      </c>
      <c r="U1700" s="152" t="s">
        <v>7040</v>
      </c>
      <c r="V1700" s="495" t="s">
        <v>162</v>
      </c>
      <c r="W1700" s="495" t="s">
        <v>105</v>
      </c>
      <c r="X1700" s="495" t="s">
        <v>9852</v>
      </c>
      <c r="Y1700" s="495" t="s">
        <v>9291</v>
      </c>
      <c r="Z1700" s="616"/>
      <c r="AA1700" s="590"/>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615" customFormat="1" ht="17.45" customHeight="1" x14ac:dyDescent="0.25">
      <c r="A1701" s="589" t="s">
        <v>4315</v>
      </c>
      <c r="B1701" s="495" t="s">
        <v>57</v>
      </c>
      <c r="C1701" s="495" t="s">
        <v>775</v>
      </c>
      <c r="D1701" s="495" t="s">
        <v>4316</v>
      </c>
      <c r="E1701" s="495" t="s">
        <v>316</v>
      </c>
      <c r="F1701" s="473" t="s">
        <v>26</v>
      </c>
      <c r="G1701" s="473"/>
      <c r="H1701" s="473"/>
      <c r="I1701" s="473"/>
      <c r="J1701" s="152" t="s">
        <v>11225</v>
      </c>
      <c r="K1701" s="163" t="s">
        <v>33</v>
      </c>
      <c r="L1701" s="503">
        <v>42916</v>
      </c>
      <c r="M1701" s="497" t="s">
        <v>4317</v>
      </c>
      <c r="N1701" s="163" t="s">
        <v>121</v>
      </c>
      <c r="O1701" s="503">
        <v>42916</v>
      </c>
      <c r="P1701" s="499">
        <v>25000</v>
      </c>
      <c r="Q1701" s="500">
        <f t="shared" si="59"/>
        <v>2.4999999999999998E-2</v>
      </c>
      <c r="R1701" s="504">
        <v>12</v>
      </c>
      <c r="S1701" s="505" t="s">
        <v>172</v>
      </c>
      <c r="T1701" s="163" t="s">
        <v>125</v>
      </c>
      <c r="U1701" s="163" t="s">
        <v>7</v>
      </c>
      <c r="V1701" s="495" t="s">
        <v>477</v>
      </c>
      <c r="W1701" s="495" t="s">
        <v>1996</v>
      </c>
      <c r="X1701" s="495" t="s">
        <v>6206</v>
      </c>
      <c r="Y1701" s="495" t="s">
        <v>186</v>
      </c>
      <c r="Z1701" s="616"/>
      <c r="AA1701" s="590"/>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615" customFormat="1" ht="17.45" customHeight="1" x14ac:dyDescent="0.25">
      <c r="A1702" s="589" t="s">
        <v>4291</v>
      </c>
      <c r="B1702" s="495" t="s">
        <v>57</v>
      </c>
      <c r="C1702" s="495" t="s">
        <v>98</v>
      </c>
      <c r="D1702" s="495" t="s">
        <v>4292</v>
      </c>
      <c r="E1702" s="495" t="s">
        <v>4293</v>
      </c>
      <c r="F1702" s="473" t="s">
        <v>26</v>
      </c>
      <c r="G1702" s="473"/>
      <c r="H1702" s="473"/>
      <c r="I1702" s="473"/>
      <c r="J1702" s="152" t="s">
        <v>11223</v>
      </c>
      <c r="K1702" s="163" t="s">
        <v>8948</v>
      </c>
      <c r="L1702" s="503">
        <v>42993</v>
      </c>
      <c r="M1702" s="497" t="s">
        <v>4294</v>
      </c>
      <c r="N1702" s="163" t="s">
        <v>47</v>
      </c>
      <c r="O1702" s="503">
        <v>42993</v>
      </c>
      <c r="P1702" s="499">
        <v>25000</v>
      </c>
      <c r="Q1702" s="500">
        <f t="shared" si="59"/>
        <v>2.4999999999999998E-2</v>
      </c>
      <c r="R1702" s="504">
        <v>12</v>
      </c>
      <c r="S1702" s="505" t="s">
        <v>113</v>
      </c>
      <c r="T1702" s="163" t="s">
        <v>103</v>
      </c>
      <c r="U1702" s="163" t="s">
        <v>9234</v>
      </c>
      <c r="V1702" s="495" t="s">
        <v>184</v>
      </c>
      <c r="W1702" s="495" t="s">
        <v>11333</v>
      </c>
      <c r="X1702" s="495" t="s">
        <v>6201</v>
      </c>
      <c r="Y1702" s="495" t="s">
        <v>9315</v>
      </c>
      <c r="Z1702" s="616"/>
      <c r="AA1702" s="590"/>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615" customFormat="1" ht="17.45" customHeight="1" x14ac:dyDescent="0.25">
      <c r="A1703" s="589" t="s">
        <v>3478</v>
      </c>
      <c r="B1703" s="495" t="s">
        <v>57</v>
      </c>
      <c r="C1703" s="495" t="s">
        <v>98</v>
      </c>
      <c r="D1703" s="495" t="s">
        <v>3479</v>
      </c>
      <c r="E1703" s="495" t="s">
        <v>3480</v>
      </c>
      <c r="F1703" s="473" t="s">
        <v>25</v>
      </c>
      <c r="G1703" s="473"/>
      <c r="H1703" s="473"/>
      <c r="I1703" s="473"/>
      <c r="J1703" s="152" t="s">
        <v>11224</v>
      </c>
      <c r="K1703" s="163" t="s">
        <v>35</v>
      </c>
      <c r="L1703" s="503">
        <v>43060</v>
      </c>
      <c r="M1703" s="497" t="s">
        <v>3481</v>
      </c>
      <c r="N1703" s="163" t="s">
        <v>46</v>
      </c>
      <c r="O1703" s="503">
        <v>43060</v>
      </c>
      <c r="P1703" s="499">
        <v>25000</v>
      </c>
      <c r="Q1703" s="500">
        <f t="shared" si="59"/>
        <v>2.4999999999999998E-2</v>
      </c>
      <c r="R1703" s="504">
        <v>1</v>
      </c>
      <c r="S1703" s="505" t="s">
        <v>7997</v>
      </c>
      <c r="T1703" s="163" t="s">
        <v>103</v>
      </c>
      <c r="U1703" s="163" t="s">
        <v>385</v>
      </c>
      <c r="V1703" s="495" t="s">
        <v>5512</v>
      </c>
      <c r="W1703" s="495" t="s">
        <v>5513</v>
      </c>
      <c r="X1703" s="495" t="s">
        <v>106</v>
      </c>
      <c r="Y1703" s="495"/>
      <c r="Z1703" s="616"/>
      <c r="AA1703" s="590"/>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615" customFormat="1" ht="17.45" customHeight="1" x14ac:dyDescent="0.25">
      <c r="A1704" s="589" t="s">
        <v>6676</v>
      </c>
      <c r="B1704" s="495" t="s">
        <v>57</v>
      </c>
      <c r="C1704" s="495" t="s">
        <v>98</v>
      </c>
      <c r="D1704" s="495" t="s">
        <v>6677</v>
      </c>
      <c r="E1704" s="495" t="s">
        <v>6678</v>
      </c>
      <c r="F1704" s="473" t="s">
        <v>28</v>
      </c>
      <c r="G1704" s="473"/>
      <c r="H1704" s="473"/>
      <c r="I1704" s="473"/>
      <c r="J1704" s="152" t="s">
        <v>11225</v>
      </c>
      <c r="K1704" s="163" t="s">
        <v>8950</v>
      </c>
      <c r="L1704" s="503">
        <v>42907</v>
      </c>
      <c r="M1704" s="497" t="s">
        <v>6836</v>
      </c>
      <c r="N1704" s="163" t="s">
        <v>46</v>
      </c>
      <c r="O1704" s="503">
        <v>42907</v>
      </c>
      <c r="P1704" s="499">
        <v>25000</v>
      </c>
      <c r="Q1704" s="500">
        <f t="shared" si="59"/>
        <v>2.4999999999999998E-2</v>
      </c>
      <c r="R1704" s="504">
        <v>1</v>
      </c>
      <c r="S1704" s="505" t="s">
        <v>6513</v>
      </c>
      <c r="T1704" s="163" t="s">
        <v>125</v>
      </c>
      <c r="U1704" s="163" t="s">
        <v>11</v>
      </c>
      <c r="V1704" s="495" t="s">
        <v>11</v>
      </c>
      <c r="W1704" s="495" t="s">
        <v>1387</v>
      </c>
      <c r="X1704" s="495" t="s">
        <v>6837</v>
      </c>
      <c r="Y1704" s="495" t="s">
        <v>667</v>
      </c>
      <c r="Z1704" s="616"/>
      <c r="AA1704" s="590"/>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615" customFormat="1" ht="17.45" customHeight="1" x14ac:dyDescent="0.25">
      <c r="A1705" s="589" t="s">
        <v>6687</v>
      </c>
      <c r="B1705" s="495" t="s">
        <v>57</v>
      </c>
      <c r="C1705" s="495" t="s">
        <v>98</v>
      </c>
      <c r="D1705" s="495" t="s">
        <v>10671</v>
      </c>
      <c r="E1705" s="495" t="s">
        <v>8980</v>
      </c>
      <c r="F1705" s="473" t="s">
        <v>28</v>
      </c>
      <c r="G1705" s="473"/>
      <c r="H1705" s="473"/>
      <c r="I1705" s="473"/>
      <c r="J1705" s="152" t="s">
        <v>11224</v>
      </c>
      <c r="K1705" s="152" t="s">
        <v>36</v>
      </c>
      <c r="L1705" s="496">
        <v>43063</v>
      </c>
      <c r="M1705" s="497">
        <v>42818</v>
      </c>
      <c r="N1705" s="152" t="s">
        <v>47</v>
      </c>
      <c r="O1705" s="498">
        <v>43063</v>
      </c>
      <c r="P1705" s="499">
        <v>25000</v>
      </c>
      <c r="Q1705" s="500">
        <f t="shared" si="59"/>
        <v>2.4999999999999998E-2</v>
      </c>
      <c r="R1705" s="501">
        <v>12</v>
      </c>
      <c r="S1705" s="502">
        <v>42852</v>
      </c>
      <c r="T1705" s="152" t="s">
        <v>125</v>
      </c>
      <c r="U1705" s="152" t="s">
        <v>7040</v>
      </c>
      <c r="V1705" s="495" t="s">
        <v>162</v>
      </c>
      <c r="W1705" s="495" t="s">
        <v>105</v>
      </c>
      <c r="X1705" s="495" t="s">
        <v>9018</v>
      </c>
      <c r="Y1705" s="495"/>
      <c r="Z1705" s="616"/>
      <c r="AA1705" s="590"/>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615" customFormat="1" ht="17.45" customHeight="1" x14ac:dyDescent="0.25">
      <c r="A1706" s="589" t="s">
        <v>9503</v>
      </c>
      <c r="B1706" s="495" t="s">
        <v>57</v>
      </c>
      <c r="C1706" s="495" t="s">
        <v>98</v>
      </c>
      <c r="D1706" s="495" t="s">
        <v>9504</v>
      </c>
      <c r="E1706" s="495" t="s">
        <v>9502</v>
      </c>
      <c r="F1706" s="473" t="s">
        <v>26</v>
      </c>
      <c r="G1706" s="473"/>
      <c r="H1706" s="473"/>
      <c r="I1706" s="473"/>
      <c r="J1706" s="152" t="s">
        <v>11223</v>
      </c>
      <c r="K1706" s="163" t="s">
        <v>33</v>
      </c>
      <c r="L1706" s="503">
        <v>43006</v>
      </c>
      <c r="M1706" s="497" t="s">
        <v>9523</v>
      </c>
      <c r="N1706" s="163" t="s">
        <v>47</v>
      </c>
      <c r="O1706" s="503">
        <v>43090</v>
      </c>
      <c r="P1706" s="499">
        <v>25000</v>
      </c>
      <c r="Q1706" s="500">
        <f t="shared" si="59"/>
        <v>2.4999999999999998E-2</v>
      </c>
      <c r="R1706" s="504">
        <v>12</v>
      </c>
      <c r="S1706" s="505" t="s">
        <v>9261</v>
      </c>
      <c r="T1706" s="163" t="s">
        <v>103</v>
      </c>
      <c r="U1706" s="163" t="s">
        <v>7</v>
      </c>
      <c r="V1706" s="495" t="s">
        <v>477</v>
      </c>
      <c r="W1706" s="495" t="s">
        <v>1204</v>
      </c>
      <c r="X1706" s="495" t="s">
        <v>106</v>
      </c>
      <c r="Y1706" s="495" t="s">
        <v>186</v>
      </c>
      <c r="Z1706" s="616"/>
      <c r="AA1706" s="590"/>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615" customFormat="1" ht="17.45" customHeight="1" x14ac:dyDescent="0.25">
      <c r="A1707" s="589" t="s">
        <v>4318</v>
      </c>
      <c r="B1707" s="495" t="s">
        <v>57</v>
      </c>
      <c r="C1707" s="495" t="s">
        <v>98</v>
      </c>
      <c r="D1707" s="495" t="s">
        <v>4319</v>
      </c>
      <c r="E1707" s="495" t="s">
        <v>4320</v>
      </c>
      <c r="F1707" s="473" t="s">
        <v>27</v>
      </c>
      <c r="G1707" s="473"/>
      <c r="H1707" s="473"/>
      <c r="I1707" s="473"/>
      <c r="J1707" s="152" t="s">
        <v>11224</v>
      </c>
      <c r="K1707" s="163" t="s">
        <v>8947</v>
      </c>
      <c r="L1707" s="503">
        <v>43018</v>
      </c>
      <c r="M1707" s="497" t="s">
        <v>4321</v>
      </c>
      <c r="N1707" s="163" t="s">
        <v>47</v>
      </c>
      <c r="O1707" s="503">
        <v>43018</v>
      </c>
      <c r="P1707" s="499">
        <v>25000</v>
      </c>
      <c r="Q1707" s="500">
        <f t="shared" si="59"/>
        <v>2.4999999999999998E-2</v>
      </c>
      <c r="R1707" s="504">
        <v>1</v>
      </c>
      <c r="S1707" s="505" t="s">
        <v>9261</v>
      </c>
      <c r="T1707" s="163" t="s">
        <v>103</v>
      </c>
      <c r="U1707" s="163" t="s">
        <v>7</v>
      </c>
      <c r="V1707" s="495" t="s">
        <v>306</v>
      </c>
      <c r="W1707" s="495" t="s">
        <v>1473</v>
      </c>
      <c r="X1707" s="495" t="s">
        <v>106</v>
      </c>
      <c r="Y1707" s="495" t="s">
        <v>4322</v>
      </c>
      <c r="Z1707" s="616"/>
      <c r="AA1707" s="590"/>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615" customFormat="1" ht="17.45" customHeight="1" x14ac:dyDescent="0.25">
      <c r="A1708" s="589" t="s">
        <v>9505</v>
      </c>
      <c r="B1708" s="495" t="s">
        <v>57</v>
      </c>
      <c r="C1708" s="495" t="s">
        <v>98</v>
      </c>
      <c r="D1708" s="495" t="s">
        <v>9506</v>
      </c>
      <c r="E1708" s="495" t="s">
        <v>9507</v>
      </c>
      <c r="F1708" s="473" t="s">
        <v>28</v>
      </c>
      <c r="G1708" s="473"/>
      <c r="H1708" s="473"/>
      <c r="I1708" s="473"/>
      <c r="J1708" s="152" t="s">
        <v>11223</v>
      </c>
      <c r="K1708" s="163" t="s">
        <v>8950</v>
      </c>
      <c r="L1708" s="503">
        <v>43006</v>
      </c>
      <c r="M1708" s="497" t="s">
        <v>9524</v>
      </c>
      <c r="N1708" s="163" t="s">
        <v>47</v>
      </c>
      <c r="O1708" s="503">
        <v>43090</v>
      </c>
      <c r="P1708" s="499">
        <v>25000</v>
      </c>
      <c r="Q1708" s="500">
        <f t="shared" si="59"/>
        <v>2.4999999999999998E-2</v>
      </c>
      <c r="R1708" s="504">
        <v>12</v>
      </c>
      <c r="S1708" s="505" t="s">
        <v>9261</v>
      </c>
      <c r="T1708" s="163" t="s">
        <v>103</v>
      </c>
      <c r="U1708" s="163" t="s">
        <v>7</v>
      </c>
      <c r="V1708" s="495" t="s">
        <v>477</v>
      </c>
      <c r="W1708" s="495" t="s">
        <v>1204</v>
      </c>
      <c r="X1708" s="495" t="s">
        <v>106</v>
      </c>
      <c r="Y1708" s="495" t="s">
        <v>186</v>
      </c>
      <c r="Z1708" s="616"/>
      <c r="AA1708" s="590"/>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615" customFormat="1" ht="17.45" customHeight="1" x14ac:dyDescent="0.25">
      <c r="A1709" s="589" t="s">
        <v>9653</v>
      </c>
      <c r="B1709" s="495" t="s">
        <v>56</v>
      </c>
      <c r="C1709" s="495" t="s">
        <v>117</v>
      </c>
      <c r="D1709" s="495" t="s">
        <v>10588</v>
      </c>
      <c r="E1709" s="495" t="s">
        <v>9654</v>
      </c>
      <c r="F1709" s="473" t="s">
        <v>25</v>
      </c>
      <c r="G1709" s="473"/>
      <c r="H1709" s="473"/>
      <c r="I1709" s="473"/>
      <c r="J1709" s="152" t="s">
        <v>11223</v>
      </c>
      <c r="K1709" s="152" t="s">
        <v>8951</v>
      </c>
      <c r="L1709" s="496">
        <v>43008</v>
      </c>
      <c r="M1709" s="497">
        <v>42881</v>
      </c>
      <c r="N1709" s="152" t="s">
        <v>46</v>
      </c>
      <c r="O1709" s="498">
        <v>43008</v>
      </c>
      <c r="P1709" s="499">
        <v>100000</v>
      </c>
      <c r="Q1709" s="500">
        <f t="shared" si="59"/>
        <v>9.9999999999999992E-2</v>
      </c>
      <c r="R1709" s="501">
        <v>12</v>
      </c>
      <c r="S1709" s="502">
        <v>42887</v>
      </c>
      <c r="T1709" s="152" t="s">
        <v>103</v>
      </c>
      <c r="U1709" s="152" t="s">
        <v>7040</v>
      </c>
      <c r="V1709" s="495" t="s">
        <v>162</v>
      </c>
      <c r="W1709" s="495" t="s">
        <v>105</v>
      </c>
      <c r="X1709" s="495" t="s">
        <v>9717</v>
      </c>
      <c r="Y1709" s="495" t="s">
        <v>7201</v>
      </c>
      <c r="Z1709" s="616"/>
      <c r="AA1709" s="590"/>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615" customFormat="1" ht="17.45" customHeight="1" x14ac:dyDescent="0.25">
      <c r="A1710" s="589" t="s">
        <v>6684</v>
      </c>
      <c r="B1710" s="495" t="s">
        <v>57</v>
      </c>
      <c r="C1710" s="495" t="s">
        <v>182</v>
      </c>
      <c r="D1710" s="495" t="s">
        <v>11712</v>
      </c>
      <c r="E1710" s="495" t="s">
        <v>6686</v>
      </c>
      <c r="F1710" s="473" t="s">
        <v>28</v>
      </c>
      <c r="G1710" s="473"/>
      <c r="H1710" s="473"/>
      <c r="I1710" s="473"/>
      <c r="J1710" s="152" t="s">
        <v>11225</v>
      </c>
      <c r="K1710" s="152" t="s">
        <v>8950</v>
      </c>
      <c r="L1710" s="496">
        <v>42913</v>
      </c>
      <c r="M1710" s="497">
        <v>42823</v>
      </c>
      <c r="N1710" s="152" t="s">
        <v>142</v>
      </c>
      <c r="O1710" s="498">
        <v>42943</v>
      </c>
      <c r="P1710" s="499">
        <v>25000</v>
      </c>
      <c r="Q1710" s="500">
        <f t="shared" si="59"/>
        <v>2.4999999999999998E-2</v>
      </c>
      <c r="R1710" s="501">
        <v>12</v>
      </c>
      <c r="S1710" s="502">
        <v>42824</v>
      </c>
      <c r="T1710" s="152" t="s">
        <v>125</v>
      </c>
      <c r="U1710" s="152" t="s">
        <v>7040</v>
      </c>
      <c r="V1710" s="495" t="s">
        <v>162</v>
      </c>
      <c r="W1710" s="495" t="s">
        <v>7199</v>
      </c>
      <c r="X1710" s="495" t="s">
        <v>9843</v>
      </c>
      <c r="Y1710" s="495" t="s">
        <v>12032</v>
      </c>
      <c r="Z1710" s="616"/>
      <c r="AA1710" s="590"/>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615" customFormat="1" ht="17.45" customHeight="1" x14ac:dyDescent="0.25">
      <c r="A1711" s="589" t="s">
        <v>8337</v>
      </c>
      <c r="B1711" s="495" t="s">
        <v>60</v>
      </c>
      <c r="C1711" s="495" t="s">
        <v>805</v>
      </c>
      <c r="D1711" s="495" t="s">
        <v>8338</v>
      </c>
      <c r="E1711" s="495" t="s">
        <v>11202</v>
      </c>
      <c r="F1711" s="473" t="s">
        <v>28</v>
      </c>
      <c r="G1711" s="473"/>
      <c r="H1711" s="473"/>
      <c r="I1711" s="473"/>
      <c r="J1711" s="152" t="s">
        <v>11225</v>
      </c>
      <c r="K1711" s="163" t="s">
        <v>8950</v>
      </c>
      <c r="L1711" s="503">
        <v>42916</v>
      </c>
      <c r="M1711" s="497" t="s">
        <v>8571</v>
      </c>
      <c r="N1711" s="163" t="s">
        <v>48</v>
      </c>
      <c r="O1711" s="503">
        <v>42916</v>
      </c>
      <c r="P1711" s="499">
        <v>25000</v>
      </c>
      <c r="Q1711" s="500">
        <f t="shared" si="59"/>
        <v>2.4999999999999998E-2</v>
      </c>
      <c r="R1711" s="504">
        <v>1</v>
      </c>
      <c r="S1711" s="505" t="s">
        <v>11855</v>
      </c>
      <c r="T1711" s="163" t="s">
        <v>466</v>
      </c>
      <c r="U1711" s="163" t="s">
        <v>7</v>
      </c>
      <c r="V1711" s="495" t="s">
        <v>477</v>
      </c>
      <c r="W1711" s="495" t="s">
        <v>2539</v>
      </c>
      <c r="X1711" s="495" t="s">
        <v>6098</v>
      </c>
      <c r="Y1711" s="495" t="s">
        <v>757</v>
      </c>
      <c r="Z1711" s="616"/>
      <c r="AA1711" s="590"/>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615" customFormat="1" ht="17.45" customHeight="1" x14ac:dyDescent="0.25">
      <c r="A1712" s="589" t="s">
        <v>2970</v>
      </c>
      <c r="B1712" s="495" t="s">
        <v>60</v>
      </c>
      <c r="C1712" s="495" t="s">
        <v>805</v>
      </c>
      <c r="D1712" s="495" t="s">
        <v>2856</v>
      </c>
      <c r="E1712" s="495" t="s">
        <v>625</v>
      </c>
      <c r="F1712" s="473" t="s">
        <v>26</v>
      </c>
      <c r="G1712" s="473"/>
      <c r="H1712" s="473"/>
      <c r="I1712" s="473"/>
      <c r="J1712" s="152" t="s">
        <v>11225</v>
      </c>
      <c r="K1712" s="163" t="s">
        <v>8948</v>
      </c>
      <c r="L1712" s="503">
        <v>42909</v>
      </c>
      <c r="M1712" s="497" t="s">
        <v>2971</v>
      </c>
      <c r="N1712" s="163" t="s">
        <v>47</v>
      </c>
      <c r="O1712" s="503">
        <v>42909</v>
      </c>
      <c r="P1712" s="499">
        <v>25000</v>
      </c>
      <c r="Q1712" s="500">
        <f t="shared" si="59"/>
        <v>2.4999999999999998E-2</v>
      </c>
      <c r="R1712" s="504">
        <v>1</v>
      </c>
      <c r="S1712" s="505" t="s">
        <v>10344</v>
      </c>
      <c r="T1712" s="163" t="s">
        <v>125</v>
      </c>
      <c r="U1712" s="163" t="s">
        <v>7</v>
      </c>
      <c r="V1712" s="495" t="s">
        <v>477</v>
      </c>
      <c r="W1712" s="495" t="s">
        <v>1138</v>
      </c>
      <c r="X1712" s="495" t="s">
        <v>5585</v>
      </c>
      <c r="Y1712" s="495" t="s">
        <v>667</v>
      </c>
      <c r="Z1712" s="616"/>
      <c r="AA1712" s="590"/>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615" customFormat="1" ht="17.45" customHeight="1" x14ac:dyDescent="0.25">
      <c r="A1713" s="589" t="s">
        <v>2424</v>
      </c>
      <c r="B1713" s="495" t="s">
        <v>60</v>
      </c>
      <c r="C1713" s="495" t="s">
        <v>4992</v>
      </c>
      <c r="D1713" s="495" t="s">
        <v>2425</v>
      </c>
      <c r="E1713" s="495" t="s">
        <v>2426</v>
      </c>
      <c r="F1713" s="473" t="s">
        <v>26</v>
      </c>
      <c r="G1713" s="473"/>
      <c r="H1713" s="473"/>
      <c r="I1713" s="473"/>
      <c r="J1713" s="152" t="s">
        <v>11224</v>
      </c>
      <c r="K1713" s="163" t="s">
        <v>33</v>
      </c>
      <c r="L1713" s="503">
        <v>43033</v>
      </c>
      <c r="M1713" s="497" t="s">
        <v>2427</v>
      </c>
      <c r="N1713" s="163" t="s">
        <v>48</v>
      </c>
      <c r="O1713" s="503">
        <v>43033</v>
      </c>
      <c r="P1713" s="499">
        <v>25000</v>
      </c>
      <c r="Q1713" s="500">
        <f t="shared" si="59"/>
        <v>2.4999999999999998E-2</v>
      </c>
      <c r="R1713" s="504">
        <v>12</v>
      </c>
      <c r="S1713" s="505" t="s">
        <v>9545</v>
      </c>
      <c r="T1713" s="163" t="s">
        <v>103</v>
      </c>
      <c r="U1713" s="163" t="s">
        <v>7</v>
      </c>
      <c r="V1713" s="495" t="s">
        <v>477</v>
      </c>
      <c r="W1713" s="495" t="s">
        <v>1996</v>
      </c>
      <c r="X1713" s="495" t="s">
        <v>5974</v>
      </c>
      <c r="Y1713" s="495" t="s">
        <v>757</v>
      </c>
      <c r="Z1713" s="616"/>
      <c r="AA1713" s="590"/>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615" customFormat="1" ht="17.45" customHeight="1" x14ac:dyDescent="0.25">
      <c r="A1714" s="589" t="s">
        <v>1814</v>
      </c>
      <c r="B1714" s="495" t="s">
        <v>56</v>
      </c>
      <c r="C1714" s="495" t="s">
        <v>124</v>
      </c>
      <c r="D1714" s="495" t="s">
        <v>1811</v>
      </c>
      <c r="E1714" s="495" t="s">
        <v>1812</v>
      </c>
      <c r="F1714" s="473" t="s">
        <v>24</v>
      </c>
      <c r="G1714" s="473"/>
      <c r="H1714" s="473"/>
      <c r="I1714" s="473"/>
      <c r="J1714" s="152" t="s">
        <v>11223</v>
      </c>
      <c r="K1714" s="163" t="s">
        <v>38</v>
      </c>
      <c r="L1714" s="503">
        <v>43007</v>
      </c>
      <c r="M1714" s="497" t="s">
        <v>1815</v>
      </c>
      <c r="N1714" s="163" t="s">
        <v>47</v>
      </c>
      <c r="O1714" s="503">
        <v>43007</v>
      </c>
      <c r="P1714" s="499">
        <v>200001</v>
      </c>
      <c r="Q1714" s="500">
        <f t="shared" si="59"/>
        <v>0.20000099999999998</v>
      </c>
      <c r="R1714" s="504">
        <v>12</v>
      </c>
      <c r="S1714" s="505" t="s">
        <v>172</v>
      </c>
      <c r="T1714" s="163" t="s">
        <v>103</v>
      </c>
      <c r="U1714" s="163" t="s">
        <v>7</v>
      </c>
      <c r="V1714" s="495" t="s">
        <v>477</v>
      </c>
      <c r="W1714" s="495" t="s">
        <v>1138</v>
      </c>
      <c r="X1714" s="495" t="s">
        <v>8051</v>
      </c>
      <c r="Y1714" s="495" t="s">
        <v>356</v>
      </c>
      <c r="Z1714" s="616"/>
      <c r="AA1714" s="590"/>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615" customFormat="1" ht="17.45" customHeight="1" x14ac:dyDescent="0.25">
      <c r="A1715" s="589" t="s">
        <v>6503</v>
      </c>
      <c r="B1715" s="495" t="s">
        <v>60</v>
      </c>
      <c r="C1715" s="495" t="s">
        <v>4992</v>
      </c>
      <c r="D1715" s="495" t="s">
        <v>10322</v>
      </c>
      <c r="E1715" s="495" t="s">
        <v>6505</v>
      </c>
      <c r="F1715" s="473" t="s">
        <v>24</v>
      </c>
      <c r="G1715" s="473"/>
      <c r="H1715" s="473"/>
      <c r="I1715" s="473"/>
      <c r="J1715" s="152" t="s">
        <v>11225</v>
      </c>
      <c r="K1715" s="152" t="s">
        <v>38</v>
      </c>
      <c r="L1715" s="496">
        <v>42870</v>
      </c>
      <c r="M1715" s="497">
        <v>42590</v>
      </c>
      <c r="N1715" s="152" t="s">
        <v>50</v>
      </c>
      <c r="O1715" s="498">
        <v>42870</v>
      </c>
      <c r="P1715" s="499">
        <v>24800</v>
      </c>
      <c r="Q1715" s="500">
        <f t="shared" si="59"/>
        <v>2.4799999999999999E-2</v>
      </c>
      <c r="R1715" s="501">
        <v>2</v>
      </c>
      <c r="S1715" s="502">
        <v>42873</v>
      </c>
      <c r="T1715" s="152" t="s">
        <v>578</v>
      </c>
      <c r="U1715" s="152" t="s">
        <v>7040</v>
      </c>
      <c r="V1715" s="495" t="s">
        <v>162</v>
      </c>
      <c r="W1715" s="495" t="s">
        <v>105</v>
      </c>
      <c r="X1715" s="495" t="s">
        <v>6517</v>
      </c>
      <c r="Y1715" s="495"/>
      <c r="Z1715" s="616"/>
      <c r="AA1715" s="590"/>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615" customFormat="1" ht="17.45" customHeight="1" x14ac:dyDescent="0.25">
      <c r="A1716" s="589" t="s">
        <v>3597</v>
      </c>
      <c r="B1716" s="495" t="s">
        <v>56</v>
      </c>
      <c r="C1716" s="495" t="s">
        <v>124</v>
      </c>
      <c r="D1716" s="495" t="s">
        <v>3598</v>
      </c>
      <c r="E1716" s="495" t="s">
        <v>3599</v>
      </c>
      <c r="F1716" s="473" t="s">
        <v>26</v>
      </c>
      <c r="G1716" s="473"/>
      <c r="H1716" s="473"/>
      <c r="I1716" s="473"/>
      <c r="J1716" s="152" t="s">
        <v>11223</v>
      </c>
      <c r="K1716" s="163" t="s">
        <v>8948</v>
      </c>
      <c r="L1716" s="503">
        <v>42944</v>
      </c>
      <c r="M1716" s="497" t="s">
        <v>3600</v>
      </c>
      <c r="N1716" s="163" t="s">
        <v>48</v>
      </c>
      <c r="O1716" s="503">
        <v>42944</v>
      </c>
      <c r="P1716" s="499">
        <v>75000</v>
      </c>
      <c r="Q1716" s="500">
        <f t="shared" si="59"/>
        <v>7.4999999999999997E-2</v>
      </c>
      <c r="R1716" s="504">
        <v>1</v>
      </c>
      <c r="S1716" s="505" t="s">
        <v>3601</v>
      </c>
      <c r="T1716" s="163" t="s">
        <v>103</v>
      </c>
      <c r="U1716" s="163" t="s">
        <v>7</v>
      </c>
      <c r="V1716" s="495" t="s">
        <v>477</v>
      </c>
      <c r="W1716" s="495" t="s">
        <v>1138</v>
      </c>
      <c r="X1716" s="495" t="s">
        <v>6106</v>
      </c>
      <c r="Y1716" s="495" t="s">
        <v>667</v>
      </c>
      <c r="Z1716" s="616"/>
      <c r="AA1716" s="590"/>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615" customFormat="1" ht="17.45" customHeight="1" x14ac:dyDescent="0.25">
      <c r="A1717" s="589" t="s">
        <v>4884</v>
      </c>
      <c r="B1717" s="495" t="s">
        <v>56</v>
      </c>
      <c r="C1717" s="495" t="s">
        <v>194</v>
      </c>
      <c r="D1717" s="495" t="s">
        <v>4885</v>
      </c>
      <c r="E1717" s="495" t="s">
        <v>4886</v>
      </c>
      <c r="F1717" s="473" t="s">
        <v>26</v>
      </c>
      <c r="G1717" s="473" t="s">
        <v>4894</v>
      </c>
      <c r="H1717" s="473" t="str">
        <f>VLOOKUP(A1717,'[1]2017 SalesConnect'!$A:$J,8,0)</f>
        <v>India</v>
      </c>
      <c r="I1717" s="473" t="str">
        <f>VLOOKUP(A1717,'[1]2017 SalesConnect'!$A:$I,9,0)</f>
        <v>Initial Discussions, Confirmed by Anuj the opportunity is a place holder as of now.</v>
      </c>
      <c r="J1717" s="152" t="s">
        <v>11223</v>
      </c>
      <c r="K1717" s="163" t="s">
        <v>33</v>
      </c>
      <c r="L1717" s="503">
        <v>42972</v>
      </c>
      <c r="M1717" s="497" t="s">
        <v>4887</v>
      </c>
      <c r="N1717" s="163" t="s">
        <v>47</v>
      </c>
      <c r="O1717" s="503">
        <v>42972</v>
      </c>
      <c r="P1717" s="499">
        <v>26000</v>
      </c>
      <c r="Q1717" s="500">
        <f t="shared" si="59"/>
        <v>2.5999999999999999E-2</v>
      </c>
      <c r="R1717" s="504">
        <v>2</v>
      </c>
      <c r="S1717" s="505" t="s">
        <v>8161</v>
      </c>
      <c r="T1717" s="163" t="s">
        <v>103</v>
      </c>
      <c r="U1717" s="163" t="s">
        <v>7</v>
      </c>
      <c r="V1717" s="495" t="s">
        <v>477</v>
      </c>
      <c r="W1717" s="495" t="s">
        <v>2539</v>
      </c>
      <c r="X1717" s="495" t="s">
        <v>9272</v>
      </c>
      <c r="Y1717" s="495" t="s">
        <v>8191</v>
      </c>
      <c r="Z1717" s="616"/>
      <c r="AA1717" s="590"/>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615" customFormat="1" ht="17.45" customHeight="1" x14ac:dyDescent="0.25">
      <c r="A1718" s="589" t="s">
        <v>8478</v>
      </c>
      <c r="B1718" s="495" t="s">
        <v>57</v>
      </c>
      <c r="C1718" s="495" t="s">
        <v>324</v>
      </c>
      <c r="D1718" s="495" t="s">
        <v>8479</v>
      </c>
      <c r="E1718" s="495" t="s">
        <v>8480</v>
      </c>
      <c r="F1718" s="473" t="s">
        <v>28</v>
      </c>
      <c r="G1718" s="473"/>
      <c r="H1718" s="473"/>
      <c r="I1718" s="473"/>
      <c r="J1718" s="152" t="s">
        <v>11224</v>
      </c>
      <c r="K1718" s="163" t="s">
        <v>8950</v>
      </c>
      <c r="L1718" s="503">
        <v>43035</v>
      </c>
      <c r="M1718" s="497" t="s">
        <v>8604</v>
      </c>
      <c r="N1718" s="163" t="s">
        <v>142</v>
      </c>
      <c r="O1718" s="503">
        <v>43035</v>
      </c>
      <c r="P1718" s="499">
        <v>24000</v>
      </c>
      <c r="Q1718" s="500">
        <f t="shared" si="59"/>
        <v>2.4E-2</v>
      </c>
      <c r="R1718" s="504">
        <v>1</v>
      </c>
      <c r="S1718" s="505" t="s">
        <v>7954</v>
      </c>
      <c r="T1718" s="163" t="s">
        <v>103</v>
      </c>
      <c r="U1718" s="163" t="s">
        <v>16</v>
      </c>
      <c r="V1718" s="495" t="s">
        <v>16</v>
      </c>
      <c r="W1718" s="495" t="s">
        <v>8677</v>
      </c>
      <c r="X1718" s="495" t="s">
        <v>8678</v>
      </c>
      <c r="Y1718" s="495" t="s">
        <v>128</v>
      </c>
      <c r="Z1718" s="616"/>
      <c r="AA1718" s="590"/>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615" customFormat="1" ht="17.45" customHeight="1" x14ac:dyDescent="0.25">
      <c r="A1719" s="589" t="s">
        <v>6690</v>
      </c>
      <c r="B1719" s="495" t="s">
        <v>57</v>
      </c>
      <c r="C1719" s="495" t="s">
        <v>324</v>
      </c>
      <c r="D1719" s="495" t="s">
        <v>6691</v>
      </c>
      <c r="E1719" s="495" t="s">
        <v>6692</v>
      </c>
      <c r="F1719" s="473" t="s">
        <v>28</v>
      </c>
      <c r="G1719" s="473"/>
      <c r="H1719" s="473"/>
      <c r="I1719" s="473"/>
      <c r="J1719" s="152" t="s">
        <v>11225</v>
      </c>
      <c r="K1719" s="163" t="s">
        <v>8950</v>
      </c>
      <c r="L1719" s="503">
        <v>42912</v>
      </c>
      <c r="M1719" s="497" t="s">
        <v>6843</v>
      </c>
      <c r="N1719" s="163" t="s">
        <v>142</v>
      </c>
      <c r="O1719" s="503">
        <v>42912</v>
      </c>
      <c r="P1719" s="499">
        <v>24000</v>
      </c>
      <c r="Q1719" s="500">
        <f t="shared" si="59"/>
        <v>2.4E-2</v>
      </c>
      <c r="R1719" s="504">
        <v>12</v>
      </c>
      <c r="S1719" s="505" t="s">
        <v>6513</v>
      </c>
      <c r="T1719" s="163" t="s">
        <v>103</v>
      </c>
      <c r="U1719" s="152" t="s">
        <v>7040</v>
      </c>
      <c r="V1719" s="495" t="s">
        <v>104</v>
      </c>
      <c r="W1719" s="495" t="s">
        <v>5594</v>
      </c>
      <c r="X1719" s="495" t="s">
        <v>6226</v>
      </c>
      <c r="Y1719" s="495" t="s">
        <v>128</v>
      </c>
      <c r="Z1719" s="616"/>
      <c r="AA1719" s="590"/>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615" customFormat="1" ht="17.45" customHeight="1" x14ac:dyDescent="0.25">
      <c r="A1720" s="589" t="s">
        <v>7429</v>
      </c>
      <c r="B1720" s="495" t="s">
        <v>62</v>
      </c>
      <c r="C1720" s="495" t="s">
        <v>429</v>
      </c>
      <c r="D1720" s="495" t="s">
        <v>7430</v>
      </c>
      <c r="E1720" s="495" t="s">
        <v>7431</v>
      </c>
      <c r="F1720" s="473" t="s">
        <v>24</v>
      </c>
      <c r="G1720" s="473"/>
      <c r="H1720" s="473"/>
      <c r="I1720" s="473"/>
      <c r="J1720" s="152" t="s">
        <v>11225</v>
      </c>
      <c r="K1720" s="163" t="s">
        <v>8949</v>
      </c>
      <c r="L1720" s="503">
        <v>42851</v>
      </c>
      <c r="M1720" s="497" t="s">
        <v>7432</v>
      </c>
      <c r="N1720" s="163" t="s">
        <v>50</v>
      </c>
      <c r="O1720" s="503">
        <v>42851</v>
      </c>
      <c r="P1720" s="499">
        <v>23401</v>
      </c>
      <c r="Q1720" s="500">
        <f t="shared" si="59"/>
        <v>2.3400999999999998E-2</v>
      </c>
      <c r="R1720" s="504">
        <v>6</v>
      </c>
      <c r="S1720" s="505" t="s">
        <v>9853</v>
      </c>
      <c r="T1720" s="163" t="s">
        <v>578</v>
      </c>
      <c r="U1720" s="163" t="s">
        <v>7</v>
      </c>
      <c r="V1720" s="495" t="s">
        <v>477</v>
      </c>
      <c r="W1720" s="495" t="s">
        <v>1204</v>
      </c>
      <c r="X1720" s="495" t="s">
        <v>7433</v>
      </c>
      <c r="Y1720" s="495" t="s">
        <v>757</v>
      </c>
      <c r="Z1720" s="616"/>
      <c r="AA1720" s="590"/>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615" customFormat="1" ht="17.45" customHeight="1" x14ac:dyDescent="0.25">
      <c r="A1721" s="589" t="s">
        <v>8125</v>
      </c>
      <c r="B1721" s="495" t="s">
        <v>57</v>
      </c>
      <c r="C1721" s="495" t="s">
        <v>324</v>
      </c>
      <c r="D1721" s="495" t="s">
        <v>8126</v>
      </c>
      <c r="E1721" s="495" t="s">
        <v>8127</v>
      </c>
      <c r="F1721" s="473" t="s">
        <v>25</v>
      </c>
      <c r="G1721" s="473"/>
      <c r="H1721" s="473"/>
      <c r="I1721" s="473"/>
      <c r="J1721" s="152" t="s">
        <v>11225</v>
      </c>
      <c r="K1721" s="163" t="s">
        <v>35</v>
      </c>
      <c r="L1721" s="503">
        <v>42885</v>
      </c>
      <c r="M1721" s="497" t="s">
        <v>8154</v>
      </c>
      <c r="N1721" s="163" t="s">
        <v>50</v>
      </c>
      <c r="O1721" s="503">
        <v>42885</v>
      </c>
      <c r="P1721" s="499">
        <v>23375</v>
      </c>
      <c r="Q1721" s="500">
        <f t="shared" si="59"/>
        <v>2.3375E-2</v>
      </c>
      <c r="R1721" s="504">
        <v>1</v>
      </c>
      <c r="S1721" s="505" t="s">
        <v>11283</v>
      </c>
      <c r="T1721" s="163" t="s">
        <v>578</v>
      </c>
      <c r="U1721" s="163" t="s">
        <v>7</v>
      </c>
      <c r="V1721" s="495" t="s">
        <v>477</v>
      </c>
      <c r="W1721" s="495" t="s">
        <v>2539</v>
      </c>
      <c r="X1721" s="495" t="s">
        <v>5993</v>
      </c>
      <c r="Y1721" s="495" t="s">
        <v>221</v>
      </c>
      <c r="Z1721" s="616"/>
      <c r="AA1721" s="590"/>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615" customFormat="1" ht="17.45" customHeight="1" x14ac:dyDescent="0.25">
      <c r="A1722" s="589" t="s">
        <v>4343</v>
      </c>
      <c r="B1722" s="495" t="s">
        <v>60</v>
      </c>
      <c r="C1722" s="495" t="s">
        <v>6576</v>
      </c>
      <c r="D1722" s="495" t="s">
        <v>4344</v>
      </c>
      <c r="E1722" s="495" t="s">
        <v>4345</v>
      </c>
      <c r="F1722" s="473" t="s">
        <v>6576</v>
      </c>
      <c r="G1722" s="473" t="s">
        <v>4894</v>
      </c>
      <c r="H1722" s="473" t="str">
        <f>VLOOKUP(A1722,'[1]2017 SalesConnect'!$A:$J,8,0)</f>
        <v>India</v>
      </c>
      <c r="I1722" s="473" t="str">
        <f>VLOOKUP(A1722,'[1]2017 SalesConnect'!$A:$I,9,0)</f>
        <v>Initial POC done, proposal being developed for a production engagement</v>
      </c>
      <c r="J1722" s="152" t="s">
        <v>11223</v>
      </c>
      <c r="K1722" s="163" t="s">
        <v>33</v>
      </c>
      <c r="L1722" s="503">
        <v>42947</v>
      </c>
      <c r="M1722" s="497" t="s">
        <v>4346</v>
      </c>
      <c r="N1722" s="163" t="s">
        <v>46</v>
      </c>
      <c r="O1722" s="503">
        <v>42947</v>
      </c>
      <c r="P1722" s="499">
        <v>22222</v>
      </c>
      <c r="Q1722" s="500">
        <f t="shared" si="59"/>
        <v>2.2221999999999999E-2</v>
      </c>
      <c r="R1722" s="504">
        <v>12</v>
      </c>
      <c r="S1722" s="505" t="s">
        <v>1597</v>
      </c>
      <c r="T1722" s="163" t="s">
        <v>125</v>
      </c>
      <c r="U1722" s="152" t="s">
        <v>7040</v>
      </c>
      <c r="V1722" s="495" t="s">
        <v>104</v>
      </c>
      <c r="W1722" s="495"/>
      <c r="X1722" s="495" t="s">
        <v>6114</v>
      </c>
      <c r="Y1722" s="495" t="s">
        <v>329</v>
      </c>
      <c r="Z1722" s="616"/>
      <c r="AA1722" s="590"/>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615" customFormat="1" ht="17.45" customHeight="1" x14ac:dyDescent="0.25">
      <c r="A1723" s="589" t="s">
        <v>4336</v>
      </c>
      <c r="B1723" s="495" t="s">
        <v>57</v>
      </c>
      <c r="C1723" s="495" t="s">
        <v>324</v>
      </c>
      <c r="D1723" s="495" t="s">
        <v>4337</v>
      </c>
      <c r="E1723" s="495" t="s">
        <v>4338</v>
      </c>
      <c r="F1723" s="473" t="s">
        <v>25</v>
      </c>
      <c r="G1723" s="473"/>
      <c r="H1723" s="473"/>
      <c r="I1723" s="473"/>
      <c r="J1723" s="152" t="s">
        <v>11225</v>
      </c>
      <c r="K1723" s="163" t="s">
        <v>35</v>
      </c>
      <c r="L1723" s="503">
        <v>42831</v>
      </c>
      <c r="M1723" s="497" t="s">
        <v>4339</v>
      </c>
      <c r="N1723" s="163" t="s">
        <v>46</v>
      </c>
      <c r="O1723" s="503">
        <v>42831</v>
      </c>
      <c r="P1723" s="499">
        <v>23250</v>
      </c>
      <c r="Q1723" s="500">
        <f t="shared" si="59"/>
        <v>2.325E-2</v>
      </c>
      <c r="R1723" s="504">
        <v>3</v>
      </c>
      <c r="S1723" s="505" t="s">
        <v>887</v>
      </c>
      <c r="T1723" s="163" t="s">
        <v>125</v>
      </c>
      <c r="U1723" s="163" t="s">
        <v>7</v>
      </c>
      <c r="V1723" s="495" t="s">
        <v>388</v>
      </c>
      <c r="W1723" s="495" t="s">
        <v>389</v>
      </c>
      <c r="X1723" s="495" t="s">
        <v>6208</v>
      </c>
      <c r="Y1723" s="495" t="s">
        <v>9238</v>
      </c>
      <c r="Z1723" s="616"/>
      <c r="AA1723" s="590"/>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615" customFormat="1" ht="17.45" customHeight="1" x14ac:dyDescent="0.25">
      <c r="A1724" s="589" t="s">
        <v>4332</v>
      </c>
      <c r="B1724" s="495" t="s">
        <v>57</v>
      </c>
      <c r="C1724" s="495" t="s">
        <v>324</v>
      </c>
      <c r="D1724" s="495" t="s">
        <v>4333</v>
      </c>
      <c r="E1724" s="495" t="s">
        <v>4334</v>
      </c>
      <c r="F1724" s="473" t="s">
        <v>28</v>
      </c>
      <c r="G1724" s="473"/>
      <c r="H1724" s="473"/>
      <c r="I1724" s="473"/>
      <c r="J1724" s="152" t="s">
        <v>11225</v>
      </c>
      <c r="K1724" s="163" t="s">
        <v>8950</v>
      </c>
      <c r="L1724" s="503">
        <v>42831</v>
      </c>
      <c r="M1724" s="497" t="s">
        <v>4335</v>
      </c>
      <c r="N1724" s="163" t="s">
        <v>46</v>
      </c>
      <c r="O1724" s="503">
        <v>42831</v>
      </c>
      <c r="P1724" s="499">
        <v>23250</v>
      </c>
      <c r="Q1724" s="500">
        <f t="shared" si="59"/>
        <v>2.325E-2</v>
      </c>
      <c r="R1724" s="504">
        <v>3</v>
      </c>
      <c r="S1724" s="505" t="s">
        <v>887</v>
      </c>
      <c r="T1724" s="163" t="s">
        <v>125</v>
      </c>
      <c r="U1724" s="163" t="s">
        <v>7</v>
      </c>
      <c r="V1724" s="495" t="s">
        <v>388</v>
      </c>
      <c r="W1724" s="495" t="s">
        <v>389</v>
      </c>
      <c r="X1724" s="495" t="s">
        <v>6208</v>
      </c>
      <c r="Y1724" s="495" t="s">
        <v>9238</v>
      </c>
      <c r="Z1724" s="616"/>
      <c r="AA1724" s="590"/>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615" customFormat="1" ht="17.45" customHeight="1" x14ac:dyDescent="0.25">
      <c r="A1725" s="589" t="s">
        <v>7704</v>
      </c>
      <c r="B1725" s="495" t="s">
        <v>56</v>
      </c>
      <c r="C1725" s="495" t="s">
        <v>161</v>
      </c>
      <c r="D1725" s="495" t="s">
        <v>10814</v>
      </c>
      <c r="E1725" s="495" t="s">
        <v>7706</v>
      </c>
      <c r="F1725" s="473" t="s">
        <v>26</v>
      </c>
      <c r="G1725" s="473"/>
      <c r="H1725" s="473"/>
      <c r="I1725" s="473"/>
      <c r="J1725" s="152" t="s">
        <v>11224</v>
      </c>
      <c r="K1725" s="152" t="s">
        <v>8948</v>
      </c>
      <c r="L1725" s="496">
        <v>43038</v>
      </c>
      <c r="M1725" s="497">
        <v>42825</v>
      </c>
      <c r="N1725" s="152" t="s">
        <v>47</v>
      </c>
      <c r="O1725" s="498">
        <v>43038</v>
      </c>
      <c r="P1725" s="499">
        <v>500000</v>
      </c>
      <c r="Q1725" s="500">
        <f t="shared" si="59"/>
        <v>0.5</v>
      </c>
      <c r="R1725" s="501">
        <v>12</v>
      </c>
      <c r="S1725" s="502">
        <v>42831</v>
      </c>
      <c r="T1725" s="152" t="s">
        <v>125</v>
      </c>
      <c r="U1725" s="152" t="s">
        <v>7040</v>
      </c>
      <c r="V1725" s="495" t="s">
        <v>162</v>
      </c>
      <c r="W1725" s="495" t="s">
        <v>105</v>
      </c>
      <c r="X1725" s="495" t="s">
        <v>10188</v>
      </c>
      <c r="Y1725" s="495" t="s">
        <v>9300</v>
      </c>
      <c r="Z1725" s="616"/>
      <c r="AA1725" s="590"/>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615" customFormat="1" ht="17.45" customHeight="1" x14ac:dyDescent="0.25">
      <c r="A1726" s="592" t="s">
        <v>4340</v>
      </c>
      <c r="B1726" s="519" t="s">
        <v>57</v>
      </c>
      <c r="C1726" s="519" t="s">
        <v>98</v>
      </c>
      <c r="D1726" s="519" t="s">
        <v>3235</v>
      </c>
      <c r="E1726" s="519" t="s">
        <v>4341</v>
      </c>
      <c r="F1726" s="473" t="s">
        <v>26</v>
      </c>
      <c r="G1726" s="473"/>
      <c r="H1726" s="473"/>
      <c r="I1726" s="473"/>
      <c r="J1726" s="520" t="s">
        <v>11226</v>
      </c>
      <c r="K1726" s="520" t="s">
        <v>8948</v>
      </c>
      <c r="L1726" s="521">
        <v>42760</v>
      </c>
      <c r="M1726" s="522" t="s">
        <v>4342</v>
      </c>
      <c r="N1726" s="520" t="s">
        <v>50</v>
      </c>
      <c r="O1726" s="521">
        <v>42760</v>
      </c>
      <c r="P1726" s="523">
        <v>23000</v>
      </c>
      <c r="Q1726" s="524">
        <v>2.3E-2</v>
      </c>
      <c r="R1726" s="525">
        <v>3</v>
      </c>
      <c r="S1726" s="526" t="s">
        <v>2510</v>
      </c>
      <c r="T1726" s="520" t="s">
        <v>578</v>
      </c>
      <c r="U1726" s="520" t="s">
        <v>7</v>
      </c>
      <c r="V1726" s="519" t="s">
        <v>388</v>
      </c>
      <c r="W1726" s="519" t="s">
        <v>389</v>
      </c>
      <c r="X1726" s="415" t="s">
        <v>106</v>
      </c>
      <c r="Y1726" s="415" t="s">
        <v>1629</v>
      </c>
      <c r="Z1726" s="616"/>
      <c r="AA1726" s="590"/>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615" customFormat="1" ht="17.45" customHeight="1" x14ac:dyDescent="0.25">
      <c r="A1727" s="589" t="s">
        <v>7910</v>
      </c>
      <c r="B1727" s="495" t="s">
        <v>58</v>
      </c>
      <c r="C1727" s="495" t="s">
        <v>58</v>
      </c>
      <c r="D1727" s="495" t="s">
        <v>7911</v>
      </c>
      <c r="E1727" s="495" t="s">
        <v>11207</v>
      </c>
      <c r="F1727" s="473" t="s">
        <v>25</v>
      </c>
      <c r="G1727" s="473"/>
      <c r="H1727" s="473"/>
      <c r="I1727" s="473"/>
      <c r="J1727" s="152" t="s">
        <v>11225</v>
      </c>
      <c r="K1727" s="163" t="s">
        <v>35</v>
      </c>
      <c r="L1727" s="503">
        <v>42912</v>
      </c>
      <c r="M1727" s="497" t="s">
        <v>7929</v>
      </c>
      <c r="N1727" s="163" t="s">
        <v>142</v>
      </c>
      <c r="O1727" s="503">
        <v>42912</v>
      </c>
      <c r="P1727" s="499">
        <v>22857</v>
      </c>
      <c r="Q1727" s="500">
        <f>+P1727*0.000001</f>
        <v>2.2856999999999999E-2</v>
      </c>
      <c r="R1727" s="504">
        <v>12</v>
      </c>
      <c r="S1727" s="505" t="s">
        <v>7881</v>
      </c>
      <c r="T1727" s="163" t="s">
        <v>103</v>
      </c>
      <c r="U1727" s="163" t="s">
        <v>7</v>
      </c>
      <c r="V1727" s="495" t="s">
        <v>477</v>
      </c>
      <c r="W1727" s="495"/>
      <c r="X1727" s="495" t="s">
        <v>7941</v>
      </c>
      <c r="Y1727" s="495" t="s">
        <v>6972</v>
      </c>
      <c r="Z1727" s="616"/>
      <c r="AA1727" s="590"/>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615" customFormat="1" ht="17.45" customHeight="1" x14ac:dyDescent="0.25">
      <c r="A1728" s="592" t="s">
        <v>8033</v>
      </c>
      <c r="B1728" s="519" t="s">
        <v>59</v>
      </c>
      <c r="C1728" s="519" t="s">
        <v>9574</v>
      </c>
      <c r="D1728" s="519" t="s">
        <v>8032</v>
      </c>
      <c r="E1728" s="519" t="s">
        <v>316</v>
      </c>
      <c r="F1728" s="473" t="s">
        <v>27</v>
      </c>
      <c r="G1728" s="473"/>
      <c r="H1728" s="473"/>
      <c r="I1728" s="473"/>
      <c r="J1728" s="520" t="s">
        <v>11225</v>
      </c>
      <c r="K1728" s="520" t="s">
        <v>8947</v>
      </c>
      <c r="L1728" s="521">
        <v>42916</v>
      </c>
      <c r="M1728" s="522" t="s">
        <v>8046</v>
      </c>
      <c r="N1728" s="520" t="s">
        <v>46</v>
      </c>
      <c r="O1728" s="521">
        <v>42916</v>
      </c>
      <c r="P1728" s="540">
        <v>22722</v>
      </c>
      <c r="Q1728" s="524">
        <v>2.2721999999999999E-2</v>
      </c>
      <c r="R1728" s="525">
        <v>2</v>
      </c>
      <c r="S1728" s="526" t="s">
        <v>8048</v>
      </c>
      <c r="T1728" s="520" t="s">
        <v>103</v>
      </c>
      <c r="U1728" s="520" t="s">
        <v>16</v>
      </c>
      <c r="V1728" s="519" t="s">
        <v>16</v>
      </c>
      <c r="W1728" s="519" t="s">
        <v>11856</v>
      </c>
      <c r="X1728" s="415" t="s">
        <v>5612</v>
      </c>
      <c r="Y1728" s="415"/>
      <c r="Z1728" s="616"/>
      <c r="AA1728" s="590"/>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615" customFormat="1" ht="17.45" customHeight="1" x14ac:dyDescent="0.25">
      <c r="A1729" s="589" t="s">
        <v>1218</v>
      </c>
      <c r="B1729" s="495" t="s">
        <v>6912</v>
      </c>
      <c r="C1729" s="495" t="s">
        <v>6912</v>
      </c>
      <c r="D1729" s="495" t="s">
        <v>1219</v>
      </c>
      <c r="E1729" s="495" t="s">
        <v>9622</v>
      </c>
      <c r="F1729" s="473" t="s">
        <v>26</v>
      </c>
      <c r="G1729" s="473"/>
      <c r="H1729" s="473"/>
      <c r="I1729" s="473"/>
      <c r="J1729" s="152" t="s">
        <v>11223</v>
      </c>
      <c r="K1729" s="163" t="s">
        <v>8948</v>
      </c>
      <c r="L1729" s="503">
        <v>43000</v>
      </c>
      <c r="M1729" s="497" t="s">
        <v>1221</v>
      </c>
      <c r="N1729" s="163" t="s">
        <v>46</v>
      </c>
      <c r="O1729" s="503">
        <v>43000</v>
      </c>
      <c r="P1729" s="499">
        <v>22643</v>
      </c>
      <c r="Q1729" s="500">
        <f>+P1729*0.000001</f>
        <v>2.2643E-2</v>
      </c>
      <c r="R1729" s="504">
        <v>1</v>
      </c>
      <c r="S1729" s="505" t="s">
        <v>11322</v>
      </c>
      <c r="T1729" s="163" t="s">
        <v>125</v>
      </c>
      <c r="U1729" s="163" t="s">
        <v>13</v>
      </c>
      <c r="V1729" s="495" t="s">
        <v>126</v>
      </c>
      <c r="W1729" s="495" t="s">
        <v>9725</v>
      </c>
      <c r="X1729" s="495" t="s">
        <v>9707</v>
      </c>
      <c r="Y1729" s="495" t="s">
        <v>531</v>
      </c>
      <c r="Z1729" s="616"/>
      <c r="AA1729" s="590"/>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615" customFormat="1" ht="17.45" customHeight="1" x14ac:dyDescent="0.25">
      <c r="A1730" s="589" t="s">
        <v>758</v>
      </c>
      <c r="B1730" s="495" t="s">
        <v>60</v>
      </c>
      <c r="C1730" s="495" t="s">
        <v>6576</v>
      </c>
      <c r="D1730" s="495" t="s">
        <v>759</v>
      </c>
      <c r="E1730" s="495" t="s">
        <v>760</v>
      </c>
      <c r="F1730" s="473" t="s">
        <v>6576</v>
      </c>
      <c r="G1730" s="473" t="s">
        <v>4894</v>
      </c>
      <c r="H1730" s="473" t="str">
        <f>VLOOKUP(A1730,'[1]2017 SalesConnect'!$A:$J,8,0)</f>
        <v>India</v>
      </c>
      <c r="I1730" s="473" t="str">
        <f>VLOOKUP(A1730,'[1]2017 SalesConnect'!$A:$I,9,0)</f>
        <v>Proposal in deal board, stuck due to IP issues, may not sign in Apr</v>
      </c>
      <c r="J1730" s="152" t="s">
        <v>11223</v>
      </c>
      <c r="K1730" s="163" t="s">
        <v>8990</v>
      </c>
      <c r="L1730" s="503">
        <v>42937</v>
      </c>
      <c r="M1730" s="497" t="s">
        <v>761</v>
      </c>
      <c r="N1730" s="163" t="s">
        <v>48</v>
      </c>
      <c r="O1730" s="503">
        <v>42937</v>
      </c>
      <c r="P1730" s="499">
        <v>17778</v>
      </c>
      <c r="Q1730" s="500">
        <f>+P1730*0.000001</f>
        <v>1.7777999999999999E-2</v>
      </c>
      <c r="R1730" s="504">
        <v>36</v>
      </c>
      <c r="S1730" s="505" t="s">
        <v>11325</v>
      </c>
      <c r="T1730" s="163" t="s">
        <v>211</v>
      </c>
      <c r="U1730" s="163" t="s">
        <v>7</v>
      </c>
      <c r="V1730" s="495" t="s">
        <v>1867</v>
      </c>
      <c r="W1730" s="495" t="s">
        <v>2218</v>
      </c>
      <c r="X1730" s="495" t="s">
        <v>5523</v>
      </c>
      <c r="Y1730" s="495" t="s">
        <v>9314</v>
      </c>
      <c r="Z1730" s="616"/>
      <c r="AA1730" s="590"/>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615" customFormat="1" ht="17.45" customHeight="1" x14ac:dyDescent="0.25">
      <c r="A1731" s="589" t="s">
        <v>8455</v>
      </c>
      <c r="B1731" s="495" t="s">
        <v>60</v>
      </c>
      <c r="C1731" s="495" t="s">
        <v>6576</v>
      </c>
      <c r="D1731" s="495" t="s">
        <v>8456</v>
      </c>
      <c r="E1731" s="495" t="s">
        <v>8457</v>
      </c>
      <c r="F1731" s="473" t="s">
        <v>6576</v>
      </c>
      <c r="G1731" s="473"/>
      <c r="H1731" s="473"/>
      <c r="I1731" s="473"/>
      <c r="J1731" s="152" t="s">
        <v>11223</v>
      </c>
      <c r="K1731" s="163" t="s">
        <v>8948</v>
      </c>
      <c r="L1731" s="503">
        <v>42993</v>
      </c>
      <c r="M1731" s="497" t="s">
        <v>8597</v>
      </c>
      <c r="N1731" s="163" t="s">
        <v>47</v>
      </c>
      <c r="O1731" s="503">
        <v>42993</v>
      </c>
      <c r="P1731" s="499">
        <v>22222</v>
      </c>
      <c r="Q1731" s="500">
        <f>+P1731*0.000001</f>
        <v>2.2221999999999999E-2</v>
      </c>
      <c r="R1731" s="504">
        <v>12</v>
      </c>
      <c r="S1731" s="505" t="s">
        <v>8161</v>
      </c>
      <c r="T1731" s="163" t="s">
        <v>103</v>
      </c>
      <c r="U1731" s="163" t="s">
        <v>7</v>
      </c>
      <c r="V1731" s="495" t="s">
        <v>477</v>
      </c>
      <c r="W1731" s="495" t="s">
        <v>1138</v>
      </c>
      <c r="X1731" s="495" t="s">
        <v>6158</v>
      </c>
      <c r="Y1731" s="495" t="s">
        <v>356</v>
      </c>
      <c r="Z1731" s="616"/>
      <c r="AA1731" s="590"/>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615" customFormat="1" ht="17.45" customHeight="1" x14ac:dyDescent="0.25">
      <c r="A1732" s="589" t="s">
        <v>7434</v>
      </c>
      <c r="B1732" s="495" t="s">
        <v>60</v>
      </c>
      <c r="C1732" s="495" t="s">
        <v>6576</v>
      </c>
      <c r="D1732" s="495" t="s">
        <v>11715</v>
      </c>
      <c r="E1732" s="495" t="s">
        <v>7436</v>
      </c>
      <c r="F1732" s="473" t="s">
        <v>6576</v>
      </c>
      <c r="G1732" s="473"/>
      <c r="H1732" s="473"/>
      <c r="I1732" s="473"/>
      <c r="J1732" s="152" t="s">
        <v>11224</v>
      </c>
      <c r="K1732" s="152" t="s">
        <v>8947</v>
      </c>
      <c r="L1732" s="496">
        <v>43100</v>
      </c>
      <c r="M1732" s="497">
        <v>42825</v>
      </c>
      <c r="N1732" s="152" t="s">
        <v>142</v>
      </c>
      <c r="O1732" s="498">
        <v>43100</v>
      </c>
      <c r="P1732" s="499">
        <v>22222</v>
      </c>
      <c r="Q1732" s="500">
        <f>+P1732*0.000001</f>
        <v>2.2221999999999999E-2</v>
      </c>
      <c r="R1732" s="501">
        <v>12</v>
      </c>
      <c r="S1732" s="502">
        <v>42831</v>
      </c>
      <c r="T1732" s="152" t="s">
        <v>125</v>
      </c>
      <c r="U1732" s="152" t="s">
        <v>18</v>
      </c>
      <c r="V1732" s="495" t="s">
        <v>9273</v>
      </c>
      <c r="W1732" s="495" t="s">
        <v>11808</v>
      </c>
      <c r="X1732" s="495" t="s">
        <v>9012</v>
      </c>
      <c r="Y1732" s="495" t="s">
        <v>9291</v>
      </c>
      <c r="Z1732" s="616"/>
      <c r="AA1732" s="590"/>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615" customFormat="1" ht="17.45" customHeight="1" x14ac:dyDescent="0.25">
      <c r="A1733" s="589" t="s">
        <v>4876</v>
      </c>
      <c r="B1733" s="495" t="s">
        <v>56</v>
      </c>
      <c r="C1733" s="495" t="s">
        <v>124</v>
      </c>
      <c r="D1733" s="495" t="s">
        <v>4877</v>
      </c>
      <c r="E1733" s="495" t="s">
        <v>4878</v>
      </c>
      <c r="F1733" s="473" t="s">
        <v>26</v>
      </c>
      <c r="G1733" s="473"/>
      <c r="H1733" s="473"/>
      <c r="I1733" s="473"/>
      <c r="J1733" s="152" t="s">
        <v>11223</v>
      </c>
      <c r="K1733" s="163" t="s">
        <v>8948</v>
      </c>
      <c r="L1733" s="503">
        <v>42964</v>
      </c>
      <c r="M1733" s="497" t="s">
        <v>4879</v>
      </c>
      <c r="N1733" s="163" t="s">
        <v>46</v>
      </c>
      <c r="O1733" s="163"/>
      <c r="P1733" s="499"/>
      <c r="Q1733" s="500"/>
      <c r="R1733" s="563"/>
      <c r="S1733" s="564"/>
      <c r="T1733" s="565"/>
      <c r="U1733" s="566"/>
      <c r="V1733" s="566"/>
      <c r="W1733" s="566"/>
      <c r="X1733" s="495" t="s">
        <v>6412</v>
      </c>
      <c r="Y1733" s="495"/>
      <c r="Z1733" s="616"/>
      <c r="AA1733" s="590"/>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615" customFormat="1" ht="17.45" customHeight="1" x14ac:dyDescent="0.25">
      <c r="A1734" s="589" t="s">
        <v>7981</v>
      </c>
      <c r="B1734" s="495" t="s">
        <v>58</v>
      </c>
      <c r="C1734" s="495" t="s">
        <v>58</v>
      </c>
      <c r="D1734" s="495" t="s">
        <v>8979</v>
      </c>
      <c r="E1734" s="495" t="s">
        <v>7982</v>
      </c>
      <c r="F1734" s="473" t="s">
        <v>28</v>
      </c>
      <c r="G1734" s="473" t="str">
        <f>VLOOKUP(A1734,'[1]2017 SalesConnect'!$A:$Y,7,0)</f>
        <v>No</v>
      </c>
      <c r="H1734" s="473"/>
      <c r="I1734" s="473"/>
      <c r="J1734" s="152" t="s">
        <v>11225</v>
      </c>
      <c r="K1734" s="152" t="s">
        <v>8952</v>
      </c>
      <c r="L1734" s="496">
        <v>42916</v>
      </c>
      <c r="M1734" s="497">
        <v>42842</v>
      </c>
      <c r="N1734" s="152" t="s">
        <v>47</v>
      </c>
      <c r="O1734" s="498">
        <v>42958</v>
      </c>
      <c r="P1734" s="499">
        <v>21904</v>
      </c>
      <c r="Q1734" s="500">
        <f t="shared" ref="Q1734:Q1760" si="60">+P1734*0.000001</f>
        <v>2.1904E-2</v>
      </c>
      <c r="R1734" s="501">
        <v>1</v>
      </c>
      <c r="S1734" s="502">
        <v>42894</v>
      </c>
      <c r="T1734" s="152" t="s">
        <v>103</v>
      </c>
      <c r="U1734" s="152" t="s">
        <v>7040</v>
      </c>
      <c r="V1734" s="495" t="s">
        <v>162</v>
      </c>
      <c r="W1734" s="495" t="s">
        <v>105</v>
      </c>
      <c r="X1734" s="495" t="s">
        <v>9854</v>
      </c>
      <c r="Y1734" s="495" t="s">
        <v>9863</v>
      </c>
      <c r="Z1734" s="616"/>
      <c r="AA1734" s="590"/>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615" customFormat="1" ht="17.45" customHeight="1" x14ac:dyDescent="0.25">
      <c r="A1735" s="589" t="s">
        <v>1367</v>
      </c>
      <c r="B1735" s="495" t="s">
        <v>56</v>
      </c>
      <c r="C1735" s="495" t="s">
        <v>117</v>
      </c>
      <c r="D1735" s="495" t="s">
        <v>1368</v>
      </c>
      <c r="E1735" s="495" t="s">
        <v>316</v>
      </c>
      <c r="F1735" s="473" t="s">
        <v>25</v>
      </c>
      <c r="G1735" s="473"/>
      <c r="H1735" s="473"/>
      <c r="I1735" s="473"/>
      <c r="J1735" s="152" t="s">
        <v>11224</v>
      </c>
      <c r="K1735" s="163" t="s">
        <v>8951</v>
      </c>
      <c r="L1735" s="503">
        <v>43084</v>
      </c>
      <c r="M1735" s="497" t="s">
        <v>1369</v>
      </c>
      <c r="N1735" s="163" t="s">
        <v>47</v>
      </c>
      <c r="O1735" s="503">
        <v>43084</v>
      </c>
      <c r="P1735" s="499">
        <v>50000</v>
      </c>
      <c r="Q1735" s="500">
        <f t="shared" si="60"/>
        <v>4.9999999999999996E-2</v>
      </c>
      <c r="R1735" s="504">
        <v>12</v>
      </c>
      <c r="S1735" s="505" t="s">
        <v>8923</v>
      </c>
      <c r="T1735" s="163" t="s">
        <v>103</v>
      </c>
      <c r="U1735" s="163" t="s">
        <v>7</v>
      </c>
      <c r="V1735" s="495" t="s">
        <v>477</v>
      </c>
      <c r="W1735" s="495" t="s">
        <v>478</v>
      </c>
      <c r="X1735" s="495" t="s">
        <v>8904</v>
      </c>
      <c r="Y1735" s="495" t="s">
        <v>356</v>
      </c>
      <c r="Z1735" s="616"/>
      <c r="AA1735" s="590"/>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615" customFormat="1" ht="17.45" customHeight="1" x14ac:dyDescent="0.25">
      <c r="A1736" s="589" t="s">
        <v>1367</v>
      </c>
      <c r="B1736" s="495" t="s">
        <v>56</v>
      </c>
      <c r="C1736" s="495" t="s">
        <v>117</v>
      </c>
      <c r="D1736" s="495" t="s">
        <v>10829</v>
      </c>
      <c r="E1736" s="495" t="s">
        <v>316</v>
      </c>
      <c r="F1736" s="473" t="s">
        <v>25</v>
      </c>
      <c r="G1736" s="473"/>
      <c r="H1736" s="473"/>
      <c r="I1736" s="473"/>
      <c r="J1736" s="152" t="s">
        <v>11224</v>
      </c>
      <c r="K1736" s="152" t="s">
        <v>8951</v>
      </c>
      <c r="L1736" s="496">
        <v>43084</v>
      </c>
      <c r="M1736" s="497">
        <v>42545</v>
      </c>
      <c r="N1736" s="152" t="s">
        <v>47</v>
      </c>
      <c r="O1736" s="498">
        <v>43084</v>
      </c>
      <c r="P1736" s="499">
        <v>300000</v>
      </c>
      <c r="Q1736" s="500">
        <f t="shared" si="60"/>
        <v>0.3</v>
      </c>
      <c r="R1736" s="501">
        <v>12</v>
      </c>
      <c r="S1736" s="502">
        <v>42903</v>
      </c>
      <c r="T1736" s="152" t="s">
        <v>103</v>
      </c>
      <c r="U1736" s="152" t="s">
        <v>18</v>
      </c>
      <c r="V1736" s="495" t="s">
        <v>9273</v>
      </c>
      <c r="W1736" s="495" t="s">
        <v>11334</v>
      </c>
      <c r="X1736" s="495" t="s">
        <v>10191</v>
      </c>
      <c r="Y1736" s="495" t="s">
        <v>6859</v>
      </c>
      <c r="Z1736" s="616"/>
      <c r="AA1736" s="590"/>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615" customFormat="1" ht="17.45" customHeight="1" x14ac:dyDescent="0.25">
      <c r="A1737" s="589" t="s">
        <v>9633</v>
      </c>
      <c r="B1737" s="495" t="s">
        <v>56</v>
      </c>
      <c r="C1737" s="495" t="s">
        <v>124</v>
      </c>
      <c r="D1737" s="495" t="s">
        <v>9634</v>
      </c>
      <c r="E1737" s="495" t="s">
        <v>9635</v>
      </c>
      <c r="F1737" s="473" t="s">
        <v>27</v>
      </c>
      <c r="G1737" s="473"/>
      <c r="H1737" s="473"/>
      <c r="I1737" s="473"/>
      <c r="J1737" s="152" t="s">
        <v>11223</v>
      </c>
      <c r="K1737" s="163" t="s">
        <v>8947</v>
      </c>
      <c r="L1737" s="503">
        <v>43007</v>
      </c>
      <c r="M1737" s="497" t="s">
        <v>9693</v>
      </c>
      <c r="N1737" s="163" t="s">
        <v>46</v>
      </c>
      <c r="O1737" s="503">
        <v>43007</v>
      </c>
      <c r="P1737" s="499">
        <v>166668</v>
      </c>
      <c r="Q1737" s="500">
        <f t="shared" si="60"/>
        <v>0.16666799999999998</v>
      </c>
      <c r="R1737" s="504">
        <v>12</v>
      </c>
      <c r="S1737" s="505" t="s">
        <v>9606</v>
      </c>
      <c r="T1737" s="163" t="s">
        <v>125</v>
      </c>
      <c r="U1737" s="152" t="s">
        <v>7040</v>
      </c>
      <c r="V1737" s="495" t="s">
        <v>158</v>
      </c>
      <c r="W1737" s="495"/>
      <c r="X1737" s="495" t="s">
        <v>9714</v>
      </c>
      <c r="Y1737" s="495" t="s">
        <v>667</v>
      </c>
      <c r="Z1737" s="616"/>
      <c r="AA1737" s="590"/>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615" customFormat="1" ht="17.45" customHeight="1" x14ac:dyDescent="0.25">
      <c r="A1738" s="589" t="s">
        <v>7747</v>
      </c>
      <c r="B1738" s="495" t="s">
        <v>56</v>
      </c>
      <c r="C1738" s="495" t="s">
        <v>117</v>
      </c>
      <c r="D1738" s="495" t="s">
        <v>7749</v>
      </c>
      <c r="E1738" s="495" t="s">
        <v>2729</v>
      </c>
      <c r="F1738" s="473" t="s">
        <v>25</v>
      </c>
      <c r="G1738" s="473"/>
      <c r="H1738" s="473"/>
      <c r="I1738" s="473"/>
      <c r="J1738" s="152" t="s">
        <v>11224</v>
      </c>
      <c r="K1738" s="163" t="s">
        <v>8951</v>
      </c>
      <c r="L1738" s="503">
        <v>43100</v>
      </c>
      <c r="M1738" s="497" t="s">
        <v>7729</v>
      </c>
      <c r="N1738" s="163" t="s">
        <v>47</v>
      </c>
      <c r="O1738" s="503">
        <v>43128</v>
      </c>
      <c r="P1738" s="499">
        <v>120000</v>
      </c>
      <c r="Q1738" s="500">
        <f t="shared" si="60"/>
        <v>0.12</v>
      </c>
      <c r="R1738" s="504">
        <v>12</v>
      </c>
      <c r="S1738" s="505" t="s">
        <v>7101</v>
      </c>
      <c r="T1738" s="163" t="s">
        <v>125</v>
      </c>
      <c r="U1738" s="163" t="s">
        <v>18</v>
      </c>
      <c r="V1738" s="495" t="s">
        <v>9273</v>
      </c>
      <c r="W1738" s="495" t="s">
        <v>11335</v>
      </c>
      <c r="X1738" s="495" t="s">
        <v>6754</v>
      </c>
      <c r="Y1738" s="495" t="s">
        <v>8937</v>
      </c>
      <c r="Z1738" s="616"/>
      <c r="AA1738" s="590"/>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615" customFormat="1" ht="17.45" customHeight="1" x14ac:dyDescent="0.25">
      <c r="A1739" s="589" t="s">
        <v>7747</v>
      </c>
      <c r="B1739" s="495" t="s">
        <v>56</v>
      </c>
      <c r="C1739" s="495" t="s">
        <v>117</v>
      </c>
      <c r="D1739" s="495" t="s">
        <v>7749</v>
      </c>
      <c r="E1739" s="495" t="s">
        <v>2729</v>
      </c>
      <c r="F1739" s="473" t="s">
        <v>25</v>
      </c>
      <c r="G1739" s="473"/>
      <c r="H1739" s="473"/>
      <c r="I1739" s="473"/>
      <c r="J1739" s="152" t="s">
        <v>11224</v>
      </c>
      <c r="K1739" s="163" t="s">
        <v>8951</v>
      </c>
      <c r="L1739" s="503">
        <v>43100</v>
      </c>
      <c r="M1739" s="497" t="s">
        <v>7729</v>
      </c>
      <c r="N1739" s="163" t="s">
        <v>47</v>
      </c>
      <c r="O1739" s="503">
        <v>43128</v>
      </c>
      <c r="P1739" s="499">
        <v>120000</v>
      </c>
      <c r="Q1739" s="500">
        <f t="shared" si="60"/>
        <v>0.12</v>
      </c>
      <c r="R1739" s="504">
        <v>12</v>
      </c>
      <c r="S1739" s="505" t="s">
        <v>7102</v>
      </c>
      <c r="T1739" s="163" t="s">
        <v>125</v>
      </c>
      <c r="U1739" s="163" t="s">
        <v>18</v>
      </c>
      <c r="V1739" s="495" t="s">
        <v>9273</v>
      </c>
      <c r="W1739" s="495" t="s">
        <v>11334</v>
      </c>
      <c r="X1739" s="495" t="s">
        <v>6754</v>
      </c>
      <c r="Y1739" s="495" t="s">
        <v>8937</v>
      </c>
      <c r="Z1739" s="616"/>
      <c r="AA1739" s="590"/>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615" customFormat="1" ht="17.45" customHeight="1" x14ac:dyDescent="0.25">
      <c r="A1740" s="589" t="s">
        <v>7747</v>
      </c>
      <c r="B1740" s="495" t="s">
        <v>56</v>
      </c>
      <c r="C1740" s="495" t="s">
        <v>117</v>
      </c>
      <c r="D1740" s="495" t="s">
        <v>7749</v>
      </c>
      <c r="E1740" s="495" t="s">
        <v>2729</v>
      </c>
      <c r="F1740" s="473" t="s">
        <v>25</v>
      </c>
      <c r="G1740" s="473"/>
      <c r="H1740" s="473"/>
      <c r="I1740" s="473"/>
      <c r="J1740" s="152" t="s">
        <v>11224</v>
      </c>
      <c r="K1740" s="163" t="s">
        <v>8951</v>
      </c>
      <c r="L1740" s="503">
        <v>43100</v>
      </c>
      <c r="M1740" s="497" t="s">
        <v>7729</v>
      </c>
      <c r="N1740" s="163" t="s">
        <v>47</v>
      </c>
      <c r="O1740" s="503">
        <v>43128</v>
      </c>
      <c r="P1740" s="499">
        <v>100000</v>
      </c>
      <c r="Q1740" s="500">
        <f t="shared" si="60"/>
        <v>9.9999999999999992E-2</v>
      </c>
      <c r="R1740" s="504">
        <v>12</v>
      </c>
      <c r="S1740" s="505" t="s">
        <v>7102</v>
      </c>
      <c r="T1740" s="163" t="s">
        <v>125</v>
      </c>
      <c r="U1740" s="163" t="s">
        <v>9234</v>
      </c>
      <c r="V1740" s="495" t="s">
        <v>184</v>
      </c>
      <c r="W1740" s="495" t="s">
        <v>7603</v>
      </c>
      <c r="X1740" s="495" t="s">
        <v>6754</v>
      </c>
      <c r="Y1740" s="495" t="s">
        <v>8937</v>
      </c>
      <c r="Z1740" s="616"/>
      <c r="AA1740" s="590"/>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615" customFormat="1" ht="17.45" customHeight="1" x14ac:dyDescent="0.25">
      <c r="A1741" s="589" t="s">
        <v>7747</v>
      </c>
      <c r="B1741" s="495" t="s">
        <v>56</v>
      </c>
      <c r="C1741" s="495" t="s">
        <v>117</v>
      </c>
      <c r="D1741" s="495" t="s">
        <v>7749</v>
      </c>
      <c r="E1741" s="495" t="s">
        <v>2729</v>
      </c>
      <c r="F1741" s="473" t="s">
        <v>25</v>
      </c>
      <c r="G1741" s="473"/>
      <c r="H1741" s="473"/>
      <c r="I1741" s="473"/>
      <c r="J1741" s="152" t="s">
        <v>11224</v>
      </c>
      <c r="K1741" s="163" t="s">
        <v>8951</v>
      </c>
      <c r="L1741" s="503">
        <v>43100</v>
      </c>
      <c r="M1741" s="497" t="s">
        <v>7729</v>
      </c>
      <c r="N1741" s="163" t="s">
        <v>47</v>
      </c>
      <c r="O1741" s="503">
        <v>43128</v>
      </c>
      <c r="P1741" s="499">
        <v>60000</v>
      </c>
      <c r="Q1741" s="500">
        <f t="shared" si="60"/>
        <v>0.06</v>
      </c>
      <c r="R1741" s="504">
        <v>12</v>
      </c>
      <c r="S1741" s="505" t="s">
        <v>11316</v>
      </c>
      <c r="T1741" s="163" t="s">
        <v>125</v>
      </c>
      <c r="U1741" s="163" t="s">
        <v>18</v>
      </c>
      <c r="V1741" s="495" t="s">
        <v>9273</v>
      </c>
      <c r="W1741" s="495" t="s">
        <v>11335</v>
      </c>
      <c r="X1741" s="495" t="s">
        <v>6754</v>
      </c>
      <c r="Y1741" s="495" t="s">
        <v>8937</v>
      </c>
      <c r="Z1741" s="616"/>
      <c r="AA1741" s="590"/>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615" customFormat="1" ht="17.45" customHeight="1" x14ac:dyDescent="0.25">
      <c r="A1742" s="589" t="s">
        <v>7747</v>
      </c>
      <c r="B1742" s="495" t="s">
        <v>56</v>
      </c>
      <c r="C1742" s="495" t="s">
        <v>117</v>
      </c>
      <c r="D1742" s="495" t="s">
        <v>7749</v>
      </c>
      <c r="E1742" s="495" t="s">
        <v>2729</v>
      </c>
      <c r="F1742" s="473" t="s">
        <v>25</v>
      </c>
      <c r="G1742" s="473"/>
      <c r="H1742" s="473"/>
      <c r="I1742" s="473"/>
      <c r="J1742" s="152" t="s">
        <v>11224</v>
      </c>
      <c r="K1742" s="163" t="s">
        <v>8951</v>
      </c>
      <c r="L1742" s="503">
        <v>43100</v>
      </c>
      <c r="M1742" s="497" t="s">
        <v>7729</v>
      </c>
      <c r="N1742" s="163" t="s">
        <v>47</v>
      </c>
      <c r="O1742" s="503">
        <v>43128</v>
      </c>
      <c r="P1742" s="499">
        <v>28000</v>
      </c>
      <c r="Q1742" s="500">
        <f t="shared" si="60"/>
        <v>2.7999999999999997E-2</v>
      </c>
      <c r="R1742" s="504">
        <v>12</v>
      </c>
      <c r="S1742" s="505" t="s">
        <v>7101</v>
      </c>
      <c r="T1742" s="163" t="s">
        <v>125</v>
      </c>
      <c r="U1742" s="163" t="s">
        <v>7</v>
      </c>
      <c r="V1742" s="495" t="s">
        <v>477</v>
      </c>
      <c r="W1742" s="495" t="s">
        <v>1204</v>
      </c>
      <c r="X1742" s="495" t="s">
        <v>6754</v>
      </c>
      <c r="Y1742" s="495" t="s">
        <v>8937</v>
      </c>
      <c r="Z1742" s="616"/>
      <c r="AA1742" s="590"/>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615" customFormat="1" ht="17.45" customHeight="1" x14ac:dyDescent="0.25">
      <c r="A1743" s="589" t="s">
        <v>189</v>
      </c>
      <c r="B1743" s="495" t="s">
        <v>56</v>
      </c>
      <c r="C1743" s="495" t="s">
        <v>117</v>
      </c>
      <c r="D1743" s="495" t="s">
        <v>10471</v>
      </c>
      <c r="E1743" s="495" t="s">
        <v>191</v>
      </c>
      <c r="F1743" s="473" t="s">
        <v>25</v>
      </c>
      <c r="G1743" s="473"/>
      <c r="H1743" s="473"/>
      <c r="I1743" s="473"/>
      <c r="J1743" s="152" t="s">
        <v>11224</v>
      </c>
      <c r="K1743" s="152" t="s">
        <v>35</v>
      </c>
      <c r="L1743" s="496">
        <v>43063</v>
      </c>
      <c r="M1743" s="497">
        <v>42809</v>
      </c>
      <c r="N1743" s="152" t="s">
        <v>46</v>
      </c>
      <c r="O1743" s="498">
        <v>42999</v>
      </c>
      <c r="P1743" s="499">
        <v>5000000</v>
      </c>
      <c r="Q1743" s="500">
        <f t="shared" si="60"/>
        <v>5</v>
      </c>
      <c r="R1743" s="501">
        <v>12</v>
      </c>
      <c r="S1743" s="502">
        <v>42810</v>
      </c>
      <c r="T1743" s="152" t="s">
        <v>125</v>
      </c>
      <c r="U1743" s="152" t="s">
        <v>7040</v>
      </c>
      <c r="V1743" s="495" t="s">
        <v>162</v>
      </c>
      <c r="W1743" s="495" t="s">
        <v>7199</v>
      </c>
      <c r="X1743" s="495" t="s">
        <v>10027</v>
      </c>
      <c r="Y1743" s="495" t="s">
        <v>7201</v>
      </c>
      <c r="Z1743" s="616"/>
      <c r="AA1743" s="590"/>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615" customFormat="1" ht="17.45" customHeight="1" x14ac:dyDescent="0.25">
      <c r="A1744" s="589" t="s">
        <v>8704</v>
      </c>
      <c r="B1744" s="495" t="s">
        <v>56</v>
      </c>
      <c r="C1744" s="495" t="s">
        <v>117</v>
      </c>
      <c r="D1744" s="495" t="s">
        <v>10471</v>
      </c>
      <c r="E1744" s="495" t="s">
        <v>8705</v>
      </c>
      <c r="F1744" s="473" t="s">
        <v>25</v>
      </c>
      <c r="G1744" s="473"/>
      <c r="H1744" s="473"/>
      <c r="I1744" s="473"/>
      <c r="J1744" s="152" t="s">
        <v>11224</v>
      </c>
      <c r="K1744" s="152" t="s">
        <v>35</v>
      </c>
      <c r="L1744" s="496">
        <v>43021</v>
      </c>
      <c r="M1744" s="497">
        <v>42866</v>
      </c>
      <c r="N1744" s="152" t="s">
        <v>46</v>
      </c>
      <c r="O1744" s="498">
        <v>43021</v>
      </c>
      <c r="P1744" s="499">
        <v>5000000</v>
      </c>
      <c r="Q1744" s="500">
        <f t="shared" si="60"/>
        <v>5</v>
      </c>
      <c r="R1744" s="501">
        <v>12</v>
      </c>
      <c r="S1744" s="502">
        <v>42866</v>
      </c>
      <c r="T1744" s="152" t="s">
        <v>125</v>
      </c>
      <c r="U1744" s="152" t="s">
        <v>7040</v>
      </c>
      <c r="V1744" s="495" t="s">
        <v>162</v>
      </c>
      <c r="W1744" s="495" t="s">
        <v>105</v>
      </c>
      <c r="X1744" s="495" t="s">
        <v>10027</v>
      </c>
      <c r="Y1744" s="495" t="s">
        <v>7201</v>
      </c>
      <c r="Z1744" s="616"/>
      <c r="AA1744" s="590"/>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615" customFormat="1" ht="17.45" customHeight="1" x14ac:dyDescent="0.25">
      <c r="A1745" s="589" t="s">
        <v>1998</v>
      </c>
      <c r="B1745" s="495" t="s">
        <v>56</v>
      </c>
      <c r="C1745" s="495" t="s">
        <v>117</v>
      </c>
      <c r="D1745" s="495" t="s">
        <v>10471</v>
      </c>
      <c r="E1745" s="495" t="s">
        <v>1999</v>
      </c>
      <c r="F1745" s="473" t="s">
        <v>25</v>
      </c>
      <c r="G1745" s="473"/>
      <c r="H1745" s="473"/>
      <c r="I1745" s="473"/>
      <c r="J1745" s="152" t="s">
        <v>11223</v>
      </c>
      <c r="K1745" s="152" t="s">
        <v>35</v>
      </c>
      <c r="L1745" s="496">
        <v>42999</v>
      </c>
      <c r="M1745" s="497">
        <v>42809</v>
      </c>
      <c r="N1745" s="152" t="s">
        <v>46</v>
      </c>
      <c r="O1745" s="498">
        <v>42999</v>
      </c>
      <c r="P1745" s="499">
        <v>200000</v>
      </c>
      <c r="Q1745" s="500">
        <f t="shared" si="60"/>
        <v>0.19999999999999998</v>
      </c>
      <c r="R1745" s="501">
        <v>12</v>
      </c>
      <c r="S1745" s="502">
        <v>42835</v>
      </c>
      <c r="T1745" s="152" t="s">
        <v>125</v>
      </c>
      <c r="U1745" s="152" t="s">
        <v>7040</v>
      </c>
      <c r="V1745" s="495" t="s">
        <v>162</v>
      </c>
      <c r="W1745" s="495" t="s">
        <v>105</v>
      </c>
      <c r="X1745" s="495" t="s">
        <v>10027</v>
      </c>
      <c r="Y1745" s="495" t="s">
        <v>7201</v>
      </c>
      <c r="Z1745" s="616"/>
      <c r="AA1745" s="590"/>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615" customFormat="1" ht="17.45" customHeight="1" x14ac:dyDescent="0.25">
      <c r="A1746" s="589" t="s">
        <v>7893</v>
      </c>
      <c r="B1746" s="495" t="s">
        <v>56</v>
      </c>
      <c r="C1746" s="495" t="s">
        <v>117</v>
      </c>
      <c r="D1746" s="495" t="s">
        <v>1493</v>
      </c>
      <c r="E1746" s="495" t="s">
        <v>7894</v>
      </c>
      <c r="F1746" s="473" t="s">
        <v>25</v>
      </c>
      <c r="G1746" s="473" t="str">
        <f>VLOOKUP(A1746,'[1]2017 SalesConnect'!$A:$Y,7,0)</f>
        <v>No</v>
      </c>
      <c r="H1746" s="473"/>
      <c r="I1746" s="473"/>
      <c r="J1746" s="152" t="s">
        <v>11223</v>
      </c>
      <c r="K1746" s="163" t="s">
        <v>35</v>
      </c>
      <c r="L1746" s="503">
        <v>42999</v>
      </c>
      <c r="M1746" s="497" t="s">
        <v>7924</v>
      </c>
      <c r="N1746" s="163" t="s">
        <v>48</v>
      </c>
      <c r="O1746" s="503">
        <v>42999</v>
      </c>
      <c r="P1746" s="499">
        <v>95000</v>
      </c>
      <c r="Q1746" s="500">
        <f t="shared" si="60"/>
        <v>9.5000000000000001E-2</v>
      </c>
      <c r="R1746" s="504">
        <v>12</v>
      </c>
      <c r="S1746" s="505" t="s">
        <v>10777</v>
      </c>
      <c r="T1746" s="163" t="s">
        <v>292</v>
      </c>
      <c r="U1746" s="163" t="s">
        <v>7</v>
      </c>
      <c r="V1746" s="495" t="s">
        <v>477</v>
      </c>
      <c r="W1746" s="495" t="s">
        <v>1204</v>
      </c>
      <c r="X1746" s="495" t="s">
        <v>5770</v>
      </c>
      <c r="Y1746" s="495" t="s">
        <v>356</v>
      </c>
      <c r="Z1746" s="616"/>
      <c r="AA1746" s="590"/>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615" customFormat="1" ht="17.45" customHeight="1" x14ac:dyDescent="0.25">
      <c r="A1747" s="589" t="s">
        <v>9488</v>
      </c>
      <c r="B1747" s="495" t="s">
        <v>57</v>
      </c>
      <c r="C1747" s="495" t="s">
        <v>324</v>
      </c>
      <c r="D1747" s="495" t="s">
        <v>11722</v>
      </c>
      <c r="E1747" s="495" t="s">
        <v>316</v>
      </c>
      <c r="F1747" s="473" t="s">
        <v>28</v>
      </c>
      <c r="G1747" s="473"/>
      <c r="H1747" s="473"/>
      <c r="I1747" s="473"/>
      <c r="J1747" s="152" t="s">
        <v>11224</v>
      </c>
      <c r="K1747" s="163" t="s">
        <v>8950</v>
      </c>
      <c r="L1747" s="503">
        <v>43099</v>
      </c>
      <c r="M1747" s="497" t="s">
        <v>9525</v>
      </c>
      <c r="N1747" s="163" t="s">
        <v>47</v>
      </c>
      <c r="O1747" s="503">
        <v>43099</v>
      </c>
      <c r="P1747" s="499">
        <v>20000</v>
      </c>
      <c r="Q1747" s="500">
        <f t="shared" si="60"/>
        <v>0.02</v>
      </c>
      <c r="R1747" s="504">
        <v>12</v>
      </c>
      <c r="S1747" s="505" t="s">
        <v>9261</v>
      </c>
      <c r="T1747" s="163" t="s">
        <v>103</v>
      </c>
      <c r="U1747" s="163" t="s">
        <v>7</v>
      </c>
      <c r="V1747" s="495" t="s">
        <v>921</v>
      </c>
      <c r="W1747" s="495" t="s">
        <v>1874</v>
      </c>
      <c r="X1747" s="495" t="s">
        <v>6231</v>
      </c>
      <c r="Y1747" s="495" t="s">
        <v>356</v>
      </c>
      <c r="Z1747" s="616"/>
      <c r="AA1747" s="590"/>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615" customFormat="1" ht="17.45" customHeight="1" x14ac:dyDescent="0.25">
      <c r="A1748" s="589" t="s">
        <v>9494</v>
      </c>
      <c r="B1748" s="495" t="s">
        <v>57</v>
      </c>
      <c r="C1748" s="495" t="s">
        <v>391</v>
      </c>
      <c r="D1748" s="495" t="s">
        <v>10451</v>
      </c>
      <c r="E1748" s="495" t="s">
        <v>9496</v>
      </c>
      <c r="F1748" s="473" t="s">
        <v>26</v>
      </c>
      <c r="G1748" s="473"/>
      <c r="H1748" s="473"/>
      <c r="I1748" s="473"/>
      <c r="J1748" s="152" t="s">
        <v>11224</v>
      </c>
      <c r="K1748" s="152" t="s">
        <v>8948</v>
      </c>
      <c r="L1748" s="496">
        <v>43100</v>
      </c>
      <c r="M1748" s="497">
        <v>42874</v>
      </c>
      <c r="N1748" s="152" t="s">
        <v>46</v>
      </c>
      <c r="O1748" s="498">
        <v>43100</v>
      </c>
      <c r="P1748" s="499">
        <v>20000</v>
      </c>
      <c r="Q1748" s="500">
        <f t="shared" si="60"/>
        <v>0.02</v>
      </c>
      <c r="R1748" s="501">
        <v>12</v>
      </c>
      <c r="S1748" s="502">
        <v>42880</v>
      </c>
      <c r="T1748" s="152" t="s">
        <v>125</v>
      </c>
      <c r="U1748" s="152" t="s">
        <v>7040</v>
      </c>
      <c r="V1748" s="495" t="s">
        <v>162</v>
      </c>
      <c r="W1748" s="495" t="s">
        <v>7199</v>
      </c>
      <c r="X1748" s="495" t="s">
        <v>12004</v>
      </c>
      <c r="Y1748" s="495" t="s">
        <v>9557</v>
      </c>
      <c r="Z1748" s="616"/>
      <c r="AA1748" s="590"/>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615" customFormat="1" ht="17.45" customHeight="1" x14ac:dyDescent="0.25">
      <c r="A1749" s="589" t="s">
        <v>7439</v>
      </c>
      <c r="B1749" s="495" t="s">
        <v>57</v>
      </c>
      <c r="C1749" s="495" t="s">
        <v>391</v>
      </c>
      <c r="D1749" s="495" t="s">
        <v>7440</v>
      </c>
      <c r="E1749" s="495" t="s">
        <v>7441</v>
      </c>
      <c r="F1749" s="473" t="s">
        <v>27</v>
      </c>
      <c r="G1749" s="473"/>
      <c r="H1749" s="473"/>
      <c r="I1749" s="473"/>
      <c r="J1749" s="152" t="s">
        <v>11225</v>
      </c>
      <c r="K1749" s="163" t="s">
        <v>8947</v>
      </c>
      <c r="L1749" s="503">
        <v>42915</v>
      </c>
      <c r="M1749" s="497" t="s">
        <v>7442</v>
      </c>
      <c r="N1749" s="163" t="s">
        <v>46</v>
      </c>
      <c r="O1749" s="503">
        <v>42915</v>
      </c>
      <c r="P1749" s="499">
        <v>20000</v>
      </c>
      <c r="Q1749" s="500">
        <f t="shared" si="60"/>
        <v>0.02</v>
      </c>
      <c r="R1749" s="504">
        <v>12</v>
      </c>
      <c r="S1749" s="505" t="s">
        <v>7101</v>
      </c>
      <c r="T1749" s="163" t="s">
        <v>103</v>
      </c>
      <c r="U1749" s="163" t="s">
        <v>7</v>
      </c>
      <c r="V1749" s="495" t="s">
        <v>477</v>
      </c>
      <c r="W1749" s="495" t="s">
        <v>1138</v>
      </c>
      <c r="X1749" s="495" t="s">
        <v>7443</v>
      </c>
      <c r="Y1749" s="495"/>
      <c r="Z1749" s="616"/>
      <c r="AA1749" s="590"/>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615" customFormat="1" ht="17.45" customHeight="1" x14ac:dyDescent="0.25">
      <c r="A1750" s="589" t="s">
        <v>9494</v>
      </c>
      <c r="B1750" s="495" t="s">
        <v>57</v>
      </c>
      <c r="C1750" s="495" t="s">
        <v>391</v>
      </c>
      <c r="D1750" s="495" t="s">
        <v>9495</v>
      </c>
      <c r="E1750" s="495" t="s">
        <v>9496</v>
      </c>
      <c r="F1750" s="473" t="s">
        <v>26</v>
      </c>
      <c r="G1750" s="473"/>
      <c r="H1750" s="473"/>
      <c r="I1750" s="473"/>
      <c r="J1750" s="152" t="s">
        <v>11224</v>
      </c>
      <c r="K1750" s="163" t="s">
        <v>8948</v>
      </c>
      <c r="L1750" s="503">
        <v>43100</v>
      </c>
      <c r="M1750" s="497" t="s">
        <v>9520</v>
      </c>
      <c r="N1750" s="163" t="s">
        <v>46</v>
      </c>
      <c r="O1750" s="503">
        <v>43100</v>
      </c>
      <c r="P1750" s="499">
        <v>20000</v>
      </c>
      <c r="Q1750" s="500">
        <f t="shared" si="60"/>
        <v>0.02</v>
      </c>
      <c r="R1750" s="504">
        <v>12</v>
      </c>
      <c r="S1750" s="505" t="s">
        <v>9261</v>
      </c>
      <c r="T1750" s="163" t="s">
        <v>125</v>
      </c>
      <c r="U1750" s="163" t="s">
        <v>7</v>
      </c>
      <c r="V1750" s="495" t="s">
        <v>477</v>
      </c>
      <c r="W1750" s="495"/>
      <c r="X1750" s="495" t="s">
        <v>8931</v>
      </c>
      <c r="Y1750" s="495" t="s">
        <v>6865</v>
      </c>
      <c r="Z1750" s="616"/>
      <c r="AA1750" s="590"/>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615" customFormat="1" ht="17.45" customHeight="1" x14ac:dyDescent="0.25">
      <c r="A1751" s="589" t="s">
        <v>4397</v>
      </c>
      <c r="B1751" s="495" t="s">
        <v>57</v>
      </c>
      <c r="C1751" s="495" t="s">
        <v>1046</v>
      </c>
      <c r="D1751" s="495" t="s">
        <v>10673</v>
      </c>
      <c r="E1751" s="495" t="s">
        <v>4398</v>
      </c>
      <c r="F1751" s="473" t="s">
        <v>28</v>
      </c>
      <c r="G1751" s="473"/>
      <c r="H1751" s="473"/>
      <c r="I1751" s="473"/>
      <c r="J1751" s="152" t="s">
        <v>11223</v>
      </c>
      <c r="K1751" s="152" t="s">
        <v>8950</v>
      </c>
      <c r="L1751" s="496">
        <v>42972</v>
      </c>
      <c r="M1751" s="497">
        <v>42768</v>
      </c>
      <c r="N1751" s="152" t="s">
        <v>47</v>
      </c>
      <c r="O1751" s="498">
        <v>42972</v>
      </c>
      <c r="P1751" s="499">
        <v>20000</v>
      </c>
      <c r="Q1751" s="500">
        <f t="shared" si="60"/>
        <v>0.02</v>
      </c>
      <c r="R1751" s="501">
        <v>1</v>
      </c>
      <c r="S1751" s="502">
        <v>42873</v>
      </c>
      <c r="T1751" s="152" t="s">
        <v>103</v>
      </c>
      <c r="U1751" s="152" t="s">
        <v>7040</v>
      </c>
      <c r="V1751" s="495" t="s">
        <v>162</v>
      </c>
      <c r="W1751" s="495" t="s">
        <v>105</v>
      </c>
      <c r="X1751" s="495" t="s">
        <v>9857</v>
      </c>
      <c r="Y1751" s="495"/>
      <c r="Z1751" s="616"/>
      <c r="AA1751" s="590"/>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615" customFormat="1" ht="17.45" customHeight="1" x14ac:dyDescent="0.25">
      <c r="A1752" s="589" t="s">
        <v>4409</v>
      </c>
      <c r="B1752" s="495" t="s">
        <v>57</v>
      </c>
      <c r="C1752" s="495" t="s">
        <v>1046</v>
      </c>
      <c r="D1752" s="495" t="s">
        <v>4410</v>
      </c>
      <c r="E1752" s="495" t="s">
        <v>582</v>
      </c>
      <c r="F1752" s="473" t="s">
        <v>28</v>
      </c>
      <c r="G1752" s="473"/>
      <c r="H1752" s="473"/>
      <c r="I1752" s="473"/>
      <c r="J1752" s="152" t="s">
        <v>11223</v>
      </c>
      <c r="K1752" s="163" t="s">
        <v>8990</v>
      </c>
      <c r="L1752" s="503">
        <v>43008</v>
      </c>
      <c r="M1752" s="497" t="s">
        <v>4411</v>
      </c>
      <c r="N1752" s="163" t="s">
        <v>47</v>
      </c>
      <c r="O1752" s="503">
        <v>43008</v>
      </c>
      <c r="P1752" s="499">
        <v>20000</v>
      </c>
      <c r="Q1752" s="500">
        <f t="shared" si="60"/>
        <v>0.02</v>
      </c>
      <c r="R1752" s="504">
        <v>12</v>
      </c>
      <c r="S1752" s="505" t="s">
        <v>8047</v>
      </c>
      <c r="T1752" s="163" t="s">
        <v>103</v>
      </c>
      <c r="U1752" s="152" t="s">
        <v>7040</v>
      </c>
      <c r="V1752" s="495" t="s">
        <v>104</v>
      </c>
      <c r="W1752" s="495" t="s">
        <v>344</v>
      </c>
      <c r="X1752" s="495" t="s">
        <v>6213</v>
      </c>
      <c r="Y1752" s="495" t="s">
        <v>186</v>
      </c>
      <c r="Z1752" s="616"/>
      <c r="AA1752" s="590"/>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615" customFormat="1" ht="17.45" customHeight="1" x14ac:dyDescent="0.25">
      <c r="A1753" s="589" t="s">
        <v>7301</v>
      </c>
      <c r="B1753" s="495" t="s">
        <v>57</v>
      </c>
      <c r="C1753" s="495" t="s">
        <v>1046</v>
      </c>
      <c r="D1753" s="495" t="s">
        <v>7302</v>
      </c>
      <c r="E1753" s="495" t="s">
        <v>7303</v>
      </c>
      <c r="F1753" s="473" t="s">
        <v>26</v>
      </c>
      <c r="G1753" s="473"/>
      <c r="H1753" s="473"/>
      <c r="I1753" s="473"/>
      <c r="J1753" s="152" t="s">
        <v>11223</v>
      </c>
      <c r="K1753" s="163" t="s">
        <v>33</v>
      </c>
      <c r="L1753" s="503">
        <v>43003</v>
      </c>
      <c r="M1753" s="497" t="s">
        <v>7304</v>
      </c>
      <c r="N1753" s="163" t="s">
        <v>47</v>
      </c>
      <c r="O1753" s="503">
        <v>43003</v>
      </c>
      <c r="P1753" s="499">
        <v>20000</v>
      </c>
      <c r="Q1753" s="500">
        <f t="shared" si="60"/>
        <v>0.02</v>
      </c>
      <c r="R1753" s="504">
        <v>12</v>
      </c>
      <c r="S1753" s="505" t="s">
        <v>9789</v>
      </c>
      <c r="T1753" s="163" t="s">
        <v>103</v>
      </c>
      <c r="U1753" s="163" t="s">
        <v>7</v>
      </c>
      <c r="V1753" s="495" t="s">
        <v>3801</v>
      </c>
      <c r="W1753" s="495" t="s">
        <v>3802</v>
      </c>
      <c r="X1753" s="495" t="s">
        <v>6137</v>
      </c>
      <c r="Y1753" s="495" t="s">
        <v>356</v>
      </c>
      <c r="Z1753" s="616"/>
      <c r="AA1753" s="590"/>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615" customFormat="1" ht="17.45" customHeight="1" x14ac:dyDescent="0.25">
      <c r="A1754" s="589" t="s">
        <v>4409</v>
      </c>
      <c r="B1754" s="495" t="s">
        <v>57</v>
      </c>
      <c r="C1754" s="495" t="s">
        <v>1046</v>
      </c>
      <c r="D1754" s="495" t="s">
        <v>4410</v>
      </c>
      <c r="E1754" s="495" t="s">
        <v>582</v>
      </c>
      <c r="F1754" s="473" t="s">
        <v>28</v>
      </c>
      <c r="G1754" s="473"/>
      <c r="H1754" s="473"/>
      <c r="I1754" s="473"/>
      <c r="J1754" s="152" t="s">
        <v>11223</v>
      </c>
      <c r="K1754" s="163" t="s">
        <v>8990</v>
      </c>
      <c r="L1754" s="503">
        <v>43008</v>
      </c>
      <c r="M1754" s="497" t="s">
        <v>4411</v>
      </c>
      <c r="N1754" s="163" t="s">
        <v>47</v>
      </c>
      <c r="O1754" s="503">
        <v>43008</v>
      </c>
      <c r="P1754" s="499">
        <v>20000</v>
      </c>
      <c r="Q1754" s="500">
        <f t="shared" si="60"/>
        <v>0.02</v>
      </c>
      <c r="R1754" s="504">
        <v>12</v>
      </c>
      <c r="S1754" s="505" t="s">
        <v>10335</v>
      </c>
      <c r="T1754" s="163" t="s">
        <v>103</v>
      </c>
      <c r="U1754" s="163" t="s">
        <v>7</v>
      </c>
      <c r="V1754" s="495" t="s">
        <v>477</v>
      </c>
      <c r="W1754" s="495" t="s">
        <v>1138</v>
      </c>
      <c r="X1754" s="495" t="s">
        <v>6213</v>
      </c>
      <c r="Y1754" s="495" t="s">
        <v>186</v>
      </c>
      <c r="Z1754" s="616"/>
      <c r="AA1754" s="590"/>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615" customFormat="1" ht="17.45" customHeight="1" x14ac:dyDescent="0.25">
      <c r="A1755" s="589" t="s">
        <v>8326</v>
      </c>
      <c r="B1755" s="495" t="s">
        <v>60</v>
      </c>
      <c r="C1755" s="495" t="s">
        <v>377</v>
      </c>
      <c r="D1755" s="495" t="s">
        <v>8327</v>
      </c>
      <c r="E1755" s="495" t="s">
        <v>8328</v>
      </c>
      <c r="F1755" s="473" t="s">
        <v>25</v>
      </c>
      <c r="G1755" s="473"/>
      <c r="H1755" s="473"/>
      <c r="I1755" s="473"/>
      <c r="J1755" s="152" t="s">
        <v>11223</v>
      </c>
      <c r="K1755" s="163" t="s">
        <v>35</v>
      </c>
      <c r="L1755" s="503">
        <v>43000</v>
      </c>
      <c r="M1755" s="497" t="s">
        <v>8568</v>
      </c>
      <c r="N1755" s="163" t="s">
        <v>48</v>
      </c>
      <c r="O1755" s="503">
        <v>43000</v>
      </c>
      <c r="P1755" s="499">
        <v>20000</v>
      </c>
      <c r="Q1755" s="500">
        <f t="shared" si="60"/>
        <v>0.02</v>
      </c>
      <c r="R1755" s="504">
        <v>12</v>
      </c>
      <c r="S1755" s="505" t="s">
        <v>11804</v>
      </c>
      <c r="T1755" s="163" t="s">
        <v>103</v>
      </c>
      <c r="U1755" s="163" t="s">
        <v>7</v>
      </c>
      <c r="V1755" s="495" t="s">
        <v>477</v>
      </c>
      <c r="W1755" s="495" t="s">
        <v>1138</v>
      </c>
      <c r="X1755" s="495" t="s">
        <v>8061</v>
      </c>
      <c r="Y1755" s="495" t="s">
        <v>375</v>
      </c>
      <c r="Z1755" s="616"/>
      <c r="AA1755" s="590"/>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615" customFormat="1" ht="17.45" customHeight="1" x14ac:dyDescent="0.25">
      <c r="A1756" s="589" t="s">
        <v>4412</v>
      </c>
      <c r="B1756" s="495" t="s">
        <v>60</v>
      </c>
      <c r="C1756" s="495" t="s">
        <v>377</v>
      </c>
      <c r="D1756" s="495" t="s">
        <v>1375</v>
      </c>
      <c r="E1756" s="495" t="s">
        <v>4413</v>
      </c>
      <c r="F1756" s="473" t="s">
        <v>26</v>
      </c>
      <c r="G1756" s="473"/>
      <c r="H1756" s="473"/>
      <c r="I1756" s="473"/>
      <c r="J1756" s="152" t="s">
        <v>11223</v>
      </c>
      <c r="K1756" s="163" t="s">
        <v>8948</v>
      </c>
      <c r="L1756" s="503">
        <v>43007</v>
      </c>
      <c r="M1756" s="497" t="s">
        <v>4414</v>
      </c>
      <c r="N1756" s="163" t="s">
        <v>47</v>
      </c>
      <c r="O1756" s="503">
        <v>43007</v>
      </c>
      <c r="P1756" s="499">
        <v>20000</v>
      </c>
      <c r="Q1756" s="500">
        <f t="shared" si="60"/>
        <v>0.02</v>
      </c>
      <c r="R1756" s="504">
        <v>2</v>
      </c>
      <c r="S1756" s="505" t="s">
        <v>11283</v>
      </c>
      <c r="T1756" s="163" t="s">
        <v>125</v>
      </c>
      <c r="U1756" s="163" t="s">
        <v>7</v>
      </c>
      <c r="V1756" s="495" t="s">
        <v>1867</v>
      </c>
      <c r="W1756" s="495" t="s">
        <v>2218</v>
      </c>
      <c r="X1756" s="495" t="s">
        <v>5801</v>
      </c>
      <c r="Y1756" s="495" t="s">
        <v>667</v>
      </c>
      <c r="Z1756" s="616"/>
      <c r="AA1756" s="590"/>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615" customFormat="1" ht="17.45" customHeight="1" x14ac:dyDescent="0.25">
      <c r="A1757" s="591" t="s">
        <v>11723</v>
      </c>
      <c r="B1757" s="506" t="s">
        <v>57</v>
      </c>
      <c r="C1757" s="506" t="s">
        <v>1348</v>
      </c>
      <c r="D1757" s="506" t="s">
        <v>11724</v>
      </c>
      <c r="E1757" s="506" t="s">
        <v>11725</v>
      </c>
      <c r="F1757" s="473" t="s">
        <v>24</v>
      </c>
      <c r="G1757" s="473"/>
      <c r="H1757" s="473"/>
      <c r="I1757" s="473"/>
      <c r="J1757" s="470" t="s">
        <v>11224</v>
      </c>
      <c r="K1757" s="470" t="s">
        <v>38</v>
      </c>
      <c r="L1757" s="515">
        <v>43100</v>
      </c>
      <c r="M1757" s="509">
        <v>42913</v>
      </c>
      <c r="N1757" s="470" t="s">
        <v>47</v>
      </c>
      <c r="O1757" s="516">
        <v>43100</v>
      </c>
      <c r="P1757" s="510">
        <v>20000</v>
      </c>
      <c r="Q1757" s="511">
        <f t="shared" si="60"/>
        <v>0.02</v>
      </c>
      <c r="R1757" s="517">
        <v>12</v>
      </c>
      <c r="S1757" s="518">
        <v>42913</v>
      </c>
      <c r="T1757" s="470" t="s">
        <v>103</v>
      </c>
      <c r="U1757" s="470" t="s">
        <v>18</v>
      </c>
      <c r="V1757" s="506" t="s">
        <v>9273</v>
      </c>
      <c r="W1757" s="506" t="s">
        <v>11335</v>
      </c>
      <c r="X1757" s="495" t="s">
        <v>7454</v>
      </c>
      <c r="Y1757" s="495" t="s">
        <v>9239</v>
      </c>
      <c r="Z1757" s="616"/>
      <c r="AA1757" s="590"/>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615" customFormat="1" ht="17.45" customHeight="1" x14ac:dyDescent="0.25">
      <c r="A1758" s="591" t="s">
        <v>11723</v>
      </c>
      <c r="B1758" s="506" t="s">
        <v>57</v>
      </c>
      <c r="C1758" s="506" t="s">
        <v>1348</v>
      </c>
      <c r="D1758" s="506" t="s">
        <v>11724</v>
      </c>
      <c r="E1758" s="506" t="s">
        <v>11725</v>
      </c>
      <c r="F1758" s="473" t="s">
        <v>24</v>
      </c>
      <c r="G1758" s="473"/>
      <c r="H1758" s="473"/>
      <c r="I1758" s="473"/>
      <c r="J1758" s="470" t="s">
        <v>11224</v>
      </c>
      <c r="K1758" s="470" t="s">
        <v>38</v>
      </c>
      <c r="L1758" s="515">
        <v>43100</v>
      </c>
      <c r="M1758" s="509">
        <v>42913</v>
      </c>
      <c r="N1758" s="470" t="s">
        <v>47</v>
      </c>
      <c r="O1758" s="516">
        <v>43100</v>
      </c>
      <c r="P1758" s="510">
        <v>20000</v>
      </c>
      <c r="Q1758" s="511">
        <f t="shared" si="60"/>
        <v>0.02</v>
      </c>
      <c r="R1758" s="517">
        <v>12</v>
      </c>
      <c r="S1758" s="518">
        <v>42913</v>
      </c>
      <c r="T1758" s="470" t="s">
        <v>103</v>
      </c>
      <c r="U1758" s="470" t="s">
        <v>7040</v>
      </c>
      <c r="V1758" s="506" t="s">
        <v>162</v>
      </c>
      <c r="W1758" s="506" t="s">
        <v>105</v>
      </c>
      <c r="X1758" s="495" t="s">
        <v>7454</v>
      </c>
      <c r="Y1758" s="495" t="s">
        <v>9239</v>
      </c>
      <c r="Z1758" s="616"/>
      <c r="AA1758" s="590"/>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615" customFormat="1" ht="17.45" customHeight="1" x14ac:dyDescent="0.25">
      <c r="A1759" s="589" t="s">
        <v>3718</v>
      </c>
      <c r="B1759" s="495" t="s">
        <v>57</v>
      </c>
      <c r="C1759" s="495" t="s">
        <v>1348</v>
      </c>
      <c r="D1759" s="495" t="s">
        <v>3719</v>
      </c>
      <c r="E1759" s="495" t="s">
        <v>3720</v>
      </c>
      <c r="F1759" s="473" t="s">
        <v>26</v>
      </c>
      <c r="G1759" s="473"/>
      <c r="H1759" s="473"/>
      <c r="I1759" s="473"/>
      <c r="J1759" s="152" t="s">
        <v>11224</v>
      </c>
      <c r="K1759" s="163" t="s">
        <v>33</v>
      </c>
      <c r="L1759" s="503">
        <v>43009</v>
      </c>
      <c r="M1759" s="497" t="s">
        <v>3721</v>
      </c>
      <c r="N1759" s="163" t="s">
        <v>46</v>
      </c>
      <c r="O1759" s="503">
        <v>43098</v>
      </c>
      <c r="P1759" s="499">
        <v>20000</v>
      </c>
      <c r="Q1759" s="500">
        <f t="shared" si="60"/>
        <v>0.02</v>
      </c>
      <c r="R1759" s="504">
        <v>12</v>
      </c>
      <c r="S1759" s="505" t="s">
        <v>172</v>
      </c>
      <c r="T1759" s="163" t="s">
        <v>125</v>
      </c>
      <c r="U1759" s="163" t="s">
        <v>7</v>
      </c>
      <c r="V1759" s="495" t="s">
        <v>477</v>
      </c>
      <c r="W1759" s="495"/>
      <c r="X1759" s="495" t="s">
        <v>5913</v>
      </c>
      <c r="Y1759" s="495" t="s">
        <v>8939</v>
      </c>
      <c r="Z1759" s="616"/>
      <c r="AA1759" s="590"/>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615" customFormat="1" ht="17.45" customHeight="1" x14ac:dyDescent="0.25">
      <c r="A1760" s="589" t="s">
        <v>4435</v>
      </c>
      <c r="B1760" s="495" t="s">
        <v>57</v>
      </c>
      <c r="C1760" s="495" t="s">
        <v>775</v>
      </c>
      <c r="D1760" s="495" t="s">
        <v>10456</v>
      </c>
      <c r="E1760" s="495" t="s">
        <v>4437</v>
      </c>
      <c r="F1760" s="473" t="s">
        <v>24</v>
      </c>
      <c r="G1760" s="473"/>
      <c r="H1760" s="473"/>
      <c r="I1760" s="473"/>
      <c r="J1760" s="152" t="s">
        <v>11223</v>
      </c>
      <c r="K1760" s="152" t="s">
        <v>38</v>
      </c>
      <c r="L1760" s="496">
        <v>43004</v>
      </c>
      <c r="M1760" s="497">
        <v>42759</v>
      </c>
      <c r="N1760" s="152" t="s">
        <v>46</v>
      </c>
      <c r="O1760" s="498">
        <v>43004</v>
      </c>
      <c r="P1760" s="499">
        <v>20000</v>
      </c>
      <c r="Q1760" s="500">
        <f t="shared" si="60"/>
        <v>0.02</v>
      </c>
      <c r="R1760" s="501">
        <v>12</v>
      </c>
      <c r="S1760" s="502">
        <v>42761</v>
      </c>
      <c r="T1760" s="152" t="s">
        <v>125</v>
      </c>
      <c r="U1760" s="152" t="s">
        <v>7040</v>
      </c>
      <c r="V1760" s="495" t="s">
        <v>162</v>
      </c>
      <c r="W1760" s="495" t="s">
        <v>7199</v>
      </c>
      <c r="X1760" s="495" t="s">
        <v>12005</v>
      </c>
      <c r="Y1760" s="495"/>
      <c r="Z1760" s="616"/>
      <c r="AA1760" s="590"/>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615" customFormat="1" ht="17.45" customHeight="1" x14ac:dyDescent="0.25">
      <c r="A1761" s="592" t="s">
        <v>4351</v>
      </c>
      <c r="B1761" s="519" t="s">
        <v>57</v>
      </c>
      <c r="C1761" s="519" t="s">
        <v>775</v>
      </c>
      <c r="D1761" s="519" t="s">
        <v>4352</v>
      </c>
      <c r="E1761" s="519" t="s">
        <v>4353</v>
      </c>
      <c r="F1761" s="473" t="s">
        <v>28</v>
      </c>
      <c r="G1761" s="473"/>
      <c r="H1761" s="473"/>
      <c r="I1761" s="473"/>
      <c r="J1761" s="520" t="s">
        <v>11226</v>
      </c>
      <c r="K1761" s="520" t="s">
        <v>8950</v>
      </c>
      <c r="L1761" s="521">
        <v>42794</v>
      </c>
      <c r="M1761" s="522" t="s">
        <v>4354</v>
      </c>
      <c r="N1761" s="520" t="s">
        <v>50</v>
      </c>
      <c r="O1761" s="521">
        <v>42796</v>
      </c>
      <c r="P1761" s="523">
        <v>20000</v>
      </c>
      <c r="Q1761" s="524">
        <v>0.02</v>
      </c>
      <c r="R1761" s="525">
        <v>12</v>
      </c>
      <c r="S1761" s="526" t="s">
        <v>5608</v>
      </c>
      <c r="T1761" s="520" t="s">
        <v>578</v>
      </c>
      <c r="U1761" s="520" t="s">
        <v>7040</v>
      </c>
      <c r="V1761" s="519" t="s">
        <v>158</v>
      </c>
      <c r="W1761" s="519" t="s">
        <v>5609</v>
      </c>
      <c r="X1761" s="415" t="s">
        <v>5549</v>
      </c>
      <c r="Y1761" s="415" t="s">
        <v>1057</v>
      </c>
      <c r="Z1761" s="616"/>
      <c r="AA1761" s="590"/>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615" customFormat="1" ht="17.45" customHeight="1" x14ac:dyDescent="0.25">
      <c r="A1762" s="589" t="s">
        <v>4418</v>
      </c>
      <c r="B1762" s="495" t="s">
        <v>57</v>
      </c>
      <c r="C1762" s="495" t="s">
        <v>775</v>
      </c>
      <c r="D1762" s="495" t="s">
        <v>4419</v>
      </c>
      <c r="E1762" s="495" t="s">
        <v>316</v>
      </c>
      <c r="F1762" s="473" t="s">
        <v>25</v>
      </c>
      <c r="G1762" s="473"/>
      <c r="H1762" s="473"/>
      <c r="I1762" s="473"/>
      <c r="J1762" s="152" t="s">
        <v>11223</v>
      </c>
      <c r="K1762" s="163" t="s">
        <v>35</v>
      </c>
      <c r="L1762" s="503">
        <v>43008</v>
      </c>
      <c r="M1762" s="497" t="s">
        <v>4420</v>
      </c>
      <c r="N1762" s="163" t="s">
        <v>47</v>
      </c>
      <c r="O1762" s="503">
        <v>43008</v>
      </c>
      <c r="P1762" s="499">
        <v>20000</v>
      </c>
      <c r="Q1762" s="500">
        <f>+P1762*0.000001</f>
        <v>0.02</v>
      </c>
      <c r="R1762" s="504">
        <v>12</v>
      </c>
      <c r="S1762" s="505" t="s">
        <v>9283</v>
      </c>
      <c r="T1762" s="163" t="s">
        <v>103</v>
      </c>
      <c r="U1762" s="163" t="s">
        <v>7</v>
      </c>
      <c r="V1762" s="495" t="s">
        <v>477</v>
      </c>
      <c r="W1762" s="495" t="s">
        <v>1204</v>
      </c>
      <c r="X1762" s="495" t="s">
        <v>6216</v>
      </c>
      <c r="Y1762" s="495" t="s">
        <v>667</v>
      </c>
      <c r="Z1762" s="616"/>
      <c r="AA1762" s="590"/>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615" customFormat="1" ht="17.45" customHeight="1" x14ac:dyDescent="0.25">
      <c r="A1763" s="589" t="s">
        <v>4429</v>
      </c>
      <c r="B1763" s="495" t="s">
        <v>57</v>
      </c>
      <c r="C1763" s="495" t="s">
        <v>98</v>
      </c>
      <c r="D1763" s="495" t="s">
        <v>4430</v>
      </c>
      <c r="E1763" s="495" t="s">
        <v>316</v>
      </c>
      <c r="F1763" s="473" t="s">
        <v>27</v>
      </c>
      <c r="G1763" s="473"/>
      <c r="H1763" s="473"/>
      <c r="I1763" s="473"/>
      <c r="J1763" s="152" t="s">
        <v>11223</v>
      </c>
      <c r="K1763" s="163" t="s">
        <v>8947</v>
      </c>
      <c r="L1763" s="503">
        <v>42931</v>
      </c>
      <c r="M1763" s="497" t="s">
        <v>4431</v>
      </c>
      <c r="N1763" s="163" t="s">
        <v>47</v>
      </c>
      <c r="O1763" s="503">
        <v>42931</v>
      </c>
      <c r="P1763" s="499">
        <v>20000</v>
      </c>
      <c r="Q1763" s="500">
        <f>+P1763*0.000001</f>
        <v>0.02</v>
      </c>
      <c r="R1763" s="504">
        <v>12</v>
      </c>
      <c r="S1763" s="505" t="s">
        <v>425</v>
      </c>
      <c r="T1763" s="163" t="s">
        <v>125</v>
      </c>
      <c r="U1763" s="152" t="s">
        <v>7040</v>
      </c>
      <c r="V1763" s="495" t="s">
        <v>104</v>
      </c>
      <c r="W1763" s="495" t="s">
        <v>344</v>
      </c>
      <c r="X1763" s="495" t="s">
        <v>106</v>
      </c>
      <c r="Y1763" s="495" t="s">
        <v>667</v>
      </c>
      <c r="Z1763" s="616"/>
      <c r="AA1763" s="590"/>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615" customFormat="1" ht="17.45" customHeight="1" x14ac:dyDescent="0.25">
      <c r="A1764" s="589" t="s">
        <v>4415</v>
      </c>
      <c r="B1764" s="495" t="s">
        <v>57</v>
      </c>
      <c r="C1764" s="495" t="s">
        <v>98</v>
      </c>
      <c r="D1764" s="495" t="s">
        <v>1926</v>
      </c>
      <c r="E1764" s="495" t="s">
        <v>4416</v>
      </c>
      <c r="F1764" s="473" t="s">
        <v>27</v>
      </c>
      <c r="G1764" s="473"/>
      <c r="H1764" s="473"/>
      <c r="I1764" s="473"/>
      <c r="J1764" s="152" t="s">
        <v>11225</v>
      </c>
      <c r="K1764" s="163" t="s">
        <v>8070</v>
      </c>
      <c r="L1764" s="503">
        <v>42859</v>
      </c>
      <c r="M1764" s="497" t="s">
        <v>4417</v>
      </c>
      <c r="N1764" s="163" t="s">
        <v>50</v>
      </c>
      <c r="O1764" s="503">
        <v>42859</v>
      </c>
      <c r="P1764" s="499">
        <v>20000</v>
      </c>
      <c r="Q1764" s="500">
        <f>+P1764*0.000001</f>
        <v>0.02</v>
      </c>
      <c r="R1764" s="504">
        <v>12</v>
      </c>
      <c r="S1764" s="505" t="s">
        <v>9261</v>
      </c>
      <c r="T1764" s="163" t="s">
        <v>578</v>
      </c>
      <c r="U1764" s="163" t="s">
        <v>7</v>
      </c>
      <c r="V1764" s="495" t="s">
        <v>388</v>
      </c>
      <c r="W1764" s="495" t="s">
        <v>389</v>
      </c>
      <c r="X1764" s="495" t="s">
        <v>106</v>
      </c>
      <c r="Y1764" s="495" t="s">
        <v>2625</v>
      </c>
      <c r="Z1764" s="616"/>
      <c r="AA1764" s="590"/>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615" customFormat="1" ht="17.45" customHeight="1" x14ac:dyDescent="0.25">
      <c r="A1765" s="589" t="s">
        <v>2821</v>
      </c>
      <c r="B1765" s="495" t="s">
        <v>57</v>
      </c>
      <c r="C1765" s="495" t="s">
        <v>98</v>
      </c>
      <c r="D1765" s="495" t="s">
        <v>2822</v>
      </c>
      <c r="E1765" s="495" t="s">
        <v>2823</v>
      </c>
      <c r="F1765" s="473" t="s">
        <v>28</v>
      </c>
      <c r="G1765" s="473"/>
      <c r="H1765" s="473"/>
      <c r="I1765" s="473"/>
      <c r="J1765" s="152" t="s">
        <v>11225</v>
      </c>
      <c r="K1765" s="163" t="s">
        <v>8952</v>
      </c>
      <c r="L1765" s="503">
        <v>42835</v>
      </c>
      <c r="M1765" s="497" t="s">
        <v>2824</v>
      </c>
      <c r="N1765" s="163" t="s">
        <v>50</v>
      </c>
      <c r="O1765" s="503">
        <v>42835</v>
      </c>
      <c r="P1765" s="499">
        <v>20000</v>
      </c>
      <c r="Q1765" s="500">
        <f>+P1765*0.000001</f>
        <v>0.02</v>
      </c>
      <c r="R1765" s="504">
        <v>12</v>
      </c>
      <c r="S1765" s="505" t="s">
        <v>9855</v>
      </c>
      <c r="T1765" s="163" t="s">
        <v>578</v>
      </c>
      <c r="U1765" s="163" t="s">
        <v>7</v>
      </c>
      <c r="V1765" s="495" t="s">
        <v>388</v>
      </c>
      <c r="W1765" s="495" t="s">
        <v>389</v>
      </c>
      <c r="X1765" s="495" t="s">
        <v>106</v>
      </c>
      <c r="Y1765" s="495" t="s">
        <v>2825</v>
      </c>
      <c r="Z1765" s="616"/>
      <c r="AA1765" s="590"/>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615" customFormat="1" ht="17.45" customHeight="1" x14ac:dyDescent="0.25">
      <c r="A1766" s="592" t="s">
        <v>5751</v>
      </c>
      <c r="B1766" s="519" t="s">
        <v>57</v>
      </c>
      <c r="C1766" s="519" t="s">
        <v>98</v>
      </c>
      <c r="D1766" s="519" t="s">
        <v>1926</v>
      </c>
      <c r="E1766" s="519" t="s">
        <v>4293</v>
      </c>
      <c r="F1766" s="473" t="s">
        <v>27</v>
      </c>
      <c r="G1766" s="473"/>
      <c r="H1766" s="473"/>
      <c r="I1766" s="473"/>
      <c r="J1766" s="520" t="s">
        <v>11226</v>
      </c>
      <c r="K1766" s="520" t="s">
        <v>8070</v>
      </c>
      <c r="L1766" s="521">
        <v>42825</v>
      </c>
      <c r="M1766" s="522" t="s">
        <v>6217</v>
      </c>
      <c r="N1766" s="520" t="s">
        <v>50</v>
      </c>
      <c r="O1766" s="521">
        <v>42901</v>
      </c>
      <c r="P1766" s="523">
        <v>20000</v>
      </c>
      <c r="Q1766" s="524">
        <v>0.02</v>
      </c>
      <c r="R1766" s="525">
        <v>6</v>
      </c>
      <c r="S1766" s="526" t="s">
        <v>7102</v>
      </c>
      <c r="T1766" s="520" t="s">
        <v>578</v>
      </c>
      <c r="U1766" s="520" t="s">
        <v>7</v>
      </c>
      <c r="V1766" s="519" t="s">
        <v>388</v>
      </c>
      <c r="W1766" s="519" t="s">
        <v>5916</v>
      </c>
      <c r="X1766" s="415" t="s">
        <v>106</v>
      </c>
      <c r="Y1766" s="415" t="s">
        <v>757</v>
      </c>
      <c r="Z1766" s="616"/>
      <c r="AA1766" s="590"/>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615" customFormat="1" ht="17.45" customHeight="1" x14ac:dyDescent="0.25">
      <c r="A1767" s="589" t="s">
        <v>4371</v>
      </c>
      <c r="B1767" s="495" t="s">
        <v>57</v>
      </c>
      <c r="C1767" s="495" t="s">
        <v>98</v>
      </c>
      <c r="D1767" s="495" t="s">
        <v>4372</v>
      </c>
      <c r="E1767" s="495" t="s">
        <v>4373</v>
      </c>
      <c r="F1767" s="473" t="s">
        <v>25</v>
      </c>
      <c r="G1767" s="473"/>
      <c r="H1767" s="473"/>
      <c r="I1767" s="473"/>
      <c r="J1767" s="152" t="s">
        <v>11223</v>
      </c>
      <c r="K1767" s="163" t="s">
        <v>8951</v>
      </c>
      <c r="L1767" s="503">
        <v>43007</v>
      </c>
      <c r="M1767" s="497" t="s">
        <v>4374</v>
      </c>
      <c r="N1767" s="163" t="s">
        <v>48</v>
      </c>
      <c r="O1767" s="503">
        <v>43007</v>
      </c>
      <c r="P1767" s="499">
        <v>20000</v>
      </c>
      <c r="Q1767" s="500">
        <f t="shared" ref="Q1767:Q1779" si="61">+P1767*0.000001</f>
        <v>0.02</v>
      </c>
      <c r="R1767" s="504">
        <v>1</v>
      </c>
      <c r="S1767" s="505" t="s">
        <v>11283</v>
      </c>
      <c r="T1767" s="163" t="s">
        <v>103</v>
      </c>
      <c r="U1767" s="163" t="s">
        <v>7</v>
      </c>
      <c r="V1767" s="495" t="s">
        <v>388</v>
      </c>
      <c r="W1767" s="495" t="s">
        <v>389</v>
      </c>
      <c r="X1767" s="495" t="s">
        <v>106</v>
      </c>
      <c r="Y1767" s="495" t="s">
        <v>186</v>
      </c>
      <c r="Z1767" s="616"/>
      <c r="AA1767" s="590"/>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615" customFormat="1" ht="17.45" customHeight="1" x14ac:dyDescent="0.25">
      <c r="A1768" s="589" t="s">
        <v>10674</v>
      </c>
      <c r="B1768" s="495" t="s">
        <v>57</v>
      </c>
      <c r="C1768" s="495" t="s">
        <v>98</v>
      </c>
      <c r="D1768" s="495" t="s">
        <v>10675</v>
      </c>
      <c r="E1768" s="495" t="s">
        <v>10676</v>
      </c>
      <c r="F1768" s="473" t="s">
        <v>27</v>
      </c>
      <c r="G1768" s="473"/>
      <c r="H1768" s="473"/>
      <c r="I1768" s="473"/>
      <c r="J1768" s="152" t="s">
        <v>11223</v>
      </c>
      <c r="K1768" s="163" t="s">
        <v>8947</v>
      </c>
      <c r="L1768" s="503">
        <v>42985</v>
      </c>
      <c r="M1768" s="497" t="s">
        <v>10736</v>
      </c>
      <c r="N1768" s="163" t="s">
        <v>47</v>
      </c>
      <c r="O1768" s="503">
        <v>42985</v>
      </c>
      <c r="P1768" s="499">
        <v>20000</v>
      </c>
      <c r="Q1768" s="500">
        <f t="shared" si="61"/>
        <v>0.02</v>
      </c>
      <c r="R1768" s="504">
        <v>12</v>
      </c>
      <c r="S1768" s="505" t="s">
        <v>10333</v>
      </c>
      <c r="T1768" s="163" t="s">
        <v>125</v>
      </c>
      <c r="U1768" s="163" t="s">
        <v>7</v>
      </c>
      <c r="V1768" s="495" t="s">
        <v>477</v>
      </c>
      <c r="W1768" s="495" t="s">
        <v>10783</v>
      </c>
      <c r="X1768" s="495" t="s">
        <v>106</v>
      </c>
      <c r="Y1768" s="495" t="s">
        <v>1091</v>
      </c>
      <c r="Z1768" s="616"/>
      <c r="AA1768" s="590"/>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615" customFormat="1" ht="17.45" customHeight="1" x14ac:dyDescent="0.25">
      <c r="A1769" s="589" t="s">
        <v>4404</v>
      </c>
      <c r="B1769" s="495" t="s">
        <v>57</v>
      </c>
      <c r="C1769" s="495" t="s">
        <v>98</v>
      </c>
      <c r="D1769" s="495" t="s">
        <v>4405</v>
      </c>
      <c r="E1769" s="495" t="s">
        <v>4406</v>
      </c>
      <c r="F1769" s="473" t="s">
        <v>28</v>
      </c>
      <c r="G1769" s="473"/>
      <c r="H1769" s="473"/>
      <c r="I1769" s="473"/>
      <c r="J1769" s="152" t="s">
        <v>11223</v>
      </c>
      <c r="K1769" s="163" t="s">
        <v>8950</v>
      </c>
      <c r="L1769" s="503">
        <v>43000</v>
      </c>
      <c r="M1769" s="497" t="s">
        <v>4407</v>
      </c>
      <c r="N1769" s="163" t="s">
        <v>46</v>
      </c>
      <c r="O1769" s="503">
        <v>43000</v>
      </c>
      <c r="P1769" s="499">
        <v>20000</v>
      </c>
      <c r="Q1769" s="500">
        <f t="shared" si="61"/>
        <v>0.02</v>
      </c>
      <c r="R1769" s="504">
        <v>12</v>
      </c>
      <c r="S1769" s="505" t="s">
        <v>10784</v>
      </c>
      <c r="T1769" s="163" t="s">
        <v>125</v>
      </c>
      <c r="U1769" s="163" t="s">
        <v>7</v>
      </c>
      <c r="V1769" s="495" t="s">
        <v>477</v>
      </c>
      <c r="W1769" s="495" t="s">
        <v>4408</v>
      </c>
      <c r="X1769" s="495" t="s">
        <v>106</v>
      </c>
      <c r="Y1769" s="495" t="s">
        <v>9238</v>
      </c>
      <c r="Z1769" s="616"/>
      <c r="AA1769" s="590"/>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615" customFormat="1" ht="17.45" customHeight="1" x14ac:dyDescent="0.25">
      <c r="A1770" s="589" t="s">
        <v>4355</v>
      </c>
      <c r="B1770" s="495" t="s">
        <v>57</v>
      </c>
      <c r="C1770" s="495" t="s">
        <v>147</v>
      </c>
      <c r="D1770" s="495" t="s">
        <v>4356</v>
      </c>
      <c r="E1770" s="495" t="s">
        <v>4357</v>
      </c>
      <c r="F1770" s="473" t="s">
        <v>26</v>
      </c>
      <c r="G1770" s="473"/>
      <c r="H1770" s="473"/>
      <c r="I1770" s="473"/>
      <c r="J1770" s="152" t="s">
        <v>11224</v>
      </c>
      <c r="K1770" s="163" t="s">
        <v>8948</v>
      </c>
      <c r="L1770" s="503">
        <v>43026</v>
      </c>
      <c r="M1770" s="497" t="s">
        <v>4358</v>
      </c>
      <c r="N1770" s="163" t="s">
        <v>47</v>
      </c>
      <c r="O1770" s="503">
        <v>43026</v>
      </c>
      <c r="P1770" s="499">
        <v>20000</v>
      </c>
      <c r="Q1770" s="500">
        <f t="shared" si="61"/>
        <v>0.02</v>
      </c>
      <c r="R1770" s="504">
        <v>1</v>
      </c>
      <c r="S1770" s="505" t="s">
        <v>7102</v>
      </c>
      <c r="T1770" s="163" t="s">
        <v>125</v>
      </c>
      <c r="U1770" s="163" t="s">
        <v>7</v>
      </c>
      <c r="V1770" s="495" t="s">
        <v>477</v>
      </c>
      <c r="W1770" s="495" t="s">
        <v>1302</v>
      </c>
      <c r="X1770" s="495" t="s">
        <v>5610</v>
      </c>
      <c r="Y1770" s="495" t="s">
        <v>667</v>
      </c>
      <c r="Z1770" s="616"/>
      <c r="AA1770" s="590"/>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615" customFormat="1" ht="17.45" customHeight="1" x14ac:dyDescent="0.25">
      <c r="A1771" s="589" t="s">
        <v>4389</v>
      </c>
      <c r="B1771" s="495" t="s">
        <v>57</v>
      </c>
      <c r="C1771" s="495" t="s">
        <v>147</v>
      </c>
      <c r="D1771" s="495" t="s">
        <v>4390</v>
      </c>
      <c r="E1771" s="495" t="s">
        <v>4391</v>
      </c>
      <c r="F1771" s="473" t="s">
        <v>26</v>
      </c>
      <c r="G1771" s="473"/>
      <c r="H1771" s="473"/>
      <c r="I1771" s="473"/>
      <c r="J1771" s="152" t="s">
        <v>11225</v>
      </c>
      <c r="K1771" s="163" t="s">
        <v>8948</v>
      </c>
      <c r="L1771" s="503">
        <v>42916</v>
      </c>
      <c r="M1771" s="497" t="s">
        <v>4392</v>
      </c>
      <c r="N1771" s="163" t="s">
        <v>47</v>
      </c>
      <c r="O1771" s="503">
        <v>42916</v>
      </c>
      <c r="P1771" s="499">
        <v>20000</v>
      </c>
      <c r="Q1771" s="500">
        <f t="shared" si="61"/>
        <v>0.02</v>
      </c>
      <c r="R1771" s="504">
        <v>1</v>
      </c>
      <c r="S1771" s="505" t="s">
        <v>9606</v>
      </c>
      <c r="T1771" s="163" t="s">
        <v>125</v>
      </c>
      <c r="U1771" s="163" t="s">
        <v>7</v>
      </c>
      <c r="V1771" s="495" t="s">
        <v>477</v>
      </c>
      <c r="W1771" s="495" t="s">
        <v>1302</v>
      </c>
      <c r="X1771" s="495" t="s">
        <v>6209</v>
      </c>
      <c r="Y1771" s="495" t="s">
        <v>667</v>
      </c>
      <c r="Z1771" s="616"/>
      <c r="AA1771" s="590"/>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615" customFormat="1" ht="17.45" customHeight="1" x14ac:dyDescent="0.25">
      <c r="A1772" s="589" t="s">
        <v>7031</v>
      </c>
      <c r="B1772" s="495" t="s">
        <v>57</v>
      </c>
      <c r="C1772" s="495" t="s">
        <v>147</v>
      </c>
      <c r="D1772" s="495" t="s">
        <v>7032</v>
      </c>
      <c r="E1772" s="495" t="s">
        <v>7033</v>
      </c>
      <c r="F1772" s="473" t="s">
        <v>28</v>
      </c>
      <c r="G1772" s="473"/>
      <c r="H1772" s="473"/>
      <c r="I1772" s="473"/>
      <c r="J1772" s="152" t="s">
        <v>11224</v>
      </c>
      <c r="K1772" s="163" t="s">
        <v>8953</v>
      </c>
      <c r="L1772" s="503">
        <v>43041</v>
      </c>
      <c r="M1772" s="497" t="s">
        <v>7089</v>
      </c>
      <c r="N1772" s="163" t="s">
        <v>46</v>
      </c>
      <c r="O1772" s="503">
        <v>43041</v>
      </c>
      <c r="P1772" s="499">
        <v>20000</v>
      </c>
      <c r="Q1772" s="500">
        <f t="shared" si="61"/>
        <v>0.02</v>
      </c>
      <c r="R1772" s="504">
        <v>12</v>
      </c>
      <c r="S1772" s="505" t="s">
        <v>6513</v>
      </c>
      <c r="T1772" s="163" t="s">
        <v>125</v>
      </c>
      <c r="U1772" s="163" t="s">
        <v>7</v>
      </c>
      <c r="V1772" s="495" t="s">
        <v>477</v>
      </c>
      <c r="W1772" s="495"/>
      <c r="X1772" s="495" t="s">
        <v>7090</v>
      </c>
      <c r="Y1772" s="495"/>
      <c r="Z1772" s="616"/>
      <c r="AA1772" s="590"/>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615" customFormat="1" ht="17.45" customHeight="1" x14ac:dyDescent="0.25">
      <c r="A1773" s="589" t="s">
        <v>4393</v>
      </c>
      <c r="B1773" s="495" t="s">
        <v>57</v>
      </c>
      <c r="C1773" s="495" t="s">
        <v>182</v>
      </c>
      <c r="D1773" s="495" t="s">
        <v>10672</v>
      </c>
      <c r="E1773" s="495" t="s">
        <v>4395</v>
      </c>
      <c r="F1773" s="473" t="s">
        <v>24</v>
      </c>
      <c r="G1773" s="473"/>
      <c r="H1773" s="473"/>
      <c r="I1773" s="473"/>
      <c r="J1773" s="152" t="s">
        <v>11223</v>
      </c>
      <c r="K1773" s="152" t="s">
        <v>38</v>
      </c>
      <c r="L1773" s="496">
        <v>42930</v>
      </c>
      <c r="M1773" s="497">
        <v>42747</v>
      </c>
      <c r="N1773" s="152" t="s">
        <v>48</v>
      </c>
      <c r="O1773" s="498">
        <v>42930</v>
      </c>
      <c r="P1773" s="499">
        <v>20000</v>
      </c>
      <c r="Q1773" s="500">
        <f t="shared" si="61"/>
        <v>0.02</v>
      </c>
      <c r="R1773" s="501">
        <v>1</v>
      </c>
      <c r="S1773" s="502">
        <v>42852</v>
      </c>
      <c r="T1773" s="152" t="s">
        <v>103</v>
      </c>
      <c r="U1773" s="152" t="s">
        <v>7040</v>
      </c>
      <c r="V1773" s="495" t="s">
        <v>162</v>
      </c>
      <c r="W1773" s="495" t="s">
        <v>105</v>
      </c>
      <c r="X1773" s="495" t="s">
        <v>7159</v>
      </c>
      <c r="Y1773" s="495"/>
      <c r="Z1773" s="616"/>
      <c r="AA1773" s="590"/>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615" customFormat="1" ht="17.45" customHeight="1" x14ac:dyDescent="0.25">
      <c r="A1774" s="589" t="s">
        <v>7250</v>
      </c>
      <c r="B1774" s="495" t="s">
        <v>57</v>
      </c>
      <c r="C1774" s="495" t="s">
        <v>182</v>
      </c>
      <c r="D1774" s="495" t="s">
        <v>10925</v>
      </c>
      <c r="E1774" s="495" t="s">
        <v>7252</v>
      </c>
      <c r="F1774" s="473" t="s">
        <v>26</v>
      </c>
      <c r="G1774" s="473"/>
      <c r="H1774" s="473"/>
      <c r="I1774" s="473"/>
      <c r="J1774" s="152" t="s">
        <v>11224</v>
      </c>
      <c r="K1774" s="152" t="s">
        <v>33</v>
      </c>
      <c r="L1774" s="496">
        <v>43054</v>
      </c>
      <c r="M1774" s="497">
        <v>42827</v>
      </c>
      <c r="N1774" s="152" t="s">
        <v>48</v>
      </c>
      <c r="O1774" s="498">
        <v>42915</v>
      </c>
      <c r="P1774" s="499">
        <v>20000</v>
      </c>
      <c r="Q1774" s="500">
        <f t="shared" si="61"/>
        <v>0.02</v>
      </c>
      <c r="R1774" s="501">
        <v>3</v>
      </c>
      <c r="S1774" s="502">
        <v>42901</v>
      </c>
      <c r="T1774" s="152" t="s">
        <v>103</v>
      </c>
      <c r="U1774" s="152" t="s">
        <v>7040</v>
      </c>
      <c r="V1774" s="495" t="s">
        <v>162</v>
      </c>
      <c r="W1774" s="495" t="s">
        <v>105</v>
      </c>
      <c r="X1774" s="495" t="s">
        <v>9856</v>
      </c>
      <c r="Y1774" s="495" t="s">
        <v>6864</v>
      </c>
      <c r="Z1774" s="616"/>
      <c r="AA1774" s="590"/>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615" customFormat="1" ht="17.45" customHeight="1" x14ac:dyDescent="0.25">
      <c r="A1775" s="589" t="s">
        <v>4440</v>
      </c>
      <c r="B1775" s="495" t="s">
        <v>60</v>
      </c>
      <c r="C1775" s="495" t="s">
        <v>805</v>
      </c>
      <c r="D1775" s="495" t="s">
        <v>4441</v>
      </c>
      <c r="E1775" s="495" t="s">
        <v>1708</v>
      </c>
      <c r="F1775" s="473" t="s">
        <v>26</v>
      </c>
      <c r="G1775" s="473"/>
      <c r="H1775" s="473"/>
      <c r="I1775" s="473"/>
      <c r="J1775" s="152" t="s">
        <v>11224</v>
      </c>
      <c r="K1775" s="163" t="s">
        <v>8948</v>
      </c>
      <c r="L1775" s="503">
        <v>43039</v>
      </c>
      <c r="M1775" s="497" t="s">
        <v>4442</v>
      </c>
      <c r="N1775" s="163" t="s">
        <v>47</v>
      </c>
      <c r="O1775" s="503">
        <v>43039</v>
      </c>
      <c r="P1775" s="499">
        <v>20000</v>
      </c>
      <c r="Q1775" s="500">
        <f t="shared" si="61"/>
        <v>0.02</v>
      </c>
      <c r="R1775" s="504">
        <v>1</v>
      </c>
      <c r="S1775" s="505" t="s">
        <v>7997</v>
      </c>
      <c r="T1775" s="163" t="s">
        <v>125</v>
      </c>
      <c r="U1775" s="163" t="s">
        <v>385</v>
      </c>
      <c r="V1775" s="495" t="s">
        <v>5512</v>
      </c>
      <c r="W1775" s="495" t="s">
        <v>5513</v>
      </c>
      <c r="X1775" s="495" t="s">
        <v>6497</v>
      </c>
      <c r="Y1775" s="495" t="s">
        <v>186</v>
      </c>
      <c r="Z1775" s="616"/>
      <c r="AA1775" s="590"/>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615" customFormat="1" ht="17.45" customHeight="1" x14ac:dyDescent="0.25">
      <c r="A1776" s="589" t="s">
        <v>8337</v>
      </c>
      <c r="B1776" s="495" t="s">
        <v>60</v>
      </c>
      <c r="C1776" s="495" t="s">
        <v>805</v>
      </c>
      <c r="D1776" s="495" t="s">
        <v>8338</v>
      </c>
      <c r="E1776" s="495" t="s">
        <v>11202</v>
      </c>
      <c r="F1776" s="473" t="s">
        <v>28</v>
      </c>
      <c r="G1776" s="473"/>
      <c r="H1776" s="473"/>
      <c r="I1776" s="473"/>
      <c r="J1776" s="152" t="s">
        <v>11225</v>
      </c>
      <c r="K1776" s="163" t="s">
        <v>8950</v>
      </c>
      <c r="L1776" s="503">
        <v>42916</v>
      </c>
      <c r="M1776" s="497" t="s">
        <v>8571</v>
      </c>
      <c r="N1776" s="163" t="s">
        <v>48</v>
      </c>
      <c r="O1776" s="503">
        <v>42940</v>
      </c>
      <c r="P1776" s="499">
        <v>20000</v>
      </c>
      <c r="Q1776" s="500">
        <f t="shared" si="61"/>
        <v>0.02</v>
      </c>
      <c r="R1776" s="504">
        <v>1</v>
      </c>
      <c r="S1776" s="505" t="s">
        <v>11857</v>
      </c>
      <c r="T1776" s="163" t="s">
        <v>103</v>
      </c>
      <c r="U1776" s="163" t="s">
        <v>7</v>
      </c>
      <c r="V1776" s="495" t="s">
        <v>477</v>
      </c>
      <c r="W1776" s="495" t="s">
        <v>1138</v>
      </c>
      <c r="X1776" s="495" t="s">
        <v>6098</v>
      </c>
      <c r="Y1776" s="495" t="s">
        <v>757</v>
      </c>
      <c r="Z1776" s="616"/>
      <c r="AA1776" s="590"/>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615" customFormat="1" ht="17.45" customHeight="1" x14ac:dyDescent="0.25">
      <c r="A1777" s="589" t="s">
        <v>6282</v>
      </c>
      <c r="B1777" s="495" t="s">
        <v>60</v>
      </c>
      <c r="C1777" s="495" t="s">
        <v>805</v>
      </c>
      <c r="D1777" s="495" t="s">
        <v>6283</v>
      </c>
      <c r="E1777" s="495" t="s">
        <v>316</v>
      </c>
      <c r="F1777" s="473" t="s">
        <v>26</v>
      </c>
      <c r="G1777" s="473"/>
      <c r="H1777" s="473"/>
      <c r="I1777" s="473"/>
      <c r="J1777" s="152" t="s">
        <v>11223</v>
      </c>
      <c r="K1777" s="163" t="s">
        <v>8948</v>
      </c>
      <c r="L1777" s="503">
        <v>43007</v>
      </c>
      <c r="M1777" s="497" t="s">
        <v>6401</v>
      </c>
      <c r="N1777" s="163" t="s">
        <v>47</v>
      </c>
      <c r="O1777" s="503">
        <v>43007</v>
      </c>
      <c r="P1777" s="499">
        <v>20000</v>
      </c>
      <c r="Q1777" s="500">
        <f t="shared" si="61"/>
        <v>0.02</v>
      </c>
      <c r="R1777" s="504">
        <v>3</v>
      </c>
      <c r="S1777" s="505" t="s">
        <v>11283</v>
      </c>
      <c r="T1777" s="163" t="s">
        <v>103</v>
      </c>
      <c r="U1777" s="163" t="s">
        <v>7</v>
      </c>
      <c r="V1777" s="495" t="s">
        <v>477</v>
      </c>
      <c r="W1777" s="495" t="s">
        <v>1996</v>
      </c>
      <c r="X1777" s="495" t="s">
        <v>6215</v>
      </c>
      <c r="Y1777" s="495" t="s">
        <v>757</v>
      </c>
      <c r="Z1777" s="616"/>
      <c r="AA1777" s="590"/>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615" customFormat="1" ht="17.45" customHeight="1" x14ac:dyDescent="0.25">
      <c r="A1778" s="589" t="s">
        <v>9188</v>
      </c>
      <c r="B1778" s="495" t="s">
        <v>60</v>
      </c>
      <c r="C1778" s="495" t="s">
        <v>4992</v>
      </c>
      <c r="D1778" s="495" t="s">
        <v>11108</v>
      </c>
      <c r="E1778" s="495" t="s">
        <v>9189</v>
      </c>
      <c r="F1778" s="473" t="s">
        <v>27</v>
      </c>
      <c r="G1778" s="473"/>
      <c r="H1778" s="473"/>
      <c r="I1778" s="473"/>
      <c r="J1778" s="152" t="s">
        <v>11224</v>
      </c>
      <c r="K1778" s="163" t="s">
        <v>8947</v>
      </c>
      <c r="L1778" s="503">
        <v>43035</v>
      </c>
      <c r="M1778" s="497" t="s">
        <v>11275</v>
      </c>
      <c r="N1778" s="163" t="s">
        <v>46</v>
      </c>
      <c r="O1778" s="503">
        <v>43035</v>
      </c>
      <c r="P1778" s="499">
        <v>20000</v>
      </c>
      <c r="Q1778" s="500">
        <f t="shared" si="61"/>
        <v>0.02</v>
      </c>
      <c r="R1778" s="504">
        <v>12</v>
      </c>
      <c r="S1778" s="505" t="s">
        <v>8957</v>
      </c>
      <c r="T1778" s="163" t="s">
        <v>103</v>
      </c>
      <c r="U1778" s="163" t="s">
        <v>9234</v>
      </c>
      <c r="V1778" s="495" t="s">
        <v>184</v>
      </c>
      <c r="W1778" s="495" t="s">
        <v>11333</v>
      </c>
      <c r="X1778" s="495" t="s">
        <v>11398</v>
      </c>
      <c r="Y1778" s="495" t="s">
        <v>186</v>
      </c>
      <c r="Z1778" s="616"/>
      <c r="AA1778" s="590"/>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615" customFormat="1" ht="17.45" customHeight="1" x14ac:dyDescent="0.25">
      <c r="A1779" s="589" t="s">
        <v>7893</v>
      </c>
      <c r="B1779" s="495" t="s">
        <v>56</v>
      </c>
      <c r="C1779" s="495" t="s">
        <v>117</v>
      </c>
      <c r="D1779" s="495" t="s">
        <v>1493</v>
      </c>
      <c r="E1779" s="495" t="s">
        <v>7894</v>
      </c>
      <c r="F1779" s="473" t="s">
        <v>25</v>
      </c>
      <c r="G1779" s="473" t="str">
        <f>VLOOKUP(A1779,'[1]2017 SalesConnect'!$A:$Y,7,0)</f>
        <v>No</v>
      </c>
      <c r="H1779" s="473"/>
      <c r="I1779" s="473"/>
      <c r="J1779" s="152" t="s">
        <v>11223</v>
      </c>
      <c r="K1779" s="163" t="s">
        <v>35</v>
      </c>
      <c r="L1779" s="503">
        <v>42999</v>
      </c>
      <c r="M1779" s="497" t="s">
        <v>7924</v>
      </c>
      <c r="N1779" s="163" t="s">
        <v>48</v>
      </c>
      <c r="O1779" s="503">
        <v>42999</v>
      </c>
      <c r="P1779" s="499">
        <v>36000</v>
      </c>
      <c r="Q1779" s="500">
        <f t="shared" si="61"/>
        <v>3.5999999999999997E-2</v>
      </c>
      <c r="R1779" s="504">
        <v>12</v>
      </c>
      <c r="S1779" s="505" t="s">
        <v>10777</v>
      </c>
      <c r="T1779" s="163" t="s">
        <v>292</v>
      </c>
      <c r="U1779" s="163" t="s">
        <v>7</v>
      </c>
      <c r="V1779" s="495" t="s">
        <v>477</v>
      </c>
      <c r="W1779" s="495" t="s">
        <v>478</v>
      </c>
      <c r="X1779" s="495" t="s">
        <v>5770</v>
      </c>
      <c r="Y1779" s="495" t="s">
        <v>356</v>
      </c>
      <c r="Z1779" s="616"/>
      <c r="AA1779" s="590"/>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615" customFormat="1" ht="17.45" customHeight="1" x14ac:dyDescent="0.25">
      <c r="A1780" s="592" t="s">
        <v>4443</v>
      </c>
      <c r="B1780" s="519" t="s">
        <v>58</v>
      </c>
      <c r="C1780" s="519" t="s">
        <v>58</v>
      </c>
      <c r="D1780" s="519" t="s">
        <v>3435</v>
      </c>
      <c r="E1780" s="519" t="s">
        <v>4444</v>
      </c>
      <c r="F1780" s="473" t="s">
        <v>26</v>
      </c>
      <c r="G1780" s="473"/>
      <c r="H1780" s="473"/>
      <c r="I1780" s="473"/>
      <c r="J1780" s="520" t="s">
        <v>11226</v>
      </c>
      <c r="K1780" s="520" t="s">
        <v>8948</v>
      </c>
      <c r="L1780" s="521">
        <v>42783</v>
      </c>
      <c r="M1780" s="522" t="s">
        <v>4445</v>
      </c>
      <c r="N1780" s="520" t="s">
        <v>50</v>
      </c>
      <c r="O1780" s="521">
        <v>42881</v>
      </c>
      <c r="P1780" s="523">
        <v>19048</v>
      </c>
      <c r="Q1780" s="524">
        <v>1.9047999999999999E-2</v>
      </c>
      <c r="R1780" s="525">
        <v>1</v>
      </c>
      <c r="S1780" s="526" t="s">
        <v>7958</v>
      </c>
      <c r="T1780" s="520" t="s">
        <v>578</v>
      </c>
      <c r="U1780" s="520" t="s">
        <v>11285</v>
      </c>
      <c r="V1780" s="519" t="s">
        <v>860</v>
      </c>
      <c r="W1780" s="519" t="s">
        <v>4446</v>
      </c>
      <c r="X1780" s="415" t="s">
        <v>5613</v>
      </c>
      <c r="Y1780" s="415" t="s">
        <v>7963</v>
      </c>
      <c r="Z1780" s="616"/>
      <c r="AA1780" s="590"/>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615" customFormat="1" ht="17.45" customHeight="1" x14ac:dyDescent="0.25">
      <c r="A1781" s="589" t="s">
        <v>5755</v>
      </c>
      <c r="B1781" s="495" t="s">
        <v>58</v>
      </c>
      <c r="C1781" s="495" t="s">
        <v>58</v>
      </c>
      <c r="D1781" s="495" t="s">
        <v>5756</v>
      </c>
      <c r="E1781" s="495" t="s">
        <v>5754</v>
      </c>
      <c r="F1781" s="473" t="s">
        <v>26</v>
      </c>
      <c r="G1781" s="473"/>
      <c r="H1781" s="473"/>
      <c r="I1781" s="473"/>
      <c r="J1781" s="152" t="s">
        <v>11223</v>
      </c>
      <c r="K1781" s="163" t="s">
        <v>8948</v>
      </c>
      <c r="L1781" s="503">
        <v>43007</v>
      </c>
      <c r="M1781" s="497" t="s">
        <v>6222</v>
      </c>
      <c r="N1781" s="163" t="s">
        <v>47</v>
      </c>
      <c r="O1781" s="503">
        <v>43007</v>
      </c>
      <c r="P1781" s="499">
        <v>19048</v>
      </c>
      <c r="Q1781" s="500">
        <f t="shared" ref="Q1781:Q1794" si="62">+P1781*0.000001</f>
        <v>1.9047999999999999E-2</v>
      </c>
      <c r="R1781" s="504">
        <v>1</v>
      </c>
      <c r="S1781" s="505" t="s">
        <v>10333</v>
      </c>
      <c r="T1781" s="163" t="s">
        <v>103</v>
      </c>
      <c r="U1781" s="163" t="s">
        <v>13</v>
      </c>
      <c r="V1781" s="495" t="s">
        <v>126</v>
      </c>
      <c r="W1781" s="495" t="s">
        <v>2853</v>
      </c>
      <c r="X1781" s="495" t="s">
        <v>6221</v>
      </c>
      <c r="Y1781" s="495" t="s">
        <v>2167</v>
      </c>
      <c r="Z1781" s="616"/>
      <c r="AA1781" s="590"/>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615" customFormat="1" ht="17.45" customHeight="1" x14ac:dyDescent="0.25">
      <c r="A1782" s="589" t="s">
        <v>5752</v>
      </c>
      <c r="B1782" s="495" t="s">
        <v>58</v>
      </c>
      <c r="C1782" s="495" t="s">
        <v>58</v>
      </c>
      <c r="D1782" s="495" t="s">
        <v>5753</v>
      </c>
      <c r="E1782" s="495" t="s">
        <v>5754</v>
      </c>
      <c r="F1782" s="473" t="s">
        <v>28</v>
      </c>
      <c r="G1782" s="473"/>
      <c r="H1782" s="473"/>
      <c r="I1782" s="473"/>
      <c r="J1782" s="152" t="s">
        <v>11225</v>
      </c>
      <c r="K1782" s="163" t="s">
        <v>8950</v>
      </c>
      <c r="L1782" s="503">
        <v>42916</v>
      </c>
      <c r="M1782" s="497" t="s">
        <v>6220</v>
      </c>
      <c r="N1782" s="163" t="s">
        <v>47</v>
      </c>
      <c r="O1782" s="503">
        <v>43091</v>
      </c>
      <c r="P1782" s="499">
        <v>19048</v>
      </c>
      <c r="Q1782" s="500">
        <f t="shared" si="62"/>
        <v>1.9047999999999999E-2</v>
      </c>
      <c r="R1782" s="504">
        <v>1</v>
      </c>
      <c r="S1782" s="505" t="s">
        <v>5535</v>
      </c>
      <c r="T1782" s="163" t="s">
        <v>103</v>
      </c>
      <c r="U1782" s="163" t="s">
        <v>13</v>
      </c>
      <c r="V1782" s="495" t="s">
        <v>126</v>
      </c>
      <c r="W1782" s="495" t="s">
        <v>2853</v>
      </c>
      <c r="X1782" s="495" t="s">
        <v>6221</v>
      </c>
      <c r="Y1782" s="495" t="s">
        <v>2082</v>
      </c>
      <c r="Z1782" s="616"/>
      <c r="AA1782" s="590"/>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615" customFormat="1" ht="17.45" customHeight="1" x14ac:dyDescent="0.25">
      <c r="A1783" s="589" t="s">
        <v>4447</v>
      </c>
      <c r="B1783" s="495" t="s">
        <v>58</v>
      </c>
      <c r="C1783" s="495" t="s">
        <v>58</v>
      </c>
      <c r="D1783" s="495" t="s">
        <v>4448</v>
      </c>
      <c r="E1783" s="495" t="s">
        <v>4449</v>
      </c>
      <c r="F1783" s="473" t="s">
        <v>24</v>
      </c>
      <c r="G1783" s="473"/>
      <c r="H1783" s="473"/>
      <c r="I1783" s="473"/>
      <c r="J1783" s="152" t="s">
        <v>11223</v>
      </c>
      <c r="K1783" s="163" t="s">
        <v>8949</v>
      </c>
      <c r="L1783" s="503">
        <v>43007</v>
      </c>
      <c r="M1783" s="497" t="s">
        <v>4450</v>
      </c>
      <c r="N1783" s="163" t="s">
        <v>47</v>
      </c>
      <c r="O1783" s="503">
        <v>43007</v>
      </c>
      <c r="P1783" s="499">
        <v>19048</v>
      </c>
      <c r="Q1783" s="500">
        <f t="shared" si="62"/>
        <v>1.9047999999999999E-2</v>
      </c>
      <c r="R1783" s="504">
        <v>1</v>
      </c>
      <c r="S1783" s="505" t="s">
        <v>11858</v>
      </c>
      <c r="T1783" s="163" t="s">
        <v>103</v>
      </c>
      <c r="U1783" s="163" t="s">
        <v>13</v>
      </c>
      <c r="V1783" s="495" t="s">
        <v>860</v>
      </c>
      <c r="W1783" s="495" t="s">
        <v>4451</v>
      </c>
      <c r="X1783" s="495" t="s">
        <v>6219</v>
      </c>
      <c r="Y1783" s="495" t="s">
        <v>313</v>
      </c>
      <c r="Z1783" s="616"/>
      <c r="AA1783" s="590"/>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615" customFormat="1" ht="17.45" customHeight="1" x14ac:dyDescent="0.25">
      <c r="A1784" s="589" t="s">
        <v>9191</v>
      </c>
      <c r="B1784" s="495" t="s">
        <v>58</v>
      </c>
      <c r="C1784" s="495" t="s">
        <v>58</v>
      </c>
      <c r="D1784" s="495" t="s">
        <v>9192</v>
      </c>
      <c r="E1784" s="495" t="s">
        <v>11211</v>
      </c>
      <c r="F1784" s="473" t="s">
        <v>24</v>
      </c>
      <c r="G1784" s="473"/>
      <c r="H1784" s="473"/>
      <c r="I1784" s="473"/>
      <c r="J1784" s="152" t="s">
        <v>11224</v>
      </c>
      <c r="K1784" s="163" t="s">
        <v>38</v>
      </c>
      <c r="L1784" s="503">
        <v>43098</v>
      </c>
      <c r="M1784" s="497" t="s">
        <v>9201</v>
      </c>
      <c r="N1784" s="163" t="s">
        <v>47</v>
      </c>
      <c r="O1784" s="503">
        <v>43099</v>
      </c>
      <c r="P1784" s="499">
        <v>19048</v>
      </c>
      <c r="Q1784" s="500">
        <f t="shared" si="62"/>
        <v>1.9047999999999999E-2</v>
      </c>
      <c r="R1784" s="504">
        <v>1</v>
      </c>
      <c r="S1784" s="505" t="s">
        <v>8957</v>
      </c>
      <c r="T1784" s="163" t="s">
        <v>103</v>
      </c>
      <c r="U1784" s="163" t="s">
        <v>13</v>
      </c>
      <c r="V1784" s="495" t="s">
        <v>126</v>
      </c>
      <c r="W1784" s="495" t="s">
        <v>2853</v>
      </c>
      <c r="X1784" s="495" t="s">
        <v>6221</v>
      </c>
      <c r="Y1784" s="495" t="s">
        <v>9218</v>
      </c>
      <c r="Z1784" s="616"/>
      <c r="AA1784" s="590"/>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615" customFormat="1" ht="17.45" customHeight="1" x14ac:dyDescent="0.25">
      <c r="A1785" s="589" t="s">
        <v>8487</v>
      </c>
      <c r="B1785" s="495" t="s">
        <v>58</v>
      </c>
      <c r="C1785" s="495" t="s">
        <v>58</v>
      </c>
      <c r="D1785" s="495" t="s">
        <v>8488</v>
      </c>
      <c r="E1785" s="495" t="s">
        <v>11212</v>
      </c>
      <c r="F1785" s="473" t="s">
        <v>26</v>
      </c>
      <c r="G1785" s="473"/>
      <c r="H1785" s="473"/>
      <c r="I1785" s="473"/>
      <c r="J1785" s="152" t="s">
        <v>11223</v>
      </c>
      <c r="K1785" s="163" t="s">
        <v>33</v>
      </c>
      <c r="L1785" s="503">
        <v>43007</v>
      </c>
      <c r="M1785" s="497" t="s">
        <v>8606</v>
      </c>
      <c r="N1785" s="163" t="s">
        <v>47</v>
      </c>
      <c r="O1785" s="503">
        <v>43007</v>
      </c>
      <c r="P1785" s="499">
        <v>19048</v>
      </c>
      <c r="Q1785" s="500">
        <f t="shared" si="62"/>
        <v>1.9047999999999999E-2</v>
      </c>
      <c r="R1785" s="504">
        <v>1</v>
      </c>
      <c r="S1785" s="505" t="s">
        <v>11804</v>
      </c>
      <c r="T1785" s="163" t="s">
        <v>103</v>
      </c>
      <c r="U1785" s="163" t="s">
        <v>13</v>
      </c>
      <c r="V1785" s="495" t="s">
        <v>126</v>
      </c>
      <c r="W1785" s="495" t="s">
        <v>2853</v>
      </c>
      <c r="X1785" s="495" t="s">
        <v>6221</v>
      </c>
      <c r="Y1785" s="495" t="s">
        <v>8695</v>
      </c>
      <c r="Z1785" s="616"/>
      <c r="AA1785" s="590"/>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615" customFormat="1" ht="17.45" customHeight="1" x14ac:dyDescent="0.25">
      <c r="A1786" s="589" t="s">
        <v>4457</v>
      </c>
      <c r="B1786" s="495" t="s">
        <v>58</v>
      </c>
      <c r="C1786" s="495" t="s">
        <v>58</v>
      </c>
      <c r="D1786" s="495" t="s">
        <v>4458</v>
      </c>
      <c r="E1786" s="495" t="s">
        <v>4459</v>
      </c>
      <c r="F1786" s="473" t="s">
        <v>26</v>
      </c>
      <c r="G1786" s="473"/>
      <c r="H1786" s="473"/>
      <c r="I1786" s="473"/>
      <c r="J1786" s="152" t="s">
        <v>11223</v>
      </c>
      <c r="K1786" s="152" t="s">
        <v>8948</v>
      </c>
      <c r="L1786" s="498">
        <v>43007</v>
      </c>
      <c r="M1786" s="497" t="s">
        <v>4460</v>
      </c>
      <c r="N1786" s="152" t="s">
        <v>46</v>
      </c>
      <c r="O1786" s="498">
        <v>43007</v>
      </c>
      <c r="P1786" s="499">
        <v>19048</v>
      </c>
      <c r="Q1786" s="500">
        <f t="shared" si="62"/>
        <v>1.9047999999999999E-2</v>
      </c>
      <c r="R1786" s="504">
        <v>2</v>
      </c>
      <c r="S1786" s="505" t="s">
        <v>6027</v>
      </c>
      <c r="T1786" s="152" t="s">
        <v>125</v>
      </c>
      <c r="U1786" s="152" t="s">
        <v>7040</v>
      </c>
      <c r="V1786" s="495" t="s">
        <v>104</v>
      </c>
      <c r="W1786" s="495" t="s">
        <v>5594</v>
      </c>
      <c r="X1786" s="495" t="s">
        <v>6404</v>
      </c>
      <c r="Y1786" s="495" t="s">
        <v>9455</v>
      </c>
      <c r="Z1786" s="616"/>
      <c r="AA1786" s="590"/>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615" customFormat="1" ht="17.45" customHeight="1" x14ac:dyDescent="0.25">
      <c r="A1787" s="589" t="s">
        <v>2151</v>
      </c>
      <c r="B1787" s="495" t="s">
        <v>58</v>
      </c>
      <c r="C1787" s="495" t="s">
        <v>58</v>
      </c>
      <c r="D1787" s="495" t="s">
        <v>2152</v>
      </c>
      <c r="E1787" s="495" t="s">
        <v>11154</v>
      </c>
      <c r="F1787" s="473" t="s">
        <v>25</v>
      </c>
      <c r="G1787" s="473"/>
      <c r="H1787" s="473"/>
      <c r="I1787" s="473"/>
      <c r="J1787" s="152" t="s">
        <v>11225</v>
      </c>
      <c r="K1787" s="163" t="s">
        <v>35</v>
      </c>
      <c r="L1787" s="503">
        <v>42916</v>
      </c>
      <c r="M1787" s="497" t="s">
        <v>2154</v>
      </c>
      <c r="N1787" s="163" t="s">
        <v>48</v>
      </c>
      <c r="O1787" s="503">
        <v>42919</v>
      </c>
      <c r="P1787" s="499">
        <v>19048</v>
      </c>
      <c r="Q1787" s="500">
        <f t="shared" si="62"/>
        <v>1.9047999999999999E-2</v>
      </c>
      <c r="R1787" s="504">
        <v>3</v>
      </c>
      <c r="S1787" s="505" t="s">
        <v>11323</v>
      </c>
      <c r="T1787" s="163" t="s">
        <v>125</v>
      </c>
      <c r="U1787" s="163" t="s">
        <v>7</v>
      </c>
      <c r="V1787" s="495" t="s">
        <v>1867</v>
      </c>
      <c r="W1787" s="495" t="s">
        <v>3166</v>
      </c>
      <c r="X1787" s="495" t="s">
        <v>5948</v>
      </c>
      <c r="Y1787" s="495" t="s">
        <v>221</v>
      </c>
      <c r="Z1787" s="616"/>
      <c r="AA1787" s="590"/>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615" customFormat="1" ht="17.45" customHeight="1" x14ac:dyDescent="0.25">
      <c r="A1788" s="589" t="s">
        <v>11038</v>
      </c>
      <c r="B1788" s="495" t="s">
        <v>58</v>
      </c>
      <c r="C1788" s="495" t="s">
        <v>58</v>
      </c>
      <c r="D1788" s="495" t="s">
        <v>11110</v>
      </c>
      <c r="E1788" s="495" t="s">
        <v>11213</v>
      </c>
      <c r="F1788" s="473" t="s">
        <v>28</v>
      </c>
      <c r="G1788" s="473"/>
      <c r="H1788" s="473"/>
      <c r="I1788" s="473"/>
      <c r="J1788" s="152" t="s">
        <v>11224</v>
      </c>
      <c r="K1788" s="163" t="s">
        <v>8952</v>
      </c>
      <c r="L1788" s="503">
        <v>43069</v>
      </c>
      <c r="M1788" s="497" t="s">
        <v>11277</v>
      </c>
      <c r="N1788" s="163" t="s">
        <v>47</v>
      </c>
      <c r="O1788" s="503">
        <v>43070</v>
      </c>
      <c r="P1788" s="499">
        <v>19048</v>
      </c>
      <c r="Q1788" s="500">
        <f t="shared" si="62"/>
        <v>1.9047999999999999E-2</v>
      </c>
      <c r="R1788" s="504">
        <v>12</v>
      </c>
      <c r="S1788" s="505" t="s">
        <v>11283</v>
      </c>
      <c r="T1788" s="163" t="s">
        <v>103</v>
      </c>
      <c r="U1788" s="163" t="s">
        <v>7</v>
      </c>
      <c r="V1788" s="495" t="s">
        <v>477</v>
      </c>
      <c r="W1788" s="495" t="s">
        <v>1138</v>
      </c>
      <c r="X1788" s="495" t="s">
        <v>11399</v>
      </c>
      <c r="Y1788" s="495" t="s">
        <v>757</v>
      </c>
      <c r="Z1788" s="616"/>
      <c r="AA1788" s="590"/>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615" customFormat="1" ht="17.45" customHeight="1" x14ac:dyDescent="0.25">
      <c r="A1789" s="589" t="s">
        <v>11039</v>
      </c>
      <c r="B1789" s="495" t="s">
        <v>58</v>
      </c>
      <c r="C1789" s="495" t="s">
        <v>58</v>
      </c>
      <c r="D1789" s="495" t="s">
        <v>11111</v>
      </c>
      <c r="E1789" s="495" t="s">
        <v>11214</v>
      </c>
      <c r="F1789" s="473" t="s">
        <v>25</v>
      </c>
      <c r="G1789" s="473"/>
      <c r="H1789" s="473"/>
      <c r="I1789" s="473"/>
      <c r="J1789" s="152" t="s">
        <v>11223</v>
      </c>
      <c r="K1789" s="152" t="s">
        <v>35</v>
      </c>
      <c r="L1789" s="496">
        <v>42978</v>
      </c>
      <c r="M1789" s="497">
        <v>42904</v>
      </c>
      <c r="N1789" s="152" t="s">
        <v>47</v>
      </c>
      <c r="O1789" s="498">
        <v>42978</v>
      </c>
      <c r="P1789" s="499">
        <v>19047</v>
      </c>
      <c r="Q1789" s="500">
        <f t="shared" si="62"/>
        <v>1.9046999999999998E-2</v>
      </c>
      <c r="R1789" s="501">
        <v>3</v>
      </c>
      <c r="S1789" s="502">
        <v>42908</v>
      </c>
      <c r="T1789" s="152" t="s">
        <v>103</v>
      </c>
      <c r="U1789" s="152" t="s">
        <v>7040</v>
      </c>
      <c r="V1789" s="495" t="s">
        <v>162</v>
      </c>
      <c r="W1789" s="495" t="s">
        <v>105</v>
      </c>
      <c r="X1789" s="495" t="s">
        <v>11400</v>
      </c>
      <c r="Y1789" s="495" t="s">
        <v>6864</v>
      </c>
      <c r="Z1789" s="616"/>
      <c r="AA1789" s="590"/>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615" customFormat="1" ht="17.45" customHeight="1" x14ac:dyDescent="0.25">
      <c r="A1790" s="589" t="s">
        <v>6698</v>
      </c>
      <c r="B1790" s="495" t="s">
        <v>58</v>
      </c>
      <c r="C1790" s="495" t="s">
        <v>58</v>
      </c>
      <c r="D1790" s="495" t="s">
        <v>10683</v>
      </c>
      <c r="E1790" s="495" t="s">
        <v>6700</v>
      </c>
      <c r="F1790" s="473" t="s">
        <v>26</v>
      </c>
      <c r="G1790" s="473"/>
      <c r="H1790" s="473"/>
      <c r="I1790" s="473"/>
      <c r="J1790" s="152" t="s">
        <v>11223</v>
      </c>
      <c r="K1790" s="152" t="s">
        <v>8948</v>
      </c>
      <c r="L1790" s="496">
        <v>42944</v>
      </c>
      <c r="M1790" s="497">
        <v>42778</v>
      </c>
      <c r="N1790" s="152" t="s">
        <v>46</v>
      </c>
      <c r="O1790" s="498">
        <v>42944</v>
      </c>
      <c r="P1790" s="499">
        <v>19047</v>
      </c>
      <c r="Q1790" s="500">
        <f t="shared" si="62"/>
        <v>1.9046999999999998E-2</v>
      </c>
      <c r="R1790" s="501">
        <v>2</v>
      </c>
      <c r="S1790" s="502">
        <v>42782</v>
      </c>
      <c r="T1790" s="152" t="s">
        <v>103</v>
      </c>
      <c r="U1790" s="152" t="s">
        <v>7040</v>
      </c>
      <c r="V1790" s="495" t="s">
        <v>162</v>
      </c>
      <c r="W1790" s="495" t="s">
        <v>105</v>
      </c>
      <c r="X1790" s="495" t="s">
        <v>6849</v>
      </c>
      <c r="Y1790" s="495"/>
      <c r="Z1790" s="616"/>
      <c r="AA1790" s="590"/>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615" customFormat="1" ht="17.45" customHeight="1" x14ac:dyDescent="0.25">
      <c r="A1791" s="589" t="s">
        <v>4462</v>
      </c>
      <c r="B1791" s="495" t="s">
        <v>57</v>
      </c>
      <c r="C1791" s="495" t="s">
        <v>182</v>
      </c>
      <c r="D1791" s="495" t="s">
        <v>10323</v>
      </c>
      <c r="E1791" s="495" t="s">
        <v>4463</v>
      </c>
      <c r="F1791" s="473" t="s">
        <v>24</v>
      </c>
      <c r="G1791" s="473"/>
      <c r="H1791" s="473"/>
      <c r="I1791" s="473"/>
      <c r="J1791" s="152" t="s">
        <v>11225</v>
      </c>
      <c r="K1791" s="152" t="s">
        <v>8949</v>
      </c>
      <c r="L1791" s="496">
        <v>42914</v>
      </c>
      <c r="M1791" s="497">
        <v>42765</v>
      </c>
      <c r="N1791" s="152" t="s">
        <v>48</v>
      </c>
      <c r="O1791" s="498">
        <v>42914</v>
      </c>
      <c r="P1791" s="499">
        <v>19000</v>
      </c>
      <c r="Q1791" s="500">
        <f t="shared" si="62"/>
        <v>1.9E-2</v>
      </c>
      <c r="R1791" s="501">
        <v>3</v>
      </c>
      <c r="S1791" s="502">
        <v>42865</v>
      </c>
      <c r="T1791" s="152" t="s">
        <v>211</v>
      </c>
      <c r="U1791" s="152" t="s">
        <v>7040</v>
      </c>
      <c r="V1791" s="495" t="s">
        <v>162</v>
      </c>
      <c r="W1791" s="495" t="s">
        <v>105</v>
      </c>
      <c r="X1791" s="495" t="s">
        <v>5614</v>
      </c>
      <c r="Y1791" s="495" t="s">
        <v>6530</v>
      </c>
      <c r="Z1791" s="616"/>
      <c r="AA1791" s="590"/>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615" customFormat="1" ht="17.45" customHeight="1" x14ac:dyDescent="0.25">
      <c r="A1792" s="589" t="s">
        <v>10678</v>
      </c>
      <c r="B1792" s="495" t="s">
        <v>62</v>
      </c>
      <c r="C1792" s="495" t="s">
        <v>429</v>
      </c>
      <c r="D1792" s="495" t="s">
        <v>10679</v>
      </c>
      <c r="E1792" s="495" t="s">
        <v>10680</v>
      </c>
      <c r="F1792" s="473" t="s">
        <v>26</v>
      </c>
      <c r="G1792" s="473"/>
      <c r="H1792" s="473"/>
      <c r="I1792" s="473"/>
      <c r="J1792" s="152" t="s">
        <v>11223</v>
      </c>
      <c r="K1792" s="163" t="s">
        <v>8948</v>
      </c>
      <c r="L1792" s="503">
        <v>43007</v>
      </c>
      <c r="M1792" s="497" t="s">
        <v>10737</v>
      </c>
      <c r="N1792" s="163" t="s">
        <v>46</v>
      </c>
      <c r="O1792" s="503">
        <v>43007</v>
      </c>
      <c r="P1792" s="499">
        <v>18721</v>
      </c>
      <c r="Q1792" s="500">
        <f t="shared" si="62"/>
        <v>1.8720999999999998E-2</v>
      </c>
      <c r="R1792" s="504">
        <v>1</v>
      </c>
      <c r="S1792" s="505" t="s">
        <v>10333</v>
      </c>
      <c r="T1792" s="163" t="s">
        <v>125</v>
      </c>
      <c r="U1792" s="163" t="s">
        <v>7</v>
      </c>
      <c r="V1792" s="495" t="s">
        <v>477</v>
      </c>
      <c r="W1792" s="495" t="s">
        <v>1204</v>
      </c>
      <c r="X1792" s="495" t="s">
        <v>10785</v>
      </c>
      <c r="Y1792" s="495"/>
      <c r="Z1792" s="616"/>
      <c r="AA1792" s="590"/>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615" customFormat="1" ht="17.45" customHeight="1" x14ac:dyDescent="0.25">
      <c r="A1793" s="589" t="s">
        <v>10681</v>
      </c>
      <c r="B1793" s="495" t="s">
        <v>62</v>
      </c>
      <c r="C1793" s="495" t="s">
        <v>429</v>
      </c>
      <c r="D1793" s="495" t="s">
        <v>10679</v>
      </c>
      <c r="E1793" s="495" t="s">
        <v>10682</v>
      </c>
      <c r="F1793" s="473" t="s">
        <v>26</v>
      </c>
      <c r="G1793" s="473"/>
      <c r="H1793" s="473"/>
      <c r="I1793" s="473"/>
      <c r="J1793" s="152" t="s">
        <v>11223</v>
      </c>
      <c r="K1793" s="163" t="s">
        <v>8948</v>
      </c>
      <c r="L1793" s="503">
        <v>43007</v>
      </c>
      <c r="M1793" s="497" t="s">
        <v>10738</v>
      </c>
      <c r="N1793" s="163" t="s">
        <v>46</v>
      </c>
      <c r="O1793" s="503">
        <v>43007</v>
      </c>
      <c r="P1793" s="499">
        <v>18721</v>
      </c>
      <c r="Q1793" s="500">
        <f t="shared" si="62"/>
        <v>1.8720999999999998E-2</v>
      </c>
      <c r="R1793" s="504">
        <v>1</v>
      </c>
      <c r="S1793" s="505" t="s">
        <v>10333</v>
      </c>
      <c r="T1793" s="163" t="s">
        <v>125</v>
      </c>
      <c r="U1793" s="163" t="s">
        <v>7</v>
      </c>
      <c r="V1793" s="495" t="s">
        <v>477</v>
      </c>
      <c r="W1793" s="495" t="s">
        <v>1204</v>
      </c>
      <c r="X1793" s="495" t="s">
        <v>10785</v>
      </c>
      <c r="Y1793" s="495"/>
      <c r="Z1793" s="616"/>
      <c r="AA1793" s="590"/>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615" customFormat="1" ht="17.45" customHeight="1" x14ac:dyDescent="0.25">
      <c r="A1794" s="589" t="s">
        <v>4464</v>
      </c>
      <c r="B1794" s="495" t="s">
        <v>60</v>
      </c>
      <c r="C1794" s="495" t="s">
        <v>4992</v>
      </c>
      <c r="D1794" s="495" t="s">
        <v>4465</v>
      </c>
      <c r="E1794" s="495" t="s">
        <v>4466</v>
      </c>
      <c r="F1794" s="473" t="s">
        <v>27</v>
      </c>
      <c r="G1794" s="473"/>
      <c r="H1794" s="473"/>
      <c r="I1794" s="473"/>
      <c r="J1794" s="152" t="s">
        <v>11223</v>
      </c>
      <c r="K1794" s="163" t="s">
        <v>8947</v>
      </c>
      <c r="L1794" s="503">
        <v>43006</v>
      </c>
      <c r="M1794" s="497" t="s">
        <v>4467</v>
      </c>
      <c r="N1794" s="163" t="s">
        <v>46</v>
      </c>
      <c r="O1794" s="503">
        <v>43006</v>
      </c>
      <c r="P1794" s="499">
        <v>18600</v>
      </c>
      <c r="Q1794" s="500">
        <f t="shared" si="62"/>
        <v>1.8599999999999998E-2</v>
      </c>
      <c r="R1794" s="504">
        <v>12</v>
      </c>
      <c r="S1794" s="505" t="s">
        <v>11324</v>
      </c>
      <c r="T1794" s="163" t="s">
        <v>103</v>
      </c>
      <c r="U1794" s="152" t="s">
        <v>7040</v>
      </c>
      <c r="V1794" s="495" t="s">
        <v>134</v>
      </c>
      <c r="W1794" s="495" t="s">
        <v>11342</v>
      </c>
      <c r="X1794" s="495" t="s">
        <v>6224</v>
      </c>
      <c r="Y1794" s="495" t="s">
        <v>186</v>
      </c>
      <c r="Z1794" s="616"/>
      <c r="AA1794" s="590"/>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615" customFormat="1" ht="17.45" customHeight="1" x14ac:dyDescent="0.25">
      <c r="A1795" s="592" t="s">
        <v>2741</v>
      </c>
      <c r="B1795" s="519" t="s">
        <v>58</v>
      </c>
      <c r="C1795" s="519" t="s">
        <v>58</v>
      </c>
      <c r="D1795" s="519" t="s">
        <v>557</v>
      </c>
      <c r="E1795" s="519" t="s">
        <v>2742</v>
      </c>
      <c r="F1795" s="473" t="s">
        <v>26</v>
      </c>
      <c r="G1795" s="473" t="s">
        <v>4894</v>
      </c>
      <c r="H1795" s="473" t="str">
        <f>VLOOKUP(A1795,'[1]2017 SalesConnect'!$A:$J,8,0)</f>
        <v>India</v>
      </c>
      <c r="I1795" s="473" t="str">
        <f>VLOOKUP(A1795,'[1]2017 SalesConnect'!$A:$I,9,0)</f>
        <v>Delivery In progress</v>
      </c>
      <c r="J1795" s="520" t="s">
        <v>11226</v>
      </c>
      <c r="K1795" s="520" t="s">
        <v>8948</v>
      </c>
      <c r="L1795" s="521">
        <v>42779</v>
      </c>
      <c r="M1795" s="522" t="s">
        <v>2743</v>
      </c>
      <c r="N1795" s="520" t="s">
        <v>50</v>
      </c>
      <c r="O1795" s="521">
        <v>42779</v>
      </c>
      <c r="P1795" s="523">
        <v>3750</v>
      </c>
      <c r="Q1795" s="524">
        <v>3.7499999999999999E-3</v>
      </c>
      <c r="R1795" s="525">
        <v>6</v>
      </c>
      <c r="S1795" s="526" t="s">
        <v>7959</v>
      </c>
      <c r="T1795" s="520" t="s">
        <v>578</v>
      </c>
      <c r="U1795" s="520" t="s">
        <v>7</v>
      </c>
      <c r="V1795" s="519" t="s">
        <v>477</v>
      </c>
      <c r="W1795" s="519" t="s">
        <v>1138</v>
      </c>
      <c r="X1795" s="415" t="s">
        <v>5545</v>
      </c>
      <c r="Y1795" s="415" t="s">
        <v>9238</v>
      </c>
      <c r="Z1795" s="616"/>
      <c r="AA1795" s="590"/>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615" customFormat="1" ht="17.45" customHeight="1" x14ac:dyDescent="0.25">
      <c r="A1796" s="589" t="s">
        <v>3776</v>
      </c>
      <c r="B1796" s="495" t="s">
        <v>57</v>
      </c>
      <c r="C1796" s="495" t="s">
        <v>182</v>
      </c>
      <c r="D1796" s="495" t="s">
        <v>10324</v>
      </c>
      <c r="E1796" s="495" t="s">
        <v>8981</v>
      </c>
      <c r="F1796" s="473" t="s">
        <v>24</v>
      </c>
      <c r="G1796" s="473"/>
      <c r="H1796" s="473"/>
      <c r="I1796" s="473"/>
      <c r="J1796" s="152" t="s">
        <v>11225</v>
      </c>
      <c r="K1796" s="152" t="s">
        <v>38</v>
      </c>
      <c r="L1796" s="496">
        <v>42916</v>
      </c>
      <c r="M1796" s="497">
        <v>42699</v>
      </c>
      <c r="N1796" s="152" t="s">
        <v>49</v>
      </c>
      <c r="O1796" s="498">
        <v>42916</v>
      </c>
      <c r="P1796" s="499">
        <v>17500</v>
      </c>
      <c r="Q1796" s="500">
        <f t="shared" ref="Q1796:Q1802" si="63">+P1796*0.000001</f>
        <v>1.7499999999999998E-2</v>
      </c>
      <c r="R1796" s="501">
        <v>1</v>
      </c>
      <c r="S1796" s="502">
        <v>42908</v>
      </c>
      <c r="T1796" s="152" t="s">
        <v>211</v>
      </c>
      <c r="U1796" s="152" t="s">
        <v>7040</v>
      </c>
      <c r="V1796" s="495" t="s">
        <v>162</v>
      </c>
      <c r="W1796" s="495" t="s">
        <v>105</v>
      </c>
      <c r="X1796" s="495" t="s">
        <v>7159</v>
      </c>
      <c r="Y1796" s="495" t="s">
        <v>9302</v>
      </c>
      <c r="Z1796" s="616"/>
      <c r="AA1796" s="590"/>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615" customFormat="1" ht="17.45" customHeight="1" x14ac:dyDescent="0.25">
      <c r="A1797" s="589" t="s">
        <v>4468</v>
      </c>
      <c r="B1797" s="495" t="s">
        <v>62</v>
      </c>
      <c r="C1797" s="495" t="s">
        <v>429</v>
      </c>
      <c r="D1797" s="495" t="s">
        <v>4469</v>
      </c>
      <c r="E1797" s="495" t="s">
        <v>4470</v>
      </c>
      <c r="F1797" s="473" t="s">
        <v>26</v>
      </c>
      <c r="G1797" s="473"/>
      <c r="H1797" s="473"/>
      <c r="I1797" s="473"/>
      <c r="J1797" s="152" t="s">
        <v>11223</v>
      </c>
      <c r="K1797" s="163" t="s">
        <v>8948</v>
      </c>
      <c r="L1797" s="503">
        <v>42947</v>
      </c>
      <c r="M1797" s="497" t="s">
        <v>4471</v>
      </c>
      <c r="N1797" s="163" t="s">
        <v>46</v>
      </c>
      <c r="O1797" s="503">
        <v>42947</v>
      </c>
      <c r="P1797" s="499">
        <v>17222</v>
      </c>
      <c r="Q1797" s="500">
        <f t="shared" si="63"/>
        <v>1.7221999999999998E-2</v>
      </c>
      <c r="R1797" s="504">
        <v>1</v>
      </c>
      <c r="S1797" s="505" t="s">
        <v>11326</v>
      </c>
      <c r="T1797" s="163" t="s">
        <v>125</v>
      </c>
      <c r="U1797" s="163" t="s">
        <v>7</v>
      </c>
      <c r="V1797" s="495" t="s">
        <v>477</v>
      </c>
      <c r="W1797" s="495" t="s">
        <v>1138</v>
      </c>
      <c r="X1797" s="495" t="s">
        <v>6405</v>
      </c>
      <c r="Y1797" s="495" t="s">
        <v>186</v>
      </c>
      <c r="Z1797" s="616"/>
      <c r="AA1797" s="590"/>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615" customFormat="1" ht="17.45" customHeight="1" x14ac:dyDescent="0.25">
      <c r="A1798" s="589" t="s">
        <v>3985</v>
      </c>
      <c r="B1798" s="495" t="s">
        <v>56</v>
      </c>
      <c r="C1798" s="495" t="s">
        <v>161</v>
      </c>
      <c r="D1798" s="495" t="s">
        <v>585</v>
      </c>
      <c r="E1798" s="495" t="s">
        <v>3986</v>
      </c>
      <c r="F1798" s="473" t="s">
        <v>26</v>
      </c>
      <c r="G1798" s="473"/>
      <c r="H1798" s="473"/>
      <c r="I1798" s="473"/>
      <c r="J1798" s="152" t="s">
        <v>11223</v>
      </c>
      <c r="K1798" s="163" t="s">
        <v>8948</v>
      </c>
      <c r="L1798" s="503">
        <v>43000</v>
      </c>
      <c r="M1798" s="497" t="s">
        <v>3987</v>
      </c>
      <c r="N1798" s="163" t="s">
        <v>47</v>
      </c>
      <c r="O1798" s="503">
        <v>43000</v>
      </c>
      <c r="P1798" s="499">
        <v>50000</v>
      </c>
      <c r="Q1798" s="500">
        <f t="shared" si="63"/>
        <v>4.9999999999999996E-2</v>
      </c>
      <c r="R1798" s="504">
        <v>3</v>
      </c>
      <c r="S1798" s="505" t="s">
        <v>11819</v>
      </c>
      <c r="T1798" s="163" t="s">
        <v>103</v>
      </c>
      <c r="U1798" s="163" t="s">
        <v>7</v>
      </c>
      <c r="V1798" s="495" t="s">
        <v>477</v>
      </c>
      <c r="W1798" s="495" t="s">
        <v>1996</v>
      </c>
      <c r="X1798" s="495" t="s">
        <v>7361</v>
      </c>
      <c r="Y1798" s="495" t="s">
        <v>9295</v>
      </c>
      <c r="Z1798" s="616"/>
      <c r="AA1798" s="590"/>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615" customFormat="1" ht="17.45" customHeight="1" x14ac:dyDescent="0.25">
      <c r="A1799" s="589" t="s">
        <v>11037</v>
      </c>
      <c r="B1799" s="495" t="s">
        <v>56</v>
      </c>
      <c r="C1799" s="495" t="s">
        <v>161</v>
      </c>
      <c r="D1799" s="495" t="s">
        <v>11109</v>
      </c>
      <c r="E1799" s="495" t="s">
        <v>11210</v>
      </c>
      <c r="F1799" s="473" t="s">
        <v>26</v>
      </c>
      <c r="G1799" s="473"/>
      <c r="H1799" s="473"/>
      <c r="I1799" s="473"/>
      <c r="J1799" s="152" t="s">
        <v>11224</v>
      </c>
      <c r="K1799" s="163" t="s">
        <v>8948</v>
      </c>
      <c r="L1799" s="503">
        <v>43098</v>
      </c>
      <c r="M1799" s="497" t="s">
        <v>11276</v>
      </c>
      <c r="N1799" s="163" t="s">
        <v>46</v>
      </c>
      <c r="O1799" s="503">
        <v>43098</v>
      </c>
      <c r="P1799" s="499">
        <v>20000</v>
      </c>
      <c r="Q1799" s="500">
        <f t="shared" si="63"/>
        <v>0.02</v>
      </c>
      <c r="R1799" s="504">
        <v>12</v>
      </c>
      <c r="S1799" s="505" t="s">
        <v>11284</v>
      </c>
      <c r="T1799" s="163" t="s">
        <v>125</v>
      </c>
      <c r="U1799" s="163" t="s">
        <v>7</v>
      </c>
      <c r="V1799" s="495" t="s">
        <v>477</v>
      </c>
      <c r="W1799" s="495"/>
      <c r="X1799" s="495" t="s">
        <v>5533</v>
      </c>
      <c r="Y1799" s="495"/>
      <c r="Z1799" s="616"/>
      <c r="AA1799" s="590"/>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615" customFormat="1" ht="17.45" customHeight="1" x14ac:dyDescent="0.25">
      <c r="A1800" s="589" t="s">
        <v>10705</v>
      </c>
      <c r="B1800" s="495" t="s">
        <v>56</v>
      </c>
      <c r="C1800" s="495" t="s">
        <v>117</v>
      </c>
      <c r="D1800" s="495" t="s">
        <v>8806</v>
      </c>
      <c r="E1800" s="495" t="s">
        <v>10706</v>
      </c>
      <c r="F1800" s="473" t="s">
        <v>25</v>
      </c>
      <c r="G1800" s="473"/>
      <c r="H1800" s="473"/>
      <c r="I1800" s="473"/>
      <c r="J1800" s="152" t="s">
        <v>11223</v>
      </c>
      <c r="K1800" s="163" t="s">
        <v>35</v>
      </c>
      <c r="L1800" s="503">
        <v>42992</v>
      </c>
      <c r="M1800" s="497" t="s">
        <v>10741</v>
      </c>
      <c r="N1800" s="163" t="s">
        <v>46</v>
      </c>
      <c r="O1800" s="503">
        <v>42992</v>
      </c>
      <c r="P1800" s="499">
        <v>20</v>
      </c>
      <c r="Q1800" s="500">
        <f t="shared" si="63"/>
        <v>1.9999999999999998E-5</v>
      </c>
      <c r="R1800" s="504">
        <v>1</v>
      </c>
      <c r="S1800" s="505" t="s">
        <v>10333</v>
      </c>
      <c r="T1800" s="163" t="s">
        <v>103</v>
      </c>
      <c r="U1800" s="163" t="s">
        <v>7</v>
      </c>
      <c r="V1800" s="495" t="s">
        <v>477</v>
      </c>
      <c r="W1800" s="495"/>
      <c r="X1800" s="495" t="s">
        <v>10788</v>
      </c>
      <c r="Y1800" s="495" t="s">
        <v>186</v>
      </c>
      <c r="Z1800" s="616"/>
      <c r="AA1800" s="590"/>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615" customFormat="1" ht="17.45" customHeight="1" x14ac:dyDescent="0.25">
      <c r="A1801" s="589" t="s">
        <v>1991</v>
      </c>
      <c r="B1801" s="495" t="s">
        <v>57</v>
      </c>
      <c r="C1801" s="495" t="s">
        <v>1046</v>
      </c>
      <c r="D1801" s="495" t="s">
        <v>1992</v>
      </c>
      <c r="E1801" s="495" t="s">
        <v>1993</v>
      </c>
      <c r="F1801" s="473" t="s">
        <v>25</v>
      </c>
      <c r="G1801" s="473"/>
      <c r="H1801" s="473"/>
      <c r="I1801" s="473"/>
      <c r="J1801" s="152" t="s">
        <v>11223</v>
      </c>
      <c r="K1801" s="163" t="s">
        <v>35</v>
      </c>
      <c r="L1801" s="503">
        <v>42962</v>
      </c>
      <c r="M1801" s="497" t="s">
        <v>1994</v>
      </c>
      <c r="N1801" s="163" t="s">
        <v>48</v>
      </c>
      <c r="O1801" s="503">
        <v>42962</v>
      </c>
      <c r="P1801" s="499">
        <v>16000</v>
      </c>
      <c r="Q1801" s="500">
        <f t="shared" si="63"/>
        <v>1.6E-2</v>
      </c>
      <c r="R1801" s="504">
        <v>12</v>
      </c>
      <c r="S1801" s="505" t="s">
        <v>11327</v>
      </c>
      <c r="T1801" s="163" t="s">
        <v>292</v>
      </c>
      <c r="U1801" s="163" t="s">
        <v>7</v>
      </c>
      <c r="V1801" s="495" t="s">
        <v>477</v>
      </c>
      <c r="W1801" s="495" t="s">
        <v>1996</v>
      </c>
      <c r="X1801" s="495" t="s">
        <v>5934</v>
      </c>
      <c r="Y1801" s="495" t="s">
        <v>757</v>
      </c>
      <c r="Z1801" s="616"/>
      <c r="AA1801" s="590"/>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615" customFormat="1" ht="17.45" customHeight="1" x14ac:dyDescent="0.25">
      <c r="A1802" s="589" t="s">
        <v>4474</v>
      </c>
      <c r="B1802" s="495" t="s">
        <v>57</v>
      </c>
      <c r="C1802" s="495" t="s">
        <v>775</v>
      </c>
      <c r="D1802" s="495" t="s">
        <v>4475</v>
      </c>
      <c r="E1802" s="495" t="s">
        <v>316</v>
      </c>
      <c r="F1802" s="473" t="s">
        <v>24</v>
      </c>
      <c r="G1802" s="473"/>
      <c r="H1802" s="473"/>
      <c r="I1802" s="473"/>
      <c r="J1802" s="152" t="s">
        <v>11225</v>
      </c>
      <c r="K1802" s="163" t="s">
        <v>8949</v>
      </c>
      <c r="L1802" s="503">
        <v>42909</v>
      </c>
      <c r="M1802" s="497" t="s">
        <v>4476</v>
      </c>
      <c r="N1802" s="163" t="s">
        <v>46</v>
      </c>
      <c r="O1802" s="503">
        <v>42909</v>
      </c>
      <c r="P1802" s="499">
        <v>16000</v>
      </c>
      <c r="Q1802" s="500">
        <f t="shared" si="63"/>
        <v>1.6E-2</v>
      </c>
      <c r="R1802" s="504">
        <v>12</v>
      </c>
      <c r="S1802" s="505" t="s">
        <v>9284</v>
      </c>
      <c r="T1802" s="163" t="s">
        <v>103</v>
      </c>
      <c r="U1802" s="163" t="s">
        <v>7</v>
      </c>
      <c r="V1802" s="495" t="s">
        <v>477</v>
      </c>
      <c r="W1802" s="495" t="s">
        <v>1138</v>
      </c>
      <c r="X1802" s="495" t="s">
        <v>6216</v>
      </c>
      <c r="Y1802" s="495" t="s">
        <v>667</v>
      </c>
      <c r="Z1802" s="616"/>
      <c r="AA1802" s="590"/>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615" customFormat="1" ht="17.45" customHeight="1" x14ac:dyDescent="0.25">
      <c r="A1803" s="592" t="s">
        <v>2181</v>
      </c>
      <c r="B1803" s="519" t="s">
        <v>62</v>
      </c>
      <c r="C1803" s="519" t="s">
        <v>429</v>
      </c>
      <c r="D1803" s="519" t="s">
        <v>2182</v>
      </c>
      <c r="E1803" s="519" t="s">
        <v>7879</v>
      </c>
      <c r="F1803" s="473" t="s">
        <v>26</v>
      </c>
      <c r="G1803" s="473"/>
      <c r="H1803" s="473"/>
      <c r="I1803" s="473"/>
      <c r="J1803" s="520" t="s">
        <v>11226</v>
      </c>
      <c r="K1803" s="520" t="s">
        <v>8948</v>
      </c>
      <c r="L1803" s="521">
        <v>42825</v>
      </c>
      <c r="M1803" s="522" t="s">
        <v>2184</v>
      </c>
      <c r="N1803" s="520" t="s">
        <v>50</v>
      </c>
      <c r="O1803" s="521">
        <v>42825</v>
      </c>
      <c r="P1803" s="523">
        <v>15938</v>
      </c>
      <c r="Q1803" s="524">
        <v>1.5938000000000001E-2</v>
      </c>
      <c r="R1803" s="525">
        <v>1</v>
      </c>
      <c r="S1803" s="526" t="s">
        <v>7882</v>
      </c>
      <c r="T1803" s="520" t="s">
        <v>578</v>
      </c>
      <c r="U1803" s="520" t="s">
        <v>7</v>
      </c>
      <c r="V1803" s="519" t="s">
        <v>388</v>
      </c>
      <c r="W1803" s="519" t="s">
        <v>389</v>
      </c>
      <c r="X1803" s="415" t="s">
        <v>5942</v>
      </c>
      <c r="Y1803" s="415" t="s">
        <v>313</v>
      </c>
      <c r="Z1803" s="616"/>
      <c r="AA1803" s="590"/>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615" customFormat="1" ht="17.45" customHeight="1" x14ac:dyDescent="0.25">
      <c r="A1804" s="589" t="s">
        <v>4477</v>
      </c>
      <c r="B1804" s="495" t="s">
        <v>62</v>
      </c>
      <c r="C1804" s="495" t="s">
        <v>429</v>
      </c>
      <c r="D1804" s="495" t="s">
        <v>4478</v>
      </c>
      <c r="E1804" s="495" t="s">
        <v>4479</v>
      </c>
      <c r="F1804" s="473" t="s">
        <v>26</v>
      </c>
      <c r="G1804" s="473"/>
      <c r="H1804" s="473"/>
      <c r="I1804" s="473"/>
      <c r="J1804" s="152" t="s">
        <v>11223</v>
      </c>
      <c r="K1804" s="163" t="s">
        <v>8948</v>
      </c>
      <c r="L1804" s="503">
        <v>42944</v>
      </c>
      <c r="M1804" s="497" t="s">
        <v>4480</v>
      </c>
      <c r="N1804" s="163" t="s">
        <v>46</v>
      </c>
      <c r="O1804" s="503">
        <v>42944</v>
      </c>
      <c r="P1804" s="499">
        <v>15599</v>
      </c>
      <c r="Q1804" s="500">
        <f t="shared" ref="Q1804:Q1830" si="64">+P1804*0.000001</f>
        <v>1.5599E-2</v>
      </c>
      <c r="R1804" s="504">
        <v>1</v>
      </c>
      <c r="S1804" s="505" t="s">
        <v>11859</v>
      </c>
      <c r="T1804" s="163" t="s">
        <v>125</v>
      </c>
      <c r="U1804" s="163" t="s">
        <v>7</v>
      </c>
      <c r="V1804" s="495" t="s">
        <v>477</v>
      </c>
      <c r="W1804" s="495" t="s">
        <v>1204</v>
      </c>
      <c r="X1804" s="495" t="s">
        <v>5616</v>
      </c>
      <c r="Y1804" s="495"/>
      <c r="Z1804" s="616"/>
      <c r="AA1804" s="590"/>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615" customFormat="1" ht="17.45" customHeight="1" x14ac:dyDescent="0.25">
      <c r="A1805" s="589" t="s">
        <v>9087</v>
      </c>
      <c r="B1805" s="495" t="s">
        <v>62</v>
      </c>
      <c r="C1805" s="495" t="s">
        <v>429</v>
      </c>
      <c r="D1805" s="495" t="s">
        <v>10686</v>
      </c>
      <c r="E1805" s="495" t="s">
        <v>316</v>
      </c>
      <c r="F1805" s="473" t="s">
        <v>26</v>
      </c>
      <c r="G1805" s="473"/>
      <c r="H1805" s="473"/>
      <c r="I1805" s="473"/>
      <c r="J1805" s="152" t="s">
        <v>11223</v>
      </c>
      <c r="K1805" s="152" t="s">
        <v>8948</v>
      </c>
      <c r="L1805" s="496">
        <v>43006</v>
      </c>
      <c r="M1805" s="497">
        <v>42871</v>
      </c>
      <c r="N1805" s="152" t="s">
        <v>47</v>
      </c>
      <c r="O1805" s="498">
        <v>43006</v>
      </c>
      <c r="P1805" s="499">
        <v>15592</v>
      </c>
      <c r="Q1805" s="500">
        <f t="shared" si="64"/>
        <v>1.5592E-2</v>
      </c>
      <c r="R1805" s="501">
        <v>12</v>
      </c>
      <c r="S1805" s="502">
        <v>42905</v>
      </c>
      <c r="T1805" s="152" t="s">
        <v>103</v>
      </c>
      <c r="U1805" s="152" t="s">
        <v>7040</v>
      </c>
      <c r="V1805" s="495" t="s">
        <v>162</v>
      </c>
      <c r="W1805" s="495" t="s">
        <v>105</v>
      </c>
      <c r="X1805" s="495" t="s">
        <v>9143</v>
      </c>
      <c r="Y1805" s="495"/>
      <c r="Z1805" s="616"/>
      <c r="AA1805" s="590"/>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615" customFormat="1" ht="17.45" customHeight="1" x14ac:dyDescent="0.25">
      <c r="A1806" s="589" t="s">
        <v>8496</v>
      </c>
      <c r="B1806" s="495" t="s">
        <v>57</v>
      </c>
      <c r="C1806" s="495" t="s">
        <v>324</v>
      </c>
      <c r="D1806" s="495" t="s">
        <v>11112</v>
      </c>
      <c r="E1806" s="495" t="s">
        <v>11215</v>
      </c>
      <c r="F1806" s="473" t="s">
        <v>26</v>
      </c>
      <c r="G1806" s="473"/>
      <c r="H1806" s="473"/>
      <c r="I1806" s="473"/>
      <c r="J1806" s="152" t="s">
        <v>11223</v>
      </c>
      <c r="K1806" s="163" t="s">
        <v>8948</v>
      </c>
      <c r="L1806" s="503">
        <v>42978</v>
      </c>
      <c r="M1806" s="497" t="s">
        <v>11278</v>
      </c>
      <c r="N1806" s="163" t="s">
        <v>47</v>
      </c>
      <c r="O1806" s="503">
        <v>42978</v>
      </c>
      <c r="P1806" s="499">
        <v>15500</v>
      </c>
      <c r="Q1806" s="500">
        <f t="shared" si="64"/>
        <v>1.55E-2</v>
      </c>
      <c r="R1806" s="504">
        <v>12</v>
      </c>
      <c r="S1806" s="505" t="s">
        <v>9261</v>
      </c>
      <c r="T1806" s="163" t="s">
        <v>103</v>
      </c>
      <c r="U1806" s="163" t="s">
        <v>9234</v>
      </c>
      <c r="V1806" s="495" t="s">
        <v>184</v>
      </c>
      <c r="W1806" s="495" t="s">
        <v>11333</v>
      </c>
      <c r="X1806" s="495" t="s">
        <v>11401</v>
      </c>
      <c r="Y1806" s="495" t="s">
        <v>667</v>
      </c>
      <c r="Z1806" s="616"/>
      <c r="AA1806" s="590"/>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615" customFormat="1" ht="17.45" customHeight="1" x14ac:dyDescent="0.25">
      <c r="A1807" s="589" t="s">
        <v>4481</v>
      </c>
      <c r="B1807" s="495" t="s">
        <v>57</v>
      </c>
      <c r="C1807" s="495" t="s">
        <v>324</v>
      </c>
      <c r="D1807" s="495" t="s">
        <v>4482</v>
      </c>
      <c r="E1807" s="495" t="s">
        <v>316</v>
      </c>
      <c r="F1807" s="473" t="s">
        <v>26</v>
      </c>
      <c r="G1807" s="473"/>
      <c r="H1807" s="473"/>
      <c r="I1807" s="473"/>
      <c r="J1807" s="152" t="s">
        <v>11224</v>
      </c>
      <c r="K1807" s="163" t="s">
        <v>8991</v>
      </c>
      <c r="L1807" s="503">
        <v>43097</v>
      </c>
      <c r="M1807" s="497" t="s">
        <v>4483</v>
      </c>
      <c r="N1807" s="163" t="s">
        <v>47</v>
      </c>
      <c r="O1807" s="503">
        <v>43097</v>
      </c>
      <c r="P1807" s="499">
        <v>15500</v>
      </c>
      <c r="Q1807" s="500">
        <f t="shared" si="64"/>
        <v>1.55E-2</v>
      </c>
      <c r="R1807" s="504">
        <v>12</v>
      </c>
      <c r="S1807" s="505" t="s">
        <v>5535</v>
      </c>
      <c r="T1807" s="163" t="s">
        <v>103</v>
      </c>
      <c r="U1807" s="163" t="s">
        <v>9234</v>
      </c>
      <c r="V1807" s="495" t="s">
        <v>184</v>
      </c>
      <c r="W1807" s="495" t="s">
        <v>11333</v>
      </c>
      <c r="X1807" s="495" t="s">
        <v>5833</v>
      </c>
      <c r="Y1807" s="495" t="s">
        <v>4484</v>
      </c>
      <c r="Z1807" s="616"/>
      <c r="AA1807" s="590"/>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615" customFormat="1" ht="17.45" customHeight="1" x14ac:dyDescent="0.25">
      <c r="A1808" s="589" t="s">
        <v>556</v>
      </c>
      <c r="B1808" s="495" t="s">
        <v>58</v>
      </c>
      <c r="C1808" s="495" t="s">
        <v>58</v>
      </c>
      <c r="D1808" s="495" t="s">
        <v>557</v>
      </c>
      <c r="E1808" s="495" t="s">
        <v>558</v>
      </c>
      <c r="F1808" s="473" t="s">
        <v>26</v>
      </c>
      <c r="G1808" s="473" t="s">
        <v>4894</v>
      </c>
      <c r="H1808" s="473" t="str">
        <f>VLOOKUP(A1808,'[1]2017 SalesConnect'!$A:$J,8,0)</f>
        <v>India</v>
      </c>
      <c r="I1808" s="473"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52" t="s">
        <v>11223</v>
      </c>
      <c r="K1808" s="163" t="s">
        <v>8948</v>
      </c>
      <c r="L1808" s="503">
        <v>42947</v>
      </c>
      <c r="M1808" s="497" t="s">
        <v>559</v>
      </c>
      <c r="N1808" s="163" t="s">
        <v>48</v>
      </c>
      <c r="O1808" s="503">
        <v>42947</v>
      </c>
      <c r="P1808" s="499">
        <v>3750</v>
      </c>
      <c r="Q1808" s="500">
        <f t="shared" si="64"/>
        <v>3.7499999999999999E-3</v>
      </c>
      <c r="R1808" s="504">
        <v>12</v>
      </c>
      <c r="S1808" s="505" t="s">
        <v>9606</v>
      </c>
      <c r="T1808" s="163" t="s">
        <v>125</v>
      </c>
      <c r="U1808" s="163" t="s">
        <v>7</v>
      </c>
      <c r="V1808" s="495" t="s">
        <v>477</v>
      </c>
      <c r="W1808" s="495" t="s">
        <v>1138</v>
      </c>
      <c r="X1808" s="495" t="s">
        <v>5545</v>
      </c>
      <c r="Y1808" s="495" t="s">
        <v>9238</v>
      </c>
      <c r="Z1808" s="616"/>
      <c r="AA1808" s="590"/>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615" customFormat="1" ht="17.45" customHeight="1" x14ac:dyDescent="0.25">
      <c r="A1809" s="589" t="s">
        <v>8209</v>
      </c>
      <c r="B1809" s="495" t="s">
        <v>56</v>
      </c>
      <c r="C1809" s="495" t="s">
        <v>117</v>
      </c>
      <c r="D1809" s="495" t="s">
        <v>8210</v>
      </c>
      <c r="E1809" s="495" t="s">
        <v>8211</v>
      </c>
      <c r="F1809" s="473" t="s">
        <v>25</v>
      </c>
      <c r="G1809" s="473"/>
      <c r="H1809" s="473"/>
      <c r="I1809" s="473"/>
      <c r="J1809" s="152" t="s">
        <v>11223</v>
      </c>
      <c r="K1809" s="163" t="s">
        <v>8951</v>
      </c>
      <c r="L1809" s="503">
        <v>42978</v>
      </c>
      <c r="M1809" s="497" t="s">
        <v>8545</v>
      </c>
      <c r="N1809" s="163" t="s">
        <v>47</v>
      </c>
      <c r="O1809" s="503">
        <v>43073</v>
      </c>
      <c r="P1809" s="499">
        <v>1000000</v>
      </c>
      <c r="Q1809" s="500">
        <f t="shared" si="64"/>
        <v>1</v>
      </c>
      <c r="R1809" s="504">
        <v>36</v>
      </c>
      <c r="S1809" s="505" t="s">
        <v>8161</v>
      </c>
      <c r="T1809" s="163" t="s">
        <v>125</v>
      </c>
      <c r="U1809" s="163" t="s">
        <v>7</v>
      </c>
      <c r="V1809" s="495" t="s">
        <v>477</v>
      </c>
      <c r="W1809" s="495" t="s">
        <v>1138</v>
      </c>
      <c r="X1809" s="495" t="s">
        <v>8620</v>
      </c>
      <c r="Y1809" s="495" t="s">
        <v>8688</v>
      </c>
      <c r="Z1809" s="616"/>
      <c r="AA1809" s="590"/>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615" customFormat="1" ht="17.45" customHeight="1" x14ac:dyDescent="0.25">
      <c r="A1810" s="589" t="s">
        <v>8209</v>
      </c>
      <c r="B1810" s="495" t="s">
        <v>56</v>
      </c>
      <c r="C1810" s="495" t="s">
        <v>117</v>
      </c>
      <c r="D1810" s="495" t="s">
        <v>8210</v>
      </c>
      <c r="E1810" s="495" t="s">
        <v>8211</v>
      </c>
      <c r="F1810" s="473" t="s">
        <v>25</v>
      </c>
      <c r="G1810" s="473"/>
      <c r="H1810" s="473"/>
      <c r="I1810" s="473"/>
      <c r="J1810" s="152" t="s">
        <v>11223</v>
      </c>
      <c r="K1810" s="163" t="s">
        <v>8951</v>
      </c>
      <c r="L1810" s="503">
        <v>42978</v>
      </c>
      <c r="M1810" s="497" t="s">
        <v>8545</v>
      </c>
      <c r="N1810" s="163" t="s">
        <v>47</v>
      </c>
      <c r="O1810" s="503">
        <v>43009</v>
      </c>
      <c r="P1810" s="499">
        <v>400000</v>
      </c>
      <c r="Q1810" s="500">
        <f t="shared" si="64"/>
        <v>0.39999999999999997</v>
      </c>
      <c r="R1810" s="504">
        <v>3</v>
      </c>
      <c r="S1810" s="505" t="s">
        <v>10333</v>
      </c>
      <c r="T1810" s="163" t="s">
        <v>125</v>
      </c>
      <c r="U1810" s="163" t="s">
        <v>7</v>
      </c>
      <c r="V1810" s="495" t="s">
        <v>477</v>
      </c>
      <c r="W1810" s="495" t="s">
        <v>3186</v>
      </c>
      <c r="X1810" s="495" t="s">
        <v>8620</v>
      </c>
      <c r="Y1810" s="495" t="s">
        <v>8688</v>
      </c>
      <c r="Z1810" s="616"/>
      <c r="AA1810" s="590"/>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615" customFormat="1" ht="17.45" customHeight="1" x14ac:dyDescent="0.25">
      <c r="A1811" s="589" t="s">
        <v>8128</v>
      </c>
      <c r="B1811" s="495" t="s">
        <v>57</v>
      </c>
      <c r="C1811" s="495" t="s">
        <v>1348</v>
      </c>
      <c r="D1811" s="495" t="s">
        <v>10325</v>
      </c>
      <c r="E1811" s="495" t="s">
        <v>8129</v>
      </c>
      <c r="F1811" s="473" t="s">
        <v>26</v>
      </c>
      <c r="G1811" s="473"/>
      <c r="H1811" s="473"/>
      <c r="I1811" s="473"/>
      <c r="J1811" s="152" t="s">
        <v>11223</v>
      </c>
      <c r="K1811" s="152" t="s">
        <v>33</v>
      </c>
      <c r="L1811" s="496">
        <v>43007</v>
      </c>
      <c r="M1811" s="497">
        <v>42866</v>
      </c>
      <c r="N1811" s="152" t="s">
        <v>47</v>
      </c>
      <c r="O1811" s="498">
        <v>43007</v>
      </c>
      <c r="P1811" s="499">
        <v>15000</v>
      </c>
      <c r="Q1811" s="500">
        <f t="shared" si="64"/>
        <v>1.4999999999999999E-2</v>
      </c>
      <c r="R1811" s="501">
        <v>3</v>
      </c>
      <c r="S1811" s="502">
        <v>42877</v>
      </c>
      <c r="T1811" s="152" t="s">
        <v>103</v>
      </c>
      <c r="U1811" s="152" t="s">
        <v>7040</v>
      </c>
      <c r="V1811" s="495" t="s">
        <v>162</v>
      </c>
      <c r="W1811" s="495" t="s">
        <v>105</v>
      </c>
      <c r="X1811" s="495" t="s">
        <v>9858</v>
      </c>
      <c r="Y1811" s="495"/>
      <c r="Z1811" s="616"/>
      <c r="AA1811" s="590"/>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615" customFormat="1" ht="17.45" customHeight="1" x14ac:dyDescent="0.25">
      <c r="A1812" s="589" t="s">
        <v>8982</v>
      </c>
      <c r="B1812" s="495" t="s">
        <v>57</v>
      </c>
      <c r="C1812" s="495" t="s">
        <v>98</v>
      </c>
      <c r="D1812" s="495" t="s">
        <v>10302</v>
      </c>
      <c r="E1812" s="495" t="s">
        <v>8983</v>
      </c>
      <c r="F1812" s="473" t="s">
        <v>25</v>
      </c>
      <c r="G1812" s="473"/>
      <c r="H1812" s="473"/>
      <c r="I1812" s="473"/>
      <c r="J1812" s="152" t="s">
        <v>11225</v>
      </c>
      <c r="K1812" s="152" t="s">
        <v>8951</v>
      </c>
      <c r="L1812" s="496">
        <v>42898</v>
      </c>
      <c r="M1812" s="497">
        <v>42808</v>
      </c>
      <c r="N1812" s="152" t="s">
        <v>46</v>
      </c>
      <c r="O1812" s="498">
        <v>42898</v>
      </c>
      <c r="P1812" s="499">
        <v>15000</v>
      </c>
      <c r="Q1812" s="500">
        <f t="shared" si="64"/>
        <v>1.4999999999999999E-2</v>
      </c>
      <c r="R1812" s="501">
        <v>12</v>
      </c>
      <c r="S1812" s="502">
        <v>42810</v>
      </c>
      <c r="T1812" s="152" t="s">
        <v>125</v>
      </c>
      <c r="U1812" s="152" t="s">
        <v>7040</v>
      </c>
      <c r="V1812" s="495" t="s">
        <v>162</v>
      </c>
      <c r="W1812" s="495" t="s">
        <v>7199</v>
      </c>
      <c r="X1812" s="495" t="s">
        <v>7397</v>
      </c>
      <c r="Y1812" s="495"/>
      <c r="Z1812" s="616"/>
      <c r="AA1812" s="590"/>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615" customFormat="1" ht="17.45" customHeight="1" x14ac:dyDescent="0.25">
      <c r="A1813" s="589" t="s">
        <v>11041</v>
      </c>
      <c r="B1813" s="495" t="s">
        <v>57</v>
      </c>
      <c r="C1813" s="495" t="s">
        <v>98</v>
      </c>
      <c r="D1813" s="495" t="s">
        <v>11114</v>
      </c>
      <c r="E1813" s="495" t="s">
        <v>316</v>
      </c>
      <c r="F1813" s="473" t="s">
        <v>25</v>
      </c>
      <c r="G1813" s="473"/>
      <c r="H1813" s="473"/>
      <c r="I1813" s="473"/>
      <c r="J1813" s="152" t="s">
        <v>11223</v>
      </c>
      <c r="K1813" s="152" t="s">
        <v>35</v>
      </c>
      <c r="L1813" s="496">
        <v>42995</v>
      </c>
      <c r="M1813" s="497">
        <v>42905</v>
      </c>
      <c r="N1813" s="152" t="s">
        <v>142</v>
      </c>
      <c r="O1813" s="498">
        <v>42995</v>
      </c>
      <c r="P1813" s="499">
        <v>15000</v>
      </c>
      <c r="Q1813" s="500">
        <f t="shared" si="64"/>
        <v>1.4999999999999999E-2</v>
      </c>
      <c r="R1813" s="501">
        <v>12</v>
      </c>
      <c r="S1813" s="502">
        <v>42908</v>
      </c>
      <c r="T1813" s="152" t="s">
        <v>103</v>
      </c>
      <c r="U1813" s="152" t="s">
        <v>7040</v>
      </c>
      <c r="V1813" s="495" t="s">
        <v>162</v>
      </c>
      <c r="W1813" s="495" t="s">
        <v>105</v>
      </c>
      <c r="X1813" s="495" t="s">
        <v>11402</v>
      </c>
      <c r="Y1813" s="495"/>
      <c r="Z1813" s="616"/>
      <c r="AA1813" s="590"/>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615" customFormat="1" ht="17.45" customHeight="1" x14ac:dyDescent="0.25">
      <c r="A1814" s="589" t="s">
        <v>4517</v>
      </c>
      <c r="B1814" s="495" t="s">
        <v>57</v>
      </c>
      <c r="C1814" s="495" t="s">
        <v>98</v>
      </c>
      <c r="D1814" s="495" t="s">
        <v>4518</v>
      </c>
      <c r="E1814" s="495" t="s">
        <v>4519</v>
      </c>
      <c r="F1814" s="473" t="s">
        <v>28</v>
      </c>
      <c r="G1814" s="473"/>
      <c r="H1814" s="473"/>
      <c r="I1814" s="473"/>
      <c r="J1814" s="152" t="s">
        <v>11223</v>
      </c>
      <c r="K1814" s="163" t="s">
        <v>8990</v>
      </c>
      <c r="L1814" s="503">
        <v>42978</v>
      </c>
      <c r="M1814" s="497" t="s">
        <v>4520</v>
      </c>
      <c r="N1814" s="163" t="s">
        <v>47</v>
      </c>
      <c r="O1814" s="503">
        <v>42978</v>
      </c>
      <c r="P1814" s="499">
        <v>15000</v>
      </c>
      <c r="Q1814" s="500">
        <f t="shared" si="64"/>
        <v>1.4999999999999999E-2</v>
      </c>
      <c r="R1814" s="504">
        <v>12</v>
      </c>
      <c r="S1814" s="505" t="s">
        <v>445</v>
      </c>
      <c r="T1814" s="163" t="s">
        <v>125</v>
      </c>
      <c r="U1814" s="152" t="s">
        <v>7040</v>
      </c>
      <c r="V1814" s="495" t="s">
        <v>104</v>
      </c>
      <c r="W1814" s="495" t="s">
        <v>114</v>
      </c>
      <c r="X1814" s="495" t="s">
        <v>106</v>
      </c>
      <c r="Y1814" s="495" t="s">
        <v>2777</v>
      </c>
      <c r="Z1814" s="616"/>
      <c r="AA1814" s="590"/>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615" customFormat="1" ht="17.45" customHeight="1" x14ac:dyDescent="0.25">
      <c r="A1815" s="589" t="s">
        <v>4363</v>
      </c>
      <c r="B1815" s="495" t="s">
        <v>57</v>
      </c>
      <c r="C1815" s="495" t="s">
        <v>98</v>
      </c>
      <c r="D1815" s="495" t="s">
        <v>1526</v>
      </c>
      <c r="E1815" s="495" t="s">
        <v>4364</v>
      </c>
      <c r="F1815" s="473" t="s">
        <v>26</v>
      </c>
      <c r="G1815" s="473"/>
      <c r="H1815" s="473"/>
      <c r="I1815" s="473"/>
      <c r="J1815" s="152" t="s">
        <v>11225</v>
      </c>
      <c r="K1815" s="163" t="s">
        <v>8948</v>
      </c>
      <c r="L1815" s="503">
        <v>42912</v>
      </c>
      <c r="M1815" s="497" t="s">
        <v>4365</v>
      </c>
      <c r="N1815" s="163" t="s">
        <v>48</v>
      </c>
      <c r="O1815" s="503">
        <v>42912</v>
      </c>
      <c r="P1815" s="499">
        <v>15000</v>
      </c>
      <c r="Q1815" s="500">
        <f t="shared" si="64"/>
        <v>1.4999999999999999E-2</v>
      </c>
      <c r="R1815" s="504">
        <v>12</v>
      </c>
      <c r="S1815" s="505" t="s">
        <v>11328</v>
      </c>
      <c r="T1815" s="163" t="s">
        <v>125</v>
      </c>
      <c r="U1815" s="163" t="s">
        <v>7</v>
      </c>
      <c r="V1815" s="495" t="s">
        <v>388</v>
      </c>
      <c r="W1815" s="495" t="s">
        <v>389</v>
      </c>
      <c r="X1815" s="495" t="s">
        <v>106</v>
      </c>
      <c r="Y1815" s="495" t="s">
        <v>356</v>
      </c>
      <c r="Z1815" s="616"/>
      <c r="AA1815" s="590"/>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615" customFormat="1" ht="17.45" customHeight="1" x14ac:dyDescent="0.25">
      <c r="A1816" s="589" t="s">
        <v>8497</v>
      </c>
      <c r="B1816" s="495" t="s">
        <v>57</v>
      </c>
      <c r="C1816" s="495" t="s">
        <v>98</v>
      </c>
      <c r="D1816" s="495" t="s">
        <v>8498</v>
      </c>
      <c r="E1816" s="495" t="s">
        <v>8499</v>
      </c>
      <c r="F1816" s="473" t="s">
        <v>27</v>
      </c>
      <c r="G1816" s="473"/>
      <c r="H1816" s="473"/>
      <c r="I1816" s="473"/>
      <c r="J1816" s="152" t="s">
        <v>11223</v>
      </c>
      <c r="K1816" s="163" t="s">
        <v>8070</v>
      </c>
      <c r="L1816" s="503">
        <v>42941</v>
      </c>
      <c r="M1816" s="497" t="s">
        <v>8607</v>
      </c>
      <c r="N1816" s="163" t="s">
        <v>47</v>
      </c>
      <c r="O1816" s="503">
        <v>42941</v>
      </c>
      <c r="P1816" s="499">
        <v>15000</v>
      </c>
      <c r="Q1816" s="500">
        <f t="shared" si="64"/>
        <v>1.4999999999999999E-2</v>
      </c>
      <c r="R1816" s="504">
        <v>3</v>
      </c>
      <c r="S1816" s="505" t="s">
        <v>11804</v>
      </c>
      <c r="T1816" s="163" t="s">
        <v>125</v>
      </c>
      <c r="U1816" s="163" t="s">
        <v>7</v>
      </c>
      <c r="V1816" s="495" t="s">
        <v>388</v>
      </c>
      <c r="W1816" s="495" t="s">
        <v>389</v>
      </c>
      <c r="X1816" s="495" t="s">
        <v>106</v>
      </c>
      <c r="Y1816" s="495" t="s">
        <v>9238</v>
      </c>
      <c r="Z1816" s="616"/>
      <c r="AA1816" s="590"/>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615" customFormat="1" ht="17.45" customHeight="1" x14ac:dyDescent="0.25">
      <c r="A1817" s="589" t="s">
        <v>4485</v>
      </c>
      <c r="B1817" s="495" t="s">
        <v>57</v>
      </c>
      <c r="C1817" s="495" t="s">
        <v>98</v>
      </c>
      <c r="D1817" s="495" t="s">
        <v>4486</v>
      </c>
      <c r="E1817" s="495" t="s">
        <v>4487</v>
      </c>
      <c r="F1817" s="473" t="s">
        <v>26</v>
      </c>
      <c r="G1817" s="473"/>
      <c r="H1817" s="473"/>
      <c r="I1817" s="473"/>
      <c r="J1817" s="152" t="s">
        <v>11223</v>
      </c>
      <c r="K1817" s="163" t="s">
        <v>8948</v>
      </c>
      <c r="L1817" s="503">
        <v>43007</v>
      </c>
      <c r="M1817" s="497" t="s">
        <v>4488</v>
      </c>
      <c r="N1817" s="163" t="s">
        <v>47</v>
      </c>
      <c r="O1817" s="503">
        <v>43007</v>
      </c>
      <c r="P1817" s="499">
        <v>15000</v>
      </c>
      <c r="Q1817" s="500">
        <f t="shared" si="64"/>
        <v>1.4999999999999999E-2</v>
      </c>
      <c r="R1817" s="504">
        <v>3</v>
      </c>
      <c r="S1817" s="505" t="s">
        <v>11804</v>
      </c>
      <c r="T1817" s="163" t="s">
        <v>103</v>
      </c>
      <c r="U1817" s="163" t="s">
        <v>7</v>
      </c>
      <c r="V1817" s="495" t="s">
        <v>388</v>
      </c>
      <c r="W1817" s="495" t="s">
        <v>389</v>
      </c>
      <c r="X1817" s="495" t="s">
        <v>106</v>
      </c>
      <c r="Y1817" s="495" t="s">
        <v>9238</v>
      </c>
      <c r="Z1817" s="616"/>
      <c r="AA1817" s="590"/>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615" customFormat="1" ht="17.45" customHeight="1" x14ac:dyDescent="0.25">
      <c r="A1818" s="589" t="s">
        <v>4528</v>
      </c>
      <c r="B1818" s="495" t="s">
        <v>57</v>
      </c>
      <c r="C1818" s="495" t="s">
        <v>98</v>
      </c>
      <c r="D1818" s="495" t="s">
        <v>4529</v>
      </c>
      <c r="E1818" s="495" t="s">
        <v>4530</v>
      </c>
      <c r="F1818" s="473" t="s">
        <v>27</v>
      </c>
      <c r="G1818" s="473"/>
      <c r="H1818" s="473"/>
      <c r="I1818" s="473"/>
      <c r="J1818" s="152" t="s">
        <v>11225</v>
      </c>
      <c r="K1818" s="163" t="s">
        <v>8947</v>
      </c>
      <c r="L1818" s="503">
        <v>42869</v>
      </c>
      <c r="M1818" s="497" t="s">
        <v>4531</v>
      </c>
      <c r="N1818" s="163" t="s">
        <v>46</v>
      </c>
      <c r="O1818" s="503">
        <v>42869</v>
      </c>
      <c r="P1818" s="499">
        <v>15000</v>
      </c>
      <c r="Q1818" s="500">
        <f t="shared" si="64"/>
        <v>1.4999999999999999E-2</v>
      </c>
      <c r="R1818" s="504">
        <v>3</v>
      </c>
      <c r="S1818" s="505" t="s">
        <v>812</v>
      </c>
      <c r="T1818" s="163" t="s">
        <v>125</v>
      </c>
      <c r="U1818" s="163" t="s">
        <v>7</v>
      </c>
      <c r="V1818" s="495" t="s">
        <v>388</v>
      </c>
      <c r="W1818" s="495" t="s">
        <v>389</v>
      </c>
      <c r="X1818" s="495" t="s">
        <v>106</v>
      </c>
      <c r="Y1818" s="495" t="s">
        <v>9238</v>
      </c>
      <c r="Z1818" s="616"/>
      <c r="AA1818" s="590"/>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615" customFormat="1" ht="17.45" customHeight="1" x14ac:dyDescent="0.25">
      <c r="A1819" s="589" t="s">
        <v>4510</v>
      </c>
      <c r="B1819" s="495" t="s">
        <v>57</v>
      </c>
      <c r="C1819" s="495" t="s">
        <v>98</v>
      </c>
      <c r="D1819" s="495" t="s">
        <v>4511</v>
      </c>
      <c r="E1819" s="495" t="s">
        <v>4512</v>
      </c>
      <c r="F1819" s="473" t="s">
        <v>26</v>
      </c>
      <c r="G1819" s="473"/>
      <c r="H1819" s="473"/>
      <c r="I1819" s="473"/>
      <c r="J1819" s="152" t="s">
        <v>11225</v>
      </c>
      <c r="K1819" s="163" t="s">
        <v>8948</v>
      </c>
      <c r="L1819" s="503">
        <v>42885</v>
      </c>
      <c r="M1819" s="497" t="s">
        <v>4513</v>
      </c>
      <c r="N1819" s="163" t="s">
        <v>46</v>
      </c>
      <c r="O1819" s="503">
        <v>42885</v>
      </c>
      <c r="P1819" s="499">
        <v>15000</v>
      </c>
      <c r="Q1819" s="500">
        <f t="shared" si="64"/>
        <v>1.4999999999999999E-2</v>
      </c>
      <c r="R1819" s="504">
        <v>1</v>
      </c>
      <c r="S1819" s="505" t="s">
        <v>10345</v>
      </c>
      <c r="T1819" s="163" t="s">
        <v>125</v>
      </c>
      <c r="U1819" s="163" t="s">
        <v>7</v>
      </c>
      <c r="V1819" s="495" t="s">
        <v>477</v>
      </c>
      <c r="W1819" s="495"/>
      <c r="X1819" s="495" t="s">
        <v>106</v>
      </c>
      <c r="Y1819" s="495" t="s">
        <v>9238</v>
      </c>
      <c r="Z1819" s="616"/>
      <c r="AA1819" s="590"/>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615" customFormat="1" ht="17.45" customHeight="1" x14ac:dyDescent="0.25">
      <c r="A1820" s="589" t="s">
        <v>4506</v>
      </c>
      <c r="B1820" s="495" t="s">
        <v>57</v>
      </c>
      <c r="C1820" s="495" t="s">
        <v>98</v>
      </c>
      <c r="D1820" s="495" t="s">
        <v>4507</v>
      </c>
      <c r="E1820" s="495" t="s">
        <v>4508</v>
      </c>
      <c r="F1820" s="473" t="s">
        <v>24</v>
      </c>
      <c r="G1820" s="473"/>
      <c r="H1820" s="473"/>
      <c r="I1820" s="473"/>
      <c r="J1820" s="152" t="s">
        <v>11225</v>
      </c>
      <c r="K1820" s="163" t="s">
        <v>8949</v>
      </c>
      <c r="L1820" s="503">
        <v>42848</v>
      </c>
      <c r="M1820" s="497" t="s">
        <v>4509</v>
      </c>
      <c r="N1820" s="163" t="s">
        <v>46</v>
      </c>
      <c r="O1820" s="503">
        <v>42848</v>
      </c>
      <c r="P1820" s="499">
        <v>15000</v>
      </c>
      <c r="Q1820" s="500">
        <f t="shared" si="64"/>
        <v>1.4999999999999999E-2</v>
      </c>
      <c r="R1820" s="504">
        <v>12</v>
      </c>
      <c r="S1820" s="505" t="s">
        <v>1597</v>
      </c>
      <c r="T1820" s="163" t="s">
        <v>125</v>
      </c>
      <c r="U1820" s="163" t="s">
        <v>7</v>
      </c>
      <c r="V1820" s="495" t="s">
        <v>388</v>
      </c>
      <c r="W1820" s="495" t="s">
        <v>389</v>
      </c>
      <c r="X1820" s="495" t="s">
        <v>106</v>
      </c>
      <c r="Y1820" s="495" t="s">
        <v>9238</v>
      </c>
      <c r="Z1820" s="616"/>
      <c r="AA1820" s="590"/>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615" customFormat="1" ht="17.45" customHeight="1" x14ac:dyDescent="0.25">
      <c r="A1821" s="589" t="s">
        <v>9088</v>
      </c>
      <c r="B1821" s="495" t="s">
        <v>57</v>
      </c>
      <c r="C1821" s="495" t="s">
        <v>98</v>
      </c>
      <c r="D1821" s="495" t="s">
        <v>9089</v>
      </c>
      <c r="E1821" s="495" t="s">
        <v>9090</v>
      </c>
      <c r="F1821" s="473" t="s">
        <v>26</v>
      </c>
      <c r="G1821" s="473"/>
      <c r="H1821" s="473"/>
      <c r="I1821" s="473"/>
      <c r="J1821" s="152" t="s">
        <v>11223</v>
      </c>
      <c r="K1821" s="163" t="s">
        <v>8948</v>
      </c>
      <c r="L1821" s="503">
        <v>42963</v>
      </c>
      <c r="M1821" s="497" t="s">
        <v>9104</v>
      </c>
      <c r="N1821" s="163" t="s">
        <v>46</v>
      </c>
      <c r="O1821" s="503">
        <v>42963</v>
      </c>
      <c r="P1821" s="499">
        <v>15000</v>
      </c>
      <c r="Q1821" s="500">
        <f t="shared" si="64"/>
        <v>1.4999999999999999E-2</v>
      </c>
      <c r="R1821" s="504">
        <v>12</v>
      </c>
      <c r="S1821" s="505" t="s">
        <v>9261</v>
      </c>
      <c r="T1821" s="163" t="s">
        <v>125</v>
      </c>
      <c r="U1821" s="163" t="s">
        <v>7</v>
      </c>
      <c r="V1821" s="495" t="s">
        <v>477</v>
      </c>
      <c r="W1821" s="495" t="s">
        <v>1204</v>
      </c>
      <c r="X1821" s="495" t="s">
        <v>106</v>
      </c>
      <c r="Y1821" s="495" t="s">
        <v>9238</v>
      </c>
      <c r="Z1821" s="616"/>
      <c r="AA1821" s="590"/>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615" customFormat="1" ht="17.45" customHeight="1" x14ac:dyDescent="0.25">
      <c r="A1822" s="589" t="s">
        <v>8209</v>
      </c>
      <c r="B1822" s="495" t="s">
        <v>56</v>
      </c>
      <c r="C1822" s="495" t="s">
        <v>117</v>
      </c>
      <c r="D1822" s="495" t="s">
        <v>8210</v>
      </c>
      <c r="E1822" s="495" t="s">
        <v>8211</v>
      </c>
      <c r="F1822" s="473" t="s">
        <v>25</v>
      </c>
      <c r="G1822" s="473"/>
      <c r="H1822" s="473"/>
      <c r="I1822" s="473"/>
      <c r="J1822" s="152" t="s">
        <v>11223</v>
      </c>
      <c r="K1822" s="163" t="s">
        <v>8951</v>
      </c>
      <c r="L1822" s="503">
        <v>42978</v>
      </c>
      <c r="M1822" s="497" t="s">
        <v>8545</v>
      </c>
      <c r="N1822" s="163" t="s">
        <v>47</v>
      </c>
      <c r="O1822" s="503">
        <v>42978</v>
      </c>
      <c r="P1822" s="499">
        <v>150000</v>
      </c>
      <c r="Q1822" s="500">
        <f t="shared" si="64"/>
        <v>0.15</v>
      </c>
      <c r="R1822" s="504">
        <v>2</v>
      </c>
      <c r="S1822" s="505" t="s">
        <v>10333</v>
      </c>
      <c r="T1822" s="163" t="s">
        <v>103</v>
      </c>
      <c r="U1822" s="163" t="s">
        <v>7</v>
      </c>
      <c r="V1822" s="495" t="s">
        <v>477</v>
      </c>
      <c r="W1822" s="495" t="s">
        <v>1204</v>
      </c>
      <c r="X1822" s="495" t="s">
        <v>8620</v>
      </c>
      <c r="Y1822" s="495" t="s">
        <v>8688</v>
      </c>
      <c r="Z1822" s="616"/>
      <c r="AA1822" s="590"/>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615" customFormat="1" ht="17.45" customHeight="1" x14ac:dyDescent="0.25">
      <c r="A1823" s="593" t="s">
        <v>11040</v>
      </c>
      <c r="B1823" s="415" t="s">
        <v>60</v>
      </c>
      <c r="C1823" s="415" t="s">
        <v>805</v>
      </c>
      <c r="D1823" s="415" t="s">
        <v>11113</v>
      </c>
      <c r="E1823" s="415" t="s">
        <v>316</v>
      </c>
      <c r="F1823" s="473" t="s">
        <v>25</v>
      </c>
      <c r="G1823" s="473"/>
      <c r="H1823" s="473"/>
      <c r="I1823" s="473"/>
      <c r="J1823" s="101" t="s">
        <v>11223</v>
      </c>
      <c r="K1823" s="101" t="s">
        <v>35</v>
      </c>
      <c r="L1823" s="527">
        <v>42995</v>
      </c>
      <c r="M1823" s="528">
        <v>42905</v>
      </c>
      <c r="N1823" s="101" t="s">
        <v>47</v>
      </c>
      <c r="O1823" s="527">
        <v>42995</v>
      </c>
      <c r="P1823" s="529">
        <v>15000</v>
      </c>
      <c r="Q1823" s="474">
        <f t="shared" si="64"/>
        <v>1.4999999999999999E-2</v>
      </c>
      <c r="R1823" s="530">
        <v>12</v>
      </c>
      <c r="S1823" s="531">
        <v>42905</v>
      </c>
      <c r="T1823" s="101" t="s">
        <v>103</v>
      </c>
      <c r="U1823" s="101" t="s">
        <v>7040</v>
      </c>
      <c r="V1823" s="415" t="s">
        <v>1715</v>
      </c>
      <c r="W1823" s="415" t="s">
        <v>518</v>
      </c>
      <c r="X1823" s="415" t="s">
        <v>9831</v>
      </c>
      <c r="Y1823" s="415" t="s">
        <v>6864</v>
      </c>
      <c r="Z1823" s="616"/>
      <c r="AA1823" s="590"/>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615" customFormat="1" ht="17.45" customHeight="1" x14ac:dyDescent="0.25">
      <c r="A1824" s="589" t="s">
        <v>3465</v>
      </c>
      <c r="B1824" s="495" t="s">
        <v>57</v>
      </c>
      <c r="C1824" s="495" t="s">
        <v>98</v>
      </c>
      <c r="D1824" s="495" t="s">
        <v>3466</v>
      </c>
      <c r="E1824" s="495" t="s">
        <v>3467</v>
      </c>
      <c r="F1824" s="473" t="s">
        <v>28</v>
      </c>
      <c r="G1824" s="473"/>
      <c r="H1824" s="473"/>
      <c r="I1824" s="473"/>
      <c r="J1824" s="152" t="s">
        <v>11223</v>
      </c>
      <c r="K1824" s="163" t="s">
        <v>8950</v>
      </c>
      <c r="L1824" s="503">
        <v>43007</v>
      </c>
      <c r="M1824" s="497" t="s">
        <v>3468</v>
      </c>
      <c r="N1824" s="163" t="s">
        <v>48</v>
      </c>
      <c r="O1824" s="503">
        <v>43007</v>
      </c>
      <c r="P1824" s="499">
        <v>14000</v>
      </c>
      <c r="Q1824" s="500">
        <f t="shared" si="64"/>
        <v>1.3999999999999999E-2</v>
      </c>
      <c r="R1824" s="504">
        <v>12</v>
      </c>
      <c r="S1824" s="505" t="s">
        <v>3469</v>
      </c>
      <c r="T1824" s="163" t="s">
        <v>466</v>
      </c>
      <c r="U1824" s="163" t="s">
        <v>7</v>
      </c>
      <c r="V1824" s="495" t="s">
        <v>388</v>
      </c>
      <c r="W1824" s="495" t="s">
        <v>389</v>
      </c>
      <c r="X1824" s="495" t="s">
        <v>106</v>
      </c>
      <c r="Y1824" s="495" t="s">
        <v>435</v>
      </c>
      <c r="Z1824" s="616"/>
      <c r="AA1824" s="590"/>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615" customFormat="1" ht="17.45" customHeight="1" x14ac:dyDescent="0.25">
      <c r="A1825" s="589" t="s">
        <v>5760</v>
      </c>
      <c r="B1825" s="495" t="s">
        <v>57</v>
      </c>
      <c r="C1825" s="495" t="s">
        <v>324</v>
      </c>
      <c r="D1825" s="495" t="s">
        <v>5761</v>
      </c>
      <c r="E1825" s="495" t="s">
        <v>5762</v>
      </c>
      <c r="F1825" s="473" t="s">
        <v>24</v>
      </c>
      <c r="G1825" s="473"/>
      <c r="H1825" s="473"/>
      <c r="I1825" s="473"/>
      <c r="J1825" s="152" t="s">
        <v>11225</v>
      </c>
      <c r="K1825" s="163" t="s">
        <v>8949</v>
      </c>
      <c r="L1825" s="503">
        <v>42904</v>
      </c>
      <c r="M1825" s="497" t="s">
        <v>6230</v>
      </c>
      <c r="N1825" s="163" t="s">
        <v>50</v>
      </c>
      <c r="O1825" s="503">
        <v>42904</v>
      </c>
      <c r="P1825" s="499">
        <v>13950</v>
      </c>
      <c r="Q1825" s="500">
        <f t="shared" si="64"/>
        <v>1.3949999999999999E-2</v>
      </c>
      <c r="R1825" s="504">
        <v>1</v>
      </c>
      <c r="S1825" s="505" t="s">
        <v>7992</v>
      </c>
      <c r="T1825" s="163" t="s">
        <v>578</v>
      </c>
      <c r="U1825" s="163" t="s">
        <v>7</v>
      </c>
      <c r="V1825" s="495" t="s">
        <v>477</v>
      </c>
      <c r="W1825" s="495" t="s">
        <v>2539</v>
      </c>
      <c r="X1825" s="495" t="s">
        <v>6231</v>
      </c>
      <c r="Y1825" s="495" t="s">
        <v>356</v>
      </c>
      <c r="Z1825" s="616"/>
      <c r="AA1825" s="590"/>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615" customFormat="1" ht="17.45" customHeight="1" x14ac:dyDescent="0.25">
      <c r="A1826" s="589" t="s">
        <v>2120</v>
      </c>
      <c r="B1826" s="495" t="s">
        <v>56</v>
      </c>
      <c r="C1826" s="495" t="s">
        <v>117</v>
      </c>
      <c r="D1826" s="495" t="s">
        <v>2121</v>
      </c>
      <c r="E1826" s="495" t="s">
        <v>2122</v>
      </c>
      <c r="F1826" s="473" t="s">
        <v>25</v>
      </c>
      <c r="G1826" s="473"/>
      <c r="H1826" s="473"/>
      <c r="I1826" s="473"/>
      <c r="J1826" s="152" t="s">
        <v>11224</v>
      </c>
      <c r="K1826" s="163" t="s">
        <v>8951</v>
      </c>
      <c r="L1826" s="503">
        <v>43098</v>
      </c>
      <c r="M1826" s="497" t="s">
        <v>2123</v>
      </c>
      <c r="N1826" s="163" t="s">
        <v>47</v>
      </c>
      <c r="O1826" s="503">
        <v>43098</v>
      </c>
      <c r="P1826" s="499">
        <v>200000</v>
      </c>
      <c r="Q1826" s="500">
        <f t="shared" si="64"/>
        <v>0.19999999999999998</v>
      </c>
      <c r="R1826" s="504">
        <v>1</v>
      </c>
      <c r="S1826" s="505" t="s">
        <v>1491</v>
      </c>
      <c r="T1826" s="163" t="s">
        <v>103</v>
      </c>
      <c r="U1826" s="163" t="s">
        <v>13</v>
      </c>
      <c r="V1826" s="495" t="s">
        <v>860</v>
      </c>
      <c r="W1826" s="495" t="s">
        <v>2124</v>
      </c>
      <c r="X1826" s="495" t="s">
        <v>6467</v>
      </c>
      <c r="Y1826" s="495"/>
      <c r="Z1826" s="616"/>
      <c r="AA1826" s="590"/>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615" customFormat="1" ht="17.45" customHeight="1" x14ac:dyDescent="0.25">
      <c r="A1827" s="589" t="s">
        <v>9331</v>
      </c>
      <c r="B1827" s="495" t="s">
        <v>56</v>
      </c>
      <c r="C1827" s="495" t="s">
        <v>194</v>
      </c>
      <c r="D1827" s="495" t="s">
        <v>10430</v>
      </c>
      <c r="E1827" s="495" t="s">
        <v>9332</v>
      </c>
      <c r="F1827" s="473" t="s">
        <v>27</v>
      </c>
      <c r="G1827" s="473"/>
      <c r="H1827" s="473"/>
      <c r="I1827" s="473"/>
      <c r="J1827" s="152" t="s">
        <v>11223</v>
      </c>
      <c r="K1827" s="152" t="s">
        <v>8947</v>
      </c>
      <c r="L1827" s="496">
        <v>42964</v>
      </c>
      <c r="M1827" s="497">
        <v>42874</v>
      </c>
      <c r="N1827" s="152" t="s">
        <v>47</v>
      </c>
      <c r="O1827" s="498">
        <v>42964</v>
      </c>
      <c r="P1827" s="499">
        <v>250000</v>
      </c>
      <c r="Q1827" s="500">
        <f t="shared" si="64"/>
        <v>0.25</v>
      </c>
      <c r="R1827" s="501">
        <v>12</v>
      </c>
      <c r="S1827" s="502">
        <v>42901</v>
      </c>
      <c r="T1827" s="152" t="s">
        <v>103</v>
      </c>
      <c r="U1827" s="152" t="s">
        <v>7040</v>
      </c>
      <c r="V1827" s="495" t="s">
        <v>162</v>
      </c>
      <c r="W1827" s="495" t="s">
        <v>105</v>
      </c>
      <c r="X1827" s="495" t="s">
        <v>10013</v>
      </c>
      <c r="Y1827" s="495"/>
      <c r="Z1827" s="616"/>
      <c r="AA1827" s="590"/>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615" customFormat="1" ht="17.45" customHeight="1" x14ac:dyDescent="0.25">
      <c r="A1828" s="589" t="s">
        <v>532</v>
      </c>
      <c r="B1828" s="495" t="s">
        <v>56</v>
      </c>
      <c r="C1828" s="495" t="s">
        <v>117</v>
      </c>
      <c r="D1828" s="495" t="s">
        <v>533</v>
      </c>
      <c r="E1828" s="495" t="s">
        <v>534</v>
      </c>
      <c r="F1828" s="473" t="s">
        <v>25</v>
      </c>
      <c r="G1828" s="473"/>
      <c r="H1828" s="473"/>
      <c r="I1828" s="473"/>
      <c r="J1828" s="152" t="s">
        <v>11223</v>
      </c>
      <c r="K1828" s="163" t="s">
        <v>8951</v>
      </c>
      <c r="L1828" s="503">
        <v>43007</v>
      </c>
      <c r="M1828" s="497" t="s">
        <v>535</v>
      </c>
      <c r="N1828" s="163" t="s">
        <v>48</v>
      </c>
      <c r="O1828" s="503">
        <v>43007</v>
      </c>
      <c r="P1828" s="499">
        <v>1000000</v>
      </c>
      <c r="Q1828" s="500">
        <f t="shared" si="64"/>
        <v>1</v>
      </c>
      <c r="R1828" s="504">
        <v>1</v>
      </c>
      <c r="S1828" s="505" t="s">
        <v>10333</v>
      </c>
      <c r="T1828" s="163" t="s">
        <v>103</v>
      </c>
      <c r="U1828" s="163" t="s">
        <v>13</v>
      </c>
      <c r="V1828" s="495" t="s">
        <v>126</v>
      </c>
      <c r="W1828" s="495" t="s">
        <v>434</v>
      </c>
      <c r="X1828" s="495" t="s">
        <v>6307</v>
      </c>
      <c r="Y1828" s="495" t="s">
        <v>525</v>
      </c>
      <c r="Z1828" s="616"/>
      <c r="AA1828" s="590"/>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615" customFormat="1" ht="17.45" customHeight="1" x14ac:dyDescent="0.25">
      <c r="A1829" s="589" t="s">
        <v>8394</v>
      </c>
      <c r="B1829" s="495" t="s">
        <v>56</v>
      </c>
      <c r="C1829" s="495" t="s">
        <v>117</v>
      </c>
      <c r="D1829" s="495" t="s">
        <v>8395</v>
      </c>
      <c r="E1829" s="495" t="s">
        <v>8396</v>
      </c>
      <c r="F1829" s="473" t="s">
        <v>25</v>
      </c>
      <c r="G1829" s="473"/>
      <c r="H1829" s="473"/>
      <c r="I1829" s="473"/>
      <c r="J1829" s="152" t="s">
        <v>11223</v>
      </c>
      <c r="K1829" s="163" t="s">
        <v>35</v>
      </c>
      <c r="L1829" s="503">
        <v>43000</v>
      </c>
      <c r="M1829" s="497" t="s">
        <v>8585</v>
      </c>
      <c r="N1829" s="163" t="s">
        <v>47</v>
      </c>
      <c r="O1829" s="503">
        <v>43000</v>
      </c>
      <c r="P1829" s="499">
        <v>95000</v>
      </c>
      <c r="Q1829" s="500">
        <f t="shared" si="64"/>
        <v>9.5000000000000001E-2</v>
      </c>
      <c r="R1829" s="504">
        <v>12</v>
      </c>
      <c r="S1829" s="505" t="s">
        <v>10333</v>
      </c>
      <c r="T1829" s="163" t="s">
        <v>103</v>
      </c>
      <c r="U1829" s="163" t="s">
        <v>7</v>
      </c>
      <c r="V1829" s="495" t="s">
        <v>477</v>
      </c>
      <c r="W1829" s="495" t="s">
        <v>1138</v>
      </c>
      <c r="X1829" s="495" t="s">
        <v>8659</v>
      </c>
      <c r="Y1829" s="495" t="s">
        <v>757</v>
      </c>
      <c r="Z1829" s="616"/>
      <c r="AA1829" s="590"/>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615" customFormat="1" ht="17.45" customHeight="1" x14ac:dyDescent="0.25">
      <c r="A1830" s="589" t="s">
        <v>2617</v>
      </c>
      <c r="B1830" s="495" t="s">
        <v>56</v>
      </c>
      <c r="C1830" s="495" t="s">
        <v>161</v>
      </c>
      <c r="D1830" s="495" t="s">
        <v>2618</v>
      </c>
      <c r="E1830" s="495" t="s">
        <v>2619</v>
      </c>
      <c r="F1830" s="473" t="s">
        <v>26</v>
      </c>
      <c r="G1830" s="473"/>
      <c r="H1830" s="473"/>
      <c r="I1830" s="473"/>
      <c r="J1830" s="152" t="s">
        <v>11223</v>
      </c>
      <c r="K1830" s="163" t="s">
        <v>33</v>
      </c>
      <c r="L1830" s="503">
        <v>42957</v>
      </c>
      <c r="M1830" s="497" t="s">
        <v>2620</v>
      </c>
      <c r="N1830" s="163" t="s">
        <v>47</v>
      </c>
      <c r="O1830" s="503">
        <v>42957</v>
      </c>
      <c r="P1830" s="499">
        <v>130400</v>
      </c>
      <c r="Q1830" s="500">
        <f t="shared" si="64"/>
        <v>0.13039999999999999</v>
      </c>
      <c r="R1830" s="504">
        <v>1</v>
      </c>
      <c r="S1830" s="505" t="s">
        <v>11302</v>
      </c>
      <c r="T1830" s="163" t="s">
        <v>211</v>
      </c>
      <c r="U1830" s="163" t="s">
        <v>7</v>
      </c>
      <c r="V1830" s="495" t="s">
        <v>388</v>
      </c>
      <c r="W1830" s="495" t="s">
        <v>389</v>
      </c>
      <c r="X1830" s="495" t="s">
        <v>5542</v>
      </c>
      <c r="Y1830" s="495" t="s">
        <v>356</v>
      </c>
      <c r="Z1830" s="616"/>
      <c r="AA1830" s="590"/>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615" customFormat="1" ht="17.45" customHeight="1" x14ac:dyDescent="0.25">
      <c r="A1831" s="595" t="s">
        <v>4536</v>
      </c>
      <c r="B1831" s="541" t="s">
        <v>62</v>
      </c>
      <c r="C1831" s="541" t="s">
        <v>429</v>
      </c>
      <c r="D1831" s="541" t="s">
        <v>4537</v>
      </c>
      <c r="E1831" s="541" t="s">
        <v>4538</v>
      </c>
      <c r="F1831" s="473" t="s">
        <v>26</v>
      </c>
      <c r="G1831" s="473"/>
      <c r="H1831" s="473"/>
      <c r="I1831" s="473"/>
      <c r="J1831" s="542" t="s">
        <v>11223</v>
      </c>
      <c r="K1831" s="542" t="s">
        <v>8948</v>
      </c>
      <c r="L1831" s="543">
        <v>43008</v>
      </c>
      <c r="M1831" s="544" t="s">
        <v>4539</v>
      </c>
      <c r="N1831" s="542" t="s">
        <v>47</v>
      </c>
      <c r="O1831" s="543">
        <v>43008</v>
      </c>
      <c r="P1831" s="545">
        <v>12888</v>
      </c>
      <c r="Q1831" s="546">
        <v>1.2888E-2</v>
      </c>
      <c r="R1831" s="547">
        <v>1</v>
      </c>
      <c r="S1831" s="548" t="s">
        <v>4540</v>
      </c>
      <c r="T1831" s="542" t="s">
        <v>125</v>
      </c>
      <c r="U1831" s="542" t="s">
        <v>7</v>
      </c>
      <c r="V1831" s="541" t="s">
        <v>477</v>
      </c>
      <c r="W1831" s="541" t="s">
        <v>4541</v>
      </c>
      <c r="X1831" s="495" t="s">
        <v>6233</v>
      </c>
      <c r="Y1831" s="495" t="s">
        <v>1174</v>
      </c>
      <c r="Z1831" s="616"/>
      <c r="AA1831" s="590"/>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615" customFormat="1" ht="17.45" customHeight="1" x14ac:dyDescent="0.25">
      <c r="A1832" s="589" t="s">
        <v>9745</v>
      </c>
      <c r="B1832" s="495" t="s">
        <v>62</v>
      </c>
      <c r="C1832" s="495" t="s">
        <v>429</v>
      </c>
      <c r="D1832" s="495" t="s">
        <v>9746</v>
      </c>
      <c r="E1832" s="495" t="s">
        <v>9747</v>
      </c>
      <c r="F1832" s="473" t="s">
        <v>24</v>
      </c>
      <c r="G1832" s="473"/>
      <c r="H1832" s="473"/>
      <c r="I1832" s="473"/>
      <c r="J1832" s="152" t="s">
        <v>11224</v>
      </c>
      <c r="K1832" s="163" t="s">
        <v>38</v>
      </c>
      <c r="L1832" s="503">
        <v>43039</v>
      </c>
      <c r="M1832" s="497" t="s">
        <v>9758</v>
      </c>
      <c r="N1832" s="163" t="s">
        <v>46</v>
      </c>
      <c r="O1832" s="503">
        <v>43039</v>
      </c>
      <c r="P1832" s="499">
        <v>12792</v>
      </c>
      <c r="Q1832" s="500">
        <f>+P1832*0.000001</f>
        <v>1.2792E-2</v>
      </c>
      <c r="R1832" s="504">
        <v>12</v>
      </c>
      <c r="S1832" s="505" t="s">
        <v>11315</v>
      </c>
      <c r="T1832" s="163" t="s">
        <v>125</v>
      </c>
      <c r="U1832" s="163" t="s">
        <v>7</v>
      </c>
      <c r="V1832" s="495" t="s">
        <v>477</v>
      </c>
      <c r="W1832" s="495"/>
      <c r="X1832" s="495" t="s">
        <v>9767</v>
      </c>
      <c r="Y1832" s="495"/>
      <c r="Z1832" s="616"/>
      <c r="AA1832" s="590"/>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615" customFormat="1" ht="17.45" customHeight="1" x14ac:dyDescent="0.25">
      <c r="A1833" s="595" t="s">
        <v>4546</v>
      </c>
      <c r="B1833" s="541" t="s">
        <v>62</v>
      </c>
      <c r="C1833" s="541" t="s">
        <v>429</v>
      </c>
      <c r="D1833" s="541" t="s">
        <v>4547</v>
      </c>
      <c r="E1833" s="541" t="s">
        <v>4538</v>
      </c>
      <c r="F1833" s="473" t="s">
        <v>28</v>
      </c>
      <c r="G1833" s="473"/>
      <c r="H1833" s="473"/>
      <c r="I1833" s="473"/>
      <c r="J1833" s="542" t="s">
        <v>11223</v>
      </c>
      <c r="K1833" s="542" t="s">
        <v>8950</v>
      </c>
      <c r="L1833" s="543">
        <v>43008</v>
      </c>
      <c r="M1833" s="544" t="s">
        <v>4548</v>
      </c>
      <c r="N1833" s="542" t="s">
        <v>47</v>
      </c>
      <c r="O1833" s="543">
        <v>43008</v>
      </c>
      <c r="P1833" s="545">
        <v>12510</v>
      </c>
      <c r="Q1833" s="546">
        <v>1.251E-2</v>
      </c>
      <c r="R1833" s="547">
        <v>12</v>
      </c>
      <c r="S1833" s="548" t="s">
        <v>4549</v>
      </c>
      <c r="T1833" s="542" t="s">
        <v>125</v>
      </c>
      <c r="U1833" s="542" t="s">
        <v>7</v>
      </c>
      <c r="V1833" s="541" t="s">
        <v>477</v>
      </c>
      <c r="W1833" s="541" t="s">
        <v>4541</v>
      </c>
      <c r="X1833" s="495" t="s">
        <v>6233</v>
      </c>
      <c r="Y1833" s="495" t="s">
        <v>1174</v>
      </c>
      <c r="Z1833" s="616"/>
      <c r="AA1833" s="590"/>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615" customFormat="1" ht="17.45" customHeight="1" x14ac:dyDescent="0.25">
      <c r="A1834" s="595" t="s">
        <v>4542</v>
      </c>
      <c r="B1834" s="541" t="s">
        <v>62</v>
      </c>
      <c r="C1834" s="541" t="s">
        <v>429</v>
      </c>
      <c r="D1834" s="541" t="s">
        <v>4543</v>
      </c>
      <c r="E1834" s="541" t="s">
        <v>4538</v>
      </c>
      <c r="F1834" s="473" t="s">
        <v>27</v>
      </c>
      <c r="G1834" s="473"/>
      <c r="H1834" s="473"/>
      <c r="I1834" s="473"/>
      <c r="J1834" s="542" t="s">
        <v>11223</v>
      </c>
      <c r="K1834" s="542" t="s">
        <v>8947</v>
      </c>
      <c r="L1834" s="543">
        <v>43008</v>
      </c>
      <c r="M1834" s="544" t="s">
        <v>4544</v>
      </c>
      <c r="N1834" s="542" t="s">
        <v>47</v>
      </c>
      <c r="O1834" s="543">
        <v>43008</v>
      </c>
      <c r="P1834" s="545">
        <v>12510</v>
      </c>
      <c r="Q1834" s="546">
        <v>1.251E-2</v>
      </c>
      <c r="R1834" s="547">
        <v>12</v>
      </c>
      <c r="S1834" s="548" t="s">
        <v>4545</v>
      </c>
      <c r="T1834" s="542" t="s">
        <v>125</v>
      </c>
      <c r="U1834" s="542" t="s">
        <v>7</v>
      </c>
      <c r="V1834" s="541" t="s">
        <v>477</v>
      </c>
      <c r="W1834" s="541" t="s">
        <v>4541</v>
      </c>
      <c r="X1834" s="495" t="s">
        <v>6233</v>
      </c>
      <c r="Y1834" s="495" t="s">
        <v>1174</v>
      </c>
      <c r="Z1834" s="616"/>
      <c r="AA1834" s="590"/>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615" customFormat="1" ht="17.45" customHeight="1" x14ac:dyDescent="0.25">
      <c r="A1835" s="589" t="s">
        <v>5763</v>
      </c>
      <c r="B1835" s="495" t="s">
        <v>57</v>
      </c>
      <c r="C1835" s="495" t="s">
        <v>98</v>
      </c>
      <c r="D1835" s="495" t="s">
        <v>5764</v>
      </c>
      <c r="E1835" s="495" t="s">
        <v>5765</v>
      </c>
      <c r="F1835" s="473" t="s">
        <v>28</v>
      </c>
      <c r="G1835" s="473"/>
      <c r="H1835" s="473"/>
      <c r="I1835" s="473"/>
      <c r="J1835" s="152" t="s">
        <v>11223</v>
      </c>
      <c r="K1835" s="163" t="s">
        <v>8950</v>
      </c>
      <c r="L1835" s="503">
        <v>42999</v>
      </c>
      <c r="M1835" s="497" t="s">
        <v>6234</v>
      </c>
      <c r="N1835" s="163" t="s">
        <v>47</v>
      </c>
      <c r="O1835" s="503">
        <v>42999</v>
      </c>
      <c r="P1835" s="499">
        <v>12500</v>
      </c>
      <c r="Q1835" s="500">
        <f>+P1835*0.000001</f>
        <v>1.2499999999999999E-2</v>
      </c>
      <c r="R1835" s="504">
        <v>12</v>
      </c>
      <c r="S1835" s="505" t="s">
        <v>10333</v>
      </c>
      <c r="T1835" s="163" t="s">
        <v>125</v>
      </c>
      <c r="U1835" s="163" t="s">
        <v>7</v>
      </c>
      <c r="V1835" s="495" t="s">
        <v>388</v>
      </c>
      <c r="W1835" s="495" t="s">
        <v>389</v>
      </c>
      <c r="X1835" s="495" t="s">
        <v>106</v>
      </c>
      <c r="Y1835" s="495" t="s">
        <v>667</v>
      </c>
      <c r="Z1835" s="616"/>
      <c r="AA1835" s="590"/>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615" customFormat="1" ht="17.45" customHeight="1" x14ac:dyDescent="0.25">
      <c r="A1836" s="589" t="s">
        <v>11042</v>
      </c>
      <c r="B1836" s="495" t="s">
        <v>62</v>
      </c>
      <c r="C1836" s="495" t="s">
        <v>429</v>
      </c>
      <c r="D1836" s="495" t="s">
        <v>11729</v>
      </c>
      <c r="E1836" s="495" t="s">
        <v>11216</v>
      </c>
      <c r="F1836" s="473" t="s">
        <v>25</v>
      </c>
      <c r="G1836" s="473"/>
      <c r="H1836" s="473"/>
      <c r="I1836" s="473"/>
      <c r="J1836" s="152" t="s">
        <v>11223</v>
      </c>
      <c r="K1836" s="152" t="s">
        <v>35</v>
      </c>
      <c r="L1836" s="496">
        <v>42996</v>
      </c>
      <c r="M1836" s="497">
        <v>42906</v>
      </c>
      <c r="N1836" s="152" t="s">
        <v>46</v>
      </c>
      <c r="O1836" s="498">
        <v>42996</v>
      </c>
      <c r="P1836" s="499">
        <v>12475</v>
      </c>
      <c r="Q1836" s="500">
        <f>+P1836*0.000001</f>
        <v>1.2475E-2</v>
      </c>
      <c r="R1836" s="501">
        <v>12</v>
      </c>
      <c r="S1836" s="502">
        <v>42908</v>
      </c>
      <c r="T1836" s="152" t="s">
        <v>125</v>
      </c>
      <c r="U1836" s="152" t="s">
        <v>18</v>
      </c>
      <c r="V1836" s="495" t="s">
        <v>9273</v>
      </c>
      <c r="W1836" s="495" t="s">
        <v>11808</v>
      </c>
      <c r="X1836" s="495" t="s">
        <v>12007</v>
      </c>
      <c r="Y1836" s="495" t="s">
        <v>7201</v>
      </c>
      <c r="Z1836" s="616"/>
      <c r="AA1836" s="590"/>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615" customFormat="1" ht="17.45" customHeight="1" x14ac:dyDescent="0.25">
      <c r="A1837" s="589" t="s">
        <v>4555</v>
      </c>
      <c r="B1837" s="495" t="s">
        <v>60</v>
      </c>
      <c r="C1837" s="495" t="s">
        <v>4992</v>
      </c>
      <c r="D1837" s="495" t="s">
        <v>4207</v>
      </c>
      <c r="E1837" s="495" t="s">
        <v>4556</v>
      </c>
      <c r="F1837" s="473" t="s">
        <v>25</v>
      </c>
      <c r="G1837" s="473"/>
      <c r="H1837" s="473"/>
      <c r="I1837" s="473"/>
      <c r="J1837" s="152" t="s">
        <v>11223</v>
      </c>
      <c r="K1837" s="163" t="s">
        <v>35</v>
      </c>
      <c r="L1837" s="503">
        <v>42947</v>
      </c>
      <c r="M1837" s="497" t="s">
        <v>4557</v>
      </c>
      <c r="N1837" s="163" t="s">
        <v>48</v>
      </c>
      <c r="O1837" s="503">
        <v>42947</v>
      </c>
      <c r="P1837" s="499">
        <v>12400</v>
      </c>
      <c r="Q1837" s="500">
        <f>+P1837*0.000001</f>
        <v>1.24E-2</v>
      </c>
      <c r="R1837" s="504">
        <v>1</v>
      </c>
      <c r="S1837" s="505" t="s">
        <v>7101</v>
      </c>
      <c r="T1837" s="163" t="s">
        <v>292</v>
      </c>
      <c r="U1837" s="163" t="s">
        <v>11</v>
      </c>
      <c r="V1837" s="495" t="s">
        <v>11</v>
      </c>
      <c r="W1837" s="495" t="s">
        <v>3074</v>
      </c>
      <c r="X1837" s="495" t="s">
        <v>6236</v>
      </c>
      <c r="Y1837" s="495" t="s">
        <v>9238</v>
      </c>
      <c r="Z1837" s="616"/>
      <c r="AA1837" s="590"/>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615" customFormat="1" ht="17.45" customHeight="1" x14ac:dyDescent="0.25">
      <c r="A1838" s="589" t="s">
        <v>10145</v>
      </c>
      <c r="B1838" s="495" t="s">
        <v>56</v>
      </c>
      <c r="C1838" s="495" t="s">
        <v>510</v>
      </c>
      <c r="D1838" s="495" t="s">
        <v>10146</v>
      </c>
      <c r="E1838" s="495" t="s">
        <v>11582</v>
      </c>
      <c r="F1838" s="473" t="s">
        <v>27</v>
      </c>
      <c r="G1838" s="473"/>
      <c r="H1838" s="473"/>
      <c r="I1838" s="473"/>
      <c r="J1838" s="152" t="s">
        <v>11224</v>
      </c>
      <c r="K1838" s="163" t="s">
        <v>8947</v>
      </c>
      <c r="L1838" s="503">
        <v>43098</v>
      </c>
      <c r="M1838" s="497" t="s">
        <v>10172</v>
      </c>
      <c r="N1838" s="163" t="s">
        <v>46</v>
      </c>
      <c r="O1838" s="503">
        <v>43098</v>
      </c>
      <c r="P1838" s="499">
        <v>100000</v>
      </c>
      <c r="Q1838" s="500">
        <f>+P1838*0.000001</f>
        <v>9.9999999999999992E-2</v>
      </c>
      <c r="R1838" s="504">
        <v>12</v>
      </c>
      <c r="S1838" s="505" t="s">
        <v>9808</v>
      </c>
      <c r="T1838" s="163" t="s">
        <v>125</v>
      </c>
      <c r="U1838" s="163" t="s">
        <v>7</v>
      </c>
      <c r="V1838" s="495" t="s">
        <v>477</v>
      </c>
      <c r="W1838" s="495" t="s">
        <v>1138</v>
      </c>
      <c r="X1838" s="495" t="s">
        <v>10220</v>
      </c>
      <c r="Y1838" s="495"/>
      <c r="Z1838" s="616"/>
      <c r="AA1838" s="590"/>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615" customFormat="1" ht="17.45" customHeight="1" x14ac:dyDescent="0.25">
      <c r="A1839" s="591" t="s">
        <v>11583</v>
      </c>
      <c r="B1839" s="506" t="s">
        <v>56</v>
      </c>
      <c r="C1839" s="506" t="s">
        <v>510</v>
      </c>
      <c r="D1839" s="506" t="s">
        <v>10146</v>
      </c>
      <c r="E1839" s="506" t="s">
        <v>11584</v>
      </c>
      <c r="F1839" s="473" t="s">
        <v>27</v>
      </c>
      <c r="G1839" s="473"/>
      <c r="H1839" s="473"/>
      <c r="I1839" s="473"/>
      <c r="J1839" s="470" t="s">
        <v>11223</v>
      </c>
      <c r="K1839" s="507" t="s">
        <v>8947</v>
      </c>
      <c r="L1839" s="508">
        <v>43004</v>
      </c>
      <c r="M1839" s="509" t="s">
        <v>11772</v>
      </c>
      <c r="N1839" s="507" t="s">
        <v>46</v>
      </c>
      <c r="O1839" s="508">
        <v>43004</v>
      </c>
      <c r="P1839" s="510">
        <v>100000</v>
      </c>
      <c r="Q1839" s="511">
        <f>+P1839*0.000001</f>
        <v>9.9999999999999992E-2</v>
      </c>
      <c r="R1839" s="512">
        <v>12</v>
      </c>
      <c r="S1839" s="513" t="s">
        <v>11804</v>
      </c>
      <c r="T1839" s="507" t="s">
        <v>125</v>
      </c>
      <c r="U1839" s="507" t="s">
        <v>7</v>
      </c>
      <c r="V1839" s="506" t="s">
        <v>477</v>
      </c>
      <c r="W1839" s="506" t="s">
        <v>1138</v>
      </c>
      <c r="X1839" s="495" t="s">
        <v>10220</v>
      </c>
      <c r="Y1839" s="495"/>
      <c r="Z1839" s="616"/>
      <c r="AA1839" s="590"/>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615" customFormat="1" ht="17.45" customHeight="1" x14ac:dyDescent="0.25">
      <c r="A1840" s="592" t="s">
        <v>7791</v>
      </c>
      <c r="B1840" s="519" t="s">
        <v>57</v>
      </c>
      <c r="C1840" s="519" t="s">
        <v>391</v>
      </c>
      <c r="D1840" s="519" t="s">
        <v>10928</v>
      </c>
      <c r="E1840" s="519" t="s">
        <v>7793</v>
      </c>
      <c r="F1840" s="473" t="s">
        <v>24</v>
      </c>
      <c r="G1840" s="473"/>
      <c r="H1840" s="473"/>
      <c r="I1840" s="473"/>
      <c r="J1840" s="520" t="s">
        <v>11224</v>
      </c>
      <c r="K1840" s="520" t="s">
        <v>8949</v>
      </c>
      <c r="L1840" s="521">
        <v>43100</v>
      </c>
      <c r="M1840" s="522">
        <v>42794</v>
      </c>
      <c r="N1840" s="520" t="s">
        <v>47</v>
      </c>
      <c r="O1840" s="521">
        <v>43100</v>
      </c>
      <c r="P1840" s="540">
        <v>12000</v>
      </c>
      <c r="Q1840" s="524">
        <v>1.2E-2</v>
      </c>
      <c r="R1840" s="525">
        <v>12</v>
      </c>
      <c r="S1840" s="526">
        <v>42808</v>
      </c>
      <c r="T1840" s="520" t="s">
        <v>103</v>
      </c>
      <c r="U1840" s="520" t="s">
        <v>9234</v>
      </c>
      <c r="V1840" s="519" t="s">
        <v>7127</v>
      </c>
      <c r="W1840" s="519" t="s">
        <v>185</v>
      </c>
      <c r="X1840" s="415" t="s">
        <v>7454</v>
      </c>
      <c r="Y1840" s="415"/>
      <c r="Z1840" s="616"/>
      <c r="AA1840" s="590"/>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615" customFormat="1" ht="17.45" customHeight="1" x14ac:dyDescent="0.25">
      <c r="A1841" s="589" t="s">
        <v>8502</v>
      </c>
      <c r="B1841" s="495" t="s">
        <v>57</v>
      </c>
      <c r="C1841" s="495" t="s">
        <v>1046</v>
      </c>
      <c r="D1841" s="495" t="s">
        <v>10688</v>
      </c>
      <c r="E1841" s="495" t="s">
        <v>8503</v>
      </c>
      <c r="F1841" s="473" t="s">
        <v>26</v>
      </c>
      <c r="G1841" s="473"/>
      <c r="H1841" s="473"/>
      <c r="I1841" s="473"/>
      <c r="J1841" s="152" t="s">
        <v>11223</v>
      </c>
      <c r="K1841" s="152" t="s">
        <v>8948</v>
      </c>
      <c r="L1841" s="496">
        <v>42925</v>
      </c>
      <c r="M1841" s="497">
        <v>42835</v>
      </c>
      <c r="N1841" s="152" t="s">
        <v>47</v>
      </c>
      <c r="O1841" s="498">
        <v>42925</v>
      </c>
      <c r="P1841" s="499">
        <v>12000</v>
      </c>
      <c r="Q1841" s="500">
        <f t="shared" ref="Q1841:Q1872" si="65">+P1841*0.000001</f>
        <v>1.2E-2</v>
      </c>
      <c r="R1841" s="501">
        <v>12</v>
      </c>
      <c r="S1841" s="502">
        <v>42866</v>
      </c>
      <c r="T1841" s="152" t="s">
        <v>125</v>
      </c>
      <c r="U1841" s="152" t="s">
        <v>7040</v>
      </c>
      <c r="V1841" s="495" t="s">
        <v>162</v>
      </c>
      <c r="W1841" s="495" t="s">
        <v>105</v>
      </c>
      <c r="X1841" s="495" t="s">
        <v>10109</v>
      </c>
      <c r="Y1841" s="495"/>
      <c r="Z1841" s="616"/>
      <c r="AA1841" s="590"/>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615" customFormat="1" ht="17.45" customHeight="1" x14ac:dyDescent="0.25">
      <c r="A1842" s="589" t="s">
        <v>8504</v>
      </c>
      <c r="B1842" s="495" t="s">
        <v>57</v>
      </c>
      <c r="C1842" s="495" t="s">
        <v>1046</v>
      </c>
      <c r="D1842" s="495" t="s">
        <v>11730</v>
      </c>
      <c r="E1842" s="495" t="s">
        <v>8505</v>
      </c>
      <c r="F1842" s="473" t="s">
        <v>26</v>
      </c>
      <c r="G1842" s="473"/>
      <c r="H1842" s="473"/>
      <c r="I1842" s="473"/>
      <c r="J1842" s="152" t="s">
        <v>11223</v>
      </c>
      <c r="K1842" s="152" t="s">
        <v>8948</v>
      </c>
      <c r="L1842" s="496">
        <v>42935</v>
      </c>
      <c r="M1842" s="497">
        <v>42845</v>
      </c>
      <c r="N1842" s="152" t="s">
        <v>142</v>
      </c>
      <c r="O1842" s="498">
        <v>42935</v>
      </c>
      <c r="P1842" s="499">
        <v>12000</v>
      </c>
      <c r="Q1842" s="500">
        <f t="shared" si="65"/>
        <v>1.2E-2</v>
      </c>
      <c r="R1842" s="501">
        <v>12</v>
      </c>
      <c r="S1842" s="502">
        <v>42852</v>
      </c>
      <c r="T1842" s="152" t="s">
        <v>125</v>
      </c>
      <c r="U1842" s="152" t="s">
        <v>7040</v>
      </c>
      <c r="V1842" s="495" t="s">
        <v>162</v>
      </c>
      <c r="W1842" s="495" t="s">
        <v>7199</v>
      </c>
      <c r="X1842" s="495" t="s">
        <v>7450</v>
      </c>
      <c r="Y1842" s="495" t="s">
        <v>7201</v>
      </c>
      <c r="Z1842" s="616"/>
      <c r="AA1842" s="590"/>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615" customFormat="1" ht="17.45" customHeight="1" x14ac:dyDescent="0.25">
      <c r="A1843" s="589" t="s">
        <v>7447</v>
      </c>
      <c r="B1843" s="495" t="s">
        <v>57</v>
      </c>
      <c r="C1843" s="495" t="s">
        <v>1046</v>
      </c>
      <c r="D1843" s="495" t="s">
        <v>10326</v>
      </c>
      <c r="E1843" s="495" t="s">
        <v>7449</v>
      </c>
      <c r="F1843" s="473" t="s">
        <v>28</v>
      </c>
      <c r="G1843" s="473"/>
      <c r="H1843" s="473"/>
      <c r="I1843" s="473"/>
      <c r="J1843" s="152" t="s">
        <v>11223</v>
      </c>
      <c r="K1843" s="152" t="s">
        <v>8950</v>
      </c>
      <c r="L1843" s="496">
        <v>43008</v>
      </c>
      <c r="M1843" s="497">
        <v>42802</v>
      </c>
      <c r="N1843" s="152" t="s">
        <v>142</v>
      </c>
      <c r="O1843" s="498">
        <v>43008</v>
      </c>
      <c r="P1843" s="499">
        <v>12000</v>
      </c>
      <c r="Q1843" s="500">
        <f t="shared" si="65"/>
        <v>1.2E-2</v>
      </c>
      <c r="R1843" s="501">
        <v>12</v>
      </c>
      <c r="S1843" s="502">
        <v>42803</v>
      </c>
      <c r="T1843" s="152" t="s">
        <v>125</v>
      </c>
      <c r="U1843" s="152" t="s">
        <v>7040</v>
      </c>
      <c r="V1843" s="495" t="s">
        <v>162</v>
      </c>
      <c r="W1843" s="495" t="s">
        <v>105</v>
      </c>
      <c r="X1843" s="495" t="s">
        <v>7450</v>
      </c>
      <c r="Y1843" s="495" t="s">
        <v>7201</v>
      </c>
      <c r="Z1843" s="616"/>
      <c r="AA1843" s="590"/>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615" customFormat="1" ht="17.45" customHeight="1" x14ac:dyDescent="0.25">
      <c r="A1844" s="589" t="s">
        <v>4562</v>
      </c>
      <c r="B1844" s="495" t="s">
        <v>57</v>
      </c>
      <c r="C1844" s="495" t="s">
        <v>1046</v>
      </c>
      <c r="D1844" s="495" t="s">
        <v>4563</v>
      </c>
      <c r="E1844" s="495" t="s">
        <v>4564</v>
      </c>
      <c r="F1844" s="473" t="s">
        <v>28</v>
      </c>
      <c r="G1844" s="473"/>
      <c r="H1844" s="473"/>
      <c r="I1844" s="473"/>
      <c r="J1844" s="152" t="s">
        <v>11225</v>
      </c>
      <c r="K1844" s="163" t="s">
        <v>8950</v>
      </c>
      <c r="L1844" s="503">
        <v>42916</v>
      </c>
      <c r="M1844" s="497" t="s">
        <v>4565</v>
      </c>
      <c r="N1844" s="163" t="s">
        <v>142</v>
      </c>
      <c r="O1844" s="503">
        <v>42916</v>
      </c>
      <c r="P1844" s="499">
        <v>12000</v>
      </c>
      <c r="Q1844" s="500">
        <f t="shared" si="65"/>
        <v>1.2E-2</v>
      </c>
      <c r="R1844" s="504">
        <v>12</v>
      </c>
      <c r="S1844" s="505" t="s">
        <v>4566</v>
      </c>
      <c r="T1844" s="163" t="s">
        <v>125</v>
      </c>
      <c r="U1844" s="163" t="s">
        <v>7</v>
      </c>
      <c r="V1844" s="495" t="s">
        <v>921</v>
      </c>
      <c r="W1844" s="495" t="s">
        <v>1874</v>
      </c>
      <c r="X1844" s="495" t="s">
        <v>5618</v>
      </c>
      <c r="Y1844" s="495"/>
      <c r="Z1844" s="616"/>
      <c r="AA1844" s="590"/>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615" customFormat="1" ht="17.45" customHeight="1" x14ac:dyDescent="0.25">
      <c r="A1845" s="589" t="s">
        <v>613</v>
      </c>
      <c r="B1845" s="495" t="s">
        <v>57</v>
      </c>
      <c r="C1845" s="495" t="s">
        <v>98</v>
      </c>
      <c r="D1845" s="495" t="s">
        <v>614</v>
      </c>
      <c r="E1845" s="495" t="s">
        <v>615</v>
      </c>
      <c r="F1845" s="473" t="s">
        <v>26</v>
      </c>
      <c r="G1845" s="473"/>
      <c r="H1845" s="473"/>
      <c r="I1845" s="473"/>
      <c r="J1845" s="152" t="s">
        <v>11224</v>
      </c>
      <c r="K1845" s="163" t="s">
        <v>8948</v>
      </c>
      <c r="L1845" s="503">
        <v>43034</v>
      </c>
      <c r="M1845" s="497" t="s">
        <v>616</v>
      </c>
      <c r="N1845" s="163" t="s">
        <v>47</v>
      </c>
      <c r="O1845" s="503">
        <v>43034</v>
      </c>
      <c r="P1845" s="499">
        <v>12000</v>
      </c>
      <c r="Q1845" s="500">
        <f t="shared" si="65"/>
        <v>1.2E-2</v>
      </c>
      <c r="R1845" s="504">
        <v>1</v>
      </c>
      <c r="S1845" s="505" t="s">
        <v>9606</v>
      </c>
      <c r="T1845" s="163" t="s">
        <v>125</v>
      </c>
      <c r="U1845" s="163" t="s">
        <v>7</v>
      </c>
      <c r="V1845" s="495" t="s">
        <v>388</v>
      </c>
      <c r="W1845" s="495" t="s">
        <v>389</v>
      </c>
      <c r="X1845" s="495" t="s">
        <v>106</v>
      </c>
      <c r="Y1845" s="495" t="s">
        <v>9456</v>
      </c>
      <c r="Z1845" s="616"/>
      <c r="AA1845" s="590"/>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615" customFormat="1" ht="17.45" customHeight="1" x14ac:dyDescent="0.25">
      <c r="A1846" s="589" t="s">
        <v>9080</v>
      </c>
      <c r="B1846" s="495" t="s">
        <v>56</v>
      </c>
      <c r="C1846" s="495" t="s">
        <v>161</v>
      </c>
      <c r="D1846" s="495" t="s">
        <v>9081</v>
      </c>
      <c r="E1846" s="495" t="s">
        <v>2358</v>
      </c>
      <c r="F1846" s="473" t="s">
        <v>26</v>
      </c>
      <c r="G1846" s="473"/>
      <c r="H1846" s="473"/>
      <c r="I1846" s="473"/>
      <c r="J1846" s="152" t="s">
        <v>11223</v>
      </c>
      <c r="K1846" s="163" t="s">
        <v>33</v>
      </c>
      <c r="L1846" s="503">
        <v>42986</v>
      </c>
      <c r="M1846" s="497" t="s">
        <v>9101</v>
      </c>
      <c r="N1846" s="163" t="s">
        <v>47</v>
      </c>
      <c r="O1846" s="503">
        <v>42986</v>
      </c>
      <c r="P1846" s="499">
        <v>40000</v>
      </c>
      <c r="Q1846" s="500">
        <f t="shared" si="65"/>
        <v>0.04</v>
      </c>
      <c r="R1846" s="504">
        <v>12</v>
      </c>
      <c r="S1846" s="505" t="s">
        <v>8957</v>
      </c>
      <c r="T1846" s="163" t="s">
        <v>292</v>
      </c>
      <c r="U1846" s="163" t="s">
        <v>7</v>
      </c>
      <c r="V1846" s="495" t="s">
        <v>388</v>
      </c>
      <c r="W1846" s="495" t="s">
        <v>389</v>
      </c>
      <c r="X1846" s="495" t="s">
        <v>8673</v>
      </c>
      <c r="Y1846" s="495" t="s">
        <v>6865</v>
      </c>
      <c r="Z1846" s="616"/>
      <c r="AA1846" s="590"/>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615" customFormat="1" ht="17.45" customHeight="1" x14ac:dyDescent="0.25">
      <c r="A1847" s="589" t="s">
        <v>4591</v>
      </c>
      <c r="B1847" s="495" t="s">
        <v>60</v>
      </c>
      <c r="C1847" s="495" t="s">
        <v>6576</v>
      </c>
      <c r="D1847" s="495" t="s">
        <v>4592</v>
      </c>
      <c r="E1847" s="495" t="s">
        <v>4593</v>
      </c>
      <c r="F1847" s="473" t="s">
        <v>6576</v>
      </c>
      <c r="G1847" s="473"/>
      <c r="H1847" s="473"/>
      <c r="I1847" s="473"/>
      <c r="J1847" s="152" t="s">
        <v>11223</v>
      </c>
      <c r="K1847" s="163" t="s">
        <v>8950</v>
      </c>
      <c r="L1847" s="503">
        <v>42943</v>
      </c>
      <c r="M1847" s="497" t="s">
        <v>4594</v>
      </c>
      <c r="N1847" s="163" t="s">
        <v>47</v>
      </c>
      <c r="O1847" s="503">
        <v>42943</v>
      </c>
      <c r="P1847" s="499">
        <v>11111</v>
      </c>
      <c r="Q1847" s="500">
        <f t="shared" si="65"/>
        <v>1.1110999999999999E-2</v>
      </c>
      <c r="R1847" s="504">
        <v>2</v>
      </c>
      <c r="S1847" s="505" t="s">
        <v>9261</v>
      </c>
      <c r="T1847" s="163" t="s">
        <v>103</v>
      </c>
      <c r="U1847" s="163" t="s">
        <v>7</v>
      </c>
      <c r="V1847" s="495" t="s">
        <v>477</v>
      </c>
      <c r="W1847" s="495" t="s">
        <v>1138</v>
      </c>
      <c r="X1847" s="495" t="s">
        <v>9727</v>
      </c>
      <c r="Y1847" s="495" t="s">
        <v>356</v>
      </c>
      <c r="Z1847" s="616"/>
      <c r="AA1847" s="590"/>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615" customFormat="1" ht="17.45" customHeight="1" x14ac:dyDescent="0.25">
      <c r="A1848" s="589" t="s">
        <v>10555</v>
      </c>
      <c r="B1848" s="495" t="s">
        <v>56</v>
      </c>
      <c r="C1848" s="495" t="s">
        <v>194</v>
      </c>
      <c r="D1848" s="495" t="s">
        <v>8466</v>
      </c>
      <c r="E1848" s="495" t="s">
        <v>10556</v>
      </c>
      <c r="F1848" s="473" t="s">
        <v>27</v>
      </c>
      <c r="G1848" s="473"/>
      <c r="H1848" s="473"/>
      <c r="I1848" s="473"/>
      <c r="J1848" s="152" t="s">
        <v>11223</v>
      </c>
      <c r="K1848" s="163" t="s">
        <v>8070</v>
      </c>
      <c r="L1848" s="503">
        <v>42988</v>
      </c>
      <c r="M1848" s="497" t="s">
        <v>10723</v>
      </c>
      <c r="N1848" s="163" t="s">
        <v>47</v>
      </c>
      <c r="O1848" s="503">
        <v>42988</v>
      </c>
      <c r="P1848" s="499">
        <v>100000</v>
      </c>
      <c r="Q1848" s="500">
        <f t="shared" si="65"/>
        <v>9.9999999999999992E-2</v>
      </c>
      <c r="R1848" s="504">
        <v>12</v>
      </c>
      <c r="S1848" s="505" t="s">
        <v>11283</v>
      </c>
      <c r="T1848" s="163" t="s">
        <v>103</v>
      </c>
      <c r="U1848" s="163" t="s">
        <v>7</v>
      </c>
      <c r="V1848" s="495" t="s">
        <v>477</v>
      </c>
      <c r="W1848" s="495" t="s">
        <v>1204</v>
      </c>
      <c r="X1848" s="495" t="s">
        <v>8673</v>
      </c>
      <c r="Y1848" s="495" t="s">
        <v>6865</v>
      </c>
      <c r="Z1848" s="616"/>
      <c r="AA1848" s="590"/>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615" customFormat="1" ht="17.45" customHeight="1" x14ac:dyDescent="0.25">
      <c r="A1849" s="589" t="s">
        <v>8465</v>
      </c>
      <c r="B1849" s="495" t="s">
        <v>56</v>
      </c>
      <c r="C1849" s="495" t="s">
        <v>194</v>
      </c>
      <c r="D1849" s="495" t="s">
        <v>8466</v>
      </c>
      <c r="E1849" s="495" t="s">
        <v>316</v>
      </c>
      <c r="F1849" s="473" t="s">
        <v>27</v>
      </c>
      <c r="G1849" s="473"/>
      <c r="H1849" s="473"/>
      <c r="I1849" s="473"/>
      <c r="J1849" s="152" t="s">
        <v>11223</v>
      </c>
      <c r="K1849" s="163" t="s">
        <v>8070</v>
      </c>
      <c r="L1849" s="503">
        <v>43000</v>
      </c>
      <c r="M1849" s="497" t="s">
        <v>8599</v>
      </c>
      <c r="N1849" s="163" t="s">
        <v>47</v>
      </c>
      <c r="O1849" s="503">
        <v>43000</v>
      </c>
      <c r="P1849" s="499">
        <v>30000</v>
      </c>
      <c r="Q1849" s="500">
        <f t="shared" si="65"/>
        <v>0.03</v>
      </c>
      <c r="R1849" s="504">
        <v>12</v>
      </c>
      <c r="S1849" s="505" t="s">
        <v>10333</v>
      </c>
      <c r="T1849" s="163" t="s">
        <v>103</v>
      </c>
      <c r="U1849" s="163" t="s">
        <v>7</v>
      </c>
      <c r="V1849" s="495" t="s">
        <v>388</v>
      </c>
      <c r="W1849" s="495" t="s">
        <v>389</v>
      </c>
      <c r="X1849" s="495" t="s">
        <v>8673</v>
      </c>
      <c r="Y1849" s="495" t="s">
        <v>186</v>
      </c>
      <c r="Z1849" s="616"/>
      <c r="AA1849" s="590"/>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615" customFormat="1" ht="17.45" customHeight="1" x14ac:dyDescent="0.25">
      <c r="A1850" s="589" t="s">
        <v>8285</v>
      </c>
      <c r="B1850" s="495" t="s">
        <v>56</v>
      </c>
      <c r="C1850" s="495" t="s">
        <v>510</v>
      </c>
      <c r="D1850" s="495" t="s">
        <v>10844</v>
      </c>
      <c r="E1850" s="495" t="s">
        <v>8286</v>
      </c>
      <c r="F1850" s="473" t="s">
        <v>27</v>
      </c>
      <c r="G1850" s="473"/>
      <c r="H1850" s="473"/>
      <c r="I1850" s="473"/>
      <c r="J1850" s="152" t="s">
        <v>11224</v>
      </c>
      <c r="K1850" s="152" t="s">
        <v>8947</v>
      </c>
      <c r="L1850" s="496">
        <v>43100</v>
      </c>
      <c r="M1850" s="497">
        <v>42836</v>
      </c>
      <c r="N1850" s="152" t="s">
        <v>142</v>
      </c>
      <c r="O1850" s="498">
        <v>43100</v>
      </c>
      <c r="P1850" s="499">
        <v>250000</v>
      </c>
      <c r="Q1850" s="500">
        <f t="shared" si="65"/>
        <v>0.25</v>
      </c>
      <c r="R1850" s="501">
        <v>6</v>
      </c>
      <c r="S1850" s="502">
        <v>42838</v>
      </c>
      <c r="T1850" s="152" t="s">
        <v>125</v>
      </c>
      <c r="U1850" s="152" t="s">
        <v>7040</v>
      </c>
      <c r="V1850" s="495" t="s">
        <v>162</v>
      </c>
      <c r="W1850" s="495" t="s">
        <v>105</v>
      </c>
      <c r="X1850" s="495" t="s">
        <v>10011</v>
      </c>
      <c r="Y1850" s="495" t="s">
        <v>10124</v>
      </c>
      <c r="Z1850" s="616"/>
      <c r="AA1850" s="590"/>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615" customFormat="1" ht="17.45" customHeight="1" x14ac:dyDescent="0.25">
      <c r="A1851" s="589" t="s">
        <v>7565</v>
      </c>
      <c r="B1851" s="495" t="s">
        <v>56</v>
      </c>
      <c r="C1851" s="495" t="s">
        <v>161</v>
      </c>
      <c r="D1851" s="495" t="s">
        <v>7566</v>
      </c>
      <c r="E1851" s="495" t="s">
        <v>7567</v>
      </c>
      <c r="F1851" s="473" t="s">
        <v>26</v>
      </c>
      <c r="G1851" s="473"/>
      <c r="H1851" s="473"/>
      <c r="I1851" s="473"/>
      <c r="J1851" s="152" t="s">
        <v>11223</v>
      </c>
      <c r="K1851" s="163" t="s">
        <v>8948</v>
      </c>
      <c r="L1851" s="503">
        <v>42977</v>
      </c>
      <c r="M1851" s="497" t="s">
        <v>7568</v>
      </c>
      <c r="N1851" s="163" t="s">
        <v>46</v>
      </c>
      <c r="O1851" s="503">
        <v>42977</v>
      </c>
      <c r="P1851" s="499">
        <v>150000</v>
      </c>
      <c r="Q1851" s="500">
        <f t="shared" si="65"/>
        <v>0.15</v>
      </c>
      <c r="R1851" s="504">
        <v>12</v>
      </c>
      <c r="S1851" s="505" t="s">
        <v>7102</v>
      </c>
      <c r="T1851" s="163" t="s">
        <v>125</v>
      </c>
      <c r="U1851" s="163" t="s">
        <v>7</v>
      </c>
      <c r="V1851" s="495" t="s">
        <v>477</v>
      </c>
      <c r="W1851" s="495"/>
      <c r="X1851" s="495" t="s">
        <v>7569</v>
      </c>
      <c r="Y1851" s="495" t="s">
        <v>7570</v>
      </c>
      <c r="Z1851" s="616"/>
      <c r="AA1851" s="590"/>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615" customFormat="1" ht="17.45" customHeight="1" x14ac:dyDescent="0.25">
      <c r="A1852" s="589" t="s">
        <v>2560</v>
      </c>
      <c r="B1852" s="495" t="s">
        <v>56</v>
      </c>
      <c r="C1852" s="495" t="s">
        <v>510</v>
      </c>
      <c r="D1852" s="495" t="s">
        <v>2561</v>
      </c>
      <c r="E1852" s="495" t="s">
        <v>2562</v>
      </c>
      <c r="F1852" s="473" t="s">
        <v>27</v>
      </c>
      <c r="G1852" s="473"/>
      <c r="H1852" s="473"/>
      <c r="I1852" s="473"/>
      <c r="J1852" s="152" t="s">
        <v>11223</v>
      </c>
      <c r="K1852" s="163" t="s">
        <v>8947</v>
      </c>
      <c r="L1852" s="503">
        <v>42944</v>
      </c>
      <c r="M1852" s="497" t="s">
        <v>2563</v>
      </c>
      <c r="N1852" s="163" t="s">
        <v>46</v>
      </c>
      <c r="O1852" s="503">
        <v>42944</v>
      </c>
      <c r="P1852" s="499">
        <v>150000</v>
      </c>
      <c r="Q1852" s="500">
        <f t="shared" si="65"/>
        <v>0.15</v>
      </c>
      <c r="R1852" s="504">
        <v>12</v>
      </c>
      <c r="S1852" s="505" t="s">
        <v>2238</v>
      </c>
      <c r="T1852" s="163" t="s">
        <v>125</v>
      </c>
      <c r="U1852" s="163" t="s">
        <v>7</v>
      </c>
      <c r="V1852" s="495" t="s">
        <v>477</v>
      </c>
      <c r="W1852" s="495" t="s">
        <v>1138</v>
      </c>
      <c r="X1852" s="495" t="s">
        <v>6149</v>
      </c>
      <c r="Y1852" s="495"/>
      <c r="Z1852" s="616"/>
      <c r="AA1852" s="590"/>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615" customFormat="1" ht="17.45" customHeight="1" x14ac:dyDescent="0.25">
      <c r="A1853" s="589" t="s">
        <v>3909</v>
      </c>
      <c r="B1853" s="495" t="s">
        <v>56</v>
      </c>
      <c r="C1853" s="495" t="s">
        <v>510</v>
      </c>
      <c r="D1853" s="495" t="s">
        <v>2561</v>
      </c>
      <c r="E1853" s="495" t="s">
        <v>3910</v>
      </c>
      <c r="F1853" s="473" t="s">
        <v>27</v>
      </c>
      <c r="G1853" s="473"/>
      <c r="H1853" s="473"/>
      <c r="I1853" s="473"/>
      <c r="J1853" s="152" t="s">
        <v>11224</v>
      </c>
      <c r="K1853" s="163" t="s">
        <v>8947</v>
      </c>
      <c r="L1853" s="503">
        <v>43023</v>
      </c>
      <c r="M1853" s="497" t="s">
        <v>3911</v>
      </c>
      <c r="N1853" s="163" t="s">
        <v>47</v>
      </c>
      <c r="O1853" s="503">
        <v>43023</v>
      </c>
      <c r="P1853" s="499">
        <v>50000</v>
      </c>
      <c r="Q1853" s="500">
        <f t="shared" si="65"/>
        <v>4.9999999999999996E-2</v>
      </c>
      <c r="R1853" s="504">
        <v>12</v>
      </c>
      <c r="S1853" s="505" t="s">
        <v>1597</v>
      </c>
      <c r="T1853" s="163" t="s">
        <v>125</v>
      </c>
      <c r="U1853" s="152" t="s">
        <v>7040</v>
      </c>
      <c r="V1853" s="495" t="s">
        <v>134</v>
      </c>
      <c r="W1853" s="495" t="s">
        <v>9226</v>
      </c>
      <c r="X1853" s="495" t="s">
        <v>6149</v>
      </c>
      <c r="Y1853" s="495" t="s">
        <v>3084</v>
      </c>
      <c r="Z1853" s="616"/>
      <c r="AA1853" s="590"/>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615" customFormat="1" ht="17.45" customHeight="1" x14ac:dyDescent="0.25">
      <c r="A1854" s="589" t="s">
        <v>9870</v>
      </c>
      <c r="B1854" s="495" t="s">
        <v>56</v>
      </c>
      <c r="C1854" s="495" t="s">
        <v>510</v>
      </c>
      <c r="D1854" s="495" t="s">
        <v>10369</v>
      </c>
      <c r="E1854" s="495" t="s">
        <v>9871</v>
      </c>
      <c r="F1854" s="473" t="s">
        <v>27</v>
      </c>
      <c r="G1854" s="473"/>
      <c r="H1854" s="473"/>
      <c r="I1854" s="473"/>
      <c r="J1854" s="152" t="s">
        <v>11223</v>
      </c>
      <c r="K1854" s="152" t="s">
        <v>8947</v>
      </c>
      <c r="L1854" s="496">
        <v>43007</v>
      </c>
      <c r="M1854" s="497">
        <v>42892</v>
      </c>
      <c r="N1854" s="152" t="s">
        <v>48</v>
      </c>
      <c r="O1854" s="498">
        <v>43007</v>
      </c>
      <c r="P1854" s="499">
        <v>234000</v>
      </c>
      <c r="Q1854" s="500">
        <f t="shared" si="65"/>
        <v>0.23399999999999999</v>
      </c>
      <c r="R1854" s="501">
        <v>12</v>
      </c>
      <c r="S1854" s="502">
        <v>42914</v>
      </c>
      <c r="T1854" s="152" t="s">
        <v>211</v>
      </c>
      <c r="U1854" s="152" t="s">
        <v>7040</v>
      </c>
      <c r="V1854" s="495" t="s">
        <v>162</v>
      </c>
      <c r="W1854" s="495" t="s">
        <v>105</v>
      </c>
      <c r="X1854" s="495" t="s">
        <v>9976</v>
      </c>
      <c r="Y1854" s="495" t="s">
        <v>9309</v>
      </c>
      <c r="Z1854" s="616"/>
      <c r="AA1854" s="590"/>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615" customFormat="1" ht="17.45" customHeight="1" x14ac:dyDescent="0.25">
      <c r="A1855" s="589" t="s">
        <v>9735</v>
      </c>
      <c r="B1855" s="495" t="s">
        <v>56</v>
      </c>
      <c r="C1855" s="495" t="s">
        <v>510</v>
      </c>
      <c r="D1855" s="495" t="s">
        <v>10369</v>
      </c>
      <c r="E1855" s="495" t="s">
        <v>11579</v>
      </c>
      <c r="F1855" s="473" t="s">
        <v>27</v>
      </c>
      <c r="G1855" s="473"/>
      <c r="H1855" s="473"/>
      <c r="I1855" s="473"/>
      <c r="J1855" s="152" t="s">
        <v>11224</v>
      </c>
      <c r="K1855" s="152" t="s">
        <v>8947</v>
      </c>
      <c r="L1855" s="496">
        <v>43069</v>
      </c>
      <c r="M1855" s="497">
        <v>42883</v>
      </c>
      <c r="N1855" s="152" t="s">
        <v>46</v>
      </c>
      <c r="O1855" s="498">
        <v>43069</v>
      </c>
      <c r="P1855" s="499">
        <v>100000</v>
      </c>
      <c r="Q1855" s="500">
        <f t="shared" si="65"/>
        <v>9.9999999999999992E-2</v>
      </c>
      <c r="R1855" s="501">
        <v>12</v>
      </c>
      <c r="S1855" s="502">
        <v>42887</v>
      </c>
      <c r="T1855" s="152" t="s">
        <v>125</v>
      </c>
      <c r="U1855" s="152" t="s">
        <v>7040</v>
      </c>
      <c r="V1855" s="495" t="s">
        <v>162</v>
      </c>
      <c r="W1855" s="495" t="s">
        <v>7199</v>
      </c>
      <c r="X1855" s="495" t="s">
        <v>11942</v>
      </c>
      <c r="Y1855" s="495" t="s">
        <v>7201</v>
      </c>
      <c r="Z1855" s="616"/>
      <c r="AA1855" s="590"/>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615" customFormat="1" ht="17.45" customHeight="1" x14ac:dyDescent="0.25">
      <c r="A1856" s="589" t="s">
        <v>8833</v>
      </c>
      <c r="B1856" s="495" t="s">
        <v>56</v>
      </c>
      <c r="C1856" s="495" t="s">
        <v>510</v>
      </c>
      <c r="D1856" s="495" t="s">
        <v>10369</v>
      </c>
      <c r="E1856" s="495" t="s">
        <v>8834</v>
      </c>
      <c r="F1856" s="473" t="s">
        <v>27</v>
      </c>
      <c r="G1856" s="473"/>
      <c r="H1856" s="473"/>
      <c r="I1856" s="473"/>
      <c r="J1856" s="152" t="s">
        <v>11224</v>
      </c>
      <c r="K1856" s="152" t="s">
        <v>8947</v>
      </c>
      <c r="L1856" s="496">
        <v>43100</v>
      </c>
      <c r="M1856" s="497">
        <v>42835</v>
      </c>
      <c r="N1856" s="152" t="s">
        <v>46</v>
      </c>
      <c r="O1856" s="498">
        <v>43100</v>
      </c>
      <c r="P1856" s="499">
        <v>50000</v>
      </c>
      <c r="Q1856" s="500">
        <f t="shared" si="65"/>
        <v>4.9999999999999996E-2</v>
      </c>
      <c r="R1856" s="501">
        <v>12</v>
      </c>
      <c r="S1856" s="502">
        <v>42838</v>
      </c>
      <c r="T1856" s="152" t="s">
        <v>103</v>
      </c>
      <c r="U1856" s="152" t="s">
        <v>18</v>
      </c>
      <c r="V1856" s="495" t="s">
        <v>9273</v>
      </c>
      <c r="W1856" s="495" t="s">
        <v>11334</v>
      </c>
      <c r="X1856" s="495" t="s">
        <v>10090</v>
      </c>
      <c r="Y1856" s="495" t="s">
        <v>9291</v>
      </c>
      <c r="Z1856" s="616"/>
      <c r="AA1856" s="590"/>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615" customFormat="1" ht="17.45" customHeight="1" x14ac:dyDescent="0.25">
      <c r="A1857" s="589" t="s">
        <v>8521</v>
      </c>
      <c r="B1857" s="495" t="s">
        <v>57</v>
      </c>
      <c r="C1857" s="495" t="s">
        <v>324</v>
      </c>
      <c r="D1857" s="495" t="s">
        <v>9680</v>
      </c>
      <c r="E1857" s="495" t="s">
        <v>8522</v>
      </c>
      <c r="F1857" s="473" t="s">
        <v>25</v>
      </c>
      <c r="G1857" s="473"/>
      <c r="H1857" s="473"/>
      <c r="I1857" s="473"/>
      <c r="J1857" s="152" t="s">
        <v>11223</v>
      </c>
      <c r="K1857" s="163" t="s">
        <v>8951</v>
      </c>
      <c r="L1857" s="503">
        <v>42978</v>
      </c>
      <c r="M1857" s="497" t="s">
        <v>9702</v>
      </c>
      <c r="N1857" s="163" t="s">
        <v>47</v>
      </c>
      <c r="O1857" s="503">
        <v>42978</v>
      </c>
      <c r="P1857" s="499">
        <v>10000</v>
      </c>
      <c r="Q1857" s="500">
        <f t="shared" si="65"/>
        <v>0.01</v>
      </c>
      <c r="R1857" s="504">
        <v>12</v>
      </c>
      <c r="S1857" s="505" t="s">
        <v>10335</v>
      </c>
      <c r="T1857" s="163" t="s">
        <v>103</v>
      </c>
      <c r="U1857" s="163" t="s">
        <v>15</v>
      </c>
      <c r="V1857" s="495" t="s">
        <v>278</v>
      </c>
      <c r="W1857" s="495" t="s">
        <v>2013</v>
      </c>
      <c r="X1857" s="495" t="s">
        <v>9728</v>
      </c>
      <c r="Y1857" s="495" t="s">
        <v>107</v>
      </c>
      <c r="Z1857" s="616"/>
      <c r="AA1857" s="590"/>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615" customFormat="1" ht="17.45" customHeight="1" x14ac:dyDescent="0.25">
      <c r="A1858" s="589" t="s">
        <v>9678</v>
      </c>
      <c r="B1858" s="495" t="s">
        <v>57</v>
      </c>
      <c r="C1858" s="495" t="s">
        <v>324</v>
      </c>
      <c r="D1858" s="495" t="s">
        <v>10929</v>
      </c>
      <c r="E1858" s="495" t="s">
        <v>9679</v>
      </c>
      <c r="F1858" s="473" t="s">
        <v>24</v>
      </c>
      <c r="G1858" s="473"/>
      <c r="H1858" s="473"/>
      <c r="I1858" s="473"/>
      <c r="J1858" s="152" t="s">
        <v>11224</v>
      </c>
      <c r="K1858" s="152" t="s">
        <v>8949</v>
      </c>
      <c r="L1858" s="496">
        <v>43083</v>
      </c>
      <c r="M1858" s="497">
        <v>42887</v>
      </c>
      <c r="N1858" s="152" t="s">
        <v>46</v>
      </c>
      <c r="O1858" s="498">
        <v>43101</v>
      </c>
      <c r="P1858" s="499">
        <v>10000</v>
      </c>
      <c r="Q1858" s="500">
        <f t="shared" si="65"/>
        <v>0.01</v>
      </c>
      <c r="R1858" s="501">
        <v>12</v>
      </c>
      <c r="S1858" s="502">
        <v>42894</v>
      </c>
      <c r="T1858" s="152" t="s">
        <v>125</v>
      </c>
      <c r="U1858" s="152" t="s">
        <v>18</v>
      </c>
      <c r="V1858" s="495" t="s">
        <v>9273</v>
      </c>
      <c r="W1858" s="495" t="s">
        <v>11334</v>
      </c>
      <c r="X1858" s="495" t="s">
        <v>10233</v>
      </c>
      <c r="Y1858" s="495" t="s">
        <v>10240</v>
      </c>
      <c r="Z1858" s="616"/>
      <c r="AA1858" s="590"/>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615" customFormat="1" ht="17.45" customHeight="1" x14ac:dyDescent="0.25">
      <c r="A1859" s="589" t="s">
        <v>9091</v>
      </c>
      <c r="B1859" s="495" t="s">
        <v>62</v>
      </c>
      <c r="C1859" s="495" t="s">
        <v>1065</v>
      </c>
      <c r="D1859" s="495" t="s">
        <v>9092</v>
      </c>
      <c r="E1859" s="495" t="s">
        <v>316</v>
      </c>
      <c r="F1859" s="473" t="s">
        <v>26</v>
      </c>
      <c r="G1859" s="473"/>
      <c r="H1859" s="473"/>
      <c r="I1859" s="473"/>
      <c r="J1859" s="152" t="s">
        <v>11223</v>
      </c>
      <c r="K1859" s="163" t="s">
        <v>8948</v>
      </c>
      <c r="L1859" s="503">
        <v>42962</v>
      </c>
      <c r="M1859" s="497" t="s">
        <v>9105</v>
      </c>
      <c r="N1859" s="163" t="s">
        <v>121</v>
      </c>
      <c r="O1859" s="503">
        <v>42962</v>
      </c>
      <c r="P1859" s="499">
        <v>10000</v>
      </c>
      <c r="Q1859" s="500">
        <f t="shared" si="65"/>
        <v>0.01</v>
      </c>
      <c r="R1859" s="504">
        <v>12</v>
      </c>
      <c r="S1859" s="505" t="s">
        <v>8957</v>
      </c>
      <c r="T1859" s="163" t="s">
        <v>125</v>
      </c>
      <c r="U1859" s="152" t="s">
        <v>7040</v>
      </c>
      <c r="V1859" s="495" t="s">
        <v>104</v>
      </c>
      <c r="W1859" s="495" t="s">
        <v>8056</v>
      </c>
      <c r="X1859" s="495" t="s">
        <v>9144</v>
      </c>
      <c r="Y1859" s="495"/>
      <c r="Z1859" s="616"/>
      <c r="AA1859" s="590"/>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615" customFormat="1" ht="17.45" customHeight="1" x14ac:dyDescent="0.25">
      <c r="A1860" s="589" t="s">
        <v>9388</v>
      </c>
      <c r="B1860" s="495" t="s">
        <v>57</v>
      </c>
      <c r="C1860" s="495" t="s">
        <v>1046</v>
      </c>
      <c r="D1860" s="495" t="s">
        <v>9389</v>
      </c>
      <c r="E1860" s="495" t="s">
        <v>9674</v>
      </c>
      <c r="F1860" s="473" t="s">
        <v>25</v>
      </c>
      <c r="G1860" s="473"/>
      <c r="H1860" s="473"/>
      <c r="I1860" s="473"/>
      <c r="J1860" s="152" t="s">
        <v>11223</v>
      </c>
      <c r="K1860" s="163" t="s">
        <v>35</v>
      </c>
      <c r="L1860" s="503">
        <v>42990</v>
      </c>
      <c r="M1860" s="497" t="s">
        <v>9411</v>
      </c>
      <c r="N1860" s="163" t="s">
        <v>47</v>
      </c>
      <c r="O1860" s="503">
        <v>42990</v>
      </c>
      <c r="P1860" s="499">
        <v>10000</v>
      </c>
      <c r="Q1860" s="500">
        <f t="shared" si="65"/>
        <v>0.01</v>
      </c>
      <c r="R1860" s="504">
        <v>12</v>
      </c>
      <c r="S1860" s="505" t="s">
        <v>9606</v>
      </c>
      <c r="T1860" s="163" t="s">
        <v>125</v>
      </c>
      <c r="U1860" s="163" t="s">
        <v>7</v>
      </c>
      <c r="V1860" s="495" t="s">
        <v>1795</v>
      </c>
      <c r="W1860" s="495" t="s">
        <v>8165</v>
      </c>
      <c r="X1860" s="495" t="s">
        <v>9724</v>
      </c>
      <c r="Y1860" s="495" t="s">
        <v>667</v>
      </c>
      <c r="Z1860" s="616"/>
      <c r="AA1860" s="590"/>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615" customFormat="1" ht="17.45" customHeight="1" x14ac:dyDescent="0.25">
      <c r="A1861" s="589" t="s">
        <v>3845</v>
      </c>
      <c r="B1861" s="495" t="s">
        <v>57</v>
      </c>
      <c r="C1861" s="495" t="s">
        <v>1046</v>
      </c>
      <c r="D1861" s="495" t="s">
        <v>3846</v>
      </c>
      <c r="E1861" s="495" t="s">
        <v>3847</v>
      </c>
      <c r="F1861" s="473" t="s">
        <v>26</v>
      </c>
      <c r="G1861" s="473"/>
      <c r="H1861" s="473"/>
      <c r="I1861" s="473"/>
      <c r="J1861" s="152" t="s">
        <v>11223</v>
      </c>
      <c r="K1861" s="163" t="s">
        <v>33</v>
      </c>
      <c r="L1861" s="503">
        <v>42998</v>
      </c>
      <c r="M1861" s="497" t="s">
        <v>3848</v>
      </c>
      <c r="N1861" s="163" t="s">
        <v>47</v>
      </c>
      <c r="O1861" s="503">
        <v>43028</v>
      </c>
      <c r="P1861" s="499">
        <v>10000</v>
      </c>
      <c r="Q1861" s="500">
        <f t="shared" si="65"/>
        <v>0.01</v>
      </c>
      <c r="R1861" s="504">
        <v>12</v>
      </c>
      <c r="S1861" s="505" t="s">
        <v>9606</v>
      </c>
      <c r="T1861" s="163" t="s">
        <v>103</v>
      </c>
      <c r="U1861" s="163" t="s">
        <v>7</v>
      </c>
      <c r="V1861" s="495" t="s">
        <v>3801</v>
      </c>
      <c r="W1861" s="495" t="s">
        <v>3802</v>
      </c>
      <c r="X1861" s="495" t="s">
        <v>6137</v>
      </c>
      <c r="Y1861" s="495" t="s">
        <v>356</v>
      </c>
      <c r="Z1861" s="616"/>
      <c r="AA1861" s="590"/>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615" customFormat="1" ht="17.45" customHeight="1" x14ac:dyDescent="0.25">
      <c r="A1862" s="589" t="s">
        <v>10695</v>
      </c>
      <c r="B1862" s="495" t="s">
        <v>57</v>
      </c>
      <c r="C1862" s="495" t="s">
        <v>1046</v>
      </c>
      <c r="D1862" s="495" t="s">
        <v>10696</v>
      </c>
      <c r="E1862" s="495" t="s">
        <v>10697</v>
      </c>
      <c r="F1862" s="473" t="s">
        <v>28</v>
      </c>
      <c r="G1862" s="473"/>
      <c r="H1862" s="473"/>
      <c r="I1862" s="473"/>
      <c r="J1862" s="152" t="s">
        <v>11223</v>
      </c>
      <c r="K1862" s="163" t="s">
        <v>8950</v>
      </c>
      <c r="L1862" s="503">
        <v>43003</v>
      </c>
      <c r="M1862" s="497" t="s">
        <v>10739</v>
      </c>
      <c r="N1862" s="163" t="s">
        <v>47</v>
      </c>
      <c r="O1862" s="503">
        <v>43003</v>
      </c>
      <c r="P1862" s="499">
        <v>10000</v>
      </c>
      <c r="Q1862" s="500">
        <f t="shared" si="65"/>
        <v>0.01</v>
      </c>
      <c r="R1862" s="504">
        <v>12</v>
      </c>
      <c r="S1862" s="505" t="s">
        <v>11283</v>
      </c>
      <c r="T1862" s="163" t="s">
        <v>103</v>
      </c>
      <c r="U1862" s="163" t="s">
        <v>7</v>
      </c>
      <c r="V1862" s="495" t="s">
        <v>477</v>
      </c>
      <c r="W1862" s="495" t="s">
        <v>1138</v>
      </c>
      <c r="X1862" s="495" t="s">
        <v>10786</v>
      </c>
      <c r="Y1862" s="495" t="s">
        <v>1091</v>
      </c>
      <c r="Z1862" s="616"/>
      <c r="AA1862" s="590"/>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615" customFormat="1" ht="17.45" customHeight="1" x14ac:dyDescent="0.25">
      <c r="A1863" s="589" t="s">
        <v>8848</v>
      </c>
      <c r="B1863" s="495" t="s">
        <v>6912</v>
      </c>
      <c r="C1863" s="495" t="s">
        <v>6912</v>
      </c>
      <c r="D1863" s="495" t="s">
        <v>11732</v>
      </c>
      <c r="E1863" s="495" t="s">
        <v>8849</v>
      </c>
      <c r="F1863" s="473" t="s">
        <v>27</v>
      </c>
      <c r="G1863" s="473"/>
      <c r="H1863" s="473"/>
      <c r="I1863" s="473"/>
      <c r="J1863" s="152" t="s">
        <v>11224</v>
      </c>
      <c r="K1863" s="152" t="s">
        <v>8947</v>
      </c>
      <c r="L1863" s="496">
        <v>43098</v>
      </c>
      <c r="M1863" s="497">
        <v>42842</v>
      </c>
      <c r="N1863" s="152" t="s">
        <v>46</v>
      </c>
      <c r="O1863" s="498">
        <v>43098</v>
      </c>
      <c r="P1863" s="499">
        <v>10000</v>
      </c>
      <c r="Q1863" s="500">
        <f t="shared" si="65"/>
        <v>0.01</v>
      </c>
      <c r="R1863" s="501">
        <v>12</v>
      </c>
      <c r="S1863" s="502">
        <v>42887</v>
      </c>
      <c r="T1863" s="152" t="s">
        <v>125</v>
      </c>
      <c r="U1863" s="152" t="s">
        <v>18</v>
      </c>
      <c r="V1863" s="495" t="s">
        <v>9273</v>
      </c>
      <c r="W1863" s="495" t="s">
        <v>11808</v>
      </c>
      <c r="X1863" s="495" t="s">
        <v>12009</v>
      </c>
      <c r="Y1863" s="495"/>
      <c r="Z1863" s="616"/>
      <c r="AA1863" s="590"/>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615" customFormat="1" ht="17.45" customHeight="1" x14ac:dyDescent="0.25">
      <c r="A1864" s="589" t="s">
        <v>4618</v>
      </c>
      <c r="B1864" s="495" t="s">
        <v>60</v>
      </c>
      <c r="C1864" s="495" t="s">
        <v>377</v>
      </c>
      <c r="D1864" s="495" t="s">
        <v>4619</v>
      </c>
      <c r="E1864" s="495" t="s">
        <v>4614</v>
      </c>
      <c r="F1864" s="473" t="s">
        <v>26</v>
      </c>
      <c r="G1864" s="473"/>
      <c r="H1864" s="473"/>
      <c r="I1864" s="473"/>
      <c r="J1864" s="152" t="s">
        <v>11224</v>
      </c>
      <c r="K1864" s="163" t="s">
        <v>8948</v>
      </c>
      <c r="L1864" s="503">
        <v>43084</v>
      </c>
      <c r="M1864" s="497" t="s">
        <v>4620</v>
      </c>
      <c r="N1864" s="163" t="s">
        <v>46</v>
      </c>
      <c r="O1864" s="503">
        <v>43084</v>
      </c>
      <c r="P1864" s="499">
        <v>10000</v>
      </c>
      <c r="Q1864" s="500">
        <f t="shared" si="65"/>
        <v>0.01</v>
      </c>
      <c r="R1864" s="504">
        <v>12</v>
      </c>
      <c r="S1864" s="505" t="s">
        <v>9285</v>
      </c>
      <c r="T1864" s="163" t="s">
        <v>103</v>
      </c>
      <c r="U1864" s="163" t="s">
        <v>9234</v>
      </c>
      <c r="V1864" s="495" t="s">
        <v>327</v>
      </c>
      <c r="W1864" s="495" t="s">
        <v>11336</v>
      </c>
      <c r="X1864" s="495" t="s">
        <v>9286</v>
      </c>
      <c r="Y1864" s="495" t="s">
        <v>757</v>
      </c>
      <c r="Z1864" s="616"/>
      <c r="AA1864" s="590"/>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615" customFormat="1" ht="17.45" customHeight="1" x14ac:dyDescent="0.25">
      <c r="A1865" s="589" t="s">
        <v>4616</v>
      </c>
      <c r="B1865" s="495" t="s">
        <v>60</v>
      </c>
      <c r="C1865" s="495" t="s">
        <v>6576</v>
      </c>
      <c r="D1865" s="495" t="s">
        <v>2766</v>
      </c>
      <c r="E1865" s="495" t="s">
        <v>1081</v>
      </c>
      <c r="F1865" s="473" t="s">
        <v>6576</v>
      </c>
      <c r="G1865" s="473"/>
      <c r="H1865" s="473"/>
      <c r="I1865" s="473"/>
      <c r="J1865" s="152" t="s">
        <v>11223</v>
      </c>
      <c r="K1865" s="163" t="s">
        <v>8948</v>
      </c>
      <c r="L1865" s="503">
        <v>42977</v>
      </c>
      <c r="M1865" s="497" t="s">
        <v>4617</v>
      </c>
      <c r="N1865" s="163" t="s">
        <v>46</v>
      </c>
      <c r="O1865" s="503">
        <v>42977</v>
      </c>
      <c r="P1865" s="499">
        <v>10000</v>
      </c>
      <c r="Q1865" s="500">
        <f t="shared" si="65"/>
        <v>0.01</v>
      </c>
      <c r="R1865" s="504">
        <v>12</v>
      </c>
      <c r="S1865" s="505" t="s">
        <v>172</v>
      </c>
      <c r="T1865" s="163" t="s">
        <v>103</v>
      </c>
      <c r="U1865" s="163" t="s">
        <v>7</v>
      </c>
      <c r="V1865" s="495" t="s">
        <v>477</v>
      </c>
      <c r="W1865" s="495"/>
      <c r="X1865" s="495" t="s">
        <v>6057</v>
      </c>
      <c r="Y1865" s="495" t="s">
        <v>356</v>
      </c>
      <c r="Z1865" s="616"/>
      <c r="AA1865" s="590"/>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615" customFormat="1" ht="17.45" customHeight="1" x14ac:dyDescent="0.25">
      <c r="A1866" s="589" t="s">
        <v>8324</v>
      </c>
      <c r="B1866" s="495" t="s">
        <v>59</v>
      </c>
      <c r="C1866" s="495" t="s">
        <v>9574</v>
      </c>
      <c r="D1866" s="495" t="s">
        <v>10694</v>
      </c>
      <c r="E1866" s="495" t="s">
        <v>8325</v>
      </c>
      <c r="F1866" s="473" t="s">
        <v>26</v>
      </c>
      <c r="G1866" s="473"/>
      <c r="H1866" s="473"/>
      <c r="I1866" s="473"/>
      <c r="J1866" s="152" t="s">
        <v>11223</v>
      </c>
      <c r="K1866" s="152" t="s">
        <v>8948</v>
      </c>
      <c r="L1866" s="496">
        <v>43000</v>
      </c>
      <c r="M1866" s="497">
        <v>42863</v>
      </c>
      <c r="N1866" s="152" t="s">
        <v>47</v>
      </c>
      <c r="O1866" s="498">
        <v>43000</v>
      </c>
      <c r="P1866" s="499">
        <v>10000</v>
      </c>
      <c r="Q1866" s="500">
        <f t="shared" si="65"/>
        <v>0.01</v>
      </c>
      <c r="R1866" s="501">
        <v>12</v>
      </c>
      <c r="S1866" s="502">
        <v>42912</v>
      </c>
      <c r="T1866" s="152" t="s">
        <v>103</v>
      </c>
      <c r="U1866" s="152" t="s">
        <v>18</v>
      </c>
      <c r="V1866" s="495" t="s">
        <v>9273</v>
      </c>
      <c r="W1866" s="495" t="s">
        <v>11335</v>
      </c>
      <c r="X1866" s="495" t="s">
        <v>12010</v>
      </c>
      <c r="Y1866" s="495" t="s">
        <v>9318</v>
      </c>
      <c r="Z1866" s="616"/>
      <c r="AA1866" s="590"/>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615" customFormat="1" ht="17.45" customHeight="1" x14ac:dyDescent="0.25">
      <c r="A1867" s="589" t="s">
        <v>8850</v>
      </c>
      <c r="B1867" s="495" t="s">
        <v>59</v>
      </c>
      <c r="C1867" s="495" t="s">
        <v>9574</v>
      </c>
      <c r="D1867" s="495" t="s">
        <v>8032</v>
      </c>
      <c r="E1867" s="495" t="s">
        <v>11217</v>
      </c>
      <c r="F1867" s="473" t="s">
        <v>27</v>
      </c>
      <c r="G1867" s="473"/>
      <c r="H1867" s="473"/>
      <c r="I1867" s="473"/>
      <c r="J1867" s="152" t="s">
        <v>11224</v>
      </c>
      <c r="K1867" s="163" t="s">
        <v>8947</v>
      </c>
      <c r="L1867" s="503">
        <v>43099</v>
      </c>
      <c r="M1867" s="497" t="s">
        <v>8894</v>
      </c>
      <c r="N1867" s="163" t="s">
        <v>47</v>
      </c>
      <c r="O1867" s="503">
        <v>43099</v>
      </c>
      <c r="P1867" s="499">
        <v>10000</v>
      </c>
      <c r="Q1867" s="500">
        <f t="shared" si="65"/>
        <v>0.01</v>
      </c>
      <c r="R1867" s="504">
        <v>1</v>
      </c>
      <c r="S1867" s="505" t="s">
        <v>8159</v>
      </c>
      <c r="T1867" s="163" t="s">
        <v>103</v>
      </c>
      <c r="U1867" s="163" t="s">
        <v>13</v>
      </c>
      <c r="V1867" s="495" t="s">
        <v>1089</v>
      </c>
      <c r="W1867" s="495" t="s">
        <v>9547</v>
      </c>
      <c r="X1867" s="495" t="s">
        <v>8933</v>
      </c>
      <c r="Y1867" s="495" t="s">
        <v>9561</v>
      </c>
      <c r="Z1867" s="616"/>
      <c r="AA1867" s="590"/>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615" customFormat="1" ht="17.45" customHeight="1" x14ac:dyDescent="0.25">
      <c r="A1868" s="589" t="s">
        <v>9934</v>
      </c>
      <c r="B1868" s="495" t="s">
        <v>59</v>
      </c>
      <c r="C1868" s="495" t="s">
        <v>9574</v>
      </c>
      <c r="D1868" s="495" t="s">
        <v>9935</v>
      </c>
      <c r="E1868" s="495" t="s">
        <v>2358</v>
      </c>
      <c r="F1868" s="473" t="s">
        <v>26</v>
      </c>
      <c r="G1868" s="473"/>
      <c r="H1868" s="473"/>
      <c r="I1868" s="473"/>
      <c r="J1868" s="152" t="s">
        <v>11223</v>
      </c>
      <c r="K1868" s="163" t="s">
        <v>8948</v>
      </c>
      <c r="L1868" s="503">
        <v>42942</v>
      </c>
      <c r="M1868" s="497" t="s">
        <v>9958</v>
      </c>
      <c r="N1868" s="163" t="s">
        <v>47</v>
      </c>
      <c r="O1868" s="503">
        <v>42983</v>
      </c>
      <c r="P1868" s="499">
        <v>10000</v>
      </c>
      <c r="Q1868" s="500">
        <f t="shared" si="65"/>
        <v>0.01</v>
      </c>
      <c r="R1868" s="504">
        <v>1</v>
      </c>
      <c r="S1868" s="505" t="s">
        <v>10333</v>
      </c>
      <c r="T1868" s="163" t="s">
        <v>103</v>
      </c>
      <c r="U1868" s="163" t="s">
        <v>7</v>
      </c>
      <c r="V1868" s="495" t="s">
        <v>388</v>
      </c>
      <c r="W1868" s="495" t="s">
        <v>389</v>
      </c>
      <c r="X1868" s="495" t="s">
        <v>10111</v>
      </c>
      <c r="Y1868" s="495" t="s">
        <v>221</v>
      </c>
      <c r="Z1868" s="616"/>
      <c r="AA1868" s="590"/>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615" customFormat="1" ht="17.45" customHeight="1" x14ac:dyDescent="0.25">
      <c r="A1869" s="589" t="s">
        <v>4660</v>
      </c>
      <c r="B1869" s="495" t="s">
        <v>59</v>
      </c>
      <c r="C1869" s="495" t="s">
        <v>9574</v>
      </c>
      <c r="D1869" s="495" t="s">
        <v>1789</v>
      </c>
      <c r="E1869" s="495" t="s">
        <v>4661</v>
      </c>
      <c r="F1869" s="473" t="s">
        <v>26</v>
      </c>
      <c r="G1869" s="473"/>
      <c r="H1869" s="473"/>
      <c r="I1869" s="473"/>
      <c r="J1869" s="152" t="s">
        <v>11224</v>
      </c>
      <c r="K1869" s="163" t="s">
        <v>33</v>
      </c>
      <c r="L1869" s="503">
        <v>43039</v>
      </c>
      <c r="M1869" s="497" t="s">
        <v>4662</v>
      </c>
      <c r="N1869" s="163" t="s">
        <v>46</v>
      </c>
      <c r="O1869" s="503">
        <v>43039</v>
      </c>
      <c r="P1869" s="499">
        <v>10000</v>
      </c>
      <c r="Q1869" s="500">
        <f t="shared" si="65"/>
        <v>0.01</v>
      </c>
      <c r="R1869" s="504">
        <v>1</v>
      </c>
      <c r="S1869" s="505" t="s">
        <v>4663</v>
      </c>
      <c r="T1869" s="163" t="s">
        <v>125</v>
      </c>
      <c r="U1869" s="163" t="s">
        <v>7</v>
      </c>
      <c r="V1869" s="495" t="s">
        <v>306</v>
      </c>
      <c r="W1869" s="495" t="s">
        <v>4664</v>
      </c>
      <c r="X1869" s="495" t="s">
        <v>6499</v>
      </c>
      <c r="Y1869" s="495"/>
      <c r="Z1869" s="616"/>
      <c r="AA1869" s="590"/>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615" customFormat="1" ht="17.45" customHeight="1" x14ac:dyDescent="0.25">
      <c r="A1870" s="589" t="s">
        <v>9597</v>
      </c>
      <c r="B1870" s="495" t="s">
        <v>57</v>
      </c>
      <c r="C1870" s="495" t="s">
        <v>775</v>
      </c>
      <c r="D1870" s="495" t="s">
        <v>10692</v>
      </c>
      <c r="E1870" s="495" t="s">
        <v>9598</v>
      </c>
      <c r="F1870" s="473" t="s">
        <v>27</v>
      </c>
      <c r="G1870" s="473"/>
      <c r="H1870" s="473"/>
      <c r="I1870" s="473"/>
      <c r="J1870" s="152" t="s">
        <v>11223</v>
      </c>
      <c r="K1870" s="152" t="s">
        <v>8947</v>
      </c>
      <c r="L1870" s="496">
        <v>42974</v>
      </c>
      <c r="M1870" s="497">
        <v>42884</v>
      </c>
      <c r="N1870" s="152" t="s">
        <v>48</v>
      </c>
      <c r="O1870" s="498">
        <v>42974</v>
      </c>
      <c r="P1870" s="499">
        <v>10000</v>
      </c>
      <c r="Q1870" s="500">
        <f t="shared" si="65"/>
        <v>0.01</v>
      </c>
      <c r="R1870" s="501">
        <v>12</v>
      </c>
      <c r="S1870" s="502">
        <v>42887</v>
      </c>
      <c r="T1870" s="152" t="s">
        <v>125</v>
      </c>
      <c r="U1870" s="152" t="s">
        <v>7040</v>
      </c>
      <c r="V1870" s="495" t="s">
        <v>162</v>
      </c>
      <c r="W1870" s="495" t="s">
        <v>105</v>
      </c>
      <c r="X1870" s="495" t="s">
        <v>9990</v>
      </c>
      <c r="Y1870" s="495"/>
      <c r="Z1870" s="616"/>
      <c r="AA1870" s="590"/>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615" customFormat="1" ht="17.45" customHeight="1" x14ac:dyDescent="0.25">
      <c r="A1871" s="591" t="s">
        <v>11733</v>
      </c>
      <c r="B1871" s="506" t="s">
        <v>57</v>
      </c>
      <c r="C1871" s="506" t="s">
        <v>775</v>
      </c>
      <c r="D1871" s="506" t="s">
        <v>11734</v>
      </c>
      <c r="E1871" s="506" t="s">
        <v>316</v>
      </c>
      <c r="F1871" s="473" t="s">
        <v>27</v>
      </c>
      <c r="G1871" s="473"/>
      <c r="H1871" s="473"/>
      <c r="I1871" s="473"/>
      <c r="J1871" s="470" t="s">
        <v>11223</v>
      </c>
      <c r="K1871" s="507" t="s">
        <v>8947</v>
      </c>
      <c r="L1871" s="508">
        <v>42999</v>
      </c>
      <c r="M1871" s="509" t="s">
        <v>11795</v>
      </c>
      <c r="N1871" s="507" t="s">
        <v>46</v>
      </c>
      <c r="O1871" s="508">
        <v>42999</v>
      </c>
      <c r="P1871" s="510">
        <v>10000</v>
      </c>
      <c r="Q1871" s="511">
        <f t="shared" si="65"/>
        <v>0.01</v>
      </c>
      <c r="R1871" s="512">
        <v>12</v>
      </c>
      <c r="S1871" s="513" t="s">
        <v>11804</v>
      </c>
      <c r="T1871" s="507" t="s">
        <v>103</v>
      </c>
      <c r="U1871" s="507" t="s">
        <v>7</v>
      </c>
      <c r="V1871" s="506" t="s">
        <v>477</v>
      </c>
      <c r="W1871" s="506" t="s">
        <v>1138</v>
      </c>
      <c r="X1871" s="495" t="s">
        <v>6216</v>
      </c>
      <c r="Y1871" s="495" t="s">
        <v>667</v>
      </c>
      <c r="Z1871" s="616"/>
      <c r="AA1871" s="590"/>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615" customFormat="1" ht="17.45" customHeight="1" x14ac:dyDescent="0.25">
      <c r="A1872" s="589" t="s">
        <v>3038</v>
      </c>
      <c r="B1872" s="495" t="s">
        <v>57</v>
      </c>
      <c r="C1872" s="495" t="s">
        <v>98</v>
      </c>
      <c r="D1872" s="495" t="s">
        <v>3039</v>
      </c>
      <c r="E1872" s="495" t="s">
        <v>3040</v>
      </c>
      <c r="F1872" s="473" t="s">
        <v>26</v>
      </c>
      <c r="G1872" s="473"/>
      <c r="H1872" s="473"/>
      <c r="I1872" s="473"/>
      <c r="J1872" s="152" t="s">
        <v>11225</v>
      </c>
      <c r="K1872" s="163" t="s">
        <v>8948</v>
      </c>
      <c r="L1872" s="503">
        <v>42916</v>
      </c>
      <c r="M1872" s="497" t="s">
        <v>3041</v>
      </c>
      <c r="N1872" s="163" t="s">
        <v>48</v>
      </c>
      <c r="O1872" s="503">
        <v>43007</v>
      </c>
      <c r="P1872" s="499">
        <v>10000</v>
      </c>
      <c r="Q1872" s="500">
        <f t="shared" si="65"/>
        <v>0.01</v>
      </c>
      <c r="R1872" s="504">
        <v>12</v>
      </c>
      <c r="S1872" s="505" t="s">
        <v>11863</v>
      </c>
      <c r="T1872" s="163" t="s">
        <v>211</v>
      </c>
      <c r="U1872" s="163" t="s">
        <v>18</v>
      </c>
      <c r="V1872" s="495" t="s">
        <v>488</v>
      </c>
      <c r="W1872" s="495" t="s">
        <v>3042</v>
      </c>
      <c r="X1872" s="495" t="s">
        <v>106</v>
      </c>
      <c r="Y1872" s="495" t="s">
        <v>1091</v>
      </c>
      <c r="Z1872" s="616"/>
      <c r="AA1872" s="590"/>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615" customFormat="1" ht="17.45" customHeight="1" x14ac:dyDescent="0.25">
      <c r="A1873" s="589" t="s">
        <v>4597</v>
      </c>
      <c r="B1873" s="495" t="s">
        <v>57</v>
      </c>
      <c r="C1873" s="495" t="s">
        <v>98</v>
      </c>
      <c r="D1873" s="495" t="s">
        <v>4264</v>
      </c>
      <c r="E1873" s="495" t="s">
        <v>316</v>
      </c>
      <c r="F1873" s="473" t="s">
        <v>27</v>
      </c>
      <c r="G1873" s="473"/>
      <c r="H1873" s="473"/>
      <c r="I1873" s="473"/>
      <c r="J1873" s="152" t="s">
        <v>11223</v>
      </c>
      <c r="K1873" s="163" t="s">
        <v>8947</v>
      </c>
      <c r="L1873" s="503">
        <v>43008</v>
      </c>
      <c r="M1873" s="497" t="s">
        <v>4598</v>
      </c>
      <c r="N1873" s="163" t="s">
        <v>47</v>
      </c>
      <c r="O1873" s="503">
        <v>43008</v>
      </c>
      <c r="P1873" s="499">
        <v>10000</v>
      </c>
      <c r="Q1873" s="500">
        <f t="shared" ref="Q1873:Q1894" si="66">+P1873*0.000001</f>
        <v>0.01</v>
      </c>
      <c r="R1873" s="504">
        <v>1</v>
      </c>
      <c r="S1873" s="505" t="s">
        <v>10335</v>
      </c>
      <c r="T1873" s="163" t="s">
        <v>103</v>
      </c>
      <c r="U1873" s="163" t="s">
        <v>12</v>
      </c>
      <c r="V1873" s="495" t="s">
        <v>681</v>
      </c>
      <c r="W1873" s="495" t="s">
        <v>7998</v>
      </c>
      <c r="X1873" s="495" t="s">
        <v>106</v>
      </c>
      <c r="Y1873" s="495"/>
      <c r="Z1873" s="616"/>
      <c r="AA1873" s="590"/>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615" customFormat="1" ht="17.45" customHeight="1" x14ac:dyDescent="0.25">
      <c r="A1874" s="589" t="s">
        <v>2074</v>
      </c>
      <c r="B1874" s="495" t="s">
        <v>57</v>
      </c>
      <c r="C1874" s="495" t="s">
        <v>98</v>
      </c>
      <c r="D1874" s="495" t="s">
        <v>1997</v>
      </c>
      <c r="E1874" s="495" t="s">
        <v>9093</v>
      </c>
      <c r="F1874" s="473" t="s">
        <v>27</v>
      </c>
      <c r="G1874" s="473"/>
      <c r="H1874" s="473"/>
      <c r="I1874" s="473"/>
      <c r="J1874" s="152" t="s">
        <v>11223</v>
      </c>
      <c r="K1874" s="163" t="s">
        <v>8947</v>
      </c>
      <c r="L1874" s="503">
        <v>42990</v>
      </c>
      <c r="M1874" s="497" t="s">
        <v>2076</v>
      </c>
      <c r="N1874" s="163" t="s">
        <v>47</v>
      </c>
      <c r="O1874" s="503">
        <v>42990</v>
      </c>
      <c r="P1874" s="499">
        <v>10000</v>
      </c>
      <c r="Q1874" s="500">
        <f t="shared" si="66"/>
        <v>0.01</v>
      </c>
      <c r="R1874" s="504">
        <v>12</v>
      </c>
      <c r="S1874" s="505" t="s">
        <v>11804</v>
      </c>
      <c r="T1874" s="163" t="s">
        <v>125</v>
      </c>
      <c r="U1874" s="163" t="s">
        <v>12</v>
      </c>
      <c r="V1874" s="495" t="s">
        <v>1391</v>
      </c>
      <c r="W1874" s="495" t="s">
        <v>9145</v>
      </c>
      <c r="X1874" s="495" t="s">
        <v>106</v>
      </c>
      <c r="Y1874" s="495" t="s">
        <v>2078</v>
      </c>
      <c r="Z1874" s="616"/>
      <c r="AA1874" s="590"/>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615" customFormat="1" ht="17.45" customHeight="1" x14ac:dyDescent="0.25">
      <c r="A1875" s="589" t="s">
        <v>9393</v>
      </c>
      <c r="B1875" s="495" t="s">
        <v>57</v>
      </c>
      <c r="C1875" s="495" t="s">
        <v>98</v>
      </c>
      <c r="D1875" s="495" t="s">
        <v>11115</v>
      </c>
      <c r="E1875" s="495" t="s">
        <v>9394</v>
      </c>
      <c r="F1875" s="473" t="s">
        <v>28</v>
      </c>
      <c r="G1875" s="473"/>
      <c r="H1875" s="473"/>
      <c r="I1875" s="473"/>
      <c r="J1875" s="152" t="s">
        <v>11223</v>
      </c>
      <c r="K1875" s="163" t="s">
        <v>8990</v>
      </c>
      <c r="L1875" s="503">
        <v>43008</v>
      </c>
      <c r="M1875" s="497" t="s">
        <v>11279</v>
      </c>
      <c r="N1875" s="163" t="s">
        <v>46</v>
      </c>
      <c r="O1875" s="503">
        <v>43008</v>
      </c>
      <c r="P1875" s="499">
        <v>10000</v>
      </c>
      <c r="Q1875" s="500">
        <f t="shared" si="66"/>
        <v>0.01</v>
      </c>
      <c r="R1875" s="504">
        <v>12</v>
      </c>
      <c r="S1875" s="505" t="s">
        <v>9261</v>
      </c>
      <c r="T1875" s="163" t="s">
        <v>103</v>
      </c>
      <c r="U1875" s="163" t="s">
        <v>9234</v>
      </c>
      <c r="V1875" s="495" t="s">
        <v>184</v>
      </c>
      <c r="W1875" s="495" t="s">
        <v>11333</v>
      </c>
      <c r="X1875" s="495" t="s">
        <v>106</v>
      </c>
      <c r="Y1875" s="495" t="s">
        <v>531</v>
      </c>
      <c r="Z1875" s="616"/>
      <c r="AA1875" s="590"/>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615" customFormat="1" ht="17.45" customHeight="1" x14ac:dyDescent="0.25">
      <c r="A1876" s="589" t="s">
        <v>4653</v>
      </c>
      <c r="B1876" s="495" t="s">
        <v>57</v>
      </c>
      <c r="C1876" s="495" t="s">
        <v>98</v>
      </c>
      <c r="D1876" s="495" t="s">
        <v>11735</v>
      </c>
      <c r="E1876" s="495" t="s">
        <v>316</v>
      </c>
      <c r="F1876" s="473" t="s">
        <v>26</v>
      </c>
      <c r="G1876" s="473"/>
      <c r="H1876" s="473"/>
      <c r="I1876" s="473"/>
      <c r="J1876" s="152" t="s">
        <v>11224</v>
      </c>
      <c r="K1876" s="152" t="s">
        <v>8948</v>
      </c>
      <c r="L1876" s="496">
        <v>43032</v>
      </c>
      <c r="M1876" s="497">
        <v>42768</v>
      </c>
      <c r="N1876" s="152" t="s">
        <v>46</v>
      </c>
      <c r="O1876" s="498">
        <v>43032</v>
      </c>
      <c r="P1876" s="499">
        <v>10000</v>
      </c>
      <c r="Q1876" s="500">
        <f t="shared" si="66"/>
        <v>0.01</v>
      </c>
      <c r="R1876" s="501">
        <v>12</v>
      </c>
      <c r="S1876" s="502">
        <v>42807</v>
      </c>
      <c r="T1876" s="152" t="s">
        <v>125</v>
      </c>
      <c r="U1876" s="152" t="s">
        <v>7040</v>
      </c>
      <c r="V1876" s="495" t="s">
        <v>162</v>
      </c>
      <c r="W1876" s="495" t="s">
        <v>7199</v>
      </c>
      <c r="X1876" s="495" t="s">
        <v>12011</v>
      </c>
      <c r="Y1876" s="495" t="s">
        <v>7201</v>
      </c>
      <c r="Z1876" s="616"/>
      <c r="AA1876" s="590"/>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615" customFormat="1" ht="17.45" customHeight="1" x14ac:dyDescent="0.25">
      <c r="A1877" s="589" t="s">
        <v>9391</v>
      </c>
      <c r="B1877" s="495" t="s">
        <v>57</v>
      </c>
      <c r="C1877" s="495" t="s">
        <v>98</v>
      </c>
      <c r="D1877" s="495" t="s">
        <v>10699</v>
      </c>
      <c r="E1877" s="495" t="s">
        <v>9392</v>
      </c>
      <c r="F1877" s="473" t="s">
        <v>26</v>
      </c>
      <c r="G1877" s="473"/>
      <c r="H1877" s="473"/>
      <c r="I1877" s="473"/>
      <c r="J1877" s="152" t="s">
        <v>11223</v>
      </c>
      <c r="K1877" s="152" t="s">
        <v>8948</v>
      </c>
      <c r="L1877" s="496">
        <v>43007</v>
      </c>
      <c r="M1877" s="497">
        <v>42875</v>
      </c>
      <c r="N1877" s="152" t="s">
        <v>46</v>
      </c>
      <c r="O1877" s="498">
        <v>43007</v>
      </c>
      <c r="P1877" s="499">
        <v>10000</v>
      </c>
      <c r="Q1877" s="500">
        <f t="shared" si="66"/>
        <v>0.01</v>
      </c>
      <c r="R1877" s="501">
        <v>12</v>
      </c>
      <c r="S1877" s="502">
        <v>42898</v>
      </c>
      <c r="T1877" s="152" t="s">
        <v>125</v>
      </c>
      <c r="U1877" s="152" t="s">
        <v>7040</v>
      </c>
      <c r="V1877" s="495" t="s">
        <v>162</v>
      </c>
      <c r="W1877" s="495" t="s">
        <v>105</v>
      </c>
      <c r="X1877" s="495" t="s">
        <v>10083</v>
      </c>
      <c r="Y1877" s="495" t="s">
        <v>6864</v>
      </c>
      <c r="Z1877" s="616"/>
      <c r="AA1877" s="590"/>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615" customFormat="1" ht="17.45" customHeight="1" x14ac:dyDescent="0.25">
      <c r="A1878" s="589" t="s">
        <v>8512</v>
      </c>
      <c r="B1878" s="495" t="s">
        <v>57</v>
      </c>
      <c r="C1878" s="495" t="s">
        <v>98</v>
      </c>
      <c r="D1878" s="495" t="s">
        <v>10691</v>
      </c>
      <c r="E1878" s="495" t="s">
        <v>8513</v>
      </c>
      <c r="F1878" s="473" t="s">
        <v>25</v>
      </c>
      <c r="G1878" s="473"/>
      <c r="H1878" s="473"/>
      <c r="I1878" s="473"/>
      <c r="J1878" s="152" t="s">
        <v>11223</v>
      </c>
      <c r="K1878" s="152" t="s">
        <v>35</v>
      </c>
      <c r="L1878" s="496">
        <v>42950</v>
      </c>
      <c r="M1878" s="497">
        <v>42860</v>
      </c>
      <c r="N1878" s="152" t="s">
        <v>46</v>
      </c>
      <c r="O1878" s="498">
        <v>42950</v>
      </c>
      <c r="P1878" s="499">
        <v>10000</v>
      </c>
      <c r="Q1878" s="500">
        <f t="shared" si="66"/>
        <v>0.01</v>
      </c>
      <c r="R1878" s="501">
        <v>12</v>
      </c>
      <c r="S1878" s="502">
        <v>42866</v>
      </c>
      <c r="T1878" s="152" t="s">
        <v>125</v>
      </c>
      <c r="U1878" s="152" t="s">
        <v>7040</v>
      </c>
      <c r="V1878" s="495" t="s">
        <v>162</v>
      </c>
      <c r="W1878" s="495" t="s">
        <v>105</v>
      </c>
      <c r="X1878" s="495" t="s">
        <v>10113</v>
      </c>
      <c r="Y1878" s="495" t="s">
        <v>7201</v>
      </c>
      <c r="Z1878" s="616"/>
      <c r="AA1878" s="590"/>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615" customFormat="1" ht="17.45" customHeight="1" x14ac:dyDescent="0.25">
      <c r="A1879" s="589" t="s">
        <v>4600</v>
      </c>
      <c r="B1879" s="495" t="s">
        <v>57</v>
      </c>
      <c r="C1879" s="495" t="s">
        <v>98</v>
      </c>
      <c r="D1879" s="495" t="s">
        <v>4601</v>
      </c>
      <c r="E1879" s="495" t="s">
        <v>1781</v>
      </c>
      <c r="F1879" s="473" t="s">
        <v>26</v>
      </c>
      <c r="G1879" s="473"/>
      <c r="H1879" s="473"/>
      <c r="I1879" s="473"/>
      <c r="J1879" s="152" t="s">
        <v>11223</v>
      </c>
      <c r="K1879" s="163" t="s">
        <v>8948</v>
      </c>
      <c r="L1879" s="503">
        <v>42947</v>
      </c>
      <c r="M1879" s="497" t="s">
        <v>4602</v>
      </c>
      <c r="N1879" s="163" t="s">
        <v>46</v>
      </c>
      <c r="O1879" s="503">
        <v>42947</v>
      </c>
      <c r="P1879" s="499">
        <v>10000</v>
      </c>
      <c r="Q1879" s="500">
        <f t="shared" si="66"/>
        <v>0.01</v>
      </c>
      <c r="R1879" s="504">
        <v>1</v>
      </c>
      <c r="S1879" s="505" t="s">
        <v>5619</v>
      </c>
      <c r="T1879" s="163" t="s">
        <v>125</v>
      </c>
      <c r="U1879" s="152" t="s">
        <v>7040</v>
      </c>
      <c r="V1879" s="495" t="s">
        <v>158</v>
      </c>
      <c r="W1879" s="495"/>
      <c r="X1879" s="495" t="s">
        <v>106</v>
      </c>
      <c r="Y1879" s="495" t="s">
        <v>186</v>
      </c>
      <c r="Z1879" s="616"/>
      <c r="AA1879" s="590"/>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615" customFormat="1" ht="17.45" customHeight="1" x14ac:dyDescent="0.25">
      <c r="A1880" s="589" t="s">
        <v>2972</v>
      </c>
      <c r="B1880" s="495" t="s">
        <v>57</v>
      </c>
      <c r="C1880" s="495" t="s">
        <v>98</v>
      </c>
      <c r="D1880" s="495" t="s">
        <v>2973</v>
      </c>
      <c r="E1880" s="495" t="s">
        <v>2974</v>
      </c>
      <c r="F1880" s="473" t="s">
        <v>28</v>
      </c>
      <c r="G1880" s="473"/>
      <c r="H1880" s="473"/>
      <c r="I1880" s="473"/>
      <c r="J1880" s="152" t="s">
        <v>11225</v>
      </c>
      <c r="K1880" s="163" t="s">
        <v>8950</v>
      </c>
      <c r="L1880" s="503">
        <v>42916</v>
      </c>
      <c r="M1880" s="497" t="s">
        <v>2975</v>
      </c>
      <c r="N1880" s="163" t="s">
        <v>50</v>
      </c>
      <c r="O1880" s="503">
        <v>42916</v>
      </c>
      <c r="P1880" s="499">
        <v>10000</v>
      </c>
      <c r="Q1880" s="500">
        <f t="shared" si="66"/>
        <v>0.01</v>
      </c>
      <c r="R1880" s="504">
        <v>12</v>
      </c>
      <c r="S1880" s="505" t="s">
        <v>11284</v>
      </c>
      <c r="T1880" s="163" t="s">
        <v>578</v>
      </c>
      <c r="U1880" s="163" t="s">
        <v>7</v>
      </c>
      <c r="V1880" s="495" t="s">
        <v>388</v>
      </c>
      <c r="W1880" s="495" t="s">
        <v>389</v>
      </c>
      <c r="X1880" s="495" t="s">
        <v>106</v>
      </c>
      <c r="Y1880" s="495" t="s">
        <v>186</v>
      </c>
      <c r="Z1880" s="616"/>
      <c r="AA1880" s="590"/>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615" customFormat="1" ht="17.45" customHeight="1" x14ac:dyDescent="0.25">
      <c r="A1881" s="589" t="s">
        <v>8516</v>
      </c>
      <c r="B1881" s="495" t="s">
        <v>57</v>
      </c>
      <c r="C1881" s="495" t="s">
        <v>98</v>
      </c>
      <c r="D1881" s="495" t="s">
        <v>918</v>
      </c>
      <c r="E1881" s="495" t="s">
        <v>8517</v>
      </c>
      <c r="F1881" s="473" t="s">
        <v>25</v>
      </c>
      <c r="G1881" s="473"/>
      <c r="H1881" s="473"/>
      <c r="I1881" s="473"/>
      <c r="J1881" s="152" t="s">
        <v>11223</v>
      </c>
      <c r="K1881" s="163" t="s">
        <v>8951</v>
      </c>
      <c r="L1881" s="503">
        <v>42978</v>
      </c>
      <c r="M1881" s="497" t="s">
        <v>8609</v>
      </c>
      <c r="N1881" s="163" t="s">
        <v>47</v>
      </c>
      <c r="O1881" s="503">
        <v>42978</v>
      </c>
      <c r="P1881" s="499">
        <v>10000</v>
      </c>
      <c r="Q1881" s="500">
        <f t="shared" si="66"/>
        <v>0.01</v>
      </c>
      <c r="R1881" s="504">
        <v>12</v>
      </c>
      <c r="S1881" s="505" t="s">
        <v>10114</v>
      </c>
      <c r="T1881" s="163" t="s">
        <v>125</v>
      </c>
      <c r="U1881" s="163" t="s">
        <v>7</v>
      </c>
      <c r="V1881" s="495" t="s">
        <v>477</v>
      </c>
      <c r="W1881" s="495" t="s">
        <v>1138</v>
      </c>
      <c r="X1881" s="495" t="s">
        <v>106</v>
      </c>
      <c r="Y1881" s="495" t="s">
        <v>356</v>
      </c>
      <c r="Z1881" s="616"/>
      <c r="AA1881" s="590"/>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615" customFormat="1" ht="17.45" customHeight="1" x14ac:dyDescent="0.25">
      <c r="A1882" s="589" t="s">
        <v>4649</v>
      </c>
      <c r="B1882" s="495" t="s">
        <v>57</v>
      </c>
      <c r="C1882" s="495" t="s">
        <v>98</v>
      </c>
      <c r="D1882" s="495" t="s">
        <v>4650</v>
      </c>
      <c r="E1882" s="495" t="s">
        <v>4651</v>
      </c>
      <c r="F1882" s="473" t="s">
        <v>28</v>
      </c>
      <c r="G1882" s="473"/>
      <c r="H1882" s="473"/>
      <c r="I1882" s="473"/>
      <c r="J1882" s="152" t="s">
        <v>11223</v>
      </c>
      <c r="K1882" s="163" t="s">
        <v>8950</v>
      </c>
      <c r="L1882" s="503">
        <v>42937</v>
      </c>
      <c r="M1882" s="497" t="s">
        <v>4652</v>
      </c>
      <c r="N1882" s="163" t="s">
        <v>46</v>
      </c>
      <c r="O1882" s="503">
        <v>42937</v>
      </c>
      <c r="P1882" s="499">
        <v>10000</v>
      </c>
      <c r="Q1882" s="500">
        <f t="shared" si="66"/>
        <v>0.01</v>
      </c>
      <c r="R1882" s="504">
        <v>12</v>
      </c>
      <c r="S1882" s="505" t="s">
        <v>226</v>
      </c>
      <c r="T1882" s="163" t="s">
        <v>103</v>
      </c>
      <c r="U1882" s="163" t="s">
        <v>7</v>
      </c>
      <c r="V1882" s="495" t="s">
        <v>477</v>
      </c>
      <c r="W1882" s="495" t="s">
        <v>1138</v>
      </c>
      <c r="X1882" s="495" t="s">
        <v>106</v>
      </c>
      <c r="Y1882" s="495"/>
      <c r="Z1882" s="616"/>
      <c r="AA1882" s="590"/>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615" customFormat="1" ht="17.45" customHeight="1" x14ac:dyDescent="0.25">
      <c r="A1883" s="589" t="s">
        <v>9750</v>
      </c>
      <c r="B1883" s="495" t="s">
        <v>57</v>
      </c>
      <c r="C1883" s="495" t="s">
        <v>98</v>
      </c>
      <c r="D1883" s="495" t="s">
        <v>9751</v>
      </c>
      <c r="E1883" s="495" t="s">
        <v>9752</v>
      </c>
      <c r="F1883" s="473" t="s">
        <v>24</v>
      </c>
      <c r="G1883" s="473"/>
      <c r="H1883" s="473"/>
      <c r="I1883" s="473"/>
      <c r="J1883" s="152" t="s">
        <v>11224</v>
      </c>
      <c r="K1883" s="163" t="s">
        <v>8949</v>
      </c>
      <c r="L1883" s="503">
        <v>43026</v>
      </c>
      <c r="M1883" s="497" t="s">
        <v>9759</v>
      </c>
      <c r="N1883" s="163" t="s">
        <v>46</v>
      </c>
      <c r="O1883" s="503">
        <v>43026</v>
      </c>
      <c r="P1883" s="499">
        <v>10000</v>
      </c>
      <c r="Q1883" s="500">
        <f t="shared" si="66"/>
        <v>0.01</v>
      </c>
      <c r="R1883" s="504">
        <v>12</v>
      </c>
      <c r="S1883" s="505" t="s">
        <v>9789</v>
      </c>
      <c r="T1883" s="163" t="s">
        <v>125</v>
      </c>
      <c r="U1883" s="163" t="s">
        <v>7</v>
      </c>
      <c r="V1883" s="495" t="s">
        <v>477</v>
      </c>
      <c r="W1883" s="495"/>
      <c r="X1883" s="495" t="s">
        <v>106</v>
      </c>
      <c r="Y1883" s="495" t="s">
        <v>313</v>
      </c>
      <c r="Z1883" s="616"/>
      <c r="AA1883" s="590"/>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615" customFormat="1" ht="17.45" customHeight="1" x14ac:dyDescent="0.25">
      <c r="A1884" s="589" t="s">
        <v>1364</v>
      </c>
      <c r="B1884" s="495" t="s">
        <v>56</v>
      </c>
      <c r="C1884" s="495" t="s">
        <v>510</v>
      </c>
      <c r="D1884" s="495" t="s">
        <v>11486</v>
      </c>
      <c r="E1884" s="495" t="s">
        <v>8273</v>
      </c>
      <c r="F1884" s="473" t="s">
        <v>27</v>
      </c>
      <c r="G1884" s="473"/>
      <c r="H1884" s="473"/>
      <c r="I1884" s="473"/>
      <c r="J1884" s="152" t="s">
        <v>11223</v>
      </c>
      <c r="K1884" s="152" t="s">
        <v>8947</v>
      </c>
      <c r="L1884" s="496">
        <v>42992</v>
      </c>
      <c r="M1884" s="497">
        <v>42776</v>
      </c>
      <c r="N1884" s="152" t="s">
        <v>46</v>
      </c>
      <c r="O1884" s="498">
        <v>42992</v>
      </c>
      <c r="P1884" s="499">
        <v>300000</v>
      </c>
      <c r="Q1884" s="500">
        <f t="shared" si="66"/>
        <v>0.3</v>
      </c>
      <c r="R1884" s="501">
        <v>12</v>
      </c>
      <c r="S1884" s="502">
        <v>42878</v>
      </c>
      <c r="T1884" s="152" t="s">
        <v>125</v>
      </c>
      <c r="U1884" s="152" t="s">
        <v>7040</v>
      </c>
      <c r="V1884" s="495" t="s">
        <v>162</v>
      </c>
      <c r="W1884" s="495" t="s">
        <v>7199</v>
      </c>
      <c r="X1884" s="495" t="s">
        <v>6459</v>
      </c>
      <c r="Y1884" s="495" t="s">
        <v>7201</v>
      </c>
      <c r="Z1884" s="616"/>
      <c r="AA1884" s="590"/>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615" customFormat="1" ht="17.45" customHeight="1" x14ac:dyDescent="0.25">
      <c r="A1885" s="589" t="s">
        <v>7896</v>
      </c>
      <c r="B1885" s="495" t="s">
        <v>62</v>
      </c>
      <c r="C1885" s="495" t="s">
        <v>429</v>
      </c>
      <c r="D1885" s="495" t="s">
        <v>10327</v>
      </c>
      <c r="E1885" s="495" t="s">
        <v>7898</v>
      </c>
      <c r="F1885" s="473" t="s">
        <v>26</v>
      </c>
      <c r="G1885" s="473"/>
      <c r="H1885" s="473"/>
      <c r="I1885" s="473"/>
      <c r="J1885" s="152" t="s">
        <v>11223</v>
      </c>
      <c r="K1885" s="152" t="s">
        <v>8948</v>
      </c>
      <c r="L1885" s="496">
        <v>42978</v>
      </c>
      <c r="M1885" s="497">
        <v>42832</v>
      </c>
      <c r="N1885" s="152" t="s">
        <v>48</v>
      </c>
      <c r="O1885" s="498">
        <v>42978</v>
      </c>
      <c r="P1885" s="499">
        <v>10000</v>
      </c>
      <c r="Q1885" s="500">
        <f t="shared" si="66"/>
        <v>0.01</v>
      </c>
      <c r="R1885" s="501">
        <v>12</v>
      </c>
      <c r="S1885" s="502">
        <v>42894</v>
      </c>
      <c r="T1885" s="152" t="s">
        <v>211</v>
      </c>
      <c r="U1885" s="152" t="s">
        <v>18</v>
      </c>
      <c r="V1885" s="495" t="s">
        <v>9273</v>
      </c>
      <c r="W1885" s="495" t="s">
        <v>11334</v>
      </c>
      <c r="X1885" s="495" t="s">
        <v>9859</v>
      </c>
      <c r="Y1885" s="495" t="s">
        <v>9291</v>
      </c>
      <c r="Z1885" s="616"/>
      <c r="AA1885" s="590"/>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615" customFormat="1" ht="17.45" customHeight="1" x14ac:dyDescent="0.25">
      <c r="A1886" s="589" t="s">
        <v>8510</v>
      </c>
      <c r="B1886" s="495" t="s">
        <v>57</v>
      </c>
      <c r="C1886" s="495" t="s">
        <v>182</v>
      </c>
      <c r="D1886" s="495" t="s">
        <v>10690</v>
      </c>
      <c r="E1886" s="495" t="s">
        <v>8511</v>
      </c>
      <c r="F1886" s="473" t="s">
        <v>28</v>
      </c>
      <c r="G1886" s="473"/>
      <c r="H1886" s="473"/>
      <c r="I1886" s="473"/>
      <c r="J1886" s="152" t="s">
        <v>11223</v>
      </c>
      <c r="K1886" s="152" t="s">
        <v>8950</v>
      </c>
      <c r="L1886" s="496">
        <v>42947</v>
      </c>
      <c r="M1886" s="497">
        <v>42857</v>
      </c>
      <c r="N1886" s="152" t="s">
        <v>47</v>
      </c>
      <c r="O1886" s="498">
        <v>42947</v>
      </c>
      <c r="P1886" s="499">
        <v>10000</v>
      </c>
      <c r="Q1886" s="500">
        <f t="shared" si="66"/>
        <v>0.01</v>
      </c>
      <c r="R1886" s="501">
        <v>12</v>
      </c>
      <c r="S1886" s="502">
        <v>42866</v>
      </c>
      <c r="T1886" s="152" t="s">
        <v>103</v>
      </c>
      <c r="U1886" s="152" t="s">
        <v>7040</v>
      </c>
      <c r="V1886" s="495" t="s">
        <v>162</v>
      </c>
      <c r="W1886" s="495" t="s">
        <v>105</v>
      </c>
      <c r="X1886" s="495" t="s">
        <v>10112</v>
      </c>
      <c r="Y1886" s="495"/>
      <c r="Z1886" s="616"/>
      <c r="AA1886" s="590"/>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615" customFormat="1" ht="17.45" customHeight="1" x14ac:dyDescent="0.25">
      <c r="A1887" s="589" t="s">
        <v>4632</v>
      </c>
      <c r="B1887" s="495" t="s">
        <v>57</v>
      </c>
      <c r="C1887" s="495" t="s">
        <v>182</v>
      </c>
      <c r="D1887" s="495" t="s">
        <v>4607</v>
      </c>
      <c r="E1887" s="495" t="s">
        <v>8847</v>
      </c>
      <c r="F1887" s="473" t="s">
        <v>28</v>
      </c>
      <c r="G1887" s="473"/>
      <c r="H1887" s="473"/>
      <c r="I1887" s="473"/>
      <c r="J1887" s="152" t="s">
        <v>11224</v>
      </c>
      <c r="K1887" s="163" t="s">
        <v>8953</v>
      </c>
      <c r="L1887" s="503">
        <v>43069</v>
      </c>
      <c r="M1887" s="497" t="s">
        <v>4634</v>
      </c>
      <c r="N1887" s="163" t="s">
        <v>46</v>
      </c>
      <c r="O1887" s="503">
        <v>43069</v>
      </c>
      <c r="P1887" s="499">
        <v>10000</v>
      </c>
      <c r="Q1887" s="500">
        <f t="shared" si="66"/>
        <v>0.01</v>
      </c>
      <c r="R1887" s="504">
        <v>1</v>
      </c>
      <c r="S1887" s="505" t="s">
        <v>7456</v>
      </c>
      <c r="T1887" s="163" t="s">
        <v>125</v>
      </c>
      <c r="U1887" s="152" t="s">
        <v>7040</v>
      </c>
      <c r="V1887" s="495" t="s">
        <v>134</v>
      </c>
      <c r="W1887" s="495" t="s">
        <v>4610</v>
      </c>
      <c r="X1887" s="495" t="s">
        <v>6243</v>
      </c>
      <c r="Y1887" s="495"/>
      <c r="Z1887" s="616"/>
      <c r="AA1887" s="590"/>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615" customFormat="1" ht="17.45" customHeight="1" x14ac:dyDescent="0.25">
      <c r="A1888" s="589" t="s">
        <v>4603</v>
      </c>
      <c r="B1888" s="495" t="s">
        <v>57</v>
      </c>
      <c r="C1888" s="495" t="s">
        <v>182</v>
      </c>
      <c r="D1888" s="495" t="s">
        <v>10698</v>
      </c>
      <c r="E1888" s="495" t="s">
        <v>7457</v>
      </c>
      <c r="F1888" s="473" t="s">
        <v>28</v>
      </c>
      <c r="G1888" s="473"/>
      <c r="H1888" s="473"/>
      <c r="I1888" s="473"/>
      <c r="J1888" s="152" t="s">
        <v>11223</v>
      </c>
      <c r="K1888" s="163" t="s">
        <v>8950</v>
      </c>
      <c r="L1888" s="503">
        <v>43006</v>
      </c>
      <c r="M1888" s="497" t="s">
        <v>4605</v>
      </c>
      <c r="N1888" s="163" t="s">
        <v>47</v>
      </c>
      <c r="O1888" s="503">
        <v>43006</v>
      </c>
      <c r="P1888" s="499">
        <v>10000</v>
      </c>
      <c r="Q1888" s="500">
        <f t="shared" si="66"/>
        <v>0.01</v>
      </c>
      <c r="R1888" s="504">
        <v>12</v>
      </c>
      <c r="S1888" s="505" t="s">
        <v>10333</v>
      </c>
      <c r="T1888" s="163" t="s">
        <v>103</v>
      </c>
      <c r="U1888" s="163" t="s">
        <v>7</v>
      </c>
      <c r="V1888" s="495" t="s">
        <v>477</v>
      </c>
      <c r="W1888" s="495" t="s">
        <v>1996</v>
      </c>
      <c r="X1888" s="495" t="s">
        <v>5769</v>
      </c>
      <c r="Y1888" s="495" t="s">
        <v>313</v>
      </c>
      <c r="Z1888" s="616"/>
      <c r="AA1888" s="590"/>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615" customFormat="1" ht="17.45" customHeight="1" x14ac:dyDescent="0.25">
      <c r="A1889" s="589" t="s">
        <v>4635</v>
      </c>
      <c r="B1889" s="495" t="s">
        <v>57</v>
      </c>
      <c r="C1889" s="495" t="s">
        <v>182</v>
      </c>
      <c r="D1889" s="495" t="s">
        <v>4636</v>
      </c>
      <c r="E1889" s="495" t="s">
        <v>4637</v>
      </c>
      <c r="F1889" s="473" t="s">
        <v>25</v>
      </c>
      <c r="G1889" s="473"/>
      <c r="H1889" s="473"/>
      <c r="I1889" s="473"/>
      <c r="J1889" s="152" t="s">
        <v>11225</v>
      </c>
      <c r="K1889" s="163" t="s">
        <v>35</v>
      </c>
      <c r="L1889" s="503">
        <v>42880</v>
      </c>
      <c r="M1889" s="497" t="s">
        <v>4638</v>
      </c>
      <c r="N1889" s="163" t="s">
        <v>46</v>
      </c>
      <c r="O1889" s="503">
        <v>42880</v>
      </c>
      <c r="P1889" s="499">
        <v>10000</v>
      </c>
      <c r="Q1889" s="500">
        <f t="shared" si="66"/>
        <v>0.01</v>
      </c>
      <c r="R1889" s="504">
        <v>12</v>
      </c>
      <c r="S1889" s="505" t="s">
        <v>445</v>
      </c>
      <c r="T1889" s="163" t="s">
        <v>125</v>
      </c>
      <c r="U1889" s="163" t="s">
        <v>7</v>
      </c>
      <c r="V1889" s="495" t="s">
        <v>477</v>
      </c>
      <c r="W1889" s="495"/>
      <c r="X1889" s="495" t="s">
        <v>6132</v>
      </c>
      <c r="Y1889" s="495"/>
      <c r="Z1889" s="616"/>
      <c r="AA1889" s="590"/>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615" customFormat="1" ht="17.45" customHeight="1" x14ac:dyDescent="0.25">
      <c r="A1890" s="589" t="s">
        <v>6557</v>
      </c>
      <c r="B1890" s="495" t="s">
        <v>57</v>
      </c>
      <c r="C1890" s="495" t="s">
        <v>182</v>
      </c>
      <c r="D1890" s="495" t="s">
        <v>6558</v>
      </c>
      <c r="E1890" s="495" t="s">
        <v>316</v>
      </c>
      <c r="F1890" s="473" t="s">
        <v>25</v>
      </c>
      <c r="G1890" s="473"/>
      <c r="H1890" s="473"/>
      <c r="I1890" s="473"/>
      <c r="J1890" s="152" t="s">
        <v>11223</v>
      </c>
      <c r="K1890" s="163" t="s">
        <v>8951</v>
      </c>
      <c r="L1890" s="503">
        <v>43005</v>
      </c>
      <c r="M1890" s="497" t="s">
        <v>6730</v>
      </c>
      <c r="N1890" s="163" t="s">
        <v>46</v>
      </c>
      <c r="O1890" s="503">
        <v>43005</v>
      </c>
      <c r="P1890" s="499">
        <v>10000</v>
      </c>
      <c r="Q1890" s="500">
        <f t="shared" si="66"/>
        <v>0.01</v>
      </c>
      <c r="R1890" s="504">
        <v>12</v>
      </c>
      <c r="S1890" s="505" t="s">
        <v>11864</v>
      </c>
      <c r="T1890" s="163" t="s">
        <v>103</v>
      </c>
      <c r="U1890" s="163" t="s">
        <v>7</v>
      </c>
      <c r="V1890" s="495" t="s">
        <v>477</v>
      </c>
      <c r="W1890" s="495"/>
      <c r="X1890" s="495" t="s">
        <v>6731</v>
      </c>
      <c r="Y1890" s="495"/>
      <c r="Z1890" s="616"/>
      <c r="AA1890" s="590"/>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615" customFormat="1" ht="17.45" customHeight="1" x14ac:dyDescent="0.25">
      <c r="A1891" s="589" t="s">
        <v>4621</v>
      </c>
      <c r="B1891" s="495" t="s">
        <v>57</v>
      </c>
      <c r="C1891" s="495" t="s">
        <v>182</v>
      </c>
      <c r="D1891" s="495" t="s">
        <v>4622</v>
      </c>
      <c r="E1891" s="495" t="s">
        <v>2346</v>
      </c>
      <c r="F1891" s="473" t="s">
        <v>26</v>
      </c>
      <c r="G1891" s="473"/>
      <c r="H1891" s="473"/>
      <c r="I1891" s="473"/>
      <c r="J1891" s="152" t="s">
        <v>11225</v>
      </c>
      <c r="K1891" s="163" t="s">
        <v>8948</v>
      </c>
      <c r="L1891" s="503">
        <v>42870</v>
      </c>
      <c r="M1891" s="497" t="s">
        <v>4623</v>
      </c>
      <c r="N1891" s="163" t="s">
        <v>142</v>
      </c>
      <c r="O1891" s="503">
        <v>42870</v>
      </c>
      <c r="P1891" s="499">
        <v>10000</v>
      </c>
      <c r="Q1891" s="500">
        <f t="shared" si="66"/>
        <v>0.01</v>
      </c>
      <c r="R1891" s="504">
        <v>12</v>
      </c>
      <c r="S1891" s="505" t="s">
        <v>2693</v>
      </c>
      <c r="T1891" s="163" t="s">
        <v>103</v>
      </c>
      <c r="U1891" s="163" t="s">
        <v>7</v>
      </c>
      <c r="V1891" s="495" t="s">
        <v>477</v>
      </c>
      <c r="W1891" s="495"/>
      <c r="X1891" s="495" t="s">
        <v>5552</v>
      </c>
      <c r="Y1891" s="495"/>
      <c r="Z1891" s="616"/>
      <c r="AA1891" s="590"/>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615" customFormat="1" ht="17.45" customHeight="1" x14ac:dyDescent="0.25">
      <c r="A1892" s="589" t="s">
        <v>8462</v>
      </c>
      <c r="B1892" s="495" t="s">
        <v>60</v>
      </c>
      <c r="C1892" s="495" t="s">
        <v>805</v>
      </c>
      <c r="D1892" s="495" t="s">
        <v>8463</v>
      </c>
      <c r="E1892" s="495" t="s">
        <v>8464</v>
      </c>
      <c r="F1892" s="473" t="s">
        <v>28</v>
      </c>
      <c r="G1892" s="473"/>
      <c r="H1892" s="473"/>
      <c r="I1892" s="473"/>
      <c r="J1892" s="152" t="s">
        <v>11223</v>
      </c>
      <c r="K1892" s="163" t="s">
        <v>8950</v>
      </c>
      <c r="L1892" s="503">
        <v>42926</v>
      </c>
      <c r="M1892" s="497" t="s">
        <v>8598</v>
      </c>
      <c r="N1892" s="163" t="s">
        <v>48</v>
      </c>
      <c r="O1892" s="503">
        <v>42926</v>
      </c>
      <c r="P1892" s="499">
        <v>10000</v>
      </c>
      <c r="Q1892" s="500">
        <f t="shared" si="66"/>
        <v>0.01</v>
      </c>
      <c r="R1892" s="504">
        <v>12</v>
      </c>
      <c r="S1892" s="505" t="s">
        <v>10333</v>
      </c>
      <c r="T1892" s="163" t="s">
        <v>292</v>
      </c>
      <c r="U1892" s="163" t="s">
        <v>7</v>
      </c>
      <c r="V1892" s="495" t="s">
        <v>477</v>
      </c>
      <c r="W1892" s="495" t="s">
        <v>1138</v>
      </c>
      <c r="X1892" s="495" t="s">
        <v>10099</v>
      </c>
      <c r="Y1892" s="495" t="s">
        <v>757</v>
      </c>
      <c r="Z1892" s="616"/>
      <c r="AA1892" s="590"/>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615" customFormat="1" ht="17.45" customHeight="1" x14ac:dyDescent="0.25">
      <c r="A1893" s="589" t="s">
        <v>4665</v>
      </c>
      <c r="B1893" s="495" t="s">
        <v>60</v>
      </c>
      <c r="C1893" s="495" t="s">
        <v>4992</v>
      </c>
      <c r="D1893" s="495" t="s">
        <v>4666</v>
      </c>
      <c r="E1893" s="495" t="s">
        <v>316</v>
      </c>
      <c r="F1893" s="473" t="s">
        <v>24</v>
      </c>
      <c r="G1893" s="473"/>
      <c r="H1893" s="473"/>
      <c r="I1893" s="473"/>
      <c r="J1893" s="152" t="s">
        <v>11224</v>
      </c>
      <c r="K1893" s="163" t="s">
        <v>8949</v>
      </c>
      <c r="L1893" s="503">
        <v>43098</v>
      </c>
      <c r="M1893" s="497" t="s">
        <v>4667</v>
      </c>
      <c r="N1893" s="163" t="s">
        <v>46</v>
      </c>
      <c r="O1893" s="503">
        <v>43098</v>
      </c>
      <c r="P1893" s="499">
        <v>10000</v>
      </c>
      <c r="Q1893" s="500">
        <f t="shared" si="66"/>
        <v>0.01</v>
      </c>
      <c r="R1893" s="504">
        <v>1</v>
      </c>
      <c r="S1893" s="505" t="s">
        <v>5557</v>
      </c>
      <c r="T1893" s="163" t="s">
        <v>125</v>
      </c>
      <c r="U1893" s="163" t="s">
        <v>7</v>
      </c>
      <c r="V1893" s="495" t="s">
        <v>306</v>
      </c>
      <c r="W1893" s="495" t="s">
        <v>1473</v>
      </c>
      <c r="X1893" s="495" t="s">
        <v>5956</v>
      </c>
      <c r="Y1893" s="495" t="s">
        <v>313</v>
      </c>
      <c r="Z1893" s="616"/>
      <c r="AA1893" s="590"/>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615" customFormat="1" ht="17.45" customHeight="1" x14ac:dyDescent="0.25">
      <c r="A1894" s="589" t="s">
        <v>4639</v>
      </c>
      <c r="B1894" s="495" t="s">
        <v>62</v>
      </c>
      <c r="C1894" s="495" t="s">
        <v>429</v>
      </c>
      <c r="D1894" s="495" t="s">
        <v>4640</v>
      </c>
      <c r="E1894" s="495" t="s">
        <v>4289</v>
      </c>
      <c r="F1894" s="473" t="s">
        <v>25</v>
      </c>
      <c r="G1894" s="473"/>
      <c r="H1894" s="473"/>
      <c r="I1894" s="473"/>
      <c r="J1894" s="152" t="s">
        <v>11225</v>
      </c>
      <c r="K1894" s="163" t="s">
        <v>8951</v>
      </c>
      <c r="L1894" s="503">
        <v>42835</v>
      </c>
      <c r="M1894" s="497" t="s">
        <v>4641</v>
      </c>
      <c r="N1894" s="163" t="s">
        <v>47</v>
      </c>
      <c r="O1894" s="503">
        <v>42835</v>
      </c>
      <c r="P1894" s="499">
        <v>9975</v>
      </c>
      <c r="Q1894" s="500">
        <f t="shared" si="66"/>
        <v>9.9749999999999995E-3</v>
      </c>
      <c r="R1894" s="504">
        <v>12</v>
      </c>
      <c r="S1894" s="505" t="s">
        <v>11283</v>
      </c>
      <c r="T1894" s="163" t="s">
        <v>125</v>
      </c>
      <c r="U1894" s="163" t="s">
        <v>7</v>
      </c>
      <c r="V1894" s="495" t="s">
        <v>477</v>
      </c>
      <c r="W1894" s="495" t="s">
        <v>661</v>
      </c>
      <c r="X1894" s="495" t="s">
        <v>6240</v>
      </c>
      <c r="Y1894" s="495" t="s">
        <v>186</v>
      </c>
      <c r="Z1894" s="616"/>
      <c r="AA1894" s="590"/>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615" customFormat="1" ht="17.45" customHeight="1" x14ac:dyDescent="0.25">
      <c r="A1895" s="592" t="s">
        <v>4668</v>
      </c>
      <c r="B1895" s="519" t="s">
        <v>58</v>
      </c>
      <c r="C1895" s="519" t="s">
        <v>58</v>
      </c>
      <c r="D1895" s="519" t="s">
        <v>4669</v>
      </c>
      <c r="E1895" s="519" t="s">
        <v>4670</v>
      </c>
      <c r="F1895" s="473" t="s">
        <v>26</v>
      </c>
      <c r="G1895" s="473"/>
      <c r="H1895" s="473"/>
      <c r="I1895" s="473"/>
      <c r="J1895" s="520" t="s">
        <v>11226</v>
      </c>
      <c r="K1895" s="520" t="s">
        <v>8948</v>
      </c>
      <c r="L1895" s="521">
        <v>42767</v>
      </c>
      <c r="M1895" s="522" t="s">
        <v>4671</v>
      </c>
      <c r="N1895" s="520" t="s">
        <v>50</v>
      </c>
      <c r="O1895" s="521">
        <v>42825</v>
      </c>
      <c r="P1895" s="523">
        <v>9524</v>
      </c>
      <c r="Q1895" s="524">
        <v>9.5239999999999995E-3</v>
      </c>
      <c r="R1895" s="525">
        <v>1</v>
      </c>
      <c r="S1895" s="526" t="s">
        <v>354</v>
      </c>
      <c r="T1895" s="520" t="s">
        <v>578</v>
      </c>
      <c r="U1895" s="520" t="s">
        <v>11285</v>
      </c>
      <c r="V1895" s="519" t="s">
        <v>126</v>
      </c>
      <c r="W1895" s="519" t="s">
        <v>2853</v>
      </c>
      <c r="X1895" s="415" t="s">
        <v>5620</v>
      </c>
      <c r="Y1895" s="415" t="s">
        <v>2167</v>
      </c>
      <c r="Z1895" s="616"/>
      <c r="AA1895" s="590"/>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615" customFormat="1" ht="17.45" customHeight="1" x14ac:dyDescent="0.25">
      <c r="A1896" s="589" t="s">
        <v>4675</v>
      </c>
      <c r="B1896" s="495" t="s">
        <v>58</v>
      </c>
      <c r="C1896" s="495" t="s">
        <v>58</v>
      </c>
      <c r="D1896" s="495" t="s">
        <v>5645</v>
      </c>
      <c r="E1896" s="495" t="s">
        <v>4677</v>
      </c>
      <c r="F1896" s="473" t="s">
        <v>24</v>
      </c>
      <c r="G1896" s="473"/>
      <c r="H1896" s="473"/>
      <c r="I1896" s="473"/>
      <c r="J1896" s="152" t="s">
        <v>11225</v>
      </c>
      <c r="K1896" s="163" t="s">
        <v>8949</v>
      </c>
      <c r="L1896" s="503">
        <v>42916</v>
      </c>
      <c r="M1896" s="497" t="s">
        <v>4678</v>
      </c>
      <c r="N1896" s="163" t="s">
        <v>48</v>
      </c>
      <c r="O1896" s="503">
        <v>42916</v>
      </c>
      <c r="P1896" s="499">
        <v>9524</v>
      </c>
      <c r="Q1896" s="500">
        <f>+P1896*0.000001</f>
        <v>9.5239999999999995E-3</v>
      </c>
      <c r="R1896" s="504">
        <v>1</v>
      </c>
      <c r="S1896" s="505" t="s">
        <v>11804</v>
      </c>
      <c r="T1896" s="163" t="s">
        <v>103</v>
      </c>
      <c r="U1896" s="163" t="s">
        <v>13</v>
      </c>
      <c r="V1896" s="495" t="s">
        <v>860</v>
      </c>
      <c r="W1896" s="495" t="s">
        <v>4451</v>
      </c>
      <c r="X1896" s="495" t="s">
        <v>6219</v>
      </c>
      <c r="Y1896" s="495" t="s">
        <v>313</v>
      </c>
      <c r="Z1896" s="616"/>
      <c r="AA1896" s="590"/>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615" customFormat="1" ht="17.45" customHeight="1" x14ac:dyDescent="0.25">
      <c r="A1897" s="589" t="s">
        <v>11526</v>
      </c>
      <c r="B1897" s="495" t="s">
        <v>58</v>
      </c>
      <c r="C1897" s="495" t="s">
        <v>58</v>
      </c>
      <c r="D1897" s="495" t="s">
        <v>3496</v>
      </c>
      <c r="E1897" s="495" t="s">
        <v>11736</v>
      </c>
      <c r="F1897" s="473" t="s">
        <v>26</v>
      </c>
      <c r="G1897" s="473"/>
      <c r="H1897" s="473"/>
      <c r="I1897" s="473"/>
      <c r="J1897" s="152" t="s">
        <v>11223</v>
      </c>
      <c r="K1897" s="163" t="s">
        <v>8948</v>
      </c>
      <c r="L1897" s="503">
        <v>42958</v>
      </c>
      <c r="M1897" s="497" t="s">
        <v>11796</v>
      </c>
      <c r="N1897" s="163" t="s">
        <v>47</v>
      </c>
      <c r="O1897" s="503">
        <v>42958</v>
      </c>
      <c r="P1897" s="499">
        <v>9524</v>
      </c>
      <c r="Q1897" s="500">
        <f>+P1897*0.000001</f>
        <v>9.5239999999999995E-3</v>
      </c>
      <c r="R1897" s="504">
        <v>12</v>
      </c>
      <c r="S1897" s="505" t="s">
        <v>11796</v>
      </c>
      <c r="T1897" s="163" t="s">
        <v>103</v>
      </c>
      <c r="U1897" s="163" t="s">
        <v>7</v>
      </c>
      <c r="V1897" s="495" t="s">
        <v>388</v>
      </c>
      <c r="W1897" s="495" t="s">
        <v>389</v>
      </c>
      <c r="X1897" s="495" t="s">
        <v>5544</v>
      </c>
      <c r="Y1897" s="495" t="s">
        <v>675</v>
      </c>
      <c r="Z1897" s="616"/>
      <c r="AA1897" s="590"/>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615" customFormat="1" ht="17.45" customHeight="1" x14ac:dyDescent="0.25">
      <c r="A1898" s="589" t="s">
        <v>9395</v>
      </c>
      <c r="B1898" s="495" t="s">
        <v>58</v>
      </c>
      <c r="C1898" s="495" t="s">
        <v>58</v>
      </c>
      <c r="D1898" s="495" t="s">
        <v>11116</v>
      </c>
      <c r="E1898" s="495" t="s">
        <v>11218</v>
      </c>
      <c r="F1898" s="473" t="s">
        <v>24</v>
      </c>
      <c r="G1898" s="473"/>
      <c r="H1898" s="473"/>
      <c r="I1898" s="473"/>
      <c r="J1898" s="152" t="s">
        <v>11223</v>
      </c>
      <c r="K1898" s="152" t="s">
        <v>38</v>
      </c>
      <c r="L1898" s="496">
        <v>42923</v>
      </c>
      <c r="M1898" s="497">
        <v>42877</v>
      </c>
      <c r="N1898" s="152" t="s">
        <v>48</v>
      </c>
      <c r="O1898" s="498">
        <v>42923</v>
      </c>
      <c r="P1898" s="499">
        <v>9523</v>
      </c>
      <c r="Q1898" s="500">
        <f>+P1898*0.000001</f>
        <v>9.5230000000000002E-3</v>
      </c>
      <c r="R1898" s="501">
        <v>12</v>
      </c>
      <c r="S1898" s="502">
        <v>42901</v>
      </c>
      <c r="T1898" s="152" t="s">
        <v>292</v>
      </c>
      <c r="U1898" s="152" t="s">
        <v>7040</v>
      </c>
      <c r="V1898" s="495" t="s">
        <v>1715</v>
      </c>
      <c r="W1898" s="495" t="s">
        <v>518</v>
      </c>
      <c r="X1898" s="495" t="s">
        <v>10116</v>
      </c>
      <c r="Y1898" s="495" t="s">
        <v>9300</v>
      </c>
      <c r="Z1898" s="616"/>
      <c r="AA1898" s="590"/>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615" customFormat="1" ht="17.45" customHeight="1" x14ac:dyDescent="0.25">
      <c r="A1899" s="589" t="s">
        <v>10155</v>
      </c>
      <c r="B1899" s="495" t="s">
        <v>58</v>
      </c>
      <c r="C1899" s="495" t="s">
        <v>58</v>
      </c>
      <c r="D1899" s="495" t="s">
        <v>10930</v>
      </c>
      <c r="E1899" s="495" t="s">
        <v>11219</v>
      </c>
      <c r="F1899" s="473" t="s">
        <v>25</v>
      </c>
      <c r="G1899" s="473"/>
      <c r="H1899" s="473"/>
      <c r="I1899" s="473"/>
      <c r="J1899" s="152" t="s">
        <v>11224</v>
      </c>
      <c r="K1899" s="152" t="s">
        <v>8951</v>
      </c>
      <c r="L1899" s="496">
        <v>43038</v>
      </c>
      <c r="M1899" s="497">
        <v>42892</v>
      </c>
      <c r="N1899" s="152" t="s">
        <v>47</v>
      </c>
      <c r="O1899" s="498">
        <v>43038</v>
      </c>
      <c r="P1899" s="499">
        <v>9523</v>
      </c>
      <c r="Q1899" s="500">
        <f>+P1899*0.000001</f>
        <v>9.5230000000000002E-3</v>
      </c>
      <c r="R1899" s="501">
        <v>2</v>
      </c>
      <c r="S1899" s="502">
        <v>42894</v>
      </c>
      <c r="T1899" s="152" t="s">
        <v>125</v>
      </c>
      <c r="U1899" s="152" t="s">
        <v>7040</v>
      </c>
      <c r="V1899" s="495" t="s">
        <v>162</v>
      </c>
      <c r="W1899" s="495" t="s">
        <v>105</v>
      </c>
      <c r="X1899" s="495" t="s">
        <v>10071</v>
      </c>
      <c r="Y1899" s="495" t="s">
        <v>9450</v>
      </c>
      <c r="Z1899" s="616"/>
      <c r="AA1899" s="590"/>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615" customFormat="1" ht="17.45" customHeight="1" x14ac:dyDescent="0.25">
      <c r="A1900" s="589" t="s">
        <v>4679</v>
      </c>
      <c r="B1900" s="495" t="s">
        <v>58</v>
      </c>
      <c r="C1900" s="495" t="s">
        <v>58</v>
      </c>
      <c r="D1900" s="495" t="s">
        <v>10328</v>
      </c>
      <c r="E1900" s="495" t="s">
        <v>4680</v>
      </c>
      <c r="F1900" s="473" t="s">
        <v>28</v>
      </c>
      <c r="G1900" s="473"/>
      <c r="H1900" s="473"/>
      <c r="I1900" s="473"/>
      <c r="J1900" s="152" t="s">
        <v>11225</v>
      </c>
      <c r="K1900" s="152" t="s">
        <v>8950</v>
      </c>
      <c r="L1900" s="496">
        <v>42916</v>
      </c>
      <c r="M1900" s="497">
        <v>42780</v>
      </c>
      <c r="N1900" s="152" t="s">
        <v>47</v>
      </c>
      <c r="O1900" s="498">
        <v>42916</v>
      </c>
      <c r="P1900" s="499">
        <v>9523</v>
      </c>
      <c r="Q1900" s="500">
        <f>+P1900*0.000001</f>
        <v>9.5230000000000002E-3</v>
      </c>
      <c r="R1900" s="501">
        <v>12</v>
      </c>
      <c r="S1900" s="502">
        <v>42782</v>
      </c>
      <c r="T1900" s="152" t="s">
        <v>125</v>
      </c>
      <c r="U1900" s="152" t="s">
        <v>7040</v>
      </c>
      <c r="V1900" s="495" t="s">
        <v>162</v>
      </c>
      <c r="W1900" s="495" t="s">
        <v>105</v>
      </c>
      <c r="X1900" s="495" t="s">
        <v>6245</v>
      </c>
      <c r="Y1900" s="495" t="s">
        <v>6859</v>
      </c>
      <c r="Z1900" s="616"/>
      <c r="AA1900" s="590"/>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615" customFormat="1" ht="17.45" customHeight="1" x14ac:dyDescent="0.25">
      <c r="A1901" s="592" t="s">
        <v>4681</v>
      </c>
      <c r="B1901" s="519" t="s">
        <v>60</v>
      </c>
      <c r="C1901" s="519" t="s">
        <v>4992</v>
      </c>
      <c r="D1901" s="519" t="s">
        <v>8946</v>
      </c>
      <c r="E1901" s="519" t="s">
        <v>4293</v>
      </c>
      <c r="F1901" s="473" t="s">
        <v>25</v>
      </c>
      <c r="G1901" s="473"/>
      <c r="H1901" s="473"/>
      <c r="I1901" s="473"/>
      <c r="J1901" s="520" t="s">
        <v>11226</v>
      </c>
      <c r="K1901" s="520" t="s">
        <v>8951</v>
      </c>
      <c r="L1901" s="521">
        <v>42809</v>
      </c>
      <c r="M1901" s="522">
        <v>42801</v>
      </c>
      <c r="N1901" s="520" t="s">
        <v>50</v>
      </c>
      <c r="O1901" s="521">
        <v>42809</v>
      </c>
      <c r="P1901" s="523">
        <v>9300</v>
      </c>
      <c r="Q1901" s="524">
        <v>9.2999999999999992E-3</v>
      </c>
      <c r="R1901" s="525">
        <v>1</v>
      </c>
      <c r="S1901" s="526">
        <v>42810</v>
      </c>
      <c r="T1901" s="520" t="s">
        <v>578</v>
      </c>
      <c r="U1901" s="520" t="s">
        <v>7040</v>
      </c>
      <c r="V1901" s="519" t="s">
        <v>162</v>
      </c>
      <c r="W1901" s="519" t="s">
        <v>105</v>
      </c>
      <c r="X1901" s="415" t="s">
        <v>8956</v>
      </c>
      <c r="Y1901" s="415"/>
      <c r="Z1901" s="616"/>
      <c r="AA1901" s="590"/>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615" customFormat="1" ht="17.45" customHeight="1" x14ac:dyDescent="0.25">
      <c r="A1902" s="589" t="s">
        <v>1714</v>
      </c>
      <c r="B1902" s="495" t="s">
        <v>56</v>
      </c>
      <c r="C1902" s="495" t="s">
        <v>510</v>
      </c>
      <c r="D1902" s="495" t="s">
        <v>11486</v>
      </c>
      <c r="E1902" s="495" t="s">
        <v>7713</v>
      </c>
      <c r="F1902" s="473" t="s">
        <v>27</v>
      </c>
      <c r="G1902" s="473"/>
      <c r="H1902" s="473"/>
      <c r="I1902" s="473"/>
      <c r="J1902" s="152" t="s">
        <v>11224</v>
      </c>
      <c r="K1902" s="152" t="s">
        <v>8947</v>
      </c>
      <c r="L1902" s="496">
        <v>43046</v>
      </c>
      <c r="M1902" s="497">
        <v>42776</v>
      </c>
      <c r="N1902" s="152" t="s">
        <v>47</v>
      </c>
      <c r="O1902" s="498">
        <v>43046</v>
      </c>
      <c r="P1902" s="499">
        <v>1</v>
      </c>
      <c r="Q1902" s="500">
        <f>+P1902*0.000001</f>
        <v>9.9999999999999995E-7</v>
      </c>
      <c r="R1902" s="501">
        <v>12</v>
      </c>
      <c r="S1902" s="502">
        <v>42914</v>
      </c>
      <c r="T1902" s="152" t="s">
        <v>103</v>
      </c>
      <c r="U1902" s="152" t="s">
        <v>7040</v>
      </c>
      <c r="V1902" s="495" t="s">
        <v>1715</v>
      </c>
      <c r="W1902" s="495" t="s">
        <v>518</v>
      </c>
      <c r="X1902" s="495" t="s">
        <v>6459</v>
      </c>
      <c r="Y1902" s="495" t="s">
        <v>7096</v>
      </c>
      <c r="Z1902" s="616"/>
      <c r="AA1902" s="590"/>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615" customFormat="1" ht="17.45" customHeight="1" x14ac:dyDescent="0.25">
      <c r="A1903" s="589" t="s">
        <v>9936</v>
      </c>
      <c r="B1903" s="495" t="s">
        <v>6912</v>
      </c>
      <c r="C1903" s="495" t="s">
        <v>6912</v>
      </c>
      <c r="D1903" s="495" t="s">
        <v>9937</v>
      </c>
      <c r="E1903" s="495" t="s">
        <v>9938</v>
      </c>
      <c r="F1903" s="473" t="s">
        <v>28</v>
      </c>
      <c r="G1903" s="473"/>
      <c r="H1903" s="473"/>
      <c r="I1903" s="473"/>
      <c r="J1903" s="152" t="s">
        <v>11223</v>
      </c>
      <c r="K1903" s="163" t="s">
        <v>8950</v>
      </c>
      <c r="L1903" s="503">
        <v>42983</v>
      </c>
      <c r="M1903" s="497" t="s">
        <v>9959</v>
      </c>
      <c r="N1903" s="163" t="s">
        <v>46</v>
      </c>
      <c r="O1903" s="503">
        <v>42993</v>
      </c>
      <c r="P1903" s="499">
        <v>9000</v>
      </c>
      <c r="Q1903" s="500">
        <f>+P1903*0.000001</f>
        <v>8.9999999999999993E-3</v>
      </c>
      <c r="R1903" s="504">
        <v>12</v>
      </c>
      <c r="S1903" s="505" t="s">
        <v>9808</v>
      </c>
      <c r="T1903" s="163" t="s">
        <v>103</v>
      </c>
      <c r="U1903" s="163" t="s">
        <v>7</v>
      </c>
      <c r="V1903" s="495" t="s">
        <v>477</v>
      </c>
      <c r="W1903" s="495"/>
      <c r="X1903" s="495" t="s">
        <v>10117</v>
      </c>
      <c r="Y1903" s="495"/>
      <c r="Z1903" s="616"/>
      <c r="AA1903" s="590"/>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615" customFormat="1" ht="17.45" customHeight="1" x14ac:dyDescent="0.25">
      <c r="A1904" s="592" t="s">
        <v>5487</v>
      </c>
      <c r="B1904" s="519" t="s">
        <v>58</v>
      </c>
      <c r="C1904" s="519" t="s">
        <v>58</v>
      </c>
      <c r="D1904" s="519" t="s">
        <v>3496</v>
      </c>
      <c r="E1904" s="519" t="s">
        <v>528</v>
      </c>
      <c r="F1904" s="473" t="s">
        <v>26</v>
      </c>
      <c r="G1904" s="473"/>
      <c r="H1904" s="473"/>
      <c r="I1904" s="473"/>
      <c r="J1904" s="520" t="s">
        <v>11226</v>
      </c>
      <c r="K1904" s="520" t="s">
        <v>8948</v>
      </c>
      <c r="L1904" s="521">
        <v>42825</v>
      </c>
      <c r="M1904" s="522" t="s">
        <v>5622</v>
      </c>
      <c r="N1904" s="520" t="s">
        <v>4686</v>
      </c>
      <c r="O1904" s="521">
        <v>42825</v>
      </c>
      <c r="P1904" s="523">
        <v>8571</v>
      </c>
      <c r="Q1904" s="524">
        <v>8.5709999999999988E-3</v>
      </c>
      <c r="R1904" s="525">
        <v>12</v>
      </c>
      <c r="S1904" s="526" t="s">
        <v>7102</v>
      </c>
      <c r="T1904" s="520" t="s">
        <v>578</v>
      </c>
      <c r="U1904" s="520" t="s">
        <v>7</v>
      </c>
      <c r="V1904" s="519" t="s">
        <v>477</v>
      </c>
      <c r="W1904" s="519" t="s">
        <v>1138</v>
      </c>
      <c r="X1904" s="415" t="s">
        <v>5623</v>
      </c>
      <c r="Y1904" s="415" t="s">
        <v>5624</v>
      </c>
      <c r="Z1904" s="616"/>
      <c r="AA1904" s="590"/>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615" customFormat="1" ht="17.45" customHeight="1" x14ac:dyDescent="0.25">
      <c r="A1905" s="592" t="s">
        <v>3495</v>
      </c>
      <c r="B1905" s="519" t="s">
        <v>58</v>
      </c>
      <c r="C1905" s="519" t="s">
        <v>58</v>
      </c>
      <c r="D1905" s="519" t="s">
        <v>3496</v>
      </c>
      <c r="E1905" s="519" t="s">
        <v>3497</v>
      </c>
      <c r="F1905" s="473" t="s">
        <v>26</v>
      </c>
      <c r="G1905" s="473"/>
      <c r="H1905" s="473"/>
      <c r="I1905" s="473"/>
      <c r="J1905" s="520" t="s">
        <v>11226</v>
      </c>
      <c r="K1905" s="520" t="s">
        <v>8948</v>
      </c>
      <c r="L1905" s="521">
        <v>42825</v>
      </c>
      <c r="M1905" s="522" t="s">
        <v>3498</v>
      </c>
      <c r="N1905" s="520" t="s">
        <v>50</v>
      </c>
      <c r="O1905" s="521">
        <v>42825</v>
      </c>
      <c r="P1905" s="523">
        <v>8571</v>
      </c>
      <c r="Q1905" s="524">
        <v>8.5709999999999988E-3</v>
      </c>
      <c r="R1905" s="525">
        <v>12</v>
      </c>
      <c r="S1905" s="526" t="s">
        <v>7102</v>
      </c>
      <c r="T1905" s="520" t="s">
        <v>578</v>
      </c>
      <c r="U1905" s="520" t="s">
        <v>7</v>
      </c>
      <c r="V1905" s="519" t="s">
        <v>388</v>
      </c>
      <c r="W1905" s="519" t="s">
        <v>389</v>
      </c>
      <c r="X1905" s="415" t="s">
        <v>5544</v>
      </c>
      <c r="Y1905" s="415" t="s">
        <v>675</v>
      </c>
      <c r="Z1905" s="616"/>
      <c r="AA1905" s="590"/>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615" customFormat="1" ht="17.45" customHeight="1" x14ac:dyDescent="0.25">
      <c r="A1906" s="597" t="s">
        <v>4683</v>
      </c>
      <c r="B1906" s="556" t="s">
        <v>58</v>
      </c>
      <c r="C1906" s="556" t="s">
        <v>58</v>
      </c>
      <c r="D1906" s="556" t="s">
        <v>1409</v>
      </c>
      <c r="E1906" s="556" t="s">
        <v>4684</v>
      </c>
      <c r="F1906" s="473" t="s">
        <v>24</v>
      </c>
      <c r="G1906" s="473"/>
      <c r="H1906" s="473"/>
      <c r="I1906" s="473"/>
      <c r="J1906" s="152" t="s">
        <v>11225</v>
      </c>
      <c r="K1906" s="557" t="s">
        <v>8949</v>
      </c>
      <c r="L1906" s="558">
        <v>42776</v>
      </c>
      <c r="M1906" s="559" t="s">
        <v>4685</v>
      </c>
      <c r="N1906" s="125" t="s">
        <v>4686</v>
      </c>
      <c r="O1906" s="558">
        <v>42776</v>
      </c>
      <c r="P1906" s="560">
        <v>8568</v>
      </c>
      <c r="Q1906" s="537">
        <f t="shared" ref="Q1906:Q1929" si="67">+P1906*0.000001</f>
        <v>8.5679999999999992E-3</v>
      </c>
      <c r="R1906" s="561">
        <v>6</v>
      </c>
      <c r="S1906" s="562" t="s">
        <v>783</v>
      </c>
      <c r="T1906" s="561" t="s">
        <v>578</v>
      </c>
      <c r="U1906" s="125" t="s">
        <v>7</v>
      </c>
      <c r="V1906" s="556" t="s">
        <v>477</v>
      </c>
      <c r="W1906" s="556" t="s">
        <v>1138</v>
      </c>
      <c r="X1906" s="556" t="s">
        <v>5625</v>
      </c>
      <c r="Y1906" s="556" t="s">
        <v>1412</v>
      </c>
      <c r="Z1906" s="616"/>
      <c r="AA1906" s="590"/>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615" customFormat="1" ht="17.45" customHeight="1" x14ac:dyDescent="0.25">
      <c r="A1907" s="589" t="s">
        <v>10156</v>
      </c>
      <c r="B1907" s="495" t="s">
        <v>57</v>
      </c>
      <c r="C1907" s="495" t="s">
        <v>98</v>
      </c>
      <c r="D1907" s="495" t="s">
        <v>10931</v>
      </c>
      <c r="E1907" s="495" t="s">
        <v>10157</v>
      </c>
      <c r="F1907" s="473" t="s">
        <v>24</v>
      </c>
      <c r="G1907" s="473"/>
      <c r="H1907" s="473"/>
      <c r="I1907" s="473"/>
      <c r="J1907" s="152" t="s">
        <v>11224</v>
      </c>
      <c r="K1907" s="152" t="s">
        <v>38</v>
      </c>
      <c r="L1907" s="496">
        <v>43021</v>
      </c>
      <c r="M1907" s="497">
        <v>42893</v>
      </c>
      <c r="N1907" s="152" t="s">
        <v>47</v>
      </c>
      <c r="O1907" s="498">
        <v>43021</v>
      </c>
      <c r="P1907" s="499">
        <v>8000</v>
      </c>
      <c r="Q1907" s="500">
        <f t="shared" si="67"/>
        <v>8.0000000000000002E-3</v>
      </c>
      <c r="R1907" s="501">
        <v>12</v>
      </c>
      <c r="S1907" s="502">
        <v>42894</v>
      </c>
      <c r="T1907" s="152" t="s">
        <v>125</v>
      </c>
      <c r="U1907" s="152" t="s">
        <v>7040</v>
      </c>
      <c r="V1907" s="495" t="s">
        <v>162</v>
      </c>
      <c r="W1907" s="495" t="s">
        <v>105</v>
      </c>
      <c r="X1907" s="495" t="s">
        <v>10234</v>
      </c>
      <c r="Y1907" s="495" t="s">
        <v>9291</v>
      </c>
      <c r="Z1907" s="616"/>
      <c r="AA1907" s="590"/>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615" customFormat="1" ht="17.45" customHeight="1" x14ac:dyDescent="0.25">
      <c r="A1908" s="589" t="s">
        <v>8518</v>
      </c>
      <c r="B1908" s="495" t="s">
        <v>60</v>
      </c>
      <c r="C1908" s="495" t="s">
        <v>805</v>
      </c>
      <c r="D1908" s="495" t="s">
        <v>8519</v>
      </c>
      <c r="E1908" s="495" t="s">
        <v>8520</v>
      </c>
      <c r="F1908" s="473" t="s">
        <v>28</v>
      </c>
      <c r="G1908" s="473"/>
      <c r="H1908" s="473"/>
      <c r="I1908" s="473"/>
      <c r="J1908" s="152" t="s">
        <v>11223</v>
      </c>
      <c r="K1908" s="163" t="s">
        <v>8950</v>
      </c>
      <c r="L1908" s="503">
        <v>42941</v>
      </c>
      <c r="M1908" s="497" t="s">
        <v>8610</v>
      </c>
      <c r="N1908" s="163" t="s">
        <v>47</v>
      </c>
      <c r="O1908" s="503">
        <v>42962</v>
      </c>
      <c r="P1908" s="499">
        <v>8000</v>
      </c>
      <c r="Q1908" s="500">
        <f t="shared" si="67"/>
        <v>8.0000000000000002E-3</v>
      </c>
      <c r="R1908" s="504">
        <v>12</v>
      </c>
      <c r="S1908" s="505" t="s">
        <v>11804</v>
      </c>
      <c r="T1908" s="163" t="s">
        <v>125</v>
      </c>
      <c r="U1908" s="163" t="s">
        <v>7</v>
      </c>
      <c r="V1908" s="495" t="s">
        <v>477</v>
      </c>
      <c r="W1908" s="495" t="s">
        <v>1138</v>
      </c>
      <c r="X1908" s="495" t="s">
        <v>8681</v>
      </c>
      <c r="Y1908" s="495"/>
      <c r="Z1908" s="616"/>
      <c r="AA1908" s="590"/>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615" customFormat="1" ht="17.45" customHeight="1" x14ac:dyDescent="0.25">
      <c r="A1909" s="589" t="s">
        <v>8113</v>
      </c>
      <c r="B1909" s="495" t="s">
        <v>57</v>
      </c>
      <c r="C1909" s="495" t="s">
        <v>324</v>
      </c>
      <c r="D1909" s="495" t="s">
        <v>8114</v>
      </c>
      <c r="E1909" s="495" t="s">
        <v>8115</v>
      </c>
      <c r="F1909" s="473" t="s">
        <v>27</v>
      </c>
      <c r="G1909" s="473"/>
      <c r="H1909" s="473"/>
      <c r="I1909" s="473"/>
      <c r="J1909" s="152" t="s">
        <v>11223</v>
      </c>
      <c r="K1909" s="163" t="s">
        <v>8947</v>
      </c>
      <c r="L1909" s="503">
        <v>42944</v>
      </c>
      <c r="M1909" s="497" t="s">
        <v>8149</v>
      </c>
      <c r="N1909" s="163" t="s">
        <v>47</v>
      </c>
      <c r="O1909" s="503">
        <v>43008</v>
      </c>
      <c r="P1909" s="499">
        <v>7750</v>
      </c>
      <c r="Q1909" s="500">
        <f t="shared" si="67"/>
        <v>7.7499999999999999E-3</v>
      </c>
      <c r="R1909" s="504">
        <v>3</v>
      </c>
      <c r="S1909" s="505" t="s">
        <v>10333</v>
      </c>
      <c r="T1909" s="163" t="s">
        <v>292</v>
      </c>
      <c r="U1909" s="152" t="s">
        <v>7040</v>
      </c>
      <c r="V1909" s="495" t="s">
        <v>134</v>
      </c>
      <c r="W1909" s="495" t="s">
        <v>9230</v>
      </c>
      <c r="X1909" s="495" t="s">
        <v>8182</v>
      </c>
      <c r="Y1909" s="495" t="s">
        <v>8193</v>
      </c>
      <c r="Z1909" s="616"/>
      <c r="AA1909" s="590"/>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615" customFormat="1" ht="17.45" customHeight="1" x14ac:dyDescent="0.25">
      <c r="A1910" s="589" t="s">
        <v>4657</v>
      </c>
      <c r="B1910" s="495" t="s">
        <v>57</v>
      </c>
      <c r="C1910" s="495" t="s">
        <v>98</v>
      </c>
      <c r="D1910" s="495" t="s">
        <v>1652</v>
      </c>
      <c r="E1910" s="495" t="s">
        <v>4658</v>
      </c>
      <c r="F1910" s="473" t="s">
        <v>26</v>
      </c>
      <c r="G1910" s="473"/>
      <c r="H1910" s="473"/>
      <c r="I1910" s="473"/>
      <c r="J1910" s="152" t="s">
        <v>11225</v>
      </c>
      <c r="K1910" s="163" t="s">
        <v>8948</v>
      </c>
      <c r="L1910" s="503">
        <v>42912</v>
      </c>
      <c r="M1910" s="497" t="s">
        <v>4659</v>
      </c>
      <c r="N1910" s="163" t="s">
        <v>47</v>
      </c>
      <c r="O1910" s="503">
        <v>42912</v>
      </c>
      <c r="P1910" s="499">
        <v>7500</v>
      </c>
      <c r="Q1910" s="500">
        <f t="shared" si="67"/>
        <v>7.4999999999999997E-3</v>
      </c>
      <c r="R1910" s="504">
        <v>12</v>
      </c>
      <c r="S1910" s="505" t="s">
        <v>9606</v>
      </c>
      <c r="T1910" s="163" t="s">
        <v>578</v>
      </c>
      <c r="U1910" s="163" t="s">
        <v>7</v>
      </c>
      <c r="V1910" s="495" t="s">
        <v>388</v>
      </c>
      <c r="W1910" s="495" t="s">
        <v>389</v>
      </c>
      <c r="X1910" s="495" t="s">
        <v>106</v>
      </c>
      <c r="Y1910" s="495" t="s">
        <v>1342</v>
      </c>
      <c r="Z1910" s="616"/>
      <c r="AA1910" s="590"/>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615" customFormat="1" ht="17.45" customHeight="1" x14ac:dyDescent="0.25">
      <c r="A1911" s="589" t="s">
        <v>9753</v>
      </c>
      <c r="B1911" s="495" t="s">
        <v>60</v>
      </c>
      <c r="C1911" s="495" t="s">
        <v>4992</v>
      </c>
      <c r="D1911" s="495" t="s">
        <v>9686</v>
      </c>
      <c r="E1911" s="495" t="s">
        <v>9754</v>
      </c>
      <c r="F1911" s="473" t="s">
        <v>27</v>
      </c>
      <c r="G1911" s="473"/>
      <c r="H1911" s="473"/>
      <c r="I1911" s="473"/>
      <c r="J1911" s="152" t="s">
        <v>11224</v>
      </c>
      <c r="K1911" s="163" t="s">
        <v>8947</v>
      </c>
      <c r="L1911" s="503">
        <v>43090</v>
      </c>
      <c r="M1911" s="497" t="s">
        <v>9760</v>
      </c>
      <c r="N1911" s="163" t="s">
        <v>46</v>
      </c>
      <c r="O1911" s="503">
        <v>43090</v>
      </c>
      <c r="P1911" s="499">
        <v>7440</v>
      </c>
      <c r="Q1911" s="500">
        <f t="shared" si="67"/>
        <v>7.4399999999999996E-3</v>
      </c>
      <c r="R1911" s="504">
        <v>12</v>
      </c>
      <c r="S1911" s="505" t="s">
        <v>9606</v>
      </c>
      <c r="T1911" s="163" t="s">
        <v>125</v>
      </c>
      <c r="U1911" s="163" t="s">
        <v>7</v>
      </c>
      <c r="V1911" s="495" t="s">
        <v>477</v>
      </c>
      <c r="W1911" s="495" t="s">
        <v>1138</v>
      </c>
      <c r="X1911" s="495" t="s">
        <v>9768</v>
      </c>
      <c r="Y1911" s="495" t="s">
        <v>757</v>
      </c>
      <c r="Z1911" s="616"/>
      <c r="AA1911" s="590"/>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615" customFormat="1" ht="17.45" customHeight="1" x14ac:dyDescent="0.25">
      <c r="A1912" s="589" t="s">
        <v>8521</v>
      </c>
      <c r="B1912" s="495" t="s">
        <v>57</v>
      </c>
      <c r="C1912" s="495" t="s">
        <v>324</v>
      </c>
      <c r="D1912" s="495" t="s">
        <v>9680</v>
      </c>
      <c r="E1912" s="495" t="s">
        <v>8522</v>
      </c>
      <c r="F1912" s="473" t="s">
        <v>25</v>
      </c>
      <c r="G1912" s="473"/>
      <c r="H1912" s="473"/>
      <c r="I1912" s="473"/>
      <c r="J1912" s="152" t="s">
        <v>11223</v>
      </c>
      <c r="K1912" s="163" t="s">
        <v>8951</v>
      </c>
      <c r="L1912" s="503">
        <v>42978</v>
      </c>
      <c r="M1912" s="497" t="s">
        <v>9702</v>
      </c>
      <c r="N1912" s="163" t="s">
        <v>47</v>
      </c>
      <c r="O1912" s="503">
        <v>42978</v>
      </c>
      <c r="P1912" s="499">
        <v>7000</v>
      </c>
      <c r="Q1912" s="500">
        <f t="shared" si="67"/>
        <v>6.9999999999999993E-3</v>
      </c>
      <c r="R1912" s="504">
        <v>12</v>
      </c>
      <c r="S1912" s="505" t="s">
        <v>11329</v>
      </c>
      <c r="T1912" s="163" t="s">
        <v>125</v>
      </c>
      <c r="U1912" s="163" t="s">
        <v>6</v>
      </c>
      <c r="V1912" s="495" t="s">
        <v>1641</v>
      </c>
      <c r="W1912" s="495" t="s">
        <v>1642</v>
      </c>
      <c r="X1912" s="495" t="s">
        <v>9728</v>
      </c>
      <c r="Y1912" s="495" t="s">
        <v>107</v>
      </c>
      <c r="Z1912" s="616"/>
      <c r="AA1912" s="590"/>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615" customFormat="1" ht="17.45" customHeight="1" x14ac:dyDescent="0.25">
      <c r="A1913" s="589" t="s">
        <v>2227</v>
      </c>
      <c r="B1913" s="495" t="s">
        <v>58</v>
      </c>
      <c r="C1913" s="495" t="s">
        <v>58</v>
      </c>
      <c r="D1913" s="495" t="s">
        <v>2228</v>
      </c>
      <c r="E1913" s="495" t="s">
        <v>2229</v>
      </c>
      <c r="F1913" s="473" t="s">
        <v>28</v>
      </c>
      <c r="G1913" s="473"/>
      <c r="H1913" s="473"/>
      <c r="I1913" s="473"/>
      <c r="J1913" s="152" t="s">
        <v>11223</v>
      </c>
      <c r="K1913" s="152" t="s">
        <v>8950</v>
      </c>
      <c r="L1913" s="498">
        <v>42947</v>
      </c>
      <c r="M1913" s="497" t="s">
        <v>2230</v>
      </c>
      <c r="N1913" s="152" t="s">
        <v>48</v>
      </c>
      <c r="O1913" s="498">
        <v>42947</v>
      </c>
      <c r="P1913" s="499">
        <v>6857</v>
      </c>
      <c r="Q1913" s="500">
        <f t="shared" si="67"/>
        <v>6.8569999999999994E-3</v>
      </c>
      <c r="R1913" s="504">
        <v>12</v>
      </c>
      <c r="S1913" s="505" t="s">
        <v>11804</v>
      </c>
      <c r="T1913" s="152" t="s">
        <v>292</v>
      </c>
      <c r="U1913" s="152" t="s">
        <v>7</v>
      </c>
      <c r="V1913" s="495" t="s">
        <v>477</v>
      </c>
      <c r="W1913" s="495" t="s">
        <v>1138</v>
      </c>
      <c r="X1913" s="495" t="s">
        <v>5950</v>
      </c>
      <c r="Y1913" s="495" t="s">
        <v>757</v>
      </c>
      <c r="Z1913" s="616"/>
      <c r="AA1913" s="590"/>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615" customFormat="1" ht="17.45" customHeight="1" x14ac:dyDescent="0.25">
      <c r="A1914" s="589" t="s">
        <v>8417</v>
      </c>
      <c r="B1914" s="495" t="s">
        <v>56</v>
      </c>
      <c r="C1914" s="495" t="s">
        <v>510</v>
      </c>
      <c r="D1914" s="495" t="s">
        <v>8418</v>
      </c>
      <c r="E1914" s="495" t="s">
        <v>8419</v>
      </c>
      <c r="F1914" s="473" t="s">
        <v>27</v>
      </c>
      <c r="G1914" s="473"/>
      <c r="H1914" s="473"/>
      <c r="I1914" s="473"/>
      <c r="J1914" s="152" t="s">
        <v>11223</v>
      </c>
      <c r="K1914" s="163" t="s">
        <v>8947</v>
      </c>
      <c r="L1914" s="503">
        <v>42948</v>
      </c>
      <c r="M1914" s="497" t="s">
        <v>8590</v>
      </c>
      <c r="N1914" s="163" t="s">
        <v>47</v>
      </c>
      <c r="O1914" s="503">
        <v>42948</v>
      </c>
      <c r="P1914" s="499">
        <v>50000</v>
      </c>
      <c r="Q1914" s="500">
        <f t="shared" si="67"/>
        <v>4.9999999999999996E-2</v>
      </c>
      <c r="R1914" s="504">
        <v>12</v>
      </c>
      <c r="S1914" s="505" t="s">
        <v>9261</v>
      </c>
      <c r="T1914" s="163" t="s">
        <v>125</v>
      </c>
      <c r="U1914" s="163" t="s">
        <v>7</v>
      </c>
      <c r="V1914" s="495" t="s">
        <v>477</v>
      </c>
      <c r="W1914" s="495" t="s">
        <v>3186</v>
      </c>
      <c r="X1914" s="495" t="s">
        <v>8666</v>
      </c>
      <c r="Y1914" s="495" t="s">
        <v>6972</v>
      </c>
      <c r="Z1914" s="616"/>
      <c r="AA1914" s="590"/>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615" customFormat="1" ht="17.45" customHeight="1" x14ac:dyDescent="0.25">
      <c r="A1915" s="591" t="s">
        <v>11737</v>
      </c>
      <c r="B1915" s="506" t="s">
        <v>58</v>
      </c>
      <c r="C1915" s="506" t="s">
        <v>58</v>
      </c>
      <c r="D1915" s="506" t="s">
        <v>11738</v>
      </c>
      <c r="E1915" s="506" t="s">
        <v>11739</v>
      </c>
      <c r="F1915" s="473" t="s">
        <v>28</v>
      </c>
      <c r="G1915" s="473"/>
      <c r="H1915" s="473"/>
      <c r="I1915" s="473"/>
      <c r="J1915" s="470" t="s">
        <v>11223</v>
      </c>
      <c r="K1915" s="507" t="s">
        <v>8950</v>
      </c>
      <c r="L1915" s="508">
        <v>42930</v>
      </c>
      <c r="M1915" s="509" t="s">
        <v>11797</v>
      </c>
      <c r="N1915" s="507" t="s">
        <v>47</v>
      </c>
      <c r="O1915" s="508">
        <v>42948</v>
      </c>
      <c r="P1915" s="510">
        <v>5714</v>
      </c>
      <c r="Q1915" s="511">
        <f t="shared" si="67"/>
        <v>5.7139999999999995E-3</v>
      </c>
      <c r="R1915" s="512">
        <v>6</v>
      </c>
      <c r="S1915" s="513" t="s">
        <v>11804</v>
      </c>
      <c r="T1915" s="507" t="s">
        <v>103</v>
      </c>
      <c r="U1915" s="507" t="s">
        <v>7</v>
      </c>
      <c r="V1915" s="506" t="s">
        <v>477</v>
      </c>
      <c r="W1915" s="506" t="s">
        <v>1138</v>
      </c>
      <c r="X1915" s="495" t="s">
        <v>12012</v>
      </c>
      <c r="Y1915" s="495" t="s">
        <v>12033</v>
      </c>
      <c r="Z1915" s="616"/>
      <c r="AA1915" s="590"/>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615" customFormat="1" ht="17.45" customHeight="1" x14ac:dyDescent="0.25">
      <c r="A1916" s="591" t="s">
        <v>11585</v>
      </c>
      <c r="B1916" s="506" t="s">
        <v>56</v>
      </c>
      <c r="C1916" s="506" t="s">
        <v>510</v>
      </c>
      <c r="D1916" s="506" t="s">
        <v>11586</v>
      </c>
      <c r="E1916" s="506" t="s">
        <v>11587</v>
      </c>
      <c r="F1916" s="473" t="s">
        <v>27</v>
      </c>
      <c r="G1916" s="473"/>
      <c r="H1916" s="473"/>
      <c r="I1916" s="473"/>
      <c r="J1916" s="470" t="s">
        <v>11224</v>
      </c>
      <c r="K1916" s="507" t="s">
        <v>8947</v>
      </c>
      <c r="L1916" s="508">
        <v>43098</v>
      </c>
      <c r="M1916" s="509" t="s">
        <v>11773</v>
      </c>
      <c r="N1916" s="507" t="s">
        <v>46</v>
      </c>
      <c r="O1916" s="508">
        <v>43098</v>
      </c>
      <c r="P1916" s="510">
        <v>100000</v>
      </c>
      <c r="Q1916" s="511">
        <f t="shared" si="67"/>
        <v>9.9999999999999992E-2</v>
      </c>
      <c r="R1916" s="512">
        <v>12</v>
      </c>
      <c r="S1916" s="513" t="s">
        <v>11804</v>
      </c>
      <c r="T1916" s="507" t="s">
        <v>125</v>
      </c>
      <c r="U1916" s="507" t="s">
        <v>7</v>
      </c>
      <c r="V1916" s="506" t="s">
        <v>477</v>
      </c>
      <c r="W1916" s="506" t="s">
        <v>1138</v>
      </c>
      <c r="X1916" s="495" t="s">
        <v>10220</v>
      </c>
      <c r="Y1916" s="495"/>
      <c r="Z1916" s="616"/>
      <c r="AA1916" s="590"/>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615" customFormat="1" ht="17.45" customHeight="1" x14ac:dyDescent="0.25">
      <c r="A1917" s="589" t="s">
        <v>8851</v>
      </c>
      <c r="B1917" s="495" t="s">
        <v>57</v>
      </c>
      <c r="C1917" s="495" t="s">
        <v>1046</v>
      </c>
      <c r="D1917" s="495" t="s">
        <v>8524</v>
      </c>
      <c r="E1917" s="495" t="s">
        <v>8525</v>
      </c>
      <c r="F1917" s="473" t="s">
        <v>25</v>
      </c>
      <c r="G1917" s="473"/>
      <c r="H1917" s="473"/>
      <c r="I1917" s="473"/>
      <c r="J1917" s="152" t="s">
        <v>11224</v>
      </c>
      <c r="K1917" s="163" t="s">
        <v>35</v>
      </c>
      <c r="L1917" s="503">
        <v>43014</v>
      </c>
      <c r="M1917" s="497" t="s">
        <v>8895</v>
      </c>
      <c r="N1917" s="163" t="s">
        <v>121</v>
      </c>
      <c r="O1917" s="503">
        <v>43014</v>
      </c>
      <c r="P1917" s="499">
        <v>5000</v>
      </c>
      <c r="Q1917" s="500">
        <f t="shared" si="67"/>
        <v>5.0000000000000001E-3</v>
      </c>
      <c r="R1917" s="504">
        <v>3</v>
      </c>
      <c r="S1917" s="505" t="s">
        <v>8047</v>
      </c>
      <c r="T1917" s="163" t="s">
        <v>125</v>
      </c>
      <c r="U1917" s="152" t="s">
        <v>7040</v>
      </c>
      <c r="V1917" s="495" t="s">
        <v>104</v>
      </c>
      <c r="W1917" s="495" t="s">
        <v>105</v>
      </c>
      <c r="X1917" s="495" t="s">
        <v>8683</v>
      </c>
      <c r="Y1917" s="495"/>
      <c r="Z1917" s="616"/>
      <c r="AA1917" s="590"/>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615" customFormat="1" ht="17.45" customHeight="1" x14ac:dyDescent="0.25">
      <c r="A1918" s="589" t="s">
        <v>8523</v>
      </c>
      <c r="B1918" s="495" t="s">
        <v>57</v>
      </c>
      <c r="C1918" s="495" t="s">
        <v>1046</v>
      </c>
      <c r="D1918" s="495" t="s">
        <v>8524</v>
      </c>
      <c r="E1918" s="495" t="s">
        <v>8525</v>
      </c>
      <c r="F1918" s="473" t="s">
        <v>25</v>
      </c>
      <c r="G1918" s="473"/>
      <c r="H1918" s="473"/>
      <c r="I1918" s="473"/>
      <c r="J1918" s="152" t="s">
        <v>11223</v>
      </c>
      <c r="K1918" s="163" t="s">
        <v>11222</v>
      </c>
      <c r="L1918" s="503">
        <v>43007</v>
      </c>
      <c r="M1918" s="497" t="s">
        <v>8611</v>
      </c>
      <c r="N1918" s="163" t="s">
        <v>121</v>
      </c>
      <c r="O1918" s="503">
        <v>43007</v>
      </c>
      <c r="P1918" s="499">
        <v>5000</v>
      </c>
      <c r="Q1918" s="500">
        <f t="shared" si="67"/>
        <v>5.0000000000000001E-3</v>
      </c>
      <c r="R1918" s="504">
        <v>3</v>
      </c>
      <c r="S1918" s="505" t="s">
        <v>7954</v>
      </c>
      <c r="T1918" s="163" t="s">
        <v>125</v>
      </c>
      <c r="U1918" s="152" t="s">
        <v>7040</v>
      </c>
      <c r="V1918" s="495" t="s">
        <v>104</v>
      </c>
      <c r="W1918" s="495" t="s">
        <v>105</v>
      </c>
      <c r="X1918" s="495" t="s">
        <v>8683</v>
      </c>
      <c r="Y1918" s="495"/>
      <c r="Z1918" s="616"/>
      <c r="AA1918" s="590"/>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615" customFormat="1" ht="17.45" customHeight="1" x14ac:dyDescent="0.25">
      <c r="A1919" s="589" t="s">
        <v>9681</v>
      </c>
      <c r="B1919" s="495" t="s">
        <v>60</v>
      </c>
      <c r="C1919" s="495" t="s">
        <v>377</v>
      </c>
      <c r="D1919" s="495" t="s">
        <v>9682</v>
      </c>
      <c r="E1919" s="495" t="s">
        <v>11220</v>
      </c>
      <c r="F1919" s="473" t="s">
        <v>28</v>
      </c>
      <c r="G1919" s="473"/>
      <c r="H1919" s="473"/>
      <c r="I1919" s="473"/>
      <c r="J1919" s="152" t="s">
        <v>11223</v>
      </c>
      <c r="K1919" s="163" t="s">
        <v>8950</v>
      </c>
      <c r="L1919" s="503">
        <v>42978</v>
      </c>
      <c r="M1919" s="497" t="s">
        <v>9703</v>
      </c>
      <c r="N1919" s="163" t="s">
        <v>47</v>
      </c>
      <c r="O1919" s="503">
        <v>42978</v>
      </c>
      <c r="P1919" s="499">
        <v>5000</v>
      </c>
      <c r="Q1919" s="500">
        <f t="shared" si="67"/>
        <v>5.0000000000000001E-3</v>
      </c>
      <c r="R1919" s="504">
        <v>12</v>
      </c>
      <c r="S1919" s="505" t="s">
        <v>5543</v>
      </c>
      <c r="T1919" s="163" t="s">
        <v>103</v>
      </c>
      <c r="U1919" s="163" t="s">
        <v>7</v>
      </c>
      <c r="V1919" s="495" t="s">
        <v>1867</v>
      </c>
      <c r="W1919" s="495" t="s">
        <v>2218</v>
      </c>
      <c r="X1919" s="495" t="s">
        <v>9729</v>
      </c>
      <c r="Y1919" s="495" t="s">
        <v>356</v>
      </c>
      <c r="Z1919" s="616"/>
      <c r="AA1919" s="590"/>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615" customFormat="1" ht="17.45" customHeight="1" x14ac:dyDescent="0.25">
      <c r="A1920" s="589" t="s">
        <v>3960</v>
      </c>
      <c r="B1920" s="495" t="s">
        <v>59</v>
      </c>
      <c r="C1920" s="495" t="s">
        <v>9574</v>
      </c>
      <c r="D1920" s="495" t="s">
        <v>2080</v>
      </c>
      <c r="E1920" s="495" t="s">
        <v>3961</v>
      </c>
      <c r="F1920" s="473" t="s">
        <v>26</v>
      </c>
      <c r="G1920" s="473"/>
      <c r="H1920" s="473"/>
      <c r="I1920" s="473"/>
      <c r="J1920" s="152" t="s">
        <v>11225</v>
      </c>
      <c r="K1920" s="163" t="s">
        <v>8948</v>
      </c>
      <c r="L1920" s="503">
        <v>42916</v>
      </c>
      <c r="M1920" s="497" t="s">
        <v>3962</v>
      </c>
      <c r="N1920" s="163" t="s">
        <v>49</v>
      </c>
      <c r="O1920" s="503">
        <v>42916</v>
      </c>
      <c r="P1920" s="499">
        <v>5000</v>
      </c>
      <c r="Q1920" s="500">
        <f t="shared" si="67"/>
        <v>5.0000000000000001E-3</v>
      </c>
      <c r="R1920" s="504">
        <v>12</v>
      </c>
      <c r="S1920" s="505" t="s">
        <v>10347</v>
      </c>
      <c r="T1920" s="163" t="s">
        <v>292</v>
      </c>
      <c r="U1920" s="163" t="s">
        <v>7</v>
      </c>
      <c r="V1920" s="495" t="s">
        <v>477</v>
      </c>
      <c r="W1920" s="495" t="s">
        <v>1138</v>
      </c>
      <c r="X1920" s="495" t="s">
        <v>6069</v>
      </c>
      <c r="Y1920" s="495" t="s">
        <v>221</v>
      </c>
      <c r="Z1920" s="616"/>
      <c r="AA1920" s="590"/>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615" customFormat="1" ht="17.45" customHeight="1" x14ac:dyDescent="0.25">
      <c r="A1921" s="589" t="s">
        <v>8012</v>
      </c>
      <c r="B1921" s="495" t="s">
        <v>57</v>
      </c>
      <c r="C1921" s="495" t="s">
        <v>775</v>
      </c>
      <c r="D1921" s="495" t="s">
        <v>9786</v>
      </c>
      <c r="E1921" s="495" t="s">
        <v>8013</v>
      </c>
      <c r="F1921" s="473" t="s">
        <v>24</v>
      </c>
      <c r="G1921" s="473"/>
      <c r="H1921" s="473"/>
      <c r="I1921" s="473"/>
      <c r="J1921" s="152" t="s">
        <v>11225</v>
      </c>
      <c r="K1921" s="163" t="s">
        <v>8949</v>
      </c>
      <c r="L1921" s="503">
        <v>42866</v>
      </c>
      <c r="M1921" s="497" t="s">
        <v>8039</v>
      </c>
      <c r="N1921" s="163" t="s">
        <v>48</v>
      </c>
      <c r="O1921" s="503">
        <v>42866</v>
      </c>
      <c r="P1921" s="499">
        <v>5000</v>
      </c>
      <c r="Q1921" s="500">
        <f t="shared" si="67"/>
        <v>5.0000000000000001E-3</v>
      </c>
      <c r="R1921" s="504">
        <v>3</v>
      </c>
      <c r="S1921" s="505" t="s">
        <v>8158</v>
      </c>
      <c r="T1921" s="163" t="s">
        <v>211</v>
      </c>
      <c r="U1921" s="163" t="s">
        <v>9234</v>
      </c>
      <c r="V1921" s="495" t="s">
        <v>184</v>
      </c>
      <c r="W1921" s="495" t="s">
        <v>7470</v>
      </c>
      <c r="X1921" s="495" t="s">
        <v>8053</v>
      </c>
      <c r="Y1921" s="495" t="s">
        <v>186</v>
      </c>
      <c r="Z1921" s="616"/>
      <c r="AA1921" s="590"/>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615" customFormat="1" ht="17.45" customHeight="1" x14ac:dyDescent="0.25">
      <c r="A1922" s="589" t="s">
        <v>7669</v>
      </c>
      <c r="B1922" s="495" t="s">
        <v>57</v>
      </c>
      <c r="C1922" s="495" t="s">
        <v>98</v>
      </c>
      <c r="D1922" s="495" t="s">
        <v>10501</v>
      </c>
      <c r="E1922" s="495" t="s">
        <v>7670</v>
      </c>
      <c r="F1922" s="473" t="s">
        <v>26</v>
      </c>
      <c r="G1922" s="473"/>
      <c r="H1922" s="473"/>
      <c r="I1922" s="473"/>
      <c r="J1922" s="152" t="s">
        <v>11224</v>
      </c>
      <c r="K1922" s="152" t="s">
        <v>8948</v>
      </c>
      <c r="L1922" s="496">
        <v>43017</v>
      </c>
      <c r="M1922" s="497">
        <v>42815</v>
      </c>
      <c r="N1922" s="152" t="s">
        <v>46</v>
      </c>
      <c r="O1922" s="498">
        <v>43017</v>
      </c>
      <c r="P1922" s="499">
        <v>5000</v>
      </c>
      <c r="Q1922" s="500">
        <f t="shared" si="67"/>
        <v>5.0000000000000001E-3</v>
      </c>
      <c r="R1922" s="501">
        <v>12</v>
      </c>
      <c r="S1922" s="502">
        <v>42835</v>
      </c>
      <c r="T1922" s="152" t="s">
        <v>125</v>
      </c>
      <c r="U1922" s="152" t="s">
        <v>7040</v>
      </c>
      <c r="V1922" s="495" t="s">
        <v>162</v>
      </c>
      <c r="W1922" s="495" t="s">
        <v>7199</v>
      </c>
      <c r="X1922" s="495" t="s">
        <v>7392</v>
      </c>
      <c r="Y1922" s="495"/>
      <c r="Z1922" s="616"/>
      <c r="AA1922" s="590"/>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615" customFormat="1" ht="17.45" customHeight="1" x14ac:dyDescent="0.25">
      <c r="A1923" s="589" t="s">
        <v>10700</v>
      </c>
      <c r="B1923" s="495" t="s">
        <v>57</v>
      </c>
      <c r="C1923" s="495" t="s">
        <v>98</v>
      </c>
      <c r="D1923" s="495" t="s">
        <v>1526</v>
      </c>
      <c r="E1923" s="495" t="s">
        <v>10701</v>
      </c>
      <c r="F1923" s="473" t="s">
        <v>26</v>
      </c>
      <c r="G1923" s="473"/>
      <c r="H1923" s="473"/>
      <c r="I1923" s="473"/>
      <c r="J1923" s="152" t="s">
        <v>11223</v>
      </c>
      <c r="K1923" s="163" t="s">
        <v>8948</v>
      </c>
      <c r="L1923" s="503">
        <v>42937</v>
      </c>
      <c r="M1923" s="497" t="s">
        <v>10740</v>
      </c>
      <c r="N1923" s="163" t="s">
        <v>48</v>
      </c>
      <c r="O1923" s="503">
        <v>42984</v>
      </c>
      <c r="P1923" s="499">
        <v>5000</v>
      </c>
      <c r="Q1923" s="500">
        <f t="shared" si="67"/>
        <v>5.0000000000000001E-3</v>
      </c>
      <c r="R1923" s="504">
        <v>3</v>
      </c>
      <c r="S1923" s="505" t="s">
        <v>10333</v>
      </c>
      <c r="T1923" s="163" t="s">
        <v>466</v>
      </c>
      <c r="U1923" s="163" t="s">
        <v>7</v>
      </c>
      <c r="V1923" s="495" t="s">
        <v>388</v>
      </c>
      <c r="W1923" s="495" t="s">
        <v>10787</v>
      </c>
      <c r="X1923" s="495" t="s">
        <v>106</v>
      </c>
      <c r="Y1923" s="495" t="s">
        <v>757</v>
      </c>
      <c r="Z1923" s="616"/>
      <c r="AA1923" s="590"/>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615" customFormat="1" ht="17.45" customHeight="1" x14ac:dyDescent="0.25">
      <c r="A1924" s="589" t="s">
        <v>4363</v>
      </c>
      <c r="B1924" s="495" t="s">
        <v>57</v>
      </c>
      <c r="C1924" s="495" t="s">
        <v>98</v>
      </c>
      <c r="D1924" s="495" t="s">
        <v>1526</v>
      </c>
      <c r="E1924" s="495" t="s">
        <v>4364</v>
      </c>
      <c r="F1924" s="473" t="s">
        <v>26</v>
      </c>
      <c r="G1924" s="473"/>
      <c r="H1924" s="473"/>
      <c r="I1924" s="473"/>
      <c r="J1924" s="152" t="s">
        <v>11225</v>
      </c>
      <c r="K1924" s="163" t="s">
        <v>8948</v>
      </c>
      <c r="L1924" s="503">
        <v>42912</v>
      </c>
      <c r="M1924" s="497" t="s">
        <v>4365</v>
      </c>
      <c r="N1924" s="163" t="s">
        <v>48</v>
      </c>
      <c r="O1924" s="503">
        <v>42912</v>
      </c>
      <c r="P1924" s="499">
        <v>5000</v>
      </c>
      <c r="Q1924" s="500">
        <f t="shared" si="67"/>
        <v>5.0000000000000001E-3</v>
      </c>
      <c r="R1924" s="504">
        <v>12</v>
      </c>
      <c r="S1924" s="505" t="s">
        <v>11330</v>
      </c>
      <c r="T1924" s="163" t="s">
        <v>211</v>
      </c>
      <c r="U1924" s="163" t="s">
        <v>7</v>
      </c>
      <c r="V1924" s="495" t="s">
        <v>477</v>
      </c>
      <c r="W1924" s="495" t="s">
        <v>1138</v>
      </c>
      <c r="X1924" s="495" t="s">
        <v>106</v>
      </c>
      <c r="Y1924" s="495" t="s">
        <v>356</v>
      </c>
      <c r="Z1924" s="616"/>
      <c r="AA1924" s="590"/>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615" customFormat="1" ht="17.45" customHeight="1" x14ac:dyDescent="0.25">
      <c r="A1925" s="589" t="s">
        <v>4363</v>
      </c>
      <c r="B1925" s="495" t="s">
        <v>57</v>
      </c>
      <c r="C1925" s="495" t="s">
        <v>98</v>
      </c>
      <c r="D1925" s="495" t="s">
        <v>1526</v>
      </c>
      <c r="E1925" s="495" t="s">
        <v>4364</v>
      </c>
      <c r="F1925" s="473" t="s">
        <v>26</v>
      </c>
      <c r="G1925" s="473"/>
      <c r="H1925" s="473"/>
      <c r="I1925" s="473"/>
      <c r="J1925" s="152" t="s">
        <v>11225</v>
      </c>
      <c r="K1925" s="163" t="s">
        <v>8948</v>
      </c>
      <c r="L1925" s="503">
        <v>42912</v>
      </c>
      <c r="M1925" s="497" t="s">
        <v>4365</v>
      </c>
      <c r="N1925" s="163" t="s">
        <v>48</v>
      </c>
      <c r="O1925" s="503">
        <v>42912</v>
      </c>
      <c r="P1925" s="499">
        <v>5000</v>
      </c>
      <c r="Q1925" s="500">
        <f t="shared" si="67"/>
        <v>5.0000000000000001E-3</v>
      </c>
      <c r="R1925" s="504">
        <v>12</v>
      </c>
      <c r="S1925" s="505" t="s">
        <v>11331</v>
      </c>
      <c r="T1925" s="163" t="s">
        <v>211</v>
      </c>
      <c r="U1925" s="163" t="s">
        <v>7</v>
      </c>
      <c r="V1925" s="495" t="s">
        <v>388</v>
      </c>
      <c r="W1925" s="495" t="s">
        <v>389</v>
      </c>
      <c r="X1925" s="495" t="s">
        <v>106</v>
      </c>
      <c r="Y1925" s="495" t="s">
        <v>356</v>
      </c>
      <c r="Z1925" s="616"/>
      <c r="AA1925" s="590"/>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615" customFormat="1" ht="17.45" customHeight="1" x14ac:dyDescent="0.25">
      <c r="A1926" s="589" t="s">
        <v>4701</v>
      </c>
      <c r="B1926" s="495" t="s">
        <v>57</v>
      </c>
      <c r="C1926" s="495" t="s">
        <v>98</v>
      </c>
      <c r="D1926" s="495" t="s">
        <v>4702</v>
      </c>
      <c r="E1926" s="495" t="s">
        <v>8130</v>
      </c>
      <c r="F1926" s="473" t="s">
        <v>28</v>
      </c>
      <c r="G1926" s="473"/>
      <c r="H1926" s="473"/>
      <c r="I1926" s="473"/>
      <c r="J1926" s="152" t="s">
        <v>11223</v>
      </c>
      <c r="K1926" s="163" t="s">
        <v>8950</v>
      </c>
      <c r="L1926" s="503">
        <v>42976</v>
      </c>
      <c r="M1926" s="497" t="s">
        <v>4704</v>
      </c>
      <c r="N1926" s="163" t="s">
        <v>47</v>
      </c>
      <c r="O1926" s="503">
        <v>42976</v>
      </c>
      <c r="P1926" s="499">
        <v>5000</v>
      </c>
      <c r="Q1926" s="500">
        <f t="shared" si="67"/>
        <v>5.0000000000000001E-3</v>
      </c>
      <c r="R1926" s="504">
        <v>1</v>
      </c>
      <c r="S1926" s="505" t="s">
        <v>1942</v>
      </c>
      <c r="T1926" s="163" t="s">
        <v>125</v>
      </c>
      <c r="U1926" s="163" t="s">
        <v>7</v>
      </c>
      <c r="V1926" s="495" t="s">
        <v>477</v>
      </c>
      <c r="W1926" s="495" t="s">
        <v>1302</v>
      </c>
      <c r="X1926" s="495" t="s">
        <v>106</v>
      </c>
      <c r="Y1926" s="495" t="s">
        <v>1091</v>
      </c>
      <c r="Z1926" s="616"/>
      <c r="AA1926" s="590"/>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615" customFormat="1" ht="17.45" customHeight="1" x14ac:dyDescent="0.25">
      <c r="A1927" s="589" t="s">
        <v>8034</v>
      </c>
      <c r="B1927" s="495" t="s">
        <v>57</v>
      </c>
      <c r="C1927" s="495" t="s">
        <v>182</v>
      </c>
      <c r="D1927" s="495" t="s">
        <v>10264</v>
      </c>
      <c r="E1927" s="495" t="s">
        <v>8035</v>
      </c>
      <c r="F1927" s="473" t="s">
        <v>24</v>
      </c>
      <c r="G1927" s="473"/>
      <c r="H1927" s="473"/>
      <c r="I1927" s="473"/>
      <c r="J1927" s="152" t="s">
        <v>11225</v>
      </c>
      <c r="K1927" s="152" t="s">
        <v>38</v>
      </c>
      <c r="L1927" s="496">
        <v>42870</v>
      </c>
      <c r="M1927" s="497">
        <v>42851</v>
      </c>
      <c r="N1927" s="152" t="s">
        <v>50</v>
      </c>
      <c r="O1927" s="498">
        <v>42870</v>
      </c>
      <c r="P1927" s="499">
        <v>5000</v>
      </c>
      <c r="Q1927" s="500">
        <f t="shared" si="67"/>
        <v>5.0000000000000001E-3</v>
      </c>
      <c r="R1927" s="501">
        <v>1</v>
      </c>
      <c r="S1927" s="502">
        <v>42866</v>
      </c>
      <c r="T1927" s="152" t="s">
        <v>578</v>
      </c>
      <c r="U1927" s="152" t="s">
        <v>7040</v>
      </c>
      <c r="V1927" s="495" t="s">
        <v>162</v>
      </c>
      <c r="W1927" s="495" t="s">
        <v>105</v>
      </c>
      <c r="X1927" s="495" t="s">
        <v>7159</v>
      </c>
      <c r="Y1927" s="495"/>
      <c r="Z1927" s="616"/>
      <c r="AA1927" s="590"/>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615" customFormat="1" ht="17.45" customHeight="1" x14ac:dyDescent="0.25">
      <c r="A1928" s="589" t="s">
        <v>9939</v>
      </c>
      <c r="B1928" s="495" t="s">
        <v>60</v>
      </c>
      <c r="C1928" s="495" t="s">
        <v>805</v>
      </c>
      <c r="D1928" s="495" t="s">
        <v>3928</v>
      </c>
      <c r="E1928" s="495" t="s">
        <v>9940</v>
      </c>
      <c r="F1928" s="473" t="s">
        <v>25</v>
      </c>
      <c r="G1928" s="473"/>
      <c r="H1928" s="473"/>
      <c r="I1928" s="473"/>
      <c r="J1928" s="152" t="s">
        <v>11223</v>
      </c>
      <c r="K1928" s="163" t="s">
        <v>35</v>
      </c>
      <c r="L1928" s="503">
        <v>42984</v>
      </c>
      <c r="M1928" s="497" t="s">
        <v>9960</v>
      </c>
      <c r="N1928" s="163" t="s">
        <v>46</v>
      </c>
      <c r="O1928" s="503">
        <v>43008</v>
      </c>
      <c r="P1928" s="499">
        <v>5000</v>
      </c>
      <c r="Q1928" s="500">
        <f t="shared" si="67"/>
        <v>5.0000000000000001E-3</v>
      </c>
      <c r="R1928" s="504">
        <v>12</v>
      </c>
      <c r="S1928" s="505" t="s">
        <v>10333</v>
      </c>
      <c r="T1928" s="163" t="s">
        <v>125</v>
      </c>
      <c r="U1928" s="163" t="s">
        <v>7</v>
      </c>
      <c r="V1928" s="495" t="s">
        <v>477</v>
      </c>
      <c r="W1928" s="495"/>
      <c r="X1928" s="495" t="s">
        <v>10118</v>
      </c>
      <c r="Y1928" s="495"/>
      <c r="Z1928" s="616"/>
      <c r="AA1928" s="590"/>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615" customFormat="1" ht="17.45" customHeight="1" x14ac:dyDescent="0.25">
      <c r="A1929" s="589" t="s">
        <v>9941</v>
      </c>
      <c r="B1929" s="495" t="s">
        <v>60</v>
      </c>
      <c r="C1929" s="495" t="s">
        <v>805</v>
      </c>
      <c r="D1929" s="495" t="s">
        <v>3928</v>
      </c>
      <c r="E1929" s="495" t="s">
        <v>316</v>
      </c>
      <c r="F1929" s="473" t="s">
        <v>25</v>
      </c>
      <c r="G1929" s="473"/>
      <c r="H1929" s="473"/>
      <c r="I1929" s="473"/>
      <c r="J1929" s="152" t="s">
        <v>11223</v>
      </c>
      <c r="K1929" s="163" t="s">
        <v>35</v>
      </c>
      <c r="L1929" s="503">
        <v>42984</v>
      </c>
      <c r="M1929" s="497" t="s">
        <v>9961</v>
      </c>
      <c r="N1929" s="163" t="s">
        <v>46</v>
      </c>
      <c r="O1929" s="503">
        <v>43008</v>
      </c>
      <c r="P1929" s="499">
        <v>5000</v>
      </c>
      <c r="Q1929" s="500">
        <f t="shared" si="67"/>
        <v>5.0000000000000001E-3</v>
      </c>
      <c r="R1929" s="504">
        <v>12</v>
      </c>
      <c r="S1929" s="505" t="s">
        <v>10333</v>
      </c>
      <c r="T1929" s="163" t="s">
        <v>103</v>
      </c>
      <c r="U1929" s="163" t="s">
        <v>7</v>
      </c>
      <c r="V1929" s="495" t="s">
        <v>477</v>
      </c>
      <c r="W1929" s="495"/>
      <c r="X1929" s="495" t="s">
        <v>6098</v>
      </c>
      <c r="Y1929" s="495"/>
      <c r="Z1929" s="616"/>
      <c r="AA1929" s="590"/>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615" customFormat="1" ht="17.45" customHeight="1" x14ac:dyDescent="0.25">
      <c r="A1930" s="592" t="s">
        <v>4727</v>
      </c>
      <c r="B1930" s="519" t="s">
        <v>58</v>
      </c>
      <c r="C1930" s="519" t="s">
        <v>58</v>
      </c>
      <c r="D1930" s="519" t="s">
        <v>557</v>
      </c>
      <c r="E1930" s="519" t="s">
        <v>4728</v>
      </c>
      <c r="F1930" s="473" t="s">
        <v>26</v>
      </c>
      <c r="G1930" s="473"/>
      <c r="H1930" s="473"/>
      <c r="I1930" s="473"/>
      <c r="J1930" s="520" t="s">
        <v>11226</v>
      </c>
      <c r="K1930" s="520" t="s">
        <v>8948</v>
      </c>
      <c r="L1930" s="521">
        <v>42800</v>
      </c>
      <c r="M1930" s="522" t="s">
        <v>4729</v>
      </c>
      <c r="N1930" s="520" t="s">
        <v>50</v>
      </c>
      <c r="O1930" s="521">
        <v>42800</v>
      </c>
      <c r="P1930" s="523">
        <v>4821</v>
      </c>
      <c r="Q1930" s="524">
        <v>4.8209999999999998E-3</v>
      </c>
      <c r="R1930" s="525">
        <v>6</v>
      </c>
      <c r="S1930" s="526" t="s">
        <v>172</v>
      </c>
      <c r="T1930" s="520" t="s">
        <v>578</v>
      </c>
      <c r="U1930" s="520" t="s">
        <v>7</v>
      </c>
      <c r="V1930" s="519" t="s">
        <v>1867</v>
      </c>
      <c r="W1930" s="519" t="s">
        <v>1868</v>
      </c>
      <c r="X1930" s="415" t="s">
        <v>5629</v>
      </c>
      <c r="Y1930" s="415" t="s">
        <v>1629</v>
      </c>
      <c r="Z1930" s="616"/>
      <c r="AA1930" s="590"/>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615" customFormat="1" ht="17.45" customHeight="1" x14ac:dyDescent="0.25">
      <c r="A1931" s="589" t="s">
        <v>8986</v>
      </c>
      <c r="B1931" s="495" t="s">
        <v>58</v>
      </c>
      <c r="C1931" s="495" t="s">
        <v>58</v>
      </c>
      <c r="D1931" s="495" t="s">
        <v>725</v>
      </c>
      <c r="E1931" s="495" t="s">
        <v>8987</v>
      </c>
      <c r="F1931" s="473" t="s">
        <v>28</v>
      </c>
      <c r="G1931" s="473"/>
      <c r="H1931" s="473"/>
      <c r="I1931" s="473"/>
      <c r="J1931" s="152" t="s">
        <v>11225</v>
      </c>
      <c r="K1931" s="163" t="s">
        <v>8952</v>
      </c>
      <c r="L1931" s="503">
        <v>42878</v>
      </c>
      <c r="M1931" s="497" t="s">
        <v>8992</v>
      </c>
      <c r="N1931" s="163" t="s">
        <v>50</v>
      </c>
      <c r="O1931" s="503">
        <v>42886</v>
      </c>
      <c r="P1931" s="499">
        <v>4762</v>
      </c>
      <c r="Q1931" s="500">
        <f>+P1931*0.000001</f>
        <v>4.7619999999999997E-3</v>
      </c>
      <c r="R1931" s="504">
        <v>6</v>
      </c>
      <c r="S1931" s="505" t="s">
        <v>9261</v>
      </c>
      <c r="T1931" s="163" t="s">
        <v>578</v>
      </c>
      <c r="U1931" s="163" t="s">
        <v>7</v>
      </c>
      <c r="V1931" s="495" t="s">
        <v>477</v>
      </c>
      <c r="W1931" s="495" t="s">
        <v>1138</v>
      </c>
      <c r="X1931" s="495" t="s">
        <v>5861</v>
      </c>
      <c r="Y1931" s="495" t="s">
        <v>12034</v>
      </c>
      <c r="Z1931" s="616"/>
      <c r="AA1931" s="590"/>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615" customFormat="1" ht="17.45" customHeight="1" x14ac:dyDescent="0.25">
      <c r="A1932" s="589" t="s">
        <v>4298</v>
      </c>
      <c r="B1932" s="495" t="s">
        <v>57</v>
      </c>
      <c r="C1932" s="495" t="s">
        <v>1046</v>
      </c>
      <c r="D1932" s="495" t="s">
        <v>4299</v>
      </c>
      <c r="E1932" s="495" t="s">
        <v>4300</v>
      </c>
      <c r="F1932" s="473" t="s">
        <v>28</v>
      </c>
      <c r="G1932" s="473"/>
      <c r="H1932" s="473"/>
      <c r="I1932" s="473"/>
      <c r="J1932" s="152" t="s">
        <v>11224</v>
      </c>
      <c r="K1932" s="163" t="s">
        <v>8950</v>
      </c>
      <c r="L1932" s="503">
        <v>43026</v>
      </c>
      <c r="M1932" s="497" t="s">
        <v>1191</v>
      </c>
      <c r="N1932" s="163" t="s">
        <v>47</v>
      </c>
      <c r="O1932" s="503">
        <v>43026</v>
      </c>
      <c r="P1932" s="499">
        <v>4200</v>
      </c>
      <c r="Q1932" s="500">
        <f>+P1932*0.000001</f>
        <v>4.1999999999999997E-3</v>
      </c>
      <c r="R1932" s="504">
        <v>12</v>
      </c>
      <c r="S1932" s="505" t="s">
        <v>11804</v>
      </c>
      <c r="T1932" s="163" t="s">
        <v>103</v>
      </c>
      <c r="U1932" s="163" t="s">
        <v>7</v>
      </c>
      <c r="V1932" s="495" t="s">
        <v>477</v>
      </c>
      <c r="W1932" s="495" t="s">
        <v>1138</v>
      </c>
      <c r="X1932" s="495" t="s">
        <v>6202</v>
      </c>
      <c r="Y1932" s="495" t="s">
        <v>356</v>
      </c>
      <c r="Z1932" s="616"/>
      <c r="AA1932" s="590"/>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615" customFormat="1" ht="17.45" customHeight="1" x14ac:dyDescent="0.25">
      <c r="A1933" s="592" t="s">
        <v>4734</v>
      </c>
      <c r="B1933" s="519" t="s">
        <v>62</v>
      </c>
      <c r="C1933" s="519" t="s">
        <v>1065</v>
      </c>
      <c r="D1933" s="519" t="s">
        <v>4735</v>
      </c>
      <c r="E1933" s="519" t="s">
        <v>4736</v>
      </c>
      <c r="F1933" s="473" t="s">
        <v>26</v>
      </c>
      <c r="G1933" s="473"/>
      <c r="H1933" s="473"/>
      <c r="I1933" s="473"/>
      <c r="J1933" s="520" t="s">
        <v>11226</v>
      </c>
      <c r="K1933" s="520" t="s">
        <v>8948</v>
      </c>
      <c r="L1933" s="521">
        <v>42823</v>
      </c>
      <c r="M1933" s="522" t="s">
        <v>4737</v>
      </c>
      <c r="N1933" s="520" t="s">
        <v>50</v>
      </c>
      <c r="O1933" s="521">
        <v>42823</v>
      </c>
      <c r="P1933" s="523">
        <v>4100</v>
      </c>
      <c r="Q1933" s="524">
        <v>4.0999999999999995E-3</v>
      </c>
      <c r="R1933" s="525">
        <v>12</v>
      </c>
      <c r="S1933" s="526" t="s">
        <v>7102</v>
      </c>
      <c r="T1933" s="520" t="s">
        <v>578</v>
      </c>
      <c r="U1933" s="520" t="s">
        <v>7</v>
      </c>
      <c r="V1933" s="519" t="s">
        <v>477</v>
      </c>
      <c r="W1933" s="519" t="s">
        <v>1138</v>
      </c>
      <c r="X1933" s="415" t="s">
        <v>5556</v>
      </c>
      <c r="Y1933" s="415" t="s">
        <v>667</v>
      </c>
      <c r="Z1933" s="616"/>
      <c r="AA1933" s="590"/>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615" customFormat="1" ht="17.45" customHeight="1" x14ac:dyDescent="0.25">
      <c r="A1934" s="592" t="s">
        <v>4738</v>
      </c>
      <c r="B1934" s="519" t="s">
        <v>58</v>
      </c>
      <c r="C1934" s="519" t="s">
        <v>58</v>
      </c>
      <c r="D1934" s="519" t="s">
        <v>3435</v>
      </c>
      <c r="E1934" s="519" t="s">
        <v>4739</v>
      </c>
      <c r="F1934" s="473" t="s">
        <v>26</v>
      </c>
      <c r="G1934" s="473"/>
      <c r="H1934" s="473"/>
      <c r="I1934" s="473"/>
      <c r="J1934" s="520" t="s">
        <v>11226</v>
      </c>
      <c r="K1934" s="520" t="s">
        <v>8948</v>
      </c>
      <c r="L1934" s="521">
        <v>42824</v>
      </c>
      <c r="M1934" s="522" t="s">
        <v>4740</v>
      </c>
      <c r="N1934" s="520" t="s">
        <v>50</v>
      </c>
      <c r="O1934" s="521">
        <v>42795</v>
      </c>
      <c r="P1934" s="523">
        <v>4000</v>
      </c>
      <c r="Q1934" s="524">
        <v>4.0000000000000001E-3</v>
      </c>
      <c r="R1934" s="525">
        <v>6</v>
      </c>
      <c r="S1934" s="526">
        <v>42824</v>
      </c>
      <c r="T1934" s="520" t="s">
        <v>578</v>
      </c>
      <c r="U1934" s="520" t="s">
        <v>7</v>
      </c>
      <c r="V1934" s="519" t="s">
        <v>477</v>
      </c>
      <c r="W1934" s="519" t="s">
        <v>1138</v>
      </c>
      <c r="X1934" s="415" t="s">
        <v>5613</v>
      </c>
      <c r="Y1934" s="415" t="s">
        <v>186</v>
      </c>
      <c r="Z1934" s="616"/>
      <c r="AA1934" s="590"/>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615" customFormat="1" ht="17.45" customHeight="1" x14ac:dyDescent="0.25">
      <c r="A1935" s="589" t="s">
        <v>4745</v>
      </c>
      <c r="B1935" s="495" t="s">
        <v>57</v>
      </c>
      <c r="C1935" s="495" t="s">
        <v>98</v>
      </c>
      <c r="D1935" s="495" t="s">
        <v>4525</v>
      </c>
      <c r="E1935" s="495" t="s">
        <v>4746</v>
      </c>
      <c r="F1935" s="473" t="s">
        <v>26</v>
      </c>
      <c r="G1935" s="473"/>
      <c r="H1935" s="473"/>
      <c r="I1935" s="473"/>
      <c r="J1935" s="152" t="s">
        <v>11225</v>
      </c>
      <c r="K1935" s="163" t="s">
        <v>8948</v>
      </c>
      <c r="L1935" s="503">
        <v>42900</v>
      </c>
      <c r="M1935" s="497" t="s">
        <v>4747</v>
      </c>
      <c r="N1935" s="163" t="s">
        <v>50</v>
      </c>
      <c r="O1935" s="503">
        <v>42900</v>
      </c>
      <c r="P1935" s="499">
        <v>4000</v>
      </c>
      <c r="Q1935" s="500">
        <f>+P1935*0.000001</f>
        <v>4.0000000000000001E-3</v>
      </c>
      <c r="R1935" s="504">
        <v>12</v>
      </c>
      <c r="S1935" s="505" t="s">
        <v>7464</v>
      </c>
      <c r="T1935" s="163" t="s">
        <v>578</v>
      </c>
      <c r="U1935" s="163" t="s">
        <v>7</v>
      </c>
      <c r="V1935" s="495" t="s">
        <v>388</v>
      </c>
      <c r="W1935" s="495" t="s">
        <v>389</v>
      </c>
      <c r="X1935" s="495" t="s">
        <v>106</v>
      </c>
      <c r="Y1935" s="495" t="s">
        <v>186</v>
      </c>
      <c r="Z1935" s="616"/>
      <c r="AA1935" s="590"/>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615" customFormat="1" ht="17.45" customHeight="1" x14ac:dyDescent="0.25">
      <c r="A1936" s="592" t="s">
        <v>4741</v>
      </c>
      <c r="B1936" s="519" t="s">
        <v>57</v>
      </c>
      <c r="C1936" s="519" t="s">
        <v>98</v>
      </c>
      <c r="D1936" s="519" t="s">
        <v>3048</v>
      </c>
      <c r="E1936" s="519" t="s">
        <v>4742</v>
      </c>
      <c r="F1936" s="473" t="s">
        <v>28</v>
      </c>
      <c r="G1936" s="473"/>
      <c r="H1936" s="473"/>
      <c r="I1936" s="473"/>
      <c r="J1936" s="520" t="s">
        <v>11226</v>
      </c>
      <c r="K1936" s="520" t="s">
        <v>8953</v>
      </c>
      <c r="L1936" s="521">
        <v>42794</v>
      </c>
      <c r="M1936" s="522" t="s">
        <v>4743</v>
      </c>
      <c r="N1936" s="520" t="s">
        <v>50</v>
      </c>
      <c r="O1936" s="521">
        <v>42794</v>
      </c>
      <c r="P1936" s="523">
        <v>4000</v>
      </c>
      <c r="Q1936" s="524">
        <v>4.0000000000000001E-3</v>
      </c>
      <c r="R1936" s="525">
        <v>12</v>
      </c>
      <c r="S1936" s="526" t="s">
        <v>4744</v>
      </c>
      <c r="T1936" s="520" t="s">
        <v>578</v>
      </c>
      <c r="U1936" s="520" t="s">
        <v>7</v>
      </c>
      <c r="V1936" s="519" t="s">
        <v>388</v>
      </c>
      <c r="W1936" s="519" t="s">
        <v>389</v>
      </c>
      <c r="X1936" s="415" t="s">
        <v>106</v>
      </c>
      <c r="Y1936" s="415" t="s">
        <v>313</v>
      </c>
      <c r="Z1936" s="616"/>
      <c r="AA1936" s="590"/>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615" customFormat="1" ht="17.45" customHeight="1" x14ac:dyDescent="0.25">
      <c r="A1937" s="592" t="s">
        <v>3685</v>
      </c>
      <c r="B1937" s="519" t="s">
        <v>58</v>
      </c>
      <c r="C1937" s="519" t="s">
        <v>58</v>
      </c>
      <c r="D1937" s="519" t="s">
        <v>1029</v>
      </c>
      <c r="E1937" s="519" t="s">
        <v>3400</v>
      </c>
      <c r="F1937" s="473" t="s">
        <v>26</v>
      </c>
      <c r="G1937" s="473"/>
      <c r="H1937" s="473"/>
      <c r="I1937" s="473"/>
      <c r="J1937" s="520" t="s">
        <v>11226</v>
      </c>
      <c r="K1937" s="520" t="s">
        <v>8948</v>
      </c>
      <c r="L1937" s="521">
        <v>42766</v>
      </c>
      <c r="M1937" s="522" t="s">
        <v>3686</v>
      </c>
      <c r="N1937" s="520" t="s">
        <v>50</v>
      </c>
      <c r="O1937" s="521">
        <v>42766</v>
      </c>
      <c r="P1937" s="523">
        <v>3810</v>
      </c>
      <c r="Q1937" s="524">
        <v>3.81E-3</v>
      </c>
      <c r="R1937" s="525">
        <v>6</v>
      </c>
      <c r="S1937" s="526" t="s">
        <v>3364</v>
      </c>
      <c r="T1937" s="520" t="s">
        <v>578</v>
      </c>
      <c r="U1937" s="520" t="s">
        <v>7</v>
      </c>
      <c r="V1937" s="519" t="s">
        <v>477</v>
      </c>
      <c r="W1937" s="519" t="s">
        <v>1138</v>
      </c>
      <c r="X1937" s="415" t="s">
        <v>5577</v>
      </c>
      <c r="Y1937" s="415" t="s">
        <v>9240</v>
      </c>
      <c r="Z1937" s="616"/>
      <c r="AA1937" s="590"/>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615" customFormat="1" ht="17.45" customHeight="1" x14ac:dyDescent="0.25">
      <c r="A1938" s="589" t="s">
        <v>2603</v>
      </c>
      <c r="B1938" s="495" t="s">
        <v>58</v>
      </c>
      <c r="C1938" s="495" t="s">
        <v>58</v>
      </c>
      <c r="D1938" s="495" t="s">
        <v>2604</v>
      </c>
      <c r="E1938" s="495" t="s">
        <v>2605</v>
      </c>
      <c r="F1938" s="473" t="s">
        <v>26</v>
      </c>
      <c r="G1938" s="473"/>
      <c r="H1938" s="473"/>
      <c r="I1938" s="473"/>
      <c r="J1938" s="152" t="s">
        <v>11223</v>
      </c>
      <c r="K1938" s="163" t="s">
        <v>8948</v>
      </c>
      <c r="L1938" s="503">
        <v>43007</v>
      </c>
      <c r="M1938" s="497" t="s">
        <v>2606</v>
      </c>
      <c r="N1938" s="163" t="s">
        <v>48</v>
      </c>
      <c r="O1938" s="503">
        <v>43007</v>
      </c>
      <c r="P1938" s="499">
        <v>3810</v>
      </c>
      <c r="Q1938" s="500">
        <f t="shared" ref="Q1938:Q1956" si="68">+P1938*0.000001</f>
        <v>3.81E-3</v>
      </c>
      <c r="R1938" s="504">
        <v>12</v>
      </c>
      <c r="S1938" s="505" t="s">
        <v>11804</v>
      </c>
      <c r="T1938" s="163" t="s">
        <v>125</v>
      </c>
      <c r="U1938" s="163" t="s">
        <v>7</v>
      </c>
      <c r="V1938" s="495" t="s">
        <v>477</v>
      </c>
      <c r="W1938" s="495" t="s">
        <v>1138</v>
      </c>
      <c r="X1938" s="495" t="s">
        <v>6367</v>
      </c>
      <c r="Y1938" s="495" t="s">
        <v>2607</v>
      </c>
      <c r="Z1938" s="616"/>
      <c r="AA1938" s="590"/>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615" customFormat="1" ht="17.45" customHeight="1" x14ac:dyDescent="0.25">
      <c r="A1939" s="589" t="s">
        <v>8131</v>
      </c>
      <c r="B1939" s="495" t="s">
        <v>57</v>
      </c>
      <c r="C1939" s="495" t="s">
        <v>775</v>
      </c>
      <c r="D1939" s="495" t="s">
        <v>7946</v>
      </c>
      <c r="E1939" s="495" t="s">
        <v>8132</v>
      </c>
      <c r="F1939" s="473" t="s">
        <v>24</v>
      </c>
      <c r="G1939" s="473"/>
      <c r="H1939" s="473"/>
      <c r="I1939" s="473"/>
      <c r="J1939" s="152" t="s">
        <v>11225</v>
      </c>
      <c r="K1939" s="163" t="s">
        <v>8949</v>
      </c>
      <c r="L1939" s="503">
        <v>42903</v>
      </c>
      <c r="M1939" s="497" t="s">
        <v>8155</v>
      </c>
      <c r="N1939" s="163" t="s">
        <v>50</v>
      </c>
      <c r="O1939" s="503">
        <v>42903</v>
      </c>
      <c r="P1939" s="499">
        <v>3780</v>
      </c>
      <c r="Q1939" s="500">
        <f t="shared" si="68"/>
        <v>3.7799999999999999E-3</v>
      </c>
      <c r="R1939" s="504">
        <v>8</v>
      </c>
      <c r="S1939" s="505" t="s">
        <v>11804</v>
      </c>
      <c r="T1939" s="163" t="s">
        <v>578</v>
      </c>
      <c r="U1939" s="163" t="s">
        <v>7</v>
      </c>
      <c r="V1939" s="495" t="s">
        <v>388</v>
      </c>
      <c r="W1939" s="495" t="s">
        <v>8054</v>
      </c>
      <c r="X1939" s="495" t="s">
        <v>8185</v>
      </c>
      <c r="Y1939" s="495" t="s">
        <v>757</v>
      </c>
      <c r="Z1939" s="616"/>
      <c r="AA1939" s="590"/>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615" customFormat="1" ht="17.45" customHeight="1" x14ac:dyDescent="0.25">
      <c r="A1940" s="589" t="s">
        <v>10160</v>
      </c>
      <c r="B1940" s="495" t="s">
        <v>6912</v>
      </c>
      <c r="C1940" s="495" t="s">
        <v>6912</v>
      </c>
      <c r="D1940" s="495" t="s">
        <v>11740</v>
      </c>
      <c r="E1940" s="495" t="s">
        <v>10161</v>
      </c>
      <c r="F1940" s="473" t="s">
        <v>26</v>
      </c>
      <c r="G1940" s="473"/>
      <c r="H1940" s="473"/>
      <c r="I1940" s="473"/>
      <c r="J1940" s="152" t="s">
        <v>11224</v>
      </c>
      <c r="K1940" s="152" t="s">
        <v>33</v>
      </c>
      <c r="L1940" s="496">
        <v>43091</v>
      </c>
      <c r="M1940" s="497">
        <v>42893</v>
      </c>
      <c r="N1940" s="152" t="s">
        <v>46</v>
      </c>
      <c r="O1940" s="498">
        <v>43091</v>
      </c>
      <c r="P1940" s="499">
        <v>3772</v>
      </c>
      <c r="Q1940" s="500">
        <f t="shared" si="68"/>
        <v>3.7719999999999997E-3</v>
      </c>
      <c r="R1940" s="501">
        <v>12</v>
      </c>
      <c r="S1940" s="502">
        <v>42903</v>
      </c>
      <c r="T1940" s="152" t="s">
        <v>125</v>
      </c>
      <c r="U1940" s="152" t="s">
        <v>7040</v>
      </c>
      <c r="V1940" s="495" t="s">
        <v>162</v>
      </c>
      <c r="W1940" s="495" t="s">
        <v>7199</v>
      </c>
      <c r="X1940" s="495" t="s">
        <v>12013</v>
      </c>
      <c r="Y1940" s="495"/>
      <c r="Z1940" s="616"/>
      <c r="AA1940" s="590"/>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615" customFormat="1" ht="17.45" customHeight="1" x14ac:dyDescent="0.25">
      <c r="A1941" s="589" t="s">
        <v>8526</v>
      </c>
      <c r="B1941" s="495" t="s">
        <v>6912</v>
      </c>
      <c r="C1941" s="495" t="s">
        <v>6912</v>
      </c>
      <c r="D1941" s="495" t="s">
        <v>11741</v>
      </c>
      <c r="E1941" s="495" t="s">
        <v>8527</v>
      </c>
      <c r="F1941" s="473" t="s">
        <v>24</v>
      </c>
      <c r="G1941" s="473"/>
      <c r="H1941" s="473"/>
      <c r="I1941" s="473"/>
      <c r="J1941" s="152" t="s">
        <v>11223</v>
      </c>
      <c r="K1941" s="152" t="s">
        <v>38</v>
      </c>
      <c r="L1941" s="496">
        <v>43008</v>
      </c>
      <c r="M1941" s="497">
        <v>42834</v>
      </c>
      <c r="N1941" s="152" t="s">
        <v>46</v>
      </c>
      <c r="O1941" s="498">
        <v>43008</v>
      </c>
      <c r="P1941" s="499">
        <v>3772</v>
      </c>
      <c r="Q1941" s="500">
        <f t="shared" si="68"/>
        <v>3.7719999999999997E-3</v>
      </c>
      <c r="R1941" s="501">
        <v>12</v>
      </c>
      <c r="S1941" s="502">
        <v>42842</v>
      </c>
      <c r="T1941" s="152" t="s">
        <v>125</v>
      </c>
      <c r="U1941" s="152" t="s">
        <v>7040</v>
      </c>
      <c r="V1941" s="495" t="s">
        <v>162</v>
      </c>
      <c r="W1941" s="495" t="s">
        <v>7199</v>
      </c>
      <c r="X1941" s="495" t="s">
        <v>11947</v>
      </c>
      <c r="Y1941" s="495" t="s">
        <v>7201</v>
      </c>
      <c r="Z1941" s="616"/>
      <c r="AA1941" s="590"/>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615" customFormat="1" ht="17.45" customHeight="1" x14ac:dyDescent="0.25">
      <c r="A1942" s="589" t="s">
        <v>5679</v>
      </c>
      <c r="B1942" s="495" t="s">
        <v>58</v>
      </c>
      <c r="C1942" s="495" t="s">
        <v>58</v>
      </c>
      <c r="D1942" s="495" t="s">
        <v>7892</v>
      </c>
      <c r="E1942" s="495" t="s">
        <v>5680</v>
      </c>
      <c r="F1942" s="473" t="s">
        <v>28</v>
      </c>
      <c r="G1942" s="473"/>
      <c r="H1942" s="473"/>
      <c r="I1942" s="473"/>
      <c r="J1942" s="152" t="s">
        <v>11225</v>
      </c>
      <c r="K1942" s="163" t="s">
        <v>8990</v>
      </c>
      <c r="L1942" s="503">
        <v>42846</v>
      </c>
      <c r="M1942" s="497" t="s">
        <v>5946</v>
      </c>
      <c r="N1942" s="163" t="s">
        <v>50</v>
      </c>
      <c r="O1942" s="503">
        <v>42846</v>
      </c>
      <c r="P1942" s="499">
        <v>3750</v>
      </c>
      <c r="Q1942" s="500">
        <f t="shared" si="68"/>
        <v>3.7499999999999999E-3</v>
      </c>
      <c r="R1942" s="504">
        <v>6</v>
      </c>
      <c r="S1942" s="505" t="s">
        <v>8048</v>
      </c>
      <c r="T1942" s="163" t="s">
        <v>578</v>
      </c>
      <c r="U1942" s="163" t="s">
        <v>7</v>
      </c>
      <c r="V1942" s="495" t="s">
        <v>477</v>
      </c>
      <c r="W1942" s="495" t="s">
        <v>1138</v>
      </c>
      <c r="X1942" s="495" t="s">
        <v>5947</v>
      </c>
      <c r="Y1942" s="495" t="s">
        <v>356</v>
      </c>
      <c r="Z1942" s="616"/>
      <c r="AA1942" s="590"/>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615" customFormat="1" ht="17.45" customHeight="1" x14ac:dyDescent="0.25">
      <c r="A1943" s="594" t="s">
        <v>2741</v>
      </c>
      <c r="B1943" s="532" t="s">
        <v>58</v>
      </c>
      <c r="C1943" s="532" t="s">
        <v>58</v>
      </c>
      <c r="D1943" s="532" t="s">
        <v>557</v>
      </c>
      <c r="E1943" s="532" t="s">
        <v>2742</v>
      </c>
      <c r="F1943" s="473" t="s">
        <v>26</v>
      </c>
      <c r="G1943" s="473" t="s">
        <v>4894</v>
      </c>
      <c r="H1943" s="473" t="str">
        <f>VLOOKUP(A1943,'[1]2017 SalesConnect'!$A:$J,8,0)</f>
        <v>India</v>
      </c>
      <c r="I1943" s="473" t="str">
        <f>VLOOKUP(A1943,'[1]2017 SalesConnect'!$A:$I,9,0)</f>
        <v>Delivery In progress</v>
      </c>
      <c r="J1943" s="163" t="s">
        <v>11226</v>
      </c>
      <c r="K1943" s="533" t="s">
        <v>8948</v>
      </c>
      <c r="L1943" s="534">
        <v>42779</v>
      </c>
      <c r="M1943" s="535" t="s">
        <v>2743</v>
      </c>
      <c r="N1943" s="533" t="s">
        <v>50</v>
      </c>
      <c r="O1943" s="534">
        <v>42779</v>
      </c>
      <c r="P1943" s="536">
        <v>3750</v>
      </c>
      <c r="Q1943" s="537">
        <f t="shared" si="68"/>
        <v>3.7499999999999999E-3</v>
      </c>
      <c r="R1943" s="538">
        <v>6</v>
      </c>
      <c r="S1943" s="539" t="s">
        <v>7959</v>
      </c>
      <c r="T1943" s="538" t="s">
        <v>578</v>
      </c>
      <c r="U1943" s="533" t="s">
        <v>7</v>
      </c>
      <c r="V1943" s="532" t="s">
        <v>477</v>
      </c>
      <c r="W1943" s="532" t="s">
        <v>1138</v>
      </c>
      <c r="X1943" s="532" t="s">
        <v>5545</v>
      </c>
      <c r="Y1943" s="532" t="s">
        <v>297</v>
      </c>
      <c r="Z1943" s="616"/>
      <c r="AA1943" s="590"/>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615" customFormat="1" ht="17.45" customHeight="1" x14ac:dyDescent="0.25">
      <c r="A1944" s="589" t="s">
        <v>2151</v>
      </c>
      <c r="B1944" s="495" t="s">
        <v>58</v>
      </c>
      <c r="C1944" s="495" t="s">
        <v>58</v>
      </c>
      <c r="D1944" s="495" t="s">
        <v>2152</v>
      </c>
      <c r="E1944" s="495" t="s">
        <v>11154</v>
      </c>
      <c r="F1944" s="473" t="s">
        <v>25</v>
      </c>
      <c r="G1944" s="473"/>
      <c r="H1944" s="473"/>
      <c r="I1944" s="473"/>
      <c r="J1944" s="152" t="s">
        <v>11225</v>
      </c>
      <c r="K1944" s="163" t="s">
        <v>35</v>
      </c>
      <c r="L1944" s="503">
        <v>42916</v>
      </c>
      <c r="M1944" s="497" t="s">
        <v>2154</v>
      </c>
      <c r="N1944" s="163" t="s">
        <v>48</v>
      </c>
      <c r="O1944" s="503">
        <v>42919</v>
      </c>
      <c r="P1944" s="499">
        <v>3750</v>
      </c>
      <c r="Q1944" s="500">
        <f t="shared" si="68"/>
        <v>3.7499999999999999E-3</v>
      </c>
      <c r="R1944" s="504">
        <v>6</v>
      </c>
      <c r="S1944" s="505" t="s">
        <v>11303</v>
      </c>
      <c r="T1944" s="163" t="s">
        <v>211</v>
      </c>
      <c r="U1944" s="163" t="s">
        <v>7</v>
      </c>
      <c r="V1944" s="495" t="s">
        <v>477</v>
      </c>
      <c r="W1944" s="495" t="s">
        <v>1138</v>
      </c>
      <c r="X1944" s="495" t="s">
        <v>5948</v>
      </c>
      <c r="Y1944" s="495" t="s">
        <v>221</v>
      </c>
      <c r="Z1944" s="616"/>
      <c r="AA1944" s="590"/>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615" customFormat="1" ht="17.45" customHeight="1" x14ac:dyDescent="0.25">
      <c r="A1945" s="589" t="s">
        <v>7466</v>
      </c>
      <c r="B1945" s="495" t="s">
        <v>58</v>
      </c>
      <c r="C1945" s="495" t="s">
        <v>58</v>
      </c>
      <c r="D1945" s="495" t="s">
        <v>7467</v>
      </c>
      <c r="E1945" s="495" t="s">
        <v>7468</v>
      </c>
      <c r="F1945" s="473" t="s">
        <v>26</v>
      </c>
      <c r="G1945" s="473" t="s">
        <v>4894</v>
      </c>
      <c r="H1945" s="473" t="str">
        <f>VLOOKUP(A1945,'[1]2017 SalesConnect'!$A:$J,8,0)</f>
        <v>India</v>
      </c>
      <c r="I1945" s="473" t="str">
        <f>VLOOKUP(A1945,'[1]2017 SalesConnect'!$A:$I,9,0)</f>
        <v>Delivered and closed.</v>
      </c>
      <c r="J1945" s="152" t="s">
        <v>11225</v>
      </c>
      <c r="K1945" s="163" t="s">
        <v>8948</v>
      </c>
      <c r="L1945" s="503">
        <v>42851</v>
      </c>
      <c r="M1945" s="497" t="s">
        <v>7469</v>
      </c>
      <c r="N1945" s="163" t="s">
        <v>47</v>
      </c>
      <c r="O1945" s="503">
        <v>42851</v>
      </c>
      <c r="P1945" s="499">
        <v>2571</v>
      </c>
      <c r="Q1945" s="500">
        <f t="shared" si="68"/>
        <v>2.5709999999999999E-3</v>
      </c>
      <c r="R1945" s="504">
        <v>3</v>
      </c>
      <c r="S1945" s="505" t="s">
        <v>11804</v>
      </c>
      <c r="T1945" s="163" t="s">
        <v>125</v>
      </c>
      <c r="U1945" s="163" t="s">
        <v>9234</v>
      </c>
      <c r="V1945" s="495" t="s">
        <v>184</v>
      </c>
      <c r="W1945" s="495" t="s">
        <v>7470</v>
      </c>
      <c r="X1945" s="495" t="s">
        <v>7471</v>
      </c>
      <c r="Y1945" s="495" t="s">
        <v>356</v>
      </c>
      <c r="Z1945" s="616"/>
      <c r="AA1945" s="590"/>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615" customFormat="1" ht="17.45" customHeight="1" x14ac:dyDescent="0.25">
      <c r="A1946" s="589" t="s">
        <v>4761</v>
      </c>
      <c r="B1946" s="495" t="s">
        <v>56</v>
      </c>
      <c r="C1946" s="495" t="s">
        <v>161</v>
      </c>
      <c r="D1946" s="495" t="s">
        <v>4762</v>
      </c>
      <c r="E1946" s="495" t="s">
        <v>4763</v>
      </c>
      <c r="F1946" s="473" t="s">
        <v>26</v>
      </c>
      <c r="G1946" s="473" t="s">
        <v>4894</v>
      </c>
      <c r="H1946" s="473" t="str">
        <f>VLOOKUP(A1946,'[1]2017 SalesConnect'!$A:$J,8,0)</f>
        <v>India</v>
      </c>
      <c r="I1946" s="473" t="str">
        <f>VLOOKUP(A1946,'[1]2017 SalesConnect'!$A:$I,9,0)</f>
        <v xml:space="preserve">Connected with Account team, to develop &amp; deliver test </v>
      </c>
      <c r="J1946" s="152" t="s">
        <v>11225</v>
      </c>
      <c r="K1946" s="163" t="s">
        <v>8948</v>
      </c>
      <c r="L1946" s="503">
        <v>42852</v>
      </c>
      <c r="M1946" s="497" t="s">
        <v>4764</v>
      </c>
      <c r="N1946" s="163" t="s">
        <v>50</v>
      </c>
      <c r="O1946" s="503">
        <v>42852</v>
      </c>
      <c r="P1946" s="499">
        <v>1000</v>
      </c>
      <c r="Q1946" s="500">
        <f t="shared" si="68"/>
        <v>1E-3</v>
      </c>
      <c r="R1946" s="504">
        <v>12</v>
      </c>
      <c r="S1946" s="505" t="s">
        <v>7102</v>
      </c>
      <c r="T1946" s="163" t="s">
        <v>578</v>
      </c>
      <c r="U1946" s="152" t="s">
        <v>7040</v>
      </c>
      <c r="V1946" s="495" t="s">
        <v>134</v>
      </c>
      <c r="W1946" s="495" t="s">
        <v>9226</v>
      </c>
      <c r="X1946" s="495" t="s">
        <v>7477</v>
      </c>
      <c r="Y1946" s="495" t="s">
        <v>9864</v>
      </c>
      <c r="Z1946" s="616"/>
      <c r="AA1946" s="590"/>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615" customFormat="1" ht="17.45" customHeight="1" x14ac:dyDescent="0.25">
      <c r="A1947" s="589" t="s">
        <v>7912</v>
      </c>
      <c r="B1947" s="495" t="s">
        <v>58</v>
      </c>
      <c r="C1947" s="495" t="s">
        <v>58</v>
      </c>
      <c r="D1947" s="495" t="s">
        <v>2334</v>
      </c>
      <c r="E1947" s="495" t="s">
        <v>7913</v>
      </c>
      <c r="F1947" s="473" t="s">
        <v>28</v>
      </c>
      <c r="G1947" s="473"/>
      <c r="H1947" s="473"/>
      <c r="I1947" s="473"/>
      <c r="J1947" s="152" t="s">
        <v>11225</v>
      </c>
      <c r="K1947" s="163" t="s">
        <v>8952</v>
      </c>
      <c r="L1947" s="503">
        <v>42867</v>
      </c>
      <c r="M1947" s="497" t="s">
        <v>7930</v>
      </c>
      <c r="N1947" s="163" t="s">
        <v>50</v>
      </c>
      <c r="O1947" s="503">
        <v>42870</v>
      </c>
      <c r="P1947" s="499">
        <v>3077</v>
      </c>
      <c r="Q1947" s="500">
        <f t="shared" si="68"/>
        <v>3.0769999999999999E-3</v>
      </c>
      <c r="R1947" s="504">
        <v>3</v>
      </c>
      <c r="S1947" s="505" t="s">
        <v>9606</v>
      </c>
      <c r="T1947" s="163" t="s">
        <v>578</v>
      </c>
      <c r="U1947" s="163" t="s">
        <v>7</v>
      </c>
      <c r="V1947" s="495" t="s">
        <v>1867</v>
      </c>
      <c r="W1947" s="495" t="s">
        <v>2218</v>
      </c>
      <c r="X1947" s="495" t="s">
        <v>11404</v>
      </c>
      <c r="Y1947" s="495" t="s">
        <v>675</v>
      </c>
      <c r="Z1947" s="616"/>
      <c r="AA1947" s="590"/>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615" customFormat="1" ht="17.45" customHeight="1" x14ac:dyDescent="0.25">
      <c r="A1948" s="589" t="s">
        <v>3970</v>
      </c>
      <c r="B1948" s="495" t="s">
        <v>57</v>
      </c>
      <c r="C1948" s="495" t="s">
        <v>98</v>
      </c>
      <c r="D1948" s="495" t="s">
        <v>3971</v>
      </c>
      <c r="E1948" s="495" t="s">
        <v>3972</v>
      </c>
      <c r="F1948" s="473" t="s">
        <v>28</v>
      </c>
      <c r="G1948" s="473"/>
      <c r="H1948" s="473"/>
      <c r="I1948" s="473"/>
      <c r="J1948" s="152" t="s">
        <v>11225</v>
      </c>
      <c r="K1948" s="163" t="s">
        <v>8950</v>
      </c>
      <c r="L1948" s="503">
        <v>42916</v>
      </c>
      <c r="M1948" s="497" t="s">
        <v>3973</v>
      </c>
      <c r="N1948" s="163" t="s">
        <v>46</v>
      </c>
      <c r="O1948" s="503">
        <v>43054</v>
      </c>
      <c r="P1948" s="499">
        <v>3000</v>
      </c>
      <c r="Q1948" s="500">
        <f t="shared" si="68"/>
        <v>3.0000000000000001E-3</v>
      </c>
      <c r="R1948" s="504">
        <v>1</v>
      </c>
      <c r="S1948" s="505" t="s">
        <v>8186</v>
      </c>
      <c r="T1948" s="163" t="s">
        <v>292</v>
      </c>
      <c r="U1948" s="163" t="s">
        <v>7</v>
      </c>
      <c r="V1948" s="495" t="s">
        <v>477</v>
      </c>
      <c r="W1948" s="495"/>
      <c r="X1948" s="495" t="s">
        <v>7344</v>
      </c>
      <c r="Y1948" s="495"/>
      <c r="Z1948" s="616"/>
      <c r="AA1948" s="590"/>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615" customFormat="1" ht="17.45" customHeight="1" x14ac:dyDescent="0.25">
      <c r="A1949" s="589" t="s">
        <v>763</v>
      </c>
      <c r="B1949" s="495" t="s">
        <v>56</v>
      </c>
      <c r="C1949" s="495" t="s">
        <v>194</v>
      </c>
      <c r="D1949" s="495" t="s">
        <v>764</v>
      </c>
      <c r="E1949" s="495" t="s">
        <v>765</v>
      </c>
      <c r="F1949" s="473" t="s">
        <v>27</v>
      </c>
      <c r="G1949" s="473" t="s">
        <v>4894</v>
      </c>
      <c r="H1949" s="473" t="str">
        <f>VLOOKUP(A1949,'[1]2017 SalesConnect'!$A:$J,8,0)</f>
        <v>India</v>
      </c>
      <c r="I1949" s="473" t="str">
        <f>VLOOKUP(A1949,'[1]2017 SalesConnect'!$A:$I,9,0)</f>
        <v>Following up on next steps with the local team in the US. No response yet.</v>
      </c>
      <c r="J1949" s="152" t="s">
        <v>11225</v>
      </c>
      <c r="K1949" s="152" t="s">
        <v>8070</v>
      </c>
      <c r="L1949" s="503">
        <v>42885</v>
      </c>
      <c r="M1949" s="497" t="s">
        <v>766</v>
      </c>
      <c r="N1949" s="163" t="s">
        <v>48</v>
      </c>
      <c r="O1949" s="503">
        <v>42885</v>
      </c>
      <c r="P1949" s="499">
        <v>0</v>
      </c>
      <c r="Q1949" s="500">
        <f t="shared" si="68"/>
        <v>0</v>
      </c>
      <c r="R1949" s="504">
        <v>2</v>
      </c>
      <c r="S1949" s="505" t="s">
        <v>10333</v>
      </c>
      <c r="T1949" s="163" t="s">
        <v>125</v>
      </c>
      <c r="U1949" s="163" t="s">
        <v>19</v>
      </c>
      <c r="V1949" s="495" t="s">
        <v>6791</v>
      </c>
      <c r="W1949" s="495" t="s">
        <v>6792</v>
      </c>
      <c r="X1949" s="495" t="s">
        <v>5496</v>
      </c>
      <c r="Y1949" s="495" t="s">
        <v>768</v>
      </c>
      <c r="Z1949" s="616"/>
      <c r="AA1949" s="590"/>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615" customFormat="1" ht="17.45" customHeight="1" x14ac:dyDescent="0.25">
      <c r="A1950" s="589" t="s">
        <v>8133</v>
      </c>
      <c r="B1950" s="495" t="s">
        <v>57</v>
      </c>
      <c r="C1950" s="495" t="s">
        <v>775</v>
      </c>
      <c r="D1950" s="495" t="s">
        <v>7946</v>
      </c>
      <c r="E1950" s="495" t="s">
        <v>8134</v>
      </c>
      <c r="F1950" s="473" t="s">
        <v>24</v>
      </c>
      <c r="G1950" s="473"/>
      <c r="H1950" s="473"/>
      <c r="I1950" s="473"/>
      <c r="J1950" s="152" t="s">
        <v>11225</v>
      </c>
      <c r="K1950" s="163" t="s">
        <v>8949</v>
      </c>
      <c r="L1950" s="503">
        <v>42896</v>
      </c>
      <c r="M1950" s="497" t="s">
        <v>8156</v>
      </c>
      <c r="N1950" s="163" t="s">
        <v>50</v>
      </c>
      <c r="O1950" s="503">
        <v>42896</v>
      </c>
      <c r="P1950" s="499">
        <v>2520</v>
      </c>
      <c r="Q1950" s="500">
        <f t="shared" si="68"/>
        <v>2.5199999999999997E-3</v>
      </c>
      <c r="R1950" s="504">
        <v>8</v>
      </c>
      <c r="S1950" s="505" t="s">
        <v>11804</v>
      </c>
      <c r="T1950" s="163" t="s">
        <v>578</v>
      </c>
      <c r="U1950" s="163" t="s">
        <v>7</v>
      </c>
      <c r="V1950" s="495" t="s">
        <v>388</v>
      </c>
      <c r="W1950" s="495" t="s">
        <v>8054</v>
      </c>
      <c r="X1950" s="495" t="s">
        <v>8185</v>
      </c>
      <c r="Y1950" s="495" t="s">
        <v>757</v>
      </c>
      <c r="Z1950" s="616"/>
      <c r="AA1950" s="590"/>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615" customFormat="1" ht="17.45" customHeight="1" x14ac:dyDescent="0.25">
      <c r="A1951" s="589" t="s">
        <v>7186</v>
      </c>
      <c r="B1951" s="495" t="s">
        <v>56</v>
      </c>
      <c r="C1951" s="495" t="s">
        <v>510</v>
      </c>
      <c r="D1951" s="495" t="s">
        <v>10837</v>
      </c>
      <c r="E1951" s="495" t="s">
        <v>7188</v>
      </c>
      <c r="F1951" s="473" t="s">
        <v>27</v>
      </c>
      <c r="G1951" s="473"/>
      <c r="H1951" s="473"/>
      <c r="I1951" s="473"/>
      <c r="J1951" s="152" t="s">
        <v>11224</v>
      </c>
      <c r="K1951" s="152" t="s">
        <v>8947</v>
      </c>
      <c r="L1951" s="496">
        <v>43063</v>
      </c>
      <c r="M1951" s="497">
        <v>42828</v>
      </c>
      <c r="N1951" s="152" t="s">
        <v>48</v>
      </c>
      <c r="O1951" s="498">
        <v>43063</v>
      </c>
      <c r="P1951" s="499">
        <v>250000</v>
      </c>
      <c r="Q1951" s="500">
        <f t="shared" si="68"/>
        <v>0.25</v>
      </c>
      <c r="R1951" s="501">
        <v>12</v>
      </c>
      <c r="S1951" s="502">
        <v>42894</v>
      </c>
      <c r="T1951" s="152" t="s">
        <v>103</v>
      </c>
      <c r="U1951" s="152" t="s">
        <v>7040</v>
      </c>
      <c r="V1951" s="495" t="s">
        <v>162</v>
      </c>
      <c r="W1951" s="495" t="s">
        <v>105</v>
      </c>
      <c r="X1951" s="495" t="s">
        <v>10194</v>
      </c>
      <c r="Y1951" s="495" t="s">
        <v>10237</v>
      </c>
      <c r="Z1951" s="616"/>
      <c r="AA1951" s="590"/>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615" customFormat="1" ht="17.45" customHeight="1" x14ac:dyDescent="0.25">
      <c r="A1952" s="589" t="s">
        <v>4753</v>
      </c>
      <c r="B1952" s="495" t="s">
        <v>60</v>
      </c>
      <c r="C1952" s="495" t="s">
        <v>805</v>
      </c>
      <c r="D1952" s="495" t="s">
        <v>4754</v>
      </c>
      <c r="E1952" s="495" t="s">
        <v>7916</v>
      </c>
      <c r="F1952" s="473" t="s">
        <v>27</v>
      </c>
      <c r="G1952" s="473"/>
      <c r="H1952" s="473"/>
      <c r="I1952" s="473"/>
      <c r="J1952" s="152" t="s">
        <v>11223</v>
      </c>
      <c r="K1952" s="163" t="s">
        <v>8947</v>
      </c>
      <c r="L1952" s="503">
        <v>42977</v>
      </c>
      <c r="M1952" s="497" t="s">
        <v>4756</v>
      </c>
      <c r="N1952" s="163" t="s">
        <v>48</v>
      </c>
      <c r="O1952" s="503">
        <v>42977</v>
      </c>
      <c r="P1952" s="499">
        <v>2500</v>
      </c>
      <c r="Q1952" s="500">
        <f t="shared" si="68"/>
        <v>2.5000000000000001E-3</v>
      </c>
      <c r="R1952" s="504">
        <v>12</v>
      </c>
      <c r="S1952" s="505" t="s">
        <v>7881</v>
      </c>
      <c r="T1952" s="163" t="s">
        <v>211</v>
      </c>
      <c r="U1952" s="163" t="s">
        <v>7</v>
      </c>
      <c r="V1952" s="495" t="s">
        <v>477</v>
      </c>
      <c r="W1952" s="495" t="s">
        <v>1138</v>
      </c>
      <c r="X1952" s="495" t="s">
        <v>6044</v>
      </c>
      <c r="Y1952" s="495" t="s">
        <v>757</v>
      </c>
      <c r="Z1952" s="616"/>
      <c r="AA1952" s="590"/>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615" customFormat="1" ht="17.45" customHeight="1" x14ac:dyDescent="0.25">
      <c r="A1953" s="589" t="s">
        <v>249</v>
      </c>
      <c r="B1953" s="495" t="s">
        <v>56</v>
      </c>
      <c r="C1953" s="495" t="s">
        <v>117</v>
      </c>
      <c r="D1953" s="495" t="s">
        <v>10799</v>
      </c>
      <c r="E1953" s="495" t="s">
        <v>251</v>
      </c>
      <c r="F1953" s="473" t="s">
        <v>25</v>
      </c>
      <c r="G1953" s="473"/>
      <c r="H1953" s="473"/>
      <c r="I1953" s="473"/>
      <c r="J1953" s="152" t="s">
        <v>11224</v>
      </c>
      <c r="K1953" s="152" t="s">
        <v>35</v>
      </c>
      <c r="L1953" s="496">
        <v>43098</v>
      </c>
      <c r="M1953" s="497">
        <v>42761</v>
      </c>
      <c r="N1953" s="152" t="s">
        <v>47</v>
      </c>
      <c r="O1953" s="498">
        <v>43098</v>
      </c>
      <c r="P1953" s="499">
        <v>3000000</v>
      </c>
      <c r="Q1953" s="500">
        <f t="shared" si="68"/>
        <v>3</v>
      </c>
      <c r="R1953" s="501">
        <v>12</v>
      </c>
      <c r="S1953" s="502">
        <v>42887</v>
      </c>
      <c r="T1953" s="152" t="s">
        <v>103</v>
      </c>
      <c r="U1953" s="152" t="s">
        <v>7040</v>
      </c>
      <c r="V1953" s="495" t="s">
        <v>162</v>
      </c>
      <c r="W1953" s="495" t="s">
        <v>105</v>
      </c>
      <c r="X1953" s="495" t="s">
        <v>9964</v>
      </c>
      <c r="Y1953" s="495"/>
      <c r="Z1953" s="616"/>
      <c r="AA1953" s="590"/>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615" customFormat="1" ht="17.45" customHeight="1" x14ac:dyDescent="0.25">
      <c r="A1954" s="589" t="s">
        <v>2026</v>
      </c>
      <c r="B1954" s="495" t="s">
        <v>56</v>
      </c>
      <c r="C1954" s="495" t="s">
        <v>510</v>
      </c>
      <c r="D1954" s="495" t="s">
        <v>788</v>
      </c>
      <c r="E1954" s="495" t="s">
        <v>1399</v>
      </c>
      <c r="F1954" s="473" t="s">
        <v>27</v>
      </c>
      <c r="G1954" s="473"/>
      <c r="H1954" s="473"/>
      <c r="I1954" s="473"/>
      <c r="J1954" s="152" t="s">
        <v>11223</v>
      </c>
      <c r="K1954" s="163" t="s">
        <v>8947</v>
      </c>
      <c r="L1954" s="503">
        <v>42992</v>
      </c>
      <c r="M1954" s="497" t="s">
        <v>2027</v>
      </c>
      <c r="N1954" s="163" t="s">
        <v>46</v>
      </c>
      <c r="O1954" s="503">
        <v>42992</v>
      </c>
      <c r="P1954" s="499">
        <v>200000</v>
      </c>
      <c r="Q1954" s="500">
        <f t="shared" si="68"/>
        <v>0.19999999999999998</v>
      </c>
      <c r="R1954" s="504">
        <v>12</v>
      </c>
      <c r="S1954" s="505" t="s">
        <v>812</v>
      </c>
      <c r="T1954" s="163" t="s">
        <v>125</v>
      </c>
      <c r="U1954" s="152" t="s">
        <v>7040</v>
      </c>
      <c r="V1954" s="495" t="s">
        <v>134</v>
      </c>
      <c r="W1954" s="495" t="s">
        <v>9226</v>
      </c>
      <c r="X1954" s="495" t="s">
        <v>11910</v>
      </c>
      <c r="Y1954" s="495"/>
      <c r="Z1954" s="616"/>
      <c r="AA1954" s="590"/>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615" customFormat="1" ht="17.45" customHeight="1" x14ac:dyDescent="0.25">
      <c r="A1955" s="589" t="s">
        <v>4231</v>
      </c>
      <c r="B1955" s="495" t="s">
        <v>57</v>
      </c>
      <c r="C1955" s="495" t="s">
        <v>98</v>
      </c>
      <c r="D1955" s="495" t="s">
        <v>4232</v>
      </c>
      <c r="E1955" s="495" t="s">
        <v>4233</v>
      </c>
      <c r="F1955" s="473" t="s">
        <v>26</v>
      </c>
      <c r="G1955" s="473"/>
      <c r="H1955" s="473"/>
      <c r="I1955" s="473"/>
      <c r="J1955" s="152" t="s">
        <v>11225</v>
      </c>
      <c r="K1955" s="163" t="s">
        <v>33</v>
      </c>
      <c r="L1955" s="503">
        <v>42913</v>
      </c>
      <c r="M1955" s="497" t="s">
        <v>4234</v>
      </c>
      <c r="N1955" s="163" t="s">
        <v>48</v>
      </c>
      <c r="O1955" s="503">
        <v>43007</v>
      </c>
      <c r="P1955" s="499">
        <v>2000</v>
      </c>
      <c r="Q1955" s="500">
        <f t="shared" si="68"/>
        <v>2E-3</v>
      </c>
      <c r="R1955" s="504">
        <v>1</v>
      </c>
      <c r="S1955" s="505" t="s">
        <v>11804</v>
      </c>
      <c r="T1955" s="163" t="s">
        <v>292</v>
      </c>
      <c r="U1955" s="163" t="s">
        <v>7</v>
      </c>
      <c r="V1955" s="495" t="s">
        <v>477</v>
      </c>
      <c r="W1955" s="495" t="s">
        <v>1302</v>
      </c>
      <c r="X1955" s="495" t="s">
        <v>106</v>
      </c>
      <c r="Y1955" s="495" t="s">
        <v>1091</v>
      </c>
      <c r="Z1955" s="616"/>
      <c r="AA1955" s="590"/>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615" customFormat="1" ht="17.45" customHeight="1" x14ac:dyDescent="0.25">
      <c r="A1956" s="589" t="s">
        <v>787</v>
      </c>
      <c r="B1956" s="495" t="s">
        <v>56</v>
      </c>
      <c r="C1956" s="495" t="s">
        <v>510</v>
      </c>
      <c r="D1956" s="495" t="s">
        <v>10244</v>
      </c>
      <c r="E1956" s="495" t="s">
        <v>789</v>
      </c>
      <c r="F1956" s="473" t="s">
        <v>27</v>
      </c>
      <c r="G1956" s="473"/>
      <c r="H1956" s="473"/>
      <c r="I1956" s="473"/>
      <c r="J1956" s="152" t="s">
        <v>11223</v>
      </c>
      <c r="K1956" s="152" t="s">
        <v>8947</v>
      </c>
      <c r="L1956" s="496">
        <v>42965</v>
      </c>
      <c r="M1956" s="497">
        <v>42765</v>
      </c>
      <c r="N1956" s="152" t="s">
        <v>48</v>
      </c>
      <c r="O1956" s="498">
        <v>42965</v>
      </c>
      <c r="P1956" s="499">
        <v>450000</v>
      </c>
      <c r="Q1956" s="500">
        <f t="shared" si="68"/>
        <v>0.44999999999999996</v>
      </c>
      <c r="R1956" s="501">
        <v>6</v>
      </c>
      <c r="S1956" s="502">
        <v>42912</v>
      </c>
      <c r="T1956" s="152" t="s">
        <v>103</v>
      </c>
      <c r="U1956" s="152" t="s">
        <v>7040</v>
      </c>
      <c r="V1956" s="495" t="s">
        <v>162</v>
      </c>
      <c r="W1956" s="495" t="s">
        <v>105</v>
      </c>
      <c r="X1956" s="495" t="s">
        <v>9796</v>
      </c>
      <c r="Y1956" s="495" t="s">
        <v>9861</v>
      </c>
      <c r="Z1956" s="616"/>
      <c r="AA1956" s="590"/>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615" customFormat="1" ht="17.45" customHeight="1" x14ac:dyDescent="0.25">
      <c r="A1957" s="592" t="s">
        <v>3442</v>
      </c>
      <c r="B1957" s="519" t="s">
        <v>57</v>
      </c>
      <c r="C1957" s="519" t="s">
        <v>98</v>
      </c>
      <c r="D1957" s="519" t="s">
        <v>832</v>
      </c>
      <c r="E1957" s="519" t="s">
        <v>3443</v>
      </c>
      <c r="F1957" s="473" t="s">
        <v>25</v>
      </c>
      <c r="G1957" s="473"/>
      <c r="H1957" s="473"/>
      <c r="I1957" s="473"/>
      <c r="J1957" s="520" t="s">
        <v>11226</v>
      </c>
      <c r="K1957" s="520" t="s">
        <v>8951</v>
      </c>
      <c r="L1957" s="521">
        <v>42776</v>
      </c>
      <c r="M1957" s="522" t="s">
        <v>3444</v>
      </c>
      <c r="N1957" s="520" t="s">
        <v>50</v>
      </c>
      <c r="O1957" s="521">
        <v>42813</v>
      </c>
      <c r="P1957" s="523">
        <v>1500</v>
      </c>
      <c r="Q1957" s="524">
        <v>1.5E-3</v>
      </c>
      <c r="R1957" s="525">
        <v>3</v>
      </c>
      <c r="S1957" s="526" t="s">
        <v>113</v>
      </c>
      <c r="T1957" s="520" t="s">
        <v>578</v>
      </c>
      <c r="U1957" s="520" t="s">
        <v>9234</v>
      </c>
      <c r="V1957" s="519" t="s">
        <v>184</v>
      </c>
      <c r="W1957" s="519" t="s">
        <v>4757</v>
      </c>
      <c r="X1957" s="415" t="s">
        <v>106</v>
      </c>
      <c r="Y1957" s="415" t="s">
        <v>186</v>
      </c>
      <c r="Z1957" s="616"/>
      <c r="AA1957" s="590"/>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615" customFormat="1" ht="17.45" customHeight="1" x14ac:dyDescent="0.25">
      <c r="A1958" s="589" t="s">
        <v>11672</v>
      </c>
      <c r="B1958" s="495" t="s">
        <v>56</v>
      </c>
      <c r="C1958" s="495" t="s">
        <v>510</v>
      </c>
      <c r="D1958" s="495" t="s">
        <v>11673</v>
      </c>
      <c r="E1958" s="495" t="s">
        <v>11674</v>
      </c>
      <c r="F1958" s="473" t="s">
        <v>27</v>
      </c>
      <c r="G1958" s="473"/>
      <c r="H1958" s="473"/>
      <c r="I1958" s="473"/>
      <c r="J1958" s="152" t="s">
        <v>11223</v>
      </c>
      <c r="K1958" s="152" t="s">
        <v>8947</v>
      </c>
      <c r="L1958" s="496">
        <v>43006</v>
      </c>
      <c r="M1958" s="497">
        <v>42838</v>
      </c>
      <c r="N1958" s="152" t="s">
        <v>46</v>
      </c>
      <c r="O1958" s="498">
        <v>42944</v>
      </c>
      <c r="P1958" s="499">
        <v>50000</v>
      </c>
      <c r="Q1958" s="500">
        <f t="shared" ref="Q1958:Q1963" si="69">+P1958*0.000001</f>
        <v>4.9999999999999996E-2</v>
      </c>
      <c r="R1958" s="501">
        <v>12</v>
      </c>
      <c r="S1958" s="502">
        <v>42908</v>
      </c>
      <c r="T1958" s="152" t="s">
        <v>103</v>
      </c>
      <c r="U1958" s="152" t="s">
        <v>7040</v>
      </c>
      <c r="V1958" s="495" t="s">
        <v>162</v>
      </c>
      <c r="W1958" s="495" t="s">
        <v>7199</v>
      </c>
      <c r="X1958" s="495" t="s">
        <v>11976</v>
      </c>
      <c r="Y1958" s="495" t="s">
        <v>7201</v>
      </c>
      <c r="Z1958" s="616"/>
      <c r="AA1958" s="590"/>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615" customFormat="1" ht="17.45" customHeight="1" x14ac:dyDescent="0.25">
      <c r="A1959" s="589" t="s">
        <v>7472</v>
      </c>
      <c r="B1959" s="495" t="s">
        <v>57</v>
      </c>
      <c r="C1959" s="495" t="s">
        <v>1046</v>
      </c>
      <c r="D1959" s="495" t="s">
        <v>7473</v>
      </c>
      <c r="E1959" s="495" t="s">
        <v>2732</v>
      </c>
      <c r="F1959" s="473" t="s">
        <v>26</v>
      </c>
      <c r="G1959" s="473"/>
      <c r="H1959" s="473"/>
      <c r="I1959" s="473"/>
      <c r="J1959" s="152" t="s">
        <v>11225</v>
      </c>
      <c r="K1959" s="163" t="s">
        <v>8948</v>
      </c>
      <c r="L1959" s="503">
        <v>42832</v>
      </c>
      <c r="M1959" s="497" t="s">
        <v>7474</v>
      </c>
      <c r="N1959" s="163" t="s">
        <v>50</v>
      </c>
      <c r="O1959" s="503">
        <v>42832</v>
      </c>
      <c r="P1959" s="499">
        <v>1100</v>
      </c>
      <c r="Q1959" s="500">
        <f t="shared" si="69"/>
        <v>1.0999999999999998E-3</v>
      </c>
      <c r="R1959" s="504">
        <v>12</v>
      </c>
      <c r="S1959" s="505" t="s">
        <v>7881</v>
      </c>
      <c r="T1959" s="163" t="s">
        <v>578</v>
      </c>
      <c r="U1959" s="163" t="s">
        <v>7</v>
      </c>
      <c r="V1959" s="495" t="s">
        <v>477</v>
      </c>
      <c r="W1959" s="495" t="s">
        <v>1138</v>
      </c>
      <c r="X1959" s="495" t="s">
        <v>7476</v>
      </c>
      <c r="Y1959" s="495" t="s">
        <v>667</v>
      </c>
      <c r="Z1959" s="616"/>
      <c r="AA1959" s="590"/>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615" customFormat="1" ht="17.45" customHeight="1" x14ac:dyDescent="0.25">
      <c r="A1960" s="589" t="s">
        <v>6904</v>
      </c>
      <c r="B1960" s="495" t="s">
        <v>56</v>
      </c>
      <c r="C1960" s="495" t="s">
        <v>510</v>
      </c>
      <c r="D1960" s="495" t="s">
        <v>6905</v>
      </c>
      <c r="E1960" s="495" t="s">
        <v>6906</v>
      </c>
      <c r="F1960" s="473" t="s">
        <v>27</v>
      </c>
      <c r="G1960" s="473"/>
      <c r="H1960" s="473"/>
      <c r="I1960" s="473"/>
      <c r="J1960" s="152" t="s">
        <v>11223</v>
      </c>
      <c r="K1960" s="163" t="s">
        <v>8947</v>
      </c>
      <c r="L1960" s="503">
        <v>43008</v>
      </c>
      <c r="M1960" s="497" t="s">
        <v>6952</v>
      </c>
      <c r="N1960" s="163" t="s">
        <v>48</v>
      </c>
      <c r="O1960" s="503">
        <v>43008</v>
      </c>
      <c r="P1960" s="499">
        <v>100000</v>
      </c>
      <c r="Q1960" s="500">
        <f t="shared" si="69"/>
        <v>9.9999999999999992E-2</v>
      </c>
      <c r="R1960" s="504">
        <v>12</v>
      </c>
      <c r="S1960" s="505" t="s">
        <v>8158</v>
      </c>
      <c r="T1960" s="163" t="s">
        <v>103</v>
      </c>
      <c r="U1960" s="152" t="s">
        <v>7040</v>
      </c>
      <c r="V1960" s="495" t="s">
        <v>104</v>
      </c>
      <c r="W1960" s="495" t="s">
        <v>5555</v>
      </c>
      <c r="X1960" s="495" t="s">
        <v>6953</v>
      </c>
      <c r="Y1960" s="495" t="s">
        <v>757</v>
      </c>
      <c r="Z1960" s="616"/>
      <c r="AA1960" s="590"/>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615" customFormat="1" ht="17.45" customHeight="1" x14ac:dyDescent="0.25">
      <c r="A1961" s="589" t="s">
        <v>9877</v>
      </c>
      <c r="B1961" s="495" t="s">
        <v>56</v>
      </c>
      <c r="C1961" s="495" t="s">
        <v>510</v>
      </c>
      <c r="D1961" s="495" t="s">
        <v>10410</v>
      </c>
      <c r="E1961" s="495" t="s">
        <v>9878</v>
      </c>
      <c r="F1961" s="473" t="s">
        <v>27</v>
      </c>
      <c r="G1961" s="473"/>
      <c r="H1961" s="473"/>
      <c r="I1961" s="473"/>
      <c r="J1961" s="152" t="s">
        <v>11223</v>
      </c>
      <c r="K1961" s="152" t="s">
        <v>8947</v>
      </c>
      <c r="L1961" s="496">
        <v>43006</v>
      </c>
      <c r="M1961" s="497">
        <v>42893</v>
      </c>
      <c r="N1961" s="152" t="s">
        <v>46</v>
      </c>
      <c r="O1961" s="498">
        <v>43006</v>
      </c>
      <c r="P1961" s="499">
        <v>300000</v>
      </c>
      <c r="Q1961" s="500">
        <f t="shared" si="69"/>
        <v>0.3</v>
      </c>
      <c r="R1961" s="501">
        <v>12</v>
      </c>
      <c r="S1961" s="502">
        <v>42895</v>
      </c>
      <c r="T1961" s="152" t="s">
        <v>103</v>
      </c>
      <c r="U1961" s="152" t="s">
        <v>7040</v>
      </c>
      <c r="V1961" s="495" t="s">
        <v>162</v>
      </c>
      <c r="W1961" s="495" t="s">
        <v>8056</v>
      </c>
      <c r="X1961" s="495" t="s">
        <v>9998</v>
      </c>
      <c r="Y1961" s="495" t="s">
        <v>9291</v>
      </c>
      <c r="Z1961" s="616"/>
      <c r="AA1961" s="590"/>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615" customFormat="1" ht="17.45" customHeight="1" x14ac:dyDescent="0.25">
      <c r="A1962" s="591" t="s">
        <v>11742</v>
      </c>
      <c r="B1962" s="506" t="s">
        <v>57</v>
      </c>
      <c r="C1962" s="506" t="s">
        <v>391</v>
      </c>
      <c r="D1962" s="506" t="s">
        <v>11743</v>
      </c>
      <c r="E1962" s="506" t="s">
        <v>4289</v>
      </c>
      <c r="F1962" s="473" t="s">
        <v>28</v>
      </c>
      <c r="G1962" s="473"/>
      <c r="H1962" s="473"/>
      <c r="I1962" s="473"/>
      <c r="J1962" s="470" t="s">
        <v>11224</v>
      </c>
      <c r="K1962" s="507" t="s">
        <v>8990</v>
      </c>
      <c r="L1962" s="508">
        <v>43100</v>
      </c>
      <c r="M1962" s="509" t="s">
        <v>11798</v>
      </c>
      <c r="N1962" s="507" t="s">
        <v>47</v>
      </c>
      <c r="O1962" s="508">
        <v>43100</v>
      </c>
      <c r="P1962" s="510">
        <v>1000</v>
      </c>
      <c r="Q1962" s="511">
        <f t="shared" si="69"/>
        <v>1E-3</v>
      </c>
      <c r="R1962" s="512">
        <v>12</v>
      </c>
      <c r="S1962" s="513" t="s">
        <v>11798</v>
      </c>
      <c r="T1962" s="507" t="s">
        <v>103</v>
      </c>
      <c r="U1962" s="470" t="s">
        <v>7040</v>
      </c>
      <c r="V1962" s="506" t="s">
        <v>134</v>
      </c>
      <c r="W1962" s="506" t="s">
        <v>518</v>
      </c>
      <c r="X1962" s="495" t="s">
        <v>12014</v>
      </c>
      <c r="Y1962" s="495" t="s">
        <v>128</v>
      </c>
      <c r="Z1962" s="616"/>
      <c r="AA1962" s="590"/>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615" customFormat="1" ht="17.45" customHeight="1" x14ac:dyDescent="0.25">
      <c r="A1963" s="589" t="s">
        <v>8852</v>
      </c>
      <c r="B1963" s="495" t="s">
        <v>57</v>
      </c>
      <c r="C1963" s="495" t="s">
        <v>1348</v>
      </c>
      <c r="D1963" s="495" t="s">
        <v>11744</v>
      </c>
      <c r="E1963" s="495" t="s">
        <v>8853</v>
      </c>
      <c r="F1963" s="473" t="s">
        <v>26</v>
      </c>
      <c r="G1963" s="473"/>
      <c r="H1963" s="473"/>
      <c r="I1963" s="473"/>
      <c r="J1963" s="152" t="s">
        <v>11224</v>
      </c>
      <c r="K1963" s="152" t="s">
        <v>8948</v>
      </c>
      <c r="L1963" s="496">
        <v>43100</v>
      </c>
      <c r="M1963" s="497">
        <v>42860</v>
      </c>
      <c r="N1963" s="152" t="s">
        <v>46</v>
      </c>
      <c r="O1963" s="498">
        <v>43100</v>
      </c>
      <c r="P1963" s="499">
        <v>1000</v>
      </c>
      <c r="Q1963" s="500">
        <f t="shared" si="69"/>
        <v>1E-3</v>
      </c>
      <c r="R1963" s="501">
        <v>12</v>
      </c>
      <c r="S1963" s="502">
        <v>42866</v>
      </c>
      <c r="T1963" s="152" t="s">
        <v>125</v>
      </c>
      <c r="U1963" s="152" t="s">
        <v>18</v>
      </c>
      <c r="V1963" s="495" t="s">
        <v>9273</v>
      </c>
      <c r="W1963" s="495" t="s">
        <v>11808</v>
      </c>
      <c r="X1963" s="495" t="s">
        <v>12015</v>
      </c>
      <c r="Y1963" s="495" t="s">
        <v>9291</v>
      </c>
      <c r="Z1963" s="616"/>
      <c r="AA1963" s="590"/>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615" customFormat="1" ht="17.45" customHeight="1" x14ac:dyDescent="0.25">
      <c r="A1964" s="592" t="s">
        <v>3781</v>
      </c>
      <c r="B1964" s="519" t="s">
        <v>57</v>
      </c>
      <c r="C1964" s="519" t="s">
        <v>775</v>
      </c>
      <c r="D1964" s="519" t="s">
        <v>3782</v>
      </c>
      <c r="E1964" s="519" t="s">
        <v>3783</v>
      </c>
      <c r="F1964" s="473" t="s">
        <v>28</v>
      </c>
      <c r="G1964" s="473"/>
      <c r="H1964" s="473"/>
      <c r="I1964" s="473"/>
      <c r="J1964" s="520" t="s">
        <v>11226</v>
      </c>
      <c r="K1964" s="520" t="s">
        <v>36</v>
      </c>
      <c r="L1964" s="521">
        <v>42825</v>
      </c>
      <c r="M1964" s="522" t="s">
        <v>3784</v>
      </c>
      <c r="N1964" s="520" t="s">
        <v>50</v>
      </c>
      <c r="O1964" s="521">
        <v>42870</v>
      </c>
      <c r="P1964" s="523">
        <v>1000</v>
      </c>
      <c r="Q1964" s="524">
        <v>1E-3</v>
      </c>
      <c r="R1964" s="525">
        <v>12</v>
      </c>
      <c r="S1964" s="526" t="s">
        <v>8957</v>
      </c>
      <c r="T1964" s="520" t="s">
        <v>578</v>
      </c>
      <c r="U1964" s="520" t="s">
        <v>9234</v>
      </c>
      <c r="V1964" s="519" t="s">
        <v>184</v>
      </c>
      <c r="W1964" s="519" t="s">
        <v>7470</v>
      </c>
      <c r="X1964" s="415" t="s">
        <v>8955</v>
      </c>
      <c r="Y1964" s="415" t="s">
        <v>1629</v>
      </c>
      <c r="Z1964" s="616"/>
      <c r="AA1964" s="590"/>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615" customFormat="1" ht="17.45" customHeight="1" x14ac:dyDescent="0.25">
      <c r="A1965" s="589" t="s">
        <v>9683</v>
      </c>
      <c r="B1965" s="495" t="s">
        <v>57</v>
      </c>
      <c r="C1965" s="495" t="s">
        <v>98</v>
      </c>
      <c r="D1965" s="495" t="s">
        <v>11745</v>
      </c>
      <c r="E1965" s="495" t="s">
        <v>316</v>
      </c>
      <c r="F1965" s="473" t="s">
        <v>28</v>
      </c>
      <c r="G1965" s="473"/>
      <c r="H1965" s="473"/>
      <c r="I1965" s="473"/>
      <c r="J1965" s="152" t="s">
        <v>11223</v>
      </c>
      <c r="K1965" s="152" t="s">
        <v>8950</v>
      </c>
      <c r="L1965" s="496">
        <v>42976</v>
      </c>
      <c r="M1965" s="497">
        <v>42886</v>
      </c>
      <c r="N1965" s="152" t="s">
        <v>46</v>
      </c>
      <c r="O1965" s="498">
        <v>42976</v>
      </c>
      <c r="P1965" s="499">
        <v>1000</v>
      </c>
      <c r="Q1965" s="500">
        <f>+P1965*0.000001</f>
        <v>1E-3</v>
      </c>
      <c r="R1965" s="501">
        <v>12</v>
      </c>
      <c r="S1965" s="502">
        <v>42887</v>
      </c>
      <c r="T1965" s="152" t="s">
        <v>125</v>
      </c>
      <c r="U1965" s="152" t="s">
        <v>7040</v>
      </c>
      <c r="V1965" s="495" t="s">
        <v>162</v>
      </c>
      <c r="W1965" s="495" t="s">
        <v>7199</v>
      </c>
      <c r="X1965" s="495" t="s">
        <v>12016</v>
      </c>
      <c r="Y1965" s="495" t="s">
        <v>9311</v>
      </c>
      <c r="Z1965" s="616"/>
      <c r="AA1965" s="590"/>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615" customFormat="1" ht="17.45" customHeight="1" x14ac:dyDescent="0.25">
      <c r="A1966" s="589" t="s">
        <v>9684</v>
      </c>
      <c r="B1966" s="495" t="s">
        <v>60</v>
      </c>
      <c r="C1966" s="495" t="s">
        <v>805</v>
      </c>
      <c r="D1966" s="495" t="s">
        <v>806</v>
      </c>
      <c r="E1966" s="495" t="s">
        <v>9685</v>
      </c>
      <c r="F1966" s="473" t="s">
        <v>26</v>
      </c>
      <c r="G1966" s="473"/>
      <c r="H1966" s="473"/>
      <c r="I1966" s="473"/>
      <c r="J1966" s="152" t="s">
        <v>11224</v>
      </c>
      <c r="K1966" s="163" t="s">
        <v>8948</v>
      </c>
      <c r="L1966" s="503">
        <v>43063</v>
      </c>
      <c r="M1966" s="497" t="s">
        <v>11281</v>
      </c>
      <c r="N1966" s="163" t="s">
        <v>46</v>
      </c>
      <c r="O1966" s="503">
        <v>43063</v>
      </c>
      <c r="P1966" s="499">
        <v>800</v>
      </c>
      <c r="Q1966" s="500">
        <f>+P1966*0.000001</f>
        <v>7.9999999999999993E-4</v>
      </c>
      <c r="R1966" s="504">
        <v>12</v>
      </c>
      <c r="S1966" s="505" t="s">
        <v>9808</v>
      </c>
      <c r="T1966" s="163" t="s">
        <v>125</v>
      </c>
      <c r="U1966" s="163" t="s">
        <v>9234</v>
      </c>
      <c r="V1966" s="495" t="s">
        <v>184</v>
      </c>
      <c r="W1966" s="495" t="s">
        <v>11333</v>
      </c>
      <c r="X1966" s="495" t="s">
        <v>11406</v>
      </c>
      <c r="Y1966" s="495" t="s">
        <v>11414</v>
      </c>
      <c r="Z1966" s="616"/>
      <c r="AA1966" s="590"/>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615" customFormat="1" ht="17.45" customHeight="1" x14ac:dyDescent="0.25">
      <c r="A1967" s="589" t="s">
        <v>4477</v>
      </c>
      <c r="B1967" s="495" t="s">
        <v>62</v>
      </c>
      <c r="C1967" s="495" t="s">
        <v>429</v>
      </c>
      <c r="D1967" s="495" t="s">
        <v>4478</v>
      </c>
      <c r="E1967" s="495" t="s">
        <v>4479</v>
      </c>
      <c r="F1967" s="473" t="s">
        <v>26</v>
      </c>
      <c r="G1967" s="473"/>
      <c r="H1967" s="473"/>
      <c r="I1967" s="473"/>
      <c r="J1967" s="152" t="s">
        <v>11223</v>
      </c>
      <c r="K1967" s="163" t="s">
        <v>8948</v>
      </c>
      <c r="L1967" s="503">
        <v>42944</v>
      </c>
      <c r="M1967" s="497" t="s">
        <v>4480</v>
      </c>
      <c r="N1967" s="163" t="s">
        <v>46</v>
      </c>
      <c r="O1967" s="503">
        <v>42944</v>
      </c>
      <c r="P1967" s="499">
        <v>623</v>
      </c>
      <c r="Q1967" s="500">
        <f>+P1967*0.000001</f>
        <v>6.2299999999999996E-4</v>
      </c>
      <c r="R1967" s="504">
        <v>36</v>
      </c>
      <c r="S1967" s="505" t="s">
        <v>9229</v>
      </c>
      <c r="T1967" s="163" t="s">
        <v>292</v>
      </c>
      <c r="U1967" s="163" t="s">
        <v>9234</v>
      </c>
      <c r="V1967" s="495" t="s">
        <v>184</v>
      </c>
      <c r="W1967" s="495" t="s">
        <v>11333</v>
      </c>
      <c r="X1967" s="495" t="s">
        <v>5616</v>
      </c>
      <c r="Y1967" s="495"/>
      <c r="Z1967" s="616"/>
      <c r="AA1967" s="590"/>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615" customFormat="1" ht="17.45" customHeight="1" x14ac:dyDescent="0.25">
      <c r="A1968" s="592" t="s">
        <v>4773</v>
      </c>
      <c r="B1968" s="519" t="s">
        <v>58</v>
      </c>
      <c r="C1968" s="519" t="s">
        <v>58</v>
      </c>
      <c r="D1968" s="519" t="s">
        <v>3496</v>
      </c>
      <c r="E1968" s="519" t="s">
        <v>4774</v>
      </c>
      <c r="F1968" s="473" t="s">
        <v>26</v>
      </c>
      <c r="G1968" s="473"/>
      <c r="H1968" s="473"/>
      <c r="I1968" s="473"/>
      <c r="J1968" s="520" t="s">
        <v>11226</v>
      </c>
      <c r="K1968" s="520" t="s">
        <v>8948</v>
      </c>
      <c r="L1968" s="521">
        <v>42825</v>
      </c>
      <c r="M1968" s="522" t="s">
        <v>4775</v>
      </c>
      <c r="N1968" s="520" t="s">
        <v>50</v>
      </c>
      <c r="O1968" s="521">
        <v>42825</v>
      </c>
      <c r="P1968" s="523">
        <v>507</v>
      </c>
      <c r="Q1968" s="524">
        <v>5.0699999999999996E-4</v>
      </c>
      <c r="R1968" s="525">
        <v>12</v>
      </c>
      <c r="S1968" s="526" t="s">
        <v>7960</v>
      </c>
      <c r="T1968" s="520" t="s">
        <v>578</v>
      </c>
      <c r="U1968" s="520" t="s">
        <v>5632</v>
      </c>
      <c r="V1968" s="519" t="s">
        <v>7961</v>
      </c>
      <c r="W1968" s="519" t="s">
        <v>4778</v>
      </c>
      <c r="X1968" s="415" t="s">
        <v>5633</v>
      </c>
      <c r="Y1968" s="415" t="s">
        <v>1650</v>
      </c>
      <c r="Z1968" s="616"/>
      <c r="AA1968" s="590"/>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615" customFormat="1" ht="17.45" customHeight="1" x14ac:dyDescent="0.25">
      <c r="A1969" s="592" t="s">
        <v>4773</v>
      </c>
      <c r="B1969" s="519" t="s">
        <v>58</v>
      </c>
      <c r="C1969" s="519" t="s">
        <v>58</v>
      </c>
      <c r="D1969" s="519" t="s">
        <v>3496</v>
      </c>
      <c r="E1969" s="519" t="s">
        <v>4774</v>
      </c>
      <c r="F1969" s="473" t="s">
        <v>26</v>
      </c>
      <c r="G1969" s="473"/>
      <c r="H1969" s="473"/>
      <c r="I1969" s="473"/>
      <c r="J1969" s="520" t="s">
        <v>11226</v>
      </c>
      <c r="K1969" s="520" t="s">
        <v>8948</v>
      </c>
      <c r="L1969" s="521">
        <v>42825</v>
      </c>
      <c r="M1969" s="522" t="s">
        <v>4775</v>
      </c>
      <c r="N1969" s="520" t="s">
        <v>50</v>
      </c>
      <c r="O1969" s="521">
        <v>42825</v>
      </c>
      <c r="P1969" s="523">
        <v>507</v>
      </c>
      <c r="Q1969" s="524">
        <v>5.0699999999999996E-4</v>
      </c>
      <c r="R1969" s="525">
        <v>12</v>
      </c>
      <c r="S1969" s="526" t="s">
        <v>7962</v>
      </c>
      <c r="T1969" s="520" t="s">
        <v>578</v>
      </c>
      <c r="U1969" s="520" t="s">
        <v>5632</v>
      </c>
      <c r="V1969" s="519" t="s">
        <v>7961</v>
      </c>
      <c r="W1969" s="519" t="s">
        <v>4778</v>
      </c>
      <c r="X1969" s="415" t="s">
        <v>5633</v>
      </c>
      <c r="Y1969" s="415" t="s">
        <v>1650</v>
      </c>
      <c r="Z1969" s="616"/>
      <c r="AA1969" s="590"/>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615" customFormat="1" ht="17.45" customHeight="1" x14ac:dyDescent="0.25">
      <c r="A1970" s="589" t="s">
        <v>763</v>
      </c>
      <c r="B1970" s="495" t="s">
        <v>56</v>
      </c>
      <c r="C1970" s="495" t="s">
        <v>194</v>
      </c>
      <c r="D1970" s="495" t="s">
        <v>764</v>
      </c>
      <c r="E1970" s="495" t="s">
        <v>765</v>
      </c>
      <c r="F1970" s="473" t="s">
        <v>27</v>
      </c>
      <c r="G1970" s="473" t="s">
        <v>4894</v>
      </c>
      <c r="H1970" s="473" t="str">
        <f>VLOOKUP(A1970,'[1]2017 SalesConnect'!$A:$J,8,0)</f>
        <v>India</v>
      </c>
      <c r="I1970" s="473" t="str">
        <f>VLOOKUP(A1970,'[1]2017 SalesConnect'!$A:$I,9,0)</f>
        <v>Following up on next steps with the local team in the US. No response yet.</v>
      </c>
      <c r="J1970" s="152" t="s">
        <v>11225</v>
      </c>
      <c r="K1970" s="152" t="s">
        <v>8070</v>
      </c>
      <c r="L1970" s="503">
        <v>42885</v>
      </c>
      <c r="M1970" s="497" t="s">
        <v>766</v>
      </c>
      <c r="N1970" s="163" t="s">
        <v>48</v>
      </c>
      <c r="O1970" s="503">
        <v>42885</v>
      </c>
      <c r="P1970" s="499">
        <v>0</v>
      </c>
      <c r="Q1970" s="500">
        <f>+P1970*0.000001</f>
        <v>0</v>
      </c>
      <c r="R1970" s="504">
        <v>3</v>
      </c>
      <c r="S1970" s="505" t="s">
        <v>7102</v>
      </c>
      <c r="T1970" s="163" t="s">
        <v>125</v>
      </c>
      <c r="U1970" s="163" t="s">
        <v>19</v>
      </c>
      <c r="V1970" s="495" t="s">
        <v>767</v>
      </c>
      <c r="W1970" s="495" t="s">
        <v>6854</v>
      </c>
      <c r="X1970" s="495" t="s">
        <v>5496</v>
      </c>
      <c r="Y1970" s="495" t="s">
        <v>768</v>
      </c>
      <c r="Z1970" s="616"/>
      <c r="AA1970" s="590"/>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615" customFormat="1" ht="17.45" customHeight="1" x14ac:dyDescent="0.25">
      <c r="A1971" s="589" t="s">
        <v>8854</v>
      </c>
      <c r="B1971" s="495" t="s">
        <v>57</v>
      </c>
      <c r="C1971" s="495" t="s">
        <v>98</v>
      </c>
      <c r="D1971" s="495" t="s">
        <v>10569</v>
      </c>
      <c r="E1971" s="495" t="s">
        <v>8855</v>
      </c>
      <c r="F1971" s="473" t="s">
        <v>25</v>
      </c>
      <c r="G1971" s="473"/>
      <c r="H1971" s="473"/>
      <c r="I1971" s="473"/>
      <c r="J1971" s="152" t="s">
        <v>11224</v>
      </c>
      <c r="K1971" s="152" t="s">
        <v>8951</v>
      </c>
      <c r="L1971" s="496">
        <v>43056</v>
      </c>
      <c r="M1971" s="497">
        <v>42863</v>
      </c>
      <c r="N1971" s="152" t="s">
        <v>47</v>
      </c>
      <c r="O1971" s="152" t="s">
        <v>11799</v>
      </c>
      <c r="P1971" s="499">
        <v>500</v>
      </c>
      <c r="Q1971" s="500">
        <f>+P1971*0.000001</f>
        <v>5.0000000000000001E-4</v>
      </c>
      <c r="R1971" s="501">
        <v>6</v>
      </c>
      <c r="S1971" s="502">
        <v>42866</v>
      </c>
      <c r="T1971" s="152" t="s">
        <v>125</v>
      </c>
      <c r="U1971" s="152" t="s">
        <v>7040</v>
      </c>
      <c r="V1971" s="495" t="s">
        <v>162</v>
      </c>
      <c r="W1971" s="495" t="s">
        <v>105</v>
      </c>
      <c r="X1971" s="495" t="s">
        <v>9824</v>
      </c>
      <c r="Y1971" s="495"/>
      <c r="Z1971" s="616"/>
      <c r="AA1971" s="590"/>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615" customFormat="1" ht="17.45" customHeight="1" x14ac:dyDescent="0.25">
      <c r="A1972" s="592" t="s">
        <v>8528</v>
      </c>
      <c r="B1972" s="519" t="s">
        <v>59</v>
      </c>
      <c r="C1972" s="519" t="s">
        <v>9574</v>
      </c>
      <c r="D1972" s="519" t="s">
        <v>2382</v>
      </c>
      <c r="E1972" s="519" t="s">
        <v>8529</v>
      </c>
      <c r="F1972" s="473" t="s">
        <v>26</v>
      </c>
      <c r="G1972" s="473"/>
      <c r="H1972" s="473"/>
      <c r="I1972" s="473"/>
      <c r="J1972" s="520" t="s">
        <v>11223</v>
      </c>
      <c r="K1972" s="520" t="s">
        <v>8948</v>
      </c>
      <c r="L1972" s="521">
        <v>42934</v>
      </c>
      <c r="M1972" s="522" t="s">
        <v>8612</v>
      </c>
      <c r="N1972" s="520" t="s">
        <v>46</v>
      </c>
      <c r="O1972" s="521">
        <v>42993</v>
      </c>
      <c r="P1972" s="540">
        <v>480</v>
      </c>
      <c r="Q1972" s="524">
        <v>4.7999999999999996E-4</v>
      </c>
      <c r="R1972" s="525">
        <v>1</v>
      </c>
      <c r="S1972" s="526" t="s">
        <v>7954</v>
      </c>
      <c r="T1972" s="520" t="s">
        <v>125</v>
      </c>
      <c r="U1972" s="520" t="s">
        <v>11285</v>
      </c>
      <c r="V1972" s="519" t="s">
        <v>126</v>
      </c>
      <c r="W1972" s="519"/>
      <c r="X1972" s="415" t="s">
        <v>8684</v>
      </c>
      <c r="Y1972" s="415" t="s">
        <v>313</v>
      </c>
      <c r="Z1972" s="616"/>
      <c r="AA1972" s="590"/>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615" customFormat="1" ht="17.45" customHeight="1" x14ac:dyDescent="0.25">
      <c r="A1973" s="589" t="s">
        <v>9492</v>
      </c>
      <c r="B1973" s="495" t="s">
        <v>56</v>
      </c>
      <c r="C1973" s="495" t="s">
        <v>194</v>
      </c>
      <c r="D1973" s="495" t="s">
        <v>9493</v>
      </c>
      <c r="E1973" s="495" t="s">
        <v>2358</v>
      </c>
      <c r="F1973" s="473" t="s">
        <v>27</v>
      </c>
      <c r="G1973" s="473"/>
      <c r="H1973" s="473"/>
      <c r="I1973" s="473"/>
      <c r="J1973" s="152" t="s">
        <v>11224</v>
      </c>
      <c r="K1973" s="163" t="s">
        <v>8070</v>
      </c>
      <c r="L1973" s="503">
        <v>43091</v>
      </c>
      <c r="M1973" s="497" t="s">
        <v>9519</v>
      </c>
      <c r="N1973" s="163" t="s">
        <v>47</v>
      </c>
      <c r="O1973" s="503">
        <v>43091</v>
      </c>
      <c r="P1973" s="499">
        <v>50000</v>
      </c>
      <c r="Q1973" s="500">
        <f t="shared" ref="Q1973:Q2008" si="70">+P1973*0.000001</f>
        <v>4.9999999999999996E-2</v>
      </c>
      <c r="R1973" s="504">
        <v>12</v>
      </c>
      <c r="S1973" s="505" t="s">
        <v>9261</v>
      </c>
      <c r="T1973" s="163" t="s">
        <v>103</v>
      </c>
      <c r="U1973" s="163" t="s">
        <v>7</v>
      </c>
      <c r="V1973" s="495" t="s">
        <v>477</v>
      </c>
      <c r="W1973" s="495" t="s">
        <v>1204</v>
      </c>
      <c r="X1973" s="495" t="s">
        <v>6380</v>
      </c>
      <c r="Y1973" s="495" t="s">
        <v>356</v>
      </c>
      <c r="Z1973" s="616"/>
      <c r="AA1973" s="590"/>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615" customFormat="1" ht="17.45" customHeight="1" x14ac:dyDescent="0.25">
      <c r="A1974" s="589" t="s">
        <v>11044</v>
      </c>
      <c r="B1974" s="495" t="s">
        <v>57</v>
      </c>
      <c r="C1974" s="495" t="s">
        <v>324</v>
      </c>
      <c r="D1974" s="495" t="s">
        <v>3118</v>
      </c>
      <c r="E1974" s="495" t="s">
        <v>316</v>
      </c>
      <c r="F1974" s="473" t="s">
        <v>27</v>
      </c>
      <c r="G1974" s="473"/>
      <c r="H1974" s="473"/>
      <c r="I1974" s="473"/>
      <c r="J1974" s="152" t="s">
        <v>11223</v>
      </c>
      <c r="K1974" s="163" t="s">
        <v>8947</v>
      </c>
      <c r="L1974" s="503">
        <v>43007</v>
      </c>
      <c r="M1974" s="497" t="s">
        <v>11282</v>
      </c>
      <c r="N1974" s="163" t="s">
        <v>46</v>
      </c>
      <c r="O1974" s="503">
        <v>43007</v>
      </c>
      <c r="P1974" s="499">
        <v>388</v>
      </c>
      <c r="Q1974" s="500">
        <f t="shared" si="70"/>
        <v>3.88E-4</v>
      </c>
      <c r="R1974" s="504">
        <v>36</v>
      </c>
      <c r="S1974" s="505" t="s">
        <v>11865</v>
      </c>
      <c r="T1974" s="163" t="s">
        <v>103</v>
      </c>
      <c r="U1974" s="163" t="s">
        <v>7</v>
      </c>
      <c r="V1974" s="495" t="s">
        <v>477</v>
      </c>
      <c r="W1974" s="495"/>
      <c r="X1974" s="495" t="s">
        <v>11407</v>
      </c>
      <c r="Y1974" s="495" t="s">
        <v>10792</v>
      </c>
      <c r="Z1974" s="616"/>
      <c r="AA1974" s="590"/>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615" customFormat="1" ht="17.45" customHeight="1" x14ac:dyDescent="0.25">
      <c r="A1975" s="589" t="s">
        <v>4782</v>
      </c>
      <c r="B1975" s="495" t="s">
        <v>57</v>
      </c>
      <c r="C1975" s="495" t="s">
        <v>324</v>
      </c>
      <c r="D1975" s="495" t="s">
        <v>4783</v>
      </c>
      <c r="E1975" s="495" t="s">
        <v>4784</v>
      </c>
      <c r="F1975" s="473" t="s">
        <v>25</v>
      </c>
      <c r="G1975" s="473"/>
      <c r="H1975" s="473"/>
      <c r="I1975" s="473"/>
      <c r="J1975" s="152" t="s">
        <v>11223</v>
      </c>
      <c r="K1975" s="163" t="s">
        <v>35</v>
      </c>
      <c r="L1975" s="503">
        <v>43007</v>
      </c>
      <c r="M1975" s="497" t="s">
        <v>4785</v>
      </c>
      <c r="N1975" s="163" t="s">
        <v>47</v>
      </c>
      <c r="O1975" s="503">
        <v>43007</v>
      </c>
      <c r="P1975" s="499">
        <v>300</v>
      </c>
      <c r="Q1975" s="500">
        <f t="shared" si="70"/>
        <v>2.9999999999999997E-4</v>
      </c>
      <c r="R1975" s="504">
        <v>12</v>
      </c>
      <c r="S1975" s="505" t="s">
        <v>8685</v>
      </c>
      <c r="T1975" s="163" t="s">
        <v>103</v>
      </c>
      <c r="U1975" s="152" t="s">
        <v>7040</v>
      </c>
      <c r="V1975" s="495" t="s">
        <v>134</v>
      </c>
      <c r="W1975" s="495" t="s">
        <v>9226</v>
      </c>
      <c r="X1975" s="495" t="s">
        <v>9146</v>
      </c>
      <c r="Y1975" s="495" t="s">
        <v>757</v>
      </c>
      <c r="Z1975" s="616"/>
      <c r="AA1975" s="590"/>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615" customFormat="1" ht="17.45" customHeight="1" x14ac:dyDescent="0.25">
      <c r="A1976" s="589" t="s">
        <v>8856</v>
      </c>
      <c r="B1976" s="495" t="s">
        <v>57</v>
      </c>
      <c r="C1976" s="495" t="s">
        <v>98</v>
      </c>
      <c r="D1976" s="495" t="s">
        <v>10933</v>
      </c>
      <c r="E1976" s="495" t="s">
        <v>8454</v>
      </c>
      <c r="F1976" s="473" t="s">
        <v>26</v>
      </c>
      <c r="G1976" s="473"/>
      <c r="H1976" s="473"/>
      <c r="I1976" s="473"/>
      <c r="J1976" s="152" t="s">
        <v>11224</v>
      </c>
      <c r="K1976" s="152" t="s">
        <v>33</v>
      </c>
      <c r="L1976" s="496">
        <v>43098</v>
      </c>
      <c r="M1976" s="497">
        <v>42858</v>
      </c>
      <c r="N1976" s="152" t="s">
        <v>47</v>
      </c>
      <c r="O1976" s="498">
        <v>43098</v>
      </c>
      <c r="P1976" s="499">
        <v>250</v>
      </c>
      <c r="Q1976" s="500">
        <f t="shared" si="70"/>
        <v>2.5000000000000001E-4</v>
      </c>
      <c r="R1976" s="501">
        <v>12</v>
      </c>
      <c r="S1976" s="502">
        <v>42859</v>
      </c>
      <c r="T1976" s="152" t="s">
        <v>103</v>
      </c>
      <c r="U1976" s="152" t="s">
        <v>7040</v>
      </c>
      <c r="V1976" s="495" t="s">
        <v>162</v>
      </c>
      <c r="W1976" s="495" t="s">
        <v>8056</v>
      </c>
      <c r="X1976" s="495" t="s">
        <v>9205</v>
      </c>
      <c r="Y1976" s="495"/>
      <c r="Z1976" s="616"/>
      <c r="AA1976" s="590"/>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615" customFormat="1" ht="17.45" customHeight="1" x14ac:dyDescent="0.25">
      <c r="A1977" s="589" t="s">
        <v>2893</v>
      </c>
      <c r="B1977" s="495" t="s">
        <v>57</v>
      </c>
      <c r="C1977" s="495" t="s">
        <v>98</v>
      </c>
      <c r="D1977" s="495" t="s">
        <v>10702</v>
      </c>
      <c r="E1977" s="495" t="s">
        <v>9094</v>
      </c>
      <c r="F1977" s="473" t="s">
        <v>26</v>
      </c>
      <c r="G1977" s="473"/>
      <c r="H1977" s="473"/>
      <c r="I1977" s="473"/>
      <c r="J1977" s="152" t="s">
        <v>11223</v>
      </c>
      <c r="K1977" s="152" t="s">
        <v>8948</v>
      </c>
      <c r="L1977" s="496">
        <v>43007</v>
      </c>
      <c r="M1977" s="497">
        <v>42671</v>
      </c>
      <c r="N1977" s="152" t="s">
        <v>47</v>
      </c>
      <c r="O1977" s="498">
        <v>43007</v>
      </c>
      <c r="P1977" s="499">
        <v>200</v>
      </c>
      <c r="Q1977" s="500">
        <f t="shared" si="70"/>
        <v>1.9999999999999998E-4</v>
      </c>
      <c r="R1977" s="501">
        <v>12</v>
      </c>
      <c r="S1977" s="502">
        <v>42845</v>
      </c>
      <c r="T1977" s="152" t="s">
        <v>125</v>
      </c>
      <c r="U1977" s="152" t="s">
        <v>7040</v>
      </c>
      <c r="V1977" s="495" t="s">
        <v>162</v>
      </c>
      <c r="W1977" s="495" t="s">
        <v>105</v>
      </c>
      <c r="X1977" s="495" t="s">
        <v>10120</v>
      </c>
      <c r="Y1977" s="495" t="s">
        <v>6864</v>
      </c>
      <c r="Z1977" s="616"/>
      <c r="AA1977" s="590"/>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615" customFormat="1" ht="17.45" customHeight="1" x14ac:dyDescent="0.25">
      <c r="A1978" s="589" t="s">
        <v>7795</v>
      </c>
      <c r="B1978" s="495" t="s">
        <v>57</v>
      </c>
      <c r="C1978" s="495" t="s">
        <v>324</v>
      </c>
      <c r="D1978" s="495" t="s">
        <v>10934</v>
      </c>
      <c r="E1978" s="495" t="s">
        <v>7797</v>
      </c>
      <c r="F1978" s="473" t="s">
        <v>24</v>
      </c>
      <c r="G1978" s="473"/>
      <c r="H1978" s="473"/>
      <c r="I1978" s="473"/>
      <c r="J1978" s="152" t="s">
        <v>11224</v>
      </c>
      <c r="K1978" s="152" t="s">
        <v>8949</v>
      </c>
      <c r="L1978" s="496">
        <v>43010</v>
      </c>
      <c r="M1978" s="497">
        <v>42831</v>
      </c>
      <c r="N1978" s="152" t="s">
        <v>47</v>
      </c>
      <c r="O1978" s="498">
        <v>43010</v>
      </c>
      <c r="P1978" s="499">
        <v>155</v>
      </c>
      <c r="Q1978" s="500">
        <f t="shared" si="70"/>
        <v>1.55E-4</v>
      </c>
      <c r="R1978" s="501">
        <v>12</v>
      </c>
      <c r="S1978" s="502">
        <v>42838</v>
      </c>
      <c r="T1978" s="152" t="s">
        <v>103</v>
      </c>
      <c r="U1978" s="152" t="s">
        <v>7040</v>
      </c>
      <c r="V1978" s="495" t="s">
        <v>1715</v>
      </c>
      <c r="W1978" s="495" t="s">
        <v>518</v>
      </c>
      <c r="X1978" s="495" t="s">
        <v>9217</v>
      </c>
      <c r="Y1978" s="495" t="s">
        <v>9291</v>
      </c>
      <c r="Z1978" s="616"/>
      <c r="AA1978" s="590"/>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615" customFormat="1" ht="17.45" customHeight="1" x14ac:dyDescent="0.25">
      <c r="A1979" s="589" t="s">
        <v>4790</v>
      </c>
      <c r="B1979" s="495" t="s">
        <v>57</v>
      </c>
      <c r="C1979" s="495" t="s">
        <v>98</v>
      </c>
      <c r="D1979" s="495" t="s">
        <v>3510</v>
      </c>
      <c r="E1979" s="495" t="s">
        <v>316</v>
      </c>
      <c r="F1979" s="473" t="s">
        <v>25</v>
      </c>
      <c r="G1979" s="473"/>
      <c r="H1979" s="473"/>
      <c r="I1979" s="473"/>
      <c r="J1979" s="152" t="s">
        <v>11224</v>
      </c>
      <c r="K1979" s="163" t="s">
        <v>8951</v>
      </c>
      <c r="L1979" s="503">
        <v>43040</v>
      </c>
      <c r="M1979" s="497" t="s">
        <v>4791</v>
      </c>
      <c r="N1979" s="163" t="s">
        <v>46</v>
      </c>
      <c r="O1979" s="503">
        <v>43040</v>
      </c>
      <c r="P1979" s="499">
        <v>151</v>
      </c>
      <c r="Q1979" s="500">
        <f t="shared" si="70"/>
        <v>1.5099999999999998E-4</v>
      </c>
      <c r="R1979" s="504">
        <v>12</v>
      </c>
      <c r="S1979" s="505" t="s">
        <v>2510</v>
      </c>
      <c r="T1979" s="163" t="s">
        <v>103</v>
      </c>
      <c r="U1979" s="163" t="s">
        <v>7</v>
      </c>
      <c r="V1979" s="495" t="s">
        <v>388</v>
      </c>
      <c r="W1979" s="495" t="s">
        <v>389</v>
      </c>
      <c r="X1979" s="495" t="s">
        <v>106</v>
      </c>
      <c r="Y1979" s="495" t="s">
        <v>9238</v>
      </c>
      <c r="Z1979" s="616"/>
      <c r="AA1979" s="590"/>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615" customFormat="1" ht="17.45" customHeight="1" x14ac:dyDescent="0.25">
      <c r="A1980" s="589" t="s">
        <v>4792</v>
      </c>
      <c r="B1980" s="495" t="s">
        <v>57</v>
      </c>
      <c r="C1980" s="495" t="s">
        <v>98</v>
      </c>
      <c r="D1980" s="495" t="s">
        <v>4793</v>
      </c>
      <c r="E1980" s="495" t="s">
        <v>4794</v>
      </c>
      <c r="F1980" s="473" t="s">
        <v>25</v>
      </c>
      <c r="G1980" s="473"/>
      <c r="H1980" s="473"/>
      <c r="I1980" s="473"/>
      <c r="J1980" s="152" t="s">
        <v>11223</v>
      </c>
      <c r="K1980" s="163" t="s">
        <v>8951</v>
      </c>
      <c r="L1980" s="503">
        <v>42965</v>
      </c>
      <c r="M1980" s="497" t="s">
        <v>4795</v>
      </c>
      <c r="N1980" s="163" t="s">
        <v>46</v>
      </c>
      <c r="O1980" s="503">
        <v>42965</v>
      </c>
      <c r="P1980" s="499">
        <v>150</v>
      </c>
      <c r="Q1980" s="500">
        <f t="shared" si="70"/>
        <v>1.4999999999999999E-4</v>
      </c>
      <c r="R1980" s="504">
        <v>3</v>
      </c>
      <c r="S1980" s="505" t="s">
        <v>440</v>
      </c>
      <c r="T1980" s="163" t="s">
        <v>125</v>
      </c>
      <c r="U1980" s="152" t="s">
        <v>7040</v>
      </c>
      <c r="V1980" s="495" t="s">
        <v>104</v>
      </c>
      <c r="W1980" s="495"/>
      <c r="X1980" s="495" t="s">
        <v>106</v>
      </c>
      <c r="Y1980" s="495"/>
      <c r="Z1980" s="616"/>
      <c r="AA1980" s="590"/>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615" customFormat="1" ht="17.45" customHeight="1" x14ac:dyDescent="0.25">
      <c r="A1981" s="589" t="s">
        <v>7969</v>
      </c>
      <c r="B1981" s="495" t="s">
        <v>6912</v>
      </c>
      <c r="C1981" s="495" t="s">
        <v>6912</v>
      </c>
      <c r="D1981" s="495" t="s">
        <v>11609</v>
      </c>
      <c r="E1981" s="495" t="s">
        <v>743</v>
      </c>
      <c r="F1981" s="473" t="s">
        <v>26</v>
      </c>
      <c r="G1981" s="473"/>
      <c r="H1981" s="473"/>
      <c r="I1981" s="473"/>
      <c r="J1981" s="152" t="s">
        <v>11224</v>
      </c>
      <c r="K1981" s="152" t="s">
        <v>8948</v>
      </c>
      <c r="L1981" s="496">
        <v>43081</v>
      </c>
      <c r="M1981" s="497">
        <v>42843</v>
      </c>
      <c r="N1981" s="152" t="s">
        <v>46</v>
      </c>
      <c r="O1981" s="498">
        <v>43081</v>
      </c>
      <c r="P1981" s="499">
        <v>100</v>
      </c>
      <c r="Q1981" s="500">
        <f t="shared" si="70"/>
        <v>9.9999999999999991E-5</v>
      </c>
      <c r="R1981" s="501">
        <v>12</v>
      </c>
      <c r="S1981" s="502">
        <v>42845</v>
      </c>
      <c r="T1981" s="152" t="s">
        <v>103</v>
      </c>
      <c r="U1981" s="152" t="s">
        <v>7040</v>
      </c>
      <c r="V1981" s="495" t="s">
        <v>162</v>
      </c>
      <c r="W1981" s="495" t="s">
        <v>7199</v>
      </c>
      <c r="X1981" s="495" t="s">
        <v>11950</v>
      </c>
      <c r="Y1981" s="495"/>
      <c r="Z1981" s="616"/>
      <c r="AA1981" s="590"/>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615" customFormat="1" ht="17.45" customHeight="1" x14ac:dyDescent="0.25">
      <c r="A1982" s="589" t="s">
        <v>4796</v>
      </c>
      <c r="B1982" s="495" t="s">
        <v>60</v>
      </c>
      <c r="C1982" s="495" t="s">
        <v>805</v>
      </c>
      <c r="D1982" s="495" t="s">
        <v>4797</v>
      </c>
      <c r="E1982" s="495" t="s">
        <v>316</v>
      </c>
      <c r="F1982" s="473" t="s">
        <v>26</v>
      </c>
      <c r="G1982" s="473"/>
      <c r="H1982" s="473"/>
      <c r="I1982" s="473"/>
      <c r="J1982" s="152" t="s">
        <v>11225</v>
      </c>
      <c r="K1982" s="163" t="s">
        <v>8948</v>
      </c>
      <c r="L1982" s="503">
        <v>42916</v>
      </c>
      <c r="M1982" s="497" t="s">
        <v>4798</v>
      </c>
      <c r="N1982" s="163" t="s">
        <v>46</v>
      </c>
      <c r="O1982" s="503">
        <v>42916</v>
      </c>
      <c r="P1982" s="499">
        <v>100</v>
      </c>
      <c r="Q1982" s="500">
        <f t="shared" si="70"/>
        <v>9.9999999999999991E-5</v>
      </c>
      <c r="R1982" s="504">
        <v>12</v>
      </c>
      <c r="S1982" s="505" t="s">
        <v>9287</v>
      </c>
      <c r="T1982" s="163" t="s">
        <v>125</v>
      </c>
      <c r="U1982" s="163" t="s">
        <v>16</v>
      </c>
      <c r="V1982" s="495" t="s">
        <v>16</v>
      </c>
      <c r="W1982" s="495"/>
      <c r="X1982" s="495" t="s">
        <v>5905</v>
      </c>
      <c r="Y1982" s="495"/>
      <c r="Z1982" s="616"/>
      <c r="AA1982" s="590"/>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615" customFormat="1" ht="17.45" customHeight="1" x14ac:dyDescent="0.25">
      <c r="A1983" s="589" t="s">
        <v>4799</v>
      </c>
      <c r="B1983" s="495" t="s">
        <v>60</v>
      </c>
      <c r="C1983" s="495" t="s">
        <v>805</v>
      </c>
      <c r="D1983" s="495" t="s">
        <v>4800</v>
      </c>
      <c r="E1983" s="495" t="s">
        <v>4801</v>
      </c>
      <c r="F1983" s="473" t="s">
        <v>26</v>
      </c>
      <c r="G1983" s="473"/>
      <c r="H1983" s="473"/>
      <c r="I1983" s="473"/>
      <c r="J1983" s="152" t="s">
        <v>11224</v>
      </c>
      <c r="K1983" s="163" t="s">
        <v>8948</v>
      </c>
      <c r="L1983" s="503">
        <v>43098</v>
      </c>
      <c r="M1983" s="497" t="s">
        <v>4802</v>
      </c>
      <c r="N1983" s="163" t="s">
        <v>46</v>
      </c>
      <c r="O1983" s="503">
        <v>43098</v>
      </c>
      <c r="P1983" s="499">
        <v>100</v>
      </c>
      <c r="Q1983" s="500">
        <f t="shared" si="70"/>
        <v>9.9999999999999991E-5</v>
      </c>
      <c r="R1983" s="504">
        <v>1</v>
      </c>
      <c r="S1983" s="505" t="s">
        <v>536</v>
      </c>
      <c r="T1983" s="163" t="s">
        <v>103</v>
      </c>
      <c r="U1983" s="163" t="s">
        <v>13</v>
      </c>
      <c r="V1983" s="495" t="s">
        <v>126</v>
      </c>
      <c r="W1983" s="495"/>
      <c r="X1983" s="495" t="s">
        <v>6408</v>
      </c>
      <c r="Y1983" s="495" t="s">
        <v>757</v>
      </c>
      <c r="Z1983" s="616"/>
      <c r="AA1983" s="590"/>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615" customFormat="1" ht="17.45" customHeight="1" x14ac:dyDescent="0.25">
      <c r="A1984" s="589" t="s">
        <v>8530</v>
      </c>
      <c r="B1984" s="495" t="s">
        <v>60</v>
      </c>
      <c r="C1984" s="495" t="s">
        <v>4992</v>
      </c>
      <c r="D1984" s="495" t="s">
        <v>10703</v>
      </c>
      <c r="E1984" s="495" t="s">
        <v>8531</v>
      </c>
      <c r="F1984" s="473" t="s">
        <v>27</v>
      </c>
      <c r="G1984" s="473"/>
      <c r="H1984" s="473"/>
      <c r="I1984" s="473"/>
      <c r="J1984" s="152" t="s">
        <v>11223</v>
      </c>
      <c r="K1984" s="152" t="s">
        <v>8947</v>
      </c>
      <c r="L1984" s="496">
        <v>42956</v>
      </c>
      <c r="M1984" s="497">
        <v>42852</v>
      </c>
      <c r="N1984" s="152" t="s">
        <v>47</v>
      </c>
      <c r="O1984" s="498">
        <v>42956</v>
      </c>
      <c r="P1984" s="499">
        <v>93</v>
      </c>
      <c r="Q1984" s="500">
        <f t="shared" si="70"/>
        <v>9.2999999999999997E-5</v>
      </c>
      <c r="R1984" s="501">
        <v>12</v>
      </c>
      <c r="S1984" s="502">
        <v>42902</v>
      </c>
      <c r="T1984" s="152" t="s">
        <v>103</v>
      </c>
      <c r="U1984" s="152" t="s">
        <v>7040</v>
      </c>
      <c r="V1984" s="495" t="s">
        <v>162</v>
      </c>
      <c r="W1984" s="495" t="s">
        <v>105</v>
      </c>
      <c r="X1984" s="495" t="s">
        <v>10097</v>
      </c>
      <c r="Y1984" s="495" t="s">
        <v>7258</v>
      </c>
      <c r="Z1984" s="616"/>
      <c r="AA1984" s="590"/>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615" customFormat="1" ht="17.45" customHeight="1" x14ac:dyDescent="0.25">
      <c r="A1985" s="589" t="s">
        <v>8532</v>
      </c>
      <c r="B1985" s="495" t="s">
        <v>60</v>
      </c>
      <c r="C1985" s="495" t="s">
        <v>4992</v>
      </c>
      <c r="D1985" s="495" t="s">
        <v>10704</v>
      </c>
      <c r="E1985" s="495" t="s">
        <v>8533</v>
      </c>
      <c r="F1985" s="473" t="s">
        <v>27</v>
      </c>
      <c r="G1985" s="473"/>
      <c r="H1985" s="473"/>
      <c r="I1985" s="473"/>
      <c r="J1985" s="152" t="s">
        <v>11223</v>
      </c>
      <c r="K1985" s="152" t="s">
        <v>8947</v>
      </c>
      <c r="L1985" s="496">
        <v>42989</v>
      </c>
      <c r="M1985" s="497">
        <v>42852</v>
      </c>
      <c r="N1985" s="152" t="s">
        <v>46</v>
      </c>
      <c r="O1985" s="498">
        <v>42989</v>
      </c>
      <c r="P1985" s="499">
        <v>93</v>
      </c>
      <c r="Q1985" s="500">
        <f t="shared" si="70"/>
        <v>9.2999999999999997E-5</v>
      </c>
      <c r="R1985" s="501">
        <v>2</v>
      </c>
      <c r="S1985" s="502">
        <v>42859</v>
      </c>
      <c r="T1985" s="152" t="s">
        <v>125</v>
      </c>
      <c r="U1985" s="152" t="s">
        <v>7040</v>
      </c>
      <c r="V1985" s="495" t="s">
        <v>162</v>
      </c>
      <c r="W1985" s="495" t="s">
        <v>105</v>
      </c>
      <c r="X1985" s="495" t="s">
        <v>10097</v>
      </c>
      <c r="Y1985" s="495" t="s">
        <v>6864</v>
      </c>
      <c r="Z1985" s="616"/>
      <c r="AA1985" s="590"/>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615" customFormat="1" ht="17.45" customHeight="1" x14ac:dyDescent="0.25">
      <c r="A1986" s="589" t="s">
        <v>2862</v>
      </c>
      <c r="B1986" s="495" t="s">
        <v>56</v>
      </c>
      <c r="C1986" s="495" t="s">
        <v>117</v>
      </c>
      <c r="D1986" s="495" t="s">
        <v>2863</v>
      </c>
      <c r="E1986" s="495" t="s">
        <v>2864</v>
      </c>
      <c r="F1986" s="473" t="s">
        <v>25</v>
      </c>
      <c r="G1986" s="473"/>
      <c r="H1986" s="473"/>
      <c r="I1986" s="473"/>
      <c r="J1986" s="152" t="s">
        <v>11223</v>
      </c>
      <c r="K1986" s="163" t="s">
        <v>8951</v>
      </c>
      <c r="L1986" s="503">
        <v>42986</v>
      </c>
      <c r="M1986" s="497" t="s">
        <v>2865</v>
      </c>
      <c r="N1986" s="163" t="s">
        <v>46</v>
      </c>
      <c r="O1986" s="503">
        <v>42986</v>
      </c>
      <c r="P1986" s="499">
        <v>100000</v>
      </c>
      <c r="Q1986" s="500">
        <f t="shared" si="70"/>
        <v>9.9999999999999992E-2</v>
      </c>
      <c r="R1986" s="504">
        <v>1</v>
      </c>
      <c r="S1986" s="505" t="s">
        <v>5557</v>
      </c>
      <c r="T1986" s="163" t="s">
        <v>292</v>
      </c>
      <c r="U1986" s="163" t="s">
        <v>7</v>
      </c>
      <c r="V1986" s="495" t="s">
        <v>306</v>
      </c>
      <c r="W1986" s="495" t="s">
        <v>1473</v>
      </c>
      <c r="X1986" s="495" t="s">
        <v>5558</v>
      </c>
      <c r="Y1986" s="495" t="s">
        <v>356</v>
      </c>
      <c r="Z1986" s="616"/>
      <c r="AA1986" s="590"/>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615" customFormat="1" ht="17.45" customHeight="1" x14ac:dyDescent="0.25">
      <c r="A1987" s="589" t="s">
        <v>3569</v>
      </c>
      <c r="B1987" s="495" t="s">
        <v>56</v>
      </c>
      <c r="C1987" s="495" t="s">
        <v>117</v>
      </c>
      <c r="D1987" s="495" t="s">
        <v>2863</v>
      </c>
      <c r="E1987" s="495" t="s">
        <v>3570</v>
      </c>
      <c r="F1987" s="473" t="s">
        <v>25</v>
      </c>
      <c r="G1987" s="473"/>
      <c r="H1987" s="473"/>
      <c r="I1987" s="473"/>
      <c r="J1987" s="152" t="s">
        <v>11223</v>
      </c>
      <c r="K1987" s="163" t="s">
        <v>8951</v>
      </c>
      <c r="L1987" s="503">
        <v>43000</v>
      </c>
      <c r="M1987" s="497" t="s">
        <v>3571</v>
      </c>
      <c r="N1987" s="163" t="s">
        <v>47</v>
      </c>
      <c r="O1987" s="503">
        <v>43000</v>
      </c>
      <c r="P1987" s="499">
        <v>75000</v>
      </c>
      <c r="Q1987" s="500">
        <f t="shared" si="70"/>
        <v>7.4999999999999997E-2</v>
      </c>
      <c r="R1987" s="504">
        <v>12</v>
      </c>
      <c r="S1987" s="505" t="s">
        <v>11312</v>
      </c>
      <c r="T1987" s="163" t="s">
        <v>292</v>
      </c>
      <c r="U1987" s="163" t="s">
        <v>9234</v>
      </c>
      <c r="V1987" s="495" t="s">
        <v>184</v>
      </c>
      <c r="W1987" s="495" t="s">
        <v>11333</v>
      </c>
      <c r="X1987" s="495" t="s">
        <v>5558</v>
      </c>
      <c r="Y1987" s="495" t="s">
        <v>356</v>
      </c>
      <c r="Z1987" s="616"/>
      <c r="AA1987" s="590"/>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615" customFormat="1" ht="17.45" customHeight="1" x14ac:dyDescent="0.25">
      <c r="A1988" s="589" t="s">
        <v>4807</v>
      </c>
      <c r="B1988" s="495" t="s">
        <v>6912</v>
      </c>
      <c r="C1988" s="495" t="s">
        <v>6912</v>
      </c>
      <c r="D1988" s="495" t="s">
        <v>4808</v>
      </c>
      <c r="E1988" s="495" t="s">
        <v>4809</v>
      </c>
      <c r="F1988" s="473" t="s">
        <v>26</v>
      </c>
      <c r="G1988" s="473"/>
      <c r="H1988" s="473"/>
      <c r="I1988" s="473"/>
      <c r="J1988" s="152" t="s">
        <v>11225</v>
      </c>
      <c r="K1988" s="163" t="s">
        <v>8948</v>
      </c>
      <c r="L1988" s="503">
        <v>42881</v>
      </c>
      <c r="M1988" s="497" t="s">
        <v>4810</v>
      </c>
      <c r="N1988" s="163" t="s">
        <v>46</v>
      </c>
      <c r="O1988" s="503">
        <v>42881</v>
      </c>
      <c r="P1988" s="499">
        <v>20</v>
      </c>
      <c r="Q1988" s="500">
        <f t="shared" si="70"/>
        <v>1.9999999999999998E-5</v>
      </c>
      <c r="R1988" s="504">
        <v>1</v>
      </c>
      <c r="S1988" s="505" t="s">
        <v>4811</v>
      </c>
      <c r="T1988" s="163" t="s">
        <v>292</v>
      </c>
      <c r="U1988" s="163" t="s">
        <v>7</v>
      </c>
      <c r="V1988" s="495" t="s">
        <v>388</v>
      </c>
      <c r="W1988" s="495" t="s">
        <v>389</v>
      </c>
      <c r="X1988" s="495" t="s">
        <v>6253</v>
      </c>
      <c r="Y1988" s="495"/>
      <c r="Z1988" s="616"/>
      <c r="AA1988" s="590"/>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615" customFormat="1" ht="17.45" customHeight="1" x14ac:dyDescent="0.25">
      <c r="A1989" s="591" t="s">
        <v>11746</v>
      </c>
      <c r="B1989" s="506" t="s">
        <v>57</v>
      </c>
      <c r="C1989" s="506" t="s">
        <v>324</v>
      </c>
      <c r="D1989" s="506" t="s">
        <v>11747</v>
      </c>
      <c r="E1989" s="506" t="s">
        <v>11748</v>
      </c>
      <c r="F1989" s="473" t="s">
        <v>27</v>
      </c>
      <c r="G1989" s="473"/>
      <c r="H1989" s="473"/>
      <c r="I1989" s="473"/>
      <c r="J1989" s="470" t="s">
        <v>11224</v>
      </c>
      <c r="K1989" s="507" t="s">
        <v>8947</v>
      </c>
      <c r="L1989" s="508">
        <v>43040</v>
      </c>
      <c r="M1989" s="509" t="s">
        <v>11800</v>
      </c>
      <c r="N1989" s="507" t="s">
        <v>46</v>
      </c>
      <c r="O1989" s="508">
        <v>43040</v>
      </c>
      <c r="P1989" s="510">
        <v>10</v>
      </c>
      <c r="Q1989" s="511">
        <f t="shared" si="70"/>
        <v>9.9999999999999991E-6</v>
      </c>
      <c r="R1989" s="512">
        <v>1</v>
      </c>
      <c r="S1989" s="513" t="s">
        <v>11804</v>
      </c>
      <c r="T1989" s="507" t="s">
        <v>125</v>
      </c>
      <c r="U1989" s="470" t="s">
        <v>7040</v>
      </c>
      <c r="V1989" s="506" t="s">
        <v>134</v>
      </c>
      <c r="W1989" s="506" t="s">
        <v>11867</v>
      </c>
      <c r="X1989" s="495" t="s">
        <v>12017</v>
      </c>
      <c r="Y1989" s="495" t="s">
        <v>888</v>
      </c>
      <c r="Z1989" s="616"/>
      <c r="AA1989" s="590"/>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615" customFormat="1" ht="17.45" customHeight="1" x14ac:dyDescent="0.25">
      <c r="A1990" s="589" t="s">
        <v>4642</v>
      </c>
      <c r="B1990" s="495" t="s">
        <v>56</v>
      </c>
      <c r="C1990" s="495" t="s">
        <v>235</v>
      </c>
      <c r="D1990" s="495" t="s">
        <v>4629</v>
      </c>
      <c r="E1990" s="495" t="s">
        <v>4643</v>
      </c>
      <c r="F1990" s="473" t="s">
        <v>24</v>
      </c>
      <c r="G1990" s="473"/>
      <c r="H1990" s="473"/>
      <c r="I1990" s="473"/>
      <c r="J1990" s="152" t="s">
        <v>11224</v>
      </c>
      <c r="K1990" s="163" t="s">
        <v>8949</v>
      </c>
      <c r="L1990" s="503">
        <v>43024</v>
      </c>
      <c r="M1990" s="497" t="s">
        <v>4644</v>
      </c>
      <c r="N1990" s="163" t="s">
        <v>46</v>
      </c>
      <c r="O1990" s="503">
        <v>43024</v>
      </c>
      <c r="P1990" s="499">
        <v>10000</v>
      </c>
      <c r="Q1990" s="500">
        <f t="shared" si="70"/>
        <v>0.01</v>
      </c>
      <c r="R1990" s="504">
        <v>12</v>
      </c>
      <c r="S1990" s="505" t="s">
        <v>660</v>
      </c>
      <c r="T1990" s="163" t="s">
        <v>125</v>
      </c>
      <c r="U1990" s="163" t="s">
        <v>7</v>
      </c>
      <c r="V1990" s="495" t="s">
        <v>477</v>
      </c>
      <c r="W1990" s="495" t="s">
        <v>478</v>
      </c>
      <c r="X1990" s="495" t="s">
        <v>6242</v>
      </c>
      <c r="Y1990" s="495" t="s">
        <v>9238</v>
      </c>
      <c r="Z1990" s="616"/>
      <c r="AA1990" s="590"/>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615" customFormat="1" ht="17.45" customHeight="1" x14ac:dyDescent="0.25">
      <c r="A1991" s="589" t="s">
        <v>4628</v>
      </c>
      <c r="B1991" s="495" t="s">
        <v>56</v>
      </c>
      <c r="C1991" s="495" t="s">
        <v>235</v>
      </c>
      <c r="D1991" s="495" t="s">
        <v>4629</v>
      </c>
      <c r="E1991" s="495" t="s">
        <v>4630</v>
      </c>
      <c r="F1991" s="473" t="s">
        <v>24</v>
      </c>
      <c r="G1991" s="473"/>
      <c r="H1991" s="473"/>
      <c r="I1991" s="473"/>
      <c r="J1991" s="152" t="s">
        <v>11224</v>
      </c>
      <c r="K1991" s="163" t="s">
        <v>8949</v>
      </c>
      <c r="L1991" s="503">
        <v>43010</v>
      </c>
      <c r="M1991" s="497" t="s">
        <v>4631</v>
      </c>
      <c r="N1991" s="163" t="s">
        <v>46</v>
      </c>
      <c r="O1991" s="503">
        <v>43010</v>
      </c>
      <c r="P1991" s="499">
        <v>10000</v>
      </c>
      <c r="Q1991" s="500">
        <f t="shared" si="70"/>
        <v>0.01</v>
      </c>
      <c r="R1991" s="504">
        <v>12</v>
      </c>
      <c r="S1991" s="505" t="s">
        <v>1137</v>
      </c>
      <c r="T1991" s="163" t="s">
        <v>125</v>
      </c>
      <c r="U1991" s="163" t="s">
        <v>7</v>
      </c>
      <c r="V1991" s="495" t="s">
        <v>477</v>
      </c>
      <c r="W1991" s="495"/>
      <c r="X1991" s="495" t="s">
        <v>6242</v>
      </c>
      <c r="Y1991" s="495"/>
      <c r="Z1991" s="616"/>
      <c r="AA1991" s="590"/>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615" customFormat="1" ht="17.45" customHeight="1" x14ac:dyDescent="0.25">
      <c r="A1992" s="589" t="s">
        <v>800</v>
      </c>
      <c r="B1992" s="495" t="s">
        <v>56</v>
      </c>
      <c r="C1992" s="495" t="s">
        <v>235</v>
      </c>
      <c r="D1992" s="495" t="s">
        <v>10381</v>
      </c>
      <c r="E1992" s="495" t="s">
        <v>802</v>
      </c>
      <c r="F1992" s="473" t="s">
        <v>24</v>
      </c>
      <c r="G1992" s="473"/>
      <c r="H1992" s="473"/>
      <c r="I1992" s="473"/>
      <c r="J1992" s="152" t="s">
        <v>11223</v>
      </c>
      <c r="K1992" s="152" t="s">
        <v>8949</v>
      </c>
      <c r="L1992" s="496">
        <v>42978</v>
      </c>
      <c r="M1992" s="497">
        <v>42797</v>
      </c>
      <c r="N1992" s="152" t="s">
        <v>46</v>
      </c>
      <c r="O1992" s="498">
        <v>42978</v>
      </c>
      <c r="P1992" s="499">
        <v>500000</v>
      </c>
      <c r="Q1992" s="500">
        <f t="shared" si="70"/>
        <v>0.5</v>
      </c>
      <c r="R1992" s="501">
        <v>6</v>
      </c>
      <c r="S1992" s="502">
        <v>42823</v>
      </c>
      <c r="T1992" s="152" t="s">
        <v>292</v>
      </c>
      <c r="U1992" s="152" t="s">
        <v>7040</v>
      </c>
      <c r="V1992" s="495" t="s">
        <v>162</v>
      </c>
      <c r="W1992" s="495" t="s">
        <v>105</v>
      </c>
      <c r="X1992" s="495" t="s">
        <v>9985</v>
      </c>
      <c r="Y1992" s="495" t="s">
        <v>6864</v>
      </c>
      <c r="Z1992" s="616"/>
      <c r="AA1992" s="590"/>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615" customFormat="1" ht="17.45" customHeight="1" x14ac:dyDescent="0.25">
      <c r="A1993" s="589" t="s">
        <v>10998</v>
      </c>
      <c r="B1993" s="495" t="s">
        <v>56</v>
      </c>
      <c r="C1993" s="495" t="s">
        <v>117</v>
      </c>
      <c r="D1993" s="495" t="s">
        <v>11543</v>
      </c>
      <c r="E1993" s="495" t="s">
        <v>11156</v>
      </c>
      <c r="F1993" s="473" t="s">
        <v>25</v>
      </c>
      <c r="G1993" s="473"/>
      <c r="H1993" s="473"/>
      <c r="I1993" s="473"/>
      <c r="J1993" s="152" t="s">
        <v>11224</v>
      </c>
      <c r="K1993" s="152" t="s">
        <v>35</v>
      </c>
      <c r="L1993" s="496">
        <v>43084</v>
      </c>
      <c r="M1993" s="497">
        <v>42905</v>
      </c>
      <c r="N1993" s="152" t="s">
        <v>46</v>
      </c>
      <c r="O1993" s="498">
        <v>43084</v>
      </c>
      <c r="P1993" s="499">
        <v>150000</v>
      </c>
      <c r="Q1993" s="500">
        <f t="shared" si="70"/>
        <v>0.15</v>
      </c>
      <c r="R1993" s="501">
        <v>12</v>
      </c>
      <c r="S1993" s="502">
        <v>42908</v>
      </c>
      <c r="T1993" s="152" t="s">
        <v>103</v>
      </c>
      <c r="U1993" s="152" t="s">
        <v>18</v>
      </c>
      <c r="V1993" s="495" t="s">
        <v>9273</v>
      </c>
      <c r="W1993" s="495" t="s">
        <v>11808</v>
      </c>
      <c r="X1993" s="495" t="s">
        <v>11924</v>
      </c>
      <c r="Y1993" s="495" t="s">
        <v>9439</v>
      </c>
      <c r="Z1993" s="616"/>
      <c r="AA1993" s="590"/>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615" customFormat="1" ht="17.45" customHeight="1" x14ac:dyDescent="0.25">
      <c r="A1994" s="589" t="s">
        <v>10140</v>
      </c>
      <c r="B1994" s="495" t="s">
        <v>56</v>
      </c>
      <c r="C1994" s="495" t="s">
        <v>117</v>
      </c>
      <c r="D1994" s="495" t="s">
        <v>10141</v>
      </c>
      <c r="E1994" s="495" t="s">
        <v>10142</v>
      </c>
      <c r="F1994" s="473" t="s">
        <v>25</v>
      </c>
      <c r="G1994" s="473"/>
      <c r="H1994" s="473"/>
      <c r="I1994" s="473"/>
      <c r="J1994" s="152" t="s">
        <v>11224</v>
      </c>
      <c r="K1994" s="163" t="s">
        <v>35</v>
      </c>
      <c r="L1994" s="503">
        <v>43091</v>
      </c>
      <c r="M1994" s="497" t="s">
        <v>10171</v>
      </c>
      <c r="N1994" s="163" t="s">
        <v>47</v>
      </c>
      <c r="O1994" s="503">
        <v>43145</v>
      </c>
      <c r="P1994" s="499">
        <v>100777</v>
      </c>
      <c r="Q1994" s="500">
        <f t="shared" si="70"/>
        <v>0.10077699999999999</v>
      </c>
      <c r="R1994" s="504">
        <v>12</v>
      </c>
      <c r="S1994" s="505" t="s">
        <v>10954</v>
      </c>
      <c r="T1994" s="163" t="s">
        <v>103</v>
      </c>
      <c r="U1994" s="163" t="s">
        <v>15</v>
      </c>
      <c r="V1994" s="495" t="s">
        <v>278</v>
      </c>
      <c r="W1994" s="495" t="s">
        <v>9992</v>
      </c>
      <c r="X1994" s="495" t="s">
        <v>10955</v>
      </c>
      <c r="Y1994" s="495" t="s">
        <v>10239</v>
      </c>
      <c r="Z1994" s="616"/>
      <c r="AA1994" s="590"/>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615" customFormat="1" ht="17.45" customHeight="1" x14ac:dyDescent="0.25">
      <c r="A1995" s="589" t="s">
        <v>763</v>
      </c>
      <c r="B1995" s="495" t="s">
        <v>56</v>
      </c>
      <c r="C1995" s="495" t="s">
        <v>194</v>
      </c>
      <c r="D1995" s="495" t="s">
        <v>764</v>
      </c>
      <c r="E1995" s="495" t="s">
        <v>765</v>
      </c>
      <c r="F1995" s="473" t="s">
        <v>27</v>
      </c>
      <c r="G1995" s="473" t="s">
        <v>4894</v>
      </c>
      <c r="H1995" s="473" t="str">
        <f>VLOOKUP(A1995,'[1]2017 SalesConnect'!$A:$J,8,0)</f>
        <v>India</v>
      </c>
      <c r="I1995" s="473" t="str">
        <f>VLOOKUP(A1995,'[1]2017 SalesConnect'!$A:$I,9,0)</f>
        <v>Following up on next steps with the local team in the US. No response yet.</v>
      </c>
      <c r="J1995" s="152" t="s">
        <v>11225</v>
      </c>
      <c r="K1995" s="152" t="s">
        <v>8070</v>
      </c>
      <c r="L1995" s="503">
        <v>42885</v>
      </c>
      <c r="M1995" s="497" t="s">
        <v>766</v>
      </c>
      <c r="N1995" s="163" t="s">
        <v>48</v>
      </c>
      <c r="O1995" s="503">
        <v>42885</v>
      </c>
      <c r="P1995" s="499">
        <v>0</v>
      </c>
      <c r="Q1995" s="500">
        <f t="shared" si="70"/>
        <v>0</v>
      </c>
      <c r="R1995" s="504">
        <v>12</v>
      </c>
      <c r="S1995" s="505" t="s">
        <v>7101</v>
      </c>
      <c r="T1995" s="163" t="s">
        <v>125</v>
      </c>
      <c r="U1995" s="163" t="s">
        <v>19</v>
      </c>
      <c r="V1995" s="495" t="s">
        <v>767</v>
      </c>
      <c r="W1995" s="495" t="s">
        <v>6854</v>
      </c>
      <c r="X1995" s="495" t="s">
        <v>5496</v>
      </c>
      <c r="Y1995" s="495" t="s">
        <v>768</v>
      </c>
      <c r="Z1995" s="616"/>
      <c r="AA1995" s="590"/>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615" customFormat="1" ht="17.45" customHeight="1" x14ac:dyDescent="0.25">
      <c r="A1996" s="589" t="s">
        <v>8195</v>
      </c>
      <c r="B1996" s="495" t="s">
        <v>56</v>
      </c>
      <c r="C1996" s="495" t="s">
        <v>117</v>
      </c>
      <c r="D1996" s="495" t="s">
        <v>11415</v>
      </c>
      <c r="E1996" s="495" t="s">
        <v>11416</v>
      </c>
      <c r="F1996" s="473" t="s">
        <v>25</v>
      </c>
      <c r="G1996" s="473"/>
      <c r="H1996" s="473"/>
      <c r="I1996" s="473"/>
      <c r="J1996" s="152" t="s">
        <v>11223</v>
      </c>
      <c r="K1996" s="152" t="s">
        <v>35</v>
      </c>
      <c r="L1996" s="496">
        <v>43007</v>
      </c>
      <c r="M1996" s="497">
        <v>42865</v>
      </c>
      <c r="N1996" s="152" t="s">
        <v>46</v>
      </c>
      <c r="O1996" s="498">
        <v>43003</v>
      </c>
      <c r="P1996" s="499">
        <v>12000000</v>
      </c>
      <c r="Q1996" s="500">
        <f t="shared" si="70"/>
        <v>12</v>
      </c>
      <c r="R1996" s="501">
        <v>24</v>
      </c>
      <c r="S1996" s="502">
        <v>42866</v>
      </c>
      <c r="T1996" s="152" t="s">
        <v>103</v>
      </c>
      <c r="U1996" s="152" t="s">
        <v>7040</v>
      </c>
      <c r="V1996" s="495" t="s">
        <v>162</v>
      </c>
      <c r="W1996" s="495" t="s">
        <v>7199</v>
      </c>
      <c r="X1996" s="495" t="s">
        <v>11871</v>
      </c>
      <c r="Y1996" s="495" t="s">
        <v>9291</v>
      </c>
      <c r="Z1996" s="616"/>
      <c r="AA1996" s="590"/>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615" customFormat="1" ht="17.45" customHeight="1" x14ac:dyDescent="0.25">
      <c r="A1997" s="589" t="s">
        <v>8297</v>
      </c>
      <c r="B1997" s="495" t="s">
        <v>56</v>
      </c>
      <c r="C1997" s="495" t="s">
        <v>117</v>
      </c>
      <c r="D1997" s="495" t="s">
        <v>8196</v>
      </c>
      <c r="E1997" s="495" t="s">
        <v>8298</v>
      </c>
      <c r="F1997" s="473" t="s">
        <v>25</v>
      </c>
      <c r="G1997" s="473"/>
      <c r="H1997" s="473"/>
      <c r="I1997" s="473"/>
      <c r="J1997" s="152" t="s">
        <v>11223</v>
      </c>
      <c r="K1997" s="163" t="s">
        <v>35</v>
      </c>
      <c r="L1997" s="503">
        <v>43008</v>
      </c>
      <c r="M1997" s="497" t="s">
        <v>8561</v>
      </c>
      <c r="N1997" s="163" t="s">
        <v>47</v>
      </c>
      <c r="O1997" s="503">
        <v>43008</v>
      </c>
      <c r="P1997" s="499">
        <v>350000</v>
      </c>
      <c r="Q1997" s="500">
        <f t="shared" si="70"/>
        <v>0.35</v>
      </c>
      <c r="R1997" s="504">
        <v>12</v>
      </c>
      <c r="S1997" s="505" t="s">
        <v>10333</v>
      </c>
      <c r="T1997" s="163" t="s">
        <v>103</v>
      </c>
      <c r="U1997" s="163" t="s">
        <v>7</v>
      </c>
      <c r="V1997" s="495" t="s">
        <v>477</v>
      </c>
      <c r="W1997" s="495" t="s">
        <v>478</v>
      </c>
      <c r="X1997" s="495" t="s">
        <v>8641</v>
      </c>
      <c r="Y1997" s="495" t="s">
        <v>8692</v>
      </c>
      <c r="Z1997" s="616"/>
      <c r="AA1997" s="590"/>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615" customFormat="1" ht="17.45" customHeight="1" x14ac:dyDescent="0.25">
      <c r="A1998" s="589" t="s">
        <v>8279</v>
      </c>
      <c r="B1998" s="495" t="s">
        <v>56</v>
      </c>
      <c r="C1998" s="495" t="s">
        <v>194</v>
      </c>
      <c r="D1998" s="495" t="s">
        <v>8280</v>
      </c>
      <c r="E1998" s="495" t="s">
        <v>8281</v>
      </c>
      <c r="F1998" s="473" t="s">
        <v>27</v>
      </c>
      <c r="G1998" s="473"/>
      <c r="H1998" s="473"/>
      <c r="I1998" s="473"/>
      <c r="J1998" s="152" t="s">
        <v>11224</v>
      </c>
      <c r="K1998" s="163" t="s">
        <v>8947</v>
      </c>
      <c r="L1998" s="503">
        <v>43084</v>
      </c>
      <c r="M1998" s="497" t="s">
        <v>8556</v>
      </c>
      <c r="N1998" s="163" t="s">
        <v>46</v>
      </c>
      <c r="O1998" s="503">
        <v>43108</v>
      </c>
      <c r="P1998" s="499">
        <v>250000</v>
      </c>
      <c r="Q1998" s="500">
        <f t="shared" si="70"/>
        <v>0.25</v>
      </c>
      <c r="R1998" s="504">
        <v>3</v>
      </c>
      <c r="S1998" s="505" t="s">
        <v>11817</v>
      </c>
      <c r="T1998" s="163" t="s">
        <v>103</v>
      </c>
      <c r="U1998" s="152" t="s">
        <v>7040</v>
      </c>
      <c r="V1998" s="495" t="s">
        <v>134</v>
      </c>
      <c r="W1998" s="495"/>
      <c r="X1998" s="495" t="s">
        <v>8636</v>
      </c>
      <c r="Y1998" s="495" t="s">
        <v>8062</v>
      </c>
      <c r="Z1998" s="616"/>
      <c r="AA1998" s="590"/>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615" customFormat="1" ht="17.45" customHeight="1" x14ac:dyDescent="0.25">
      <c r="A1999" s="589" t="s">
        <v>8334</v>
      </c>
      <c r="B1999" s="495" t="s">
        <v>56</v>
      </c>
      <c r="C1999" s="495" t="s">
        <v>161</v>
      </c>
      <c r="D1999" s="495" t="s">
        <v>4113</v>
      </c>
      <c r="E1999" s="495" t="s">
        <v>8335</v>
      </c>
      <c r="F1999" s="473" t="s">
        <v>26</v>
      </c>
      <c r="G1999" s="473"/>
      <c r="H1999" s="473"/>
      <c r="I1999" s="473"/>
      <c r="J1999" s="152" t="s">
        <v>11223</v>
      </c>
      <c r="K1999" s="163" t="s">
        <v>8948</v>
      </c>
      <c r="L1999" s="503">
        <v>43007</v>
      </c>
      <c r="M1999" s="497" t="s">
        <v>11239</v>
      </c>
      <c r="N1999" s="163" t="s">
        <v>46</v>
      </c>
      <c r="O1999" s="503">
        <v>43007</v>
      </c>
      <c r="P1999" s="499">
        <v>200000</v>
      </c>
      <c r="Q1999" s="500">
        <f t="shared" si="70"/>
        <v>0.19999999999999998</v>
      </c>
      <c r="R1999" s="504">
        <v>12</v>
      </c>
      <c r="S1999" s="505" t="s">
        <v>7880</v>
      </c>
      <c r="T1999" s="163" t="s">
        <v>125</v>
      </c>
      <c r="U1999" s="163" t="s">
        <v>9234</v>
      </c>
      <c r="V1999" s="495" t="s">
        <v>184</v>
      </c>
      <c r="W1999" s="495" t="s">
        <v>11333</v>
      </c>
      <c r="X1999" s="495" t="s">
        <v>11359</v>
      </c>
      <c r="Y1999" s="495" t="s">
        <v>9303</v>
      </c>
      <c r="Z1999" s="616"/>
      <c r="AA1999" s="590"/>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615" customFormat="1" ht="17.45" customHeight="1" x14ac:dyDescent="0.25">
      <c r="A2000" s="589" t="s">
        <v>4112</v>
      </c>
      <c r="B2000" s="495" t="s">
        <v>56</v>
      </c>
      <c r="C2000" s="495" t="s">
        <v>161</v>
      </c>
      <c r="D2000" s="495" t="s">
        <v>4113</v>
      </c>
      <c r="E2000" s="495" t="s">
        <v>4114</v>
      </c>
      <c r="F2000" s="473" t="s">
        <v>26</v>
      </c>
      <c r="G2000" s="473"/>
      <c r="H2000" s="473"/>
      <c r="I2000" s="473"/>
      <c r="J2000" s="152" t="s">
        <v>11223</v>
      </c>
      <c r="K2000" s="163" t="s">
        <v>8948</v>
      </c>
      <c r="L2000" s="503">
        <v>42944</v>
      </c>
      <c r="M2000" s="497" t="s">
        <v>4115</v>
      </c>
      <c r="N2000" s="163" t="s">
        <v>47</v>
      </c>
      <c r="O2000" s="503">
        <v>42944</v>
      </c>
      <c r="P2000" s="499">
        <v>35000</v>
      </c>
      <c r="Q2000" s="500">
        <f t="shared" si="70"/>
        <v>3.4999999999999996E-2</v>
      </c>
      <c r="R2000" s="504">
        <v>12</v>
      </c>
      <c r="S2000" s="505" t="s">
        <v>11283</v>
      </c>
      <c r="T2000" s="163" t="s">
        <v>103</v>
      </c>
      <c r="U2000" s="163" t="s">
        <v>7</v>
      </c>
      <c r="V2000" s="495" t="s">
        <v>477</v>
      </c>
      <c r="W2000" s="495" t="s">
        <v>2539</v>
      </c>
      <c r="X2000" s="495" t="s">
        <v>5533</v>
      </c>
      <c r="Y2000" s="495" t="s">
        <v>757</v>
      </c>
      <c r="Z2000" s="616"/>
      <c r="AA2000" s="590"/>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615" customFormat="1" ht="17.45" customHeight="1" x14ac:dyDescent="0.25">
      <c r="A2001" s="589" t="s">
        <v>8243</v>
      </c>
      <c r="B2001" s="495" t="s">
        <v>56</v>
      </c>
      <c r="C2001" s="495" t="s">
        <v>161</v>
      </c>
      <c r="D2001" s="495" t="s">
        <v>10426</v>
      </c>
      <c r="E2001" s="495" t="s">
        <v>8244</v>
      </c>
      <c r="F2001" s="473" t="s">
        <v>26</v>
      </c>
      <c r="G2001" s="473"/>
      <c r="H2001" s="473"/>
      <c r="I2001" s="473"/>
      <c r="J2001" s="152" t="s">
        <v>11223</v>
      </c>
      <c r="K2001" s="152" t="s">
        <v>8948</v>
      </c>
      <c r="L2001" s="496">
        <v>42930</v>
      </c>
      <c r="M2001" s="497">
        <v>42843</v>
      </c>
      <c r="N2001" s="152" t="s">
        <v>47</v>
      </c>
      <c r="O2001" s="498">
        <v>42933</v>
      </c>
      <c r="P2001" s="499">
        <v>250000</v>
      </c>
      <c r="Q2001" s="500">
        <f t="shared" si="70"/>
        <v>0.25</v>
      </c>
      <c r="R2001" s="501">
        <v>3</v>
      </c>
      <c r="S2001" s="502">
        <v>42891</v>
      </c>
      <c r="T2001" s="152" t="s">
        <v>103</v>
      </c>
      <c r="U2001" s="152" t="s">
        <v>7040</v>
      </c>
      <c r="V2001" s="495" t="s">
        <v>162</v>
      </c>
      <c r="W2001" s="495" t="s">
        <v>105</v>
      </c>
      <c r="X2001" s="495" t="s">
        <v>9970</v>
      </c>
      <c r="Y2001" s="495"/>
      <c r="Z2001" s="616"/>
      <c r="AA2001" s="590"/>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615" customFormat="1" ht="17.45" customHeight="1" x14ac:dyDescent="0.25">
      <c r="A2002" s="589" t="s">
        <v>7694</v>
      </c>
      <c r="B2002" s="495" t="s">
        <v>56</v>
      </c>
      <c r="C2002" s="495" t="s">
        <v>161</v>
      </c>
      <c r="D2002" s="495" t="s">
        <v>10805</v>
      </c>
      <c r="E2002" s="495" t="s">
        <v>7696</v>
      </c>
      <c r="F2002" s="473" t="s">
        <v>26</v>
      </c>
      <c r="G2002" s="473"/>
      <c r="H2002" s="473"/>
      <c r="I2002" s="473"/>
      <c r="J2002" s="152" t="s">
        <v>11224</v>
      </c>
      <c r="K2002" s="152" t="s">
        <v>8948</v>
      </c>
      <c r="L2002" s="496">
        <v>43084</v>
      </c>
      <c r="M2002" s="497">
        <v>42829</v>
      </c>
      <c r="N2002" s="152" t="s">
        <v>47</v>
      </c>
      <c r="O2002" s="498">
        <v>43084</v>
      </c>
      <c r="P2002" s="499">
        <v>1000000</v>
      </c>
      <c r="Q2002" s="500">
        <f t="shared" si="70"/>
        <v>1</v>
      </c>
      <c r="R2002" s="501">
        <v>12</v>
      </c>
      <c r="S2002" s="502">
        <v>42831</v>
      </c>
      <c r="T2002" s="152" t="s">
        <v>125</v>
      </c>
      <c r="U2002" s="152" t="s">
        <v>18</v>
      </c>
      <c r="V2002" s="495" t="s">
        <v>9273</v>
      </c>
      <c r="W2002" s="495" t="s">
        <v>11334</v>
      </c>
      <c r="X2002" s="495" t="s">
        <v>10184</v>
      </c>
      <c r="Y2002" s="495" t="s">
        <v>9291</v>
      </c>
      <c r="Z2002" s="616"/>
      <c r="AA2002" s="590"/>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615" customFormat="1" ht="17.45" customHeight="1" x14ac:dyDescent="0.25">
      <c r="A2003" s="589" t="s">
        <v>8828</v>
      </c>
      <c r="B2003" s="495" t="s">
        <v>56</v>
      </c>
      <c r="C2003" s="495" t="s">
        <v>161</v>
      </c>
      <c r="D2003" s="495" t="s">
        <v>7695</v>
      </c>
      <c r="E2003" s="495" t="s">
        <v>8829</v>
      </c>
      <c r="F2003" s="473" t="s">
        <v>26</v>
      </c>
      <c r="G2003" s="473"/>
      <c r="H2003" s="473"/>
      <c r="I2003" s="473"/>
      <c r="J2003" s="152" t="s">
        <v>11224</v>
      </c>
      <c r="K2003" s="163" t="s">
        <v>8948</v>
      </c>
      <c r="L2003" s="503">
        <v>43100</v>
      </c>
      <c r="M2003" s="497" t="s">
        <v>8888</v>
      </c>
      <c r="N2003" s="163" t="s">
        <v>46</v>
      </c>
      <c r="O2003" s="503">
        <v>43100</v>
      </c>
      <c r="P2003" s="499">
        <v>50000</v>
      </c>
      <c r="Q2003" s="500">
        <f t="shared" si="70"/>
        <v>4.9999999999999996E-2</v>
      </c>
      <c r="R2003" s="504">
        <v>1</v>
      </c>
      <c r="S2003" s="505" t="s">
        <v>7954</v>
      </c>
      <c r="T2003" s="163" t="s">
        <v>125</v>
      </c>
      <c r="U2003" s="163" t="s">
        <v>13</v>
      </c>
      <c r="V2003" s="495" t="s">
        <v>126</v>
      </c>
      <c r="W2003" s="495"/>
      <c r="X2003" s="495" t="s">
        <v>8925</v>
      </c>
      <c r="Y2003" s="495" t="s">
        <v>435</v>
      </c>
      <c r="Z2003" s="616"/>
      <c r="AA2003" s="590"/>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615" customFormat="1" ht="17.45" customHeight="1" x14ac:dyDescent="0.25">
      <c r="A2004" s="589" t="s">
        <v>9628</v>
      </c>
      <c r="B2004" s="495" t="s">
        <v>56</v>
      </c>
      <c r="C2004" s="495" t="s">
        <v>161</v>
      </c>
      <c r="D2004" s="495" t="s">
        <v>10412</v>
      </c>
      <c r="E2004" s="495" t="s">
        <v>9629</v>
      </c>
      <c r="F2004" s="473" t="s">
        <v>26</v>
      </c>
      <c r="G2004" s="473"/>
      <c r="H2004" s="473"/>
      <c r="I2004" s="473"/>
      <c r="J2004" s="152" t="s">
        <v>11223</v>
      </c>
      <c r="K2004" s="152" t="s">
        <v>8948</v>
      </c>
      <c r="L2004" s="496">
        <v>43007</v>
      </c>
      <c r="M2004" s="497">
        <v>42885</v>
      </c>
      <c r="N2004" s="152" t="s">
        <v>46</v>
      </c>
      <c r="O2004" s="498">
        <v>43007</v>
      </c>
      <c r="P2004" s="499">
        <v>300000</v>
      </c>
      <c r="Q2004" s="500">
        <f t="shared" si="70"/>
        <v>0.3</v>
      </c>
      <c r="R2004" s="501">
        <v>3</v>
      </c>
      <c r="S2004" s="502">
        <v>42887</v>
      </c>
      <c r="T2004" s="152" t="s">
        <v>103</v>
      </c>
      <c r="U2004" s="152" t="s">
        <v>7040</v>
      </c>
      <c r="V2004" s="495" t="s">
        <v>162</v>
      </c>
      <c r="W2004" s="495" t="s">
        <v>105</v>
      </c>
      <c r="X2004" s="495" t="s">
        <v>10005</v>
      </c>
      <c r="Y2004" s="495"/>
      <c r="Z2004" s="616"/>
      <c r="AA2004" s="590"/>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615" customFormat="1" ht="17.45" customHeight="1" x14ac:dyDescent="0.25">
      <c r="A2005" s="589" t="s">
        <v>8299</v>
      </c>
      <c r="B2005" s="495" t="s">
        <v>56</v>
      </c>
      <c r="C2005" s="495" t="s">
        <v>161</v>
      </c>
      <c r="D2005" s="495" t="s">
        <v>8300</v>
      </c>
      <c r="E2005" s="495" t="s">
        <v>8301</v>
      </c>
      <c r="F2005" s="473" t="s">
        <v>26</v>
      </c>
      <c r="G2005" s="473"/>
      <c r="H2005" s="473"/>
      <c r="I2005" s="473"/>
      <c r="J2005" s="152" t="s">
        <v>11223</v>
      </c>
      <c r="K2005" s="163" t="s">
        <v>8948</v>
      </c>
      <c r="L2005" s="503">
        <v>43008</v>
      </c>
      <c r="M2005" s="497" t="s">
        <v>8562</v>
      </c>
      <c r="N2005" s="163" t="s">
        <v>47</v>
      </c>
      <c r="O2005" s="503">
        <v>43008</v>
      </c>
      <c r="P2005" s="499">
        <v>250000</v>
      </c>
      <c r="Q2005" s="500">
        <f t="shared" si="70"/>
        <v>0.25</v>
      </c>
      <c r="R2005" s="504">
        <v>1</v>
      </c>
      <c r="S2005" s="505" t="s">
        <v>7954</v>
      </c>
      <c r="T2005" s="163" t="s">
        <v>103</v>
      </c>
      <c r="U2005" s="152" t="s">
        <v>7040</v>
      </c>
      <c r="V2005" s="495" t="s">
        <v>134</v>
      </c>
      <c r="W2005" s="495" t="s">
        <v>9226</v>
      </c>
      <c r="X2005" s="495" t="s">
        <v>8642</v>
      </c>
      <c r="Y2005" s="495" t="s">
        <v>1261</v>
      </c>
      <c r="Z2005" s="616"/>
      <c r="AA2005" s="590"/>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615" customFormat="1" ht="17.45" customHeight="1" x14ac:dyDescent="0.25">
      <c r="A2006" s="589" t="s">
        <v>2269</v>
      </c>
      <c r="B2006" s="495" t="s">
        <v>56</v>
      </c>
      <c r="C2006" s="495" t="s">
        <v>161</v>
      </c>
      <c r="D2006" s="495" t="s">
        <v>11531</v>
      </c>
      <c r="E2006" s="495" t="s">
        <v>2271</v>
      </c>
      <c r="F2006" s="473" t="s">
        <v>26</v>
      </c>
      <c r="G2006" s="473"/>
      <c r="H2006" s="473"/>
      <c r="I2006" s="473"/>
      <c r="J2006" s="152" t="s">
        <v>11224</v>
      </c>
      <c r="K2006" s="152" t="s">
        <v>8948</v>
      </c>
      <c r="L2006" s="496">
        <v>43056</v>
      </c>
      <c r="M2006" s="497">
        <v>42795</v>
      </c>
      <c r="N2006" s="152" t="s">
        <v>46</v>
      </c>
      <c r="O2006" s="498">
        <v>43066</v>
      </c>
      <c r="P2006" s="499">
        <v>160000</v>
      </c>
      <c r="Q2006" s="500">
        <f t="shared" si="70"/>
        <v>0.16</v>
      </c>
      <c r="R2006" s="501">
        <v>12</v>
      </c>
      <c r="S2006" s="502">
        <v>42796</v>
      </c>
      <c r="T2006" s="152" t="s">
        <v>125</v>
      </c>
      <c r="U2006" s="152" t="s">
        <v>7040</v>
      </c>
      <c r="V2006" s="495" t="s">
        <v>162</v>
      </c>
      <c r="W2006" s="495" t="s">
        <v>7199</v>
      </c>
      <c r="X2006" s="495" t="s">
        <v>11917</v>
      </c>
      <c r="Y2006" s="495"/>
      <c r="Z2006" s="616"/>
      <c r="AA2006" s="590"/>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615" customFormat="1" ht="17.45" customHeight="1" x14ac:dyDescent="0.25">
      <c r="A2007" s="589" t="s">
        <v>2247</v>
      </c>
      <c r="B2007" s="495" t="s">
        <v>56</v>
      </c>
      <c r="C2007" s="495" t="s">
        <v>124</v>
      </c>
      <c r="D2007" s="495" t="s">
        <v>2248</v>
      </c>
      <c r="E2007" s="495" t="s">
        <v>2249</v>
      </c>
      <c r="F2007" s="473" t="s">
        <v>25</v>
      </c>
      <c r="G2007" s="473"/>
      <c r="H2007" s="473"/>
      <c r="I2007" s="473"/>
      <c r="J2007" s="152" t="s">
        <v>11223</v>
      </c>
      <c r="K2007" s="163" t="s">
        <v>35</v>
      </c>
      <c r="L2007" s="503">
        <v>42974</v>
      </c>
      <c r="M2007" s="497" t="s">
        <v>2250</v>
      </c>
      <c r="N2007" s="163" t="s">
        <v>46</v>
      </c>
      <c r="O2007" s="503">
        <v>42974</v>
      </c>
      <c r="P2007" s="499">
        <v>166668</v>
      </c>
      <c r="Q2007" s="500">
        <f t="shared" si="70"/>
        <v>0.16666799999999998</v>
      </c>
      <c r="R2007" s="504">
        <v>3</v>
      </c>
      <c r="S2007" s="505" t="s">
        <v>5608</v>
      </c>
      <c r="T2007" s="163" t="s">
        <v>125</v>
      </c>
      <c r="U2007" s="152" t="s">
        <v>7040</v>
      </c>
      <c r="V2007" s="495" t="s">
        <v>158</v>
      </c>
      <c r="W2007" s="495" t="s">
        <v>5609</v>
      </c>
      <c r="X2007" s="495" t="s">
        <v>6356</v>
      </c>
      <c r="Y2007" s="495" t="s">
        <v>8696</v>
      </c>
      <c r="Z2007" s="616"/>
      <c r="AA2007" s="590"/>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615" customFormat="1" ht="17.45" customHeight="1" x14ac:dyDescent="0.25">
      <c r="A2008" s="589" t="s">
        <v>7009</v>
      </c>
      <c r="B2008" s="495" t="s">
        <v>56</v>
      </c>
      <c r="C2008" s="495" t="s">
        <v>235</v>
      </c>
      <c r="D2008" s="495" t="s">
        <v>10871</v>
      </c>
      <c r="E2008" s="495" t="s">
        <v>7010</v>
      </c>
      <c r="F2008" s="473" t="s">
        <v>28</v>
      </c>
      <c r="G2008" s="473"/>
      <c r="H2008" s="473"/>
      <c r="I2008" s="473"/>
      <c r="J2008" s="152" t="s">
        <v>11224</v>
      </c>
      <c r="K2008" s="152" t="s">
        <v>8950</v>
      </c>
      <c r="L2008" s="496">
        <v>43098</v>
      </c>
      <c r="M2008" s="497">
        <v>42804</v>
      </c>
      <c r="N2008" s="152" t="s">
        <v>46</v>
      </c>
      <c r="O2008" s="498">
        <v>43098</v>
      </c>
      <c r="P2008" s="499">
        <v>120000</v>
      </c>
      <c r="Q2008" s="500">
        <f t="shared" si="70"/>
        <v>0.12</v>
      </c>
      <c r="R2008" s="501">
        <v>12</v>
      </c>
      <c r="S2008" s="502">
        <v>42824</v>
      </c>
      <c r="T2008" s="152" t="s">
        <v>125</v>
      </c>
      <c r="U2008" s="152" t="s">
        <v>7040</v>
      </c>
      <c r="V2008" s="495" t="s">
        <v>162</v>
      </c>
      <c r="W2008" s="495" t="s">
        <v>105</v>
      </c>
      <c r="X2008" s="495" t="s">
        <v>7072</v>
      </c>
      <c r="Y2008" s="495"/>
      <c r="Z2008" s="616"/>
      <c r="AA2008" s="590"/>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615" customFormat="1" ht="17.45" customHeight="1" x14ac:dyDescent="0.25">
      <c r="A2009" s="589" t="s">
        <v>4891</v>
      </c>
      <c r="B2009" s="495" t="s">
        <v>56</v>
      </c>
      <c r="C2009" s="495" t="s">
        <v>235</v>
      </c>
      <c r="D2009" s="495" t="s">
        <v>4892</v>
      </c>
      <c r="E2009" s="495" t="s">
        <v>316</v>
      </c>
      <c r="F2009" s="473" t="s">
        <v>28</v>
      </c>
      <c r="G2009" s="473"/>
      <c r="H2009" s="473"/>
      <c r="I2009" s="473"/>
      <c r="J2009" s="152" t="s">
        <v>11224</v>
      </c>
      <c r="K2009" s="163" t="s">
        <v>8950</v>
      </c>
      <c r="L2009" s="503">
        <v>43098</v>
      </c>
      <c r="M2009" s="497" t="s">
        <v>4893</v>
      </c>
      <c r="N2009" s="163" t="s">
        <v>46</v>
      </c>
      <c r="O2009" s="163"/>
      <c r="P2009" s="499"/>
      <c r="Q2009" s="500"/>
      <c r="R2009" s="563"/>
      <c r="S2009" s="564"/>
      <c r="T2009" s="565"/>
      <c r="U2009" s="566"/>
      <c r="V2009" s="566"/>
      <c r="W2009" s="566"/>
      <c r="X2009" s="495" t="s">
        <v>6500</v>
      </c>
      <c r="Y2009" s="495" t="s">
        <v>667</v>
      </c>
      <c r="Z2009" s="616"/>
      <c r="AA2009" s="590"/>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615" customFormat="1" ht="17.45" customHeight="1" x14ac:dyDescent="0.25">
      <c r="A2010" s="591" t="s">
        <v>11440</v>
      </c>
      <c r="B2010" s="506" t="s">
        <v>56</v>
      </c>
      <c r="C2010" s="506" t="s">
        <v>235</v>
      </c>
      <c r="D2010" s="506" t="s">
        <v>11441</v>
      </c>
      <c r="E2010" s="506" t="s">
        <v>8261</v>
      </c>
      <c r="F2010" s="473" t="s">
        <v>24</v>
      </c>
      <c r="G2010" s="473"/>
      <c r="H2010" s="473"/>
      <c r="I2010" s="473"/>
      <c r="J2010" s="470" t="s">
        <v>11223</v>
      </c>
      <c r="K2010" s="470" t="s">
        <v>38</v>
      </c>
      <c r="L2010" s="515">
        <v>43007</v>
      </c>
      <c r="M2010" s="509">
        <v>42913</v>
      </c>
      <c r="N2010" s="470" t="s">
        <v>46</v>
      </c>
      <c r="O2010" s="516">
        <v>43007</v>
      </c>
      <c r="P2010" s="510">
        <v>1000000</v>
      </c>
      <c r="Q2010" s="511">
        <f t="shared" ref="Q2010:Q2019" si="71">+P2010*0.000001</f>
        <v>1</v>
      </c>
      <c r="R2010" s="517">
        <v>36</v>
      </c>
      <c r="S2010" s="518">
        <v>42913</v>
      </c>
      <c r="T2010" s="470" t="s">
        <v>103</v>
      </c>
      <c r="U2010" s="470" t="s">
        <v>18</v>
      </c>
      <c r="V2010" s="506" t="s">
        <v>9273</v>
      </c>
      <c r="W2010" s="506" t="s">
        <v>11808</v>
      </c>
      <c r="X2010" s="495" t="s">
        <v>11879</v>
      </c>
      <c r="Y2010" s="495" t="s">
        <v>9439</v>
      </c>
      <c r="Z2010" s="616"/>
      <c r="AA2010" s="590"/>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615" customFormat="1" ht="17.45" customHeight="1" x14ac:dyDescent="0.25">
      <c r="A2011" s="589" t="s">
        <v>10635</v>
      </c>
      <c r="B2011" s="495" t="s">
        <v>56</v>
      </c>
      <c r="C2011" s="495" t="s">
        <v>117</v>
      </c>
      <c r="D2011" s="495" t="s">
        <v>7315</v>
      </c>
      <c r="E2011" s="495" t="s">
        <v>10636</v>
      </c>
      <c r="F2011" s="473" t="s">
        <v>25</v>
      </c>
      <c r="G2011" s="473"/>
      <c r="H2011" s="473"/>
      <c r="I2011" s="473"/>
      <c r="J2011" s="152" t="s">
        <v>11223</v>
      </c>
      <c r="K2011" s="163" t="s">
        <v>8951</v>
      </c>
      <c r="L2011" s="503">
        <v>43006</v>
      </c>
      <c r="M2011" s="497" t="s">
        <v>10732</v>
      </c>
      <c r="N2011" s="163" t="s">
        <v>47</v>
      </c>
      <c r="O2011" s="503">
        <v>43006</v>
      </c>
      <c r="P2011" s="499">
        <v>50000</v>
      </c>
      <c r="Q2011" s="500">
        <f t="shared" si="71"/>
        <v>4.9999999999999996E-2</v>
      </c>
      <c r="R2011" s="504">
        <v>12</v>
      </c>
      <c r="S2011" s="505" t="s">
        <v>10333</v>
      </c>
      <c r="T2011" s="163" t="s">
        <v>103</v>
      </c>
      <c r="U2011" s="163" t="s">
        <v>7</v>
      </c>
      <c r="V2011" s="495" t="s">
        <v>477</v>
      </c>
      <c r="W2011" s="495" t="s">
        <v>1138</v>
      </c>
      <c r="X2011" s="495" t="s">
        <v>8679</v>
      </c>
      <c r="Y2011" s="495" t="s">
        <v>356</v>
      </c>
      <c r="Z2011" s="616"/>
      <c r="AA2011" s="590"/>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615" customFormat="1" ht="17.45" customHeight="1" x14ac:dyDescent="0.25">
      <c r="A2012" s="589" t="s">
        <v>6618</v>
      </c>
      <c r="B2012" s="495" t="s">
        <v>57</v>
      </c>
      <c r="C2012" s="495" t="s">
        <v>324</v>
      </c>
      <c r="D2012" s="495" t="s">
        <v>6619</v>
      </c>
      <c r="E2012" s="495" t="s">
        <v>11172</v>
      </c>
      <c r="F2012" s="473" t="s">
        <v>26</v>
      </c>
      <c r="G2012" s="473"/>
      <c r="H2012" s="473"/>
      <c r="I2012" s="473"/>
      <c r="J2012" s="152" t="s">
        <v>11223</v>
      </c>
      <c r="K2012" s="163" t="s">
        <v>33</v>
      </c>
      <c r="L2012" s="503">
        <v>42986</v>
      </c>
      <c r="M2012" s="497" t="s">
        <v>6787</v>
      </c>
      <c r="N2012" s="163" t="s">
        <v>47</v>
      </c>
      <c r="O2012" s="503">
        <v>42986</v>
      </c>
      <c r="P2012" s="499">
        <v>0</v>
      </c>
      <c r="Q2012" s="500">
        <f t="shared" si="71"/>
        <v>0</v>
      </c>
      <c r="R2012" s="504">
        <v>12</v>
      </c>
      <c r="S2012" s="505" t="s">
        <v>7682</v>
      </c>
      <c r="T2012" s="163" t="s">
        <v>125</v>
      </c>
      <c r="U2012" s="163" t="s">
        <v>18</v>
      </c>
      <c r="V2012" s="495" t="s">
        <v>9273</v>
      </c>
      <c r="W2012" s="495" t="s">
        <v>7683</v>
      </c>
      <c r="X2012" s="495" t="s">
        <v>6005</v>
      </c>
      <c r="Y2012" s="495" t="s">
        <v>186</v>
      </c>
      <c r="Z2012" s="616"/>
      <c r="AA2012" s="590"/>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615" customFormat="1" ht="17.45" customHeight="1" x14ac:dyDescent="0.25">
      <c r="A2013" s="589" t="s">
        <v>8521</v>
      </c>
      <c r="B2013" s="495" t="s">
        <v>57</v>
      </c>
      <c r="C2013" s="495" t="s">
        <v>324</v>
      </c>
      <c r="D2013" s="495" t="s">
        <v>9680</v>
      </c>
      <c r="E2013" s="495" t="s">
        <v>8522</v>
      </c>
      <c r="F2013" s="473" t="s">
        <v>25</v>
      </c>
      <c r="G2013" s="473"/>
      <c r="H2013" s="473"/>
      <c r="I2013" s="473"/>
      <c r="J2013" s="152" t="s">
        <v>11223</v>
      </c>
      <c r="K2013" s="163" t="s">
        <v>8951</v>
      </c>
      <c r="L2013" s="503">
        <v>42978</v>
      </c>
      <c r="M2013" s="497" t="s">
        <v>9702</v>
      </c>
      <c r="N2013" s="163" t="s">
        <v>47</v>
      </c>
      <c r="O2013" s="503">
        <v>42978</v>
      </c>
      <c r="P2013" s="499">
        <v>0</v>
      </c>
      <c r="Q2013" s="500">
        <f t="shared" si="71"/>
        <v>0</v>
      </c>
      <c r="R2013" s="504">
        <v>12</v>
      </c>
      <c r="S2013" s="505" t="s">
        <v>10333</v>
      </c>
      <c r="T2013" s="163" t="s">
        <v>125</v>
      </c>
      <c r="U2013" s="152" t="s">
        <v>7040</v>
      </c>
      <c r="V2013" s="495" t="s">
        <v>104</v>
      </c>
      <c r="W2013" s="495" t="s">
        <v>105</v>
      </c>
      <c r="X2013" s="495" t="s">
        <v>9728</v>
      </c>
      <c r="Y2013" s="495" t="s">
        <v>107</v>
      </c>
      <c r="Z2013" s="616"/>
      <c r="AA2013" s="590"/>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615" customFormat="1" ht="17.45" customHeight="1" x14ac:dyDescent="0.25">
      <c r="A2014" s="589" t="s">
        <v>3557</v>
      </c>
      <c r="B2014" s="495" t="s">
        <v>57</v>
      </c>
      <c r="C2014" s="495" t="s">
        <v>324</v>
      </c>
      <c r="D2014" s="495" t="s">
        <v>3558</v>
      </c>
      <c r="E2014" s="495" t="s">
        <v>3367</v>
      </c>
      <c r="F2014" s="473" t="s">
        <v>28</v>
      </c>
      <c r="G2014" s="473"/>
      <c r="H2014" s="473"/>
      <c r="I2014" s="473"/>
      <c r="J2014" s="152" t="s">
        <v>11225</v>
      </c>
      <c r="K2014" s="163" t="s">
        <v>8950</v>
      </c>
      <c r="L2014" s="503">
        <v>42916</v>
      </c>
      <c r="M2014" s="497" t="s">
        <v>3559</v>
      </c>
      <c r="N2014" s="163" t="s">
        <v>46</v>
      </c>
      <c r="O2014" s="503">
        <v>42916</v>
      </c>
      <c r="P2014" s="499">
        <v>0</v>
      </c>
      <c r="Q2014" s="500">
        <f t="shared" si="71"/>
        <v>0</v>
      </c>
      <c r="R2014" s="504">
        <v>12</v>
      </c>
      <c r="S2014" s="505" t="s">
        <v>4825</v>
      </c>
      <c r="T2014" s="163" t="s">
        <v>125</v>
      </c>
      <c r="U2014" s="163" t="s">
        <v>7</v>
      </c>
      <c r="V2014" s="495" t="s">
        <v>388</v>
      </c>
      <c r="W2014" s="495"/>
      <c r="X2014" s="495" t="s">
        <v>6101</v>
      </c>
      <c r="Y2014" s="495" t="s">
        <v>313</v>
      </c>
      <c r="Z2014" s="616"/>
      <c r="AA2014" s="590"/>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615" customFormat="1" ht="17.45" customHeight="1" x14ac:dyDescent="0.25">
      <c r="A2015" s="589" t="s">
        <v>4749</v>
      </c>
      <c r="B2015" s="495" t="s">
        <v>57</v>
      </c>
      <c r="C2015" s="495" t="s">
        <v>391</v>
      </c>
      <c r="D2015" s="495" t="s">
        <v>4750</v>
      </c>
      <c r="E2015" s="495" t="s">
        <v>4751</v>
      </c>
      <c r="F2015" s="473" t="s">
        <v>24</v>
      </c>
      <c r="G2015" s="473"/>
      <c r="H2015" s="473"/>
      <c r="I2015" s="473"/>
      <c r="J2015" s="152" t="s">
        <v>11225</v>
      </c>
      <c r="K2015" s="163" t="s">
        <v>8949</v>
      </c>
      <c r="L2015" s="503">
        <v>42869</v>
      </c>
      <c r="M2015" s="497" t="s">
        <v>4752</v>
      </c>
      <c r="N2015" s="163" t="s">
        <v>48</v>
      </c>
      <c r="O2015" s="503">
        <v>42869</v>
      </c>
      <c r="P2015" s="499">
        <v>0</v>
      </c>
      <c r="Q2015" s="500">
        <f t="shared" si="71"/>
        <v>0</v>
      </c>
      <c r="R2015" s="504">
        <v>1</v>
      </c>
      <c r="S2015" s="505" t="s">
        <v>9605</v>
      </c>
      <c r="T2015" s="163" t="s">
        <v>125</v>
      </c>
      <c r="U2015" s="152" t="s">
        <v>7040</v>
      </c>
      <c r="V2015" s="495" t="s">
        <v>104</v>
      </c>
      <c r="W2015" s="495" t="s">
        <v>105</v>
      </c>
      <c r="X2015" s="495" t="s">
        <v>6248</v>
      </c>
      <c r="Y2015" s="495" t="s">
        <v>186</v>
      </c>
      <c r="Z2015" s="616"/>
      <c r="AA2015" s="590"/>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615" customFormat="1" ht="17.45" customHeight="1" x14ac:dyDescent="0.25">
      <c r="A2016" s="589" t="s">
        <v>3183</v>
      </c>
      <c r="B2016" s="495" t="s">
        <v>57</v>
      </c>
      <c r="C2016" s="495" t="s">
        <v>1046</v>
      </c>
      <c r="D2016" s="495" t="s">
        <v>1876</v>
      </c>
      <c r="E2016" s="495" t="s">
        <v>3184</v>
      </c>
      <c r="F2016" s="473" t="s">
        <v>27</v>
      </c>
      <c r="G2016" s="473"/>
      <c r="H2016" s="473"/>
      <c r="I2016" s="473"/>
      <c r="J2016" s="152" t="s">
        <v>11225</v>
      </c>
      <c r="K2016" s="163" t="s">
        <v>8947</v>
      </c>
      <c r="L2016" s="503">
        <v>42913</v>
      </c>
      <c r="M2016" s="497" t="s">
        <v>3185</v>
      </c>
      <c r="N2016" s="163" t="s">
        <v>48</v>
      </c>
      <c r="O2016" s="503">
        <v>42913</v>
      </c>
      <c r="P2016" s="499">
        <v>0</v>
      </c>
      <c r="Q2016" s="500">
        <f t="shared" si="71"/>
        <v>0</v>
      </c>
      <c r="R2016" s="504">
        <v>12</v>
      </c>
      <c r="S2016" s="505" t="s">
        <v>10333</v>
      </c>
      <c r="T2016" s="163" t="s">
        <v>125</v>
      </c>
      <c r="U2016" s="163" t="s">
        <v>7</v>
      </c>
      <c r="V2016" s="495" t="s">
        <v>477</v>
      </c>
      <c r="W2016" s="495" t="s">
        <v>3186</v>
      </c>
      <c r="X2016" s="495" t="s">
        <v>9280</v>
      </c>
      <c r="Y2016" s="495" t="s">
        <v>3084</v>
      </c>
      <c r="Z2016" s="616"/>
      <c r="AA2016" s="590"/>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615" customFormat="1" ht="17.45" customHeight="1" x14ac:dyDescent="0.25">
      <c r="A2017" s="589" t="s">
        <v>4562</v>
      </c>
      <c r="B2017" s="495" t="s">
        <v>57</v>
      </c>
      <c r="C2017" s="495" t="s">
        <v>1046</v>
      </c>
      <c r="D2017" s="495" t="s">
        <v>4563</v>
      </c>
      <c r="E2017" s="495" t="s">
        <v>4564</v>
      </c>
      <c r="F2017" s="473" t="s">
        <v>28</v>
      </c>
      <c r="G2017" s="473"/>
      <c r="H2017" s="473"/>
      <c r="I2017" s="473"/>
      <c r="J2017" s="152" t="s">
        <v>11225</v>
      </c>
      <c r="K2017" s="163" t="s">
        <v>8950</v>
      </c>
      <c r="L2017" s="503">
        <v>42916</v>
      </c>
      <c r="M2017" s="497" t="s">
        <v>4565</v>
      </c>
      <c r="N2017" s="163" t="s">
        <v>142</v>
      </c>
      <c r="O2017" s="503">
        <v>42916</v>
      </c>
      <c r="P2017" s="499">
        <v>0</v>
      </c>
      <c r="Q2017" s="500">
        <f t="shared" si="71"/>
        <v>0</v>
      </c>
      <c r="R2017" s="504">
        <v>1</v>
      </c>
      <c r="S2017" s="505" t="s">
        <v>1770</v>
      </c>
      <c r="T2017" s="163" t="s">
        <v>125</v>
      </c>
      <c r="U2017" s="163" t="s">
        <v>7</v>
      </c>
      <c r="V2017" s="495" t="s">
        <v>921</v>
      </c>
      <c r="W2017" s="495"/>
      <c r="X2017" s="495" t="s">
        <v>5618</v>
      </c>
      <c r="Y2017" s="495"/>
      <c r="Z2017" s="616"/>
      <c r="AA2017" s="590"/>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615" customFormat="1" ht="17.45" customHeight="1" x14ac:dyDescent="0.25">
      <c r="A2018" s="589" t="s">
        <v>1772</v>
      </c>
      <c r="B2018" s="495" t="s">
        <v>6912</v>
      </c>
      <c r="C2018" s="495" t="s">
        <v>6912</v>
      </c>
      <c r="D2018" s="495" t="s">
        <v>218</v>
      </c>
      <c r="E2018" s="495" t="s">
        <v>1773</v>
      </c>
      <c r="F2018" s="473" t="s">
        <v>26</v>
      </c>
      <c r="G2018" s="473" t="s">
        <v>4894</v>
      </c>
      <c r="H2018" s="473" t="str">
        <f>VLOOKUP(A2018,'[1]2017 SalesConnect'!$A:$J,8,0)</f>
        <v>India</v>
      </c>
      <c r="I2018" s="473" t="str">
        <f>VLOOKUP(A2018,'[1]2017 SalesConnect'!$A:$I,9,0)</f>
        <v>Won, Staffing in Progress</v>
      </c>
      <c r="J2018" s="152" t="s">
        <v>11225</v>
      </c>
      <c r="K2018" s="163" t="s">
        <v>8948</v>
      </c>
      <c r="L2018" s="503">
        <v>42870</v>
      </c>
      <c r="M2018" s="497" t="s">
        <v>1774</v>
      </c>
      <c r="N2018" s="163" t="s">
        <v>50</v>
      </c>
      <c r="O2018" s="503">
        <v>42870</v>
      </c>
      <c r="P2018" s="499">
        <v>0</v>
      </c>
      <c r="Q2018" s="500">
        <f t="shared" si="71"/>
        <v>0</v>
      </c>
      <c r="R2018" s="504">
        <v>12</v>
      </c>
      <c r="S2018" s="505" t="s">
        <v>8161</v>
      </c>
      <c r="T2018" s="163" t="s">
        <v>125</v>
      </c>
      <c r="U2018" s="163" t="s">
        <v>385</v>
      </c>
      <c r="V2018" s="495" t="s">
        <v>385</v>
      </c>
      <c r="W2018" s="495" t="s">
        <v>3622</v>
      </c>
      <c r="X2018" s="495" t="s">
        <v>5899</v>
      </c>
      <c r="Y2018" s="495" t="s">
        <v>221</v>
      </c>
      <c r="Z2018" s="616"/>
      <c r="AA2018" s="590"/>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615" customFormat="1" ht="17.45" customHeight="1" x14ac:dyDescent="0.25">
      <c r="A2019" s="589" t="s">
        <v>4854</v>
      </c>
      <c r="B2019" s="495" t="s">
        <v>6912</v>
      </c>
      <c r="C2019" s="495" t="s">
        <v>6912</v>
      </c>
      <c r="D2019" s="495" t="s">
        <v>4855</v>
      </c>
      <c r="E2019" s="495" t="s">
        <v>4856</v>
      </c>
      <c r="F2019" s="473" t="s">
        <v>24</v>
      </c>
      <c r="G2019" s="473"/>
      <c r="H2019" s="473"/>
      <c r="I2019" s="473"/>
      <c r="J2019" s="152" t="s">
        <v>11223</v>
      </c>
      <c r="K2019" s="163" t="s">
        <v>8949</v>
      </c>
      <c r="L2019" s="503">
        <v>43008</v>
      </c>
      <c r="M2019" s="497" t="s">
        <v>4857</v>
      </c>
      <c r="N2019" s="163" t="s">
        <v>121</v>
      </c>
      <c r="O2019" s="503">
        <v>43008</v>
      </c>
      <c r="P2019" s="499">
        <v>0</v>
      </c>
      <c r="Q2019" s="500">
        <f t="shared" si="71"/>
        <v>0</v>
      </c>
      <c r="R2019" s="504">
        <v>12</v>
      </c>
      <c r="S2019" s="505" t="s">
        <v>812</v>
      </c>
      <c r="T2019" s="163" t="s">
        <v>125</v>
      </c>
      <c r="U2019" s="152" t="s">
        <v>7040</v>
      </c>
      <c r="V2019" s="495" t="s">
        <v>104</v>
      </c>
      <c r="W2019" s="495" t="s">
        <v>105</v>
      </c>
      <c r="X2019" s="495" t="s">
        <v>6411</v>
      </c>
      <c r="Y2019" s="495" t="s">
        <v>186</v>
      </c>
      <c r="Z2019" s="616"/>
      <c r="AA2019" s="590"/>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615" customFormat="1" ht="17.45" customHeight="1" x14ac:dyDescent="0.25">
      <c r="A2020" s="592" t="s">
        <v>574</v>
      </c>
      <c r="B2020" s="519" t="s">
        <v>6912</v>
      </c>
      <c r="C2020" s="519" t="s">
        <v>6912</v>
      </c>
      <c r="D2020" s="519" t="s">
        <v>575</v>
      </c>
      <c r="E2020" s="519" t="s">
        <v>576</v>
      </c>
      <c r="F2020" s="473" t="s">
        <v>27</v>
      </c>
      <c r="G2020" s="473" t="s">
        <v>4894</v>
      </c>
      <c r="H2020" s="473" t="str">
        <f>VLOOKUP(A2020,'[1]2017 SalesConnect'!$A:$J,8,0)</f>
        <v>India</v>
      </c>
      <c r="I2020" s="473" t="str">
        <f>VLOOKUP(A2020,'[1]2017 SalesConnect'!$A:$I,9,0)</f>
        <v>We are engaged. Ram engaged , likely to travel</v>
      </c>
      <c r="J2020" s="520" t="s">
        <v>11226</v>
      </c>
      <c r="K2020" s="520" t="s">
        <v>8947</v>
      </c>
      <c r="L2020" s="521">
        <v>42823</v>
      </c>
      <c r="M2020" s="522" t="s">
        <v>577</v>
      </c>
      <c r="N2020" s="520" t="s">
        <v>50</v>
      </c>
      <c r="O2020" s="521">
        <v>42823</v>
      </c>
      <c r="P2020" s="523">
        <v>0</v>
      </c>
      <c r="Q2020" s="524">
        <v>0</v>
      </c>
      <c r="R2020" s="525">
        <v>3</v>
      </c>
      <c r="S2020" s="526" t="s">
        <v>113</v>
      </c>
      <c r="T2020" s="520" t="s">
        <v>125</v>
      </c>
      <c r="U2020" s="520" t="s">
        <v>7040</v>
      </c>
      <c r="V2020" s="519" t="s">
        <v>104</v>
      </c>
      <c r="W2020" s="519" t="s">
        <v>4817</v>
      </c>
      <c r="X2020" s="415" t="s">
        <v>5494</v>
      </c>
      <c r="Y2020" s="415" t="s">
        <v>9242</v>
      </c>
      <c r="Z2020" s="616"/>
      <c r="AA2020" s="590"/>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615" customFormat="1" ht="17.45" customHeight="1" x14ac:dyDescent="0.25">
      <c r="A2021" s="589" t="s">
        <v>857</v>
      </c>
      <c r="B2021" s="495" t="s">
        <v>60</v>
      </c>
      <c r="C2021" s="495" t="s">
        <v>377</v>
      </c>
      <c r="D2021" s="495" t="s">
        <v>858</v>
      </c>
      <c r="E2021" s="495" t="s">
        <v>7143</v>
      </c>
      <c r="F2021" s="473" t="s">
        <v>26</v>
      </c>
      <c r="G2021" s="473"/>
      <c r="H2021" s="473"/>
      <c r="I2021" s="473"/>
      <c r="J2021" s="152" t="s">
        <v>11223</v>
      </c>
      <c r="K2021" s="163" t="s">
        <v>8948</v>
      </c>
      <c r="L2021" s="503">
        <v>43000</v>
      </c>
      <c r="M2021" s="497" t="s">
        <v>859</v>
      </c>
      <c r="N2021" s="163" t="s">
        <v>48</v>
      </c>
      <c r="O2021" s="503">
        <v>43000</v>
      </c>
      <c r="P2021" s="499">
        <v>0</v>
      </c>
      <c r="Q2021" s="500">
        <f t="shared" ref="Q2021:Q2062" si="72">+P2021*0.000001</f>
        <v>0</v>
      </c>
      <c r="R2021" s="504">
        <v>1</v>
      </c>
      <c r="S2021" s="505" t="s">
        <v>9606</v>
      </c>
      <c r="T2021" s="163" t="s">
        <v>125</v>
      </c>
      <c r="U2021" s="163" t="s">
        <v>13</v>
      </c>
      <c r="V2021" s="495" t="s">
        <v>1089</v>
      </c>
      <c r="W2021" s="495" t="s">
        <v>1100</v>
      </c>
      <c r="X2021" s="495" t="s">
        <v>5801</v>
      </c>
      <c r="Y2021" s="495" t="s">
        <v>667</v>
      </c>
      <c r="Z2021" s="616"/>
      <c r="AA2021" s="590"/>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615" customFormat="1" ht="17.45" customHeight="1" x14ac:dyDescent="0.25">
      <c r="A2022" s="589" t="s">
        <v>857</v>
      </c>
      <c r="B2022" s="495" t="s">
        <v>60</v>
      </c>
      <c r="C2022" s="495" t="s">
        <v>377</v>
      </c>
      <c r="D2022" s="495" t="s">
        <v>858</v>
      </c>
      <c r="E2022" s="495" t="s">
        <v>7143</v>
      </c>
      <c r="F2022" s="473" t="s">
        <v>26</v>
      </c>
      <c r="G2022" s="473"/>
      <c r="H2022" s="473"/>
      <c r="I2022" s="473"/>
      <c r="J2022" s="152" t="s">
        <v>11223</v>
      </c>
      <c r="K2022" s="163" t="s">
        <v>8948</v>
      </c>
      <c r="L2022" s="503">
        <v>43000</v>
      </c>
      <c r="M2022" s="497" t="s">
        <v>859</v>
      </c>
      <c r="N2022" s="163" t="s">
        <v>48</v>
      </c>
      <c r="O2022" s="503">
        <v>43000</v>
      </c>
      <c r="P2022" s="499">
        <v>0</v>
      </c>
      <c r="Q2022" s="500">
        <f t="shared" si="72"/>
        <v>0</v>
      </c>
      <c r="R2022" s="504">
        <v>1</v>
      </c>
      <c r="S2022" s="505" t="s">
        <v>11332</v>
      </c>
      <c r="T2022" s="163" t="s">
        <v>125</v>
      </c>
      <c r="U2022" s="163" t="s">
        <v>13</v>
      </c>
      <c r="V2022" s="495" t="s">
        <v>860</v>
      </c>
      <c r="W2022" s="495" t="s">
        <v>6725</v>
      </c>
      <c r="X2022" s="495" t="s">
        <v>5801</v>
      </c>
      <c r="Y2022" s="495" t="s">
        <v>667</v>
      </c>
      <c r="Z2022" s="616"/>
      <c r="AA2022" s="590"/>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615" customFormat="1" ht="17.45" customHeight="1" x14ac:dyDescent="0.25">
      <c r="A2023" s="589" t="s">
        <v>8003</v>
      </c>
      <c r="B2023" s="495" t="s">
        <v>60</v>
      </c>
      <c r="C2023" s="495" t="s">
        <v>377</v>
      </c>
      <c r="D2023" s="495" t="s">
        <v>8004</v>
      </c>
      <c r="E2023" s="495" t="s">
        <v>8005</v>
      </c>
      <c r="F2023" s="473" t="s">
        <v>26</v>
      </c>
      <c r="G2023" s="473"/>
      <c r="H2023" s="473"/>
      <c r="I2023" s="473"/>
      <c r="J2023" s="152" t="s">
        <v>11223</v>
      </c>
      <c r="K2023" s="163" t="s">
        <v>8948</v>
      </c>
      <c r="L2023" s="503">
        <v>43008</v>
      </c>
      <c r="M2023" s="497" t="s">
        <v>8037</v>
      </c>
      <c r="N2023" s="163" t="s">
        <v>47</v>
      </c>
      <c r="O2023" s="503">
        <v>43008</v>
      </c>
      <c r="P2023" s="499">
        <v>0</v>
      </c>
      <c r="Q2023" s="500">
        <f t="shared" si="72"/>
        <v>0</v>
      </c>
      <c r="R2023" s="504">
        <v>1</v>
      </c>
      <c r="S2023" s="505" t="s">
        <v>9606</v>
      </c>
      <c r="T2023" s="163" t="s">
        <v>125</v>
      </c>
      <c r="U2023" s="163" t="s">
        <v>13</v>
      </c>
      <c r="V2023" s="495" t="s">
        <v>860</v>
      </c>
      <c r="W2023" s="495" t="s">
        <v>6798</v>
      </c>
      <c r="X2023" s="495" t="s">
        <v>8049</v>
      </c>
      <c r="Y2023" s="495" t="s">
        <v>313</v>
      </c>
      <c r="Z2023" s="616"/>
      <c r="AA2023" s="590"/>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615" customFormat="1" ht="17.45" customHeight="1" x14ac:dyDescent="0.25">
      <c r="A2024" s="589" t="s">
        <v>4843</v>
      </c>
      <c r="B2024" s="495" t="s">
        <v>60</v>
      </c>
      <c r="C2024" s="495" t="s">
        <v>377</v>
      </c>
      <c r="D2024" s="495" t="s">
        <v>4844</v>
      </c>
      <c r="E2024" s="495" t="s">
        <v>4845</v>
      </c>
      <c r="F2024" s="473" t="s">
        <v>26</v>
      </c>
      <c r="G2024" s="473"/>
      <c r="H2024" s="473"/>
      <c r="I2024" s="473"/>
      <c r="J2024" s="152" t="s">
        <v>11223</v>
      </c>
      <c r="K2024" s="163" t="s">
        <v>8948</v>
      </c>
      <c r="L2024" s="503">
        <v>43007</v>
      </c>
      <c r="M2024" s="497" t="s">
        <v>4846</v>
      </c>
      <c r="N2024" s="163" t="s">
        <v>142</v>
      </c>
      <c r="O2024" s="503">
        <v>43007</v>
      </c>
      <c r="P2024" s="499">
        <v>0</v>
      </c>
      <c r="Q2024" s="500">
        <f t="shared" si="72"/>
        <v>0</v>
      </c>
      <c r="R2024" s="504">
        <v>1</v>
      </c>
      <c r="S2024" s="505" t="s">
        <v>4846</v>
      </c>
      <c r="T2024" s="163" t="s">
        <v>103</v>
      </c>
      <c r="U2024" s="163" t="s">
        <v>13</v>
      </c>
      <c r="V2024" s="495" t="s">
        <v>126</v>
      </c>
      <c r="W2024" s="495"/>
      <c r="X2024" s="495" t="s">
        <v>6410</v>
      </c>
      <c r="Y2024" s="495"/>
      <c r="Z2024" s="616"/>
      <c r="AA2024" s="590"/>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615" customFormat="1" ht="17.45" customHeight="1" x14ac:dyDescent="0.25">
      <c r="A2025" s="589" t="s">
        <v>4412</v>
      </c>
      <c r="B2025" s="495" t="s">
        <v>60</v>
      </c>
      <c r="C2025" s="495" t="s">
        <v>377</v>
      </c>
      <c r="D2025" s="495" t="s">
        <v>1375</v>
      </c>
      <c r="E2025" s="495" t="s">
        <v>4413</v>
      </c>
      <c r="F2025" s="473" t="s">
        <v>26</v>
      </c>
      <c r="G2025" s="473"/>
      <c r="H2025" s="473"/>
      <c r="I2025" s="473"/>
      <c r="J2025" s="152" t="s">
        <v>11223</v>
      </c>
      <c r="K2025" s="163" t="s">
        <v>8948</v>
      </c>
      <c r="L2025" s="503">
        <v>43007</v>
      </c>
      <c r="M2025" s="497" t="s">
        <v>4414</v>
      </c>
      <c r="N2025" s="163" t="s">
        <v>47</v>
      </c>
      <c r="O2025" s="503">
        <v>43007</v>
      </c>
      <c r="P2025" s="499">
        <v>0</v>
      </c>
      <c r="Q2025" s="500">
        <f t="shared" si="72"/>
        <v>0</v>
      </c>
      <c r="R2025" s="504">
        <v>2</v>
      </c>
      <c r="S2025" s="505" t="s">
        <v>11283</v>
      </c>
      <c r="T2025" s="163" t="s">
        <v>125</v>
      </c>
      <c r="U2025" s="152" t="s">
        <v>7040</v>
      </c>
      <c r="V2025" s="495" t="s">
        <v>134</v>
      </c>
      <c r="W2025" s="495" t="s">
        <v>518</v>
      </c>
      <c r="X2025" s="495" t="s">
        <v>5801</v>
      </c>
      <c r="Y2025" s="495" t="s">
        <v>667</v>
      </c>
      <c r="Z2025" s="616"/>
      <c r="AA2025" s="590"/>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615" customFormat="1" ht="17.45" customHeight="1" x14ac:dyDescent="0.25">
      <c r="A2026" s="589" t="s">
        <v>8326</v>
      </c>
      <c r="B2026" s="495" t="s">
        <v>60</v>
      </c>
      <c r="C2026" s="495" t="s">
        <v>377</v>
      </c>
      <c r="D2026" s="495" t="s">
        <v>8327</v>
      </c>
      <c r="E2026" s="495" t="s">
        <v>8328</v>
      </c>
      <c r="F2026" s="473" t="s">
        <v>25</v>
      </c>
      <c r="G2026" s="473"/>
      <c r="H2026" s="473"/>
      <c r="I2026" s="473"/>
      <c r="J2026" s="152" t="s">
        <v>11223</v>
      </c>
      <c r="K2026" s="163" t="s">
        <v>35</v>
      </c>
      <c r="L2026" s="503">
        <v>43000</v>
      </c>
      <c r="M2026" s="497" t="s">
        <v>8568</v>
      </c>
      <c r="N2026" s="163" t="s">
        <v>48</v>
      </c>
      <c r="O2026" s="503">
        <v>43000</v>
      </c>
      <c r="P2026" s="499">
        <v>0</v>
      </c>
      <c r="Q2026" s="500">
        <f t="shared" si="72"/>
        <v>0</v>
      </c>
      <c r="R2026" s="504">
        <v>12</v>
      </c>
      <c r="S2026" s="505" t="s">
        <v>11804</v>
      </c>
      <c r="T2026" s="163" t="s">
        <v>125</v>
      </c>
      <c r="U2026" s="152" t="s">
        <v>7040</v>
      </c>
      <c r="V2026" s="495" t="s">
        <v>104</v>
      </c>
      <c r="W2026" s="495" t="s">
        <v>7165</v>
      </c>
      <c r="X2026" s="495" t="s">
        <v>8061</v>
      </c>
      <c r="Y2026" s="495" t="s">
        <v>375</v>
      </c>
      <c r="Z2026" s="616"/>
      <c r="AA2026" s="590"/>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615" customFormat="1" ht="17.45" customHeight="1" x14ac:dyDescent="0.25">
      <c r="A2027" s="589" t="s">
        <v>1905</v>
      </c>
      <c r="B2027" s="495" t="s">
        <v>60</v>
      </c>
      <c r="C2027" s="495" t="s">
        <v>377</v>
      </c>
      <c r="D2027" s="495" t="s">
        <v>1906</v>
      </c>
      <c r="E2027" s="495" t="s">
        <v>1907</v>
      </c>
      <c r="F2027" s="473" t="s">
        <v>26</v>
      </c>
      <c r="G2027" s="473"/>
      <c r="H2027" s="473"/>
      <c r="I2027" s="473"/>
      <c r="J2027" s="152" t="s">
        <v>11225</v>
      </c>
      <c r="K2027" s="163" t="s">
        <v>8948</v>
      </c>
      <c r="L2027" s="503">
        <v>42916</v>
      </c>
      <c r="M2027" s="497" t="s">
        <v>1908</v>
      </c>
      <c r="N2027" s="163" t="s">
        <v>48</v>
      </c>
      <c r="O2027" s="503">
        <v>43005</v>
      </c>
      <c r="P2027" s="499">
        <v>0</v>
      </c>
      <c r="Q2027" s="500">
        <f t="shared" si="72"/>
        <v>0</v>
      </c>
      <c r="R2027" s="504">
        <v>12</v>
      </c>
      <c r="S2027" s="505" t="s">
        <v>9261</v>
      </c>
      <c r="T2027" s="163" t="s">
        <v>125</v>
      </c>
      <c r="U2027" s="163" t="s">
        <v>7</v>
      </c>
      <c r="V2027" s="495" t="s">
        <v>477</v>
      </c>
      <c r="W2027" s="495" t="s">
        <v>1138</v>
      </c>
      <c r="X2027" s="495" t="s">
        <v>5914</v>
      </c>
      <c r="Y2027" s="495" t="s">
        <v>221</v>
      </c>
      <c r="Z2027" s="616"/>
      <c r="AA2027" s="590"/>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615" customFormat="1" ht="17.45" customHeight="1" x14ac:dyDescent="0.25">
      <c r="A2028" s="589" t="s">
        <v>6268</v>
      </c>
      <c r="B2028" s="495" t="s">
        <v>58</v>
      </c>
      <c r="C2028" s="495" t="s">
        <v>58</v>
      </c>
      <c r="D2028" s="495" t="s">
        <v>2609</v>
      </c>
      <c r="E2028" s="495" t="s">
        <v>6269</v>
      </c>
      <c r="F2028" s="473" t="s">
        <v>26</v>
      </c>
      <c r="G2028" s="473"/>
      <c r="H2028" s="473"/>
      <c r="I2028" s="473"/>
      <c r="J2028" s="152" t="s">
        <v>11223</v>
      </c>
      <c r="K2028" s="163" t="s">
        <v>33</v>
      </c>
      <c r="L2028" s="503">
        <v>43007</v>
      </c>
      <c r="M2028" s="497" t="s">
        <v>6354</v>
      </c>
      <c r="N2028" s="163" t="s">
        <v>48</v>
      </c>
      <c r="O2028" s="503">
        <v>43007</v>
      </c>
      <c r="P2028" s="499">
        <v>0</v>
      </c>
      <c r="Q2028" s="500">
        <f t="shared" si="72"/>
        <v>0</v>
      </c>
      <c r="R2028" s="504">
        <v>6</v>
      </c>
      <c r="S2028" s="505" t="s">
        <v>783</v>
      </c>
      <c r="T2028" s="163" t="s">
        <v>125</v>
      </c>
      <c r="U2028" s="163" t="s">
        <v>7</v>
      </c>
      <c r="V2028" s="495" t="s">
        <v>477</v>
      </c>
      <c r="W2028" s="495" t="s">
        <v>1138</v>
      </c>
      <c r="X2028" s="495" t="s">
        <v>6355</v>
      </c>
      <c r="Y2028" s="495" t="s">
        <v>6971</v>
      </c>
      <c r="Z2028" s="616"/>
      <c r="AA2028" s="590"/>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615" customFormat="1" ht="17.45" customHeight="1" x14ac:dyDescent="0.25">
      <c r="A2029" s="589" t="s">
        <v>6268</v>
      </c>
      <c r="B2029" s="495" t="s">
        <v>58</v>
      </c>
      <c r="C2029" s="495" t="s">
        <v>58</v>
      </c>
      <c r="D2029" s="495" t="s">
        <v>2609</v>
      </c>
      <c r="E2029" s="495" t="s">
        <v>6269</v>
      </c>
      <c r="F2029" s="473" t="s">
        <v>26</v>
      </c>
      <c r="G2029" s="473"/>
      <c r="H2029" s="473"/>
      <c r="I2029" s="473"/>
      <c r="J2029" s="152" t="s">
        <v>11223</v>
      </c>
      <c r="K2029" s="163" t="s">
        <v>33</v>
      </c>
      <c r="L2029" s="503">
        <v>43007</v>
      </c>
      <c r="M2029" s="497" t="s">
        <v>6354</v>
      </c>
      <c r="N2029" s="163" t="s">
        <v>48</v>
      </c>
      <c r="O2029" s="503">
        <v>43007</v>
      </c>
      <c r="P2029" s="499">
        <v>0</v>
      </c>
      <c r="Q2029" s="500">
        <f t="shared" si="72"/>
        <v>0</v>
      </c>
      <c r="R2029" s="504">
        <v>12</v>
      </c>
      <c r="S2029" s="505" t="s">
        <v>2423</v>
      </c>
      <c r="T2029" s="163" t="s">
        <v>125</v>
      </c>
      <c r="U2029" s="163" t="s">
        <v>7</v>
      </c>
      <c r="V2029" s="495" t="s">
        <v>388</v>
      </c>
      <c r="W2029" s="495" t="s">
        <v>389</v>
      </c>
      <c r="X2029" s="495" t="s">
        <v>6355</v>
      </c>
      <c r="Y2029" s="495" t="s">
        <v>6971</v>
      </c>
      <c r="Z2029" s="616"/>
      <c r="AA2029" s="590"/>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615" customFormat="1" ht="17.45" customHeight="1" x14ac:dyDescent="0.25">
      <c r="A2030" s="591" t="s">
        <v>11753</v>
      </c>
      <c r="B2030" s="506" t="s">
        <v>57</v>
      </c>
      <c r="C2030" s="506" t="s">
        <v>1348</v>
      </c>
      <c r="D2030" s="506" t="s">
        <v>11754</v>
      </c>
      <c r="E2030" s="506" t="s">
        <v>11725</v>
      </c>
      <c r="F2030" s="473" t="s">
        <v>24</v>
      </c>
      <c r="G2030" s="473"/>
      <c r="H2030" s="473"/>
      <c r="I2030" s="473"/>
      <c r="J2030" s="470" t="s">
        <v>11224</v>
      </c>
      <c r="K2030" s="507" t="s">
        <v>38</v>
      </c>
      <c r="L2030" s="508">
        <v>43100</v>
      </c>
      <c r="M2030" s="509" t="s">
        <v>11801</v>
      </c>
      <c r="N2030" s="507" t="s">
        <v>121</v>
      </c>
      <c r="O2030" s="508">
        <v>43100</v>
      </c>
      <c r="P2030" s="510">
        <v>0</v>
      </c>
      <c r="Q2030" s="511">
        <f t="shared" si="72"/>
        <v>0</v>
      </c>
      <c r="R2030" s="512">
        <v>12</v>
      </c>
      <c r="S2030" s="513" t="s">
        <v>11804</v>
      </c>
      <c r="T2030" s="507" t="s">
        <v>125</v>
      </c>
      <c r="U2030" s="507" t="s">
        <v>18</v>
      </c>
      <c r="V2030" s="506" t="s">
        <v>9273</v>
      </c>
      <c r="W2030" s="506" t="s">
        <v>11335</v>
      </c>
      <c r="X2030" s="495" t="s">
        <v>12019</v>
      </c>
      <c r="Y2030" s="495" t="s">
        <v>757</v>
      </c>
      <c r="Z2030" s="616"/>
      <c r="AA2030" s="590"/>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615" customFormat="1" ht="17.45" customHeight="1" x14ac:dyDescent="0.25">
      <c r="A2031" s="591" t="s">
        <v>11753</v>
      </c>
      <c r="B2031" s="506" t="s">
        <v>57</v>
      </c>
      <c r="C2031" s="506" t="s">
        <v>1348</v>
      </c>
      <c r="D2031" s="506" t="s">
        <v>11754</v>
      </c>
      <c r="E2031" s="506" t="s">
        <v>11725</v>
      </c>
      <c r="F2031" s="473" t="s">
        <v>24</v>
      </c>
      <c r="G2031" s="473"/>
      <c r="H2031" s="473"/>
      <c r="I2031" s="473"/>
      <c r="J2031" s="470" t="s">
        <v>11224</v>
      </c>
      <c r="K2031" s="507" t="s">
        <v>38</v>
      </c>
      <c r="L2031" s="508">
        <v>43100</v>
      </c>
      <c r="M2031" s="509" t="s">
        <v>11801</v>
      </c>
      <c r="N2031" s="507" t="s">
        <v>121</v>
      </c>
      <c r="O2031" s="508">
        <v>43100</v>
      </c>
      <c r="P2031" s="510">
        <v>0</v>
      </c>
      <c r="Q2031" s="511">
        <f t="shared" si="72"/>
        <v>0</v>
      </c>
      <c r="R2031" s="512">
        <v>12</v>
      </c>
      <c r="S2031" s="513" t="s">
        <v>11804</v>
      </c>
      <c r="T2031" s="507" t="s">
        <v>125</v>
      </c>
      <c r="U2031" s="507" t="s">
        <v>385</v>
      </c>
      <c r="V2031" s="506" t="s">
        <v>5512</v>
      </c>
      <c r="W2031" s="506" t="s">
        <v>11868</v>
      </c>
      <c r="X2031" s="495" t="s">
        <v>12019</v>
      </c>
      <c r="Y2031" s="495" t="s">
        <v>757</v>
      </c>
      <c r="Z2031" s="616"/>
      <c r="AA2031" s="590"/>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615" customFormat="1" ht="17.45" customHeight="1" x14ac:dyDescent="0.25">
      <c r="A2032" s="589" t="s">
        <v>8535</v>
      </c>
      <c r="B2032" s="495" t="s">
        <v>57</v>
      </c>
      <c r="C2032" s="495" t="s">
        <v>1348</v>
      </c>
      <c r="D2032" s="495" t="s">
        <v>10707</v>
      </c>
      <c r="E2032" s="495" t="s">
        <v>8536</v>
      </c>
      <c r="F2032" s="473" t="s">
        <v>27</v>
      </c>
      <c r="G2032" s="473"/>
      <c r="H2032" s="473"/>
      <c r="I2032" s="473"/>
      <c r="J2032" s="152" t="s">
        <v>11223</v>
      </c>
      <c r="K2032" s="152" t="s">
        <v>8947</v>
      </c>
      <c r="L2032" s="496">
        <v>42930</v>
      </c>
      <c r="M2032" s="497">
        <v>42851</v>
      </c>
      <c r="N2032" s="152" t="s">
        <v>46</v>
      </c>
      <c r="O2032" s="498">
        <v>42930</v>
      </c>
      <c r="P2032" s="499">
        <v>0</v>
      </c>
      <c r="Q2032" s="500">
        <f t="shared" si="72"/>
        <v>0</v>
      </c>
      <c r="R2032" s="501">
        <v>48</v>
      </c>
      <c r="S2032" s="502">
        <v>42852</v>
      </c>
      <c r="T2032" s="152" t="s">
        <v>125</v>
      </c>
      <c r="U2032" s="152" t="s">
        <v>7040</v>
      </c>
      <c r="V2032" s="495" t="s">
        <v>162</v>
      </c>
      <c r="W2032" s="495" t="s">
        <v>7199</v>
      </c>
      <c r="X2032" s="495" t="s">
        <v>10121</v>
      </c>
      <c r="Y2032" s="495" t="s">
        <v>6864</v>
      </c>
      <c r="Z2032" s="616"/>
      <c r="AA2032" s="590"/>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615" customFormat="1" ht="17.45" customHeight="1" x14ac:dyDescent="0.25">
      <c r="A2033" s="591" t="s">
        <v>11753</v>
      </c>
      <c r="B2033" s="506" t="s">
        <v>57</v>
      </c>
      <c r="C2033" s="506" t="s">
        <v>1348</v>
      </c>
      <c r="D2033" s="506" t="s">
        <v>11754</v>
      </c>
      <c r="E2033" s="506" t="s">
        <v>11725</v>
      </c>
      <c r="F2033" s="473" t="s">
        <v>24</v>
      </c>
      <c r="G2033" s="473"/>
      <c r="H2033" s="473"/>
      <c r="I2033" s="473"/>
      <c r="J2033" s="470" t="s">
        <v>11224</v>
      </c>
      <c r="K2033" s="507" t="s">
        <v>38</v>
      </c>
      <c r="L2033" s="508">
        <v>43100</v>
      </c>
      <c r="M2033" s="509" t="s">
        <v>11801</v>
      </c>
      <c r="N2033" s="507" t="s">
        <v>121</v>
      </c>
      <c r="O2033" s="508">
        <v>43100</v>
      </c>
      <c r="P2033" s="510">
        <v>0</v>
      </c>
      <c r="Q2033" s="511">
        <f t="shared" si="72"/>
        <v>0</v>
      </c>
      <c r="R2033" s="512">
        <v>12</v>
      </c>
      <c r="S2033" s="513" t="s">
        <v>11804</v>
      </c>
      <c r="T2033" s="507" t="s">
        <v>125</v>
      </c>
      <c r="U2033" s="470" t="s">
        <v>7040</v>
      </c>
      <c r="V2033" s="506" t="s">
        <v>104</v>
      </c>
      <c r="W2033" s="506" t="s">
        <v>105</v>
      </c>
      <c r="X2033" s="495" t="s">
        <v>12019</v>
      </c>
      <c r="Y2033" s="495" t="s">
        <v>757</v>
      </c>
      <c r="Z2033" s="616"/>
      <c r="AA2033" s="590"/>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615" customFormat="1" ht="17.45" customHeight="1" x14ac:dyDescent="0.25">
      <c r="A2034" s="589" t="s">
        <v>3005</v>
      </c>
      <c r="B2034" s="495" t="s">
        <v>60</v>
      </c>
      <c r="C2034" s="495" t="s">
        <v>6576</v>
      </c>
      <c r="D2034" s="495" t="s">
        <v>2253</v>
      </c>
      <c r="E2034" s="495" t="s">
        <v>3006</v>
      </c>
      <c r="F2034" s="473" t="s">
        <v>6576</v>
      </c>
      <c r="G2034" s="473"/>
      <c r="H2034" s="473"/>
      <c r="I2034" s="473"/>
      <c r="J2034" s="152" t="s">
        <v>11223</v>
      </c>
      <c r="K2034" s="163" t="s">
        <v>8948</v>
      </c>
      <c r="L2034" s="503">
        <v>42944</v>
      </c>
      <c r="M2034" s="497" t="s">
        <v>3007</v>
      </c>
      <c r="N2034" s="163" t="s">
        <v>47</v>
      </c>
      <c r="O2034" s="503">
        <v>42944</v>
      </c>
      <c r="P2034" s="499">
        <v>0</v>
      </c>
      <c r="Q2034" s="500">
        <f t="shared" si="72"/>
        <v>0</v>
      </c>
      <c r="R2034" s="504">
        <v>1</v>
      </c>
      <c r="S2034" s="505" t="s">
        <v>8655</v>
      </c>
      <c r="T2034" s="163" t="s">
        <v>103</v>
      </c>
      <c r="U2034" s="163" t="s">
        <v>13</v>
      </c>
      <c r="V2034" s="495" t="s">
        <v>126</v>
      </c>
      <c r="W2034" s="495" t="s">
        <v>127</v>
      </c>
      <c r="X2034" s="495" t="s">
        <v>5514</v>
      </c>
      <c r="Y2034" s="495" t="s">
        <v>435</v>
      </c>
      <c r="Z2034" s="616"/>
      <c r="AA2034" s="590"/>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615" customFormat="1" ht="17.45" customHeight="1" x14ac:dyDescent="0.25">
      <c r="A2035" s="589" t="s">
        <v>2756</v>
      </c>
      <c r="B2035" s="495" t="s">
        <v>60</v>
      </c>
      <c r="C2035" s="495" t="s">
        <v>6576</v>
      </c>
      <c r="D2035" s="495" t="s">
        <v>10709</v>
      </c>
      <c r="E2035" s="495" t="s">
        <v>2758</v>
      </c>
      <c r="F2035" s="473" t="s">
        <v>6576</v>
      </c>
      <c r="G2035" s="473" t="s">
        <v>4894</v>
      </c>
      <c r="H2035" s="473" t="str">
        <f>VLOOKUP(A2035,'[1]2017 SalesConnect'!$A:$J,8,0)</f>
        <v>India</v>
      </c>
      <c r="I2035" s="473" t="str">
        <f>VLOOKUP(A2035,'[1]2017 SalesConnect'!$A:$I,9,0)</f>
        <v>Involved in discussions and workshops to finalize the use case. Potential to start in late Q2</v>
      </c>
      <c r="J2035" s="152" t="s">
        <v>11223</v>
      </c>
      <c r="K2035" s="152" t="s">
        <v>8948</v>
      </c>
      <c r="L2035" s="496">
        <v>42944</v>
      </c>
      <c r="M2035" s="497">
        <v>42716</v>
      </c>
      <c r="N2035" s="152" t="s">
        <v>47</v>
      </c>
      <c r="O2035" s="498">
        <v>42944</v>
      </c>
      <c r="P2035" s="499">
        <v>0</v>
      </c>
      <c r="Q2035" s="500">
        <f t="shared" si="72"/>
        <v>0</v>
      </c>
      <c r="R2035" s="501">
        <v>12</v>
      </c>
      <c r="S2035" s="502">
        <v>42908</v>
      </c>
      <c r="T2035" s="152" t="s">
        <v>125</v>
      </c>
      <c r="U2035" s="152" t="s">
        <v>7040</v>
      </c>
      <c r="V2035" s="495" t="s">
        <v>162</v>
      </c>
      <c r="W2035" s="495" t="s">
        <v>105</v>
      </c>
      <c r="X2035" s="495" t="s">
        <v>9811</v>
      </c>
      <c r="Y2035" s="495"/>
      <c r="Z2035" s="616"/>
      <c r="AA2035" s="590"/>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615" customFormat="1" ht="17.45" customHeight="1" x14ac:dyDescent="0.25">
      <c r="A2036" s="589" t="s">
        <v>758</v>
      </c>
      <c r="B2036" s="495" t="s">
        <v>60</v>
      </c>
      <c r="C2036" s="495" t="s">
        <v>6576</v>
      </c>
      <c r="D2036" s="495" t="s">
        <v>759</v>
      </c>
      <c r="E2036" s="495" t="s">
        <v>760</v>
      </c>
      <c r="F2036" s="473" t="s">
        <v>6576</v>
      </c>
      <c r="G2036" s="473" t="s">
        <v>4894</v>
      </c>
      <c r="H2036" s="473" t="str">
        <f>VLOOKUP(A2036,'[1]2017 SalesConnect'!$A:$J,8,0)</f>
        <v>India</v>
      </c>
      <c r="I2036" s="473" t="str">
        <f>VLOOKUP(A2036,'[1]2017 SalesConnect'!$A:$I,9,0)</f>
        <v>Proposal in deal board, stuck due to IP issues, may not sign in Apr</v>
      </c>
      <c r="J2036" s="152" t="s">
        <v>11223</v>
      </c>
      <c r="K2036" s="163" t="s">
        <v>8990</v>
      </c>
      <c r="L2036" s="503">
        <v>42937</v>
      </c>
      <c r="M2036" s="497" t="s">
        <v>761</v>
      </c>
      <c r="N2036" s="163" t="s">
        <v>48</v>
      </c>
      <c r="O2036" s="503">
        <v>42937</v>
      </c>
      <c r="P2036" s="499">
        <v>0</v>
      </c>
      <c r="Q2036" s="500">
        <f t="shared" si="72"/>
        <v>0</v>
      </c>
      <c r="R2036" s="504">
        <v>12</v>
      </c>
      <c r="S2036" s="505" t="s">
        <v>11804</v>
      </c>
      <c r="T2036" s="163" t="s">
        <v>125</v>
      </c>
      <c r="U2036" s="152" t="s">
        <v>7040</v>
      </c>
      <c r="V2036" s="495" t="s">
        <v>134</v>
      </c>
      <c r="W2036" s="495" t="s">
        <v>7993</v>
      </c>
      <c r="X2036" s="495" t="s">
        <v>5523</v>
      </c>
      <c r="Y2036" s="495" t="s">
        <v>9314</v>
      </c>
      <c r="Z2036" s="616"/>
      <c r="AA2036" s="590"/>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615" customFormat="1" ht="17.45" customHeight="1" x14ac:dyDescent="0.25">
      <c r="A2037" s="589" t="s">
        <v>2849</v>
      </c>
      <c r="B2037" s="495" t="s">
        <v>59</v>
      </c>
      <c r="C2037" s="495" t="s">
        <v>9574</v>
      </c>
      <c r="D2037" s="495" t="s">
        <v>2850</v>
      </c>
      <c r="E2037" s="495" t="s">
        <v>2851</v>
      </c>
      <c r="F2037" s="473" t="s">
        <v>26</v>
      </c>
      <c r="G2037" s="473"/>
      <c r="H2037" s="473"/>
      <c r="I2037" s="473"/>
      <c r="J2037" s="152" t="s">
        <v>11225</v>
      </c>
      <c r="K2037" s="163" t="s">
        <v>33</v>
      </c>
      <c r="L2037" s="503">
        <v>42916</v>
      </c>
      <c r="M2037" s="497" t="s">
        <v>2852</v>
      </c>
      <c r="N2037" s="163" t="s">
        <v>50</v>
      </c>
      <c r="O2037" s="503">
        <v>42916</v>
      </c>
      <c r="P2037" s="499">
        <v>0</v>
      </c>
      <c r="Q2037" s="500">
        <f t="shared" si="72"/>
        <v>0</v>
      </c>
      <c r="R2037" s="504">
        <v>1</v>
      </c>
      <c r="S2037" s="505" t="s">
        <v>4815</v>
      </c>
      <c r="T2037" s="163" t="s">
        <v>125</v>
      </c>
      <c r="U2037" s="163" t="s">
        <v>11</v>
      </c>
      <c r="V2037" s="495" t="s">
        <v>11</v>
      </c>
      <c r="W2037" s="495" t="s">
        <v>4816</v>
      </c>
      <c r="X2037" s="495" t="s">
        <v>6068</v>
      </c>
      <c r="Y2037" s="495" t="s">
        <v>2854</v>
      </c>
      <c r="Z2037" s="616"/>
      <c r="AA2037" s="590"/>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615" customFormat="1" ht="17.45" customHeight="1" x14ac:dyDescent="0.25">
      <c r="A2038" s="589" t="s">
        <v>1823</v>
      </c>
      <c r="B2038" s="495" t="s">
        <v>59</v>
      </c>
      <c r="C2038" s="495" t="s">
        <v>9574</v>
      </c>
      <c r="D2038" s="495" t="s">
        <v>1824</v>
      </c>
      <c r="E2038" s="495" t="s">
        <v>1825</v>
      </c>
      <c r="F2038" s="473" t="s">
        <v>24</v>
      </c>
      <c r="G2038" s="473"/>
      <c r="H2038" s="473"/>
      <c r="I2038" s="473"/>
      <c r="J2038" s="152" t="s">
        <v>11225</v>
      </c>
      <c r="K2038" s="163" t="s">
        <v>8949</v>
      </c>
      <c r="L2038" s="503">
        <v>42916</v>
      </c>
      <c r="M2038" s="497" t="s">
        <v>1826</v>
      </c>
      <c r="N2038" s="163" t="s">
        <v>48</v>
      </c>
      <c r="O2038" s="503">
        <v>42916</v>
      </c>
      <c r="P2038" s="499">
        <v>0</v>
      </c>
      <c r="Q2038" s="500">
        <f t="shared" si="72"/>
        <v>0</v>
      </c>
      <c r="R2038" s="504">
        <v>1</v>
      </c>
      <c r="S2038" s="505" t="s">
        <v>8189</v>
      </c>
      <c r="T2038" s="163" t="s">
        <v>125</v>
      </c>
      <c r="U2038" s="163" t="s">
        <v>13</v>
      </c>
      <c r="V2038" s="495" t="s">
        <v>126</v>
      </c>
      <c r="W2038" s="495" t="s">
        <v>2853</v>
      </c>
      <c r="X2038" s="495" t="s">
        <v>5508</v>
      </c>
      <c r="Y2038" s="495" t="s">
        <v>1827</v>
      </c>
      <c r="Z2038" s="616"/>
      <c r="AA2038" s="590"/>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615" customFormat="1" ht="17.45" customHeight="1" x14ac:dyDescent="0.25">
      <c r="A2039" s="591" t="s">
        <v>11523</v>
      </c>
      <c r="B2039" s="506" t="s">
        <v>59</v>
      </c>
      <c r="C2039" s="506" t="s">
        <v>9574</v>
      </c>
      <c r="D2039" s="506" t="s">
        <v>11524</v>
      </c>
      <c r="E2039" s="506" t="s">
        <v>11525</v>
      </c>
      <c r="F2039" s="473" t="s">
        <v>27</v>
      </c>
      <c r="G2039" s="473"/>
      <c r="H2039" s="473"/>
      <c r="I2039" s="473"/>
      <c r="J2039" s="470" t="s">
        <v>11225</v>
      </c>
      <c r="K2039" s="470" t="s">
        <v>8947</v>
      </c>
      <c r="L2039" s="515">
        <v>42916</v>
      </c>
      <c r="M2039" s="509">
        <v>42571</v>
      </c>
      <c r="N2039" s="470" t="s">
        <v>50</v>
      </c>
      <c r="O2039" s="516">
        <v>42916</v>
      </c>
      <c r="P2039" s="510">
        <v>0</v>
      </c>
      <c r="Q2039" s="511">
        <f t="shared" si="72"/>
        <v>0</v>
      </c>
      <c r="R2039" s="517">
        <v>12</v>
      </c>
      <c r="S2039" s="518">
        <v>42909</v>
      </c>
      <c r="T2039" s="470" t="s">
        <v>292</v>
      </c>
      <c r="U2039" s="470" t="s">
        <v>7040</v>
      </c>
      <c r="V2039" s="506" t="s">
        <v>162</v>
      </c>
      <c r="W2039" s="506" t="s">
        <v>105</v>
      </c>
      <c r="X2039" s="495" t="s">
        <v>11915</v>
      </c>
      <c r="Y2039" s="495" t="s">
        <v>6529</v>
      </c>
      <c r="Z2039" s="616"/>
      <c r="AA2039" s="590"/>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615" customFormat="1" ht="17.45" customHeight="1" x14ac:dyDescent="0.25">
      <c r="A2040" s="589" t="s">
        <v>11442</v>
      </c>
      <c r="B2040" s="495" t="s">
        <v>59</v>
      </c>
      <c r="C2040" s="495" t="s">
        <v>9574</v>
      </c>
      <c r="D2040" s="495" t="s">
        <v>11679</v>
      </c>
      <c r="E2040" s="495" t="s">
        <v>11444</v>
      </c>
      <c r="F2040" s="473" t="s">
        <v>26</v>
      </c>
      <c r="G2040" s="473"/>
      <c r="H2040" s="473"/>
      <c r="I2040" s="473"/>
      <c r="J2040" s="152" t="s">
        <v>11223</v>
      </c>
      <c r="K2040" s="163" t="s">
        <v>8948</v>
      </c>
      <c r="L2040" s="503">
        <v>42947</v>
      </c>
      <c r="M2040" s="497" t="s">
        <v>11788</v>
      </c>
      <c r="N2040" s="163" t="s">
        <v>47</v>
      </c>
      <c r="O2040" s="503">
        <v>42947</v>
      </c>
      <c r="P2040" s="499">
        <v>0</v>
      </c>
      <c r="Q2040" s="500">
        <f t="shared" si="72"/>
        <v>0</v>
      </c>
      <c r="R2040" s="504">
        <v>12</v>
      </c>
      <c r="S2040" s="505" t="s">
        <v>11804</v>
      </c>
      <c r="T2040" s="163" t="s">
        <v>125</v>
      </c>
      <c r="U2040" s="152" t="s">
        <v>7040</v>
      </c>
      <c r="V2040" s="495" t="s">
        <v>134</v>
      </c>
      <c r="W2040" s="495" t="s">
        <v>11869</v>
      </c>
      <c r="X2040" s="495" t="s">
        <v>11875</v>
      </c>
      <c r="Y2040" s="495" t="s">
        <v>221</v>
      </c>
      <c r="Z2040" s="616"/>
      <c r="AA2040" s="590"/>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615" customFormat="1" ht="17.45" customHeight="1" x14ac:dyDescent="0.25">
      <c r="A2041" s="589" t="s">
        <v>11430</v>
      </c>
      <c r="B2041" s="495" t="s">
        <v>57</v>
      </c>
      <c r="C2041" s="495" t="s">
        <v>775</v>
      </c>
      <c r="D2041" s="495" t="s">
        <v>7946</v>
      </c>
      <c r="E2041" s="495" t="s">
        <v>11431</v>
      </c>
      <c r="F2041" s="473" t="s">
        <v>24</v>
      </c>
      <c r="G2041" s="473"/>
      <c r="H2041" s="473"/>
      <c r="I2041" s="473"/>
      <c r="J2041" s="152" t="s">
        <v>11224</v>
      </c>
      <c r="K2041" s="163" t="s">
        <v>8949</v>
      </c>
      <c r="L2041" s="503">
        <v>43091</v>
      </c>
      <c r="M2041" s="497" t="s">
        <v>11758</v>
      </c>
      <c r="N2041" s="163" t="s">
        <v>47</v>
      </c>
      <c r="O2041" s="503">
        <v>43091</v>
      </c>
      <c r="P2041" s="499">
        <v>0</v>
      </c>
      <c r="Q2041" s="500">
        <f t="shared" si="72"/>
        <v>0</v>
      </c>
      <c r="R2041" s="504">
        <v>12</v>
      </c>
      <c r="S2041" s="505" t="s">
        <v>11804</v>
      </c>
      <c r="T2041" s="163" t="s">
        <v>103</v>
      </c>
      <c r="U2041" s="152" t="s">
        <v>7040</v>
      </c>
      <c r="V2041" s="495" t="s">
        <v>104</v>
      </c>
      <c r="W2041" s="495" t="s">
        <v>114</v>
      </c>
      <c r="X2041" s="495" t="s">
        <v>11877</v>
      </c>
      <c r="Y2041" s="495" t="s">
        <v>622</v>
      </c>
      <c r="Z2041" s="616"/>
      <c r="AA2041" s="590"/>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615" customFormat="1" ht="17.45" customHeight="1" x14ac:dyDescent="0.25">
      <c r="A2042" s="589" t="s">
        <v>5763</v>
      </c>
      <c r="B2042" s="495" t="s">
        <v>57</v>
      </c>
      <c r="C2042" s="495" t="s">
        <v>98</v>
      </c>
      <c r="D2042" s="495" t="s">
        <v>5764</v>
      </c>
      <c r="E2042" s="495" t="s">
        <v>5765</v>
      </c>
      <c r="F2042" s="473" t="s">
        <v>28</v>
      </c>
      <c r="G2042" s="473"/>
      <c r="H2042" s="473"/>
      <c r="I2042" s="473"/>
      <c r="J2042" s="152" t="s">
        <v>11223</v>
      </c>
      <c r="K2042" s="163" t="s">
        <v>8950</v>
      </c>
      <c r="L2042" s="503">
        <v>42999</v>
      </c>
      <c r="M2042" s="497" t="s">
        <v>6234</v>
      </c>
      <c r="N2042" s="163" t="s">
        <v>47</v>
      </c>
      <c r="O2042" s="503">
        <v>42999</v>
      </c>
      <c r="P2042" s="499">
        <v>0</v>
      </c>
      <c r="Q2042" s="500">
        <f t="shared" si="72"/>
        <v>0</v>
      </c>
      <c r="R2042" s="504">
        <v>12</v>
      </c>
      <c r="S2042" s="505" t="s">
        <v>9808</v>
      </c>
      <c r="T2042" s="163" t="s">
        <v>125</v>
      </c>
      <c r="U2042" s="152" t="s">
        <v>7040</v>
      </c>
      <c r="V2042" s="495" t="s">
        <v>104</v>
      </c>
      <c r="W2042" s="495" t="s">
        <v>105</v>
      </c>
      <c r="X2042" s="495" t="s">
        <v>106</v>
      </c>
      <c r="Y2042" s="495" t="s">
        <v>667</v>
      </c>
      <c r="Z2042" s="616"/>
      <c r="AA2042" s="590"/>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615" customFormat="1" ht="17.45" customHeight="1" x14ac:dyDescent="0.25">
      <c r="A2043" s="589" t="s">
        <v>618</v>
      </c>
      <c r="B2043" s="495" t="s">
        <v>57</v>
      </c>
      <c r="C2043" s="495" t="s">
        <v>98</v>
      </c>
      <c r="D2043" s="495" t="s">
        <v>619</v>
      </c>
      <c r="E2043" s="495" t="s">
        <v>620</v>
      </c>
      <c r="F2043" s="473" t="s">
        <v>24</v>
      </c>
      <c r="G2043" s="473"/>
      <c r="H2043" s="473"/>
      <c r="I2043" s="473"/>
      <c r="J2043" s="152" t="s">
        <v>11223</v>
      </c>
      <c r="K2043" s="163" t="s">
        <v>8949</v>
      </c>
      <c r="L2043" s="503">
        <v>42983</v>
      </c>
      <c r="M2043" s="497" t="s">
        <v>621</v>
      </c>
      <c r="N2043" s="163" t="s">
        <v>48</v>
      </c>
      <c r="O2043" s="503">
        <v>42983</v>
      </c>
      <c r="P2043" s="499">
        <v>0</v>
      </c>
      <c r="Q2043" s="500">
        <f t="shared" si="72"/>
        <v>0</v>
      </c>
      <c r="R2043" s="504">
        <v>12</v>
      </c>
      <c r="S2043" s="505" t="s">
        <v>9789</v>
      </c>
      <c r="T2043" s="163" t="s">
        <v>125</v>
      </c>
      <c r="U2043" s="152" t="s">
        <v>7040</v>
      </c>
      <c r="V2043" s="495" t="s">
        <v>134</v>
      </c>
      <c r="W2043" s="495" t="s">
        <v>5571</v>
      </c>
      <c r="X2043" s="495" t="s">
        <v>106</v>
      </c>
      <c r="Y2043" s="495" t="s">
        <v>622</v>
      </c>
      <c r="Z2043" s="616"/>
      <c r="AA2043" s="590"/>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615" customFormat="1" ht="17.45" customHeight="1" x14ac:dyDescent="0.25">
      <c r="A2044" s="589" t="s">
        <v>4657</v>
      </c>
      <c r="B2044" s="495" t="s">
        <v>57</v>
      </c>
      <c r="C2044" s="495" t="s">
        <v>98</v>
      </c>
      <c r="D2044" s="495" t="s">
        <v>1652</v>
      </c>
      <c r="E2044" s="495" t="s">
        <v>4658</v>
      </c>
      <c r="F2044" s="473" t="s">
        <v>26</v>
      </c>
      <c r="G2044" s="473"/>
      <c r="H2044" s="473"/>
      <c r="I2044" s="473"/>
      <c r="J2044" s="152" t="s">
        <v>11225</v>
      </c>
      <c r="K2044" s="163" t="s">
        <v>8948</v>
      </c>
      <c r="L2044" s="503">
        <v>42912</v>
      </c>
      <c r="M2044" s="497" t="s">
        <v>4659</v>
      </c>
      <c r="N2044" s="163" t="s">
        <v>47</v>
      </c>
      <c r="O2044" s="503">
        <v>42912</v>
      </c>
      <c r="P2044" s="499">
        <v>0</v>
      </c>
      <c r="Q2044" s="500">
        <f t="shared" si="72"/>
        <v>0</v>
      </c>
      <c r="R2044" s="504">
        <v>12</v>
      </c>
      <c r="S2044" s="505" t="s">
        <v>11870</v>
      </c>
      <c r="T2044" s="163" t="s">
        <v>125</v>
      </c>
      <c r="U2044" s="163" t="s">
        <v>7</v>
      </c>
      <c r="V2044" s="495" t="s">
        <v>477</v>
      </c>
      <c r="W2044" s="495" t="s">
        <v>1302</v>
      </c>
      <c r="X2044" s="495" t="s">
        <v>106</v>
      </c>
      <c r="Y2044" s="495" t="s">
        <v>1342</v>
      </c>
      <c r="Z2044" s="616"/>
      <c r="AA2044" s="590"/>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615" customFormat="1" ht="17.45" customHeight="1" x14ac:dyDescent="0.25">
      <c r="A2045" s="589" t="s">
        <v>3054</v>
      </c>
      <c r="B2045" s="495" t="s">
        <v>57</v>
      </c>
      <c r="C2045" s="495" t="s">
        <v>98</v>
      </c>
      <c r="D2045" s="495" t="s">
        <v>3055</v>
      </c>
      <c r="E2045" s="495" t="s">
        <v>3056</v>
      </c>
      <c r="F2045" s="473" t="s">
        <v>28</v>
      </c>
      <c r="G2045" s="473"/>
      <c r="H2045" s="473"/>
      <c r="I2045" s="473"/>
      <c r="J2045" s="152" t="s">
        <v>11223</v>
      </c>
      <c r="K2045" s="163" t="s">
        <v>8952</v>
      </c>
      <c r="L2045" s="503">
        <v>43007</v>
      </c>
      <c r="M2045" s="497" t="s">
        <v>3057</v>
      </c>
      <c r="N2045" s="163" t="s">
        <v>47</v>
      </c>
      <c r="O2045" s="503">
        <v>43007</v>
      </c>
      <c r="P2045" s="499">
        <v>0</v>
      </c>
      <c r="Q2045" s="500">
        <f t="shared" si="72"/>
        <v>0</v>
      </c>
      <c r="R2045" s="504">
        <v>3</v>
      </c>
      <c r="S2045" s="505" t="s">
        <v>10335</v>
      </c>
      <c r="T2045" s="163" t="s">
        <v>125</v>
      </c>
      <c r="U2045" s="163" t="s">
        <v>7</v>
      </c>
      <c r="V2045" s="495" t="s">
        <v>388</v>
      </c>
      <c r="W2045" s="495" t="s">
        <v>389</v>
      </c>
      <c r="X2045" s="495" t="s">
        <v>106</v>
      </c>
      <c r="Y2045" s="495" t="s">
        <v>9238</v>
      </c>
      <c r="Z2045" s="616"/>
      <c r="AA2045" s="590"/>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615" customFormat="1" ht="17.45" customHeight="1" x14ac:dyDescent="0.25">
      <c r="A2046" s="589" t="s">
        <v>8715</v>
      </c>
      <c r="B2046" s="495" t="s">
        <v>57</v>
      </c>
      <c r="C2046" s="495" t="s">
        <v>98</v>
      </c>
      <c r="D2046" s="495" t="s">
        <v>8716</v>
      </c>
      <c r="E2046" s="495" t="s">
        <v>8717</v>
      </c>
      <c r="F2046" s="473" t="s">
        <v>26</v>
      </c>
      <c r="G2046" s="473"/>
      <c r="H2046" s="473"/>
      <c r="I2046" s="473"/>
      <c r="J2046" s="152" t="s">
        <v>11224</v>
      </c>
      <c r="K2046" s="163" t="s">
        <v>33</v>
      </c>
      <c r="L2046" s="503">
        <v>43025</v>
      </c>
      <c r="M2046" s="497" t="s">
        <v>8861</v>
      </c>
      <c r="N2046" s="163" t="s">
        <v>46</v>
      </c>
      <c r="O2046" s="503">
        <v>43025</v>
      </c>
      <c r="P2046" s="499">
        <v>0</v>
      </c>
      <c r="Q2046" s="500">
        <f t="shared" si="72"/>
        <v>0</v>
      </c>
      <c r="R2046" s="504">
        <v>1</v>
      </c>
      <c r="S2046" s="505" t="s">
        <v>8161</v>
      </c>
      <c r="T2046" s="163" t="s">
        <v>125</v>
      </c>
      <c r="U2046" s="163" t="s">
        <v>7</v>
      </c>
      <c r="V2046" s="495" t="s">
        <v>477</v>
      </c>
      <c r="W2046" s="495"/>
      <c r="X2046" s="495" t="s">
        <v>106</v>
      </c>
      <c r="Y2046" s="495" t="s">
        <v>186</v>
      </c>
      <c r="Z2046" s="616"/>
      <c r="AA2046" s="590"/>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615" customFormat="1" ht="17.45" customHeight="1" x14ac:dyDescent="0.25">
      <c r="A2047" s="589" t="s">
        <v>8231</v>
      </c>
      <c r="B2047" s="495" t="s">
        <v>56</v>
      </c>
      <c r="C2047" s="495" t="s">
        <v>117</v>
      </c>
      <c r="D2047" s="495" t="s">
        <v>10380</v>
      </c>
      <c r="E2047" s="495" t="s">
        <v>8232</v>
      </c>
      <c r="F2047" s="473" t="s">
        <v>25</v>
      </c>
      <c r="G2047" s="473"/>
      <c r="H2047" s="473"/>
      <c r="I2047" s="473"/>
      <c r="J2047" s="152" t="s">
        <v>11223</v>
      </c>
      <c r="K2047" s="152" t="s">
        <v>8951</v>
      </c>
      <c r="L2047" s="496">
        <v>42972</v>
      </c>
      <c r="M2047" s="497">
        <v>42839</v>
      </c>
      <c r="N2047" s="152" t="s">
        <v>46</v>
      </c>
      <c r="O2047" s="498">
        <v>42972</v>
      </c>
      <c r="P2047" s="499">
        <v>500000</v>
      </c>
      <c r="Q2047" s="500">
        <f t="shared" si="72"/>
        <v>0.5</v>
      </c>
      <c r="R2047" s="501">
        <v>12</v>
      </c>
      <c r="S2047" s="502">
        <v>42845</v>
      </c>
      <c r="T2047" s="152" t="s">
        <v>125</v>
      </c>
      <c r="U2047" s="152" t="s">
        <v>18</v>
      </c>
      <c r="V2047" s="495" t="s">
        <v>9273</v>
      </c>
      <c r="W2047" s="495" t="s">
        <v>11334</v>
      </c>
      <c r="X2047" s="495" t="s">
        <v>9984</v>
      </c>
      <c r="Y2047" s="495" t="s">
        <v>9441</v>
      </c>
      <c r="Z2047" s="616"/>
      <c r="AA2047" s="590"/>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615" customFormat="1" ht="17.45" customHeight="1" x14ac:dyDescent="0.25">
      <c r="A2048" s="589" t="s">
        <v>9894</v>
      </c>
      <c r="B2048" s="495" t="s">
        <v>56</v>
      </c>
      <c r="C2048" s="495" t="s">
        <v>117</v>
      </c>
      <c r="D2048" s="495" t="s">
        <v>9895</v>
      </c>
      <c r="E2048" s="495" t="s">
        <v>2343</v>
      </c>
      <c r="F2048" s="473" t="s">
        <v>25</v>
      </c>
      <c r="G2048" s="473"/>
      <c r="H2048" s="473"/>
      <c r="I2048" s="473"/>
      <c r="J2048" s="152" t="s">
        <v>11223</v>
      </c>
      <c r="K2048" s="163" t="s">
        <v>8951</v>
      </c>
      <c r="L2048" s="503">
        <v>42978</v>
      </c>
      <c r="M2048" s="497" t="s">
        <v>9947</v>
      </c>
      <c r="N2048" s="163" t="s">
        <v>46</v>
      </c>
      <c r="O2048" s="503">
        <v>42978</v>
      </c>
      <c r="P2048" s="499">
        <v>100000</v>
      </c>
      <c r="Q2048" s="500">
        <f t="shared" si="72"/>
        <v>9.9999999999999992E-2</v>
      </c>
      <c r="R2048" s="504">
        <v>12</v>
      </c>
      <c r="S2048" s="505" t="s">
        <v>9789</v>
      </c>
      <c r="T2048" s="163" t="s">
        <v>125</v>
      </c>
      <c r="U2048" s="163" t="s">
        <v>7</v>
      </c>
      <c r="V2048" s="495" t="s">
        <v>477</v>
      </c>
      <c r="W2048" s="495" t="s">
        <v>1996</v>
      </c>
      <c r="X2048" s="495" t="s">
        <v>8620</v>
      </c>
      <c r="Y2048" s="495" t="s">
        <v>8688</v>
      </c>
      <c r="Z2048" s="616"/>
      <c r="AA2048" s="590"/>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615" customFormat="1" ht="17.45" customHeight="1" x14ac:dyDescent="0.25">
      <c r="A2049" s="589" t="s">
        <v>7429</v>
      </c>
      <c r="B2049" s="495" t="s">
        <v>62</v>
      </c>
      <c r="C2049" s="495" t="s">
        <v>429</v>
      </c>
      <c r="D2049" s="495" t="s">
        <v>7430</v>
      </c>
      <c r="E2049" s="495" t="s">
        <v>7431</v>
      </c>
      <c r="F2049" s="473" t="s">
        <v>24</v>
      </c>
      <c r="G2049" s="473"/>
      <c r="H2049" s="473"/>
      <c r="I2049" s="473"/>
      <c r="J2049" s="152" t="s">
        <v>11225</v>
      </c>
      <c r="K2049" s="163" t="s">
        <v>8949</v>
      </c>
      <c r="L2049" s="503">
        <v>42851</v>
      </c>
      <c r="M2049" s="497" t="s">
        <v>7432</v>
      </c>
      <c r="N2049" s="163" t="s">
        <v>50</v>
      </c>
      <c r="O2049" s="503">
        <v>42851</v>
      </c>
      <c r="P2049" s="499">
        <v>0</v>
      </c>
      <c r="Q2049" s="500">
        <f t="shared" si="72"/>
        <v>0</v>
      </c>
      <c r="R2049" s="504">
        <v>2</v>
      </c>
      <c r="S2049" s="505" t="s">
        <v>9288</v>
      </c>
      <c r="T2049" s="163" t="s">
        <v>125</v>
      </c>
      <c r="U2049" s="163" t="s">
        <v>7</v>
      </c>
      <c r="V2049" s="495" t="s">
        <v>388</v>
      </c>
      <c r="W2049" s="495" t="s">
        <v>389</v>
      </c>
      <c r="X2049" s="495" t="s">
        <v>7433</v>
      </c>
      <c r="Y2049" s="495" t="s">
        <v>757</v>
      </c>
      <c r="Z2049" s="616"/>
      <c r="AA2049" s="590"/>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615" customFormat="1" ht="17.45" customHeight="1" x14ac:dyDescent="0.25">
      <c r="A2050" s="589" t="s">
        <v>314</v>
      </c>
      <c r="B2050" s="495" t="s">
        <v>57</v>
      </c>
      <c r="C2050" s="495" t="s">
        <v>182</v>
      </c>
      <c r="D2050" s="495" t="s">
        <v>315</v>
      </c>
      <c r="E2050" s="495" t="s">
        <v>316</v>
      </c>
      <c r="F2050" s="473" t="s">
        <v>26</v>
      </c>
      <c r="G2050" s="473" t="s">
        <v>4894</v>
      </c>
      <c r="H2050" s="473" t="str">
        <f>VLOOKUP(A2050,'[1]2017 SalesConnect'!$A:$J,8,0)</f>
        <v>India</v>
      </c>
      <c r="I2050" s="473" t="str">
        <f>VLOOKUP(A2050,'[1]2017 SalesConnect'!$A:$I,9,0)</f>
        <v>Signing in progress</v>
      </c>
      <c r="J2050" s="152" t="s">
        <v>11225</v>
      </c>
      <c r="K2050" s="163" t="s">
        <v>8948</v>
      </c>
      <c r="L2050" s="503">
        <v>42902</v>
      </c>
      <c r="M2050" s="497" t="s">
        <v>317</v>
      </c>
      <c r="N2050" s="163" t="s">
        <v>50</v>
      </c>
      <c r="O2050" s="503">
        <v>42902</v>
      </c>
      <c r="P2050" s="499">
        <v>0</v>
      </c>
      <c r="Q2050" s="500">
        <f t="shared" si="72"/>
        <v>0</v>
      </c>
      <c r="R2050" s="504">
        <v>12</v>
      </c>
      <c r="S2050" s="505" t="s">
        <v>11812</v>
      </c>
      <c r="T2050" s="163" t="s">
        <v>578</v>
      </c>
      <c r="U2050" s="163" t="s">
        <v>7</v>
      </c>
      <c r="V2050" s="495" t="s">
        <v>1795</v>
      </c>
      <c r="W2050" s="495" t="s">
        <v>8165</v>
      </c>
      <c r="X2050" s="495" t="s">
        <v>5492</v>
      </c>
      <c r="Y2050" s="495" t="s">
        <v>186</v>
      </c>
      <c r="Z2050" s="616"/>
      <c r="AA2050" s="590"/>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615" customFormat="1" ht="17.45" customHeight="1" x14ac:dyDescent="0.25">
      <c r="A2051" s="589" t="s">
        <v>4174</v>
      </c>
      <c r="B2051" s="495" t="s">
        <v>60</v>
      </c>
      <c r="C2051" s="495" t="s">
        <v>805</v>
      </c>
      <c r="D2051" s="495" t="s">
        <v>4175</v>
      </c>
      <c r="E2051" s="495" t="s">
        <v>4176</v>
      </c>
      <c r="F2051" s="473" t="s">
        <v>26</v>
      </c>
      <c r="G2051" s="473"/>
      <c r="H2051" s="473"/>
      <c r="I2051" s="473"/>
      <c r="J2051" s="152" t="s">
        <v>11224</v>
      </c>
      <c r="K2051" s="163" t="s">
        <v>33</v>
      </c>
      <c r="L2051" s="503">
        <v>43098</v>
      </c>
      <c r="M2051" s="497" t="s">
        <v>4177</v>
      </c>
      <c r="N2051" s="163" t="s">
        <v>46</v>
      </c>
      <c r="O2051" s="503">
        <v>43098</v>
      </c>
      <c r="P2051" s="499">
        <v>0</v>
      </c>
      <c r="Q2051" s="500">
        <f t="shared" si="72"/>
        <v>0</v>
      </c>
      <c r="R2051" s="504">
        <v>12</v>
      </c>
      <c r="S2051" s="505" t="s">
        <v>4829</v>
      </c>
      <c r="T2051" s="163" t="s">
        <v>125</v>
      </c>
      <c r="U2051" s="163" t="s">
        <v>5560</v>
      </c>
      <c r="V2051" s="495" t="s">
        <v>744</v>
      </c>
      <c r="W2051" s="495"/>
      <c r="X2051" s="495" t="s">
        <v>8928</v>
      </c>
      <c r="Y2051" s="495"/>
      <c r="Z2051" s="616"/>
      <c r="AA2051" s="590"/>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615" customFormat="1" ht="17.45" customHeight="1" x14ac:dyDescent="0.25">
      <c r="A2052" s="589" t="s">
        <v>10165</v>
      </c>
      <c r="B2052" s="495" t="s">
        <v>60</v>
      </c>
      <c r="C2052" s="495" t="s">
        <v>805</v>
      </c>
      <c r="D2052" s="495" t="s">
        <v>10935</v>
      </c>
      <c r="E2052" s="495" t="s">
        <v>316</v>
      </c>
      <c r="F2052" s="473" t="s">
        <v>28</v>
      </c>
      <c r="G2052" s="473"/>
      <c r="H2052" s="473"/>
      <c r="I2052" s="473"/>
      <c r="J2052" s="152" t="s">
        <v>11224</v>
      </c>
      <c r="K2052" s="152" t="s">
        <v>8990</v>
      </c>
      <c r="L2052" s="496">
        <v>43097</v>
      </c>
      <c r="M2052" s="497">
        <v>42888</v>
      </c>
      <c r="N2052" s="152" t="s">
        <v>47</v>
      </c>
      <c r="O2052" s="498">
        <v>43097</v>
      </c>
      <c r="P2052" s="499">
        <v>0</v>
      </c>
      <c r="Q2052" s="500">
        <f t="shared" si="72"/>
        <v>0</v>
      </c>
      <c r="R2052" s="501">
        <v>12</v>
      </c>
      <c r="S2052" s="502">
        <v>42894</v>
      </c>
      <c r="T2052" s="152" t="s">
        <v>125</v>
      </c>
      <c r="U2052" s="152" t="s">
        <v>7040</v>
      </c>
      <c r="V2052" s="495" t="s">
        <v>162</v>
      </c>
      <c r="W2052" s="495" t="s">
        <v>8056</v>
      </c>
      <c r="X2052" s="495" t="s">
        <v>7454</v>
      </c>
      <c r="Y2052" s="495"/>
      <c r="Z2052" s="616"/>
      <c r="AA2052" s="590"/>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615" customFormat="1" ht="17.45" customHeight="1" x14ac:dyDescent="0.25">
      <c r="A2053" s="589" t="s">
        <v>8059</v>
      </c>
      <c r="B2053" s="495" t="s">
        <v>60</v>
      </c>
      <c r="C2053" s="495" t="s">
        <v>805</v>
      </c>
      <c r="D2053" s="495" t="s">
        <v>8088</v>
      </c>
      <c r="E2053" s="495" t="s">
        <v>10314</v>
      </c>
      <c r="F2053" s="473" t="s">
        <v>28</v>
      </c>
      <c r="G2053" s="473"/>
      <c r="H2053" s="473"/>
      <c r="I2053" s="473"/>
      <c r="J2053" s="152" t="s">
        <v>11225</v>
      </c>
      <c r="K2053" s="163" t="s">
        <v>8990</v>
      </c>
      <c r="L2053" s="503">
        <v>42872</v>
      </c>
      <c r="M2053" s="497" t="s">
        <v>8060</v>
      </c>
      <c r="N2053" s="163" t="s">
        <v>4686</v>
      </c>
      <c r="O2053" s="503">
        <v>42940</v>
      </c>
      <c r="P2053" s="499">
        <v>0</v>
      </c>
      <c r="Q2053" s="500">
        <f t="shared" si="72"/>
        <v>0</v>
      </c>
      <c r="R2053" s="504">
        <v>6</v>
      </c>
      <c r="S2053" s="505" t="s">
        <v>11283</v>
      </c>
      <c r="T2053" s="163" t="s">
        <v>125</v>
      </c>
      <c r="U2053" s="163" t="s">
        <v>7</v>
      </c>
      <c r="V2053" s="495" t="s">
        <v>477</v>
      </c>
      <c r="W2053" s="495" t="s">
        <v>1204</v>
      </c>
      <c r="X2053" s="495" t="s">
        <v>6098</v>
      </c>
      <c r="Y2053" s="495" t="s">
        <v>757</v>
      </c>
      <c r="Z2053" s="616"/>
      <c r="AA2053" s="590"/>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615" customFormat="1" ht="17.45" customHeight="1" x14ac:dyDescent="0.25">
      <c r="A2054" s="589" t="s">
        <v>8059</v>
      </c>
      <c r="B2054" s="495" t="s">
        <v>60</v>
      </c>
      <c r="C2054" s="495" t="s">
        <v>805</v>
      </c>
      <c r="D2054" s="495" t="s">
        <v>8088</v>
      </c>
      <c r="E2054" s="495" t="s">
        <v>10314</v>
      </c>
      <c r="F2054" s="473" t="s">
        <v>28</v>
      </c>
      <c r="G2054" s="473"/>
      <c r="H2054" s="473"/>
      <c r="I2054" s="473"/>
      <c r="J2054" s="152" t="s">
        <v>11225</v>
      </c>
      <c r="K2054" s="163" t="s">
        <v>8990</v>
      </c>
      <c r="L2054" s="503">
        <v>42872</v>
      </c>
      <c r="M2054" s="497" t="s">
        <v>8060</v>
      </c>
      <c r="N2054" s="163" t="s">
        <v>4686</v>
      </c>
      <c r="O2054" s="503">
        <v>42940</v>
      </c>
      <c r="P2054" s="499">
        <v>0</v>
      </c>
      <c r="Q2054" s="500">
        <f t="shared" si="72"/>
        <v>0</v>
      </c>
      <c r="R2054" s="504">
        <v>3</v>
      </c>
      <c r="S2054" s="505" t="s">
        <v>11283</v>
      </c>
      <c r="T2054" s="163" t="s">
        <v>125</v>
      </c>
      <c r="U2054" s="163" t="s">
        <v>7</v>
      </c>
      <c r="V2054" s="495" t="s">
        <v>477</v>
      </c>
      <c r="W2054" s="495" t="s">
        <v>7445</v>
      </c>
      <c r="X2054" s="495" t="s">
        <v>6098</v>
      </c>
      <c r="Y2054" s="495" t="s">
        <v>757</v>
      </c>
      <c r="Z2054" s="616"/>
      <c r="AA2054" s="590"/>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615" customFormat="1" ht="17.45" customHeight="1" x14ac:dyDescent="0.25">
      <c r="A2055" s="589" t="s">
        <v>4421</v>
      </c>
      <c r="B2055" s="495" t="s">
        <v>60</v>
      </c>
      <c r="C2055" s="495" t="s">
        <v>805</v>
      </c>
      <c r="D2055" s="495" t="s">
        <v>4422</v>
      </c>
      <c r="E2055" s="495" t="s">
        <v>8977</v>
      </c>
      <c r="F2055" s="473" t="s">
        <v>27</v>
      </c>
      <c r="G2055" s="473"/>
      <c r="H2055" s="473"/>
      <c r="I2055" s="473"/>
      <c r="J2055" s="152" t="s">
        <v>11223</v>
      </c>
      <c r="K2055" s="163" t="s">
        <v>8947</v>
      </c>
      <c r="L2055" s="503">
        <v>42993</v>
      </c>
      <c r="M2055" s="497" t="s">
        <v>4424</v>
      </c>
      <c r="N2055" s="163" t="s">
        <v>48</v>
      </c>
      <c r="O2055" s="503">
        <v>42993</v>
      </c>
      <c r="P2055" s="499">
        <v>0</v>
      </c>
      <c r="Q2055" s="500">
        <f t="shared" si="72"/>
        <v>0</v>
      </c>
      <c r="R2055" s="504">
        <v>12</v>
      </c>
      <c r="S2055" s="505" t="s">
        <v>9789</v>
      </c>
      <c r="T2055" s="163" t="s">
        <v>125</v>
      </c>
      <c r="U2055" s="163" t="s">
        <v>7</v>
      </c>
      <c r="V2055" s="495" t="s">
        <v>477</v>
      </c>
      <c r="W2055" s="495" t="s">
        <v>1138</v>
      </c>
      <c r="X2055" s="495" t="s">
        <v>6197</v>
      </c>
      <c r="Y2055" s="495" t="s">
        <v>356</v>
      </c>
      <c r="Z2055" s="616"/>
      <c r="AA2055" s="590"/>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615" customFormat="1" ht="17.45" customHeight="1" x14ac:dyDescent="0.25">
      <c r="A2056" s="589" t="s">
        <v>4421</v>
      </c>
      <c r="B2056" s="495" t="s">
        <v>60</v>
      </c>
      <c r="C2056" s="495" t="s">
        <v>805</v>
      </c>
      <c r="D2056" s="495" t="s">
        <v>4422</v>
      </c>
      <c r="E2056" s="495" t="s">
        <v>8977</v>
      </c>
      <c r="F2056" s="473" t="s">
        <v>27</v>
      </c>
      <c r="G2056" s="473"/>
      <c r="H2056" s="473"/>
      <c r="I2056" s="473"/>
      <c r="J2056" s="152" t="s">
        <v>11223</v>
      </c>
      <c r="K2056" s="163" t="s">
        <v>8947</v>
      </c>
      <c r="L2056" s="503">
        <v>42993</v>
      </c>
      <c r="M2056" s="497" t="s">
        <v>4424</v>
      </c>
      <c r="N2056" s="163" t="s">
        <v>48</v>
      </c>
      <c r="O2056" s="503">
        <v>42993</v>
      </c>
      <c r="P2056" s="499">
        <v>0</v>
      </c>
      <c r="Q2056" s="500">
        <f t="shared" si="72"/>
        <v>0</v>
      </c>
      <c r="R2056" s="504">
        <v>12</v>
      </c>
      <c r="S2056" s="505" t="s">
        <v>9789</v>
      </c>
      <c r="T2056" s="163" t="s">
        <v>125</v>
      </c>
      <c r="U2056" s="163" t="s">
        <v>7</v>
      </c>
      <c r="V2056" s="495" t="s">
        <v>477</v>
      </c>
      <c r="W2056" s="495" t="s">
        <v>1138</v>
      </c>
      <c r="X2056" s="495" t="s">
        <v>6197</v>
      </c>
      <c r="Y2056" s="495" t="s">
        <v>356</v>
      </c>
      <c r="Z2056" s="616"/>
      <c r="AA2056" s="590"/>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615" customFormat="1" ht="17.45" customHeight="1" x14ac:dyDescent="0.25">
      <c r="A2057" s="589" t="s">
        <v>4851</v>
      </c>
      <c r="B2057" s="495" t="s">
        <v>60</v>
      </c>
      <c r="C2057" s="495" t="s">
        <v>4992</v>
      </c>
      <c r="D2057" s="495" t="s">
        <v>10708</v>
      </c>
      <c r="E2057" s="495" t="s">
        <v>4852</v>
      </c>
      <c r="F2057" s="473" t="s">
        <v>26</v>
      </c>
      <c r="G2057" s="473" t="s">
        <v>4894</v>
      </c>
      <c r="H2057" s="473" t="str">
        <f>VLOOKUP(A2057,'[1]2017 SalesConnect'!$A:$J,8,0)</f>
        <v>India</v>
      </c>
      <c r="I2057" s="473" t="str">
        <f>VLOOKUP(A2057,'[1]2017 SalesConnect'!$A:$I,9,0)</f>
        <v>Place Holder</v>
      </c>
      <c r="J2057" s="152" t="s">
        <v>11223</v>
      </c>
      <c r="K2057" s="152" t="s">
        <v>8948</v>
      </c>
      <c r="L2057" s="496">
        <v>42944</v>
      </c>
      <c r="M2057" s="497">
        <v>42807</v>
      </c>
      <c r="N2057" s="152" t="s">
        <v>47</v>
      </c>
      <c r="O2057" s="498">
        <v>42944</v>
      </c>
      <c r="P2057" s="499">
        <v>0</v>
      </c>
      <c r="Q2057" s="500">
        <f t="shared" si="72"/>
        <v>0</v>
      </c>
      <c r="R2057" s="501">
        <v>3</v>
      </c>
      <c r="S2057" s="502">
        <v>42807</v>
      </c>
      <c r="T2057" s="152" t="s">
        <v>103</v>
      </c>
      <c r="U2057" s="152" t="s">
        <v>7040</v>
      </c>
      <c r="V2057" s="495" t="s">
        <v>162</v>
      </c>
      <c r="W2057" s="495" t="s">
        <v>105</v>
      </c>
      <c r="X2057" s="495" t="s">
        <v>6967</v>
      </c>
      <c r="Y2057" s="495"/>
      <c r="Z2057" s="616"/>
      <c r="AA2057" s="590"/>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615" customFormat="1" ht="17.45" customHeight="1" x14ac:dyDescent="0.25">
      <c r="A2058" s="589" t="s">
        <v>4830</v>
      </c>
      <c r="B2058" s="495" t="s">
        <v>60</v>
      </c>
      <c r="C2058" s="495" t="s">
        <v>4992</v>
      </c>
      <c r="D2058" s="495" t="s">
        <v>10708</v>
      </c>
      <c r="E2058" s="495" t="s">
        <v>7680</v>
      </c>
      <c r="F2058" s="473" t="s">
        <v>26</v>
      </c>
      <c r="G2058" s="473" t="s">
        <v>4894</v>
      </c>
      <c r="H2058" s="473" t="str">
        <f>VLOOKUP(A2058,'[1]2017 SalesConnect'!$A:$J,8,0)</f>
        <v>India</v>
      </c>
      <c r="I2058" s="473" t="str">
        <f>VLOOKUP(A2058,'[1]2017 SalesConnect'!$A:$I,9,0)</f>
        <v>Place Holder</v>
      </c>
      <c r="J2058" s="152" t="s">
        <v>11223</v>
      </c>
      <c r="K2058" s="152" t="s">
        <v>8948</v>
      </c>
      <c r="L2058" s="496">
        <v>42944</v>
      </c>
      <c r="M2058" s="497">
        <v>42807</v>
      </c>
      <c r="N2058" s="152" t="s">
        <v>47</v>
      </c>
      <c r="O2058" s="498">
        <v>42944</v>
      </c>
      <c r="P2058" s="499">
        <v>0</v>
      </c>
      <c r="Q2058" s="500">
        <f t="shared" si="72"/>
        <v>0</v>
      </c>
      <c r="R2058" s="501">
        <v>3</v>
      </c>
      <c r="S2058" s="502">
        <v>42832</v>
      </c>
      <c r="T2058" s="152" t="s">
        <v>103</v>
      </c>
      <c r="U2058" s="152" t="s">
        <v>7040</v>
      </c>
      <c r="V2058" s="495" t="s">
        <v>162</v>
      </c>
      <c r="W2058" s="495" t="s">
        <v>105</v>
      </c>
      <c r="X2058" s="495" t="s">
        <v>6967</v>
      </c>
      <c r="Y2058" s="495"/>
      <c r="Z2058" s="616"/>
      <c r="AA2058" s="590"/>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615" customFormat="1" ht="17.45" customHeight="1" x14ac:dyDescent="0.25">
      <c r="A2059" s="589" t="s">
        <v>4858</v>
      </c>
      <c r="B2059" s="495" t="s">
        <v>60</v>
      </c>
      <c r="C2059" s="495" t="s">
        <v>4992</v>
      </c>
      <c r="D2059" s="495" t="s">
        <v>10708</v>
      </c>
      <c r="E2059" s="495" t="s">
        <v>4859</v>
      </c>
      <c r="F2059" s="473" t="s">
        <v>26</v>
      </c>
      <c r="G2059" s="473" t="s">
        <v>4894</v>
      </c>
      <c r="H2059" s="473" t="str">
        <f>VLOOKUP(A2059,'[1]2017 SalesConnect'!$A:$J,8,0)</f>
        <v>India</v>
      </c>
      <c r="I2059" s="473" t="str">
        <f>VLOOKUP(A2059,'[1]2017 SalesConnect'!$A:$I,9,0)</f>
        <v>Initial discussion on Supply Chain Usecase</v>
      </c>
      <c r="J2059" s="152" t="s">
        <v>11223</v>
      </c>
      <c r="K2059" s="152" t="s">
        <v>8948</v>
      </c>
      <c r="L2059" s="496">
        <v>42944</v>
      </c>
      <c r="M2059" s="497">
        <v>42766</v>
      </c>
      <c r="N2059" s="152" t="s">
        <v>46</v>
      </c>
      <c r="O2059" s="498">
        <v>42944</v>
      </c>
      <c r="P2059" s="499">
        <v>0</v>
      </c>
      <c r="Q2059" s="500">
        <f t="shared" si="72"/>
        <v>0</v>
      </c>
      <c r="R2059" s="501">
        <v>3</v>
      </c>
      <c r="S2059" s="502">
        <v>42768</v>
      </c>
      <c r="T2059" s="152" t="s">
        <v>103</v>
      </c>
      <c r="U2059" s="152" t="s">
        <v>7040</v>
      </c>
      <c r="V2059" s="495" t="s">
        <v>162</v>
      </c>
      <c r="W2059" s="495" t="s">
        <v>105</v>
      </c>
      <c r="X2059" s="495" t="s">
        <v>6967</v>
      </c>
      <c r="Y2059" s="495" t="s">
        <v>7201</v>
      </c>
      <c r="Z2059" s="616"/>
      <c r="AA2059" s="590"/>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615" customFormat="1" ht="17.45" customHeight="1" x14ac:dyDescent="0.25">
      <c r="A2060" s="589" t="s">
        <v>6923</v>
      </c>
      <c r="B2060" s="495" t="s">
        <v>60</v>
      </c>
      <c r="C2060" s="495" t="s">
        <v>4992</v>
      </c>
      <c r="D2060" s="495" t="s">
        <v>10708</v>
      </c>
      <c r="E2060" s="495" t="s">
        <v>6924</v>
      </c>
      <c r="F2060" s="473" t="s">
        <v>26</v>
      </c>
      <c r="G2060" s="473" t="s">
        <v>4894</v>
      </c>
      <c r="H2060" s="473" t="str">
        <f>VLOOKUP(A2060,'[1]2017 SalesConnect'!$A:$J,8,0)</f>
        <v>India</v>
      </c>
      <c r="I2060" s="473" t="str">
        <f>VLOOKUP(A2060,'[1]2017 SalesConnect'!$A:$I,9,0)</f>
        <v>Place Holder</v>
      </c>
      <c r="J2060" s="152" t="s">
        <v>11223</v>
      </c>
      <c r="K2060" s="152" t="s">
        <v>8948</v>
      </c>
      <c r="L2060" s="496">
        <v>42944</v>
      </c>
      <c r="M2060" s="497">
        <v>42766</v>
      </c>
      <c r="N2060" s="152" t="s">
        <v>46</v>
      </c>
      <c r="O2060" s="498">
        <v>42944</v>
      </c>
      <c r="P2060" s="499">
        <v>0</v>
      </c>
      <c r="Q2060" s="500">
        <f t="shared" si="72"/>
        <v>0</v>
      </c>
      <c r="R2060" s="501">
        <v>3</v>
      </c>
      <c r="S2060" s="502">
        <v>42768</v>
      </c>
      <c r="T2060" s="152" t="s">
        <v>103</v>
      </c>
      <c r="U2060" s="152" t="s">
        <v>7040</v>
      </c>
      <c r="V2060" s="495" t="s">
        <v>162</v>
      </c>
      <c r="W2060" s="495" t="s">
        <v>105</v>
      </c>
      <c r="X2060" s="495" t="s">
        <v>6967</v>
      </c>
      <c r="Y2060" s="495" t="s">
        <v>7201</v>
      </c>
      <c r="Z2060" s="616"/>
      <c r="AA2060" s="590"/>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615" customFormat="1" ht="17.45" customHeight="1" x14ac:dyDescent="0.25">
      <c r="A2061" s="589" t="s">
        <v>4847</v>
      </c>
      <c r="B2061" s="495" t="s">
        <v>60</v>
      </c>
      <c r="C2061" s="495" t="s">
        <v>4992</v>
      </c>
      <c r="D2061" s="495" t="s">
        <v>10708</v>
      </c>
      <c r="E2061" s="495" t="s">
        <v>4848</v>
      </c>
      <c r="F2061" s="473" t="s">
        <v>26</v>
      </c>
      <c r="G2061" s="473" t="s">
        <v>4894</v>
      </c>
      <c r="H2061" s="473" t="str">
        <f>VLOOKUP(A2061,'[1]2017 SalesConnect'!$A:$J,8,0)</f>
        <v>India</v>
      </c>
      <c r="I2061" s="473" t="str">
        <f>VLOOKUP(A2061,'[1]2017 SalesConnect'!$A:$I,9,0)</f>
        <v>Place Holder</v>
      </c>
      <c r="J2061" s="152" t="s">
        <v>11223</v>
      </c>
      <c r="K2061" s="152" t="s">
        <v>8948</v>
      </c>
      <c r="L2061" s="496">
        <v>42944</v>
      </c>
      <c r="M2061" s="497">
        <v>42766</v>
      </c>
      <c r="N2061" s="152" t="s">
        <v>46</v>
      </c>
      <c r="O2061" s="498">
        <v>42944</v>
      </c>
      <c r="P2061" s="499">
        <v>0</v>
      </c>
      <c r="Q2061" s="500">
        <f t="shared" si="72"/>
        <v>0</v>
      </c>
      <c r="R2061" s="501">
        <v>3</v>
      </c>
      <c r="S2061" s="502">
        <v>42768</v>
      </c>
      <c r="T2061" s="152" t="s">
        <v>103</v>
      </c>
      <c r="U2061" s="152" t="s">
        <v>7040</v>
      </c>
      <c r="V2061" s="495" t="s">
        <v>162</v>
      </c>
      <c r="W2061" s="495" t="s">
        <v>105</v>
      </c>
      <c r="X2061" s="495" t="s">
        <v>6967</v>
      </c>
      <c r="Y2061" s="495" t="s">
        <v>7201</v>
      </c>
      <c r="Z2061" s="616"/>
      <c r="AA2061" s="590"/>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615" customFormat="1" ht="17.45" customHeight="1" x14ac:dyDescent="0.25">
      <c r="A2062" s="589" t="s">
        <v>4833</v>
      </c>
      <c r="B2062" s="495" t="s">
        <v>60</v>
      </c>
      <c r="C2062" s="495" t="s">
        <v>4992</v>
      </c>
      <c r="D2062" s="495" t="s">
        <v>10708</v>
      </c>
      <c r="E2062" s="495" t="s">
        <v>4835</v>
      </c>
      <c r="F2062" s="473" t="s">
        <v>26</v>
      </c>
      <c r="G2062" s="473" t="s">
        <v>4894</v>
      </c>
      <c r="H2062" s="473" t="str">
        <f>VLOOKUP(A2062,'[1]2017 SalesConnect'!$A:$J,8,0)</f>
        <v>India</v>
      </c>
      <c r="I2062" s="473" t="str">
        <f>VLOOKUP(A2062,'[1]2017 SalesConnect'!$A:$I,9,0)</f>
        <v>Place Holder</v>
      </c>
      <c r="J2062" s="152" t="s">
        <v>11223</v>
      </c>
      <c r="K2062" s="152" t="s">
        <v>8948</v>
      </c>
      <c r="L2062" s="496">
        <v>42944</v>
      </c>
      <c r="M2062" s="497">
        <v>42766</v>
      </c>
      <c r="N2062" s="152" t="s">
        <v>46</v>
      </c>
      <c r="O2062" s="498">
        <v>42944</v>
      </c>
      <c r="P2062" s="499">
        <v>0</v>
      </c>
      <c r="Q2062" s="500">
        <f t="shared" si="72"/>
        <v>0</v>
      </c>
      <c r="R2062" s="501">
        <v>3</v>
      </c>
      <c r="S2062" s="502">
        <v>42768</v>
      </c>
      <c r="T2062" s="152" t="s">
        <v>103</v>
      </c>
      <c r="U2062" s="152" t="s">
        <v>7040</v>
      </c>
      <c r="V2062" s="495" t="s">
        <v>162</v>
      </c>
      <c r="W2062" s="495" t="s">
        <v>105</v>
      </c>
      <c r="X2062" s="495" t="s">
        <v>6967</v>
      </c>
      <c r="Y2062" s="495" t="s">
        <v>7201</v>
      </c>
      <c r="Z2062" s="616"/>
      <c r="AA2062" s="590"/>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615" customFormat="1" ht="17.45" customHeight="1" x14ac:dyDescent="0.25">
      <c r="A2063" s="589" t="s">
        <v>4822</v>
      </c>
      <c r="B2063" s="495" t="s">
        <v>60</v>
      </c>
      <c r="C2063" s="495" t="s">
        <v>4992</v>
      </c>
      <c r="D2063" s="495" t="s">
        <v>1717</v>
      </c>
      <c r="E2063" s="495" t="s">
        <v>4823</v>
      </c>
      <c r="F2063" s="473" t="s">
        <v>26</v>
      </c>
      <c r="G2063" s="473"/>
      <c r="H2063" s="473"/>
      <c r="I2063" s="473"/>
      <c r="J2063" s="152" t="s">
        <v>11223</v>
      </c>
      <c r="K2063" s="163" t="s">
        <v>8948</v>
      </c>
      <c r="L2063" s="503">
        <v>42993</v>
      </c>
      <c r="M2063" s="497" t="s">
        <v>4824</v>
      </c>
      <c r="N2063" s="163" t="s">
        <v>47</v>
      </c>
      <c r="O2063" s="503">
        <v>42993</v>
      </c>
      <c r="P2063" s="499">
        <v>0</v>
      </c>
      <c r="Q2063" s="500">
        <f t="shared" ref="Q2063:Q2064" si="73">+P2063*0.000001</f>
        <v>0</v>
      </c>
      <c r="R2063" s="504">
        <v>12</v>
      </c>
      <c r="S2063" s="505" t="s">
        <v>812</v>
      </c>
      <c r="T2063" s="163" t="s">
        <v>292</v>
      </c>
      <c r="U2063" s="163" t="s">
        <v>7</v>
      </c>
      <c r="V2063" s="495" t="s">
        <v>388</v>
      </c>
      <c r="W2063" s="495" t="s">
        <v>389</v>
      </c>
      <c r="X2063" s="495" t="s">
        <v>8686</v>
      </c>
      <c r="Y2063" s="495" t="s">
        <v>667</v>
      </c>
      <c r="Z2063" s="616"/>
      <c r="AA2063" s="590"/>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615" customFormat="1" ht="17.45" customHeight="1" x14ac:dyDescent="0.25">
      <c r="A2064" s="589" t="s">
        <v>9368</v>
      </c>
      <c r="B2064" s="495" t="s">
        <v>56</v>
      </c>
      <c r="C2064" s="495" t="s">
        <v>117</v>
      </c>
      <c r="D2064" s="495" t="s">
        <v>9369</v>
      </c>
      <c r="E2064" s="495" t="s">
        <v>316</v>
      </c>
      <c r="F2064" s="473" t="s">
        <v>25</v>
      </c>
      <c r="G2064" s="473"/>
      <c r="H2064" s="473"/>
      <c r="I2064" s="473"/>
      <c r="J2064" s="152" t="s">
        <v>11223</v>
      </c>
      <c r="K2064" s="163" t="s">
        <v>8951</v>
      </c>
      <c r="L2064" s="503">
        <v>42968</v>
      </c>
      <c r="M2064" s="497" t="s">
        <v>9404</v>
      </c>
      <c r="N2064" s="163" t="s">
        <v>142</v>
      </c>
      <c r="O2064" s="503">
        <v>42968</v>
      </c>
      <c r="P2064" s="499">
        <v>100000</v>
      </c>
      <c r="Q2064" s="500">
        <f t="shared" si="73"/>
        <v>9.9999999999999992E-2</v>
      </c>
      <c r="R2064" s="504">
        <v>12</v>
      </c>
      <c r="S2064" s="505" t="s">
        <v>9261</v>
      </c>
      <c r="T2064" s="163" t="s">
        <v>125</v>
      </c>
      <c r="U2064" s="163" t="s">
        <v>7</v>
      </c>
      <c r="V2064" s="495" t="s">
        <v>477</v>
      </c>
      <c r="W2064" s="495"/>
      <c r="X2064" s="495" t="s">
        <v>9426</v>
      </c>
      <c r="Y2064" s="495"/>
      <c r="Z2064" s="616"/>
      <c r="AA2064" s="590"/>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615" customFormat="1" ht="17.45" customHeight="1" x14ac:dyDescent="0.25">
      <c r="A2065" s="589" t="s">
        <v>4869</v>
      </c>
      <c r="B2065" s="495" t="s">
        <v>57</v>
      </c>
      <c r="C2065" s="495" t="s">
        <v>324</v>
      </c>
      <c r="D2065" s="495" t="s">
        <v>4870</v>
      </c>
      <c r="E2065" s="495" t="s">
        <v>2463</v>
      </c>
      <c r="F2065" s="473" t="s">
        <v>25</v>
      </c>
      <c r="G2065" s="473"/>
      <c r="H2065" s="473"/>
      <c r="I2065" s="473"/>
      <c r="J2065" s="152" t="s">
        <v>11225</v>
      </c>
      <c r="K2065" s="163" t="s">
        <v>35</v>
      </c>
      <c r="L2065" s="503">
        <v>42880</v>
      </c>
      <c r="M2065" s="497" t="s">
        <v>4871</v>
      </c>
      <c r="N2065" s="163" t="s">
        <v>46</v>
      </c>
      <c r="O2065" s="503"/>
      <c r="P2065" s="499"/>
      <c r="Q2065" s="500"/>
      <c r="R2065" s="563"/>
      <c r="S2065" s="564"/>
      <c r="T2065" s="565"/>
      <c r="U2065" s="566"/>
      <c r="V2065" s="566"/>
      <c r="W2065" s="566"/>
      <c r="X2065" s="495" t="s">
        <v>6255</v>
      </c>
      <c r="Y2065" s="495" t="s">
        <v>186</v>
      </c>
      <c r="Z2065" s="616"/>
      <c r="AA2065" s="590"/>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615" customFormat="1" ht="17.45" customHeight="1" x14ac:dyDescent="0.25">
      <c r="A2066" s="589" t="s">
        <v>4880</v>
      </c>
      <c r="B2066" s="495" t="s">
        <v>57</v>
      </c>
      <c r="C2066" s="495" t="s">
        <v>324</v>
      </c>
      <c r="D2066" s="495" t="s">
        <v>4881</v>
      </c>
      <c r="E2066" s="495" t="s">
        <v>4882</v>
      </c>
      <c r="F2066" s="473" t="s">
        <v>25</v>
      </c>
      <c r="G2066" s="473"/>
      <c r="H2066" s="473"/>
      <c r="I2066" s="473"/>
      <c r="J2066" s="152" t="s">
        <v>11223</v>
      </c>
      <c r="K2066" s="163" t="s">
        <v>35</v>
      </c>
      <c r="L2066" s="503">
        <v>43008</v>
      </c>
      <c r="M2066" s="497" t="s">
        <v>4883</v>
      </c>
      <c r="N2066" s="163" t="s">
        <v>142</v>
      </c>
      <c r="O2066" s="163"/>
      <c r="P2066" s="499"/>
      <c r="Q2066" s="500"/>
      <c r="R2066" s="563"/>
      <c r="S2066" s="564"/>
      <c r="T2066" s="565"/>
      <c r="U2066" s="566"/>
      <c r="V2066" s="566"/>
      <c r="W2066" s="566"/>
      <c r="X2066" s="495" t="s">
        <v>6413</v>
      </c>
      <c r="Y2066" s="495"/>
      <c r="Z2066" s="616"/>
      <c r="AA2066" s="590"/>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615" customFormat="1" ht="17.45" customHeight="1" x14ac:dyDescent="0.25">
      <c r="A2067" s="589" t="s">
        <v>8539</v>
      </c>
      <c r="B2067" s="495" t="s">
        <v>57</v>
      </c>
      <c r="C2067" s="495" t="s">
        <v>98</v>
      </c>
      <c r="D2067" s="495" t="s">
        <v>8540</v>
      </c>
      <c r="E2067" s="495" t="s">
        <v>8541</v>
      </c>
      <c r="F2067" s="473" t="s">
        <v>26</v>
      </c>
      <c r="G2067" s="473"/>
      <c r="H2067" s="473"/>
      <c r="I2067" s="473"/>
      <c r="J2067" s="152" t="s">
        <v>11223</v>
      </c>
      <c r="K2067" s="163" t="s">
        <v>8948</v>
      </c>
      <c r="L2067" s="503">
        <v>42970</v>
      </c>
      <c r="M2067" s="497" t="s">
        <v>8613</v>
      </c>
      <c r="N2067" s="163" t="s">
        <v>46</v>
      </c>
      <c r="O2067" s="163"/>
      <c r="P2067" s="499"/>
      <c r="Q2067" s="500"/>
      <c r="R2067" s="563"/>
      <c r="S2067" s="564"/>
      <c r="T2067" s="565"/>
      <c r="U2067" s="566"/>
      <c r="V2067" s="566"/>
      <c r="W2067" s="566"/>
      <c r="X2067" s="495" t="s">
        <v>106</v>
      </c>
      <c r="Y2067" s="495"/>
      <c r="Z2067" s="616"/>
      <c r="AA2067" s="590"/>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615" customFormat="1" ht="17.45" customHeight="1" x14ac:dyDescent="0.25">
      <c r="A2068" s="589" t="s">
        <v>1582</v>
      </c>
      <c r="B2068" s="495" t="s">
        <v>56</v>
      </c>
      <c r="C2068" s="495" t="s">
        <v>117</v>
      </c>
      <c r="D2068" s="495" t="s">
        <v>10444</v>
      </c>
      <c r="E2068" s="495" t="s">
        <v>1584</v>
      </c>
      <c r="F2068" s="473" t="s">
        <v>25</v>
      </c>
      <c r="G2068" s="473"/>
      <c r="H2068" s="473"/>
      <c r="I2068" s="473"/>
      <c r="J2068" s="152" t="s">
        <v>11223</v>
      </c>
      <c r="K2068" s="152" t="s">
        <v>8951</v>
      </c>
      <c r="L2068" s="496">
        <v>43000</v>
      </c>
      <c r="M2068" s="497">
        <v>42788</v>
      </c>
      <c r="N2068" s="152" t="s">
        <v>47</v>
      </c>
      <c r="O2068" s="498">
        <v>43000</v>
      </c>
      <c r="P2068" s="499">
        <v>250000</v>
      </c>
      <c r="Q2068" s="500">
        <f>+P2068*0.000001</f>
        <v>0.25</v>
      </c>
      <c r="R2068" s="501">
        <v>12</v>
      </c>
      <c r="S2068" s="502">
        <v>42880</v>
      </c>
      <c r="T2068" s="152" t="s">
        <v>103</v>
      </c>
      <c r="U2068" s="152" t="s">
        <v>7040</v>
      </c>
      <c r="V2068" s="495" t="s">
        <v>162</v>
      </c>
      <c r="W2068" s="495" t="s">
        <v>105</v>
      </c>
      <c r="X2068" s="495" t="s">
        <v>8999</v>
      </c>
      <c r="Y2068" s="495" t="s">
        <v>6864</v>
      </c>
      <c r="Z2068" s="616"/>
      <c r="AA2068" s="590"/>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615" customFormat="1" ht="17.45" customHeight="1" x14ac:dyDescent="0.25">
      <c r="A2069" s="589" t="s">
        <v>4872</v>
      </c>
      <c r="B2069" s="495" t="s">
        <v>60</v>
      </c>
      <c r="C2069" s="495" t="s">
        <v>805</v>
      </c>
      <c r="D2069" s="495" t="s">
        <v>4873</v>
      </c>
      <c r="E2069" s="495" t="s">
        <v>4874</v>
      </c>
      <c r="F2069" s="473" t="s">
        <v>28</v>
      </c>
      <c r="G2069" s="473"/>
      <c r="H2069" s="473"/>
      <c r="I2069" s="473"/>
      <c r="J2069" s="152" t="s">
        <v>11225</v>
      </c>
      <c r="K2069" s="163" t="s">
        <v>8953</v>
      </c>
      <c r="L2069" s="503">
        <v>42854</v>
      </c>
      <c r="M2069" s="497" t="s">
        <v>4875</v>
      </c>
      <c r="N2069" s="163" t="s">
        <v>46</v>
      </c>
      <c r="O2069" s="503"/>
      <c r="P2069" s="499"/>
      <c r="Q2069" s="500"/>
      <c r="R2069" s="563"/>
      <c r="S2069" s="564"/>
      <c r="T2069" s="565"/>
      <c r="U2069" s="566"/>
      <c r="V2069" s="566"/>
      <c r="W2069" s="566"/>
      <c r="X2069" s="495" t="s">
        <v>9615</v>
      </c>
      <c r="Y2069" s="495" t="s">
        <v>313</v>
      </c>
      <c r="Z2069" s="616"/>
      <c r="AA2069" s="590"/>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615" customFormat="1" ht="17.45" customHeight="1" thickBot="1" x14ac:dyDescent="0.3">
      <c r="A2070" s="598" t="s">
        <v>6706</v>
      </c>
      <c r="B2070" s="599" t="s">
        <v>60</v>
      </c>
      <c r="C2070" s="599" t="s">
        <v>4992</v>
      </c>
      <c r="D2070" s="599" t="s">
        <v>8988</v>
      </c>
      <c r="E2070" s="599" t="s">
        <v>8989</v>
      </c>
      <c r="F2070" s="473" t="s">
        <v>28</v>
      </c>
      <c r="G2070" s="600"/>
      <c r="H2070" s="600"/>
      <c r="I2070" s="600"/>
      <c r="J2070" s="601" t="s">
        <v>11225</v>
      </c>
      <c r="K2070" s="602" t="s">
        <v>8950</v>
      </c>
      <c r="L2070" s="603">
        <v>42916</v>
      </c>
      <c r="M2070" s="604" t="s">
        <v>6855</v>
      </c>
      <c r="N2070" s="602" t="s">
        <v>46</v>
      </c>
      <c r="O2070" s="602"/>
      <c r="P2070" s="605"/>
      <c r="Q2070" s="606"/>
      <c r="R2070" s="607"/>
      <c r="S2070" s="608"/>
      <c r="T2070" s="609"/>
      <c r="U2070" s="610"/>
      <c r="V2070" s="610"/>
      <c r="W2070" s="610"/>
      <c r="X2070" s="599" t="s">
        <v>6856</v>
      </c>
      <c r="Y2070" s="611"/>
      <c r="Z2070" s="612"/>
      <c r="AA2070" s="613"/>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7"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14"/>
  <sheetViews>
    <sheetView zoomScale="80" zoomScaleNormal="80" workbookViewId="0">
      <pane ySplit="1" topLeftCell="A134" activePane="bottomLeft" state="frozen"/>
      <selection sqref="A1:XFD1"/>
      <selection pane="bottomLeft" activeCell="J141" sqref="J141"/>
    </sheetView>
  </sheetViews>
  <sheetFormatPr defaultRowHeight="15" x14ac:dyDescent="0.25"/>
  <cols>
    <col min="1" max="1" width="17.7109375" customWidth="1"/>
    <col min="2" max="2" width="12.28515625" customWidth="1"/>
    <col min="3" max="3" width="23.42578125" customWidth="1"/>
    <col min="4" max="4" width="42.85546875" customWidth="1"/>
    <col min="5" max="5" width="9.28515625" customWidth="1"/>
    <col min="6" max="6" width="19.85546875" customWidth="1"/>
    <col min="7" max="7" width="11.7109375" customWidth="1"/>
    <col min="8" max="9" width="14" customWidth="1"/>
    <col min="10" max="10" width="32.42578125" style="7" customWidth="1"/>
    <col min="11" max="11" width="13.7109375" customWidth="1"/>
    <col min="12" max="12" width="14" style="63" customWidth="1"/>
  </cols>
  <sheetData>
    <row r="1" spans="1:25" x14ac:dyDescent="0.25">
      <c r="A1" s="435" t="s">
        <v>4898</v>
      </c>
      <c r="B1" s="435" t="s">
        <v>82</v>
      </c>
      <c r="C1" s="435" t="s">
        <v>80</v>
      </c>
      <c r="D1" s="435" t="s">
        <v>81</v>
      </c>
      <c r="E1" s="435" t="s">
        <v>4899</v>
      </c>
      <c r="F1" s="435" t="s">
        <v>4923</v>
      </c>
      <c r="G1" s="436" t="s">
        <v>4900</v>
      </c>
      <c r="H1" s="437" t="s">
        <v>84</v>
      </c>
      <c r="I1" s="437" t="s">
        <v>7817</v>
      </c>
      <c r="J1" s="414" t="s">
        <v>83</v>
      </c>
      <c r="K1" s="70" t="s">
        <v>7811</v>
      </c>
      <c r="L1" s="438" t="s">
        <v>7816</v>
      </c>
    </row>
    <row r="2" spans="1:25" ht="30" x14ac:dyDescent="0.25">
      <c r="A2" s="431" t="s">
        <v>574</v>
      </c>
      <c r="B2" s="431" t="s">
        <v>4894</v>
      </c>
      <c r="C2" s="432" t="str">
        <f>VLOOKUP($A2,'Base Data'!$A:$O,4)</f>
        <v>Dubai Smart Government</v>
      </c>
      <c r="D2" s="432" t="str">
        <f>VLOOKUP($A2,'Base Data'!$A:$O,5)</f>
        <v>Blockchain Partnership</v>
      </c>
      <c r="E2" s="425">
        <f>VLOOKUP($A2,'Base Data'!$A:$O,15)</f>
        <v>0</v>
      </c>
      <c r="F2" s="425" t="str">
        <f>VLOOKUP($A2,'Base Data'!$A:$O,12)</f>
        <v>07-Won/Implementing</v>
      </c>
      <c r="G2" s="425" t="str">
        <f>VLOOKUP($A2,'Base Data'!$A:$O,6)</f>
        <v>Public</v>
      </c>
      <c r="H2" s="425" t="str">
        <f>VLOOKUP($A2,'Base Data'!$A:$O,8)</f>
        <v>Q1 2017</v>
      </c>
      <c r="I2" s="423" t="s">
        <v>5080</v>
      </c>
      <c r="J2" s="424" t="s">
        <v>9573</v>
      </c>
      <c r="L2" s="433">
        <f>_xlfn.IFNA(VLOOKUP($A2,'Base Data'!$A:$X,24,FALSE),"No")</f>
        <v>0</v>
      </c>
      <c r="Y2" s="7"/>
    </row>
    <row r="3" spans="1:25" x14ac:dyDescent="0.25">
      <c r="A3" s="378" t="s">
        <v>6536</v>
      </c>
      <c r="B3" s="100" t="s">
        <v>4894</v>
      </c>
      <c r="C3" s="102" t="str">
        <f>VLOOKUP($A3,'Base Data'!$A:$O,4)</f>
        <v>JPMORGAN CHASE BANK, NATIONAL ASSOCIATION</v>
      </c>
      <c r="D3" s="102" t="str">
        <f>VLOOKUP($A3,'Base Data'!$A:$O,5)</f>
        <v>JPMC: Project Socius - Blockchain (Quorum) on Bluemix</v>
      </c>
      <c r="E3" s="413">
        <f>VLOOKUP($A3,'Base Data'!$A:$O,15)</f>
        <v>0.9</v>
      </c>
      <c r="F3" s="413" t="str">
        <f>VLOOKUP($A3,'Base Data'!$A:$O,12)</f>
        <v>03-Identified/Validating</v>
      </c>
      <c r="G3" s="413" t="str">
        <f>VLOOKUP($A3,'Base Data'!$A:$O,6)</f>
        <v>FSS</v>
      </c>
      <c r="H3" s="413" t="str">
        <f>VLOOKUP($A3,'Base Data'!$A:$O,8)</f>
        <v>Q2 2017</v>
      </c>
      <c r="I3" s="413" t="s">
        <v>5080</v>
      </c>
      <c r="J3" s="70" t="s">
        <v>7819</v>
      </c>
      <c r="K3" t="s">
        <v>7812</v>
      </c>
      <c r="L3" s="422">
        <f>_xlfn.IFNA(VLOOKUP($A3,'Base Data'!$A:$X,24,FALSE),"No")</f>
        <v>0</v>
      </c>
      <c r="Y3" s="7"/>
    </row>
    <row r="4" spans="1:25" x14ac:dyDescent="0.25">
      <c r="A4" s="378" t="s">
        <v>580</v>
      </c>
      <c r="B4" s="100" t="s">
        <v>4894</v>
      </c>
      <c r="C4" s="102" t="str">
        <f>VLOOKUP($A4,'Base Data'!$A:$O,4)</f>
        <v>USAA LIFE INSURANCE COMPANY</v>
      </c>
      <c r="D4" s="102" t="str">
        <f>VLOOKUP($A4,'Base Data'!$A:$O,5)</f>
        <v>Blockchain PoC</v>
      </c>
      <c r="E4" s="413">
        <f>VLOOKUP($A4,'Base Data'!$A:$O,15)</f>
        <v>0.05</v>
      </c>
      <c r="F4" s="413" t="str">
        <f>VLOOKUP($A4,'Base Data'!$A:$O,12)</f>
        <v>03-Identified/Validating</v>
      </c>
      <c r="G4" s="413" t="str">
        <f>VLOOKUP($A4,'Base Data'!$A:$O,6)</f>
        <v>FSS</v>
      </c>
      <c r="H4" s="413" t="str">
        <f>VLOOKUP($A4,'Base Data'!$A:$O,8)</f>
        <v>Q3 2017</v>
      </c>
      <c r="I4" s="413" t="s">
        <v>5080</v>
      </c>
      <c r="J4" s="70" t="s">
        <v>7820</v>
      </c>
      <c r="K4" t="s">
        <v>7812</v>
      </c>
      <c r="L4" s="422">
        <f>_xlfn.IFNA(VLOOKUP($A4,'Base Data'!$A:$X,24,FALSE),"No")</f>
        <v>0</v>
      </c>
      <c r="Y4" s="7"/>
    </row>
    <row r="5" spans="1:25" x14ac:dyDescent="0.25">
      <c r="A5" s="100" t="s">
        <v>357</v>
      </c>
      <c r="B5" s="100" t="s">
        <v>4894</v>
      </c>
      <c r="C5" s="102" t="str">
        <f>VLOOKUP($A5,'Base Data'!$A:$O,4)</f>
        <v>DEPOSITORY TRUST CLEARING CORP</v>
      </c>
      <c r="D5" s="102" t="str">
        <f>VLOOKUP($A5,'Base Data'!$A:$O,5)</f>
        <v>Blockchain Opportunity</v>
      </c>
      <c r="E5" s="413">
        <f>VLOOKUP($A5,'Base Data'!$A:$O,15)</f>
        <v>2</v>
      </c>
      <c r="F5" s="413" t="str">
        <f>VLOOKUP($A5,'Base Data'!$A:$O,12)</f>
        <v>04-Validated/Qualifying</v>
      </c>
      <c r="G5" s="413" t="str">
        <f>VLOOKUP($A5,'Base Data'!$A:$O,6)</f>
        <v>FSS</v>
      </c>
      <c r="H5" s="413" t="str">
        <f>VLOOKUP($A5,'Base Data'!$A:$O,8)</f>
        <v>Q3 2017</v>
      </c>
      <c r="I5" s="413" t="s">
        <v>5080</v>
      </c>
      <c r="J5" s="421" t="s">
        <v>7813</v>
      </c>
      <c r="K5" s="70"/>
      <c r="L5" s="422" t="str">
        <f>_xlfn.IFNA(VLOOKUP($A5,'Base Data'!$A:$X,24,FALSE),"No")</f>
        <v>CIC_Blockchain</v>
      </c>
      <c r="Y5" s="7"/>
    </row>
    <row r="6" spans="1:25" x14ac:dyDescent="0.25">
      <c r="A6" s="434" t="s">
        <v>6870</v>
      </c>
      <c r="B6" s="431" t="s">
        <v>4894</v>
      </c>
      <c r="C6" s="432" t="str">
        <f>VLOOKUP($A6,'Base Data'!$A:$O,4)</f>
        <v>AMGEN INC.</v>
      </c>
      <c r="D6" s="432" t="str">
        <f>VLOOKUP($A6,'Base Data'!$A:$O,5)</f>
        <v>Blockchain Supply Chain Pilot</v>
      </c>
      <c r="E6" s="425">
        <f>VLOOKUP($A6,'Base Data'!$A:$O,15)</f>
        <v>2.5</v>
      </c>
      <c r="F6" s="425" t="str">
        <f>VLOOKUP($A6,'Base Data'!$A:$O,12)</f>
        <v>04-Validated/Qualifying</v>
      </c>
      <c r="G6" s="425" t="str">
        <f>VLOOKUP($A6,'Base Data'!$A:$O,6)</f>
        <v>Public</v>
      </c>
      <c r="H6" s="425" t="str">
        <f>VLOOKUP($A6,'Base Data'!$A:$O,8)</f>
        <v>Q3 2017</v>
      </c>
      <c r="I6" s="425" t="s">
        <v>5080</v>
      </c>
      <c r="J6" s="8" t="s">
        <v>7818</v>
      </c>
      <c r="K6" t="s">
        <v>7812</v>
      </c>
      <c r="L6" s="433">
        <f>_xlfn.IFNA(VLOOKUP($A6,'Base Data'!$A:$X,24,FALSE),"No")</f>
        <v>0</v>
      </c>
      <c r="Y6" s="7"/>
    </row>
    <row r="7" spans="1:25" x14ac:dyDescent="0.25">
      <c r="A7" s="100" t="s">
        <v>671</v>
      </c>
      <c r="B7" s="100" t="s">
        <v>4894</v>
      </c>
      <c r="C7" s="102" t="str">
        <f>VLOOKUP($A7,'Base Data'!$A:$O,4)</f>
        <v>RELIANCE JIO INFOCOMM LIMITED</v>
      </c>
      <c r="D7" s="102" t="str">
        <f>VLOOKUP($A7,'Base Data'!$A:$O,5)</f>
        <v>Blockchain for Reliance Jio and Payment Bank</v>
      </c>
      <c r="E7" s="413">
        <f>VLOOKUP($A7,'Base Data'!$A:$O,15)</f>
        <v>0.66666599999999998</v>
      </c>
      <c r="F7" s="413" t="str">
        <f>VLOOKUP($A7,'Base Data'!$A:$O,12)</f>
        <v>04-Validated/Qualifying</v>
      </c>
      <c r="G7" s="413" t="str">
        <f>VLOOKUP($A7,'Base Data'!$A:$O,6)</f>
        <v>ISA</v>
      </c>
      <c r="H7" s="413" t="str">
        <f>VLOOKUP($A7,'Base Data'!$A:$O,8)</f>
        <v>Q3 2017</v>
      </c>
      <c r="I7" s="413" t="s">
        <v>5080</v>
      </c>
      <c r="J7" s="426" t="s">
        <v>7846</v>
      </c>
      <c r="K7" s="70"/>
      <c r="L7" s="422" t="str">
        <f>_xlfn.IFNA(VLOOKUP($A7,'Base Data'!$A:$X,24,FALSE),"No")</f>
        <v>CIC_Blockchain</v>
      </c>
      <c r="Y7" s="7"/>
    </row>
    <row r="8" spans="1:25" x14ac:dyDescent="0.25">
      <c r="A8" s="427" t="s">
        <v>1772</v>
      </c>
      <c r="B8" s="427" t="s">
        <v>4894</v>
      </c>
      <c r="C8" s="427" t="str">
        <f>VLOOKUP($A8,'Base Data'!$A:$O,4)</f>
        <v>NEDBANK LIMITED</v>
      </c>
      <c r="D8" s="427" t="str">
        <f>VLOOKUP($A8,'Base Data'!$A:$O,5)</f>
        <v>Nedbank Blockchain RFP - CIB</v>
      </c>
      <c r="E8" s="428">
        <f>VLOOKUP($A8,'Base Data'!$A:$O,15)</f>
        <v>7.5832999999999998E-2</v>
      </c>
      <c r="F8" s="428" t="str">
        <f>VLOOKUP($A8,'Base Data'!$A:$O,12)</f>
        <v>05-Qualified/Gaining Agreement</v>
      </c>
      <c r="G8" s="428" t="str">
        <f>VLOOKUP($A8,'Base Data'!$A:$O,6)</f>
        <v>FSS</v>
      </c>
      <c r="H8" s="428" t="str">
        <f>VLOOKUP($A8,'Base Data'!$A:$O,8)</f>
        <v>Q2 2017</v>
      </c>
      <c r="I8" s="428" t="s">
        <v>5080</v>
      </c>
      <c r="J8" s="429" t="s">
        <v>7814</v>
      </c>
      <c r="K8" s="439"/>
      <c r="L8" s="430" t="str">
        <f>_xlfn.IFNA(VLOOKUP($A8,'Base Data'!$A:$X,24,FALSE),"No")</f>
        <v>CIC_Blockchain</v>
      </c>
      <c r="Y8" s="7"/>
    </row>
    <row r="9" spans="1:25" ht="30" x14ac:dyDescent="0.25">
      <c r="A9" s="100" t="s">
        <v>2525</v>
      </c>
      <c r="B9" s="100" t="s">
        <v>4894</v>
      </c>
      <c r="C9" s="102" t="str">
        <f>VLOOKUP($A9,'Base Data'!$A:$O,4)</f>
        <v>TATA CAPITAL LIMITED</v>
      </c>
      <c r="D9" s="102" t="str">
        <f>VLOOKUP($A9,'Base Data'!$A:$O,5)</f>
        <v>Blockchain for Supply Chain Finance Use Case</v>
      </c>
      <c r="E9" s="413">
        <f>VLOOKUP($A9,'Base Data'!$A:$O,15)</f>
        <v>0.15</v>
      </c>
      <c r="F9" s="413" t="str">
        <f>VLOOKUP($A9,'Base Data'!$A:$O,12)</f>
        <v>04-Validated/Qualifying</v>
      </c>
      <c r="G9" s="413" t="str">
        <f>VLOOKUP($A9,'Base Data'!$A:$O,6)</f>
        <v>ISA</v>
      </c>
      <c r="H9" s="413" t="str">
        <f>VLOOKUP($A9,'Base Data'!$A:$O,8)</f>
        <v>Q2 2017</v>
      </c>
      <c r="I9" s="413" t="s">
        <v>5080</v>
      </c>
      <c r="J9" s="421" t="s">
        <v>7847</v>
      </c>
      <c r="K9" s="70"/>
      <c r="L9" s="422" t="str">
        <f>_xlfn.IFNA(VLOOKUP($A9,'Base Data'!$A:$X,24,FALSE),"No")</f>
        <v>CIC_Blockchain</v>
      </c>
      <c r="Y9" s="7"/>
    </row>
    <row r="10" spans="1:25" ht="60" x14ac:dyDescent="0.25">
      <c r="A10" s="101" t="s">
        <v>234</v>
      </c>
      <c r="B10" s="100" t="s">
        <v>4894</v>
      </c>
      <c r="C10" s="102" t="str">
        <f>VLOOKUP($A10,'Base Data'!$A:$O,4)</f>
        <v>COX ENTERPRISES, INC.</v>
      </c>
      <c r="D10" s="102" t="str">
        <f>VLOOKUP($A10,'Base Data'!$A:$O,5)</f>
        <v>Cox enterprise wide business use of IBM Blockchain capabilities including automotive, corporate, media, and cable.</v>
      </c>
      <c r="E10" s="413">
        <f>VLOOKUP($A10,'Base Data'!$A:$O,15)</f>
        <v>1.25</v>
      </c>
      <c r="F10" s="413" t="str">
        <f>VLOOKUP($A10,'Base Data'!$A:$O,12)</f>
        <v>05-Qualified/Gaining Agreement</v>
      </c>
      <c r="G10" s="413" t="str">
        <f>VLOOKUP($A10,'Base Data'!$A:$O,6)</f>
        <v>Comm</v>
      </c>
      <c r="H10" s="413" t="str">
        <f>VLOOKUP($A10,'Base Data'!$A:$O,8)</f>
        <v>Q2 2017</v>
      </c>
      <c r="I10" s="413" t="s">
        <v>5080</v>
      </c>
      <c r="J10" s="415" t="s">
        <v>7848</v>
      </c>
      <c r="K10" s="70"/>
      <c r="L10" s="422" t="str">
        <f>_xlfn.IFNA(VLOOKUP($A10,'Base Data'!$A:$X,24,FALSE),"No")</f>
        <v>CIC_Blockchain</v>
      </c>
      <c r="Y10" s="7"/>
    </row>
    <row r="11" spans="1:25" ht="30" x14ac:dyDescent="0.25">
      <c r="A11" s="457" t="s">
        <v>1317</v>
      </c>
      <c r="B11" s="464" t="s">
        <v>4894</v>
      </c>
      <c r="C11" s="457" t="s">
        <v>1318</v>
      </c>
      <c r="D11" s="457" t="s">
        <v>7889</v>
      </c>
      <c r="E11" s="471">
        <v>0.3</v>
      </c>
      <c r="F11" s="457" t="s">
        <v>47</v>
      </c>
      <c r="G11" s="477" t="s">
        <v>26</v>
      </c>
      <c r="H11" s="477" t="s">
        <v>65</v>
      </c>
      <c r="I11" s="8"/>
      <c r="J11" s="480" t="s">
        <v>8066</v>
      </c>
      <c r="L11" s="433" t="str">
        <f>_xlfn.IFNA(VLOOKUP($A11,'Base Data'!$A:$X,24,FALSE),"No")</f>
        <v>CIC_Blockchain</v>
      </c>
      <c r="Y11" s="7"/>
    </row>
    <row r="12" spans="1:25" x14ac:dyDescent="0.25">
      <c r="A12" s="434" t="s">
        <v>6631</v>
      </c>
      <c r="B12" s="431" t="s">
        <v>4894</v>
      </c>
      <c r="C12" s="432" t="str">
        <f>VLOOKUP($A12,'Base Data'!$A:$O,4)</f>
        <v>MUMBAI METRO RAIL CORPORATION LIMITED</v>
      </c>
      <c r="D12" s="432" t="str">
        <f>VLOOKUP($A12,'Base Data'!$A:$O,5)</f>
        <v>Block Chain Req at Mumbai Metro Rail Corporation</v>
      </c>
      <c r="E12" s="425">
        <f>VLOOKUP($A12,'Base Data'!$A:$O,15)</f>
        <v>0.1</v>
      </c>
      <c r="F12" s="425" t="str">
        <f>VLOOKUP($A12,'Base Data'!$A:$O,12)</f>
        <v>03-Identified/Validating</v>
      </c>
      <c r="G12" s="425" t="str">
        <f>VLOOKUP($A12,'Base Data'!$A:$O,6)</f>
        <v>ISA</v>
      </c>
      <c r="H12" s="425" t="str">
        <f>VLOOKUP($A12,'Base Data'!$A:$O,8)</f>
        <v>Q2 2017</v>
      </c>
      <c r="I12" s="425" t="s">
        <v>5080</v>
      </c>
      <c r="J12" s="8" t="s">
        <v>7821</v>
      </c>
      <c r="K12" t="s">
        <v>7812</v>
      </c>
      <c r="L12" s="433">
        <f>_xlfn.IFNA(VLOOKUP($A12,'Base Data'!$A:$X,24,FALSE),"No")</f>
        <v>0</v>
      </c>
      <c r="Y12" s="7"/>
    </row>
    <row r="13" spans="1:25" x14ac:dyDescent="0.25">
      <c r="A13" s="462" t="s">
        <v>1522</v>
      </c>
      <c r="B13" s="467" t="s">
        <v>4894</v>
      </c>
      <c r="C13" s="467" t="str">
        <f>VLOOKUP($A13,'Base Data'!$A:$O,4)</f>
        <v>KPN B.V.</v>
      </c>
      <c r="D13" s="467" t="str">
        <f>VLOOKUP($A13,'Base Data'!$A:$O,5)</f>
        <v>New Business - Blockchain</v>
      </c>
      <c r="E13" s="472">
        <f>VLOOKUP($A13,'Base Data'!$A:$O,15)</f>
        <v>0.25</v>
      </c>
      <c r="F13" s="472" t="str">
        <f>VLOOKUP($A13,'Base Data'!$A:$O,12)</f>
        <v>05-Qualified/Gaining Agreement</v>
      </c>
      <c r="G13" s="472" t="str">
        <f>VLOOKUP($A13,'Base Data'!$A:$O,6)</f>
        <v>Comm</v>
      </c>
      <c r="H13" s="472" t="str">
        <f>VLOOKUP($A13,'Base Data'!$A:$O,8)</f>
        <v>Q2 2017</v>
      </c>
      <c r="I13" s="472" t="s">
        <v>5080</v>
      </c>
      <c r="J13" s="426" t="s">
        <v>7822</v>
      </c>
      <c r="K13" s="70" t="s">
        <v>7812</v>
      </c>
      <c r="L13" s="422">
        <f>_xlfn.IFNA(VLOOKUP($A13,'Base Data'!$A:$X,24,FALSE),"No")</f>
        <v>0</v>
      </c>
      <c r="Y13" s="7"/>
    </row>
    <row r="14" spans="1:25" ht="105" x14ac:dyDescent="0.25">
      <c r="A14" s="70" t="s">
        <v>108</v>
      </c>
      <c r="B14" s="100" t="s">
        <v>4894</v>
      </c>
      <c r="C14" s="102" t="str">
        <f>VLOOKUP($A14,'Base Data'!$A:$O,4)</f>
        <v>DEERE &amp; COMPANY</v>
      </c>
      <c r="D14" s="102" t="str">
        <f>VLOOKUP($A14,'Base Data'!$A:$O,5)</f>
        <v>Global Visibility (Watson Supply Chain + Blockchain) PoC follow-on</v>
      </c>
      <c r="E14" s="413">
        <f>VLOOKUP($A14,'Base Data'!$A:$O,15)</f>
        <v>0.25</v>
      </c>
      <c r="F14" s="413" t="str">
        <f>VLOOKUP($A14,'Base Data'!$A:$O,12)</f>
        <v>04-Validated/Qualifying</v>
      </c>
      <c r="G14" s="413" t="str">
        <f>VLOOKUP($A14,'Base Data'!$A:$O,6)</f>
        <v>Industrial</v>
      </c>
      <c r="H14" s="413" t="str">
        <f>VLOOKUP($A14,'Base Data'!$A:$O,8)</f>
        <v>Q3 2017</v>
      </c>
      <c r="I14" s="413" t="s">
        <v>5080</v>
      </c>
      <c r="J14" s="421" t="s">
        <v>7801</v>
      </c>
      <c r="K14" s="70"/>
      <c r="L14" s="422" t="str">
        <f>_xlfn.IFNA(VLOOKUP($A14,'Base Data'!$A:$X,24,FALSE),"No")</f>
        <v>CIC_Blockchain</v>
      </c>
      <c r="Y14" s="7"/>
    </row>
    <row r="15" spans="1:25" ht="105" x14ac:dyDescent="0.25">
      <c r="A15" s="8" t="s">
        <v>108</v>
      </c>
      <c r="B15" s="431" t="s">
        <v>4894</v>
      </c>
      <c r="C15" s="432" t="str">
        <f>VLOOKUP($A15,'Base Data'!$A:$O,4)</f>
        <v>DEERE &amp; COMPANY</v>
      </c>
      <c r="D15" s="432" t="str">
        <f>VLOOKUP($A15,'Base Data'!$A:$O,5)</f>
        <v>Global Visibility (Watson Supply Chain + Blockchain) PoC follow-on</v>
      </c>
      <c r="E15" s="425">
        <f>VLOOKUP($A15,'Base Data'!$A:$O,15)</f>
        <v>0.25</v>
      </c>
      <c r="F15" s="425" t="str">
        <f>VLOOKUP($A15,'Base Data'!$A:$O,12)</f>
        <v>04-Validated/Qualifying</v>
      </c>
      <c r="G15" s="425" t="str">
        <f>VLOOKUP($A15,'Base Data'!$A:$O,6)</f>
        <v>Industrial</v>
      </c>
      <c r="H15" s="425" t="str">
        <f>VLOOKUP($A15,'Base Data'!$A:$O,8)</f>
        <v>Q3 2017</v>
      </c>
      <c r="I15" s="425" t="s">
        <v>5080</v>
      </c>
      <c r="J15" s="480" t="s">
        <v>7801</v>
      </c>
      <c r="K15" s="443"/>
      <c r="L15" s="433" t="str">
        <f>_xlfn.IFNA(VLOOKUP($A15,'Base Data'!$A:$X,24,FALSE),"No")</f>
        <v>CIC_Blockchain</v>
      </c>
      <c r="Y15" s="7"/>
    </row>
    <row r="16" spans="1:25" x14ac:dyDescent="0.25">
      <c r="A16" s="378" t="s">
        <v>2014</v>
      </c>
      <c r="B16" s="100" t="s">
        <v>4894</v>
      </c>
      <c r="C16" s="102" t="str">
        <f>VLOOKUP($A16,'Base Data'!$A:$O,4)</f>
        <v>SUMITOMO MITSUI BANKING CORPORATION</v>
      </c>
      <c r="D16" s="102" t="str">
        <f>VLOOKUP($A16,'Base Data'!$A:$O,5)</f>
        <v>Block Chain 基盤</v>
      </c>
      <c r="E16" s="413">
        <f>VLOOKUP($A16,'Base Data'!$A:$O,15)</f>
        <v>0.2</v>
      </c>
      <c r="F16" s="413" t="str">
        <f>VLOOKUP($A16,'Base Data'!$A:$O,12)</f>
        <v>03-Identified/Validating</v>
      </c>
      <c r="G16" s="413" t="str">
        <f>VLOOKUP($A16,'Base Data'!$A:$O,6)</f>
        <v>FSS</v>
      </c>
      <c r="H16" s="413" t="str">
        <f>VLOOKUP($A16,'Base Data'!$A:$O,8)</f>
        <v>Q2 2017</v>
      </c>
      <c r="I16" s="413" t="s">
        <v>5080</v>
      </c>
      <c r="J16" s="70" t="s">
        <v>7823</v>
      </c>
      <c r="K16" s="70" t="s">
        <v>7812</v>
      </c>
      <c r="L16" s="422">
        <f>_xlfn.IFNA(VLOOKUP($A16,'Base Data'!$A:$X,24,FALSE),"No")</f>
        <v>0</v>
      </c>
      <c r="Y16" s="7"/>
    </row>
    <row r="17" spans="1:25" x14ac:dyDescent="0.25">
      <c r="A17" s="431" t="s">
        <v>1636</v>
      </c>
      <c r="B17" s="431" t="s">
        <v>4894</v>
      </c>
      <c r="C17" s="432" t="str">
        <f>VLOOKUP($A17,'Base Data'!$A:$O,4)</f>
        <v>NATIONAL STOCK EXCHANGE OF INDIA LIMITED</v>
      </c>
      <c r="D17" s="432" t="str">
        <f>VLOOKUP($A17,'Base Data'!$A:$O,5)</f>
        <v>Blockchain PoC for Treds Solution - New Use cases to be discussed for Test</v>
      </c>
      <c r="E17" s="425">
        <f>VLOOKUP($A17,'Base Data'!$A:$O,15)</f>
        <v>0.25</v>
      </c>
      <c r="F17" s="425" t="str">
        <f>VLOOKUP($A17,'Base Data'!$A:$O,12)</f>
        <v>04-Validated/Qualifying</v>
      </c>
      <c r="G17" s="425" t="str">
        <f>VLOOKUP($A17,'Base Data'!$A:$O,6)</f>
        <v>ISA</v>
      </c>
      <c r="H17" s="425" t="str">
        <f>VLOOKUP($A17,'Base Data'!$A:$O,8)</f>
        <v>Q2 2017</v>
      </c>
      <c r="I17" s="425" t="s">
        <v>5080</v>
      </c>
      <c r="J17" s="8" t="s">
        <v>7849</v>
      </c>
      <c r="K17" s="443"/>
      <c r="L17" s="433" t="str">
        <f>_xlfn.IFNA(VLOOKUP($A17,'Base Data'!$A:$X,24,FALSE),"No")</f>
        <v>CIC_Blockchain</v>
      </c>
      <c r="Y17" s="7"/>
    </row>
    <row r="18" spans="1:25" x14ac:dyDescent="0.25">
      <c r="A18" s="378" t="s">
        <v>4761</v>
      </c>
      <c r="B18" s="100" t="s">
        <v>4894</v>
      </c>
      <c r="C18" s="102" t="str">
        <f>VLOOKUP($A18,'Base Data'!$A:$O,4)</f>
        <v>CLS BANK INTERNATIONAL</v>
      </c>
      <c r="D18" s="102" t="str">
        <f>VLOOKUP($A18,'Base Data'!$A:$O,5)</f>
        <v>CLS Net (Blockchain)</v>
      </c>
      <c r="E18" s="413">
        <f>VLOOKUP($A18,'Base Data'!$A:$O,15)</f>
        <v>1E-3</v>
      </c>
      <c r="F18" s="413" t="str">
        <f>VLOOKUP($A18,'Base Data'!$A:$O,12)</f>
        <v>07-Won/Implementing</v>
      </c>
      <c r="G18" s="413" t="str">
        <f>VLOOKUP($A18,'Base Data'!$A:$O,6)</f>
        <v>FSS</v>
      </c>
      <c r="H18" s="413" t="str">
        <f>VLOOKUP($A18,'Base Data'!$A:$O,8)</f>
        <v>Q2 2017</v>
      </c>
      <c r="I18" s="413" t="s">
        <v>5080</v>
      </c>
      <c r="J18" s="70" t="s">
        <v>7826</v>
      </c>
      <c r="K18" t="s">
        <v>7812</v>
      </c>
      <c r="L18" s="422">
        <f>_xlfn.IFNA(VLOOKUP($A18,'Base Data'!$A:$X,24,FALSE),"No")</f>
        <v>0</v>
      </c>
      <c r="Y18" s="7"/>
    </row>
    <row r="19" spans="1:25" x14ac:dyDescent="0.25">
      <c r="A19" s="378" t="s">
        <v>4145</v>
      </c>
      <c r="B19" s="100" t="s">
        <v>4894</v>
      </c>
      <c r="C19" s="102" t="str">
        <f>VLOOKUP($A19,'Base Data'!$A:$O,4)</f>
        <v>BANK OF NOVA SCOTIA, THE</v>
      </c>
      <c r="D19" s="102" t="str">
        <f>VLOOKUP($A19,'Base Data'!$A:$O,5)</f>
        <v>Blockchain Pilot - Bluemix Public Services</v>
      </c>
      <c r="E19" s="413">
        <f>VLOOKUP($A19,'Base Data'!$A:$O,15)</f>
        <v>3.3334000000000003E-2</v>
      </c>
      <c r="F19" s="413" t="str">
        <f>VLOOKUP($A19,'Base Data'!$A:$O,12)</f>
        <v>05-Qualified/Gaining Agreement</v>
      </c>
      <c r="G19" s="413" t="str">
        <f>VLOOKUP($A19,'Base Data'!$A:$O,6)</f>
        <v>FSS</v>
      </c>
      <c r="H19" s="413" t="str">
        <f>VLOOKUP($A19,'Base Data'!$A:$O,8)</f>
        <v>Q2 2017</v>
      </c>
      <c r="I19" s="413" t="s">
        <v>7824</v>
      </c>
      <c r="J19" s="70" t="s">
        <v>7825</v>
      </c>
      <c r="K19" t="s">
        <v>7812</v>
      </c>
      <c r="L19" s="422">
        <f>_xlfn.IFNA(VLOOKUP($A19,'Base Data'!$A:$X,24,FALSE),"No")</f>
        <v>0</v>
      </c>
      <c r="Y19" s="7"/>
    </row>
    <row r="20" spans="1:25" x14ac:dyDescent="0.25">
      <c r="A20" s="378" t="s">
        <v>318</v>
      </c>
      <c r="B20" s="100" t="s">
        <v>4894</v>
      </c>
      <c r="C20" s="102" t="str">
        <f>VLOOKUP($A20,'Base Data'!$A:$O,4)</f>
        <v>KBC BANK SA</v>
      </c>
      <c r="D20" s="102" t="str">
        <f>VLOOKUP($A20,'Base Data'!$A:$O,5)</f>
        <v>Operation Blockchain</v>
      </c>
      <c r="E20" s="413">
        <f>VLOOKUP($A20,'Base Data'!$A:$O,15)</f>
        <v>2.4</v>
      </c>
      <c r="F20" s="413" t="str">
        <f>VLOOKUP($A20,'Base Data'!$A:$O,12)</f>
        <v>04-Validated/Qualifying</v>
      </c>
      <c r="G20" s="413" t="str">
        <f>VLOOKUP($A20,'Base Data'!$A:$O,6)</f>
        <v>FSS</v>
      </c>
      <c r="H20" s="413" t="str">
        <f>VLOOKUP($A20,'Base Data'!$A:$O,8)</f>
        <v>Q2 2017</v>
      </c>
      <c r="I20" s="413" t="s">
        <v>13933</v>
      </c>
      <c r="J20" s="70" t="s">
        <v>7869</v>
      </c>
      <c r="K20" t="s">
        <v>7812</v>
      </c>
      <c r="L20" s="422">
        <f>_xlfn.IFNA(VLOOKUP($A20,'Base Data'!$A:$X,24,FALSE),"No")</f>
        <v>0</v>
      </c>
      <c r="Y20" s="7"/>
    </row>
    <row r="21" spans="1:25" x14ac:dyDescent="0.25">
      <c r="A21" s="378" t="s">
        <v>4858</v>
      </c>
      <c r="B21" s="100" t="s">
        <v>4894</v>
      </c>
      <c r="C21" s="102" t="str">
        <f>VLOOKUP($A21,'Base Data'!$A:$O,4)</f>
        <v>Westpac Banking Corporation</v>
      </c>
      <c r="D21" s="102" t="str">
        <f>VLOOKUP($A21,'Base Data'!$A:$O,5)</f>
        <v>WIB: DD: CHG: IBM.x: 100k: Blockchain KYC pilot</v>
      </c>
      <c r="E21" s="413">
        <f>VLOOKUP($A21,'Base Data'!$A:$O,15)</f>
        <v>0</v>
      </c>
      <c r="F21" s="413" t="str">
        <f>VLOOKUP($A21,'Base Data'!$A:$O,12)</f>
        <v>03-Identified/Validating</v>
      </c>
      <c r="G21" s="413" t="str">
        <f>VLOOKUP($A21,'Base Data'!$A:$O,6)</f>
        <v>FSS</v>
      </c>
      <c r="H21" s="413" t="str">
        <f>VLOOKUP($A21,'Base Data'!$A:$O,8)</f>
        <v>Q3 2017</v>
      </c>
      <c r="I21" s="413" t="s">
        <v>5080</v>
      </c>
      <c r="J21" s="70" t="s">
        <v>7827</v>
      </c>
      <c r="K21" t="s">
        <v>7812</v>
      </c>
      <c r="L21" s="422">
        <f>_xlfn.IFNA(VLOOKUP($A21,'Base Data'!$A:$X,24,FALSE),"No")</f>
        <v>0</v>
      </c>
      <c r="Y21" s="7"/>
    </row>
    <row r="22" spans="1:25" x14ac:dyDescent="0.25">
      <c r="A22" s="378" t="s">
        <v>1742</v>
      </c>
      <c r="B22" s="100" t="s">
        <v>4894</v>
      </c>
      <c r="C22" s="102" t="str">
        <f>VLOOKUP($A22,'Base Data'!$A:$O,4)</f>
        <v>NORTHERN TRUST</v>
      </c>
      <c r="D22" s="102" t="str">
        <f>VLOOKUP($A22,'Base Data'!$A:$O,5)</f>
        <v>Blockchain on Bluemix for NT</v>
      </c>
      <c r="E22" s="413">
        <f>VLOOKUP($A22,'Base Data'!$A:$O,15)</f>
        <v>2.5000000000000001E-2</v>
      </c>
      <c r="F22" s="413" t="str">
        <f>VLOOKUP($A22,'Base Data'!$A:$O,12)</f>
        <v>05-Qualified/Gaining Agreement</v>
      </c>
      <c r="G22" s="413" t="str">
        <f>VLOOKUP($A22,'Base Data'!$A:$O,6)</f>
        <v>FSS</v>
      </c>
      <c r="H22" s="413" t="str">
        <f>VLOOKUP($A22,'Base Data'!$A:$O,8)</f>
        <v>Q2 2017</v>
      </c>
      <c r="I22" s="413" t="s">
        <v>7828</v>
      </c>
      <c r="J22" s="70" t="s">
        <v>7829</v>
      </c>
      <c r="K22" s="70" t="s">
        <v>7812</v>
      </c>
      <c r="L22" s="422">
        <f>_xlfn.IFNA(VLOOKUP($A22,'Base Data'!$A:$X,24,FALSE),"No")</f>
        <v>0</v>
      </c>
      <c r="Y22" s="7"/>
    </row>
    <row r="23" spans="1:25" x14ac:dyDescent="0.25">
      <c r="A23" s="431" t="s">
        <v>594</v>
      </c>
      <c r="B23" s="431" t="s">
        <v>4894</v>
      </c>
      <c r="C23" s="432" t="str">
        <f>VLOOKUP($A23,'Base Data'!$A:$O,4)</f>
        <v>MITSUBISHI UFJ TRUST AND BANKING C</v>
      </c>
      <c r="D23" s="432" t="str">
        <f>VLOOKUP($A23,'Base Data'!$A:$O,5)</f>
        <v>BlockChain_BluemixPOC</v>
      </c>
      <c r="E23" s="425">
        <f>VLOOKUP($A23,'Base Data'!$A:$O,15)</f>
        <v>7.6189999999999994E-2</v>
      </c>
      <c r="F23" s="425" t="str">
        <f>VLOOKUP($A23,'Base Data'!$A:$O,12)</f>
        <v>03-Identified/Validating</v>
      </c>
      <c r="G23" s="425" t="str">
        <f>VLOOKUP($A23,'Base Data'!$A:$O,6)</f>
        <v>FSS</v>
      </c>
      <c r="H23" s="425" t="str">
        <f>VLOOKUP($A23,'Base Data'!$A:$O,8)</f>
        <v>Q4 2017</v>
      </c>
      <c r="I23" s="425" t="s">
        <v>5080</v>
      </c>
      <c r="J23" s="8" t="s">
        <v>7850</v>
      </c>
      <c r="K23" s="443"/>
      <c r="L23" s="433" t="str">
        <f>_xlfn.IFNA(VLOOKUP($A23,'Base Data'!$A:$X,24,FALSE),"No")</f>
        <v>CIC_Blockchain</v>
      </c>
      <c r="Y23" s="7"/>
    </row>
    <row r="24" spans="1:25" x14ac:dyDescent="0.25">
      <c r="A24" s="378" t="s">
        <v>4343</v>
      </c>
      <c r="B24" s="100" t="s">
        <v>4894</v>
      </c>
      <c r="C24" s="102" t="str">
        <f>VLOOKUP($A24,'Base Data'!$A:$O,4)</f>
        <v>HDFC LIFE INSURANCE</v>
      </c>
      <c r="D24" s="102" t="str">
        <f>VLOOKUP($A24,'Base Data'!$A:$O,5)</f>
        <v>LIfe Insurers Consortium for Blockchain</v>
      </c>
      <c r="E24" s="413">
        <f>VLOOKUP($A24,'Base Data'!$A:$O,15)</f>
        <v>2.2221999999999999E-2</v>
      </c>
      <c r="F24" s="413" t="str">
        <f>VLOOKUP($A24,'Base Data'!$A:$O,12)</f>
        <v>03-Identified/Validating</v>
      </c>
      <c r="G24" s="413" t="str">
        <f>VLOOKUP($A24,'Base Data'!$A:$O,6)</f>
        <v>ISA</v>
      </c>
      <c r="H24" s="413" t="str">
        <f>VLOOKUP($A24,'Base Data'!$A:$O,8)</f>
        <v>Q3 2017</v>
      </c>
      <c r="I24" s="413" t="s">
        <v>5080</v>
      </c>
      <c r="J24" s="70" t="s">
        <v>7868</v>
      </c>
      <c r="K24" t="s">
        <v>7812</v>
      </c>
      <c r="L24" s="422">
        <f>_xlfn.IFNA(VLOOKUP($A24,'Base Data'!$A:$X,24,FALSE),"No")</f>
        <v>0</v>
      </c>
      <c r="Y24" s="7"/>
    </row>
    <row r="25" spans="1:25" x14ac:dyDescent="0.25">
      <c r="A25" s="379" t="s">
        <v>6923</v>
      </c>
      <c r="B25" s="100" t="s">
        <v>4894</v>
      </c>
      <c r="C25" s="102" t="str">
        <f>VLOOKUP($A25,'Base Data'!$A:$O,4)</f>
        <v>WESTPAC BANKING CORPORATION</v>
      </c>
      <c r="D25" s="102" t="str">
        <f>VLOOKUP($A25,'Base Data'!$A:$O,5)</f>
        <v>WIB: DD: CHG: IBM.x: 100k: Cognitive invoice matching pilot</v>
      </c>
      <c r="E25" s="413">
        <f>VLOOKUP($A25,'Base Data'!$A:$O,15)</f>
        <v>0</v>
      </c>
      <c r="F25" s="413" t="str">
        <f>VLOOKUP($A25,'Base Data'!$A:$O,12)</f>
        <v>03-Identified/Validating</v>
      </c>
      <c r="G25" s="413" t="str">
        <f>VLOOKUP($A25,'Base Data'!$A:$O,6)</f>
        <v>FSS</v>
      </c>
      <c r="H25" s="413" t="str">
        <f>VLOOKUP($A25,'Base Data'!$A:$O,8)</f>
        <v>Q3 2017</v>
      </c>
      <c r="I25" s="413" t="s">
        <v>5080</v>
      </c>
      <c r="J25" s="70" t="s">
        <v>563</v>
      </c>
      <c r="K25" t="s">
        <v>7812</v>
      </c>
      <c r="L25" s="422">
        <f>_xlfn.IFNA(VLOOKUP($A25,'Base Data'!$A:$X,24,FALSE),"No")</f>
        <v>0</v>
      </c>
      <c r="Y25" s="7"/>
    </row>
    <row r="26" spans="1:25" x14ac:dyDescent="0.25">
      <c r="A26" s="378" t="s">
        <v>298</v>
      </c>
      <c r="B26" s="100" t="s">
        <v>4894</v>
      </c>
      <c r="C26" s="102" t="str">
        <f>VLOOKUP($A26,'Base Data'!$A:$O,4)</f>
        <v>Münchener Rückversicherungs-Gesellschaft AG</v>
      </c>
      <c r="D26" s="102" t="str">
        <f>VLOOKUP($A26,'Base Data'!$A:$O,5)</f>
        <v>Phase 2 - B3i Blockchain</v>
      </c>
      <c r="E26" s="413">
        <f>VLOOKUP($A26,'Base Data'!$A:$O,15)</f>
        <v>2.5</v>
      </c>
      <c r="F26" s="413" t="str">
        <f>VLOOKUP($A26,'Base Data'!$A:$O,12)</f>
        <v>04-Validated/Qualifying</v>
      </c>
      <c r="G26" s="413" t="str">
        <f>VLOOKUP($A26,'Base Data'!$A:$O,6)</f>
        <v>FSS</v>
      </c>
      <c r="H26" s="413" t="str">
        <f>VLOOKUP($A26,'Base Data'!$A:$O,8)</f>
        <v>Q3 2017</v>
      </c>
      <c r="I26" s="413" t="s">
        <v>5080</v>
      </c>
      <c r="J26" s="70" t="s">
        <v>7830</v>
      </c>
      <c r="K26" s="70" t="s">
        <v>7812</v>
      </c>
      <c r="L26" s="422">
        <f>_xlfn.IFNA(VLOOKUP($A26,'Base Data'!$A:$X,24,FALSE),"No")</f>
        <v>0</v>
      </c>
      <c r="Y26" s="7"/>
    </row>
    <row r="27" spans="1:25" ht="30" x14ac:dyDescent="0.25">
      <c r="A27" s="100" t="s">
        <v>116</v>
      </c>
      <c r="B27" s="100" t="s">
        <v>4894</v>
      </c>
      <c r="C27" s="102" t="str">
        <f>VLOOKUP($A27,'Base Data'!$A:$O,4)</f>
        <v>WAL-MART STORES INC</v>
      </c>
      <c r="D27" s="102" t="str">
        <f>VLOOKUP($A27,'Base Data'!$A:$O,5)</f>
        <v>Block Chain  Design and development</v>
      </c>
      <c r="E27" s="413">
        <f>VLOOKUP($A27,'Base Data'!$A:$O,15)</f>
        <v>15</v>
      </c>
      <c r="F27" s="413" t="str">
        <f>VLOOKUP($A27,'Base Data'!$A:$O,12)</f>
        <v>01-Noticing</v>
      </c>
      <c r="G27" s="413" t="str">
        <f>VLOOKUP($A27,'Base Data'!$A:$O,6)</f>
        <v>Distribution</v>
      </c>
      <c r="H27" s="413" t="str">
        <f>VLOOKUP($A27,'Base Data'!$A:$O,8)</f>
        <v>Q3 2017</v>
      </c>
      <c r="I27" s="413" t="s">
        <v>5080</v>
      </c>
      <c r="J27" s="421" t="s">
        <v>4910</v>
      </c>
      <c r="K27" s="70"/>
      <c r="L27" s="422">
        <f>_xlfn.IFNA(VLOOKUP($A27,'Base Data'!$A:$X,24,FALSE),"No")</f>
        <v>0</v>
      </c>
      <c r="Y27" s="7"/>
    </row>
    <row r="28" spans="1:25" ht="120" x14ac:dyDescent="0.25">
      <c r="A28" s="70" t="s">
        <v>417</v>
      </c>
      <c r="B28" s="100" t="s">
        <v>4894</v>
      </c>
      <c r="C28" s="102" t="str">
        <f>VLOOKUP($A28,'Base Data'!$A:$O,4)</f>
        <v>ROCKWELL AUTOMATION, INC.</v>
      </c>
      <c r="D28" s="102" t="str">
        <f>VLOOKUP($A28,'Base Data'!$A:$O,5)</f>
        <v>Blockchain for Fin Ops (AR OTC)</v>
      </c>
      <c r="E28" s="413">
        <f>VLOOKUP($A28,'Base Data'!$A:$O,15)</f>
        <v>2</v>
      </c>
      <c r="F28" s="413" t="str">
        <f>VLOOKUP($A28,'Base Data'!$A:$O,12)</f>
        <v>03-Identified/Validating</v>
      </c>
      <c r="G28" s="413" t="str">
        <f>VLOOKUP($A28,'Base Data'!$A:$O,6)</f>
        <v>Industrial</v>
      </c>
      <c r="H28" s="413" t="str">
        <f>VLOOKUP($A28,'Base Data'!$A:$O,8)</f>
        <v>Q4 2017</v>
      </c>
      <c r="I28" s="413" t="s">
        <v>5080</v>
      </c>
      <c r="J28" s="421" t="s">
        <v>7804</v>
      </c>
      <c r="K28" s="70"/>
      <c r="L28" s="422" t="str">
        <f>_xlfn.IFNA(VLOOKUP($A28,'Base Data'!$A:$X,24,FALSE),"No")</f>
        <v>CIC_Blockchain</v>
      </c>
      <c r="Y28" s="7"/>
    </row>
    <row r="29" spans="1:25" ht="30" x14ac:dyDescent="0.25">
      <c r="A29" s="71" t="s">
        <v>6981</v>
      </c>
      <c r="B29" s="101" t="s">
        <v>4894</v>
      </c>
      <c r="C29" s="453" t="s">
        <v>806</v>
      </c>
      <c r="D29" s="453" t="s">
        <v>807</v>
      </c>
      <c r="E29" s="416">
        <v>1</v>
      </c>
      <c r="F29" s="71" t="s">
        <v>47</v>
      </c>
      <c r="G29" s="473" t="s">
        <v>26</v>
      </c>
      <c r="H29" s="473" t="s">
        <v>67</v>
      </c>
      <c r="I29" s="70"/>
      <c r="J29" s="452" t="s">
        <v>8068</v>
      </c>
      <c r="K29" s="70"/>
      <c r="L29" s="422" t="str">
        <f>_xlfn.IFNA(VLOOKUP($A29,'Base Data'!$A:$X,24,FALSE),"No")</f>
        <v>CIC_Blockchain</v>
      </c>
      <c r="Y29" s="7"/>
    </row>
    <row r="30" spans="1:25" ht="75" x14ac:dyDescent="0.25">
      <c r="A30" s="70" t="s">
        <v>623</v>
      </c>
      <c r="B30" s="100" t="s">
        <v>4894</v>
      </c>
      <c r="C30" s="102" t="str">
        <f>VLOOKUP($A30,'Base Data'!$A:$O,4)</f>
        <v>SCHLUMBERGER TECHNOLOGY CORP</v>
      </c>
      <c r="D30" s="102" t="str">
        <f>VLOOKUP($A30,'Base Data'!$A:$O,5)</f>
        <v>Blockchain Pilot</v>
      </c>
      <c r="E30" s="413">
        <f>VLOOKUP($A30,'Base Data'!$A:$O,15)</f>
        <v>0.75</v>
      </c>
      <c r="F30" s="413" t="str">
        <f>VLOOKUP($A30,'Base Data'!$A:$O,12)</f>
        <v>04-Validated/Qualifying</v>
      </c>
      <c r="G30" s="413" t="str">
        <f>VLOOKUP($A30,'Base Data'!$A:$O,6)</f>
        <v>Industrial</v>
      </c>
      <c r="H30" s="413" t="str">
        <f>VLOOKUP($A30,'Base Data'!$A:$O,8)</f>
        <v>Q3 2017</v>
      </c>
      <c r="I30" s="413" t="s">
        <v>5080</v>
      </c>
      <c r="J30" s="421" t="s">
        <v>7805</v>
      </c>
      <c r="K30" s="70"/>
      <c r="L30" s="422" t="str">
        <f>_xlfn.IFNA(VLOOKUP($A30,'Base Data'!$A:$X,24,FALSE),"No")</f>
        <v>CIC_Blockchain</v>
      </c>
      <c r="Y30" s="7"/>
    </row>
    <row r="31" spans="1:25" x14ac:dyDescent="0.25">
      <c r="A31" s="464" t="s">
        <v>217</v>
      </c>
      <c r="B31" s="431" t="s">
        <v>4894</v>
      </c>
      <c r="C31" s="432" t="str">
        <f>VLOOKUP($A31,'Base Data'!$A:$O,4)</f>
        <v>NEDBANK LIMITED</v>
      </c>
      <c r="D31" s="432" t="str">
        <f>VLOOKUP($A31,'Base Data'!$A:$O,5)</f>
        <v>Nedbank Blockchain Phase 1</v>
      </c>
      <c r="E31" s="425">
        <f>VLOOKUP($A31,'Base Data'!$A:$O,15)</f>
        <v>4.201225</v>
      </c>
      <c r="F31" s="425" t="str">
        <f>VLOOKUP($A31,'Base Data'!$A:$O,12)</f>
        <v>03-Identified/Validating</v>
      </c>
      <c r="G31" s="425" t="str">
        <f>VLOOKUP($A31,'Base Data'!$A:$O,6)</f>
        <v>FSS</v>
      </c>
      <c r="H31" s="425" t="str">
        <f>VLOOKUP($A31,'Base Data'!$A:$O,8)</f>
        <v>Q3 2017</v>
      </c>
      <c r="I31" s="425" t="s">
        <v>5080</v>
      </c>
      <c r="J31" s="480" t="s">
        <v>7851</v>
      </c>
      <c r="K31" s="443"/>
      <c r="L31" s="433" t="str">
        <f>_xlfn.IFNA(VLOOKUP($A31,'Base Data'!$A:$X,24,FALSE),"No")</f>
        <v>CIC_Blockchain</v>
      </c>
      <c r="Y31" s="7"/>
    </row>
    <row r="32" spans="1:25" ht="90" x14ac:dyDescent="0.25">
      <c r="A32" s="461" t="s">
        <v>1983</v>
      </c>
      <c r="B32" s="431" t="s">
        <v>4894</v>
      </c>
      <c r="C32" s="432" t="str">
        <f>VLOOKUP($A32,'Base Data'!$A:$O,4)</f>
        <v>Cisco</v>
      </c>
      <c r="D32" s="432" t="str">
        <f>VLOOKUP($A32,'Base Data'!$A:$O,5)</f>
        <v>Blockchain for Cisco Supply Chain - Pilot</v>
      </c>
      <c r="E32" s="425">
        <f>VLOOKUP($A32,'Base Data'!$A:$O,15)</f>
        <v>0.2</v>
      </c>
      <c r="F32" s="425" t="str">
        <f>VLOOKUP($A32,'Base Data'!$A:$O,12)</f>
        <v>04-Validated/Qualifying</v>
      </c>
      <c r="G32" s="425" t="str">
        <f>VLOOKUP($A32,'Base Data'!$A:$O,6)</f>
        <v>Industrial</v>
      </c>
      <c r="H32" s="425" t="str">
        <f>VLOOKUP($A32,'Base Data'!$A:$O,8)</f>
        <v>Q2 2017</v>
      </c>
      <c r="I32" s="425" t="s">
        <v>5080</v>
      </c>
      <c r="J32" s="480" t="s">
        <v>4901</v>
      </c>
      <c r="K32" s="443"/>
      <c r="L32" s="433" t="str">
        <f>_xlfn.IFNA(VLOOKUP($A32,'Base Data'!$A:$X,24,FALSE),"No")</f>
        <v>CIC_Blockchain</v>
      </c>
      <c r="Y32" s="7"/>
    </row>
    <row r="33" spans="1:25" x14ac:dyDescent="0.25">
      <c r="A33" s="378" t="s">
        <v>1981</v>
      </c>
      <c r="B33" s="100" t="s">
        <v>4894</v>
      </c>
      <c r="C33" s="102" t="str">
        <f>VLOOKUP($A33,'Base Data'!$A:$O,4)</f>
        <v>AMERISOURCEBERGEN SERVICES CORP</v>
      </c>
      <c r="D33" s="102" t="str">
        <f>VLOOKUP($A33,'Base Data'!$A:$O,5)</f>
        <v>Blockchain POC - ASD</v>
      </c>
      <c r="E33" s="413">
        <f>VLOOKUP($A33,'Base Data'!$A:$O,15)</f>
        <v>0.2</v>
      </c>
      <c r="F33" s="413" t="str">
        <f>VLOOKUP($A33,'Base Data'!$A:$O,12)</f>
        <v>05-Qualified/Gaining Agreement</v>
      </c>
      <c r="G33" s="413" t="str">
        <f>VLOOKUP($A33,'Base Data'!$A:$O,6)</f>
        <v>Distribution</v>
      </c>
      <c r="H33" s="413" t="str">
        <f>VLOOKUP($A33,'Base Data'!$A:$O,8)</f>
        <v>Q2 2017</v>
      </c>
      <c r="I33" s="413" t="s">
        <v>5080</v>
      </c>
      <c r="J33" s="70" t="s">
        <v>7831</v>
      </c>
      <c r="K33" s="70" t="s">
        <v>7812</v>
      </c>
      <c r="L33" s="422">
        <f>_xlfn.IFNA(VLOOKUP($A33,'Base Data'!$A:$X,24,FALSE),"No")</f>
        <v>0</v>
      </c>
      <c r="Y33" s="7"/>
    </row>
    <row r="34" spans="1:25" x14ac:dyDescent="0.25">
      <c r="A34" s="379" t="s">
        <v>6975</v>
      </c>
      <c r="B34" s="100" t="s">
        <v>4894</v>
      </c>
      <c r="C34" s="102" t="str">
        <f>VLOOKUP($A34,'Base Data'!$A:$O,4)</f>
        <v>THE NORTHERN TRUST COMPANY</v>
      </c>
      <c r="D34" s="102" t="str">
        <f>VLOOKUP($A34,'Base Data'!$A:$O,5)</f>
        <v>Project Willow Phase 3 Build</v>
      </c>
      <c r="E34" s="413">
        <f>VLOOKUP($A34,'Base Data'!$A:$O,15)</f>
        <v>4</v>
      </c>
      <c r="F34" s="413" t="str">
        <f>VLOOKUP($A34,'Base Data'!$A:$O,12)</f>
        <v>04-Validated/Qualifying</v>
      </c>
      <c r="G34" s="413" t="str">
        <f>VLOOKUP($A34,'Base Data'!$A:$O,6)</f>
        <v>FSS</v>
      </c>
      <c r="H34" s="413" t="str">
        <f>VLOOKUP($A34,'Base Data'!$A:$O,8)</f>
        <v>Q4 2017</v>
      </c>
      <c r="I34" s="413" t="s">
        <v>7828</v>
      </c>
      <c r="J34" s="70" t="s">
        <v>563</v>
      </c>
      <c r="K34" s="70" t="s">
        <v>7812</v>
      </c>
      <c r="L34" s="422">
        <f>_xlfn.IFNA(VLOOKUP($A34,'Base Data'!$A:$X,24,FALSE),"No")</f>
        <v>0</v>
      </c>
      <c r="Y34" s="7"/>
    </row>
    <row r="35" spans="1:25" x14ac:dyDescent="0.25">
      <c r="A35" s="431" t="s">
        <v>97</v>
      </c>
      <c r="B35" s="431" t="s">
        <v>4894</v>
      </c>
      <c r="C35" s="432" t="str">
        <f>VLOOKUP($A35,'Base Data'!$A:$O,4)</f>
        <v>Münchener Rückversicherungs-Gesellschaft AG</v>
      </c>
      <c r="D35" s="432" t="str">
        <f>VLOOKUP($A35,'Base Data'!$A:$O,5)</f>
        <v>Phase 3 - B31 Blockchain</v>
      </c>
      <c r="E35" s="425">
        <f>VLOOKUP($A35,'Base Data'!$A:$O,15)</f>
        <v>35</v>
      </c>
      <c r="F35" s="425" t="str">
        <f>VLOOKUP($A35,'Base Data'!$A:$O,12)</f>
        <v>04-Validated/Qualifying</v>
      </c>
      <c r="G35" s="425" t="str">
        <f>VLOOKUP($A35,'Base Data'!$A:$O,6)</f>
        <v>FSS</v>
      </c>
      <c r="H35" s="425" t="str">
        <f>VLOOKUP($A35,'Base Data'!$A:$O,8)</f>
        <v>Q4 2017</v>
      </c>
      <c r="I35" s="425" t="s">
        <v>5080</v>
      </c>
      <c r="J35" s="480" t="s">
        <v>563</v>
      </c>
      <c r="K35" s="443"/>
      <c r="L35" s="433" t="str">
        <f>_xlfn.IFNA(VLOOKUP($A35,'Base Data'!$A:$X,24,FALSE),"No")</f>
        <v>CIC_Blockchain</v>
      </c>
      <c r="Y35" s="7"/>
    </row>
    <row r="36" spans="1:25" ht="45" x14ac:dyDescent="0.25">
      <c r="A36" s="70" t="s">
        <v>8289</v>
      </c>
      <c r="B36" s="100" t="s">
        <v>4894</v>
      </c>
      <c r="C36" s="70" t="s">
        <v>9046</v>
      </c>
      <c r="D36" s="70" t="s">
        <v>8290</v>
      </c>
      <c r="E36" s="474">
        <v>0.25</v>
      </c>
      <c r="F36" s="101" t="s">
        <v>46</v>
      </c>
      <c r="G36" s="478" t="s">
        <v>28</v>
      </c>
      <c r="H36" s="478" t="s">
        <v>66</v>
      </c>
      <c r="I36" s="70" t="s">
        <v>5080</v>
      </c>
      <c r="J36" s="452" t="s">
        <v>9564</v>
      </c>
      <c r="K36" s="70"/>
      <c r="L36" s="438"/>
      <c r="Y36" s="7"/>
    </row>
    <row r="37" spans="1:25" ht="45" x14ac:dyDescent="0.25">
      <c r="A37" s="70" t="s">
        <v>4016</v>
      </c>
      <c r="B37" s="100" t="s">
        <v>4894</v>
      </c>
      <c r="C37" s="102" t="str">
        <f>VLOOKUP($A37,'Base Data'!$A:$O,4)</f>
        <v>JOHN DEERE FINANCIAL SERVICES, INC.</v>
      </c>
      <c r="D37" s="102" t="str">
        <f>VLOOKUP($A37,'Base Data'!$A:$O,5)</f>
        <v>Blockchain - Equipment Leasing</v>
      </c>
      <c r="E37" s="413">
        <f>VLOOKUP($A37,'Base Data'!$A:$O,15)</f>
        <v>0.05</v>
      </c>
      <c r="F37" s="413" t="str">
        <f>VLOOKUP($A37,'Base Data'!$A:$O,12)</f>
        <v>04-Validated/Qualifying</v>
      </c>
      <c r="G37" s="413" t="str">
        <f>VLOOKUP($A37,'Base Data'!$A:$O,6)</f>
        <v>Industrial</v>
      </c>
      <c r="H37" s="413" t="str">
        <f>VLOOKUP($A37,'Base Data'!$A:$O,8)</f>
        <v>Q4 2017</v>
      </c>
      <c r="I37" s="413" t="s">
        <v>5080</v>
      </c>
      <c r="J37" s="452" t="s">
        <v>7807</v>
      </c>
      <c r="K37" s="70"/>
      <c r="L37" s="422" t="str">
        <f>_xlfn.IFNA(VLOOKUP($A37,'Base Data'!$A:$X,24,FALSE),"No")</f>
        <v>CIC_Blockchain</v>
      </c>
      <c r="Y37" s="7"/>
    </row>
    <row r="38" spans="1:25" ht="25.35" customHeight="1" x14ac:dyDescent="0.25">
      <c r="A38" s="434" t="s">
        <v>4884</v>
      </c>
      <c r="B38" s="431" t="s">
        <v>4894</v>
      </c>
      <c r="C38" s="432" t="str">
        <f>VLOOKUP($A38,'Base Data'!$A:$O,4)</f>
        <v>AETNA LIFE &amp; CASUALTY</v>
      </c>
      <c r="D38" s="432" t="str">
        <f>VLOOKUP($A38,'Base Data'!$A:$O,5)</f>
        <v>Blockchain for NextGen Authentication</v>
      </c>
      <c r="E38" s="425">
        <f>VLOOKUP($A38,'Base Data'!$A:$O,15)</f>
        <v>0.1</v>
      </c>
      <c r="F38" s="425" t="str">
        <f>VLOOKUP($A38,'Base Data'!$A:$O,12)</f>
        <v>03-Identified/Validating</v>
      </c>
      <c r="G38" s="425" t="str">
        <f>VLOOKUP($A38,'Base Data'!$A:$O,6)</f>
        <v>FSS</v>
      </c>
      <c r="H38" s="425" t="str">
        <f>VLOOKUP($A38,'Base Data'!$A:$O,8)</f>
        <v>Q3 2017</v>
      </c>
      <c r="I38" s="425" t="s">
        <v>5080</v>
      </c>
      <c r="J38" s="8" t="s">
        <v>7832</v>
      </c>
      <c r="K38" t="s">
        <v>7812</v>
      </c>
      <c r="L38" s="433">
        <f>_xlfn.IFNA(VLOOKUP($A38,'Base Data'!$A:$X,24,FALSE),"No")</f>
        <v>0</v>
      </c>
      <c r="Y38" s="7"/>
    </row>
    <row r="39" spans="1:25" ht="75" x14ac:dyDescent="0.25">
      <c r="A39" s="70" t="s">
        <v>412</v>
      </c>
      <c r="B39" s="100" t="s">
        <v>4894</v>
      </c>
      <c r="C39" s="102" t="str">
        <f>VLOOKUP($A39,'Base Data'!$A:$O,4)</f>
        <v>TOSHIBA GCS</v>
      </c>
      <c r="D39" s="102" t="str">
        <f>VLOOKUP($A39,'Base Data'!$A:$O,5)</f>
        <v>Blockchain on Bluemix</v>
      </c>
      <c r="E39" s="413">
        <f>VLOOKUP($A39,'Base Data'!$A:$O,15)</f>
        <v>0.25</v>
      </c>
      <c r="F39" s="413" t="str">
        <f>VLOOKUP($A39,'Base Data'!$A:$O,12)</f>
        <v>03-Identified/Validating</v>
      </c>
      <c r="G39" s="413" t="str">
        <f>VLOOKUP($A39,'Base Data'!$A:$O,6)</f>
        <v>Industrial</v>
      </c>
      <c r="H39" s="413" t="str">
        <f>VLOOKUP($A39,'Base Data'!$A:$O,8)</f>
        <v>Q4 2017</v>
      </c>
      <c r="I39" s="413" t="s">
        <v>5080</v>
      </c>
      <c r="J39" s="452" t="s">
        <v>7803</v>
      </c>
      <c r="K39" s="443"/>
      <c r="L39" s="422" t="str">
        <f>_xlfn.IFNA(VLOOKUP($A39,'Base Data'!$A:$X,24,FALSE),"No")</f>
        <v>CIC_Blockchain</v>
      </c>
      <c r="Y39" s="7"/>
    </row>
    <row r="40" spans="1:25" x14ac:dyDescent="0.25">
      <c r="A40" s="100" t="s">
        <v>2756</v>
      </c>
      <c r="B40" s="100" t="s">
        <v>4894</v>
      </c>
      <c r="C40" s="102" t="str">
        <f>VLOOKUP($A40,'Base Data'!$A:$O,4)</f>
        <v>AXIS BANK LIMITED</v>
      </c>
      <c r="D40" s="102" t="str">
        <f>VLOOKUP($A40,'Base Data'!$A:$O,5)</f>
        <v>Block chain Proof of concept</v>
      </c>
      <c r="E40" s="413">
        <f>VLOOKUP($A40,'Base Data'!$A:$O,15)</f>
        <v>0</v>
      </c>
      <c r="F40" s="413" t="str">
        <f>VLOOKUP($A40,'Base Data'!$A:$O,12)</f>
        <v>03-Identified/Validating</v>
      </c>
      <c r="G40" s="413" t="str">
        <f>VLOOKUP($A40,'Base Data'!$A:$O,6)</f>
        <v>ISA</v>
      </c>
      <c r="H40" s="413" t="str">
        <f>VLOOKUP($A40,'Base Data'!$A:$O,8)</f>
        <v>Q2 2017</v>
      </c>
      <c r="I40" s="413" t="s">
        <v>5080</v>
      </c>
      <c r="J40" s="70" t="s">
        <v>7864</v>
      </c>
      <c r="K40" s="443"/>
      <c r="L40" s="422" t="str">
        <f>_xlfn.IFNA(VLOOKUP($A40,'Base Data'!$A:$X,24,FALSE),"No")</f>
        <v>CIC_Blockchain</v>
      </c>
      <c r="Y40" s="7"/>
    </row>
    <row r="41" spans="1:25" x14ac:dyDescent="0.25">
      <c r="A41" s="378" t="s">
        <v>3305</v>
      </c>
      <c r="B41" s="100" t="s">
        <v>4894</v>
      </c>
      <c r="C41" s="102" t="str">
        <f>VLOOKUP($A41,'Base Data'!$A:$O,4)</f>
        <v>MERCEDES-BENZ RESEARCH AND DEVELOPMENT INDIA PRIVATE LIMITED</v>
      </c>
      <c r="D41" s="102" t="str">
        <f>VLOOKUP($A41,'Base Data'!$A:$O,5)</f>
        <v>Block Chain PoC ( Program - IGNITE )</v>
      </c>
      <c r="E41" s="413">
        <f>VLOOKUP($A41,'Base Data'!$A:$O,15)</f>
        <v>0.1</v>
      </c>
      <c r="F41" s="413" t="str">
        <f>VLOOKUP($A41,'Base Data'!$A:$O,12)</f>
        <v>04-Validated/Qualifying</v>
      </c>
      <c r="G41" s="413" t="str">
        <f>VLOOKUP($A41,'Base Data'!$A:$O,6)</f>
        <v>ISA</v>
      </c>
      <c r="H41" s="413" t="str">
        <f>VLOOKUP($A41,'Base Data'!$A:$O,8)</f>
        <v>Q3 2017</v>
      </c>
      <c r="I41" s="413" t="s">
        <v>5080</v>
      </c>
      <c r="J41" s="70" t="s">
        <v>7833</v>
      </c>
      <c r="K41" s="70" t="s">
        <v>7812</v>
      </c>
      <c r="L41" s="422">
        <f>_xlfn.IFNA(VLOOKUP($A41,'Base Data'!$A:$X,24,FALSE),"No")</f>
        <v>0</v>
      </c>
      <c r="Y41" s="7"/>
    </row>
    <row r="42" spans="1:25" x14ac:dyDescent="0.25">
      <c r="A42" s="375" t="s">
        <v>6257</v>
      </c>
      <c r="B42" s="431" t="s">
        <v>4894</v>
      </c>
      <c r="C42" s="432" t="str">
        <f>VLOOKUP($A42,'Base Data'!$A:$O,4)</f>
        <v>AMERICAN EXPRESS TRAVEL RELATED SERVICES CO INC</v>
      </c>
      <c r="D42" s="432" t="str">
        <f>VLOOKUP($A42,'Base Data'!$A:$O,5)</f>
        <v>Merchant Payments Blockchain</v>
      </c>
      <c r="E42" s="425">
        <f>VLOOKUP($A42,'Base Data'!$A:$O,15)</f>
        <v>2.5</v>
      </c>
      <c r="F42" s="425" t="str">
        <f>VLOOKUP($A42,'Base Data'!$A:$O,12)</f>
        <v>04-Validated/Qualifying</v>
      </c>
      <c r="G42" s="425" t="str">
        <f>VLOOKUP($A42,'Base Data'!$A:$O,6)</f>
        <v>FSS</v>
      </c>
      <c r="H42" s="425" t="str">
        <f>VLOOKUP($A42,'Base Data'!$A:$O,8)</f>
        <v>Q3 2017</v>
      </c>
      <c r="I42" s="425" t="s">
        <v>5080</v>
      </c>
      <c r="J42" s="8" t="s">
        <v>7870</v>
      </c>
      <c r="K42" t="s">
        <v>7812</v>
      </c>
      <c r="L42" s="433">
        <f>_xlfn.IFNA(VLOOKUP($A42,'Base Data'!$A:$X,24,FALSE),"No")</f>
        <v>0</v>
      </c>
      <c r="Y42" s="7"/>
    </row>
    <row r="43" spans="1:25" ht="45" x14ac:dyDescent="0.25">
      <c r="A43" s="70" t="s">
        <v>8002</v>
      </c>
      <c r="B43" s="100" t="s">
        <v>4894</v>
      </c>
      <c r="C43" s="70" t="s">
        <v>8958</v>
      </c>
      <c r="D43" s="70" t="s">
        <v>8071</v>
      </c>
      <c r="E43" s="473">
        <v>4.4000000000000004</v>
      </c>
      <c r="F43" s="100" t="s">
        <v>48</v>
      </c>
      <c r="G43" s="478" t="s">
        <v>6576</v>
      </c>
      <c r="H43" s="478" t="s">
        <v>65</v>
      </c>
      <c r="I43" s="478" t="s">
        <v>5080</v>
      </c>
      <c r="J43" s="452" t="s">
        <v>9562</v>
      </c>
      <c r="K43" s="70"/>
      <c r="L43" s="438"/>
      <c r="Y43" s="7"/>
    </row>
    <row r="44" spans="1:25" x14ac:dyDescent="0.25">
      <c r="A44" s="378" t="s">
        <v>4851</v>
      </c>
      <c r="B44" s="100" t="s">
        <v>4894</v>
      </c>
      <c r="C44" s="102" t="str">
        <f>VLOOKUP($A44,'Base Data'!$A:$O,4)</f>
        <v>WESTPAC BANKING CORPORATION</v>
      </c>
      <c r="D44" s="102" t="str">
        <f>VLOOKUP($A44,'Base Data'!$A:$O,5)</f>
        <v>WIB: DD: CHG: IBM.x: 100k: Blockchain Bank Guarantees pilot</v>
      </c>
      <c r="E44" s="413">
        <f>VLOOKUP($A44,'Base Data'!$A:$O,15)</f>
        <v>0</v>
      </c>
      <c r="F44" s="413" t="str">
        <f>VLOOKUP($A44,'Base Data'!$A:$O,12)</f>
        <v>04-Validated/Qualifying</v>
      </c>
      <c r="G44" s="413" t="str">
        <f>VLOOKUP($A44,'Base Data'!$A:$O,6)</f>
        <v>FSS</v>
      </c>
      <c r="H44" s="413" t="str">
        <f>VLOOKUP($A44,'Base Data'!$A:$O,8)</f>
        <v>Q3 2017</v>
      </c>
      <c r="I44" s="413" t="s">
        <v>5080</v>
      </c>
      <c r="J44" s="70" t="s">
        <v>563</v>
      </c>
      <c r="K44" s="70" t="s">
        <v>7812</v>
      </c>
      <c r="L44" s="422">
        <f>_xlfn.IFNA(VLOOKUP($A44,'Base Data'!$A:$X,24,FALSE),"No")</f>
        <v>0</v>
      </c>
      <c r="Y44" s="7"/>
    </row>
    <row r="45" spans="1:25" ht="30" x14ac:dyDescent="0.25">
      <c r="A45" s="453" t="s">
        <v>6910</v>
      </c>
      <c r="B45" s="101" t="s">
        <v>4894</v>
      </c>
      <c r="C45" s="453" t="s">
        <v>806</v>
      </c>
      <c r="D45" s="453" t="s">
        <v>6911</v>
      </c>
      <c r="E45" s="416">
        <v>0.1</v>
      </c>
      <c r="F45" s="453" t="s">
        <v>47</v>
      </c>
      <c r="G45" s="473" t="s">
        <v>26</v>
      </c>
      <c r="H45" s="473" t="s">
        <v>66</v>
      </c>
      <c r="I45" s="70"/>
      <c r="J45" s="452" t="s">
        <v>8068</v>
      </c>
      <c r="K45" s="70"/>
      <c r="L45" s="422" t="str">
        <f>_xlfn.IFNA(VLOOKUP($A45,'Base Data'!$A:$X,24,FALSE),"No")</f>
        <v>CIC_Blockchain</v>
      </c>
      <c r="Y45" s="7"/>
    </row>
    <row r="46" spans="1:25" x14ac:dyDescent="0.25">
      <c r="A46" s="463" t="s">
        <v>3657</v>
      </c>
      <c r="B46" s="431" t="s">
        <v>4894</v>
      </c>
      <c r="C46" s="432" t="str">
        <f>VLOOKUP($A46,'Base Data'!$A:$O,4)</f>
        <v>GENERAL MOTORS LLC</v>
      </c>
      <c r="D46" s="432" t="str">
        <f>VLOOKUP($A46,'Base Data'!$A:$O,5)</f>
        <v>Blockchain initative - Currently a BETA service for Bluemix</v>
      </c>
      <c r="E46" s="425">
        <f>VLOOKUP($A46,'Base Data'!$A:$O,15)</f>
        <v>0.06</v>
      </c>
      <c r="F46" s="425" t="str">
        <f>VLOOKUP($A46,'Base Data'!$A:$O,12)</f>
        <v>03-Identified/Validating</v>
      </c>
      <c r="G46" s="425" t="str">
        <f>VLOOKUP($A46,'Base Data'!$A:$O,6)</f>
        <v>Industrial</v>
      </c>
      <c r="H46" s="425" t="str">
        <f>VLOOKUP($A46,'Base Data'!$A:$O,8)</f>
        <v>Q2 2017</v>
      </c>
      <c r="I46" s="425" t="s">
        <v>5080</v>
      </c>
      <c r="J46" s="8" t="s">
        <v>7852</v>
      </c>
      <c r="K46" s="443"/>
      <c r="L46" s="433">
        <f>_xlfn.IFNA(VLOOKUP($A46,'Base Data'!$A:$X,24,FALSE),"No")</f>
        <v>0</v>
      </c>
      <c r="Y46" s="7"/>
    </row>
    <row r="47" spans="1:25" x14ac:dyDescent="0.25">
      <c r="A47" s="376" t="s">
        <v>1289</v>
      </c>
      <c r="B47" s="100" t="s">
        <v>4894</v>
      </c>
      <c r="C47" s="102" t="str">
        <f>VLOOKUP($A47,'Base Data'!$A:$O,4)</f>
        <v>STATE BANK OF INDIA</v>
      </c>
      <c r="D47" s="102" t="str">
        <f>VLOOKUP($A47,'Base Data'!$A:$O,5)</f>
        <v>Blockchain Opportunity - State Bank of India</v>
      </c>
      <c r="E47" s="413">
        <f>VLOOKUP($A47,'Base Data'!$A:$O,15)</f>
        <v>0.3</v>
      </c>
      <c r="F47" s="413" t="str">
        <f>VLOOKUP($A47,'Base Data'!$A:$O,12)</f>
        <v>04-Validated/Qualifying</v>
      </c>
      <c r="G47" s="413" t="str">
        <f>VLOOKUP($A47,'Base Data'!$A:$O,6)</f>
        <v>ISA</v>
      </c>
      <c r="H47" s="413" t="str">
        <f>VLOOKUP($A47,'Base Data'!$A:$O,8)</f>
        <v>Q2 2017</v>
      </c>
      <c r="I47" s="413" t="s">
        <v>5080</v>
      </c>
      <c r="J47" s="70" t="s">
        <v>7834</v>
      </c>
      <c r="K47" t="s">
        <v>7812</v>
      </c>
      <c r="L47" s="422">
        <f>_xlfn.IFNA(VLOOKUP($A47,'Base Data'!$A:$X,24,FALSE),"No")</f>
        <v>0</v>
      </c>
      <c r="Y47" s="7"/>
    </row>
    <row r="48" spans="1:25" x14ac:dyDescent="0.25">
      <c r="A48" s="440" t="s">
        <v>3627</v>
      </c>
      <c r="B48" s="427" t="s">
        <v>4894</v>
      </c>
      <c r="C48" s="427" t="str">
        <f>VLOOKUP($A48,'Base Data'!$A:$O,4)</f>
        <v>THE BANK OF TOKYO-MITSUBISHI UFJ, LTD. SINGAPORE BRANCH</v>
      </c>
      <c r="D48" s="427" t="str">
        <f>VLOOKUP($A48,'Base Data'!$A:$O,5)</f>
        <v>BTMU Blockchain POC Phase 3 IOT</v>
      </c>
      <c r="E48" s="428">
        <f>VLOOKUP($A48,'Base Data'!$A:$O,15)</f>
        <v>7.0000000000000007E-2</v>
      </c>
      <c r="F48" s="428" t="str">
        <f>VLOOKUP($A48,'Base Data'!$A:$O,12)</f>
        <v>07-Won/Implementing</v>
      </c>
      <c r="G48" s="428" t="str">
        <f>VLOOKUP($A48,'Base Data'!$A:$O,6)</f>
        <v>FSS</v>
      </c>
      <c r="H48" s="428" t="str">
        <f>VLOOKUP($A48,'Base Data'!$A:$O,8)</f>
        <v>Q1 2017</v>
      </c>
      <c r="I48" s="428" t="s">
        <v>5080</v>
      </c>
      <c r="J48" s="439" t="s">
        <v>7853</v>
      </c>
      <c r="K48" s="439"/>
      <c r="L48" s="430">
        <f>_xlfn.IFNA(VLOOKUP($A48,'Base Data'!$A:$X,24,FALSE),"No")</f>
        <v>0</v>
      </c>
      <c r="Y48" s="7"/>
    </row>
    <row r="49" spans="1:25" ht="45" x14ac:dyDescent="0.25">
      <c r="A49" s="175" t="s">
        <v>1049</v>
      </c>
      <c r="B49" s="431" t="s">
        <v>4894</v>
      </c>
      <c r="C49" s="432" t="str">
        <f>VLOOKUP($A49,'Base Data'!$A:$O,4)</f>
        <v>CareCentrix</v>
      </c>
      <c r="D49" s="432" t="str">
        <f>VLOOKUP($A49,'Base Data'!$A:$O,5)</f>
        <v>CareCentrix Blockchain POC</v>
      </c>
      <c r="E49" s="425">
        <f>VLOOKUP($A49,'Base Data'!$A:$O,15)</f>
        <v>0.45</v>
      </c>
      <c r="F49" s="425" t="str">
        <f>VLOOKUP($A49,'Base Data'!$A:$O,12)</f>
        <v>03-Identified/Validating</v>
      </c>
      <c r="G49" s="425" t="str">
        <f>VLOOKUP($A49,'Base Data'!$A:$O,6)</f>
        <v>Public</v>
      </c>
      <c r="H49" s="425" t="str">
        <f>VLOOKUP($A49,'Base Data'!$A:$O,8)</f>
        <v>Q2 2017</v>
      </c>
      <c r="I49" s="425" t="s">
        <v>5080</v>
      </c>
      <c r="J49" s="452" t="s">
        <v>4902</v>
      </c>
      <c r="K49" s="443"/>
      <c r="L49" s="433" t="str">
        <f>_xlfn.IFNA(VLOOKUP($A49,'Base Data'!$A:$X,24,FALSE),"No")</f>
        <v>CIC_Blockchain</v>
      </c>
      <c r="Y49" s="7"/>
    </row>
    <row r="50" spans="1:25" x14ac:dyDescent="0.25">
      <c r="A50" s="378" t="s">
        <v>870</v>
      </c>
      <c r="B50" s="100" t="s">
        <v>4894</v>
      </c>
      <c r="C50" s="102" t="str">
        <f>VLOOKUP($A50,'Base Data'!$A:$O,4)</f>
        <v>AETNA LIFE INSURANCE CO</v>
      </c>
      <c r="D50" s="102" t="str">
        <f>VLOOKUP($A50,'Base Data'!$A:$O,5)</f>
        <v>Blockchain on z at Aetna</v>
      </c>
      <c r="E50" s="413">
        <f>VLOOKUP($A50,'Base Data'!$A:$O,15)</f>
        <v>0.5</v>
      </c>
      <c r="F50" s="413" t="str">
        <f>VLOOKUP($A50,'Base Data'!$A:$O,12)</f>
        <v>03-Identified/Validating</v>
      </c>
      <c r="G50" s="413" t="str">
        <f>VLOOKUP($A50,'Base Data'!$A:$O,6)</f>
        <v>FSS</v>
      </c>
      <c r="H50" s="413" t="str">
        <f>VLOOKUP($A50,'Base Data'!$A:$O,8)</f>
        <v>Q2 2017</v>
      </c>
      <c r="I50" s="413" t="s">
        <v>7865</v>
      </c>
      <c r="J50" s="70" t="s">
        <v>7871</v>
      </c>
      <c r="K50" s="70" t="s">
        <v>7812</v>
      </c>
      <c r="L50" s="422">
        <f>_xlfn.IFNA(VLOOKUP($A50,'Base Data'!$A:$X,24,FALSE),"No")</f>
        <v>0</v>
      </c>
      <c r="Y50" s="7"/>
    </row>
    <row r="51" spans="1:25" x14ac:dyDescent="0.25">
      <c r="A51" s="378" t="s">
        <v>207</v>
      </c>
      <c r="B51" s="100" t="s">
        <v>4894</v>
      </c>
      <c r="C51" s="102" t="str">
        <f>VLOOKUP($A51,'Base Data'!$A:$O,4)</f>
        <v>AMERICAN INTERNATIONAL GROUPINC</v>
      </c>
      <c r="D51" s="102" t="str">
        <f>VLOOKUP($A51,'Base Data'!$A:$O,5)</f>
        <v>Blockchain for Multinational Programs - Expansion</v>
      </c>
      <c r="E51" s="413">
        <f>VLOOKUP($A51,'Base Data'!$A:$O,15)</f>
        <v>5</v>
      </c>
      <c r="F51" s="413" t="str">
        <f>VLOOKUP($A51,'Base Data'!$A:$O,12)</f>
        <v>04-Validated/Qualifying</v>
      </c>
      <c r="G51" s="413" t="str">
        <f>VLOOKUP($A51,'Base Data'!$A:$O,6)</f>
        <v>FSS</v>
      </c>
      <c r="H51" s="413" t="str">
        <f>VLOOKUP($A51,'Base Data'!$A:$O,8)</f>
        <v>Q3 2017</v>
      </c>
      <c r="I51" s="413" t="s">
        <v>7824</v>
      </c>
      <c r="J51" s="70" t="s">
        <v>7835</v>
      </c>
      <c r="K51" s="70" t="s">
        <v>7812</v>
      </c>
      <c r="L51" s="422">
        <f>_xlfn.IFNA(VLOOKUP($A51,'Base Data'!$A:$X,24,FALSE),"No")</f>
        <v>0</v>
      </c>
      <c r="Y51" s="7"/>
    </row>
    <row r="52" spans="1:25" x14ac:dyDescent="0.25">
      <c r="A52" s="378" t="s">
        <v>2070</v>
      </c>
      <c r="B52" s="100" t="s">
        <v>4894</v>
      </c>
      <c r="C52" s="102" t="str">
        <f>VLOOKUP($A52,'Base Data'!$A:$O,4)</f>
        <v>UNILEVER UKCR LTD</v>
      </c>
      <c r="D52" s="102" t="str">
        <f>VLOOKUP($A52,'Base Data'!$A:$O,5)</f>
        <v>O2C blockchain POC</v>
      </c>
      <c r="E52" s="413">
        <f>VLOOKUP($A52,'Base Data'!$A:$O,15)</f>
        <v>0.2</v>
      </c>
      <c r="F52" s="413" t="str">
        <f>VLOOKUP($A52,'Base Data'!$A:$O,12)</f>
        <v>02-Noticed/Identifying</v>
      </c>
      <c r="G52" s="413" t="str">
        <f>VLOOKUP($A52,'Base Data'!$A:$O,6)</f>
        <v>Distribution</v>
      </c>
      <c r="H52" s="413" t="str">
        <f>VLOOKUP($A52,'Base Data'!$A:$O,8)</f>
        <v>Q3 2017</v>
      </c>
      <c r="I52" s="413" t="s">
        <v>5080</v>
      </c>
      <c r="J52" s="70" t="s">
        <v>7835</v>
      </c>
      <c r="K52" s="70" t="s">
        <v>7812</v>
      </c>
      <c r="L52" s="422">
        <f>_xlfn.IFNA(VLOOKUP($A52,'Base Data'!$A:$X,24,FALSE),"No")</f>
        <v>0</v>
      </c>
      <c r="Y52" s="7"/>
    </row>
    <row r="53" spans="1:25" x14ac:dyDescent="0.25">
      <c r="A53" s="100" t="s">
        <v>1797</v>
      </c>
      <c r="B53" s="100" t="s">
        <v>4894</v>
      </c>
      <c r="C53" s="102" t="str">
        <f>VLOOKUP($A53,'Base Data'!$A:$O,4)</f>
        <v>BANK OF NOVA SCOTIA, THE</v>
      </c>
      <c r="D53" s="102" t="str">
        <f>VLOOKUP($A53,'Base Data'!$A:$O,5)</f>
        <v>Blockchain Pilot for Branch Transfer</v>
      </c>
      <c r="E53" s="413">
        <f>VLOOKUP($A53,'Base Data'!$A:$O,15)</f>
        <v>0.20000100000000001</v>
      </c>
      <c r="F53" s="413" t="str">
        <f>VLOOKUP($A53,'Base Data'!$A:$O,12)</f>
        <v>05-Qualified/Gaining Agreement</v>
      </c>
      <c r="G53" s="413" t="str">
        <f>VLOOKUP($A53,'Base Data'!$A:$O,6)</f>
        <v>FSS</v>
      </c>
      <c r="H53" s="413" t="str">
        <f>VLOOKUP($A53,'Base Data'!$A:$O,8)</f>
        <v>Q2 2017</v>
      </c>
      <c r="I53" s="413" t="s">
        <v>7824</v>
      </c>
      <c r="J53" s="70" t="s">
        <v>7855</v>
      </c>
      <c r="K53" s="70"/>
      <c r="L53" s="422" t="str">
        <f>_xlfn.IFNA(VLOOKUP($A53,'Base Data'!$A:$X,24,FALSE),"No")</f>
        <v>CIC_Blockchain</v>
      </c>
      <c r="Y53" s="7"/>
    </row>
    <row r="54" spans="1:25" ht="45" x14ac:dyDescent="0.25">
      <c r="A54" s="74" t="s">
        <v>2303</v>
      </c>
      <c r="B54" s="464" t="s">
        <v>4894</v>
      </c>
      <c r="C54" s="464" t="s">
        <v>925</v>
      </c>
      <c r="D54" s="464" t="s">
        <v>2304</v>
      </c>
      <c r="E54" s="471">
        <v>0.155</v>
      </c>
      <c r="F54" s="464" t="s">
        <v>48</v>
      </c>
      <c r="G54" s="477" t="s">
        <v>26</v>
      </c>
      <c r="H54" s="477" t="s">
        <v>66</v>
      </c>
      <c r="I54" s="8"/>
      <c r="J54" s="480" t="s">
        <v>8065</v>
      </c>
      <c r="L54" s="433" t="str">
        <f>_xlfn.IFNA(VLOOKUP($A54,'Base Data'!$A:$X,24,FALSE),"No")</f>
        <v>CIC_Blockchain</v>
      </c>
      <c r="Y54" s="7"/>
    </row>
    <row r="55" spans="1:25" ht="60" x14ac:dyDescent="0.25">
      <c r="A55" s="70" t="s">
        <v>7292</v>
      </c>
      <c r="B55" s="100" t="s">
        <v>4894</v>
      </c>
      <c r="C55" s="70" t="s">
        <v>8973</v>
      </c>
      <c r="D55" s="70" t="s">
        <v>7294</v>
      </c>
      <c r="E55" s="474">
        <v>0.1</v>
      </c>
      <c r="F55" s="71" t="s">
        <v>47</v>
      </c>
      <c r="G55" s="478" t="s">
        <v>26</v>
      </c>
      <c r="H55" s="478" t="s">
        <v>65</v>
      </c>
      <c r="I55" s="70" t="s">
        <v>5080</v>
      </c>
      <c r="J55" s="452" t="s">
        <v>9563</v>
      </c>
      <c r="K55" s="70"/>
      <c r="L55" s="438"/>
      <c r="Y55" s="7"/>
    </row>
    <row r="56" spans="1:25" x14ac:dyDescent="0.25">
      <c r="A56" s="375" t="s">
        <v>4847</v>
      </c>
      <c r="B56" s="431" t="s">
        <v>4894</v>
      </c>
      <c r="C56" s="432" t="str">
        <f>VLOOKUP($A56,'Base Data'!$A:$O,4)</f>
        <v>Westpac Banking Corporation</v>
      </c>
      <c r="D56" s="432" t="str">
        <f>VLOOKUP($A56,'Base Data'!$A:$O,5)</f>
        <v>WIB: DD: CHG: IBM.x: 100k: Blockchain government pilot</v>
      </c>
      <c r="E56" s="425">
        <f>VLOOKUP($A56,'Base Data'!$A:$O,15)</f>
        <v>0</v>
      </c>
      <c r="F56" s="425" t="str">
        <f>VLOOKUP($A56,'Base Data'!$A:$O,12)</f>
        <v>03-Identified/Validating</v>
      </c>
      <c r="G56" s="425" t="str">
        <f>VLOOKUP($A56,'Base Data'!$A:$O,6)</f>
        <v>FSS</v>
      </c>
      <c r="H56" s="425" t="str">
        <f>VLOOKUP($A56,'Base Data'!$A:$O,8)</f>
        <v>Q3 2017</v>
      </c>
      <c r="I56" s="425" t="s">
        <v>5080</v>
      </c>
      <c r="J56" s="8" t="s">
        <v>563</v>
      </c>
      <c r="K56" t="s">
        <v>7812</v>
      </c>
      <c r="L56" s="433">
        <f>_xlfn.IFNA(VLOOKUP($A56,'Base Data'!$A:$X,24,FALSE),"No")</f>
        <v>0</v>
      </c>
      <c r="Y56" s="7"/>
    </row>
    <row r="57" spans="1:25" x14ac:dyDescent="0.25">
      <c r="A57" s="378" t="s">
        <v>958</v>
      </c>
      <c r="B57" s="100" t="s">
        <v>4894</v>
      </c>
      <c r="C57" s="102" t="str">
        <f>VLOOKUP($A57,'Base Data'!$A:$O,4)</f>
        <v>KPN B.V.</v>
      </c>
      <c r="D57" s="102" t="str">
        <f>VLOOKUP($A57,'Base Data'!$A:$O,5)</f>
        <v>Blockchain add on</v>
      </c>
      <c r="E57" s="413">
        <f>VLOOKUP($A57,'Base Data'!$A:$O,15)</f>
        <v>0.5</v>
      </c>
      <c r="F57" s="413" t="str">
        <f>VLOOKUP($A57,'Base Data'!$A:$O,12)</f>
        <v>04-Validated/Qualifying</v>
      </c>
      <c r="G57" s="413" t="str">
        <f>VLOOKUP($A57,'Base Data'!$A:$O,6)</f>
        <v>Comm</v>
      </c>
      <c r="H57" s="413" t="str">
        <f>VLOOKUP($A57,'Base Data'!$A:$O,8)</f>
        <v>Q4 2017</v>
      </c>
      <c r="I57" s="413" t="s">
        <v>5080</v>
      </c>
      <c r="J57" s="70" t="s">
        <v>7854</v>
      </c>
      <c r="K57" s="70" t="s">
        <v>7812</v>
      </c>
      <c r="L57" s="422">
        <f>_xlfn.IFNA(VLOOKUP($A57,'Base Data'!$A:$X,24,FALSE),"No")</f>
        <v>0</v>
      </c>
      <c r="Y57" s="7"/>
    </row>
    <row r="58" spans="1:25" ht="60" x14ac:dyDescent="0.25">
      <c r="A58" s="70" t="s">
        <v>9248</v>
      </c>
      <c r="B58" s="100" t="s">
        <v>4894</v>
      </c>
      <c r="C58" s="470" t="s">
        <v>9249</v>
      </c>
      <c r="D58" s="470" t="s">
        <v>9250</v>
      </c>
      <c r="E58" s="474">
        <v>0.31</v>
      </c>
      <c r="F58" s="470" t="s">
        <v>46</v>
      </c>
      <c r="G58" s="478" t="s">
        <v>26</v>
      </c>
      <c r="H58" s="478" t="s">
        <v>65</v>
      </c>
      <c r="I58" s="70" t="s">
        <v>5080</v>
      </c>
      <c r="J58" s="452" t="s">
        <v>9563</v>
      </c>
      <c r="K58" s="70"/>
      <c r="L58" s="438"/>
      <c r="Y58" s="7"/>
    </row>
    <row r="59" spans="1:25" ht="60" x14ac:dyDescent="0.25">
      <c r="A59" s="70" t="s">
        <v>1828</v>
      </c>
      <c r="B59" s="100" t="s">
        <v>4894</v>
      </c>
      <c r="C59" s="102" t="str">
        <f>VLOOKUP($A59,'Base Data'!$A:$O,4)</f>
        <v>THE PROCTER &amp; GAMBLE COMPANY</v>
      </c>
      <c r="D59" s="102" t="str">
        <f>VLOOKUP($A59,'Base Data'!$A:$O,5)</f>
        <v>Blockchain POC</v>
      </c>
      <c r="E59" s="413">
        <f>VLOOKUP($A59,'Base Data'!$A:$O,15)</f>
        <v>0.2</v>
      </c>
      <c r="F59" s="413" t="str">
        <f>VLOOKUP($A59,'Base Data'!$A:$O,12)</f>
        <v>03-Identified/Validating</v>
      </c>
      <c r="G59" s="413" t="str">
        <f>VLOOKUP($A59,'Base Data'!$A:$O,6)</f>
        <v>Distribution</v>
      </c>
      <c r="H59" s="413" t="str">
        <f>VLOOKUP($A59,'Base Data'!$A:$O,8)</f>
        <v>Q2 2017</v>
      </c>
      <c r="I59" s="413" t="s">
        <v>5080</v>
      </c>
      <c r="J59" s="415" t="s">
        <v>5475</v>
      </c>
      <c r="K59" s="70"/>
      <c r="L59" s="422">
        <f>_xlfn.IFNA(VLOOKUP($A59,'Base Data'!$A:$X,24,FALSE),"No")</f>
        <v>0</v>
      </c>
      <c r="Y59" s="7"/>
    </row>
    <row r="60" spans="1:25" ht="165" x14ac:dyDescent="0.25">
      <c r="A60" s="175" t="s">
        <v>556</v>
      </c>
      <c r="B60" s="431" t="s">
        <v>4894</v>
      </c>
      <c r="C60" s="432" t="str">
        <f>VLOOKUP($A60,'Base Data'!$A:$O,4)</f>
        <v>SUMITOMO MITSUI BANKING CORPORATION</v>
      </c>
      <c r="D60" s="432" t="str">
        <f>VLOOKUP($A60,'Base Data'!$A:$O,5)</f>
        <v>SMBC Blockchain Practical Use Inspection Phase2</v>
      </c>
      <c r="E60" s="425">
        <f>VLOOKUP($A60,'Base Data'!$A:$O,15)</f>
        <v>0.28571400000000002</v>
      </c>
      <c r="F60" s="425" t="str">
        <f>VLOOKUP($A60,'Base Data'!$A:$O,12)</f>
        <v>04-Validated/Qualifying</v>
      </c>
      <c r="G60" s="425" t="str">
        <f>VLOOKUP($A60,'Base Data'!$A:$O,6)</f>
        <v>FSS</v>
      </c>
      <c r="H60" s="425" t="str">
        <f>VLOOKUP($A60,'Base Data'!$A:$O,8)</f>
        <v>Q2 2017</v>
      </c>
      <c r="I60" s="425" t="s">
        <v>5080</v>
      </c>
      <c r="J60" s="480" t="s">
        <v>9219</v>
      </c>
      <c r="K60" s="443"/>
      <c r="L60" s="433" t="str">
        <f>_xlfn.IFNA(VLOOKUP($A60,'Base Data'!$A:$X,24,FALSE),"No")</f>
        <v>CIC_Blockchain</v>
      </c>
      <c r="Y60" s="7"/>
    </row>
    <row r="61" spans="1:25" x14ac:dyDescent="0.25">
      <c r="A61" s="375" t="s">
        <v>1739</v>
      </c>
      <c r="B61" s="100" t="s">
        <v>4894</v>
      </c>
      <c r="C61" s="102" t="str">
        <f>VLOOKUP($A61,'Base Data'!$A:$O,4)</f>
        <v>KBC GROUP NV</v>
      </c>
      <c r="D61" s="102" t="str">
        <f>VLOOKUP($A61,'Base Data'!$A:$O,5)</f>
        <v>Blockchain RFP for consortium - Software</v>
      </c>
      <c r="E61" s="413">
        <f>VLOOKUP($A61,'Base Data'!$A:$O,15)</f>
        <v>0.01</v>
      </c>
      <c r="F61" s="413" t="str">
        <f>VLOOKUP($A61,'Base Data'!$A:$O,12)</f>
        <v>05-Qualified/Gaining Agreement</v>
      </c>
      <c r="G61" s="413" t="str">
        <f>VLOOKUP($A61,'Base Data'!$A:$O,6)</f>
        <v>FSS</v>
      </c>
      <c r="H61" s="413" t="str">
        <f>VLOOKUP($A61,'Base Data'!$A:$O,8)</f>
        <v>Q2 2017</v>
      </c>
      <c r="I61" s="413" t="s">
        <v>13933</v>
      </c>
      <c r="J61" s="70" t="s">
        <v>7856</v>
      </c>
      <c r="K61" s="443" t="s">
        <v>7812</v>
      </c>
      <c r="L61" s="422">
        <f>_xlfn.IFNA(VLOOKUP($A61,'Base Data'!$A:$X,24,FALSE),"No")</f>
        <v>0</v>
      </c>
      <c r="Y61" s="7"/>
    </row>
    <row r="62" spans="1:25" x14ac:dyDescent="0.25">
      <c r="A62" s="378" t="s">
        <v>5687</v>
      </c>
      <c r="B62" s="100" t="s">
        <v>4894</v>
      </c>
      <c r="C62" s="102" t="str">
        <f>VLOOKUP($A62,'Base Data'!$A:$O,4)</f>
        <v>UBS AG</v>
      </c>
      <c r="D62" s="102" t="str">
        <f>VLOOKUP($A62,'Base Data'!$A:$O,5)</f>
        <v>Blockchain PofC for Reconciliations</v>
      </c>
      <c r="E62" s="413">
        <f>VLOOKUP($A62,'Base Data'!$A:$O,15)</f>
        <v>0.15</v>
      </c>
      <c r="F62" s="413" t="str">
        <f>VLOOKUP($A62,'Base Data'!$A:$O,12)</f>
        <v>04-Validated/Qualifying</v>
      </c>
      <c r="G62" s="413" t="str">
        <f>VLOOKUP($A62,'Base Data'!$A:$O,6)</f>
        <v>FSS</v>
      </c>
      <c r="H62" s="413" t="str">
        <f>VLOOKUP($A62,'Base Data'!$A:$O,8)</f>
        <v>Q2 2017</v>
      </c>
      <c r="I62" s="413" t="s">
        <v>7828</v>
      </c>
      <c r="J62" s="70" t="s">
        <v>7872</v>
      </c>
      <c r="K62" s="70" t="s">
        <v>7812</v>
      </c>
      <c r="L62" s="422">
        <f>_xlfn.IFNA(VLOOKUP($A62,'Base Data'!$A:$X,24,FALSE),"No")</f>
        <v>0</v>
      </c>
      <c r="Y62" s="7"/>
    </row>
    <row r="63" spans="1:25" ht="90" x14ac:dyDescent="0.25">
      <c r="A63" s="175" t="s">
        <v>293</v>
      </c>
      <c r="B63" s="431" t="s">
        <v>4894</v>
      </c>
      <c r="C63" s="432" t="str">
        <f>VLOOKUP($A63,'Base Data'!$A:$O,4)</f>
        <v>JPMORGAN CHASE BANK, NATIONAL ASSOCIATION</v>
      </c>
      <c r="D63" s="432" t="str">
        <f>VLOOKUP($A63,'Base Data'!$A:$O,5)</f>
        <v>Blockchain First Product "Go" Phase</v>
      </c>
      <c r="E63" s="425">
        <f>VLOOKUP($A63,'Base Data'!$A:$O,15)</f>
        <v>2.5</v>
      </c>
      <c r="F63" s="425" t="str">
        <f>VLOOKUP($A63,'Base Data'!$A:$O,12)</f>
        <v>04-Validated/Qualifying</v>
      </c>
      <c r="G63" s="425" t="str">
        <f>VLOOKUP($A63,'Base Data'!$A:$O,6)</f>
        <v>FSS</v>
      </c>
      <c r="H63" s="425" t="str">
        <f>VLOOKUP($A63,'Base Data'!$A:$O,8)</f>
        <v>Q2 2017</v>
      </c>
      <c r="I63" s="425" t="s">
        <v>5080</v>
      </c>
      <c r="J63" s="480" t="s">
        <v>4903</v>
      </c>
      <c r="K63" s="443"/>
      <c r="L63" s="433" t="str">
        <f>_xlfn.IFNA(VLOOKUP($A63,'Base Data'!$A:$X,24,FALSE),"No")</f>
        <v>CIC_Blockchain</v>
      </c>
      <c r="Y63" s="7"/>
    </row>
    <row r="64" spans="1:25" x14ac:dyDescent="0.25">
      <c r="A64" s="378" t="s">
        <v>1469</v>
      </c>
      <c r="B64" s="100" t="s">
        <v>4894</v>
      </c>
      <c r="C64" s="102" t="str">
        <f>VLOOKUP($A64,'Base Data'!$A:$O,4)</f>
        <v>COX COMMUNICATIONS</v>
      </c>
      <c r="D64" s="102" t="str">
        <f>VLOOKUP($A64,'Base Data'!$A:$O,5)</f>
        <v>Bluemix - Blockchain opt</v>
      </c>
      <c r="E64" s="413">
        <f>VLOOKUP($A64,'Base Data'!$A:$O,15)</f>
        <v>0.26</v>
      </c>
      <c r="F64" s="413" t="str">
        <f>VLOOKUP($A64,'Base Data'!$A:$O,12)</f>
        <v>04-Validated/Qualifying</v>
      </c>
      <c r="G64" s="413" t="str">
        <f>VLOOKUP($A64,'Base Data'!$A:$O,6)</f>
        <v>Comm</v>
      </c>
      <c r="H64" s="413" t="str">
        <f>VLOOKUP($A64,'Base Data'!$A:$O,8)</f>
        <v>Q2 2017</v>
      </c>
      <c r="I64" s="413" t="s">
        <v>5080</v>
      </c>
      <c r="J64" s="70" t="s">
        <v>7836</v>
      </c>
      <c r="K64" s="70" t="s">
        <v>7812</v>
      </c>
      <c r="L64" s="422">
        <f>_xlfn.IFNA(VLOOKUP($A64,'Base Data'!$A:$X,24,FALSE),"No")</f>
        <v>0</v>
      </c>
      <c r="Y64" s="7"/>
    </row>
    <row r="65" spans="1:25" ht="75" x14ac:dyDescent="0.25">
      <c r="A65" s="100" t="s">
        <v>752</v>
      </c>
      <c r="B65" s="100" t="s">
        <v>4894</v>
      </c>
      <c r="C65" s="102" t="str">
        <f>VLOOKUP($A65,'Base Data'!$A:$O,4)</f>
        <v>LONDON STOCK EXCHANGE PLC</v>
      </c>
      <c r="D65" s="102" t="str">
        <f>VLOOKUP($A65,'Base Data'!$A:$O,5)</f>
        <v> LSE Netting and Blockchain - Q2 </v>
      </c>
      <c r="E65" s="413">
        <f>VLOOKUP($A65,'Base Data'!$A:$O,15)</f>
        <v>0.49987500000000001</v>
      </c>
      <c r="F65" s="413" t="str">
        <f>VLOOKUP($A65,'Base Data'!$A:$O,12)</f>
        <v>04-Validated/Qualifying</v>
      </c>
      <c r="G65" s="413" t="str">
        <f>VLOOKUP($A65,'Base Data'!$A:$O,6)</f>
        <v>FSS</v>
      </c>
      <c r="H65" s="413" t="str">
        <f>VLOOKUP($A65,'Base Data'!$A:$O,8)</f>
        <v>Q3 2017</v>
      </c>
      <c r="I65" s="413" t="s">
        <v>7857</v>
      </c>
      <c r="J65" s="421" t="s">
        <v>4904</v>
      </c>
      <c r="K65" s="70"/>
      <c r="L65" s="422" t="str">
        <f>_xlfn.IFNA(VLOOKUP($A65,'Base Data'!$A:$X,24,FALSE),"No")</f>
        <v>CIC_Blockchain</v>
      </c>
      <c r="Y65" s="7"/>
    </row>
    <row r="66" spans="1:25" x14ac:dyDescent="0.25">
      <c r="A66" s="101" t="s">
        <v>246</v>
      </c>
      <c r="B66" s="100" t="s">
        <v>4894</v>
      </c>
      <c r="C66" s="102" t="str">
        <f>VLOOKUP($A66,'Base Data'!$A:$O,4)</f>
        <v>NEDBANK LIMITED</v>
      </c>
      <c r="D66" s="102" t="str">
        <f>VLOOKUP($A66,'Base Data'!$A:$O,5)</f>
        <v>Nedbank Blockchain Phase2</v>
      </c>
      <c r="E66" s="413">
        <f>VLOOKUP($A66,'Base Data'!$A:$O,15)</f>
        <v>3.150919</v>
      </c>
      <c r="F66" s="413" t="str">
        <f>VLOOKUP($A66,'Base Data'!$A:$O,12)</f>
        <v>03-Identified/Validating</v>
      </c>
      <c r="G66" s="413" t="str">
        <f>VLOOKUP($A66,'Base Data'!$A:$O,6)</f>
        <v>FSS</v>
      </c>
      <c r="H66" s="413" t="str">
        <f>VLOOKUP($A66,'Base Data'!$A:$O,8)</f>
        <v>Q4 2017</v>
      </c>
      <c r="I66" s="413" t="s">
        <v>5080</v>
      </c>
      <c r="J66" s="421" t="s">
        <v>4909</v>
      </c>
      <c r="K66" s="70"/>
      <c r="L66" s="422" t="str">
        <f>_xlfn.IFNA(VLOOKUP($A66,'Base Data'!$A:$X,24,FALSE),"No")</f>
        <v>CIC_Blockchain</v>
      </c>
      <c r="Y66" s="7"/>
    </row>
    <row r="67" spans="1:25" x14ac:dyDescent="0.25">
      <c r="A67" s="459" t="s">
        <v>2741</v>
      </c>
      <c r="B67" s="468" t="s">
        <v>4894</v>
      </c>
      <c r="C67" s="468" t="str">
        <f>VLOOKUP($A67,'Base Data'!$A:$O,4)</f>
        <v>SUMITOMO MITSUI BANKING CORPORATION</v>
      </c>
      <c r="D67" s="468" t="str">
        <f>VLOOKUP($A67,'Base Data'!$A:$O,5)</f>
        <v>SMBC Blockchain Practical Use Inspection</v>
      </c>
      <c r="E67" s="475">
        <f>VLOOKUP($A67,'Base Data'!$A:$O,15)</f>
        <v>3.7499999999999999E-3</v>
      </c>
      <c r="F67" s="475" t="str">
        <f>VLOOKUP($A67,'Base Data'!$A:$O,12)</f>
        <v>07-Won/Implementing</v>
      </c>
      <c r="G67" s="475" t="str">
        <f>VLOOKUP($A67,'Base Data'!$A:$O,6)</f>
        <v>FSS</v>
      </c>
      <c r="H67" s="475" t="str">
        <f>VLOOKUP($A67,'Base Data'!$A:$O,8)</f>
        <v>Q2 2017</v>
      </c>
      <c r="I67" s="475" t="s">
        <v>5080</v>
      </c>
      <c r="J67" s="483" t="s">
        <v>7858</v>
      </c>
      <c r="K67" s="481"/>
      <c r="L67" s="486">
        <f>_xlfn.IFNA(VLOOKUP($A67,'Base Data'!$A:$X,24,FALSE),"No")</f>
        <v>0</v>
      </c>
      <c r="Y67" s="7"/>
    </row>
    <row r="68" spans="1:25" x14ac:dyDescent="0.25">
      <c r="A68" s="378" t="s">
        <v>2741</v>
      </c>
      <c r="B68" s="100" t="s">
        <v>4894</v>
      </c>
      <c r="C68" s="102" t="str">
        <f>VLOOKUP($A68,'Base Data'!$A:$O,4)</f>
        <v>SUMITOMO MITSUI BANKING CORPORATION</v>
      </c>
      <c r="D68" s="102" t="str">
        <f>VLOOKUP($A68,'Base Data'!$A:$O,5)</f>
        <v>SMBC Blockchain Practical Use Inspection</v>
      </c>
      <c r="E68" s="413">
        <f>VLOOKUP($A68,'Base Data'!$A:$O,15)</f>
        <v>3.7499999999999999E-3</v>
      </c>
      <c r="F68" s="413" t="str">
        <f>VLOOKUP($A68,'Base Data'!$A:$O,12)</f>
        <v>07-Won/Implementing</v>
      </c>
      <c r="G68" s="413" t="str">
        <f>VLOOKUP($A68,'Base Data'!$A:$O,6)</f>
        <v>FSS</v>
      </c>
      <c r="H68" s="413" t="str">
        <f>VLOOKUP($A68,'Base Data'!$A:$O,8)</f>
        <v>Q2 2017</v>
      </c>
      <c r="I68" s="413" t="s">
        <v>5080</v>
      </c>
      <c r="J68" s="70" t="s">
        <v>7873</v>
      </c>
      <c r="K68" s="70" t="s">
        <v>7812</v>
      </c>
      <c r="L68" s="422">
        <f>_xlfn.IFNA(VLOOKUP($A68,'Base Data'!$A:$X,24,FALSE),"No")</f>
        <v>0</v>
      </c>
      <c r="Y68" s="7"/>
    </row>
    <row r="69" spans="1:25" x14ac:dyDescent="0.25">
      <c r="A69" s="378" t="s">
        <v>467</v>
      </c>
      <c r="B69" s="100" t="s">
        <v>4894</v>
      </c>
      <c r="C69" s="102" t="str">
        <f>VLOOKUP($A69,'Base Data'!$A:$O,4)</f>
        <v>POSTAL SAVINGS BANK OF CHINA</v>
      </c>
      <c r="D69" s="102" t="str">
        <f>VLOOKUP($A69,'Base Data'!$A:$O,5)</f>
        <v>PSB Block Chain</v>
      </c>
      <c r="E69" s="413">
        <f>VLOOKUP($A69,'Base Data'!$A:$O,15)</f>
        <v>1</v>
      </c>
      <c r="F69" s="413" t="str">
        <f>VLOOKUP($A69,'Base Data'!$A:$O,12)</f>
        <v>03-Identified/Validating</v>
      </c>
      <c r="G69" s="413" t="str">
        <f>VLOOKUP($A69,'Base Data'!$A:$O,6)</f>
        <v>FSS</v>
      </c>
      <c r="H69" s="413" t="str">
        <f>VLOOKUP($A69,'Base Data'!$A:$O,8)</f>
        <v>Q2 2017</v>
      </c>
      <c r="I69" s="413" t="s">
        <v>5089</v>
      </c>
      <c r="J69" s="70" t="s">
        <v>7843</v>
      </c>
      <c r="K69" s="70" t="s">
        <v>7812</v>
      </c>
      <c r="L69" s="422">
        <f>_xlfn.IFNA(VLOOKUP($A69,'Base Data'!$A:$X,24,FALSE),"No")</f>
        <v>0</v>
      </c>
      <c r="Y69" s="7"/>
    </row>
    <row r="70" spans="1:25" ht="30" x14ac:dyDescent="0.25">
      <c r="A70" s="443" t="s">
        <v>953</v>
      </c>
      <c r="B70" s="100" t="s">
        <v>4894</v>
      </c>
      <c r="C70" s="102" t="str">
        <f>VLOOKUP($A70,'Base Data'!$A:$O,4)</f>
        <v>FORD MOTOR COMPANY</v>
      </c>
      <c r="D70" s="102" t="str">
        <f>VLOOKUP($A70,'Base Data'!$A:$O,5)</f>
        <v>Ford Blockchain - Financing and Supply Chain</v>
      </c>
      <c r="E70" s="413">
        <f>VLOOKUP($A70,'Base Data'!$A:$O,15)</f>
        <v>0.5</v>
      </c>
      <c r="F70" s="413" t="str">
        <f>VLOOKUP($A70,'Base Data'!$A:$O,12)</f>
        <v>03-Identified/Validating</v>
      </c>
      <c r="G70" s="413" t="str">
        <f>VLOOKUP($A70,'Base Data'!$A:$O,6)</f>
        <v>Industrial</v>
      </c>
      <c r="H70" s="413" t="str">
        <f>VLOOKUP($A70,'Base Data'!$A:$O,8)</f>
        <v>Q3 2017</v>
      </c>
      <c r="I70" s="413" t="s">
        <v>5080</v>
      </c>
      <c r="J70" s="452" t="s">
        <v>7806</v>
      </c>
      <c r="K70" s="443"/>
      <c r="L70" s="422" t="str">
        <f>_xlfn.IFNA(VLOOKUP($A70,'Base Data'!$A:$X,24,FALSE),"No")</f>
        <v>CIC_Blockchain</v>
      </c>
      <c r="Y70" s="7"/>
    </row>
    <row r="71" spans="1:25" x14ac:dyDescent="0.25">
      <c r="A71" s="1" t="s">
        <v>3553</v>
      </c>
      <c r="B71" s="101" t="s">
        <v>4894</v>
      </c>
      <c r="C71" s="453" t="s">
        <v>954</v>
      </c>
      <c r="D71" s="453" t="s">
        <v>3554</v>
      </c>
      <c r="E71" s="416">
        <v>7.9200000000000007E-2</v>
      </c>
      <c r="F71" s="453" t="s">
        <v>47</v>
      </c>
      <c r="G71" s="473" t="s">
        <v>28</v>
      </c>
      <c r="H71" s="473" t="s">
        <v>66</v>
      </c>
      <c r="I71" s="70"/>
      <c r="J71" s="452" t="s">
        <v>7835</v>
      </c>
      <c r="L71" s="422" t="str">
        <f>_xlfn.IFNA(VLOOKUP($A71,'Base Data'!$A:$X,24,FALSE),"No")</f>
        <v>CIC_Blockchain</v>
      </c>
      <c r="Y71" s="7"/>
    </row>
    <row r="72" spans="1:25" ht="14.45" customHeight="1" x14ac:dyDescent="0.25">
      <c r="A72" s="70" t="s">
        <v>1448</v>
      </c>
      <c r="B72" s="101" t="s">
        <v>4894</v>
      </c>
      <c r="C72" s="70" t="s">
        <v>725</v>
      </c>
      <c r="D72" s="70" t="s">
        <v>726</v>
      </c>
      <c r="E72" s="413">
        <f>VLOOKUP($A72,'Base Data'!$A:$O,15)</f>
        <v>0.28571400000000002</v>
      </c>
      <c r="F72" s="101" t="s">
        <v>47</v>
      </c>
      <c r="G72" s="473" t="s">
        <v>28</v>
      </c>
      <c r="H72" s="473" t="s">
        <v>67</v>
      </c>
      <c r="I72" s="413" t="s">
        <v>58</v>
      </c>
      <c r="J72" s="452" t="s">
        <v>7951</v>
      </c>
      <c r="K72" s="70"/>
      <c r="L72" s="422" t="str">
        <f>_xlfn.IFNA(VLOOKUP($A72,'Base Data'!$A:$X,24,FALSE),"No")</f>
        <v>CIC_Blockchain</v>
      </c>
      <c r="Y72" s="7"/>
    </row>
    <row r="73" spans="1:25" x14ac:dyDescent="0.25">
      <c r="A73" s="376" t="s">
        <v>3723</v>
      </c>
      <c r="B73" s="431" t="s">
        <v>4894</v>
      </c>
      <c r="C73" s="432" t="str">
        <f>VLOOKUP($A73,'Base Data'!$A:$O,4)</f>
        <v>PEOPLE'S BANK OF CHINA</v>
      </c>
      <c r="D73" s="432" t="str">
        <f>VLOOKUP($A73,'Base Data'!$A:$O,5)</f>
        <v>Digital Currency</v>
      </c>
      <c r="E73" s="425">
        <f>VLOOKUP($A73,'Base Data'!$A:$O,15)</f>
        <v>0</v>
      </c>
      <c r="F73" s="425" t="str">
        <f>VLOOKUP($A73,'Base Data'!$A:$O,12)</f>
        <v>04-Validated/Qualifying</v>
      </c>
      <c r="G73" s="425" t="str">
        <f>VLOOKUP($A73,'Base Data'!$A:$O,6)</f>
        <v>FSS</v>
      </c>
      <c r="H73" s="425" t="str">
        <f>VLOOKUP($A73,'Base Data'!$A:$O,8)</f>
        <v>Q2 2017</v>
      </c>
      <c r="I73" s="425" t="s">
        <v>5089</v>
      </c>
      <c r="J73" s="8" t="s">
        <v>7874</v>
      </c>
      <c r="K73" t="s">
        <v>7812</v>
      </c>
      <c r="L73" s="433">
        <f>_xlfn.IFNA(VLOOKUP($A73,'Base Data'!$A:$X,24,FALSE),"No")</f>
        <v>0</v>
      </c>
      <c r="Y73" s="7"/>
    </row>
    <row r="74" spans="1:25" ht="120" x14ac:dyDescent="0.25">
      <c r="A74" s="248" t="s">
        <v>2156</v>
      </c>
      <c r="B74" s="101" t="s">
        <v>4894</v>
      </c>
      <c r="C74" s="70" t="s">
        <v>725</v>
      </c>
      <c r="D74" s="70" t="s">
        <v>726</v>
      </c>
      <c r="E74" s="413">
        <f>VLOOKUP($A74,'Base Data'!$A:$O,15)</f>
        <v>0.19047600000000001</v>
      </c>
      <c r="F74" s="101" t="s">
        <v>46</v>
      </c>
      <c r="G74" s="101" t="s">
        <v>28</v>
      </c>
      <c r="H74" s="101" t="s">
        <v>65</v>
      </c>
      <c r="I74" s="413" t="s">
        <v>58</v>
      </c>
      <c r="J74" s="452" t="s">
        <v>7951</v>
      </c>
      <c r="L74" s="422" t="str">
        <f>_xlfn.IFNA(VLOOKUP($A74,'Base Data'!$A:$X,24,FALSE),"No")</f>
        <v>CIC_Blockchain</v>
      </c>
      <c r="Y74" s="7"/>
    </row>
    <row r="75" spans="1:25" ht="240" x14ac:dyDescent="0.25">
      <c r="A75" s="70" t="s">
        <v>1421</v>
      </c>
      <c r="B75" s="101" t="s">
        <v>4894</v>
      </c>
      <c r="C75" s="70" t="s">
        <v>725</v>
      </c>
      <c r="D75" s="70" t="s">
        <v>726</v>
      </c>
      <c r="E75" s="70"/>
      <c r="F75" s="101" t="s">
        <v>47</v>
      </c>
      <c r="G75" s="101" t="s">
        <v>28</v>
      </c>
      <c r="H75" s="101" t="s">
        <v>65</v>
      </c>
      <c r="I75" s="413" t="s">
        <v>58</v>
      </c>
      <c r="J75" s="452" t="s">
        <v>7952</v>
      </c>
      <c r="K75" s="70"/>
      <c r="L75" s="422" t="str">
        <f>_xlfn.IFNA(VLOOKUP($A75,'Base Data'!$A:$X,24,FALSE),"No")</f>
        <v>CIC_Blockchain</v>
      </c>
      <c r="Y75" s="7"/>
    </row>
    <row r="76" spans="1:25" ht="45" x14ac:dyDescent="0.25">
      <c r="A76" s="100" t="s">
        <v>2744</v>
      </c>
      <c r="B76" s="100" t="s">
        <v>4894</v>
      </c>
      <c r="C76" s="102" t="str">
        <f>VLOOKUP($A76,'Base Data'!$A:$O,4)</f>
        <v>BAJAJ ALLIANZ GENERAL INSURANCE COMPANY LIMITED</v>
      </c>
      <c r="D76" s="102" t="str">
        <f>VLOOKUP($A76,'Base Data'!$A:$O,5)</f>
        <v>Proof of Concept for Block-chain</v>
      </c>
      <c r="E76" s="413">
        <f>VLOOKUP($A76,'Base Data'!$A:$O,15)</f>
        <v>0.111111</v>
      </c>
      <c r="F76" s="413" t="str">
        <f>VLOOKUP($A76,'Base Data'!$A:$O,12)</f>
        <v>05-Qualified/Gaining Agreement</v>
      </c>
      <c r="G76" s="413" t="str">
        <f>VLOOKUP($A76,'Base Data'!$A:$O,6)</f>
        <v>ISA</v>
      </c>
      <c r="H76" s="413" t="str">
        <f>VLOOKUP($A76,'Base Data'!$A:$O,8)</f>
        <v>Q2 2017</v>
      </c>
      <c r="I76" s="413" t="s">
        <v>5080</v>
      </c>
      <c r="J76" s="452" t="s">
        <v>4905</v>
      </c>
      <c r="K76" s="70"/>
      <c r="L76" s="422" t="str">
        <f>_xlfn.IFNA(VLOOKUP($A76,'Base Data'!$A:$X,24,FALSE),"No")</f>
        <v>CIC_Blockchain</v>
      </c>
      <c r="Y76" s="7"/>
    </row>
    <row r="77" spans="1:25" ht="150" x14ac:dyDescent="0.25">
      <c r="A77" s="70" t="s">
        <v>201</v>
      </c>
      <c r="B77" s="100" t="s">
        <v>4894</v>
      </c>
      <c r="C77" s="102" t="str">
        <f>VLOOKUP($A77,'Base Data'!$A:$O,4)</f>
        <v>Cisco</v>
      </c>
      <c r="D77" s="102" t="str">
        <f>VLOOKUP($A77,'Base Data'!$A:$O,5)</f>
        <v>Blockchain for SupplyChain - Production</v>
      </c>
      <c r="E77" s="413">
        <f>VLOOKUP($A77,'Base Data'!$A:$O,15)</f>
        <v>5</v>
      </c>
      <c r="F77" s="413" t="str">
        <f>VLOOKUP($A77,'Base Data'!$A:$O,12)</f>
        <v>03-Identified/Validating</v>
      </c>
      <c r="G77" s="413" t="str">
        <f>VLOOKUP($A77,'Base Data'!$A:$O,6)</f>
        <v>Industrial</v>
      </c>
      <c r="H77" s="413" t="str">
        <f>VLOOKUP($A77,'Base Data'!$A:$O,8)</f>
        <v>Q3 2017</v>
      </c>
      <c r="I77" s="413" t="s">
        <v>5080</v>
      </c>
      <c r="J77" s="452" t="s">
        <v>7802</v>
      </c>
      <c r="K77" s="70"/>
      <c r="L77" s="422" t="str">
        <f>_xlfn.IFNA(VLOOKUP($A77,'Base Data'!$A:$X,24,FALSE),"No")</f>
        <v>CIC_Blockchain</v>
      </c>
      <c r="Y77" s="7"/>
    </row>
    <row r="78" spans="1:25" x14ac:dyDescent="0.25">
      <c r="A78" s="453" t="s">
        <v>1201</v>
      </c>
      <c r="B78" s="101" t="s">
        <v>4894</v>
      </c>
      <c r="C78" s="453" t="s">
        <v>5641</v>
      </c>
      <c r="D78" s="453" t="s">
        <v>1202</v>
      </c>
      <c r="E78" s="416">
        <v>0.26200000000000001</v>
      </c>
      <c r="F78" s="453" t="s">
        <v>48</v>
      </c>
      <c r="G78" s="473" t="s">
        <v>26</v>
      </c>
      <c r="H78" s="473" t="s">
        <v>65</v>
      </c>
      <c r="I78" s="413" t="s">
        <v>7824</v>
      </c>
      <c r="J78" s="452" t="s">
        <v>8067</v>
      </c>
      <c r="K78" s="70"/>
      <c r="L78" s="422" t="str">
        <f>_xlfn.IFNA(VLOOKUP($A78,'Base Data'!$A:$X,24,FALSE),"No")</f>
        <v>CIC_Blockchain</v>
      </c>
      <c r="Y78" s="7"/>
    </row>
    <row r="79" spans="1:25" ht="60" x14ac:dyDescent="0.25">
      <c r="A79" s="101" t="s">
        <v>455</v>
      </c>
      <c r="B79" s="100" t="s">
        <v>4894</v>
      </c>
      <c r="C79" s="102" t="str">
        <f>VLOOKUP($A79,'Base Data'!$A:$O,4)</f>
        <v>JOHNSON &amp; JOHNSON</v>
      </c>
      <c r="D79" s="102" t="str">
        <f>VLOOKUP($A79,'Base Data'!$A:$O,5)</f>
        <v>Finance Blockchain Pilot</v>
      </c>
      <c r="E79" s="413">
        <f>VLOOKUP($A79,'Base Data'!$A:$O,15)</f>
        <v>1.5</v>
      </c>
      <c r="F79" s="413" t="str">
        <f>VLOOKUP($A79,'Base Data'!$A:$O,12)</f>
        <v>04-Validated/Qualifying</v>
      </c>
      <c r="G79" s="413" t="str">
        <f>VLOOKUP($A79,'Base Data'!$A:$O,6)</f>
        <v>Public</v>
      </c>
      <c r="H79" s="413" t="str">
        <f>VLOOKUP($A79,'Base Data'!$A:$O,8)</f>
        <v>Q3 2017</v>
      </c>
      <c r="I79" s="413" t="s">
        <v>5080</v>
      </c>
      <c r="J79" s="421" t="s">
        <v>4897</v>
      </c>
      <c r="K79" s="70"/>
      <c r="L79" s="422" t="str">
        <f>_xlfn.IFNA(VLOOKUP($A79,'Base Data'!$A:$X,24,FALSE),"No")</f>
        <v>CIC_Blockchain</v>
      </c>
      <c r="Y79" s="7"/>
    </row>
    <row r="80" spans="1:25" x14ac:dyDescent="0.25">
      <c r="A80" s="378" t="s">
        <v>2996</v>
      </c>
      <c r="B80" s="100" t="s">
        <v>4894</v>
      </c>
      <c r="C80" s="102" t="str">
        <f>VLOOKUP($A80,'Base Data'!$A:$O,4)</f>
        <v>ABN AMRO BANK N.V.</v>
      </c>
      <c r="D80" s="102" t="str">
        <f>VLOOKUP($A80,'Base Data'!$A:$O,5)</f>
        <v>Blockchain for Shipping</v>
      </c>
      <c r="E80" s="413">
        <f>VLOOKUP($A80,'Base Data'!$A:$O,15)</f>
        <v>0.1</v>
      </c>
      <c r="F80" s="413" t="str">
        <f>VLOOKUP($A80,'Base Data'!$A:$O,12)</f>
        <v>03-Identified/Validating</v>
      </c>
      <c r="G80" s="413" t="str">
        <f>VLOOKUP($A80,'Base Data'!$A:$O,6)</f>
        <v>FSS</v>
      </c>
      <c r="H80" s="413" t="str">
        <f>VLOOKUP($A80,'Base Data'!$A:$O,8)</f>
        <v>Q3 2017</v>
      </c>
      <c r="I80" s="413" t="s">
        <v>7828</v>
      </c>
      <c r="J80" s="70" t="s">
        <v>7837</v>
      </c>
      <c r="K80" s="70" t="s">
        <v>7812</v>
      </c>
      <c r="L80" s="422">
        <f>_xlfn.IFNA(VLOOKUP($A80,'Base Data'!$A:$X,24,FALSE),"No")</f>
        <v>0</v>
      </c>
      <c r="Y80" s="7"/>
    </row>
    <row r="81" spans="1:25" ht="45" x14ac:dyDescent="0.25">
      <c r="A81" s="175" t="s">
        <v>1856</v>
      </c>
      <c r="B81" s="431" t="s">
        <v>4894</v>
      </c>
      <c r="C81" s="432" t="str">
        <f>VLOOKUP($A81,'Base Data'!$A:$O,4)</f>
        <v>AMGEN INC.</v>
      </c>
      <c r="D81" s="432" t="str">
        <f>VLOOKUP($A81,'Base Data'!$A:$O,5)</f>
        <v>Blockchain POC</v>
      </c>
      <c r="E81" s="425">
        <f>VLOOKUP($A81,'Base Data'!$A:$O,15)</f>
        <v>0.2</v>
      </c>
      <c r="F81" s="425" t="str">
        <f>VLOOKUP($A81,'Base Data'!$A:$O,12)</f>
        <v>04-Validated/Qualifying</v>
      </c>
      <c r="G81" s="425" t="str">
        <f>VLOOKUP($A81,'Base Data'!$A:$O,6)</f>
        <v>Public</v>
      </c>
      <c r="H81" s="425" t="str">
        <f>VLOOKUP($A81,'Base Data'!$A:$O,8)</f>
        <v>Q2 2017</v>
      </c>
      <c r="I81" s="425" t="s">
        <v>5080</v>
      </c>
      <c r="J81" s="480" t="s">
        <v>4906</v>
      </c>
      <c r="K81" s="443"/>
      <c r="L81" s="433" t="str">
        <f>_xlfn.IFNA(VLOOKUP($A81,'Base Data'!$A:$X,24,FALSE),"No")</f>
        <v>CIC_Blockchain</v>
      </c>
      <c r="Y81" s="7"/>
    </row>
    <row r="82" spans="1:25" x14ac:dyDescent="0.25">
      <c r="A82" s="100" t="s">
        <v>314</v>
      </c>
      <c r="B82" s="100" t="s">
        <v>4894</v>
      </c>
      <c r="C82" s="102" t="str">
        <f>VLOOKUP($A82,'Base Data'!$A:$O,4)</f>
        <v>KBC GROUP NV</v>
      </c>
      <c r="D82" s="102" t="str">
        <f>VLOOKUP($A82,'Base Data'!$A:$O,5)</f>
        <v>Blockchain</v>
      </c>
      <c r="E82" s="413">
        <f>VLOOKUP($A82,'Base Data'!$A:$O,15)</f>
        <v>2.1</v>
      </c>
      <c r="F82" s="413" t="str">
        <f>VLOOKUP($A82,'Base Data'!$A:$O,12)</f>
        <v>05-Qualified/Gaining Agreement</v>
      </c>
      <c r="G82" s="413" t="str">
        <f>VLOOKUP($A82,'Base Data'!$A:$O,6)</f>
        <v>FSS</v>
      </c>
      <c r="H82" s="413" t="str">
        <f>VLOOKUP($A82,'Base Data'!$A:$O,8)</f>
        <v>Q2 2017</v>
      </c>
      <c r="I82" s="413" t="s">
        <v>13933</v>
      </c>
      <c r="J82" s="70" t="s">
        <v>7859</v>
      </c>
      <c r="K82" s="70"/>
      <c r="L82" s="422" t="str">
        <f>_xlfn.IFNA(VLOOKUP($A82,'Base Data'!$A:$X,24,FALSE),"No")</f>
        <v>CIC_Blockchain</v>
      </c>
      <c r="Y82" s="7"/>
    </row>
    <row r="83" spans="1:25" x14ac:dyDescent="0.25">
      <c r="A83" s="375" t="s">
        <v>2987</v>
      </c>
      <c r="B83" s="431" t="s">
        <v>4894</v>
      </c>
      <c r="C83" s="432" t="str">
        <f>VLOOKUP($A83,'Base Data'!$A:$O,4)</f>
        <v>ABN AMRO BANK N.V.</v>
      </c>
      <c r="D83" s="432" t="str">
        <f>VLOOKUP($A83,'Base Data'!$A:$O,5)</f>
        <v>Blockchain for Diamonds &amp; Jewelry (GvK)</v>
      </c>
      <c r="E83" s="425">
        <f>VLOOKUP($A83,'Base Data'!$A:$O,15)</f>
        <v>0.1</v>
      </c>
      <c r="F83" s="425" t="str">
        <f>VLOOKUP($A83,'Base Data'!$A:$O,12)</f>
        <v>04-Validated/Qualifying</v>
      </c>
      <c r="G83" s="425" t="str">
        <f>VLOOKUP($A83,'Base Data'!$A:$O,6)</f>
        <v>FSS</v>
      </c>
      <c r="H83" s="425" t="str">
        <f>VLOOKUP($A83,'Base Data'!$A:$O,8)</f>
        <v>Q2 2017</v>
      </c>
      <c r="I83" s="425" t="s">
        <v>7828</v>
      </c>
      <c r="J83" s="8" t="s">
        <v>7875</v>
      </c>
      <c r="K83" t="s">
        <v>7812</v>
      </c>
      <c r="L83" s="433">
        <f>_xlfn.IFNA(VLOOKUP($A83,'Base Data'!$A:$X,24,FALSE),"No")</f>
        <v>0</v>
      </c>
      <c r="Y83" s="7"/>
    </row>
    <row r="84" spans="1:25" ht="45" x14ac:dyDescent="0.25">
      <c r="A84" s="453" t="s">
        <v>1239</v>
      </c>
      <c r="B84" s="101" t="s">
        <v>4894</v>
      </c>
      <c r="C84" s="453" t="s">
        <v>925</v>
      </c>
      <c r="D84" s="453" t="s">
        <v>1240</v>
      </c>
      <c r="E84" s="416">
        <v>0.31</v>
      </c>
      <c r="F84" s="453" t="s">
        <v>48</v>
      </c>
      <c r="G84" s="473" t="s">
        <v>26</v>
      </c>
      <c r="H84" s="473" t="s">
        <v>65</v>
      </c>
      <c r="I84" s="70"/>
      <c r="J84" s="452" t="s">
        <v>8065</v>
      </c>
      <c r="K84" s="70"/>
      <c r="L84" s="422" t="str">
        <f>_xlfn.IFNA(VLOOKUP($A84,'Base Data'!$A:$X,24,FALSE),"No")</f>
        <v>CIC_Blockchain</v>
      </c>
      <c r="Y84" s="7"/>
    </row>
    <row r="85" spans="1:25" ht="195" x14ac:dyDescent="0.25">
      <c r="A85" s="70" t="s">
        <v>1901</v>
      </c>
      <c r="B85" s="101" t="s">
        <v>4894</v>
      </c>
      <c r="C85" s="70" t="s">
        <v>8970</v>
      </c>
      <c r="D85" s="70" t="s">
        <v>1903</v>
      </c>
      <c r="E85" s="416">
        <v>0.2</v>
      </c>
      <c r="F85" s="71" t="s">
        <v>47</v>
      </c>
      <c r="G85" s="473" t="s">
        <v>26</v>
      </c>
      <c r="H85" s="70"/>
      <c r="I85" s="70" t="s">
        <v>9220</v>
      </c>
      <c r="J85" s="452" t="s">
        <v>9221</v>
      </c>
      <c r="K85" s="70"/>
      <c r="L85" s="438"/>
      <c r="Y85" s="7"/>
    </row>
    <row r="86" spans="1:25" x14ac:dyDescent="0.25">
      <c r="A86" s="375" t="s">
        <v>7486</v>
      </c>
      <c r="B86" s="431" t="s">
        <v>4894</v>
      </c>
      <c r="C86" s="432" t="str">
        <f>VLOOKUP($A86,'Base Data'!$A:$O,4)</f>
        <v>MEDTRONIC, INC.</v>
      </c>
      <c r="D86" s="432" t="str">
        <f>VLOOKUP($A86,'Base Data'!$A:$O,5)</f>
        <v>Blockchain PoC</v>
      </c>
      <c r="E86" s="425">
        <f>VLOOKUP($A86,'Base Data'!$A:$O,15)</f>
        <v>1</v>
      </c>
      <c r="F86" s="425" t="str">
        <f>VLOOKUP($A86,'Base Data'!$A:$O,12)</f>
        <v>02-Noticed/Identifying</v>
      </c>
      <c r="G86" s="425" t="str">
        <f>VLOOKUP($A86,'Base Data'!$A:$O,6)</f>
        <v>Industrial</v>
      </c>
      <c r="H86" s="425" t="str">
        <f>VLOOKUP($A86,'Base Data'!$A:$O,8)</f>
        <v>Q3 2017</v>
      </c>
      <c r="I86" s="425" t="s">
        <v>5080</v>
      </c>
      <c r="J86" s="8" t="s">
        <v>7827</v>
      </c>
      <c r="K86" t="s">
        <v>7812</v>
      </c>
      <c r="L86" s="433">
        <f>_xlfn.IFNA(VLOOKUP($A86,'Base Data'!$A:$X,24,FALSE),"No")</f>
        <v>0</v>
      </c>
      <c r="Y86" s="7"/>
    </row>
    <row r="87" spans="1:25" ht="90" x14ac:dyDescent="0.25">
      <c r="A87" s="175" t="s">
        <v>1745</v>
      </c>
      <c r="B87" s="100" t="s">
        <v>4894</v>
      </c>
      <c r="C87" s="102" t="str">
        <f>VLOOKUP($A87,'Base Data'!$A:$O,4)</f>
        <v>LONDON STOCK EXCHANGE PLC</v>
      </c>
      <c r="D87" s="102" t="str">
        <f>VLOOKUP($A87,'Base Data'!$A:$O,5)</f>
        <v>LSEG Blockchain PoC</v>
      </c>
      <c r="E87" s="413">
        <f>VLOOKUP($A87,'Base Data'!$A:$O,15)</f>
        <v>0.27900000000000003</v>
      </c>
      <c r="F87" s="413" t="str">
        <f>VLOOKUP($A87,'Base Data'!$A:$O,12)</f>
        <v>06-Cond Agreed/Closing</v>
      </c>
      <c r="G87" s="413" t="str">
        <f>VLOOKUP($A87,'Base Data'!$A:$O,6)</f>
        <v>FSS</v>
      </c>
      <c r="H87" s="413" t="str">
        <f>VLOOKUP($A87,'Base Data'!$A:$O,8)</f>
        <v>Q2 2017</v>
      </c>
      <c r="I87" s="413" t="s">
        <v>7857</v>
      </c>
      <c r="J87" s="452" t="s">
        <v>4907</v>
      </c>
      <c r="K87" s="443"/>
      <c r="L87" s="422" t="str">
        <f>_xlfn.IFNA(VLOOKUP($A87,'Base Data'!$A:$X,24,FALSE),"No")</f>
        <v>CIC_Blockchain</v>
      </c>
      <c r="Y87" s="7"/>
    </row>
    <row r="88" spans="1:25" x14ac:dyDescent="0.25">
      <c r="A88" s="379" t="s">
        <v>1083</v>
      </c>
      <c r="B88" s="100" t="s">
        <v>4894</v>
      </c>
      <c r="C88" s="102" t="str">
        <f>VLOOKUP($A88,'Base Data'!$A:$O,4)</f>
        <v>ABN AMRO Bank N.V.</v>
      </c>
      <c r="D88" s="102" t="str">
        <f>VLOOKUP($A88,'Base Data'!$A:$O,5)</f>
        <v>Torch 4, Road to Production, GvK</v>
      </c>
      <c r="E88" s="413">
        <f>VLOOKUP($A88,'Base Data'!$A:$O,15)</f>
        <v>0</v>
      </c>
      <c r="F88" s="413" t="str">
        <f>VLOOKUP($A88,'Base Data'!$A:$O,12)</f>
        <v>06-Cond Agreed/Closing</v>
      </c>
      <c r="G88" s="413" t="str">
        <f>VLOOKUP($A88,'Base Data'!$A:$O,6)</f>
        <v>FSS</v>
      </c>
      <c r="H88" s="413" t="str">
        <f>VLOOKUP($A88,'Base Data'!$A:$O,8)</f>
        <v>Q2 2017</v>
      </c>
      <c r="I88" s="413" t="s">
        <v>7828</v>
      </c>
      <c r="J88" s="70" t="s">
        <v>7867</v>
      </c>
      <c r="K88" s="70" t="s">
        <v>7812</v>
      </c>
      <c r="L88" s="422">
        <f>_xlfn.IFNA(VLOOKUP($A88,'Base Data'!$A:$X,24,FALSE),"No")</f>
        <v>0</v>
      </c>
      <c r="Y88" s="7"/>
    </row>
    <row r="89" spans="1:25" x14ac:dyDescent="0.25">
      <c r="A89" s="378" t="s">
        <v>809</v>
      </c>
      <c r="B89" s="100" t="s">
        <v>4894</v>
      </c>
      <c r="C89" s="102" t="str">
        <f>VLOOKUP($A89,'Base Data'!$A:$O,4)</f>
        <v>POSTAL SAVINGS BANK OF CHINA</v>
      </c>
      <c r="D89" s="102" t="str">
        <f>VLOOKUP($A89,'Base Data'!$A:$O,5)</f>
        <v>PSB Blockchain for Asset Custody - phase II</v>
      </c>
      <c r="E89" s="413">
        <f>VLOOKUP($A89,'Base Data'!$A:$O,15)</f>
        <v>0.7</v>
      </c>
      <c r="F89" s="413" t="str">
        <f>VLOOKUP($A89,'Base Data'!$A:$O,12)</f>
        <v>04-Validated/Qualifying</v>
      </c>
      <c r="G89" s="413" t="str">
        <f>VLOOKUP($A89,'Base Data'!$A:$O,6)</f>
        <v>FSS</v>
      </c>
      <c r="H89" s="413" t="str">
        <f>VLOOKUP($A89,'Base Data'!$A:$O,8)</f>
        <v>Q2 2017</v>
      </c>
      <c r="I89" s="413" t="s">
        <v>5089</v>
      </c>
      <c r="J89" s="70" t="s">
        <v>7875</v>
      </c>
      <c r="K89" s="70" t="s">
        <v>7812</v>
      </c>
      <c r="L89" s="422">
        <f>_xlfn.IFNA(VLOOKUP($A89,'Base Data'!$A:$X,24,FALSE),"No")</f>
        <v>0</v>
      </c>
      <c r="Y89" s="7"/>
    </row>
    <row r="90" spans="1:25" x14ac:dyDescent="0.25">
      <c r="A90" s="100" t="s">
        <v>1262</v>
      </c>
      <c r="B90" s="100" t="s">
        <v>4894</v>
      </c>
      <c r="C90" s="102" t="str">
        <f>VLOOKUP($A90,'Base Data'!$A:$O,4)</f>
        <v>THE PRUDENTIAL INSURANCE COMPANY OF AMERICA</v>
      </c>
      <c r="D90" s="102" t="str">
        <f>VLOOKUP($A90,'Base Data'!$A:$O,5)</f>
        <v>Blockchain First Value Project</v>
      </c>
      <c r="E90" s="413">
        <f>VLOOKUP($A90,'Base Data'!$A:$O,15)</f>
        <v>0.3</v>
      </c>
      <c r="F90" s="413" t="str">
        <f>VLOOKUP($A90,'Base Data'!$A:$O,12)</f>
        <v>04-Validated/Qualifying</v>
      </c>
      <c r="G90" s="413" t="str">
        <f>VLOOKUP($A90,'Base Data'!$A:$O,6)</f>
        <v>FSS</v>
      </c>
      <c r="H90" s="413" t="str">
        <f>VLOOKUP($A90,'Base Data'!$A:$O,8)</f>
        <v>Q2 2017</v>
      </c>
      <c r="I90" s="413" t="s">
        <v>7857</v>
      </c>
      <c r="J90" s="70" t="s">
        <v>7860</v>
      </c>
      <c r="K90" s="70"/>
      <c r="L90" s="422" t="str">
        <f>_xlfn.IFNA(VLOOKUP($A90,'Base Data'!$A:$X,24,FALSE),"No")</f>
        <v>CIC_Blockchain</v>
      </c>
      <c r="Y90" s="7"/>
    </row>
    <row r="91" spans="1:25" x14ac:dyDescent="0.25">
      <c r="A91" s="460" t="s">
        <v>561</v>
      </c>
      <c r="B91" s="431" t="s">
        <v>4894</v>
      </c>
      <c r="C91" s="432" t="str">
        <f>VLOOKUP($A91,'Base Data'!$A:$O,4)</f>
        <v>BANK OF TOKYO-MITSUBISHI UFJ,LTD.</v>
      </c>
      <c r="D91" s="432" t="str">
        <f>VLOOKUP($A91,'Base Data'!$A:$O,5)</f>
        <v>Blockchain</v>
      </c>
      <c r="E91" s="425">
        <f>VLOOKUP($A91,'Base Data'!$A:$O,15)</f>
        <v>0.95238</v>
      </c>
      <c r="F91" s="425" t="str">
        <f>VLOOKUP($A91,'Base Data'!$A:$O,12)</f>
        <v>03-Identified/Validating</v>
      </c>
      <c r="G91" s="425" t="str">
        <f>VLOOKUP($A91,'Base Data'!$A:$O,6)</f>
        <v>FSS</v>
      </c>
      <c r="H91" s="425" t="str">
        <f>VLOOKUP($A91,'Base Data'!$A:$O,8)</f>
        <v>Q4 2017</v>
      </c>
      <c r="I91" s="425" t="s">
        <v>5080</v>
      </c>
      <c r="J91" s="8" t="s">
        <v>7861</v>
      </c>
      <c r="K91" s="443"/>
      <c r="L91" s="433" t="str">
        <f>_xlfn.IFNA(VLOOKUP($A91,'Base Data'!$A:$X,24,FALSE),"No")</f>
        <v>CIC_Blockchain</v>
      </c>
      <c r="Y91" s="7"/>
    </row>
    <row r="92" spans="1:25" ht="60" x14ac:dyDescent="0.25">
      <c r="A92" s="163" t="s">
        <v>1887</v>
      </c>
      <c r="B92" s="100" t="s">
        <v>4894</v>
      </c>
      <c r="C92" s="102" t="str">
        <f>VLOOKUP($A92,'Base Data'!$A:$O,4)</f>
        <v>International Air Transport Association - IATA</v>
      </c>
      <c r="D92" s="102" t="str">
        <f>VLOOKUP($A92,'Base Data'!$A:$O,5)</f>
        <v>Blackchain PoC</v>
      </c>
      <c r="E92" s="413">
        <f>VLOOKUP($A92,'Base Data'!$A:$O,15)</f>
        <v>0.2</v>
      </c>
      <c r="F92" s="413" t="str">
        <f>VLOOKUP($A92,'Base Data'!$A:$O,12)</f>
        <v>03-Identified/Validating</v>
      </c>
      <c r="G92" s="413" t="str">
        <f>VLOOKUP($A92,'Base Data'!$A:$O,6)</f>
        <v>Distribution</v>
      </c>
      <c r="H92" s="413" t="str">
        <f>VLOOKUP($A92,'Base Data'!$A:$O,8)</f>
        <v>Q3 2017</v>
      </c>
      <c r="I92" s="413" t="s">
        <v>5080</v>
      </c>
      <c r="J92" s="415" t="s">
        <v>5476</v>
      </c>
      <c r="K92" s="70"/>
      <c r="L92" s="422">
        <f>_xlfn.IFNA(VLOOKUP($A92,'Base Data'!$A:$X,24,FALSE),"No")</f>
        <v>0</v>
      </c>
      <c r="Y92" s="7"/>
    </row>
    <row r="93" spans="1:25" ht="60" x14ac:dyDescent="0.25">
      <c r="A93" s="458" t="s">
        <v>222</v>
      </c>
      <c r="B93" s="431" t="s">
        <v>4894</v>
      </c>
      <c r="C93" s="432" t="str">
        <f>VLOOKUP($A93,'Base Data'!$A:$O,4)</f>
        <v>J &amp; J PRODUCTION</v>
      </c>
      <c r="D93" s="432" t="str">
        <f>VLOOKUP($A93,'Base Data'!$A:$O,5)</f>
        <v>Enterprise Blockchain Implementation</v>
      </c>
      <c r="E93" s="425">
        <f>VLOOKUP($A93,'Base Data'!$A:$O,15)</f>
        <v>4</v>
      </c>
      <c r="F93" s="425" t="str">
        <f>VLOOKUP($A93,'Base Data'!$A:$O,12)</f>
        <v>03-Identified/Validating</v>
      </c>
      <c r="G93" s="425" t="str">
        <f>VLOOKUP($A93,'Base Data'!$A:$O,6)</f>
        <v>Public</v>
      </c>
      <c r="H93" s="425" t="str">
        <f>VLOOKUP($A93,'Base Data'!$A:$O,8)</f>
        <v>Q3 2017</v>
      </c>
      <c r="I93" s="425" t="s">
        <v>5080</v>
      </c>
      <c r="J93" s="480" t="s">
        <v>4897</v>
      </c>
      <c r="K93" s="443"/>
      <c r="L93" s="433" t="str">
        <f>_xlfn.IFNA(VLOOKUP($A93,'Base Data'!$A:$X,24,FALSE),"No")</f>
        <v>CIC_Blockchain</v>
      </c>
      <c r="Y93" s="7"/>
    </row>
    <row r="94" spans="1:25" ht="60" x14ac:dyDescent="0.25">
      <c r="A94" s="100" t="s">
        <v>336</v>
      </c>
      <c r="B94" s="100" t="s">
        <v>4894</v>
      </c>
      <c r="C94" s="102" t="str">
        <f>VLOOKUP($A94,'Base Data'!$A:$O,4)</f>
        <v>AMERICAN EXPRESS TRAVEL RELATED SERVICES COMPANY, INC.</v>
      </c>
      <c r="D94" s="102" t="str">
        <f>VLOOKUP($A94,'Base Data'!$A:$O,5)</f>
        <v>First Blockchain Project</v>
      </c>
      <c r="E94" s="413">
        <f>VLOOKUP($A94,'Base Data'!$A:$O,15)</f>
        <v>2</v>
      </c>
      <c r="F94" s="413" t="str">
        <f>VLOOKUP($A94,'Base Data'!$A:$O,12)</f>
        <v>05-Qualified/Gaining Agreement</v>
      </c>
      <c r="G94" s="413" t="str">
        <f>VLOOKUP($A94,'Base Data'!$A:$O,6)</f>
        <v>FSS</v>
      </c>
      <c r="H94" s="413" t="str">
        <f>VLOOKUP($A94,'Base Data'!$A:$O,8)</f>
        <v>Q2 2017</v>
      </c>
      <c r="I94" s="413" t="s">
        <v>5080</v>
      </c>
      <c r="J94" s="452" t="s">
        <v>4908</v>
      </c>
      <c r="K94" s="70"/>
      <c r="L94" s="422" t="str">
        <f>_xlfn.IFNA(VLOOKUP($A94,'Base Data'!$A:$X,24,FALSE),"No")</f>
        <v>CIC_Blockchain</v>
      </c>
      <c r="Y94" s="7"/>
    </row>
    <row r="95" spans="1:25" x14ac:dyDescent="0.25">
      <c r="A95" s="375" t="s">
        <v>6988</v>
      </c>
      <c r="B95" s="431" t="s">
        <v>4894</v>
      </c>
      <c r="C95" s="432" t="str">
        <f>VLOOKUP($A95,'Base Data'!$A:$O,4)</f>
        <v>JPMORGAN CHASE BANK, NATIONAL ASSOCIATION</v>
      </c>
      <c r="D95" s="432" t="str">
        <f>VLOOKUP($A95,'Base Data'!$A:$O,5)</f>
        <v>Blockchain for Peer to Peer Lending</v>
      </c>
      <c r="E95" s="425">
        <f>VLOOKUP($A95,'Base Data'!$A:$O,15)</f>
        <v>0.2</v>
      </c>
      <c r="F95" s="425" t="str">
        <f>VLOOKUP($A95,'Base Data'!$A:$O,12)</f>
        <v>04-Validated/Qualifying</v>
      </c>
      <c r="G95" s="425" t="str">
        <f>VLOOKUP($A95,'Base Data'!$A:$O,6)</f>
        <v>FSS</v>
      </c>
      <c r="H95" s="425" t="str">
        <f>VLOOKUP($A95,'Base Data'!$A:$O,8)</f>
        <v>Q4 2017</v>
      </c>
      <c r="I95" s="425" t="s">
        <v>5080</v>
      </c>
      <c r="J95" s="8" t="s">
        <v>7876</v>
      </c>
      <c r="K95" s="443" t="s">
        <v>7812</v>
      </c>
      <c r="L95" s="433">
        <f>_xlfn.IFNA(VLOOKUP($A95,'Base Data'!$A:$X,24,FALSE),"No")</f>
        <v>0</v>
      </c>
      <c r="Y95" s="7"/>
    </row>
    <row r="96" spans="1:25" ht="120" x14ac:dyDescent="0.25">
      <c r="A96" s="442" t="s">
        <v>724</v>
      </c>
      <c r="B96" s="8" t="s">
        <v>4894</v>
      </c>
      <c r="C96" s="8" t="s">
        <v>725</v>
      </c>
      <c r="D96" s="8" t="s">
        <v>726</v>
      </c>
      <c r="E96" s="425">
        <f>VLOOKUP($A96,'Base Data'!$A:$O,15)</f>
        <v>0.57142800000000005</v>
      </c>
      <c r="F96" s="8" t="s">
        <v>47</v>
      </c>
      <c r="G96" s="477" t="s">
        <v>28</v>
      </c>
      <c r="H96" s="477" t="s">
        <v>66</v>
      </c>
      <c r="I96" s="425" t="s">
        <v>58</v>
      </c>
      <c r="J96" s="480" t="s">
        <v>7951</v>
      </c>
      <c r="L96" s="433" t="str">
        <f>_xlfn.IFNA(VLOOKUP($A96,'Base Data'!$A:$X,24,FALSE),"No")</f>
        <v>CIC_Blockchain</v>
      </c>
      <c r="Y96" s="7"/>
    </row>
    <row r="97" spans="1:25" x14ac:dyDescent="0.25">
      <c r="A97" s="375" t="s">
        <v>5708</v>
      </c>
      <c r="B97" s="100" t="s">
        <v>4894</v>
      </c>
      <c r="C97" s="102" t="str">
        <f>VLOOKUP($A97,'Base Data'!$A:$O,4)</f>
        <v>MIZUHO BANK, LTD.</v>
      </c>
      <c r="D97" s="102" t="str">
        <f>VLOOKUP($A97,'Base Data'!$A:$O,5)</f>
        <v>Mizuho Blockchain Incubation PT</v>
      </c>
      <c r="E97" s="413">
        <f>VLOOKUP($A97,'Base Data'!$A:$O,15)</f>
        <v>9.5238000000000003E-2</v>
      </c>
      <c r="F97" s="413" t="str">
        <f>VLOOKUP($A97,'Base Data'!$A:$O,12)</f>
        <v>01-Noticing</v>
      </c>
      <c r="G97" s="413" t="str">
        <f>VLOOKUP($A97,'Base Data'!$A:$O,6)</f>
        <v>FSS</v>
      </c>
      <c r="H97" s="413" t="str">
        <f>VLOOKUP($A97,'Base Data'!$A:$O,8)</f>
        <v>Q2 2017</v>
      </c>
      <c r="I97" s="413" t="s">
        <v>58</v>
      </c>
      <c r="J97" s="70" t="s">
        <v>7838</v>
      </c>
      <c r="K97" t="s">
        <v>7812</v>
      </c>
      <c r="L97" s="422">
        <f>_xlfn.IFNA(VLOOKUP($A97,'Base Data'!$A:$X,24,FALSE),"No")</f>
        <v>0</v>
      </c>
      <c r="Y97" s="7"/>
    </row>
    <row r="98" spans="1:25" ht="45" x14ac:dyDescent="0.25">
      <c r="A98" s="70" t="s">
        <v>173</v>
      </c>
      <c r="B98" s="100" t="s">
        <v>4894</v>
      </c>
      <c r="C98" s="102" t="str">
        <f>VLOOKUP($A98,'Base Data'!$A:$O,4)</f>
        <v>UNION PACIFIC RAILROAD COMPANY INC</v>
      </c>
      <c r="D98" s="102" t="str">
        <f>VLOOKUP($A98,'Base Data'!$A:$O,5)</f>
        <v>Resolve Power Exchange of Locomotive Capacity via Blockchain</v>
      </c>
      <c r="E98" s="413">
        <f>VLOOKUP($A98,'Base Data'!$A:$O,15)</f>
        <v>5</v>
      </c>
      <c r="F98" s="413" t="str">
        <f>VLOOKUP($A98,'Base Data'!$A:$O,12)</f>
        <v>04-Validated/Qualifying</v>
      </c>
      <c r="G98" s="413" t="str">
        <f>VLOOKUP($A98,'Base Data'!$A:$O,6)</f>
        <v>Distribution</v>
      </c>
      <c r="H98" s="413" t="str">
        <f>VLOOKUP($A98,'Base Data'!$A:$O,8)</f>
        <v>Q2 2017</v>
      </c>
      <c r="I98" s="413" t="s">
        <v>5080</v>
      </c>
      <c r="J98" s="415" t="s">
        <v>5478</v>
      </c>
      <c r="K98" s="70"/>
      <c r="L98" s="422">
        <f>_xlfn.IFNA(VLOOKUP($A98,'Base Data'!$A:$X,24,FALSE),"No")</f>
        <v>0</v>
      </c>
      <c r="Y98" s="7"/>
    </row>
    <row r="99" spans="1:25" x14ac:dyDescent="0.25">
      <c r="A99" s="378" t="s">
        <v>173</v>
      </c>
      <c r="B99" s="100" t="s">
        <v>4894</v>
      </c>
      <c r="C99" s="102" t="str">
        <f>VLOOKUP($A99,'Base Data'!$A:$O,4)</f>
        <v>UNION PACIFIC RAILROAD COMPANY INC</v>
      </c>
      <c r="D99" s="102" t="str">
        <f>VLOOKUP($A99,'Base Data'!$A:$O,5)</f>
        <v>Resolve Power Exchange of Locomotive Capacity via Blockchain</v>
      </c>
      <c r="E99" s="413">
        <f>VLOOKUP($A99,'Base Data'!$A:$O,15)</f>
        <v>5</v>
      </c>
      <c r="F99" s="413" t="str">
        <f>VLOOKUP($A99,'Base Data'!$A:$O,12)</f>
        <v>04-Validated/Qualifying</v>
      </c>
      <c r="G99" s="413" t="str">
        <f>VLOOKUP($A99,'Base Data'!$A:$O,6)</f>
        <v>Distribution</v>
      </c>
      <c r="H99" s="413" t="str">
        <f>VLOOKUP($A99,'Base Data'!$A:$O,8)</f>
        <v>Q2 2017</v>
      </c>
      <c r="I99" s="413" t="s">
        <v>5080</v>
      </c>
      <c r="J99" s="70" t="s">
        <v>7839</v>
      </c>
      <c r="K99" s="70" t="s">
        <v>7812</v>
      </c>
      <c r="L99" s="422">
        <f>_xlfn.IFNA(VLOOKUP($A99,'Base Data'!$A:$X,24,FALSE),"No")</f>
        <v>0</v>
      </c>
      <c r="Y99" s="7"/>
    </row>
    <row r="100" spans="1:25" x14ac:dyDescent="0.25">
      <c r="A100" s="453" t="s">
        <v>1883</v>
      </c>
      <c r="B100" s="101" t="s">
        <v>4894</v>
      </c>
      <c r="C100" s="453" t="s">
        <v>954</v>
      </c>
      <c r="D100" s="453" t="s">
        <v>1884</v>
      </c>
      <c r="E100" s="416">
        <v>0.2</v>
      </c>
      <c r="F100" s="453" t="s">
        <v>47</v>
      </c>
      <c r="G100" s="473" t="s">
        <v>28</v>
      </c>
      <c r="H100" s="473" t="s">
        <v>66</v>
      </c>
      <c r="I100" s="70"/>
      <c r="J100" s="452" t="s">
        <v>7835</v>
      </c>
      <c r="K100" s="70"/>
      <c r="L100" s="422" t="str">
        <f>_xlfn.IFNA(VLOOKUP($A100,'Base Data'!$A:$X,24,FALSE),"No")</f>
        <v>CIC_Blockchain</v>
      </c>
      <c r="Y100" s="7"/>
    </row>
    <row r="101" spans="1:25" x14ac:dyDescent="0.25">
      <c r="A101" s="378" t="s">
        <v>5720</v>
      </c>
      <c r="B101" s="100" t="s">
        <v>4894</v>
      </c>
      <c r="C101" s="102" t="str">
        <f>VLOOKUP($A101,'Base Data'!$A:$O,4)</f>
        <v>KBC GROUP NV</v>
      </c>
      <c r="D101" s="102" t="str">
        <f>VLOOKUP($A101,'Base Data'!$A:$O,5)</f>
        <v>KBC Blockchain New Member based on SAAS</v>
      </c>
      <c r="E101" s="413">
        <f>VLOOKUP($A101,'Base Data'!$A:$O,15)</f>
        <v>5.2999999999999999E-2</v>
      </c>
      <c r="F101" s="413" t="str">
        <f>VLOOKUP($A101,'Base Data'!$A:$O,12)</f>
        <v>03-Identified/Validating</v>
      </c>
      <c r="G101" s="413" t="str">
        <f>VLOOKUP($A101,'Base Data'!$A:$O,6)</f>
        <v>FSS</v>
      </c>
      <c r="H101" s="413" t="str">
        <f>VLOOKUP($A101,'Base Data'!$A:$O,8)</f>
        <v>Q3 2017</v>
      </c>
      <c r="I101" s="413" t="s">
        <v>13933</v>
      </c>
      <c r="J101" s="70" t="s">
        <v>7859</v>
      </c>
      <c r="K101" s="70" t="s">
        <v>7812</v>
      </c>
      <c r="L101" s="422">
        <f>_xlfn.IFNA(VLOOKUP($A101,'Base Data'!$A:$X,24,FALSE),"No")</f>
        <v>0</v>
      </c>
      <c r="Y101" s="7"/>
    </row>
    <row r="102" spans="1:25" x14ac:dyDescent="0.25">
      <c r="A102" s="100" t="s">
        <v>804</v>
      </c>
      <c r="B102" s="100" t="s">
        <v>4894</v>
      </c>
      <c r="C102" s="102" t="str">
        <f>VLOOKUP($A102,'Base Data'!$A:$O,4)</f>
        <v>THE BANK OF TOKYO-MITSUBISHI UFJ, LTD. SINGAPORE BRANCH</v>
      </c>
      <c r="D102" s="102" t="str">
        <f>VLOOKUP($A102,'Base Data'!$A:$O,5)</f>
        <v>BTMU Blockchain SLA Production</v>
      </c>
      <c r="E102" s="413">
        <f>VLOOKUP($A102,'Base Data'!$A:$O,15)</f>
        <v>0.6</v>
      </c>
      <c r="F102" s="413" t="str">
        <f>VLOOKUP($A102,'Base Data'!$A:$O,12)</f>
        <v>05-Qualified/Gaining Agreement</v>
      </c>
      <c r="G102" s="413" t="str">
        <f>VLOOKUP($A102,'Base Data'!$A:$O,6)</f>
        <v>FSS</v>
      </c>
      <c r="H102" s="413" t="str">
        <f>VLOOKUP($A102,'Base Data'!$A:$O,8)</f>
        <v>Q2 2017</v>
      </c>
      <c r="I102" s="413" t="s">
        <v>5080</v>
      </c>
      <c r="J102" s="70" t="s">
        <v>7830</v>
      </c>
      <c r="K102" s="70"/>
      <c r="L102" s="422" t="str">
        <f>_xlfn.IFNA(VLOOKUP($A102,'Base Data'!$A:$X,24,FALSE),"No")</f>
        <v>CIC_Blockchain</v>
      </c>
      <c r="Y102" s="7"/>
    </row>
    <row r="103" spans="1:25" x14ac:dyDescent="0.25">
      <c r="A103" s="378" t="s">
        <v>2954</v>
      </c>
      <c r="B103" s="100" t="s">
        <v>4894</v>
      </c>
      <c r="C103" s="102" t="str">
        <f>VLOOKUP($A103,'Base Data'!$A:$O,4)</f>
        <v>TATA COMMUNICATIONS LIMITED</v>
      </c>
      <c r="D103" s="102" t="str">
        <f>VLOOKUP($A103,'Base Data'!$A:$O,5)</f>
        <v>Blockchain for Managed CPE business</v>
      </c>
      <c r="E103" s="413">
        <f>VLOOKUP($A103,'Base Data'!$A:$O,15)</f>
        <v>0.1</v>
      </c>
      <c r="F103" s="413" t="str">
        <f>VLOOKUP($A103,'Base Data'!$A:$O,12)</f>
        <v>03-Identified/Validating</v>
      </c>
      <c r="G103" s="413" t="str">
        <f>VLOOKUP($A103,'Base Data'!$A:$O,6)</f>
        <v>ISA</v>
      </c>
      <c r="H103" s="413" t="str">
        <f>VLOOKUP($A103,'Base Data'!$A:$O,8)</f>
        <v>Q2 2017</v>
      </c>
      <c r="I103" s="413" t="s">
        <v>5080</v>
      </c>
      <c r="J103" s="70" t="s">
        <v>7840</v>
      </c>
      <c r="K103" s="70" t="s">
        <v>7812</v>
      </c>
      <c r="L103" s="422">
        <f>_xlfn.IFNA(VLOOKUP($A103,'Base Data'!$A:$X,24,FALSE),"No")</f>
        <v>0</v>
      </c>
      <c r="Y103" s="7"/>
    </row>
    <row r="104" spans="1:25" x14ac:dyDescent="0.25">
      <c r="A104" s="378" t="s">
        <v>4833</v>
      </c>
      <c r="B104" s="100" t="s">
        <v>4894</v>
      </c>
      <c r="C104" s="102" t="str">
        <f>VLOOKUP($A104,'Base Data'!$A:$O,4)</f>
        <v>Westpac Banking Corporation</v>
      </c>
      <c r="D104" s="102" t="str">
        <f>VLOOKUP($A104,'Base Data'!$A:$O,5)</f>
        <v>WIB: DD: CHG: IBM.x: 100k: Blockchain settlement pilot</v>
      </c>
      <c r="E104" s="413">
        <f>VLOOKUP($A104,'Base Data'!$A:$O,15)</f>
        <v>0</v>
      </c>
      <c r="F104" s="413" t="str">
        <f>VLOOKUP($A104,'Base Data'!$A:$O,12)</f>
        <v>03-Identified/Validating</v>
      </c>
      <c r="G104" s="413" t="str">
        <f>VLOOKUP($A104,'Base Data'!$A:$O,6)</f>
        <v>FSS</v>
      </c>
      <c r="H104" s="413" t="str">
        <f>VLOOKUP($A104,'Base Data'!$A:$O,8)</f>
        <v>Q3 2017</v>
      </c>
      <c r="I104" s="413" t="s">
        <v>5080</v>
      </c>
      <c r="J104" s="70" t="s">
        <v>563</v>
      </c>
      <c r="K104" s="70" t="s">
        <v>7812</v>
      </c>
      <c r="L104" s="422">
        <f>_xlfn.IFNA(VLOOKUP($A104,'Base Data'!$A:$X,24,FALSE),"No")</f>
        <v>0</v>
      </c>
      <c r="Y104" s="7"/>
    </row>
    <row r="105" spans="1:25" ht="120" x14ac:dyDescent="0.25">
      <c r="A105" s="443" t="s">
        <v>366</v>
      </c>
      <c r="B105" s="175" t="s">
        <v>4894</v>
      </c>
      <c r="C105" s="469" t="str">
        <f>VLOOKUP($A105,'Base Data'!$A:$O,4)</f>
        <v>ROCKWELL AUTOMATION, INC.</v>
      </c>
      <c r="D105" s="469" t="str">
        <f>VLOOKUP($A105,'Base Data'!$A:$O,5)</f>
        <v>Blockchain for Fin Ops (AP PTP)</v>
      </c>
      <c r="E105" s="413">
        <f>VLOOKUP($A105,'Base Data'!$A:$O,15)</f>
        <v>2</v>
      </c>
      <c r="F105" s="446" t="str">
        <f>VLOOKUP($A105,'Base Data'!$A:$O,12)</f>
        <v>03-Identified/Validating</v>
      </c>
      <c r="G105" s="446" t="str">
        <f>VLOOKUP($A105,'Base Data'!$A:$O,6)</f>
        <v>Industrial</v>
      </c>
      <c r="H105" s="446" t="str">
        <f>VLOOKUP($A105,'Base Data'!$A:$O,8)</f>
        <v>Q3 2017</v>
      </c>
      <c r="I105" s="423" t="s">
        <v>5080</v>
      </c>
      <c r="J105" s="482" t="s">
        <v>7804</v>
      </c>
      <c r="K105" s="443"/>
      <c r="L105" s="422" t="str">
        <f>_xlfn.IFNA(VLOOKUP($A105,'Base Data'!$A:$X,24,FALSE),"No")</f>
        <v>CIC_Blockchain</v>
      </c>
      <c r="Y105" s="7"/>
    </row>
    <row r="106" spans="1:25" x14ac:dyDescent="0.25">
      <c r="A106" s="459" t="s">
        <v>3673</v>
      </c>
      <c r="B106" s="466" t="s">
        <v>4894</v>
      </c>
      <c r="C106" s="466" t="str">
        <f>VLOOKUP($A106,'Base Data'!$A:$O,4)</f>
        <v>NORTHERN TRUST</v>
      </c>
      <c r="D106" s="466" t="str">
        <f>VLOOKUP($A106,'Base Data'!$A:$O,5)</f>
        <v>Blockchain PE MVP - Prod Deployment Support</v>
      </c>
      <c r="E106" s="428">
        <f>VLOOKUP($A106,'Base Data'!$A:$O,15)</f>
        <v>6.2019999999999999E-2</v>
      </c>
      <c r="F106" s="476" t="str">
        <f>VLOOKUP($A106,'Base Data'!$A:$O,12)</f>
        <v>07-Won/Implementing</v>
      </c>
      <c r="G106" s="476" t="str">
        <f>VLOOKUP($A106,'Base Data'!$A:$O,6)</f>
        <v>FSS</v>
      </c>
      <c r="H106" s="476" t="str">
        <f>VLOOKUP($A106,'Base Data'!$A:$O,8)</f>
        <v>Q1 2017</v>
      </c>
      <c r="I106" s="479" t="s">
        <v>7828</v>
      </c>
      <c r="J106" s="481" t="s">
        <v>7877</v>
      </c>
      <c r="K106" s="481"/>
      <c r="L106" s="430">
        <f>_xlfn.IFNA(VLOOKUP($A106,'Base Data'!$A:$X,24,FALSE),"No")</f>
        <v>0</v>
      </c>
      <c r="Y106" s="7"/>
    </row>
    <row r="107" spans="1:25" ht="45" x14ac:dyDescent="0.25">
      <c r="A107" s="175" t="s">
        <v>763</v>
      </c>
      <c r="B107" s="175" t="s">
        <v>4894</v>
      </c>
      <c r="C107" s="469" t="str">
        <f>VLOOKUP($A107,'Base Data'!$A:$O,4)</f>
        <v>AMGEN INC.</v>
      </c>
      <c r="D107" s="469" t="str">
        <f>VLOOKUP($A107,'Base Data'!$A:$O,5)</f>
        <v>Blockchain Clinical Trials for Amgen</v>
      </c>
      <c r="E107" s="413">
        <f>VLOOKUP($A107,'Base Data'!$A:$O,15)</f>
        <v>0</v>
      </c>
      <c r="F107" s="446" t="str">
        <f>VLOOKUP($A107,'Base Data'!$A:$O,12)</f>
        <v>05-Qualified/Gaining Agreement</v>
      </c>
      <c r="G107" s="446" t="str">
        <f>VLOOKUP($A107,'Base Data'!$A:$O,6)</f>
        <v>Public</v>
      </c>
      <c r="H107" s="446" t="str">
        <f>VLOOKUP($A107,'Base Data'!$A:$O,8)</f>
        <v>Q2 2017</v>
      </c>
      <c r="I107" s="423" t="s">
        <v>5080</v>
      </c>
      <c r="J107" s="482" t="s">
        <v>4906</v>
      </c>
      <c r="K107" s="443"/>
      <c r="L107" s="422" t="str">
        <f>_xlfn.IFNA(VLOOKUP($A107,'Base Data'!$A:$X,24,FALSE),"No")</f>
        <v>CIC_Blockchain</v>
      </c>
      <c r="Y107" s="7"/>
    </row>
    <row r="108" spans="1:25" x14ac:dyDescent="0.25">
      <c r="A108" s="375" t="s">
        <v>193</v>
      </c>
      <c r="B108" s="175" t="s">
        <v>4894</v>
      </c>
      <c r="C108" s="469" t="str">
        <f>VLOOKUP($A108,'Base Data'!$A:$O,4)</f>
        <v>BLUE CROSS &amp; BLUE SHIELD OF NORTH CAROLINA</v>
      </c>
      <c r="D108" s="469" t="str">
        <f>VLOOKUP($A108,'Base Data'!$A:$O,5)</f>
        <v>Blockchain Interest - Clinical Data Use Case</v>
      </c>
      <c r="E108" s="446">
        <f>VLOOKUP($A108,'Base Data'!$A:$O,15)</f>
        <v>5</v>
      </c>
      <c r="F108" s="446" t="str">
        <f>VLOOKUP($A108,'Base Data'!$A:$O,12)</f>
        <v>03-Identified/Validating</v>
      </c>
      <c r="G108" s="446" t="str">
        <f>VLOOKUP($A108,'Base Data'!$A:$O,6)</f>
        <v>Public</v>
      </c>
      <c r="H108" s="446" t="str">
        <f>VLOOKUP($A108,'Base Data'!$A:$O,8)</f>
        <v>Q3 2017</v>
      </c>
      <c r="I108" s="423" t="s">
        <v>5080</v>
      </c>
      <c r="J108" s="443" t="s">
        <v>7842</v>
      </c>
      <c r="K108" t="s">
        <v>7812</v>
      </c>
      <c r="L108" s="422">
        <f>_xlfn.IFNA(VLOOKUP($A108,'Base Data'!$A:$X,24,FALSE),"No")</f>
        <v>0</v>
      </c>
      <c r="Y108" s="7"/>
    </row>
    <row r="109" spans="1:25" ht="45" x14ac:dyDescent="0.25">
      <c r="A109" s="465" t="s">
        <v>2939</v>
      </c>
      <c r="B109" s="175" t="s">
        <v>4894</v>
      </c>
      <c r="C109" s="469" t="str">
        <f>VLOOKUP($A109,'Base Data'!$A:$O,4)</f>
        <v>Philip Morris International Management</v>
      </c>
      <c r="D109" s="469" t="str">
        <f>VLOOKUP($A109,'Base Data'!$A:$O,5)</f>
        <v>Blockchain for Supply Chain</v>
      </c>
      <c r="E109" s="446">
        <f>VLOOKUP($A109,'Base Data'!$A:$O,15)</f>
        <v>0.1</v>
      </c>
      <c r="F109" s="446" t="str">
        <f>VLOOKUP($A109,'Base Data'!$A:$O,12)</f>
        <v>03-Identified/Validating</v>
      </c>
      <c r="G109" s="446" t="str">
        <f>VLOOKUP($A109,'Base Data'!$A:$O,6)</f>
        <v>Distribution</v>
      </c>
      <c r="H109" s="446" t="str">
        <f>VLOOKUP($A109,'Base Data'!$A:$O,8)</f>
        <v>Q3 2017</v>
      </c>
      <c r="I109" s="446" t="s">
        <v>5080</v>
      </c>
      <c r="J109" s="484" t="s">
        <v>5477</v>
      </c>
      <c r="K109" s="443"/>
      <c r="L109" s="422">
        <f>_xlfn.IFNA(VLOOKUP($A109,'Base Data'!$A:$X,24,FALSE),"No")</f>
        <v>0</v>
      </c>
      <c r="Y109" s="7"/>
    </row>
    <row r="110" spans="1:25" x14ac:dyDescent="0.25">
      <c r="A110" s="375" t="s">
        <v>2939</v>
      </c>
      <c r="B110" s="175" t="s">
        <v>4894</v>
      </c>
      <c r="C110" s="469" t="str">
        <f>VLOOKUP($A110,'Base Data'!$A:$O,4)</f>
        <v>Philip Morris International Management</v>
      </c>
      <c r="D110" s="469" t="str">
        <f>VLOOKUP($A110,'Base Data'!$A:$O,5)</f>
        <v>Blockchain for Supply Chain</v>
      </c>
      <c r="E110" s="446">
        <f>VLOOKUP($A110,'Base Data'!$A:$O,15)</f>
        <v>0.1</v>
      </c>
      <c r="F110" s="446" t="str">
        <f>VLOOKUP($A110,'Base Data'!$A:$O,12)</f>
        <v>03-Identified/Validating</v>
      </c>
      <c r="G110" s="446" t="str">
        <f>VLOOKUP($A110,'Base Data'!$A:$O,6)</f>
        <v>Distribution</v>
      </c>
      <c r="H110" s="446" t="str">
        <f>VLOOKUP($A110,'Base Data'!$A:$O,8)</f>
        <v>Q3 2017</v>
      </c>
      <c r="I110" s="446" t="s">
        <v>5080</v>
      </c>
      <c r="J110" s="443" t="s">
        <v>7841</v>
      </c>
      <c r="K110" t="s">
        <v>7812</v>
      </c>
      <c r="L110" s="422">
        <f>_xlfn.IFNA(VLOOKUP($A110,'Base Data'!$A:$X,24,FALSE),"No")</f>
        <v>0</v>
      </c>
      <c r="Y110" s="7"/>
    </row>
    <row r="111" spans="1:25" ht="75" x14ac:dyDescent="0.25">
      <c r="A111" s="451" t="s">
        <v>8835</v>
      </c>
      <c r="B111" s="175" t="s">
        <v>4894</v>
      </c>
      <c r="C111" s="443" t="s">
        <v>9182</v>
      </c>
      <c r="D111" s="443" t="s">
        <v>8837</v>
      </c>
      <c r="E111" s="456">
        <v>0.15</v>
      </c>
      <c r="F111" s="175" t="s">
        <v>46</v>
      </c>
      <c r="G111" s="451"/>
      <c r="H111" s="455" t="s">
        <v>67</v>
      </c>
      <c r="I111" s="451" t="s">
        <v>5080</v>
      </c>
      <c r="J111" s="7" t="s">
        <v>9565</v>
      </c>
      <c r="L111" s="438"/>
      <c r="Y111" s="7"/>
    </row>
    <row r="112" spans="1:25" x14ac:dyDescent="0.25">
      <c r="A112" s="175" t="s">
        <v>1092</v>
      </c>
      <c r="B112" s="175" t="s">
        <v>4894</v>
      </c>
      <c r="C112" s="469" t="str">
        <f>VLOOKUP($A112,'Base Data'!$A:$O,4)</f>
        <v>SUMITOMO MITSUI FINANCE AND LEASIN</v>
      </c>
      <c r="D112" s="469" t="str">
        <f>VLOOKUP($A112,'Base Data'!$A:$O,5)</f>
        <v>Blockchain PoC</v>
      </c>
      <c r="E112" s="446">
        <f>VLOOKUP($A112,'Base Data'!$A:$O,15)</f>
        <v>0.4</v>
      </c>
      <c r="F112" s="446" t="str">
        <f>VLOOKUP($A112,'Base Data'!$A:$O,12)</f>
        <v>04-Validated/Qualifying</v>
      </c>
      <c r="G112" s="446" t="str">
        <f>VLOOKUP($A112,'Base Data'!$A:$O,6)</f>
        <v>FSS</v>
      </c>
      <c r="H112" s="446" t="str">
        <f>VLOOKUP($A112,'Base Data'!$A:$O,8)</f>
        <v>Q2 2017</v>
      </c>
      <c r="I112" s="446" t="s">
        <v>5080</v>
      </c>
      <c r="J112" s="443" t="s">
        <v>7862</v>
      </c>
      <c r="K112" s="443"/>
      <c r="L112" s="422" t="str">
        <f>_xlfn.IFNA(VLOOKUP($A112,'Base Data'!$A:$X,24,FALSE),"No")</f>
        <v>CIC_Blockchain</v>
      </c>
      <c r="Y112" s="7"/>
    </row>
    <row r="113" spans="1:25" x14ac:dyDescent="0.25">
      <c r="A113" s="375" t="s">
        <v>6532</v>
      </c>
      <c r="B113" s="175" t="s">
        <v>4894</v>
      </c>
      <c r="C113" s="469" t="str">
        <f>VLOOKUP($A113,'Base Data'!$A:$O,4)</f>
        <v>METROPOLITAN LIFE INSURANCE COMPANY (INC)</v>
      </c>
      <c r="D113" s="469" t="str">
        <f>VLOOKUP($A113,'Base Data'!$A:$O,5)</f>
        <v>AD Backlog - MetLife Blockchain Strategy and Lab</v>
      </c>
      <c r="E113" s="446">
        <f>VLOOKUP($A113,'Base Data'!$A:$O,15)</f>
        <v>2</v>
      </c>
      <c r="F113" s="446" t="str">
        <f>VLOOKUP($A113,'Base Data'!$A:$O,12)</f>
        <v>03-Identified/Validating</v>
      </c>
      <c r="G113" s="446" t="str">
        <f>VLOOKUP($A113,'Base Data'!$A:$O,6)</f>
        <v>FSS</v>
      </c>
      <c r="H113" s="446" t="str">
        <f>VLOOKUP($A113,'Base Data'!$A:$O,8)</f>
        <v>Q2 2017</v>
      </c>
      <c r="I113" s="446" t="s">
        <v>5080</v>
      </c>
      <c r="J113" s="443" t="s">
        <v>7844</v>
      </c>
      <c r="K113" t="s">
        <v>7812</v>
      </c>
      <c r="L113" s="422">
        <f>_xlfn.IFNA(VLOOKUP($A113,'Base Data'!$A:$X,24,FALSE),"No")</f>
        <v>0</v>
      </c>
      <c r="Y113" s="7"/>
    </row>
    <row r="114" spans="1:25" x14ac:dyDescent="0.25">
      <c r="A114" s="375" t="s">
        <v>2039</v>
      </c>
      <c r="B114" s="175" t="s">
        <v>4894</v>
      </c>
      <c r="C114" s="469" t="str">
        <f>VLOOKUP($A114,'Base Data'!$A:$O,4)</f>
        <v>RELIANCE INDUSTRIES LIMITED</v>
      </c>
      <c r="D114" s="469" t="str">
        <f>VLOOKUP($A114,'Base Data'!$A:$O,5)</f>
        <v>Block chain for Oil and Gas - Smarter Contracts</v>
      </c>
      <c r="E114" s="446">
        <f>VLOOKUP($A114,'Base Data'!$A:$O,15)</f>
        <v>0.2</v>
      </c>
      <c r="F114" s="446" t="str">
        <f>VLOOKUP($A114,'Base Data'!$A:$O,12)</f>
        <v>03-Identified/Validating</v>
      </c>
      <c r="G114" s="446" t="str">
        <f>VLOOKUP($A114,'Base Data'!$A:$O,6)</f>
        <v>ISA</v>
      </c>
      <c r="H114" s="446" t="str">
        <f>VLOOKUP($A114,'Base Data'!$A:$O,8)</f>
        <v>Q3 2017</v>
      </c>
      <c r="I114" s="446" t="s">
        <v>5080</v>
      </c>
      <c r="J114" s="443" t="s">
        <v>7845</v>
      </c>
      <c r="K114" t="s">
        <v>7812</v>
      </c>
      <c r="L114" s="422">
        <f>_xlfn.IFNA(VLOOKUP($A114,'Base Data'!$A:$X,24,FALSE),"No")</f>
        <v>0</v>
      </c>
      <c r="Y114" s="7"/>
    </row>
    <row r="115" spans="1:25" x14ac:dyDescent="0.25">
      <c r="A115" s="377" t="s">
        <v>160</v>
      </c>
      <c r="B115" s="175" t="s">
        <v>4894</v>
      </c>
      <c r="C115" s="469" t="str">
        <f>VLOOKUP($A115,'Base Data'!$A:$O,4)</f>
        <v>THE NORTHERN TRUST COMPANY</v>
      </c>
      <c r="D115" s="469" t="str">
        <f>VLOOKUP($A115,'Base Data'!$A:$O,5)</f>
        <v>Project Willow Phase 2 Build</v>
      </c>
      <c r="E115" s="446">
        <f>VLOOKUP($A115,'Base Data'!$A:$O,15)</f>
        <v>2</v>
      </c>
      <c r="F115" s="446" t="str">
        <f>VLOOKUP($A115,'Base Data'!$A:$O,12)</f>
        <v>04-Validated/Qualifying</v>
      </c>
      <c r="G115" s="446" t="str">
        <f>VLOOKUP($A115,'Base Data'!$A:$O,6)</f>
        <v>FSS</v>
      </c>
      <c r="H115" s="446" t="str">
        <f>VLOOKUP($A115,'Base Data'!$A:$O,8)</f>
        <v>Q2 2017</v>
      </c>
      <c r="I115" s="446" t="s">
        <v>7828</v>
      </c>
      <c r="J115" s="443" t="s">
        <v>7878</v>
      </c>
      <c r="K115" t="s">
        <v>7812</v>
      </c>
      <c r="L115" s="422">
        <f>_xlfn.IFNA(VLOOKUP($A115,'Base Data'!$A:$X,24,FALSE),"No")</f>
        <v>0</v>
      </c>
      <c r="Y115" s="7"/>
    </row>
    <row r="116" spans="1:25" x14ac:dyDescent="0.25">
      <c r="A116" s="375" t="s">
        <v>687</v>
      </c>
      <c r="B116" s="175" t="s">
        <v>4894</v>
      </c>
      <c r="C116" s="469" t="str">
        <f>VLOOKUP($A116,'Base Data'!$A:$O,4)</f>
        <v>KPN B.V.</v>
      </c>
      <c r="D116" s="469" t="str">
        <f>VLOOKUP($A116,'Base Data'!$A:$O,5)</f>
        <v>Blockchain Project 1</v>
      </c>
      <c r="E116" s="446">
        <f>VLOOKUP($A116,'Base Data'!$A:$O,15)</f>
        <v>0.65</v>
      </c>
      <c r="F116" s="446" t="str">
        <f>VLOOKUP($A116,'Base Data'!$A:$O,12)</f>
        <v>04-Validated/Qualifying</v>
      </c>
      <c r="G116" s="446" t="str">
        <f>VLOOKUP($A116,'Base Data'!$A:$O,6)</f>
        <v>Industrial</v>
      </c>
      <c r="H116" s="446" t="str">
        <f>VLOOKUP($A116,'Base Data'!$A:$O,8)</f>
        <v>Q2 2017</v>
      </c>
      <c r="I116" s="446" t="s">
        <v>5080</v>
      </c>
      <c r="J116" s="443" t="s">
        <v>7854</v>
      </c>
      <c r="K116" s="443" t="s">
        <v>7812</v>
      </c>
      <c r="L116" s="422">
        <f>_xlfn.IFNA(VLOOKUP($A116,'Base Data'!$A:$X,24,FALSE),"No")</f>
        <v>0</v>
      </c>
      <c r="Y116" s="7"/>
    </row>
    <row r="117" spans="1:25" x14ac:dyDescent="0.25">
      <c r="A117" s="375" t="s">
        <v>1864</v>
      </c>
      <c r="B117" s="175" t="s">
        <v>4894</v>
      </c>
      <c r="C117" s="469" t="str">
        <f>VLOOKUP($A117,'Base Data'!$A:$O,4)</f>
        <v>AMERICAN INTERNATIONAL GROUPINC</v>
      </c>
      <c r="D117" s="469" t="str">
        <f>VLOOKUP($A117,'Base Data'!$A:$O,5)</f>
        <v>Blockchain for Parametric Weather Insurance</v>
      </c>
      <c r="E117" s="446">
        <f>VLOOKUP($A117,'Base Data'!$A:$O,15)</f>
        <v>0.2</v>
      </c>
      <c r="F117" s="446" t="str">
        <f>VLOOKUP($A117,'Base Data'!$A:$O,12)</f>
        <v>04-Validated/Qualifying</v>
      </c>
      <c r="G117" s="446" t="str">
        <f>VLOOKUP($A117,'Base Data'!$A:$O,6)</f>
        <v>FSS</v>
      </c>
      <c r="H117" s="446" t="str">
        <f>VLOOKUP($A117,'Base Data'!$A:$O,8)</f>
        <v>Q2 2017</v>
      </c>
      <c r="I117" s="446" t="s">
        <v>7857</v>
      </c>
      <c r="J117" s="443" t="s">
        <v>7863</v>
      </c>
      <c r="K117" s="443" t="s">
        <v>7812</v>
      </c>
      <c r="L117" s="485">
        <f>_xlfn.IFNA(VLOOKUP($A117,'Base Data'!$A:$X,24,FALSE),"No")</f>
        <v>0</v>
      </c>
      <c r="Y117" s="7"/>
    </row>
    <row r="118" spans="1:25" x14ac:dyDescent="0.25">
      <c r="A118" s="443" t="s">
        <v>609</v>
      </c>
      <c r="B118" s="449" t="s">
        <v>9222</v>
      </c>
      <c r="C118" s="443" t="s">
        <v>9047</v>
      </c>
      <c r="D118" s="443" t="s">
        <v>611</v>
      </c>
      <c r="E118">
        <v>0.25</v>
      </c>
      <c r="F118" s="413" t="str">
        <f>VLOOKUP($A118,'Base Data'!$A:$O,12)</f>
        <v>03-Identified/Validating</v>
      </c>
      <c r="G118" t="s">
        <v>25</v>
      </c>
      <c r="H118" t="s">
        <v>66</v>
      </c>
      <c r="I118" s="423" t="s">
        <v>9223</v>
      </c>
      <c r="J118" s="7" t="s">
        <v>9224</v>
      </c>
      <c r="Y118" s="7"/>
    </row>
    <row r="119" spans="1:25" ht="90" x14ac:dyDescent="0.25">
      <c r="A119" s="175" t="s">
        <v>537</v>
      </c>
      <c r="B119" s="175" t="s">
        <v>4894</v>
      </c>
      <c r="C119" s="469" t="str">
        <f>VLOOKUP($A119,'Base Data'!$A:$O,4)</f>
        <v>LONDON STOCK EXCHANGE GROUP PLC</v>
      </c>
      <c r="D119" s="469" t="str">
        <f>VLOOKUP($A119,'Base Data'!$A:$O,5)</f>
        <v>Blockchain Platform</v>
      </c>
      <c r="E119" s="446">
        <f>VLOOKUP($A119,'Base Data'!$A:$O,15)</f>
        <v>0.28999999999999998</v>
      </c>
      <c r="F119" s="446" t="str">
        <f>VLOOKUP($A119,'Base Data'!$A:$O,12)</f>
        <v>04-Validated/Qualifying</v>
      </c>
      <c r="G119" s="446" t="str">
        <f>VLOOKUP($A119,'Base Data'!$A:$O,6)</f>
        <v>FSS</v>
      </c>
      <c r="H119" s="446" t="str">
        <f>VLOOKUP($A119,'Base Data'!$A:$O,8)</f>
        <v>Q4 2017</v>
      </c>
      <c r="I119" s="446" t="s">
        <v>7857</v>
      </c>
      <c r="J119" s="482" t="s">
        <v>4907</v>
      </c>
      <c r="K119" s="443"/>
      <c r="L119" s="485" t="str">
        <f>_xlfn.IFNA(VLOOKUP($A119,'Base Data'!$A:$X,24,FALSE),"No")</f>
        <v>CIC_Blockchain</v>
      </c>
      <c r="Y119" s="7"/>
    </row>
    <row r="120" spans="1:25" ht="30" x14ac:dyDescent="0.25">
      <c r="A120" s="463" t="s">
        <v>758</v>
      </c>
      <c r="B120" s="175" t="s">
        <v>4894</v>
      </c>
      <c r="C120" s="469" t="str">
        <f>VLOOKUP($A120,'Base Data'!$A:$O,4)</f>
        <v>MAHINDRA &amp; MAHINDRA FINANCIAL SERVICES LIMITED</v>
      </c>
      <c r="D120" s="469" t="str">
        <f>VLOOKUP($A120,'Base Data'!$A:$O,5)</f>
        <v>Commercial Implementation of Block Chain for Invoice Discounting</v>
      </c>
      <c r="E120" s="446">
        <f>VLOOKUP($A120,'Base Data'!$A:$O,15)</f>
        <v>2.1999999999999999E-5</v>
      </c>
      <c r="F120" s="446" t="str">
        <f>VLOOKUP($A120,'Base Data'!$A:$O,12)</f>
        <v>05-Qualified/Gaining Agreement</v>
      </c>
      <c r="G120" s="446" t="str">
        <f>VLOOKUP($A120,'Base Data'!$A:$O,6)</f>
        <v>ISA</v>
      </c>
      <c r="H120" s="446" t="str">
        <f>VLOOKUP($A120,'Base Data'!$A:$O,8)</f>
        <v>Q2 2017</v>
      </c>
      <c r="I120" s="446" t="s">
        <v>5080</v>
      </c>
      <c r="J120" s="482" t="s">
        <v>7815</v>
      </c>
      <c r="K120" s="443"/>
      <c r="L120" s="485" t="str">
        <f>_xlfn.IFNA(VLOOKUP($A120,'Base Data'!$A:$X,24,FALSE),"No")</f>
        <v>CIC_Blockchain</v>
      </c>
      <c r="Y120" s="7"/>
    </row>
    <row r="121" spans="1:25" x14ac:dyDescent="0.25">
      <c r="A121" s="375" t="s">
        <v>4830</v>
      </c>
      <c r="B121" s="175" t="s">
        <v>4894</v>
      </c>
      <c r="C121" s="469" t="str">
        <f>VLOOKUP($A121,'Base Data'!$A:$O,4)</f>
        <v>WESTPAC BANKING CORPORATION</v>
      </c>
      <c r="D121" s="469" t="str">
        <f>VLOOKUP($A121,'Base Data'!$A:$O,5)</f>
        <v>WIB: DD: CHG: IBM.x: 750k: Blockchain Invoice Reverse Factoring pilot</v>
      </c>
      <c r="E121" s="446">
        <f>VLOOKUP($A121,'Base Data'!$A:$O,15)</f>
        <v>0</v>
      </c>
      <c r="F121" s="446" t="str">
        <f>VLOOKUP($A121,'Base Data'!$A:$O,12)</f>
        <v>04-Validated/Qualifying</v>
      </c>
      <c r="G121" s="446" t="str">
        <f>VLOOKUP($A121,'Base Data'!$A:$O,6)</f>
        <v>FSS</v>
      </c>
      <c r="H121" s="446" t="str">
        <f>VLOOKUP($A121,'Base Data'!$A:$O,8)</f>
        <v>Q3 2017</v>
      </c>
      <c r="I121" s="446" t="s">
        <v>5080</v>
      </c>
      <c r="J121" s="443" t="s">
        <v>563</v>
      </c>
      <c r="K121" s="443"/>
      <c r="L121" s="485">
        <f>_xlfn.IFNA(VLOOKUP($A121,'Base Data'!$A:$X,24,FALSE),"No")</f>
        <v>0</v>
      </c>
      <c r="Y121" s="7"/>
    </row>
    <row r="122" spans="1:25" x14ac:dyDescent="0.25">
      <c r="A122" s="175" t="s">
        <v>2896</v>
      </c>
      <c r="B122" s="175" t="s">
        <v>4894</v>
      </c>
      <c r="C122" s="469" t="str">
        <f>VLOOKUP($A122,'Base Data'!$A:$O,4)</f>
        <v>THE BANK OF TOKYO-MITSUBISHI UFJ, LTD. SINGAPORE BRANCH</v>
      </c>
      <c r="D122" s="469" t="str">
        <f>VLOOKUP($A122,'Base Data'!$A:$O,5)</f>
        <v>BTMU Blockchain SLA Production BS Support</v>
      </c>
      <c r="E122" s="446">
        <f>VLOOKUP($A122,'Base Data'!$A:$O,15)</f>
        <v>0.1</v>
      </c>
      <c r="F122" s="446" t="str">
        <f>VLOOKUP($A122,'Base Data'!$A:$O,12)</f>
        <v>05-Qualified/Gaining Agreement</v>
      </c>
      <c r="G122" s="446" t="str">
        <f>VLOOKUP($A122,'Base Data'!$A:$O,6)</f>
        <v>FSS</v>
      </c>
      <c r="H122" s="446" t="str">
        <f>VLOOKUP($A122,'Base Data'!$A:$O,8)</f>
        <v>Q2 2017</v>
      </c>
      <c r="I122" s="446" t="s">
        <v>5080</v>
      </c>
      <c r="J122" s="443" t="s">
        <v>7861</v>
      </c>
      <c r="K122" s="443"/>
      <c r="L122" s="485" t="str">
        <f>_xlfn.IFNA(VLOOKUP($A122,'Base Data'!$A:$X,24,FALSE),"No")</f>
        <v>CIC_Blockchain</v>
      </c>
      <c r="Y122" s="7"/>
    </row>
    <row r="123" spans="1:25" x14ac:dyDescent="0.25">
      <c r="A123" s="175" t="s">
        <v>3386</v>
      </c>
      <c r="B123" s="175" t="s">
        <v>4894</v>
      </c>
      <c r="C123" s="469" t="str">
        <f>VLOOKUP($A123,'Base Data'!$A:$O,4)</f>
        <v>MITSUBISHI UFJ TRUST AND BANKING C</v>
      </c>
      <c r="D123" s="469" t="str">
        <f>VLOOKUP($A123,'Base Data'!$A:$O,5)</f>
        <v>データ信託構想コンサルフェーズ(Blockchain)</v>
      </c>
      <c r="E123" s="446">
        <f>VLOOKUP($A123,'Base Data'!$A:$O,15)</f>
        <v>9.5238000000000003E-2</v>
      </c>
      <c r="F123" s="446" t="str">
        <f>VLOOKUP($A123,'Base Data'!$A:$O,12)</f>
        <v>03-Identified/Validating</v>
      </c>
      <c r="G123" s="446" t="str">
        <f>VLOOKUP($A123,'Base Data'!$A:$O,6)</f>
        <v>FSS</v>
      </c>
      <c r="H123" s="446" t="str">
        <f>VLOOKUP($A123,'Base Data'!$A:$O,8)</f>
        <v>Q2 2017</v>
      </c>
      <c r="I123" s="446" t="s">
        <v>5080</v>
      </c>
      <c r="J123" s="443" t="s">
        <v>7861</v>
      </c>
      <c r="K123" s="443"/>
      <c r="L123" s="485" t="str">
        <f>_xlfn.IFNA(VLOOKUP($A123,'Base Data'!$A:$X,24,FALSE),"No")</f>
        <v>CIC_Blockchain</v>
      </c>
      <c r="Y123" s="7"/>
    </row>
    <row r="124" spans="1:25" x14ac:dyDescent="0.25">
      <c r="A124" t="s">
        <v>7887</v>
      </c>
      <c r="B124" s="175" t="s">
        <v>4894</v>
      </c>
      <c r="C124" s="443" t="s">
        <v>8963</v>
      </c>
      <c r="D124" s="443" t="s">
        <v>7888</v>
      </c>
      <c r="E124">
        <v>0.3</v>
      </c>
      <c r="F124" s="122" t="s">
        <v>50</v>
      </c>
      <c r="G124" s="122" t="s">
        <v>26</v>
      </c>
      <c r="H124" s="62" t="s">
        <v>65</v>
      </c>
      <c r="I124" s="446" t="s">
        <v>9566</v>
      </c>
      <c r="J124" s="7" t="s">
        <v>9567</v>
      </c>
      <c r="Y124" s="7"/>
    </row>
    <row r="125" spans="1:25" x14ac:dyDescent="0.25">
      <c r="A125" s="68" t="s">
        <v>7466</v>
      </c>
      <c r="B125" s="175" t="s">
        <v>4894</v>
      </c>
      <c r="C125" s="68" t="s">
        <v>7467</v>
      </c>
      <c r="D125" s="68" t="s">
        <v>7468</v>
      </c>
      <c r="E125">
        <v>5.0000000000000001E-4</v>
      </c>
      <c r="F125" s="122" t="s">
        <v>50</v>
      </c>
      <c r="G125" t="s">
        <v>26</v>
      </c>
      <c r="H125" s="62" t="s">
        <v>65</v>
      </c>
      <c r="I125" s="446" t="s">
        <v>5080</v>
      </c>
      <c r="J125" s="7" t="s">
        <v>9568</v>
      </c>
      <c r="Y125" s="7"/>
    </row>
    <row r="126" spans="1:25" ht="60" x14ac:dyDescent="0.25">
      <c r="A126" s="451" t="s">
        <v>6876</v>
      </c>
      <c r="B126" s="175" t="s">
        <v>4894</v>
      </c>
      <c r="C126" s="451" t="s">
        <v>9028</v>
      </c>
      <c r="D126" s="451" t="s">
        <v>6878</v>
      </c>
      <c r="E126">
        <v>0.4</v>
      </c>
      <c r="F126" s="446" t="str">
        <f>VLOOKUP($A126,'Base Data'!$A:$O,12)</f>
        <v>04-Validated/Qualifying</v>
      </c>
      <c r="G126" t="s">
        <v>25</v>
      </c>
      <c r="H126" t="s">
        <v>66</v>
      </c>
      <c r="I126" s="446" t="s">
        <v>5080</v>
      </c>
      <c r="J126" s="7" t="s">
        <v>9569</v>
      </c>
      <c r="Y126" s="7"/>
    </row>
    <row r="127" spans="1:25" ht="90" x14ac:dyDescent="0.25">
      <c r="A127" s="487" t="s">
        <v>3117</v>
      </c>
      <c r="B127" s="175" t="s">
        <v>4894</v>
      </c>
      <c r="C127" s="454" t="s">
        <v>8974</v>
      </c>
      <c r="D127" s="454" t="s">
        <v>316</v>
      </c>
      <c r="E127">
        <v>0.06</v>
      </c>
      <c r="F127" s="175" t="s">
        <v>47</v>
      </c>
      <c r="G127" s="175" t="s">
        <v>27</v>
      </c>
      <c r="H127" s="175" t="s">
        <v>65</v>
      </c>
      <c r="I127" s="446" t="s">
        <v>5080</v>
      </c>
      <c r="J127" s="7" t="s">
        <v>9572</v>
      </c>
      <c r="Y127" s="7"/>
    </row>
    <row r="128" spans="1:25" x14ac:dyDescent="0.25">
      <c r="A128" s="454" t="s">
        <v>7981</v>
      </c>
      <c r="B128" s="175" t="s">
        <v>9222</v>
      </c>
      <c r="C128" s="454" t="s">
        <v>8979</v>
      </c>
      <c r="D128" s="454" t="s">
        <v>7982</v>
      </c>
      <c r="E128">
        <v>0.05</v>
      </c>
      <c r="F128" s="175" t="s">
        <v>46</v>
      </c>
      <c r="H128" t="s">
        <v>65</v>
      </c>
      <c r="I128" s="446" t="s">
        <v>9570</v>
      </c>
      <c r="J128" s="7" t="s">
        <v>9571</v>
      </c>
      <c r="Y128" s="7"/>
    </row>
    <row r="129" spans="1:25" ht="30" x14ac:dyDescent="0.25">
      <c r="A129" t="s">
        <v>1175</v>
      </c>
      <c r="B129" s="175" t="s">
        <v>4894</v>
      </c>
      <c r="C129" s="122" t="s">
        <v>8962</v>
      </c>
      <c r="D129" s="122" t="s">
        <v>1176</v>
      </c>
      <c r="E129">
        <v>0.7</v>
      </c>
      <c r="F129" s="68" t="s">
        <v>48</v>
      </c>
      <c r="G129" s="68" t="s">
        <v>28</v>
      </c>
      <c r="H129" s="68" t="s">
        <v>65</v>
      </c>
      <c r="I129" s="68" t="s">
        <v>7824</v>
      </c>
      <c r="J129" s="7" t="s">
        <v>9774</v>
      </c>
      <c r="Y129" s="7"/>
    </row>
    <row r="130" spans="1:25" ht="45" x14ac:dyDescent="0.25">
      <c r="A130" s="175" t="s">
        <v>2980</v>
      </c>
      <c r="B130" s="175" t="s">
        <v>4894</v>
      </c>
      <c r="C130" s="68" t="s">
        <v>4344</v>
      </c>
      <c r="D130" s="175" t="s">
        <v>2982</v>
      </c>
      <c r="E130">
        <v>0.1</v>
      </c>
      <c r="F130" s="68" t="s">
        <v>47</v>
      </c>
      <c r="H130" t="s">
        <v>65</v>
      </c>
      <c r="I130" s="446" t="s">
        <v>5080</v>
      </c>
      <c r="J130" s="7" t="s">
        <v>7868</v>
      </c>
      <c r="Y130" s="7"/>
    </row>
    <row r="131" spans="1:25" ht="30" x14ac:dyDescent="0.25">
      <c r="A131" s="74" t="s">
        <v>3061</v>
      </c>
      <c r="B131" s="175" t="s">
        <v>4894</v>
      </c>
      <c r="C131" s="74" t="s">
        <v>9068</v>
      </c>
      <c r="D131" s="74" t="s">
        <v>3063</v>
      </c>
      <c r="E131">
        <v>0.1</v>
      </c>
      <c r="F131" s="68" t="s">
        <v>47</v>
      </c>
      <c r="H131" t="s">
        <v>66</v>
      </c>
      <c r="I131" s="446" t="s">
        <v>5080</v>
      </c>
      <c r="J131" s="7" t="s">
        <v>9773</v>
      </c>
      <c r="Y131" s="7"/>
    </row>
    <row r="132" spans="1:25" x14ac:dyDescent="0.25">
      <c r="A132" t="s">
        <v>8216</v>
      </c>
      <c r="B132" t="s">
        <v>4894</v>
      </c>
      <c r="C132" s="122" t="s">
        <v>8962</v>
      </c>
      <c r="D132" s="122" t="s">
        <v>1176</v>
      </c>
      <c r="E132">
        <v>0.9</v>
      </c>
      <c r="F132" t="s">
        <v>46</v>
      </c>
      <c r="G132" t="s">
        <v>28</v>
      </c>
      <c r="H132" t="s">
        <v>66</v>
      </c>
      <c r="J132" s="7" t="s">
        <v>9775</v>
      </c>
      <c r="Y132" s="7"/>
    </row>
    <row r="133" spans="1:25" ht="90" x14ac:dyDescent="0.25">
      <c r="A133" s="74" t="s">
        <v>8010</v>
      </c>
      <c r="B133" t="s">
        <v>9222</v>
      </c>
      <c r="C133" s="122" t="s">
        <v>9776</v>
      </c>
      <c r="H133" t="s">
        <v>65</v>
      </c>
      <c r="I133" s="446" t="s">
        <v>9778</v>
      </c>
      <c r="J133" s="7" t="s">
        <v>9777</v>
      </c>
      <c r="Y133" s="7"/>
    </row>
    <row r="134" spans="1:25" ht="60" x14ac:dyDescent="0.25">
      <c r="A134" s="122" t="s">
        <v>7893</v>
      </c>
      <c r="B134" t="s">
        <v>9222</v>
      </c>
      <c r="C134" s="122" t="s">
        <v>1493</v>
      </c>
      <c r="D134" s="122" t="s">
        <v>7894</v>
      </c>
      <c r="E134">
        <v>0.13</v>
      </c>
      <c r="F134" t="s">
        <v>48</v>
      </c>
      <c r="G134" t="s">
        <v>25</v>
      </c>
      <c r="H134" t="s">
        <v>65</v>
      </c>
      <c r="I134" s="446" t="s">
        <v>7865</v>
      </c>
      <c r="J134" s="7" t="s">
        <v>9779</v>
      </c>
      <c r="Y134" s="7"/>
    </row>
    <row r="135" spans="1:25" ht="45" x14ac:dyDescent="0.25">
      <c r="A135" s="175" t="s">
        <v>8102</v>
      </c>
      <c r="B135" t="s">
        <v>4894</v>
      </c>
      <c r="C135" s="175" t="s">
        <v>8103</v>
      </c>
      <c r="D135" s="175" t="s">
        <v>8104</v>
      </c>
      <c r="E135">
        <v>7.0000000000000007E-2</v>
      </c>
      <c r="F135" t="s">
        <v>47</v>
      </c>
      <c r="G135" t="s">
        <v>6576</v>
      </c>
      <c r="H135" t="s">
        <v>67</v>
      </c>
      <c r="I135" s="446" t="s">
        <v>5080</v>
      </c>
      <c r="J135" s="7" t="s">
        <v>9780</v>
      </c>
      <c r="Y135" s="7"/>
    </row>
    <row r="136" spans="1:25" x14ac:dyDescent="0.25">
      <c r="A136" t="s">
        <v>8537</v>
      </c>
      <c r="B136" t="s">
        <v>4894</v>
      </c>
      <c r="C136" s="175" t="s">
        <v>10964</v>
      </c>
      <c r="D136" s="489" t="s">
        <v>8538</v>
      </c>
      <c r="E136">
        <v>0</v>
      </c>
      <c r="F136" t="s">
        <v>46</v>
      </c>
      <c r="G136" t="s">
        <v>25</v>
      </c>
      <c r="H136" t="s">
        <v>66</v>
      </c>
      <c r="Y136" s="7"/>
    </row>
    <row r="137" spans="1:25" ht="30" x14ac:dyDescent="0.25">
      <c r="A137" t="s">
        <v>10397</v>
      </c>
      <c r="B137" t="s">
        <v>4894</v>
      </c>
      <c r="C137" s="175" t="s">
        <v>10965</v>
      </c>
      <c r="D137" t="s">
        <v>10399</v>
      </c>
      <c r="E137">
        <v>0.33</v>
      </c>
      <c r="F137" t="s">
        <v>47</v>
      </c>
      <c r="G137" t="s">
        <v>6576</v>
      </c>
      <c r="H137" t="s">
        <v>66</v>
      </c>
      <c r="I137" s="446" t="s">
        <v>5080</v>
      </c>
      <c r="J137" s="7" t="s">
        <v>10966</v>
      </c>
      <c r="Y137" s="7"/>
    </row>
    <row r="138" spans="1:25" ht="30" x14ac:dyDescent="0.25">
      <c r="A138" s="506" t="s">
        <v>12688</v>
      </c>
      <c r="B138" t="s">
        <v>4894</v>
      </c>
      <c r="C138" s="506" t="s">
        <v>12689</v>
      </c>
      <c r="D138" s="506" t="s">
        <v>12690</v>
      </c>
      <c r="E138" s="511">
        <v>40</v>
      </c>
      <c r="F138" s="507" t="s">
        <v>48</v>
      </c>
      <c r="G138" t="s">
        <v>26</v>
      </c>
      <c r="H138" s="507" t="s">
        <v>11224</v>
      </c>
      <c r="I138" s="446" t="s">
        <v>5080</v>
      </c>
      <c r="J138" s="7" t="s">
        <v>13934</v>
      </c>
      <c r="Y138" s="7"/>
    </row>
    <row r="139" spans="1:25" ht="45" x14ac:dyDescent="0.25">
      <c r="A139" s="618" t="s">
        <v>2545</v>
      </c>
      <c r="B139" t="s">
        <v>4894</v>
      </c>
      <c r="C139" s="618" t="s">
        <v>2546</v>
      </c>
      <c r="D139" s="618" t="s">
        <v>2547</v>
      </c>
      <c r="E139">
        <v>0.15</v>
      </c>
      <c r="F139" s="619" t="s">
        <v>46</v>
      </c>
      <c r="G139" t="s">
        <v>35</v>
      </c>
      <c r="H139" s="619" t="s">
        <v>11223</v>
      </c>
      <c r="I139" s="446" t="s">
        <v>13935</v>
      </c>
      <c r="J139" s="7" t="s">
        <v>13936</v>
      </c>
      <c r="Y139" s="7"/>
    </row>
    <row r="140" spans="1:25" x14ac:dyDescent="0.25">
      <c r="A140" s="633" t="s">
        <v>228</v>
      </c>
      <c r="B140" t="s">
        <v>4894</v>
      </c>
      <c r="D140" s="632" t="s">
        <v>229</v>
      </c>
      <c r="E140" s="416">
        <v>4</v>
      </c>
      <c r="F140" s="621" t="s">
        <v>47</v>
      </c>
      <c r="G140" s="122" t="s">
        <v>24</v>
      </c>
      <c r="H140" s="507" t="s">
        <v>11224</v>
      </c>
      <c r="I140" s="446" t="s">
        <v>7828</v>
      </c>
      <c r="J140" s="7" t="s">
        <v>13936</v>
      </c>
      <c r="Y140" s="7"/>
    </row>
    <row r="141" spans="1:25" x14ac:dyDescent="0.25">
      <c r="Y141" s="7"/>
    </row>
    <row r="142" spans="1:25" x14ac:dyDescent="0.25">
      <c r="Y142" s="7"/>
    </row>
    <row r="143" spans="1:25" x14ac:dyDescent="0.25">
      <c r="Y143" s="7"/>
    </row>
    <row r="144" spans="1:25" x14ac:dyDescent="0.25">
      <c r="Y144" s="7"/>
    </row>
    <row r="145" spans="25:25" x14ac:dyDescent="0.25">
      <c r="Y145" s="7"/>
    </row>
    <row r="146" spans="25:25" x14ac:dyDescent="0.25">
      <c r="Y146" s="7"/>
    </row>
    <row r="147" spans="25:25" x14ac:dyDescent="0.25">
      <c r="Y147" s="7"/>
    </row>
    <row r="148" spans="25:25" x14ac:dyDescent="0.25">
      <c r="Y148" s="7"/>
    </row>
    <row r="149" spans="25:25" x14ac:dyDescent="0.25">
      <c r="Y149" s="7"/>
    </row>
    <row r="150" spans="25:25" x14ac:dyDescent="0.25">
      <c r="Y150" s="7"/>
    </row>
    <row r="151" spans="25:25" x14ac:dyDescent="0.25">
      <c r="Y151" s="7"/>
    </row>
    <row r="152" spans="25:25" x14ac:dyDescent="0.25">
      <c r="Y152" s="7"/>
    </row>
    <row r="153" spans="25:25" x14ac:dyDescent="0.25">
      <c r="Y153" s="7"/>
    </row>
    <row r="154" spans="25:25" x14ac:dyDescent="0.25">
      <c r="Y154" s="7"/>
    </row>
    <row r="155" spans="25:25" x14ac:dyDescent="0.25">
      <c r="Y155" s="7"/>
    </row>
    <row r="156" spans="25:25" x14ac:dyDescent="0.25">
      <c r="Y156" s="7"/>
    </row>
    <row r="157" spans="25:25" x14ac:dyDescent="0.25">
      <c r="Y157" s="7"/>
    </row>
    <row r="158" spans="25:25" x14ac:dyDescent="0.25">
      <c r="Y158" s="7"/>
    </row>
    <row r="159" spans="25:25" x14ac:dyDescent="0.25">
      <c r="Y159" s="7"/>
    </row>
    <row r="160" spans="25:25" x14ac:dyDescent="0.25">
      <c r="Y160" s="7"/>
    </row>
    <row r="161" spans="25:25" x14ac:dyDescent="0.25">
      <c r="Y161" s="7"/>
    </row>
    <row r="162" spans="25:25" x14ac:dyDescent="0.25">
      <c r="Y162" s="7"/>
    </row>
    <row r="163" spans="25:25" x14ac:dyDescent="0.25">
      <c r="Y163" s="7"/>
    </row>
    <row r="164" spans="25:25" x14ac:dyDescent="0.25">
      <c r="Y164" s="7"/>
    </row>
    <row r="165" spans="25:25" x14ac:dyDescent="0.25">
      <c r="Y165" s="7"/>
    </row>
    <row r="166" spans="25:25" x14ac:dyDescent="0.25">
      <c r="Y166" s="7"/>
    </row>
    <row r="167" spans="25:25" x14ac:dyDescent="0.25">
      <c r="Y167" s="7"/>
    </row>
    <row r="168" spans="25:25" x14ac:dyDescent="0.25">
      <c r="Y168" s="7"/>
    </row>
    <row r="169" spans="25:25" x14ac:dyDescent="0.25">
      <c r="Y169" s="7"/>
    </row>
    <row r="170" spans="25:25" x14ac:dyDescent="0.25">
      <c r="Y170" s="7"/>
    </row>
    <row r="171" spans="25:25" x14ac:dyDescent="0.25">
      <c r="Y171" s="7"/>
    </row>
    <row r="172" spans="25:25" x14ac:dyDescent="0.25">
      <c r="Y172" s="7"/>
    </row>
    <row r="173" spans="25:25" x14ac:dyDescent="0.25">
      <c r="Y173" s="7"/>
    </row>
    <row r="174" spans="25:25" x14ac:dyDescent="0.25">
      <c r="Y174" s="7"/>
    </row>
    <row r="175" spans="25:25" x14ac:dyDescent="0.25">
      <c r="Y175" s="7"/>
    </row>
    <row r="176" spans="25:25" x14ac:dyDescent="0.25">
      <c r="Y176" s="7"/>
    </row>
    <row r="177" spans="25:25" x14ac:dyDescent="0.25">
      <c r="Y177" s="7"/>
    </row>
    <row r="178" spans="25:25" x14ac:dyDescent="0.25">
      <c r="Y178" s="7"/>
    </row>
    <row r="179" spans="25:25" x14ac:dyDescent="0.25">
      <c r="Y179" s="7"/>
    </row>
    <row r="180" spans="25:25" x14ac:dyDescent="0.25">
      <c r="Y180" s="7"/>
    </row>
    <row r="181" spans="25:25" x14ac:dyDescent="0.25">
      <c r="Y181" s="7"/>
    </row>
    <row r="182" spans="25:25" x14ac:dyDescent="0.25">
      <c r="Y182" s="7"/>
    </row>
    <row r="183" spans="25:25" x14ac:dyDescent="0.25">
      <c r="Y183" s="7"/>
    </row>
    <row r="184" spans="25:25" x14ac:dyDescent="0.25">
      <c r="Y184" s="7"/>
    </row>
    <row r="185" spans="25:25" x14ac:dyDescent="0.25">
      <c r="Y185" s="7"/>
    </row>
    <row r="186" spans="25:25" x14ac:dyDescent="0.25">
      <c r="Y186" s="7"/>
    </row>
    <row r="187" spans="25:25" x14ac:dyDescent="0.25">
      <c r="Y187" s="7"/>
    </row>
    <row r="188" spans="25:25" x14ac:dyDescent="0.25">
      <c r="Y188" s="7"/>
    </row>
    <row r="189" spans="25:25" x14ac:dyDescent="0.25">
      <c r="Y189" s="7"/>
    </row>
    <row r="190" spans="25:25" x14ac:dyDescent="0.25">
      <c r="Y190" s="7"/>
    </row>
    <row r="191" spans="25:25" x14ac:dyDescent="0.25">
      <c r="Y191" s="7"/>
    </row>
    <row r="192" spans="25:25" x14ac:dyDescent="0.25">
      <c r="Y192" s="7"/>
    </row>
    <row r="193" spans="25:25" x14ac:dyDescent="0.25">
      <c r="Y193" s="7"/>
    </row>
    <row r="194" spans="25:25" x14ac:dyDescent="0.25">
      <c r="Y194" s="7"/>
    </row>
    <row r="195" spans="25:25" x14ac:dyDescent="0.25">
      <c r="Y195" s="7"/>
    </row>
    <row r="196" spans="25:25" x14ac:dyDescent="0.25">
      <c r="Y196" s="7"/>
    </row>
    <row r="197" spans="25:25" x14ac:dyDescent="0.25">
      <c r="Y197" s="7"/>
    </row>
    <row r="198" spans="25:25" x14ac:dyDescent="0.25">
      <c r="Y198" s="7"/>
    </row>
    <row r="199" spans="25:25" x14ac:dyDescent="0.25">
      <c r="Y199" s="7"/>
    </row>
    <row r="200" spans="25:25" x14ac:dyDescent="0.25">
      <c r="Y200" s="7"/>
    </row>
    <row r="201" spans="25:25" x14ac:dyDescent="0.25">
      <c r="Y201" s="7"/>
    </row>
    <row r="202" spans="25:25" x14ac:dyDescent="0.25">
      <c r="Y202" s="7"/>
    </row>
    <row r="203" spans="25:25" x14ac:dyDescent="0.25">
      <c r="Y203" s="7"/>
    </row>
    <row r="204" spans="25:25" x14ac:dyDescent="0.25">
      <c r="Y204" s="7"/>
    </row>
    <row r="205" spans="25:25" x14ac:dyDescent="0.25">
      <c r="Y205" s="7"/>
    </row>
    <row r="206" spans="25:25" x14ac:dyDescent="0.25">
      <c r="Y206" s="7"/>
    </row>
    <row r="207" spans="25:25" x14ac:dyDescent="0.25">
      <c r="Y207" s="7"/>
    </row>
    <row r="208" spans="25:25" x14ac:dyDescent="0.25">
      <c r="Y208" s="7"/>
    </row>
    <row r="209" spans="25:25" x14ac:dyDescent="0.25">
      <c r="Y209" s="7"/>
    </row>
    <row r="210" spans="25:25" x14ac:dyDescent="0.25">
      <c r="Y210" s="7"/>
    </row>
    <row r="211" spans="25:25" x14ac:dyDescent="0.25">
      <c r="Y211" s="7"/>
    </row>
    <row r="212" spans="25:25" x14ac:dyDescent="0.25">
      <c r="Y212" s="7"/>
    </row>
    <row r="213" spans="25:25" x14ac:dyDescent="0.25">
      <c r="Y213" s="7"/>
    </row>
    <row r="214" spans="25:25" x14ac:dyDescent="0.25">
      <c r="Y214" s="7"/>
    </row>
    <row r="215" spans="25:25" x14ac:dyDescent="0.25">
      <c r="Y215" s="7"/>
    </row>
    <row r="216" spans="25:25" x14ac:dyDescent="0.25">
      <c r="Y216" s="7"/>
    </row>
    <row r="217" spans="25:25" x14ac:dyDescent="0.25">
      <c r="Y217" s="7"/>
    </row>
    <row r="218" spans="25:25" x14ac:dyDescent="0.25">
      <c r="Y218" s="7"/>
    </row>
    <row r="219" spans="25:25" x14ac:dyDescent="0.25">
      <c r="Y219" s="7"/>
    </row>
    <row r="220" spans="25:25" x14ac:dyDescent="0.25">
      <c r="Y220" s="7"/>
    </row>
    <row r="221" spans="25:25" x14ac:dyDescent="0.25">
      <c r="Y221" s="7"/>
    </row>
    <row r="222" spans="25:25" x14ac:dyDescent="0.25">
      <c r="Y222" s="7"/>
    </row>
    <row r="223" spans="25:25" x14ac:dyDescent="0.25">
      <c r="Y223" s="7"/>
    </row>
    <row r="224" spans="25:25" x14ac:dyDescent="0.25">
      <c r="Y224" s="7"/>
    </row>
    <row r="225" spans="25:25" x14ac:dyDescent="0.25">
      <c r="Y225" s="7"/>
    </row>
    <row r="226" spans="25:25" x14ac:dyDescent="0.25">
      <c r="Y226" s="7"/>
    </row>
    <row r="227" spans="25:25" x14ac:dyDescent="0.25">
      <c r="Y227" s="7"/>
    </row>
    <row r="228" spans="25:25" x14ac:dyDescent="0.25">
      <c r="Y228" s="7"/>
    </row>
    <row r="229" spans="25:25" x14ac:dyDescent="0.25">
      <c r="Y229" s="7"/>
    </row>
    <row r="230" spans="25:25" x14ac:dyDescent="0.25">
      <c r="Y230" s="7"/>
    </row>
    <row r="231" spans="25:25" x14ac:dyDescent="0.25">
      <c r="Y231" s="7"/>
    </row>
    <row r="232" spans="25:25" x14ac:dyDescent="0.25">
      <c r="Y232" s="7"/>
    </row>
    <row r="233" spans="25:25" x14ac:dyDescent="0.25">
      <c r="Y233" s="7"/>
    </row>
    <row r="234" spans="25:25" x14ac:dyDescent="0.25">
      <c r="Y234" s="7"/>
    </row>
    <row r="235" spans="25:25" x14ac:dyDescent="0.25">
      <c r="Y235" s="7"/>
    </row>
    <row r="236" spans="25:25" x14ac:dyDescent="0.25">
      <c r="Y236" s="7"/>
    </row>
    <row r="237" spans="25:25" x14ac:dyDescent="0.25">
      <c r="Y237" s="7"/>
    </row>
    <row r="238" spans="25:25" x14ac:dyDescent="0.25">
      <c r="Y238" s="7"/>
    </row>
    <row r="239" spans="25:25" x14ac:dyDescent="0.25">
      <c r="Y239" s="7"/>
    </row>
    <row r="240" spans="25:25" x14ac:dyDescent="0.25">
      <c r="Y240" s="7"/>
    </row>
    <row r="241" spans="25:25" x14ac:dyDescent="0.25">
      <c r="Y241" s="7"/>
    </row>
    <row r="242" spans="25:25" x14ac:dyDescent="0.25">
      <c r="Y242" s="7"/>
    </row>
    <row r="243" spans="25:25" x14ac:dyDescent="0.25">
      <c r="Y243" s="7"/>
    </row>
    <row r="244" spans="25:25" x14ac:dyDescent="0.25">
      <c r="Y244" s="7"/>
    </row>
    <row r="245" spans="25:25" x14ac:dyDescent="0.25">
      <c r="Y245" s="7"/>
    </row>
    <row r="246" spans="25:25" x14ac:dyDescent="0.25">
      <c r="Y246" s="7"/>
    </row>
    <row r="247" spans="25:25" x14ac:dyDescent="0.25">
      <c r="Y247" s="7"/>
    </row>
    <row r="248" spans="25:25" x14ac:dyDescent="0.25">
      <c r="Y248" s="7"/>
    </row>
    <row r="249" spans="25:25" x14ac:dyDescent="0.25">
      <c r="Y249" s="7"/>
    </row>
    <row r="250" spans="25:25" x14ac:dyDescent="0.25">
      <c r="Y250" s="7"/>
    </row>
    <row r="251" spans="25:25" x14ac:dyDescent="0.25">
      <c r="Y251" s="7"/>
    </row>
    <row r="252" spans="25:25" x14ac:dyDescent="0.25">
      <c r="Y252" s="7"/>
    </row>
    <row r="253" spans="25:25" x14ac:dyDescent="0.25">
      <c r="Y253" s="7"/>
    </row>
    <row r="254" spans="25:25" x14ac:dyDescent="0.25">
      <c r="Y254" s="7"/>
    </row>
    <row r="255" spans="25:25" x14ac:dyDescent="0.25">
      <c r="Y255" s="7"/>
    </row>
    <row r="256" spans="25:25" x14ac:dyDescent="0.25">
      <c r="Y256" s="7"/>
    </row>
    <row r="257" spans="25:25" x14ac:dyDescent="0.25">
      <c r="Y257" s="7"/>
    </row>
    <row r="258" spans="25:25" x14ac:dyDescent="0.25">
      <c r="Y258" s="7"/>
    </row>
    <row r="259" spans="25:25" x14ac:dyDescent="0.25">
      <c r="Y259" s="7"/>
    </row>
    <row r="260" spans="25:25" x14ac:dyDescent="0.25">
      <c r="Y260" s="7"/>
    </row>
    <row r="261" spans="25:25" x14ac:dyDescent="0.25">
      <c r="Y261" s="7"/>
    </row>
    <row r="262" spans="25:25" x14ac:dyDescent="0.25">
      <c r="Y262" s="7"/>
    </row>
    <row r="263" spans="25:25" x14ac:dyDescent="0.25">
      <c r="Y263" s="7"/>
    </row>
    <row r="264" spans="25:25" x14ac:dyDescent="0.25">
      <c r="Y264" s="7"/>
    </row>
    <row r="265" spans="25:25" x14ac:dyDescent="0.25">
      <c r="Y265" s="7"/>
    </row>
    <row r="266" spans="25:25" x14ac:dyDescent="0.25">
      <c r="Y266" s="7"/>
    </row>
    <row r="267" spans="25:25" x14ac:dyDescent="0.25">
      <c r="Y267" s="7"/>
    </row>
    <row r="268" spans="25:25" x14ac:dyDescent="0.25">
      <c r="Y268" s="7"/>
    </row>
    <row r="269" spans="25:25" x14ac:dyDescent="0.25">
      <c r="Y269" s="7"/>
    </row>
    <row r="270" spans="25:25" x14ac:dyDescent="0.25">
      <c r="Y270" s="7"/>
    </row>
    <row r="271" spans="25:25" x14ac:dyDescent="0.25">
      <c r="Y271" s="7"/>
    </row>
    <row r="272" spans="25:25" x14ac:dyDescent="0.25">
      <c r="Y272" s="7"/>
    </row>
    <row r="273" spans="25:25" x14ac:dyDescent="0.25">
      <c r="Y273" s="7"/>
    </row>
    <row r="274" spans="25:25" x14ac:dyDescent="0.25">
      <c r="Y274" s="7"/>
    </row>
    <row r="275" spans="25:25" x14ac:dyDescent="0.25">
      <c r="Y275" s="7"/>
    </row>
    <row r="276" spans="25:25" x14ac:dyDescent="0.25">
      <c r="Y276" s="7"/>
    </row>
    <row r="277" spans="25:25" x14ac:dyDescent="0.25">
      <c r="Y277" s="7"/>
    </row>
    <row r="278" spans="25:25" x14ac:dyDescent="0.25">
      <c r="Y278" s="7"/>
    </row>
    <row r="279" spans="25:25" x14ac:dyDescent="0.25">
      <c r="Y279" s="7"/>
    </row>
    <row r="280" spans="25:25" x14ac:dyDescent="0.25">
      <c r="Y280" s="7"/>
    </row>
    <row r="281" spans="25:25" x14ac:dyDescent="0.25">
      <c r="Y281" s="7"/>
    </row>
    <row r="282" spans="25:25" x14ac:dyDescent="0.25">
      <c r="Y282" s="7"/>
    </row>
    <row r="283" spans="25:25" x14ac:dyDescent="0.25">
      <c r="Y283" s="7"/>
    </row>
    <row r="284" spans="25:25" x14ac:dyDescent="0.25">
      <c r="Y284" s="7"/>
    </row>
    <row r="285" spans="25:25" x14ac:dyDescent="0.25">
      <c r="Y285" s="7"/>
    </row>
    <row r="286" spans="25:25" x14ac:dyDescent="0.25">
      <c r="Y286" s="7"/>
    </row>
    <row r="287" spans="25:25" x14ac:dyDescent="0.25">
      <c r="Y287" s="7"/>
    </row>
    <row r="288" spans="25:25" x14ac:dyDescent="0.25">
      <c r="Y288" s="7"/>
    </row>
    <row r="289" spans="25:25" x14ac:dyDescent="0.25">
      <c r="Y289" s="7"/>
    </row>
    <row r="290" spans="25:25" x14ac:dyDescent="0.25">
      <c r="Y290" s="7"/>
    </row>
    <row r="291" spans="25:25" x14ac:dyDescent="0.25">
      <c r="Y291" s="7"/>
    </row>
    <row r="292" spans="25:25" x14ac:dyDescent="0.25">
      <c r="Y292" s="7"/>
    </row>
    <row r="293" spans="25:25" x14ac:dyDescent="0.25">
      <c r="Y293" s="7"/>
    </row>
    <row r="294" spans="25:25" x14ac:dyDescent="0.25">
      <c r="Y294" s="7"/>
    </row>
    <row r="295" spans="25:25" x14ac:dyDescent="0.25">
      <c r="Y295" s="7"/>
    </row>
    <row r="296" spans="25:25" x14ac:dyDescent="0.25">
      <c r="Y296" s="7"/>
    </row>
    <row r="297" spans="25:25" x14ac:dyDescent="0.25">
      <c r="Y297" s="7"/>
    </row>
    <row r="298" spans="25:25" x14ac:dyDescent="0.25">
      <c r="Y298" s="7"/>
    </row>
    <row r="299" spans="25:25" x14ac:dyDescent="0.25">
      <c r="Y299" s="7"/>
    </row>
    <row r="300" spans="25:25" x14ac:dyDescent="0.25">
      <c r="Y300" s="7"/>
    </row>
    <row r="301" spans="25:25" x14ac:dyDescent="0.25">
      <c r="Y301" s="7"/>
    </row>
    <row r="302" spans="25:25" x14ac:dyDescent="0.25">
      <c r="Y302" s="7"/>
    </row>
    <row r="303" spans="25:25" x14ac:dyDescent="0.25">
      <c r="Y303" s="7"/>
    </row>
    <row r="304" spans="25:25" x14ac:dyDescent="0.25">
      <c r="Y304" s="7"/>
    </row>
    <row r="305" spans="25:25" x14ac:dyDescent="0.25">
      <c r="Y305" s="7"/>
    </row>
    <row r="306" spans="25:25" x14ac:dyDescent="0.25">
      <c r="Y306" s="7"/>
    </row>
    <row r="307" spans="25:25" x14ac:dyDescent="0.25">
      <c r="Y307" s="7"/>
    </row>
    <row r="308" spans="25:25" x14ac:dyDescent="0.25">
      <c r="Y308" s="7"/>
    </row>
    <row r="309" spans="25:25" x14ac:dyDescent="0.25">
      <c r="Y309" s="7"/>
    </row>
    <row r="310" spans="25:25" x14ac:dyDescent="0.25">
      <c r="Y310" s="7"/>
    </row>
    <row r="311" spans="25:25" x14ac:dyDescent="0.25">
      <c r="Y311" s="7"/>
    </row>
    <row r="312" spans="25:25" x14ac:dyDescent="0.25">
      <c r="Y312" s="7"/>
    </row>
    <row r="313" spans="25:25" x14ac:dyDescent="0.25">
      <c r="Y313" s="7"/>
    </row>
    <row r="314" spans="25:25" x14ac:dyDescent="0.25">
      <c r="Y314" s="7"/>
    </row>
    <row r="315" spans="25:25" x14ac:dyDescent="0.25">
      <c r="Y315" s="7"/>
    </row>
    <row r="316" spans="25:25" x14ac:dyDescent="0.25">
      <c r="Y316" s="7"/>
    </row>
    <row r="317" spans="25:25" x14ac:dyDescent="0.25">
      <c r="Y317" s="7"/>
    </row>
    <row r="318" spans="25:25" x14ac:dyDescent="0.25">
      <c r="Y318" s="7"/>
    </row>
    <row r="319" spans="25:25" x14ac:dyDescent="0.25">
      <c r="Y319" s="7"/>
    </row>
    <row r="320" spans="25:25" x14ac:dyDescent="0.25">
      <c r="Y320" s="7"/>
    </row>
    <row r="321" spans="25:25" x14ac:dyDescent="0.25">
      <c r="Y321" s="7"/>
    </row>
    <row r="322" spans="25:25" x14ac:dyDescent="0.25">
      <c r="Y322" s="7"/>
    </row>
    <row r="323" spans="25:25" x14ac:dyDescent="0.25">
      <c r="Y323" s="7"/>
    </row>
    <row r="324" spans="25:25" x14ac:dyDescent="0.25">
      <c r="Y324" s="7"/>
    </row>
    <row r="325" spans="25:25" x14ac:dyDescent="0.25">
      <c r="Y325" s="7"/>
    </row>
    <row r="326" spans="25:25" x14ac:dyDescent="0.25">
      <c r="Y326" s="7"/>
    </row>
    <row r="327" spans="25:25" x14ac:dyDescent="0.25">
      <c r="Y327" s="7"/>
    </row>
    <row r="328" spans="25:25" x14ac:dyDescent="0.25">
      <c r="Y328" s="7"/>
    </row>
    <row r="329" spans="25:25" x14ac:dyDescent="0.25">
      <c r="Y329" s="7"/>
    </row>
    <row r="330" spans="25:25" x14ac:dyDescent="0.25">
      <c r="Y330" s="7"/>
    </row>
    <row r="331" spans="25:25" x14ac:dyDescent="0.25">
      <c r="Y331" s="7"/>
    </row>
    <row r="332" spans="25:25" x14ac:dyDescent="0.25">
      <c r="Y332" s="7"/>
    </row>
    <row r="333" spans="25:25" x14ac:dyDescent="0.25">
      <c r="Y333" s="7"/>
    </row>
    <row r="334" spans="25:25" x14ac:dyDescent="0.25">
      <c r="Y334" s="7"/>
    </row>
    <row r="335" spans="25:25" x14ac:dyDescent="0.25">
      <c r="Y335" s="7"/>
    </row>
    <row r="336" spans="25:25" x14ac:dyDescent="0.25">
      <c r="Y336" s="7"/>
    </row>
    <row r="337" spans="25:25" x14ac:dyDescent="0.25">
      <c r="Y337" s="7"/>
    </row>
    <row r="338" spans="25:25" x14ac:dyDescent="0.25">
      <c r="Y338" s="7"/>
    </row>
    <row r="339" spans="25:25" x14ac:dyDescent="0.25">
      <c r="Y339" s="7"/>
    </row>
    <row r="340" spans="25:25" x14ac:dyDescent="0.25">
      <c r="Y340" s="7"/>
    </row>
    <row r="341" spans="25:25" x14ac:dyDescent="0.25">
      <c r="Y341" s="7"/>
    </row>
    <row r="342" spans="25:25" x14ac:dyDescent="0.25">
      <c r="Y342" s="7"/>
    </row>
    <row r="343" spans="25:25" x14ac:dyDescent="0.25">
      <c r="Y343" s="7"/>
    </row>
    <row r="344" spans="25:25" x14ac:dyDescent="0.25">
      <c r="Y344" s="7"/>
    </row>
    <row r="345" spans="25:25" x14ac:dyDescent="0.25">
      <c r="Y345" s="7"/>
    </row>
    <row r="346" spans="25:25" x14ac:dyDescent="0.25">
      <c r="Y346" s="7"/>
    </row>
    <row r="347" spans="25:25" x14ac:dyDescent="0.25">
      <c r="Y347" s="7"/>
    </row>
    <row r="348" spans="25:25" x14ac:dyDescent="0.25">
      <c r="Y348" s="7"/>
    </row>
    <row r="349" spans="25:25" x14ac:dyDescent="0.25">
      <c r="Y349" s="7"/>
    </row>
    <row r="350" spans="25:25" x14ac:dyDescent="0.25">
      <c r="Y350" s="7"/>
    </row>
    <row r="351" spans="25:25" x14ac:dyDescent="0.25">
      <c r="Y351" s="7"/>
    </row>
    <row r="352" spans="25:25" x14ac:dyDescent="0.25">
      <c r="Y352" s="7"/>
    </row>
    <row r="353" spans="25:25" x14ac:dyDescent="0.25">
      <c r="Y353" s="7"/>
    </row>
    <row r="354" spans="25:25" x14ac:dyDescent="0.25">
      <c r="Y354" s="7"/>
    </row>
    <row r="355" spans="25:25" x14ac:dyDescent="0.25">
      <c r="Y355" s="7"/>
    </row>
    <row r="356" spans="25:25" x14ac:dyDescent="0.25">
      <c r="Y356" s="7"/>
    </row>
    <row r="357" spans="25:25" x14ac:dyDescent="0.25">
      <c r="Y357" s="7"/>
    </row>
    <row r="358" spans="25:25" x14ac:dyDescent="0.25">
      <c r="Y358" s="7"/>
    </row>
    <row r="359" spans="25:25" x14ac:dyDescent="0.25">
      <c r="Y359" s="7"/>
    </row>
    <row r="360" spans="25:25" x14ac:dyDescent="0.25">
      <c r="Y360" s="7"/>
    </row>
    <row r="361" spans="25:25" x14ac:dyDescent="0.25">
      <c r="Y361" s="7"/>
    </row>
    <row r="362" spans="25:25" x14ac:dyDescent="0.25">
      <c r="Y362" s="7"/>
    </row>
    <row r="363" spans="25:25" x14ac:dyDescent="0.25">
      <c r="Y363" s="7"/>
    </row>
    <row r="364" spans="25:25" x14ac:dyDescent="0.25">
      <c r="Y364" s="7"/>
    </row>
    <row r="365" spans="25:25" x14ac:dyDescent="0.25">
      <c r="Y365" s="7"/>
    </row>
    <row r="366" spans="25:25" x14ac:dyDescent="0.25">
      <c r="Y366" s="7"/>
    </row>
    <row r="367" spans="25:25" x14ac:dyDescent="0.25">
      <c r="Y367" s="7"/>
    </row>
    <row r="368" spans="25:25" x14ac:dyDescent="0.25">
      <c r="Y368" s="7"/>
    </row>
    <row r="369" spans="25:25" x14ac:dyDescent="0.25">
      <c r="Y369" s="7"/>
    </row>
    <row r="370" spans="25:25" x14ac:dyDescent="0.25">
      <c r="Y370" s="7"/>
    </row>
    <row r="371" spans="25:25" x14ac:dyDescent="0.25">
      <c r="Y371" s="7"/>
    </row>
    <row r="372" spans="25:25" x14ac:dyDescent="0.25">
      <c r="Y372" s="7"/>
    </row>
    <row r="373" spans="25:25" x14ac:dyDescent="0.25">
      <c r="Y373" s="7"/>
    </row>
    <row r="374" spans="25:25" x14ac:dyDescent="0.25">
      <c r="Y374" s="7"/>
    </row>
    <row r="375" spans="25:25" x14ac:dyDescent="0.25">
      <c r="Y375" s="7"/>
    </row>
    <row r="376" spans="25:25" x14ac:dyDescent="0.25">
      <c r="Y376" s="7"/>
    </row>
    <row r="377" spans="25:25" x14ac:dyDescent="0.25">
      <c r="Y377" s="7"/>
    </row>
    <row r="378" spans="25:25" x14ac:dyDescent="0.25">
      <c r="Y378" s="7"/>
    </row>
    <row r="379" spans="25:25" x14ac:dyDescent="0.25">
      <c r="Y379" s="7"/>
    </row>
    <row r="380" spans="25:25" x14ac:dyDescent="0.25">
      <c r="Y380" s="7"/>
    </row>
    <row r="381" spans="25:25" x14ac:dyDescent="0.25">
      <c r="Y381" s="7"/>
    </row>
    <row r="382" spans="25:25" x14ac:dyDescent="0.25">
      <c r="Y382" s="7"/>
    </row>
    <row r="383" spans="25:25" x14ac:dyDescent="0.25">
      <c r="Y383" s="7"/>
    </row>
    <row r="384" spans="25:25" x14ac:dyDescent="0.25">
      <c r="Y384" s="7"/>
    </row>
    <row r="385" spans="25:25" x14ac:dyDescent="0.25">
      <c r="Y385" s="7"/>
    </row>
    <row r="386" spans="25:25" x14ac:dyDescent="0.25">
      <c r="Y386" s="7"/>
    </row>
    <row r="387" spans="25:25" x14ac:dyDescent="0.25">
      <c r="Y387" s="7"/>
    </row>
    <row r="388" spans="25:25" x14ac:dyDescent="0.25">
      <c r="Y388" s="7"/>
    </row>
    <row r="389" spans="25:25" x14ac:dyDescent="0.25">
      <c r="Y389" s="7"/>
    </row>
    <row r="390" spans="25:25" x14ac:dyDescent="0.25">
      <c r="Y390" s="7"/>
    </row>
    <row r="391" spans="25:25" x14ac:dyDescent="0.25">
      <c r="Y391" s="7"/>
    </row>
    <row r="392" spans="25:25" x14ac:dyDescent="0.25">
      <c r="Y392" s="7"/>
    </row>
    <row r="393" spans="25:25" x14ac:dyDescent="0.25">
      <c r="Y393" s="7"/>
    </row>
    <row r="394" spans="25:25" x14ac:dyDescent="0.25">
      <c r="Y394" s="7"/>
    </row>
    <row r="395" spans="25:25" x14ac:dyDescent="0.25">
      <c r="Y395" s="7"/>
    </row>
    <row r="396" spans="25:25" x14ac:dyDescent="0.25">
      <c r="Y396" s="7"/>
    </row>
    <row r="397" spans="25:25" x14ac:dyDescent="0.25">
      <c r="Y397" s="7"/>
    </row>
    <row r="398" spans="25:25" x14ac:dyDescent="0.25">
      <c r="Y398" s="7"/>
    </row>
    <row r="399" spans="25:25" x14ac:dyDescent="0.25">
      <c r="Y399" s="7"/>
    </row>
    <row r="400" spans="25:25" x14ac:dyDescent="0.25">
      <c r="Y400" s="7"/>
    </row>
    <row r="401" spans="25:25" x14ac:dyDescent="0.25">
      <c r="Y401" s="7"/>
    </row>
    <row r="402" spans="25:25" x14ac:dyDescent="0.25">
      <c r="Y402" s="7"/>
    </row>
    <row r="403" spans="25:25" x14ac:dyDescent="0.25">
      <c r="Y403" s="7"/>
    </row>
    <row r="404" spans="25:25" x14ac:dyDescent="0.25">
      <c r="Y404" s="7"/>
    </row>
    <row r="405" spans="25:25" x14ac:dyDescent="0.25">
      <c r="Y405" s="7"/>
    </row>
    <row r="406" spans="25:25" x14ac:dyDescent="0.25">
      <c r="Y406" s="7"/>
    </row>
    <row r="407" spans="25:25" x14ac:dyDescent="0.25">
      <c r="Y407" s="7"/>
    </row>
    <row r="408" spans="25:25" x14ac:dyDescent="0.25">
      <c r="Y408" s="7"/>
    </row>
    <row r="409" spans="25:25" x14ac:dyDescent="0.25">
      <c r="Y409" s="7"/>
    </row>
    <row r="410" spans="25:25" x14ac:dyDescent="0.25">
      <c r="Y410" s="7"/>
    </row>
    <row r="411" spans="25:25" x14ac:dyDescent="0.25">
      <c r="Y411" s="7"/>
    </row>
    <row r="412" spans="25:25" x14ac:dyDescent="0.25">
      <c r="Y412" s="7"/>
    </row>
    <row r="413" spans="25:25" x14ac:dyDescent="0.25">
      <c r="Y413" s="7"/>
    </row>
    <row r="414" spans="25:25" x14ac:dyDescent="0.25">
      <c r="Y414" s="7"/>
    </row>
    <row r="415" spans="25:25" x14ac:dyDescent="0.25">
      <c r="Y415" s="7"/>
    </row>
    <row r="416" spans="25:25" x14ac:dyDescent="0.25">
      <c r="Y416" s="7"/>
    </row>
    <row r="417" spans="25:25" x14ac:dyDescent="0.25">
      <c r="Y417" s="7"/>
    </row>
    <row r="418" spans="25:25" x14ac:dyDescent="0.25">
      <c r="Y418" s="7"/>
    </row>
    <row r="419" spans="25:25" x14ac:dyDescent="0.25">
      <c r="Y419" s="7"/>
    </row>
    <row r="420" spans="25:25" x14ac:dyDescent="0.25">
      <c r="Y420" s="7"/>
    </row>
    <row r="421" spans="25:25" x14ac:dyDescent="0.25">
      <c r="Y421" s="7"/>
    </row>
    <row r="422" spans="25:25" x14ac:dyDescent="0.25">
      <c r="Y422" s="7"/>
    </row>
    <row r="423" spans="25:25" x14ac:dyDescent="0.25">
      <c r="Y423" s="7"/>
    </row>
    <row r="424" spans="25:25" x14ac:dyDescent="0.25">
      <c r="Y424" s="7"/>
    </row>
    <row r="425" spans="25:25" x14ac:dyDescent="0.25">
      <c r="Y425" s="7"/>
    </row>
    <row r="426" spans="25:25" x14ac:dyDescent="0.25">
      <c r="Y426" s="7"/>
    </row>
    <row r="427" spans="25:25" x14ac:dyDescent="0.25">
      <c r="Y427" s="7"/>
    </row>
    <row r="428" spans="25:25" x14ac:dyDescent="0.25">
      <c r="Y428" s="7"/>
    </row>
    <row r="429" spans="25:25" x14ac:dyDescent="0.25">
      <c r="Y429" s="7"/>
    </row>
    <row r="430" spans="25:25" x14ac:dyDescent="0.25">
      <c r="Y430" s="7"/>
    </row>
    <row r="431" spans="25:25" x14ac:dyDescent="0.25">
      <c r="Y431" s="7"/>
    </row>
    <row r="432" spans="25:25" x14ac:dyDescent="0.25">
      <c r="Y432" s="7"/>
    </row>
    <row r="433" spans="25:25" x14ac:dyDescent="0.25">
      <c r="Y433" s="7"/>
    </row>
    <row r="434" spans="25:25" x14ac:dyDescent="0.25">
      <c r="Y434" s="7"/>
    </row>
    <row r="435" spans="25:25" x14ac:dyDescent="0.25">
      <c r="Y435" s="7"/>
    </row>
    <row r="436" spans="25:25" x14ac:dyDescent="0.25">
      <c r="Y436" s="7"/>
    </row>
    <row r="437" spans="25:25" x14ac:dyDescent="0.25">
      <c r="Y437" s="7"/>
    </row>
    <row r="438" spans="25:25" x14ac:dyDescent="0.25">
      <c r="Y438" s="7"/>
    </row>
    <row r="439" spans="25:25" x14ac:dyDescent="0.25">
      <c r="Y439" s="7"/>
    </row>
    <row r="440" spans="25:25" x14ac:dyDescent="0.25">
      <c r="Y440" s="7"/>
    </row>
    <row r="441" spans="25:25" x14ac:dyDescent="0.25">
      <c r="Y441" s="7"/>
    </row>
    <row r="442" spans="25:25" x14ac:dyDescent="0.25">
      <c r="Y442" s="7"/>
    </row>
    <row r="443" spans="25:25" x14ac:dyDescent="0.25">
      <c r="Y443" s="7"/>
    </row>
    <row r="444" spans="25:25" x14ac:dyDescent="0.25">
      <c r="Y444" s="7"/>
    </row>
    <row r="445" spans="25:25" x14ac:dyDescent="0.25">
      <c r="Y445" s="7"/>
    </row>
    <row r="446" spans="25:25" x14ac:dyDescent="0.25">
      <c r="Y446" s="7"/>
    </row>
    <row r="447" spans="25:25" x14ac:dyDescent="0.25">
      <c r="Y447" s="7"/>
    </row>
    <row r="448" spans="25:25" x14ac:dyDescent="0.25">
      <c r="Y448" s="7"/>
    </row>
    <row r="449" spans="25:25" x14ac:dyDescent="0.25">
      <c r="Y449" s="7"/>
    </row>
    <row r="450" spans="25:25" x14ac:dyDescent="0.25">
      <c r="Y450" s="7"/>
    </row>
    <row r="451" spans="25:25" x14ac:dyDescent="0.25">
      <c r="Y451" s="7"/>
    </row>
    <row r="452" spans="25:25" x14ac:dyDescent="0.25">
      <c r="Y452" s="7"/>
    </row>
    <row r="453" spans="25:25" x14ac:dyDescent="0.25">
      <c r="Y453" s="7"/>
    </row>
    <row r="454" spans="25:25" x14ac:dyDescent="0.25">
      <c r="Y454" s="7"/>
    </row>
    <row r="455" spans="25:25" x14ac:dyDescent="0.25">
      <c r="Y455" s="7"/>
    </row>
    <row r="456" spans="25:25" x14ac:dyDescent="0.25">
      <c r="Y456" s="7"/>
    </row>
    <row r="457" spans="25:25" x14ac:dyDescent="0.25">
      <c r="Y457" s="7"/>
    </row>
    <row r="458" spans="25:25" x14ac:dyDescent="0.25">
      <c r="Y458" s="7"/>
    </row>
    <row r="459" spans="25:25" x14ac:dyDescent="0.25">
      <c r="Y459" s="7"/>
    </row>
    <row r="460" spans="25:25" x14ac:dyDescent="0.25">
      <c r="Y460" s="7"/>
    </row>
    <row r="461" spans="25:25" x14ac:dyDescent="0.25">
      <c r="Y461" s="7"/>
    </row>
    <row r="462" spans="25:25" x14ac:dyDescent="0.25">
      <c r="Y462" s="7"/>
    </row>
    <row r="463" spans="25:25" x14ac:dyDescent="0.25">
      <c r="Y463" s="7"/>
    </row>
    <row r="464" spans="25:25" x14ac:dyDescent="0.25">
      <c r="Y464" s="7"/>
    </row>
    <row r="465" spans="25:25" x14ac:dyDescent="0.25">
      <c r="Y465" s="7"/>
    </row>
    <row r="466" spans="25:25" x14ac:dyDescent="0.25">
      <c r="Y466" s="7"/>
    </row>
    <row r="467" spans="25:25" x14ac:dyDescent="0.25">
      <c r="Y467" s="7"/>
    </row>
    <row r="468" spans="25:25" x14ac:dyDescent="0.25">
      <c r="Y468" s="7"/>
    </row>
    <row r="469" spans="25:25" x14ac:dyDescent="0.25">
      <c r="Y469" s="7"/>
    </row>
    <row r="470" spans="25:25" x14ac:dyDescent="0.25">
      <c r="Y470" s="7"/>
    </row>
    <row r="471" spans="25:25" x14ac:dyDescent="0.25">
      <c r="Y471" s="7"/>
    </row>
    <row r="472" spans="25:25" x14ac:dyDescent="0.25">
      <c r="Y472" s="7"/>
    </row>
    <row r="473" spans="25:25" x14ac:dyDescent="0.25">
      <c r="Y473" s="7"/>
    </row>
    <row r="474" spans="25:25" x14ac:dyDescent="0.25">
      <c r="Y474" s="7"/>
    </row>
    <row r="475" spans="25:25" x14ac:dyDescent="0.25">
      <c r="Y475" s="7"/>
    </row>
    <row r="476" spans="25:25" x14ac:dyDescent="0.25">
      <c r="Y476" s="7"/>
    </row>
    <row r="477" spans="25:25" x14ac:dyDescent="0.25">
      <c r="Y477" s="7"/>
    </row>
    <row r="478" spans="25:25" x14ac:dyDescent="0.25">
      <c r="Y478" s="7"/>
    </row>
    <row r="479" spans="25:25" x14ac:dyDescent="0.25">
      <c r="Y479" s="7"/>
    </row>
    <row r="480" spans="25:25" x14ac:dyDescent="0.25">
      <c r="Y480" s="7"/>
    </row>
    <row r="481" spans="25:25" x14ac:dyDescent="0.25">
      <c r="Y481" s="7"/>
    </row>
    <row r="482" spans="25:25" x14ac:dyDescent="0.25">
      <c r="Y482" s="7"/>
    </row>
    <row r="483" spans="25:25" x14ac:dyDescent="0.25">
      <c r="Y483" s="7"/>
    </row>
    <row r="484" spans="25:25" x14ac:dyDescent="0.25">
      <c r="Y484" s="7"/>
    </row>
    <row r="485" spans="25:25" x14ac:dyDescent="0.25">
      <c r="Y485" s="7"/>
    </row>
    <row r="486" spans="25:25" x14ac:dyDescent="0.25">
      <c r="Y486" s="7"/>
    </row>
    <row r="487" spans="25:25" x14ac:dyDescent="0.25">
      <c r="Y487" s="7"/>
    </row>
    <row r="488" spans="25:25" x14ac:dyDescent="0.25">
      <c r="Y488" s="7"/>
    </row>
    <row r="489" spans="25:25" x14ac:dyDescent="0.25">
      <c r="Y489" s="7"/>
    </row>
    <row r="490" spans="25:25" x14ac:dyDescent="0.25">
      <c r="Y490" s="7"/>
    </row>
    <row r="491" spans="25:25" x14ac:dyDescent="0.25">
      <c r="Y491" s="7"/>
    </row>
    <row r="492" spans="25:25" x14ac:dyDescent="0.25">
      <c r="Y492" s="7"/>
    </row>
    <row r="493" spans="25:25" x14ac:dyDescent="0.25">
      <c r="Y493" s="7"/>
    </row>
    <row r="494" spans="25:25" x14ac:dyDescent="0.25">
      <c r="Y494" s="7"/>
    </row>
    <row r="495" spans="25:25" x14ac:dyDescent="0.25">
      <c r="Y495" s="7"/>
    </row>
    <row r="496" spans="25:25" x14ac:dyDescent="0.25">
      <c r="Y496" s="7"/>
    </row>
    <row r="497" spans="25:25" x14ac:dyDescent="0.25">
      <c r="Y497" s="7"/>
    </row>
    <row r="498" spans="25:25" x14ac:dyDescent="0.25">
      <c r="Y498" s="7"/>
    </row>
    <row r="499" spans="25:25" x14ac:dyDescent="0.25">
      <c r="Y499" s="7"/>
    </row>
    <row r="500" spans="25:25" x14ac:dyDescent="0.25">
      <c r="Y500" s="7"/>
    </row>
    <row r="501" spans="25:25" x14ac:dyDescent="0.25">
      <c r="Y501" s="7"/>
    </row>
    <row r="502" spans="25:25" x14ac:dyDescent="0.25">
      <c r="Y502" s="7"/>
    </row>
    <row r="503" spans="25:25" x14ac:dyDescent="0.25">
      <c r="Y503" s="7"/>
    </row>
    <row r="504" spans="25:25" x14ac:dyDescent="0.25">
      <c r="Y504" s="7"/>
    </row>
    <row r="505" spans="25:25" x14ac:dyDescent="0.25">
      <c r="Y505" s="7"/>
    </row>
    <row r="506" spans="25:25" x14ac:dyDescent="0.25">
      <c r="Y506" s="7"/>
    </row>
    <row r="507" spans="25:25" x14ac:dyDescent="0.25">
      <c r="Y507" s="7"/>
    </row>
    <row r="508" spans="25:25" x14ac:dyDescent="0.25">
      <c r="Y508" s="7"/>
    </row>
    <row r="509" spans="25:25" x14ac:dyDescent="0.25">
      <c r="Y509" s="7"/>
    </row>
    <row r="510" spans="25:25" x14ac:dyDescent="0.25">
      <c r="Y510" s="7"/>
    </row>
    <row r="511" spans="25:25" x14ac:dyDescent="0.25">
      <c r="Y511" s="7"/>
    </row>
    <row r="512" spans="25:25" x14ac:dyDescent="0.25">
      <c r="Y512" s="7"/>
    </row>
    <row r="513" spans="25:25" x14ac:dyDescent="0.25">
      <c r="Y513" s="7"/>
    </row>
    <row r="514" spans="25:25" x14ac:dyDescent="0.25">
      <c r="Y514" s="7"/>
    </row>
    <row r="515" spans="25:25" x14ac:dyDescent="0.25">
      <c r="Y515" s="7"/>
    </row>
    <row r="516" spans="25:25" x14ac:dyDescent="0.25">
      <c r="Y516" s="7"/>
    </row>
    <row r="517" spans="25:25" x14ac:dyDescent="0.25">
      <c r="Y517" s="7"/>
    </row>
    <row r="518" spans="25:25" x14ac:dyDescent="0.25">
      <c r="Y518" s="7"/>
    </row>
    <row r="519" spans="25:25" x14ac:dyDescent="0.25">
      <c r="Y519" s="7"/>
    </row>
    <row r="520" spans="25:25" x14ac:dyDescent="0.25">
      <c r="Y520" s="7"/>
    </row>
    <row r="521" spans="25:25" x14ac:dyDescent="0.25">
      <c r="Y521" s="7"/>
    </row>
    <row r="522" spans="25:25" x14ac:dyDescent="0.25">
      <c r="Y522" s="7"/>
    </row>
    <row r="523" spans="25:25" x14ac:dyDescent="0.25">
      <c r="Y523" s="7"/>
    </row>
    <row r="524" spans="25:25" x14ac:dyDescent="0.25">
      <c r="Y524" s="7"/>
    </row>
    <row r="525" spans="25:25" x14ac:dyDescent="0.25">
      <c r="Y525" s="7"/>
    </row>
    <row r="526" spans="25:25" x14ac:dyDescent="0.25">
      <c r="Y526" s="7"/>
    </row>
    <row r="527" spans="25:25" x14ac:dyDescent="0.25">
      <c r="Y527" s="7"/>
    </row>
    <row r="528" spans="25:25" x14ac:dyDescent="0.25">
      <c r="Y528" s="7"/>
    </row>
    <row r="529" spans="25:25" x14ac:dyDescent="0.25">
      <c r="Y529" s="7"/>
    </row>
    <row r="530" spans="25:25" x14ac:dyDescent="0.25">
      <c r="Y530" s="7"/>
    </row>
    <row r="531" spans="25:25" x14ac:dyDescent="0.25">
      <c r="Y531" s="7"/>
    </row>
    <row r="532" spans="25:25" x14ac:dyDescent="0.25">
      <c r="Y532" s="7"/>
    </row>
    <row r="533" spans="25:25" x14ac:dyDescent="0.25">
      <c r="Y533" s="7"/>
    </row>
    <row r="534" spans="25:25" x14ac:dyDescent="0.25">
      <c r="Y534" s="7"/>
    </row>
    <row r="535" spans="25:25" x14ac:dyDescent="0.25">
      <c r="Y535" s="7"/>
    </row>
    <row r="536" spans="25:25" x14ac:dyDescent="0.25">
      <c r="Y536" s="7"/>
    </row>
    <row r="537" spans="25:25" x14ac:dyDescent="0.25">
      <c r="Y537" s="7"/>
    </row>
    <row r="538" spans="25:25" x14ac:dyDescent="0.25">
      <c r="Y538" s="7"/>
    </row>
    <row r="539" spans="25:25" x14ac:dyDescent="0.25">
      <c r="Y539" s="7"/>
    </row>
    <row r="540" spans="25:25" x14ac:dyDescent="0.25">
      <c r="Y540" s="7"/>
    </row>
    <row r="541" spans="25:25" x14ac:dyDescent="0.25">
      <c r="Y541" s="7"/>
    </row>
    <row r="542" spans="25:25" x14ac:dyDescent="0.25">
      <c r="Y542" s="7"/>
    </row>
    <row r="543" spans="25:25" x14ac:dyDescent="0.25">
      <c r="Y543" s="7"/>
    </row>
    <row r="544" spans="25:25" x14ac:dyDescent="0.25">
      <c r="Y544" s="7"/>
    </row>
    <row r="545" spans="25:25" x14ac:dyDescent="0.25">
      <c r="Y545" s="7"/>
    </row>
    <row r="546" spans="25:25" x14ac:dyDescent="0.25">
      <c r="Y546" s="7"/>
    </row>
    <row r="547" spans="25:25" x14ac:dyDescent="0.25">
      <c r="Y547" s="7"/>
    </row>
    <row r="548" spans="25:25" x14ac:dyDescent="0.25">
      <c r="Y548" s="7"/>
    </row>
    <row r="549" spans="25:25" x14ac:dyDescent="0.25">
      <c r="Y549" s="7"/>
    </row>
    <row r="550" spans="25:25" x14ac:dyDescent="0.25">
      <c r="Y550" s="7"/>
    </row>
    <row r="551" spans="25:25" x14ac:dyDescent="0.25">
      <c r="Y551" s="7"/>
    </row>
    <row r="552" spans="25:25" x14ac:dyDescent="0.25">
      <c r="Y552" s="7"/>
    </row>
    <row r="553" spans="25:25" x14ac:dyDescent="0.25">
      <c r="Y553" s="7"/>
    </row>
    <row r="554" spans="25:25" x14ac:dyDescent="0.25">
      <c r="Y554" s="7"/>
    </row>
    <row r="555" spans="25:25" x14ac:dyDescent="0.25">
      <c r="Y555" s="7"/>
    </row>
    <row r="556" spans="25:25" x14ac:dyDescent="0.25">
      <c r="Y556" s="7"/>
    </row>
    <row r="557" spans="25:25" x14ac:dyDescent="0.25">
      <c r="Y557" s="7"/>
    </row>
    <row r="558" spans="25:25" x14ac:dyDescent="0.25">
      <c r="Y558" s="7"/>
    </row>
    <row r="559" spans="25:25" x14ac:dyDescent="0.25">
      <c r="Y559" s="7"/>
    </row>
    <row r="560" spans="25:25" x14ac:dyDescent="0.25">
      <c r="Y560" s="7"/>
    </row>
    <row r="561" spans="25:25" x14ac:dyDescent="0.25">
      <c r="Y561" s="7"/>
    </row>
    <row r="562" spans="25:25" x14ac:dyDescent="0.25">
      <c r="Y562" s="7"/>
    </row>
    <row r="563" spans="25:25" x14ac:dyDescent="0.25">
      <c r="Y563" s="7"/>
    </row>
    <row r="564" spans="25:25" x14ac:dyDescent="0.25">
      <c r="Y564" s="7"/>
    </row>
    <row r="565" spans="25:25" x14ac:dyDescent="0.25">
      <c r="Y565" s="7"/>
    </row>
    <row r="566" spans="25:25" x14ac:dyDescent="0.25">
      <c r="Y566" s="7"/>
    </row>
    <row r="567" spans="25:25" x14ac:dyDescent="0.25">
      <c r="Y567" s="7"/>
    </row>
    <row r="568" spans="25:25" x14ac:dyDescent="0.25">
      <c r="Y568" s="7"/>
    </row>
    <row r="569" spans="25:25" x14ac:dyDescent="0.25">
      <c r="Y569" s="7"/>
    </row>
    <row r="570" spans="25:25" x14ac:dyDescent="0.25">
      <c r="Y570" s="7"/>
    </row>
    <row r="571" spans="25:25" x14ac:dyDescent="0.25">
      <c r="Y571" s="7"/>
    </row>
    <row r="572" spans="25:25" x14ac:dyDescent="0.25">
      <c r="Y572" s="7"/>
    </row>
    <row r="573" spans="25:25" x14ac:dyDescent="0.25">
      <c r="Y573" s="7"/>
    </row>
    <row r="574" spans="25:25" x14ac:dyDescent="0.25">
      <c r="Y574" s="7"/>
    </row>
    <row r="575" spans="25:25" x14ac:dyDescent="0.25">
      <c r="Y575" s="7"/>
    </row>
    <row r="576" spans="25:25" x14ac:dyDescent="0.25">
      <c r="Y576" s="7"/>
    </row>
    <row r="577" spans="25:25" x14ac:dyDescent="0.25">
      <c r="Y577" s="7"/>
    </row>
    <row r="578" spans="25:25" x14ac:dyDescent="0.25">
      <c r="Y578" s="7"/>
    </row>
    <row r="579" spans="25:25" x14ac:dyDescent="0.25">
      <c r="Y579" s="7"/>
    </row>
    <row r="580" spans="25:25" x14ac:dyDescent="0.25">
      <c r="Y580" s="7"/>
    </row>
    <row r="581" spans="25:25" x14ac:dyDescent="0.25">
      <c r="Y581" s="7"/>
    </row>
    <row r="582" spans="25:25" x14ac:dyDescent="0.25">
      <c r="Y582" s="7"/>
    </row>
    <row r="583" spans="25:25" x14ac:dyDescent="0.25">
      <c r="Y583" s="7"/>
    </row>
    <row r="584" spans="25:25" x14ac:dyDescent="0.25">
      <c r="Y584" s="7"/>
    </row>
    <row r="585" spans="25:25" x14ac:dyDescent="0.25">
      <c r="Y585" s="7"/>
    </row>
    <row r="586" spans="25:25" x14ac:dyDescent="0.25">
      <c r="Y586" s="7"/>
    </row>
    <row r="587" spans="25:25" x14ac:dyDescent="0.25">
      <c r="Y587" s="7"/>
    </row>
    <row r="588" spans="25:25" x14ac:dyDescent="0.25">
      <c r="Y588" s="7"/>
    </row>
    <row r="589" spans="25:25" x14ac:dyDescent="0.25">
      <c r="Y589" s="7"/>
    </row>
    <row r="590" spans="25:25" x14ac:dyDescent="0.25">
      <c r="Y590" s="7"/>
    </row>
    <row r="591" spans="25:25" x14ac:dyDescent="0.25">
      <c r="Y591" s="7"/>
    </row>
    <row r="592" spans="25:25" x14ac:dyDescent="0.25">
      <c r="Y592" s="7"/>
    </row>
    <row r="593" spans="25:25" x14ac:dyDescent="0.25">
      <c r="Y593" s="7"/>
    </row>
    <row r="594" spans="25:25" x14ac:dyDescent="0.25">
      <c r="Y594" s="7"/>
    </row>
    <row r="595" spans="25:25" x14ac:dyDescent="0.25">
      <c r="Y595" s="7"/>
    </row>
    <row r="596" spans="25:25" x14ac:dyDescent="0.25">
      <c r="Y596" s="7"/>
    </row>
    <row r="597" spans="25:25" x14ac:dyDescent="0.25">
      <c r="Y597" s="7"/>
    </row>
    <row r="598" spans="25:25" x14ac:dyDescent="0.25">
      <c r="Y598" s="7"/>
    </row>
    <row r="599" spans="25:25" x14ac:dyDescent="0.25">
      <c r="Y599" s="7"/>
    </row>
    <row r="600" spans="25:25" x14ac:dyDescent="0.25">
      <c r="Y600" s="7"/>
    </row>
    <row r="601" spans="25:25" x14ac:dyDescent="0.25">
      <c r="Y601" s="7"/>
    </row>
    <row r="602" spans="25:25" x14ac:dyDescent="0.25">
      <c r="Y602" s="7"/>
    </row>
    <row r="603" spans="25:25" x14ac:dyDescent="0.25">
      <c r="Y603" s="7"/>
    </row>
    <row r="604" spans="25:25" x14ac:dyDescent="0.25">
      <c r="Y604" s="7"/>
    </row>
    <row r="605" spans="25:25" x14ac:dyDescent="0.25">
      <c r="Y605" s="7"/>
    </row>
    <row r="606" spans="25:25" x14ac:dyDescent="0.25">
      <c r="Y606" s="7"/>
    </row>
    <row r="607" spans="25:25" x14ac:dyDescent="0.25">
      <c r="Y607" s="7"/>
    </row>
    <row r="608" spans="25:25" x14ac:dyDescent="0.25">
      <c r="Y608" s="7"/>
    </row>
    <row r="609" spans="25:25" x14ac:dyDescent="0.25">
      <c r="Y609" s="7"/>
    </row>
    <row r="610" spans="25:25" x14ac:dyDescent="0.25">
      <c r="Y610" s="7"/>
    </row>
    <row r="611" spans="25:25" x14ac:dyDescent="0.25">
      <c r="Y611" s="7"/>
    </row>
    <row r="612" spans="25:25" x14ac:dyDescent="0.25">
      <c r="Y612" s="7"/>
    </row>
    <row r="613" spans="25:25" x14ac:dyDescent="0.25">
      <c r="Y613" s="7"/>
    </row>
    <row r="614" spans="25:25" x14ac:dyDescent="0.25">
      <c r="Y614" s="7"/>
    </row>
    <row r="615" spans="25:25" x14ac:dyDescent="0.25">
      <c r="Y615" s="7"/>
    </row>
    <row r="616" spans="25:25" x14ac:dyDescent="0.25">
      <c r="Y616" s="7"/>
    </row>
    <row r="617" spans="25:25" x14ac:dyDescent="0.25">
      <c r="Y617" s="7"/>
    </row>
    <row r="618" spans="25:25" x14ac:dyDescent="0.25">
      <c r="Y618" s="7"/>
    </row>
    <row r="619" spans="25:25" x14ac:dyDescent="0.25">
      <c r="Y619" s="7"/>
    </row>
    <row r="620" spans="25:25" x14ac:dyDescent="0.25">
      <c r="Y620" s="7"/>
    </row>
    <row r="621" spans="25:25" x14ac:dyDescent="0.25">
      <c r="Y621" s="7"/>
    </row>
    <row r="622" spans="25:25" x14ac:dyDescent="0.25">
      <c r="Y622" s="7"/>
    </row>
    <row r="623" spans="25:25" x14ac:dyDescent="0.25">
      <c r="Y623" s="7"/>
    </row>
    <row r="624" spans="25:25" x14ac:dyDescent="0.25">
      <c r="Y624" s="7"/>
    </row>
    <row r="625" spans="25:25" x14ac:dyDescent="0.25">
      <c r="Y625" s="7"/>
    </row>
    <row r="626" spans="25:25" x14ac:dyDescent="0.25">
      <c r="Y626" s="7"/>
    </row>
    <row r="627" spans="25:25" x14ac:dyDescent="0.25">
      <c r="Y627" s="7"/>
    </row>
    <row r="628" spans="25:25" x14ac:dyDescent="0.25">
      <c r="Y628" s="7"/>
    </row>
    <row r="629" spans="25:25" x14ac:dyDescent="0.25">
      <c r="Y629" s="7"/>
    </row>
    <row r="630" spans="25:25" x14ac:dyDescent="0.25">
      <c r="Y630" s="7"/>
    </row>
    <row r="631" spans="25:25" x14ac:dyDescent="0.25">
      <c r="Y631" s="7"/>
    </row>
    <row r="632" spans="25:25" x14ac:dyDescent="0.25">
      <c r="Y632" s="7"/>
    </row>
    <row r="633" spans="25:25" x14ac:dyDescent="0.25">
      <c r="Y633" s="7"/>
    </row>
    <row r="634" spans="25:25" x14ac:dyDescent="0.25">
      <c r="Y634" s="7"/>
    </row>
    <row r="635" spans="25:25" x14ac:dyDescent="0.25">
      <c r="Y635" s="7"/>
    </row>
    <row r="636" spans="25:25" x14ac:dyDescent="0.25">
      <c r="Y636" s="7"/>
    </row>
    <row r="637" spans="25:25" x14ac:dyDescent="0.25">
      <c r="Y637" s="7"/>
    </row>
    <row r="638" spans="25:25" x14ac:dyDescent="0.25">
      <c r="Y638" s="7"/>
    </row>
    <row r="639" spans="25:25" x14ac:dyDescent="0.25">
      <c r="Y639" s="7"/>
    </row>
    <row r="640" spans="25:25" x14ac:dyDescent="0.25">
      <c r="Y640" s="7"/>
    </row>
    <row r="641" spans="25:25" x14ac:dyDescent="0.25">
      <c r="Y641" s="7"/>
    </row>
    <row r="642" spans="25:25" x14ac:dyDescent="0.25">
      <c r="Y642" s="7"/>
    </row>
    <row r="643" spans="25:25" x14ac:dyDescent="0.25">
      <c r="Y643" s="7"/>
    </row>
    <row r="644" spans="25:25" x14ac:dyDescent="0.25">
      <c r="Y644" s="7"/>
    </row>
    <row r="645" spans="25:25" x14ac:dyDescent="0.25">
      <c r="Y645" s="7"/>
    </row>
    <row r="646" spans="25:25" x14ac:dyDescent="0.25">
      <c r="Y646" s="7"/>
    </row>
    <row r="647" spans="25:25" x14ac:dyDescent="0.25">
      <c r="Y647" s="7"/>
    </row>
    <row r="648" spans="25:25" x14ac:dyDescent="0.25">
      <c r="Y648" s="7"/>
    </row>
    <row r="649" spans="25:25" x14ac:dyDescent="0.25">
      <c r="Y649" s="7"/>
    </row>
    <row r="650" spans="25:25" x14ac:dyDescent="0.25">
      <c r="Y650" s="7"/>
    </row>
    <row r="651" spans="25:25" x14ac:dyDescent="0.25">
      <c r="Y651" s="7"/>
    </row>
    <row r="652" spans="25:25" x14ac:dyDescent="0.25">
      <c r="Y652" s="7"/>
    </row>
    <row r="653" spans="25:25" x14ac:dyDescent="0.25">
      <c r="Y653" s="7"/>
    </row>
    <row r="654" spans="25:25" x14ac:dyDescent="0.25">
      <c r="Y654" s="7"/>
    </row>
    <row r="655" spans="25:25" x14ac:dyDescent="0.25">
      <c r="Y655" s="7"/>
    </row>
    <row r="656" spans="25:25" x14ac:dyDescent="0.25">
      <c r="Y656" s="7"/>
    </row>
    <row r="657" spans="25:25" x14ac:dyDescent="0.25">
      <c r="Y657" s="7"/>
    </row>
    <row r="658" spans="25:25" x14ac:dyDescent="0.25">
      <c r="Y658" s="7"/>
    </row>
    <row r="659" spans="25:25" x14ac:dyDescent="0.25">
      <c r="Y659" s="7"/>
    </row>
    <row r="660" spans="25:25" x14ac:dyDescent="0.25">
      <c r="Y660" s="7"/>
    </row>
    <row r="661" spans="25:25" x14ac:dyDescent="0.25">
      <c r="Y661" s="7"/>
    </row>
    <row r="662" spans="25:25" x14ac:dyDescent="0.25">
      <c r="Y662" s="7"/>
    </row>
    <row r="663" spans="25:25" x14ac:dyDescent="0.25">
      <c r="Y663" s="7"/>
    </row>
    <row r="664" spans="25:25" x14ac:dyDescent="0.25">
      <c r="Y664" s="7"/>
    </row>
    <row r="665" spans="25:25" x14ac:dyDescent="0.25">
      <c r="Y665" s="7"/>
    </row>
    <row r="666" spans="25:25" x14ac:dyDescent="0.25">
      <c r="Y666" s="7"/>
    </row>
    <row r="667" spans="25:25" x14ac:dyDescent="0.25">
      <c r="Y667" s="7"/>
    </row>
    <row r="668" spans="25:25" x14ac:dyDescent="0.25">
      <c r="Y668" s="7"/>
    </row>
    <row r="669" spans="25:25" x14ac:dyDescent="0.25">
      <c r="Y669" s="7"/>
    </row>
    <row r="670" spans="25:25" x14ac:dyDescent="0.25">
      <c r="Y670" s="7"/>
    </row>
    <row r="671" spans="25:25" x14ac:dyDescent="0.25">
      <c r="Y671" s="7"/>
    </row>
    <row r="672" spans="25:25" x14ac:dyDescent="0.25">
      <c r="Y672" s="7"/>
    </row>
    <row r="673" spans="25:25" x14ac:dyDescent="0.25">
      <c r="Y673" s="7"/>
    </row>
    <row r="674" spans="25:25" x14ac:dyDescent="0.25">
      <c r="Y674" s="7"/>
    </row>
    <row r="675" spans="25:25" x14ac:dyDescent="0.25">
      <c r="Y675" s="7"/>
    </row>
    <row r="676" spans="25:25" x14ac:dyDescent="0.25">
      <c r="Y676" s="7"/>
    </row>
    <row r="677" spans="25:25" x14ac:dyDescent="0.25">
      <c r="Y677" s="7"/>
    </row>
    <row r="678" spans="25:25" x14ac:dyDescent="0.25">
      <c r="Y678" s="7"/>
    </row>
    <row r="679" spans="25:25" x14ac:dyDescent="0.25">
      <c r="Y679" s="7"/>
    </row>
    <row r="680" spans="25:25" x14ac:dyDescent="0.25">
      <c r="Y680" s="7"/>
    </row>
    <row r="681" spans="25:25" x14ac:dyDescent="0.25">
      <c r="Y681" s="7"/>
    </row>
    <row r="682" spans="25:25" x14ac:dyDescent="0.25">
      <c r="Y682" s="7"/>
    </row>
    <row r="683" spans="25:25" x14ac:dyDescent="0.25">
      <c r="Y683" s="7"/>
    </row>
    <row r="684" spans="25:25" x14ac:dyDescent="0.25">
      <c r="Y684" s="7"/>
    </row>
    <row r="685" spans="25:25" x14ac:dyDescent="0.25">
      <c r="Y685" s="7"/>
    </row>
    <row r="686" spans="25:25" x14ac:dyDescent="0.25">
      <c r="Y686" s="7"/>
    </row>
    <row r="687" spans="25:25" x14ac:dyDescent="0.25">
      <c r="Y687" s="7"/>
    </row>
    <row r="688" spans="25:25" x14ac:dyDescent="0.25">
      <c r="Y688" s="7"/>
    </row>
    <row r="689" spans="25:25" x14ac:dyDescent="0.25">
      <c r="Y689" s="7"/>
    </row>
    <row r="690" spans="25:25" x14ac:dyDescent="0.25">
      <c r="Y690" s="7"/>
    </row>
    <row r="691" spans="25:25" x14ac:dyDescent="0.25">
      <c r="Y691" s="7"/>
    </row>
    <row r="692" spans="25:25" x14ac:dyDescent="0.25">
      <c r="Y692" s="7"/>
    </row>
    <row r="693" spans="25:25" x14ac:dyDescent="0.25">
      <c r="Y693" s="7"/>
    </row>
    <row r="694" spans="25:25" x14ac:dyDescent="0.25">
      <c r="Y694" s="7"/>
    </row>
    <row r="695" spans="25:25" x14ac:dyDescent="0.25">
      <c r="Y695" s="7"/>
    </row>
    <row r="696" spans="25:25" x14ac:dyDescent="0.25">
      <c r="Y696" s="7"/>
    </row>
    <row r="697" spans="25:25" x14ac:dyDescent="0.25">
      <c r="Y697" s="7"/>
    </row>
    <row r="698" spans="25:25" x14ac:dyDescent="0.25">
      <c r="Y698" s="7"/>
    </row>
    <row r="699" spans="25:25" x14ac:dyDescent="0.25">
      <c r="Y699" s="7"/>
    </row>
    <row r="700" spans="25:25" x14ac:dyDescent="0.25">
      <c r="Y700" s="7"/>
    </row>
    <row r="701" spans="25:25" x14ac:dyDescent="0.25">
      <c r="Y701" s="7"/>
    </row>
    <row r="702" spans="25:25" x14ac:dyDescent="0.25">
      <c r="Y702" s="7"/>
    </row>
    <row r="703" spans="25:25" x14ac:dyDescent="0.25">
      <c r="Y703" s="7"/>
    </row>
    <row r="704" spans="25:25" x14ac:dyDescent="0.25">
      <c r="Y704" s="7"/>
    </row>
    <row r="705" spans="25:25" x14ac:dyDescent="0.25">
      <c r="Y705" s="7"/>
    </row>
    <row r="706" spans="25:25" x14ac:dyDescent="0.25">
      <c r="Y706" s="7"/>
    </row>
    <row r="707" spans="25:25" x14ac:dyDescent="0.25">
      <c r="Y707" s="7"/>
    </row>
    <row r="708" spans="25:25" x14ac:dyDescent="0.25">
      <c r="Y708" s="7"/>
    </row>
    <row r="709" spans="25:25" x14ac:dyDescent="0.25">
      <c r="Y709" s="7"/>
    </row>
    <row r="710" spans="25:25" x14ac:dyDescent="0.25">
      <c r="Y710" s="7"/>
    </row>
    <row r="711" spans="25:25" x14ac:dyDescent="0.25">
      <c r="Y711" s="7"/>
    </row>
    <row r="712" spans="25:25" x14ac:dyDescent="0.25">
      <c r="Y712" s="7"/>
    </row>
    <row r="713" spans="25:25" x14ac:dyDescent="0.25">
      <c r="Y713" s="7"/>
    </row>
    <row r="714" spans="25:25" x14ac:dyDescent="0.25">
      <c r="Y714" s="7"/>
    </row>
    <row r="715" spans="25:25" x14ac:dyDescent="0.25">
      <c r="Y715" s="7"/>
    </row>
    <row r="716" spans="25:25" x14ac:dyDescent="0.25">
      <c r="Y716" s="7"/>
    </row>
    <row r="717" spans="25:25" x14ac:dyDescent="0.25">
      <c r="Y717" s="7"/>
    </row>
    <row r="718" spans="25:25" x14ac:dyDescent="0.25">
      <c r="Y718" s="7"/>
    </row>
    <row r="719" spans="25:25" x14ac:dyDescent="0.25">
      <c r="Y719" s="7"/>
    </row>
    <row r="720" spans="25:25" x14ac:dyDescent="0.25">
      <c r="Y720" s="7"/>
    </row>
    <row r="721" spans="25:25" x14ac:dyDescent="0.25">
      <c r="Y721" s="7"/>
    </row>
    <row r="722" spans="25:25" x14ac:dyDescent="0.25">
      <c r="Y722" s="7"/>
    </row>
    <row r="723" spans="25:25" x14ac:dyDescent="0.25">
      <c r="Y723" s="7"/>
    </row>
    <row r="724" spans="25:25" x14ac:dyDescent="0.25">
      <c r="Y724" s="7"/>
    </row>
    <row r="725" spans="25:25" x14ac:dyDescent="0.25">
      <c r="Y725" s="7"/>
    </row>
    <row r="726" spans="25:25" x14ac:dyDescent="0.25">
      <c r="Y726" s="7"/>
    </row>
    <row r="727" spans="25:25" x14ac:dyDescent="0.25">
      <c r="Y727" s="7"/>
    </row>
    <row r="728" spans="25:25" x14ac:dyDescent="0.25">
      <c r="Y728" s="7"/>
    </row>
    <row r="729" spans="25:25" x14ac:dyDescent="0.25">
      <c r="Y729" s="7"/>
    </row>
    <row r="730" spans="25:25" x14ac:dyDescent="0.25">
      <c r="Y730" s="7"/>
    </row>
    <row r="731" spans="25:25" x14ac:dyDescent="0.25">
      <c r="Y731" s="7"/>
    </row>
    <row r="732" spans="25:25" x14ac:dyDescent="0.25">
      <c r="Y732" s="7"/>
    </row>
    <row r="733" spans="25:25" x14ac:dyDescent="0.25">
      <c r="Y733" s="7"/>
    </row>
    <row r="734" spans="25:25" x14ac:dyDescent="0.25">
      <c r="Y734" s="7"/>
    </row>
    <row r="735" spans="25:25" x14ac:dyDescent="0.25">
      <c r="Y735" s="7"/>
    </row>
    <row r="736" spans="25:25" x14ac:dyDescent="0.25">
      <c r="Y736" s="7"/>
    </row>
    <row r="737" spans="25:25" x14ac:dyDescent="0.25">
      <c r="Y737" s="7"/>
    </row>
    <row r="738" spans="25:25" x14ac:dyDescent="0.25">
      <c r="Y738" s="7"/>
    </row>
    <row r="739" spans="25:25" x14ac:dyDescent="0.25">
      <c r="Y739" s="7"/>
    </row>
    <row r="740" spans="25:25" x14ac:dyDescent="0.25">
      <c r="Y740" s="7"/>
    </row>
    <row r="741" spans="25:25" x14ac:dyDescent="0.25">
      <c r="Y741" s="7"/>
    </row>
    <row r="742" spans="25:25" x14ac:dyDescent="0.25">
      <c r="Y742" s="7"/>
    </row>
    <row r="743" spans="25:25" x14ac:dyDescent="0.25">
      <c r="Y743" s="7"/>
    </row>
    <row r="744" spans="25:25" x14ac:dyDescent="0.25">
      <c r="Y744" s="7"/>
    </row>
    <row r="745" spans="25:25" x14ac:dyDescent="0.25">
      <c r="Y745" s="7"/>
    </row>
    <row r="746" spans="25:25" x14ac:dyDescent="0.25">
      <c r="Y746" s="7"/>
    </row>
    <row r="747" spans="25:25" x14ac:dyDescent="0.25">
      <c r="Y747" s="7"/>
    </row>
    <row r="748" spans="25:25" x14ac:dyDescent="0.25">
      <c r="Y748" s="7"/>
    </row>
    <row r="749" spans="25:25" x14ac:dyDescent="0.25">
      <c r="Y749" s="7"/>
    </row>
    <row r="750" spans="25:25" x14ac:dyDescent="0.25">
      <c r="Y750" s="7"/>
    </row>
    <row r="751" spans="25:25" x14ac:dyDescent="0.25">
      <c r="Y751" s="7"/>
    </row>
    <row r="752" spans="25:25" x14ac:dyDescent="0.25">
      <c r="Y752" s="7"/>
    </row>
    <row r="753" spans="25:25" x14ac:dyDescent="0.25">
      <c r="Y753" s="7"/>
    </row>
    <row r="754" spans="25:25" x14ac:dyDescent="0.25">
      <c r="Y754" s="7"/>
    </row>
    <row r="755" spans="25:25" x14ac:dyDescent="0.25">
      <c r="Y755" s="7"/>
    </row>
    <row r="756" spans="25:25" x14ac:dyDescent="0.25">
      <c r="Y756" s="7"/>
    </row>
    <row r="757" spans="25:25" x14ac:dyDescent="0.25">
      <c r="Y757" s="7"/>
    </row>
    <row r="758" spans="25:25" x14ac:dyDescent="0.25">
      <c r="Y758" s="7"/>
    </row>
    <row r="759" spans="25:25" x14ac:dyDescent="0.25">
      <c r="Y759" s="7"/>
    </row>
    <row r="760" spans="25:25" x14ac:dyDescent="0.25">
      <c r="Y760" s="7"/>
    </row>
    <row r="761" spans="25:25" x14ac:dyDescent="0.25">
      <c r="Y761" s="7"/>
    </row>
    <row r="762" spans="25:25" x14ac:dyDescent="0.25">
      <c r="Y762" s="7"/>
    </row>
    <row r="763" spans="25:25" x14ac:dyDescent="0.25">
      <c r="Y763" s="7"/>
    </row>
    <row r="764" spans="25:25" x14ac:dyDescent="0.25">
      <c r="Y764" s="7"/>
    </row>
    <row r="765" spans="25:25" x14ac:dyDescent="0.25">
      <c r="Y765" s="7"/>
    </row>
    <row r="766" spans="25:25" x14ac:dyDescent="0.25">
      <c r="Y766" s="7"/>
    </row>
    <row r="767" spans="25:25" x14ac:dyDescent="0.25">
      <c r="Y767" s="7"/>
    </row>
    <row r="768" spans="25:25" x14ac:dyDescent="0.25">
      <c r="Y768" s="7"/>
    </row>
    <row r="769" spans="25:25" x14ac:dyDescent="0.25">
      <c r="Y769" s="7"/>
    </row>
    <row r="770" spans="25:25" x14ac:dyDescent="0.25">
      <c r="Y770" s="7"/>
    </row>
    <row r="771" spans="25:25" x14ac:dyDescent="0.25">
      <c r="Y771" s="7"/>
    </row>
    <row r="772" spans="25:25" x14ac:dyDescent="0.25">
      <c r="Y772" s="7"/>
    </row>
    <row r="773" spans="25:25" x14ac:dyDescent="0.25">
      <c r="Y773" s="7"/>
    </row>
    <row r="774" spans="25:25" x14ac:dyDescent="0.25">
      <c r="Y774" s="7"/>
    </row>
    <row r="775" spans="25:25" x14ac:dyDescent="0.25">
      <c r="Y775" s="7"/>
    </row>
    <row r="776" spans="25:25" x14ac:dyDescent="0.25">
      <c r="Y776" s="7"/>
    </row>
    <row r="777" spans="25:25" x14ac:dyDescent="0.25">
      <c r="Y777" s="7"/>
    </row>
    <row r="778" spans="25:25" x14ac:dyDescent="0.25">
      <c r="Y778" s="7"/>
    </row>
    <row r="779" spans="25:25" x14ac:dyDescent="0.25">
      <c r="Y779" s="7"/>
    </row>
    <row r="780" spans="25:25" x14ac:dyDescent="0.25">
      <c r="Y780" s="7"/>
    </row>
    <row r="781" spans="25:25" x14ac:dyDescent="0.25">
      <c r="Y781" s="7"/>
    </row>
    <row r="782" spans="25:25" x14ac:dyDescent="0.25">
      <c r="Y782" s="7"/>
    </row>
    <row r="783" spans="25:25" x14ac:dyDescent="0.25">
      <c r="Y783" s="7"/>
    </row>
    <row r="784" spans="25:25" x14ac:dyDescent="0.25">
      <c r="Y784" s="7"/>
    </row>
    <row r="785" spans="25:25" x14ac:dyDescent="0.25">
      <c r="Y785" s="7"/>
    </row>
    <row r="786" spans="25:25" x14ac:dyDescent="0.25">
      <c r="Y786" s="7"/>
    </row>
    <row r="787" spans="25:25" x14ac:dyDescent="0.25">
      <c r="Y787" s="7"/>
    </row>
    <row r="788" spans="25:25" x14ac:dyDescent="0.25">
      <c r="Y788" s="7"/>
    </row>
    <row r="789" spans="25:25" x14ac:dyDescent="0.25">
      <c r="Y789" s="7"/>
    </row>
    <row r="790" spans="25:25" x14ac:dyDescent="0.25">
      <c r="Y790" s="7"/>
    </row>
    <row r="791" spans="25:25" x14ac:dyDescent="0.25">
      <c r="Y791" s="7"/>
    </row>
    <row r="792" spans="25:25" x14ac:dyDescent="0.25">
      <c r="Y792" s="7"/>
    </row>
    <row r="793" spans="25:25" x14ac:dyDescent="0.25">
      <c r="Y793" s="7"/>
    </row>
    <row r="794" spans="25:25" x14ac:dyDescent="0.25">
      <c r="Y794" s="7"/>
    </row>
    <row r="795" spans="25:25" x14ac:dyDescent="0.25">
      <c r="Y795" s="7"/>
    </row>
    <row r="796" spans="25:25" x14ac:dyDescent="0.25">
      <c r="Y796" s="7"/>
    </row>
    <row r="797" spans="25:25" x14ac:dyDescent="0.25">
      <c r="Y797" s="7"/>
    </row>
    <row r="798" spans="25:25" x14ac:dyDescent="0.25">
      <c r="Y798" s="7"/>
    </row>
    <row r="799" spans="25:25" x14ac:dyDescent="0.25">
      <c r="Y799" s="7"/>
    </row>
    <row r="800" spans="25:25" x14ac:dyDescent="0.25">
      <c r="Y800" s="7"/>
    </row>
    <row r="801" spans="25:25" x14ac:dyDescent="0.25">
      <c r="Y801" s="7"/>
    </row>
    <row r="802" spans="25:25" x14ac:dyDescent="0.25">
      <c r="Y802" s="7"/>
    </row>
    <row r="803" spans="25:25" x14ac:dyDescent="0.25">
      <c r="Y803" s="7"/>
    </row>
    <row r="804" spans="25:25" x14ac:dyDescent="0.25">
      <c r="Y804" s="7"/>
    </row>
    <row r="805" spans="25:25" x14ac:dyDescent="0.25">
      <c r="Y805" s="7"/>
    </row>
    <row r="806" spans="25:25" x14ac:dyDescent="0.25">
      <c r="Y806" s="7"/>
    </row>
    <row r="807" spans="25:25" x14ac:dyDescent="0.25">
      <c r="Y807" s="7"/>
    </row>
    <row r="808" spans="25:25" x14ac:dyDescent="0.25">
      <c r="Y808" s="7"/>
    </row>
    <row r="809" spans="25:25" x14ac:dyDescent="0.25">
      <c r="Y809" s="7"/>
    </row>
    <row r="810" spans="25:25" x14ac:dyDescent="0.25">
      <c r="Y810" s="7"/>
    </row>
    <row r="811" spans="25:25" x14ac:dyDescent="0.25">
      <c r="Y811" s="7"/>
    </row>
    <row r="812" spans="25:25" x14ac:dyDescent="0.25">
      <c r="Y812" s="7"/>
    </row>
    <row r="813" spans="25:25" x14ac:dyDescent="0.25">
      <c r="Y813" s="7"/>
    </row>
    <row r="814" spans="25:25" x14ac:dyDescent="0.25">
      <c r="Y814" s="7"/>
    </row>
    <row r="815" spans="25:25" x14ac:dyDescent="0.25">
      <c r="Y815" s="7"/>
    </row>
    <row r="816" spans="25:25" x14ac:dyDescent="0.25">
      <c r="Y816" s="7"/>
    </row>
    <row r="817" spans="25:25" x14ac:dyDescent="0.25">
      <c r="Y817" s="7"/>
    </row>
    <row r="818" spans="25:25" x14ac:dyDescent="0.25">
      <c r="Y818" s="7"/>
    </row>
    <row r="819" spans="25:25" x14ac:dyDescent="0.25">
      <c r="Y819" s="7"/>
    </row>
    <row r="820" spans="25:25" x14ac:dyDescent="0.25">
      <c r="Y820" s="7"/>
    </row>
    <row r="821" spans="25:25" x14ac:dyDescent="0.25">
      <c r="Y821" s="7"/>
    </row>
    <row r="822" spans="25:25" x14ac:dyDescent="0.25">
      <c r="Y822" s="7"/>
    </row>
    <row r="823" spans="25:25" x14ac:dyDescent="0.25">
      <c r="Y823" s="7"/>
    </row>
    <row r="824" spans="25:25" x14ac:dyDescent="0.25">
      <c r="Y824" s="7"/>
    </row>
    <row r="825" spans="25:25" x14ac:dyDescent="0.25">
      <c r="Y825" s="7"/>
    </row>
    <row r="826" spans="25:25" x14ac:dyDescent="0.25">
      <c r="Y826" s="7"/>
    </row>
    <row r="827" spans="25:25" x14ac:dyDescent="0.25">
      <c r="Y827" s="7"/>
    </row>
    <row r="828" spans="25:25" x14ac:dyDescent="0.25">
      <c r="Y828" s="7"/>
    </row>
    <row r="829" spans="25:25" x14ac:dyDescent="0.25">
      <c r="Y829" s="7"/>
    </row>
    <row r="830" spans="25:25" x14ac:dyDescent="0.25">
      <c r="Y830" s="7"/>
    </row>
    <row r="831" spans="25:25" x14ac:dyDescent="0.25">
      <c r="Y831" s="7"/>
    </row>
    <row r="832" spans="25:25" x14ac:dyDescent="0.25">
      <c r="Y832" s="7"/>
    </row>
    <row r="833" spans="25:25" x14ac:dyDescent="0.25">
      <c r="Y833" s="7"/>
    </row>
    <row r="834" spans="25:25" x14ac:dyDescent="0.25">
      <c r="Y834" s="7"/>
    </row>
    <row r="835" spans="25:25" x14ac:dyDescent="0.25">
      <c r="Y835" s="7"/>
    </row>
    <row r="836" spans="25:25" x14ac:dyDescent="0.25">
      <c r="Y836" s="7"/>
    </row>
    <row r="837" spans="25:25" x14ac:dyDescent="0.25">
      <c r="Y837" s="7"/>
    </row>
    <row r="838" spans="25:25" x14ac:dyDescent="0.25">
      <c r="Y838" s="7"/>
    </row>
    <row r="839" spans="25:25" x14ac:dyDescent="0.25">
      <c r="Y839" s="7"/>
    </row>
    <row r="840" spans="25:25" x14ac:dyDescent="0.25">
      <c r="Y840" s="7"/>
    </row>
    <row r="841" spans="25:25" x14ac:dyDescent="0.25">
      <c r="Y841" s="7"/>
    </row>
    <row r="842" spans="25:25" x14ac:dyDescent="0.25">
      <c r="Y842" s="7"/>
    </row>
    <row r="843" spans="25:25" x14ac:dyDescent="0.25">
      <c r="Y843" s="7"/>
    </row>
    <row r="844" spans="25:25" x14ac:dyDescent="0.25">
      <c r="Y844" s="7"/>
    </row>
    <row r="845" spans="25:25" x14ac:dyDescent="0.25">
      <c r="Y845" s="7"/>
    </row>
    <row r="846" spans="25:25" x14ac:dyDescent="0.25">
      <c r="Y846" s="7"/>
    </row>
    <row r="847" spans="25:25" x14ac:dyDescent="0.25">
      <c r="Y847" s="7"/>
    </row>
    <row r="848" spans="25:25" x14ac:dyDescent="0.25">
      <c r="Y848" s="7"/>
    </row>
    <row r="849" spans="25:25" x14ac:dyDescent="0.25">
      <c r="Y849" s="7"/>
    </row>
    <row r="850" spans="25:25" x14ac:dyDescent="0.25">
      <c r="Y850" s="7"/>
    </row>
    <row r="851" spans="25:25" x14ac:dyDescent="0.25">
      <c r="Y851" s="7"/>
    </row>
    <row r="852" spans="25:25" x14ac:dyDescent="0.25">
      <c r="Y852" s="7"/>
    </row>
    <row r="853" spans="25:25" x14ac:dyDescent="0.25">
      <c r="Y853" s="7"/>
    </row>
    <row r="854" spans="25:25" x14ac:dyDescent="0.25">
      <c r="Y854" s="7"/>
    </row>
    <row r="855" spans="25:25" x14ac:dyDescent="0.25">
      <c r="Y855" s="7"/>
    </row>
    <row r="856" spans="25:25" x14ac:dyDescent="0.25">
      <c r="Y856" s="7"/>
    </row>
    <row r="857" spans="25:25" x14ac:dyDescent="0.25">
      <c r="Y857" s="7"/>
    </row>
    <row r="858" spans="25:25" x14ac:dyDescent="0.25">
      <c r="Y858" s="7"/>
    </row>
    <row r="859" spans="25:25" x14ac:dyDescent="0.25">
      <c r="Y859" s="7"/>
    </row>
    <row r="860" spans="25:25" x14ac:dyDescent="0.25">
      <c r="Y860" s="7"/>
    </row>
    <row r="861" spans="25:25" x14ac:dyDescent="0.25">
      <c r="Y861" s="7"/>
    </row>
    <row r="862" spans="25:25" x14ac:dyDescent="0.25">
      <c r="Y862" s="7"/>
    </row>
    <row r="863" spans="25:25" x14ac:dyDescent="0.25">
      <c r="Y863" s="7"/>
    </row>
    <row r="864" spans="25:25" x14ac:dyDescent="0.25">
      <c r="Y864" s="7"/>
    </row>
    <row r="865" spans="25:25" x14ac:dyDescent="0.25">
      <c r="Y865" s="7"/>
    </row>
    <row r="866" spans="25:25" x14ac:dyDescent="0.25">
      <c r="Y866" s="7"/>
    </row>
    <row r="867" spans="25:25" x14ac:dyDescent="0.25">
      <c r="Y867" s="7"/>
    </row>
    <row r="868" spans="25:25" x14ac:dyDescent="0.25">
      <c r="Y868" s="7"/>
    </row>
    <row r="869" spans="25:25" x14ac:dyDescent="0.25">
      <c r="Y869" s="7"/>
    </row>
    <row r="870" spans="25:25" x14ac:dyDescent="0.25">
      <c r="Y870" s="7"/>
    </row>
    <row r="871" spans="25:25" x14ac:dyDescent="0.25">
      <c r="Y871" s="7"/>
    </row>
    <row r="872" spans="25:25" x14ac:dyDescent="0.25">
      <c r="Y872" s="7"/>
    </row>
    <row r="873" spans="25:25" x14ac:dyDescent="0.25">
      <c r="Y873" s="7"/>
    </row>
    <row r="874" spans="25:25" x14ac:dyDescent="0.25">
      <c r="Y874" s="7"/>
    </row>
    <row r="875" spans="25:25" x14ac:dyDescent="0.25">
      <c r="Y875" s="7"/>
    </row>
    <row r="876" spans="25:25" x14ac:dyDescent="0.25">
      <c r="Y876" s="7"/>
    </row>
    <row r="877" spans="25:25" x14ac:dyDescent="0.25">
      <c r="Y877" s="7"/>
    </row>
    <row r="878" spans="25:25" x14ac:dyDescent="0.25">
      <c r="Y878" s="7"/>
    </row>
    <row r="879" spans="25:25" x14ac:dyDescent="0.25">
      <c r="Y879" s="7"/>
    </row>
    <row r="880" spans="25:25" x14ac:dyDescent="0.25">
      <c r="Y880" s="7"/>
    </row>
    <row r="881" spans="25:25" x14ac:dyDescent="0.25">
      <c r="Y881" s="7"/>
    </row>
    <row r="882" spans="25:25" x14ac:dyDescent="0.25">
      <c r="Y882" s="7"/>
    </row>
    <row r="883" spans="25:25" x14ac:dyDescent="0.25">
      <c r="Y883" s="7"/>
    </row>
    <row r="884" spans="25:25" x14ac:dyDescent="0.25">
      <c r="Y884" s="7"/>
    </row>
    <row r="885" spans="25:25" x14ac:dyDescent="0.25">
      <c r="Y885" s="7"/>
    </row>
    <row r="886" spans="25:25" x14ac:dyDescent="0.25">
      <c r="Y886" s="7"/>
    </row>
    <row r="887" spans="25:25" x14ac:dyDescent="0.25">
      <c r="Y887" s="7"/>
    </row>
    <row r="888" spans="25:25" x14ac:dyDescent="0.25">
      <c r="Y888" s="7"/>
    </row>
    <row r="889" spans="25:25" x14ac:dyDescent="0.25">
      <c r="Y889" s="7"/>
    </row>
    <row r="890" spans="25:25" x14ac:dyDescent="0.25">
      <c r="Y890" s="7"/>
    </row>
    <row r="891" spans="25:25" x14ac:dyDescent="0.25">
      <c r="Y891" s="7"/>
    </row>
    <row r="892" spans="25:25" x14ac:dyDescent="0.25">
      <c r="Y892" s="7"/>
    </row>
    <row r="893" spans="25:25" x14ac:dyDescent="0.25">
      <c r="Y893" s="7"/>
    </row>
    <row r="894" spans="25:25" x14ac:dyDescent="0.25">
      <c r="Y894" s="7"/>
    </row>
    <row r="895" spans="25:25" x14ac:dyDescent="0.25">
      <c r="Y895" s="7"/>
    </row>
    <row r="896" spans="25:25" x14ac:dyDescent="0.25">
      <c r="Y896" s="7"/>
    </row>
    <row r="897" spans="25:25" x14ac:dyDescent="0.25">
      <c r="Y897" s="7"/>
    </row>
    <row r="898" spans="25:25" x14ac:dyDescent="0.25">
      <c r="Y898" s="7"/>
    </row>
    <row r="899" spans="25:25" x14ac:dyDescent="0.25">
      <c r="Y899" s="7"/>
    </row>
    <row r="900" spans="25:25" x14ac:dyDescent="0.25">
      <c r="Y900" s="7"/>
    </row>
    <row r="901" spans="25:25" x14ac:dyDescent="0.25">
      <c r="Y901" s="7"/>
    </row>
    <row r="902" spans="25:25" x14ac:dyDescent="0.25">
      <c r="Y902" s="7"/>
    </row>
    <row r="903" spans="25:25" x14ac:dyDescent="0.25">
      <c r="Y903" s="7"/>
    </row>
    <row r="904" spans="25:25" x14ac:dyDescent="0.25">
      <c r="Y904" s="7"/>
    </row>
    <row r="905" spans="25:25" x14ac:dyDescent="0.25">
      <c r="Y905" s="7"/>
    </row>
    <row r="906" spans="25:25" x14ac:dyDescent="0.25">
      <c r="Y906" s="7"/>
    </row>
    <row r="907" spans="25:25" x14ac:dyDescent="0.25">
      <c r="Y907" s="7"/>
    </row>
    <row r="908" spans="25:25" x14ac:dyDescent="0.25">
      <c r="Y908" s="7"/>
    </row>
    <row r="909" spans="25:25" x14ac:dyDescent="0.25">
      <c r="Y909" s="7"/>
    </row>
    <row r="910" spans="25:25" x14ac:dyDescent="0.25">
      <c r="Y910" s="7"/>
    </row>
    <row r="911" spans="25:25" x14ac:dyDescent="0.25">
      <c r="Y911" s="7"/>
    </row>
    <row r="912" spans="25:25" x14ac:dyDescent="0.25">
      <c r="Y912" s="7"/>
    </row>
    <row r="913" spans="25:25" x14ac:dyDescent="0.25">
      <c r="Y913" s="7"/>
    </row>
    <row r="914" spans="25:25" x14ac:dyDescent="0.25">
      <c r="Y914" s="7"/>
    </row>
    <row r="915" spans="25:25" x14ac:dyDescent="0.25">
      <c r="Y915" s="7"/>
    </row>
    <row r="916" spans="25:25" x14ac:dyDescent="0.25">
      <c r="Y916" s="7"/>
    </row>
    <row r="917" spans="25:25" x14ac:dyDescent="0.25">
      <c r="Y917" s="7"/>
    </row>
    <row r="918" spans="25:25" x14ac:dyDescent="0.25">
      <c r="Y918" s="7"/>
    </row>
    <row r="919" spans="25:25" x14ac:dyDescent="0.25">
      <c r="Y919" s="7"/>
    </row>
    <row r="920" spans="25:25" x14ac:dyDescent="0.25">
      <c r="Y920" s="7"/>
    </row>
    <row r="921" spans="25:25" x14ac:dyDescent="0.25">
      <c r="Y921" s="7"/>
    </row>
    <row r="922" spans="25:25" x14ac:dyDescent="0.25">
      <c r="Y922" s="7"/>
    </row>
    <row r="923" spans="25:25" x14ac:dyDescent="0.25">
      <c r="Y923" s="7"/>
    </row>
    <row r="924" spans="25:25" x14ac:dyDescent="0.25">
      <c r="Y924" s="7"/>
    </row>
    <row r="925" spans="25:25" x14ac:dyDescent="0.25">
      <c r="Y925" s="7"/>
    </row>
    <row r="926" spans="25:25" x14ac:dyDescent="0.25">
      <c r="Y926" s="7"/>
    </row>
    <row r="927" spans="25:25" x14ac:dyDescent="0.25">
      <c r="Y927" s="7"/>
    </row>
    <row r="928" spans="25:25" x14ac:dyDescent="0.25">
      <c r="Y928" s="7"/>
    </row>
    <row r="929" spans="25:25" x14ac:dyDescent="0.25">
      <c r="Y929" s="7"/>
    </row>
    <row r="930" spans="25:25" x14ac:dyDescent="0.25">
      <c r="Y930" s="7"/>
    </row>
    <row r="931" spans="25:25" x14ac:dyDescent="0.25">
      <c r="Y931" s="7"/>
    </row>
    <row r="932" spans="25:25" x14ac:dyDescent="0.25">
      <c r="Y932" s="7"/>
    </row>
    <row r="933" spans="25:25" x14ac:dyDescent="0.25">
      <c r="Y933" s="7"/>
    </row>
    <row r="934" spans="25:25" x14ac:dyDescent="0.25">
      <c r="Y934" s="7"/>
    </row>
    <row r="935" spans="25:25" x14ac:dyDescent="0.25">
      <c r="Y935" s="7"/>
    </row>
    <row r="936" spans="25:25" x14ac:dyDescent="0.25">
      <c r="Y936" s="7"/>
    </row>
    <row r="937" spans="25:25" x14ac:dyDescent="0.25">
      <c r="Y937" s="7"/>
    </row>
    <row r="938" spans="25:25" x14ac:dyDescent="0.25">
      <c r="Y938" s="7"/>
    </row>
    <row r="939" spans="25:25" x14ac:dyDescent="0.25">
      <c r="Y939" s="7"/>
    </row>
    <row r="940" spans="25:25" x14ac:dyDescent="0.25">
      <c r="Y940" s="7"/>
    </row>
    <row r="941" spans="25:25" x14ac:dyDescent="0.25">
      <c r="Y941" s="7"/>
    </row>
    <row r="942" spans="25:25" x14ac:dyDescent="0.25">
      <c r="Y942" s="7"/>
    </row>
    <row r="943" spans="25:25" x14ac:dyDescent="0.25">
      <c r="Y943" s="7"/>
    </row>
    <row r="944" spans="25:25" x14ac:dyDescent="0.25">
      <c r="Y944" s="7"/>
    </row>
    <row r="945" spans="25:25" x14ac:dyDescent="0.25">
      <c r="Y945" s="7"/>
    </row>
    <row r="946" spans="25:25" x14ac:dyDescent="0.25">
      <c r="Y946" s="7"/>
    </row>
    <row r="947" spans="25:25" x14ac:dyDescent="0.25">
      <c r="Y947" s="7"/>
    </row>
    <row r="948" spans="25:25" x14ac:dyDescent="0.25">
      <c r="Y948" s="7"/>
    </row>
    <row r="949" spans="25:25" x14ac:dyDescent="0.25">
      <c r="Y949" s="7"/>
    </row>
    <row r="950" spans="25:25" x14ac:dyDescent="0.25">
      <c r="Y950" s="7"/>
    </row>
    <row r="951" spans="25:25" x14ac:dyDescent="0.25">
      <c r="Y951" s="7"/>
    </row>
    <row r="952" spans="25:25" x14ac:dyDescent="0.25">
      <c r="Y952" s="7"/>
    </row>
    <row r="953" spans="25:25" x14ac:dyDescent="0.25">
      <c r="Y953" s="7"/>
    </row>
    <row r="954" spans="25:25" x14ac:dyDescent="0.25">
      <c r="Y954" s="7"/>
    </row>
    <row r="955" spans="25:25" x14ac:dyDescent="0.25">
      <c r="Y955" s="7"/>
    </row>
    <row r="956" spans="25:25" x14ac:dyDescent="0.25">
      <c r="Y956" s="7"/>
    </row>
    <row r="957" spans="25:25" x14ac:dyDescent="0.25">
      <c r="Y957" s="7"/>
    </row>
    <row r="958" spans="25:25" x14ac:dyDescent="0.25">
      <c r="Y958" s="7"/>
    </row>
    <row r="959" spans="25:25" x14ac:dyDescent="0.25">
      <c r="Y959" s="7"/>
    </row>
    <row r="960" spans="25:25" x14ac:dyDescent="0.25">
      <c r="Y960" s="7"/>
    </row>
    <row r="961" spans="25:25" x14ac:dyDescent="0.25">
      <c r="Y961" s="7"/>
    </row>
    <row r="962" spans="25:25" x14ac:dyDescent="0.25">
      <c r="Y962" s="7"/>
    </row>
    <row r="963" spans="25:25" x14ac:dyDescent="0.25">
      <c r="Y963" s="7"/>
    </row>
    <row r="964" spans="25:25" x14ac:dyDescent="0.25">
      <c r="Y964" s="7"/>
    </row>
    <row r="965" spans="25:25" x14ac:dyDescent="0.25">
      <c r="Y965" s="7"/>
    </row>
    <row r="966" spans="25:25" x14ac:dyDescent="0.25">
      <c r="Y966" s="7"/>
    </row>
    <row r="967" spans="25:25" x14ac:dyDescent="0.25">
      <c r="Y967" s="7"/>
    </row>
    <row r="968" spans="25:25" x14ac:dyDescent="0.25">
      <c r="Y968" s="7"/>
    </row>
    <row r="969" spans="25:25" x14ac:dyDescent="0.25">
      <c r="Y969" s="7"/>
    </row>
    <row r="970" spans="25:25" x14ac:dyDescent="0.25">
      <c r="Y970" s="7"/>
    </row>
    <row r="971" spans="25:25" x14ac:dyDescent="0.25">
      <c r="Y971" s="7"/>
    </row>
    <row r="972" spans="25:25" x14ac:dyDescent="0.25">
      <c r="Y972" s="7"/>
    </row>
    <row r="973" spans="25:25" x14ac:dyDescent="0.25">
      <c r="Y973" s="7"/>
    </row>
    <row r="974" spans="25:25" x14ac:dyDescent="0.25">
      <c r="Y974" s="7"/>
    </row>
    <row r="975" spans="25:25" x14ac:dyDescent="0.25">
      <c r="Y975" s="7"/>
    </row>
    <row r="976" spans="25:25" x14ac:dyDescent="0.25">
      <c r="Y976" s="7"/>
    </row>
    <row r="977" spans="25:25" x14ac:dyDescent="0.25">
      <c r="Y977" s="7"/>
    </row>
    <row r="978" spans="25:25" x14ac:dyDescent="0.25">
      <c r="Y978" s="7"/>
    </row>
    <row r="979" spans="25:25" x14ac:dyDescent="0.25">
      <c r="Y979" s="7"/>
    </row>
    <row r="980" spans="25:25" x14ac:dyDescent="0.25">
      <c r="Y980" s="7"/>
    </row>
    <row r="981" spans="25:25" x14ac:dyDescent="0.25">
      <c r="Y981" s="7"/>
    </row>
    <row r="982" spans="25:25" x14ac:dyDescent="0.25">
      <c r="Y982" s="7"/>
    </row>
    <row r="983" spans="25:25" x14ac:dyDescent="0.25">
      <c r="Y983" s="7"/>
    </row>
    <row r="984" spans="25:25" x14ac:dyDescent="0.25">
      <c r="Y984" s="7"/>
    </row>
    <row r="985" spans="25:25" x14ac:dyDescent="0.25">
      <c r="Y985" s="7"/>
    </row>
    <row r="986" spans="25:25" x14ac:dyDescent="0.25">
      <c r="Y986" s="7"/>
    </row>
    <row r="987" spans="25:25" x14ac:dyDescent="0.25">
      <c r="Y987" s="7"/>
    </row>
    <row r="988" spans="25:25" x14ac:dyDescent="0.25">
      <c r="Y988" s="7"/>
    </row>
    <row r="989" spans="25:25" x14ac:dyDescent="0.25">
      <c r="Y989" s="7"/>
    </row>
    <row r="990" spans="25:25" x14ac:dyDescent="0.25">
      <c r="Y990" s="7"/>
    </row>
    <row r="991" spans="25:25" x14ac:dyDescent="0.25">
      <c r="Y991" s="7"/>
    </row>
    <row r="992" spans="25:25" x14ac:dyDescent="0.25">
      <c r="Y992" s="7"/>
    </row>
    <row r="993" spans="25:25" x14ac:dyDescent="0.25">
      <c r="Y993" s="7"/>
    </row>
    <row r="994" spans="25:25" x14ac:dyDescent="0.25">
      <c r="Y994" s="7"/>
    </row>
    <row r="995" spans="25:25" x14ac:dyDescent="0.25">
      <c r="Y995" s="7"/>
    </row>
    <row r="996" spans="25:25" x14ac:dyDescent="0.25">
      <c r="Y996" s="7"/>
    </row>
    <row r="997" spans="25:25" x14ac:dyDescent="0.25">
      <c r="Y997" s="7"/>
    </row>
    <row r="998" spans="25:25" x14ac:dyDescent="0.25">
      <c r="Y998" s="7"/>
    </row>
    <row r="999" spans="25:25" x14ac:dyDescent="0.25">
      <c r="Y999" s="7"/>
    </row>
    <row r="1000" spans="25:25" x14ac:dyDescent="0.25">
      <c r="Y1000" s="7"/>
    </row>
    <row r="1001" spans="25:25" x14ac:dyDescent="0.25">
      <c r="Y1001" s="7"/>
    </row>
    <row r="1002" spans="25:25" x14ac:dyDescent="0.25">
      <c r="Y1002" s="7"/>
    </row>
    <row r="1003" spans="25:25" x14ac:dyDescent="0.25">
      <c r="Y1003" s="7"/>
    </row>
    <row r="1004" spans="25:25" x14ac:dyDescent="0.25">
      <c r="Y1004" s="7"/>
    </row>
    <row r="1005" spans="25:25" x14ac:dyDescent="0.25">
      <c r="Y1005" s="7"/>
    </row>
    <row r="1006" spans="25:25" x14ac:dyDescent="0.25">
      <c r="Y1006" s="7"/>
    </row>
    <row r="1007" spans="25:25" x14ac:dyDescent="0.25">
      <c r="Y1007" s="7"/>
    </row>
    <row r="1008" spans="25:25" x14ac:dyDescent="0.25">
      <c r="Y1008" s="7"/>
    </row>
    <row r="1009" spans="25:25" x14ac:dyDescent="0.25">
      <c r="Y1009" s="7"/>
    </row>
    <row r="1010" spans="25:25" x14ac:dyDescent="0.25">
      <c r="Y1010" s="7"/>
    </row>
    <row r="1011" spans="25:25" x14ac:dyDescent="0.25">
      <c r="Y1011" s="7"/>
    </row>
    <row r="1012" spans="25:25" x14ac:dyDescent="0.25">
      <c r="Y1012" s="7"/>
    </row>
    <row r="1013" spans="25:25" x14ac:dyDescent="0.25">
      <c r="Y1013" s="7"/>
    </row>
    <row r="1014" spans="25:25" x14ac:dyDescent="0.25">
      <c r="Y1014" s="7"/>
    </row>
    <row r="1015" spans="25:25" x14ac:dyDescent="0.25">
      <c r="Y1015" s="7"/>
    </row>
    <row r="1016" spans="25:25" x14ac:dyDescent="0.25">
      <c r="Y1016" s="7"/>
    </row>
    <row r="1017" spans="25:25" x14ac:dyDescent="0.25">
      <c r="Y1017" s="7"/>
    </row>
    <row r="1018" spans="25:25" x14ac:dyDescent="0.25">
      <c r="Y1018" s="7"/>
    </row>
    <row r="1019" spans="25:25" x14ac:dyDescent="0.25">
      <c r="Y1019" s="7"/>
    </row>
    <row r="1020" spans="25:25" x14ac:dyDescent="0.25">
      <c r="Y1020" s="7"/>
    </row>
    <row r="1021" spans="25:25" x14ac:dyDescent="0.25">
      <c r="Y1021" s="7"/>
    </row>
    <row r="1022" spans="25:25" x14ac:dyDescent="0.25">
      <c r="Y1022" s="7"/>
    </row>
    <row r="1023" spans="25:25" x14ac:dyDescent="0.25">
      <c r="Y1023" s="7"/>
    </row>
    <row r="1024" spans="25:25" x14ac:dyDescent="0.25">
      <c r="Y1024" s="7"/>
    </row>
    <row r="1025" spans="25:25" x14ac:dyDescent="0.25">
      <c r="Y1025" s="7"/>
    </row>
    <row r="1026" spans="25:25" x14ac:dyDescent="0.25">
      <c r="Y1026" s="7"/>
    </row>
    <row r="1027" spans="25:25" x14ac:dyDescent="0.25">
      <c r="Y1027" s="7"/>
    </row>
    <row r="1028" spans="25:25" x14ac:dyDescent="0.25">
      <c r="Y1028" s="7"/>
    </row>
    <row r="1029" spans="25:25" x14ac:dyDescent="0.25">
      <c r="Y1029" s="7"/>
    </row>
    <row r="1030" spans="25:25" x14ac:dyDescent="0.25">
      <c r="Y1030" s="7"/>
    </row>
    <row r="1031" spans="25:25" x14ac:dyDescent="0.25">
      <c r="Y1031" s="7"/>
    </row>
    <row r="1032" spans="25:25" x14ac:dyDescent="0.25">
      <c r="Y1032" s="7"/>
    </row>
    <row r="1033" spans="25:25" x14ac:dyDescent="0.25">
      <c r="Y1033" s="7"/>
    </row>
    <row r="1034" spans="25:25" x14ac:dyDescent="0.25">
      <c r="Y1034" s="7"/>
    </row>
    <row r="1035" spans="25:25" x14ac:dyDescent="0.25">
      <c r="Y1035" s="7"/>
    </row>
    <row r="1036" spans="25:25" x14ac:dyDescent="0.25">
      <c r="Y1036" s="7"/>
    </row>
    <row r="1037" spans="25:25" x14ac:dyDescent="0.25">
      <c r="Y1037" s="7"/>
    </row>
    <row r="1038" spans="25:25" x14ac:dyDescent="0.25">
      <c r="Y1038" s="7"/>
    </row>
    <row r="1039" spans="25:25" x14ac:dyDescent="0.25">
      <c r="Y1039" s="7"/>
    </row>
    <row r="1040" spans="25:25" x14ac:dyDescent="0.25">
      <c r="Y1040" s="7"/>
    </row>
    <row r="1041" spans="25:25" x14ac:dyDescent="0.25">
      <c r="Y1041" s="7"/>
    </row>
    <row r="1042" spans="25:25" x14ac:dyDescent="0.25">
      <c r="Y1042" s="7"/>
    </row>
    <row r="1043" spans="25:25" x14ac:dyDescent="0.25">
      <c r="Y1043" s="7"/>
    </row>
    <row r="1044" spans="25:25" x14ac:dyDescent="0.25">
      <c r="Y1044" s="7"/>
    </row>
    <row r="1045" spans="25:25" x14ac:dyDescent="0.25">
      <c r="Y1045" s="7"/>
    </row>
    <row r="1046" spans="25:25" x14ac:dyDescent="0.25">
      <c r="Y1046" s="7"/>
    </row>
    <row r="1047" spans="25:25" x14ac:dyDescent="0.25">
      <c r="Y1047" s="7"/>
    </row>
    <row r="1048" spans="25:25" x14ac:dyDescent="0.25">
      <c r="Y1048" s="7"/>
    </row>
    <row r="1049" spans="25:25" x14ac:dyDescent="0.25">
      <c r="Y1049" s="7"/>
    </row>
    <row r="1050" spans="25:25" x14ac:dyDescent="0.25">
      <c r="Y1050" s="7"/>
    </row>
    <row r="1051" spans="25:25" x14ac:dyDescent="0.25">
      <c r="Y1051" s="7"/>
    </row>
    <row r="1052" spans="25:25" x14ac:dyDescent="0.25">
      <c r="Y1052" s="7"/>
    </row>
    <row r="1053" spans="25:25" x14ac:dyDescent="0.25">
      <c r="Y1053" s="7"/>
    </row>
    <row r="1054" spans="25:25" x14ac:dyDescent="0.25">
      <c r="Y1054" s="7"/>
    </row>
    <row r="1055" spans="25:25" x14ac:dyDescent="0.25">
      <c r="Y1055" s="7"/>
    </row>
    <row r="1056" spans="25:25" x14ac:dyDescent="0.25">
      <c r="Y1056" s="7"/>
    </row>
    <row r="1057" spans="25:25" x14ac:dyDescent="0.25">
      <c r="Y1057" s="7"/>
    </row>
    <row r="1058" spans="25:25" x14ac:dyDescent="0.25">
      <c r="Y1058" s="7"/>
    </row>
    <row r="1059" spans="25:25" x14ac:dyDescent="0.25">
      <c r="Y1059" s="7"/>
    </row>
    <row r="1060" spans="25:25" x14ac:dyDescent="0.25">
      <c r="Y1060" s="7"/>
    </row>
    <row r="1061" spans="25:25" x14ac:dyDescent="0.25">
      <c r="Y1061" s="7"/>
    </row>
    <row r="1062" spans="25:25" x14ac:dyDescent="0.25">
      <c r="Y1062" s="7"/>
    </row>
    <row r="1063" spans="25:25" x14ac:dyDescent="0.25">
      <c r="Y1063" s="7"/>
    </row>
    <row r="1064" spans="25:25" x14ac:dyDescent="0.25">
      <c r="Y1064" s="7"/>
    </row>
    <row r="1065" spans="25:25" x14ac:dyDescent="0.25">
      <c r="Y1065" s="7"/>
    </row>
    <row r="1066" spans="25:25" x14ac:dyDescent="0.25">
      <c r="Y1066" s="7"/>
    </row>
    <row r="1067" spans="25:25" x14ac:dyDescent="0.25">
      <c r="Y1067" s="7"/>
    </row>
    <row r="1068" spans="25:25" x14ac:dyDescent="0.25">
      <c r="Y1068" s="7"/>
    </row>
    <row r="1069" spans="25:25" x14ac:dyDescent="0.25">
      <c r="Y1069" s="7"/>
    </row>
    <row r="1070" spans="25:25" x14ac:dyDescent="0.25">
      <c r="Y1070" s="7"/>
    </row>
    <row r="1071" spans="25:25" x14ac:dyDescent="0.25">
      <c r="Y1071" s="7"/>
    </row>
    <row r="1072" spans="25:25" x14ac:dyDescent="0.25">
      <c r="Y1072" s="7"/>
    </row>
    <row r="1073" spans="25:25" x14ac:dyDescent="0.25">
      <c r="Y1073" s="7"/>
    </row>
    <row r="1074" spans="25:25" x14ac:dyDescent="0.25">
      <c r="Y1074" s="7"/>
    </row>
    <row r="1075" spans="25:25" x14ac:dyDescent="0.25">
      <c r="Y1075" s="7"/>
    </row>
    <row r="1076" spans="25:25" x14ac:dyDescent="0.25">
      <c r="Y1076" s="7"/>
    </row>
    <row r="1077" spans="25:25" x14ac:dyDescent="0.25">
      <c r="Y1077" s="7"/>
    </row>
    <row r="1078" spans="25:25" x14ac:dyDescent="0.25">
      <c r="Y1078" s="7"/>
    </row>
    <row r="1079" spans="25:25" x14ac:dyDescent="0.25">
      <c r="Y1079" s="7"/>
    </row>
    <row r="1080" spans="25:25" x14ac:dyDescent="0.25">
      <c r="Y1080" s="7"/>
    </row>
    <row r="1081" spans="25:25" x14ac:dyDescent="0.25">
      <c r="Y1081" s="7"/>
    </row>
    <row r="1082" spans="25:25" x14ac:dyDescent="0.25">
      <c r="Y1082" s="7"/>
    </row>
    <row r="1083" spans="25:25" x14ac:dyDescent="0.25">
      <c r="Y1083" s="7"/>
    </row>
    <row r="1084" spans="25:25" x14ac:dyDescent="0.25">
      <c r="Y1084" s="7"/>
    </row>
    <row r="1085" spans="25:25" x14ac:dyDescent="0.25">
      <c r="Y1085" s="7"/>
    </row>
    <row r="1086" spans="25:25" x14ac:dyDescent="0.25">
      <c r="Y1086" s="7"/>
    </row>
    <row r="1087" spans="25:25" x14ac:dyDescent="0.25">
      <c r="Y1087" s="7"/>
    </row>
    <row r="1088" spans="25:25" x14ac:dyDescent="0.25">
      <c r="Y1088" s="7"/>
    </row>
    <row r="1089" spans="25:25" x14ac:dyDescent="0.25">
      <c r="Y1089" s="7"/>
    </row>
    <row r="1090" spans="25:25" x14ac:dyDescent="0.25">
      <c r="Y1090" s="7"/>
    </row>
    <row r="1091" spans="25:25" x14ac:dyDescent="0.25">
      <c r="Y1091" s="7"/>
    </row>
    <row r="1092" spans="25:25" x14ac:dyDescent="0.25">
      <c r="Y1092" s="7"/>
    </row>
    <row r="1093" spans="25:25" x14ac:dyDescent="0.25">
      <c r="Y1093" s="7"/>
    </row>
    <row r="1094" spans="25:25" x14ac:dyDescent="0.25">
      <c r="Y1094" s="7"/>
    </row>
    <row r="1095" spans="25:25" x14ac:dyDescent="0.25">
      <c r="Y1095" s="7"/>
    </row>
    <row r="1096" spans="25:25" x14ac:dyDescent="0.25">
      <c r="Y1096" s="7"/>
    </row>
    <row r="1097" spans="25:25" x14ac:dyDescent="0.25">
      <c r="Y1097" s="7"/>
    </row>
    <row r="1098" spans="25:25" x14ac:dyDescent="0.25">
      <c r="Y1098" s="7"/>
    </row>
    <row r="1099" spans="25:25" x14ac:dyDescent="0.25">
      <c r="Y1099" s="7"/>
    </row>
    <row r="1100" spans="25:25" x14ac:dyDescent="0.25">
      <c r="Y1100" s="7"/>
    </row>
    <row r="1101" spans="25:25" x14ac:dyDescent="0.25">
      <c r="Y1101" s="7"/>
    </row>
    <row r="1102" spans="25:25" x14ac:dyDescent="0.25">
      <c r="Y1102" s="7"/>
    </row>
    <row r="1103" spans="25:25" x14ac:dyDescent="0.25">
      <c r="Y1103" s="7"/>
    </row>
    <row r="1104" spans="25:25" x14ac:dyDescent="0.25">
      <c r="Y1104" s="7"/>
    </row>
    <row r="1105" spans="25:25" x14ac:dyDescent="0.25">
      <c r="Y1105" s="7"/>
    </row>
    <row r="1106" spans="25:25" x14ac:dyDescent="0.25">
      <c r="Y1106" s="7"/>
    </row>
    <row r="1107" spans="25:25" x14ac:dyDescent="0.25">
      <c r="Y1107" s="7"/>
    </row>
    <row r="1108" spans="25:25" x14ac:dyDescent="0.25">
      <c r="Y1108" s="7"/>
    </row>
    <row r="1109" spans="25:25" x14ac:dyDescent="0.25">
      <c r="Y1109" s="7"/>
    </row>
    <row r="1110" spans="25:25" x14ac:dyDescent="0.25">
      <c r="Y1110" s="7"/>
    </row>
    <row r="1111" spans="25:25" x14ac:dyDescent="0.25">
      <c r="Y1111" s="7"/>
    </row>
    <row r="1112" spans="25:25" x14ac:dyDescent="0.25">
      <c r="Y1112" s="7"/>
    </row>
    <row r="1113" spans="25:25" x14ac:dyDescent="0.25">
      <c r="Y1113" s="7"/>
    </row>
    <row r="1114" spans="25:25" x14ac:dyDescent="0.25">
      <c r="Y1114" s="7"/>
    </row>
    <row r="1115" spans="25:25" x14ac:dyDescent="0.25">
      <c r="Y1115" s="7"/>
    </row>
    <row r="1116" spans="25:25" x14ac:dyDescent="0.25">
      <c r="Y1116" s="7"/>
    </row>
    <row r="1117" spans="25:25" x14ac:dyDescent="0.25">
      <c r="Y1117" s="7"/>
    </row>
    <row r="1118" spans="25:25" x14ac:dyDescent="0.25">
      <c r="Y1118" s="7"/>
    </row>
    <row r="1119" spans="25:25" x14ac:dyDescent="0.25">
      <c r="Y1119" s="7"/>
    </row>
    <row r="1120" spans="25:25" x14ac:dyDescent="0.25">
      <c r="Y1120" s="7"/>
    </row>
    <row r="1121" spans="25:25" x14ac:dyDescent="0.25">
      <c r="Y1121" s="7"/>
    </row>
    <row r="1122" spans="25:25" x14ac:dyDescent="0.25">
      <c r="Y1122" s="7"/>
    </row>
    <row r="1123" spans="25:25" x14ac:dyDescent="0.25">
      <c r="Y1123" s="7"/>
    </row>
    <row r="1124" spans="25:25" x14ac:dyDescent="0.25">
      <c r="Y1124" s="7"/>
    </row>
    <row r="1125" spans="25:25" x14ac:dyDescent="0.25">
      <c r="Y1125" s="7"/>
    </row>
    <row r="1126" spans="25:25" x14ac:dyDescent="0.25">
      <c r="Y1126" s="7"/>
    </row>
    <row r="1127" spans="25:25" x14ac:dyDescent="0.25">
      <c r="Y1127" s="7"/>
    </row>
    <row r="1128" spans="25:25" x14ac:dyDescent="0.25">
      <c r="Y1128" s="7"/>
    </row>
    <row r="1129" spans="25:25" x14ac:dyDescent="0.25">
      <c r="Y1129" s="7"/>
    </row>
    <row r="1130" spans="25:25" x14ac:dyDescent="0.25">
      <c r="Y1130" s="7"/>
    </row>
    <row r="1131" spans="25:25" x14ac:dyDescent="0.25">
      <c r="Y1131" s="7"/>
    </row>
    <row r="1132" spans="25:25" x14ac:dyDescent="0.25">
      <c r="Y1132" s="7"/>
    </row>
    <row r="1133" spans="25:25" x14ac:dyDescent="0.25">
      <c r="Y1133" s="7"/>
    </row>
    <row r="1134" spans="25:25" x14ac:dyDescent="0.25">
      <c r="Y1134" s="7"/>
    </row>
    <row r="1135" spans="25:25" x14ac:dyDescent="0.25">
      <c r="Y1135" s="7"/>
    </row>
    <row r="1136" spans="25:25" x14ac:dyDescent="0.25">
      <c r="Y1136" s="7"/>
    </row>
    <row r="1137" spans="25:25" x14ac:dyDescent="0.25">
      <c r="Y1137" s="7"/>
    </row>
    <row r="1138" spans="25:25" x14ac:dyDescent="0.25">
      <c r="Y1138" s="7"/>
    </row>
    <row r="1139" spans="25:25" x14ac:dyDescent="0.25">
      <c r="Y1139" s="7"/>
    </row>
    <row r="1140" spans="25:25" x14ac:dyDescent="0.25">
      <c r="Y1140" s="7"/>
    </row>
    <row r="1141" spans="25:25" x14ac:dyDescent="0.25">
      <c r="Y1141" s="7"/>
    </row>
    <row r="1142" spans="25:25" x14ac:dyDescent="0.25">
      <c r="Y1142" s="7"/>
    </row>
    <row r="1143" spans="25:25" x14ac:dyDescent="0.25">
      <c r="Y1143" s="7"/>
    </row>
    <row r="1144" spans="25:25" x14ac:dyDescent="0.25">
      <c r="Y1144" s="7"/>
    </row>
    <row r="1145" spans="25:25" x14ac:dyDescent="0.25">
      <c r="Y1145" s="7"/>
    </row>
    <row r="1146" spans="25:25" x14ac:dyDescent="0.25">
      <c r="Y1146" s="7"/>
    </row>
    <row r="1147" spans="25:25" x14ac:dyDescent="0.25">
      <c r="Y1147" s="7"/>
    </row>
    <row r="1148" spans="25:25" x14ac:dyDescent="0.25">
      <c r="Y1148" s="7"/>
    </row>
    <row r="1149" spans="25:25" x14ac:dyDescent="0.25">
      <c r="Y1149" s="7"/>
    </row>
    <row r="1150" spans="25:25" x14ac:dyDescent="0.25">
      <c r="Y1150" s="7"/>
    </row>
    <row r="1151" spans="25:25" x14ac:dyDescent="0.25">
      <c r="Y1151" s="7"/>
    </row>
    <row r="1152" spans="25:25" x14ac:dyDescent="0.25">
      <c r="Y1152" s="7"/>
    </row>
    <row r="1153" spans="25:25" x14ac:dyDescent="0.25">
      <c r="Y1153" s="7"/>
    </row>
    <row r="1154" spans="25:25" x14ac:dyDescent="0.25">
      <c r="Y1154" s="7"/>
    </row>
    <row r="1155" spans="25:25" x14ac:dyDescent="0.25">
      <c r="Y1155" s="7"/>
    </row>
    <row r="1156" spans="25:25" x14ac:dyDescent="0.25">
      <c r="Y1156" s="7"/>
    </row>
    <row r="1157" spans="25:25" x14ac:dyDescent="0.25">
      <c r="Y1157" s="7"/>
    </row>
    <row r="1158" spans="25:25" x14ac:dyDescent="0.25">
      <c r="Y1158" s="7"/>
    </row>
    <row r="1159" spans="25:25" x14ac:dyDescent="0.25">
      <c r="Y1159" s="7"/>
    </row>
    <row r="1160" spans="25:25" x14ac:dyDescent="0.25">
      <c r="Y1160" s="7"/>
    </row>
    <row r="1161" spans="25:25" x14ac:dyDescent="0.25">
      <c r="Y1161" s="7"/>
    </row>
    <row r="1162" spans="25:25" x14ac:dyDescent="0.25">
      <c r="Y1162" s="7"/>
    </row>
    <row r="1163" spans="25:25" x14ac:dyDescent="0.25">
      <c r="Y1163" s="7"/>
    </row>
    <row r="1164" spans="25:25" x14ac:dyDescent="0.25">
      <c r="Y1164" s="7"/>
    </row>
    <row r="1165" spans="25:25" x14ac:dyDescent="0.25">
      <c r="Y1165" s="7"/>
    </row>
    <row r="1166" spans="25:25" x14ac:dyDescent="0.25">
      <c r="Y1166" s="7"/>
    </row>
    <row r="1167" spans="25:25" x14ac:dyDescent="0.25">
      <c r="Y1167" s="7"/>
    </row>
    <row r="1168" spans="25:25" x14ac:dyDescent="0.25">
      <c r="Y1168" s="7"/>
    </row>
    <row r="1169" spans="25:25" x14ac:dyDescent="0.25">
      <c r="Y1169" s="7"/>
    </row>
    <row r="1170" spans="25:25" x14ac:dyDescent="0.25">
      <c r="Y1170" s="7"/>
    </row>
    <row r="1171" spans="25:25" x14ac:dyDescent="0.25">
      <c r="Y1171" s="7"/>
    </row>
    <row r="1172" spans="25:25" x14ac:dyDescent="0.25">
      <c r="Y1172" s="7"/>
    </row>
    <row r="1173" spans="25:25" x14ac:dyDescent="0.25">
      <c r="Y1173" s="7"/>
    </row>
    <row r="1174" spans="25:25" x14ac:dyDescent="0.25">
      <c r="Y1174" s="7"/>
    </row>
    <row r="1175" spans="25:25" x14ac:dyDescent="0.25">
      <c r="Y1175" s="7"/>
    </row>
    <row r="1176" spans="25:25" x14ac:dyDescent="0.25">
      <c r="Y1176" s="7"/>
    </row>
    <row r="1177" spans="25:25" x14ac:dyDescent="0.25">
      <c r="Y1177" s="7"/>
    </row>
    <row r="1178" spans="25:25" x14ac:dyDescent="0.25">
      <c r="Y1178" s="7"/>
    </row>
    <row r="1179" spans="25:25" x14ac:dyDescent="0.25">
      <c r="Y1179" s="7"/>
    </row>
    <row r="1180" spans="25:25" x14ac:dyDescent="0.25">
      <c r="Y1180" s="7"/>
    </row>
    <row r="1181" spans="25:25" x14ac:dyDescent="0.25">
      <c r="Y1181" s="7"/>
    </row>
    <row r="1182" spans="25:25" x14ac:dyDescent="0.25">
      <c r="Y1182" s="7"/>
    </row>
    <row r="1183" spans="25:25" x14ac:dyDescent="0.25">
      <c r="Y1183" s="7"/>
    </row>
    <row r="1184" spans="25:25" x14ac:dyDescent="0.25">
      <c r="Y1184" s="7"/>
    </row>
    <row r="1185" spans="25:25" x14ac:dyDescent="0.25">
      <c r="Y1185" s="7"/>
    </row>
    <row r="1186" spans="25:25" x14ac:dyDescent="0.25">
      <c r="Y1186" s="7"/>
    </row>
    <row r="1187" spans="25:25" x14ac:dyDescent="0.25">
      <c r="Y1187" s="7"/>
    </row>
    <row r="1188" spans="25:25" x14ac:dyDescent="0.25">
      <c r="Y1188" s="7"/>
    </row>
    <row r="1189" spans="25:25" x14ac:dyDescent="0.25">
      <c r="Y1189" s="7"/>
    </row>
    <row r="1190" spans="25:25" x14ac:dyDescent="0.25">
      <c r="Y1190" s="7"/>
    </row>
    <row r="1191" spans="25:25" x14ac:dyDescent="0.25">
      <c r="Y1191" s="7"/>
    </row>
    <row r="1192" spans="25:25" x14ac:dyDescent="0.25">
      <c r="Y1192" s="7"/>
    </row>
    <row r="1193" spans="25:25" x14ac:dyDescent="0.25">
      <c r="Y1193" s="7"/>
    </row>
    <row r="1194" spans="25:25" x14ac:dyDescent="0.25">
      <c r="Y1194" s="7"/>
    </row>
    <row r="1195" spans="25:25" x14ac:dyDescent="0.25">
      <c r="Y1195" s="7"/>
    </row>
    <row r="1196" spans="25:25" x14ac:dyDescent="0.25">
      <c r="Y1196" s="7"/>
    </row>
    <row r="1197" spans="25:25" x14ac:dyDescent="0.25">
      <c r="Y1197" s="7"/>
    </row>
    <row r="1198" spans="25:25" x14ac:dyDescent="0.25">
      <c r="Y1198" s="7"/>
    </row>
    <row r="1199" spans="25:25" x14ac:dyDescent="0.25">
      <c r="Y1199" s="7"/>
    </row>
    <row r="1200" spans="25:25" x14ac:dyDescent="0.25">
      <c r="Y1200" s="7"/>
    </row>
    <row r="1201" spans="25:25" x14ac:dyDescent="0.25">
      <c r="Y1201" s="7"/>
    </row>
    <row r="1202" spans="25:25" x14ac:dyDescent="0.25">
      <c r="Y1202" s="7"/>
    </row>
    <row r="1203" spans="25:25" x14ac:dyDescent="0.25">
      <c r="Y1203" s="7"/>
    </row>
    <row r="1204" spans="25:25" x14ac:dyDescent="0.25">
      <c r="Y1204" s="7"/>
    </row>
    <row r="1205" spans="25:25" x14ac:dyDescent="0.25">
      <c r="Y1205" s="7"/>
    </row>
    <row r="1206" spans="25:25" x14ac:dyDescent="0.25">
      <c r="Y1206" s="7"/>
    </row>
    <row r="1207" spans="25:25" x14ac:dyDescent="0.25">
      <c r="Y1207" s="7"/>
    </row>
    <row r="1208" spans="25:25" x14ac:dyDescent="0.25">
      <c r="Y1208" s="7"/>
    </row>
    <row r="1209" spans="25:25" x14ac:dyDescent="0.25">
      <c r="Y1209" s="7"/>
    </row>
    <row r="1210" spans="25:25" x14ac:dyDescent="0.25">
      <c r="Y1210" s="7"/>
    </row>
    <row r="1211" spans="25:25" x14ac:dyDescent="0.25">
      <c r="Y1211" s="7"/>
    </row>
    <row r="1212" spans="25:25" x14ac:dyDescent="0.25">
      <c r="Y1212" s="7"/>
    </row>
    <row r="1213" spans="25:25" x14ac:dyDescent="0.25">
      <c r="Y1213" s="7"/>
    </row>
    <row r="1214" spans="25:25" x14ac:dyDescent="0.25">
      <c r="Y1214" s="7"/>
    </row>
    <row r="1215" spans="25:25" x14ac:dyDescent="0.25">
      <c r="Y1215" s="7"/>
    </row>
    <row r="1216" spans="25:25" x14ac:dyDescent="0.25">
      <c r="Y1216" s="7"/>
    </row>
    <row r="1217" spans="25:25" x14ac:dyDescent="0.25">
      <c r="Y1217" s="7"/>
    </row>
    <row r="1218" spans="25:25" x14ac:dyDescent="0.25">
      <c r="Y1218" s="7"/>
    </row>
    <row r="1219" spans="25:25" x14ac:dyDescent="0.25">
      <c r="Y1219" s="7"/>
    </row>
    <row r="1220" spans="25:25" x14ac:dyDescent="0.25">
      <c r="Y1220" s="7"/>
    </row>
    <row r="1221" spans="25:25" x14ac:dyDescent="0.25">
      <c r="Y1221" s="7"/>
    </row>
    <row r="1222" spans="25:25" x14ac:dyDescent="0.25">
      <c r="Y1222" s="7"/>
    </row>
    <row r="1223" spans="25:25" x14ac:dyDescent="0.25">
      <c r="Y1223" s="7"/>
    </row>
    <row r="1224" spans="25:25" x14ac:dyDescent="0.25">
      <c r="Y1224" s="7"/>
    </row>
    <row r="1225" spans="25:25" x14ac:dyDescent="0.25">
      <c r="Y1225" s="7"/>
    </row>
    <row r="1226" spans="25:25" x14ac:dyDescent="0.25">
      <c r="Y1226" s="7"/>
    </row>
    <row r="1227" spans="25:25" x14ac:dyDescent="0.25">
      <c r="Y1227" s="7"/>
    </row>
    <row r="1228" spans="25:25" x14ac:dyDescent="0.25">
      <c r="Y1228" s="7"/>
    </row>
    <row r="1229" spans="25:25" x14ac:dyDescent="0.25">
      <c r="Y1229" s="7"/>
    </row>
    <row r="1230" spans="25:25" x14ac:dyDescent="0.25">
      <c r="Y1230" s="7"/>
    </row>
    <row r="1231" spans="25:25" x14ac:dyDescent="0.25">
      <c r="Y1231" s="7"/>
    </row>
    <row r="1232" spans="25:25" x14ac:dyDescent="0.25">
      <c r="Y1232" s="7"/>
    </row>
    <row r="1233" spans="25:25" x14ac:dyDescent="0.25">
      <c r="Y1233" s="7"/>
    </row>
    <row r="1234" spans="25:25" x14ac:dyDescent="0.25">
      <c r="Y1234" s="7"/>
    </row>
    <row r="1235" spans="25:25" x14ac:dyDescent="0.25">
      <c r="Y1235" s="7"/>
    </row>
    <row r="1236" spans="25:25" x14ac:dyDescent="0.25">
      <c r="Y1236" s="7"/>
    </row>
    <row r="1237" spans="25:25" x14ac:dyDescent="0.25">
      <c r="Y1237" s="7"/>
    </row>
    <row r="1238" spans="25:25" x14ac:dyDescent="0.25">
      <c r="Y1238" s="7"/>
    </row>
    <row r="1239" spans="25:25" x14ac:dyDescent="0.25">
      <c r="Y1239" s="7"/>
    </row>
    <row r="1240" spans="25:25" x14ac:dyDescent="0.25">
      <c r="Y1240" s="7"/>
    </row>
    <row r="1241" spans="25:25" x14ac:dyDescent="0.25">
      <c r="Y1241" s="7"/>
    </row>
    <row r="1242" spans="25:25" x14ac:dyDescent="0.25">
      <c r="Y1242" s="7"/>
    </row>
    <row r="1243" spans="25:25" x14ac:dyDescent="0.25">
      <c r="Y1243" s="7"/>
    </row>
    <row r="1244" spans="25:25" x14ac:dyDescent="0.25">
      <c r="Y1244" s="7"/>
    </row>
    <row r="1245" spans="25:25" x14ac:dyDescent="0.25">
      <c r="Y1245" s="7"/>
    </row>
    <row r="1246" spans="25:25" x14ac:dyDescent="0.25">
      <c r="Y1246" s="7"/>
    </row>
    <row r="1247" spans="25:25" x14ac:dyDescent="0.25">
      <c r="Y1247" s="7"/>
    </row>
    <row r="1248" spans="25:25" x14ac:dyDescent="0.25">
      <c r="Y1248" s="7"/>
    </row>
    <row r="1249" spans="25:25" x14ac:dyDescent="0.25">
      <c r="Y1249" s="7"/>
    </row>
    <row r="1250" spans="25:25" x14ac:dyDescent="0.25">
      <c r="Y1250" s="7"/>
    </row>
    <row r="1251" spans="25:25" x14ac:dyDescent="0.25">
      <c r="Y1251" s="7"/>
    </row>
    <row r="1252" spans="25:25" x14ac:dyDescent="0.25">
      <c r="Y1252" s="7"/>
    </row>
    <row r="1253" spans="25:25" x14ac:dyDescent="0.25">
      <c r="Y1253" s="7"/>
    </row>
    <row r="1254" spans="25:25" x14ac:dyDescent="0.25">
      <c r="Y1254" s="7"/>
    </row>
    <row r="1255" spans="25:25" x14ac:dyDescent="0.25">
      <c r="Y1255" s="7"/>
    </row>
    <row r="1256" spans="25:25" x14ac:dyDescent="0.25">
      <c r="Y1256" s="7"/>
    </row>
    <row r="1257" spans="25:25" x14ac:dyDescent="0.25">
      <c r="Y1257" s="7"/>
    </row>
    <row r="1258" spans="25:25" x14ac:dyDescent="0.25">
      <c r="Y1258" s="7"/>
    </row>
    <row r="1259" spans="25:25" x14ac:dyDescent="0.25">
      <c r="Y1259" s="7"/>
    </row>
    <row r="1260" spans="25:25" x14ac:dyDescent="0.25">
      <c r="Y1260" s="7"/>
    </row>
    <row r="1261" spans="25:25" x14ac:dyDescent="0.25">
      <c r="Y1261" s="7"/>
    </row>
    <row r="1262" spans="25:25" x14ac:dyDescent="0.25">
      <c r="Y1262" s="7"/>
    </row>
    <row r="1263" spans="25:25" x14ac:dyDescent="0.25">
      <c r="Y1263" s="7"/>
    </row>
    <row r="1264" spans="25:25" x14ac:dyDescent="0.25">
      <c r="Y1264" s="7"/>
    </row>
    <row r="1265" spans="25:25" x14ac:dyDescent="0.25">
      <c r="Y1265" s="7"/>
    </row>
    <row r="1266" spans="25:25" x14ac:dyDescent="0.25">
      <c r="Y1266" s="7"/>
    </row>
    <row r="1267" spans="25:25" x14ac:dyDescent="0.25">
      <c r="Y1267" s="7"/>
    </row>
    <row r="1268" spans="25:25" x14ac:dyDescent="0.25">
      <c r="Y1268" s="7"/>
    </row>
    <row r="1269" spans="25:25" x14ac:dyDescent="0.25">
      <c r="Y1269" s="7"/>
    </row>
    <row r="1270" spans="25:25" x14ac:dyDescent="0.25">
      <c r="Y1270" s="7"/>
    </row>
    <row r="1271" spans="25:25" x14ac:dyDescent="0.25">
      <c r="Y1271" s="7"/>
    </row>
    <row r="1272" spans="25:25" x14ac:dyDescent="0.25">
      <c r="Y1272" s="7"/>
    </row>
    <row r="1273" spans="25:25" x14ac:dyDescent="0.25">
      <c r="Y1273" s="7"/>
    </row>
    <row r="1274" spans="25:25" x14ac:dyDescent="0.25">
      <c r="Y1274" s="7"/>
    </row>
    <row r="1275" spans="25:25" x14ac:dyDescent="0.25">
      <c r="Y1275" s="7"/>
    </row>
    <row r="1276" spans="25:25" x14ac:dyDescent="0.25">
      <c r="Y1276" s="7"/>
    </row>
    <row r="1277" spans="25:25" x14ac:dyDescent="0.25">
      <c r="Y1277" s="7"/>
    </row>
    <row r="1278" spans="25:25" x14ac:dyDescent="0.25">
      <c r="Y1278" s="7"/>
    </row>
    <row r="1279" spans="25:25" x14ac:dyDescent="0.25">
      <c r="Y1279" s="7"/>
    </row>
    <row r="1280" spans="25:25" x14ac:dyDescent="0.25">
      <c r="Y1280" s="7"/>
    </row>
    <row r="1281" spans="25:25" x14ac:dyDescent="0.25">
      <c r="Y1281" s="7"/>
    </row>
    <row r="1282" spans="25:25" x14ac:dyDescent="0.25">
      <c r="Y1282" s="7"/>
    </row>
    <row r="1283" spans="25:25" x14ac:dyDescent="0.25">
      <c r="Y1283" s="7"/>
    </row>
    <row r="1284" spans="25:25" x14ac:dyDescent="0.25">
      <c r="Y1284" s="7"/>
    </row>
    <row r="1285" spans="25:25" x14ac:dyDescent="0.25">
      <c r="Y1285" s="7"/>
    </row>
    <row r="1286" spans="25:25" x14ac:dyDescent="0.25">
      <c r="Y1286" s="7"/>
    </row>
    <row r="1287" spans="25:25" x14ac:dyDescent="0.25">
      <c r="Y1287" s="7"/>
    </row>
    <row r="1288" spans="25:25" x14ac:dyDescent="0.25">
      <c r="Y1288" s="7"/>
    </row>
    <row r="1289" spans="25:25" x14ac:dyDescent="0.25">
      <c r="Y1289" s="7"/>
    </row>
    <row r="1290" spans="25:25" x14ac:dyDescent="0.25">
      <c r="Y1290" s="7"/>
    </row>
    <row r="1291" spans="25:25" x14ac:dyDescent="0.25">
      <c r="Y1291" s="7"/>
    </row>
    <row r="1292" spans="25:25" x14ac:dyDescent="0.25">
      <c r="Y1292" s="7"/>
    </row>
    <row r="1293" spans="25:25" x14ac:dyDescent="0.25">
      <c r="Y1293" s="7"/>
    </row>
    <row r="1294" spans="25:25" x14ac:dyDescent="0.25">
      <c r="Y1294" s="7"/>
    </row>
    <row r="1295" spans="25:25" x14ac:dyDescent="0.25">
      <c r="Y1295" s="7"/>
    </row>
    <row r="1296" spans="25:25" x14ac:dyDescent="0.25">
      <c r="Y1296" s="7"/>
    </row>
    <row r="1297" spans="25:25" x14ac:dyDescent="0.25">
      <c r="Y1297" s="7"/>
    </row>
    <row r="1298" spans="25:25" x14ac:dyDescent="0.25">
      <c r="Y1298" s="7"/>
    </row>
    <row r="1299" spans="25:25" x14ac:dyDescent="0.25">
      <c r="Y1299" s="7"/>
    </row>
    <row r="1300" spans="25:25" x14ac:dyDescent="0.25">
      <c r="Y1300" s="7"/>
    </row>
    <row r="1301" spans="25:25" x14ac:dyDescent="0.25">
      <c r="Y1301" s="7"/>
    </row>
    <row r="1302" spans="25:25" x14ac:dyDescent="0.25">
      <c r="Y1302" s="7"/>
    </row>
    <row r="1303" spans="25:25" x14ac:dyDescent="0.25">
      <c r="Y1303" s="7"/>
    </row>
    <row r="1304" spans="25:25" x14ac:dyDescent="0.25">
      <c r="Y1304" s="7"/>
    </row>
    <row r="1305" spans="25:25" x14ac:dyDescent="0.25">
      <c r="Y1305" s="7"/>
    </row>
    <row r="1306" spans="25:25" x14ac:dyDescent="0.25">
      <c r="Y1306" s="7"/>
    </row>
    <row r="1307" spans="25:25" x14ac:dyDescent="0.25">
      <c r="Y1307" s="7"/>
    </row>
    <row r="1308" spans="25:25" x14ac:dyDescent="0.25">
      <c r="Y1308" s="7"/>
    </row>
    <row r="1309" spans="25:25" x14ac:dyDescent="0.25">
      <c r="Y1309" s="7"/>
    </row>
    <row r="1310" spans="25:25" x14ac:dyDescent="0.25">
      <c r="Y1310" s="7"/>
    </row>
    <row r="1311" spans="25:25" x14ac:dyDescent="0.25">
      <c r="Y1311" s="7"/>
    </row>
    <row r="1312" spans="25:25" x14ac:dyDescent="0.25">
      <c r="Y1312" s="7"/>
    </row>
    <row r="1313" spans="25:25" x14ac:dyDescent="0.25">
      <c r="Y1313" s="7"/>
    </row>
    <row r="1314" spans="25:25" x14ac:dyDescent="0.25">
      <c r="Y1314" s="7"/>
    </row>
    <row r="1315" spans="25:25" x14ac:dyDescent="0.25">
      <c r="Y1315" s="7"/>
    </row>
    <row r="1316" spans="25:25" x14ac:dyDescent="0.25">
      <c r="Y1316" s="7"/>
    </row>
    <row r="1317" spans="25:25" x14ac:dyDescent="0.25">
      <c r="Y1317" s="7"/>
    </row>
    <row r="1318" spans="25:25" x14ac:dyDescent="0.25">
      <c r="Y1318" s="7"/>
    </row>
    <row r="1319" spans="25:25" x14ac:dyDescent="0.25">
      <c r="Y1319" s="7"/>
    </row>
    <row r="1320" spans="25:25" x14ac:dyDescent="0.25">
      <c r="Y1320" s="7"/>
    </row>
    <row r="1321" spans="25:25" x14ac:dyDescent="0.25">
      <c r="Y1321" s="7"/>
    </row>
    <row r="1322" spans="25:25" x14ac:dyDescent="0.25">
      <c r="Y1322" s="7"/>
    </row>
    <row r="1323" spans="25:25" x14ac:dyDescent="0.25">
      <c r="Y1323" s="7"/>
    </row>
    <row r="1324" spans="25:25" x14ac:dyDescent="0.25">
      <c r="Y1324" s="7"/>
    </row>
    <row r="1325" spans="25:25" x14ac:dyDescent="0.25">
      <c r="Y1325" s="7"/>
    </row>
    <row r="1326" spans="25:25" x14ac:dyDescent="0.25">
      <c r="Y1326" s="7"/>
    </row>
    <row r="1327" spans="25:25" x14ac:dyDescent="0.25">
      <c r="Y1327" s="7"/>
    </row>
    <row r="1328" spans="25:25" x14ac:dyDescent="0.25">
      <c r="Y1328" s="7"/>
    </row>
    <row r="1329" spans="25:25" x14ac:dyDescent="0.25">
      <c r="Y1329" s="7"/>
    </row>
    <row r="1330" spans="25:25" x14ac:dyDescent="0.25">
      <c r="Y1330" s="7"/>
    </row>
    <row r="1331" spans="25:25" x14ac:dyDescent="0.25">
      <c r="Y1331" s="7"/>
    </row>
    <row r="1332" spans="25:25" x14ac:dyDescent="0.25">
      <c r="Y1332" s="7"/>
    </row>
    <row r="1333" spans="25:25" x14ac:dyDescent="0.25">
      <c r="Y1333" s="7"/>
    </row>
    <row r="1334" spans="25:25" x14ac:dyDescent="0.25">
      <c r="Y1334" s="7"/>
    </row>
    <row r="1335" spans="25:25" x14ac:dyDescent="0.25">
      <c r="Y1335" s="7"/>
    </row>
    <row r="1336" spans="25:25" x14ac:dyDescent="0.25">
      <c r="Y1336" s="7"/>
    </row>
    <row r="1337" spans="25:25" x14ac:dyDescent="0.25">
      <c r="Y1337" s="7"/>
    </row>
    <row r="1338" spans="25:25" x14ac:dyDescent="0.25">
      <c r="Y1338" s="7"/>
    </row>
    <row r="1339" spans="25:25" x14ac:dyDescent="0.25">
      <c r="Y1339" s="7"/>
    </row>
    <row r="1340" spans="25:25" x14ac:dyDescent="0.25">
      <c r="Y1340" s="7"/>
    </row>
    <row r="1341" spans="25:25" x14ac:dyDescent="0.25">
      <c r="Y1341" s="7"/>
    </row>
    <row r="1342" spans="25:25" x14ac:dyDescent="0.25">
      <c r="Y1342" s="7"/>
    </row>
    <row r="1343" spans="25:25" x14ac:dyDescent="0.25">
      <c r="Y1343" s="7"/>
    </row>
    <row r="1344" spans="25:25" x14ac:dyDescent="0.25">
      <c r="Y1344" s="7"/>
    </row>
    <row r="1345" spans="25:25" x14ac:dyDescent="0.25">
      <c r="Y1345" s="7"/>
    </row>
    <row r="1346" spans="25:25" x14ac:dyDescent="0.25">
      <c r="Y1346" s="7"/>
    </row>
    <row r="1347" spans="25:25" x14ac:dyDescent="0.25">
      <c r="Y1347" s="7"/>
    </row>
    <row r="1348" spans="25:25" x14ac:dyDescent="0.25">
      <c r="Y1348" s="7"/>
    </row>
    <row r="1349" spans="25:25" x14ac:dyDescent="0.25">
      <c r="Y1349" s="7"/>
    </row>
    <row r="1350" spans="25:25" x14ac:dyDescent="0.25">
      <c r="Y1350" s="7"/>
    </row>
    <row r="1351" spans="25:25" x14ac:dyDescent="0.25">
      <c r="Y1351" s="7"/>
    </row>
    <row r="1352" spans="25:25" x14ac:dyDescent="0.25">
      <c r="Y1352" s="7"/>
    </row>
    <row r="1353" spans="25:25" x14ac:dyDescent="0.25">
      <c r="Y1353" s="7"/>
    </row>
    <row r="1354" spans="25:25" x14ac:dyDescent="0.25">
      <c r="Y1354" s="7"/>
    </row>
    <row r="1355" spans="25:25" x14ac:dyDescent="0.25">
      <c r="Y1355" s="7"/>
    </row>
    <row r="1356" spans="25:25" x14ac:dyDescent="0.25">
      <c r="Y1356" s="7"/>
    </row>
    <row r="1357" spans="25:25" x14ac:dyDescent="0.25">
      <c r="Y1357" s="7"/>
    </row>
    <row r="1358" spans="25:25" x14ac:dyDescent="0.25">
      <c r="Y1358" s="7"/>
    </row>
    <row r="1359" spans="25:25" x14ac:dyDescent="0.25">
      <c r="Y1359" s="7"/>
    </row>
    <row r="1360" spans="25:25" x14ac:dyDescent="0.25">
      <c r="Y1360" s="7"/>
    </row>
    <row r="1361" spans="25:25" x14ac:dyDescent="0.25">
      <c r="Y1361" s="7"/>
    </row>
    <row r="1362" spans="25:25" x14ac:dyDescent="0.25">
      <c r="Y1362" s="7"/>
    </row>
    <row r="1363" spans="25:25" x14ac:dyDescent="0.25">
      <c r="Y1363" s="7"/>
    </row>
    <row r="1364" spans="25:25" x14ac:dyDescent="0.25">
      <c r="Y1364" s="7"/>
    </row>
    <row r="1365" spans="25:25" x14ac:dyDescent="0.25">
      <c r="Y1365" s="7"/>
    </row>
    <row r="1366" spans="25:25" x14ac:dyDescent="0.25">
      <c r="Y1366" s="7"/>
    </row>
    <row r="1367" spans="25:25" x14ac:dyDescent="0.25">
      <c r="Y1367" s="7"/>
    </row>
    <row r="1368" spans="25:25" x14ac:dyDescent="0.25">
      <c r="Y1368" s="7"/>
    </row>
    <row r="1369" spans="25:25" x14ac:dyDescent="0.25">
      <c r="Y1369" s="7"/>
    </row>
    <row r="1370" spans="25:25" x14ac:dyDescent="0.25">
      <c r="Y1370" s="7"/>
    </row>
    <row r="1371" spans="25:25" x14ac:dyDescent="0.25">
      <c r="Y1371" s="7"/>
    </row>
    <row r="1372" spans="25:25" x14ac:dyDescent="0.25">
      <c r="Y1372" s="7"/>
    </row>
    <row r="1373" spans="25:25" x14ac:dyDescent="0.25">
      <c r="Y1373" s="7"/>
    </row>
    <row r="1374" spans="25:25" x14ac:dyDescent="0.25">
      <c r="Y1374" s="7"/>
    </row>
    <row r="1375" spans="25:25" x14ac:dyDescent="0.25">
      <c r="Y1375" s="7"/>
    </row>
    <row r="1376" spans="25:25" x14ac:dyDescent="0.25">
      <c r="Y1376" s="7"/>
    </row>
    <row r="1377" spans="25:25" x14ac:dyDescent="0.25">
      <c r="Y1377" s="7"/>
    </row>
    <row r="1378" spans="25:25" x14ac:dyDescent="0.25">
      <c r="Y1378" s="7"/>
    </row>
    <row r="1379" spans="25:25" x14ac:dyDescent="0.25">
      <c r="Y1379" s="7"/>
    </row>
    <row r="1380" spans="25:25" x14ac:dyDescent="0.25">
      <c r="Y1380" s="7"/>
    </row>
    <row r="1381" spans="25:25" x14ac:dyDescent="0.25">
      <c r="Y1381" s="7"/>
    </row>
    <row r="1382" spans="25:25" x14ac:dyDescent="0.25">
      <c r="Y1382" s="7"/>
    </row>
    <row r="1383" spans="25:25" x14ac:dyDescent="0.25">
      <c r="Y1383" s="7"/>
    </row>
    <row r="1384" spans="25:25" x14ac:dyDescent="0.25">
      <c r="Y1384" s="7"/>
    </row>
    <row r="1385" spans="25:25" x14ac:dyDescent="0.25">
      <c r="Y1385" s="7"/>
    </row>
    <row r="1386" spans="25:25" x14ac:dyDescent="0.25">
      <c r="Y1386" s="7"/>
    </row>
    <row r="1387" spans="25:25" x14ac:dyDescent="0.25">
      <c r="Y1387" s="7"/>
    </row>
    <row r="1388" spans="25:25" x14ac:dyDescent="0.25">
      <c r="Y1388" s="7"/>
    </row>
    <row r="1389" spans="25:25" x14ac:dyDescent="0.25">
      <c r="Y1389" s="7"/>
    </row>
    <row r="1390" spans="25:25" x14ac:dyDescent="0.25">
      <c r="Y1390" s="7"/>
    </row>
    <row r="1391" spans="25:25" x14ac:dyDescent="0.25">
      <c r="Y1391" s="7"/>
    </row>
    <row r="1392" spans="25:25" x14ac:dyDescent="0.25">
      <c r="Y1392" s="7"/>
    </row>
    <row r="1393" spans="25:25" x14ac:dyDescent="0.25">
      <c r="Y1393" s="7"/>
    </row>
    <row r="1394" spans="25:25" x14ac:dyDescent="0.25">
      <c r="Y1394" s="7"/>
    </row>
    <row r="1395" spans="25:25" x14ac:dyDescent="0.25">
      <c r="Y1395" s="7"/>
    </row>
    <row r="1396" spans="25:25" x14ac:dyDescent="0.25">
      <c r="Y1396" s="7"/>
    </row>
    <row r="1397" spans="25:25" x14ac:dyDescent="0.25">
      <c r="Y1397" s="7"/>
    </row>
    <row r="1398" spans="25:25" x14ac:dyDescent="0.25">
      <c r="Y1398" s="7"/>
    </row>
    <row r="1399" spans="25:25" x14ac:dyDescent="0.25">
      <c r="Y1399" s="7"/>
    </row>
    <row r="1400" spans="25:25" x14ac:dyDescent="0.25">
      <c r="Y1400" s="7"/>
    </row>
    <row r="1401" spans="25:25" x14ac:dyDescent="0.25">
      <c r="Y1401" s="7"/>
    </row>
    <row r="1402" spans="25:25" x14ac:dyDescent="0.25">
      <c r="Y1402" s="7"/>
    </row>
    <row r="1403" spans="25:25" x14ac:dyDescent="0.25">
      <c r="Y1403" s="7"/>
    </row>
    <row r="1404" spans="25:25" x14ac:dyDescent="0.25">
      <c r="Y1404" s="7"/>
    </row>
    <row r="1405" spans="25:25" x14ac:dyDescent="0.25">
      <c r="Y1405" s="7"/>
    </row>
    <row r="1406" spans="25:25" x14ac:dyDescent="0.25">
      <c r="Y1406" s="7"/>
    </row>
    <row r="1407" spans="25:25" x14ac:dyDescent="0.25">
      <c r="Y1407" s="7"/>
    </row>
    <row r="1408" spans="25:25" x14ac:dyDescent="0.25">
      <c r="Y1408" s="7"/>
    </row>
    <row r="1409" spans="25:25" x14ac:dyDescent="0.25">
      <c r="Y1409" s="7"/>
    </row>
    <row r="1410" spans="25:25" x14ac:dyDescent="0.25">
      <c r="Y1410" s="7"/>
    </row>
    <row r="1411" spans="25:25" x14ac:dyDescent="0.25">
      <c r="Y1411" s="7"/>
    </row>
    <row r="1412" spans="25:25" x14ac:dyDescent="0.25">
      <c r="Y1412" s="7"/>
    </row>
    <row r="1413" spans="25:25" x14ac:dyDescent="0.25">
      <c r="Y1413" s="7"/>
    </row>
    <row r="1414" spans="25:25" x14ac:dyDescent="0.25">
      <c r="Y1414" s="7"/>
    </row>
    <row r="1415" spans="25:25" x14ac:dyDescent="0.25">
      <c r="Y1415" s="7"/>
    </row>
    <row r="1416" spans="25:25" x14ac:dyDescent="0.25">
      <c r="Y1416" s="7"/>
    </row>
    <row r="1417" spans="25:25" x14ac:dyDescent="0.25">
      <c r="Y1417" s="7"/>
    </row>
    <row r="1418" spans="25:25" x14ac:dyDescent="0.25">
      <c r="Y1418" s="7"/>
    </row>
    <row r="1419" spans="25:25" x14ac:dyDescent="0.25">
      <c r="Y1419" s="7"/>
    </row>
    <row r="1420" spans="25:25" x14ac:dyDescent="0.25">
      <c r="Y1420" s="7"/>
    </row>
    <row r="1421" spans="25:25" x14ac:dyDescent="0.25">
      <c r="Y1421" s="7"/>
    </row>
    <row r="1422" spans="25:25" x14ac:dyDescent="0.25">
      <c r="Y1422" s="7"/>
    </row>
    <row r="1423" spans="25:25" x14ac:dyDescent="0.25">
      <c r="Y1423" s="7"/>
    </row>
    <row r="1424" spans="25:25" x14ac:dyDescent="0.25">
      <c r="Y1424" s="7"/>
    </row>
    <row r="1425" spans="25:25" x14ac:dyDescent="0.25">
      <c r="Y1425" s="7"/>
    </row>
    <row r="1426" spans="25:25" x14ac:dyDescent="0.25">
      <c r="Y1426" s="7"/>
    </row>
    <row r="1427" spans="25:25" x14ac:dyDescent="0.25">
      <c r="Y1427" s="7"/>
    </row>
    <row r="1428" spans="25:25" x14ac:dyDescent="0.25">
      <c r="Y1428" s="7"/>
    </row>
    <row r="1429" spans="25:25" x14ac:dyDescent="0.25">
      <c r="Y1429" s="7"/>
    </row>
    <row r="1430" spans="25:25" x14ac:dyDescent="0.25">
      <c r="Y1430" s="7"/>
    </row>
    <row r="1431" spans="25:25" x14ac:dyDescent="0.25">
      <c r="Y1431" s="7"/>
    </row>
    <row r="1432" spans="25:25" x14ac:dyDescent="0.25">
      <c r="Y1432" s="7"/>
    </row>
    <row r="1433" spans="25:25" x14ac:dyDescent="0.25">
      <c r="Y1433" s="7"/>
    </row>
    <row r="1434" spans="25:25" x14ac:dyDescent="0.25">
      <c r="Y1434" s="7"/>
    </row>
    <row r="1435" spans="25:25" x14ac:dyDescent="0.25">
      <c r="Y1435" s="7"/>
    </row>
    <row r="1436" spans="25:25" x14ac:dyDescent="0.25">
      <c r="Y1436" s="7"/>
    </row>
    <row r="1437" spans="25:25" x14ac:dyDescent="0.25">
      <c r="Y1437" s="7"/>
    </row>
    <row r="1438" spans="25:25" x14ac:dyDescent="0.25">
      <c r="Y1438" s="7"/>
    </row>
    <row r="1439" spans="25:25" x14ac:dyDescent="0.25">
      <c r="Y1439" s="7"/>
    </row>
    <row r="1440" spans="25:25" x14ac:dyDescent="0.25">
      <c r="Y1440" s="7"/>
    </row>
    <row r="1441" spans="25:25" x14ac:dyDescent="0.25">
      <c r="Y1441" s="7"/>
    </row>
    <row r="1442" spans="25:25" x14ac:dyDescent="0.25">
      <c r="Y1442" s="7"/>
    </row>
    <row r="1443" spans="25:25" x14ac:dyDescent="0.25">
      <c r="Y1443" s="7"/>
    </row>
    <row r="1444" spans="25:25" x14ac:dyDescent="0.25">
      <c r="Y1444" s="7"/>
    </row>
    <row r="1445" spans="25:25" x14ac:dyDescent="0.25">
      <c r="Y1445" s="7"/>
    </row>
    <row r="1446" spans="25:25" x14ac:dyDescent="0.25">
      <c r="Y1446" s="7"/>
    </row>
    <row r="1447" spans="25:25" x14ac:dyDescent="0.25">
      <c r="Y1447" s="7"/>
    </row>
    <row r="1448" spans="25:25" x14ac:dyDescent="0.25">
      <c r="Y1448" s="7"/>
    </row>
    <row r="1449" spans="25:25" x14ac:dyDescent="0.25">
      <c r="Y1449" s="7"/>
    </row>
    <row r="1450" spans="25:25" x14ac:dyDescent="0.25">
      <c r="Y1450" s="7"/>
    </row>
    <row r="1451" spans="25:25" x14ac:dyDescent="0.25">
      <c r="Y1451" s="7"/>
    </row>
    <row r="1452" spans="25:25" x14ac:dyDescent="0.25">
      <c r="Y1452" s="7"/>
    </row>
    <row r="1453" spans="25:25" x14ac:dyDescent="0.25">
      <c r="Y1453" s="7"/>
    </row>
    <row r="1454" spans="25:25" x14ac:dyDescent="0.25">
      <c r="Y1454" s="7"/>
    </row>
    <row r="1455" spans="25:25" x14ac:dyDescent="0.25">
      <c r="Y1455" s="7"/>
    </row>
    <row r="1456" spans="25:25" x14ac:dyDescent="0.25">
      <c r="Y1456" s="7"/>
    </row>
    <row r="1457" spans="25:25" x14ac:dyDescent="0.25">
      <c r="Y1457" s="7"/>
    </row>
    <row r="1458" spans="25:25" x14ac:dyDescent="0.25">
      <c r="Y1458" s="7"/>
    </row>
    <row r="1459" spans="25:25" x14ac:dyDescent="0.25">
      <c r="Y1459" s="7"/>
    </row>
    <row r="1460" spans="25:25" x14ac:dyDescent="0.25">
      <c r="Y1460" s="7"/>
    </row>
    <row r="1461" spans="25:25" x14ac:dyDescent="0.25">
      <c r="Y1461" s="7"/>
    </row>
    <row r="1462" spans="25:25" x14ac:dyDescent="0.25">
      <c r="Y1462" s="7"/>
    </row>
    <row r="1463" spans="25:25" x14ac:dyDescent="0.25">
      <c r="Y1463" s="7"/>
    </row>
    <row r="1464" spans="25:25" x14ac:dyDescent="0.25">
      <c r="Y1464" s="7"/>
    </row>
    <row r="1465" spans="25:25" x14ac:dyDescent="0.25">
      <c r="Y1465" s="7"/>
    </row>
    <row r="1466" spans="25:25" x14ac:dyDescent="0.25">
      <c r="Y1466" s="7"/>
    </row>
    <row r="1467" spans="25:25" x14ac:dyDescent="0.25">
      <c r="Y1467" s="7"/>
    </row>
    <row r="1468" spans="25:25" x14ac:dyDescent="0.25">
      <c r="Y1468" s="7"/>
    </row>
    <row r="1469" spans="25:25" x14ac:dyDescent="0.25">
      <c r="Y1469" s="7"/>
    </row>
    <row r="1470" spans="25:25" x14ac:dyDescent="0.25">
      <c r="Y1470" s="7"/>
    </row>
    <row r="1471" spans="25:25" x14ac:dyDescent="0.25">
      <c r="Y1471" s="7"/>
    </row>
    <row r="1472" spans="25:25" x14ac:dyDescent="0.25">
      <c r="Y1472" s="7"/>
    </row>
    <row r="1473" spans="25:25" x14ac:dyDescent="0.25">
      <c r="Y1473" s="7"/>
    </row>
    <row r="1474" spans="25:25" x14ac:dyDescent="0.25">
      <c r="Y1474" s="7"/>
    </row>
    <row r="1475" spans="25:25" x14ac:dyDescent="0.25">
      <c r="Y1475" s="7"/>
    </row>
    <row r="1476" spans="25:25" x14ac:dyDescent="0.25">
      <c r="Y1476" s="7"/>
    </row>
    <row r="1477" spans="25:25" x14ac:dyDescent="0.25">
      <c r="Y1477" s="7"/>
    </row>
    <row r="1478" spans="25:25" x14ac:dyDescent="0.25">
      <c r="Y1478" s="7"/>
    </row>
    <row r="1479" spans="25:25" x14ac:dyDescent="0.25">
      <c r="Y1479" s="7"/>
    </row>
    <row r="1480" spans="25:25" x14ac:dyDescent="0.25">
      <c r="Y1480" s="7"/>
    </row>
    <row r="1481" spans="25:25" x14ac:dyDescent="0.25">
      <c r="Y1481" s="7"/>
    </row>
    <row r="1482" spans="25:25" x14ac:dyDescent="0.25">
      <c r="Y1482" s="7"/>
    </row>
    <row r="1483" spans="25:25" x14ac:dyDescent="0.25">
      <c r="Y1483" s="7"/>
    </row>
    <row r="1484" spans="25:25" x14ac:dyDescent="0.25">
      <c r="Y1484" s="7"/>
    </row>
    <row r="1485" spans="25:25" x14ac:dyDescent="0.25">
      <c r="Y1485" s="7"/>
    </row>
    <row r="1486" spans="25:25" x14ac:dyDescent="0.25">
      <c r="Y1486" s="7"/>
    </row>
    <row r="1487" spans="25:25" x14ac:dyDescent="0.25">
      <c r="Y1487" s="7"/>
    </row>
    <row r="1488" spans="25:25" x14ac:dyDescent="0.25">
      <c r="Y1488" s="7"/>
    </row>
    <row r="1489" spans="25:25" x14ac:dyDescent="0.25">
      <c r="Y1489" s="7"/>
    </row>
    <row r="1490" spans="25:25" x14ac:dyDescent="0.25">
      <c r="Y1490" s="7"/>
    </row>
    <row r="1491" spans="25:25" x14ac:dyDescent="0.25">
      <c r="Y1491" s="7"/>
    </row>
    <row r="1492" spans="25:25" x14ac:dyDescent="0.25">
      <c r="Y1492" s="7"/>
    </row>
    <row r="1493" spans="25:25" x14ac:dyDescent="0.25">
      <c r="Y1493" s="7"/>
    </row>
    <row r="1494" spans="25:25" x14ac:dyDescent="0.25">
      <c r="Y1494" s="7"/>
    </row>
    <row r="1495" spans="25:25" x14ac:dyDescent="0.25">
      <c r="Y1495" s="7"/>
    </row>
    <row r="1496" spans="25:25" x14ac:dyDescent="0.25">
      <c r="Y1496" s="7"/>
    </row>
    <row r="1497" spans="25:25" x14ac:dyDescent="0.25">
      <c r="Y1497" s="7"/>
    </row>
    <row r="1498" spans="25:25" x14ac:dyDescent="0.25">
      <c r="Y1498" s="7"/>
    </row>
    <row r="1499" spans="25:25" x14ac:dyDescent="0.25">
      <c r="Y1499" s="7"/>
    </row>
    <row r="1500" spans="25:25" x14ac:dyDescent="0.25">
      <c r="Y1500" s="7"/>
    </row>
    <row r="1501" spans="25:25" x14ac:dyDescent="0.25">
      <c r="Y1501" s="7"/>
    </row>
    <row r="1502" spans="25:25" x14ac:dyDescent="0.25">
      <c r="Y1502" s="7"/>
    </row>
    <row r="1503" spans="25:25" x14ac:dyDescent="0.25">
      <c r="Y1503" s="7"/>
    </row>
    <row r="1504" spans="25:25" x14ac:dyDescent="0.25">
      <c r="Y1504" s="7"/>
    </row>
    <row r="1505" spans="25:25" x14ac:dyDescent="0.25">
      <c r="Y1505" s="7"/>
    </row>
    <row r="1506" spans="25:25" x14ac:dyDescent="0.25">
      <c r="Y1506" s="7"/>
    </row>
    <row r="1507" spans="25:25" x14ac:dyDescent="0.25">
      <c r="Y1507" s="7"/>
    </row>
    <row r="1508" spans="25:25" x14ac:dyDescent="0.25">
      <c r="Y1508" s="7"/>
    </row>
    <row r="1509" spans="25:25" x14ac:dyDescent="0.25">
      <c r="Y1509" s="7"/>
    </row>
    <row r="1510" spans="25:25" x14ac:dyDescent="0.25">
      <c r="Y1510" s="7"/>
    </row>
    <row r="1511" spans="25:25" x14ac:dyDescent="0.25">
      <c r="Y1511" s="7"/>
    </row>
    <row r="1512" spans="25:25" x14ac:dyDescent="0.25">
      <c r="Y1512" s="7"/>
    </row>
    <row r="1513" spans="25:25" x14ac:dyDescent="0.25">
      <c r="Y1513" s="7"/>
    </row>
    <row r="1514" spans="25:25" x14ac:dyDescent="0.25">
      <c r="Y1514" s="7"/>
    </row>
    <row r="1515" spans="25:25" x14ac:dyDescent="0.25">
      <c r="Y1515" s="7"/>
    </row>
    <row r="1516" spans="25:25" x14ac:dyDescent="0.25">
      <c r="Y1516" s="7"/>
    </row>
    <row r="1517" spans="25:25" x14ac:dyDescent="0.25">
      <c r="Y1517" s="7"/>
    </row>
    <row r="1518" spans="25:25" x14ac:dyDescent="0.25">
      <c r="Y1518" s="7"/>
    </row>
    <row r="1519" spans="25:25" x14ac:dyDescent="0.25">
      <c r="Y1519" s="7"/>
    </row>
    <row r="1520" spans="25:25" x14ac:dyDescent="0.25">
      <c r="Y1520" s="7"/>
    </row>
    <row r="1521" spans="25:25" x14ac:dyDescent="0.25">
      <c r="Y1521" s="7"/>
    </row>
    <row r="1522" spans="25:25" x14ac:dyDescent="0.25">
      <c r="Y1522" s="7"/>
    </row>
    <row r="1523" spans="25:25" x14ac:dyDescent="0.25">
      <c r="Y1523" s="7"/>
    </row>
    <row r="1524" spans="25:25" x14ac:dyDescent="0.25">
      <c r="Y1524" s="7"/>
    </row>
    <row r="1525" spans="25:25" x14ac:dyDescent="0.25">
      <c r="Y1525" s="7"/>
    </row>
    <row r="1526" spans="25:25" x14ac:dyDescent="0.25">
      <c r="Y1526" s="7"/>
    </row>
    <row r="1527" spans="25:25" x14ac:dyDescent="0.25">
      <c r="Y1527" s="7"/>
    </row>
    <row r="1528" spans="25:25" x14ac:dyDescent="0.25">
      <c r="Y1528" s="7"/>
    </row>
    <row r="1529" spans="25:25" x14ac:dyDescent="0.25">
      <c r="Y1529" s="7"/>
    </row>
    <row r="1530" spans="25:25" x14ac:dyDescent="0.25">
      <c r="Y1530" s="7"/>
    </row>
    <row r="1531" spans="25:25" x14ac:dyDescent="0.25">
      <c r="Y1531" s="7"/>
    </row>
    <row r="1532" spans="25:25" x14ac:dyDescent="0.25">
      <c r="Y1532" s="7"/>
    </row>
    <row r="1533" spans="25:25" x14ac:dyDescent="0.25">
      <c r="Y1533" s="7"/>
    </row>
    <row r="1534" spans="25:25" x14ac:dyDescent="0.25">
      <c r="Y1534" s="7"/>
    </row>
    <row r="1535" spans="25:25" x14ac:dyDescent="0.25">
      <c r="Y1535" s="7"/>
    </row>
    <row r="1536" spans="25:25" x14ac:dyDescent="0.25">
      <c r="Y1536" s="7"/>
    </row>
    <row r="1537" spans="25:25" x14ac:dyDescent="0.25">
      <c r="Y1537" s="7"/>
    </row>
    <row r="1538" spans="25:25" x14ac:dyDescent="0.25">
      <c r="Y1538" s="7"/>
    </row>
    <row r="1539" spans="25:25" x14ac:dyDescent="0.25">
      <c r="Y1539" s="7"/>
    </row>
    <row r="1540" spans="25:25" x14ac:dyDescent="0.25">
      <c r="Y1540" s="7"/>
    </row>
    <row r="1541" spans="25:25" x14ac:dyDescent="0.25">
      <c r="Y1541" s="7"/>
    </row>
    <row r="1542" spans="25:25" x14ac:dyDescent="0.25">
      <c r="Y1542" s="7"/>
    </row>
    <row r="1543" spans="25:25" x14ac:dyDescent="0.25">
      <c r="Y1543" s="7"/>
    </row>
    <row r="1544" spans="25:25" x14ac:dyDescent="0.25">
      <c r="Y1544" s="7"/>
    </row>
    <row r="1545" spans="25:25" x14ac:dyDescent="0.25">
      <c r="Y1545" s="7"/>
    </row>
    <row r="1546" spans="25:25" x14ac:dyDescent="0.25">
      <c r="Y1546" s="7"/>
    </row>
    <row r="1547" spans="25:25" x14ac:dyDescent="0.25">
      <c r="Y1547" s="7"/>
    </row>
    <row r="1548" spans="25:25" x14ac:dyDescent="0.25">
      <c r="Y1548" s="7"/>
    </row>
    <row r="1549" spans="25:25" x14ac:dyDescent="0.25">
      <c r="Y1549" s="7"/>
    </row>
    <row r="1550" spans="25:25" x14ac:dyDescent="0.25">
      <c r="Y1550" s="7"/>
    </row>
    <row r="1551" spans="25:25" x14ac:dyDescent="0.25">
      <c r="Y1551" s="7"/>
    </row>
    <row r="1552" spans="25:25" x14ac:dyDescent="0.25">
      <c r="Y1552" s="7"/>
    </row>
    <row r="1553" spans="25:25" x14ac:dyDescent="0.25">
      <c r="Y1553" s="7"/>
    </row>
    <row r="1554" spans="25:25" x14ac:dyDescent="0.25">
      <c r="Y1554" s="7"/>
    </row>
    <row r="1555" spans="25:25" x14ac:dyDescent="0.25">
      <c r="Y1555" s="7"/>
    </row>
    <row r="1556" spans="25:25" x14ac:dyDescent="0.25">
      <c r="Y1556" s="7"/>
    </row>
    <row r="1557" spans="25:25" x14ac:dyDescent="0.25">
      <c r="Y1557" s="7"/>
    </row>
    <row r="1558" spans="25:25" x14ac:dyDescent="0.25">
      <c r="Y1558" s="7"/>
    </row>
    <row r="1559" spans="25:25" x14ac:dyDescent="0.25">
      <c r="Y1559" s="7"/>
    </row>
    <row r="1560" spans="25:25" x14ac:dyDescent="0.25">
      <c r="Y1560" s="7"/>
    </row>
    <row r="1561" spans="25:25" x14ac:dyDescent="0.25">
      <c r="Y1561" s="7"/>
    </row>
    <row r="1562" spans="25:25" x14ac:dyDescent="0.25">
      <c r="Y1562" s="7"/>
    </row>
    <row r="1563" spans="25:25" x14ac:dyDescent="0.25">
      <c r="Y1563" s="7"/>
    </row>
    <row r="1564" spans="25:25" x14ac:dyDescent="0.25">
      <c r="Y1564" s="7"/>
    </row>
    <row r="1565" spans="25:25" x14ac:dyDescent="0.25">
      <c r="Y1565" s="7"/>
    </row>
    <row r="1566" spans="25:25" x14ac:dyDescent="0.25">
      <c r="Y1566" s="7"/>
    </row>
    <row r="1567" spans="25:25" x14ac:dyDescent="0.25">
      <c r="Y1567" s="7"/>
    </row>
    <row r="1568" spans="25:25" x14ac:dyDescent="0.25">
      <c r="Y1568" s="7"/>
    </row>
    <row r="1569" spans="25:25" x14ac:dyDescent="0.25">
      <c r="Y1569" s="7"/>
    </row>
    <row r="1570" spans="25:25" x14ac:dyDescent="0.25">
      <c r="Y1570" s="7"/>
    </row>
    <row r="1571" spans="25:25" x14ac:dyDescent="0.25">
      <c r="Y1571" s="7"/>
    </row>
    <row r="1572" spans="25:25" x14ac:dyDescent="0.25">
      <c r="Y1572" s="7"/>
    </row>
    <row r="1573" spans="25:25" x14ac:dyDescent="0.25">
      <c r="Y1573" s="7"/>
    </row>
    <row r="1574" spans="25:25" x14ac:dyDescent="0.25">
      <c r="Y1574" s="7"/>
    </row>
    <row r="1575" spans="25:25" x14ac:dyDescent="0.25">
      <c r="Y1575" s="7"/>
    </row>
    <row r="1576" spans="25:25" x14ac:dyDescent="0.25">
      <c r="Y1576" s="7"/>
    </row>
    <row r="1577" spans="25:25" x14ac:dyDescent="0.25">
      <c r="Y1577" s="7"/>
    </row>
    <row r="1578" spans="25:25" x14ac:dyDescent="0.25">
      <c r="Y1578" s="7"/>
    </row>
    <row r="1579" spans="25:25" x14ac:dyDescent="0.25">
      <c r="Y1579" s="7"/>
    </row>
    <row r="1580" spans="25:25" x14ac:dyDescent="0.25">
      <c r="Y1580" s="7"/>
    </row>
    <row r="1581" spans="25:25" x14ac:dyDescent="0.25">
      <c r="Y1581" s="7"/>
    </row>
    <row r="1582" spans="25:25" x14ac:dyDescent="0.25">
      <c r="Y1582" s="7"/>
    </row>
    <row r="1583" spans="25:25" x14ac:dyDescent="0.25">
      <c r="Y1583" s="7"/>
    </row>
    <row r="1584" spans="25:25" x14ac:dyDescent="0.25">
      <c r="Y1584" s="7"/>
    </row>
    <row r="1585" spans="25:25" x14ac:dyDescent="0.25">
      <c r="Y1585" s="7"/>
    </row>
    <row r="1586" spans="25:25" x14ac:dyDescent="0.25">
      <c r="Y1586" s="7"/>
    </row>
    <row r="1587" spans="25:25" x14ac:dyDescent="0.25">
      <c r="Y1587" s="7"/>
    </row>
    <row r="1588" spans="25:25" x14ac:dyDescent="0.25">
      <c r="Y1588" s="7"/>
    </row>
    <row r="1589" spans="25:25" x14ac:dyDescent="0.25">
      <c r="Y1589" s="7"/>
    </row>
    <row r="1590" spans="25:25" x14ac:dyDescent="0.25">
      <c r="Y1590" s="7"/>
    </row>
    <row r="1591" spans="25:25" x14ac:dyDescent="0.25">
      <c r="Y1591" s="7"/>
    </row>
    <row r="1592" spans="25:25" x14ac:dyDescent="0.25">
      <c r="Y1592" s="7"/>
    </row>
    <row r="1593" spans="25:25" x14ac:dyDescent="0.25">
      <c r="Y1593" s="7"/>
    </row>
    <row r="1594" spans="25:25" x14ac:dyDescent="0.25">
      <c r="Y1594" s="7"/>
    </row>
    <row r="1595" spans="25:25" x14ac:dyDescent="0.25">
      <c r="Y1595" s="7"/>
    </row>
    <row r="1596" spans="25:25" x14ac:dyDescent="0.25">
      <c r="Y1596" s="7"/>
    </row>
    <row r="1597" spans="25:25" x14ac:dyDescent="0.25">
      <c r="Y1597" s="7"/>
    </row>
    <row r="1598" spans="25:25" x14ac:dyDescent="0.25">
      <c r="Y1598" s="7"/>
    </row>
    <row r="1599" spans="25:25" x14ac:dyDescent="0.25">
      <c r="Y1599" s="7"/>
    </row>
    <row r="1600" spans="25:25" x14ac:dyDescent="0.25">
      <c r="Y1600" s="7"/>
    </row>
    <row r="1601" spans="25:25" x14ac:dyDescent="0.25">
      <c r="Y1601" s="7"/>
    </row>
    <row r="1602" spans="25:25" x14ac:dyDescent="0.25">
      <c r="Y1602" s="7"/>
    </row>
    <row r="1603" spans="25:25" x14ac:dyDescent="0.25">
      <c r="Y1603" s="7"/>
    </row>
    <row r="1604" spans="25:25" x14ac:dyDescent="0.25">
      <c r="Y1604" s="7"/>
    </row>
    <row r="1605" spans="25:25" x14ac:dyDescent="0.25">
      <c r="Y1605" s="7"/>
    </row>
    <row r="1606" spans="25:25" x14ac:dyDescent="0.25">
      <c r="Y1606" s="7"/>
    </row>
    <row r="1607" spans="25:25" x14ac:dyDescent="0.25">
      <c r="Y1607" s="7"/>
    </row>
    <row r="1608" spans="25:25" x14ac:dyDescent="0.25">
      <c r="Y1608" s="7"/>
    </row>
    <row r="1609" spans="25:25" x14ac:dyDescent="0.25">
      <c r="Y1609" s="7"/>
    </row>
    <row r="1610" spans="25:25" x14ac:dyDescent="0.25">
      <c r="Y1610" s="7"/>
    </row>
    <row r="1611" spans="25:25" x14ac:dyDescent="0.25">
      <c r="Y1611" s="7"/>
    </row>
    <row r="1612" spans="25:25" x14ac:dyDescent="0.25">
      <c r="Y1612" s="7"/>
    </row>
    <row r="1613" spans="25:25" x14ac:dyDescent="0.25">
      <c r="Y1613" s="7"/>
    </row>
    <row r="1614" spans="25:25" x14ac:dyDescent="0.25">
      <c r="Y1614" s="7"/>
    </row>
    <row r="1615" spans="25:25" x14ac:dyDescent="0.25">
      <c r="Y1615" s="7"/>
    </row>
    <row r="1616" spans="25:25" x14ac:dyDescent="0.25">
      <c r="Y1616" s="7"/>
    </row>
    <row r="1617" spans="25:25" x14ac:dyDescent="0.25">
      <c r="Y1617" s="7"/>
    </row>
    <row r="1618" spans="25:25" x14ac:dyDescent="0.25">
      <c r="Y1618" s="7"/>
    </row>
    <row r="1619" spans="25:25" x14ac:dyDescent="0.25">
      <c r="Y1619" s="7"/>
    </row>
    <row r="1620" spans="25:25" x14ac:dyDescent="0.25">
      <c r="Y1620" s="7"/>
    </row>
    <row r="1621" spans="25:25" x14ac:dyDescent="0.25">
      <c r="Y1621" s="7"/>
    </row>
    <row r="1622" spans="25:25" x14ac:dyDescent="0.25">
      <c r="Y1622" s="7"/>
    </row>
    <row r="1623" spans="25:25" x14ac:dyDescent="0.25">
      <c r="Y1623" s="7"/>
    </row>
    <row r="1624" spans="25:25" x14ac:dyDescent="0.25">
      <c r="Y1624" s="7"/>
    </row>
    <row r="1625" spans="25:25" x14ac:dyDescent="0.25">
      <c r="Y1625" s="7"/>
    </row>
    <row r="1626" spans="25:25" x14ac:dyDescent="0.25">
      <c r="Y1626" s="7"/>
    </row>
    <row r="1627" spans="25:25" x14ac:dyDescent="0.25">
      <c r="Y1627" s="7"/>
    </row>
    <row r="1628" spans="25:25" x14ac:dyDescent="0.25">
      <c r="Y1628" s="7"/>
    </row>
    <row r="1629" spans="25:25" x14ac:dyDescent="0.25">
      <c r="Y1629" s="7"/>
    </row>
    <row r="1630" spans="25:25" x14ac:dyDescent="0.25">
      <c r="Y1630" s="7"/>
    </row>
    <row r="1631" spans="25:25" x14ac:dyDescent="0.25">
      <c r="Y1631" s="7"/>
    </row>
    <row r="1632" spans="25:25" x14ac:dyDescent="0.25">
      <c r="Y1632" s="7"/>
    </row>
    <row r="1633" spans="25:25" x14ac:dyDescent="0.25">
      <c r="Y1633" s="7"/>
    </row>
    <row r="1634" spans="25:25" x14ac:dyDescent="0.25">
      <c r="Y1634" s="7"/>
    </row>
    <row r="1635" spans="25:25" x14ac:dyDescent="0.25">
      <c r="Y1635" s="7"/>
    </row>
    <row r="1636" spans="25:25" x14ac:dyDescent="0.25">
      <c r="Y1636" s="7"/>
    </row>
    <row r="1637" spans="25:25" x14ac:dyDescent="0.25">
      <c r="Y1637" s="7"/>
    </row>
    <row r="1638" spans="25:25" x14ac:dyDescent="0.25">
      <c r="Y1638" s="7"/>
    </row>
    <row r="1639" spans="25:25" x14ac:dyDescent="0.25">
      <c r="Y1639" s="7"/>
    </row>
    <row r="1640" spans="25:25" x14ac:dyDescent="0.25">
      <c r="Y1640" s="7"/>
    </row>
    <row r="1641" spans="25:25" x14ac:dyDescent="0.25">
      <c r="Y1641" s="7"/>
    </row>
    <row r="1642" spans="25:25" x14ac:dyDescent="0.25">
      <c r="Y1642" s="7"/>
    </row>
    <row r="1643" spans="25:25" x14ac:dyDescent="0.25">
      <c r="Y1643" s="7"/>
    </row>
    <row r="1644" spans="25:25" x14ac:dyDescent="0.25">
      <c r="Y1644" s="7"/>
    </row>
    <row r="1645" spans="25:25" x14ac:dyDescent="0.25">
      <c r="Y1645" s="7"/>
    </row>
    <row r="1646" spans="25:25" x14ac:dyDescent="0.25">
      <c r="Y1646" s="7"/>
    </row>
    <row r="1647" spans="25:25" x14ac:dyDescent="0.25">
      <c r="Y1647" s="7"/>
    </row>
    <row r="1648" spans="25:25" x14ac:dyDescent="0.25">
      <c r="Y1648" s="7"/>
    </row>
    <row r="1649" spans="25:25" x14ac:dyDescent="0.25">
      <c r="Y1649" s="7"/>
    </row>
    <row r="1650" spans="25:25" x14ac:dyDescent="0.25">
      <c r="Y1650" s="7"/>
    </row>
    <row r="1651" spans="25:25" x14ac:dyDescent="0.25">
      <c r="Y1651" s="7"/>
    </row>
    <row r="1652" spans="25:25" x14ac:dyDescent="0.25">
      <c r="Y1652" s="7"/>
    </row>
    <row r="1653" spans="25:25" x14ac:dyDescent="0.25">
      <c r="Y1653" s="7"/>
    </row>
    <row r="1654" spans="25:25" x14ac:dyDescent="0.25">
      <c r="Y1654" s="7"/>
    </row>
    <row r="1655" spans="25:25" x14ac:dyDescent="0.25">
      <c r="Y1655" s="7"/>
    </row>
    <row r="1656" spans="25:25" x14ac:dyDescent="0.25">
      <c r="Y1656" s="7"/>
    </row>
    <row r="1657" spans="25:25" x14ac:dyDescent="0.25">
      <c r="Y1657" s="7"/>
    </row>
    <row r="1658" spans="25:25" x14ac:dyDescent="0.25">
      <c r="Y1658" s="7"/>
    </row>
    <row r="1659" spans="25:25" x14ac:dyDescent="0.25">
      <c r="Y1659" s="7"/>
    </row>
    <row r="1660" spans="25:25" x14ac:dyDescent="0.25">
      <c r="Y1660" s="7"/>
    </row>
    <row r="1661" spans="25:25" x14ac:dyDescent="0.25">
      <c r="Y1661" s="7"/>
    </row>
    <row r="1662" spans="25:25" x14ac:dyDescent="0.25">
      <c r="Y1662" s="7"/>
    </row>
    <row r="1663" spans="25:25" x14ac:dyDescent="0.25">
      <c r="Y1663" s="7"/>
    </row>
    <row r="1664" spans="25:25" x14ac:dyDescent="0.25">
      <c r="Y1664" s="7"/>
    </row>
    <row r="1665" spans="25:25" x14ac:dyDescent="0.25">
      <c r="Y1665" s="7"/>
    </row>
    <row r="1666" spans="25:25" x14ac:dyDescent="0.25">
      <c r="Y1666" s="7"/>
    </row>
    <row r="1667" spans="25:25" x14ac:dyDescent="0.25">
      <c r="Y1667" s="7"/>
    </row>
    <row r="1668" spans="25:25" x14ac:dyDescent="0.25">
      <c r="Y1668" s="7"/>
    </row>
    <row r="1669" spans="25:25" x14ac:dyDescent="0.25">
      <c r="Y1669" s="7"/>
    </row>
    <row r="1670" spans="25:25" x14ac:dyDescent="0.25">
      <c r="Y1670" s="7"/>
    </row>
    <row r="1671" spans="25:25" x14ac:dyDescent="0.25">
      <c r="Y1671" s="7"/>
    </row>
    <row r="1672" spans="25:25" x14ac:dyDescent="0.25">
      <c r="Y1672" s="7"/>
    </row>
    <row r="1673" spans="25:25" x14ac:dyDescent="0.25">
      <c r="Y1673" s="7"/>
    </row>
    <row r="1674" spans="25:25" x14ac:dyDescent="0.25">
      <c r="Y1674" s="7"/>
    </row>
    <row r="1675" spans="25:25" x14ac:dyDescent="0.25">
      <c r="Y1675" s="7"/>
    </row>
    <row r="1676" spans="25:25" x14ac:dyDescent="0.25">
      <c r="Y1676" s="7"/>
    </row>
    <row r="1677" spans="25:25" x14ac:dyDescent="0.25">
      <c r="Y1677" s="7"/>
    </row>
    <row r="1678" spans="25:25" x14ac:dyDescent="0.25">
      <c r="Y1678" s="7"/>
    </row>
    <row r="1679" spans="25:25" x14ac:dyDescent="0.25">
      <c r="Y1679" s="7"/>
    </row>
    <row r="1680" spans="25:25" x14ac:dyDescent="0.25">
      <c r="Y1680" s="7"/>
    </row>
    <row r="1681" spans="25:25" x14ac:dyDescent="0.25">
      <c r="Y1681" s="7"/>
    </row>
    <row r="1682" spans="25:25" x14ac:dyDescent="0.25">
      <c r="Y1682" s="7"/>
    </row>
    <row r="1683" spans="25:25" x14ac:dyDescent="0.25">
      <c r="Y1683" s="7"/>
    </row>
    <row r="1684" spans="25:25" x14ac:dyDescent="0.25">
      <c r="Y1684" s="7"/>
    </row>
    <row r="1685" spans="25:25" x14ac:dyDescent="0.25">
      <c r="Y1685" s="7"/>
    </row>
    <row r="1686" spans="25:25" x14ac:dyDescent="0.25">
      <c r="Y1686" s="7"/>
    </row>
    <row r="1687" spans="25:25" x14ac:dyDescent="0.25">
      <c r="Y1687" s="7"/>
    </row>
    <row r="1688" spans="25:25" x14ac:dyDescent="0.25">
      <c r="Y1688" s="7"/>
    </row>
    <row r="1689" spans="25:25" x14ac:dyDescent="0.25">
      <c r="Y1689" s="7"/>
    </row>
    <row r="1690" spans="25:25" x14ac:dyDescent="0.25">
      <c r="Y1690" s="7"/>
    </row>
    <row r="1691" spans="25:25" x14ac:dyDescent="0.25">
      <c r="Y1691" s="7"/>
    </row>
    <row r="1692" spans="25:25" x14ac:dyDescent="0.25">
      <c r="Y1692" s="7"/>
    </row>
    <row r="1693" spans="25:25" x14ac:dyDescent="0.25">
      <c r="Y1693" s="7"/>
    </row>
    <row r="1694" spans="25:25" x14ac:dyDescent="0.25">
      <c r="Y1694" s="7"/>
    </row>
    <row r="1695" spans="25:25" x14ac:dyDescent="0.25">
      <c r="Y1695" s="7"/>
    </row>
    <row r="1696" spans="25:25" x14ac:dyDescent="0.25">
      <c r="Y1696" s="7"/>
    </row>
    <row r="1697" spans="25:25" x14ac:dyDescent="0.25">
      <c r="Y1697" s="7"/>
    </row>
    <row r="1698" spans="25:25" x14ac:dyDescent="0.25">
      <c r="Y1698" s="7"/>
    </row>
    <row r="1699" spans="25:25" x14ac:dyDescent="0.25">
      <c r="Y1699" s="7"/>
    </row>
    <row r="1700" spans="25:25" x14ac:dyDescent="0.25">
      <c r="Y1700" s="7"/>
    </row>
    <row r="1701" spans="25:25" x14ac:dyDescent="0.25">
      <c r="Y1701" s="7"/>
    </row>
    <row r="1702" spans="25:25" x14ac:dyDescent="0.25">
      <c r="Y1702" s="7"/>
    </row>
    <row r="1703" spans="25:25" x14ac:dyDescent="0.25">
      <c r="Y1703" s="7"/>
    </row>
    <row r="1704" spans="25:25" x14ac:dyDescent="0.25">
      <c r="Y1704" s="7"/>
    </row>
    <row r="1705" spans="25:25" x14ac:dyDescent="0.25">
      <c r="Y1705" s="7"/>
    </row>
    <row r="1706" spans="25:25" x14ac:dyDescent="0.25">
      <c r="Y1706" s="7"/>
    </row>
    <row r="1707" spans="25:25" x14ac:dyDescent="0.25">
      <c r="Y1707" s="7"/>
    </row>
    <row r="1708" spans="25:25" x14ac:dyDescent="0.25">
      <c r="Y1708" s="7"/>
    </row>
    <row r="1709" spans="25:25" x14ac:dyDescent="0.25">
      <c r="Y1709" s="7"/>
    </row>
    <row r="1710" spans="25:25" x14ac:dyDescent="0.25">
      <c r="Y1710" s="7"/>
    </row>
    <row r="1711" spans="25:25" x14ac:dyDescent="0.25">
      <c r="Y1711" s="7"/>
    </row>
    <row r="1712" spans="25:25" x14ac:dyDescent="0.25">
      <c r="Y1712" s="7"/>
    </row>
    <row r="1713" spans="25:25" x14ac:dyDescent="0.25">
      <c r="Y1713" s="7"/>
    </row>
    <row r="1714" spans="25:25" x14ac:dyDescent="0.25">
      <c r="Y1714" s="7"/>
    </row>
    <row r="1715" spans="25:25" x14ac:dyDescent="0.25">
      <c r="Y1715" s="7"/>
    </row>
    <row r="1716" spans="25:25" x14ac:dyDescent="0.25">
      <c r="Y1716" s="7"/>
    </row>
    <row r="1717" spans="25:25" x14ac:dyDescent="0.25">
      <c r="Y1717" s="7"/>
    </row>
    <row r="1718" spans="25:25" x14ac:dyDescent="0.25">
      <c r="Y1718" s="7"/>
    </row>
    <row r="1719" spans="25:25" x14ac:dyDescent="0.25">
      <c r="Y1719" s="7"/>
    </row>
    <row r="1720" spans="25:25" x14ac:dyDescent="0.25">
      <c r="Y1720" s="7"/>
    </row>
    <row r="1721" spans="25:25" x14ac:dyDescent="0.25">
      <c r="Y1721" s="7"/>
    </row>
    <row r="1722" spans="25:25" x14ac:dyDescent="0.25">
      <c r="Y1722" s="7"/>
    </row>
    <row r="1723" spans="25:25" x14ac:dyDescent="0.25">
      <c r="Y1723" s="7"/>
    </row>
    <row r="1724" spans="25:25" x14ac:dyDescent="0.25">
      <c r="Y1724" s="7"/>
    </row>
    <row r="1725" spans="25:25" x14ac:dyDescent="0.25">
      <c r="Y1725" s="7"/>
    </row>
    <row r="1726" spans="25:25" x14ac:dyDescent="0.25">
      <c r="Y1726" s="7"/>
    </row>
    <row r="1727" spans="25:25" x14ac:dyDescent="0.25">
      <c r="Y1727" s="7"/>
    </row>
    <row r="1728" spans="25:25" x14ac:dyDescent="0.25">
      <c r="Y1728" s="7"/>
    </row>
    <row r="1729" spans="25:25" x14ac:dyDescent="0.25">
      <c r="Y1729" s="7"/>
    </row>
    <row r="1730" spans="25:25" x14ac:dyDescent="0.25">
      <c r="Y1730" s="7"/>
    </row>
    <row r="1731" spans="25:25" x14ac:dyDescent="0.25">
      <c r="Y1731" s="7"/>
    </row>
    <row r="1732" spans="25:25" x14ac:dyDescent="0.25">
      <c r="Y1732" s="7"/>
    </row>
    <row r="1733" spans="25:25" x14ac:dyDescent="0.25">
      <c r="Y1733" s="7"/>
    </row>
    <row r="1734" spans="25:25" x14ac:dyDescent="0.25">
      <c r="Y1734" s="7"/>
    </row>
    <row r="1735" spans="25:25" x14ac:dyDescent="0.25">
      <c r="Y1735" s="7"/>
    </row>
    <row r="1736" spans="25:25" x14ac:dyDescent="0.25">
      <c r="Y1736" s="7"/>
    </row>
    <row r="1737" spans="25:25" x14ac:dyDescent="0.25">
      <c r="Y1737" s="7"/>
    </row>
    <row r="1738" spans="25:25" x14ac:dyDescent="0.25">
      <c r="Y1738" s="7"/>
    </row>
    <row r="1739" spans="25:25" x14ac:dyDescent="0.25">
      <c r="Y1739" s="7"/>
    </row>
    <row r="1740" spans="25:25" x14ac:dyDescent="0.25">
      <c r="Y1740" s="7"/>
    </row>
    <row r="1741" spans="25:25" x14ac:dyDescent="0.25">
      <c r="Y1741" s="7"/>
    </row>
    <row r="1742" spans="25:25" x14ac:dyDescent="0.25">
      <c r="Y1742" s="7"/>
    </row>
    <row r="1743" spans="25:25" x14ac:dyDescent="0.25">
      <c r="Y1743" s="7"/>
    </row>
    <row r="1744" spans="25:25" x14ac:dyDescent="0.25">
      <c r="Y1744" s="7"/>
    </row>
    <row r="1745" spans="25:25" x14ac:dyDescent="0.25">
      <c r="Y1745" s="7"/>
    </row>
    <row r="1746" spans="25:25" x14ac:dyDescent="0.25">
      <c r="Y1746" s="7"/>
    </row>
    <row r="1747" spans="25:25" x14ac:dyDescent="0.25">
      <c r="Y1747" s="7"/>
    </row>
    <row r="1748" spans="25:25" x14ac:dyDescent="0.25">
      <c r="Y1748" s="7"/>
    </row>
    <row r="1749" spans="25:25" x14ac:dyDescent="0.25">
      <c r="Y1749" s="7"/>
    </row>
    <row r="1750" spans="25:25" x14ac:dyDescent="0.25">
      <c r="Y1750" s="7"/>
    </row>
    <row r="1751" spans="25:25" x14ac:dyDescent="0.25">
      <c r="Y1751" s="7"/>
    </row>
    <row r="1752" spans="25:25" x14ac:dyDescent="0.25">
      <c r="Y1752" s="7"/>
    </row>
    <row r="1753" spans="25:25" x14ac:dyDescent="0.25">
      <c r="Y1753" s="7"/>
    </row>
    <row r="1754" spans="25:25" x14ac:dyDescent="0.25">
      <c r="Y1754" s="7"/>
    </row>
    <row r="1755" spans="25:25" x14ac:dyDescent="0.25">
      <c r="Y1755" s="7"/>
    </row>
    <row r="1756" spans="25:25" x14ac:dyDescent="0.25">
      <c r="Y1756" s="7"/>
    </row>
    <row r="1757" spans="25:25" x14ac:dyDescent="0.25">
      <c r="Y1757" s="7"/>
    </row>
    <row r="1758" spans="25:25" x14ac:dyDescent="0.25">
      <c r="Y1758" s="7"/>
    </row>
    <row r="1759" spans="25:25" x14ac:dyDescent="0.25">
      <c r="Y1759" s="7"/>
    </row>
    <row r="1760" spans="25:25" x14ac:dyDescent="0.25">
      <c r="Y1760" s="7"/>
    </row>
    <row r="1761" spans="25:25" x14ac:dyDescent="0.25">
      <c r="Y1761" s="7"/>
    </row>
    <row r="1762" spans="25:25" x14ac:dyDescent="0.25">
      <c r="Y1762" s="7"/>
    </row>
    <row r="1763" spans="25:25" x14ac:dyDescent="0.25">
      <c r="Y1763" s="7"/>
    </row>
    <row r="1764" spans="25:25" x14ac:dyDescent="0.25">
      <c r="Y1764" s="7"/>
    </row>
    <row r="1765" spans="25:25" x14ac:dyDescent="0.25">
      <c r="Y1765" s="7"/>
    </row>
    <row r="1766" spans="25:25" x14ac:dyDescent="0.25">
      <c r="Y1766" s="7"/>
    </row>
    <row r="1767" spans="25:25" x14ac:dyDescent="0.25">
      <c r="Y1767" s="7"/>
    </row>
    <row r="1768" spans="25:25" x14ac:dyDescent="0.25">
      <c r="Y1768" s="7"/>
    </row>
    <row r="1769" spans="25:25" x14ac:dyDescent="0.25">
      <c r="Y1769" s="7"/>
    </row>
    <row r="1770" spans="25:25" x14ac:dyDescent="0.25">
      <c r="Y1770" s="7"/>
    </row>
    <row r="1771" spans="25:25" x14ac:dyDescent="0.25">
      <c r="Y1771" s="7"/>
    </row>
    <row r="1772" spans="25:25" x14ac:dyDescent="0.25">
      <c r="Y1772" s="7"/>
    </row>
    <row r="1773" spans="25:25" x14ac:dyDescent="0.25">
      <c r="Y1773" s="7"/>
    </row>
    <row r="1774" spans="25:25" x14ac:dyDescent="0.25">
      <c r="Y1774" s="7"/>
    </row>
    <row r="1775" spans="25:25" x14ac:dyDescent="0.25">
      <c r="Y1775" s="7"/>
    </row>
    <row r="1776" spans="25:25" x14ac:dyDescent="0.25">
      <c r="Y1776" s="7"/>
    </row>
    <row r="1777" spans="25:25" x14ac:dyDescent="0.25">
      <c r="Y1777" s="7"/>
    </row>
    <row r="1778" spans="25:25" x14ac:dyDescent="0.25">
      <c r="Y1778" s="7"/>
    </row>
    <row r="1779" spans="25:25" x14ac:dyDescent="0.25">
      <c r="Y1779" s="7"/>
    </row>
    <row r="1780" spans="25:25" x14ac:dyDescent="0.25">
      <c r="Y1780" s="7"/>
    </row>
    <row r="1781" spans="25:25" x14ac:dyDescent="0.25">
      <c r="Y1781" s="7"/>
    </row>
    <row r="1782" spans="25:25" x14ac:dyDescent="0.25">
      <c r="Y1782" s="7"/>
    </row>
    <row r="1783" spans="25:25" x14ac:dyDescent="0.25">
      <c r="Y1783" s="7"/>
    </row>
    <row r="1784" spans="25:25" x14ac:dyDescent="0.25">
      <c r="Y1784" s="7"/>
    </row>
    <row r="1785" spans="25:25" x14ac:dyDescent="0.25">
      <c r="Y1785" s="7"/>
    </row>
    <row r="1786" spans="25:25" x14ac:dyDescent="0.25">
      <c r="Y1786" s="7"/>
    </row>
    <row r="1787" spans="25:25" x14ac:dyDescent="0.25">
      <c r="Y1787" s="7"/>
    </row>
    <row r="1788" spans="25:25" x14ac:dyDescent="0.25">
      <c r="Y1788" s="7"/>
    </row>
    <row r="1789" spans="25:25" x14ac:dyDescent="0.25">
      <c r="Y1789" s="7"/>
    </row>
    <row r="1790" spans="25:25" x14ac:dyDescent="0.25">
      <c r="Y1790" s="7"/>
    </row>
    <row r="1791" spans="25:25" x14ac:dyDescent="0.25">
      <c r="Y1791" s="7"/>
    </row>
    <row r="1792" spans="25:25" x14ac:dyDescent="0.25">
      <c r="Y1792" s="7"/>
    </row>
    <row r="1793" spans="25:25" x14ac:dyDescent="0.25">
      <c r="Y1793" s="7"/>
    </row>
    <row r="1794" spans="25:25" x14ac:dyDescent="0.25">
      <c r="Y1794" s="7"/>
    </row>
    <row r="1795" spans="25:25" x14ac:dyDescent="0.25">
      <c r="Y1795" s="7"/>
    </row>
    <row r="1796" spans="25:25" x14ac:dyDescent="0.25">
      <c r="Y1796" s="7"/>
    </row>
    <row r="1797" spans="25:25" x14ac:dyDescent="0.25">
      <c r="Y1797" s="7"/>
    </row>
    <row r="1798" spans="25:25" x14ac:dyDescent="0.25">
      <c r="Y1798" s="7"/>
    </row>
    <row r="1799" spans="25:25" x14ac:dyDescent="0.25">
      <c r="Y1799" s="7"/>
    </row>
    <row r="1800" spans="25:25" x14ac:dyDescent="0.25">
      <c r="Y1800" s="7"/>
    </row>
    <row r="1801" spans="25:25" x14ac:dyDescent="0.25">
      <c r="Y1801" s="7"/>
    </row>
    <row r="1802" spans="25:25" x14ac:dyDescent="0.25">
      <c r="Y1802" s="7"/>
    </row>
    <row r="1803" spans="25:25" x14ac:dyDescent="0.25">
      <c r="Y1803" s="7"/>
    </row>
    <row r="1804" spans="25:25" x14ac:dyDescent="0.25">
      <c r="Y1804" s="7"/>
    </row>
    <row r="1805" spans="25:25" x14ac:dyDescent="0.25">
      <c r="Y1805" s="7"/>
    </row>
    <row r="1806" spans="25:25" x14ac:dyDescent="0.25">
      <c r="Y1806" s="7"/>
    </row>
    <row r="1807" spans="25:25" x14ac:dyDescent="0.25">
      <c r="Y1807" s="7"/>
    </row>
    <row r="1808" spans="25:25" x14ac:dyDescent="0.25">
      <c r="Y1808" s="7"/>
    </row>
    <row r="1809" spans="25:25" x14ac:dyDescent="0.25">
      <c r="Y1809" s="7"/>
    </row>
    <row r="1810" spans="25:25" x14ac:dyDescent="0.25">
      <c r="Y1810" s="7"/>
    </row>
    <row r="1811" spans="25:25" x14ac:dyDescent="0.25">
      <c r="Y1811" s="7"/>
    </row>
    <row r="1812" spans="25:25" x14ac:dyDescent="0.25">
      <c r="Y1812" s="7"/>
    </row>
    <row r="1813" spans="25:25" x14ac:dyDescent="0.25">
      <c r="Y1813" s="7"/>
    </row>
    <row r="1814" spans="25:25" x14ac:dyDescent="0.25">
      <c r="Y1814" s="7"/>
    </row>
    <row r="1815" spans="25:25" x14ac:dyDescent="0.25">
      <c r="Y1815" s="7"/>
    </row>
    <row r="1816" spans="25:25" x14ac:dyDescent="0.25">
      <c r="Y1816" s="7"/>
    </row>
    <row r="1817" spans="25:25" x14ac:dyDescent="0.25">
      <c r="Y1817" s="7"/>
    </row>
    <row r="1818" spans="25:25" x14ac:dyDescent="0.25">
      <c r="Y1818" s="7"/>
    </row>
    <row r="1819" spans="25:25" x14ac:dyDescent="0.25">
      <c r="Y1819" s="7"/>
    </row>
    <row r="1820" spans="25:25" x14ac:dyDescent="0.25">
      <c r="Y1820" s="7"/>
    </row>
    <row r="1821" spans="25:25" x14ac:dyDescent="0.25">
      <c r="Y1821" s="7"/>
    </row>
    <row r="1822" spans="25:25" x14ac:dyDescent="0.25">
      <c r="Y1822" s="7"/>
    </row>
    <row r="1823" spans="25:25" x14ac:dyDescent="0.25">
      <c r="Y1823" s="7"/>
    </row>
    <row r="1824" spans="25:25" x14ac:dyDescent="0.25">
      <c r="Y1824" s="7"/>
    </row>
    <row r="1825" spans="25:25" x14ac:dyDescent="0.25">
      <c r="Y1825" s="7"/>
    </row>
    <row r="1826" spans="25:25" x14ac:dyDescent="0.25">
      <c r="Y1826" s="7"/>
    </row>
    <row r="1827" spans="25:25" x14ac:dyDescent="0.25">
      <c r="Y1827" s="7"/>
    </row>
    <row r="1828" spans="25:25" x14ac:dyDescent="0.25">
      <c r="Y1828" s="7"/>
    </row>
    <row r="1829" spans="25:25" x14ac:dyDescent="0.25">
      <c r="Y1829" s="7"/>
    </row>
    <row r="1830" spans="25:25" x14ac:dyDescent="0.25">
      <c r="Y1830" s="7"/>
    </row>
    <row r="1831" spans="25:25" x14ac:dyDescent="0.25">
      <c r="Y1831" s="7"/>
    </row>
    <row r="1832" spans="25:25" x14ac:dyDescent="0.25">
      <c r="Y1832" s="7"/>
    </row>
    <row r="1833" spans="25:25" x14ac:dyDescent="0.25">
      <c r="Y1833" s="7"/>
    </row>
    <row r="1834" spans="25:25" x14ac:dyDescent="0.25">
      <c r="Y1834" s="7"/>
    </row>
    <row r="1835" spans="25:25" x14ac:dyDescent="0.25">
      <c r="Y1835" s="7"/>
    </row>
    <row r="1836" spans="25:25" x14ac:dyDescent="0.25">
      <c r="Y1836" s="7"/>
    </row>
    <row r="1837" spans="25:25" x14ac:dyDescent="0.25">
      <c r="Y1837" s="7"/>
    </row>
    <row r="1838" spans="25:25" x14ac:dyDescent="0.25">
      <c r="Y1838" s="7"/>
    </row>
    <row r="1839" spans="25:25" x14ac:dyDescent="0.25">
      <c r="Y1839" s="7"/>
    </row>
    <row r="1840" spans="25:25" x14ac:dyDescent="0.25">
      <c r="Y1840" s="7"/>
    </row>
    <row r="1841" spans="25:25" x14ac:dyDescent="0.25">
      <c r="Y1841" s="7"/>
    </row>
    <row r="1842" spans="25:25" x14ac:dyDescent="0.25">
      <c r="Y1842" s="7"/>
    </row>
    <row r="1843" spans="25:25" x14ac:dyDescent="0.25">
      <c r="Y1843" s="7"/>
    </row>
    <row r="1844" spans="25:25" x14ac:dyDescent="0.25">
      <c r="Y1844" s="7"/>
    </row>
    <row r="1845" spans="25:25" x14ac:dyDescent="0.25">
      <c r="Y1845" s="7"/>
    </row>
    <row r="1846" spans="25:25" x14ac:dyDescent="0.25">
      <c r="Y1846" s="7"/>
    </row>
    <row r="1847" spans="25:25" x14ac:dyDescent="0.25">
      <c r="Y1847" s="7"/>
    </row>
    <row r="1848" spans="25:25" x14ac:dyDescent="0.25">
      <c r="Y1848" s="7"/>
    </row>
    <row r="1849" spans="25:25" x14ac:dyDescent="0.25">
      <c r="Y1849" s="7"/>
    </row>
    <row r="1850" spans="25:25" x14ac:dyDescent="0.25">
      <c r="Y1850" s="7"/>
    </row>
    <row r="1851" spans="25:25" x14ac:dyDescent="0.25">
      <c r="Y1851" s="7"/>
    </row>
    <row r="1852" spans="25:25" x14ac:dyDescent="0.25">
      <c r="Y1852" s="7"/>
    </row>
    <row r="1853" spans="25:25" x14ac:dyDescent="0.25">
      <c r="Y1853" s="7"/>
    </row>
    <row r="1854" spans="25:25" x14ac:dyDescent="0.25">
      <c r="Y1854" s="7"/>
    </row>
    <row r="1855" spans="25:25" x14ac:dyDescent="0.25">
      <c r="Y1855" s="7"/>
    </row>
    <row r="1856" spans="25:25" x14ac:dyDescent="0.25">
      <c r="Y1856" s="7"/>
    </row>
    <row r="1857" spans="25:25" x14ac:dyDescent="0.25">
      <c r="Y1857" s="7"/>
    </row>
    <row r="1858" spans="25:25" x14ac:dyDescent="0.25">
      <c r="Y1858" s="7"/>
    </row>
    <row r="1859" spans="25:25" x14ac:dyDescent="0.25">
      <c r="Y1859" s="7"/>
    </row>
    <row r="1860" spans="25:25" x14ac:dyDescent="0.25">
      <c r="Y1860" s="7"/>
    </row>
    <row r="1861" spans="25:25" x14ac:dyDescent="0.25">
      <c r="Y1861" s="7"/>
    </row>
    <row r="1862" spans="25:25" x14ac:dyDescent="0.25">
      <c r="Y1862" s="7"/>
    </row>
    <row r="1863" spans="25:25" x14ac:dyDescent="0.25">
      <c r="Y1863" s="7"/>
    </row>
    <row r="1864" spans="25:25" x14ac:dyDescent="0.25">
      <c r="Y1864" s="7"/>
    </row>
    <row r="1865" spans="25:25" x14ac:dyDescent="0.25">
      <c r="Y1865" s="7"/>
    </row>
    <row r="1866" spans="25:25" x14ac:dyDescent="0.25">
      <c r="Y1866" s="7"/>
    </row>
    <row r="1867" spans="25:25" x14ac:dyDescent="0.25">
      <c r="Y1867" s="7"/>
    </row>
    <row r="1868" spans="25:25" x14ac:dyDescent="0.25">
      <c r="Y1868" s="7"/>
    </row>
    <row r="1869" spans="25:25" x14ac:dyDescent="0.25">
      <c r="Y1869" s="7"/>
    </row>
    <row r="1870" spans="25:25" x14ac:dyDescent="0.25">
      <c r="Y1870" s="7"/>
    </row>
    <row r="1871" spans="25:25" x14ac:dyDescent="0.25">
      <c r="Y1871" s="7"/>
    </row>
    <row r="1872" spans="25:25" x14ac:dyDescent="0.25">
      <c r="Y1872" s="7"/>
    </row>
    <row r="1873" spans="25:25" x14ac:dyDescent="0.25">
      <c r="Y1873" s="7"/>
    </row>
    <row r="1874" spans="25:25" x14ac:dyDescent="0.25">
      <c r="Y1874" s="7"/>
    </row>
    <row r="1875" spans="25:25" x14ac:dyDescent="0.25">
      <c r="Y1875" s="7"/>
    </row>
    <row r="1876" spans="25:25" x14ac:dyDescent="0.25">
      <c r="Y1876" s="7"/>
    </row>
    <row r="1877" spans="25:25" x14ac:dyDescent="0.25">
      <c r="Y1877" s="7"/>
    </row>
    <row r="1878" spans="25:25" x14ac:dyDescent="0.25">
      <c r="Y1878" s="7"/>
    </row>
    <row r="1879" spans="25:25" x14ac:dyDescent="0.25">
      <c r="Y1879" s="7"/>
    </row>
    <row r="1880" spans="25:25" x14ac:dyDescent="0.25">
      <c r="Y1880" s="7"/>
    </row>
    <row r="1881" spans="25:25" x14ac:dyDescent="0.25">
      <c r="Y1881" s="7"/>
    </row>
    <row r="1882" spans="25:25" x14ac:dyDescent="0.25">
      <c r="Y1882" s="7"/>
    </row>
    <row r="1883" spans="25:25" x14ac:dyDescent="0.25">
      <c r="Y1883" s="7"/>
    </row>
    <row r="1884" spans="25:25" x14ac:dyDescent="0.25">
      <c r="Y1884" s="7"/>
    </row>
    <row r="1885" spans="25:25" x14ac:dyDescent="0.25">
      <c r="Y1885" s="7"/>
    </row>
    <row r="1886" spans="25:25" x14ac:dyDescent="0.25">
      <c r="Y1886" s="7"/>
    </row>
    <row r="1887" spans="25:25" x14ac:dyDescent="0.25">
      <c r="Y1887" s="7"/>
    </row>
    <row r="1888" spans="25:25" x14ac:dyDescent="0.25">
      <c r="Y1888" s="7"/>
    </row>
    <row r="1889" spans="25:25" x14ac:dyDescent="0.25">
      <c r="Y1889" s="7"/>
    </row>
    <row r="1890" spans="25:25" x14ac:dyDescent="0.25">
      <c r="Y1890" s="7"/>
    </row>
    <row r="1891" spans="25:25" x14ac:dyDescent="0.25">
      <c r="Y1891" s="7"/>
    </row>
    <row r="1892" spans="25:25" x14ac:dyDescent="0.25">
      <c r="Y1892" s="7"/>
    </row>
    <row r="1893" spans="25:25" x14ac:dyDescent="0.25">
      <c r="Y1893" s="7"/>
    </row>
    <row r="1894" spans="25:25" x14ac:dyDescent="0.25">
      <c r="Y1894" s="7"/>
    </row>
    <row r="1895" spans="25:25" x14ac:dyDescent="0.25">
      <c r="Y1895" s="7"/>
    </row>
    <row r="1896" spans="25:25" x14ac:dyDescent="0.25">
      <c r="Y1896" s="7"/>
    </row>
    <row r="1897" spans="25:25" x14ac:dyDescent="0.25">
      <c r="Y1897" s="7"/>
    </row>
    <row r="1898" spans="25:25" x14ac:dyDescent="0.25">
      <c r="Y1898" s="7"/>
    </row>
    <row r="1899" spans="25:25" x14ac:dyDescent="0.25">
      <c r="Y1899" s="7"/>
    </row>
    <row r="1900" spans="25:25" x14ac:dyDescent="0.25">
      <c r="Y1900" s="7"/>
    </row>
    <row r="1901" spans="25:25" x14ac:dyDescent="0.25">
      <c r="Y1901" s="7"/>
    </row>
    <row r="1902" spans="25:25" x14ac:dyDescent="0.25">
      <c r="Y1902" s="7"/>
    </row>
    <row r="1903" spans="25:25" x14ac:dyDescent="0.25">
      <c r="Y1903" s="7"/>
    </row>
    <row r="1904" spans="25:25" x14ac:dyDescent="0.25">
      <c r="Y1904" s="7"/>
    </row>
    <row r="1905" spans="25:25" x14ac:dyDescent="0.25">
      <c r="Y1905" s="7"/>
    </row>
    <row r="1906" spans="25:25" x14ac:dyDescent="0.25">
      <c r="Y1906" s="7"/>
    </row>
    <row r="1907" spans="25:25" x14ac:dyDescent="0.25">
      <c r="Y1907" s="7"/>
    </row>
    <row r="1908" spans="25:25" x14ac:dyDescent="0.25">
      <c r="Y1908" s="7"/>
    </row>
    <row r="1909" spans="25:25" x14ac:dyDescent="0.25">
      <c r="Y1909" s="7"/>
    </row>
    <row r="1910" spans="25:25" x14ac:dyDescent="0.25">
      <c r="Y1910" s="7"/>
    </row>
    <row r="1911" spans="25:25" x14ac:dyDescent="0.25">
      <c r="Y1911" s="7"/>
    </row>
    <row r="1912" spans="25:25" x14ac:dyDescent="0.25">
      <c r="Y1912" s="7"/>
    </row>
    <row r="1913" spans="25:25" x14ac:dyDescent="0.25">
      <c r="Y1913" s="7"/>
    </row>
    <row r="1914" spans="25:25" x14ac:dyDescent="0.25">
      <c r="Y1914" s="7"/>
    </row>
    <row r="1915" spans="25:25" x14ac:dyDescent="0.25">
      <c r="Y1915" s="7"/>
    </row>
    <row r="1916" spans="25:25" x14ac:dyDescent="0.25">
      <c r="Y1916" s="7"/>
    </row>
    <row r="1917" spans="25:25" x14ac:dyDescent="0.25">
      <c r="Y1917" s="7"/>
    </row>
    <row r="1918" spans="25:25" x14ac:dyDescent="0.25">
      <c r="Y1918" s="7"/>
    </row>
    <row r="1919" spans="25:25" x14ac:dyDescent="0.25">
      <c r="Y1919" s="7"/>
    </row>
    <row r="1920" spans="25:25" x14ac:dyDescent="0.25">
      <c r="Y1920" s="7"/>
    </row>
    <row r="1921" spans="25:25" x14ac:dyDescent="0.25">
      <c r="Y1921" s="7"/>
    </row>
    <row r="1922" spans="25:25" x14ac:dyDescent="0.25">
      <c r="Y1922" s="7"/>
    </row>
    <row r="1923" spans="25:25" x14ac:dyDescent="0.25">
      <c r="Y1923" s="7"/>
    </row>
    <row r="1924" spans="25:25" x14ac:dyDescent="0.25">
      <c r="Y1924" s="7"/>
    </row>
    <row r="1925" spans="25:25" x14ac:dyDescent="0.25">
      <c r="Y1925" s="7"/>
    </row>
    <row r="1926" spans="25:25" x14ac:dyDescent="0.25">
      <c r="Y1926" s="7"/>
    </row>
    <row r="1927" spans="25:25" x14ac:dyDescent="0.25">
      <c r="Y1927" s="7"/>
    </row>
    <row r="1928" spans="25:25" x14ac:dyDescent="0.25">
      <c r="Y1928" s="7"/>
    </row>
    <row r="1929" spans="25:25" x14ac:dyDescent="0.25">
      <c r="Y1929" s="7"/>
    </row>
    <row r="1930" spans="25:25" x14ac:dyDescent="0.25">
      <c r="Y1930" s="7"/>
    </row>
    <row r="1931" spans="25:25" x14ac:dyDescent="0.25">
      <c r="Y1931" s="7"/>
    </row>
    <row r="1932" spans="25:25" x14ac:dyDescent="0.25">
      <c r="Y1932" s="7"/>
    </row>
    <row r="1933" spans="25:25" x14ac:dyDescent="0.25">
      <c r="Y1933" s="7"/>
    </row>
    <row r="1934" spans="25:25" x14ac:dyDescent="0.25">
      <c r="Y1934" s="7"/>
    </row>
    <row r="1935" spans="25:25" x14ac:dyDescent="0.25">
      <c r="Y1935" s="7"/>
    </row>
    <row r="1936" spans="25:25" x14ac:dyDescent="0.25">
      <c r="Y1936" s="7"/>
    </row>
    <row r="1937" spans="25:25" x14ac:dyDescent="0.25">
      <c r="Y1937" s="7"/>
    </row>
    <row r="1938" spans="25:25" x14ac:dyDescent="0.25">
      <c r="Y1938" s="7"/>
    </row>
    <row r="1939" spans="25:25" x14ac:dyDescent="0.25">
      <c r="Y1939" s="7"/>
    </row>
    <row r="1940" spans="25:25" x14ac:dyDescent="0.25">
      <c r="Y1940" s="7"/>
    </row>
    <row r="1941" spans="25:25" x14ac:dyDescent="0.25">
      <c r="Y1941" s="7"/>
    </row>
    <row r="1942" spans="25:25" x14ac:dyDescent="0.25">
      <c r="Y1942" s="7"/>
    </row>
    <row r="1943" spans="25:25" x14ac:dyDescent="0.25">
      <c r="Y1943" s="7"/>
    </row>
    <row r="1944" spans="25:25" x14ac:dyDescent="0.25">
      <c r="Y1944" s="7"/>
    </row>
    <row r="1945" spans="25:25" x14ac:dyDescent="0.25">
      <c r="Y1945" s="7"/>
    </row>
    <row r="1946" spans="25:25" x14ac:dyDescent="0.25">
      <c r="Y1946" s="7"/>
    </row>
    <row r="1947" spans="25:25" x14ac:dyDescent="0.25">
      <c r="Y1947" s="7"/>
    </row>
    <row r="1948" spans="25:25" x14ac:dyDescent="0.25">
      <c r="Y1948" s="7"/>
    </row>
    <row r="1949" spans="25:25" x14ac:dyDescent="0.25">
      <c r="Y1949" s="7"/>
    </row>
    <row r="1950" spans="25:25" x14ac:dyDescent="0.25">
      <c r="Y1950" s="7"/>
    </row>
    <row r="1951" spans="25:25" x14ac:dyDescent="0.25">
      <c r="Y1951" s="7"/>
    </row>
    <row r="1952" spans="25:25" x14ac:dyDescent="0.25">
      <c r="Y1952" s="7"/>
    </row>
    <row r="1953" spans="25:25" x14ac:dyDescent="0.25">
      <c r="Y1953" s="7"/>
    </row>
    <row r="1954" spans="25:25" x14ac:dyDescent="0.25">
      <c r="Y1954" s="7"/>
    </row>
    <row r="1955" spans="25:25" x14ac:dyDescent="0.25">
      <c r="Y1955" s="7"/>
    </row>
    <row r="1956" spans="25:25" x14ac:dyDescent="0.25">
      <c r="Y1956" s="7"/>
    </row>
    <row r="1957" spans="25:25" x14ac:dyDescent="0.25">
      <c r="Y1957" s="7"/>
    </row>
    <row r="1958" spans="25:25" x14ac:dyDescent="0.25">
      <c r="Y1958" s="7"/>
    </row>
    <row r="1959" spans="25:25" x14ac:dyDescent="0.25">
      <c r="Y1959" s="7"/>
    </row>
    <row r="1960" spans="25:25" x14ac:dyDescent="0.25">
      <c r="Y1960" s="7"/>
    </row>
    <row r="1961" spans="25:25" x14ac:dyDescent="0.25">
      <c r="Y1961" s="7"/>
    </row>
    <row r="1962" spans="25:25" x14ac:dyDescent="0.25">
      <c r="Y1962" s="7"/>
    </row>
    <row r="1963" spans="25:25" x14ac:dyDescent="0.25">
      <c r="Y1963" s="7"/>
    </row>
    <row r="1964" spans="25:25" x14ac:dyDescent="0.25">
      <c r="Y1964" s="7"/>
    </row>
    <row r="1965" spans="25:25" x14ac:dyDescent="0.25">
      <c r="Y1965" s="7"/>
    </row>
    <row r="1966" spans="25:25" x14ac:dyDescent="0.25">
      <c r="Y1966" s="7"/>
    </row>
    <row r="1967" spans="25:25" x14ac:dyDescent="0.25">
      <c r="Y1967" s="7"/>
    </row>
    <row r="1968" spans="25:25" x14ac:dyDescent="0.25">
      <c r="Y1968" s="7"/>
    </row>
    <row r="1969" spans="25:25" x14ac:dyDescent="0.25">
      <c r="Y1969" s="7"/>
    </row>
    <row r="1970" spans="25:25" x14ac:dyDescent="0.25">
      <c r="Y1970" s="7"/>
    </row>
    <row r="1971" spans="25:25" x14ac:dyDescent="0.25">
      <c r="Y1971" s="7"/>
    </row>
    <row r="1972" spans="25:25" x14ac:dyDescent="0.25">
      <c r="Y1972" s="7"/>
    </row>
    <row r="1973" spans="25:25" x14ac:dyDescent="0.25">
      <c r="Y1973" s="7"/>
    </row>
    <row r="1974" spans="25:25" x14ac:dyDescent="0.25">
      <c r="Y1974" s="7"/>
    </row>
    <row r="1975" spans="25:25" x14ac:dyDescent="0.25">
      <c r="Y1975" s="7"/>
    </row>
    <row r="1976" spans="25:25" x14ac:dyDescent="0.25">
      <c r="Y1976" s="7"/>
    </row>
    <row r="1977" spans="25:25" x14ac:dyDescent="0.25">
      <c r="Y1977" s="7"/>
    </row>
    <row r="1978" spans="25:25" x14ac:dyDescent="0.25">
      <c r="Y1978" s="7"/>
    </row>
    <row r="1979" spans="25:25" x14ac:dyDescent="0.25">
      <c r="Y1979" s="7"/>
    </row>
    <row r="1980" spans="25:25" x14ac:dyDescent="0.25">
      <c r="Y1980" s="7"/>
    </row>
    <row r="1981" spans="25:25" x14ac:dyDescent="0.25">
      <c r="Y1981" s="7"/>
    </row>
    <row r="1982" spans="25:25" x14ac:dyDescent="0.25">
      <c r="Y1982" s="7"/>
    </row>
    <row r="1983" spans="25:25" x14ac:dyDescent="0.25">
      <c r="Y1983" s="7"/>
    </row>
    <row r="1984" spans="25:25" x14ac:dyDescent="0.25">
      <c r="Y1984" s="7"/>
    </row>
    <row r="1985" spans="25:25" x14ac:dyDescent="0.25">
      <c r="Y1985" s="7"/>
    </row>
    <row r="1986" spans="25:25" x14ac:dyDescent="0.25">
      <c r="Y1986" s="7"/>
    </row>
    <row r="1987" spans="25:25" x14ac:dyDescent="0.25">
      <c r="Y1987" s="7"/>
    </row>
    <row r="1988" spans="25:25" x14ac:dyDescent="0.25">
      <c r="Y1988" s="7"/>
    </row>
    <row r="1989" spans="25:25" x14ac:dyDescent="0.25">
      <c r="Y1989" s="7"/>
    </row>
    <row r="1990" spans="25:25" x14ac:dyDescent="0.25">
      <c r="Y1990" s="7"/>
    </row>
    <row r="1991" spans="25:25" x14ac:dyDescent="0.25">
      <c r="Y1991" s="7"/>
    </row>
    <row r="1992" spans="25:25" x14ac:dyDescent="0.25">
      <c r="Y1992" s="7"/>
    </row>
    <row r="1993" spans="25:25" x14ac:dyDescent="0.25">
      <c r="Y1993" s="7"/>
    </row>
    <row r="1994" spans="25:25" x14ac:dyDescent="0.25">
      <c r="Y1994" s="7"/>
    </row>
    <row r="1995" spans="25:25" x14ac:dyDescent="0.25">
      <c r="Y1995" s="7"/>
    </row>
    <row r="1996" spans="25:25" x14ac:dyDescent="0.25">
      <c r="Y1996" s="7"/>
    </row>
    <row r="1997" spans="25:25" x14ac:dyDescent="0.25">
      <c r="Y1997" s="7"/>
    </row>
    <row r="1998" spans="25:25" x14ac:dyDescent="0.25">
      <c r="Y1998" s="7"/>
    </row>
    <row r="1999" spans="25:25" x14ac:dyDescent="0.25">
      <c r="Y1999" s="7"/>
    </row>
    <row r="2000" spans="25:25" x14ac:dyDescent="0.25">
      <c r="Y2000" s="7"/>
    </row>
    <row r="2001" spans="25:25" x14ac:dyDescent="0.25">
      <c r="Y2001" s="7"/>
    </row>
    <row r="2002" spans="25:25" x14ac:dyDescent="0.25">
      <c r="Y2002" s="7"/>
    </row>
    <row r="2003" spans="25:25" x14ac:dyDescent="0.25">
      <c r="Y2003" s="7"/>
    </row>
    <row r="2004" spans="25:25" x14ac:dyDescent="0.25">
      <c r="Y2004" s="7"/>
    </row>
    <row r="2005" spans="25:25" x14ac:dyDescent="0.25">
      <c r="Y2005" s="7"/>
    </row>
    <row r="2006" spans="25:25" x14ac:dyDescent="0.25">
      <c r="Y2006" s="7"/>
    </row>
    <row r="2007" spans="25:25" x14ac:dyDescent="0.25">
      <c r="Y2007" s="7"/>
    </row>
    <row r="2008" spans="25:25" x14ac:dyDescent="0.25">
      <c r="Y2008" s="7"/>
    </row>
    <row r="2009" spans="25:25" x14ac:dyDescent="0.25">
      <c r="Y2009" s="7"/>
    </row>
    <row r="2010" spans="25:25" x14ac:dyDescent="0.25">
      <c r="Y2010" s="7"/>
    </row>
    <row r="2011" spans="25:25" x14ac:dyDescent="0.25">
      <c r="Y2011" s="7"/>
    </row>
    <row r="2012" spans="25:25" x14ac:dyDescent="0.25">
      <c r="Y2012" s="7"/>
    </row>
    <row r="2013" spans="25:25" x14ac:dyDescent="0.25">
      <c r="Y2013" s="7"/>
    </row>
    <row r="2014" spans="25:25" x14ac:dyDescent="0.25">
      <c r="Y2014" s="7"/>
    </row>
  </sheetData>
  <sortState ref="A2:L123">
    <sortCondition ref="A2:A123"/>
  </sortState>
  <conditionalFormatting sqref="A105">
    <cfRule type="duplicateValues" dxfId="16" priority="16"/>
  </conditionalFormatting>
  <conditionalFormatting sqref="A107">
    <cfRule type="duplicateValues" dxfId="15" priority="15"/>
  </conditionalFormatting>
  <conditionalFormatting sqref="A109:A116">
    <cfRule type="duplicateValues" dxfId="14" priority="18"/>
  </conditionalFormatting>
  <conditionalFormatting sqref="A118">
    <cfRule type="duplicateValues" dxfId="13" priority="13"/>
  </conditionalFormatting>
  <conditionalFormatting sqref="A119">
    <cfRule type="duplicateValues" dxfId="12" priority="12"/>
  </conditionalFormatting>
  <conditionalFormatting sqref="A125">
    <cfRule type="duplicateValues" dxfId="11" priority="11"/>
  </conditionalFormatting>
  <conditionalFormatting sqref="A126">
    <cfRule type="duplicateValues" dxfId="10" priority="10"/>
  </conditionalFormatting>
  <conditionalFormatting sqref="A128">
    <cfRule type="duplicateValues" dxfId="9" priority="9"/>
  </conditionalFormatting>
  <conditionalFormatting sqref="A130">
    <cfRule type="duplicateValues" dxfId="8" priority="8"/>
  </conditionalFormatting>
  <conditionalFormatting sqref="A131">
    <cfRule type="duplicateValues" dxfId="7" priority="7"/>
  </conditionalFormatting>
  <conditionalFormatting sqref="A133">
    <cfRule type="duplicateValues" dxfId="6" priority="6"/>
  </conditionalFormatting>
  <conditionalFormatting sqref="A134">
    <cfRule type="duplicateValues" dxfId="5" priority="5"/>
  </conditionalFormatting>
  <conditionalFormatting sqref="A135">
    <cfRule type="duplicateValues" dxfId="4" priority="4"/>
  </conditionalFormatting>
  <conditionalFormatting sqref="A138">
    <cfRule type="duplicateValues" dxfId="3" priority="3"/>
  </conditionalFormatting>
  <conditionalFormatting sqref="A139">
    <cfRule type="duplicateValues" dxfId="2" priority="2"/>
  </conditionalFormatting>
  <conditionalFormatting sqref="A140">
    <cfRule type="duplicateValues" dxfId="1" priority="1"/>
  </conditionalFormatting>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103" t="s">
        <v>77</v>
      </c>
      <c r="B1" s="105" t="s">
        <v>2</v>
      </c>
      <c r="C1" s="372" t="s">
        <v>7099</v>
      </c>
    </row>
    <row r="2" spans="1:3" x14ac:dyDescent="0.25">
      <c r="A2" s="418" t="s">
        <v>97</v>
      </c>
      <c r="B2" s="125" t="s">
        <v>47</v>
      </c>
      <c r="C2" s="416">
        <v>35</v>
      </c>
    </row>
    <row r="3" spans="1:3" x14ac:dyDescent="0.25">
      <c r="A3" s="418" t="s">
        <v>116</v>
      </c>
      <c r="B3" s="125" t="s">
        <v>121</v>
      </c>
      <c r="C3" s="416">
        <v>15</v>
      </c>
    </row>
    <row r="4" spans="1:3" x14ac:dyDescent="0.25">
      <c r="A4" s="418" t="s">
        <v>108</v>
      </c>
      <c r="B4" s="125" t="s">
        <v>47</v>
      </c>
      <c r="C4" s="416">
        <v>15</v>
      </c>
    </row>
    <row r="5" spans="1:3" x14ac:dyDescent="0.25">
      <c r="A5" s="418" t="s">
        <v>173</v>
      </c>
      <c r="B5" s="125" t="s">
        <v>47</v>
      </c>
      <c r="C5" s="416">
        <v>5</v>
      </c>
    </row>
    <row r="6" spans="1:3" x14ac:dyDescent="0.25">
      <c r="A6" s="418" t="s">
        <v>193</v>
      </c>
      <c r="B6" s="125" t="s">
        <v>46</v>
      </c>
      <c r="C6" s="416">
        <v>5</v>
      </c>
    </row>
    <row r="7" spans="1:3" x14ac:dyDescent="0.25">
      <c r="A7" s="418" t="s">
        <v>201</v>
      </c>
      <c r="B7" s="125" t="s">
        <v>46</v>
      </c>
      <c r="C7" s="416">
        <v>5</v>
      </c>
    </row>
    <row r="8" spans="1:3" x14ac:dyDescent="0.25">
      <c r="A8" s="418" t="s">
        <v>207</v>
      </c>
      <c r="B8" s="125" t="s">
        <v>47</v>
      </c>
      <c r="C8" s="416">
        <v>5</v>
      </c>
    </row>
    <row r="9" spans="1:3" x14ac:dyDescent="0.25">
      <c r="A9" s="418" t="s">
        <v>217</v>
      </c>
      <c r="B9" s="125" t="s">
        <v>46</v>
      </c>
      <c r="C9" s="416">
        <v>4.201225</v>
      </c>
    </row>
    <row r="10" spans="1:3" x14ac:dyDescent="0.25">
      <c r="A10" s="418" t="s">
        <v>222</v>
      </c>
      <c r="B10" s="125" t="s">
        <v>46</v>
      </c>
      <c r="C10" s="416">
        <v>4</v>
      </c>
    </row>
    <row r="11" spans="1:3" x14ac:dyDescent="0.25">
      <c r="A11" s="419" t="s">
        <v>6975</v>
      </c>
      <c r="B11" s="419" t="s">
        <v>47</v>
      </c>
      <c r="C11" s="416">
        <v>4</v>
      </c>
    </row>
    <row r="12" spans="1:3" x14ac:dyDescent="0.25">
      <c r="A12" s="418" t="s">
        <v>234</v>
      </c>
      <c r="B12" s="125" t="s">
        <v>48</v>
      </c>
      <c r="C12" s="416">
        <v>3.5</v>
      </c>
    </row>
    <row r="13" spans="1:3" x14ac:dyDescent="0.25">
      <c r="A13" s="418" t="s">
        <v>246</v>
      </c>
      <c r="B13" s="125" t="s">
        <v>46</v>
      </c>
      <c r="C13" s="416">
        <v>3.150919</v>
      </c>
    </row>
    <row r="14" spans="1:3" x14ac:dyDescent="0.25">
      <c r="A14" s="418" t="s">
        <v>293</v>
      </c>
      <c r="B14" s="125" t="s">
        <v>47</v>
      </c>
      <c r="C14" s="416">
        <v>2.5</v>
      </c>
    </row>
    <row r="15" spans="1:3" x14ac:dyDescent="0.25">
      <c r="A15" s="418" t="s">
        <v>6257</v>
      </c>
      <c r="B15" s="125" t="s">
        <v>47</v>
      </c>
      <c r="C15" s="416">
        <v>2.5</v>
      </c>
    </row>
    <row r="16" spans="1:3" x14ac:dyDescent="0.25">
      <c r="A16" s="418" t="s">
        <v>298</v>
      </c>
      <c r="B16" s="125" t="s">
        <v>47</v>
      </c>
      <c r="C16" s="416">
        <v>2.5</v>
      </c>
    </row>
    <row r="17" spans="1:3" x14ac:dyDescent="0.25">
      <c r="A17" s="418" t="s">
        <v>6870</v>
      </c>
      <c r="B17" s="125" t="s">
        <v>47</v>
      </c>
      <c r="C17" s="416">
        <v>2.5</v>
      </c>
    </row>
    <row r="18" spans="1:3" x14ac:dyDescent="0.25">
      <c r="A18" s="418" t="s">
        <v>318</v>
      </c>
      <c r="B18" s="125" t="s">
        <v>47</v>
      </c>
      <c r="C18" s="416">
        <v>2.4</v>
      </c>
    </row>
    <row r="19" spans="1:3" x14ac:dyDescent="0.25">
      <c r="A19" s="418" t="s">
        <v>314</v>
      </c>
      <c r="B19" s="125" t="s">
        <v>48</v>
      </c>
      <c r="C19" s="416">
        <v>2.1</v>
      </c>
    </row>
    <row r="20" spans="1:3" x14ac:dyDescent="0.25">
      <c r="A20" s="418" t="s">
        <v>6532</v>
      </c>
      <c r="B20" s="125" t="s">
        <v>46</v>
      </c>
      <c r="C20" s="416">
        <v>2</v>
      </c>
    </row>
    <row r="21" spans="1:3" x14ac:dyDescent="0.25">
      <c r="A21" s="418" t="s">
        <v>336</v>
      </c>
      <c r="B21" s="125" t="s">
        <v>48</v>
      </c>
      <c r="C21" s="416">
        <v>2</v>
      </c>
    </row>
    <row r="22" spans="1:3" x14ac:dyDescent="0.25">
      <c r="A22" s="419" t="s">
        <v>160</v>
      </c>
      <c r="B22" s="419" t="s">
        <v>47</v>
      </c>
      <c r="C22" s="416">
        <v>2</v>
      </c>
    </row>
    <row r="23" spans="1:3" x14ac:dyDescent="0.25">
      <c r="A23" s="418" t="s">
        <v>366</v>
      </c>
      <c r="B23" s="125" t="s">
        <v>46</v>
      </c>
      <c r="C23" s="416">
        <v>2</v>
      </c>
    </row>
    <row r="24" spans="1:3" x14ac:dyDescent="0.25">
      <c r="A24" s="418" t="s">
        <v>357</v>
      </c>
      <c r="B24" s="125" t="s">
        <v>47</v>
      </c>
      <c r="C24" s="416">
        <v>2</v>
      </c>
    </row>
    <row r="25" spans="1:3" x14ac:dyDescent="0.25">
      <c r="A25" s="418" t="s">
        <v>412</v>
      </c>
      <c r="B25" s="125" t="s">
        <v>46</v>
      </c>
      <c r="C25" s="416">
        <v>2</v>
      </c>
    </row>
    <row r="26" spans="1:3" x14ac:dyDescent="0.25">
      <c r="A26" s="418" t="s">
        <v>417</v>
      </c>
      <c r="B26" s="125" t="s">
        <v>46</v>
      </c>
      <c r="C26" s="416">
        <v>2</v>
      </c>
    </row>
    <row r="27" spans="1:3" x14ac:dyDescent="0.25">
      <c r="A27" s="418" t="s">
        <v>455</v>
      </c>
      <c r="B27" s="125" t="s">
        <v>47</v>
      </c>
      <c r="C27" s="416">
        <v>1.5</v>
      </c>
    </row>
    <row r="28" spans="1:3" x14ac:dyDescent="0.25">
      <c r="A28" s="418" t="s">
        <v>234</v>
      </c>
      <c r="B28" s="125" t="s">
        <v>48</v>
      </c>
      <c r="C28" s="416">
        <v>1.25</v>
      </c>
    </row>
    <row r="29" spans="1:3" x14ac:dyDescent="0.25">
      <c r="A29" s="418" t="s">
        <v>467</v>
      </c>
      <c r="B29" s="125" t="s">
        <v>46</v>
      </c>
      <c r="C29" s="416">
        <v>1.2130620000000001</v>
      </c>
    </row>
    <row r="30" spans="1:3" x14ac:dyDescent="0.25">
      <c r="A30" s="420" t="s">
        <v>7486</v>
      </c>
      <c r="B30" s="417" t="s">
        <v>142</v>
      </c>
      <c r="C30" s="416">
        <v>1</v>
      </c>
    </row>
    <row r="31" spans="1:3" x14ac:dyDescent="0.25">
      <c r="A31" s="418" t="s">
        <v>556</v>
      </c>
      <c r="B31" s="125" t="s">
        <v>47</v>
      </c>
      <c r="C31" s="416">
        <v>0.95238</v>
      </c>
    </row>
    <row r="32" spans="1:3" x14ac:dyDescent="0.25">
      <c r="A32" s="418" t="s">
        <v>561</v>
      </c>
      <c r="B32" s="125" t="s">
        <v>46</v>
      </c>
      <c r="C32" s="416">
        <v>0.95238</v>
      </c>
    </row>
    <row r="33" spans="1:3" x14ac:dyDescent="0.25">
      <c r="A33" s="418" t="s">
        <v>594</v>
      </c>
      <c r="B33" s="125" t="s">
        <v>46</v>
      </c>
      <c r="C33" s="416">
        <v>0.81904699999999997</v>
      </c>
    </row>
    <row r="34" spans="1:3" x14ac:dyDescent="0.25">
      <c r="A34" s="418" t="s">
        <v>623</v>
      </c>
      <c r="B34" s="125" t="s">
        <v>47</v>
      </c>
      <c r="C34" s="416">
        <v>0.75</v>
      </c>
    </row>
    <row r="35" spans="1:3" x14ac:dyDescent="0.25">
      <c r="A35" s="418" t="s">
        <v>809</v>
      </c>
      <c r="B35" s="125" t="s">
        <v>47</v>
      </c>
      <c r="C35" s="416">
        <v>0.7</v>
      </c>
    </row>
    <row r="36" spans="1:3" x14ac:dyDescent="0.25">
      <c r="A36" s="418" t="s">
        <v>671</v>
      </c>
      <c r="B36" s="125" t="s">
        <v>47</v>
      </c>
      <c r="C36" s="416">
        <v>0.66666599999999998</v>
      </c>
    </row>
    <row r="37" spans="1:3" x14ac:dyDescent="0.25">
      <c r="A37" s="418" t="s">
        <v>687</v>
      </c>
      <c r="B37" s="125" t="s">
        <v>47</v>
      </c>
      <c r="C37" s="416">
        <v>0.65</v>
      </c>
    </row>
    <row r="38" spans="1:3" x14ac:dyDescent="0.25">
      <c r="A38" s="418" t="s">
        <v>804</v>
      </c>
      <c r="B38" s="125" t="s">
        <v>48</v>
      </c>
      <c r="C38" s="416">
        <v>0.6</v>
      </c>
    </row>
    <row r="39" spans="1:3" x14ac:dyDescent="0.25">
      <c r="A39" s="418" t="s">
        <v>3723</v>
      </c>
      <c r="B39" s="125" t="s">
        <v>47</v>
      </c>
      <c r="C39" s="416">
        <v>0.58204599999999995</v>
      </c>
    </row>
    <row r="40" spans="1:3" x14ac:dyDescent="0.25">
      <c r="A40" s="418" t="s">
        <v>953</v>
      </c>
      <c r="B40" s="125" t="s">
        <v>46</v>
      </c>
      <c r="C40" s="416">
        <v>0.5</v>
      </c>
    </row>
    <row r="41" spans="1:3" x14ac:dyDescent="0.25">
      <c r="A41" s="418" t="s">
        <v>958</v>
      </c>
      <c r="B41" s="125" t="s">
        <v>47</v>
      </c>
      <c r="C41" s="416">
        <v>0.5</v>
      </c>
    </row>
    <row r="42" spans="1:3" x14ac:dyDescent="0.25">
      <c r="A42" s="418" t="s">
        <v>752</v>
      </c>
      <c r="B42" s="125" t="s">
        <v>47</v>
      </c>
      <c r="C42" s="416">
        <v>0.49987500000000001</v>
      </c>
    </row>
    <row r="43" spans="1:3" x14ac:dyDescent="0.25">
      <c r="A43" s="418" t="s">
        <v>1049</v>
      </c>
      <c r="B43" s="125" t="s">
        <v>46</v>
      </c>
      <c r="C43" s="416">
        <v>0.45</v>
      </c>
    </row>
    <row r="44" spans="1:3" x14ac:dyDescent="0.25">
      <c r="A44" s="418" t="s">
        <v>6988</v>
      </c>
      <c r="B44" s="125" t="s">
        <v>47</v>
      </c>
      <c r="C44" s="416">
        <v>0.45</v>
      </c>
    </row>
    <row r="45" spans="1:3" x14ac:dyDescent="0.25">
      <c r="A45" s="419" t="s">
        <v>1083</v>
      </c>
      <c r="B45" s="419" t="s">
        <v>49</v>
      </c>
      <c r="C45" s="416">
        <v>0.441</v>
      </c>
    </row>
    <row r="46" spans="1:3" x14ac:dyDescent="0.25">
      <c r="A46" s="418" t="s">
        <v>1092</v>
      </c>
      <c r="B46" s="125" t="s">
        <v>47</v>
      </c>
      <c r="C46" s="416">
        <v>0.4</v>
      </c>
    </row>
    <row r="47" spans="1:3" x14ac:dyDescent="0.25">
      <c r="A47" s="418" t="s">
        <v>1262</v>
      </c>
      <c r="B47" s="125" t="s">
        <v>47</v>
      </c>
      <c r="C47" s="416">
        <v>0.3</v>
      </c>
    </row>
    <row r="48" spans="1:3" x14ac:dyDescent="0.25">
      <c r="A48" s="418" t="s">
        <v>1745</v>
      </c>
      <c r="B48" s="125" t="s">
        <v>49</v>
      </c>
      <c r="C48" s="416">
        <v>0.27900000000000003</v>
      </c>
    </row>
    <row r="49" spans="1:3" x14ac:dyDescent="0.25">
      <c r="A49" s="418" t="s">
        <v>1636</v>
      </c>
      <c r="B49" s="125" t="s">
        <v>47</v>
      </c>
      <c r="C49" s="416">
        <v>0.25</v>
      </c>
    </row>
    <row r="50" spans="1:3" x14ac:dyDescent="0.25">
      <c r="A50" s="418" t="s">
        <v>1522</v>
      </c>
      <c r="B50" s="125" t="s">
        <v>48</v>
      </c>
      <c r="C50" s="416">
        <v>0.25</v>
      </c>
    </row>
    <row r="51" spans="1:3" x14ac:dyDescent="0.25">
      <c r="A51" s="418" t="s">
        <v>763</v>
      </c>
      <c r="B51" s="125" t="s">
        <v>48</v>
      </c>
      <c r="C51" s="416">
        <v>0.23749999999999999</v>
      </c>
    </row>
    <row r="52" spans="1:3" x14ac:dyDescent="0.25">
      <c r="A52" s="418" t="s">
        <v>1772</v>
      </c>
      <c r="B52" s="125" t="s">
        <v>48</v>
      </c>
      <c r="C52" s="416">
        <v>0.22750200000000001</v>
      </c>
    </row>
    <row r="53" spans="1:3" x14ac:dyDescent="0.25">
      <c r="A53" s="418" t="s">
        <v>758</v>
      </c>
      <c r="B53" s="125" t="s">
        <v>48</v>
      </c>
      <c r="C53" s="416">
        <v>0.22</v>
      </c>
    </row>
    <row r="54" spans="1:3" x14ac:dyDescent="0.25">
      <c r="A54" s="418" t="s">
        <v>1797</v>
      </c>
      <c r="B54" s="125" t="s">
        <v>48</v>
      </c>
      <c r="C54" s="416">
        <v>0.20000100000000001</v>
      </c>
    </row>
    <row r="55" spans="1:3" x14ac:dyDescent="0.25">
      <c r="A55" s="418" t="s">
        <v>1828</v>
      </c>
      <c r="B55" s="125" t="s">
        <v>46</v>
      </c>
      <c r="C55" s="416">
        <v>0.2</v>
      </c>
    </row>
    <row r="56" spans="1:3" x14ac:dyDescent="0.25">
      <c r="A56" s="418" t="s">
        <v>1864</v>
      </c>
      <c r="B56" s="125" t="s">
        <v>47</v>
      </c>
      <c r="C56" s="416">
        <v>0.2</v>
      </c>
    </row>
    <row r="57" spans="1:3" x14ac:dyDescent="0.25">
      <c r="A57" s="418" t="s">
        <v>1856</v>
      </c>
      <c r="B57" s="125" t="s">
        <v>47</v>
      </c>
      <c r="C57" s="416">
        <v>0.2</v>
      </c>
    </row>
    <row r="58" spans="1:3" x14ac:dyDescent="0.25">
      <c r="A58" s="418" t="s">
        <v>1983</v>
      </c>
      <c r="B58" s="125" t="s">
        <v>47</v>
      </c>
      <c r="C58" s="416">
        <v>0.2</v>
      </c>
    </row>
    <row r="59" spans="1:3" x14ac:dyDescent="0.25">
      <c r="A59" s="418" t="s">
        <v>1981</v>
      </c>
      <c r="B59" s="125" t="s">
        <v>48</v>
      </c>
      <c r="C59" s="416">
        <v>0.2</v>
      </c>
    </row>
    <row r="60" spans="1:3" x14ac:dyDescent="0.25">
      <c r="A60" s="418" t="s">
        <v>2039</v>
      </c>
      <c r="B60" s="125" t="s">
        <v>46</v>
      </c>
      <c r="C60" s="416">
        <v>0.2</v>
      </c>
    </row>
    <row r="61" spans="1:3" x14ac:dyDescent="0.25">
      <c r="A61" s="418" t="s">
        <v>1887</v>
      </c>
      <c r="B61" s="125" t="s">
        <v>46</v>
      </c>
      <c r="C61" s="416">
        <v>0.2</v>
      </c>
    </row>
    <row r="62" spans="1:3" x14ac:dyDescent="0.25">
      <c r="A62" s="418" t="s">
        <v>2070</v>
      </c>
      <c r="B62" s="125" t="s">
        <v>142</v>
      </c>
      <c r="C62" s="416">
        <v>0.2</v>
      </c>
    </row>
    <row r="63" spans="1:3" x14ac:dyDescent="0.25">
      <c r="A63" s="418" t="s">
        <v>5687</v>
      </c>
      <c r="B63" s="125" t="s">
        <v>47</v>
      </c>
      <c r="C63" s="416">
        <v>0.15</v>
      </c>
    </row>
    <row r="64" spans="1:3" x14ac:dyDescent="0.25">
      <c r="A64" s="418" t="s">
        <v>2525</v>
      </c>
      <c r="B64" s="125" t="s">
        <v>47</v>
      </c>
      <c r="C64" s="416">
        <v>0.15</v>
      </c>
    </row>
    <row r="65" spans="1:3" x14ac:dyDescent="0.25">
      <c r="A65" s="418" t="s">
        <v>763</v>
      </c>
      <c r="B65" s="125" t="s">
        <v>48</v>
      </c>
      <c r="C65" s="416">
        <v>0.11874999999999999</v>
      </c>
    </row>
    <row r="66" spans="1:3" x14ac:dyDescent="0.25">
      <c r="A66" s="418" t="s">
        <v>2756</v>
      </c>
      <c r="B66" s="125" t="s">
        <v>46</v>
      </c>
      <c r="C66" s="416">
        <v>0.111111</v>
      </c>
    </row>
    <row r="67" spans="1:3" x14ac:dyDescent="0.25">
      <c r="A67" s="418" t="s">
        <v>2744</v>
      </c>
      <c r="B67" s="125" t="s">
        <v>48</v>
      </c>
      <c r="C67" s="416">
        <v>0.111111</v>
      </c>
    </row>
    <row r="68" spans="1:3" x14ac:dyDescent="0.25">
      <c r="A68" s="418" t="s">
        <v>6631</v>
      </c>
      <c r="B68" s="125" t="s">
        <v>46</v>
      </c>
      <c r="C68" s="416">
        <v>0.1</v>
      </c>
    </row>
    <row r="69" spans="1:3" x14ac:dyDescent="0.25">
      <c r="A69" s="418" t="s">
        <v>2987</v>
      </c>
      <c r="B69" s="125" t="s">
        <v>47</v>
      </c>
      <c r="C69" s="416">
        <v>0.1</v>
      </c>
    </row>
    <row r="70" spans="1:3" x14ac:dyDescent="0.25">
      <c r="A70" s="418" t="s">
        <v>2896</v>
      </c>
      <c r="B70" s="125" t="s">
        <v>48</v>
      </c>
      <c r="C70" s="416">
        <v>0.1</v>
      </c>
    </row>
    <row r="71" spans="1:3" x14ac:dyDescent="0.25">
      <c r="A71" s="418" t="s">
        <v>2939</v>
      </c>
      <c r="B71" s="125" t="s">
        <v>46</v>
      </c>
      <c r="C71" s="416">
        <v>0.1</v>
      </c>
    </row>
    <row r="72" spans="1:3" x14ac:dyDescent="0.25">
      <c r="A72" s="418" t="s">
        <v>2996</v>
      </c>
      <c r="B72" s="125" t="s">
        <v>46</v>
      </c>
      <c r="C72" s="416">
        <v>0.1</v>
      </c>
    </row>
    <row r="73" spans="1:3" x14ac:dyDescent="0.25">
      <c r="A73" s="418" t="s">
        <v>3305</v>
      </c>
      <c r="B73" s="125" t="s">
        <v>47</v>
      </c>
      <c r="C73" s="416">
        <v>0.1</v>
      </c>
    </row>
    <row r="74" spans="1:3" x14ac:dyDescent="0.25">
      <c r="A74" s="418" t="s">
        <v>4884</v>
      </c>
      <c r="B74" s="125" t="s">
        <v>46</v>
      </c>
      <c r="C74" s="416">
        <v>0.1</v>
      </c>
    </row>
    <row r="75" spans="1:3" x14ac:dyDescent="0.25">
      <c r="A75" s="420" t="s">
        <v>7609</v>
      </c>
      <c r="B75" s="417" t="s">
        <v>47</v>
      </c>
      <c r="C75" s="416">
        <v>0.1</v>
      </c>
    </row>
    <row r="76" spans="1:3" x14ac:dyDescent="0.25">
      <c r="A76" s="418" t="s">
        <v>5708</v>
      </c>
      <c r="B76" s="125" t="s">
        <v>121</v>
      </c>
      <c r="C76" s="416">
        <v>9.5238000000000003E-2</v>
      </c>
    </row>
    <row r="77" spans="1:3" x14ac:dyDescent="0.25">
      <c r="A77" s="418" t="s">
        <v>3386</v>
      </c>
      <c r="B77" s="125" t="s">
        <v>46</v>
      </c>
      <c r="C77" s="416">
        <v>9.5238000000000003E-2</v>
      </c>
    </row>
    <row r="78" spans="1:3" x14ac:dyDescent="0.25">
      <c r="A78" s="418" t="s">
        <v>5720</v>
      </c>
      <c r="B78" s="125" t="s">
        <v>46</v>
      </c>
      <c r="C78" s="416">
        <v>5.2999999999999999E-2</v>
      </c>
    </row>
    <row r="79" spans="1:3" x14ac:dyDescent="0.25">
      <c r="A79" s="418" t="s">
        <v>580</v>
      </c>
      <c r="B79" s="125" t="s">
        <v>46</v>
      </c>
      <c r="C79" s="416">
        <v>0.05</v>
      </c>
    </row>
    <row r="80" spans="1:3" x14ac:dyDescent="0.25">
      <c r="A80" s="418" t="s">
        <v>4016</v>
      </c>
      <c r="B80" s="125" t="s">
        <v>47</v>
      </c>
      <c r="C80" s="416">
        <v>0.05</v>
      </c>
    </row>
    <row r="81" spans="1:3" x14ac:dyDescent="0.25">
      <c r="A81" s="418" t="s">
        <v>4343</v>
      </c>
      <c r="B81" s="125" t="s">
        <v>46</v>
      </c>
      <c r="C81" s="416">
        <v>2.2221999999999999E-2</v>
      </c>
    </row>
    <row r="82" spans="1:3" x14ac:dyDescent="0.25">
      <c r="A82" s="418" t="s">
        <v>758</v>
      </c>
      <c r="B82" s="125" t="s">
        <v>48</v>
      </c>
      <c r="C82" s="416">
        <v>2.1999999999999999E-5</v>
      </c>
    </row>
    <row r="83" spans="1:3" x14ac:dyDescent="0.25">
      <c r="A83" s="418" t="s">
        <v>2756</v>
      </c>
      <c r="B83" s="125" t="s">
        <v>46</v>
      </c>
      <c r="C83" s="416">
        <v>0</v>
      </c>
    </row>
    <row r="84" spans="1:3" x14ac:dyDescent="0.25">
      <c r="A84" s="419" t="s">
        <v>1083</v>
      </c>
      <c r="B84" s="419" t="s">
        <v>49</v>
      </c>
      <c r="C84" s="416">
        <v>0</v>
      </c>
    </row>
    <row r="85" spans="1:3" x14ac:dyDescent="0.25">
      <c r="A85" s="418" t="s">
        <v>4830</v>
      </c>
      <c r="B85" s="125" t="s">
        <v>47</v>
      </c>
      <c r="C85" s="416">
        <v>0</v>
      </c>
    </row>
    <row r="86" spans="1:3" x14ac:dyDescent="0.25">
      <c r="A86" s="418" t="s">
        <v>4833</v>
      </c>
      <c r="B86" s="125" t="s">
        <v>46</v>
      </c>
      <c r="C86" s="416">
        <v>0</v>
      </c>
    </row>
    <row r="87" spans="1:3" x14ac:dyDescent="0.25">
      <c r="A87" s="418" t="s">
        <v>4847</v>
      </c>
      <c r="B87" s="125" t="s">
        <v>46</v>
      </c>
      <c r="C87" s="416">
        <v>0</v>
      </c>
    </row>
    <row r="88" spans="1:3" x14ac:dyDescent="0.25">
      <c r="A88" s="418" t="s">
        <v>4851</v>
      </c>
      <c r="B88" s="125" t="s">
        <v>47</v>
      </c>
      <c r="C88" s="416">
        <v>0</v>
      </c>
    </row>
    <row r="89" spans="1:3" x14ac:dyDescent="0.25">
      <c r="A89" s="419" t="s">
        <v>6923</v>
      </c>
      <c r="B89" s="419" t="s">
        <v>46</v>
      </c>
      <c r="C89" s="416">
        <v>0</v>
      </c>
    </row>
    <row r="90" spans="1:3" x14ac:dyDescent="0.25">
      <c r="A90" s="418" t="s">
        <v>4858</v>
      </c>
      <c r="B90" s="125" t="s">
        <v>46</v>
      </c>
      <c r="C90" s="416">
        <v>0</v>
      </c>
    </row>
  </sheetData>
  <autoFilter ref="A1:C90"/>
  <conditionalFormatting sqref="A1:A90">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9" sqref="C9"/>
    </sheetView>
  </sheetViews>
  <sheetFormatPr defaultColWidth="8.7109375" defaultRowHeight="15" x14ac:dyDescent="0.25"/>
  <cols>
    <col min="1" max="1" width="8.7109375" style="7"/>
    <col min="2" max="2" width="10" style="7" bestFit="1" customWidth="1"/>
    <col min="3" max="3" width="96.28515625" style="7" customWidth="1"/>
    <col min="4" max="16384" width="8.7109375" style="7"/>
  </cols>
  <sheetData>
    <row r="2" spans="2:3" x14ac:dyDescent="0.25">
      <c r="B2" s="444" t="s">
        <v>7948</v>
      </c>
    </row>
    <row r="4" spans="2:3" x14ac:dyDescent="0.25">
      <c r="B4" s="445" t="s">
        <v>7949</v>
      </c>
      <c r="C4" s="445" t="s">
        <v>7950</v>
      </c>
    </row>
    <row r="5" spans="2:3" ht="30" x14ac:dyDescent="0.25">
      <c r="B5" s="441" t="s">
        <v>924</v>
      </c>
      <c r="C5" s="441" t="s">
        <v>7947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pageSetUpPr fitToPage="1"/>
  </sheetPr>
  <dimension ref="A1:AS1678"/>
  <sheetViews>
    <sheetView showGridLines="0" tabSelected="1" zoomScale="80" zoomScaleNormal="80" workbookViewId="0">
      <pane ySplit="1" topLeftCell="A2" activePane="bottomLeft" state="frozen"/>
      <selection pane="bottomLeft" activeCell="O1" sqref="O1:O1048576"/>
    </sheetView>
  </sheetViews>
  <sheetFormatPr defaultColWidth="8.7109375" defaultRowHeight="15" x14ac:dyDescent="0.25"/>
  <cols>
    <col min="1" max="1" width="14" style="1" customWidth="1"/>
    <col min="2" max="2" width="15.28515625" style="60" customWidth="1"/>
    <col min="3" max="3" width="9.42578125" style="60" customWidth="1"/>
    <col min="4" max="4" width="37.42578125" style="1" customWidth="1"/>
    <col min="5" max="5" width="33" style="7" customWidth="1"/>
    <col min="6" max="6" width="15.42578125" style="62" customWidth="1"/>
    <col min="7" max="7" width="17.7109375" style="62" customWidth="1"/>
    <col min="8" max="8" width="11.42578125" style="62" customWidth="1"/>
    <col min="9" max="9" width="17.7109375" style="62"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73"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9" customFormat="1" ht="45" x14ac:dyDescent="0.25">
      <c r="A1" s="103" t="s">
        <v>77</v>
      </c>
      <c r="B1" s="104" t="s">
        <v>78</v>
      </c>
      <c r="C1" s="104" t="s">
        <v>79</v>
      </c>
      <c r="D1" s="103" t="s">
        <v>80</v>
      </c>
      <c r="E1" s="103" t="s">
        <v>81</v>
      </c>
      <c r="F1" s="230" t="s">
        <v>72</v>
      </c>
      <c r="G1" s="106" t="s">
        <v>82</v>
      </c>
      <c r="H1" s="230" t="s">
        <v>84</v>
      </c>
      <c r="I1" s="105" t="s">
        <v>10</v>
      </c>
      <c r="J1" s="107" t="s">
        <v>85</v>
      </c>
      <c r="K1" s="107" t="s">
        <v>86</v>
      </c>
      <c r="L1" s="105" t="s">
        <v>2</v>
      </c>
      <c r="M1" s="108" t="s">
        <v>87</v>
      </c>
      <c r="N1" s="109" t="s">
        <v>88</v>
      </c>
      <c r="O1" s="372" t="s">
        <v>7099</v>
      </c>
      <c r="P1" s="109" t="s">
        <v>89</v>
      </c>
      <c r="Q1" s="107" t="s">
        <v>90</v>
      </c>
      <c r="R1" s="110" t="s">
        <v>91</v>
      </c>
      <c r="S1" s="111" t="s">
        <v>23</v>
      </c>
      <c r="T1" s="98" t="s">
        <v>92</v>
      </c>
      <c r="U1" s="98" t="s">
        <v>93</v>
      </c>
      <c r="V1" s="97" t="s">
        <v>94</v>
      </c>
      <c r="W1" s="98" t="s">
        <v>95</v>
      </c>
      <c r="X1" s="97" t="s">
        <v>96</v>
      </c>
      <c r="Y1" s="99" t="s">
        <v>7810</v>
      </c>
    </row>
    <row r="2" spans="1:25" x14ac:dyDescent="0.25">
      <c r="A2" s="273" t="s">
        <v>6573</v>
      </c>
      <c r="B2" s="79" t="s">
        <v>60</v>
      </c>
      <c r="C2" s="79" t="s">
        <v>805</v>
      </c>
      <c r="D2" s="79" t="s">
        <v>6574</v>
      </c>
      <c r="E2" s="79" t="s">
        <v>6575</v>
      </c>
      <c r="F2" s="62" t="s">
        <v>25</v>
      </c>
      <c r="G2" s="62" t="str">
        <f>_xlfn.IFNA(VLOOKUP($A2,'Engaged Deals'!$A:$J,2,FALSE),"No")</f>
        <v>No</v>
      </c>
      <c r="H2" s="62" t="s">
        <v>65</v>
      </c>
      <c r="I2" s="82" t="s">
        <v>35</v>
      </c>
      <c r="J2" s="80">
        <v>42909</v>
      </c>
      <c r="K2" s="174" t="s">
        <v>6755</v>
      </c>
      <c r="L2" s="79" t="s">
        <v>47</v>
      </c>
      <c r="M2" s="238">
        <v>42909</v>
      </c>
      <c r="N2" s="167">
        <v>250000</v>
      </c>
      <c r="O2" s="373">
        <f t="shared" ref="O2:O65" si="0">N2/1000000</f>
        <v>0.25</v>
      </c>
      <c r="P2" s="274">
        <v>6</v>
      </c>
      <c r="Q2" s="238" t="s">
        <v>6513</v>
      </c>
      <c r="R2" s="84" t="s">
        <v>125</v>
      </c>
      <c r="S2" s="79" t="s">
        <v>7</v>
      </c>
      <c r="T2" s="79" t="s">
        <v>388</v>
      </c>
      <c r="U2" s="79" t="s">
        <v>389</v>
      </c>
      <c r="V2" s="79" t="s">
        <v>6756</v>
      </c>
      <c r="W2" s="79" t="s">
        <v>2376</v>
      </c>
      <c r="Y2" s="374" t="s">
        <v>7201</v>
      </c>
    </row>
    <row r="3" spans="1:25" x14ac:dyDescent="0.25">
      <c r="A3" s="273" t="s">
        <v>6573</v>
      </c>
      <c r="B3" s="79" t="s">
        <v>60</v>
      </c>
      <c r="C3" s="79" t="s">
        <v>805</v>
      </c>
      <c r="D3" s="79" t="s">
        <v>6574</v>
      </c>
      <c r="E3" s="79" t="s">
        <v>6575</v>
      </c>
      <c r="F3" s="62" t="s">
        <v>25</v>
      </c>
      <c r="G3" s="62" t="str">
        <f>_xlfn.IFNA(VLOOKUP($A3,'Engaged Deals'!$A:$J,2,FALSE),"No")</f>
        <v>No</v>
      </c>
      <c r="H3" s="62" t="s">
        <v>65</v>
      </c>
      <c r="I3" s="82" t="s">
        <v>35</v>
      </c>
      <c r="J3" s="80">
        <v>42909</v>
      </c>
      <c r="K3" s="174" t="s">
        <v>6755</v>
      </c>
      <c r="L3" s="79" t="s">
        <v>47</v>
      </c>
      <c r="M3" s="238">
        <v>42909</v>
      </c>
      <c r="N3" s="167">
        <v>80000</v>
      </c>
      <c r="O3" s="373">
        <f t="shared" si="0"/>
        <v>0.08</v>
      </c>
      <c r="P3" s="274">
        <v>36</v>
      </c>
      <c r="Q3" s="238" t="s">
        <v>6513</v>
      </c>
      <c r="R3" s="84" t="s">
        <v>103</v>
      </c>
      <c r="S3" s="79" t="s">
        <v>7</v>
      </c>
      <c r="T3" s="79" t="s">
        <v>477</v>
      </c>
      <c r="U3" s="79" t="s">
        <v>1138</v>
      </c>
      <c r="V3" s="79" t="s">
        <v>6756</v>
      </c>
      <c r="W3" s="79" t="s">
        <v>2376</v>
      </c>
      <c r="Y3" s="374" t="s">
        <v>7201</v>
      </c>
    </row>
    <row r="4" spans="1:25" x14ac:dyDescent="0.25">
      <c r="A4" s="273" t="s">
        <v>4079</v>
      </c>
      <c r="B4" s="79" t="s">
        <v>56</v>
      </c>
      <c r="C4" s="79" t="s">
        <v>510</v>
      </c>
      <c r="D4" s="79" t="s">
        <v>4062</v>
      </c>
      <c r="E4" s="79" t="s">
        <v>4080</v>
      </c>
      <c r="F4" s="62" t="s">
        <v>27</v>
      </c>
      <c r="G4" s="62" t="str">
        <f>_xlfn.IFNA(VLOOKUP($A4,'Engaged Deals'!$A:$J,2,FALSE),"No")</f>
        <v>No</v>
      </c>
      <c r="H4" s="62" t="s">
        <v>65</v>
      </c>
      <c r="I4" s="79" t="s">
        <v>39</v>
      </c>
      <c r="J4" s="80">
        <v>42916</v>
      </c>
      <c r="K4" s="174" t="s">
        <v>4081</v>
      </c>
      <c r="L4" s="79" t="s">
        <v>142</v>
      </c>
      <c r="M4" s="238">
        <v>42916</v>
      </c>
      <c r="N4" s="167">
        <v>45000</v>
      </c>
      <c r="O4" s="373">
        <f t="shared" si="0"/>
        <v>4.4999999999999998E-2</v>
      </c>
      <c r="P4" s="274">
        <v>12</v>
      </c>
      <c r="Q4" s="238" t="s">
        <v>172</v>
      </c>
      <c r="R4" s="84" t="s">
        <v>103</v>
      </c>
      <c r="S4" s="79" t="s">
        <v>8</v>
      </c>
      <c r="T4" s="79" t="s">
        <v>104</v>
      </c>
      <c r="U4" s="79"/>
      <c r="V4" s="79" t="s">
        <v>6171</v>
      </c>
      <c r="W4" s="79" t="s">
        <v>186</v>
      </c>
      <c r="Y4" s="374" t="s">
        <v>7201</v>
      </c>
    </row>
    <row r="5" spans="1:25" x14ac:dyDescent="0.25">
      <c r="A5" s="275" t="s">
        <v>362</v>
      </c>
      <c r="B5" s="199" t="s">
        <v>56</v>
      </c>
      <c r="C5" s="199" t="s">
        <v>117</v>
      </c>
      <c r="D5" s="199" t="s">
        <v>363</v>
      </c>
      <c r="E5" s="199" t="s">
        <v>364</v>
      </c>
      <c r="F5" s="62" t="s">
        <v>25</v>
      </c>
      <c r="G5" s="62" t="str">
        <f>_xlfn.IFNA(VLOOKUP($A5,'Engaged Deals'!$A:$J,2,FALSE),"No")</f>
        <v>No</v>
      </c>
      <c r="H5" s="62" t="s">
        <v>66</v>
      </c>
      <c r="I5" s="199" t="s">
        <v>35</v>
      </c>
      <c r="J5" s="233">
        <v>43007</v>
      </c>
      <c r="K5" s="234" t="s">
        <v>365</v>
      </c>
      <c r="L5" s="199" t="s">
        <v>47</v>
      </c>
      <c r="M5" s="233">
        <v>43007</v>
      </c>
      <c r="N5" s="236">
        <v>2000000</v>
      </c>
      <c r="O5" s="373">
        <f t="shared" si="0"/>
        <v>2</v>
      </c>
      <c r="P5" s="276">
        <v>12</v>
      </c>
      <c r="Q5" s="235" t="s">
        <v>7102</v>
      </c>
      <c r="R5" s="237" t="s">
        <v>103</v>
      </c>
      <c r="S5" s="199" t="s">
        <v>8</v>
      </c>
      <c r="T5" s="199" t="s">
        <v>104</v>
      </c>
      <c r="U5" s="199" t="s">
        <v>105</v>
      </c>
      <c r="V5" s="199" t="s">
        <v>5768</v>
      </c>
      <c r="W5" s="199" t="s">
        <v>167</v>
      </c>
      <c r="Y5" s="374" t="s">
        <v>7201</v>
      </c>
    </row>
    <row r="6" spans="1:25" x14ac:dyDescent="0.25">
      <c r="A6" s="273" t="s">
        <v>4076</v>
      </c>
      <c r="B6" s="79" t="s">
        <v>56</v>
      </c>
      <c r="C6" s="79" t="s">
        <v>510</v>
      </c>
      <c r="D6" s="79" t="s">
        <v>4062</v>
      </c>
      <c r="E6" s="79" t="s">
        <v>4077</v>
      </c>
      <c r="F6" s="62" t="s">
        <v>27</v>
      </c>
      <c r="G6" s="62" t="str">
        <f>_xlfn.IFNA(VLOOKUP($A6,'Engaged Deals'!$A:$J,2,FALSE),"No")</f>
        <v>No</v>
      </c>
      <c r="H6" s="62" t="s">
        <v>65</v>
      </c>
      <c r="I6" s="79" t="s">
        <v>39</v>
      </c>
      <c r="J6" s="80">
        <v>42916</v>
      </c>
      <c r="K6" s="174" t="s">
        <v>4078</v>
      </c>
      <c r="L6" s="79" t="s">
        <v>142</v>
      </c>
      <c r="M6" s="238">
        <v>42916</v>
      </c>
      <c r="N6" s="167">
        <v>45000</v>
      </c>
      <c r="O6" s="373">
        <f t="shared" si="0"/>
        <v>4.4999999999999998E-2</v>
      </c>
      <c r="P6" s="274">
        <v>12</v>
      </c>
      <c r="Q6" s="238" t="s">
        <v>172</v>
      </c>
      <c r="R6" s="84" t="s">
        <v>103</v>
      </c>
      <c r="S6" s="79" t="s">
        <v>8</v>
      </c>
      <c r="T6" s="79" t="s">
        <v>104</v>
      </c>
      <c r="U6" s="79"/>
      <c r="V6" s="79" t="s">
        <v>6171</v>
      </c>
      <c r="W6" s="79" t="s">
        <v>186</v>
      </c>
      <c r="Y6" s="374" t="s">
        <v>7201</v>
      </c>
    </row>
    <row r="7" spans="1:25" x14ac:dyDescent="0.25">
      <c r="A7" s="113" t="s">
        <v>574</v>
      </c>
      <c r="B7" s="113" t="s">
        <v>61</v>
      </c>
      <c r="C7" s="113" t="s">
        <v>61</v>
      </c>
      <c r="D7" s="113" t="s">
        <v>575</v>
      </c>
      <c r="E7" s="113" t="s">
        <v>576</v>
      </c>
      <c r="F7" s="62" t="s">
        <v>27</v>
      </c>
      <c r="G7" s="62" t="str">
        <f>_xlfn.IFNA(VLOOKUP($A7,'Engaged Deals'!$A:$J,2,FALSE),"No")</f>
        <v>Yes</v>
      </c>
      <c r="H7" s="62" t="s">
        <v>68</v>
      </c>
      <c r="I7" s="113" t="s">
        <v>39</v>
      </c>
      <c r="J7" s="90">
        <v>42823</v>
      </c>
      <c r="K7" s="91" t="s">
        <v>577</v>
      </c>
      <c r="L7" s="113" t="s">
        <v>50</v>
      </c>
      <c r="M7" s="165">
        <v>42823</v>
      </c>
      <c r="N7" s="166">
        <v>900000</v>
      </c>
      <c r="O7" s="373">
        <f t="shared" si="0"/>
        <v>0.9</v>
      </c>
      <c r="P7" s="92">
        <v>5</v>
      </c>
      <c r="Q7" s="165" t="s">
        <v>113</v>
      </c>
      <c r="R7" s="113" t="s">
        <v>578</v>
      </c>
      <c r="S7" s="113" t="s">
        <v>8</v>
      </c>
      <c r="T7" s="113" t="s">
        <v>104</v>
      </c>
      <c r="U7" s="113" t="s">
        <v>105</v>
      </c>
      <c r="V7" s="113" t="s">
        <v>5494</v>
      </c>
      <c r="W7" s="113" t="s">
        <v>579</v>
      </c>
      <c r="Y7" s="374" t="s">
        <v>7201</v>
      </c>
    </row>
    <row r="8" spans="1:25" x14ac:dyDescent="0.25">
      <c r="A8" s="113" t="s">
        <v>574</v>
      </c>
      <c r="B8" s="113" t="s">
        <v>61</v>
      </c>
      <c r="C8" s="113" t="s">
        <v>61</v>
      </c>
      <c r="D8" s="113" t="s">
        <v>575</v>
      </c>
      <c r="E8" s="113" t="s">
        <v>576</v>
      </c>
      <c r="F8" s="62" t="s">
        <v>27</v>
      </c>
      <c r="G8" s="62" t="str">
        <f>_xlfn.IFNA(VLOOKUP($A8,'Engaged Deals'!$A:$J,2,FALSE),"No")</f>
        <v>Yes</v>
      </c>
      <c r="H8" s="62" t="s">
        <v>68</v>
      </c>
      <c r="I8" s="113" t="s">
        <v>39</v>
      </c>
      <c r="J8" s="90">
        <v>42823</v>
      </c>
      <c r="K8" s="91" t="s">
        <v>577</v>
      </c>
      <c r="L8" s="113" t="s">
        <v>50</v>
      </c>
      <c r="M8" s="165">
        <v>42823</v>
      </c>
      <c r="N8" s="166">
        <v>0</v>
      </c>
      <c r="O8" s="373">
        <f t="shared" si="0"/>
        <v>0</v>
      </c>
      <c r="P8" s="92">
        <v>3</v>
      </c>
      <c r="Q8" s="165" t="s">
        <v>113</v>
      </c>
      <c r="R8" s="113" t="s">
        <v>125</v>
      </c>
      <c r="S8" s="113" t="s">
        <v>8</v>
      </c>
      <c r="T8" s="113" t="s">
        <v>104</v>
      </c>
      <c r="U8" s="113" t="s">
        <v>4817</v>
      </c>
      <c r="V8" s="113" t="s">
        <v>5494</v>
      </c>
      <c r="W8" s="113" t="s">
        <v>579</v>
      </c>
      <c r="Y8" s="374" t="s">
        <v>7201</v>
      </c>
    </row>
    <row r="9" spans="1:25" x14ac:dyDescent="0.25">
      <c r="A9" s="273" t="s">
        <v>6536</v>
      </c>
      <c r="B9" s="79" t="s">
        <v>56</v>
      </c>
      <c r="C9" s="79" t="s">
        <v>161</v>
      </c>
      <c r="D9" s="79" t="s">
        <v>294</v>
      </c>
      <c r="E9" s="79" t="s">
        <v>6537</v>
      </c>
      <c r="F9" s="62" t="s">
        <v>26</v>
      </c>
      <c r="G9" s="62" t="str">
        <f>_xlfn.IFNA(VLOOKUP($A9,'Engaged Deals'!$A:$J,2,FALSE),"No")</f>
        <v>Yes</v>
      </c>
      <c r="H9" s="62" t="s">
        <v>65</v>
      </c>
      <c r="I9" s="79" t="s">
        <v>32</v>
      </c>
      <c r="J9" s="80">
        <v>42911</v>
      </c>
      <c r="K9" s="174" t="s">
        <v>6715</v>
      </c>
      <c r="L9" s="79" t="s">
        <v>46</v>
      </c>
      <c r="M9" s="238">
        <v>43080</v>
      </c>
      <c r="N9" s="167">
        <v>900000</v>
      </c>
      <c r="O9" s="373">
        <f t="shared" si="0"/>
        <v>0.9</v>
      </c>
      <c r="P9" s="274">
        <v>36</v>
      </c>
      <c r="Q9" s="238" t="s">
        <v>6513</v>
      </c>
      <c r="R9" s="84" t="s">
        <v>125</v>
      </c>
      <c r="S9" s="79" t="s">
        <v>9</v>
      </c>
      <c r="T9" s="79" t="s">
        <v>184</v>
      </c>
      <c r="U9" s="79" t="s">
        <v>185</v>
      </c>
      <c r="V9" s="79" t="s">
        <v>6716</v>
      </c>
      <c r="W9" s="79" t="s">
        <v>221</v>
      </c>
      <c r="Y9" s="374" t="s">
        <v>7201</v>
      </c>
    </row>
    <row r="10" spans="1:25" x14ac:dyDescent="0.25">
      <c r="A10" s="275" t="s">
        <v>401</v>
      </c>
      <c r="B10" s="199" t="s">
        <v>60</v>
      </c>
      <c r="C10" s="199" t="s">
        <v>138</v>
      </c>
      <c r="D10" s="199" t="s">
        <v>402</v>
      </c>
      <c r="E10" s="199" t="s">
        <v>403</v>
      </c>
      <c r="F10" s="62" t="s">
        <v>24</v>
      </c>
      <c r="G10" s="62" t="str">
        <f>_xlfn.IFNA(VLOOKUP($A10,'Engaged Deals'!$A:$J,2,FALSE),"No")</f>
        <v>No</v>
      </c>
      <c r="H10" s="62" t="s">
        <v>66</v>
      </c>
      <c r="I10" s="199" t="s">
        <v>37</v>
      </c>
      <c r="J10" s="233">
        <v>42972</v>
      </c>
      <c r="K10" s="234" t="s">
        <v>404</v>
      </c>
      <c r="L10" s="199" t="s">
        <v>47</v>
      </c>
      <c r="M10" s="233">
        <v>42979</v>
      </c>
      <c r="N10" s="236">
        <v>2000000</v>
      </c>
      <c r="O10" s="373">
        <f t="shared" si="0"/>
        <v>2</v>
      </c>
      <c r="P10" s="276">
        <v>12</v>
      </c>
      <c r="Q10" s="235" t="s">
        <v>7102</v>
      </c>
      <c r="R10" s="237" t="s">
        <v>103</v>
      </c>
      <c r="S10" s="199" t="s">
        <v>8</v>
      </c>
      <c r="T10" s="199" t="s">
        <v>104</v>
      </c>
      <c r="U10" s="199" t="s">
        <v>105</v>
      </c>
      <c r="V10" s="199" t="s">
        <v>6301</v>
      </c>
      <c r="W10" s="199" t="s">
        <v>405</v>
      </c>
      <c r="Y10" s="374" t="s">
        <v>7201</v>
      </c>
    </row>
    <row r="11" spans="1:25" x14ac:dyDescent="0.25">
      <c r="A11" s="275" t="s">
        <v>4028</v>
      </c>
      <c r="B11" s="199" t="s">
        <v>62</v>
      </c>
      <c r="C11" s="199" t="s">
        <v>1065</v>
      </c>
      <c r="D11" s="199" t="s">
        <v>4029</v>
      </c>
      <c r="E11" s="199" t="s">
        <v>4030</v>
      </c>
      <c r="F11" s="62" t="s">
        <v>26</v>
      </c>
      <c r="G11" s="62" t="str">
        <f>_xlfn.IFNA(VLOOKUP($A11,'Engaged Deals'!$A:$J,2,FALSE),"No")</f>
        <v>No</v>
      </c>
      <c r="H11" s="62" t="s">
        <v>66</v>
      </c>
      <c r="I11" s="199" t="s">
        <v>32</v>
      </c>
      <c r="J11" s="233">
        <v>43006</v>
      </c>
      <c r="K11" s="234" t="s">
        <v>4031</v>
      </c>
      <c r="L11" s="199" t="s">
        <v>47</v>
      </c>
      <c r="M11" s="233">
        <v>43006</v>
      </c>
      <c r="N11" s="236">
        <v>50000</v>
      </c>
      <c r="O11" s="373">
        <f t="shared" si="0"/>
        <v>0.05</v>
      </c>
      <c r="P11" s="276">
        <v>12</v>
      </c>
      <c r="Q11" s="235" t="s">
        <v>7102</v>
      </c>
      <c r="R11" s="237" t="s">
        <v>125</v>
      </c>
      <c r="S11" s="199" t="s">
        <v>9</v>
      </c>
      <c r="T11" s="199" t="s">
        <v>184</v>
      </c>
      <c r="U11" s="199" t="s">
        <v>185</v>
      </c>
      <c r="V11" s="199" t="s">
        <v>5556</v>
      </c>
      <c r="W11" s="199" t="s">
        <v>757</v>
      </c>
      <c r="Y11" s="374" t="s">
        <v>7201</v>
      </c>
    </row>
    <row r="12" spans="1:25" x14ac:dyDescent="0.25">
      <c r="A12" s="79" t="s">
        <v>2877</v>
      </c>
      <c r="B12" s="79" t="s">
        <v>56</v>
      </c>
      <c r="C12" s="79" t="s">
        <v>194</v>
      </c>
      <c r="D12" s="79" t="s">
        <v>2878</v>
      </c>
      <c r="E12" s="79" t="s">
        <v>2879</v>
      </c>
      <c r="F12" s="62" t="s">
        <v>27</v>
      </c>
      <c r="G12" s="62" t="str">
        <f>_xlfn.IFNA(VLOOKUP($A12,'Engaged Deals'!$A:$J,2,FALSE),"No")</f>
        <v>No</v>
      </c>
      <c r="H12" s="62" t="s">
        <v>68</v>
      </c>
      <c r="I12" s="79" t="s">
        <v>40</v>
      </c>
      <c r="J12" s="80">
        <v>42814</v>
      </c>
      <c r="K12" s="174" t="s">
        <v>2880</v>
      </c>
      <c r="L12" s="79" t="s">
        <v>142</v>
      </c>
      <c r="M12" s="238">
        <v>42814</v>
      </c>
      <c r="N12" s="167">
        <v>100000</v>
      </c>
      <c r="O12" s="373">
        <f t="shared" si="0"/>
        <v>0.1</v>
      </c>
      <c r="P12" s="84">
        <v>12</v>
      </c>
      <c r="Q12" s="238" t="s">
        <v>2881</v>
      </c>
      <c r="R12" s="79" t="s">
        <v>103</v>
      </c>
      <c r="S12" s="79" t="s">
        <v>5560</v>
      </c>
      <c r="T12" s="79" t="s">
        <v>2882</v>
      </c>
      <c r="U12" s="79" t="s">
        <v>2883</v>
      </c>
      <c r="V12" s="79" t="s">
        <v>5561</v>
      </c>
      <c r="W12" s="79"/>
      <c r="Y12" s="374" t="s">
        <v>7201</v>
      </c>
    </row>
    <row r="13" spans="1:25" x14ac:dyDescent="0.25">
      <c r="A13" s="275" t="s">
        <v>580</v>
      </c>
      <c r="B13" s="199" t="s">
        <v>56</v>
      </c>
      <c r="C13" s="199" t="s">
        <v>161</v>
      </c>
      <c r="D13" s="199" t="s">
        <v>581</v>
      </c>
      <c r="E13" s="199" t="s">
        <v>582</v>
      </c>
      <c r="F13" s="62" t="s">
        <v>26</v>
      </c>
      <c r="G13" s="62" t="str">
        <f>_xlfn.IFNA(VLOOKUP($A13,'Engaged Deals'!$A:$J,2,FALSE),"No")</f>
        <v>Yes</v>
      </c>
      <c r="H13" s="62" t="s">
        <v>66</v>
      </c>
      <c r="I13" s="199" t="s">
        <v>33</v>
      </c>
      <c r="J13" s="233">
        <v>42951</v>
      </c>
      <c r="K13" s="234" t="s">
        <v>583</v>
      </c>
      <c r="L13" s="199" t="s">
        <v>46</v>
      </c>
      <c r="M13" s="233">
        <v>42954</v>
      </c>
      <c r="N13" s="236">
        <v>50000</v>
      </c>
      <c r="O13" s="373">
        <f t="shared" si="0"/>
        <v>0.05</v>
      </c>
      <c r="P13" s="276">
        <v>12</v>
      </c>
      <c r="Q13" s="235" t="s">
        <v>6961</v>
      </c>
      <c r="R13" s="237" t="s">
        <v>103</v>
      </c>
      <c r="S13" s="199" t="s">
        <v>8</v>
      </c>
      <c r="T13" s="199" t="s">
        <v>134</v>
      </c>
      <c r="U13" s="199" t="s">
        <v>518</v>
      </c>
      <c r="V13" s="199" t="s">
        <v>6308</v>
      </c>
      <c r="W13" s="199" t="s">
        <v>297</v>
      </c>
      <c r="Y13" s="374" t="s">
        <v>7201</v>
      </c>
    </row>
    <row r="14" spans="1:25" x14ac:dyDescent="0.25">
      <c r="A14" s="273" t="s">
        <v>3428</v>
      </c>
      <c r="B14" s="79" t="s">
        <v>58</v>
      </c>
      <c r="C14" s="79" t="s">
        <v>58</v>
      </c>
      <c r="D14" s="79" t="s">
        <v>3391</v>
      </c>
      <c r="E14" s="79" t="s">
        <v>3429</v>
      </c>
      <c r="F14" s="62" t="s">
        <v>26</v>
      </c>
      <c r="G14" s="62" t="str">
        <f>_xlfn.IFNA(VLOOKUP($A14,'Engaged Deals'!$A:$J,2,FALSE),"No")</f>
        <v>No</v>
      </c>
      <c r="H14" s="62" t="s">
        <v>65</v>
      </c>
      <c r="I14" s="79" t="s">
        <v>32</v>
      </c>
      <c r="J14" s="80">
        <v>42916</v>
      </c>
      <c r="K14" s="174" t="s">
        <v>3430</v>
      </c>
      <c r="L14" s="79" t="s">
        <v>47</v>
      </c>
      <c r="M14" s="238">
        <v>42919</v>
      </c>
      <c r="N14" s="167">
        <v>95238</v>
      </c>
      <c r="O14" s="373">
        <f t="shared" si="0"/>
        <v>9.5238000000000003E-2</v>
      </c>
      <c r="P14" s="274">
        <v>3</v>
      </c>
      <c r="Q14" s="238" t="s">
        <v>5535</v>
      </c>
      <c r="R14" s="84" t="s">
        <v>103</v>
      </c>
      <c r="S14" s="79" t="s">
        <v>8</v>
      </c>
      <c r="T14" s="79" t="s">
        <v>134</v>
      </c>
      <c r="U14" s="79" t="s">
        <v>5793</v>
      </c>
      <c r="V14" s="79" t="s">
        <v>6080</v>
      </c>
      <c r="W14" s="79" t="s">
        <v>3394</v>
      </c>
      <c r="Y14" s="374" t="s">
        <v>7201</v>
      </c>
    </row>
    <row r="15" spans="1:25" x14ac:dyDescent="0.25">
      <c r="A15" s="113" t="s">
        <v>2219</v>
      </c>
      <c r="B15" s="113" t="s">
        <v>56</v>
      </c>
      <c r="C15" s="113" t="s">
        <v>161</v>
      </c>
      <c r="D15" s="113" t="s">
        <v>2220</v>
      </c>
      <c r="E15" s="113" t="s">
        <v>2221</v>
      </c>
      <c r="F15" s="62" t="s">
        <v>26</v>
      </c>
      <c r="G15" s="62" t="str">
        <f>_xlfn.IFNA(VLOOKUP($A15,'Engaged Deals'!$A:$J,2,FALSE),"No")</f>
        <v>No</v>
      </c>
      <c r="H15" s="62" t="s">
        <v>68</v>
      </c>
      <c r="I15" s="113" t="s">
        <v>33</v>
      </c>
      <c r="J15" s="90">
        <v>42803</v>
      </c>
      <c r="K15" s="91" t="s">
        <v>2222</v>
      </c>
      <c r="L15" s="113" t="s">
        <v>50</v>
      </c>
      <c r="M15" s="165">
        <v>42807</v>
      </c>
      <c r="N15" s="166">
        <v>175000</v>
      </c>
      <c r="O15" s="373">
        <f t="shared" si="0"/>
        <v>0.17499999999999999</v>
      </c>
      <c r="P15" s="92">
        <v>12</v>
      </c>
      <c r="Q15" s="165" t="s">
        <v>113</v>
      </c>
      <c r="R15" s="113" t="s">
        <v>578</v>
      </c>
      <c r="S15" s="113" t="s">
        <v>7</v>
      </c>
      <c r="T15" s="113" t="s">
        <v>477</v>
      </c>
      <c r="U15" s="113" t="s">
        <v>1204</v>
      </c>
      <c r="V15" s="113" t="s">
        <v>5533</v>
      </c>
      <c r="W15" s="113" t="s">
        <v>757</v>
      </c>
      <c r="Y15" s="374" t="s">
        <v>7201</v>
      </c>
    </row>
    <row r="16" spans="1:25" x14ac:dyDescent="0.25">
      <c r="A16" s="278" t="s">
        <v>7676</v>
      </c>
      <c r="B16" s="268" t="s">
        <v>56</v>
      </c>
      <c r="C16" s="268" t="s">
        <v>117</v>
      </c>
      <c r="D16" s="268" t="s">
        <v>7677</v>
      </c>
      <c r="E16" s="268" t="s">
        <v>7678</v>
      </c>
      <c r="F16" s="62" t="s">
        <v>26</v>
      </c>
      <c r="G16" s="62" t="str">
        <f>_xlfn.IFNA(VLOOKUP($A16,'Engaged Deals'!$A:$J,2,FALSE),"No")</f>
        <v>No</v>
      </c>
      <c r="H16" s="62" t="s">
        <v>66</v>
      </c>
      <c r="I16" s="268" t="s">
        <v>32</v>
      </c>
      <c r="J16" s="269">
        <v>42918</v>
      </c>
      <c r="K16" s="270" t="s">
        <v>7679</v>
      </c>
      <c r="L16" s="268" t="s">
        <v>46</v>
      </c>
      <c r="M16" s="269">
        <v>42918</v>
      </c>
      <c r="N16" s="271">
        <v>250</v>
      </c>
      <c r="O16" s="373">
        <f t="shared" si="0"/>
        <v>2.5000000000000001E-4</v>
      </c>
      <c r="P16" s="280">
        <v>12</v>
      </c>
      <c r="Q16" s="279" t="s">
        <v>7102</v>
      </c>
      <c r="R16" s="272" t="s">
        <v>125</v>
      </c>
      <c r="S16" s="268" t="s">
        <v>8</v>
      </c>
      <c r="T16" s="268" t="s">
        <v>104</v>
      </c>
      <c r="U16" s="268"/>
      <c r="V16" s="199" t="s">
        <v>6775</v>
      </c>
      <c r="W16" s="199" t="s">
        <v>882</v>
      </c>
      <c r="Y16" s="374" t="s">
        <v>7201</v>
      </c>
    </row>
    <row r="17" spans="1:25" x14ac:dyDescent="0.25">
      <c r="A17" s="273" t="s">
        <v>2028</v>
      </c>
      <c r="B17" s="79" t="s">
        <v>57</v>
      </c>
      <c r="C17" s="79" t="s">
        <v>147</v>
      </c>
      <c r="D17" s="79" t="s">
        <v>2029</v>
      </c>
      <c r="E17" s="79" t="s">
        <v>316</v>
      </c>
      <c r="F17" s="62" t="s">
        <v>26</v>
      </c>
      <c r="G17" s="62" t="str">
        <f>_xlfn.IFNA(VLOOKUP($A17,'Engaged Deals'!$A:$J,2,FALSE),"No")</f>
        <v>No</v>
      </c>
      <c r="H17" s="62" t="s">
        <v>65</v>
      </c>
      <c r="I17" s="79" t="s">
        <v>32</v>
      </c>
      <c r="J17" s="80">
        <v>42877</v>
      </c>
      <c r="K17" s="174" t="s">
        <v>2030</v>
      </c>
      <c r="L17" s="79" t="s">
        <v>46</v>
      </c>
      <c r="M17" s="238">
        <v>42887</v>
      </c>
      <c r="N17" s="167">
        <v>200000</v>
      </c>
      <c r="O17" s="373">
        <f t="shared" si="0"/>
        <v>0.2</v>
      </c>
      <c r="P17" s="274">
        <v>1</v>
      </c>
      <c r="Q17" s="238" t="s">
        <v>226</v>
      </c>
      <c r="R17" s="84" t="s">
        <v>292</v>
      </c>
      <c r="S17" s="79" t="s">
        <v>13</v>
      </c>
      <c r="T17" s="79" t="s">
        <v>860</v>
      </c>
      <c r="U17" s="79"/>
      <c r="V17" s="79" t="s">
        <v>5941</v>
      </c>
      <c r="W17" s="79" t="s">
        <v>221</v>
      </c>
      <c r="Y17" s="374" t="s">
        <v>7201</v>
      </c>
    </row>
    <row r="18" spans="1:25" x14ac:dyDescent="0.25">
      <c r="A18" s="273" t="s">
        <v>4378</v>
      </c>
      <c r="B18" s="79" t="s">
        <v>56</v>
      </c>
      <c r="C18" s="79" t="s">
        <v>161</v>
      </c>
      <c r="D18" s="79" t="s">
        <v>4379</v>
      </c>
      <c r="E18" s="79" t="s">
        <v>4380</v>
      </c>
      <c r="F18" s="62" t="s">
        <v>26</v>
      </c>
      <c r="G18" s="62" t="str">
        <f>_xlfn.IFNA(VLOOKUP($A18,'Engaged Deals'!$A:$J,2,FALSE),"No")</f>
        <v>No</v>
      </c>
      <c r="H18" s="62" t="s">
        <v>65</v>
      </c>
      <c r="I18" s="79" t="s">
        <v>32</v>
      </c>
      <c r="J18" s="80">
        <v>42881</v>
      </c>
      <c r="K18" s="174" t="s">
        <v>4381</v>
      </c>
      <c r="L18" s="79" t="s">
        <v>46</v>
      </c>
      <c r="M18" s="238">
        <v>42881</v>
      </c>
      <c r="N18" s="167">
        <v>20000</v>
      </c>
      <c r="O18" s="373">
        <f t="shared" si="0"/>
        <v>0.02</v>
      </c>
      <c r="P18" s="274">
        <v>12</v>
      </c>
      <c r="Q18" s="238" t="s">
        <v>887</v>
      </c>
      <c r="R18" s="84" t="s">
        <v>103</v>
      </c>
      <c r="S18" s="79" t="s">
        <v>7</v>
      </c>
      <c r="T18" s="79" t="s">
        <v>388</v>
      </c>
      <c r="U18" s="79" t="s">
        <v>389</v>
      </c>
      <c r="V18" s="79" t="s">
        <v>5550</v>
      </c>
      <c r="W18" s="79"/>
      <c r="Y18" s="374" t="s">
        <v>7201</v>
      </c>
    </row>
    <row r="19" spans="1:25" x14ac:dyDescent="0.25">
      <c r="A19" s="79" t="s">
        <v>3792</v>
      </c>
      <c r="B19" s="79" t="s">
        <v>57</v>
      </c>
      <c r="C19" s="79" t="s">
        <v>391</v>
      </c>
      <c r="D19" s="79" t="s">
        <v>3793</v>
      </c>
      <c r="E19" s="79" t="s">
        <v>3794</v>
      </c>
      <c r="F19" s="62" t="s">
        <v>26</v>
      </c>
      <c r="G19" s="62" t="str">
        <f>_xlfn.IFNA(VLOOKUP($A19,'Engaged Deals'!$A:$J,2,FALSE),"No")</f>
        <v>No</v>
      </c>
      <c r="H19" s="62" t="s">
        <v>68</v>
      </c>
      <c r="I19" s="79" t="s">
        <v>33</v>
      </c>
      <c r="J19" s="80">
        <v>42774</v>
      </c>
      <c r="K19" s="174" t="s">
        <v>3795</v>
      </c>
      <c r="L19" s="79" t="s">
        <v>46</v>
      </c>
      <c r="M19" s="238">
        <v>42774</v>
      </c>
      <c r="N19" s="167">
        <v>50000</v>
      </c>
      <c r="O19" s="373">
        <f t="shared" si="0"/>
        <v>0.05</v>
      </c>
      <c r="P19" s="84">
        <v>12</v>
      </c>
      <c r="Q19" s="238" t="s">
        <v>887</v>
      </c>
      <c r="R19" s="79" t="s">
        <v>125</v>
      </c>
      <c r="S19" s="79" t="s">
        <v>7</v>
      </c>
      <c r="T19" s="79" t="s">
        <v>388</v>
      </c>
      <c r="U19" s="79" t="s">
        <v>389</v>
      </c>
      <c r="V19" s="79" t="s">
        <v>5566</v>
      </c>
      <c r="W19" s="79"/>
      <c r="Y19" s="374" t="s">
        <v>7201</v>
      </c>
    </row>
    <row r="20" spans="1:25" x14ac:dyDescent="0.25">
      <c r="A20" s="273" t="s">
        <v>4256</v>
      </c>
      <c r="B20" s="79" t="s">
        <v>56</v>
      </c>
      <c r="C20" s="79" t="s">
        <v>124</v>
      </c>
      <c r="D20" s="79" t="s">
        <v>4257</v>
      </c>
      <c r="E20" s="79" t="s">
        <v>3998</v>
      </c>
      <c r="F20" s="62" t="s">
        <v>26</v>
      </c>
      <c r="G20" s="62" t="str">
        <f>_xlfn.IFNA(VLOOKUP($A20,'Engaged Deals'!$A:$J,2,FALSE),"No")</f>
        <v>No</v>
      </c>
      <c r="H20" s="62" t="s">
        <v>65</v>
      </c>
      <c r="I20" s="79" t="s">
        <v>32</v>
      </c>
      <c r="J20" s="80">
        <v>42839</v>
      </c>
      <c r="K20" s="174" t="s">
        <v>4258</v>
      </c>
      <c r="L20" s="79" t="s">
        <v>47</v>
      </c>
      <c r="M20" s="238">
        <v>42839</v>
      </c>
      <c r="N20" s="167">
        <v>30000</v>
      </c>
      <c r="O20" s="373">
        <f t="shared" si="0"/>
        <v>0.03</v>
      </c>
      <c r="P20" s="274">
        <v>12</v>
      </c>
      <c r="Q20" s="238" t="s">
        <v>7102</v>
      </c>
      <c r="R20" s="84" t="s">
        <v>103</v>
      </c>
      <c r="S20" s="79" t="s">
        <v>7</v>
      </c>
      <c r="T20" s="79" t="s">
        <v>477</v>
      </c>
      <c r="U20" s="79" t="s">
        <v>1138</v>
      </c>
      <c r="V20" s="79" t="s">
        <v>6835</v>
      </c>
      <c r="W20" s="79" t="s">
        <v>356</v>
      </c>
      <c r="Y20" s="374" t="s">
        <v>7201</v>
      </c>
    </row>
    <row r="21" spans="1:25" x14ac:dyDescent="0.25">
      <c r="A21" s="126" t="s">
        <v>4462</v>
      </c>
      <c r="B21" s="126" t="s">
        <v>57</v>
      </c>
      <c r="C21" s="126" t="s">
        <v>182</v>
      </c>
      <c r="D21" s="126" t="s">
        <v>6506</v>
      </c>
      <c r="E21" s="126" t="s">
        <v>4463</v>
      </c>
      <c r="F21" s="62" t="s">
        <v>24</v>
      </c>
      <c r="G21" s="62" t="str">
        <f>_xlfn.IFNA(VLOOKUP($A21,'Engaged Deals'!$A:$J,2,FALSE),"No")</f>
        <v>No</v>
      </c>
      <c r="H21" s="62" t="s">
        <v>65</v>
      </c>
      <c r="I21" s="126" t="s">
        <v>37</v>
      </c>
      <c r="J21" s="127">
        <v>42853</v>
      </c>
      <c r="K21" s="195">
        <v>42765</v>
      </c>
      <c r="L21" s="126" t="s">
        <v>48</v>
      </c>
      <c r="M21" s="195">
        <v>42818</v>
      </c>
      <c r="N21" s="128">
        <v>19000</v>
      </c>
      <c r="O21" s="373">
        <f t="shared" si="0"/>
        <v>1.9E-2</v>
      </c>
      <c r="P21" s="277">
        <v>3</v>
      </c>
      <c r="Q21" s="127">
        <v>42810</v>
      </c>
      <c r="R21" s="202" t="s">
        <v>211</v>
      </c>
      <c r="S21" s="199" t="s">
        <v>8</v>
      </c>
      <c r="T21" s="126" t="s">
        <v>162</v>
      </c>
      <c r="U21" s="126" t="s">
        <v>105</v>
      </c>
      <c r="V21" s="126" t="s">
        <v>5614</v>
      </c>
      <c r="W21" s="126" t="s">
        <v>6530</v>
      </c>
      <c r="Y21" s="374" t="s">
        <v>7201</v>
      </c>
    </row>
    <row r="22" spans="1:25" x14ac:dyDescent="0.25">
      <c r="A22" s="275" t="s">
        <v>4265</v>
      </c>
      <c r="B22" s="199" t="s">
        <v>57</v>
      </c>
      <c r="C22" s="199" t="s">
        <v>1348</v>
      </c>
      <c r="D22" s="199" t="s">
        <v>4266</v>
      </c>
      <c r="E22" s="199" t="s">
        <v>4267</v>
      </c>
      <c r="F22" s="62" t="s">
        <v>28</v>
      </c>
      <c r="G22" s="62" t="str">
        <f>_xlfn.IFNA(VLOOKUP($A22,'Engaged Deals'!$A:$J,2,FALSE),"No")</f>
        <v>No</v>
      </c>
      <c r="H22" s="62" t="s">
        <v>67</v>
      </c>
      <c r="I22" s="199" t="s">
        <v>34</v>
      </c>
      <c r="J22" s="233">
        <v>43096</v>
      </c>
      <c r="K22" s="234" t="s">
        <v>4268</v>
      </c>
      <c r="L22" s="199" t="s">
        <v>46</v>
      </c>
      <c r="M22" s="235">
        <v>43096</v>
      </c>
      <c r="N22" s="236">
        <v>30000</v>
      </c>
      <c r="O22" s="373">
        <f t="shared" si="0"/>
        <v>0.03</v>
      </c>
      <c r="P22" s="276">
        <v>12</v>
      </c>
      <c r="Q22" s="235" t="s">
        <v>476</v>
      </c>
      <c r="R22" s="237" t="s">
        <v>125</v>
      </c>
      <c r="S22" s="199" t="s">
        <v>7</v>
      </c>
      <c r="T22" s="199" t="s">
        <v>477</v>
      </c>
      <c r="U22" s="199" t="s">
        <v>1138</v>
      </c>
      <c r="V22" s="199" t="s">
        <v>6496</v>
      </c>
      <c r="W22" s="199"/>
      <c r="Y22" s="374" t="s">
        <v>7201</v>
      </c>
    </row>
    <row r="23" spans="1:25" x14ac:dyDescent="0.25">
      <c r="A23" s="275" t="s">
        <v>6986</v>
      </c>
      <c r="B23" s="199" t="s">
        <v>56</v>
      </c>
      <c r="C23" s="199" t="s">
        <v>161</v>
      </c>
      <c r="D23" s="199" t="s">
        <v>6629</v>
      </c>
      <c r="E23" s="199" t="s">
        <v>6987</v>
      </c>
      <c r="F23" s="62" t="s">
        <v>26</v>
      </c>
      <c r="G23" s="62" t="str">
        <f>_xlfn.IFNA(VLOOKUP($A23,'Engaged Deals'!$A:$J,2,FALSE),"No")</f>
        <v>No</v>
      </c>
      <c r="H23" s="62" t="s">
        <v>67</v>
      </c>
      <c r="I23" s="199" t="s">
        <v>32</v>
      </c>
      <c r="J23" s="233">
        <v>43097</v>
      </c>
      <c r="K23" s="234" t="s">
        <v>7047</v>
      </c>
      <c r="L23" s="199" t="s">
        <v>47</v>
      </c>
      <c r="M23" s="235">
        <v>43097</v>
      </c>
      <c r="N23" s="236">
        <v>500000</v>
      </c>
      <c r="O23" s="373">
        <f t="shared" si="0"/>
        <v>0.5</v>
      </c>
      <c r="P23" s="276">
        <v>12</v>
      </c>
      <c r="Q23" s="235" t="s">
        <v>7048</v>
      </c>
      <c r="R23" s="237" t="s">
        <v>125</v>
      </c>
      <c r="S23" s="199" t="s">
        <v>18</v>
      </c>
      <c r="T23" s="199" t="s">
        <v>316</v>
      </c>
      <c r="U23" s="199" t="s">
        <v>7049</v>
      </c>
      <c r="V23" s="199" t="s">
        <v>7050</v>
      </c>
      <c r="W23" s="199" t="s">
        <v>221</v>
      </c>
      <c r="Y23" s="374" t="s">
        <v>7201</v>
      </c>
    </row>
    <row r="24" spans="1:25" x14ac:dyDescent="0.25">
      <c r="A24" s="275" t="s">
        <v>357</v>
      </c>
      <c r="B24" s="199" t="s">
        <v>56</v>
      </c>
      <c r="C24" s="199" t="s">
        <v>161</v>
      </c>
      <c r="D24" s="199" t="s">
        <v>358</v>
      </c>
      <c r="E24" s="199" t="s">
        <v>359</v>
      </c>
      <c r="F24" s="62" t="s">
        <v>26</v>
      </c>
      <c r="G24" s="62" t="str">
        <f>_xlfn.IFNA(VLOOKUP($A24,'Engaged Deals'!$A:$J,2,FALSE),"No")</f>
        <v>Yes</v>
      </c>
      <c r="H24" s="62" t="s">
        <v>66</v>
      </c>
      <c r="I24" s="199" t="s">
        <v>32</v>
      </c>
      <c r="J24" s="233">
        <v>42933</v>
      </c>
      <c r="K24" s="234" t="s">
        <v>360</v>
      </c>
      <c r="L24" s="199" t="s">
        <v>47</v>
      </c>
      <c r="M24" s="233">
        <v>42933</v>
      </c>
      <c r="N24" s="236">
        <v>2000000</v>
      </c>
      <c r="O24" s="373">
        <f t="shared" si="0"/>
        <v>2</v>
      </c>
      <c r="P24" s="276">
        <v>8</v>
      </c>
      <c r="Q24" s="235" t="s">
        <v>7102</v>
      </c>
      <c r="R24" s="237" t="s">
        <v>103</v>
      </c>
      <c r="S24" s="199" t="s">
        <v>8</v>
      </c>
      <c r="T24" s="199" t="s">
        <v>104</v>
      </c>
      <c r="U24" s="199" t="s">
        <v>105</v>
      </c>
      <c r="V24" s="199" t="s">
        <v>5521</v>
      </c>
      <c r="W24" s="199" t="s">
        <v>221</v>
      </c>
      <c r="X24" s="1" t="s">
        <v>7800</v>
      </c>
      <c r="Y24" s="374" t="s">
        <v>7201</v>
      </c>
    </row>
    <row r="25" spans="1:25" x14ac:dyDescent="0.25">
      <c r="A25" s="273" t="s">
        <v>3988</v>
      </c>
      <c r="B25" s="79" t="s">
        <v>57</v>
      </c>
      <c r="C25" s="79" t="s">
        <v>98</v>
      </c>
      <c r="D25" s="79" t="s">
        <v>3989</v>
      </c>
      <c r="E25" s="79" t="s">
        <v>3990</v>
      </c>
      <c r="F25" s="62" t="s">
        <v>26</v>
      </c>
      <c r="G25" s="62" t="str">
        <f>_xlfn.IFNA(VLOOKUP($A25,'Engaged Deals'!$A:$J,2,FALSE),"No")</f>
        <v>No</v>
      </c>
      <c r="H25" s="62" t="s">
        <v>65</v>
      </c>
      <c r="I25" s="79" t="s">
        <v>32</v>
      </c>
      <c r="J25" s="80">
        <v>42908</v>
      </c>
      <c r="K25" s="174" t="s">
        <v>3991</v>
      </c>
      <c r="L25" s="79" t="s">
        <v>47</v>
      </c>
      <c r="M25" s="238">
        <v>42908</v>
      </c>
      <c r="N25" s="167">
        <v>50000</v>
      </c>
      <c r="O25" s="373">
        <f t="shared" si="0"/>
        <v>0.05</v>
      </c>
      <c r="P25" s="274">
        <v>12</v>
      </c>
      <c r="Q25" s="238" t="s">
        <v>821</v>
      </c>
      <c r="R25" s="84" t="s">
        <v>125</v>
      </c>
      <c r="S25" s="79" t="s">
        <v>8</v>
      </c>
      <c r="T25" s="79" t="s">
        <v>104</v>
      </c>
      <c r="U25" s="79" t="s">
        <v>105</v>
      </c>
      <c r="V25" s="79" t="s">
        <v>106</v>
      </c>
      <c r="W25" s="79" t="s">
        <v>297</v>
      </c>
      <c r="Y25" s="374" t="s">
        <v>7201</v>
      </c>
    </row>
    <row r="26" spans="1:25" x14ac:dyDescent="0.25">
      <c r="A26" s="273" t="s">
        <v>5706</v>
      </c>
      <c r="B26" s="79" t="s">
        <v>60</v>
      </c>
      <c r="C26" s="79" t="s">
        <v>805</v>
      </c>
      <c r="D26" s="79" t="s">
        <v>5707</v>
      </c>
      <c r="E26" s="79" t="s">
        <v>1508</v>
      </c>
      <c r="F26" s="62" t="s">
        <v>28</v>
      </c>
      <c r="G26" s="62" t="str">
        <f>_xlfn.IFNA(VLOOKUP($A26,'Engaged Deals'!$A:$J,2,FALSE),"No")</f>
        <v>No</v>
      </c>
      <c r="H26" s="62" t="s">
        <v>65</v>
      </c>
      <c r="I26" s="79" t="s">
        <v>42</v>
      </c>
      <c r="J26" s="80">
        <v>42904</v>
      </c>
      <c r="K26" s="174" t="s">
        <v>6078</v>
      </c>
      <c r="L26" s="79" t="s">
        <v>47</v>
      </c>
      <c r="M26" s="238">
        <v>42904</v>
      </c>
      <c r="N26" s="167">
        <v>100000</v>
      </c>
      <c r="O26" s="373">
        <f t="shared" si="0"/>
        <v>0.1</v>
      </c>
      <c r="P26" s="274">
        <v>12</v>
      </c>
      <c r="Q26" s="238" t="s">
        <v>6513</v>
      </c>
      <c r="R26" s="84" t="s">
        <v>103</v>
      </c>
      <c r="S26" s="79" t="s">
        <v>8</v>
      </c>
      <c r="T26" s="79" t="s">
        <v>104</v>
      </c>
      <c r="U26" s="79" t="s">
        <v>105</v>
      </c>
      <c r="V26" s="79" t="s">
        <v>5928</v>
      </c>
      <c r="W26" s="79" t="s">
        <v>757</v>
      </c>
      <c r="Y26" s="374" t="s">
        <v>7201</v>
      </c>
    </row>
    <row r="27" spans="1:25" x14ac:dyDescent="0.25">
      <c r="A27" s="273" t="s">
        <v>6585</v>
      </c>
      <c r="B27" s="79" t="s">
        <v>62</v>
      </c>
      <c r="C27" s="79" t="s">
        <v>1065</v>
      </c>
      <c r="D27" s="79" t="s">
        <v>6586</v>
      </c>
      <c r="E27" s="79" t="s">
        <v>6587</v>
      </c>
      <c r="F27" s="62" t="s">
        <v>26</v>
      </c>
      <c r="G27" s="62" t="str">
        <f>_xlfn.IFNA(VLOOKUP($A27,'Engaged Deals'!$A:$J,2,FALSE),"No")</f>
        <v>No</v>
      </c>
      <c r="H27" s="62" t="s">
        <v>65</v>
      </c>
      <c r="I27" s="79" t="s">
        <v>32</v>
      </c>
      <c r="J27" s="80">
        <v>42916</v>
      </c>
      <c r="K27" s="174" t="s">
        <v>6766</v>
      </c>
      <c r="L27" s="79" t="s">
        <v>47</v>
      </c>
      <c r="M27" s="238">
        <v>43008</v>
      </c>
      <c r="N27" s="167">
        <v>200000</v>
      </c>
      <c r="O27" s="373">
        <f t="shared" si="0"/>
        <v>0.2</v>
      </c>
      <c r="P27" s="274">
        <v>1</v>
      </c>
      <c r="Q27" s="238" t="s">
        <v>7101</v>
      </c>
      <c r="R27" s="84" t="s">
        <v>103</v>
      </c>
      <c r="S27" s="79" t="s">
        <v>7</v>
      </c>
      <c r="T27" s="79" t="s">
        <v>388</v>
      </c>
      <c r="U27" s="79" t="s">
        <v>389</v>
      </c>
      <c r="V27" s="79" t="s">
        <v>6350</v>
      </c>
      <c r="W27" s="79" t="s">
        <v>313</v>
      </c>
      <c r="Y27" s="374" t="s">
        <v>7201</v>
      </c>
    </row>
    <row r="28" spans="1:25" x14ac:dyDescent="0.25">
      <c r="A28" s="273" t="s">
        <v>6585</v>
      </c>
      <c r="B28" s="79" t="s">
        <v>62</v>
      </c>
      <c r="C28" s="79" t="s">
        <v>1065</v>
      </c>
      <c r="D28" s="79" t="s">
        <v>6586</v>
      </c>
      <c r="E28" s="79" t="s">
        <v>6587</v>
      </c>
      <c r="F28" s="62" t="s">
        <v>26</v>
      </c>
      <c r="G28" s="62" t="str">
        <f>_xlfn.IFNA(VLOOKUP($A28,'Engaged Deals'!$A:$J,2,FALSE),"No")</f>
        <v>No</v>
      </c>
      <c r="H28" s="62" t="s">
        <v>65</v>
      </c>
      <c r="I28" s="79" t="s">
        <v>32</v>
      </c>
      <c r="J28" s="80">
        <v>42916</v>
      </c>
      <c r="K28" s="174" t="s">
        <v>6766</v>
      </c>
      <c r="L28" s="79" t="s">
        <v>47</v>
      </c>
      <c r="M28" s="238">
        <v>43008</v>
      </c>
      <c r="N28" s="167">
        <v>70000</v>
      </c>
      <c r="O28" s="373">
        <f t="shared" si="0"/>
        <v>7.0000000000000007E-2</v>
      </c>
      <c r="P28" s="274">
        <v>1</v>
      </c>
      <c r="Q28" s="238" t="s">
        <v>7102</v>
      </c>
      <c r="R28" s="84" t="s">
        <v>103</v>
      </c>
      <c r="S28" s="79" t="s">
        <v>7</v>
      </c>
      <c r="T28" s="79" t="s">
        <v>477</v>
      </c>
      <c r="U28" s="79" t="s">
        <v>1138</v>
      </c>
      <c r="V28" s="79" t="s">
        <v>6350</v>
      </c>
      <c r="W28" s="79" t="s">
        <v>313</v>
      </c>
      <c r="Y28" s="374" t="s">
        <v>7201</v>
      </c>
    </row>
    <row r="29" spans="1:25" x14ac:dyDescent="0.25">
      <c r="A29" s="79" t="s">
        <v>4493</v>
      </c>
      <c r="B29" s="79" t="s">
        <v>57</v>
      </c>
      <c r="C29" s="79" t="s">
        <v>391</v>
      </c>
      <c r="D29" s="79" t="s">
        <v>4494</v>
      </c>
      <c r="E29" s="79" t="s">
        <v>4495</v>
      </c>
      <c r="F29" s="62" t="s">
        <v>28</v>
      </c>
      <c r="G29" s="62" t="str">
        <f>_xlfn.IFNA(VLOOKUP($A29,'Engaged Deals'!$A:$J,2,FALSE),"No")</f>
        <v>No</v>
      </c>
      <c r="H29" s="62" t="s">
        <v>68</v>
      </c>
      <c r="I29" s="79" t="s">
        <v>42</v>
      </c>
      <c r="J29" s="80">
        <v>42780</v>
      </c>
      <c r="K29" s="174" t="s">
        <v>4496</v>
      </c>
      <c r="L29" s="79" t="s">
        <v>46</v>
      </c>
      <c r="M29" s="238">
        <v>42780</v>
      </c>
      <c r="N29" s="167">
        <v>15000</v>
      </c>
      <c r="O29" s="373">
        <f t="shared" si="0"/>
        <v>1.4999999999999999E-2</v>
      </c>
      <c r="P29" s="84">
        <v>1</v>
      </c>
      <c r="Q29" s="238" t="s">
        <v>4497</v>
      </c>
      <c r="R29" s="79" t="s">
        <v>125</v>
      </c>
      <c r="S29" s="79" t="s">
        <v>6</v>
      </c>
      <c r="T29" s="79" t="s">
        <v>1641</v>
      </c>
      <c r="U29" s="79"/>
      <c r="V29" s="79" t="s">
        <v>5617</v>
      </c>
      <c r="W29" s="79"/>
      <c r="Y29" s="374" t="s">
        <v>7201</v>
      </c>
    </row>
    <row r="30" spans="1:25" x14ac:dyDescent="0.25">
      <c r="A30" s="275" t="s">
        <v>3349</v>
      </c>
      <c r="B30" s="199" t="s">
        <v>60</v>
      </c>
      <c r="C30" s="199" t="s">
        <v>805</v>
      </c>
      <c r="D30" s="199" t="s">
        <v>2805</v>
      </c>
      <c r="E30" s="199" t="s">
        <v>3350</v>
      </c>
      <c r="F30" s="62" t="s">
        <v>26</v>
      </c>
      <c r="G30" s="62" t="str">
        <f>_xlfn.IFNA(VLOOKUP($A30,'Engaged Deals'!$A:$J,2,FALSE),"No")</f>
        <v>No</v>
      </c>
      <c r="H30" s="62" t="s">
        <v>66</v>
      </c>
      <c r="I30" s="199" t="s">
        <v>32</v>
      </c>
      <c r="J30" s="233">
        <v>43007</v>
      </c>
      <c r="K30" s="234" t="s">
        <v>3351</v>
      </c>
      <c r="L30" s="199" t="s">
        <v>47</v>
      </c>
      <c r="M30" s="233">
        <v>43007</v>
      </c>
      <c r="N30" s="236">
        <v>100000</v>
      </c>
      <c r="O30" s="373">
        <f t="shared" si="0"/>
        <v>0.1</v>
      </c>
      <c r="P30" s="276">
        <v>1</v>
      </c>
      <c r="Q30" s="235" t="s">
        <v>7102</v>
      </c>
      <c r="R30" s="237" t="s">
        <v>103</v>
      </c>
      <c r="S30" s="199" t="s">
        <v>14</v>
      </c>
      <c r="T30" s="199" t="s">
        <v>911</v>
      </c>
      <c r="U30" s="199" t="s">
        <v>1655</v>
      </c>
      <c r="V30" s="199" t="s">
        <v>5848</v>
      </c>
      <c r="W30" s="199"/>
      <c r="Y30" s="374" t="s">
        <v>7201</v>
      </c>
    </row>
    <row r="31" spans="1:25" x14ac:dyDescent="0.25">
      <c r="A31" s="275" t="s">
        <v>6870</v>
      </c>
      <c r="B31" s="199" t="s">
        <v>56</v>
      </c>
      <c r="C31" s="199" t="s">
        <v>194</v>
      </c>
      <c r="D31" s="199" t="s">
        <v>764</v>
      </c>
      <c r="E31" s="199" t="s">
        <v>6871</v>
      </c>
      <c r="F31" s="62" t="s">
        <v>27</v>
      </c>
      <c r="G31" s="62" t="str">
        <f>_xlfn.IFNA(VLOOKUP($A31,'Engaged Deals'!$A:$J,2,FALSE),"No")</f>
        <v>Yes</v>
      </c>
      <c r="H31" s="62" t="s">
        <v>66</v>
      </c>
      <c r="I31" s="199" t="s">
        <v>40</v>
      </c>
      <c r="J31" s="233">
        <v>43007</v>
      </c>
      <c r="K31" s="234" t="s">
        <v>6925</v>
      </c>
      <c r="L31" s="199" t="s">
        <v>47</v>
      </c>
      <c r="M31" s="233">
        <v>43014</v>
      </c>
      <c r="N31" s="236">
        <v>2500000</v>
      </c>
      <c r="O31" s="373">
        <f t="shared" si="0"/>
        <v>2.5</v>
      </c>
      <c r="P31" s="276">
        <v>5</v>
      </c>
      <c r="Q31" s="235" t="s">
        <v>7102</v>
      </c>
      <c r="R31" s="237" t="s">
        <v>103</v>
      </c>
      <c r="S31" s="199" t="s">
        <v>8</v>
      </c>
      <c r="T31" s="199" t="s">
        <v>104</v>
      </c>
      <c r="U31" s="199" t="s">
        <v>105</v>
      </c>
      <c r="V31" s="199" t="s">
        <v>5496</v>
      </c>
      <c r="W31" s="199" t="s">
        <v>313</v>
      </c>
      <c r="Y31" s="374" t="s">
        <v>7201</v>
      </c>
    </row>
    <row r="32" spans="1:25" x14ac:dyDescent="0.25">
      <c r="A32" s="273" t="s">
        <v>7227</v>
      </c>
      <c r="B32" s="79" t="s">
        <v>59</v>
      </c>
      <c r="C32" s="79" t="s">
        <v>468</v>
      </c>
      <c r="D32" s="79" t="s">
        <v>7228</v>
      </c>
      <c r="E32" s="79" t="s">
        <v>7229</v>
      </c>
      <c r="F32" s="62" t="s">
        <v>28</v>
      </c>
      <c r="G32" s="62" t="str">
        <f>_xlfn.IFNA(VLOOKUP($A32,'Engaged Deals'!$A:$J,2,FALSE),"No")</f>
        <v>No</v>
      </c>
      <c r="H32" s="62" t="s">
        <v>65</v>
      </c>
      <c r="I32" s="79" t="s">
        <v>43</v>
      </c>
      <c r="J32" s="80">
        <v>42916</v>
      </c>
      <c r="K32" s="174" t="s">
        <v>7230</v>
      </c>
      <c r="L32" s="79" t="s">
        <v>48</v>
      </c>
      <c r="M32" s="238">
        <v>42916</v>
      </c>
      <c r="N32" s="167">
        <v>200000</v>
      </c>
      <c r="O32" s="373">
        <f t="shared" si="0"/>
        <v>0.2</v>
      </c>
      <c r="P32" s="274">
        <v>36</v>
      </c>
      <c r="Q32" s="238" t="s">
        <v>7231</v>
      </c>
      <c r="R32" s="84" t="s">
        <v>103</v>
      </c>
      <c r="S32" s="79" t="s">
        <v>15</v>
      </c>
      <c r="T32" s="79" t="s">
        <v>278</v>
      </c>
      <c r="U32" s="79" t="s">
        <v>279</v>
      </c>
      <c r="V32" s="79" t="s">
        <v>7232</v>
      </c>
      <c r="W32" s="79" t="s">
        <v>667</v>
      </c>
      <c r="Y32" s="374" t="s">
        <v>7201</v>
      </c>
    </row>
    <row r="33" spans="1:25" x14ac:dyDescent="0.25">
      <c r="A33" s="113" t="s">
        <v>4690</v>
      </c>
      <c r="B33" s="113" t="s">
        <v>56</v>
      </c>
      <c r="C33" s="113" t="s">
        <v>124</v>
      </c>
      <c r="D33" s="113" t="s">
        <v>4135</v>
      </c>
      <c r="E33" s="113" t="s">
        <v>4691</v>
      </c>
      <c r="F33" s="62" t="s">
        <v>27</v>
      </c>
      <c r="G33" s="62" t="str">
        <f>_xlfn.IFNA(VLOOKUP($A33,'Engaged Deals'!$A:$J,2,FALSE),"No")</f>
        <v>No</v>
      </c>
      <c r="H33" s="62" t="s">
        <v>68</v>
      </c>
      <c r="I33" s="113" t="s">
        <v>39</v>
      </c>
      <c r="J33" s="90">
        <v>42796</v>
      </c>
      <c r="K33" s="91" t="s">
        <v>4692</v>
      </c>
      <c r="L33" s="113" t="s">
        <v>50</v>
      </c>
      <c r="M33" s="165">
        <v>42797</v>
      </c>
      <c r="N33" s="166">
        <v>6667</v>
      </c>
      <c r="O33" s="373">
        <f t="shared" si="0"/>
        <v>6.6670000000000002E-3</v>
      </c>
      <c r="P33" s="92">
        <v>12</v>
      </c>
      <c r="Q33" s="165" t="s">
        <v>113</v>
      </c>
      <c r="R33" s="113" t="s">
        <v>578</v>
      </c>
      <c r="S33" s="113" t="s">
        <v>7</v>
      </c>
      <c r="T33" s="113" t="s">
        <v>477</v>
      </c>
      <c r="U33" s="113" t="s">
        <v>2539</v>
      </c>
      <c r="V33" s="113" t="s">
        <v>5591</v>
      </c>
      <c r="W33" s="113" t="s">
        <v>757</v>
      </c>
      <c r="Y33" s="374" t="s">
        <v>7201</v>
      </c>
    </row>
    <row r="34" spans="1:25" x14ac:dyDescent="0.25">
      <c r="A34" s="273" t="s">
        <v>3706</v>
      </c>
      <c r="B34" s="79" t="s">
        <v>60</v>
      </c>
      <c r="C34" s="79" t="s">
        <v>805</v>
      </c>
      <c r="D34" s="79" t="s">
        <v>3707</v>
      </c>
      <c r="E34" s="79" t="s">
        <v>3350</v>
      </c>
      <c r="F34" s="62" t="s">
        <v>26</v>
      </c>
      <c r="G34" s="62" t="str">
        <f>_xlfn.IFNA(VLOOKUP($A34,'Engaged Deals'!$A:$J,2,FALSE),"No")</f>
        <v>No</v>
      </c>
      <c r="H34" s="62" t="s">
        <v>65</v>
      </c>
      <c r="I34" s="79" t="s">
        <v>32</v>
      </c>
      <c r="J34" s="80">
        <v>42912</v>
      </c>
      <c r="K34" s="174" t="s">
        <v>3708</v>
      </c>
      <c r="L34" s="79" t="s">
        <v>47</v>
      </c>
      <c r="M34" s="238">
        <v>42912</v>
      </c>
      <c r="N34" s="167">
        <v>60000</v>
      </c>
      <c r="O34" s="373">
        <f t="shared" si="0"/>
        <v>0.06</v>
      </c>
      <c r="P34" s="274">
        <v>1</v>
      </c>
      <c r="Q34" s="238" t="s">
        <v>5535</v>
      </c>
      <c r="R34" s="84" t="s">
        <v>103</v>
      </c>
      <c r="S34" s="79" t="s">
        <v>14</v>
      </c>
      <c r="T34" s="79" t="s">
        <v>911</v>
      </c>
      <c r="U34" s="79" t="s">
        <v>1655</v>
      </c>
      <c r="V34" s="79" t="s">
        <v>5848</v>
      </c>
      <c r="W34" s="79"/>
      <c r="Y34" s="374" t="s">
        <v>7201</v>
      </c>
    </row>
    <row r="35" spans="1:25" x14ac:dyDescent="0.25">
      <c r="A35" s="273" t="s">
        <v>4429</v>
      </c>
      <c r="B35" s="79" t="s">
        <v>57</v>
      </c>
      <c r="C35" s="79" t="s">
        <v>98</v>
      </c>
      <c r="D35" s="79" t="s">
        <v>4430</v>
      </c>
      <c r="E35" s="79" t="s">
        <v>316</v>
      </c>
      <c r="F35" s="62" t="s">
        <v>27</v>
      </c>
      <c r="G35" s="62" t="str">
        <f>_xlfn.IFNA(VLOOKUP($A35,'Engaged Deals'!$A:$J,2,FALSE),"No")</f>
        <v>No</v>
      </c>
      <c r="H35" s="62" t="s">
        <v>65</v>
      </c>
      <c r="I35" s="79" t="s">
        <v>39</v>
      </c>
      <c r="J35" s="80">
        <v>42870</v>
      </c>
      <c r="K35" s="174" t="s">
        <v>4431</v>
      </c>
      <c r="L35" s="79" t="s">
        <v>47</v>
      </c>
      <c r="M35" s="238">
        <v>42870</v>
      </c>
      <c r="N35" s="167">
        <v>20000</v>
      </c>
      <c r="O35" s="373">
        <f t="shared" si="0"/>
        <v>0.02</v>
      </c>
      <c r="P35" s="274">
        <v>12</v>
      </c>
      <c r="Q35" s="238" t="s">
        <v>425</v>
      </c>
      <c r="R35" s="84" t="s">
        <v>125</v>
      </c>
      <c r="S35" s="79" t="s">
        <v>8</v>
      </c>
      <c r="T35" s="79" t="s">
        <v>104</v>
      </c>
      <c r="U35" s="79" t="s">
        <v>344</v>
      </c>
      <c r="V35" s="79" t="s">
        <v>106</v>
      </c>
      <c r="W35" s="79" t="s">
        <v>667</v>
      </c>
      <c r="Y35" s="374" t="s">
        <v>7201</v>
      </c>
    </row>
    <row r="36" spans="1:25" x14ac:dyDescent="0.25">
      <c r="A36" s="273" t="s">
        <v>6687</v>
      </c>
      <c r="B36" s="79" t="s">
        <v>57</v>
      </c>
      <c r="C36" s="79" t="s">
        <v>98</v>
      </c>
      <c r="D36" s="79" t="s">
        <v>6688</v>
      </c>
      <c r="E36" s="79" t="s">
        <v>6689</v>
      </c>
      <c r="F36" s="62" t="s">
        <v>28</v>
      </c>
      <c r="G36" s="62" t="str">
        <f>_xlfn.IFNA(VLOOKUP($A36,'Engaged Deals'!$A:$J,2,FALSE),"No")</f>
        <v>No</v>
      </c>
      <c r="H36" s="62" t="s">
        <v>65</v>
      </c>
      <c r="I36" s="79" t="s">
        <v>36</v>
      </c>
      <c r="J36" s="80">
        <v>42908</v>
      </c>
      <c r="K36" s="174" t="s">
        <v>6842</v>
      </c>
      <c r="L36" s="79" t="s">
        <v>46</v>
      </c>
      <c r="M36" s="238">
        <v>42908</v>
      </c>
      <c r="N36" s="167">
        <v>25000</v>
      </c>
      <c r="O36" s="373">
        <f t="shared" si="0"/>
        <v>2.5000000000000001E-2</v>
      </c>
      <c r="P36" s="274">
        <v>12</v>
      </c>
      <c r="Q36" s="238" t="s">
        <v>6513</v>
      </c>
      <c r="R36" s="84" t="s">
        <v>125</v>
      </c>
      <c r="S36" s="79" t="s">
        <v>8</v>
      </c>
      <c r="T36" s="79" t="s">
        <v>104</v>
      </c>
      <c r="U36" s="79" t="s">
        <v>105</v>
      </c>
      <c r="V36" s="79" t="s">
        <v>106</v>
      </c>
      <c r="W36" s="79" t="s">
        <v>667</v>
      </c>
      <c r="Y36" s="374" t="s">
        <v>7201</v>
      </c>
    </row>
    <row r="37" spans="1:25" x14ac:dyDescent="0.25">
      <c r="A37" s="273" t="s">
        <v>6687</v>
      </c>
      <c r="B37" s="79" t="s">
        <v>57</v>
      </c>
      <c r="C37" s="79" t="s">
        <v>98</v>
      </c>
      <c r="D37" s="79" t="s">
        <v>6688</v>
      </c>
      <c r="E37" s="79" t="s">
        <v>6689</v>
      </c>
      <c r="F37" s="62" t="s">
        <v>28</v>
      </c>
      <c r="G37" s="62" t="str">
        <f>_xlfn.IFNA(VLOOKUP($A37,'Engaged Deals'!$A:$J,2,FALSE),"No")</f>
        <v>No</v>
      </c>
      <c r="H37" s="62" t="s">
        <v>65</v>
      </c>
      <c r="I37" s="79" t="s">
        <v>36</v>
      </c>
      <c r="J37" s="80">
        <v>42908</v>
      </c>
      <c r="K37" s="174" t="s">
        <v>6842</v>
      </c>
      <c r="L37" s="79" t="s">
        <v>46</v>
      </c>
      <c r="M37" s="238">
        <v>42908</v>
      </c>
      <c r="N37" s="167">
        <v>25000</v>
      </c>
      <c r="O37" s="373">
        <f t="shared" si="0"/>
        <v>2.5000000000000001E-2</v>
      </c>
      <c r="P37" s="274">
        <v>12</v>
      </c>
      <c r="Q37" s="238" t="s">
        <v>6513</v>
      </c>
      <c r="R37" s="84" t="s">
        <v>125</v>
      </c>
      <c r="S37" s="79" t="s">
        <v>7</v>
      </c>
      <c r="T37" s="79" t="s">
        <v>388</v>
      </c>
      <c r="U37" s="79" t="s">
        <v>389</v>
      </c>
      <c r="V37" s="79" t="s">
        <v>106</v>
      </c>
      <c r="W37" s="79" t="s">
        <v>667</v>
      </c>
      <c r="Y37" s="374" t="s">
        <v>7201</v>
      </c>
    </row>
    <row r="38" spans="1:25" x14ac:dyDescent="0.25">
      <c r="A38" s="275" t="s">
        <v>6995</v>
      </c>
      <c r="B38" s="199" t="s">
        <v>57</v>
      </c>
      <c r="C38" s="199" t="s">
        <v>147</v>
      </c>
      <c r="D38" s="199" t="s">
        <v>6581</v>
      </c>
      <c r="E38" s="199" t="s">
        <v>6996</v>
      </c>
      <c r="F38" s="62" t="s">
        <v>26</v>
      </c>
      <c r="G38" s="62" t="str">
        <f>_xlfn.IFNA(VLOOKUP($A38,'Engaged Deals'!$A:$J,2,FALSE),"No")</f>
        <v>No</v>
      </c>
      <c r="H38" s="62" t="s">
        <v>67</v>
      </c>
      <c r="I38" s="199" t="s">
        <v>32</v>
      </c>
      <c r="J38" s="233">
        <v>43094</v>
      </c>
      <c r="K38" s="234" t="s">
        <v>7055</v>
      </c>
      <c r="L38" s="199" t="s">
        <v>46</v>
      </c>
      <c r="M38" s="235">
        <v>43094</v>
      </c>
      <c r="N38" s="236">
        <v>350000</v>
      </c>
      <c r="O38" s="373">
        <f t="shared" si="0"/>
        <v>0.35</v>
      </c>
      <c r="P38" s="276">
        <v>12</v>
      </c>
      <c r="Q38" s="235" t="s">
        <v>6513</v>
      </c>
      <c r="R38" s="237" t="s">
        <v>103</v>
      </c>
      <c r="S38" s="199" t="s">
        <v>8</v>
      </c>
      <c r="T38" s="199" t="s">
        <v>104</v>
      </c>
      <c r="U38" s="199"/>
      <c r="V38" s="199" t="s">
        <v>7056</v>
      </c>
      <c r="W38" s="199"/>
      <c r="Y38" s="374" t="s">
        <v>7201</v>
      </c>
    </row>
    <row r="39" spans="1:25" x14ac:dyDescent="0.25">
      <c r="A39" s="278" t="s">
        <v>7593</v>
      </c>
      <c r="B39" s="268" t="s">
        <v>56</v>
      </c>
      <c r="C39" s="268" t="s">
        <v>194</v>
      </c>
      <c r="D39" s="268" t="s">
        <v>4329</v>
      </c>
      <c r="E39" s="268" t="s">
        <v>7594</v>
      </c>
      <c r="F39" s="62" t="s">
        <v>27</v>
      </c>
      <c r="G39" s="62" t="str">
        <f>_xlfn.IFNA(VLOOKUP($A39,'Engaged Deals'!$A:$J,2,FALSE),"No")</f>
        <v>No</v>
      </c>
      <c r="H39" s="62" t="s">
        <v>66</v>
      </c>
      <c r="I39" s="268" t="s">
        <v>40</v>
      </c>
      <c r="J39" s="269">
        <v>42918</v>
      </c>
      <c r="K39" s="270" t="s">
        <v>7595</v>
      </c>
      <c r="L39" s="268" t="s">
        <v>46</v>
      </c>
      <c r="M39" s="269">
        <v>42918</v>
      </c>
      <c r="N39" s="271">
        <v>100777</v>
      </c>
      <c r="O39" s="373">
        <f t="shared" si="0"/>
        <v>0.10077700000000001</v>
      </c>
      <c r="P39" s="280">
        <v>12</v>
      </c>
      <c r="Q39" s="279" t="s">
        <v>7101</v>
      </c>
      <c r="R39" s="272" t="s">
        <v>103</v>
      </c>
      <c r="S39" s="268" t="s">
        <v>8</v>
      </c>
      <c r="T39" s="268" t="s">
        <v>134</v>
      </c>
      <c r="U39" s="268" t="s">
        <v>518</v>
      </c>
      <c r="V39" s="199" t="s">
        <v>7596</v>
      </c>
      <c r="W39" s="199" t="s">
        <v>757</v>
      </c>
      <c r="Y39" s="374" t="s">
        <v>7201</v>
      </c>
    </row>
    <row r="40" spans="1:25" x14ac:dyDescent="0.25">
      <c r="A40" s="273" t="s">
        <v>1322</v>
      </c>
      <c r="B40" s="79" t="s">
        <v>56</v>
      </c>
      <c r="C40" s="79" t="s">
        <v>117</v>
      </c>
      <c r="D40" s="79" t="s">
        <v>1323</v>
      </c>
      <c r="E40" s="79" t="s">
        <v>1324</v>
      </c>
      <c r="F40" s="62" t="s">
        <v>25</v>
      </c>
      <c r="G40" s="62" t="str">
        <f>_xlfn.IFNA(VLOOKUP($A40,'Engaged Deals'!$A:$J,2,FALSE),"No")</f>
        <v>No</v>
      </c>
      <c r="H40" s="62" t="s">
        <v>65</v>
      </c>
      <c r="I40" s="79" t="s">
        <v>35</v>
      </c>
      <c r="J40" s="80">
        <v>42916</v>
      </c>
      <c r="K40" s="174" t="s">
        <v>1325</v>
      </c>
      <c r="L40" s="79" t="s">
        <v>47</v>
      </c>
      <c r="M40" s="238">
        <v>42916</v>
      </c>
      <c r="N40" s="167">
        <v>300000</v>
      </c>
      <c r="O40" s="373">
        <f t="shared" si="0"/>
        <v>0.3</v>
      </c>
      <c r="P40" s="274">
        <v>12</v>
      </c>
      <c r="Q40" s="238" t="s">
        <v>305</v>
      </c>
      <c r="R40" s="84" t="s">
        <v>103</v>
      </c>
      <c r="S40" s="79" t="s">
        <v>8</v>
      </c>
      <c r="T40" s="79" t="s">
        <v>104</v>
      </c>
      <c r="U40" s="79" t="s">
        <v>105</v>
      </c>
      <c r="V40" s="79" t="s">
        <v>5855</v>
      </c>
      <c r="W40" s="79" t="s">
        <v>186</v>
      </c>
      <c r="Y40" s="374" t="s">
        <v>7201</v>
      </c>
    </row>
    <row r="41" spans="1:25" x14ac:dyDescent="0.25">
      <c r="A41" s="275" t="s">
        <v>994</v>
      </c>
      <c r="B41" s="199" t="s">
        <v>57</v>
      </c>
      <c r="C41" s="199" t="s">
        <v>98</v>
      </c>
      <c r="D41" s="199" t="s">
        <v>995</v>
      </c>
      <c r="E41" s="199" t="s">
        <v>996</v>
      </c>
      <c r="F41" s="62" t="s">
        <v>25</v>
      </c>
      <c r="G41" s="62" t="str">
        <f>_xlfn.IFNA(VLOOKUP($A41,'Engaged Deals'!$A:$J,2,FALSE),"No")</f>
        <v>No</v>
      </c>
      <c r="H41" s="62" t="s">
        <v>66</v>
      </c>
      <c r="I41" s="199" t="s">
        <v>41</v>
      </c>
      <c r="J41" s="233">
        <v>43000</v>
      </c>
      <c r="K41" s="234" t="s">
        <v>997</v>
      </c>
      <c r="L41" s="199" t="s">
        <v>46</v>
      </c>
      <c r="M41" s="233">
        <v>43000</v>
      </c>
      <c r="N41" s="236">
        <v>500000</v>
      </c>
      <c r="O41" s="373">
        <f t="shared" si="0"/>
        <v>0.5</v>
      </c>
      <c r="P41" s="276">
        <v>6</v>
      </c>
      <c r="Q41" s="235" t="s">
        <v>5799</v>
      </c>
      <c r="R41" s="237" t="s">
        <v>125</v>
      </c>
      <c r="S41" s="199" t="s">
        <v>8</v>
      </c>
      <c r="T41" s="199" t="s">
        <v>134</v>
      </c>
      <c r="U41" s="199" t="s">
        <v>5531</v>
      </c>
      <c r="V41" s="199" t="s">
        <v>106</v>
      </c>
      <c r="W41" s="199"/>
      <c r="Y41" s="374" t="s">
        <v>7201</v>
      </c>
    </row>
    <row r="42" spans="1:25" x14ac:dyDescent="0.25">
      <c r="A42" s="273" t="s">
        <v>2026</v>
      </c>
      <c r="B42" s="79" t="s">
        <v>56</v>
      </c>
      <c r="C42" s="79" t="s">
        <v>510</v>
      </c>
      <c r="D42" s="79" t="s">
        <v>788</v>
      </c>
      <c r="E42" s="79" t="s">
        <v>1399</v>
      </c>
      <c r="F42" s="62" t="s">
        <v>27</v>
      </c>
      <c r="G42" s="62" t="str">
        <f>_xlfn.IFNA(VLOOKUP($A42,'Engaged Deals'!$A:$J,2,FALSE),"No")</f>
        <v>No</v>
      </c>
      <c r="H42" s="62" t="s">
        <v>65</v>
      </c>
      <c r="I42" s="79" t="s">
        <v>39</v>
      </c>
      <c r="J42" s="80">
        <v>42866</v>
      </c>
      <c r="K42" s="174" t="s">
        <v>2027</v>
      </c>
      <c r="L42" s="79" t="s">
        <v>46</v>
      </c>
      <c r="M42" s="238">
        <v>42866</v>
      </c>
      <c r="N42" s="167">
        <v>200000</v>
      </c>
      <c r="O42" s="373">
        <f t="shared" si="0"/>
        <v>0.2</v>
      </c>
      <c r="P42" s="274">
        <v>12</v>
      </c>
      <c r="Q42" s="238" t="s">
        <v>812</v>
      </c>
      <c r="R42" s="84" t="s">
        <v>125</v>
      </c>
      <c r="S42" s="79" t="s">
        <v>8</v>
      </c>
      <c r="T42" s="79" t="s">
        <v>134</v>
      </c>
      <c r="U42" s="79" t="s">
        <v>5491</v>
      </c>
      <c r="V42" s="79" t="s">
        <v>5940</v>
      </c>
      <c r="W42" s="79"/>
      <c r="Y42" s="374" t="s">
        <v>7201</v>
      </c>
    </row>
    <row r="43" spans="1:25" x14ac:dyDescent="0.25">
      <c r="A43" s="275" t="s">
        <v>4440</v>
      </c>
      <c r="B43" s="199" t="s">
        <v>60</v>
      </c>
      <c r="C43" s="199" t="s">
        <v>805</v>
      </c>
      <c r="D43" s="199" t="s">
        <v>4441</v>
      </c>
      <c r="E43" s="199" t="s">
        <v>1708</v>
      </c>
      <c r="F43" s="62" t="s">
        <v>26</v>
      </c>
      <c r="G43" s="62" t="str">
        <f>_xlfn.IFNA(VLOOKUP($A43,'Engaged Deals'!$A:$J,2,FALSE),"No")</f>
        <v>No</v>
      </c>
      <c r="H43" s="62" t="s">
        <v>67</v>
      </c>
      <c r="I43" s="199" t="s">
        <v>32</v>
      </c>
      <c r="J43" s="233">
        <v>43039</v>
      </c>
      <c r="K43" s="234" t="s">
        <v>4442</v>
      </c>
      <c r="L43" s="199" t="s">
        <v>47</v>
      </c>
      <c r="M43" s="235">
        <v>43039</v>
      </c>
      <c r="N43" s="236">
        <v>20000</v>
      </c>
      <c r="O43" s="373">
        <f t="shared" si="0"/>
        <v>0.02</v>
      </c>
      <c r="P43" s="276">
        <v>1</v>
      </c>
      <c r="Q43" s="235" t="s">
        <v>226</v>
      </c>
      <c r="R43" s="237" t="s">
        <v>125</v>
      </c>
      <c r="S43" s="199" t="s">
        <v>385</v>
      </c>
      <c r="T43" s="199" t="s">
        <v>5512</v>
      </c>
      <c r="U43" s="199" t="s">
        <v>5513</v>
      </c>
      <c r="V43" s="199" t="s">
        <v>6497</v>
      </c>
      <c r="W43" s="199" t="s">
        <v>186</v>
      </c>
      <c r="Y43" s="374" t="s">
        <v>7201</v>
      </c>
    </row>
    <row r="44" spans="1:25" x14ac:dyDescent="0.25">
      <c r="A44" s="273" t="s">
        <v>4127</v>
      </c>
      <c r="B44" s="79" t="s">
        <v>60</v>
      </c>
      <c r="C44" s="79" t="s">
        <v>805</v>
      </c>
      <c r="D44" s="79" t="s">
        <v>4128</v>
      </c>
      <c r="E44" s="79" t="s">
        <v>4129</v>
      </c>
      <c r="F44" s="62" t="s">
        <v>28</v>
      </c>
      <c r="G44" s="62" t="str">
        <f>_xlfn.IFNA(VLOOKUP($A44,'Engaged Deals'!$A:$J,2,FALSE),"No")</f>
        <v>No</v>
      </c>
      <c r="H44" s="62" t="s">
        <v>65</v>
      </c>
      <c r="I44" s="79" t="s">
        <v>34</v>
      </c>
      <c r="J44" s="80">
        <v>42853</v>
      </c>
      <c r="K44" s="174" t="s">
        <v>4130</v>
      </c>
      <c r="L44" s="79" t="s">
        <v>47</v>
      </c>
      <c r="M44" s="238">
        <v>42853</v>
      </c>
      <c r="N44" s="167">
        <v>35000</v>
      </c>
      <c r="O44" s="373">
        <f t="shared" si="0"/>
        <v>3.5000000000000003E-2</v>
      </c>
      <c r="P44" s="274">
        <v>1</v>
      </c>
      <c r="Q44" s="238" t="s">
        <v>6513</v>
      </c>
      <c r="R44" s="84" t="s">
        <v>103</v>
      </c>
      <c r="S44" s="79" t="s">
        <v>7</v>
      </c>
      <c r="T44" s="79" t="s">
        <v>388</v>
      </c>
      <c r="U44" s="79" t="s">
        <v>389</v>
      </c>
      <c r="V44" s="79" t="s">
        <v>6098</v>
      </c>
      <c r="W44" s="79" t="s">
        <v>186</v>
      </c>
      <c r="Y44" s="374" t="s">
        <v>7201</v>
      </c>
    </row>
    <row r="45" spans="1:25" x14ac:dyDescent="0.25">
      <c r="A45" s="273" t="s">
        <v>704</v>
      </c>
      <c r="B45" s="79" t="s">
        <v>60</v>
      </c>
      <c r="C45" s="79" t="s">
        <v>138</v>
      </c>
      <c r="D45" s="79" t="s">
        <v>705</v>
      </c>
      <c r="E45" s="79" t="s">
        <v>706</v>
      </c>
      <c r="F45" s="62" t="s">
        <v>25</v>
      </c>
      <c r="G45" s="62" t="str">
        <f>_xlfn.IFNA(VLOOKUP($A45,'Engaged Deals'!$A:$J,2,FALSE),"No")</f>
        <v>No</v>
      </c>
      <c r="H45" s="62" t="s">
        <v>65</v>
      </c>
      <c r="I45" s="79" t="s">
        <v>41</v>
      </c>
      <c r="J45" s="80">
        <v>42901</v>
      </c>
      <c r="K45" s="174" t="s">
        <v>707</v>
      </c>
      <c r="L45" s="79" t="s">
        <v>46</v>
      </c>
      <c r="M45" s="238">
        <v>43055</v>
      </c>
      <c r="N45" s="167">
        <v>620000</v>
      </c>
      <c r="O45" s="373">
        <f t="shared" si="0"/>
        <v>0.62</v>
      </c>
      <c r="P45" s="274">
        <v>12</v>
      </c>
      <c r="Q45" s="238" t="s">
        <v>708</v>
      </c>
      <c r="R45" s="84" t="s">
        <v>125</v>
      </c>
      <c r="S45" s="79" t="s">
        <v>8</v>
      </c>
      <c r="T45" s="79" t="s">
        <v>104</v>
      </c>
      <c r="U45" s="79" t="s">
        <v>513</v>
      </c>
      <c r="V45" s="79" t="s">
        <v>5787</v>
      </c>
      <c r="W45" s="79"/>
      <c r="Y45" s="374" t="s">
        <v>7201</v>
      </c>
    </row>
    <row r="46" spans="1:25" x14ac:dyDescent="0.25">
      <c r="A46" s="275" t="s">
        <v>3718</v>
      </c>
      <c r="B46" s="199" t="s">
        <v>57</v>
      </c>
      <c r="C46" s="199" t="s">
        <v>1348</v>
      </c>
      <c r="D46" s="199" t="s">
        <v>3719</v>
      </c>
      <c r="E46" s="199" t="s">
        <v>3720</v>
      </c>
      <c r="F46" s="62" t="s">
        <v>26</v>
      </c>
      <c r="G46" s="62" t="str">
        <f>_xlfn.IFNA(VLOOKUP($A46,'Engaged Deals'!$A:$J,2,FALSE),"No")</f>
        <v>No</v>
      </c>
      <c r="H46" s="62" t="s">
        <v>67</v>
      </c>
      <c r="I46" s="199" t="s">
        <v>33</v>
      </c>
      <c r="J46" s="233">
        <v>43009</v>
      </c>
      <c r="K46" s="234" t="s">
        <v>3721</v>
      </c>
      <c r="L46" s="199" t="s">
        <v>46</v>
      </c>
      <c r="M46" s="235">
        <v>43009</v>
      </c>
      <c r="N46" s="236">
        <v>60000</v>
      </c>
      <c r="O46" s="373">
        <f t="shared" si="0"/>
        <v>0.06</v>
      </c>
      <c r="P46" s="276">
        <v>1</v>
      </c>
      <c r="Q46" s="235" t="s">
        <v>3722</v>
      </c>
      <c r="R46" s="237" t="s">
        <v>125</v>
      </c>
      <c r="S46" s="199" t="s">
        <v>7</v>
      </c>
      <c r="T46" s="199" t="s">
        <v>921</v>
      </c>
      <c r="U46" s="199"/>
      <c r="V46" s="199" t="s">
        <v>5913</v>
      </c>
      <c r="W46" s="199" t="s">
        <v>1192</v>
      </c>
      <c r="Y46" s="374" t="s">
        <v>7201</v>
      </c>
    </row>
    <row r="47" spans="1:25" x14ac:dyDescent="0.25">
      <c r="A47" s="275" t="s">
        <v>3718</v>
      </c>
      <c r="B47" s="199" t="s">
        <v>57</v>
      </c>
      <c r="C47" s="199" t="s">
        <v>1348</v>
      </c>
      <c r="D47" s="199" t="s">
        <v>3719</v>
      </c>
      <c r="E47" s="199" t="s">
        <v>3720</v>
      </c>
      <c r="F47" s="62" t="s">
        <v>26</v>
      </c>
      <c r="G47" s="62" t="str">
        <f>_xlfn.IFNA(VLOOKUP($A47,'Engaged Deals'!$A:$J,2,FALSE),"No")</f>
        <v>No</v>
      </c>
      <c r="H47" s="62" t="s">
        <v>67</v>
      </c>
      <c r="I47" s="199" t="s">
        <v>33</v>
      </c>
      <c r="J47" s="233">
        <v>43009</v>
      </c>
      <c r="K47" s="234" t="s">
        <v>3721</v>
      </c>
      <c r="L47" s="199" t="s">
        <v>46</v>
      </c>
      <c r="M47" s="235">
        <v>43098</v>
      </c>
      <c r="N47" s="236">
        <v>20000</v>
      </c>
      <c r="O47" s="373">
        <f t="shared" si="0"/>
        <v>0.02</v>
      </c>
      <c r="P47" s="276">
        <v>12</v>
      </c>
      <c r="Q47" s="235" t="s">
        <v>172</v>
      </c>
      <c r="R47" s="237" t="s">
        <v>125</v>
      </c>
      <c r="S47" s="199" t="s">
        <v>7</v>
      </c>
      <c r="T47" s="199" t="s">
        <v>477</v>
      </c>
      <c r="U47" s="199"/>
      <c r="V47" s="199" t="s">
        <v>5913</v>
      </c>
      <c r="W47" s="199" t="s">
        <v>1192</v>
      </c>
      <c r="Y47" s="374" t="s">
        <v>7201</v>
      </c>
    </row>
    <row r="48" spans="1:25" x14ac:dyDescent="0.25">
      <c r="A48" s="275" t="s">
        <v>2572</v>
      </c>
      <c r="B48" s="199" t="s">
        <v>60</v>
      </c>
      <c r="C48" s="199" t="s">
        <v>377</v>
      </c>
      <c r="D48" s="199" t="s">
        <v>2447</v>
      </c>
      <c r="E48" s="199" t="s">
        <v>582</v>
      </c>
      <c r="F48" s="62" t="s">
        <v>26</v>
      </c>
      <c r="G48" s="62" t="str">
        <f>_xlfn.IFNA(VLOOKUP($A48,'Engaged Deals'!$A:$J,2,FALSE),"No")</f>
        <v>No</v>
      </c>
      <c r="H48" s="62" t="s">
        <v>66</v>
      </c>
      <c r="I48" s="199" t="s">
        <v>32</v>
      </c>
      <c r="J48" s="233">
        <v>42944</v>
      </c>
      <c r="K48" s="234" t="s">
        <v>2573</v>
      </c>
      <c r="L48" s="199" t="s">
        <v>46</v>
      </c>
      <c r="M48" s="233">
        <v>42944</v>
      </c>
      <c r="N48" s="236">
        <v>150000</v>
      </c>
      <c r="O48" s="373">
        <f t="shared" si="0"/>
        <v>0.15</v>
      </c>
      <c r="P48" s="276">
        <v>12</v>
      </c>
      <c r="Q48" s="235" t="s">
        <v>2574</v>
      </c>
      <c r="R48" s="237" t="s">
        <v>125</v>
      </c>
      <c r="S48" s="199" t="s">
        <v>7</v>
      </c>
      <c r="T48" s="199" t="s">
        <v>1867</v>
      </c>
      <c r="U48" s="199"/>
      <c r="V48" s="199" t="s">
        <v>6365</v>
      </c>
      <c r="W48" s="199"/>
      <c r="Y48" s="374" t="s">
        <v>7201</v>
      </c>
    </row>
    <row r="49" spans="1:25" x14ac:dyDescent="0.25">
      <c r="A49" s="275" t="s">
        <v>396</v>
      </c>
      <c r="B49" s="199" t="s">
        <v>56</v>
      </c>
      <c r="C49" s="199" t="s">
        <v>161</v>
      </c>
      <c r="D49" s="199" t="s">
        <v>106</v>
      </c>
      <c r="E49" s="199" t="s">
        <v>106</v>
      </c>
      <c r="G49" s="62" t="str">
        <f>_xlfn.IFNA(VLOOKUP($A49,'Engaged Deals'!$A:$J,2,FALSE),"No")</f>
        <v>No</v>
      </c>
      <c r="H49" s="62" t="s">
        <v>66</v>
      </c>
      <c r="I49" s="199"/>
      <c r="J49" s="233">
        <v>43007</v>
      </c>
      <c r="K49" s="234" t="s">
        <v>397</v>
      </c>
      <c r="L49" s="199" t="s">
        <v>47</v>
      </c>
      <c r="M49" s="233">
        <v>43007</v>
      </c>
      <c r="N49" s="236">
        <v>2000000</v>
      </c>
      <c r="O49" s="373">
        <f t="shared" si="0"/>
        <v>2</v>
      </c>
      <c r="P49" s="276">
        <v>12</v>
      </c>
      <c r="Q49" s="235" t="s">
        <v>7102</v>
      </c>
      <c r="R49" s="237" t="s">
        <v>103</v>
      </c>
      <c r="S49" s="199" t="s">
        <v>8</v>
      </c>
      <c r="T49" s="199" t="s">
        <v>134</v>
      </c>
      <c r="U49" s="199" t="s">
        <v>399</v>
      </c>
      <c r="V49" s="199" t="s">
        <v>6300</v>
      </c>
      <c r="W49" s="199" t="s">
        <v>400</v>
      </c>
      <c r="Y49" s="374" t="s">
        <v>7201</v>
      </c>
    </row>
    <row r="50" spans="1:25" x14ac:dyDescent="0.25">
      <c r="A50" s="281" t="s">
        <v>7305</v>
      </c>
      <c r="B50" s="282" t="s">
        <v>57</v>
      </c>
      <c r="C50" s="282" t="s">
        <v>147</v>
      </c>
      <c r="D50" s="282" t="s">
        <v>1759</v>
      </c>
      <c r="E50" s="282" t="s">
        <v>7306</v>
      </c>
      <c r="F50" s="62" t="s">
        <v>26</v>
      </c>
      <c r="G50" s="62" t="str">
        <f>_xlfn.IFNA(VLOOKUP($A50,'Engaged Deals'!$A:$J,2,FALSE),"No")</f>
        <v>No</v>
      </c>
      <c r="H50" s="62" t="s">
        <v>65</v>
      </c>
      <c r="I50" s="282" t="s">
        <v>32</v>
      </c>
      <c r="J50" s="283">
        <v>42902</v>
      </c>
      <c r="K50" s="284" t="s">
        <v>7307</v>
      </c>
      <c r="L50" s="282" t="s">
        <v>47</v>
      </c>
      <c r="M50" s="285">
        <v>42902</v>
      </c>
      <c r="N50" s="286">
        <v>100000</v>
      </c>
      <c r="O50" s="373">
        <f t="shared" si="0"/>
        <v>0.1</v>
      </c>
      <c r="P50" s="287">
        <v>3</v>
      </c>
      <c r="Q50" s="285" t="s">
        <v>7102</v>
      </c>
      <c r="R50" s="288" t="s">
        <v>103</v>
      </c>
      <c r="S50" s="282" t="s">
        <v>8</v>
      </c>
      <c r="T50" s="282" t="s">
        <v>104</v>
      </c>
      <c r="U50" s="282" t="s">
        <v>105</v>
      </c>
      <c r="V50" s="79" t="s">
        <v>5522</v>
      </c>
      <c r="W50" s="79" t="s">
        <v>667</v>
      </c>
      <c r="Y50" s="374" t="s">
        <v>7201</v>
      </c>
    </row>
    <row r="51" spans="1:25" x14ac:dyDescent="0.25">
      <c r="A51" s="275" t="s">
        <v>671</v>
      </c>
      <c r="B51" s="199" t="s">
        <v>60</v>
      </c>
      <c r="C51" s="199" t="s">
        <v>543</v>
      </c>
      <c r="D51" s="199" t="s">
        <v>672</v>
      </c>
      <c r="E51" s="199" t="s">
        <v>673</v>
      </c>
      <c r="F51" s="62" t="s">
        <v>6576</v>
      </c>
      <c r="G51" s="62" t="str">
        <f>_xlfn.IFNA(VLOOKUP($A51,'Engaged Deals'!$A:$J,2,FALSE),"No")</f>
        <v>Yes</v>
      </c>
      <c r="H51" s="62" t="s">
        <v>66</v>
      </c>
      <c r="I51" s="199" t="s">
        <v>37</v>
      </c>
      <c r="J51" s="233">
        <v>42998</v>
      </c>
      <c r="K51" s="234" t="s">
        <v>674</v>
      </c>
      <c r="L51" s="199" t="s">
        <v>47</v>
      </c>
      <c r="M51" s="233">
        <v>42998</v>
      </c>
      <c r="N51" s="236">
        <v>666666</v>
      </c>
      <c r="O51" s="373">
        <f t="shared" si="0"/>
        <v>0.66666599999999998</v>
      </c>
      <c r="P51" s="276">
        <v>12</v>
      </c>
      <c r="Q51" s="235" t="s">
        <v>7102</v>
      </c>
      <c r="R51" s="237" t="s">
        <v>292</v>
      </c>
      <c r="S51" s="199" t="s">
        <v>8</v>
      </c>
      <c r="T51" s="199" t="s">
        <v>104</v>
      </c>
      <c r="U51" s="199" t="s">
        <v>105</v>
      </c>
      <c r="V51" s="199" t="s">
        <v>6311</v>
      </c>
      <c r="W51" s="199" t="s">
        <v>675</v>
      </c>
      <c r="X51" s="1" t="s">
        <v>7800</v>
      </c>
      <c r="Y51" s="374" t="s">
        <v>7201</v>
      </c>
    </row>
    <row r="52" spans="1:25" x14ac:dyDescent="0.25">
      <c r="A52" s="275" t="s">
        <v>3345</v>
      </c>
      <c r="B52" s="199" t="s">
        <v>56</v>
      </c>
      <c r="C52" s="199" t="s">
        <v>194</v>
      </c>
      <c r="D52" s="199" t="s">
        <v>3346</v>
      </c>
      <c r="E52" s="199" t="s">
        <v>3347</v>
      </c>
      <c r="F52" s="62" t="s">
        <v>27</v>
      </c>
      <c r="G52" s="62" t="str">
        <f>_xlfn.IFNA(VLOOKUP($A52,'Engaged Deals'!$A:$J,2,FALSE),"No")</f>
        <v>No</v>
      </c>
      <c r="H52" s="62" t="s">
        <v>66</v>
      </c>
      <c r="I52" s="199" t="s">
        <v>40</v>
      </c>
      <c r="J52" s="233">
        <v>42937</v>
      </c>
      <c r="K52" s="234" t="s">
        <v>3348</v>
      </c>
      <c r="L52" s="199" t="s">
        <v>47</v>
      </c>
      <c r="M52" s="233">
        <v>42937</v>
      </c>
      <c r="N52" s="236">
        <v>100000</v>
      </c>
      <c r="O52" s="373">
        <f t="shared" si="0"/>
        <v>0.1</v>
      </c>
      <c r="P52" s="276">
        <v>12</v>
      </c>
      <c r="Q52" s="235" t="s">
        <v>7102</v>
      </c>
      <c r="R52" s="237" t="s">
        <v>125</v>
      </c>
      <c r="S52" s="199" t="s">
        <v>8</v>
      </c>
      <c r="T52" s="199" t="s">
        <v>134</v>
      </c>
      <c r="U52" s="199" t="s">
        <v>6390</v>
      </c>
      <c r="V52" s="199" t="s">
        <v>6071</v>
      </c>
      <c r="W52" s="199" t="s">
        <v>297</v>
      </c>
      <c r="Y52" s="374" t="s">
        <v>7201</v>
      </c>
    </row>
    <row r="53" spans="1:25" x14ac:dyDescent="0.25">
      <c r="A53" s="273" t="s">
        <v>938</v>
      </c>
      <c r="B53" s="79" t="s">
        <v>56</v>
      </c>
      <c r="C53" s="79" t="s">
        <v>117</v>
      </c>
      <c r="D53" s="79" t="s">
        <v>372</v>
      </c>
      <c r="E53" s="79" t="s">
        <v>939</v>
      </c>
      <c r="F53" s="62" t="s">
        <v>25</v>
      </c>
      <c r="G53" s="62" t="str">
        <f>_xlfn.IFNA(VLOOKUP($A53,'Engaged Deals'!$A:$J,2,FALSE),"No")</f>
        <v>No</v>
      </c>
      <c r="H53" s="62" t="s">
        <v>65</v>
      </c>
      <c r="I53" s="82" t="s">
        <v>35</v>
      </c>
      <c r="J53" s="80">
        <v>42881</v>
      </c>
      <c r="K53" s="174" t="s">
        <v>940</v>
      </c>
      <c r="L53" s="79" t="s">
        <v>46</v>
      </c>
      <c r="M53" s="238">
        <v>42881</v>
      </c>
      <c r="N53" s="167">
        <v>500000</v>
      </c>
      <c r="O53" s="373">
        <f t="shared" si="0"/>
        <v>0.5</v>
      </c>
      <c r="P53" s="274">
        <v>1</v>
      </c>
      <c r="Q53" s="238" t="s">
        <v>941</v>
      </c>
      <c r="R53" s="84" t="s">
        <v>125</v>
      </c>
      <c r="S53" s="79" t="s">
        <v>11</v>
      </c>
      <c r="T53" s="79" t="s">
        <v>11</v>
      </c>
      <c r="U53" s="79" t="s">
        <v>942</v>
      </c>
      <c r="V53" s="79" t="s">
        <v>6723</v>
      </c>
      <c r="W53" s="79" t="s">
        <v>943</v>
      </c>
      <c r="Y53" s="374" t="s">
        <v>7201</v>
      </c>
    </row>
    <row r="54" spans="1:25" x14ac:dyDescent="0.25">
      <c r="A54" s="273" t="s">
        <v>5763</v>
      </c>
      <c r="B54" s="79" t="s">
        <v>57</v>
      </c>
      <c r="C54" s="79" t="s">
        <v>98</v>
      </c>
      <c r="D54" s="79" t="s">
        <v>5764</v>
      </c>
      <c r="E54" s="79" t="s">
        <v>5765</v>
      </c>
      <c r="F54" s="62" t="s">
        <v>28</v>
      </c>
      <c r="G54" s="62" t="str">
        <f>_xlfn.IFNA(VLOOKUP($A54,'Engaged Deals'!$A:$J,2,FALSE),"No")</f>
        <v>No</v>
      </c>
      <c r="H54" s="62" t="s">
        <v>65</v>
      </c>
      <c r="I54" s="82" t="s">
        <v>34</v>
      </c>
      <c r="J54" s="80">
        <v>42905</v>
      </c>
      <c r="K54" s="174" t="s">
        <v>6234</v>
      </c>
      <c r="L54" s="79" t="s">
        <v>47</v>
      </c>
      <c r="M54" s="238">
        <v>42905</v>
      </c>
      <c r="N54" s="167">
        <v>12500</v>
      </c>
      <c r="O54" s="373">
        <f t="shared" si="0"/>
        <v>1.2500000000000001E-2</v>
      </c>
      <c r="P54" s="274">
        <v>12</v>
      </c>
      <c r="Q54" s="238" t="s">
        <v>5535</v>
      </c>
      <c r="R54" s="84" t="s">
        <v>125</v>
      </c>
      <c r="S54" s="79" t="s">
        <v>8</v>
      </c>
      <c r="T54" s="79" t="s">
        <v>104</v>
      </c>
      <c r="U54" s="79" t="s">
        <v>105</v>
      </c>
      <c r="V54" s="79" t="s">
        <v>106</v>
      </c>
      <c r="W54" s="79" t="s">
        <v>667</v>
      </c>
      <c r="Y54" s="374" t="s">
        <v>7201</v>
      </c>
    </row>
    <row r="55" spans="1:25" x14ac:dyDescent="0.25">
      <c r="A55" s="273" t="s">
        <v>5763</v>
      </c>
      <c r="B55" s="79" t="s">
        <v>57</v>
      </c>
      <c r="C55" s="79" t="s">
        <v>98</v>
      </c>
      <c r="D55" s="79" t="s">
        <v>5764</v>
      </c>
      <c r="E55" s="79" t="s">
        <v>5765</v>
      </c>
      <c r="F55" s="62" t="s">
        <v>28</v>
      </c>
      <c r="G55" s="62" t="str">
        <f>_xlfn.IFNA(VLOOKUP($A55,'Engaged Deals'!$A:$J,2,FALSE),"No")</f>
        <v>No</v>
      </c>
      <c r="H55" s="62" t="s">
        <v>65</v>
      </c>
      <c r="I55" s="82" t="s">
        <v>34</v>
      </c>
      <c r="J55" s="80">
        <v>42905</v>
      </c>
      <c r="K55" s="174" t="s">
        <v>6234</v>
      </c>
      <c r="L55" s="79" t="s">
        <v>47</v>
      </c>
      <c r="M55" s="238">
        <v>42905</v>
      </c>
      <c r="N55" s="167">
        <v>12500</v>
      </c>
      <c r="O55" s="373">
        <f t="shared" si="0"/>
        <v>1.2500000000000001E-2</v>
      </c>
      <c r="P55" s="274">
        <v>12</v>
      </c>
      <c r="Q55" s="238" t="s">
        <v>6513</v>
      </c>
      <c r="R55" s="84" t="s">
        <v>125</v>
      </c>
      <c r="S55" s="79" t="s">
        <v>7</v>
      </c>
      <c r="T55" s="79" t="s">
        <v>388</v>
      </c>
      <c r="U55" s="79" t="s">
        <v>5916</v>
      </c>
      <c r="V55" s="79" t="s">
        <v>106</v>
      </c>
      <c r="W55" s="79" t="s">
        <v>667</v>
      </c>
      <c r="Y55" s="374" t="s">
        <v>7201</v>
      </c>
    </row>
    <row r="56" spans="1:25" x14ac:dyDescent="0.25">
      <c r="A56" s="113" t="s">
        <v>2173</v>
      </c>
      <c r="B56" s="113" t="s">
        <v>56</v>
      </c>
      <c r="C56" s="113" t="s">
        <v>161</v>
      </c>
      <c r="D56" s="113" t="s">
        <v>5480</v>
      </c>
      <c r="E56" s="113" t="s">
        <v>2174</v>
      </c>
      <c r="F56" s="62" t="s">
        <v>26</v>
      </c>
      <c r="G56" s="62" t="str">
        <f>_xlfn.IFNA(VLOOKUP($A56,'Engaged Deals'!$A:$J,2,FALSE),"No")</f>
        <v>No</v>
      </c>
      <c r="H56" s="62" t="s">
        <v>68</v>
      </c>
      <c r="I56" s="113" t="s">
        <v>33</v>
      </c>
      <c r="J56" s="90">
        <v>42800</v>
      </c>
      <c r="K56" s="91" t="s">
        <v>2175</v>
      </c>
      <c r="L56" s="113" t="s">
        <v>50</v>
      </c>
      <c r="M56" s="165">
        <v>42804</v>
      </c>
      <c r="N56" s="166">
        <v>190400</v>
      </c>
      <c r="O56" s="373">
        <f t="shared" si="0"/>
        <v>0.19040000000000001</v>
      </c>
      <c r="P56" s="92">
        <v>12</v>
      </c>
      <c r="Q56" s="165" t="s">
        <v>172</v>
      </c>
      <c r="R56" s="113" t="s">
        <v>578</v>
      </c>
      <c r="S56" s="113" t="s">
        <v>8</v>
      </c>
      <c r="T56" s="113" t="s">
        <v>104</v>
      </c>
      <c r="U56" s="113" t="s">
        <v>105</v>
      </c>
      <c r="V56" s="113" t="s">
        <v>7103</v>
      </c>
      <c r="W56" s="113" t="s">
        <v>212</v>
      </c>
      <c r="Y56" s="374" t="s">
        <v>7201</v>
      </c>
    </row>
    <row r="57" spans="1:25" x14ac:dyDescent="0.25">
      <c r="A57" s="113" t="s">
        <v>2173</v>
      </c>
      <c r="B57" s="113" t="s">
        <v>56</v>
      </c>
      <c r="C57" s="113" t="s">
        <v>161</v>
      </c>
      <c r="D57" s="113" t="s">
        <v>5480</v>
      </c>
      <c r="E57" s="113" t="s">
        <v>2174</v>
      </c>
      <c r="F57" s="62" t="s">
        <v>26</v>
      </c>
      <c r="G57" s="62" t="str">
        <f>_xlfn.IFNA(VLOOKUP($A57,'Engaged Deals'!$A:$J,2,FALSE),"No")</f>
        <v>No</v>
      </c>
      <c r="H57" s="62" t="s">
        <v>68</v>
      </c>
      <c r="I57" s="113" t="s">
        <v>33</v>
      </c>
      <c r="J57" s="90">
        <v>42800</v>
      </c>
      <c r="K57" s="91" t="s">
        <v>2175</v>
      </c>
      <c r="L57" s="113" t="s">
        <v>50</v>
      </c>
      <c r="M57" s="165">
        <v>42804</v>
      </c>
      <c r="N57" s="166">
        <v>175400</v>
      </c>
      <c r="O57" s="373">
        <f t="shared" si="0"/>
        <v>0.1754</v>
      </c>
      <c r="P57" s="92">
        <v>3</v>
      </c>
      <c r="Q57" s="165" t="s">
        <v>172</v>
      </c>
      <c r="R57" s="113" t="s">
        <v>578</v>
      </c>
      <c r="S57" s="113" t="s">
        <v>7</v>
      </c>
      <c r="T57" s="113" t="s">
        <v>1867</v>
      </c>
      <c r="U57" s="113" t="s">
        <v>1868</v>
      </c>
      <c r="V57" s="113" t="s">
        <v>7103</v>
      </c>
      <c r="W57" s="113" t="s">
        <v>212</v>
      </c>
      <c r="Y57" s="374" t="s">
        <v>7201</v>
      </c>
    </row>
    <row r="58" spans="1:25" x14ac:dyDescent="0.25">
      <c r="A58" s="275" t="s">
        <v>2722</v>
      </c>
      <c r="B58" s="199" t="s">
        <v>56</v>
      </c>
      <c r="C58" s="199" t="s">
        <v>235</v>
      </c>
      <c r="D58" s="199" t="s">
        <v>2723</v>
      </c>
      <c r="E58" s="199" t="s">
        <v>2724</v>
      </c>
      <c r="F58" s="62" t="s">
        <v>24</v>
      </c>
      <c r="G58" s="62" t="str">
        <f>_xlfn.IFNA(VLOOKUP($A58,'Engaged Deals'!$A:$J,2,FALSE),"No")</f>
        <v>No</v>
      </c>
      <c r="H58" s="62" t="s">
        <v>66</v>
      </c>
      <c r="I58" s="199" t="s">
        <v>37</v>
      </c>
      <c r="J58" s="233">
        <v>43008</v>
      </c>
      <c r="K58" s="234" t="s">
        <v>2725</v>
      </c>
      <c r="L58" s="199" t="s">
        <v>47</v>
      </c>
      <c r="M58" s="233">
        <v>43008</v>
      </c>
      <c r="N58" s="236">
        <v>120000</v>
      </c>
      <c r="O58" s="373">
        <f t="shared" si="0"/>
        <v>0.12</v>
      </c>
      <c r="P58" s="276">
        <v>12</v>
      </c>
      <c r="Q58" s="235" t="s">
        <v>7102</v>
      </c>
      <c r="R58" s="237" t="s">
        <v>103</v>
      </c>
      <c r="S58" s="199" t="s">
        <v>7</v>
      </c>
      <c r="T58" s="199" t="s">
        <v>1795</v>
      </c>
      <c r="U58" s="199" t="s">
        <v>2726</v>
      </c>
      <c r="V58" s="199" t="s">
        <v>6373</v>
      </c>
      <c r="W58" s="199" t="s">
        <v>7581</v>
      </c>
      <c r="Y58" s="374" t="s">
        <v>7201</v>
      </c>
    </row>
    <row r="59" spans="1:25" x14ac:dyDescent="0.25">
      <c r="A59" s="273" t="s">
        <v>1772</v>
      </c>
      <c r="B59" s="79" t="s">
        <v>61</v>
      </c>
      <c r="C59" s="79" t="s">
        <v>61</v>
      </c>
      <c r="D59" s="79" t="s">
        <v>218</v>
      </c>
      <c r="E59" s="79" t="s">
        <v>1773</v>
      </c>
      <c r="F59" s="62" t="s">
        <v>26</v>
      </c>
      <c r="G59" s="62" t="str">
        <f>_xlfn.IFNA(VLOOKUP($A59,'Engaged Deals'!$A:$J,2,FALSE),"No")</f>
        <v>Yes</v>
      </c>
      <c r="H59" s="62" t="s">
        <v>65</v>
      </c>
      <c r="I59" s="79" t="s">
        <v>32</v>
      </c>
      <c r="J59" s="80">
        <v>42828</v>
      </c>
      <c r="K59" s="174" t="s">
        <v>1774</v>
      </c>
      <c r="L59" s="79" t="s">
        <v>48</v>
      </c>
      <c r="M59" s="238">
        <v>42828</v>
      </c>
      <c r="N59" s="167">
        <v>227502</v>
      </c>
      <c r="O59" s="373">
        <f t="shared" si="0"/>
        <v>0.22750200000000001</v>
      </c>
      <c r="P59" s="274">
        <v>4</v>
      </c>
      <c r="Q59" s="238" t="s">
        <v>7101</v>
      </c>
      <c r="R59" s="84" t="s">
        <v>103</v>
      </c>
      <c r="S59" s="79" t="s">
        <v>8</v>
      </c>
      <c r="T59" s="79" t="s">
        <v>158</v>
      </c>
      <c r="U59" s="79" t="s">
        <v>5843</v>
      </c>
      <c r="V59" s="79" t="s">
        <v>5899</v>
      </c>
      <c r="W59" s="79" t="s">
        <v>221</v>
      </c>
      <c r="X59" s="1" t="s">
        <v>7800</v>
      </c>
      <c r="Y59" s="374" t="s">
        <v>7201</v>
      </c>
    </row>
    <row r="60" spans="1:25" x14ac:dyDescent="0.25">
      <c r="A60" s="273" t="s">
        <v>1772</v>
      </c>
      <c r="B60" s="79" t="s">
        <v>61</v>
      </c>
      <c r="C60" s="79" t="s">
        <v>61</v>
      </c>
      <c r="D60" s="79" t="s">
        <v>218</v>
      </c>
      <c r="E60" s="79" t="s">
        <v>1773</v>
      </c>
      <c r="F60" s="62" t="s">
        <v>26</v>
      </c>
      <c r="G60" s="62" t="str">
        <f>_xlfn.IFNA(VLOOKUP($A60,'Engaged Deals'!$A:$J,2,FALSE),"No")</f>
        <v>Yes</v>
      </c>
      <c r="H60" s="62" t="s">
        <v>65</v>
      </c>
      <c r="I60" s="79" t="s">
        <v>32</v>
      </c>
      <c r="J60" s="80">
        <v>42828</v>
      </c>
      <c r="K60" s="174" t="s">
        <v>1774</v>
      </c>
      <c r="L60" s="79" t="s">
        <v>48</v>
      </c>
      <c r="M60" s="238">
        <v>42828</v>
      </c>
      <c r="N60" s="167">
        <v>75833</v>
      </c>
      <c r="O60" s="373">
        <f t="shared" si="0"/>
        <v>7.5832999999999998E-2</v>
      </c>
      <c r="P60" s="274">
        <v>12</v>
      </c>
      <c r="Q60" s="238" t="s">
        <v>5543</v>
      </c>
      <c r="R60" s="84" t="s">
        <v>103</v>
      </c>
      <c r="S60" s="79" t="s">
        <v>385</v>
      </c>
      <c r="T60" s="79" t="s">
        <v>385</v>
      </c>
      <c r="U60" s="79" t="s">
        <v>3622</v>
      </c>
      <c r="V60" s="79" t="s">
        <v>5899</v>
      </c>
      <c r="W60" s="79" t="s">
        <v>221</v>
      </c>
      <c r="X60" s="1" t="s">
        <v>7800</v>
      </c>
      <c r="Y60" s="374" t="s">
        <v>7201</v>
      </c>
    </row>
    <row r="61" spans="1:25" x14ac:dyDescent="0.25">
      <c r="A61" s="79" t="s">
        <v>2873</v>
      </c>
      <c r="B61" s="79" t="s">
        <v>57</v>
      </c>
      <c r="C61" s="79" t="s">
        <v>182</v>
      </c>
      <c r="D61" s="79" t="s">
        <v>2874</v>
      </c>
      <c r="E61" s="79" t="s">
        <v>2875</v>
      </c>
      <c r="F61" s="62" t="s">
        <v>26</v>
      </c>
      <c r="G61" s="62" t="str">
        <f>_xlfn.IFNA(VLOOKUP($A61,'Engaged Deals'!$A:$J,2,FALSE),"No")</f>
        <v>No</v>
      </c>
      <c r="H61" s="62" t="s">
        <v>68</v>
      </c>
      <c r="I61" s="79" t="s">
        <v>32</v>
      </c>
      <c r="J61" s="80">
        <v>42808</v>
      </c>
      <c r="K61" s="174" t="s">
        <v>2876</v>
      </c>
      <c r="L61" s="79" t="s">
        <v>46</v>
      </c>
      <c r="M61" s="238">
        <v>42870</v>
      </c>
      <c r="N61" s="167">
        <v>100000</v>
      </c>
      <c r="O61" s="373">
        <f t="shared" si="0"/>
        <v>0.1</v>
      </c>
      <c r="P61" s="84">
        <v>12</v>
      </c>
      <c r="Q61" s="238" t="s">
        <v>7107</v>
      </c>
      <c r="R61" s="79" t="s">
        <v>125</v>
      </c>
      <c r="S61" s="79" t="s">
        <v>8</v>
      </c>
      <c r="T61" s="79" t="s">
        <v>104</v>
      </c>
      <c r="U61" s="79" t="s">
        <v>1321</v>
      </c>
      <c r="V61" s="79" t="s">
        <v>5559</v>
      </c>
      <c r="W61" s="79"/>
      <c r="Y61" s="374" t="s">
        <v>7201</v>
      </c>
    </row>
    <row r="62" spans="1:25" x14ac:dyDescent="0.25">
      <c r="A62" s="273" t="s">
        <v>5704</v>
      </c>
      <c r="B62" s="79" t="s">
        <v>60</v>
      </c>
      <c r="C62" s="79" t="s">
        <v>805</v>
      </c>
      <c r="D62" s="79" t="s">
        <v>5705</v>
      </c>
      <c r="E62" s="79" t="s">
        <v>1508</v>
      </c>
      <c r="F62" s="62" t="s">
        <v>28</v>
      </c>
      <c r="G62" s="62" t="str">
        <f>_xlfn.IFNA(VLOOKUP($A62,'Engaged Deals'!$A:$J,2,FALSE),"No")</f>
        <v>No</v>
      </c>
      <c r="H62" s="62" t="s">
        <v>65</v>
      </c>
      <c r="I62" s="79" t="s">
        <v>43</v>
      </c>
      <c r="J62" s="80">
        <v>42904</v>
      </c>
      <c r="K62" s="174" t="s">
        <v>6077</v>
      </c>
      <c r="L62" s="79" t="s">
        <v>47</v>
      </c>
      <c r="M62" s="238">
        <v>42904</v>
      </c>
      <c r="N62" s="167">
        <v>100000</v>
      </c>
      <c r="O62" s="373">
        <f t="shared" si="0"/>
        <v>0.1</v>
      </c>
      <c r="P62" s="274">
        <v>12</v>
      </c>
      <c r="Q62" s="238" t="s">
        <v>6513</v>
      </c>
      <c r="R62" s="84" t="s">
        <v>103</v>
      </c>
      <c r="S62" s="79" t="s">
        <v>8</v>
      </c>
      <c r="T62" s="79" t="s">
        <v>104</v>
      </c>
      <c r="U62" s="79" t="s">
        <v>105</v>
      </c>
      <c r="V62" s="79" t="s">
        <v>5928</v>
      </c>
      <c r="W62" s="79" t="s">
        <v>757</v>
      </c>
      <c r="Y62" s="374" t="s">
        <v>7201</v>
      </c>
    </row>
    <row r="63" spans="1:25" x14ac:dyDescent="0.25">
      <c r="A63" s="273" t="s">
        <v>4425</v>
      </c>
      <c r="B63" s="79" t="s">
        <v>57</v>
      </c>
      <c r="C63" s="79" t="s">
        <v>391</v>
      </c>
      <c r="D63" s="79" t="s">
        <v>4426</v>
      </c>
      <c r="E63" s="79" t="s">
        <v>4427</v>
      </c>
      <c r="F63" s="62" t="s">
        <v>25</v>
      </c>
      <c r="G63" s="62" t="str">
        <f>_xlfn.IFNA(VLOOKUP($A63,'Engaged Deals'!$A:$J,2,FALSE),"No")</f>
        <v>No</v>
      </c>
      <c r="H63" s="62" t="s">
        <v>65</v>
      </c>
      <c r="I63" s="79" t="s">
        <v>35</v>
      </c>
      <c r="J63" s="80">
        <v>42916</v>
      </c>
      <c r="K63" s="174" t="s">
        <v>4428</v>
      </c>
      <c r="L63" s="79" t="s">
        <v>47</v>
      </c>
      <c r="M63" s="238">
        <v>42916</v>
      </c>
      <c r="N63" s="167">
        <v>20000</v>
      </c>
      <c r="O63" s="373">
        <f t="shared" si="0"/>
        <v>0.02</v>
      </c>
      <c r="P63" s="274">
        <v>12</v>
      </c>
      <c r="Q63" s="238" t="s">
        <v>7102</v>
      </c>
      <c r="R63" s="84" t="s">
        <v>125</v>
      </c>
      <c r="S63" s="79" t="s">
        <v>9</v>
      </c>
      <c r="T63" s="79" t="s">
        <v>184</v>
      </c>
      <c r="U63" s="79" t="s">
        <v>185</v>
      </c>
      <c r="V63" s="79" t="s">
        <v>6218</v>
      </c>
      <c r="W63" s="79" t="s">
        <v>667</v>
      </c>
      <c r="Y63" s="374" t="s">
        <v>7201</v>
      </c>
    </row>
    <row r="64" spans="1:25" x14ac:dyDescent="0.25">
      <c r="A64" s="273" t="s">
        <v>2525</v>
      </c>
      <c r="B64" s="79" t="s">
        <v>60</v>
      </c>
      <c r="C64" s="79" t="s">
        <v>543</v>
      </c>
      <c r="D64" s="79" t="s">
        <v>2526</v>
      </c>
      <c r="E64" s="79" t="s">
        <v>2527</v>
      </c>
      <c r="F64" s="62" t="s">
        <v>6576</v>
      </c>
      <c r="G64" s="62" t="str">
        <f>_xlfn.IFNA(VLOOKUP($A64,'Engaged Deals'!$A:$J,2,FALSE),"No")</f>
        <v>Yes</v>
      </c>
      <c r="H64" s="62" t="s">
        <v>65</v>
      </c>
      <c r="I64" s="79" t="s">
        <v>32</v>
      </c>
      <c r="J64" s="80">
        <v>42877</v>
      </c>
      <c r="K64" s="174" t="s">
        <v>2528</v>
      </c>
      <c r="L64" s="79" t="s">
        <v>47</v>
      </c>
      <c r="M64" s="238">
        <v>42877</v>
      </c>
      <c r="N64" s="167">
        <v>150000</v>
      </c>
      <c r="O64" s="373">
        <f t="shared" si="0"/>
        <v>0.15</v>
      </c>
      <c r="P64" s="274">
        <v>12</v>
      </c>
      <c r="Q64" s="238" t="s">
        <v>7102</v>
      </c>
      <c r="R64" s="84" t="s">
        <v>103</v>
      </c>
      <c r="S64" s="79" t="s">
        <v>8</v>
      </c>
      <c r="T64" s="79" t="s">
        <v>104</v>
      </c>
      <c r="U64" s="79" t="s">
        <v>105</v>
      </c>
      <c r="V64" s="79" t="s">
        <v>5891</v>
      </c>
      <c r="W64" s="79" t="s">
        <v>186</v>
      </c>
      <c r="X64" s="1" t="s">
        <v>7800</v>
      </c>
      <c r="Y64" s="374" t="s">
        <v>7201</v>
      </c>
    </row>
    <row r="65" spans="1:25" x14ac:dyDescent="0.25">
      <c r="A65" s="79" t="s">
        <v>1852</v>
      </c>
      <c r="B65" s="79" t="s">
        <v>62</v>
      </c>
      <c r="C65" s="79" t="s">
        <v>1065</v>
      </c>
      <c r="D65" s="79" t="s">
        <v>1853</v>
      </c>
      <c r="E65" s="79" t="s">
        <v>1854</v>
      </c>
      <c r="F65" s="62" t="s">
        <v>25</v>
      </c>
      <c r="G65" s="62" t="str">
        <f>_xlfn.IFNA(VLOOKUP($A65,'Engaged Deals'!$A:$J,2,FALSE),"No")</f>
        <v>No</v>
      </c>
      <c r="H65" s="62" t="s">
        <v>68</v>
      </c>
      <c r="I65" s="79" t="s">
        <v>35</v>
      </c>
      <c r="J65" s="80">
        <v>42809</v>
      </c>
      <c r="K65" s="174" t="s">
        <v>1855</v>
      </c>
      <c r="L65" s="79" t="s">
        <v>47</v>
      </c>
      <c r="M65" s="238">
        <v>42809</v>
      </c>
      <c r="N65" s="167">
        <v>200000</v>
      </c>
      <c r="O65" s="373">
        <f t="shared" si="0"/>
        <v>0.2</v>
      </c>
      <c r="P65" s="84">
        <v>1</v>
      </c>
      <c r="Q65" s="238" t="s">
        <v>7102</v>
      </c>
      <c r="R65" s="79" t="s">
        <v>103</v>
      </c>
      <c r="S65" s="79" t="s">
        <v>7</v>
      </c>
      <c r="T65" s="79" t="s">
        <v>477</v>
      </c>
      <c r="U65" s="79" t="s">
        <v>1138</v>
      </c>
      <c r="V65" s="79" t="s">
        <v>5526</v>
      </c>
      <c r="W65" s="79" t="s">
        <v>313</v>
      </c>
      <c r="Y65" s="374" t="s">
        <v>7201</v>
      </c>
    </row>
    <row r="66" spans="1:25" x14ac:dyDescent="0.25">
      <c r="A66" s="273" t="s">
        <v>3649</v>
      </c>
      <c r="B66" s="79" t="s">
        <v>60</v>
      </c>
      <c r="C66" s="79" t="s">
        <v>543</v>
      </c>
      <c r="D66" s="79" t="s">
        <v>3650</v>
      </c>
      <c r="E66" s="79" t="s">
        <v>3651</v>
      </c>
      <c r="F66" s="62" t="s">
        <v>6576</v>
      </c>
      <c r="G66" s="62" t="str">
        <f>_xlfn.IFNA(VLOOKUP($A66,'Engaged Deals'!$A:$J,2,FALSE),"No")</f>
        <v>No</v>
      </c>
      <c r="H66" s="62" t="s">
        <v>65</v>
      </c>
      <c r="I66" s="79" t="s">
        <v>32</v>
      </c>
      <c r="J66" s="80">
        <v>42871</v>
      </c>
      <c r="K66" s="174" t="s">
        <v>3652</v>
      </c>
      <c r="L66" s="79" t="s">
        <v>46</v>
      </c>
      <c r="M66" s="238">
        <v>42871</v>
      </c>
      <c r="N66" s="167">
        <v>66667</v>
      </c>
      <c r="O66" s="373">
        <f t="shared" ref="O66:O129" si="1">N66/1000000</f>
        <v>6.6667000000000004E-2</v>
      </c>
      <c r="P66" s="274">
        <v>12</v>
      </c>
      <c r="Q66" s="238" t="s">
        <v>812</v>
      </c>
      <c r="R66" s="84" t="s">
        <v>125</v>
      </c>
      <c r="S66" s="79" t="s">
        <v>7</v>
      </c>
      <c r="T66" s="79" t="s">
        <v>1867</v>
      </c>
      <c r="U66" s="79" t="s">
        <v>2958</v>
      </c>
      <c r="V66" s="79" t="s">
        <v>6116</v>
      </c>
      <c r="W66" s="79" t="s">
        <v>186</v>
      </c>
      <c r="Y66" s="374" t="s">
        <v>7201</v>
      </c>
    </row>
    <row r="67" spans="1:25" x14ac:dyDescent="0.25">
      <c r="A67" s="275" t="s">
        <v>3342</v>
      </c>
      <c r="B67" s="199" t="s">
        <v>56</v>
      </c>
      <c r="C67" s="199" t="s">
        <v>194</v>
      </c>
      <c r="D67" s="199" t="s">
        <v>3287</v>
      </c>
      <c r="E67" s="199" t="s">
        <v>3343</v>
      </c>
      <c r="F67" s="62" t="s">
        <v>27</v>
      </c>
      <c r="G67" s="62" t="str">
        <f>_xlfn.IFNA(VLOOKUP($A67,'Engaged Deals'!$A:$J,2,FALSE),"No")</f>
        <v>No</v>
      </c>
      <c r="H67" s="62" t="s">
        <v>66</v>
      </c>
      <c r="I67" s="199" t="s">
        <v>39</v>
      </c>
      <c r="J67" s="233">
        <v>42921</v>
      </c>
      <c r="K67" s="234" t="s">
        <v>3344</v>
      </c>
      <c r="L67" s="199" t="s">
        <v>46</v>
      </c>
      <c r="M67" s="233">
        <v>42921</v>
      </c>
      <c r="N67" s="236">
        <v>100000</v>
      </c>
      <c r="O67" s="373">
        <f t="shared" si="1"/>
        <v>0.1</v>
      </c>
      <c r="P67" s="276">
        <v>3</v>
      </c>
      <c r="Q67" s="235" t="s">
        <v>3290</v>
      </c>
      <c r="R67" s="237" t="s">
        <v>125</v>
      </c>
      <c r="S67" s="199" t="s">
        <v>8</v>
      </c>
      <c r="T67" s="199" t="s">
        <v>134</v>
      </c>
      <c r="U67" s="199" t="s">
        <v>3291</v>
      </c>
      <c r="V67" s="199" t="s">
        <v>6071</v>
      </c>
      <c r="W67" s="199" t="s">
        <v>757</v>
      </c>
      <c r="Y67" s="374" t="s">
        <v>7201</v>
      </c>
    </row>
    <row r="68" spans="1:25" x14ac:dyDescent="0.25">
      <c r="A68" s="273" t="s">
        <v>6684</v>
      </c>
      <c r="B68" s="79" t="s">
        <v>57</v>
      </c>
      <c r="C68" s="79" t="s">
        <v>182</v>
      </c>
      <c r="D68" s="79" t="s">
        <v>6685</v>
      </c>
      <c r="E68" s="79" t="s">
        <v>6686</v>
      </c>
      <c r="F68" s="62" t="s">
        <v>28</v>
      </c>
      <c r="G68" s="62" t="str">
        <f>_xlfn.IFNA(VLOOKUP($A68,'Engaged Deals'!$A:$J,2,FALSE),"No")</f>
        <v>No</v>
      </c>
      <c r="H68" s="62" t="s">
        <v>65</v>
      </c>
      <c r="I68" s="79" t="s">
        <v>34</v>
      </c>
      <c r="J68" s="80">
        <v>42913</v>
      </c>
      <c r="K68" s="174" t="s">
        <v>6841</v>
      </c>
      <c r="L68" s="79" t="s">
        <v>142</v>
      </c>
      <c r="M68" s="238">
        <v>42913</v>
      </c>
      <c r="N68" s="167">
        <v>25000</v>
      </c>
      <c r="O68" s="373">
        <f t="shared" si="1"/>
        <v>2.5000000000000001E-2</v>
      </c>
      <c r="P68" s="274">
        <v>12</v>
      </c>
      <c r="Q68" s="238" t="s">
        <v>6513</v>
      </c>
      <c r="R68" s="84" t="s">
        <v>125</v>
      </c>
      <c r="S68" s="79" t="s">
        <v>8</v>
      </c>
      <c r="T68" s="79" t="s">
        <v>104</v>
      </c>
      <c r="U68" s="79"/>
      <c r="V68" s="79" t="s">
        <v>6105</v>
      </c>
      <c r="W68" s="79" t="s">
        <v>1980</v>
      </c>
      <c r="Y68" s="374" t="s">
        <v>7201</v>
      </c>
    </row>
    <row r="69" spans="1:25" x14ac:dyDescent="0.25">
      <c r="A69" s="273" t="s">
        <v>6690</v>
      </c>
      <c r="B69" s="79" t="s">
        <v>57</v>
      </c>
      <c r="C69" s="79" t="s">
        <v>324</v>
      </c>
      <c r="D69" s="79" t="s">
        <v>6691</v>
      </c>
      <c r="E69" s="79" t="s">
        <v>6692</v>
      </c>
      <c r="F69" s="62" t="s">
        <v>28</v>
      </c>
      <c r="G69" s="62" t="str">
        <f>_xlfn.IFNA(VLOOKUP($A69,'Engaged Deals'!$A:$J,2,FALSE),"No")</f>
        <v>No</v>
      </c>
      <c r="H69" s="62" t="s">
        <v>65</v>
      </c>
      <c r="I69" s="79" t="s">
        <v>34</v>
      </c>
      <c r="J69" s="80">
        <v>42912</v>
      </c>
      <c r="K69" s="174" t="s">
        <v>6843</v>
      </c>
      <c r="L69" s="79" t="s">
        <v>142</v>
      </c>
      <c r="M69" s="238">
        <v>42912</v>
      </c>
      <c r="N69" s="167">
        <v>24000</v>
      </c>
      <c r="O69" s="373">
        <f t="shared" si="1"/>
        <v>2.4E-2</v>
      </c>
      <c r="P69" s="274">
        <v>12</v>
      </c>
      <c r="Q69" s="238" t="s">
        <v>6513</v>
      </c>
      <c r="R69" s="84" t="s">
        <v>103</v>
      </c>
      <c r="S69" s="79" t="s">
        <v>8</v>
      </c>
      <c r="T69" s="79" t="s">
        <v>104</v>
      </c>
      <c r="U69" s="79" t="s">
        <v>5594</v>
      </c>
      <c r="V69" s="79" t="s">
        <v>6226</v>
      </c>
      <c r="W69" s="79" t="s">
        <v>128</v>
      </c>
      <c r="Y69" s="374" t="s">
        <v>7201</v>
      </c>
    </row>
    <row r="70" spans="1:25" x14ac:dyDescent="0.25">
      <c r="A70" s="273" t="s">
        <v>3985</v>
      </c>
      <c r="B70" s="79" t="s">
        <v>56</v>
      </c>
      <c r="C70" s="79" t="s">
        <v>161</v>
      </c>
      <c r="D70" s="79" t="s">
        <v>585</v>
      </c>
      <c r="E70" s="79" t="s">
        <v>3986</v>
      </c>
      <c r="F70" s="62" t="s">
        <v>26</v>
      </c>
      <c r="G70" s="62" t="str">
        <f>_xlfn.IFNA(VLOOKUP($A70,'Engaged Deals'!$A:$J,2,FALSE),"No")</f>
        <v>No</v>
      </c>
      <c r="H70" s="62" t="s">
        <v>65</v>
      </c>
      <c r="I70" s="79" t="s">
        <v>32</v>
      </c>
      <c r="J70" s="80">
        <v>42909</v>
      </c>
      <c r="K70" s="174" t="s">
        <v>3987</v>
      </c>
      <c r="L70" s="79" t="s">
        <v>47</v>
      </c>
      <c r="M70" s="238">
        <v>42919</v>
      </c>
      <c r="N70" s="167">
        <v>50000</v>
      </c>
      <c r="O70" s="373">
        <f t="shared" si="1"/>
        <v>0.05</v>
      </c>
      <c r="P70" s="274">
        <v>3</v>
      </c>
      <c r="Q70" s="238" t="s">
        <v>1062</v>
      </c>
      <c r="R70" s="84" t="s">
        <v>125</v>
      </c>
      <c r="S70" s="79" t="s">
        <v>7</v>
      </c>
      <c r="T70" s="79" t="s">
        <v>477</v>
      </c>
      <c r="U70" s="79" t="s">
        <v>1996</v>
      </c>
      <c r="V70" s="79" t="s">
        <v>7361</v>
      </c>
      <c r="W70" s="79" t="s">
        <v>882</v>
      </c>
      <c r="Y70" s="374" t="s">
        <v>7201</v>
      </c>
    </row>
    <row r="71" spans="1:25" x14ac:dyDescent="0.25">
      <c r="A71" s="273" t="s">
        <v>6611</v>
      </c>
      <c r="B71" s="79" t="s">
        <v>57</v>
      </c>
      <c r="C71" s="79" t="s">
        <v>98</v>
      </c>
      <c r="D71" s="79" t="s">
        <v>6612</v>
      </c>
      <c r="E71" s="79" t="s">
        <v>6613</v>
      </c>
      <c r="F71" s="62" t="s">
        <v>27</v>
      </c>
      <c r="G71" s="62" t="str">
        <f>_xlfn.IFNA(VLOOKUP($A71,'Engaged Deals'!$A:$J,2,FALSE),"No")</f>
        <v>No</v>
      </c>
      <c r="H71" s="62" t="s">
        <v>65</v>
      </c>
      <c r="I71" s="79" t="s">
        <v>39</v>
      </c>
      <c r="J71" s="80">
        <v>42908</v>
      </c>
      <c r="K71" s="174" t="s">
        <v>6780</v>
      </c>
      <c r="L71" s="79" t="s">
        <v>46</v>
      </c>
      <c r="M71" s="238">
        <v>42908</v>
      </c>
      <c r="N71" s="167">
        <v>150000</v>
      </c>
      <c r="O71" s="373">
        <f t="shared" si="1"/>
        <v>0.15</v>
      </c>
      <c r="P71" s="274">
        <v>12</v>
      </c>
      <c r="Q71" s="238" t="s">
        <v>6513</v>
      </c>
      <c r="R71" s="84" t="s">
        <v>125</v>
      </c>
      <c r="S71" s="79" t="s">
        <v>8</v>
      </c>
      <c r="T71" s="79" t="s">
        <v>104</v>
      </c>
      <c r="U71" s="79"/>
      <c r="V71" s="79" t="s">
        <v>106</v>
      </c>
      <c r="W71" s="79" t="s">
        <v>667</v>
      </c>
      <c r="Y71" s="374" t="s">
        <v>7201</v>
      </c>
    </row>
    <row r="72" spans="1:25" x14ac:dyDescent="0.25">
      <c r="A72" s="126" t="s">
        <v>7333</v>
      </c>
      <c r="B72" s="126" t="s">
        <v>57</v>
      </c>
      <c r="C72" s="126" t="s">
        <v>182</v>
      </c>
      <c r="D72" s="126" t="s">
        <v>7319</v>
      </c>
      <c r="E72" s="126" t="s">
        <v>7334</v>
      </c>
      <c r="F72" s="62" t="s">
        <v>25</v>
      </c>
      <c r="G72" s="62" t="str">
        <f>_xlfn.IFNA(VLOOKUP($A72,'Engaged Deals'!$A:$J,2,FALSE),"No")</f>
        <v>No</v>
      </c>
      <c r="H72" s="62" t="s">
        <v>65</v>
      </c>
      <c r="I72" s="126" t="s">
        <v>35</v>
      </c>
      <c r="J72" s="127">
        <v>42839</v>
      </c>
      <c r="K72" s="195">
        <v>42809</v>
      </c>
      <c r="L72" s="126" t="s">
        <v>48</v>
      </c>
      <c r="M72" s="195">
        <v>42839</v>
      </c>
      <c r="N72" s="128">
        <v>62000</v>
      </c>
      <c r="O72" s="373">
        <f t="shared" si="1"/>
        <v>6.2E-2</v>
      </c>
      <c r="P72" s="277">
        <v>9</v>
      </c>
      <c r="Q72" s="127">
        <v>42825</v>
      </c>
      <c r="R72" s="202" t="s">
        <v>103</v>
      </c>
      <c r="S72" s="199" t="s">
        <v>8</v>
      </c>
      <c r="T72" s="126" t="s">
        <v>162</v>
      </c>
      <c r="U72" s="126" t="s">
        <v>105</v>
      </c>
      <c r="V72" s="126" t="s">
        <v>7159</v>
      </c>
      <c r="W72" s="199"/>
      <c r="Y72" s="374" t="s">
        <v>7201</v>
      </c>
    </row>
    <row r="73" spans="1:25" x14ac:dyDescent="0.25">
      <c r="A73" s="79" t="s">
        <v>2351</v>
      </c>
      <c r="B73" s="79" t="s">
        <v>62</v>
      </c>
      <c r="C73" s="79" t="s">
        <v>1065</v>
      </c>
      <c r="D73" s="79" t="s">
        <v>2352</v>
      </c>
      <c r="E73" s="79" t="s">
        <v>2353</v>
      </c>
      <c r="F73" s="62" t="s">
        <v>26</v>
      </c>
      <c r="G73" s="62" t="str">
        <f>_xlfn.IFNA(VLOOKUP($A73,'Engaged Deals'!$A:$J,2,FALSE),"No")</f>
        <v>No</v>
      </c>
      <c r="H73" s="62" t="s">
        <v>68</v>
      </c>
      <c r="I73" s="79" t="s">
        <v>32</v>
      </c>
      <c r="J73" s="80">
        <v>42794</v>
      </c>
      <c r="K73" s="174" t="s">
        <v>2354</v>
      </c>
      <c r="L73" s="79" t="s">
        <v>47</v>
      </c>
      <c r="M73" s="238">
        <v>42794</v>
      </c>
      <c r="N73" s="167">
        <v>150000</v>
      </c>
      <c r="O73" s="373">
        <f t="shared" si="1"/>
        <v>0.15</v>
      </c>
      <c r="P73" s="84">
        <v>1</v>
      </c>
      <c r="Q73" s="238" t="s">
        <v>7101</v>
      </c>
      <c r="R73" s="79" t="s">
        <v>125</v>
      </c>
      <c r="S73" s="79" t="s">
        <v>7</v>
      </c>
      <c r="T73" s="79" t="s">
        <v>388</v>
      </c>
      <c r="U73" s="79" t="s">
        <v>2355</v>
      </c>
      <c r="V73" s="79" t="s">
        <v>5537</v>
      </c>
      <c r="W73" s="79" t="s">
        <v>186</v>
      </c>
      <c r="Y73" s="374" t="s">
        <v>7201</v>
      </c>
    </row>
    <row r="74" spans="1:25" x14ac:dyDescent="0.25">
      <c r="A74" s="275" t="s">
        <v>3813</v>
      </c>
      <c r="B74" s="199" t="s">
        <v>56</v>
      </c>
      <c r="C74" s="199" t="s">
        <v>161</v>
      </c>
      <c r="D74" s="199" t="s">
        <v>3814</v>
      </c>
      <c r="E74" s="199" t="s">
        <v>3815</v>
      </c>
      <c r="F74" s="62" t="s">
        <v>26</v>
      </c>
      <c r="G74" s="62" t="str">
        <f>_xlfn.IFNA(VLOOKUP($A74,'Engaged Deals'!$A:$J,2,FALSE),"No")</f>
        <v>No</v>
      </c>
      <c r="H74" s="62" t="s">
        <v>65</v>
      </c>
      <c r="I74" s="199" t="s">
        <v>32</v>
      </c>
      <c r="J74" s="233">
        <v>42838</v>
      </c>
      <c r="K74" s="300" t="s">
        <v>3816</v>
      </c>
      <c r="L74" s="203" t="s">
        <v>47</v>
      </c>
      <c r="M74" s="239">
        <v>42872</v>
      </c>
      <c r="N74" s="301">
        <v>50000</v>
      </c>
      <c r="O74" s="373">
        <f t="shared" si="1"/>
        <v>0.05</v>
      </c>
      <c r="P74" s="237">
        <v>1</v>
      </c>
      <c r="Q74" s="304">
        <v>42783.104942129627</v>
      </c>
      <c r="R74" s="237" t="s">
        <v>103</v>
      </c>
      <c r="S74" s="199" t="s">
        <v>6</v>
      </c>
      <c r="T74" s="199" t="s">
        <v>1077</v>
      </c>
      <c r="U74" s="199" t="s">
        <v>3817</v>
      </c>
      <c r="V74" s="199" t="s">
        <v>6168</v>
      </c>
      <c r="W74" s="199" t="s">
        <v>3818</v>
      </c>
      <c r="Y74" s="374" t="s">
        <v>7201</v>
      </c>
    </row>
    <row r="75" spans="1:25" x14ac:dyDescent="0.25">
      <c r="A75" s="273" t="s">
        <v>4421</v>
      </c>
      <c r="B75" s="79" t="s">
        <v>60</v>
      </c>
      <c r="C75" s="79" t="s">
        <v>805</v>
      </c>
      <c r="D75" s="79" t="s">
        <v>4422</v>
      </c>
      <c r="E75" s="79" t="s">
        <v>4423</v>
      </c>
      <c r="F75" s="62" t="s">
        <v>27</v>
      </c>
      <c r="G75" s="62" t="str">
        <f>_xlfn.IFNA(VLOOKUP($A75,'Engaged Deals'!$A:$J,2,FALSE),"No")</f>
        <v>No</v>
      </c>
      <c r="H75" s="62" t="s">
        <v>65</v>
      </c>
      <c r="I75" s="79" t="s">
        <v>39</v>
      </c>
      <c r="J75" s="80">
        <v>42873</v>
      </c>
      <c r="K75" s="174" t="s">
        <v>4424</v>
      </c>
      <c r="L75" s="79" t="s">
        <v>48</v>
      </c>
      <c r="M75" s="238">
        <v>42873</v>
      </c>
      <c r="N75" s="167">
        <v>40000</v>
      </c>
      <c r="O75" s="373">
        <f t="shared" si="1"/>
        <v>0.04</v>
      </c>
      <c r="P75" s="274">
        <v>12</v>
      </c>
      <c r="Q75" s="238" t="s">
        <v>7407</v>
      </c>
      <c r="R75" s="84" t="s">
        <v>211</v>
      </c>
      <c r="S75" s="79" t="s">
        <v>7</v>
      </c>
      <c r="T75" s="79" t="s">
        <v>477</v>
      </c>
      <c r="U75" s="79" t="s">
        <v>2539</v>
      </c>
      <c r="V75" s="79" t="s">
        <v>6197</v>
      </c>
      <c r="W75" s="79" t="s">
        <v>356</v>
      </c>
      <c r="Y75" s="374" t="s">
        <v>7201</v>
      </c>
    </row>
    <row r="76" spans="1:25" x14ac:dyDescent="0.25">
      <c r="A76" s="273" t="s">
        <v>4421</v>
      </c>
      <c r="B76" s="79" t="s">
        <v>60</v>
      </c>
      <c r="C76" s="79" t="s">
        <v>805</v>
      </c>
      <c r="D76" s="79" t="s">
        <v>4422</v>
      </c>
      <c r="E76" s="79" t="s">
        <v>4423</v>
      </c>
      <c r="F76" s="62" t="s">
        <v>27</v>
      </c>
      <c r="G76" s="62" t="str">
        <f>_xlfn.IFNA(VLOOKUP($A76,'Engaged Deals'!$A:$J,2,FALSE),"No")</f>
        <v>No</v>
      </c>
      <c r="H76" s="62" t="s">
        <v>65</v>
      </c>
      <c r="I76" s="79" t="s">
        <v>39</v>
      </c>
      <c r="J76" s="80">
        <v>42873</v>
      </c>
      <c r="K76" s="174" t="s">
        <v>4424</v>
      </c>
      <c r="L76" s="79" t="s">
        <v>48</v>
      </c>
      <c r="M76" s="238">
        <v>42873</v>
      </c>
      <c r="N76" s="167">
        <v>5000</v>
      </c>
      <c r="O76" s="373">
        <f t="shared" si="1"/>
        <v>5.0000000000000001E-3</v>
      </c>
      <c r="P76" s="274">
        <v>12</v>
      </c>
      <c r="Q76" s="238" t="s">
        <v>7463</v>
      </c>
      <c r="R76" s="84" t="s">
        <v>292</v>
      </c>
      <c r="S76" s="79" t="s">
        <v>7</v>
      </c>
      <c r="T76" s="79" t="s">
        <v>477</v>
      </c>
      <c r="U76" s="79" t="s">
        <v>1138</v>
      </c>
      <c r="V76" s="79" t="s">
        <v>6197</v>
      </c>
      <c r="W76" s="79" t="s">
        <v>356</v>
      </c>
      <c r="Y76" s="374" t="s">
        <v>7201</v>
      </c>
    </row>
    <row r="77" spans="1:25" x14ac:dyDescent="0.25">
      <c r="A77" s="278" t="s">
        <v>7726</v>
      </c>
      <c r="B77" s="268" t="s">
        <v>57</v>
      </c>
      <c r="C77" s="268" t="s">
        <v>775</v>
      </c>
      <c r="D77" s="268" t="s">
        <v>7727</v>
      </c>
      <c r="E77" s="268" t="s">
        <v>7728</v>
      </c>
      <c r="F77" s="62" t="s">
        <v>24</v>
      </c>
      <c r="G77" s="62" t="str">
        <f>_xlfn.IFNA(VLOOKUP($A77,'Engaged Deals'!$A:$J,2,FALSE),"No")</f>
        <v>No</v>
      </c>
      <c r="H77" s="62" t="s">
        <v>67</v>
      </c>
      <c r="I77" s="268" t="s">
        <v>38</v>
      </c>
      <c r="J77" s="269">
        <v>43073</v>
      </c>
      <c r="K77" s="270" t="s">
        <v>7729</v>
      </c>
      <c r="L77" s="268" t="s">
        <v>46</v>
      </c>
      <c r="M77" s="279">
        <v>43073</v>
      </c>
      <c r="N77" s="271">
        <v>200000</v>
      </c>
      <c r="O77" s="373">
        <f t="shared" si="1"/>
        <v>0.2</v>
      </c>
      <c r="P77" s="280">
        <v>3</v>
      </c>
      <c r="Q77" s="279" t="s">
        <v>7101</v>
      </c>
      <c r="R77" s="272" t="s">
        <v>103</v>
      </c>
      <c r="S77" s="268" t="s">
        <v>8</v>
      </c>
      <c r="T77" s="268" t="s">
        <v>104</v>
      </c>
      <c r="U77" s="268" t="s">
        <v>105</v>
      </c>
      <c r="V77" s="199" t="s">
        <v>7730</v>
      </c>
      <c r="W77" s="199" t="s">
        <v>7731</v>
      </c>
      <c r="Y77" s="374" t="s">
        <v>7201</v>
      </c>
    </row>
    <row r="78" spans="1:25" x14ac:dyDescent="0.25">
      <c r="A78" s="275" t="s">
        <v>934</v>
      </c>
      <c r="B78" s="199" t="s">
        <v>56</v>
      </c>
      <c r="C78" s="199" t="s">
        <v>117</v>
      </c>
      <c r="D78" s="199" t="s">
        <v>898</v>
      </c>
      <c r="E78" s="199" t="s">
        <v>935</v>
      </c>
      <c r="F78" s="62" t="s">
        <v>25</v>
      </c>
      <c r="G78" s="62" t="str">
        <f>_xlfn.IFNA(VLOOKUP($A78,'Engaged Deals'!$A:$J,2,FALSE),"No")</f>
        <v>No</v>
      </c>
      <c r="H78" s="62" t="s">
        <v>66</v>
      </c>
      <c r="I78" s="199" t="s">
        <v>35</v>
      </c>
      <c r="J78" s="233">
        <v>42972</v>
      </c>
      <c r="K78" s="234" t="s">
        <v>936</v>
      </c>
      <c r="L78" s="199" t="s">
        <v>47</v>
      </c>
      <c r="M78" s="233">
        <v>42972</v>
      </c>
      <c r="N78" s="236">
        <v>300000</v>
      </c>
      <c r="O78" s="373">
        <f t="shared" si="1"/>
        <v>0.3</v>
      </c>
      <c r="P78" s="276">
        <v>5</v>
      </c>
      <c r="Q78" s="235" t="s">
        <v>7101</v>
      </c>
      <c r="R78" s="237" t="s">
        <v>103</v>
      </c>
      <c r="S78" s="199" t="s">
        <v>8</v>
      </c>
      <c r="T78" s="199" t="s">
        <v>104</v>
      </c>
      <c r="U78" s="199" t="s">
        <v>513</v>
      </c>
      <c r="V78" s="199" t="s">
        <v>6723</v>
      </c>
      <c r="W78" s="199" t="s">
        <v>937</v>
      </c>
      <c r="Y78" s="374" t="s">
        <v>7201</v>
      </c>
    </row>
    <row r="79" spans="1:25" x14ac:dyDescent="0.25">
      <c r="A79" s="273" t="s">
        <v>4536</v>
      </c>
      <c r="B79" s="79" t="s">
        <v>62</v>
      </c>
      <c r="C79" s="79" t="s">
        <v>429</v>
      </c>
      <c r="D79" s="79" t="s">
        <v>4537</v>
      </c>
      <c r="E79" s="79" t="s">
        <v>4538</v>
      </c>
      <c r="F79" s="62" t="s">
        <v>26</v>
      </c>
      <c r="G79" s="62" t="str">
        <f>_xlfn.IFNA(VLOOKUP($A79,'Engaged Deals'!$A:$J,2,FALSE),"No")</f>
        <v>No</v>
      </c>
      <c r="H79" s="62" t="s">
        <v>65</v>
      </c>
      <c r="I79" s="79" t="s">
        <v>32</v>
      </c>
      <c r="J79" s="80">
        <v>42916</v>
      </c>
      <c r="K79" s="96" t="s">
        <v>4539</v>
      </c>
      <c r="L79" s="82" t="s">
        <v>47</v>
      </c>
      <c r="M79" s="81">
        <v>42916</v>
      </c>
      <c r="N79" s="83">
        <v>12888</v>
      </c>
      <c r="O79" s="373">
        <f t="shared" si="1"/>
        <v>1.2888E-2</v>
      </c>
      <c r="P79" s="274">
        <v>1</v>
      </c>
      <c r="Q79" s="121" t="s">
        <v>4540</v>
      </c>
      <c r="R79" s="84" t="s">
        <v>125</v>
      </c>
      <c r="S79" s="79" t="s">
        <v>7</v>
      </c>
      <c r="T79" s="79" t="s">
        <v>477</v>
      </c>
      <c r="U79" s="79" t="s">
        <v>4541</v>
      </c>
      <c r="V79" s="79" t="s">
        <v>6233</v>
      </c>
      <c r="W79" s="79" t="s">
        <v>1174</v>
      </c>
      <c r="Y79" s="374" t="s">
        <v>7201</v>
      </c>
    </row>
    <row r="80" spans="1:25" x14ac:dyDescent="0.25">
      <c r="A80" s="273" t="s">
        <v>4546</v>
      </c>
      <c r="B80" s="79" t="s">
        <v>62</v>
      </c>
      <c r="C80" s="79" t="s">
        <v>429</v>
      </c>
      <c r="D80" s="79" t="s">
        <v>4547</v>
      </c>
      <c r="E80" s="79" t="s">
        <v>4538</v>
      </c>
      <c r="F80" s="62" t="s">
        <v>28</v>
      </c>
      <c r="G80" s="62" t="str">
        <f>_xlfn.IFNA(VLOOKUP($A80,'Engaged Deals'!$A:$J,2,FALSE),"No")</f>
        <v>No</v>
      </c>
      <c r="H80" s="62" t="s">
        <v>65</v>
      </c>
      <c r="I80" s="79" t="s">
        <v>34</v>
      </c>
      <c r="J80" s="80">
        <v>42852</v>
      </c>
      <c r="K80" s="96" t="s">
        <v>4548</v>
      </c>
      <c r="L80" s="82" t="s">
        <v>47</v>
      </c>
      <c r="M80" s="81">
        <v>42852</v>
      </c>
      <c r="N80" s="83">
        <v>12510</v>
      </c>
      <c r="O80" s="373">
        <f t="shared" si="1"/>
        <v>1.251E-2</v>
      </c>
      <c r="P80" s="274">
        <v>12</v>
      </c>
      <c r="Q80" s="121" t="s">
        <v>4549</v>
      </c>
      <c r="R80" s="84" t="s">
        <v>125</v>
      </c>
      <c r="S80" s="79" t="s">
        <v>7</v>
      </c>
      <c r="T80" s="79" t="s">
        <v>477</v>
      </c>
      <c r="U80" s="79" t="s">
        <v>4541</v>
      </c>
      <c r="V80" s="79" t="s">
        <v>6233</v>
      </c>
      <c r="W80" s="79" t="s">
        <v>1174</v>
      </c>
      <c r="Y80" s="374" t="s">
        <v>7201</v>
      </c>
    </row>
    <row r="81" spans="1:25" x14ac:dyDescent="0.25">
      <c r="A81" s="273" t="s">
        <v>4542</v>
      </c>
      <c r="B81" s="79" t="s">
        <v>62</v>
      </c>
      <c r="C81" s="79" t="s">
        <v>429</v>
      </c>
      <c r="D81" s="79" t="s">
        <v>4543</v>
      </c>
      <c r="E81" s="79" t="s">
        <v>4538</v>
      </c>
      <c r="F81" s="62" t="s">
        <v>27</v>
      </c>
      <c r="G81" s="62" t="str">
        <f>_xlfn.IFNA(VLOOKUP($A81,'Engaged Deals'!$A:$J,2,FALSE),"No")</f>
        <v>No</v>
      </c>
      <c r="H81" s="62" t="s">
        <v>65</v>
      </c>
      <c r="I81" s="79" t="s">
        <v>39</v>
      </c>
      <c r="J81" s="80">
        <v>42852</v>
      </c>
      <c r="K81" s="96" t="s">
        <v>4544</v>
      </c>
      <c r="L81" s="82" t="s">
        <v>47</v>
      </c>
      <c r="M81" s="81">
        <v>42852</v>
      </c>
      <c r="N81" s="83">
        <v>12510</v>
      </c>
      <c r="O81" s="373">
        <f t="shared" si="1"/>
        <v>1.251E-2</v>
      </c>
      <c r="P81" s="274">
        <v>12</v>
      </c>
      <c r="Q81" s="121" t="s">
        <v>4545</v>
      </c>
      <c r="R81" s="84" t="s">
        <v>125</v>
      </c>
      <c r="S81" s="79" t="s">
        <v>7</v>
      </c>
      <c r="T81" s="79" t="s">
        <v>477</v>
      </c>
      <c r="U81" s="79" t="s">
        <v>4541</v>
      </c>
      <c r="V81" s="79" t="s">
        <v>6233</v>
      </c>
      <c r="W81" s="79" t="s">
        <v>1174</v>
      </c>
      <c r="Y81" s="374" t="s">
        <v>7201</v>
      </c>
    </row>
    <row r="82" spans="1:25" x14ac:dyDescent="0.25">
      <c r="A82" s="273" t="s">
        <v>4073</v>
      </c>
      <c r="B82" s="79" t="s">
        <v>56</v>
      </c>
      <c r="C82" s="79" t="s">
        <v>510</v>
      </c>
      <c r="D82" s="79" t="s">
        <v>4062</v>
      </c>
      <c r="E82" s="79" t="s">
        <v>4074</v>
      </c>
      <c r="F82" s="62" t="s">
        <v>27</v>
      </c>
      <c r="G82" s="62" t="str">
        <f>_xlfn.IFNA(VLOOKUP($A82,'Engaged Deals'!$A:$J,2,FALSE),"No")</f>
        <v>No</v>
      </c>
      <c r="H82" s="62" t="s">
        <v>65</v>
      </c>
      <c r="I82" s="79" t="s">
        <v>39</v>
      </c>
      <c r="J82" s="80">
        <v>42916</v>
      </c>
      <c r="K82" s="174" t="s">
        <v>4075</v>
      </c>
      <c r="L82" s="79" t="s">
        <v>142</v>
      </c>
      <c r="M82" s="238">
        <v>42916</v>
      </c>
      <c r="N82" s="167">
        <v>45000</v>
      </c>
      <c r="O82" s="373">
        <f t="shared" si="1"/>
        <v>4.4999999999999998E-2</v>
      </c>
      <c r="P82" s="274">
        <v>12</v>
      </c>
      <c r="Q82" s="238" t="s">
        <v>172</v>
      </c>
      <c r="R82" s="84" t="s">
        <v>103</v>
      </c>
      <c r="S82" s="79" t="s">
        <v>8</v>
      </c>
      <c r="T82" s="79" t="s">
        <v>104</v>
      </c>
      <c r="U82" s="79"/>
      <c r="V82" s="79" t="s">
        <v>6171</v>
      </c>
      <c r="W82" s="79" t="s">
        <v>186</v>
      </c>
      <c r="Y82" s="374" t="s">
        <v>7201</v>
      </c>
    </row>
    <row r="83" spans="1:25" x14ac:dyDescent="0.25">
      <c r="A83" s="273" t="s">
        <v>1227</v>
      </c>
      <c r="B83" s="79" t="s">
        <v>57</v>
      </c>
      <c r="C83" s="79" t="s">
        <v>98</v>
      </c>
      <c r="D83" s="79" t="s">
        <v>1228</v>
      </c>
      <c r="E83" s="79" t="s">
        <v>316</v>
      </c>
      <c r="F83" s="62" t="s">
        <v>26</v>
      </c>
      <c r="G83" s="62" t="str">
        <f>_xlfn.IFNA(VLOOKUP($A83,'Engaged Deals'!$A:$J,2,FALSE),"No")</f>
        <v>No</v>
      </c>
      <c r="H83" s="62" t="s">
        <v>65</v>
      </c>
      <c r="I83" s="79" t="s">
        <v>32</v>
      </c>
      <c r="J83" s="80">
        <v>42903</v>
      </c>
      <c r="K83" s="174" t="s">
        <v>1229</v>
      </c>
      <c r="L83" s="79" t="s">
        <v>46</v>
      </c>
      <c r="M83" s="238">
        <v>42903</v>
      </c>
      <c r="N83" s="167">
        <v>320000</v>
      </c>
      <c r="O83" s="373">
        <f t="shared" si="1"/>
        <v>0.32</v>
      </c>
      <c r="P83" s="274">
        <v>1</v>
      </c>
      <c r="Q83" s="238" t="s">
        <v>425</v>
      </c>
      <c r="R83" s="84" t="s">
        <v>125</v>
      </c>
      <c r="S83" s="79" t="s">
        <v>8</v>
      </c>
      <c r="T83" s="79" t="s">
        <v>104</v>
      </c>
      <c r="U83" s="79" t="s">
        <v>344</v>
      </c>
      <c r="V83" s="79" t="s">
        <v>106</v>
      </c>
      <c r="W83" s="79"/>
      <c r="Y83" s="374" t="s">
        <v>7201</v>
      </c>
    </row>
    <row r="84" spans="1:25" x14ac:dyDescent="0.25">
      <c r="A84" s="275" t="s">
        <v>548</v>
      </c>
      <c r="B84" s="199" t="s">
        <v>60</v>
      </c>
      <c r="C84" s="199" t="s">
        <v>543</v>
      </c>
      <c r="D84" s="199" t="s">
        <v>549</v>
      </c>
      <c r="E84" s="199" t="s">
        <v>545</v>
      </c>
      <c r="F84" s="62" t="s">
        <v>6576</v>
      </c>
      <c r="G84" s="62" t="str">
        <f>_xlfn.IFNA(VLOOKUP($A84,'Engaged Deals'!$A:$J,2,FALSE),"No")</f>
        <v>No</v>
      </c>
      <c r="H84" s="62" t="s">
        <v>67</v>
      </c>
      <c r="I84" s="199" t="s">
        <v>32</v>
      </c>
      <c r="J84" s="233">
        <v>43083</v>
      </c>
      <c r="K84" s="234" t="s">
        <v>550</v>
      </c>
      <c r="L84" s="199" t="s">
        <v>46</v>
      </c>
      <c r="M84" s="235">
        <v>43083</v>
      </c>
      <c r="N84" s="236">
        <v>999999</v>
      </c>
      <c r="O84" s="373">
        <f t="shared" si="1"/>
        <v>0.99999899999999997</v>
      </c>
      <c r="P84" s="276">
        <v>12</v>
      </c>
      <c r="Q84" s="235" t="s">
        <v>551</v>
      </c>
      <c r="R84" s="237" t="s">
        <v>125</v>
      </c>
      <c r="S84" s="199" t="s">
        <v>8</v>
      </c>
      <c r="T84" s="199" t="s">
        <v>134</v>
      </c>
      <c r="U84" s="199" t="s">
        <v>552</v>
      </c>
      <c r="V84" s="199" t="s">
        <v>6008</v>
      </c>
      <c r="W84" s="199" t="s">
        <v>297</v>
      </c>
      <c r="Y84" s="374" t="s">
        <v>7201</v>
      </c>
    </row>
    <row r="85" spans="1:25" x14ac:dyDescent="0.25">
      <c r="A85" s="79" t="s">
        <v>4215</v>
      </c>
      <c r="B85" s="79" t="s">
        <v>57</v>
      </c>
      <c r="C85" s="79" t="s">
        <v>98</v>
      </c>
      <c r="D85" s="79" t="s">
        <v>4216</v>
      </c>
      <c r="E85" s="79" t="s">
        <v>4217</v>
      </c>
      <c r="F85" s="62" t="s">
        <v>28</v>
      </c>
      <c r="G85" s="62" t="str">
        <f>_xlfn.IFNA(VLOOKUP($A85,'Engaged Deals'!$A:$J,2,FALSE),"No")</f>
        <v>No</v>
      </c>
      <c r="H85" s="62" t="s">
        <v>68</v>
      </c>
      <c r="I85" s="79" t="s">
        <v>34</v>
      </c>
      <c r="J85" s="80">
        <v>42766</v>
      </c>
      <c r="K85" s="174" t="s">
        <v>4218</v>
      </c>
      <c r="L85" s="79" t="s">
        <v>46</v>
      </c>
      <c r="M85" s="238">
        <v>42766</v>
      </c>
      <c r="N85" s="167">
        <v>30000</v>
      </c>
      <c r="O85" s="373">
        <f t="shared" si="1"/>
        <v>0.03</v>
      </c>
      <c r="P85" s="84">
        <v>1</v>
      </c>
      <c r="Q85" s="238" t="s">
        <v>5602</v>
      </c>
      <c r="R85" s="79" t="s">
        <v>125</v>
      </c>
      <c r="S85" s="79" t="s">
        <v>6</v>
      </c>
      <c r="T85" s="79" t="s">
        <v>1077</v>
      </c>
      <c r="U85" s="79"/>
      <c r="V85" s="79" t="s">
        <v>106</v>
      </c>
      <c r="W85" s="79" t="s">
        <v>667</v>
      </c>
      <c r="Y85" s="374" t="s">
        <v>7201</v>
      </c>
    </row>
    <row r="86" spans="1:25" x14ac:dyDescent="0.25">
      <c r="A86" s="273" t="s">
        <v>3244</v>
      </c>
      <c r="B86" s="79" t="s">
        <v>56</v>
      </c>
      <c r="C86" s="79" t="s">
        <v>117</v>
      </c>
      <c r="D86" s="79" t="s">
        <v>1960</v>
      </c>
      <c r="E86" s="79" t="s">
        <v>625</v>
      </c>
      <c r="F86" s="62" t="s">
        <v>28</v>
      </c>
      <c r="G86" s="62" t="str">
        <f>_xlfn.IFNA(VLOOKUP($A86,'Engaged Deals'!$A:$J,2,FALSE),"No")</f>
        <v>No</v>
      </c>
      <c r="H86" s="62" t="s">
        <v>65</v>
      </c>
      <c r="I86" s="79" t="s">
        <v>42</v>
      </c>
      <c r="J86" s="80">
        <v>42916</v>
      </c>
      <c r="K86" s="174" t="s">
        <v>3245</v>
      </c>
      <c r="L86" s="79" t="s">
        <v>47</v>
      </c>
      <c r="M86" s="238">
        <v>42916</v>
      </c>
      <c r="N86" s="167">
        <v>100000</v>
      </c>
      <c r="O86" s="373">
        <f t="shared" si="1"/>
        <v>0.1</v>
      </c>
      <c r="P86" s="274">
        <v>12</v>
      </c>
      <c r="Q86" s="238" t="s">
        <v>5535</v>
      </c>
      <c r="R86" s="84" t="s">
        <v>103</v>
      </c>
      <c r="S86" s="79" t="s">
        <v>8</v>
      </c>
      <c r="T86" s="79" t="s">
        <v>104</v>
      </c>
      <c r="U86" s="79" t="s">
        <v>105</v>
      </c>
      <c r="V86" s="79" t="s">
        <v>5776</v>
      </c>
      <c r="W86" s="79" t="s">
        <v>313</v>
      </c>
      <c r="Y86" s="374" t="s">
        <v>7201</v>
      </c>
    </row>
    <row r="87" spans="1:25" x14ac:dyDescent="0.25">
      <c r="A87" s="275" t="s">
        <v>3380</v>
      </c>
      <c r="B87" s="199" t="s">
        <v>56</v>
      </c>
      <c r="C87" s="199" t="s">
        <v>124</v>
      </c>
      <c r="D87" s="199" t="s">
        <v>3381</v>
      </c>
      <c r="E87" s="199" t="s">
        <v>3382</v>
      </c>
      <c r="F87" s="62" t="s">
        <v>26</v>
      </c>
      <c r="G87" s="62" t="str">
        <f>_xlfn.IFNA(VLOOKUP($A87,'Engaged Deals'!$A:$J,2,FALSE),"No")</f>
        <v>No</v>
      </c>
      <c r="H87" s="62" t="s">
        <v>67</v>
      </c>
      <c r="I87" s="199" t="s">
        <v>32</v>
      </c>
      <c r="J87" s="233">
        <v>43100</v>
      </c>
      <c r="K87" s="234" t="s">
        <v>3383</v>
      </c>
      <c r="L87" s="199" t="s">
        <v>47</v>
      </c>
      <c r="M87" s="235">
        <v>43100</v>
      </c>
      <c r="N87" s="236">
        <v>100000</v>
      </c>
      <c r="O87" s="373">
        <f t="shared" si="1"/>
        <v>0.1</v>
      </c>
      <c r="P87" s="276">
        <v>1</v>
      </c>
      <c r="Q87" s="235" t="s">
        <v>3384</v>
      </c>
      <c r="R87" s="237" t="s">
        <v>103</v>
      </c>
      <c r="S87" s="199" t="s">
        <v>13</v>
      </c>
      <c r="T87" s="199" t="s">
        <v>126</v>
      </c>
      <c r="U87" s="199" t="s">
        <v>524</v>
      </c>
      <c r="V87" s="199" t="s">
        <v>6489</v>
      </c>
      <c r="W87" s="199" t="s">
        <v>435</v>
      </c>
      <c r="Y87" s="374" t="s">
        <v>7201</v>
      </c>
    </row>
    <row r="88" spans="1:25" x14ac:dyDescent="0.25">
      <c r="A88" s="275" t="s">
        <v>4665</v>
      </c>
      <c r="B88" s="199" t="s">
        <v>60</v>
      </c>
      <c r="C88" s="199" t="s">
        <v>138</v>
      </c>
      <c r="D88" s="199" t="s">
        <v>4666</v>
      </c>
      <c r="E88" s="199" t="s">
        <v>316</v>
      </c>
      <c r="F88" s="62" t="s">
        <v>24</v>
      </c>
      <c r="G88" s="62" t="str">
        <f>_xlfn.IFNA(VLOOKUP($A88,'Engaged Deals'!$A:$J,2,FALSE),"No")</f>
        <v>No</v>
      </c>
      <c r="H88" s="62" t="s">
        <v>67</v>
      </c>
      <c r="I88" s="199" t="s">
        <v>37</v>
      </c>
      <c r="J88" s="233">
        <v>43098</v>
      </c>
      <c r="K88" s="234" t="s">
        <v>4667</v>
      </c>
      <c r="L88" s="199" t="s">
        <v>46</v>
      </c>
      <c r="M88" s="235">
        <v>43098</v>
      </c>
      <c r="N88" s="236">
        <v>10000</v>
      </c>
      <c r="O88" s="373">
        <f t="shared" si="1"/>
        <v>0.01</v>
      </c>
      <c r="P88" s="276">
        <v>1</v>
      </c>
      <c r="Q88" s="235" t="s">
        <v>5557</v>
      </c>
      <c r="R88" s="237" t="s">
        <v>125</v>
      </c>
      <c r="S88" s="199" t="s">
        <v>7</v>
      </c>
      <c r="T88" s="199" t="s">
        <v>306</v>
      </c>
      <c r="U88" s="199" t="s">
        <v>1473</v>
      </c>
      <c r="V88" s="199" t="s">
        <v>5956</v>
      </c>
      <c r="W88" s="199" t="s">
        <v>313</v>
      </c>
      <c r="Y88" s="374" t="s">
        <v>7201</v>
      </c>
    </row>
    <row r="89" spans="1:25" x14ac:dyDescent="0.25">
      <c r="A89" s="273" t="s">
        <v>234</v>
      </c>
      <c r="B89" s="79" t="s">
        <v>56</v>
      </c>
      <c r="C89" s="79" t="s">
        <v>235</v>
      </c>
      <c r="D89" s="79" t="s">
        <v>236</v>
      </c>
      <c r="E89" s="79" t="s">
        <v>237</v>
      </c>
      <c r="F89" s="62" t="s">
        <v>24</v>
      </c>
      <c r="G89" s="62" t="str">
        <f>_xlfn.IFNA(VLOOKUP($A89,'Engaged Deals'!$A:$J,2,FALSE),"No")</f>
        <v>Yes</v>
      </c>
      <c r="H89" s="62" t="s">
        <v>65</v>
      </c>
      <c r="I89" s="79" t="s">
        <v>37</v>
      </c>
      <c r="J89" s="80">
        <v>42867</v>
      </c>
      <c r="K89" s="174" t="s">
        <v>238</v>
      </c>
      <c r="L89" s="79" t="s">
        <v>48</v>
      </c>
      <c r="M89" s="238">
        <v>42948</v>
      </c>
      <c r="N89" s="167">
        <v>3500000</v>
      </c>
      <c r="O89" s="373">
        <f t="shared" si="1"/>
        <v>3.5</v>
      </c>
      <c r="P89" s="274">
        <v>12</v>
      </c>
      <c r="Q89" s="238" t="s">
        <v>7102</v>
      </c>
      <c r="R89" s="84" t="s">
        <v>211</v>
      </c>
      <c r="S89" s="79" t="s">
        <v>8</v>
      </c>
      <c r="T89" s="79" t="s">
        <v>104</v>
      </c>
      <c r="U89" s="79" t="s">
        <v>105</v>
      </c>
      <c r="V89" s="79" t="s">
        <v>5490</v>
      </c>
      <c r="W89" s="79" t="s">
        <v>239</v>
      </c>
      <c r="X89" s="1" t="s">
        <v>7800</v>
      </c>
      <c r="Y89" s="374" t="s">
        <v>7201</v>
      </c>
    </row>
    <row r="90" spans="1:25" x14ac:dyDescent="0.25">
      <c r="A90" s="273" t="s">
        <v>234</v>
      </c>
      <c r="B90" s="79" t="s">
        <v>56</v>
      </c>
      <c r="C90" s="79" t="s">
        <v>235</v>
      </c>
      <c r="D90" s="79" t="s">
        <v>236</v>
      </c>
      <c r="E90" s="79" t="s">
        <v>237</v>
      </c>
      <c r="F90" s="62" t="s">
        <v>24</v>
      </c>
      <c r="G90" s="62" t="str">
        <f>_xlfn.IFNA(VLOOKUP($A90,'Engaged Deals'!$A:$J,2,FALSE),"No")</f>
        <v>Yes</v>
      </c>
      <c r="H90" s="62" t="s">
        <v>65</v>
      </c>
      <c r="I90" s="79" t="s">
        <v>37</v>
      </c>
      <c r="J90" s="80">
        <v>42867</v>
      </c>
      <c r="K90" s="174" t="s">
        <v>238</v>
      </c>
      <c r="L90" s="79" t="s">
        <v>48</v>
      </c>
      <c r="M90" s="238">
        <v>42867</v>
      </c>
      <c r="N90" s="167">
        <v>1250000</v>
      </c>
      <c r="O90" s="373">
        <f t="shared" si="1"/>
        <v>1.25</v>
      </c>
      <c r="P90" s="274">
        <v>10</v>
      </c>
      <c r="Q90" s="238" t="s">
        <v>6513</v>
      </c>
      <c r="R90" s="84" t="s">
        <v>466</v>
      </c>
      <c r="S90" s="79" t="s">
        <v>8</v>
      </c>
      <c r="T90" s="79" t="s">
        <v>104</v>
      </c>
      <c r="U90" s="79" t="s">
        <v>105</v>
      </c>
      <c r="V90" s="79" t="s">
        <v>5490</v>
      </c>
      <c r="W90" s="79" t="s">
        <v>239</v>
      </c>
      <c r="X90" s="1" t="s">
        <v>7800</v>
      </c>
      <c r="Y90" s="374" t="s">
        <v>7201</v>
      </c>
    </row>
    <row r="91" spans="1:25" x14ac:dyDescent="0.25">
      <c r="A91" s="273" t="s">
        <v>1481</v>
      </c>
      <c r="B91" s="79" t="s">
        <v>60</v>
      </c>
      <c r="C91" s="79" t="s">
        <v>543</v>
      </c>
      <c r="D91" s="79" t="s">
        <v>692</v>
      </c>
      <c r="E91" s="79" t="s">
        <v>1482</v>
      </c>
      <c r="F91" s="62" t="s">
        <v>6576</v>
      </c>
      <c r="G91" s="62" t="str">
        <f>_xlfn.IFNA(VLOOKUP($A91,'Engaged Deals'!$A:$J,2,FALSE),"No")</f>
        <v>No</v>
      </c>
      <c r="H91" s="62" t="s">
        <v>65</v>
      </c>
      <c r="I91" s="79" t="s">
        <v>34</v>
      </c>
      <c r="J91" s="80">
        <v>42885</v>
      </c>
      <c r="K91" s="174" t="s">
        <v>1483</v>
      </c>
      <c r="L91" s="79" t="s">
        <v>47</v>
      </c>
      <c r="M91" s="238">
        <v>42885</v>
      </c>
      <c r="N91" s="167">
        <v>255000</v>
      </c>
      <c r="O91" s="373">
        <f t="shared" si="1"/>
        <v>0.255</v>
      </c>
      <c r="P91" s="274">
        <v>12</v>
      </c>
      <c r="Q91" s="238" t="s">
        <v>7173</v>
      </c>
      <c r="R91" s="84" t="s">
        <v>103</v>
      </c>
      <c r="S91" s="79" t="s">
        <v>9</v>
      </c>
      <c r="T91" s="79" t="s">
        <v>184</v>
      </c>
      <c r="U91" s="79" t="s">
        <v>751</v>
      </c>
      <c r="V91" s="79" t="s">
        <v>5845</v>
      </c>
      <c r="W91" s="79"/>
      <c r="Y91" s="374" t="s">
        <v>7201</v>
      </c>
    </row>
    <row r="92" spans="1:25" x14ac:dyDescent="0.25">
      <c r="A92" s="79" t="s">
        <v>4386</v>
      </c>
      <c r="B92" s="79" t="s">
        <v>56</v>
      </c>
      <c r="C92" s="79" t="s">
        <v>124</v>
      </c>
      <c r="D92" s="79" t="s">
        <v>130</v>
      </c>
      <c r="E92" s="79" t="s">
        <v>4387</v>
      </c>
      <c r="F92" s="62" t="s">
        <v>27</v>
      </c>
      <c r="G92" s="62" t="str">
        <f>_xlfn.IFNA(VLOOKUP($A92,'Engaged Deals'!$A:$J,2,FALSE),"No")</f>
        <v>No</v>
      </c>
      <c r="H92" s="62" t="s">
        <v>68</v>
      </c>
      <c r="I92" s="79" t="s">
        <v>39</v>
      </c>
      <c r="J92" s="80">
        <v>42825</v>
      </c>
      <c r="K92" s="174" t="s">
        <v>4388</v>
      </c>
      <c r="L92" s="79" t="s">
        <v>47</v>
      </c>
      <c r="M92" s="238">
        <v>42916</v>
      </c>
      <c r="N92" s="167">
        <v>13333</v>
      </c>
      <c r="O92" s="373">
        <f t="shared" si="1"/>
        <v>1.3332999999999999E-2</v>
      </c>
      <c r="P92" s="84">
        <v>12</v>
      </c>
      <c r="Q92" s="238" t="s">
        <v>7101</v>
      </c>
      <c r="R92" s="79" t="s">
        <v>125</v>
      </c>
      <c r="S92" s="79" t="s">
        <v>8</v>
      </c>
      <c r="T92" s="79" t="s">
        <v>134</v>
      </c>
      <c r="U92" s="79" t="s">
        <v>6518</v>
      </c>
      <c r="V92" s="79" t="s">
        <v>5493</v>
      </c>
      <c r="W92" s="79" t="s">
        <v>1748</v>
      </c>
      <c r="Y92" s="374" t="s">
        <v>7201</v>
      </c>
    </row>
    <row r="93" spans="1:25" x14ac:dyDescent="0.25">
      <c r="A93" s="275" t="s">
        <v>1147</v>
      </c>
      <c r="B93" s="199" t="s">
        <v>60</v>
      </c>
      <c r="C93" s="199" t="s">
        <v>138</v>
      </c>
      <c r="D93" s="199" t="s">
        <v>640</v>
      </c>
      <c r="E93" s="199" t="s">
        <v>1139</v>
      </c>
      <c r="F93" s="62" t="s">
        <v>25</v>
      </c>
      <c r="G93" s="62" t="str">
        <f>_xlfn.IFNA(VLOOKUP($A93,'Engaged Deals'!$A:$J,2,FALSE),"No")</f>
        <v>No</v>
      </c>
      <c r="H93" s="62" t="s">
        <v>66</v>
      </c>
      <c r="I93" s="199" t="s">
        <v>35</v>
      </c>
      <c r="J93" s="233">
        <v>42975</v>
      </c>
      <c r="K93" s="234" t="s">
        <v>1148</v>
      </c>
      <c r="L93" s="199" t="s">
        <v>47</v>
      </c>
      <c r="M93" s="233">
        <v>43009</v>
      </c>
      <c r="N93" s="236">
        <v>372000</v>
      </c>
      <c r="O93" s="373">
        <f t="shared" si="1"/>
        <v>0.372</v>
      </c>
      <c r="P93" s="276">
        <v>12</v>
      </c>
      <c r="Q93" s="235" t="s">
        <v>7102</v>
      </c>
      <c r="R93" s="237" t="s">
        <v>103</v>
      </c>
      <c r="S93" s="199" t="s">
        <v>9</v>
      </c>
      <c r="T93" s="199" t="s">
        <v>184</v>
      </c>
      <c r="U93" s="199" t="s">
        <v>1146</v>
      </c>
      <c r="V93" s="199" t="s">
        <v>6324</v>
      </c>
      <c r="W93" s="199"/>
      <c r="Y93" s="374" t="s">
        <v>7201</v>
      </c>
    </row>
    <row r="94" spans="1:25" x14ac:dyDescent="0.25">
      <c r="A94" s="275" t="s">
        <v>1706</v>
      </c>
      <c r="B94" s="199" t="s">
        <v>57</v>
      </c>
      <c r="C94" s="199" t="s">
        <v>775</v>
      </c>
      <c r="D94" s="199" t="s">
        <v>1707</v>
      </c>
      <c r="E94" s="199" t="s">
        <v>1708</v>
      </c>
      <c r="F94" s="62" t="s">
        <v>26</v>
      </c>
      <c r="G94" s="62" t="str">
        <f>_xlfn.IFNA(VLOOKUP($A94,'Engaged Deals'!$A:$J,2,FALSE),"No")</f>
        <v>No</v>
      </c>
      <c r="H94" s="62" t="s">
        <v>66</v>
      </c>
      <c r="I94" s="199" t="s">
        <v>33</v>
      </c>
      <c r="J94" s="233">
        <v>43008</v>
      </c>
      <c r="K94" s="234" t="s">
        <v>1709</v>
      </c>
      <c r="L94" s="199" t="s">
        <v>47</v>
      </c>
      <c r="M94" s="233">
        <v>43008</v>
      </c>
      <c r="N94" s="236">
        <v>250000</v>
      </c>
      <c r="O94" s="373">
        <f t="shared" si="1"/>
        <v>0.25</v>
      </c>
      <c r="P94" s="276">
        <v>12</v>
      </c>
      <c r="Q94" s="235" t="s">
        <v>7102</v>
      </c>
      <c r="R94" s="237" t="s">
        <v>103</v>
      </c>
      <c r="S94" s="199" t="s">
        <v>8</v>
      </c>
      <c r="T94" s="199" t="s">
        <v>104</v>
      </c>
      <c r="U94" s="199" t="s">
        <v>344</v>
      </c>
      <c r="V94" s="199" t="s">
        <v>6342</v>
      </c>
      <c r="W94" s="199" t="s">
        <v>186</v>
      </c>
      <c r="Y94" s="374" t="s">
        <v>7201</v>
      </c>
    </row>
    <row r="95" spans="1:25" x14ac:dyDescent="0.25">
      <c r="A95" s="275" t="s">
        <v>6416</v>
      </c>
      <c r="B95" s="199" t="s">
        <v>56</v>
      </c>
      <c r="C95" s="199" t="s">
        <v>161</v>
      </c>
      <c r="D95" s="199" t="s">
        <v>6261</v>
      </c>
      <c r="E95" s="199" t="s">
        <v>6417</v>
      </c>
      <c r="F95" s="62" t="s">
        <v>26</v>
      </c>
      <c r="G95" s="62" t="str">
        <f>_xlfn.IFNA(VLOOKUP($A95,'Engaged Deals'!$A:$J,2,FALSE),"No")</f>
        <v>No</v>
      </c>
      <c r="H95" s="62" t="s">
        <v>67</v>
      </c>
      <c r="I95" s="199" t="s">
        <v>33</v>
      </c>
      <c r="J95" s="233">
        <v>43035</v>
      </c>
      <c r="K95" s="234" t="s">
        <v>6444</v>
      </c>
      <c r="L95" s="199" t="s">
        <v>46</v>
      </c>
      <c r="M95" s="235">
        <v>43035</v>
      </c>
      <c r="N95" s="236">
        <v>600000</v>
      </c>
      <c r="O95" s="373">
        <f t="shared" si="1"/>
        <v>0.6</v>
      </c>
      <c r="P95" s="276">
        <v>12</v>
      </c>
      <c r="Q95" s="235" t="s">
        <v>5535</v>
      </c>
      <c r="R95" s="237" t="s">
        <v>103</v>
      </c>
      <c r="S95" s="199" t="s">
        <v>8</v>
      </c>
      <c r="T95" s="199" t="s">
        <v>104</v>
      </c>
      <c r="U95" s="199"/>
      <c r="V95" s="199" t="s">
        <v>6445</v>
      </c>
      <c r="W95" s="199" t="s">
        <v>308</v>
      </c>
      <c r="Y95" s="374" t="s">
        <v>7201</v>
      </c>
    </row>
    <row r="96" spans="1:25" x14ac:dyDescent="0.25">
      <c r="A96" s="113" t="s">
        <v>1461</v>
      </c>
      <c r="B96" s="113" t="s">
        <v>57</v>
      </c>
      <c r="C96" s="113" t="s">
        <v>182</v>
      </c>
      <c r="D96" s="113" t="s">
        <v>229</v>
      </c>
      <c r="E96" s="113" t="s">
        <v>1462</v>
      </c>
      <c r="F96" s="62" t="s">
        <v>24</v>
      </c>
      <c r="G96" s="62" t="str">
        <f>_xlfn.IFNA(VLOOKUP($A96,'Engaged Deals'!$A:$J,2,FALSE),"No")</f>
        <v>No</v>
      </c>
      <c r="H96" s="62" t="s">
        <v>68</v>
      </c>
      <c r="I96" s="113" t="s">
        <v>38</v>
      </c>
      <c r="J96" s="90">
        <v>42818</v>
      </c>
      <c r="K96" s="91" t="s">
        <v>1463</v>
      </c>
      <c r="L96" s="113" t="s">
        <v>50</v>
      </c>
      <c r="M96" s="165">
        <v>42824</v>
      </c>
      <c r="N96" s="166">
        <v>123727</v>
      </c>
      <c r="O96" s="373">
        <f t="shared" si="1"/>
        <v>0.123727</v>
      </c>
      <c r="P96" s="92">
        <v>1</v>
      </c>
      <c r="Q96" s="165" t="s">
        <v>6513</v>
      </c>
      <c r="R96" s="113" t="s">
        <v>578</v>
      </c>
      <c r="S96" s="113" t="s">
        <v>8</v>
      </c>
      <c r="T96" s="113" t="s">
        <v>104</v>
      </c>
      <c r="U96" s="113" t="s">
        <v>344</v>
      </c>
      <c r="V96" s="113" t="s">
        <v>5507</v>
      </c>
      <c r="W96" s="113" t="s">
        <v>395</v>
      </c>
      <c r="Y96" s="374" t="s">
        <v>7201</v>
      </c>
    </row>
    <row r="97" spans="1:25" x14ac:dyDescent="0.25">
      <c r="A97" s="275" t="s">
        <v>6433</v>
      </c>
      <c r="B97" s="199" t="s">
        <v>56</v>
      </c>
      <c r="C97" s="199" t="s">
        <v>161</v>
      </c>
      <c r="D97" s="199" t="s">
        <v>6434</v>
      </c>
      <c r="E97" s="199" t="s">
        <v>6435</v>
      </c>
      <c r="F97" s="62" t="s">
        <v>26</v>
      </c>
      <c r="G97" s="62" t="str">
        <f>_xlfn.IFNA(VLOOKUP($A97,'Engaged Deals'!$A:$J,2,FALSE),"No")</f>
        <v>No</v>
      </c>
      <c r="H97" s="62" t="s">
        <v>67</v>
      </c>
      <c r="I97" s="199" t="s">
        <v>32</v>
      </c>
      <c r="J97" s="233">
        <v>43069</v>
      </c>
      <c r="K97" s="234" t="s">
        <v>6488</v>
      </c>
      <c r="L97" s="199" t="s">
        <v>47</v>
      </c>
      <c r="M97" s="235">
        <v>43069</v>
      </c>
      <c r="N97" s="236">
        <v>100000</v>
      </c>
      <c r="O97" s="373">
        <f t="shared" si="1"/>
        <v>0.1</v>
      </c>
      <c r="P97" s="276">
        <v>12</v>
      </c>
      <c r="Q97" s="235" t="s">
        <v>5535</v>
      </c>
      <c r="R97" s="237" t="s">
        <v>125</v>
      </c>
      <c r="S97" s="199" t="s">
        <v>8</v>
      </c>
      <c r="T97" s="199" t="s">
        <v>134</v>
      </c>
      <c r="U97" s="199" t="s">
        <v>5491</v>
      </c>
      <c r="V97" s="199" t="s">
        <v>7076</v>
      </c>
      <c r="W97" s="199" t="s">
        <v>757</v>
      </c>
      <c r="Y97" s="374" t="s">
        <v>7201</v>
      </c>
    </row>
    <row r="98" spans="1:25" x14ac:dyDescent="0.25">
      <c r="A98" s="273" t="s">
        <v>2522</v>
      </c>
      <c r="B98" s="79" t="s">
        <v>60</v>
      </c>
      <c r="C98" s="79" t="s">
        <v>805</v>
      </c>
      <c r="D98" s="79" t="s">
        <v>2523</v>
      </c>
      <c r="E98" s="79" t="s">
        <v>2370</v>
      </c>
      <c r="F98" s="62" t="s">
        <v>26</v>
      </c>
      <c r="G98" s="62" t="str">
        <f>_xlfn.IFNA(VLOOKUP($A98,'Engaged Deals'!$A:$J,2,FALSE),"No")</f>
        <v>No</v>
      </c>
      <c r="H98" s="62" t="s">
        <v>65</v>
      </c>
      <c r="I98" s="79" t="s">
        <v>32</v>
      </c>
      <c r="J98" s="80">
        <v>42916</v>
      </c>
      <c r="K98" s="174" t="s">
        <v>2524</v>
      </c>
      <c r="L98" s="79" t="s">
        <v>46</v>
      </c>
      <c r="M98" s="238">
        <v>42916</v>
      </c>
      <c r="N98" s="167">
        <v>150000</v>
      </c>
      <c r="O98" s="373">
        <f t="shared" si="1"/>
        <v>0.15</v>
      </c>
      <c r="P98" s="274">
        <v>1</v>
      </c>
      <c r="Q98" s="238" t="s">
        <v>2035</v>
      </c>
      <c r="R98" s="84" t="s">
        <v>103</v>
      </c>
      <c r="S98" s="79" t="s">
        <v>13</v>
      </c>
      <c r="T98" s="79" t="s">
        <v>126</v>
      </c>
      <c r="U98" s="79"/>
      <c r="V98" s="79" t="s">
        <v>5964</v>
      </c>
      <c r="W98" s="79" t="s">
        <v>313</v>
      </c>
      <c r="Y98" s="374" t="s">
        <v>7201</v>
      </c>
    </row>
    <row r="99" spans="1:25" x14ac:dyDescent="0.25">
      <c r="A99" s="273" t="s">
        <v>6583</v>
      </c>
      <c r="B99" s="79" t="s">
        <v>60</v>
      </c>
      <c r="C99" s="79" t="s">
        <v>138</v>
      </c>
      <c r="D99" s="79" t="s">
        <v>2425</v>
      </c>
      <c r="E99" s="79" t="s">
        <v>6584</v>
      </c>
      <c r="F99" s="62" t="s">
        <v>26</v>
      </c>
      <c r="G99" s="62" t="str">
        <f>_xlfn.IFNA(VLOOKUP($A99,'Engaged Deals'!$A:$J,2,FALSE),"No")</f>
        <v>No</v>
      </c>
      <c r="H99" s="62" t="s">
        <v>65</v>
      </c>
      <c r="I99" s="79" t="s">
        <v>33</v>
      </c>
      <c r="J99" s="80">
        <v>42885</v>
      </c>
      <c r="K99" s="174" t="s">
        <v>6765</v>
      </c>
      <c r="L99" s="79" t="s">
        <v>47</v>
      </c>
      <c r="M99" s="238">
        <v>42885</v>
      </c>
      <c r="N99" s="167">
        <v>200000</v>
      </c>
      <c r="O99" s="373">
        <f t="shared" si="1"/>
        <v>0.2</v>
      </c>
      <c r="P99" s="274">
        <v>12</v>
      </c>
      <c r="Q99" s="238" t="s">
        <v>7102</v>
      </c>
      <c r="R99" s="84" t="s">
        <v>292</v>
      </c>
      <c r="S99" s="79" t="s">
        <v>7</v>
      </c>
      <c r="T99" s="79" t="s">
        <v>388</v>
      </c>
      <c r="U99" s="79" t="s">
        <v>389</v>
      </c>
      <c r="V99" s="79" t="s">
        <v>5974</v>
      </c>
      <c r="W99" s="79" t="s">
        <v>757</v>
      </c>
      <c r="Y99" s="374" t="s">
        <v>7201</v>
      </c>
    </row>
    <row r="100" spans="1:25" x14ac:dyDescent="0.25">
      <c r="A100" s="273" t="s">
        <v>6583</v>
      </c>
      <c r="B100" s="79" t="s">
        <v>60</v>
      </c>
      <c r="C100" s="79" t="s">
        <v>138</v>
      </c>
      <c r="D100" s="79" t="s">
        <v>2425</v>
      </c>
      <c r="E100" s="79" t="s">
        <v>6584</v>
      </c>
      <c r="F100" s="62" t="s">
        <v>26</v>
      </c>
      <c r="G100" s="62" t="str">
        <f>_xlfn.IFNA(VLOOKUP($A100,'Engaged Deals'!$A:$J,2,FALSE),"No")</f>
        <v>No</v>
      </c>
      <c r="H100" s="62" t="s">
        <v>65</v>
      </c>
      <c r="I100" s="79" t="s">
        <v>33</v>
      </c>
      <c r="J100" s="80">
        <v>42885</v>
      </c>
      <c r="K100" s="174" t="s">
        <v>6765</v>
      </c>
      <c r="L100" s="79" t="s">
        <v>47</v>
      </c>
      <c r="M100" s="238">
        <v>42885</v>
      </c>
      <c r="N100" s="167">
        <v>25000</v>
      </c>
      <c r="O100" s="373">
        <f t="shared" si="1"/>
        <v>2.5000000000000001E-2</v>
      </c>
      <c r="P100" s="274">
        <v>12</v>
      </c>
      <c r="Q100" s="238" t="s">
        <v>7102</v>
      </c>
      <c r="R100" s="84" t="s">
        <v>292</v>
      </c>
      <c r="S100" s="79" t="s">
        <v>7</v>
      </c>
      <c r="T100" s="79" t="s">
        <v>388</v>
      </c>
      <c r="U100" s="79" t="s">
        <v>389</v>
      </c>
      <c r="V100" s="79" t="s">
        <v>5974</v>
      </c>
      <c r="W100" s="79" t="s">
        <v>757</v>
      </c>
      <c r="Y100" s="374" t="s">
        <v>7201</v>
      </c>
    </row>
    <row r="101" spans="1:25" x14ac:dyDescent="0.25">
      <c r="A101" s="273" t="s">
        <v>1754</v>
      </c>
      <c r="B101" s="79" t="s">
        <v>57</v>
      </c>
      <c r="C101" s="79" t="s">
        <v>182</v>
      </c>
      <c r="D101" s="79" t="s">
        <v>1755</v>
      </c>
      <c r="E101" s="79" t="s">
        <v>1756</v>
      </c>
      <c r="F101" s="62" t="s">
        <v>27</v>
      </c>
      <c r="G101" s="62" t="str">
        <f>_xlfn.IFNA(VLOOKUP($A101,'Engaged Deals'!$A:$J,2,FALSE),"No")</f>
        <v>No</v>
      </c>
      <c r="H101" s="62" t="s">
        <v>65</v>
      </c>
      <c r="I101" s="79" t="s">
        <v>39</v>
      </c>
      <c r="J101" s="80">
        <v>42916</v>
      </c>
      <c r="K101" s="174" t="s">
        <v>1757</v>
      </c>
      <c r="L101" s="79" t="s">
        <v>47</v>
      </c>
      <c r="M101" s="238">
        <v>42916</v>
      </c>
      <c r="N101" s="167">
        <v>225000</v>
      </c>
      <c r="O101" s="373">
        <f t="shared" si="1"/>
        <v>0.22500000000000001</v>
      </c>
      <c r="P101" s="274">
        <v>6</v>
      </c>
      <c r="Q101" s="238" t="s">
        <v>7101</v>
      </c>
      <c r="R101" s="84" t="s">
        <v>103</v>
      </c>
      <c r="S101" s="79" t="s">
        <v>8</v>
      </c>
      <c r="T101" s="79" t="s">
        <v>104</v>
      </c>
      <c r="U101" s="79" t="s">
        <v>105</v>
      </c>
      <c r="V101" s="79" t="s">
        <v>5900</v>
      </c>
      <c r="W101" s="79" t="s">
        <v>1428</v>
      </c>
      <c r="Y101" s="374" t="s">
        <v>7201</v>
      </c>
    </row>
    <row r="102" spans="1:25" x14ac:dyDescent="0.25">
      <c r="A102" s="273" t="s">
        <v>4555</v>
      </c>
      <c r="B102" s="79" t="s">
        <v>60</v>
      </c>
      <c r="C102" s="79" t="s">
        <v>138</v>
      </c>
      <c r="D102" s="79" t="s">
        <v>4207</v>
      </c>
      <c r="E102" s="79" t="s">
        <v>4556</v>
      </c>
      <c r="F102" s="62" t="s">
        <v>25</v>
      </c>
      <c r="G102" s="62" t="str">
        <f>_xlfn.IFNA(VLOOKUP($A102,'Engaged Deals'!$A:$J,2,FALSE),"No")</f>
        <v>No</v>
      </c>
      <c r="H102" s="62" t="s">
        <v>65</v>
      </c>
      <c r="I102" s="79" t="s">
        <v>35</v>
      </c>
      <c r="J102" s="80">
        <v>42855</v>
      </c>
      <c r="K102" s="174" t="s">
        <v>4557</v>
      </c>
      <c r="L102" s="79" t="s">
        <v>48</v>
      </c>
      <c r="M102" s="238">
        <v>42886</v>
      </c>
      <c r="N102" s="167">
        <v>12400</v>
      </c>
      <c r="O102" s="373">
        <f t="shared" si="1"/>
        <v>1.24E-2</v>
      </c>
      <c r="P102" s="274">
        <v>1</v>
      </c>
      <c r="Q102" s="238" t="s">
        <v>7101</v>
      </c>
      <c r="R102" s="84" t="s">
        <v>292</v>
      </c>
      <c r="S102" s="79" t="s">
        <v>11</v>
      </c>
      <c r="T102" s="79" t="s">
        <v>11</v>
      </c>
      <c r="U102" s="79" t="s">
        <v>3074</v>
      </c>
      <c r="V102" s="79" t="s">
        <v>6236</v>
      </c>
      <c r="W102" s="79" t="s">
        <v>297</v>
      </c>
      <c r="Y102" s="374" t="s">
        <v>7201</v>
      </c>
    </row>
    <row r="103" spans="1:25" x14ac:dyDescent="0.25">
      <c r="A103" s="273" t="s">
        <v>929</v>
      </c>
      <c r="B103" s="79" t="s">
        <v>56</v>
      </c>
      <c r="C103" s="79" t="s">
        <v>161</v>
      </c>
      <c r="D103" s="79" t="s">
        <v>930</v>
      </c>
      <c r="E103" s="79" t="s">
        <v>931</v>
      </c>
      <c r="F103" s="62" t="s">
        <v>28</v>
      </c>
      <c r="G103" s="62" t="str">
        <f>_xlfn.IFNA(VLOOKUP($A103,'Engaged Deals'!$A:$J,2,FALSE),"No")</f>
        <v>No</v>
      </c>
      <c r="H103" s="62" t="s">
        <v>65</v>
      </c>
      <c r="I103" s="82" t="s">
        <v>34</v>
      </c>
      <c r="J103" s="80">
        <v>42915</v>
      </c>
      <c r="K103" s="174" t="s">
        <v>932</v>
      </c>
      <c r="L103" s="79" t="s">
        <v>47</v>
      </c>
      <c r="M103" s="238">
        <v>42916</v>
      </c>
      <c r="N103" s="167">
        <v>300000</v>
      </c>
      <c r="O103" s="373">
        <f t="shared" si="1"/>
        <v>0.3</v>
      </c>
      <c r="P103" s="274">
        <v>1</v>
      </c>
      <c r="Q103" s="238" t="s">
        <v>7102</v>
      </c>
      <c r="R103" s="84" t="s">
        <v>103</v>
      </c>
      <c r="S103" s="79" t="s">
        <v>13</v>
      </c>
      <c r="T103" s="79" t="s">
        <v>126</v>
      </c>
      <c r="U103" s="79" t="s">
        <v>434</v>
      </c>
      <c r="V103" s="79" t="s">
        <v>5854</v>
      </c>
      <c r="W103" s="79" t="s">
        <v>933</v>
      </c>
      <c r="Y103" s="374" t="s">
        <v>7201</v>
      </c>
    </row>
    <row r="104" spans="1:25" x14ac:dyDescent="0.25">
      <c r="A104" s="273" t="s">
        <v>929</v>
      </c>
      <c r="B104" s="79" t="s">
        <v>56</v>
      </c>
      <c r="C104" s="79" t="s">
        <v>161</v>
      </c>
      <c r="D104" s="79" t="s">
        <v>930</v>
      </c>
      <c r="E104" s="79" t="s">
        <v>931</v>
      </c>
      <c r="F104" s="62" t="s">
        <v>28</v>
      </c>
      <c r="G104" s="62" t="str">
        <f>_xlfn.IFNA(VLOOKUP($A104,'Engaged Deals'!$A:$J,2,FALSE),"No")</f>
        <v>No</v>
      </c>
      <c r="H104" s="62" t="s">
        <v>65</v>
      </c>
      <c r="I104" s="82" t="s">
        <v>34</v>
      </c>
      <c r="J104" s="80">
        <v>42915</v>
      </c>
      <c r="K104" s="174" t="s">
        <v>932</v>
      </c>
      <c r="L104" s="79" t="s">
        <v>47</v>
      </c>
      <c r="M104" s="238">
        <v>42916</v>
      </c>
      <c r="N104" s="167">
        <v>1</v>
      </c>
      <c r="O104" s="373">
        <f t="shared" si="1"/>
        <v>9.9999999999999995E-7</v>
      </c>
      <c r="P104" s="274">
        <v>1</v>
      </c>
      <c r="Q104" s="238" t="s">
        <v>7102</v>
      </c>
      <c r="R104" s="84" t="s">
        <v>125</v>
      </c>
      <c r="S104" s="79" t="s">
        <v>13</v>
      </c>
      <c r="T104" s="79" t="s">
        <v>126</v>
      </c>
      <c r="U104" s="79" t="s">
        <v>434</v>
      </c>
      <c r="V104" s="79" t="s">
        <v>5854</v>
      </c>
      <c r="W104" s="79" t="s">
        <v>933</v>
      </c>
      <c r="Y104" s="374" t="s">
        <v>7201</v>
      </c>
    </row>
    <row r="105" spans="1:25" x14ac:dyDescent="0.25">
      <c r="A105" s="273" t="s">
        <v>6608</v>
      </c>
      <c r="B105" s="79" t="s">
        <v>62</v>
      </c>
      <c r="C105" s="79" t="s">
        <v>1065</v>
      </c>
      <c r="D105" s="79" t="s">
        <v>6609</v>
      </c>
      <c r="E105" s="79" t="s">
        <v>6610</v>
      </c>
      <c r="F105" s="62" t="s">
        <v>26</v>
      </c>
      <c r="G105" s="62" t="str">
        <f>_xlfn.IFNA(VLOOKUP($A105,'Engaged Deals'!$A:$J,2,FALSE),"No")</f>
        <v>No</v>
      </c>
      <c r="H105" s="62" t="s">
        <v>65</v>
      </c>
      <c r="I105" s="79" t="s">
        <v>33</v>
      </c>
      <c r="J105" s="80">
        <v>42907</v>
      </c>
      <c r="K105" s="174" t="s">
        <v>6778</v>
      </c>
      <c r="L105" s="79" t="s">
        <v>47</v>
      </c>
      <c r="M105" s="238">
        <v>43035</v>
      </c>
      <c r="N105" s="167">
        <v>100000</v>
      </c>
      <c r="O105" s="373">
        <f t="shared" si="1"/>
        <v>0.1</v>
      </c>
      <c r="P105" s="274">
        <v>12</v>
      </c>
      <c r="Q105" s="238" t="s">
        <v>7102</v>
      </c>
      <c r="R105" s="84" t="s">
        <v>292</v>
      </c>
      <c r="S105" s="79" t="s">
        <v>18</v>
      </c>
      <c r="T105" s="79" t="s">
        <v>316</v>
      </c>
      <c r="U105" s="79" t="s">
        <v>6779</v>
      </c>
      <c r="V105" s="79" t="s">
        <v>5556</v>
      </c>
      <c r="W105" s="79" t="s">
        <v>667</v>
      </c>
      <c r="Y105" s="374" t="s">
        <v>7201</v>
      </c>
    </row>
    <row r="106" spans="1:25" x14ac:dyDescent="0.25">
      <c r="A106" s="273" t="s">
        <v>2707</v>
      </c>
      <c r="B106" s="79" t="s">
        <v>57</v>
      </c>
      <c r="C106" s="79" t="s">
        <v>182</v>
      </c>
      <c r="D106" s="79" t="s">
        <v>2708</v>
      </c>
      <c r="E106" s="79" t="s">
        <v>2709</v>
      </c>
      <c r="F106" s="62" t="s">
        <v>24</v>
      </c>
      <c r="G106" s="62" t="str">
        <f>_xlfn.IFNA(VLOOKUP($A106,'Engaged Deals'!$A:$J,2,FALSE),"No")</f>
        <v>No</v>
      </c>
      <c r="H106" s="62" t="s">
        <v>65</v>
      </c>
      <c r="I106" s="79" t="s">
        <v>37</v>
      </c>
      <c r="J106" s="80">
        <v>42844</v>
      </c>
      <c r="K106" s="174" t="s">
        <v>2710</v>
      </c>
      <c r="L106" s="79" t="s">
        <v>46</v>
      </c>
      <c r="M106" s="238">
        <v>43097</v>
      </c>
      <c r="N106" s="167">
        <v>20000</v>
      </c>
      <c r="O106" s="373">
        <f t="shared" si="1"/>
        <v>0.02</v>
      </c>
      <c r="P106" s="274">
        <v>24</v>
      </c>
      <c r="Q106" s="238" t="s">
        <v>6848</v>
      </c>
      <c r="R106" s="84" t="s">
        <v>125</v>
      </c>
      <c r="S106" s="79" t="s">
        <v>7</v>
      </c>
      <c r="T106" s="79" t="s">
        <v>477</v>
      </c>
      <c r="U106" s="79"/>
      <c r="V106" s="79" t="s">
        <v>6006</v>
      </c>
      <c r="W106" s="79"/>
      <c r="Y106" s="374" t="s">
        <v>7201</v>
      </c>
    </row>
    <row r="107" spans="1:25" x14ac:dyDescent="0.25">
      <c r="A107" s="275" t="s">
        <v>3338</v>
      </c>
      <c r="B107" s="199" t="s">
        <v>59</v>
      </c>
      <c r="C107" s="199" t="s">
        <v>468</v>
      </c>
      <c r="D107" s="199" t="s">
        <v>3339</v>
      </c>
      <c r="E107" s="199" t="s">
        <v>3340</v>
      </c>
      <c r="F107" s="62" t="s">
        <v>26</v>
      </c>
      <c r="G107" s="62" t="str">
        <f>_xlfn.IFNA(VLOOKUP($A107,'Engaged Deals'!$A:$J,2,FALSE),"No")</f>
        <v>No</v>
      </c>
      <c r="H107" s="62" t="s">
        <v>66</v>
      </c>
      <c r="I107" s="199" t="s">
        <v>33</v>
      </c>
      <c r="J107" s="233">
        <v>43007</v>
      </c>
      <c r="K107" s="234" t="s">
        <v>3341</v>
      </c>
      <c r="L107" s="199" t="s">
        <v>46</v>
      </c>
      <c r="M107" s="233">
        <v>43007</v>
      </c>
      <c r="N107" s="236">
        <v>100000</v>
      </c>
      <c r="O107" s="373">
        <f t="shared" si="1"/>
        <v>0.1</v>
      </c>
      <c r="P107" s="276">
        <v>12</v>
      </c>
      <c r="Q107" s="235" t="s">
        <v>172</v>
      </c>
      <c r="R107" s="237" t="s">
        <v>125</v>
      </c>
      <c r="S107" s="199" t="s">
        <v>8</v>
      </c>
      <c r="T107" s="199" t="s">
        <v>104</v>
      </c>
      <c r="U107" s="199" t="s">
        <v>105</v>
      </c>
      <c r="V107" s="199" t="s">
        <v>6389</v>
      </c>
      <c r="W107" s="199" t="s">
        <v>882</v>
      </c>
      <c r="Y107" s="374" t="s">
        <v>7201</v>
      </c>
    </row>
    <row r="108" spans="1:25" x14ac:dyDescent="0.25">
      <c r="A108" s="273" t="s">
        <v>3810</v>
      </c>
      <c r="B108" s="79" t="s">
        <v>59</v>
      </c>
      <c r="C108" s="79" t="s">
        <v>468</v>
      </c>
      <c r="D108" s="79" t="s">
        <v>3811</v>
      </c>
      <c r="E108" s="79" t="s">
        <v>2358</v>
      </c>
      <c r="F108" s="62" t="s">
        <v>26</v>
      </c>
      <c r="G108" s="62" t="str">
        <f>_xlfn.IFNA(VLOOKUP($A108,'Engaged Deals'!$A:$J,2,FALSE),"No")</f>
        <v>No</v>
      </c>
      <c r="H108" s="62" t="s">
        <v>65</v>
      </c>
      <c r="I108" s="79" t="s">
        <v>32</v>
      </c>
      <c r="J108" s="80">
        <v>42886</v>
      </c>
      <c r="K108" s="174" t="s">
        <v>3812</v>
      </c>
      <c r="L108" s="79" t="s">
        <v>48</v>
      </c>
      <c r="M108" s="238">
        <v>42886</v>
      </c>
      <c r="N108" s="167">
        <v>150000</v>
      </c>
      <c r="O108" s="373">
        <f t="shared" si="1"/>
        <v>0.15</v>
      </c>
      <c r="P108" s="274">
        <v>12</v>
      </c>
      <c r="Q108" s="238" t="s">
        <v>6513</v>
      </c>
      <c r="R108" s="84" t="s">
        <v>103</v>
      </c>
      <c r="S108" s="79" t="s">
        <v>7</v>
      </c>
      <c r="T108" s="79" t="s">
        <v>477</v>
      </c>
      <c r="U108" s="79" t="s">
        <v>1302</v>
      </c>
      <c r="V108" s="79" t="s">
        <v>6167</v>
      </c>
      <c r="W108" s="79" t="s">
        <v>221</v>
      </c>
      <c r="Y108" s="374" t="s">
        <v>7201</v>
      </c>
    </row>
    <row r="109" spans="1:25" x14ac:dyDescent="0.25">
      <c r="A109" s="273" t="s">
        <v>3612</v>
      </c>
      <c r="B109" s="79" t="s">
        <v>56</v>
      </c>
      <c r="C109" s="79" t="s">
        <v>117</v>
      </c>
      <c r="D109" s="79" t="s">
        <v>179</v>
      </c>
      <c r="E109" s="79" t="s">
        <v>3613</v>
      </c>
      <c r="F109" s="62" t="s">
        <v>25</v>
      </c>
      <c r="G109" s="62" t="str">
        <f>_xlfn.IFNA(VLOOKUP($A109,'Engaged Deals'!$A:$J,2,FALSE),"No")</f>
        <v>No</v>
      </c>
      <c r="H109" s="62" t="s">
        <v>65</v>
      </c>
      <c r="I109" s="79" t="s">
        <v>35</v>
      </c>
      <c r="J109" s="80">
        <v>42886</v>
      </c>
      <c r="K109" s="174" t="s">
        <v>3614</v>
      </c>
      <c r="L109" s="79" t="s">
        <v>46</v>
      </c>
      <c r="M109" s="238">
        <v>42886</v>
      </c>
      <c r="N109" s="167">
        <v>75000</v>
      </c>
      <c r="O109" s="373">
        <f t="shared" si="1"/>
        <v>7.4999999999999997E-2</v>
      </c>
      <c r="P109" s="274">
        <v>12</v>
      </c>
      <c r="Q109" s="238" t="s">
        <v>445</v>
      </c>
      <c r="R109" s="84" t="s">
        <v>103</v>
      </c>
      <c r="S109" s="79" t="s">
        <v>7</v>
      </c>
      <c r="T109" s="79" t="s">
        <v>477</v>
      </c>
      <c r="U109" s="79"/>
      <c r="V109" s="79" t="s">
        <v>6110</v>
      </c>
      <c r="W109" s="79"/>
      <c r="Y109" s="374" t="s">
        <v>7201</v>
      </c>
    </row>
    <row r="110" spans="1:25" x14ac:dyDescent="0.25">
      <c r="A110" s="273" t="s">
        <v>3241</v>
      </c>
      <c r="B110" s="79" t="s">
        <v>57</v>
      </c>
      <c r="C110" s="79" t="s">
        <v>775</v>
      </c>
      <c r="D110" s="79" t="s">
        <v>3242</v>
      </c>
      <c r="E110" s="79" t="s">
        <v>528</v>
      </c>
      <c r="F110" s="62" t="s">
        <v>28</v>
      </c>
      <c r="G110" s="62" t="str">
        <f>_xlfn.IFNA(VLOOKUP($A110,'Engaged Deals'!$A:$J,2,FALSE),"No")</f>
        <v>No</v>
      </c>
      <c r="H110" s="62" t="s">
        <v>65</v>
      </c>
      <c r="I110" s="79" t="s">
        <v>34</v>
      </c>
      <c r="J110" s="80">
        <v>42879</v>
      </c>
      <c r="K110" s="174" t="s">
        <v>3243</v>
      </c>
      <c r="L110" s="79" t="s">
        <v>46</v>
      </c>
      <c r="M110" s="238">
        <v>42879</v>
      </c>
      <c r="N110" s="167">
        <v>100000</v>
      </c>
      <c r="O110" s="373">
        <f t="shared" si="1"/>
        <v>0.1</v>
      </c>
      <c r="P110" s="274">
        <v>12</v>
      </c>
      <c r="Q110" s="238" t="s">
        <v>2994</v>
      </c>
      <c r="R110" s="84" t="s">
        <v>125</v>
      </c>
      <c r="S110" s="79" t="s">
        <v>12</v>
      </c>
      <c r="T110" s="79" t="s">
        <v>1391</v>
      </c>
      <c r="U110" s="79" t="s">
        <v>2995</v>
      </c>
      <c r="V110" s="79" t="s">
        <v>6030</v>
      </c>
      <c r="W110" s="79" t="s">
        <v>375</v>
      </c>
      <c r="Y110" s="374" t="s">
        <v>7201</v>
      </c>
    </row>
    <row r="111" spans="1:25" x14ac:dyDescent="0.25">
      <c r="A111" s="275" t="s">
        <v>2567</v>
      </c>
      <c r="B111" s="199" t="s">
        <v>57</v>
      </c>
      <c r="C111" s="199" t="s">
        <v>1046</v>
      </c>
      <c r="D111" s="199" t="s">
        <v>2568</v>
      </c>
      <c r="E111" s="199" t="s">
        <v>2569</v>
      </c>
      <c r="F111" s="62" t="s">
        <v>28</v>
      </c>
      <c r="G111" s="62" t="str">
        <f>_xlfn.IFNA(VLOOKUP($A111,'Engaged Deals'!$A:$J,2,FALSE),"No")</f>
        <v>No</v>
      </c>
      <c r="H111" s="62" t="s">
        <v>66</v>
      </c>
      <c r="I111" s="199" t="s">
        <v>42</v>
      </c>
      <c r="J111" s="233">
        <v>42999</v>
      </c>
      <c r="K111" s="234" t="s">
        <v>2570</v>
      </c>
      <c r="L111" s="199" t="s">
        <v>47</v>
      </c>
      <c r="M111" s="233">
        <v>42999</v>
      </c>
      <c r="N111" s="236">
        <v>150000</v>
      </c>
      <c r="O111" s="373">
        <f t="shared" si="1"/>
        <v>0.15</v>
      </c>
      <c r="P111" s="276">
        <v>1</v>
      </c>
      <c r="Q111" s="235" t="s">
        <v>7101</v>
      </c>
      <c r="R111" s="237" t="s">
        <v>125</v>
      </c>
      <c r="S111" s="199" t="s">
        <v>12</v>
      </c>
      <c r="T111" s="199" t="s">
        <v>681</v>
      </c>
      <c r="U111" s="199" t="s">
        <v>2571</v>
      </c>
      <c r="V111" s="199" t="s">
        <v>6335</v>
      </c>
      <c r="W111" s="199"/>
      <c r="Y111" s="374" t="s">
        <v>7201</v>
      </c>
    </row>
    <row r="112" spans="1:25" x14ac:dyDescent="0.25">
      <c r="A112" s="113" t="s">
        <v>3442</v>
      </c>
      <c r="B112" s="113" t="s">
        <v>57</v>
      </c>
      <c r="C112" s="113" t="s">
        <v>98</v>
      </c>
      <c r="D112" s="113" t="s">
        <v>832</v>
      </c>
      <c r="E112" s="113" t="s">
        <v>3443</v>
      </c>
      <c r="F112" s="62" t="s">
        <v>25</v>
      </c>
      <c r="G112" s="62" t="str">
        <f>_xlfn.IFNA(VLOOKUP($A112,'Engaged Deals'!$A:$J,2,FALSE),"No")</f>
        <v>No</v>
      </c>
      <c r="H112" s="62" t="s">
        <v>68</v>
      </c>
      <c r="I112" s="113" t="s">
        <v>41</v>
      </c>
      <c r="J112" s="90">
        <v>42776</v>
      </c>
      <c r="K112" s="91" t="s">
        <v>3444</v>
      </c>
      <c r="L112" s="113" t="s">
        <v>50</v>
      </c>
      <c r="M112" s="165">
        <v>42813</v>
      </c>
      <c r="N112" s="166">
        <v>95000</v>
      </c>
      <c r="O112" s="373">
        <f t="shared" si="1"/>
        <v>9.5000000000000001E-2</v>
      </c>
      <c r="P112" s="92">
        <v>3</v>
      </c>
      <c r="Q112" s="165" t="s">
        <v>5563</v>
      </c>
      <c r="R112" s="113" t="s">
        <v>578</v>
      </c>
      <c r="S112" s="113" t="s">
        <v>8</v>
      </c>
      <c r="T112" s="113" t="s">
        <v>134</v>
      </c>
      <c r="U112" s="113" t="s">
        <v>5491</v>
      </c>
      <c r="V112" s="113" t="s">
        <v>106</v>
      </c>
      <c r="W112" s="113" t="s">
        <v>186</v>
      </c>
      <c r="Y112" s="374" t="s">
        <v>7201</v>
      </c>
    </row>
    <row r="113" spans="1:25" x14ac:dyDescent="0.25">
      <c r="A113" s="113" t="s">
        <v>3442</v>
      </c>
      <c r="B113" s="113" t="s">
        <v>57</v>
      </c>
      <c r="C113" s="113" t="s">
        <v>98</v>
      </c>
      <c r="D113" s="113" t="s">
        <v>832</v>
      </c>
      <c r="E113" s="113" t="s">
        <v>3443</v>
      </c>
      <c r="F113" s="62" t="s">
        <v>25</v>
      </c>
      <c r="G113" s="62" t="str">
        <f>_xlfn.IFNA(VLOOKUP($A113,'Engaged Deals'!$A:$J,2,FALSE),"No")</f>
        <v>No</v>
      </c>
      <c r="H113" s="62" t="s">
        <v>68</v>
      </c>
      <c r="I113" s="113" t="s">
        <v>41</v>
      </c>
      <c r="J113" s="90">
        <v>42776</v>
      </c>
      <c r="K113" s="91" t="s">
        <v>3444</v>
      </c>
      <c r="L113" s="113" t="s">
        <v>50</v>
      </c>
      <c r="M113" s="165">
        <v>42813</v>
      </c>
      <c r="N113" s="166">
        <v>1500</v>
      </c>
      <c r="O113" s="373">
        <f t="shared" si="1"/>
        <v>1.5E-3</v>
      </c>
      <c r="P113" s="92">
        <v>3</v>
      </c>
      <c r="Q113" s="165" t="s">
        <v>113</v>
      </c>
      <c r="R113" s="113" t="s">
        <v>578</v>
      </c>
      <c r="S113" s="113" t="s">
        <v>9</v>
      </c>
      <c r="T113" s="113" t="s">
        <v>184</v>
      </c>
      <c r="U113" s="113" t="s">
        <v>4757</v>
      </c>
      <c r="V113" s="113" t="s">
        <v>106</v>
      </c>
      <c r="W113" s="113" t="s">
        <v>186</v>
      </c>
      <c r="Y113" s="374" t="s">
        <v>7201</v>
      </c>
    </row>
    <row r="114" spans="1:25" x14ac:dyDescent="0.25">
      <c r="A114" s="273" t="s">
        <v>3424</v>
      </c>
      <c r="B114" s="79" t="s">
        <v>58</v>
      </c>
      <c r="C114" s="79" t="s">
        <v>58</v>
      </c>
      <c r="D114" s="79" t="s">
        <v>3425</v>
      </c>
      <c r="E114" s="79" t="s">
        <v>3400</v>
      </c>
      <c r="F114" s="62" t="s">
        <v>26</v>
      </c>
      <c r="G114" s="62" t="str">
        <f>_xlfn.IFNA(VLOOKUP($A114,'Engaged Deals'!$A:$J,2,FALSE),"No")</f>
        <v>No</v>
      </c>
      <c r="H114" s="62" t="s">
        <v>65</v>
      </c>
      <c r="I114" s="79" t="s">
        <v>32</v>
      </c>
      <c r="J114" s="80">
        <v>42878</v>
      </c>
      <c r="K114" s="174" t="s">
        <v>3426</v>
      </c>
      <c r="L114" s="79" t="s">
        <v>47</v>
      </c>
      <c r="M114" s="238">
        <v>42878</v>
      </c>
      <c r="N114" s="167">
        <v>95238</v>
      </c>
      <c r="O114" s="373">
        <f t="shared" si="1"/>
        <v>9.5238000000000003E-2</v>
      </c>
      <c r="P114" s="274">
        <v>1</v>
      </c>
      <c r="Q114" s="238" t="s">
        <v>172</v>
      </c>
      <c r="R114" s="84" t="s">
        <v>125</v>
      </c>
      <c r="S114" s="79" t="s">
        <v>18</v>
      </c>
      <c r="T114" s="79" t="s">
        <v>488</v>
      </c>
      <c r="U114" s="79" t="s">
        <v>3402</v>
      </c>
      <c r="V114" s="79" t="s">
        <v>5577</v>
      </c>
      <c r="W114" s="79" t="s">
        <v>3427</v>
      </c>
      <c r="Y114" s="374" t="s">
        <v>7201</v>
      </c>
    </row>
    <row r="115" spans="1:25" x14ac:dyDescent="0.25">
      <c r="A115" s="273" t="s">
        <v>4657</v>
      </c>
      <c r="B115" s="79" t="s">
        <v>57</v>
      </c>
      <c r="C115" s="79" t="s">
        <v>98</v>
      </c>
      <c r="D115" s="79" t="s">
        <v>1652</v>
      </c>
      <c r="E115" s="79" t="s">
        <v>4658</v>
      </c>
      <c r="F115" s="62" t="s">
        <v>26</v>
      </c>
      <c r="G115" s="62" t="str">
        <f>_xlfn.IFNA(VLOOKUP($A115,'Engaged Deals'!$A:$J,2,FALSE),"No")</f>
        <v>No</v>
      </c>
      <c r="H115" s="62" t="s">
        <v>65</v>
      </c>
      <c r="I115" s="79" t="s">
        <v>32</v>
      </c>
      <c r="J115" s="80">
        <v>42912</v>
      </c>
      <c r="K115" s="174" t="s">
        <v>4659</v>
      </c>
      <c r="L115" s="79" t="s">
        <v>47</v>
      </c>
      <c r="M115" s="238">
        <v>42912</v>
      </c>
      <c r="N115" s="167">
        <v>10000</v>
      </c>
      <c r="O115" s="373">
        <f t="shared" si="1"/>
        <v>0.01</v>
      </c>
      <c r="P115" s="274">
        <v>12</v>
      </c>
      <c r="Q115" s="238" t="s">
        <v>4042</v>
      </c>
      <c r="R115" s="84" t="s">
        <v>103</v>
      </c>
      <c r="S115" s="79" t="s">
        <v>7</v>
      </c>
      <c r="T115" s="79" t="s">
        <v>477</v>
      </c>
      <c r="U115" s="79" t="s">
        <v>1302</v>
      </c>
      <c r="V115" s="79" t="s">
        <v>106</v>
      </c>
      <c r="W115" s="79" t="s">
        <v>1342</v>
      </c>
      <c r="Y115" s="374" t="s">
        <v>7201</v>
      </c>
    </row>
    <row r="116" spans="1:25" x14ac:dyDescent="0.25">
      <c r="A116" s="273" t="s">
        <v>4657</v>
      </c>
      <c r="B116" s="79" t="s">
        <v>57</v>
      </c>
      <c r="C116" s="79" t="s">
        <v>98</v>
      </c>
      <c r="D116" s="79" t="s">
        <v>1652</v>
      </c>
      <c r="E116" s="79" t="s">
        <v>4658</v>
      </c>
      <c r="F116" s="62" t="s">
        <v>26</v>
      </c>
      <c r="G116" s="62" t="str">
        <f>_xlfn.IFNA(VLOOKUP($A116,'Engaged Deals'!$A:$J,2,FALSE),"No")</f>
        <v>No</v>
      </c>
      <c r="H116" s="62" t="s">
        <v>65</v>
      </c>
      <c r="I116" s="79" t="s">
        <v>32</v>
      </c>
      <c r="J116" s="80">
        <v>42912</v>
      </c>
      <c r="K116" s="174" t="s">
        <v>4659</v>
      </c>
      <c r="L116" s="79" t="s">
        <v>47</v>
      </c>
      <c r="M116" s="238">
        <v>42912</v>
      </c>
      <c r="N116" s="167">
        <v>7500</v>
      </c>
      <c r="O116" s="373">
        <f t="shared" si="1"/>
        <v>7.4999999999999997E-3</v>
      </c>
      <c r="P116" s="274">
        <v>12</v>
      </c>
      <c r="Q116" s="238" t="s">
        <v>887</v>
      </c>
      <c r="R116" s="84" t="s">
        <v>578</v>
      </c>
      <c r="S116" s="79" t="s">
        <v>7</v>
      </c>
      <c r="T116" s="79" t="s">
        <v>388</v>
      </c>
      <c r="U116" s="79" t="s">
        <v>389</v>
      </c>
      <c r="V116" s="79" t="s">
        <v>106</v>
      </c>
      <c r="W116" s="79" t="s">
        <v>1342</v>
      </c>
      <c r="Y116" s="374" t="s">
        <v>7201</v>
      </c>
    </row>
    <row r="117" spans="1:25" x14ac:dyDescent="0.25">
      <c r="A117" s="275" t="s">
        <v>2235</v>
      </c>
      <c r="B117" s="199" t="s">
        <v>62</v>
      </c>
      <c r="C117" s="199" t="s">
        <v>1065</v>
      </c>
      <c r="D117" s="199" t="s">
        <v>2236</v>
      </c>
      <c r="E117" s="199" t="s">
        <v>316</v>
      </c>
      <c r="F117" s="62" t="s">
        <v>26</v>
      </c>
      <c r="G117" s="62" t="str">
        <f>_xlfn.IFNA(VLOOKUP($A117,'Engaged Deals'!$A:$J,2,FALSE),"No")</f>
        <v>No</v>
      </c>
      <c r="H117" s="62" t="s">
        <v>66</v>
      </c>
      <c r="I117" s="199" t="s">
        <v>32</v>
      </c>
      <c r="J117" s="233">
        <v>43007</v>
      </c>
      <c r="K117" s="234" t="s">
        <v>2237</v>
      </c>
      <c r="L117" s="199" t="s">
        <v>46</v>
      </c>
      <c r="M117" s="233">
        <v>43007</v>
      </c>
      <c r="N117" s="236">
        <v>170000</v>
      </c>
      <c r="O117" s="373">
        <f t="shared" si="1"/>
        <v>0.17</v>
      </c>
      <c r="P117" s="276">
        <v>12</v>
      </c>
      <c r="Q117" s="235" t="s">
        <v>2238</v>
      </c>
      <c r="R117" s="237" t="s">
        <v>125</v>
      </c>
      <c r="S117" s="199" t="s">
        <v>7</v>
      </c>
      <c r="T117" s="199" t="s">
        <v>477</v>
      </c>
      <c r="U117" s="199" t="s">
        <v>1138</v>
      </c>
      <c r="V117" s="199" t="s">
        <v>5955</v>
      </c>
      <c r="W117" s="199" t="s">
        <v>356</v>
      </c>
      <c r="Y117" s="374" t="s">
        <v>7201</v>
      </c>
    </row>
    <row r="118" spans="1:25" x14ac:dyDescent="0.25">
      <c r="A118" s="273" t="s">
        <v>3420</v>
      </c>
      <c r="B118" s="79" t="s">
        <v>58</v>
      </c>
      <c r="C118" s="79" t="s">
        <v>58</v>
      </c>
      <c r="D118" s="79" t="s">
        <v>3421</v>
      </c>
      <c r="E118" s="79" t="s">
        <v>3422</v>
      </c>
      <c r="F118" s="62" t="s">
        <v>26</v>
      </c>
      <c r="G118" s="62" t="str">
        <f>_xlfn.IFNA(VLOOKUP($A118,'Engaged Deals'!$A:$J,2,FALSE),"No")</f>
        <v>No</v>
      </c>
      <c r="H118" s="62" t="s">
        <v>65</v>
      </c>
      <c r="I118" s="79" t="s">
        <v>32</v>
      </c>
      <c r="J118" s="80">
        <v>42916</v>
      </c>
      <c r="K118" s="174" t="s">
        <v>3423</v>
      </c>
      <c r="L118" s="79" t="s">
        <v>48</v>
      </c>
      <c r="M118" s="238">
        <v>42916</v>
      </c>
      <c r="N118" s="167">
        <v>95238</v>
      </c>
      <c r="O118" s="373">
        <f t="shared" si="1"/>
        <v>9.5238000000000003E-2</v>
      </c>
      <c r="P118" s="274">
        <v>3</v>
      </c>
      <c r="Q118" s="238" t="s">
        <v>7102</v>
      </c>
      <c r="R118" s="84" t="s">
        <v>103</v>
      </c>
      <c r="S118" s="79" t="s">
        <v>8</v>
      </c>
      <c r="T118" s="79" t="s">
        <v>104</v>
      </c>
      <c r="U118" s="79" t="s">
        <v>1026</v>
      </c>
      <c r="V118" s="79" t="s">
        <v>6089</v>
      </c>
      <c r="W118" s="79" t="s">
        <v>1091</v>
      </c>
      <c r="Y118" s="374" t="s">
        <v>7201</v>
      </c>
    </row>
    <row r="119" spans="1:25" x14ac:dyDescent="0.25">
      <c r="A119" s="275" t="s">
        <v>1474</v>
      </c>
      <c r="B119" s="199" t="s">
        <v>57</v>
      </c>
      <c r="C119" s="199" t="s">
        <v>98</v>
      </c>
      <c r="D119" s="199" t="s">
        <v>1465</v>
      </c>
      <c r="E119" s="199" t="s">
        <v>1475</v>
      </c>
      <c r="F119" s="62" t="s">
        <v>28</v>
      </c>
      <c r="G119" s="62" t="str">
        <f>_xlfn.IFNA(VLOOKUP($A119,'Engaged Deals'!$A:$J,2,FALSE),"No")</f>
        <v>No</v>
      </c>
      <c r="H119" s="62" t="s">
        <v>67</v>
      </c>
      <c r="I119" s="199" t="s">
        <v>31</v>
      </c>
      <c r="J119" s="233">
        <v>43084</v>
      </c>
      <c r="K119" s="234" t="s">
        <v>1476</v>
      </c>
      <c r="L119" s="199" t="s">
        <v>142</v>
      </c>
      <c r="M119" s="235">
        <v>43084</v>
      </c>
      <c r="N119" s="236">
        <v>260000</v>
      </c>
      <c r="O119" s="373">
        <f t="shared" si="1"/>
        <v>0.26</v>
      </c>
      <c r="P119" s="276">
        <v>12</v>
      </c>
      <c r="Q119" s="235" t="s">
        <v>5511</v>
      </c>
      <c r="R119" s="237" t="s">
        <v>125</v>
      </c>
      <c r="S119" s="199" t="s">
        <v>385</v>
      </c>
      <c r="T119" s="199" t="s">
        <v>5512</v>
      </c>
      <c r="U119" s="199" t="s">
        <v>5513</v>
      </c>
      <c r="V119" s="199" t="s">
        <v>106</v>
      </c>
      <c r="W119" s="199"/>
      <c r="Y119" s="374" t="s">
        <v>7201</v>
      </c>
    </row>
    <row r="120" spans="1:25" x14ac:dyDescent="0.25">
      <c r="A120" s="273" t="s">
        <v>3238</v>
      </c>
      <c r="B120" s="79" t="s">
        <v>57</v>
      </c>
      <c r="C120" s="79" t="s">
        <v>391</v>
      </c>
      <c r="D120" s="79" t="s">
        <v>3239</v>
      </c>
      <c r="E120" s="79" t="s">
        <v>414</v>
      </c>
      <c r="F120" s="62" t="s">
        <v>26</v>
      </c>
      <c r="G120" s="62" t="str">
        <f>_xlfn.IFNA(VLOOKUP($A120,'Engaged Deals'!$A:$J,2,FALSE),"No")</f>
        <v>No</v>
      </c>
      <c r="H120" s="62" t="s">
        <v>65</v>
      </c>
      <c r="I120" s="79" t="s">
        <v>32</v>
      </c>
      <c r="J120" s="80">
        <v>42915</v>
      </c>
      <c r="K120" s="174" t="s">
        <v>3240</v>
      </c>
      <c r="L120" s="79" t="s">
        <v>47</v>
      </c>
      <c r="M120" s="238">
        <v>42915</v>
      </c>
      <c r="N120" s="167">
        <v>100000</v>
      </c>
      <c r="O120" s="373">
        <f t="shared" si="1"/>
        <v>0.1</v>
      </c>
      <c r="P120" s="274">
        <v>12</v>
      </c>
      <c r="Q120" s="238" t="s">
        <v>6513</v>
      </c>
      <c r="R120" s="84" t="s">
        <v>103</v>
      </c>
      <c r="S120" s="79" t="s">
        <v>8</v>
      </c>
      <c r="T120" s="79" t="s">
        <v>134</v>
      </c>
      <c r="U120" s="79" t="s">
        <v>5491</v>
      </c>
      <c r="V120" s="79" t="s">
        <v>6076</v>
      </c>
      <c r="W120" s="79" t="s">
        <v>667</v>
      </c>
      <c r="Y120" s="374" t="s">
        <v>7201</v>
      </c>
    </row>
    <row r="121" spans="1:25" x14ac:dyDescent="0.25">
      <c r="A121" s="180" t="s">
        <v>3727</v>
      </c>
      <c r="B121" s="180" t="s">
        <v>58</v>
      </c>
      <c r="C121" s="180" t="s">
        <v>58</v>
      </c>
      <c r="D121" s="180" t="s">
        <v>3404</v>
      </c>
      <c r="E121" s="180" t="s">
        <v>6502</v>
      </c>
      <c r="F121" s="62" t="s">
        <v>25</v>
      </c>
      <c r="G121" s="62" t="str">
        <f>_xlfn.IFNA(VLOOKUP($A121,'Engaged Deals'!$A:$J,2,FALSE),"No")</f>
        <v>No</v>
      </c>
      <c r="H121" s="62" t="s">
        <v>68</v>
      </c>
      <c r="I121" s="180" t="s">
        <v>35</v>
      </c>
      <c r="J121" s="190">
        <v>42818</v>
      </c>
      <c r="K121" s="191">
        <v>42704</v>
      </c>
      <c r="L121" s="180" t="s">
        <v>50</v>
      </c>
      <c r="M121" s="190">
        <v>42818</v>
      </c>
      <c r="N121" s="192">
        <v>57142</v>
      </c>
      <c r="O121" s="373">
        <f t="shared" si="1"/>
        <v>5.7141999999999998E-2</v>
      </c>
      <c r="P121" s="193">
        <v>1</v>
      </c>
      <c r="Q121" s="191">
        <v>42815</v>
      </c>
      <c r="R121" s="194" t="s">
        <v>578</v>
      </c>
      <c r="S121" s="113" t="s">
        <v>8</v>
      </c>
      <c r="T121" s="180" t="s">
        <v>162</v>
      </c>
      <c r="U121" s="180" t="s">
        <v>105</v>
      </c>
      <c r="V121" s="180" t="s">
        <v>6515</v>
      </c>
      <c r="W121" s="180" t="s">
        <v>6529</v>
      </c>
      <c r="Y121" s="374" t="s">
        <v>7201</v>
      </c>
    </row>
    <row r="122" spans="1:25" x14ac:dyDescent="0.25">
      <c r="A122" s="275" t="s">
        <v>6982</v>
      </c>
      <c r="B122" s="199" t="s">
        <v>58</v>
      </c>
      <c r="C122" s="199" t="s">
        <v>58</v>
      </c>
      <c r="D122" s="199" t="s">
        <v>3496</v>
      </c>
      <c r="E122" s="199" t="s">
        <v>6983</v>
      </c>
      <c r="F122" s="62" t="s">
        <v>26</v>
      </c>
      <c r="G122" s="62" t="str">
        <f>_xlfn.IFNA(VLOOKUP($A122,'Engaged Deals'!$A:$J,2,FALSE),"No")</f>
        <v>No</v>
      </c>
      <c r="H122" s="62" t="s">
        <v>67</v>
      </c>
      <c r="I122" s="199" t="s">
        <v>32</v>
      </c>
      <c r="J122" s="233">
        <v>43049</v>
      </c>
      <c r="K122" s="234" t="s">
        <v>7044</v>
      </c>
      <c r="L122" s="199" t="s">
        <v>46</v>
      </c>
      <c r="M122" s="235">
        <v>43049</v>
      </c>
      <c r="N122" s="236">
        <v>952380</v>
      </c>
      <c r="O122" s="373">
        <f t="shared" si="1"/>
        <v>0.95238</v>
      </c>
      <c r="P122" s="276">
        <v>12</v>
      </c>
      <c r="Q122" s="235" t="s">
        <v>1025</v>
      </c>
      <c r="R122" s="237" t="s">
        <v>125</v>
      </c>
      <c r="S122" s="199" t="s">
        <v>8</v>
      </c>
      <c r="T122" s="199" t="s">
        <v>104</v>
      </c>
      <c r="U122" s="199" t="s">
        <v>1026</v>
      </c>
      <c r="V122" s="199" t="s">
        <v>5544</v>
      </c>
      <c r="W122" s="199" t="s">
        <v>7095</v>
      </c>
      <c r="Y122" s="374" t="s">
        <v>7201</v>
      </c>
    </row>
    <row r="123" spans="1:25" x14ac:dyDescent="0.25">
      <c r="A123" s="275" t="s">
        <v>6982</v>
      </c>
      <c r="B123" s="199" t="s">
        <v>58</v>
      </c>
      <c r="C123" s="199" t="s">
        <v>58</v>
      </c>
      <c r="D123" s="199" t="s">
        <v>3496</v>
      </c>
      <c r="E123" s="199" t="s">
        <v>6983</v>
      </c>
      <c r="F123" s="62" t="s">
        <v>26</v>
      </c>
      <c r="G123" s="62" t="str">
        <f>_xlfn.IFNA(VLOOKUP($A123,'Engaged Deals'!$A:$J,2,FALSE),"No")</f>
        <v>No</v>
      </c>
      <c r="H123" s="62" t="s">
        <v>67</v>
      </c>
      <c r="I123" s="199" t="s">
        <v>32</v>
      </c>
      <c r="J123" s="233">
        <v>43049</v>
      </c>
      <c r="K123" s="234" t="s">
        <v>7044</v>
      </c>
      <c r="L123" s="199" t="s">
        <v>46</v>
      </c>
      <c r="M123" s="235">
        <v>43049</v>
      </c>
      <c r="N123" s="236">
        <v>95238</v>
      </c>
      <c r="O123" s="373">
        <f t="shared" si="1"/>
        <v>9.5238000000000003E-2</v>
      </c>
      <c r="P123" s="276">
        <v>36</v>
      </c>
      <c r="Q123" s="235" t="s">
        <v>7078</v>
      </c>
      <c r="R123" s="237" t="s">
        <v>125</v>
      </c>
      <c r="S123" s="199" t="s">
        <v>7</v>
      </c>
      <c r="T123" s="199" t="s">
        <v>1867</v>
      </c>
      <c r="U123" s="199"/>
      <c r="V123" s="199" t="s">
        <v>5544</v>
      </c>
      <c r="W123" s="199" t="s">
        <v>7095</v>
      </c>
      <c r="Y123" s="374" t="s">
        <v>7201</v>
      </c>
    </row>
    <row r="124" spans="1:25" x14ac:dyDescent="0.25">
      <c r="A124" s="275" t="s">
        <v>330</v>
      </c>
      <c r="B124" s="199" t="s">
        <v>56</v>
      </c>
      <c r="C124" s="199" t="s">
        <v>124</v>
      </c>
      <c r="D124" s="199" t="s">
        <v>331</v>
      </c>
      <c r="E124" s="199" t="s">
        <v>332</v>
      </c>
      <c r="F124" s="62" t="s">
        <v>27</v>
      </c>
      <c r="G124" s="62" t="str">
        <f>_xlfn.IFNA(VLOOKUP($A124,'Engaged Deals'!$A:$J,2,FALSE),"No")</f>
        <v>No</v>
      </c>
      <c r="H124" s="62" t="s">
        <v>66</v>
      </c>
      <c r="I124" s="199" t="s">
        <v>39</v>
      </c>
      <c r="J124" s="233">
        <v>42947</v>
      </c>
      <c r="K124" s="234" t="s">
        <v>333</v>
      </c>
      <c r="L124" s="199" t="s">
        <v>47</v>
      </c>
      <c r="M124" s="233">
        <v>42962</v>
      </c>
      <c r="N124" s="236">
        <v>2000011</v>
      </c>
      <c r="O124" s="373">
        <f t="shared" si="1"/>
        <v>2.0000110000000002</v>
      </c>
      <c r="P124" s="276">
        <v>1</v>
      </c>
      <c r="Q124" s="235" t="s">
        <v>7102</v>
      </c>
      <c r="R124" s="237" t="s">
        <v>125</v>
      </c>
      <c r="S124" s="199" t="s">
        <v>8</v>
      </c>
      <c r="T124" s="199" t="s">
        <v>134</v>
      </c>
      <c r="U124" s="199" t="s">
        <v>334</v>
      </c>
      <c r="V124" s="199" t="s">
        <v>5493</v>
      </c>
      <c r="W124" s="199" t="s">
        <v>335</v>
      </c>
      <c r="Y124" s="374" t="s">
        <v>7201</v>
      </c>
    </row>
    <row r="125" spans="1:25" x14ac:dyDescent="0.25">
      <c r="A125" s="273" t="s">
        <v>3234</v>
      </c>
      <c r="B125" s="79" t="s">
        <v>57</v>
      </c>
      <c r="C125" s="79" t="s">
        <v>98</v>
      </c>
      <c r="D125" s="79" t="s">
        <v>3235</v>
      </c>
      <c r="E125" s="79" t="s">
        <v>3236</v>
      </c>
      <c r="F125" s="62" t="s">
        <v>26</v>
      </c>
      <c r="G125" s="62" t="str">
        <f>_xlfn.IFNA(VLOOKUP($A125,'Engaged Deals'!$A:$J,2,FALSE),"No")</f>
        <v>No</v>
      </c>
      <c r="H125" s="62" t="s">
        <v>65</v>
      </c>
      <c r="I125" s="79" t="s">
        <v>32</v>
      </c>
      <c r="J125" s="80">
        <v>42899</v>
      </c>
      <c r="K125" s="174" t="s">
        <v>3237</v>
      </c>
      <c r="L125" s="79" t="s">
        <v>47</v>
      </c>
      <c r="M125" s="238">
        <v>42899</v>
      </c>
      <c r="N125" s="167">
        <v>100000</v>
      </c>
      <c r="O125" s="373">
        <f t="shared" si="1"/>
        <v>0.1</v>
      </c>
      <c r="P125" s="274">
        <v>5</v>
      </c>
      <c r="Q125" s="238" t="s">
        <v>5535</v>
      </c>
      <c r="R125" s="84" t="s">
        <v>125</v>
      </c>
      <c r="S125" s="79" t="s">
        <v>8</v>
      </c>
      <c r="T125" s="79" t="s">
        <v>104</v>
      </c>
      <c r="U125" s="79" t="s">
        <v>105</v>
      </c>
      <c r="V125" s="79" t="s">
        <v>106</v>
      </c>
      <c r="W125" s="79" t="s">
        <v>186</v>
      </c>
      <c r="Y125" s="374" t="s">
        <v>7201</v>
      </c>
    </row>
    <row r="126" spans="1:25" x14ac:dyDescent="0.25">
      <c r="A126" s="275" t="s">
        <v>3334</v>
      </c>
      <c r="B126" s="199" t="s">
        <v>62</v>
      </c>
      <c r="C126" s="199" t="s">
        <v>1065</v>
      </c>
      <c r="D126" s="199" t="s">
        <v>3335</v>
      </c>
      <c r="E126" s="199" t="s">
        <v>3336</v>
      </c>
      <c r="F126" s="62" t="s">
        <v>26</v>
      </c>
      <c r="G126" s="62" t="str">
        <f>_xlfn.IFNA(VLOOKUP($A126,'Engaged Deals'!$A:$J,2,FALSE),"No")</f>
        <v>No</v>
      </c>
      <c r="H126" s="62" t="s">
        <v>66</v>
      </c>
      <c r="I126" s="199" t="s">
        <v>32</v>
      </c>
      <c r="J126" s="233">
        <v>42972</v>
      </c>
      <c r="K126" s="234" t="s">
        <v>3337</v>
      </c>
      <c r="L126" s="199" t="s">
        <v>46</v>
      </c>
      <c r="M126" s="233">
        <v>42972</v>
      </c>
      <c r="N126" s="236">
        <v>100000</v>
      </c>
      <c r="O126" s="373">
        <f t="shared" si="1"/>
        <v>0.1</v>
      </c>
      <c r="P126" s="276">
        <v>12</v>
      </c>
      <c r="Q126" s="235" t="s">
        <v>387</v>
      </c>
      <c r="R126" s="237" t="s">
        <v>125</v>
      </c>
      <c r="S126" s="199" t="s">
        <v>8</v>
      </c>
      <c r="T126" s="199" t="s">
        <v>134</v>
      </c>
      <c r="U126" s="199"/>
      <c r="V126" s="199" t="s">
        <v>6388</v>
      </c>
      <c r="W126" s="199" t="s">
        <v>297</v>
      </c>
      <c r="Y126" s="374" t="s">
        <v>7201</v>
      </c>
    </row>
    <row r="127" spans="1:25" x14ac:dyDescent="0.25">
      <c r="A127" s="273" t="s">
        <v>4477</v>
      </c>
      <c r="B127" s="79" t="s">
        <v>62</v>
      </c>
      <c r="C127" s="79" t="s">
        <v>429</v>
      </c>
      <c r="D127" s="79" t="s">
        <v>4478</v>
      </c>
      <c r="E127" s="79" t="s">
        <v>4479</v>
      </c>
      <c r="F127" s="62" t="s">
        <v>26</v>
      </c>
      <c r="G127" s="62" t="str">
        <f>_xlfn.IFNA(VLOOKUP($A127,'Engaged Deals'!$A:$J,2,FALSE),"No")</f>
        <v>No</v>
      </c>
      <c r="H127" s="62" t="s">
        <v>65</v>
      </c>
      <c r="I127" s="79" t="s">
        <v>32</v>
      </c>
      <c r="J127" s="80">
        <v>42855</v>
      </c>
      <c r="K127" s="174" t="s">
        <v>4480</v>
      </c>
      <c r="L127" s="79" t="s">
        <v>46</v>
      </c>
      <c r="M127" s="238">
        <v>42855</v>
      </c>
      <c r="N127" s="167">
        <v>16100</v>
      </c>
      <c r="O127" s="373">
        <f t="shared" si="1"/>
        <v>1.61E-2</v>
      </c>
      <c r="P127" s="274">
        <v>1</v>
      </c>
      <c r="Q127" s="238" t="s">
        <v>5615</v>
      </c>
      <c r="R127" s="84" t="s">
        <v>292</v>
      </c>
      <c r="S127" s="79" t="s">
        <v>7</v>
      </c>
      <c r="T127" s="79" t="s">
        <v>477</v>
      </c>
      <c r="U127" s="79" t="s">
        <v>1204</v>
      </c>
      <c r="V127" s="79" t="s">
        <v>5616</v>
      </c>
      <c r="W127" s="79"/>
      <c r="Y127" s="374" t="s">
        <v>7201</v>
      </c>
    </row>
    <row r="128" spans="1:25" x14ac:dyDescent="0.25">
      <c r="A128" s="273" t="s">
        <v>4477</v>
      </c>
      <c r="B128" s="79" t="s">
        <v>62</v>
      </c>
      <c r="C128" s="79" t="s">
        <v>429</v>
      </c>
      <c r="D128" s="79" t="s">
        <v>4478</v>
      </c>
      <c r="E128" s="79" t="s">
        <v>4479</v>
      </c>
      <c r="F128" s="62" t="s">
        <v>26</v>
      </c>
      <c r="G128" s="62" t="str">
        <f>_xlfn.IFNA(VLOOKUP($A128,'Engaged Deals'!$A:$J,2,FALSE),"No")</f>
        <v>No</v>
      </c>
      <c r="H128" s="62" t="s">
        <v>65</v>
      </c>
      <c r="I128" s="79" t="s">
        <v>32</v>
      </c>
      <c r="J128" s="80">
        <v>42855</v>
      </c>
      <c r="K128" s="174" t="s">
        <v>4480</v>
      </c>
      <c r="L128" s="79" t="s">
        <v>46</v>
      </c>
      <c r="M128" s="238">
        <v>42855</v>
      </c>
      <c r="N128" s="167">
        <v>644</v>
      </c>
      <c r="O128" s="373">
        <f t="shared" si="1"/>
        <v>6.4400000000000004E-4</v>
      </c>
      <c r="P128" s="274">
        <v>36</v>
      </c>
      <c r="Q128" s="238" t="s">
        <v>4768</v>
      </c>
      <c r="R128" s="84" t="s">
        <v>292</v>
      </c>
      <c r="S128" s="79" t="s">
        <v>9</v>
      </c>
      <c r="T128" s="79" t="s">
        <v>184</v>
      </c>
      <c r="U128" s="79" t="s">
        <v>185</v>
      </c>
      <c r="V128" s="79" t="s">
        <v>5616</v>
      </c>
      <c r="W128" s="79"/>
      <c r="Y128" s="374" t="s">
        <v>7201</v>
      </c>
    </row>
    <row r="129" spans="1:25" x14ac:dyDescent="0.25">
      <c r="A129" s="275" t="s">
        <v>3331</v>
      </c>
      <c r="B129" s="199" t="s">
        <v>62</v>
      </c>
      <c r="C129" s="199" t="s">
        <v>1065</v>
      </c>
      <c r="D129" s="199" t="s">
        <v>3332</v>
      </c>
      <c r="E129" s="199" t="s">
        <v>316</v>
      </c>
      <c r="F129" s="62" t="s">
        <v>26</v>
      </c>
      <c r="G129" s="62" t="str">
        <f>_xlfn.IFNA(VLOOKUP($A129,'Engaged Deals'!$A:$J,2,FALSE),"No")</f>
        <v>No</v>
      </c>
      <c r="H129" s="62" t="s">
        <v>66</v>
      </c>
      <c r="I129" s="199" t="s">
        <v>32</v>
      </c>
      <c r="J129" s="233">
        <v>42947</v>
      </c>
      <c r="K129" s="234" t="s">
        <v>3333</v>
      </c>
      <c r="L129" s="199" t="s">
        <v>47</v>
      </c>
      <c r="M129" s="233">
        <v>42947</v>
      </c>
      <c r="N129" s="236">
        <v>100000</v>
      </c>
      <c r="O129" s="373">
        <f t="shared" si="1"/>
        <v>0.1</v>
      </c>
      <c r="P129" s="276">
        <v>1</v>
      </c>
      <c r="Q129" s="235" t="s">
        <v>7101</v>
      </c>
      <c r="R129" s="237" t="s">
        <v>125</v>
      </c>
      <c r="S129" s="199" t="s">
        <v>7</v>
      </c>
      <c r="T129" s="199" t="s">
        <v>477</v>
      </c>
      <c r="U129" s="199" t="s">
        <v>478</v>
      </c>
      <c r="V129" s="199" t="s">
        <v>6073</v>
      </c>
      <c r="W129" s="199" t="s">
        <v>757</v>
      </c>
      <c r="Y129" s="374" t="s">
        <v>7201</v>
      </c>
    </row>
    <row r="130" spans="1:25" x14ac:dyDescent="0.25">
      <c r="A130" s="273" t="s">
        <v>3231</v>
      </c>
      <c r="B130" s="79" t="s">
        <v>56</v>
      </c>
      <c r="C130" s="79" t="s">
        <v>194</v>
      </c>
      <c r="D130" s="79" t="s">
        <v>3232</v>
      </c>
      <c r="E130" s="79" t="s">
        <v>316</v>
      </c>
      <c r="F130" s="62" t="s">
        <v>27</v>
      </c>
      <c r="G130" s="62" t="str">
        <f>_xlfn.IFNA(VLOOKUP($A130,'Engaged Deals'!$A:$J,2,FALSE),"No")</f>
        <v>No</v>
      </c>
      <c r="H130" s="62" t="s">
        <v>65</v>
      </c>
      <c r="I130" s="79" t="s">
        <v>40</v>
      </c>
      <c r="J130" s="80">
        <v>42914</v>
      </c>
      <c r="K130" s="174" t="s">
        <v>3233</v>
      </c>
      <c r="L130" s="79" t="s">
        <v>47</v>
      </c>
      <c r="M130" s="238">
        <v>42914</v>
      </c>
      <c r="N130" s="167">
        <v>100000</v>
      </c>
      <c r="O130" s="373">
        <f t="shared" ref="O130:O193" si="2">N130/1000000</f>
        <v>0.1</v>
      </c>
      <c r="P130" s="274">
        <v>12</v>
      </c>
      <c r="Q130" s="238" t="s">
        <v>812</v>
      </c>
      <c r="R130" s="84" t="s">
        <v>103</v>
      </c>
      <c r="S130" s="79" t="s">
        <v>9</v>
      </c>
      <c r="T130" s="79" t="s">
        <v>184</v>
      </c>
      <c r="U130" s="79" t="s">
        <v>185</v>
      </c>
      <c r="V130" s="79" t="s">
        <v>6075</v>
      </c>
      <c r="W130" s="79" t="s">
        <v>667</v>
      </c>
      <c r="Y130" s="374" t="s">
        <v>7201</v>
      </c>
    </row>
    <row r="131" spans="1:25" x14ac:dyDescent="0.25">
      <c r="A131" s="273" t="s">
        <v>3229</v>
      </c>
      <c r="B131" s="79" t="s">
        <v>57</v>
      </c>
      <c r="C131" s="79" t="s">
        <v>98</v>
      </c>
      <c r="D131" s="79" t="s">
        <v>106</v>
      </c>
      <c r="E131" s="79" t="s">
        <v>106</v>
      </c>
      <c r="G131" s="62" t="str">
        <f>_xlfn.IFNA(VLOOKUP($A131,'Engaged Deals'!$A:$J,2,FALSE),"No")</f>
        <v>No</v>
      </c>
      <c r="H131" s="62" t="s">
        <v>65</v>
      </c>
      <c r="I131" s="79"/>
      <c r="J131" s="80">
        <v>42907</v>
      </c>
      <c r="K131" s="174" t="s">
        <v>3230</v>
      </c>
      <c r="L131" s="79" t="s">
        <v>46</v>
      </c>
      <c r="M131" s="238">
        <v>42907</v>
      </c>
      <c r="N131" s="167">
        <v>100000</v>
      </c>
      <c r="O131" s="373">
        <f t="shared" si="2"/>
        <v>0.1</v>
      </c>
      <c r="P131" s="274">
        <v>12</v>
      </c>
      <c r="Q131" s="238" t="s">
        <v>887</v>
      </c>
      <c r="R131" s="84" t="s">
        <v>125</v>
      </c>
      <c r="S131" s="79" t="s">
        <v>7</v>
      </c>
      <c r="T131" s="79" t="s">
        <v>388</v>
      </c>
      <c r="U131" s="79" t="s">
        <v>389</v>
      </c>
      <c r="V131" s="79" t="s">
        <v>106</v>
      </c>
      <c r="W131" s="79" t="s">
        <v>297</v>
      </c>
      <c r="Y131" s="374" t="s">
        <v>7201</v>
      </c>
    </row>
    <row r="132" spans="1:25" x14ac:dyDescent="0.25">
      <c r="A132" s="273" t="s">
        <v>2151</v>
      </c>
      <c r="B132" s="79" t="s">
        <v>58</v>
      </c>
      <c r="C132" s="79" t="s">
        <v>58</v>
      </c>
      <c r="D132" s="79" t="s">
        <v>2152</v>
      </c>
      <c r="E132" s="79" t="s">
        <v>2153</v>
      </c>
      <c r="F132" s="62" t="s">
        <v>25</v>
      </c>
      <c r="G132" s="62" t="str">
        <f>_xlfn.IFNA(VLOOKUP($A132,'Engaged Deals'!$A:$J,2,FALSE),"No")</f>
        <v>No</v>
      </c>
      <c r="H132" s="62" t="s">
        <v>65</v>
      </c>
      <c r="I132" s="82" t="s">
        <v>35</v>
      </c>
      <c r="J132" s="80">
        <v>42881</v>
      </c>
      <c r="K132" s="174" t="s">
        <v>2154</v>
      </c>
      <c r="L132" s="79" t="s">
        <v>47</v>
      </c>
      <c r="M132" s="238">
        <v>42881</v>
      </c>
      <c r="N132" s="167">
        <v>190476</v>
      </c>
      <c r="O132" s="373">
        <f t="shared" si="2"/>
        <v>0.19047600000000001</v>
      </c>
      <c r="P132" s="274">
        <v>3</v>
      </c>
      <c r="Q132" s="238" t="s">
        <v>5543</v>
      </c>
      <c r="R132" s="84" t="s">
        <v>292</v>
      </c>
      <c r="S132" s="79" t="s">
        <v>8</v>
      </c>
      <c r="T132" s="79" t="s">
        <v>158</v>
      </c>
      <c r="U132" s="79" t="s">
        <v>5829</v>
      </c>
      <c r="V132" s="79" t="s">
        <v>5948</v>
      </c>
      <c r="W132" s="79" t="s">
        <v>221</v>
      </c>
      <c r="Y132" s="374" t="s">
        <v>7201</v>
      </c>
    </row>
    <row r="133" spans="1:25" x14ac:dyDescent="0.25">
      <c r="A133" s="273" t="s">
        <v>2151</v>
      </c>
      <c r="B133" s="79" t="s">
        <v>58</v>
      </c>
      <c r="C133" s="79" t="s">
        <v>58</v>
      </c>
      <c r="D133" s="79" t="s">
        <v>2152</v>
      </c>
      <c r="E133" s="79" t="s">
        <v>2153</v>
      </c>
      <c r="F133" s="62" t="s">
        <v>25</v>
      </c>
      <c r="G133" s="62" t="str">
        <f>_xlfn.IFNA(VLOOKUP($A133,'Engaged Deals'!$A:$J,2,FALSE),"No")</f>
        <v>No</v>
      </c>
      <c r="H133" s="62" t="s">
        <v>65</v>
      </c>
      <c r="I133" s="82" t="s">
        <v>35</v>
      </c>
      <c r="J133" s="80">
        <v>42881</v>
      </c>
      <c r="K133" s="174" t="s">
        <v>2154</v>
      </c>
      <c r="L133" s="79" t="s">
        <v>47</v>
      </c>
      <c r="M133" s="238">
        <v>42881</v>
      </c>
      <c r="N133" s="167">
        <v>95238</v>
      </c>
      <c r="O133" s="373">
        <f t="shared" si="2"/>
        <v>9.5238000000000003E-2</v>
      </c>
      <c r="P133" s="274">
        <v>3</v>
      </c>
      <c r="Q133" s="238" t="s">
        <v>5535</v>
      </c>
      <c r="R133" s="84" t="s">
        <v>103</v>
      </c>
      <c r="S133" s="79" t="s">
        <v>7</v>
      </c>
      <c r="T133" s="79" t="s">
        <v>388</v>
      </c>
      <c r="U133" s="79" t="s">
        <v>389</v>
      </c>
      <c r="V133" s="79" t="s">
        <v>5948</v>
      </c>
      <c r="W133" s="79" t="s">
        <v>221</v>
      </c>
      <c r="Y133" s="374" t="s">
        <v>7201</v>
      </c>
    </row>
    <row r="134" spans="1:25" x14ac:dyDescent="0.25">
      <c r="A134" s="273" t="s">
        <v>4500</v>
      </c>
      <c r="B134" s="79" t="s">
        <v>57</v>
      </c>
      <c r="C134" s="79" t="s">
        <v>98</v>
      </c>
      <c r="D134" s="79" t="s">
        <v>3466</v>
      </c>
      <c r="E134" s="79" t="s">
        <v>4501</v>
      </c>
      <c r="F134" s="62" t="s">
        <v>28</v>
      </c>
      <c r="G134" s="62" t="str">
        <f>_xlfn.IFNA(VLOOKUP($A134,'Engaged Deals'!$A:$J,2,FALSE),"No")</f>
        <v>No</v>
      </c>
      <c r="H134" s="62" t="s">
        <v>65</v>
      </c>
      <c r="I134" s="79" t="s">
        <v>36</v>
      </c>
      <c r="J134" s="80">
        <v>42880</v>
      </c>
      <c r="K134" s="174" t="s">
        <v>4502</v>
      </c>
      <c r="L134" s="79" t="s">
        <v>46</v>
      </c>
      <c r="M134" s="238">
        <v>42880</v>
      </c>
      <c r="N134" s="167">
        <v>15000</v>
      </c>
      <c r="O134" s="373">
        <f t="shared" si="2"/>
        <v>1.4999999999999999E-2</v>
      </c>
      <c r="P134" s="274">
        <v>12</v>
      </c>
      <c r="Q134" s="238" t="s">
        <v>6850</v>
      </c>
      <c r="R134" s="84" t="s">
        <v>103</v>
      </c>
      <c r="S134" s="79" t="s">
        <v>15</v>
      </c>
      <c r="T134" s="79" t="s">
        <v>4503</v>
      </c>
      <c r="U134" s="79"/>
      <c r="V134" s="79" t="s">
        <v>106</v>
      </c>
      <c r="W134" s="79"/>
      <c r="Y134" s="374" t="s">
        <v>7201</v>
      </c>
    </row>
    <row r="135" spans="1:25" x14ac:dyDescent="0.25">
      <c r="A135" s="273" t="s">
        <v>1848</v>
      </c>
      <c r="B135" s="79" t="s">
        <v>57</v>
      </c>
      <c r="C135" s="79" t="s">
        <v>182</v>
      </c>
      <c r="D135" s="79" t="s">
        <v>1394</v>
      </c>
      <c r="E135" s="79" t="s">
        <v>1849</v>
      </c>
      <c r="F135" s="62" t="s">
        <v>24</v>
      </c>
      <c r="G135" s="62" t="str">
        <f>_xlfn.IFNA(VLOOKUP($A135,'Engaged Deals'!$A:$J,2,FALSE),"No")</f>
        <v>No</v>
      </c>
      <c r="H135" s="62" t="s">
        <v>65</v>
      </c>
      <c r="I135" s="79" t="s">
        <v>37</v>
      </c>
      <c r="J135" s="80">
        <v>42909</v>
      </c>
      <c r="K135" s="174" t="s">
        <v>1850</v>
      </c>
      <c r="L135" s="79" t="s">
        <v>48</v>
      </c>
      <c r="M135" s="238">
        <v>42909</v>
      </c>
      <c r="N135" s="167">
        <v>200000</v>
      </c>
      <c r="O135" s="373">
        <f t="shared" si="2"/>
        <v>0.2</v>
      </c>
      <c r="P135" s="274">
        <v>12</v>
      </c>
      <c r="Q135" s="238" t="s">
        <v>5535</v>
      </c>
      <c r="R135" s="84" t="s">
        <v>103</v>
      </c>
      <c r="S135" s="79" t="s">
        <v>8</v>
      </c>
      <c r="T135" s="79" t="s">
        <v>104</v>
      </c>
      <c r="U135" s="79" t="s">
        <v>344</v>
      </c>
      <c r="V135" s="79" t="s">
        <v>5939</v>
      </c>
      <c r="W135" s="79" t="s">
        <v>1851</v>
      </c>
      <c r="Y135" s="374" t="s">
        <v>7201</v>
      </c>
    </row>
    <row r="136" spans="1:25" x14ac:dyDescent="0.25">
      <c r="A136" s="275" t="s">
        <v>2293</v>
      </c>
      <c r="B136" s="199" t="s">
        <v>62</v>
      </c>
      <c r="C136" s="199" t="s">
        <v>1065</v>
      </c>
      <c r="D136" s="199" t="s">
        <v>2294</v>
      </c>
      <c r="E136" s="199" t="s">
        <v>2279</v>
      </c>
      <c r="F136" s="62" t="s">
        <v>28</v>
      </c>
      <c r="G136" s="62" t="str">
        <f>_xlfn.IFNA(VLOOKUP($A136,'Engaged Deals'!$A:$J,2,FALSE),"No")</f>
        <v>No</v>
      </c>
      <c r="H136" s="62" t="s">
        <v>67</v>
      </c>
      <c r="I136" s="199" t="s">
        <v>34</v>
      </c>
      <c r="J136" s="233">
        <v>43098</v>
      </c>
      <c r="K136" s="234" t="s">
        <v>2295</v>
      </c>
      <c r="L136" s="199" t="s">
        <v>46</v>
      </c>
      <c r="M136" s="235">
        <v>43098</v>
      </c>
      <c r="N136" s="236">
        <v>160000</v>
      </c>
      <c r="O136" s="373">
        <f t="shared" si="2"/>
        <v>0.16</v>
      </c>
      <c r="P136" s="276">
        <v>12</v>
      </c>
      <c r="Q136" s="235" t="s">
        <v>398</v>
      </c>
      <c r="R136" s="237" t="s">
        <v>103</v>
      </c>
      <c r="S136" s="199" t="s">
        <v>7</v>
      </c>
      <c r="T136" s="199" t="s">
        <v>477</v>
      </c>
      <c r="U136" s="199" t="s">
        <v>1138</v>
      </c>
      <c r="V136" s="199" t="s">
        <v>6402</v>
      </c>
      <c r="W136" s="199" t="s">
        <v>313</v>
      </c>
      <c r="Y136" s="374" t="s">
        <v>7201</v>
      </c>
    </row>
    <row r="137" spans="1:25" x14ac:dyDescent="0.25">
      <c r="A137" s="273" t="s">
        <v>2316</v>
      </c>
      <c r="B137" s="79" t="s">
        <v>57</v>
      </c>
      <c r="C137" s="79" t="s">
        <v>324</v>
      </c>
      <c r="D137" s="79" t="s">
        <v>2317</v>
      </c>
      <c r="E137" s="79" t="s">
        <v>2318</v>
      </c>
      <c r="F137" s="62" t="s">
        <v>26</v>
      </c>
      <c r="G137" s="62" t="str">
        <f>_xlfn.IFNA(VLOOKUP($A137,'Engaged Deals'!$A:$J,2,FALSE),"No")</f>
        <v>No</v>
      </c>
      <c r="H137" s="62" t="s">
        <v>65</v>
      </c>
      <c r="I137" s="79" t="s">
        <v>33</v>
      </c>
      <c r="J137" s="80">
        <v>42879</v>
      </c>
      <c r="K137" s="174" t="s">
        <v>2319</v>
      </c>
      <c r="L137" s="79" t="s">
        <v>46</v>
      </c>
      <c r="M137" s="238">
        <v>42879</v>
      </c>
      <c r="N137" s="167">
        <v>155000</v>
      </c>
      <c r="O137" s="373">
        <f t="shared" si="2"/>
        <v>0.155</v>
      </c>
      <c r="P137" s="274">
        <v>12</v>
      </c>
      <c r="Q137" s="238" t="s">
        <v>5959</v>
      </c>
      <c r="R137" s="84" t="s">
        <v>125</v>
      </c>
      <c r="S137" s="79" t="s">
        <v>8</v>
      </c>
      <c r="T137" s="79" t="s">
        <v>104</v>
      </c>
      <c r="U137" s="79" t="s">
        <v>105</v>
      </c>
      <c r="V137" s="79" t="s">
        <v>5510</v>
      </c>
      <c r="W137" s="79" t="s">
        <v>297</v>
      </c>
      <c r="Y137" s="374" t="s">
        <v>7201</v>
      </c>
    </row>
    <row r="138" spans="1:25" x14ac:dyDescent="0.25">
      <c r="A138" s="273" t="s">
        <v>1646</v>
      </c>
      <c r="B138" s="79" t="s">
        <v>57</v>
      </c>
      <c r="C138" s="79" t="s">
        <v>182</v>
      </c>
      <c r="D138" s="79" t="s">
        <v>1170</v>
      </c>
      <c r="E138" s="79" t="s">
        <v>1647</v>
      </c>
      <c r="F138" s="62" t="s">
        <v>24</v>
      </c>
      <c r="G138" s="62" t="str">
        <f>_xlfn.IFNA(VLOOKUP($A138,'Engaged Deals'!$A:$J,2,FALSE),"No")</f>
        <v>No</v>
      </c>
      <c r="H138" s="62" t="s">
        <v>65</v>
      </c>
      <c r="I138" s="79" t="s">
        <v>38</v>
      </c>
      <c r="J138" s="80">
        <v>42874</v>
      </c>
      <c r="K138" s="174" t="s">
        <v>1648</v>
      </c>
      <c r="L138" s="79" t="s">
        <v>48</v>
      </c>
      <c r="M138" s="238">
        <v>42874</v>
      </c>
      <c r="N138" s="167">
        <v>250000</v>
      </c>
      <c r="O138" s="373">
        <f t="shared" si="2"/>
        <v>0.25</v>
      </c>
      <c r="P138" s="274">
        <v>1</v>
      </c>
      <c r="Q138" s="238" t="s">
        <v>7194</v>
      </c>
      <c r="R138" s="84" t="s">
        <v>103</v>
      </c>
      <c r="S138" s="79" t="s">
        <v>8</v>
      </c>
      <c r="T138" s="79" t="s">
        <v>104</v>
      </c>
      <c r="U138" s="79" t="s">
        <v>7195</v>
      </c>
      <c r="V138" s="79" t="s">
        <v>5507</v>
      </c>
      <c r="W138" s="79" t="s">
        <v>1649</v>
      </c>
      <c r="Y138" s="374" t="s">
        <v>7201</v>
      </c>
    </row>
    <row r="139" spans="1:25" x14ac:dyDescent="0.25">
      <c r="A139" s="79" t="s">
        <v>4375</v>
      </c>
      <c r="B139" s="79" t="s">
        <v>59</v>
      </c>
      <c r="C139" s="79" t="s">
        <v>468</v>
      </c>
      <c r="D139" s="79" t="s">
        <v>1687</v>
      </c>
      <c r="E139" s="79" t="s">
        <v>4376</v>
      </c>
      <c r="F139" s="62" t="s">
        <v>26</v>
      </c>
      <c r="G139" s="62" t="str">
        <f>_xlfn.IFNA(VLOOKUP($A139,'Engaged Deals'!$A:$J,2,FALSE),"No")</f>
        <v>No</v>
      </c>
      <c r="H139" s="62" t="s">
        <v>68</v>
      </c>
      <c r="I139" s="79" t="s">
        <v>32</v>
      </c>
      <c r="J139" s="80">
        <v>42825</v>
      </c>
      <c r="K139" s="174" t="s">
        <v>4377</v>
      </c>
      <c r="L139" s="79" t="s">
        <v>48</v>
      </c>
      <c r="M139" s="238">
        <v>42825</v>
      </c>
      <c r="N139" s="167">
        <v>20000</v>
      </c>
      <c r="O139" s="373">
        <f t="shared" si="2"/>
        <v>0.02</v>
      </c>
      <c r="P139" s="84">
        <v>12</v>
      </c>
      <c r="Q139" s="238" t="s">
        <v>7102</v>
      </c>
      <c r="R139" s="79" t="s">
        <v>292</v>
      </c>
      <c r="S139" s="79" t="s">
        <v>7</v>
      </c>
      <c r="T139" s="79" t="s">
        <v>477</v>
      </c>
      <c r="U139" s="79" t="s">
        <v>1138</v>
      </c>
      <c r="V139" s="79" t="s">
        <v>5612</v>
      </c>
      <c r="W139" s="79" t="s">
        <v>667</v>
      </c>
      <c r="Y139" s="374" t="s">
        <v>7201</v>
      </c>
    </row>
    <row r="140" spans="1:25" x14ac:dyDescent="0.25">
      <c r="A140" s="273" t="s">
        <v>4336</v>
      </c>
      <c r="B140" s="79" t="s">
        <v>57</v>
      </c>
      <c r="C140" s="79" t="s">
        <v>324</v>
      </c>
      <c r="D140" s="79" t="s">
        <v>4337</v>
      </c>
      <c r="E140" s="79" t="s">
        <v>4338</v>
      </c>
      <c r="F140" s="62" t="s">
        <v>25</v>
      </c>
      <c r="G140" s="62" t="str">
        <f>_xlfn.IFNA(VLOOKUP($A140,'Engaged Deals'!$A:$J,2,FALSE),"No")</f>
        <v>No</v>
      </c>
      <c r="H140" s="62" t="s">
        <v>65</v>
      </c>
      <c r="I140" s="79" t="s">
        <v>35</v>
      </c>
      <c r="J140" s="80">
        <v>42831</v>
      </c>
      <c r="K140" s="174" t="s">
        <v>4339</v>
      </c>
      <c r="L140" s="79" t="s">
        <v>46</v>
      </c>
      <c r="M140" s="238">
        <v>42831</v>
      </c>
      <c r="N140" s="167">
        <v>23250</v>
      </c>
      <c r="O140" s="373">
        <f t="shared" si="2"/>
        <v>2.325E-2</v>
      </c>
      <c r="P140" s="274">
        <v>3</v>
      </c>
      <c r="Q140" s="238" t="s">
        <v>887</v>
      </c>
      <c r="R140" s="84" t="s">
        <v>125</v>
      </c>
      <c r="S140" s="79" t="s">
        <v>7</v>
      </c>
      <c r="T140" s="79" t="s">
        <v>388</v>
      </c>
      <c r="U140" s="79" t="s">
        <v>389</v>
      </c>
      <c r="V140" s="79" t="s">
        <v>6208</v>
      </c>
      <c r="W140" s="79" t="s">
        <v>297</v>
      </c>
      <c r="Y140" s="374" t="s">
        <v>7201</v>
      </c>
    </row>
    <row r="141" spans="1:25" x14ac:dyDescent="0.25">
      <c r="A141" s="275" t="s">
        <v>4159</v>
      </c>
      <c r="B141" s="199" t="s">
        <v>60</v>
      </c>
      <c r="C141" s="199" t="s">
        <v>543</v>
      </c>
      <c r="D141" s="199" t="s">
        <v>908</v>
      </c>
      <c r="E141" s="199" t="s">
        <v>4160</v>
      </c>
      <c r="F141" s="62" t="s">
        <v>6576</v>
      </c>
      <c r="G141" s="62" t="str">
        <f>_xlfn.IFNA(VLOOKUP($A141,'Engaged Deals'!$A:$J,2,FALSE),"No")</f>
        <v>No</v>
      </c>
      <c r="H141" s="62" t="s">
        <v>66</v>
      </c>
      <c r="I141" s="199" t="s">
        <v>32</v>
      </c>
      <c r="J141" s="233">
        <v>42978</v>
      </c>
      <c r="K141" s="234" t="s">
        <v>4161</v>
      </c>
      <c r="L141" s="199" t="s">
        <v>46</v>
      </c>
      <c r="M141" s="233">
        <v>42978</v>
      </c>
      <c r="N141" s="236">
        <v>33333</v>
      </c>
      <c r="O141" s="373">
        <f t="shared" si="2"/>
        <v>3.3333000000000002E-2</v>
      </c>
      <c r="P141" s="276">
        <v>12</v>
      </c>
      <c r="Q141" s="235" t="s">
        <v>172</v>
      </c>
      <c r="R141" s="237" t="s">
        <v>292</v>
      </c>
      <c r="S141" s="199" t="s">
        <v>8</v>
      </c>
      <c r="T141" s="199" t="s">
        <v>104</v>
      </c>
      <c r="U141" s="199" t="s">
        <v>105</v>
      </c>
      <c r="V141" s="199" t="s">
        <v>6051</v>
      </c>
      <c r="W141" s="199"/>
      <c r="Y141" s="374" t="s">
        <v>7201</v>
      </c>
    </row>
    <row r="142" spans="1:25" x14ac:dyDescent="0.25">
      <c r="A142" s="200" t="s">
        <v>7741</v>
      </c>
      <c r="B142" s="200" t="s">
        <v>56</v>
      </c>
      <c r="C142" s="200" t="s">
        <v>161</v>
      </c>
      <c r="D142" s="200" t="s">
        <v>7742</v>
      </c>
      <c r="E142" s="200" t="s">
        <v>7743</v>
      </c>
      <c r="F142" s="62" t="s">
        <v>26</v>
      </c>
      <c r="G142" s="62" t="str">
        <f>_xlfn.IFNA(VLOOKUP($A142,'Engaged Deals'!$A:$J,2,FALSE),"No")</f>
        <v>No</v>
      </c>
      <c r="H142" s="62" t="s">
        <v>67</v>
      </c>
      <c r="I142" s="200" t="s">
        <v>33</v>
      </c>
      <c r="J142" s="205">
        <v>43084</v>
      </c>
      <c r="K142" s="206">
        <v>42825</v>
      </c>
      <c r="L142" s="200" t="s">
        <v>46</v>
      </c>
      <c r="M142" s="206">
        <v>43084</v>
      </c>
      <c r="N142" s="207">
        <v>125000</v>
      </c>
      <c r="O142" s="373">
        <f t="shared" si="2"/>
        <v>0.125</v>
      </c>
      <c r="P142" s="295">
        <v>12</v>
      </c>
      <c r="Q142" s="205">
        <v>42825</v>
      </c>
      <c r="R142" s="208" t="s">
        <v>125</v>
      </c>
      <c r="S142" s="200" t="s">
        <v>18</v>
      </c>
      <c r="T142" s="200" t="s">
        <v>316</v>
      </c>
      <c r="U142" s="200" t="s">
        <v>7744</v>
      </c>
      <c r="V142" s="126" t="s">
        <v>7745</v>
      </c>
      <c r="W142" s="126" t="s">
        <v>7746</v>
      </c>
      <c r="Y142" s="374" t="s">
        <v>7201</v>
      </c>
    </row>
    <row r="143" spans="1:25" x14ac:dyDescent="0.25">
      <c r="A143" s="273" t="s">
        <v>4675</v>
      </c>
      <c r="B143" s="79" t="s">
        <v>58</v>
      </c>
      <c r="C143" s="79" t="s">
        <v>58</v>
      </c>
      <c r="D143" s="79" t="s">
        <v>4676</v>
      </c>
      <c r="E143" s="79" t="s">
        <v>4677</v>
      </c>
      <c r="F143" s="62" t="s">
        <v>24</v>
      </c>
      <c r="G143" s="62" t="str">
        <f>_xlfn.IFNA(VLOOKUP($A143,'Engaged Deals'!$A:$J,2,FALSE),"No")</f>
        <v>No</v>
      </c>
      <c r="H143" s="62" t="s">
        <v>65</v>
      </c>
      <c r="I143" s="79" t="s">
        <v>37</v>
      </c>
      <c r="J143" s="80">
        <v>42916</v>
      </c>
      <c r="K143" s="174" t="s">
        <v>4678</v>
      </c>
      <c r="L143" s="79" t="s">
        <v>48</v>
      </c>
      <c r="M143" s="238">
        <v>42916</v>
      </c>
      <c r="N143" s="167">
        <v>9524</v>
      </c>
      <c r="O143" s="373">
        <f t="shared" si="2"/>
        <v>9.5239999999999995E-3</v>
      </c>
      <c r="P143" s="274">
        <v>1</v>
      </c>
      <c r="Q143" s="238" t="s">
        <v>172</v>
      </c>
      <c r="R143" s="84" t="s">
        <v>292</v>
      </c>
      <c r="S143" s="79" t="s">
        <v>13</v>
      </c>
      <c r="T143" s="79" t="s">
        <v>860</v>
      </c>
      <c r="U143" s="79" t="s">
        <v>4451</v>
      </c>
      <c r="V143" s="79" t="s">
        <v>6219</v>
      </c>
      <c r="W143" s="79" t="s">
        <v>313</v>
      </c>
      <c r="Y143" s="374" t="s">
        <v>7201</v>
      </c>
    </row>
    <row r="144" spans="1:25" x14ac:dyDescent="0.25">
      <c r="A144" s="273" t="s">
        <v>4653</v>
      </c>
      <c r="B144" s="79" t="s">
        <v>57</v>
      </c>
      <c r="C144" s="79" t="s">
        <v>98</v>
      </c>
      <c r="D144" s="79" t="s">
        <v>4654</v>
      </c>
      <c r="E144" s="79" t="s">
        <v>316</v>
      </c>
      <c r="F144" s="62" t="s">
        <v>26</v>
      </c>
      <c r="G144" s="62" t="str">
        <f>_xlfn.IFNA(VLOOKUP($A144,'Engaged Deals'!$A:$J,2,FALSE),"No")</f>
        <v>No</v>
      </c>
      <c r="H144" s="62" t="s">
        <v>65</v>
      </c>
      <c r="I144" s="79" t="s">
        <v>32</v>
      </c>
      <c r="J144" s="80">
        <v>42858</v>
      </c>
      <c r="K144" s="174" t="s">
        <v>4655</v>
      </c>
      <c r="L144" s="79" t="s">
        <v>46</v>
      </c>
      <c r="M144" s="238">
        <v>42858</v>
      </c>
      <c r="N144" s="167">
        <v>10000</v>
      </c>
      <c r="O144" s="373">
        <f t="shared" si="2"/>
        <v>0.01</v>
      </c>
      <c r="P144" s="274">
        <v>12</v>
      </c>
      <c r="Q144" s="238" t="s">
        <v>4656</v>
      </c>
      <c r="R144" s="84" t="s">
        <v>125</v>
      </c>
      <c r="S144" s="79" t="s">
        <v>8</v>
      </c>
      <c r="T144" s="79" t="s">
        <v>104</v>
      </c>
      <c r="U144" s="79"/>
      <c r="V144" s="79" t="s">
        <v>106</v>
      </c>
      <c r="W144" s="79"/>
      <c r="Y144" s="374" t="s">
        <v>7201</v>
      </c>
    </row>
    <row r="145" spans="1:25" x14ac:dyDescent="0.25">
      <c r="A145" s="275" t="s">
        <v>6990</v>
      </c>
      <c r="B145" s="199" t="s">
        <v>57</v>
      </c>
      <c r="C145" s="199" t="s">
        <v>324</v>
      </c>
      <c r="D145" s="199" t="s">
        <v>6991</v>
      </c>
      <c r="E145" s="199" t="s">
        <v>6992</v>
      </c>
      <c r="F145" s="62" t="s">
        <v>25</v>
      </c>
      <c r="G145" s="62" t="str">
        <f>_xlfn.IFNA(VLOOKUP($A145,'Engaged Deals'!$A:$J,2,FALSE),"No")</f>
        <v>No</v>
      </c>
      <c r="H145" s="62" t="s">
        <v>67</v>
      </c>
      <c r="I145" s="199" t="s">
        <v>35</v>
      </c>
      <c r="J145" s="233">
        <v>43100</v>
      </c>
      <c r="K145" s="234" t="s">
        <v>7052</v>
      </c>
      <c r="L145" s="199" t="s">
        <v>46</v>
      </c>
      <c r="M145" s="235">
        <v>43100</v>
      </c>
      <c r="N145" s="236">
        <v>387500</v>
      </c>
      <c r="O145" s="373">
        <f t="shared" si="2"/>
        <v>0.38750000000000001</v>
      </c>
      <c r="P145" s="276">
        <v>12</v>
      </c>
      <c r="Q145" s="235" t="s">
        <v>6513</v>
      </c>
      <c r="R145" s="237" t="s">
        <v>125</v>
      </c>
      <c r="S145" s="199" t="s">
        <v>9</v>
      </c>
      <c r="T145" s="199" t="s">
        <v>184</v>
      </c>
      <c r="U145" s="199" t="s">
        <v>185</v>
      </c>
      <c r="V145" s="199" t="s">
        <v>7053</v>
      </c>
      <c r="W145" s="199"/>
      <c r="Y145" s="374" t="s">
        <v>7201</v>
      </c>
    </row>
    <row r="146" spans="1:25" x14ac:dyDescent="0.25">
      <c r="A146" s="273" t="s">
        <v>3539</v>
      </c>
      <c r="B146" s="79" t="s">
        <v>57</v>
      </c>
      <c r="C146" s="79" t="s">
        <v>98</v>
      </c>
      <c r="D146" s="79" t="s">
        <v>1845</v>
      </c>
      <c r="E146" s="79" t="s">
        <v>528</v>
      </c>
      <c r="F146" s="62" t="s">
        <v>25</v>
      </c>
      <c r="G146" s="62" t="str">
        <f>_xlfn.IFNA(VLOOKUP($A146,'Engaged Deals'!$A:$J,2,FALSE),"No")</f>
        <v>No</v>
      </c>
      <c r="H146" s="62" t="s">
        <v>65</v>
      </c>
      <c r="I146" s="79" t="s">
        <v>41</v>
      </c>
      <c r="J146" s="80">
        <v>42881</v>
      </c>
      <c r="K146" s="174" t="s">
        <v>3540</v>
      </c>
      <c r="L146" s="79" t="s">
        <v>46</v>
      </c>
      <c r="M146" s="238">
        <v>42881</v>
      </c>
      <c r="N146" s="167">
        <v>80000</v>
      </c>
      <c r="O146" s="373">
        <f t="shared" si="2"/>
        <v>0.08</v>
      </c>
      <c r="P146" s="274">
        <v>1</v>
      </c>
      <c r="Q146" s="238" t="s">
        <v>440</v>
      </c>
      <c r="R146" s="84" t="s">
        <v>125</v>
      </c>
      <c r="S146" s="79" t="s">
        <v>8</v>
      </c>
      <c r="T146" s="79" t="s">
        <v>134</v>
      </c>
      <c r="U146" s="79" t="s">
        <v>552</v>
      </c>
      <c r="V146" s="79" t="s">
        <v>106</v>
      </c>
      <c r="W146" s="79"/>
      <c r="Y146" s="374" t="s">
        <v>7201</v>
      </c>
    </row>
    <row r="147" spans="1:25" x14ac:dyDescent="0.25">
      <c r="A147" s="79" t="s">
        <v>3789</v>
      </c>
      <c r="B147" s="79" t="s">
        <v>57</v>
      </c>
      <c r="C147" s="79" t="s">
        <v>98</v>
      </c>
      <c r="D147" s="79" t="s">
        <v>3055</v>
      </c>
      <c r="E147" s="79" t="s">
        <v>3790</v>
      </c>
      <c r="F147" s="62" t="s">
        <v>28</v>
      </c>
      <c r="G147" s="62" t="str">
        <f>_xlfn.IFNA(VLOOKUP($A147,'Engaged Deals'!$A:$J,2,FALSE),"No")</f>
        <v>No</v>
      </c>
      <c r="H147" s="62" t="s">
        <v>68</v>
      </c>
      <c r="I147" s="79" t="s">
        <v>31</v>
      </c>
      <c r="J147" s="80">
        <v>42814</v>
      </c>
      <c r="K147" s="174" t="s">
        <v>3791</v>
      </c>
      <c r="L147" s="79" t="s">
        <v>47</v>
      </c>
      <c r="M147" s="238">
        <v>42814</v>
      </c>
      <c r="N147" s="167">
        <v>50000</v>
      </c>
      <c r="O147" s="373">
        <f t="shared" si="2"/>
        <v>0.05</v>
      </c>
      <c r="P147" s="84">
        <v>12</v>
      </c>
      <c r="Q147" s="238" t="s">
        <v>7101</v>
      </c>
      <c r="R147" s="79" t="s">
        <v>125</v>
      </c>
      <c r="S147" s="79" t="s">
        <v>7</v>
      </c>
      <c r="T147" s="79" t="s">
        <v>388</v>
      </c>
      <c r="U147" s="79" t="s">
        <v>389</v>
      </c>
      <c r="V147" s="79" t="s">
        <v>106</v>
      </c>
      <c r="W147" s="79" t="s">
        <v>186</v>
      </c>
      <c r="Y147" s="374" t="s">
        <v>7201</v>
      </c>
    </row>
    <row r="148" spans="1:25" x14ac:dyDescent="0.25">
      <c r="A148" s="273" t="s">
        <v>3225</v>
      </c>
      <c r="B148" s="79" t="s">
        <v>57</v>
      </c>
      <c r="C148" s="79" t="s">
        <v>98</v>
      </c>
      <c r="D148" s="79" t="s">
        <v>918</v>
      </c>
      <c r="E148" s="79" t="s">
        <v>3226</v>
      </c>
      <c r="F148" s="62" t="s">
        <v>25</v>
      </c>
      <c r="G148" s="62" t="str">
        <f>_xlfn.IFNA(VLOOKUP($A148,'Engaged Deals'!$A:$J,2,FALSE),"No")</f>
        <v>No</v>
      </c>
      <c r="H148" s="62" t="s">
        <v>65</v>
      </c>
      <c r="I148" s="79" t="s">
        <v>41</v>
      </c>
      <c r="J148" s="80">
        <v>42901</v>
      </c>
      <c r="K148" s="174" t="s">
        <v>3227</v>
      </c>
      <c r="L148" s="79" t="s">
        <v>47</v>
      </c>
      <c r="M148" s="238">
        <v>42901</v>
      </c>
      <c r="N148" s="167">
        <v>100000</v>
      </c>
      <c r="O148" s="373">
        <f t="shared" si="2"/>
        <v>0.1</v>
      </c>
      <c r="P148" s="274">
        <v>1</v>
      </c>
      <c r="Q148" s="238" t="s">
        <v>113</v>
      </c>
      <c r="R148" s="84" t="s">
        <v>103</v>
      </c>
      <c r="S148" s="79" t="s">
        <v>6</v>
      </c>
      <c r="T148" s="79" t="s">
        <v>1641</v>
      </c>
      <c r="U148" s="79" t="s">
        <v>3228</v>
      </c>
      <c r="V148" s="79" t="s">
        <v>106</v>
      </c>
      <c r="W148" s="79"/>
      <c r="Y148" s="374" t="s">
        <v>7201</v>
      </c>
    </row>
    <row r="149" spans="1:25" x14ac:dyDescent="0.25">
      <c r="A149" s="273" t="s">
        <v>2519</v>
      </c>
      <c r="B149" s="79" t="s">
        <v>57</v>
      </c>
      <c r="C149" s="79" t="s">
        <v>324</v>
      </c>
      <c r="D149" s="79" t="s">
        <v>2520</v>
      </c>
      <c r="E149" s="79" t="s">
        <v>2463</v>
      </c>
      <c r="F149" s="62" t="s">
        <v>28</v>
      </c>
      <c r="G149" s="62" t="str">
        <f>_xlfn.IFNA(VLOOKUP($A149,'Engaged Deals'!$A:$J,2,FALSE),"No")</f>
        <v>No</v>
      </c>
      <c r="H149" s="62" t="s">
        <v>65</v>
      </c>
      <c r="I149" s="79" t="s">
        <v>42</v>
      </c>
      <c r="J149" s="80">
        <v>42916</v>
      </c>
      <c r="K149" s="174" t="s">
        <v>2521</v>
      </c>
      <c r="L149" s="79" t="s">
        <v>48</v>
      </c>
      <c r="M149" s="238">
        <v>42916</v>
      </c>
      <c r="N149" s="167">
        <v>150000</v>
      </c>
      <c r="O149" s="373">
        <f t="shared" si="2"/>
        <v>0.15</v>
      </c>
      <c r="P149" s="274">
        <v>12</v>
      </c>
      <c r="Q149" s="238" t="s">
        <v>6513</v>
      </c>
      <c r="R149" s="84" t="s">
        <v>125</v>
      </c>
      <c r="S149" s="79" t="s">
        <v>8</v>
      </c>
      <c r="T149" s="79" t="s">
        <v>104</v>
      </c>
      <c r="U149" s="79" t="s">
        <v>105</v>
      </c>
      <c r="V149" s="79" t="s">
        <v>5993</v>
      </c>
      <c r="W149" s="79" t="s">
        <v>297</v>
      </c>
      <c r="Y149" s="374" t="s">
        <v>7201</v>
      </c>
    </row>
    <row r="150" spans="1:25" x14ac:dyDescent="0.25">
      <c r="A150" s="275" t="s">
        <v>3221</v>
      </c>
      <c r="B150" s="199" t="s">
        <v>62</v>
      </c>
      <c r="C150" s="199" t="s">
        <v>1065</v>
      </c>
      <c r="D150" s="199" t="s">
        <v>3222</v>
      </c>
      <c r="E150" s="199" t="s">
        <v>3223</v>
      </c>
      <c r="F150" s="62" t="s">
        <v>26</v>
      </c>
      <c r="G150" s="62" t="str">
        <f>_xlfn.IFNA(VLOOKUP($A150,'Engaged Deals'!$A:$J,2,FALSE),"No")</f>
        <v>No</v>
      </c>
      <c r="H150" s="62" t="s">
        <v>66</v>
      </c>
      <c r="I150" s="199" t="s">
        <v>32</v>
      </c>
      <c r="J150" s="233">
        <v>42947</v>
      </c>
      <c r="K150" s="234" t="s">
        <v>3224</v>
      </c>
      <c r="L150" s="199" t="s">
        <v>47</v>
      </c>
      <c r="M150" s="233">
        <v>42947</v>
      </c>
      <c r="N150" s="236">
        <v>100000</v>
      </c>
      <c r="O150" s="373">
        <f t="shared" si="2"/>
        <v>0.1</v>
      </c>
      <c r="P150" s="276">
        <v>12</v>
      </c>
      <c r="Q150" s="235" t="s">
        <v>6807</v>
      </c>
      <c r="R150" s="237" t="s">
        <v>292</v>
      </c>
      <c r="S150" s="199" t="s">
        <v>7</v>
      </c>
      <c r="T150" s="199" t="s">
        <v>477</v>
      </c>
      <c r="U150" s="199" t="s">
        <v>478</v>
      </c>
      <c r="V150" s="199" t="s">
        <v>6073</v>
      </c>
      <c r="W150" s="199" t="s">
        <v>757</v>
      </c>
      <c r="Y150" s="374" t="s">
        <v>7201</v>
      </c>
    </row>
    <row r="151" spans="1:25" x14ac:dyDescent="0.25">
      <c r="A151" s="275" t="s">
        <v>3328</v>
      </c>
      <c r="B151" s="199" t="s">
        <v>57</v>
      </c>
      <c r="C151" s="199" t="s">
        <v>324</v>
      </c>
      <c r="D151" s="199" t="s">
        <v>3329</v>
      </c>
      <c r="E151" s="199" t="s">
        <v>414</v>
      </c>
      <c r="F151" s="62" t="s">
        <v>28</v>
      </c>
      <c r="G151" s="62" t="str">
        <f>_xlfn.IFNA(VLOOKUP($A151,'Engaged Deals'!$A:$J,2,FALSE),"No")</f>
        <v>No</v>
      </c>
      <c r="H151" s="62" t="s">
        <v>66</v>
      </c>
      <c r="I151" s="199" t="s">
        <v>42</v>
      </c>
      <c r="J151" s="233">
        <v>43008</v>
      </c>
      <c r="K151" s="234" t="s">
        <v>3330</v>
      </c>
      <c r="L151" s="199" t="s">
        <v>47</v>
      </c>
      <c r="M151" s="233">
        <v>43008</v>
      </c>
      <c r="N151" s="236">
        <v>100000</v>
      </c>
      <c r="O151" s="373">
        <f t="shared" si="2"/>
        <v>0.1</v>
      </c>
      <c r="P151" s="276">
        <v>12</v>
      </c>
      <c r="Q151" s="235" t="s">
        <v>7102</v>
      </c>
      <c r="R151" s="237" t="s">
        <v>103</v>
      </c>
      <c r="S151" s="199" t="s">
        <v>9</v>
      </c>
      <c r="T151" s="199" t="s">
        <v>184</v>
      </c>
      <c r="U151" s="199" t="s">
        <v>185</v>
      </c>
      <c r="V151" s="199" t="s">
        <v>6387</v>
      </c>
      <c r="W151" s="199" t="s">
        <v>313</v>
      </c>
      <c r="Y151" s="374" t="s">
        <v>7201</v>
      </c>
    </row>
    <row r="152" spans="1:25" x14ac:dyDescent="0.25">
      <c r="A152" s="273" t="s">
        <v>1643</v>
      </c>
      <c r="B152" s="79" t="s">
        <v>56</v>
      </c>
      <c r="C152" s="79" t="s">
        <v>161</v>
      </c>
      <c r="D152" s="79" t="s">
        <v>1644</v>
      </c>
      <c r="E152" s="79" t="s">
        <v>1015</v>
      </c>
      <c r="F152" s="62" t="s">
        <v>25</v>
      </c>
      <c r="G152" s="62" t="str">
        <f>_xlfn.IFNA(VLOOKUP($A152,'Engaged Deals'!$A:$J,2,FALSE),"No")</f>
        <v>No</v>
      </c>
      <c r="H152" s="62" t="s">
        <v>65</v>
      </c>
      <c r="I152" s="79" t="s">
        <v>35</v>
      </c>
      <c r="J152" s="80">
        <v>42916</v>
      </c>
      <c r="K152" s="174" t="s">
        <v>1645</v>
      </c>
      <c r="L152" s="79" t="s">
        <v>47</v>
      </c>
      <c r="M152" s="238">
        <v>42916</v>
      </c>
      <c r="N152" s="167">
        <v>250000</v>
      </c>
      <c r="O152" s="373">
        <f t="shared" si="2"/>
        <v>0.25</v>
      </c>
      <c r="P152" s="274">
        <v>12</v>
      </c>
      <c r="Q152" s="238" t="s">
        <v>445</v>
      </c>
      <c r="R152" s="84" t="s">
        <v>103</v>
      </c>
      <c r="S152" s="79" t="s">
        <v>8</v>
      </c>
      <c r="T152" s="79" t="s">
        <v>104</v>
      </c>
      <c r="U152" s="79" t="s">
        <v>105</v>
      </c>
      <c r="V152" s="79" t="s">
        <v>5892</v>
      </c>
      <c r="W152" s="79" t="s">
        <v>313</v>
      </c>
      <c r="Y152" s="374" t="s">
        <v>7201</v>
      </c>
    </row>
    <row r="153" spans="1:25" x14ac:dyDescent="0.25">
      <c r="A153" s="273" t="s">
        <v>3982</v>
      </c>
      <c r="B153" s="79" t="s">
        <v>57</v>
      </c>
      <c r="C153" s="79" t="s">
        <v>98</v>
      </c>
      <c r="D153" s="79" t="s">
        <v>3983</v>
      </c>
      <c r="E153" s="79" t="s">
        <v>582</v>
      </c>
      <c r="F153" s="62" t="s">
        <v>26</v>
      </c>
      <c r="G153" s="62" t="str">
        <f>_xlfn.IFNA(VLOOKUP($A153,'Engaged Deals'!$A:$J,2,FALSE),"No")</f>
        <v>No</v>
      </c>
      <c r="H153" s="62" t="s">
        <v>65</v>
      </c>
      <c r="I153" s="79" t="s">
        <v>33</v>
      </c>
      <c r="J153" s="80">
        <v>42863</v>
      </c>
      <c r="K153" s="174" t="s">
        <v>3984</v>
      </c>
      <c r="L153" s="79" t="s">
        <v>47</v>
      </c>
      <c r="M153" s="238">
        <v>42863</v>
      </c>
      <c r="N153" s="167">
        <v>50000</v>
      </c>
      <c r="O153" s="373">
        <f t="shared" si="2"/>
        <v>0.05</v>
      </c>
      <c r="P153" s="274">
        <v>12</v>
      </c>
      <c r="Q153" s="238" t="s">
        <v>7101</v>
      </c>
      <c r="R153" s="84" t="s">
        <v>103</v>
      </c>
      <c r="S153" s="79" t="s">
        <v>8</v>
      </c>
      <c r="T153" s="79" t="s">
        <v>104</v>
      </c>
      <c r="U153" s="79" t="s">
        <v>1761</v>
      </c>
      <c r="V153" s="79" t="s">
        <v>106</v>
      </c>
      <c r="W153" s="79" t="s">
        <v>186</v>
      </c>
      <c r="Y153" s="374" t="s">
        <v>7201</v>
      </c>
    </row>
    <row r="154" spans="1:25" x14ac:dyDescent="0.25">
      <c r="A154" s="273" t="s">
        <v>1317</v>
      </c>
      <c r="B154" s="79" t="s">
        <v>57</v>
      </c>
      <c r="C154" s="79" t="s">
        <v>98</v>
      </c>
      <c r="D154" s="79" t="s">
        <v>1318</v>
      </c>
      <c r="E154" s="79" t="s">
        <v>1319</v>
      </c>
      <c r="F154" s="62" t="s">
        <v>26</v>
      </c>
      <c r="G154" s="62" t="str">
        <f>_xlfn.IFNA(VLOOKUP($A154,'Engaged Deals'!$A:$J,2,FALSE),"No")</f>
        <v>Yes</v>
      </c>
      <c r="H154" s="62" t="s">
        <v>65</v>
      </c>
      <c r="I154" s="79" t="s">
        <v>32</v>
      </c>
      <c r="J154" s="80">
        <v>42881</v>
      </c>
      <c r="K154" s="174" t="s">
        <v>1320</v>
      </c>
      <c r="L154" s="79" t="s">
        <v>47</v>
      </c>
      <c r="M154" s="238">
        <v>42881</v>
      </c>
      <c r="N154" s="167">
        <v>300000</v>
      </c>
      <c r="O154" s="373">
        <f t="shared" si="2"/>
        <v>0.3</v>
      </c>
      <c r="P154" s="274">
        <v>1</v>
      </c>
      <c r="Q154" s="238" t="s">
        <v>7168</v>
      </c>
      <c r="R154" s="84" t="s">
        <v>103</v>
      </c>
      <c r="S154" s="79" t="s">
        <v>8</v>
      </c>
      <c r="T154" s="79" t="s">
        <v>104</v>
      </c>
      <c r="U154" s="79" t="s">
        <v>1321</v>
      </c>
      <c r="V154" s="79" t="s">
        <v>106</v>
      </c>
      <c r="W154" s="79" t="s">
        <v>313</v>
      </c>
      <c r="X154" s="1" t="s">
        <v>7800</v>
      </c>
      <c r="Y154" s="374" t="s">
        <v>7201</v>
      </c>
    </row>
    <row r="155" spans="1:25" x14ac:dyDescent="0.25">
      <c r="A155" s="273" t="s">
        <v>4649</v>
      </c>
      <c r="B155" s="79" t="s">
        <v>57</v>
      </c>
      <c r="C155" s="79" t="s">
        <v>98</v>
      </c>
      <c r="D155" s="79" t="s">
        <v>4650</v>
      </c>
      <c r="E155" s="79" t="s">
        <v>4651</v>
      </c>
      <c r="F155" s="62" t="s">
        <v>28</v>
      </c>
      <c r="G155" s="62" t="str">
        <f>_xlfn.IFNA(VLOOKUP($A155,'Engaged Deals'!$A:$J,2,FALSE),"No")</f>
        <v>No</v>
      </c>
      <c r="H155" s="62" t="s">
        <v>65</v>
      </c>
      <c r="I155" s="79" t="s">
        <v>34</v>
      </c>
      <c r="J155" s="80">
        <v>42872</v>
      </c>
      <c r="K155" s="174" t="s">
        <v>4652</v>
      </c>
      <c r="L155" s="79" t="s">
        <v>46</v>
      </c>
      <c r="M155" s="238">
        <v>42872</v>
      </c>
      <c r="N155" s="167">
        <v>10000</v>
      </c>
      <c r="O155" s="373">
        <f t="shared" si="2"/>
        <v>0.01</v>
      </c>
      <c r="P155" s="274">
        <v>12</v>
      </c>
      <c r="Q155" s="238" t="s">
        <v>226</v>
      </c>
      <c r="R155" s="84" t="s">
        <v>103</v>
      </c>
      <c r="S155" s="79" t="s">
        <v>7</v>
      </c>
      <c r="T155" s="79" t="s">
        <v>477</v>
      </c>
      <c r="U155" s="79" t="s">
        <v>1138</v>
      </c>
      <c r="V155" s="79" t="s">
        <v>106</v>
      </c>
      <c r="W155" s="79"/>
      <c r="Y155" s="374" t="s">
        <v>7201</v>
      </c>
    </row>
    <row r="156" spans="1:25" x14ac:dyDescent="0.25">
      <c r="A156" s="275" t="s">
        <v>2564</v>
      </c>
      <c r="B156" s="199" t="s">
        <v>57</v>
      </c>
      <c r="C156" s="199" t="s">
        <v>98</v>
      </c>
      <c r="D156" s="199" t="s">
        <v>2565</v>
      </c>
      <c r="E156" s="199" t="s">
        <v>2558</v>
      </c>
      <c r="F156" s="62" t="s">
        <v>28</v>
      </c>
      <c r="G156" s="62" t="str">
        <f>_xlfn.IFNA(VLOOKUP($A156,'Engaged Deals'!$A:$J,2,FALSE),"No")</f>
        <v>No</v>
      </c>
      <c r="H156" s="62" t="s">
        <v>66</v>
      </c>
      <c r="I156" s="199" t="s">
        <v>42</v>
      </c>
      <c r="J156" s="233">
        <v>42983</v>
      </c>
      <c r="K156" s="234" t="s">
        <v>2566</v>
      </c>
      <c r="L156" s="199" t="s">
        <v>46</v>
      </c>
      <c r="M156" s="233">
        <v>42983</v>
      </c>
      <c r="N156" s="236">
        <v>150000</v>
      </c>
      <c r="O156" s="373">
        <f t="shared" si="2"/>
        <v>0.15</v>
      </c>
      <c r="P156" s="276">
        <v>12</v>
      </c>
      <c r="Q156" s="235" t="s">
        <v>226</v>
      </c>
      <c r="R156" s="237" t="s">
        <v>103</v>
      </c>
      <c r="S156" s="199" t="s">
        <v>8</v>
      </c>
      <c r="T156" s="199" t="s">
        <v>104</v>
      </c>
      <c r="U156" s="199" t="s">
        <v>105</v>
      </c>
      <c r="V156" s="199" t="s">
        <v>106</v>
      </c>
      <c r="W156" s="199"/>
      <c r="Y156" s="374" t="s">
        <v>7201</v>
      </c>
    </row>
    <row r="157" spans="1:25" x14ac:dyDescent="0.25">
      <c r="A157" s="275" t="s">
        <v>1008</v>
      </c>
      <c r="B157" s="199" t="s">
        <v>57</v>
      </c>
      <c r="C157" s="199" t="s">
        <v>775</v>
      </c>
      <c r="D157" s="199" t="s">
        <v>1009</v>
      </c>
      <c r="E157" s="199" t="s">
        <v>1010</v>
      </c>
      <c r="F157" s="62" t="s">
        <v>28</v>
      </c>
      <c r="G157" s="62" t="str">
        <f>_xlfn.IFNA(VLOOKUP($A157,'Engaged Deals'!$A:$J,2,FALSE),"No")</f>
        <v>No</v>
      </c>
      <c r="H157" s="62" t="s">
        <v>67</v>
      </c>
      <c r="I157" s="199" t="s">
        <v>31</v>
      </c>
      <c r="J157" s="233">
        <v>43084</v>
      </c>
      <c r="K157" s="234" t="s">
        <v>1011</v>
      </c>
      <c r="L157" s="199" t="s">
        <v>46</v>
      </c>
      <c r="M157" s="235">
        <v>43084</v>
      </c>
      <c r="N157" s="236">
        <v>500000</v>
      </c>
      <c r="O157" s="373">
        <f t="shared" si="2"/>
        <v>0.5</v>
      </c>
      <c r="P157" s="276">
        <v>24</v>
      </c>
      <c r="Q157" s="235" t="s">
        <v>172</v>
      </c>
      <c r="R157" s="237" t="s">
        <v>103</v>
      </c>
      <c r="S157" s="199" t="s">
        <v>8</v>
      </c>
      <c r="T157" s="199" t="s">
        <v>104</v>
      </c>
      <c r="U157" s="199"/>
      <c r="V157" s="199" t="s">
        <v>6049</v>
      </c>
      <c r="W157" s="199" t="s">
        <v>1012</v>
      </c>
      <c r="Y157" s="374" t="s">
        <v>7201</v>
      </c>
    </row>
    <row r="158" spans="1:25" x14ac:dyDescent="0.25">
      <c r="A158" s="248" t="s">
        <v>262</v>
      </c>
      <c r="B158" s="175" t="s">
        <v>57</v>
      </c>
      <c r="C158" s="175" t="s">
        <v>182</v>
      </c>
      <c r="D158" s="175" t="s">
        <v>263</v>
      </c>
      <c r="E158" s="175" t="s">
        <v>264</v>
      </c>
      <c r="F158" s="62" t="s">
        <v>28</v>
      </c>
      <c r="G158" s="62" t="str">
        <f>_xlfn.IFNA(VLOOKUP($A158,'Engaged Deals'!$A:$J,2,FALSE),"No")</f>
        <v>No</v>
      </c>
      <c r="H158" s="62" t="s">
        <v>66</v>
      </c>
      <c r="I158" s="175" t="s">
        <v>36</v>
      </c>
      <c r="J158" s="129">
        <v>42992</v>
      </c>
      <c r="K158" s="338" t="s">
        <v>265</v>
      </c>
      <c r="L158" s="175" t="s">
        <v>47</v>
      </c>
      <c r="M158" s="129">
        <v>42992</v>
      </c>
      <c r="N158" s="177">
        <v>3000000</v>
      </c>
      <c r="O158" s="373">
        <f t="shared" si="2"/>
        <v>3</v>
      </c>
      <c r="P158" s="339">
        <v>1</v>
      </c>
      <c r="Q158" s="176" t="s">
        <v>266</v>
      </c>
      <c r="R158" s="178" t="s">
        <v>125</v>
      </c>
      <c r="S158" s="179" t="s">
        <v>15</v>
      </c>
      <c r="T158" s="179" t="s">
        <v>152</v>
      </c>
      <c r="U158" s="179" t="s">
        <v>267</v>
      </c>
      <c r="V158" s="175" t="s">
        <v>5779</v>
      </c>
      <c r="W158" s="175" t="s">
        <v>268</v>
      </c>
      <c r="Y158" s="374" t="s">
        <v>7201</v>
      </c>
    </row>
    <row r="159" spans="1:25" x14ac:dyDescent="0.25">
      <c r="A159" s="200" t="s">
        <v>7272</v>
      </c>
      <c r="B159" s="200" t="s">
        <v>59</v>
      </c>
      <c r="C159" s="200" t="s">
        <v>468</v>
      </c>
      <c r="D159" s="200" t="s">
        <v>7273</v>
      </c>
      <c r="E159" s="200" t="s">
        <v>7274</v>
      </c>
      <c r="F159" s="62" t="s">
        <v>26</v>
      </c>
      <c r="G159" s="62" t="str">
        <f>_xlfn.IFNA(VLOOKUP($A159,'Engaged Deals'!$A:$J,2,FALSE),"No")</f>
        <v>No</v>
      </c>
      <c r="H159" s="62" t="s">
        <v>65</v>
      </c>
      <c r="I159" s="200" t="s">
        <v>32</v>
      </c>
      <c r="J159" s="205">
        <v>42916</v>
      </c>
      <c r="K159" s="206">
        <v>42829</v>
      </c>
      <c r="L159" s="200" t="s">
        <v>47</v>
      </c>
      <c r="M159" s="206">
        <v>42916</v>
      </c>
      <c r="N159" s="207">
        <v>110000</v>
      </c>
      <c r="O159" s="373">
        <f t="shared" si="2"/>
        <v>0.11</v>
      </c>
      <c r="P159" s="295">
        <v>12</v>
      </c>
      <c r="Q159" s="205">
        <v>42829</v>
      </c>
      <c r="R159" s="208" t="s">
        <v>103</v>
      </c>
      <c r="S159" s="200" t="s">
        <v>8</v>
      </c>
      <c r="T159" s="200" t="s">
        <v>162</v>
      </c>
      <c r="U159" s="200" t="s">
        <v>105</v>
      </c>
      <c r="V159" s="126" t="s">
        <v>7275</v>
      </c>
      <c r="W159" s="199"/>
      <c r="Y159" s="374" t="s">
        <v>7201</v>
      </c>
    </row>
    <row r="160" spans="1:25" x14ac:dyDescent="0.25">
      <c r="A160" s="275" t="s">
        <v>988</v>
      </c>
      <c r="B160" s="199" t="s">
        <v>60</v>
      </c>
      <c r="C160" s="199" t="s">
        <v>138</v>
      </c>
      <c r="D160" s="199" t="s">
        <v>989</v>
      </c>
      <c r="E160" s="199" t="s">
        <v>990</v>
      </c>
      <c r="F160" s="62" t="s">
        <v>24</v>
      </c>
      <c r="G160" s="62" t="str">
        <f>_xlfn.IFNA(VLOOKUP($A160,'Engaged Deals'!$A:$J,2,FALSE),"No")</f>
        <v>No</v>
      </c>
      <c r="H160" s="62" t="s">
        <v>66</v>
      </c>
      <c r="I160" s="199" t="s">
        <v>37</v>
      </c>
      <c r="J160" s="233">
        <v>42944</v>
      </c>
      <c r="K160" s="234" t="s">
        <v>991</v>
      </c>
      <c r="L160" s="199" t="s">
        <v>47</v>
      </c>
      <c r="M160" s="233">
        <v>42944</v>
      </c>
      <c r="N160" s="236">
        <v>500000</v>
      </c>
      <c r="O160" s="373">
        <f t="shared" si="2"/>
        <v>0.5</v>
      </c>
      <c r="P160" s="276">
        <v>12</v>
      </c>
      <c r="Q160" s="235" t="s">
        <v>992</v>
      </c>
      <c r="R160" s="237" t="s">
        <v>103</v>
      </c>
      <c r="S160" s="199" t="s">
        <v>16</v>
      </c>
      <c r="T160" s="199" t="s">
        <v>16</v>
      </c>
      <c r="U160" s="199" t="s">
        <v>993</v>
      </c>
      <c r="V160" s="199" t="s">
        <v>6321</v>
      </c>
      <c r="W160" s="199" t="s">
        <v>313</v>
      </c>
      <c r="Y160" s="374" t="s">
        <v>7201</v>
      </c>
    </row>
    <row r="161" spans="1:25" x14ac:dyDescent="0.25">
      <c r="A161" s="273" t="s">
        <v>924</v>
      </c>
      <c r="B161" s="79" t="s">
        <v>57</v>
      </c>
      <c r="C161" s="79" t="s">
        <v>324</v>
      </c>
      <c r="D161" s="79" t="s">
        <v>925</v>
      </c>
      <c r="E161" s="79" t="s">
        <v>926</v>
      </c>
      <c r="F161" s="62" t="s">
        <v>26</v>
      </c>
      <c r="G161" s="62" t="str">
        <f>_xlfn.IFNA(VLOOKUP($A161,'Engaged Deals'!$A:$J,2,FALSE),"No")</f>
        <v>No</v>
      </c>
      <c r="H161" s="62" t="s">
        <v>65</v>
      </c>
      <c r="I161" s="79" t="s">
        <v>32</v>
      </c>
      <c r="J161" s="80">
        <v>42881</v>
      </c>
      <c r="K161" s="174" t="s">
        <v>927</v>
      </c>
      <c r="L161" s="79" t="s">
        <v>48</v>
      </c>
      <c r="M161" s="238">
        <v>42881</v>
      </c>
      <c r="N161" s="167">
        <v>500000</v>
      </c>
      <c r="O161" s="373">
        <f t="shared" si="2"/>
        <v>0.5</v>
      </c>
      <c r="P161" s="274">
        <v>12</v>
      </c>
      <c r="Q161" s="238" t="s">
        <v>928</v>
      </c>
      <c r="R161" s="84" t="s">
        <v>103</v>
      </c>
      <c r="S161" s="79" t="s">
        <v>8</v>
      </c>
      <c r="T161" s="79" t="s">
        <v>134</v>
      </c>
      <c r="U161" s="79" t="s">
        <v>5491</v>
      </c>
      <c r="V161" s="79" t="s">
        <v>5812</v>
      </c>
      <c r="W161" s="79" t="s">
        <v>186</v>
      </c>
      <c r="X161" s="1" t="s">
        <v>7800</v>
      </c>
      <c r="Y161" s="374" t="s">
        <v>7201</v>
      </c>
    </row>
    <row r="162" spans="1:25" x14ac:dyDescent="0.25">
      <c r="A162" s="273" t="s">
        <v>5755</v>
      </c>
      <c r="B162" s="79" t="s">
        <v>58</v>
      </c>
      <c r="C162" s="79" t="s">
        <v>58</v>
      </c>
      <c r="D162" s="79" t="s">
        <v>5756</v>
      </c>
      <c r="E162" s="79" t="s">
        <v>5754</v>
      </c>
      <c r="F162" s="62" t="s">
        <v>26</v>
      </c>
      <c r="G162" s="62" t="str">
        <f>_xlfn.IFNA(VLOOKUP($A162,'Engaged Deals'!$A:$J,2,FALSE),"No")</f>
        <v>No</v>
      </c>
      <c r="H162" s="62" t="s">
        <v>65</v>
      </c>
      <c r="I162" s="79" t="s">
        <v>32</v>
      </c>
      <c r="J162" s="80">
        <v>42909</v>
      </c>
      <c r="K162" s="174" t="s">
        <v>6222</v>
      </c>
      <c r="L162" s="79" t="s">
        <v>47</v>
      </c>
      <c r="M162" s="238">
        <v>42909</v>
      </c>
      <c r="N162" s="167">
        <v>19048</v>
      </c>
      <c r="O162" s="373">
        <f t="shared" si="2"/>
        <v>1.9047999999999999E-2</v>
      </c>
      <c r="P162" s="274">
        <v>1</v>
      </c>
      <c r="Q162" s="238" t="s">
        <v>5535</v>
      </c>
      <c r="R162" s="84" t="s">
        <v>103</v>
      </c>
      <c r="S162" s="79" t="s">
        <v>13</v>
      </c>
      <c r="T162" s="79" t="s">
        <v>126</v>
      </c>
      <c r="U162" s="79" t="s">
        <v>2853</v>
      </c>
      <c r="V162" s="79" t="s">
        <v>6221</v>
      </c>
      <c r="W162" s="79" t="s">
        <v>2167</v>
      </c>
      <c r="Y162" s="374" t="s">
        <v>7201</v>
      </c>
    </row>
    <row r="163" spans="1:25" x14ac:dyDescent="0.25">
      <c r="A163" s="273" t="s">
        <v>6631</v>
      </c>
      <c r="B163" s="79" t="s">
        <v>60</v>
      </c>
      <c r="C163" s="79" t="s">
        <v>543</v>
      </c>
      <c r="D163" s="79" t="s">
        <v>6632</v>
      </c>
      <c r="E163" s="79" t="s">
        <v>6633</v>
      </c>
      <c r="F163" s="62" t="s">
        <v>6576</v>
      </c>
      <c r="G163" s="62" t="str">
        <f>_xlfn.IFNA(VLOOKUP($A163,'Engaged Deals'!$A:$J,2,FALSE),"No")</f>
        <v>Yes</v>
      </c>
      <c r="H163" s="62" t="s">
        <v>65</v>
      </c>
      <c r="I163" s="79" t="s">
        <v>39</v>
      </c>
      <c r="J163" s="80">
        <v>42834</v>
      </c>
      <c r="K163" s="174" t="s">
        <v>6804</v>
      </c>
      <c r="L163" s="79" t="s">
        <v>46</v>
      </c>
      <c r="M163" s="238">
        <v>42887</v>
      </c>
      <c r="N163" s="167">
        <v>100000</v>
      </c>
      <c r="O163" s="373">
        <f t="shared" si="2"/>
        <v>0.1</v>
      </c>
      <c r="P163" s="274">
        <v>12</v>
      </c>
      <c r="Q163" s="238" t="s">
        <v>6805</v>
      </c>
      <c r="R163" s="84" t="s">
        <v>125</v>
      </c>
      <c r="S163" s="79" t="s">
        <v>8</v>
      </c>
      <c r="T163" s="79" t="s">
        <v>134</v>
      </c>
      <c r="U163" s="79" t="s">
        <v>1237</v>
      </c>
      <c r="V163" s="79" t="s">
        <v>6806</v>
      </c>
      <c r="W163" s="79"/>
      <c r="Y163" s="374" t="s">
        <v>7201</v>
      </c>
    </row>
    <row r="164" spans="1:25" x14ac:dyDescent="0.25">
      <c r="A164" s="79" t="s">
        <v>1527</v>
      </c>
      <c r="B164" s="79" t="s">
        <v>56</v>
      </c>
      <c r="C164" s="79" t="s">
        <v>161</v>
      </c>
      <c r="D164" s="79" t="s">
        <v>1528</v>
      </c>
      <c r="E164" s="79" t="s">
        <v>1015</v>
      </c>
      <c r="F164" s="62" t="s">
        <v>28</v>
      </c>
      <c r="G164" s="62" t="str">
        <f>_xlfn.IFNA(VLOOKUP($A164,'Engaged Deals'!$A:$J,2,FALSE),"No")</f>
        <v>No</v>
      </c>
      <c r="H164" s="62" t="s">
        <v>68</v>
      </c>
      <c r="I164" s="79" t="s">
        <v>34</v>
      </c>
      <c r="J164" s="80">
        <v>42794</v>
      </c>
      <c r="K164" s="174" t="s">
        <v>1529</v>
      </c>
      <c r="L164" s="79" t="s">
        <v>46</v>
      </c>
      <c r="M164" s="238">
        <v>42891</v>
      </c>
      <c r="N164" s="167">
        <v>250000</v>
      </c>
      <c r="O164" s="373">
        <f t="shared" si="2"/>
        <v>0.25</v>
      </c>
      <c r="P164" s="84">
        <v>12</v>
      </c>
      <c r="Q164" s="238" t="s">
        <v>1530</v>
      </c>
      <c r="R164" s="79" t="s">
        <v>103</v>
      </c>
      <c r="S164" s="79" t="s">
        <v>8</v>
      </c>
      <c r="T164" s="79" t="s">
        <v>104</v>
      </c>
      <c r="U164" s="79" t="s">
        <v>105</v>
      </c>
      <c r="V164" s="79" t="s">
        <v>5521</v>
      </c>
      <c r="W164" s="79" t="s">
        <v>297</v>
      </c>
      <c r="Y164" s="374" t="s">
        <v>7201</v>
      </c>
    </row>
    <row r="165" spans="1:25" x14ac:dyDescent="0.25">
      <c r="A165" s="275" t="s">
        <v>1701</v>
      </c>
      <c r="B165" s="199" t="s">
        <v>57</v>
      </c>
      <c r="C165" s="199" t="s">
        <v>98</v>
      </c>
      <c r="D165" s="199" t="s">
        <v>1702</v>
      </c>
      <c r="E165" s="199" t="s">
        <v>1703</v>
      </c>
      <c r="F165" s="62" t="s">
        <v>28</v>
      </c>
      <c r="G165" s="62" t="str">
        <f>_xlfn.IFNA(VLOOKUP($A165,'Engaged Deals'!$A:$J,2,FALSE),"No")</f>
        <v>No</v>
      </c>
      <c r="H165" s="62" t="s">
        <v>66</v>
      </c>
      <c r="I165" s="199" t="s">
        <v>34</v>
      </c>
      <c r="J165" s="233">
        <v>43007</v>
      </c>
      <c r="K165" s="234" t="s">
        <v>1704</v>
      </c>
      <c r="L165" s="199" t="s">
        <v>46</v>
      </c>
      <c r="M165" s="233">
        <v>43007</v>
      </c>
      <c r="N165" s="236">
        <v>250000</v>
      </c>
      <c r="O165" s="373">
        <f t="shared" si="2"/>
        <v>0.25</v>
      </c>
      <c r="P165" s="276">
        <v>1</v>
      </c>
      <c r="Q165" s="235" t="s">
        <v>1705</v>
      </c>
      <c r="R165" s="237" t="s">
        <v>125</v>
      </c>
      <c r="S165" s="199" t="s">
        <v>13</v>
      </c>
      <c r="T165" s="199" t="s">
        <v>126</v>
      </c>
      <c r="U165" s="199" t="s">
        <v>498</v>
      </c>
      <c r="V165" s="199" t="s">
        <v>106</v>
      </c>
      <c r="W165" s="199" t="s">
        <v>531</v>
      </c>
      <c r="Y165" s="374" t="s">
        <v>7201</v>
      </c>
    </row>
    <row r="166" spans="1:25" x14ac:dyDescent="0.25">
      <c r="A166" s="126" t="s">
        <v>7009</v>
      </c>
      <c r="B166" s="126" t="s">
        <v>56</v>
      </c>
      <c r="C166" s="126" t="s">
        <v>235</v>
      </c>
      <c r="D166" s="126" t="s">
        <v>7756</v>
      </c>
      <c r="E166" s="126" t="s">
        <v>7010</v>
      </c>
      <c r="F166" s="62" t="s">
        <v>28</v>
      </c>
      <c r="G166" s="62" t="str">
        <f>_xlfn.IFNA(VLOOKUP($A166,'Engaged Deals'!$A:$J,2,FALSE),"No")</f>
        <v>No</v>
      </c>
      <c r="H166" s="62" t="s">
        <v>67</v>
      </c>
      <c r="I166" s="126" t="s">
        <v>34</v>
      </c>
      <c r="J166" s="127">
        <v>43098</v>
      </c>
      <c r="K166" s="195">
        <v>42804</v>
      </c>
      <c r="L166" s="126" t="s">
        <v>46</v>
      </c>
      <c r="M166" s="195">
        <v>43098</v>
      </c>
      <c r="N166" s="128">
        <v>120000</v>
      </c>
      <c r="O166" s="373">
        <f t="shared" si="2"/>
        <v>0.12</v>
      </c>
      <c r="P166" s="277">
        <v>12</v>
      </c>
      <c r="Q166" s="127">
        <v>42824</v>
      </c>
      <c r="R166" s="202" t="s">
        <v>125</v>
      </c>
      <c r="S166" s="199" t="s">
        <v>8</v>
      </c>
      <c r="T166" s="126" t="s">
        <v>162</v>
      </c>
      <c r="U166" s="126" t="s">
        <v>105</v>
      </c>
      <c r="V166" s="126" t="s">
        <v>7072</v>
      </c>
      <c r="W166" s="199"/>
      <c r="Y166" s="374" t="s">
        <v>7201</v>
      </c>
    </row>
    <row r="167" spans="1:25" x14ac:dyDescent="0.25">
      <c r="A167" s="273" t="s">
        <v>2022</v>
      </c>
      <c r="B167" s="79" t="s">
        <v>60</v>
      </c>
      <c r="C167" s="79" t="s">
        <v>543</v>
      </c>
      <c r="D167" s="79" t="s">
        <v>2023</v>
      </c>
      <c r="E167" s="79" t="s">
        <v>2024</v>
      </c>
      <c r="F167" s="62" t="s">
        <v>6576</v>
      </c>
      <c r="G167" s="62" t="str">
        <f>_xlfn.IFNA(VLOOKUP($A167,'Engaged Deals'!$A:$J,2,FALSE),"No")</f>
        <v>No</v>
      </c>
      <c r="H167" s="62" t="s">
        <v>65</v>
      </c>
      <c r="I167" s="79" t="s">
        <v>32</v>
      </c>
      <c r="J167" s="80">
        <v>42916</v>
      </c>
      <c r="K167" s="174" t="s">
        <v>2025</v>
      </c>
      <c r="L167" s="79" t="s">
        <v>47</v>
      </c>
      <c r="M167" s="238">
        <v>42916</v>
      </c>
      <c r="N167" s="167">
        <v>200000</v>
      </c>
      <c r="O167" s="373">
        <f t="shared" si="2"/>
        <v>0.2</v>
      </c>
      <c r="P167" s="274">
        <v>1</v>
      </c>
      <c r="Q167" s="238" t="s">
        <v>6513</v>
      </c>
      <c r="R167" s="84" t="s">
        <v>292</v>
      </c>
      <c r="S167" s="79" t="s">
        <v>14</v>
      </c>
      <c r="T167" s="79" t="s">
        <v>911</v>
      </c>
      <c r="U167" s="79" t="s">
        <v>1292</v>
      </c>
      <c r="V167" s="79" t="s">
        <v>5514</v>
      </c>
      <c r="W167" s="79" t="s">
        <v>757</v>
      </c>
      <c r="Y167" s="374" t="s">
        <v>7201</v>
      </c>
    </row>
    <row r="168" spans="1:25" x14ac:dyDescent="0.25">
      <c r="A168" s="273" t="s">
        <v>3217</v>
      </c>
      <c r="B168" s="79" t="s">
        <v>60</v>
      </c>
      <c r="C168" s="79" t="s">
        <v>138</v>
      </c>
      <c r="D168" s="79" t="s">
        <v>3218</v>
      </c>
      <c r="E168" s="79" t="s">
        <v>3219</v>
      </c>
      <c r="F168" s="62" t="s">
        <v>26</v>
      </c>
      <c r="G168" s="62" t="str">
        <f>_xlfn.IFNA(VLOOKUP($A168,'Engaged Deals'!$A:$J,2,FALSE),"No")</f>
        <v>No</v>
      </c>
      <c r="H168" s="62" t="s">
        <v>65</v>
      </c>
      <c r="I168" s="79" t="s">
        <v>32</v>
      </c>
      <c r="J168" s="80">
        <v>42887</v>
      </c>
      <c r="K168" s="174" t="s">
        <v>3220</v>
      </c>
      <c r="L168" s="79" t="s">
        <v>46</v>
      </c>
      <c r="M168" s="238">
        <v>42887</v>
      </c>
      <c r="N168" s="167">
        <v>100000</v>
      </c>
      <c r="O168" s="373">
        <f t="shared" si="2"/>
        <v>0.1</v>
      </c>
      <c r="P168" s="274">
        <v>12</v>
      </c>
      <c r="Q168" s="238" t="s">
        <v>172</v>
      </c>
      <c r="R168" s="84" t="s">
        <v>125</v>
      </c>
      <c r="S168" s="79" t="s">
        <v>8</v>
      </c>
      <c r="T168" s="79" t="s">
        <v>104</v>
      </c>
      <c r="U168" s="79"/>
      <c r="V168" s="79" t="s">
        <v>6072</v>
      </c>
      <c r="W168" s="79" t="s">
        <v>221</v>
      </c>
      <c r="Y168" s="374" t="s">
        <v>7201</v>
      </c>
    </row>
    <row r="169" spans="1:25" x14ac:dyDescent="0.25">
      <c r="A169" s="275" t="s">
        <v>285</v>
      </c>
      <c r="B169" s="199" t="s">
        <v>57</v>
      </c>
      <c r="C169" s="199" t="s">
        <v>182</v>
      </c>
      <c r="D169" s="199" t="s">
        <v>286</v>
      </c>
      <c r="E169" s="199" t="s">
        <v>271</v>
      </c>
      <c r="F169" s="62" t="s">
        <v>26</v>
      </c>
      <c r="G169" s="62" t="str">
        <f>_xlfn.IFNA(VLOOKUP($A169,'Engaged Deals'!$A:$J,2,FALSE),"No")</f>
        <v>No</v>
      </c>
      <c r="H169" s="62" t="s">
        <v>67</v>
      </c>
      <c r="I169" s="199" t="s">
        <v>33</v>
      </c>
      <c r="J169" s="233">
        <v>43063</v>
      </c>
      <c r="K169" s="234" t="s">
        <v>287</v>
      </c>
      <c r="L169" s="199" t="s">
        <v>47</v>
      </c>
      <c r="M169" s="235">
        <v>43063</v>
      </c>
      <c r="N169" s="236">
        <v>3000000</v>
      </c>
      <c r="O169" s="373">
        <f t="shared" si="2"/>
        <v>3</v>
      </c>
      <c r="P169" s="276">
        <v>12</v>
      </c>
      <c r="Q169" s="235" t="s">
        <v>172</v>
      </c>
      <c r="R169" s="237" t="s">
        <v>103</v>
      </c>
      <c r="S169" s="199" t="s">
        <v>8</v>
      </c>
      <c r="T169" s="199" t="s">
        <v>134</v>
      </c>
      <c r="U169" s="199" t="s">
        <v>5491</v>
      </c>
      <c r="V169" s="199" t="s">
        <v>6436</v>
      </c>
      <c r="W169" s="199" t="s">
        <v>212</v>
      </c>
      <c r="Y169" s="374" t="s">
        <v>7201</v>
      </c>
    </row>
    <row r="170" spans="1:25" x14ac:dyDescent="0.25">
      <c r="A170" s="275" t="s">
        <v>1003</v>
      </c>
      <c r="B170" s="199" t="s">
        <v>57</v>
      </c>
      <c r="C170" s="199" t="s">
        <v>775</v>
      </c>
      <c r="D170" s="199" t="s">
        <v>1004</v>
      </c>
      <c r="E170" s="199" t="s">
        <v>1005</v>
      </c>
      <c r="F170" s="62" t="s">
        <v>28</v>
      </c>
      <c r="G170" s="62" t="str">
        <f>_xlfn.IFNA(VLOOKUP($A170,'Engaged Deals'!$A:$J,2,FALSE),"No")</f>
        <v>No</v>
      </c>
      <c r="H170" s="62" t="s">
        <v>67</v>
      </c>
      <c r="I170" s="199" t="s">
        <v>34</v>
      </c>
      <c r="J170" s="233">
        <v>43084</v>
      </c>
      <c r="K170" s="234" t="s">
        <v>1006</v>
      </c>
      <c r="L170" s="199" t="s">
        <v>46</v>
      </c>
      <c r="M170" s="235">
        <v>43084</v>
      </c>
      <c r="N170" s="236">
        <v>500000</v>
      </c>
      <c r="O170" s="373">
        <f t="shared" si="2"/>
        <v>0.5</v>
      </c>
      <c r="P170" s="276">
        <v>24</v>
      </c>
      <c r="Q170" s="235" t="s">
        <v>172</v>
      </c>
      <c r="R170" s="237" t="s">
        <v>125</v>
      </c>
      <c r="S170" s="199" t="s">
        <v>8</v>
      </c>
      <c r="T170" s="199" t="s">
        <v>104</v>
      </c>
      <c r="U170" s="199"/>
      <c r="V170" s="199" t="s">
        <v>6049</v>
      </c>
      <c r="W170" s="199" t="s">
        <v>1007</v>
      </c>
      <c r="Y170" s="374" t="s">
        <v>7201</v>
      </c>
    </row>
    <row r="171" spans="1:25" x14ac:dyDescent="0.25">
      <c r="A171" s="275" t="s">
        <v>3978</v>
      </c>
      <c r="B171" s="199" t="s">
        <v>60</v>
      </c>
      <c r="C171" s="199" t="s">
        <v>805</v>
      </c>
      <c r="D171" s="199" t="s">
        <v>3979</v>
      </c>
      <c r="E171" s="199" t="s">
        <v>3980</v>
      </c>
      <c r="F171" s="62" t="s">
        <v>25</v>
      </c>
      <c r="G171" s="62" t="str">
        <f>_xlfn.IFNA(VLOOKUP($A171,'Engaged Deals'!$A:$J,2,FALSE),"No")</f>
        <v>No</v>
      </c>
      <c r="H171" s="62" t="s">
        <v>66</v>
      </c>
      <c r="I171" s="199" t="s">
        <v>41</v>
      </c>
      <c r="J171" s="233">
        <v>42947</v>
      </c>
      <c r="K171" s="234" t="s">
        <v>3981</v>
      </c>
      <c r="L171" s="199" t="s">
        <v>47</v>
      </c>
      <c r="M171" s="233">
        <v>42947</v>
      </c>
      <c r="N171" s="236">
        <v>50000</v>
      </c>
      <c r="O171" s="373">
        <f t="shared" si="2"/>
        <v>0.05</v>
      </c>
      <c r="P171" s="276">
        <v>12</v>
      </c>
      <c r="Q171" s="235" t="s">
        <v>7101</v>
      </c>
      <c r="R171" s="237" t="s">
        <v>125</v>
      </c>
      <c r="S171" s="199" t="s">
        <v>8</v>
      </c>
      <c r="T171" s="199" t="s">
        <v>104</v>
      </c>
      <c r="U171" s="199" t="s">
        <v>105</v>
      </c>
      <c r="V171" s="199" t="s">
        <v>6098</v>
      </c>
      <c r="W171" s="199" t="s">
        <v>186</v>
      </c>
      <c r="Y171" s="374" t="s">
        <v>7201</v>
      </c>
    </row>
    <row r="172" spans="1:25" x14ac:dyDescent="0.25">
      <c r="A172" s="273" t="s">
        <v>3213</v>
      </c>
      <c r="B172" s="79" t="s">
        <v>56</v>
      </c>
      <c r="C172" s="79" t="s">
        <v>194</v>
      </c>
      <c r="D172" s="79" t="s">
        <v>3214</v>
      </c>
      <c r="E172" s="79" t="s">
        <v>3215</v>
      </c>
      <c r="F172" s="62" t="s">
        <v>27</v>
      </c>
      <c r="G172" s="62" t="str">
        <f>_xlfn.IFNA(VLOOKUP($A172,'Engaged Deals'!$A:$J,2,FALSE),"No")</f>
        <v>No</v>
      </c>
      <c r="H172" s="62" t="s">
        <v>65</v>
      </c>
      <c r="I172" s="79" t="s">
        <v>40</v>
      </c>
      <c r="J172" s="80">
        <v>42886</v>
      </c>
      <c r="K172" s="174" t="s">
        <v>3216</v>
      </c>
      <c r="L172" s="79" t="s">
        <v>48</v>
      </c>
      <c r="M172" s="238">
        <v>42892</v>
      </c>
      <c r="N172" s="167">
        <v>100000</v>
      </c>
      <c r="O172" s="373">
        <f t="shared" si="2"/>
        <v>0.1</v>
      </c>
      <c r="P172" s="274">
        <v>1</v>
      </c>
      <c r="Q172" s="238" t="s">
        <v>7102</v>
      </c>
      <c r="R172" s="84" t="s">
        <v>103</v>
      </c>
      <c r="S172" s="79" t="s">
        <v>8</v>
      </c>
      <c r="T172" s="79" t="s">
        <v>134</v>
      </c>
      <c r="U172" s="79" t="s">
        <v>518</v>
      </c>
      <c r="V172" s="79" t="s">
        <v>6071</v>
      </c>
      <c r="W172" s="79" t="s">
        <v>186</v>
      </c>
      <c r="Y172" s="374" t="s">
        <v>7201</v>
      </c>
    </row>
    <row r="173" spans="1:25" x14ac:dyDescent="0.25">
      <c r="A173" s="275" t="s">
        <v>3417</v>
      </c>
      <c r="B173" s="199" t="s">
        <v>58</v>
      </c>
      <c r="C173" s="199" t="s">
        <v>58</v>
      </c>
      <c r="D173" s="199" t="s">
        <v>3418</v>
      </c>
      <c r="E173" s="199" t="s">
        <v>1015</v>
      </c>
      <c r="F173" s="62" t="s">
        <v>26</v>
      </c>
      <c r="G173" s="62" t="str">
        <f>_xlfn.IFNA(VLOOKUP($A173,'Engaged Deals'!$A:$J,2,FALSE),"No")</f>
        <v>No</v>
      </c>
      <c r="H173" s="62" t="s">
        <v>66</v>
      </c>
      <c r="I173" s="199" t="s">
        <v>32</v>
      </c>
      <c r="J173" s="233">
        <v>42978</v>
      </c>
      <c r="K173" s="234" t="s">
        <v>3419</v>
      </c>
      <c r="L173" s="199" t="s">
        <v>46</v>
      </c>
      <c r="M173" s="233">
        <v>42978</v>
      </c>
      <c r="N173" s="236">
        <v>95238</v>
      </c>
      <c r="O173" s="373">
        <f t="shared" si="2"/>
        <v>9.5238000000000003E-2</v>
      </c>
      <c r="P173" s="276">
        <v>3</v>
      </c>
      <c r="Q173" s="235" t="s">
        <v>7102</v>
      </c>
      <c r="R173" s="237" t="s">
        <v>103</v>
      </c>
      <c r="S173" s="199" t="s">
        <v>7</v>
      </c>
      <c r="T173" s="199" t="s">
        <v>477</v>
      </c>
      <c r="U173" s="199" t="s">
        <v>1996</v>
      </c>
      <c r="V173" s="199" t="s">
        <v>6088</v>
      </c>
      <c r="W173" s="199" t="s">
        <v>1629</v>
      </c>
      <c r="Y173" s="374" t="s">
        <v>7201</v>
      </c>
    </row>
    <row r="174" spans="1:25" x14ac:dyDescent="0.25">
      <c r="A174" s="273" t="s">
        <v>6571</v>
      </c>
      <c r="B174" s="79" t="s">
        <v>56</v>
      </c>
      <c r="C174" s="79" t="s">
        <v>235</v>
      </c>
      <c r="D174" s="79" t="s">
        <v>6572</v>
      </c>
      <c r="E174" s="79" t="s">
        <v>316</v>
      </c>
      <c r="F174" s="62" t="s">
        <v>28</v>
      </c>
      <c r="G174" s="62" t="str">
        <f>_xlfn.IFNA(VLOOKUP($A174,'Engaged Deals'!$A:$J,2,FALSE),"No")</f>
        <v>No</v>
      </c>
      <c r="H174" s="62" t="s">
        <v>65</v>
      </c>
      <c r="I174" s="79" t="s">
        <v>34</v>
      </c>
      <c r="J174" s="80">
        <v>42911</v>
      </c>
      <c r="K174" s="174" t="s">
        <v>6753</v>
      </c>
      <c r="L174" s="79" t="s">
        <v>47</v>
      </c>
      <c r="M174" s="238">
        <v>42911</v>
      </c>
      <c r="N174" s="167">
        <v>250000</v>
      </c>
      <c r="O174" s="373">
        <f t="shared" si="2"/>
        <v>0.25</v>
      </c>
      <c r="P174" s="274">
        <v>12</v>
      </c>
      <c r="Q174" s="238" t="s">
        <v>7102</v>
      </c>
      <c r="R174" s="84" t="s">
        <v>103</v>
      </c>
      <c r="S174" s="79" t="s">
        <v>8</v>
      </c>
      <c r="T174" s="79" t="s">
        <v>134</v>
      </c>
      <c r="U174" s="79" t="s">
        <v>518</v>
      </c>
      <c r="V174" s="79" t="s">
        <v>6754</v>
      </c>
      <c r="W174" s="79" t="s">
        <v>667</v>
      </c>
      <c r="Y174" s="374" t="s">
        <v>7201</v>
      </c>
    </row>
    <row r="175" spans="1:25" x14ac:dyDescent="0.25">
      <c r="A175" s="79" t="s">
        <v>2870</v>
      </c>
      <c r="B175" s="79" t="s">
        <v>62</v>
      </c>
      <c r="C175" s="79" t="s">
        <v>1065</v>
      </c>
      <c r="D175" s="79" t="s">
        <v>2871</v>
      </c>
      <c r="E175" s="79" t="s">
        <v>316</v>
      </c>
      <c r="F175" s="62" t="s">
        <v>28</v>
      </c>
      <c r="G175" s="62" t="str">
        <f>_xlfn.IFNA(VLOOKUP($A175,'Engaged Deals'!$A:$J,2,FALSE),"No")</f>
        <v>No</v>
      </c>
      <c r="H175" s="62" t="s">
        <v>68</v>
      </c>
      <c r="I175" s="79" t="s">
        <v>34</v>
      </c>
      <c r="J175" s="80">
        <v>42806</v>
      </c>
      <c r="K175" s="174" t="s">
        <v>2872</v>
      </c>
      <c r="L175" s="79" t="s">
        <v>47</v>
      </c>
      <c r="M175" s="238">
        <v>42806</v>
      </c>
      <c r="N175" s="167">
        <v>100000</v>
      </c>
      <c r="O175" s="373">
        <f t="shared" si="2"/>
        <v>0.1</v>
      </c>
      <c r="P175" s="84">
        <v>1</v>
      </c>
      <c r="Q175" s="238" t="s">
        <v>7102</v>
      </c>
      <c r="R175" s="79" t="s">
        <v>103</v>
      </c>
      <c r="S175" s="79" t="s">
        <v>7</v>
      </c>
      <c r="T175" s="79" t="s">
        <v>477</v>
      </c>
      <c r="U175" s="79" t="s">
        <v>1138</v>
      </c>
      <c r="V175" s="79" t="s">
        <v>5526</v>
      </c>
      <c r="W175" s="79" t="s">
        <v>313</v>
      </c>
      <c r="Y175" s="374" t="s">
        <v>7201</v>
      </c>
    </row>
    <row r="176" spans="1:25" x14ac:dyDescent="0.25">
      <c r="A176" s="79" t="s">
        <v>3785</v>
      </c>
      <c r="B176" s="79" t="s">
        <v>59</v>
      </c>
      <c r="C176" s="79" t="s">
        <v>468</v>
      </c>
      <c r="D176" s="79" t="s">
        <v>3786</v>
      </c>
      <c r="E176" s="79" t="s">
        <v>3787</v>
      </c>
      <c r="F176" s="62" t="s">
        <v>26</v>
      </c>
      <c r="G176" s="62" t="str">
        <f>_xlfn.IFNA(VLOOKUP($A176,'Engaged Deals'!$A:$J,2,FALSE),"No")</f>
        <v>No</v>
      </c>
      <c r="H176" s="62" t="s">
        <v>68</v>
      </c>
      <c r="I176" s="79" t="s">
        <v>33</v>
      </c>
      <c r="J176" s="80">
        <v>42825</v>
      </c>
      <c r="K176" s="174" t="s">
        <v>3788</v>
      </c>
      <c r="L176" s="79" t="s">
        <v>48</v>
      </c>
      <c r="M176" s="238">
        <v>42825</v>
      </c>
      <c r="N176" s="167">
        <v>50000</v>
      </c>
      <c r="O176" s="373">
        <f t="shared" si="2"/>
        <v>0.05</v>
      </c>
      <c r="P176" s="84">
        <v>3</v>
      </c>
      <c r="Q176" s="238" t="s">
        <v>7102</v>
      </c>
      <c r="R176" s="79" t="s">
        <v>292</v>
      </c>
      <c r="S176" s="79" t="s">
        <v>7</v>
      </c>
      <c r="T176" s="79" t="s">
        <v>388</v>
      </c>
      <c r="U176" s="79" t="s">
        <v>389</v>
      </c>
      <c r="V176" s="79" t="s">
        <v>5589</v>
      </c>
      <c r="W176" s="79" t="s">
        <v>221</v>
      </c>
      <c r="Y176" s="374" t="s">
        <v>7201</v>
      </c>
    </row>
    <row r="177" spans="1:25" x14ac:dyDescent="0.25">
      <c r="A177" s="273" t="s">
        <v>3974</v>
      </c>
      <c r="B177" s="79" t="s">
        <v>57</v>
      </c>
      <c r="C177" s="79" t="s">
        <v>98</v>
      </c>
      <c r="D177" s="79" t="s">
        <v>3975</v>
      </c>
      <c r="E177" s="79" t="s">
        <v>3976</v>
      </c>
      <c r="F177" s="62" t="s">
        <v>26</v>
      </c>
      <c r="G177" s="62" t="str">
        <f>_xlfn.IFNA(VLOOKUP($A177,'Engaged Deals'!$A:$J,2,FALSE),"No")</f>
        <v>No</v>
      </c>
      <c r="H177" s="62" t="s">
        <v>65</v>
      </c>
      <c r="I177" s="79" t="s">
        <v>32</v>
      </c>
      <c r="J177" s="80">
        <v>42909</v>
      </c>
      <c r="K177" s="174" t="s">
        <v>3977</v>
      </c>
      <c r="L177" s="79" t="s">
        <v>47</v>
      </c>
      <c r="M177" s="238">
        <v>42909</v>
      </c>
      <c r="N177" s="167">
        <v>50000</v>
      </c>
      <c r="O177" s="373">
        <f t="shared" si="2"/>
        <v>0.05</v>
      </c>
      <c r="P177" s="274">
        <v>1</v>
      </c>
      <c r="Q177" s="238" t="s">
        <v>6165</v>
      </c>
      <c r="R177" s="84" t="s">
        <v>103</v>
      </c>
      <c r="S177" s="79" t="s">
        <v>8</v>
      </c>
      <c r="T177" s="79" t="s">
        <v>158</v>
      </c>
      <c r="U177" s="79" t="s">
        <v>6166</v>
      </c>
      <c r="V177" s="79" t="s">
        <v>106</v>
      </c>
      <c r="W177" s="79" t="s">
        <v>297</v>
      </c>
      <c r="Y177" s="374" t="s">
        <v>7201</v>
      </c>
    </row>
    <row r="178" spans="1:25" x14ac:dyDescent="0.25">
      <c r="A178" s="273" t="s">
        <v>1314</v>
      </c>
      <c r="B178" s="79" t="s">
        <v>57</v>
      </c>
      <c r="C178" s="79" t="s">
        <v>98</v>
      </c>
      <c r="D178" s="79" t="s">
        <v>1315</v>
      </c>
      <c r="E178" s="79" t="s">
        <v>316</v>
      </c>
      <c r="F178" s="62" t="s">
        <v>26</v>
      </c>
      <c r="G178" s="62" t="str">
        <f>_xlfn.IFNA(VLOOKUP($A178,'Engaged Deals'!$A:$J,2,FALSE),"No")</f>
        <v>No</v>
      </c>
      <c r="H178" s="62" t="s">
        <v>65</v>
      </c>
      <c r="I178" s="79" t="s">
        <v>32</v>
      </c>
      <c r="J178" s="80">
        <v>42845</v>
      </c>
      <c r="K178" s="174" t="s">
        <v>1316</v>
      </c>
      <c r="L178" s="79" t="s">
        <v>47</v>
      </c>
      <c r="M178" s="238">
        <v>42914</v>
      </c>
      <c r="N178" s="167">
        <v>300000</v>
      </c>
      <c r="O178" s="373">
        <f t="shared" si="2"/>
        <v>0.3</v>
      </c>
      <c r="P178" s="274">
        <v>12</v>
      </c>
      <c r="Q178" s="238" t="s">
        <v>445</v>
      </c>
      <c r="R178" s="84" t="s">
        <v>125</v>
      </c>
      <c r="S178" s="79" t="s">
        <v>8</v>
      </c>
      <c r="T178" s="79" t="s">
        <v>104</v>
      </c>
      <c r="U178" s="79" t="s">
        <v>838</v>
      </c>
      <c r="V178" s="79" t="s">
        <v>106</v>
      </c>
      <c r="W178" s="79" t="s">
        <v>186</v>
      </c>
      <c r="Y178" s="374" t="s">
        <v>7201</v>
      </c>
    </row>
    <row r="179" spans="1:25" x14ac:dyDescent="0.25">
      <c r="A179" s="273" t="s">
        <v>2515</v>
      </c>
      <c r="B179" s="79" t="s">
        <v>57</v>
      </c>
      <c r="C179" s="79" t="s">
        <v>324</v>
      </c>
      <c r="D179" s="79" t="s">
        <v>2516</v>
      </c>
      <c r="E179" s="79" t="s">
        <v>2517</v>
      </c>
      <c r="F179" s="62" t="s">
        <v>28</v>
      </c>
      <c r="G179" s="62" t="str">
        <f>_xlfn.IFNA(VLOOKUP($A179,'Engaged Deals'!$A:$J,2,FALSE),"No")</f>
        <v>No</v>
      </c>
      <c r="H179" s="62" t="s">
        <v>65</v>
      </c>
      <c r="I179" s="79" t="s">
        <v>31</v>
      </c>
      <c r="J179" s="80">
        <v>42908</v>
      </c>
      <c r="K179" s="174" t="s">
        <v>2518</v>
      </c>
      <c r="L179" s="79" t="s">
        <v>46</v>
      </c>
      <c r="M179" s="238">
        <v>42908</v>
      </c>
      <c r="N179" s="167">
        <v>150000</v>
      </c>
      <c r="O179" s="373">
        <f t="shared" si="2"/>
        <v>0.15</v>
      </c>
      <c r="P179" s="274">
        <v>2</v>
      </c>
      <c r="Q179" s="238" t="s">
        <v>172</v>
      </c>
      <c r="R179" s="84" t="s">
        <v>103</v>
      </c>
      <c r="S179" s="79" t="s">
        <v>8</v>
      </c>
      <c r="T179" s="79" t="s">
        <v>104</v>
      </c>
      <c r="U179" s="79" t="s">
        <v>105</v>
      </c>
      <c r="V179" s="79" t="s">
        <v>5992</v>
      </c>
      <c r="W179" s="79" t="s">
        <v>435</v>
      </c>
      <c r="Y179" s="374" t="s">
        <v>7201</v>
      </c>
    </row>
    <row r="180" spans="1:25" x14ac:dyDescent="0.25">
      <c r="A180" s="275" t="s">
        <v>2133</v>
      </c>
      <c r="B180" s="199" t="s">
        <v>56</v>
      </c>
      <c r="C180" s="199" t="s">
        <v>161</v>
      </c>
      <c r="D180" s="199" t="s">
        <v>2134</v>
      </c>
      <c r="E180" s="199" t="s">
        <v>2135</v>
      </c>
      <c r="F180" s="62" t="s">
        <v>26</v>
      </c>
      <c r="G180" s="62" t="str">
        <f>_xlfn.IFNA(VLOOKUP($A180,'Engaged Deals'!$A:$J,2,FALSE),"No")</f>
        <v>No</v>
      </c>
      <c r="H180" s="62" t="s">
        <v>67</v>
      </c>
      <c r="I180" s="199" t="s">
        <v>32</v>
      </c>
      <c r="J180" s="233">
        <v>43100</v>
      </c>
      <c r="K180" s="234" t="s">
        <v>2136</v>
      </c>
      <c r="L180" s="199" t="s">
        <v>46</v>
      </c>
      <c r="M180" s="235">
        <v>43100</v>
      </c>
      <c r="N180" s="236">
        <v>200000</v>
      </c>
      <c r="O180" s="373">
        <f t="shared" si="2"/>
        <v>0.2</v>
      </c>
      <c r="P180" s="276">
        <v>12</v>
      </c>
      <c r="Q180" s="235" t="s">
        <v>172</v>
      </c>
      <c r="R180" s="237" t="s">
        <v>125</v>
      </c>
      <c r="S180" s="199" t="s">
        <v>7</v>
      </c>
      <c r="T180" s="199" t="s">
        <v>477</v>
      </c>
      <c r="U180" s="199" t="s">
        <v>1138</v>
      </c>
      <c r="V180" s="199" t="s">
        <v>6471</v>
      </c>
      <c r="W180" s="199" t="s">
        <v>435</v>
      </c>
      <c r="Y180" s="374" t="s">
        <v>7201</v>
      </c>
    </row>
    <row r="181" spans="1:25" x14ac:dyDescent="0.25">
      <c r="A181" s="126" t="s">
        <v>7709</v>
      </c>
      <c r="B181" s="126" t="s">
        <v>58</v>
      </c>
      <c r="C181" s="126" t="s">
        <v>58</v>
      </c>
      <c r="D181" s="126" t="s">
        <v>7688</v>
      </c>
      <c r="E181" s="126" t="s">
        <v>7710</v>
      </c>
      <c r="F181" s="62" t="s">
        <v>26</v>
      </c>
      <c r="G181" s="62" t="str">
        <f>_xlfn.IFNA(VLOOKUP($A181,'Engaged Deals'!$A:$J,2,FALSE),"No")</f>
        <v>No</v>
      </c>
      <c r="H181" s="62" t="s">
        <v>67</v>
      </c>
      <c r="I181" s="126" t="s">
        <v>32</v>
      </c>
      <c r="J181" s="127">
        <v>43091</v>
      </c>
      <c r="K181" s="195">
        <v>42774</v>
      </c>
      <c r="L181" s="126" t="s">
        <v>46</v>
      </c>
      <c r="M181" s="195">
        <v>43091</v>
      </c>
      <c r="N181" s="128">
        <v>476190</v>
      </c>
      <c r="O181" s="373">
        <f t="shared" si="2"/>
        <v>0.47619</v>
      </c>
      <c r="P181" s="277">
        <v>6</v>
      </c>
      <c r="Q181" s="127">
        <v>42775</v>
      </c>
      <c r="R181" s="202" t="s">
        <v>125</v>
      </c>
      <c r="S181" s="199" t="s">
        <v>8</v>
      </c>
      <c r="T181" s="126" t="s">
        <v>162</v>
      </c>
      <c r="U181" s="126" t="s">
        <v>7199</v>
      </c>
      <c r="V181" s="126" t="s">
        <v>7690</v>
      </c>
      <c r="W181" s="126" t="s">
        <v>7201</v>
      </c>
      <c r="Y181" s="374" t="s">
        <v>7201</v>
      </c>
    </row>
    <row r="182" spans="1:25" x14ac:dyDescent="0.25">
      <c r="A182" s="126" t="s">
        <v>7451</v>
      </c>
      <c r="B182" s="126" t="s">
        <v>57</v>
      </c>
      <c r="C182" s="126" t="s">
        <v>324</v>
      </c>
      <c r="D182" s="126" t="s">
        <v>7452</v>
      </c>
      <c r="E182" s="126" t="s">
        <v>7453</v>
      </c>
      <c r="F182" s="62" t="s">
        <v>28</v>
      </c>
      <c r="G182" s="62" t="str">
        <f>_xlfn.IFNA(VLOOKUP($A182,'Engaged Deals'!$A:$J,2,FALSE),"No")</f>
        <v>No</v>
      </c>
      <c r="H182" s="62" t="s">
        <v>65</v>
      </c>
      <c r="I182" s="126" t="s">
        <v>34</v>
      </c>
      <c r="J182" s="127">
        <v>42878</v>
      </c>
      <c r="K182" s="195">
        <v>42788</v>
      </c>
      <c r="L182" s="126" t="s">
        <v>47</v>
      </c>
      <c r="M182" s="195">
        <v>42878</v>
      </c>
      <c r="N182" s="128">
        <v>10000</v>
      </c>
      <c r="O182" s="373">
        <f t="shared" si="2"/>
        <v>0.01</v>
      </c>
      <c r="P182" s="277">
        <v>12</v>
      </c>
      <c r="Q182" s="127">
        <v>42810</v>
      </c>
      <c r="R182" s="202" t="s">
        <v>125</v>
      </c>
      <c r="S182" s="79" t="s">
        <v>9</v>
      </c>
      <c r="T182" s="126" t="s">
        <v>7127</v>
      </c>
      <c r="U182" s="126" t="s">
        <v>185</v>
      </c>
      <c r="V182" s="126" t="s">
        <v>7454</v>
      </c>
      <c r="W182" s="126" t="s">
        <v>7455</v>
      </c>
      <c r="Y182" s="374" t="s">
        <v>7201</v>
      </c>
    </row>
    <row r="183" spans="1:25" x14ac:dyDescent="0.25">
      <c r="A183" s="248" t="s">
        <v>917</v>
      </c>
      <c r="B183" s="122" t="s">
        <v>57</v>
      </c>
      <c r="C183" s="122" t="s">
        <v>98</v>
      </c>
      <c r="D183" s="122" t="s">
        <v>918</v>
      </c>
      <c r="E183" s="122" t="s">
        <v>919</v>
      </c>
      <c r="F183" s="62" t="s">
        <v>25</v>
      </c>
      <c r="G183" s="62" t="str">
        <f>_xlfn.IFNA(VLOOKUP($A183,'Engaged Deals'!$A:$J,2,FALSE),"No")</f>
        <v>No</v>
      </c>
      <c r="H183" s="62" t="s">
        <v>65</v>
      </c>
      <c r="I183" s="122" t="s">
        <v>41</v>
      </c>
      <c r="J183" s="129">
        <v>42916</v>
      </c>
      <c r="K183" s="289" t="s">
        <v>920</v>
      </c>
      <c r="L183" s="122" t="s">
        <v>47</v>
      </c>
      <c r="M183" s="290">
        <v>42916</v>
      </c>
      <c r="N183" s="123">
        <v>500000</v>
      </c>
      <c r="O183" s="373">
        <f t="shared" si="2"/>
        <v>0.5</v>
      </c>
      <c r="P183" s="124">
        <v>1</v>
      </c>
      <c r="Q183" s="291">
        <v>42809.61173611111</v>
      </c>
      <c r="R183" s="178" t="s">
        <v>103</v>
      </c>
      <c r="S183" s="291" t="s">
        <v>7</v>
      </c>
      <c r="T183" s="291" t="s">
        <v>921</v>
      </c>
      <c r="U183" s="291" t="s">
        <v>922</v>
      </c>
      <c r="V183" s="122" t="s">
        <v>5811</v>
      </c>
      <c r="W183" s="122" t="s">
        <v>923</v>
      </c>
      <c r="Y183" s="374" t="s">
        <v>7201</v>
      </c>
    </row>
    <row r="184" spans="1:25" x14ac:dyDescent="0.25">
      <c r="A184" s="275" t="s">
        <v>3324</v>
      </c>
      <c r="B184" s="199" t="s">
        <v>57</v>
      </c>
      <c r="C184" s="199" t="s">
        <v>1348</v>
      </c>
      <c r="D184" s="199" t="s">
        <v>3325</v>
      </c>
      <c r="E184" s="199" t="s">
        <v>1015</v>
      </c>
      <c r="F184" s="62" t="s">
        <v>26</v>
      </c>
      <c r="G184" s="62" t="str">
        <f>_xlfn.IFNA(VLOOKUP($A184,'Engaged Deals'!$A:$J,2,FALSE),"No")</f>
        <v>No</v>
      </c>
      <c r="H184" s="62" t="s">
        <v>66</v>
      </c>
      <c r="I184" s="199" t="s">
        <v>32</v>
      </c>
      <c r="J184" s="233">
        <v>43008</v>
      </c>
      <c r="K184" s="234" t="s">
        <v>3326</v>
      </c>
      <c r="L184" s="199" t="s">
        <v>47</v>
      </c>
      <c r="M184" s="233">
        <v>43008</v>
      </c>
      <c r="N184" s="236">
        <v>100000</v>
      </c>
      <c r="O184" s="373">
        <f t="shared" si="2"/>
        <v>0.1</v>
      </c>
      <c r="P184" s="276">
        <v>12</v>
      </c>
      <c r="Q184" s="235" t="s">
        <v>7102</v>
      </c>
      <c r="R184" s="237" t="s">
        <v>103</v>
      </c>
      <c r="S184" s="199" t="s">
        <v>7</v>
      </c>
      <c r="T184" s="199" t="s">
        <v>477</v>
      </c>
      <c r="U184" s="199" t="s">
        <v>478</v>
      </c>
      <c r="V184" s="199" t="s">
        <v>5913</v>
      </c>
      <c r="W184" s="199" t="s">
        <v>3327</v>
      </c>
      <c r="Y184" s="374" t="s">
        <v>7201</v>
      </c>
    </row>
    <row r="185" spans="1:25" x14ac:dyDescent="0.25">
      <c r="A185" s="275" t="s">
        <v>629</v>
      </c>
      <c r="B185" s="199" t="s">
        <v>56</v>
      </c>
      <c r="C185" s="199" t="s">
        <v>161</v>
      </c>
      <c r="D185" s="199" t="s">
        <v>630</v>
      </c>
      <c r="E185" s="199" t="s">
        <v>631</v>
      </c>
      <c r="F185" s="62" t="s">
        <v>26</v>
      </c>
      <c r="G185" s="62" t="str">
        <f>_xlfn.IFNA(VLOOKUP($A185,'Engaged Deals'!$A:$J,2,FALSE),"No")</f>
        <v>No</v>
      </c>
      <c r="H185" s="62" t="s">
        <v>66</v>
      </c>
      <c r="I185" s="199" t="s">
        <v>32</v>
      </c>
      <c r="J185" s="233">
        <v>42993</v>
      </c>
      <c r="K185" s="234" t="s">
        <v>632</v>
      </c>
      <c r="L185" s="199" t="s">
        <v>46</v>
      </c>
      <c r="M185" s="233">
        <v>42993</v>
      </c>
      <c r="N185" s="236">
        <v>750000</v>
      </c>
      <c r="O185" s="373">
        <f t="shared" si="2"/>
        <v>0.75</v>
      </c>
      <c r="P185" s="276">
        <v>1</v>
      </c>
      <c r="Q185" s="235" t="s">
        <v>633</v>
      </c>
      <c r="R185" s="237" t="s">
        <v>103</v>
      </c>
      <c r="S185" s="199" t="s">
        <v>13</v>
      </c>
      <c r="T185" s="199" t="s">
        <v>126</v>
      </c>
      <c r="U185" s="199" t="s">
        <v>498</v>
      </c>
      <c r="V185" s="199" t="s">
        <v>6714</v>
      </c>
      <c r="W185" s="199" t="s">
        <v>435</v>
      </c>
      <c r="Y185" s="374" t="s">
        <v>7201</v>
      </c>
    </row>
    <row r="186" spans="1:25" x14ac:dyDescent="0.25">
      <c r="A186" s="113" t="s">
        <v>5751</v>
      </c>
      <c r="B186" s="113" t="s">
        <v>57</v>
      </c>
      <c r="C186" s="113" t="s">
        <v>98</v>
      </c>
      <c r="D186" s="113" t="s">
        <v>1926</v>
      </c>
      <c r="E186" s="113" t="s">
        <v>4293</v>
      </c>
      <c r="F186" s="62" t="s">
        <v>28</v>
      </c>
      <c r="G186" s="62" t="str">
        <f>_xlfn.IFNA(VLOOKUP($A186,'Engaged Deals'!$A:$J,2,FALSE),"No")</f>
        <v>No</v>
      </c>
      <c r="H186" s="62" t="s">
        <v>68</v>
      </c>
      <c r="I186" s="113" t="s">
        <v>43</v>
      </c>
      <c r="J186" s="90">
        <v>42825</v>
      </c>
      <c r="K186" s="91" t="s">
        <v>6217</v>
      </c>
      <c r="L186" s="113" t="s">
        <v>50</v>
      </c>
      <c r="M186" s="165">
        <v>42901</v>
      </c>
      <c r="N186" s="166">
        <v>20000</v>
      </c>
      <c r="O186" s="373">
        <f t="shared" si="2"/>
        <v>0.02</v>
      </c>
      <c r="P186" s="92">
        <v>6</v>
      </c>
      <c r="Q186" s="165" t="s">
        <v>7102</v>
      </c>
      <c r="R186" s="113" t="s">
        <v>578</v>
      </c>
      <c r="S186" s="113" t="s">
        <v>7</v>
      </c>
      <c r="T186" s="113" t="s">
        <v>388</v>
      </c>
      <c r="U186" s="113" t="s">
        <v>5916</v>
      </c>
      <c r="V186" s="113" t="s">
        <v>106</v>
      </c>
      <c r="W186" s="113" t="s">
        <v>757</v>
      </c>
      <c r="Y186" s="374" t="s">
        <v>7201</v>
      </c>
    </row>
    <row r="187" spans="1:25" x14ac:dyDescent="0.25">
      <c r="A187" s="273" t="s">
        <v>913</v>
      </c>
      <c r="B187" s="79" t="s">
        <v>56</v>
      </c>
      <c r="C187" s="79" t="s">
        <v>161</v>
      </c>
      <c r="D187" s="79" t="s">
        <v>914</v>
      </c>
      <c r="E187" s="79" t="s">
        <v>915</v>
      </c>
      <c r="F187" s="62" t="s">
        <v>26</v>
      </c>
      <c r="G187" s="62" t="str">
        <f>_xlfn.IFNA(VLOOKUP($A187,'Engaged Deals'!$A:$J,2,FALSE),"No")</f>
        <v>No</v>
      </c>
      <c r="H187" s="62" t="s">
        <v>65</v>
      </c>
      <c r="I187" s="82" t="s">
        <v>33</v>
      </c>
      <c r="J187" s="80">
        <v>42916</v>
      </c>
      <c r="K187" s="174" t="s">
        <v>916</v>
      </c>
      <c r="L187" s="79" t="s">
        <v>47</v>
      </c>
      <c r="M187" s="238">
        <v>42916</v>
      </c>
      <c r="N187" s="167">
        <v>500000</v>
      </c>
      <c r="O187" s="373">
        <f t="shared" si="2"/>
        <v>0.5</v>
      </c>
      <c r="P187" s="274">
        <v>1</v>
      </c>
      <c r="Q187" s="238" t="s">
        <v>113</v>
      </c>
      <c r="R187" s="84" t="s">
        <v>103</v>
      </c>
      <c r="S187" s="79" t="s">
        <v>13</v>
      </c>
      <c r="T187" s="79" t="s">
        <v>126</v>
      </c>
      <c r="U187" s="79" t="s">
        <v>498</v>
      </c>
      <c r="V187" s="79" t="s">
        <v>5810</v>
      </c>
      <c r="W187" s="79" t="s">
        <v>186</v>
      </c>
      <c r="Y187" s="374" t="s">
        <v>7201</v>
      </c>
    </row>
    <row r="188" spans="1:25" x14ac:dyDescent="0.25">
      <c r="A188" s="275" t="s">
        <v>1388</v>
      </c>
      <c r="B188" s="199" t="s">
        <v>57</v>
      </c>
      <c r="C188" s="199" t="s">
        <v>1046</v>
      </c>
      <c r="D188" s="199" t="s">
        <v>1121</v>
      </c>
      <c r="E188" s="199" t="s">
        <v>1389</v>
      </c>
      <c r="F188" s="62" t="s">
        <v>27</v>
      </c>
      <c r="G188" s="62" t="str">
        <f>_xlfn.IFNA(VLOOKUP($A188,'Engaged Deals'!$A:$J,2,FALSE),"No")</f>
        <v>No</v>
      </c>
      <c r="H188" s="62" t="s">
        <v>66</v>
      </c>
      <c r="I188" s="199" t="s">
        <v>39</v>
      </c>
      <c r="J188" s="233">
        <v>43007</v>
      </c>
      <c r="K188" s="234" t="s">
        <v>1390</v>
      </c>
      <c r="L188" s="199" t="s">
        <v>46</v>
      </c>
      <c r="M188" s="233">
        <v>43007</v>
      </c>
      <c r="N188" s="236">
        <v>300000</v>
      </c>
      <c r="O188" s="373">
        <f t="shared" si="2"/>
        <v>0.3</v>
      </c>
      <c r="P188" s="276">
        <v>12</v>
      </c>
      <c r="Q188" s="235" t="s">
        <v>387</v>
      </c>
      <c r="R188" s="237" t="s">
        <v>103</v>
      </c>
      <c r="S188" s="199" t="s">
        <v>12</v>
      </c>
      <c r="T188" s="199" t="s">
        <v>1391</v>
      </c>
      <c r="U188" s="199" t="s">
        <v>1392</v>
      </c>
      <c r="V188" s="199" t="s">
        <v>6335</v>
      </c>
      <c r="W188" s="199"/>
      <c r="Y188" s="374" t="s">
        <v>7201</v>
      </c>
    </row>
    <row r="189" spans="1:25" x14ac:dyDescent="0.25">
      <c r="A189" s="275" t="s">
        <v>2511</v>
      </c>
      <c r="B189" s="199" t="s">
        <v>57</v>
      </c>
      <c r="C189" s="199" t="s">
        <v>775</v>
      </c>
      <c r="D189" s="199" t="s">
        <v>2512</v>
      </c>
      <c r="E189" s="199" t="s">
        <v>2513</v>
      </c>
      <c r="F189" s="62" t="s">
        <v>26</v>
      </c>
      <c r="G189" s="62" t="str">
        <f>_xlfn.IFNA(VLOOKUP($A189,'Engaged Deals'!$A:$J,2,FALSE),"No")</f>
        <v>No</v>
      </c>
      <c r="H189" s="62" t="s">
        <v>67</v>
      </c>
      <c r="I189" s="199" t="s">
        <v>32</v>
      </c>
      <c r="J189" s="233">
        <v>43098</v>
      </c>
      <c r="K189" s="234" t="s">
        <v>2514</v>
      </c>
      <c r="L189" s="199" t="s">
        <v>46</v>
      </c>
      <c r="M189" s="235">
        <v>43098</v>
      </c>
      <c r="N189" s="236">
        <v>150000</v>
      </c>
      <c r="O189" s="373">
        <f t="shared" si="2"/>
        <v>0.15</v>
      </c>
      <c r="P189" s="276">
        <v>12</v>
      </c>
      <c r="Q189" s="235" t="s">
        <v>1770</v>
      </c>
      <c r="R189" s="237" t="s">
        <v>125</v>
      </c>
      <c r="S189" s="199" t="s">
        <v>7</v>
      </c>
      <c r="T189" s="199" t="s">
        <v>921</v>
      </c>
      <c r="U189" s="199" t="s">
        <v>1771</v>
      </c>
      <c r="V189" s="199" t="s">
        <v>5991</v>
      </c>
      <c r="W189" s="199"/>
      <c r="Y189" s="374" t="s">
        <v>7201</v>
      </c>
    </row>
    <row r="190" spans="1:25" x14ac:dyDescent="0.25">
      <c r="A190" s="273" t="s">
        <v>3970</v>
      </c>
      <c r="B190" s="79" t="s">
        <v>57</v>
      </c>
      <c r="C190" s="79" t="s">
        <v>98</v>
      </c>
      <c r="D190" s="79" t="s">
        <v>3971</v>
      </c>
      <c r="E190" s="79" t="s">
        <v>3972</v>
      </c>
      <c r="F190" s="62" t="s">
        <v>28</v>
      </c>
      <c r="G190" s="62" t="str">
        <f>_xlfn.IFNA(VLOOKUP($A190,'Engaged Deals'!$A:$J,2,FALSE),"No")</f>
        <v>No</v>
      </c>
      <c r="H190" s="62" t="s">
        <v>65</v>
      </c>
      <c r="I190" s="79" t="s">
        <v>34</v>
      </c>
      <c r="J190" s="80">
        <v>42897</v>
      </c>
      <c r="K190" s="174" t="s">
        <v>3973</v>
      </c>
      <c r="L190" s="79" t="s">
        <v>46</v>
      </c>
      <c r="M190" s="238">
        <v>42965</v>
      </c>
      <c r="N190" s="167">
        <v>50000</v>
      </c>
      <c r="O190" s="373">
        <f t="shared" si="2"/>
        <v>0.05</v>
      </c>
      <c r="P190" s="274">
        <v>1</v>
      </c>
      <c r="Q190" s="238" t="s">
        <v>113</v>
      </c>
      <c r="R190" s="84" t="s">
        <v>125</v>
      </c>
      <c r="S190" s="79" t="s">
        <v>7</v>
      </c>
      <c r="T190" s="79" t="s">
        <v>477</v>
      </c>
      <c r="U190" s="79"/>
      <c r="V190" s="79" t="s">
        <v>7344</v>
      </c>
      <c r="W190" s="79"/>
      <c r="Y190" s="374" t="s">
        <v>7201</v>
      </c>
    </row>
    <row r="191" spans="1:25" x14ac:dyDescent="0.25">
      <c r="A191" s="273" t="s">
        <v>3208</v>
      </c>
      <c r="B191" s="79" t="s">
        <v>57</v>
      </c>
      <c r="C191" s="79" t="s">
        <v>98</v>
      </c>
      <c r="D191" s="79" t="s">
        <v>3209</v>
      </c>
      <c r="E191" s="79" t="s">
        <v>3210</v>
      </c>
      <c r="F191" s="62" t="s">
        <v>28</v>
      </c>
      <c r="G191" s="62" t="str">
        <f>_xlfn.IFNA(VLOOKUP($A191,'Engaged Deals'!$A:$J,2,FALSE),"No")</f>
        <v>No</v>
      </c>
      <c r="H191" s="62" t="s">
        <v>65</v>
      </c>
      <c r="I191" s="79" t="s">
        <v>34</v>
      </c>
      <c r="J191" s="80">
        <v>42895</v>
      </c>
      <c r="K191" s="174" t="s">
        <v>3211</v>
      </c>
      <c r="L191" s="79" t="s">
        <v>47</v>
      </c>
      <c r="M191" s="238">
        <v>42895</v>
      </c>
      <c r="N191" s="167">
        <v>100000</v>
      </c>
      <c r="O191" s="373">
        <f t="shared" si="2"/>
        <v>0.1</v>
      </c>
      <c r="P191" s="274">
        <v>12</v>
      </c>
      <c r="Q191" s="238" t="s">
        <v>3212</v>
      </c>
      <c r="R191" s="84" t="s">
        <v>103</v>
      </c>
      <c r="S191" s="79" t="s">
        <v>8</v>
      </c>
      <c r="T191" s="79" t="s">
        <v>104</v>
      </c>
      <c r="U191" s="79" t="s">
        <v>344</v>
      </c>
      <c r="V191" s="79" t="s">
        <v>106</v>
      </c>
      <c r="W191" s="79" t="s">
        <v>454</v>
      </c>
      <c r="Y191" s="374" t="s">
        <v>7201</v>
      </c>
    </row>
    <row r="192" spans="1:25" x14ac:dyDescent="0.25">
      <c r="A192" s="273" t="s">
        <v>1522</v>
      </c>
      <c r="B192" s="79" t="s">
        <v>57</v>
      </c>
      <c r="C192" s="79" t="s">
        <v>182</v>
      </c>
      <c r="D192" s="79" t="s">
        <v>688</v>
      </c>
      <c r="E192" s="79" t="s">
        <v>1523</v>
      </c>
      <c r="F192" s="62" t="s">
        <v>24</v>
      </c>
      <c r="G192" s="62" t="str">
        <f>_xlfn.IFNA(VLOOKUP($A192,'Engaged Deals'!$A:$J,2,FALSE),"No")</f>
        <v>Yes</v>
      </c>
      <c r="H192" s="62" t="s">
        <v>65</v>
      </c>
      <c r="I192" s="79" t="s">
        <v>37</v>
      </c>
      <c r="J192" s="80">
        <v>42870</v>
      </c>
      <c r="K192" s="174" t="s">
        <v>1524</v>
      </c>
      <c r="L192" s="79" t="s">
        <v>48</v>
      </c>
      <c r="M192" s="238">
        <v>42870</v>
      </c>
      <c r="N192" s="167">
        <v>250000</v>
      </c>
      <c r="O192" s="373">
        <f t="shared" si="2"/>
        <v>0.25</v>
      </c>
      <c r="P192" s="274">
        <v>3</v>
      </c>
      <c r="Q192" s="238" t="s">
        <v>7192</v>
      </c>
      <c r="R192" s="84" t="s">
        <v>211</v>
      </c>
      <c r="S192" s="79" t="s">
        <v>8</v>
      </c>
      <c r="T192" s="79" t="s">
        <v>104</v>
      </c>
      <c r="U192" s="79" t="s">
        <v>344</v>
      </c>
      <c r="V192" s="79" t="s">
        <v>7193</v>
      </c>
      <c r="W192" s="79" t="s">
        <v>1525</v>
      </c>
      <c r="Y192" s="374" t="s">
        <v>7201</v>
      </c>
    </row>
    <row r="193" spans="1:25" x14ac:dyDescent="0.25">
      <c r="A193" s="273" t="s">
        <v>1028</v>
      </c>
      <c r="B193" s="79" t="s">
        <v>58</v>
      </c>
      <c r="C193" s="79" t="s">
        <v>58</v>
      </c>
      <c r="D193" s="79" t="s">
        <v>1029</v>
      </c>
      <c r="E193" s="79" t="s">
        <v>1030</v>
      </c>
      <c r="F193" s="62" t="s">
        <v>26</v>
      </c>
      <c r="G193" s="62" t="str">
        <f>_xlfn.IFNA(VLOOKUP($A193,'Engaged Deals'!$A:$J,2,FALSE),"No")</f>
        <v>No</v>
      </c>
      <c r="H193" s="62" t="s">
        <v>65</v>
      </c>
      <c r="I193" s="79" t="s">
        <v>32</v>
      </c>
      <c r="J193" s="80">
        <v>42878</v>
      </c>
      <c r="K193" s="174" t="s">
        <v>1031</v>
      </c>
      <c r="L193" s="79" t="s">
        <v>47</v>
      </c>
      <c r="M193" s="238">
        <v>42887</v>
      </c>
      <c r="N193" s="167">
        <v>428571</v>
      </c>
      <c r="O193" s="373">
        <f t="shared" si="2"/>
        <v>0.42857099999999998</v>
      </c>
      <c r="P193" s="274">
        <v>6</v>
      </c>
      <c r="Q193" s="238" t="s">
        <v>7102</v>
      </c>
      <c r="R193" s="84" t="s">
        <v>103</v>
      </c>
      <c r="S193" s="79" t="s">
        <v>8</v>
      </c>
      <c r="T193" s="79" t="s">
        <v>104</v>
      </c>
      <c r="U193" s="79" t="s">
        <v>105</v>
      </c>
      <c r="V193" s="79" t="s">
        <v>5577</v>
      </c>
      <c r="W193" s="79" t="s">
        <v>7154</v>
      </c>
      <c r="Y193" s="374" t="s">
        <v>7201</v>
      </c>
    </row>
    <row r="194" spans="1:25" x14ac:dyDescent="0.25">
      <c r="A194" s="273" t="s">
        <v>1028</v>
      </c>
      <c r="B194" s="79" t="s">
        <v>58</v>
      </c>
      <c r="C194" s="79" t="s">
        <v>58</v>
      </c>
      <c r="D194" s="79" t="s">
        <v>1029</v>
      </c>
      <c r="E194" s="79" t="s">
        <v>1030</v>
      </c>
      <c r="F194" s="62" t="s">
        <v>26</v>
      </c>
      <c r="G194" s="62" t="str">
        <f>_xlfn.IFNA(VLOOKUP($A194,'Engaged Deals'!$A:$J,2,FALSE),"No")</f>
        <v>No</v>
      </c>
      <c r="H194" s="62" t="s">
        <v>65</v>
      </c>
      <c r="I194" s="79" t="s">
        <v>32</v>
      </c>
      <c r="J194" s="80">
        <v>42878</v>
      </c>
      <c r="K194" s="174" t="s">
        <v>1031</v>
      </c>
      <c r="L194" s="79" t="s">
        <v>47</v>
      </c>
      <c r="M194" s="238">
        <v>42878</v>
      </c>
      <c r="N194" s="167">
        <v>47619</v>
      </c>
      <c r="O194" s="373">
        <f t="shared" ref="O194:O257" si="3">N194/1000000</f>
        <v>4.7619000000000002E-2</v>
      </c>
      <c r="P194" s="274">
        <v>6</v>
      </c>
      <c r="Q194" s="238" t="s">
        <v>7101</v>
      </c>
      <c r="R194" s="84" t="s">
        <v>103</v>
      </c>
      <c r="S194" s="79" t="s">
        <v>7</v>
      </c>
      <c r="T194" s="79" t="s">
        <v>477</v>
      </c>
      <c r="U194" s="79" t="s">
        <v>3186</v>
      </c>
      <c r="V194" s="79" t="s">
        <v>5577</v>
      </c>
      <c r="W194" s="79" t="s">
        <v>7154</v>
      </c>
      <c r="Y194" s="374" t="s">
        <v>7201</v>
      </c>
    </row>
    <row r="195" spans="1:25" x14ac:dyDescent="0.25">
      <c r="A195" s="273" t="s">
        <v>2801</v>
      </c>
      <c r="B195" s="79" t="s">
        <v>56</v>
      </c>
      <c r="C195" s="79" t="s">
        <v>124</v>
      </c>
      <c r="D195" s="79" t="s">
        <v>2802</v>
      </c>
      <c r="E195" s="79" t="s">
        <v>316</v>
      </c>
      <c r="F195" s="62" t="s">
        <v>28</v>
      </c>
      <c r="G195" s="62" t="str">
        <f>_xlfn.IFNA(VLOOKUP($A195,'Engaged Deals'!$A:$J,2,FALSE),"No")</f>
        <v>No</v>
      </c>
      <c r="H195" s="62" t="s">
        <v>65</v>
      </c>
      <c r="I195" s="79" t="s">
        <v>34</v>
      </c>
      <c r="J195" s="80">
        <v>42886</v>
      </c>
      <c r="K195" s="174" t="s">
        <v>2803</v>
      </c>
      <c r="L195" s="79" t="s">
        <v>47</v>
      </c>
      <c r="M195" s="238">
        <v>42886</v>
      </c>
      <c r="N195" s="167">
        <v>100001</v>
      </c>
      <c r="O195" s="373">
        <f t="shared" si="3"/>
        <v>0.10000100000000001</v>
      </c>
      <c r="P195" s="274">
        <v>12</v>
      </c>
      <c r="Q195" s="238" t="s">
        <v>172</v>
      </c>
      <c r="R195" s="84" t="s">
        <v>103</v>
      </c>
      <c r="S195" s="79" t="s">
        <v>8</v>
      </c>
      <c r="T195" s="79" t="s">
        <v>104</v>
      </c>
      <c r="U195" s="79" t="s">
        <v>105</v>
      </c>
      <c r="V195" s="79" t="s">
        <v>6012</v>
      </c>
      <c r="W195" s="79" t="s">
        <v>757</v>
      </c>
      <c r="Y195" s="374" t="s">
        <v>7201</v>
      </c>
    </row>
    <row r="196" spans="1:25" x14ac:dyDescent="0.25">
      <c r="A196" s="273" t="s">
        <v>5702</v>
      </c>
      <c r="B196" s="79" t="s">
        <v>60</v>
      </c>
      <c r="C196" s="79" t="s">
        <v>805</v>
      </c>
      <c r="D196" s="79" t="s">
        <v>4036</v>
      </c>
      <c r="E196" s="79" t="s">
        <v>5703</v>
      </c>
      <c r="F196" s="62" t="s">
        <v>25</v>
      </c>
      <c r="G196" s="62" t="str">
        <f>_xlfn.IFNA(VLOOKUP($A196,'Engaged Deals'!$A:$J,2,FALSE),"No")</f>
        <v>No</v>
      </c>
      <c r="H196" s="62" t="s">
        <v>65</v>
      </c>
      <c r="I196" s="79" t="s">
        <v>35</v>
      </c>
      <c r="J196" s="80">
        <v>42916</v>
      </c>
      <c r="K196" s="174" t="s">
        <v>6070</v>
      </c>
      <c r="L196" s="79" t="s">
        <v>46</v>
      </c>
      <c r="M196" s="238">
        <v>42916</v>
      </c>
      <c r="N196" s="167">
        <v>100000</v>
      </c>
      <c r="O196" s="373">
        <f t="shared" si="3"/>
        <v>0.1</v>
      </c>
      <c r="P196" s="274">
        <v>12</v>
      </c>
      <c r="Q196" s="238" t="s">
        <v>5543</v>
      </c>
      <c r="R196" s="84" t="s">
        <v>125</v>
      </c>
      <c r="S196" s="79" t="s">
        <v>18</v>
      </c>
      <c r="T196" s="79" t="s">
        <v>316</v>
      </c>
      <c r="U196" s="79"/>
      <c r="V196" s="79" t="s">
        <v>5979</v>
      </c>
      <c r="W196" s="79"/>
      <c r="Y196" s="374" t="s">
        <v>7201</v>
      </c>
    </row>
    <row r="197" spans="1:25" x14ac:dyDescent="0.25">
      <c r="A197" s="273" t="s">
        <v>553</v>
      </c>
      <c r="B197" s="79" t="s">
        <v>59</v>
      </c>
      <c r="C197" s="79" t="s">
        <v>468</v>
      </c>
      <c r="D197" s="79" t="s">
        <v>554</v>
      </c>
      <c r="E197" s="79" t="s">
        <v>316</v>
      </c>
      <c r="F197" s="62" t="s">
        <v>26</v>
      </c>
      <c r="G197" s="62" t="str">
        <f>_xlfn.IFNA(VLOOKUP($A197,'Engaged Deals'!$A:$J,2,FALSE),"No")</f>
        <v>No</v>
      </c>
      <c r="H197" s="62" t="s">
        <v>65</v>
      </c>
      <c r="I197" s="79" t="s">
        <v>32</v>
      </c>
      <c r="J197" s="80">
        <v>42916</v>
      </c>
      <c r="K197" s="174" t="s">
        <v>555</v>
      </c>
      <c r="L197" s="79" t="s">
        <v>48</v>
      </c>
      <c r="M197" s="238">
        <v>42916</v>
      </c>
      <c r="N197" s="167">
        <v>1500000</v>
      </c>
      <c r="O197" s="373">
        <f t="shared" si="3"/>
        <v>1.5</v>
      </c>
      <c r="P197" s="274">
        <v>12</v>
      </c>
      <c r="Q197" s="238" t="s">
        <v>7123</v>
      </c>
      <c r="R197" s="84" t="s">
        <v>211</v>
      </c>
      <c r="S197" s="79" t="s">
        <v>8</v>
      </c>
      <c r="T197" s="79" t="s">
        <v>134</v>
      </c>
      <c r="U197" s="79" t="s">
        <v>5491</v>
      </c>
      <c r="V197" s="79" t="s">
        <v>5780</v>
      </c>
      <c r="W197" s="79" t="s">
        <v>186</v>
      </c>
      <c r="Y197" s="374" t="s">
        <v>7201</v>
      </c>
    </row>
    <row r="198" spans="1:25" x14ac:dyDescent="0.25">
      <c r="A198" s="275" t="s">
        <v>6998</v>
      </c>
      <c r="B198" s="199" t="s">
        <v>61</v>
      </c>
      <c r="C198" s="199" t="s">
        <v>61</v>
      </c>
      <c r="D198" s="199" t="s">
        <v>6999</v>
      </c>
      <c r="E198" s="199" t="s">
        <v>7000</v>
      </c>
      <c r="F198" s="62" t="s">
        <v>27</v>
      </c>
      <c r="G198" s="62" t="str">
        <f>_xlfn.IFNA(VLOOKUP($A198,'Engaged Deals'!$A:$J,2,FALSE),"No")</f>
        <v>No</v>
      </c>
      <c r="H198" s="62" t="s">
        <v>67</v>
      </c>
      <c r="I198" s="199" t="s">
        <v>39</v>
      </c>
      <c r="J198" s="233">
        <v>43069</v>
      </c>
      <c r="K198" s="234" t="s">
        <v>7063</v>
      </c>
      <c r="L198" s="199" t="s">
        <v>46</v>
      </c>
      <c r="M198" s="235">
        <v>43069</v>
      </c>
      <c r="N198" s="236">
        <v>151669</v>
      </c>
      <c r="O198" s="373">
        <f t="shared" si="3"/>
        <v>0.151669</v>
      </c>
      <c r="P198" s="276">
        <v>12</v>
      </c>
      <c r="Q198" s="235" t="s">
        <v>6520</v>
      </c>
      <c r="R198" s="237" t="s">
        <v>103</v>
      </c>
      <c r="S198" s="199" t="s">
        <v>8</v>
      </c>
      <c r="T198" s="199" t="s">
        <v>134</v>
      </c>
      <c r="U198" s="199" t="s">
        <v>518</v>
      </c>
      <c r="V198" s="199" t="s">
        <v>7064</v>
      </c>
      <c r="W198" s="199" t="s">
        <v>186</v>
      </c>
      <c r="Y198" s="374" t="s">
        <v>7201</v>
      </c>
    </row>
    <row r="199" spans="1:25" x14ac:dyDescent="0.25">
      <c r="A199" s="273" t="s">
        <v>3609</v>
      </c>
      <c r="B199" s="79" t="s">
        <v>57</v>
      </c>
      <c r="C199" s="79" t="s">
        <v>324</v>
      </c>
      <c r="D199" s="79" t="s">
        <v>3610</v>
      </c>
      <c r="E199" s="79" t="s">
        <v>316</v>
      </c>
      <c r="F199" s="62" t="s">
        <v>25</v>
      </c>
      <c r="G199" s="62" t="str">
        <f>_xlfn.IFNA(VLOOKUP($A199,'Engaged Deals'!$A:$J,2,FALSE),"No")</f>
        <v>No</v>
      </c>
      <c r="H199" s="62" t="s">
        <v>65</v>
      </c>
      <c r="I199" s="79" t="s">
        <v>35</v>
      </c>
      <c r="J199" s="80">
        <v>42886</v>
      </c>
      <c r="K199" s="174" t="s">
        <v>3611</v>
      </c>
      <c r="L199" s="79" t="s">
        <v>47</v>
      </c>
      <c r="M199" s="238">
        <v>42886</v>
      </c>
      <c r="N199" s="167">
        <v>75000</v>
      </c>
      <c r="O199" s="373">
        <f t="shared" si="3"/>
        <v>7.4999999999999997E-2</v>
      </c>
      <c r="P199" s="274">
        <v>12</v>
      </c>
      <c r="Q199" s="238" t="s">
        <v>660</v>
      </c>
      <c r="R199" s="84" t="s">
        <v>103</v>
      </c>
      <c r="S199" s="79" t="s">
        <v>7</v>
      </c>
      <c r="T199" s="79" t="s">
        <v>477</v>
      </c>
      <c r="U199" s="79" t="s">
        <v>478</v>
      </c>
      <c r="V199" s="79" t="s">
        <v>6109</v>
      </c>
      <c r="W199" s="79" t="s">
        <v>1091</v>
      </c>
      <c r="Y199" s="374" t="s">
        <v>7201</v>
      </c>
    </row>
    <row r="200" spans="1:25" x14ac:dyDescent="0.25">
      <c r="A200" s="275" t="s">
        <v>4024</v>
      </c>
      <c r="B200" s="199" t="s">
        <v>57</v>
      </c>
      <c r="C200" s="199" t="s">
        <v>98</v>
      </c>
      <c r="D200" s="199" t="s">
        <v>4025</v>
      </c>
      <c r="E200" s="199" t="s">
        <v>4026</v>
      </c>
      <c r="F200" s="62" t="s">
        <v>26</v>
      </c>
      <c r="G200" s="62" t="str">
        <f>_xlfn.IFNA(VLOOKUP($A200,'Engaged Deals'!$A:$J,2,FALSE),"No")</f>
        <v>No</v>
      </c>
      <c r="H200" s="62" t="s">
        <v>66</v>
      </c>
      <c r="I200" s="199" t="s">
        <v>33</v>
      </c>
      <c r="J200" s="233">
        <v>42999</v>
      </c>
      <c r="K200" s="234" t="s">
        <v>4027</v>
      </c>
      <c r="L200" s="199" t="s">
        <v>47</v>
      </c>
      <c r="M200" s="233">
        <v>42999</v>
      </c>
      <c r="N200" s="236">
        <v>50000</v>
      </c>
      <c r="O200" s="373">
        <f t="shared" si="3"/>
        <v>0.05</v>
      </c>
      <c r="P200" s="276">
        <v>12</v>
      </c>
      <c r="Q200" s="235" t="s">
        <v>7101</v>
      </c>
      <c r="R200" s="237" t="s">
        <v>103</v>
      </c>
      <c r="S200" s="199" t="s">
        <v>8</v>
      </c>
      <c r="T200" s="199" t="s">
        <v>134</v>
      </c>
      <c r="U200" s="199" t="s">
        <v>6398</v>
      </c>
      <c r="V200" s="199" t="s">
        <v>106</v>
      </c>
      <c r="W200" s="199" t="s">
        <v>1947</v>
      </c>
      <c r="Y200" s="374" t="s">
        <v>7201</v>
      </c>
    </row>
    <row r="201" spans="1:25" x14ac:dyDescent="0.25">
      <c r="A201" s="275" t="s">
        <v>1697</v>
      </c>
      <c r="B201" s="199" t="s">
        <v>60</v>
      </c>
      <c r="C201" s="199" t="s">
        <v>805</v>
      </c>
      <c r="D201" s="199" t="s">
        <v>1698</v>
      </c>
      <c r="E201" s="199" t="s">
        <v>1699</v>
      </c>
      <c r="F201" s="62" t="s">
        <v>26</v>
      </c>
      <c r="G201" s="62" t="str">
        <f>_xlfn.IFNA(VLOOKUP($A201,'Engaged Deals'!$A:$J,2,FALSE),"No")</f>
        <v>No</v>
      </c>
      <c r="H201" s="62" t="s">
        <v>66</v>
      </c>
      <c r="I201" s="199" t="s">
        <v>32</v>
      </c>
      <c r="J201" s="233">
        <v>42931</v>
      </c>
      <c r="K201" s="234" t="s">
        <v>1700</v>
      </c>
      <c r="L201" s="199" t="s">
        <v>47</v>
      </c>
      <c r="M201" s="233">
        <v>42979</v>
      </c>
      <c r="N201" s="236">
        <v>250000</v>
      </c>
      <c r="O201" s="373">
        <f t="shared" si="3"/>
        <v>0.25</v>
      </c>
      <c r="P201" s="276">
        <v>12</v>
      </c>
      <c r="Q201" s="235" t="s">
        <v>7102</v>
      </c>
      <c r="R201" s="237" t="s">
        <v>103</v>
      </c>
      <c r="S201" s="199" t="s">
        <v>8</v>
      </c>
      <c r="T201" s="199" t="s">
        <v>104</v>
      </c>
      <c r="U201" s="199" t="s">
        <v>105</v>
      </c>
      <c r="V201" s="199" t="s">
        <v>6341</v>
      </c>
      <c r="W201" s="199" t="s">
        <v>186</v>
      </c>
      <c r="Y201" s="374" t="s">
        <v>7201</v>
      </c>
    </row>
    <row r="202" spans="1:25" x14ac:dyDescent="0.25">
      <c r="A202" s="273" t="s">
        <v>2018</v>
      </c>
      <c r="B202" s="79" t="s">
        <v>59</v>
      </c>
      <c r="C202" s="79" t="s">
        <v>468</v>
      </c>
      <c r="D202" s="79" t="s">
        <v>2019</v>
      </c>
      <c r="E202" s="79" t="s">
        <v>528</v>
      </c>
      <c r="F202" s="62" t="s">
        <v>26</v>
      </c>
      <c r="G202" s="62" t="str">
        <f>_xlfn.IFNA(VLOOKUP($A202,'Engaged Deals'!$A:$J,2,FALSE),"No")</f>
        <v>No</v>
      </c>
      <c r="H202" s="62" t="s">
        <v>65</v>
      </c>
      <c r="I202" s="79" t="s">
        <v>32</v>
      </c>
      <c r="J202" s="80">
        <v>42916</v>
      </c>
      <c r="K202" s="174" t="s">
        <v>2020</v>
      </c>
      <c r="L202" s="79" t="s">
        <v>47</v>
      </c>
      <c r="M202" s="238">
        <v>42916</v>
      </c>
      <c r="N202" s="167">
        <v>200000</v>
      </c>
      <c r="O202" s="373">
        <f t="shared" si="3"/>
        <v>0.2</v>
      </c>
      <c r="P202" s="274">
        <v>12</v>
      </c>
      <c r="Q202" s="238" t="s">
        <v>7102</v>
      </c>
      <c r="R202" s="84" t="s">
        <v>103</v>
      </c>
      <c r="S202" s="79" t="s">
        <v>7</v>
      </c>
      <c r="T202" s="79" t="s">
        <v>477</v>
      </c>
      <c r="U202" s="79" t="s">
        <v>661</v>
      </c>
      <c r="V202" s="79" t="s">
        <v>5937</v>
      </c>
      <c r="W202" s="79" t="s">
        <v>757</v>
      </c>
      <c r="Y202" s="374" t="s">
        <v>7201</v>
      </c>
    </row>
    <row r="203" spans="1:25" x14ac:dyDescent="0.25">
      <c r="A203" s="275" t="s">
        <v>129</v>
      </c>
      <c r="B203" s="203" t="s">
        <v>56</v>
      </c>
      <c r="C203" s="203" t="s">
        <v>124</v>
      </c>
      <c r="D203" s="203" t="s">
        <v>130</v>
      </c>
      <c r="E203" s="203" t="s">
        <v>131</v>
      </c>
      <c r="F203" s="62" t="s">
        <v>27</v>
      </c>
      <c r="G203" s="62" t="str">
        <f>_xlfn.IFNA(VLOOKUP($A203,'Engaged Deals'!$A:$J,2,FALSE),"No")</f>
        <v>No</v>
      </c>
      <c r="H203" s="62" t="s">
        <v>66</v>
      </c>
      <c r="I203" s="203" t="s">
        <v>39</v>
      </c>
      <c r="J203" s="233">
        <v>43007</v>
      </c>
      <c r="K203" s="333" t="s">
        <v>132</v>
      </c>
      <c r="L203" s="203" t="s">
        <v>46</v>
      </c>
      <c r="M203" s="233">
        <v>43007</v>
      </c>
      <c r="N203" s="301">
        <v>6666702</v>
      </c>
      <c r="O203" s="373">
        <f t="shared" si="3"/>
        <v>6.6667019999999999</v>
      </c>
      <c r="P203" s="276">
        <v>12</v>
      </c>
      <c r="Q203" s="334" t="s">
        <v>133</v>
      </c>
      <c r="R203" s="335" t="s">
        <v>125</v>
      </c>
      <c r="S203" s="336" t="s">
        <v>8</v>
      </c>
      <c r="T203" s="336" t="s">
        <v>134</v>
      </c>
      <c r="U203" s="336" t="s">
        <v>135</v>
      </c>
      <c r="V203" s="203" t="s">
        <v>6287</v>
      </c>
      <c r="W203" s="203" t="s">
        <v>136</v>
      </c>
      <c r="Y203" s="374" t="s">
        <v>7201</v>
      </c>
    </row>
    <row r="204" spans="1:25" x14ac:dyDescent="0.25">
      <c r="A204" s="275" t="s">
        <v>1149</v>
      </c>
      <c r="B204" s="199" t="s">
        <v>61</v>
      </c>
      <c r="C204" s="199" t="s">
        <v>61</v>
      </c>
      <c r="D204" s="199" t="s">
        <v>1150</v>
      </c>
      <c r="E204" s="199" t="s">
        <v>1151</v>
      </c>
      <c r="F204" s="62" t="s">
        <v>27</v>
      </c>
      <c r="G204" s="62" t="str">
        <f>_xlfn.IFNA(VLOOKUP($A204,'Engaged Deals'!$A:$J,2,FALSE),"No")</f>
        <v>No</v>
      </c>
      <c r="H204" s="62" t="s">
        <v>67</v>
      </c>
      <c r="I204" s="199" t="s">
        <v>39</v>
      </c>
      <c r="J204" s="233">
        <v>43098</v>
      </c>
      <c r="K204" s="234" t="s">
        <v>1152</v>
      </c>
      <c r="L204" s="199" t="s">
        <v>46</v>
      </c>
      <c r="M204" s="235">
        <v>43098</v>
      </c>
      <c r="N204" s="236">
        <v>379169</v>
      </c>
      <c r="O204" s="373">
        <f t="shared" si="3"/>
        <v>0.37916899999999998</v>
      </c>
      <c r="P204" s="276">
        <v>1</v>
      </c>
      <c r="Q204" s="235" t="s">
        <v>433</v>
      </c>
      <c r="R204" s="237" t="s">
        <v>103</v>
      </c>
      <c r="S204" s="199" t="s">
        <v>9</v>
      </c>
      <c r="T204" s="199" t="s">
        <v>184</v>
      </c>
      <c r="U204" s="199" t="s">
        <v>1153</v>
      </c>
      <c r="V204" s="199" t="s">
        <v>5823</v>
      </c>
      <c r="W204" s="199"/>
      <c r="Y204" s="374" t="s">
        <v>7201</v>
      </c>
    </row>
    <row r="205" spans="1:25" x14ac:dyDescent="0.25">
      <c r="A205" s="281" t="s">
        <v>7368</v>
      </c>
      <c r="B205" s="282" t="s">
        <v>57</v>
      </c>
      <c r="C205" s="282" t="s">
        <v>1348</v>
      </c>
      <c r="D205" s="282" t="s">
        <v>3924</v>
      </c>
      <c r="E205" s="282" t="s">
        <v>7369</v>
      </c>
      <c r="F205" s="62" t="s">
        <v>26</v>
      </c>
      <c r="G205" s="62" t="str">
        <f>_xlfn.IFNA(VLOOKUP($A205,'Engaged Deals'!$A:$J,2,FALSE),"No")</f>
        <v>No</v>
      </c>
      <c r="H205" s="62" t="s">
        <v>65</v>
      </c>
      <c r="I205" s="282" t="s">
        <v>32</v>
      </c>
      <c r="J205" s="283">
        <v>42909</v>
      </c>
      <c r="K205" s="284" t="s">
        <v>7370</v>
      </c>
      <c r="L205" s="282" t="s">
        <v>47</v>
      </c>
      <c r="M205" s="285">
        <v>42918</v>
      </c>
      <c r="N205" s="286">
        <v>50000</v>
      </c>
      <c r="O205" s="373">
        <f t="shared" si="3"/>
        <v>0.05</v>
      </c>
      <c r="P205" s="287">
        <v>12</v>
      </c>
      <c r="Q205" s="285" t="s">
        <v>7102</v>
      </c>
      <c r="R205" s="288" t="s">
        <v>125</v>
      </c>
      <c r="S205" s="282" t="s">
        <v>9</v>
      </c>
      <c r="T205" s="282" t="s">
        <v>184</v>
      </c>
      <c r="U205" s="282" t="s">
        <v>7371</v>
      </c>
      <c r="V205" s="79" t="s">
        <v>7372</v>
      </c>
      <c r="W205" s="79" t="s">
        <v>667</v>
      </c>
      <c r="Y205" s="374" t="s">
        <v>7201</v>
      </c>
    </row>
    <row r="206" spans="1:25" x14ac:dyDescent="0.25">
      <c r="A206" s="273" t="s">
        <v>3966</v>
      </c>
      <c r="B206" s="82" t="s">
        <v>57</v>
      </c>
      <c r="C206" s="82" t="s">
        <v>775</v>
      </c>
      <c r="D206" s="82" t="s">
        <v>3967</v>
      </c>
      <c r="E206" s="82" t="s">
        <v>3968</v>
      </c>
      <c r="F206" s="62" t="s">
        <v>24</v>
      </c>
      <c r="G206" s="62" t="str">
        <f>_xlfn.IFNA(VLOOKUP($A206,'Engaged Deals'!$A:$J,2,FALSE),"No")</f>
        <v>No</v>
      </c>
      <c r="H206" s="62" t="s">
        <v>65</v>
      </c>
      <c r="I206" s="82" t="s">
        <v>38</v>
      </c>
      <c r="J206" s="80">
        <v>42916</v>
      </c>
      <c r="K206" s="174" t="s">
        <v>3969</v>
      </c>
      <c r="L206" s="82" t="s">
        <v>46</v>
      </c>
      <c r="M206" s="81">
        <v>42916</v>
      </c>
      <c r="N206" s="303">
        <v>50000</v>
      </c>
      <c r="O206" s="373">
        <f t="shared" si="3"/>
        <v>0.05</v>
      </c>
      <c r="P206" s="274">
        <v>12</v>
      </c>
      <c r="Q206" s="81" t="s">
        <v>6829</v>
      </c>
      <c r="R206" s="84" t="s">
        <v>125</v>
      </c>
      <c r="S206" s="82" t="s">
        <v>8</v>
      </c>
      <c r="T206" s="82" t="s">
        <v>104</v>
      </c>
      <c r="U206" s="82" t="s">
        <v>105</v>
      </c>
      <c r="V206" s="82" t="s">
        <v>6164</v>
      </c>
      <c r="W206" s="82" t="s">
        <v>1895</v>
      </c>
      <c r="Y206" s="374" t="s">
        <v>7201</v>
      </c>
    </row>
    <row r="207" spans="1:25" x14ac:dyDescent="0.25">
      <c r="A207" s="273" t="s">
        <v>3205</v>
      </c>
      <c r="B207" s="79" t="s">
        <v>57</v>
      </c>
      <c r="C207" s="79" t="s">
        <v>98</v>
      </c>
      <c r="D207" s="79" t="s">
        <v>3206</v>
      </c>
      <c r="E207" s="79" t="s">
        <v>7239</v>
      </c>
      <c r="F207" s="62" t="s">
        <v>27</v>
      </c>
      <c r="G207" s="62" t="str">
        <f>_xlfn.IFNA(VLOOKUP($A207,'Engaged Deals'!$A:$J,2,FALSE),"No")</f>
        <v>No</v>
      </c>
      <c r="H207" s="62" t="s">
        <v>65</v>
      </c>
      <c r="I207" s="79" t="s">
        <v>40</v>
      </c>
      <c r="J207" s="80">
        <v>42908</v>
      </c>
      <c r="K207" s="174" t="s">
        <v>3207</v>
      </c>
      <c r="L207" s="79" t="s">
        <v>47</v>
      </c>
      <c r="M207" s="238">
        <v>42908</v>
      </c>
      <c r="N207" s="167">
        <v>160000</v>
      </c>
      <c r="O207" s="373">
        <f t="shared" si="3"/>
        <v>0.16</v>
      </c>
      <c r="P207" s="274">
        <v>12</v>
      </c>
      <c r="Q207" s="238" t="s">
        <v>7101</v>
      </c>
      <c r="R207" s="84" t="s">
        <v>292</v>
      </c>
      <c r="S207" s="79" t="s">
        <v>16</v>
      </c>
      <c r="T207" s="79" t="s">
        <v>16</v>
      </c>
      <c r="U207" s="79" t="s">
        <v>1775</v>
      </c>
      <c r="V207" s="79" t="s">
        <v>106</v>
      </c>
      <c r="W207" s="79" t="s">
        <v>313</v>
      </c>
      <c r="Y207" s="374" t="s">
        <v>7201</v>
      </c>
    </row>
    <row r="208" spans="1:25" x14ac:dyDescent="0.25">
      <c r="A208" s="273" t="s">
        <v>2866</v>
      </c>
      <c r="B208" s="79" t="s">
        <v>57</v>
      </c>
      <c r="C208" s="79" t="s">
        <v>182</v>
      </c>
      <c r="D208" s="79" t="s">
        <v>2867</v>
      </c>
      <c r="E208" s="79" t="s">
        <v>2868</v>
      </c>
      <c r="F208" s="62" t="s">
        <v>24</v>
      </c>
      <c r="G208" s="62" t="str">
        <f>_xlfn.IFNA(VLOOKUP($A208,'Engaged Deals'!$A:$J,2,FALSE),"No")</f>
        <v>No</v>
      </c>
      <c r="H208" s="62" t="s">
        <v>65</v>
      </c>
      <c r="I208" s="79" t="s">
        <v>38</v>
      </c>
      <c r="J208" s="80">
        <v>42853</v>
      </c>
      <c r="K208" s="174" t="s">
        <v>2869</v>
      </c>
      <c r="L208" s="79" t="s">
        <v>48</v>
      </c>
      <c r="M208" s="238">
        <v>42870</v>
      </c>
      <c r="N208" s="167">
        <v>120000</v>
      </c>
      <c r="O208" s="373">
        <f t="shared" si="3"/>
        <v>0.12</v>
      </c>
      <c r="P208" s="274">
        <v>6</v>
      </c>
      <c r="Q208" s="238" t="s">
        <v>7102</v>
      </c>
      <c r="R208" s="84" t="s">
        <v>211</v>
      </c>
      <c r="S208" s="79" t="s">
        <v>8</v>
      </c>
      <c r="T208" s="79" t="s">
        <v>104</v>
      </c>
      <c r="U208" s="79" t="s">
        <v>105</v>
      </c>
      <c r="V208" s="79" t="s">
        <v>5507</v>
      </c>
      <c r="W208" s="79" t="s">
        <v>1900</v>
      </c>
      <c r="Y208" s="374" t="s">
        <v>7201</v>
      </c>
    </row>
    <row r="209" spans="1:25" x14ac:dyDescent="0.25">
      <c r="A209" s="275" t="s">
        <v>3321</v>
      </c>
      <c r="B209" s="199" t="s">
        <v>56</v>
      </c>
      <c r="C209" s="199" t="s">
        <v>161</v>
      </c>
      <c r="D209" s="199" t="s">
        <v>3322</v>
      </c>
      <c r="E209" s="199" t="s">
        <v>2637</v>
      </c>
      <c r="F209" s="62" t="s">
        <v>26</v>
      </c>
      <c r="G209" s="62" t="str">
        <f>_xlfn.IFNA(VLOOKUP($A209,'Engaged Deals'!$A:$J,2,FALSE),"No")</f>
        <v>No</v>
      </c>
      <c r="H209" s="62" t="s">
        <v>66</v>
      </c>
      <c r="I209" s="199" t="s">
        <v>33</v>
      </c>
      <c r="J209" s="233">
        <v>42952</v>
      </c>
      <c r="K209" s="234" t="s">
        <v>3323</v>
      </c>
      <c r="L209" s="199" t="s">
        <v>46</v>
      </c>
      <c r="M209" s="233">
        <v>42952</v>
      </c>
      <c r="N209" s="236">
        <v>100000</v>
      </c>
      <c r="O209" s="373">
        <f t="shared" si="3"/>
        <v>0.1</v>
      </c>
      <c r="P209" s="276">
        <v>12</v>
      </c>
      <c r="Q209" s="235" t="s">
        <v>102</v>
      </c>
      <c r="R209" s="237" t="s">
        <v>125</v>
      </c>
      <c r="S209" s="199" t="s">
        <v>9</v>
      </c>
      <c r="T209" s="199" t="s">
        <v>184</v>
      </c>
      <c r="U209" s="199" t="s">
        <v>185</v>
      </c>
      <c r="V209" s="199" t="s">
        <v>5539</v>
      </c>
      <c r="W209" s="199" t="s">
        <v>667</v>
      </c>
      <c r="Y209" s="374" t="s">
        <v>7201</v>
      </c>
    </row>
    <row r="210" spans="1:25" x14ac:dyDescent="0.25">
      <c r="A210" s="273" t="s">
        <v>4528</v>
      </c>
      <c r="B210" s="79" t="s">
        <v>57</v>
      </c>
      <c r="C210" s="79" t="s">
        <v>98</v>
      </c>
      <c r="D210" s="79" t="s">
        <v>4529</v>
      </c>
      <c r="E210" s="79" t="s">
        <v>4530</v>
      </c>
      <c r="F210" s="62" t="s">
        <v>27</v>
      </c>
      <c r="G210" s="62" t="str">
        <f>_xlfn.IFNA(VLOOKUP($A210,'Engaged Deals'!$A:$J,2,FALSE),"No")</f>
        <v>No</v>
      </c>
      <c r="H210" s="62" t="s">
        <v>65</v>
      </c>
      <c r="I210" s="79" t="s">
        <v>39</v>
      </c>
      <c r="J210" s="80">
        <v>42869</v>
      </c>
      <c r="K210" s="174" t="s">
        <v>4531</v>
      </c>
      <c r="L210" s="79" t="s">
        <v>46</v>
      </c>
      <c r="M210" s="238">
        <v>42869</v>
      </c>
      <c r="N210" s="167">
        <v>15000</v>
      </c>
      <c r="O210" s="373">
        <f t="shared" si="3"/>
        <v>1.4999999999999999E-2</v>
      </c>
      <c r="P210" s="274">
        <v>3</v>
      </c>
      <c r="Q210" s="238" t="s">
        <v>812</v>
      </c>
      <c r="R210" s="84" t="s">
        <v>125</v>
      </c>
      <c r="S210" s="79" t="s">
        <v>7</v>
      </c>
      <c r="T210" s="79" t="s">
        <v>388</v>
      </c>
      <c r="U210" s="79" t="s">
        <v>389</v>
      </c>
      <c r="V210" s="79" t="s">
        <v>106</v>
      </c>
      <c r="W210" s="79" t="s">
        <v>297</v>
      </c>
      <c r="Y210" s="374" t="s">
        <v>7201</v>
      </c>
    </row>
    <row r="211" spans="1:25" x14ac:dyDescent="0.25">
      <c r="A211" s="275" t="s">
        <v>108</v>
      </c>
      <c r="B211" s="199" t="s">
        <v>56</v>
      </c>
      <c r="C211" s="199" t="s">
        <v>109</v>
      </c>
      <c r="D211" s="199" t="s">
        <v>110</v>
      </c>
      <c r="E211" s="199" t="s">
        <v>111</v>
      </c>
      <c r="F211" s="62" t="s">
        <v>28</v>
      </c>
      <c r="G211" s="62" t="str">
        <f>_xlfn.IFNA(VLOOKUP($A211,'Engaged Deals'!$A:$J,2,FALSE),"No")</f>
        <v>Yes</v>
      </c>
      <c r="H211" s="62" t="s">
        <v>66</v>
      </c>
      <c r="I211" s="199" t="s">
        <v>31</v>
      </c>
      <c r="J211" s="233">
        <v>42993</v>
      </c>
      <c r="K211" s="234" t="s">
        <v>112</v>
      </c>
      <c r="L211" s="199" t="s">
        <v>47</v>
      </c>
      <c r="M211" s="233">
        <v>43040</v>
      </c>
      <c r="N211" s="236">
        <v>15000000</v>
      </c>
      <c r="O211" s="373">
        <f t="shared" si="3"/>
        <v>15</v>
      </c>
      <c r="P211" s="276">
        <v>12</v>
      </c>
      <c r="Q211" s="235" t="s">
        <v>7102</v>
      </c>
      <c r="R211" s="237" t="s">
        <v>103</v>
      </c>
      <c r="S211" s="199" t="s">
        <v>8</v>
      </c>
      <c r="T211" s="199" t="s">
        <v>104</v>
      </c>
      <c r="U211" s="199" t="s">
        <v>114</v>
      </c>
      <c r="V211" s="199" t="s">
        <v>5766</v>
      </c>
      <c r="W211" s="199" t="s">
        <v>115</v>
      </c>
      <c r="X211" s="1" t="s">
        <v>7800</v>
      </c>
      <c r="Y211" s="374" t="s">
        <v>7201</v>
      </c>
    </row>
    <row r="212" spans="1:25" x14ac:dyDescent="0.25">
      <c r="A212" s="275" t="s">
        <v>108</v>
      </c>
      <c r="B212" s="199" t="s">
        <v>56</v>
      </c>
      <c r="C212" s="199" t="s">
        <v>109</v>
      </c>
      <c r="D212" s="199" t="s">
        <v>110</v>
      </c>
      <c r="E212" s="199" t="s">
        <v>111</v>
      </c>
      <c r="F212" s="62" t="s">
        <v>28</v>
      </c>
      <c r="G212" s="62" t="str">
        <f>_xlfn.IFNA(VLOOKUP($A212,'Engaged Deals'!$A:$J,2,FALSE),"No")</f>
        <v>Yes</v>
      </c>
      <c r="H212" s="62" t="s">
        <v>66</v>
      </c>
      <c r="I212" s="199" t="s">
        <v>31</v>
      </c>
      <c r="J212" s="233">
        <v>42993</v>
      </c>
      <c r="K212" s="234" t="s">
        <v>112</v>
      </c>
      <c r="L212" s="199" t="s">
        <v>47</v>
      </c>
      <c r="M212" s="233">
        <v>43000</v>
      </c>
      <c r="N212" s="236">
        <v>250000</v>
      </c>
      <c r="O212" s="373">
        <f t="shared" si="3"/>
        <v>0.25</v>
      </c>
      <c r="P212" s="276">
        <v>12</v>
      </c>
      <c r="Q212" s="235" t="s">
        <v>7102</v>
      </c>
      <c r="R212" s="237" t="s">
        <v>103</v>
      </c>
      <c r="S212" s="199" t="s">
        <v>6</v>
      </c>
      <c r="T212" s="199" t="s">
        <v>1641</v>
      </c>
      <c r="U212" s="199" t="s">
        <v>1642</v>
      </c>
      <c r="V212" s="199" t="s">
        <v>5766</v>
      </c>
      <c r="W212" s="199" t="s">
        <v>115</v>
      </c>
      <c r="X212" s="1" t="s">
        <v>7800</v>
      </c>
      <c r="Y212" s="374" t="s">
        <v>7201</v>
      </c>
    </row>
    <row r="213" spans="1:25" x14ac:dyDescent="0.25">
      <c r="A213" s="273" t="s">
        <v>2014</v>
      </c>
      <c r="B213" s="79" t="s">
        <v>58</v>
      </c>
      <c r="C213" s="79" t="s">
        <v>58</v>
      </c>
      <c r="D213" s="79" t="s">
        <v>557</v>
      </c>
      <c r="E213" s="79" t="s">
        <v>2015</v>
      </c>
      <c r="F213" s="62" t="s">
        <v>26</v>
      </c>
      <c r="G213" s="62" t="str">
        <f>_xlfn.IFNA(VLOOKUP($A213,'Engaged Deals'!$A:$J,2,FALSE),"No")</f>
        <v>Yes</v>
      </c>
      <c r="H213" s="62" t="s">
        <v>65</v>
      </c>
      <c r="I213" s="79" t="s">
        <v>32</v>
      </c>
      <c r="J213" s="80">
        <v>42916</v>
      </c>
      <c r="K213" s="174" t="s">
        <v>2016</v>
      </c>
      <c r="L213" s="79" t="s">
        <v>46</v>
      </c>
      <c r="M213" s="238">
        <v>42916</v>
      </c>
      <c r="N213" s="167">
        <v>200000</v>
      </c>
      <c r="O213" s="373">
        <f t="shared" si="3"/>
        <v>0.2</v>
      </c>
      <c r="P213" s="274">
        <v>1</v>
      </c>
      <c r="Q213" s="238" t="s">
        <v>2017</v>
      </c>
      <c r="R213" s="84" t="s">
        <v>125</v>
      </c>
      <c r="S213" s="79" t="s">
        <v>13</v>
      </c>
      <c r="T213" s="79" t="s">
        <v>860</v>
      </c>
      <c r="U213" s="79"/>
      <c r="V213" s="79" t="s">
        <v>5936</v>
      </c>
      <c r="W213" s="79" t="s">
        <v>356</v>
      </c>
      <c r="Y213" s="374" t="s">
        <v>7201</v>
      </c>
    </row>
    <row r="214" spans="1:25" x14ac:dyDescent="0.25">
      <c r="A214" s="273" t="s">
        <v>1636</v>
      </c>
      <c r="B214" s="79" t="s">
        <v>60</v>
      </c>
      <c r="C214" s="79" t="s">
        <v>543</v>
      </c>
      <c r="D214" s="79" t="s">
        <v>1637</v>
      </c>
      <c r="E214" s="79" t="s">
        <v>1638</v>
      </c>
      <c r="F214" s="62" t="s">
        <v>6576</v>
      </c>
      <c r="G214" s="62" t="str">
        <f>_xlfn.IFNA(VLOOKUP($A214,'Engaged Deals'!$A:$J,2,FALSE),"No")</f>
        <v>Yes</v>
      </c>
      <c r="H214" s="62" t="s">
        <v>65</v>
      </c>
      <c r="I214" s="79" t="s">
        <v>32</v>
      </c>
      <c r="J214" s="80">
        <v>42916</v>
      </c>
      <c r="K214" s="174" t="s">
        <v>1639</v>
      </c>
      <c r="L214" s="79" t="s">
        <v>47</v>
      </c>
      <c r="M214" s="238">
        <v>42916</v>
      </c>
      <c r="N214" s="167">
        <v>250000</v>
      </c>
      <c r="O214" s="373">
        <f t="shared" si="3"/>
        <v>0.25</v>
      </c>
      <c r="P214" s="274">
        <v>12</v>
      </c>
      <c r="Q214" s="238" t="s">
        <v>113</v>
      </c>
      <c r="R214" s="84" t="s">
        <v>103</v>
      </c>
      <c r="S214" s="79" t="s">
        <v>8</v>
      </c>
      <c r="T214" s="79" t="s">
        <v>134</v>
      </c>
      <c r="U214" s="79" t="s">
        <v>1640</v>
      </c>
      <c r="V214" s="79" t="s">
        <v>6182</v>
      </c>
      <c r="W214" s="79" t="s">
        <v>313</v>
      </c>
      <c r="X214" s="1" t="s">
        <v>7800</v>
      </c>
      <c r="Y214" s="374" t="s">
        <v>7201</v>
      </c>
    </row>
    <row r="215" spans="1:25" x14ac:dyDescent="0.25">
      <c r="A215" s="278" t="s">
        <v>7671</v>
      </c>
      <c r="B215" s="268" t="s">
        <v>57</v>
      </c>
      <c r="C215" s="268" t="s">
        <v>1046</v>
      </c>
      <c r="D215" s="268" t="s">
        <v>7672</v>
      </c>
      <c r="E215" s="268" t="s">
        <v>7673</v>
      </c>
      <c r="F215" s="62" t="s">
        <v>27</v>
      </c>
      <c r="G215" s="62" t="str">
        <f>_xlfn.IFNA(VLOOKUP($A215,'Engaged Deals'!$A:$J,2,FALSE),"No")</f>
        <v>No</v>
      </c>
      <c r="H215" s="62" t="s">
        <v>66</v>
      </c>
      <c r="I215" s="268" t="s">
        <v>39</v>
      </c>
      <c r="J215" s="269">
        <v>42978</v>
      </c>
      <c r="K215" s="270" t="s">
        <v>7674</v>
      </c>
      <c r="L215" s="268" t="s">
        <v>46</v>
      </c>
      <c r="M215" s="269">
        <v>42978</v>
      </c>
      <c r="N215" s="271">
        <v>5000</v>
      </c>
      <c r="O215" s="373">
        <f t="shared" si="3"/>
        <v>5.0000000000000001E-3</v>
      </c>
      <c r="P215" s="280">
        <v>12</v>
      </c>
      <c r="Q215" s="279" t="s">
        <v>7102</v>
      </c>
      <c r="R215" s="272" t="s">
        <v>125</v>
      </c>
      <c r="S215" s="268" t="s">
        <v>8</v>
      </c>
      <c r="T215" s="268" t="s">
        <v>104</v>
      </c>
      <c r="U215" s="268" t="s">
        <v>105</v>
      </c>
      <c r="V215" s="199" t="s">
        <v>7675</v>
      </c>
      <c r="W215" s="199" t="s">
        <v>667</v>
      </c>
      <c r="Y215" s="374" t="s">
        <v>7201</v>
      </c>
    </row>
    <row r="216" spans="1:25" x14ac:dyDescent="0.25">
      <c r="A216" s="126" t="s">
        <v>7375</v>
      </c>
      <c r="B216" s="126" t="s">
        <v>57</v>
      </c>
      <c r="C216" s="126" t="s">
        <v>98</v>
      </c>
      <c r="D216" s="126" t="s">
        <v>7376</v>
      </c>
      <c r="E216" s="126" t="s">
        <v>7377</v>
      </c>
      <c r="F216" s="62" t="s">
        <v>28</v>
      </c>
      <c r="G216" s="62" t="str">
        <f>_xlfn.IFNA(VLOOKUP($A216,'Engaged Deals'!$A:$J,2,FALSE),"No")</f>
        <v>No</v>
      </c>
      <c r="H216" s="62" t="s">
        <v>65</v>
      </c>
      <c r="I216" s="126" t="s">
        <v>34</v>
      </c>
      <c r="J216" s="127">
        <v>42898</v>
      </c>
      <c r="K216" s="195">
        <v>42808</v>
      </c>
      <c r="L216" s="126" t="s">
        <v>46</v>
      </c>
      <c r="M216" s="195">
        <v>42898</v>
      </c>
      <c r="N216" s="128">
        <v>50000</v>
      </c>
      <c r="O216" s="373">
        <f t="shared" si="3"/>
        <v>0.05</v>
      </c>
      <c r="P216" s="277">
        <v>12</v>
      </c>
      <c r="Q216" s="127">
        <v>42810</v>
      </c>
      <c r="R216" s="202" t="s">
        <v>125</v>
      </c>
      <c r="S216" s="199" t="s">
        <v>8</v>
      </c>
      <c r="T216" s="126" t="s">
        <v>162</v>
      </c>
      <c r="U216" s="126" t="s">
        <v>7199</v>
      </c>
      <c r="V216" s="126" t="s">
        <v>7378</v>
      </c>
      <c r="W216" s="126" t="s">
        <v>7201</v>
      </c>
      <c r="Y216" s="374" t="s">
        <v>7201</v>
      </c>
    </row>
    <row r="217" spans="1:25" x14ac:dyDescent="0.25">
      <c r="A217" s="113" t="s">
        <v>3781</v>
      </c>
      <c r="B217" s="113" t="s">
        <v>57</v>
      </c>
      <c r="C217" s="113" t="s">
        <v>775</v>
      </c>
      <c r="D217" s="113" t="s">
        <v>3782</v>
      </c>
      <c r="E217" s="113" t="s">
        <v>3783</v>
      </c>
      <c r="F217" s="62" t="s">
        <v>28</v>
      </c>
      <c r="G217" s="62" t="str">
        <f>_xlfn.IFNA(VLOOKUP($A217,'Engaged Deals'!$A:$J,2,FALSE),"No")</f>
        <v>No</v>
      </c>
      <c r="H217" s="62" t="s">
        <v>68</v>
      </c>
      <c r="I217" s="113" t="s">
        <v>36</v>
      </c>
      <c r="J217" s="90">
        <v>42825</v>
      </c>
      <c r="K217" s="91" t="s">
        <v>3784</v>
      </c>
      <c r="L217" s="113" t="s">
        <v>50</v>
      </c>
      <c r="M217" s="165">
        <v>42825</v>
      </c>
      <c r="N217" s="166">
        <v>38050</v>
      </c>
      <c r="O217" s="373">
        <f t="shared" si="3"/>
        <v>3.805E-2</v>
      </c>
      <c r="P217" s="92">
        <v>2</v>
      </c>
      <c r="Q217" s="165" t="s">
        <v>7102</v>
      </c>
      <c r="R217" s="113" t="s">
        <v>578</v>
      </c>
      <c r="S217" s="113" t="s">
        <v>8</v>
      </c>
      <c r="T217" s="113" t="s">
        <v>134</v>
      </c>
      <c r="U217" s="113" t="s">
        <v>5491</v>
      </c>
      <c r="V217" s="113" t="s">
        <v>5588</v>
      </c>
      <c r="W217" s="113" t="s">
        <v>1629</v>
      </c>
      <c r="Y217" s="374" t="s">
        <v>7201</v>
      </c>
    </row>
    <row r="218" spans="1:25" x14ac:dyDescent="0.25">
      <c r="A218" s="275" t="s">
        <v>1383</v>
      </c>
      <c r="B218" s="199" t="s">
        <v>60</v>
      </c>
      <c r="C218" s="199" t="s">
        <v>377</v>
      </c>
      <c r="D218" s="199" t="s">
        <v>1384</v>
      </c>
      <c r="E218" s="199" t="s">
        <v>1385</v>
      </c>
      <c r="F218" s="62" t="s">
        <v>26</v>
      </c>
      <c r="G218" s="62" t="str">
        <f>_xlfn.IFNA(VLOOKUP($A218,'Engaged Deals'!$A:$J,2,FALSE),"No")</f>
        <v>No</v>
      </c>
      <c r="H218" s="62" t="s">
        <v>66</v>
      </c>
      <c r="I218" s="199" t="s">
        <v>32</v>
      </c>
      <c r="J218" s="233">
        <v>42944</v>
      </c>
      <c r="K218" s="234" t="s">
        <v>1386</v>
      </c>
      <c r="L218" s="199" t="s">
        <v>46</v>
      </c>
      <c r="M218" s="233">
        <v>42944</v>
      </c>
      <c r="N218" s="236">
        <v>300000</v>
      </c>
      <c r="O218" s="373">
        <f t="shared" si="3"/>
        <v>0.3</v>
      </c>
      <c r="P218" s="276">
        <v>4</v>
      </c>
      <c r="Q218" s="235" t="s">
        <v>226</v>
      </c>
      <c r="R218" s="237" t="s">
        <v>125</v>
      </c>
      <c r="S218" s="199" t="s">
        <v>8</v>
      </c>
      <c r="T218" s="199" t="s">
        <v>104</v>
      </c>
      <c r="U218" s="199" t="s">
        <v>105</v>
      </c>
      <c r="V218" s="199" t="s">
        <v>5801</v>
      </c>
      <c r="W218" s="199" t="s">
        <v>667</v>
      </c>
      <c r="Y218" s="374" t="s">
        <v>7201</v>
      </c>
    </row>
    <row r="219" spans="1:25" x14ac:dyDescent="0.25">
      <c r="A219" s="273" t="s">
        <v>4174</v>
      </c>
      <c r="B219" s="79" t="s">
        <v>60</v>
      </c>
      <c r="C219" s="79" t="s">
        <v>805</v>
      </c>
      <c r="D219" s="79" t="s">
        <v>4175</v>
      </c>
      <c r="E219" s="79" t="s">
        <v>4176</v>
      </c>
      <c r="F219" s="62" t="s">
        <v>26</v>
      </c>
      <c r="G219" s="62" t="str">
        <f>_xlfn.IFNA(VLOOKUP($A219,'Engaged Deals'!$A:$J,2,FALSE),"No")</f>
        <v>No</v>
      </c>
      <c r="H219" s="62" t="s">
        <v>65</v>
      </c>
      <c r="I219" s="79" t="s">
        <v>33</v>
      </c>
      <c r="J219" s="80">
        <v>42865</v>
      </c>
      <c r="K219" s="174" t="s">
        <v>4177</v>
      </c>
      <c r="L219" s="79" t="s">
        <v>46</v>
      </c>
      <c r="M219" s="238">
        <v>42865</v>
      </c>
      <c r="N219" s="167">
        <v>32000</v>
      </c>
      <c r="O219" s="373">
        <f t="shared" si="3"/>
        <v>3.2000000000000001E-2</v>
      </c>
      <c r="P219" s="274">
        <v>1</v>
      </c>
      <c r="Q219" s="238" t="s">
        <v>855</v>
      </c>
      <c r="R219" s="84" t="s">
        <v>125</v>
      </c>
      <c r="S219" s="79" t="s">
        <v>11</v>
      </c>
      <c r="T219" s="79" t="s">
        <v>11</v>
      </c>
      <c r="U219" s="79" t="s">
        <v>3074</v>
      </c>
      <c r="V219" s="79" t="s">
        <v>6183</v>
      </c>
      <c r="W219" s="79"/>
      <c r="Y219" s="374" t="s">
        <v>7201</v>
      </c>
    </row>
    <row r="220" spans="1:25" x14ac:dyDescent="0.25">
      <c r="A220" s="273" t="s">
        <v>4174</v>
      </c>
      <c r="B220" s="79" t="s">
        <v>60</v>
      </c>
      <c r="C220" s="79" t="s">
        <v>805</v>
      </c>
      <c r="D220" s="79" t="s">
        <v>4175</v>
      </c>
      <c r="E220" s="79" t="s">
        <v>4176</v>
      </c>
      <c r="F220" s="62" t="s">
        <v>26</v>
      </c>
      <c r="G220" s="62" t="str">
        <f>_xlfn.IFNA(VLOOKUP($A220,'Engaged Deals'!$A:$J,2,FALSE),"No")</f>
        <v>No</v>
      </c>
      <c r="H220" s="62" t="s">
        <v>65</v>
      </c>
      <c r="I220" s="79" t="s">
        <v>33</v>
      </c>
      <c r="J220" s="80">
        <v>42865</v>
      </c>
      <c r="K220" s="174" t="s">
        <v>4177</v>
      </c>
      <c r="L220" s="79" t="s">
        <v>46</v>
      </c>
      <c r="M220" s="238">
        <v>42865</v>
      </c>
      <c r="N220" s="167">
        <v>32000</v>
      </c>
      <c r="O220" s="373">
        <f t="shared" si="3"/>
        <v>3.2000000000000001E-2</v>
      </c>
      <c r="P220" s="274">
        <v>3</v>
      </c>
      <c r="Q220" s="238" t="s">
        <v>3267</v>
      </c>
      <c r="R220" s="84" t="s">
        <v>125</v>
      </c>
      <c r="S220" s="79" t="s">
        <v>8</v>
      </c>
      <c r="T220" s="79" t="s">
        <v>104</v>
      </c>
      <c r="U220" s="79" t="s">
        <v>2668</v>
      </c>
      <c r="V220" s="79" t="s">
        <v>6183</v>
      </c>
      <c r="W220" s="79"/>
      <c r="Y220" s="374" t="s">
        <v>7201</v>
      </c>
    </row>
    <row r="221" spans="1:25" x14ac:dyDescent="0.25">
      <c r="A221" s="273" t="s">
        <v>4174</v>
      </c>
      <c r="B221" s="79" t="s">
        <v>60</v>
      </c>
      <c r="C221" s="79" t="s">
        <v>805</v>
      </c>
      <c r="D221" s="79" t="s">
        <v>4175</v>
      </c>
      <c r="E221" s="79" t="s">
        <v>4176</v>
      </c>
      <c r="F221" s="62" t="s">
        <v>26</v>
      </c>
      <c r="G221" s="62" t="str">
        <f>_xlfn.IFNA(VLOOKUP($A221,'Engaged Deals'!$A:$J,2,FALSE),"No")</f>
        <v>No</v>
      </c>
      <c r="H221" s="62" t="s">
        <v>65</v>
      </c>
      <c r="I221" s="79" t="s">
        <v>33</v>
      </c>
      <c r="J221" s="80">
        <v>42865</v>
      </c>
      <c r="K221" s="174" t="s">
        <v>4177</v>
      </c>
      <c r="L221" s="79" t="s">
        <v>46</v>
      </c>
      <c r="M221" s="238">
        <v>42865</v>
      </c>
      <c r="N221" s="167">
        <v>0</v>
      </c>
      <c r="O221" s="373">
        <f t="shared" si="3"/>
        <v>0</v>
      </c>
      <c r="P221" s="274">
        <v>12</v>
      </c>
      <c r="Q221" s="238" t="s">
        <v>4829</v>
      </c>
      <c r="R221" s="84" t="s">
        <v>125</v>
      </c>
      <c r="S221" s="79" t="s">
        <v>5560</v>
      </c>
      <c r="T221" s="79" t="s">
        <v>744</v>
      </c>
      <c r="U221" s="79"/>
      <c r="V221" s="79" t="s">
        <v>6183</v>
      </c>
      <c r="W221" s="79"/>
      <c r="Y221" s="374" t="s">
        <v>7201</v>
      </c>
    </row>
    <row r="222" spans="1:25" x14ac:dyDescent="0.25">
      <c r="A222" s="273" t="s">
        <v>2765</v>
      </c>
      <c r="B222" s="79" t="s">
        <v>60</v>
      </c>
      <c r="C222" s="79" t="s">
        <v>543</v>
      </c>
      <c r="D222" s="79" t="s">
        <v>2766</v>
      </c>
      <c r="E222" s="79" t="s">
        <v>2767</v>
      </c>
      <c r="F222" s="62" t="s">
        <v>6576</v>
      </c>
      <c r="G222" s="62" t="str">
        <f>_xlfn.IFNA(VLOOKUP($A222,'Engaged Deals'!$A:$J,2,FALSE),"No")</f>
        <v>No</v>
      </c>
      <c r="H222" s="62" t="s">
        <v>65</v>
      </c>
      <c r="I222" s="79" t="s">
        <v>32</v>
      </c>
      <c r="J222" s="80">
        <v>42915</v>
      </c>
      <c r="K222" s="174" t="s">
        <v>2768</v>
      </c>
      <c r="L222" s="79" t="s">
        <v>46</v>
      </c>
      <c r="M222" s="238">
        <v>42915</v>
      </c>
      <c r="N222" s="167">
        <v>111111</v>
      </c>
      <c r="O222" s="373">
        <f t="shared" si="3"/>
        <v>0.111111</v>
      </c>
      <c r="P222" s="274">
        <v>12</v>
      </c>
      <c r="Q222" s="238" t="s">
        <v>5608</v>
      </c>
      <c r="R222" s="84" t="s">
        <v>125</v>
      </c>
      <c r="S222" s="79" t="s">
        <v>8</v>
      </c>
      <c r="T222" s="79" t="s">
        <v>158</v>
      </c>
      <c r="U222" s="79"/>
      <c r="V222" s="79" t="s">
        <v>6008</v>
      </c>
      <c r="W222" s="79" t="s">
        <v>2594</v>
      </c>
      <c r="Y222" s="374" t="s">
        <v>7201</v>
      </c>
    </row>
    <row r="223" spans="1:25" x14ac:dyDescent="0.25">
      <c r="A223" s="273" t="s">
        <v>4645</v>
      </c>
      <c r="B223" s="79" t="s">
        <v>57</v>
      </c>
      <c r="C223" s="79" t="s">
        <v>98</v>
      </c>
      <c r="D223" s="79" t="s">
        <v>4646</v>
      </c>
      <c r="E223" s="79" t="s">
        <v>4647</v>
      </c>
      <c r="F223" s="62" t="s">
        <v>26</v>
      </c>
      <c r="G223" s="62" t="str">
        <f>_xlfn.IFNA(VLOOKUP($A223,'Engaged Deals'!$A:$J,2,FALSE),"No")</f>
        <v>No</v>
      </c>
      <c r="H223" s="62" t="s">
        <v>65</v>
      </c>
      <c r="I223" s="79" t="s">
        <v>32</v>
      </c>
      <c r="J223" s="80">
        <v>42853</v>
      </c>
      <c r="K223" s="174" t="s">
        <v>4648</v>
      </c>
      <c r="L223" s="79" t="s">
        <v>47</v>
      </c>
      <c r="M223" s="238">
        <v>42853</v>
      </c>
      <c r="N223" s="167">
        <v>10000</v>
      </c>
      <c r="O223" s="373">
        <f t="shared" si="3"/>
        <v>0.01</v>
      </c>
      <c r="P223" s="274">
        <v>1</v>
      </c>
      <c r="Q223" s="238" t="s">
        <v>7102</v>
      </c>
      <c r="R223" s="84" t="s">
        <v>125</v>
      </c>
      <c r="S223" s="79" t="s">
        <v>7</v>
      </c>
      <c r="T223" s="79" t="s">
        <v>388</v>
      </c>
      <c r="U223" s="79" t="s">
        <v>389</v>
      </c>
      <c r="V223" s="79" t="s">
        <v>106</v>
      </c>
      <c r="W223" s="79" t="s">
        <v>297</v>
      </c>
      <c r="Y223" s="374" t="s">
        <v>7201</v>
      </c>
    </row>
    <row r="224" spans="1:25" x14ac:dyDescent="0.25">
      <c r="A224" s="273" t="s">
        <v>1433</v>
      </c>
      <c r="B224" s="79" t="s">
        <v>58</v>
      </c>
      <c r="C224" s="79" t="s">
        <v>58</v>
      </c>
      <c r="D224" s="79" t="s">
        <v>1434</v>
      </c>
      <c r="E224" s="79" t="s">
        <v>1435</v>
      </c>
      <c r="F224" s="62" t="s">
        <v>24</v>
      </c>
      <c r="G224" s="62" t="str">
        <f>_xlfn.IFNA(VLOOKUP($A224,'Engaged Deals'!$A:$J,2,FALSE),"No")</f>
        <v>No</v>
      </c>
      <c r="H224" s="62" t="s">
        <v>65</v>
      </c>
      <c r="I224" s="79" t="s">
        <v>37</v>
      </c>
      <c r="J224" s="80">
        <v>42881</v>
      </c>
      <c r="K224" s="174" t="s">
        <v>1436</v>
      </c>
      <c r="L224" s="79" t="s">
        <v>47</v>
      </c>
      <c r="M224" s="238">
        <v>42881</v>
      </c>
      <c r="N224" s="167">
        <v>285714</v>
      </c>
      <c r="O224" s="373">
        <f t="shared" si="3"/>
        <v>0.28571400000000002</v>
      </c>
      <c r="P224" s="274">
        <v>3</v>
      </c>
      <c r="Q224" s="238" t="s">
        <v>7104</v>
      </c>
      <c r="R224" s="84" t="s">
        <v>292</v>
      </c>
      <c r="S224" s="79" t="s">
        <v>8</v>
      </c>
      <c r="T224" s="79" t="s">
        <v>104</v>
      </c>
      <c r="U224" s="79" t="s">
        <v>1437</v>
      </c>
      <c r="V224" s="79" t="s">
        <v>5864</v>
      </c>
      <c r="W224" s="79" t="s">
        <v>1438</v>
      </c>
      <c r="Y224" s="374" t="s">
        <v>7201</v>
      </c>
    </row>
    <row r="225" spans="1:25" x14ac:dyDescent="0.25">
      <c r="A225" s="248" t="s">
        <v>4223</v>
      </c>
      <c r="B225" s="175" t="s">
        <v>57</v>
      </c>
      <c r="C225" s="175" t="s">
        <v>98</v>
      </c>
      <c r="D225" s="175" t="s">
        <v>4224</v>
      </c>
      <c r="E225" s="175" t="s">
        <v>4225</v>
      </c>
      <c r="F225" s="62" t="s">
        <v>28</v>
      </c>
      <c r="G225" s="62" t="str">
        <f>_xlfn.IFNA(VLOOKUP($A225,'Engaged Deals'!$A:$J,2,FALSE),"No")</f>
        <v>No</v>
      </c>
      <c r="H225" s="62" t="s">
        <v>68</v>
      </c>
      <c r="I225" s="175" t="s">
        <v>34</v>
      </c>
      <c r="J225" s="129">
        <v>42825</v>
      </c>
      <c r="K225" s="130">
        <v>42664.646863425929</v>
      </c>
      <c r="L225" s="175" t="s">
        <v>47</v>
      </c>
      <c r="M225" s="129">
        <v>42825</v>
      </c>
      <c r="N225" s="186">
        <v>30000</v>
      </c>
      <c r="O225" s="373">
        <f t="shared" si="3"/>
        <v>0.03</v>
      </c>
      <c r="P225" s="124">
        <v>12</v>
      </c>
      <c r="Q225" s="249">
        <v>42808.097627314812</v>
      </c>
      <c r="R225" s="178" t="s">
        <v>125</v>
      </c>
      <c r="S225" s="179" t="s">
        <v>17</v>
      </c>
      <c r="T225" s="179" t="s">
        <v>877</v>
      </c>
      <c r="U225" s="179" t="s">
        <v>4226</v>
      </c>
      <c r="V225" s="175" t="s">
        <v>5601</v>
      </c>
      <c r="W225" s="175" t="s">
        <v>1174</v>
      </c>
      <c r="Y225" s="374" t="s">
        <v>7201</v>
      </c>
    </row>
    <row r="226" spans="1:25" x14ac:dyDescent="0.25">
      <c r="A226" s="273" t="s">
        <v>2506</v>
      </c>
      <c r="B226" s="79" t="s">
        <v>57</v>
      </c>
      <c r="C226" s="79" t="s">
        <v>98</v>
      </c>
      <c r="D226" s="79" t="s">
        <v>2507</v>
      </c>
      <c r="E226" s="79" t="s">
        <v>2508</v>
      </c>
      <c r="F226" s="62" t="s">
        <v>28</v>
      </c>
      <c r="G226" s="62" t="str">
        <f>_xlfn.IFNA(VLOOKUP($A226,'Engaged Deals'!$A:$J,2,FALSE),"No")</f>
        <v>No</v>
      </c>
      <c r="H226" s="62" t="s">
        <v>65</v>
      </c>
      <c r="I226" s="79" t="s">
        <v>31</v>
      </c>
      <c r="J226" s="80">
        <v>42913</v>
      </c>
      <c r="K226" s="174" t="s">
        <v>2509</v>
      </c>
      <c r="L226" s="79" t="s">
        <v>46</v>
      </c>
      <c r="M226" s="238">
        <v>42913</v>
      </c>
      <c r="N226" s="167">
        <v>150000</v>
      </c>
      <c r="O226" s="373">
        <f t="shared" si="3"/>
        <v>0.15</v>
      </c>
      <c r="P226" s="274">
        <v>12</v>
      </c>
      <c r="Q226" s="238" t="s">
        <v>2510</v>
      </c>
      <c r="R226" s="84" t="s">
        <v>125</v>
      </c>
      <c r="S226" s="79" t="s">
        <v>7</v>
      </c>
      <c r="T226" s="79" t="s">
        <v>388</v>
      </c>
      <c r="U226" s="79"/>
      <c r="V226" s="79" t="s">
        <v>106</v>
      </c>
      <c r="W226" s="79" t="s">
        <v>297</v>
      </c>
      <c r="Y226" s="374" t="s">
        <v>7201</v>
      </c>
    </row>
    <row r="227" spans="1:25" x14ac:dyDescent="0.25">
      <c r="A227" s="278" t="s">
        <v>7736</v>
      </c>
      <c r="B227" s="268" t="s">
        <v>60</v>
      </c>
      <c r="C227" s="268" t="s">
        <v>805</v>
      </c>
      <c r="D227" s="268" t="s">
        <v>7737</v>
      </c>
      <c r="E227" s="268" t="s">
        <v>7738</v>
      </c>
      <c r="F227" s="62" t="s">
        <v>28</v>
      </c>
      <c r="G227" s="62" t="str">
        <f>_xlfn.IFNA(VLOOKUP($A227,'Engaged Deals'!$A:$J,2,FALSE),"No")</f>
        <v>No</v>
      </c>
      <c r="H227" s="62" t="s">
        <v>67</v>
      </c>
      <c r="I227" s="268" t="s">
        <v>34</v>
      </c>
      <c r="J227" s="269">
        <v>43089</v>
      </c>
      <c r="K227" s="270" t="s">
        <v>7739</v>
      </c>
      <c r="L227" s="268" t="s">
        <v>47</v>
      </c>
      <c r="M227" s="279">
        <v>43089</v>
      </c>
      <c r="N227" s="271">
        <v>150000</v>
      </c>
      <c r="O227" s="373">
        <f t="shared" si="3"/>
        <v>0.15</v>
      </c>
      <c r="P227" s="280">
        <v>1</v>
      </c>
      <c r="Q227" s="279" t="s">
        <v>7739</v>
      </c>
      <c r="R227" s="272" t="s">
        <v>103</v>
      </c>
      <c r="S227" s="268" t="s">
        <v>13</v>
      </c>
      <c r="T227" s="268" t="s">
        <v>126</v>
      </c>
      <c r="U227" s="268" t="s">
        <v>498</v>
      </c>
      <c r="V227" s="199" t="s">
        <v>7740</v>
      </c>
      <c r="W227" s="199" t="s">
        <v>313</v>
      </c>
      <c r="Y227" s="374" t="s">
        <v>7201</v>
      </c>
    </row>
    <row r="228" spans="1:25" x14ac:dyDescent="0.25">
      <c r="A228" s="275" t="s">
        <v>1379</v>
      </c>
      <c r="B228" s="199" t="s">
        <v>57</v>
      </c>
      <c r="C228" s="199" t="s">
        <v>182</v>
      </c>
      <c r="D228" s="199" t="s">
        <v>1380</v>
      </c>
      <c r="E228" s="199" t="s">
        <v>1381</v>
      </c>
      <c r="F228" s="62" t="s">
        <v>24</v>
      </c>
      <c r="G228" s="62" t="str">
        <f>_xlfn.IFNA(VLOOKUP($A228,'Engaged Deals'!$A:$J,2,FALSE),"No")</f>
        <v>No</v>
      </c>
      <c r="H228" s="62" t="s">
        <v>66</v>
      </c>
      <c r="I228" s="199" t="s">
        <v>37</v>
      </c>
      <c r="J228" s="233">
        <v>42971</v>
      </c>
      <c r="K228" s="234" t="s">
        <v>1382</v>
      </c>
      <c r="L228" s="199" t="s">
        <v>47</v>
      </c>
      <c r="M228" s="233">
        <v>43009</v>
      </c>
      <c r="N228" s="236">
        <v>300000</v>
      </c>
      <c r="O228" s="373">
        <f t="shared" si="3"/>
        <v>0.3</v>
      </c>
      <c r="P228" s="276">
        <v>12</v>
      </c>
      <c r="Q228" s="235" t="s">
        <v>7101</v>
      </c>
      <c r="R228" s="237" t="s">
        <v>125</v>
      </c>
      <c r="S228" s="199" t="s">
        <v>8</v>
      </c>
      <c r="T228" s="199" t="s">
        <v>134</v>
      </c>
      <c r="U228" s="199" t="s">
        <v>5491</v>
      </c>
      <c r="V228" s="199" t="s">
        <v>5584</v>
      </c>
      <c r="W228" s="199" t="s">
        <v>313</v>
      </c>
      <c r="Y228" s="374" t="s">
        <v>7201</v>
      </c>
    </row>
    <row r="229" spans="1:25" x14ac:dyDescent="0.25">
      <c r="A229" s="281" t="s">
        <v>7422</v>
      </c>
      <c r="B229" s="282" t="s">
        <v>60</v>
      </c>
      <c r="C229" s="282" t="s">
        <v>805</v>
      </c>
      <c r="D229" s="282" t="s">
        <v>7423</v>
      </c>
      <c r="E229" s="282" t="s">
        <v>7424</v>
      </c>
      <c r="F229" s="62" t="s">
        <v>27</v>
      </c>
      <c r="G229" s="62" t="str">
        <f>_xlfn.IFNA(VLOOKUP($A229,'Engaged Deals'!$A:$J,2,FALSE),"No")</f>
        <v>No</v>
      </c>
      <c r="H229" s="62" t="s">
        <v>65</v>
      </c>
      <c r="I229" s="282" t="s">
        <v>39</v>
      </c>
      <c r="J229" s="283">
        <v>42915</v>
      </c>
      <c r="K229" s="284" t="s">
        <v>7425</v>
      </c>
      <c r="L229" s="282" t="s">
        <v>47</v>
      </c>
      <c r="M229" s="285">
        <v>42915</v>
      </c>
      <c r="N229" s="286">
        <v>30000</v>
      </c>
      <c r="O229" s="373">
        <f t="shared" si="3"/>
        <v>0.03</v>
      </c>
      <c r="P229" s="287">
        <v>12</v>
      </c>
      <c r="Q229" s="285" t="s">
        <v>7104</v>
      </c>
      <c r="R229" s="288" t="s">
        <v>103</v>
      </c>
      <c r="S229" s="282" t="s">
        <v>7</v>
      </c>
      <c r="T229" s="282" t="s">
        <v>477</v>
      </c>
      <c r="U229" s="282" t="s">
        <v>1204</v>
      </c>
      <c r="V229" s="79" t="s">
        <v>6021</v>
      </c>
      <c r="W229" s="79" t="s">
        <v>667</v>
      </c>
      <c r="Y229" s="374" t="s">
        <v>7201</v>
      </c>
    </row>
    <row r="230" spans="1:25" x14ac:dyDescent="0.25">
      <c r="A230" s="273" t="s">
        <v>2862</v>
      </c>
      <c r="B230" s="79" t="s">
        <v>56</v>
      </c>
      <c r="C230" s="79" t="s">
        <v>117</v>
      </c>
      <c r="D230" s="79" t="s">
        <v>2863</v>
      </c>
      <c r="E230" s="79" t="s">
        <v>2864</v>
      </c>
      <c r="F230" s="62" t="s">
        <v>25</v>
      </c>
      <c r="G230" s="62" t="str">
        <f>_xlfn.IFNA(VLOOKUP($A230,'Engaged Deals'!$A:$J,2,FALSE),"No")</f>
        <v>No</v>
      </c>
      <c r="H230" s="62" t="s">
        <v>65</v>
      </c>
      <c r="I230" s="79" t="s">
        <v>41</v>
      </c>
      <c r="J230" s="80">
        <v>42909</v>
      </c>
      <c r="K230" s="174" t="s">
        <v>2865</v>
      </c>
      <c r="L230" s="79" t="s">
        <v>46</v>
      </c>
      <c r="M230" s="238">
        <v>42909</v>
      </c>
      <c r="N230" s="167">
        <v>100000</v>
      </c>
      <c r="O230" s="373">
        <f t="shared" si="3"/>
        <v>0.1</v>
      </c>
      <c r="P230" s="274">
        <v>1</v>
      </c>
      <c r="Q230" s="238" t="s">
        <v>5557</v>
      </c>
      <c r="R230" s="84" t="s">
        <v>292</v>
      </c>
      <c r="S230" s="79" t="s">
        <v>7</v>
      </c>
      <c r="T230" s="79" t="s">
        <v>306</v>
      </c>
      <c r="U230" s="79" t="s">
        <v>1473</v>
      </c>
      <c r="V230" s="79" t="s">
        <v>5558</v>
      </c>
      <c r="W230" s="79" t="s">
        <v>356</v>
      </c>
      <c r="Y230" s="374" t="s">
        <v>7201</v>
      </c>
    </row>
    <row r="231" spans="1:25" x14ac:dyDescent="0.25">
      <c r="A231" s="275" t="s">
        <v>257</v>
      </c>
      <c r="B231" s="199" t="s">
        <v>56</v>
      </c>
      <c r="C231" s="199" t="s">
        <v>109</v>
      </c>
      <c r="D231" s="199" t="s">
        <v>258</v>
      </c>
      <c r="E231" s="199" t="s">
        <v>259</v>
      </c>
      <c r="F231" s="62" t="s">
        <v>28</v>
      </c>
      <c r="G231" s="62" t="str">
        <f>_xlfn.IFNA(VLOOKUP($A231,'Engaged Deals'!$A:$J,2,FALSE),"No")</f>
        <v>No</v>
      </c>
      <c r="H231" s="62" t="s">
        <v>66</v>
      </c>
      <c r="I231" s="199" t="s">
        <v>31</v>
      </c>
      <c r="J231" s="233">
        <v>43008</v>
      </c>
      <c r="K231" s="234" t="s">
        <v>260</v>
      </c>
      <c r="L231" s="199" t="s">
        <v>46</v>
      </c>
      <c r="M231" s="233">
        <v>43008</v>
      </c>
      <c r="N231" s="236">
        <v>3000000</v>
      </c>
      <c r="O231" s="373">
        <f t="shared" si="3"/>
        <v>3</v>
      </c>
      <c r="P231" s="276">
        <v>6</v>
      </c>
      <c r="Q231" s="235" t="s">
        <v>261</v>
      </c>
      <c r="R231" s="237" t="s">
        <v>103</v>
      </c>
      <c r="S231" s="199" t="s">
        <v>8</v>
      </c>
      <c r="T231" s="199" t="s">
        <v>134</v>
      </c>
      <c r="U231" s="199"/>
      <c r="V231" s="199" t="s">
        <v>6293</v>
      </c>
      <c r="W231" s="199" t="s">
        <v>186</v>
      </c>
      <c r="Y231" s="374" t="s">
        <v>7201</v>
      </c>
    </row>
    <row r="232" spans="1:25" x14ac:dyDescent="0.25">
      <c r="A232" s="275" t="s">
        <v>4324</v>
      </c>
      <c r="B232" s="199" t="s">
        <v>56</v>
      </c>
      <c r="C232" s="199" t="s">
        <v>109</v>
      </c>
      <c r="D232" s="199" t="s">
        <v>4325</v>
      </c>
      <c r="E232" s="199" t="s">
        <v>4326</v>
      </c>
      <c r="F232" s="62" t="s">
        <v>28</v>
      </c>
      <c r="G232" s="62" t="str">
        <f>_xlfn.IFNA(VLOOKUP($A232,'Engaged Deals'!$A:$J,2,FALSE),"No")</f>
        <v>No</v>
      </c>
      <c r="H232" s="62" t="s">
        <v>66</v>
      </c>
      <c r="I232" s="199" t="s">
        <v>31</v>
      </c>
      <c r="J232" s="233">
        <v>42978</v>
      </c>
      <c r="K232" s="234" t="s">
        <v>4327</v>
      </c>
      <c r="L232" s="199" t="s">
        <v>142</v>
      </c>
      <c r="M232" s="233">
        <v>42978</v>
      </c>
      <c r="N232" s="236">
        <v>25000</v>
      </c>
      <c r="O232" s="373">
        <f t="shared" si="3"/>
        <v>2.5000000000000001E-2</v>
      </c>
      <c r="P232" s="276">
        <v>12</v>
      </c>
      <c r="Q232" s="235" t="s">
        <v>172</v>
      </c>
      <c r="R232" s="237" t="s">
        <v>125</v>
      </c>
      <c r="S232" s="199" t="s">
        <v>8</v>
      </c>
      <c r="T232" s="199" t="s">
        <v>104</v>
      </c>
      <c r="U232" s="199"/>
      <c r="V232" s="199" t="s">
        <v>6400</v>
      </c>
      <c r="W232" s="199" t="s">
        <v>313</v>
      </c>
      <c r="Y232" s="374" t="s">
        <v>7201</v>
      </c>
    </row>
    <row r="233" spans="1:25" x14ac:dyDescent="0.25">
      <c r="A233" s="273" t="s">
        <v>3963</v>
      </c>
      <c r="B233" s="79" t="s">
        <v>60</v>
      </c>
      <c r="C233" s="79" t="s">
        <v>543</v>
      </c>
      <c r="D233" s="79" t="s">
        <v>3964</v>
      </c>
      <c r="E233" s="79" t="s">
        <v>3965</v>
      </c>
      <c r="F233" s="62" t="s">
        <v>6576</v>
      </c>
      <c r="G233" s="62" t="str">
        <f>_xlfn.IFNA(VLOOKUP($A233,'Engaged Deals'!$A:$J,2,FALSE),"No")</f>
        <v>No</v>
      </c>
      <c r="H233" s="62" t="s">
        <v>65</v>
      </c>
      <c r="I233" s="79" t="s">
        <v>39</v>
      </c>
      <c r="J233" s="80">
        <v>42850</v>
      </c>
      <c r="K233" s="174" t="s">
        <v>1934</v>
      </c>
      <c r="L233" s="79" t="s">
        <v>46</v>
      </c>
      <c r="M233" s="238">
        <v>42850</v>
      </c>
      <c r="N233" s="167">
        <v>50000</v>
      </c>
      <c r="O233" s="373">
        <f t="shared" si="3"/>
        <v>0.05</v>
      </c>
      <c r="P233" s="274">
        <v>12</v>
      </c>
      <c r="Q233" s="238" t="s">
        <v>1597</v>
      </c>
      <c r="R233" s="84" t="s">
        <v>125</v>
      </c>
      <c r="S233" s="79" t="s">
        <v>8</v>
      </c>
      <c r="T233" s="79" t="s">
        <v>104</v>
      </c>
      <c r="U233" s="79" t="s">
        <v>105</v>
      </c>
      <c r="V233" s="79" t="s">
        <v>6163</v>
      </c>
      <c r="W233" s="79" t="s">
        <v>1748</v>
      </c>
      <c r="Y233" s="374" t="s">
        <v>7201</v>
      </c>
    </row>
    <row r="234" spans="1:25" x14ac:dyDescent="0.25">
      <c r="A234" s="273" t="s">
        <v>4761</v>
      </c>
      <c r="B234" s="79" t="s">
        <v>56</v>
      </c>
      <c r="C234" s="79" t="s">
        <v>161</v>
      </c>
      <c r="D234" s="79" t="s">
        <v>4762</v>
      </c>
      <c r="E234" s="79" t="s">
        <v>4763</v>
      </c>
      <c r="F234" s="62" t="s">
        <v>26</v>
      </c>
      <c r="G234" s="62" t="str">
        <f>_xlfn.IFNA(VLOOKUP($A234,'Engaged Deals'!$A:$J,2,FALSE),"No")</f>
        <v>Yes</v>
      </c>
      <c r="H234" s="62" t="s">
        <v>65</v>
      </c>
      <c r="I234" s="79" t="s">
        <v>32</v>
      </c>
      <c r="J234" s="80">
        <v>42852</v>
      </c>
      <c r="K234" s="174" t="s">
        <v>4764</v>
      </c>
      <c r="L234" s="79" t="s">
        <v>50</v>
      </c>
      <c r="M234" s="238">
        <v>42852</v>
      </c>
      <c r="N234" s="167">
        <v>1000</v>
      </c>
      <c r="O234" s="373">
        <f t="shared" si="3"/>
        <v>1E-3</v>
      </c>
      <c r="P234" s="274">
        <v>12</v>
      </c>
      <c r="Q234" s="238" t="s">
        <v>7102</v>
      </c>
      <c r="R234" s="84" t="s">
        <v>578</v>
      </c>
      <c r="S234" s="79" t="s">
        <v>8</v>
      </c>
      <c r="T234" s="79" t="s">
        <v>134</v>
      </c>
      <c r="U234" s="79" t="s">
        <v>5491</v>
      </c>
      <c r="V234" s="79" t="s">
        <v>7477</v>
      </c>
      <c r="W234" s="79" t="s">
        <v>1629</v>
      </c>
      <c r="Y234" s="374" t="s">
        <v>7201</v>
      </c>
    </row>
    <row r="235" spans="1:25" x14ac:dyDescent="0.25">
      <c r="A235" s="273" t="s">
        <v>907</v>
      </c>
      <c r="B235" s="79" t="s">
        <v>60</v>
      </c>
      <c r="C235" s="79" t="s">
        <v>543</v>
      </c>
      <c r="D235" s="79" t="s">
        <v>908</v>
      </c>
      <c r="E235" s="79" t="s">
        <v>909</v>
      </c>
      <c r="F235" s="62" t="s">
        <v>6576</v>
      </c>
      <c r="G235" s="62" t="str">
        <f>_xlfn.IFNA(VLOOKUP($A235,'Engaged Deals'!$A:$J,2,FALSE),"No")</f>
        <v>No</v>
      </c>
      <c r="H235" s="62" t="s">
        <v>65</v>
      </c>
      <c r="I235" s="79" t="s">
        <v>32</v>
      </c>
      <c r="J235" s="80">
        <v>42855</v>
      </c>
      <c r="K235" s="174" t="s">
        <v>910</v>
      </c>
      <c r="L235" s="79" t="s">
        <v>48</v>
      </c>
      <c r="M235" s="238">
        <v>42855</v>
      </c>
      <c r="N235" s="167">
        <v>500000</v>
      </c>
      <c r="O235" s="373">
        <f t="shared" si="3"/>
        <v>0.5</v>
      </c>
      <c r="P235" s="274">
        <v>1</v>
      </c>
      <c r="Q235" s="238" t="s">
        <v>7102</v>
      </c>
      <c r="R235" s="84" t="s">
        <v>103</v>
      </c>
      <c r="S235" s="79" t="s">
        <v>14</v>
      </c>
      <c r="T235" s="79" t="s">
        <v>911</v>
      </c>
      <c r="U235" s="79" t="s">
        <v>912</v>
      </c>
      <c r="V235" s="79" t="s">
        <v>5514</v>
      </c>
      <c r="W235" s="79" t="s">
        <v>435</v>
      </c>
      <c r="Y235" s="374" t="s">
        <v>7201</v>
      </c>
    </row>
    <row r="236" spans="1:25" x14ac:dyDescent="0.25">
      <c r="A236" s="275" t="s">
        <v>6876</v>
      </c>
      <c r="B236" s="199" t="s">
        <v>57</v>
      </c>
      <c r="C236" s="199" t="s">
        <v>98</v>
      </c>
      <c r="D236" s="199" t="s">
        <v>6877</v>
      </c>
      <c r="E236" s="199" t="s">
        <v>6878</v>
      </c>
      <c r="F236" s="62" t="s">
        <v>25</v>
      </c>
      <c r="G236" s="62" t="str">
        <f>_xlfn.IFNA(VLOOKUP($A236,'Engaged Deals'!$A:$J,2,FALSE),"No")</f>
        <v>Yes</v>
      </c>
      <c r="H236" s="62" t="s">
        <v>66</v>
      </c>
      <c r="I236" s="199" t="s">
        <v>35</v>
      </c>
      <c r="J236" s="233">
        <v>42930</v>
      </c>
      <c r="K236" s="234" t="s">
        <v>6930</v>
      </c>
      <c r="L236" s="199" t="s">
        <v>47</v>
      </c>
      <c r="M236" s="233">
        <v>42930</v>
      </c>
      <c r="N236" s="236">
        <v>1000000</v>
      </c>
      <c r="O236" s="373">
        <f t="shared" si="3"/>
        <v>1</v>
      </c>
      <c r="P236" s="276">
        <v>12</v>
      </c>
      <c r="Q236" s="235" t="s">
        <v>7102</v>
      </c>
      <c r="R236" s="237" t="s">
        <v>211</v>
      </c>
      <c r="S236" s="199" t="s">
        <v>8</v>
      </c>
      <c r="T236" s="199" t="s">
        <v>104</v>
      </c>
      <c r="U236" s="199" t="s">
        <v>105</v>
      </c>
      <c r="V236" s="199" t="s">
        <v>106</v>
      </c>
      <c r="W236" s="199" t="s">
        <v>6969</v>
      </c>
      <c r="Y236" s="374" t="s">
        <v>7201</v>
      </c>
    </row>
    <row r="237" spans="1:25" x14ac:dyDescent="0.25">
      <c r="A237" s="273" t="s">
        <v>3414</v>
      </c>
      <c r="B237" s="79" t="s">
        <v>58</v>
      </c>
      <c r="C237" s="79" t="s">
        <v>58</v>
      </c>
      <c r="D237" s="79" t="s">
        <v>1440</v>
      </c>
      <c r="E237" s="79" t="s">
        <v>3415</v>
      </c>
      <c r="F237" s="62" t="s">
        <v>25</v>
      </c>
      <c r="G237" s="62" t="str">
        <f>_xlfn.IFNA(VLOOKUP($A237,'Engaged Deals'!$A:$J,2,FALSE),"No")</f>
        <v>No</v>
      </c>
      <c r="H237" s="62" t="s">
        <v>65</v>
      </c>
      <c r="I237" s="79" t="s">
        <v>35</v>
      </c>
      <c r="J237" s="80">
        <v>42893</v>
      </c>
      <c r="K237" s="174" t="s">
        <v>3416</v>
      </c>
      <c r="L237" s="79" t="s">
        <v>46</v>
      </c>
      <c r="M237" s="238">
        <v>42893</v>
      </c>
      <c r="N237" s="167">
        <v>95238</v>
      </c>
      <c r="O237" s="373">
        <f t="shared" si="3"/>
        <v>9.5238000000000003E-2</v>
      </c>
      <c r="P237" s="274">
        <v>12</v>
      </c>
      <c r="Q237" s="238" t="s">
        <v>6087</v>
      </c>
      <c r="R237" s="84" t="s">
        <v>103</v>
      </c>
      <c r="S237" s="79" t="s">
        <v>8</v>
      </c>
      <c r="T237" s="79" t="s">
        <v>158</v>
      </c>
      <c r="U237" s="79"/>
      <c r="V237" s="79" t="s">
        <v>5944</v>
      </c>
      <c r="W237" s="79" t="s">
        <v>667</v>
      </c>
      <c r="Y237" s="374" t="s">
        <v>7201</v>
      </c>
    </row>
    <row r="238" spans="1:25" x14ac:dyDescent="0.25">
      <c r="A238" s="273" t="s">
        <v>4145</v>
      </c>
      <c r="B238" s="79" t="s">
        <v>56</v>
      </c>
      <c r="C238" s="79" t="s">
        <v>124</v>
      </c>
      <c r="D238" s="79" t="s">
        <v>1798</v>
      </c>
      <c r="E238" s="79" t="s">
        <v>4146</v>
      </c>
      <c r="F238" s="62" t="s">
        <v>26</v>
      </c>
      <c r="G238" s="62" t="str">
        <f>_xlfn.IFNA(VLOOKUP($A238,'Engaged Deals'!$A:$J,2,FALSE),"No")</f>
        <v>Yes</v>
      </c>
      <c r="H238" s="62" t="s">
        <v>65</v>
      </c>
      <c r="I238" s="79" t="s">
        <v>32</v>
      </c>
      <c r="J238" s="80">
        <v>42909</v>
      </c>
      <c r="K238" s="174" t="s">
        <v>4147</v>
      </c>
      <c r="L238" s="79" t="s">
        <v>48</v>
      </c>
      <c r="M238" s="238">
        <v>42909</v>
      </c>
      <c r="N238" s="167">
        <v>33334</v>
      </c>
      <c r="O238" s="373">
        <f t="shared" si="3"/>
        <v>3.3334000000000003E-2</v>
      </c>
      <c r="P238" s="274">
        <v>12</v>
      </c>
      <c r="Q238" s="238" t="s">
        <v>5535</v>
      </c>
      <c r="R238" s="84" t="s">
        <v>103</v>
      </c>
      <c r="S238" s="79" t="s">
        <v>7</v>
      </c>
      <c r="T238" s="79" t="s">
        <v>477</v>
      </c>
      <c r="U238" s="79" t="s">
        <v>1138</v>
      </c>
      <c r="V238" s="79" t="s">
        <v>6181</v>
      </c>
      <c r="W238" s="79" t="s">
        <v>356</v>
      </c>
      <c r="Y238" s="374" t="s">
        <v>7201</v>
      </c>
    </row>
    <row r="239" spans="1:25" x14ac:dyDescent="0.25">
      <c r="A239" s="273" t="s">
        <v>3606</v>
      </c>
      <c r="B239" s="79" t="s">
        <v>56</v>
      </c>
      <c r="C239" s="79" t="s">
        <v>194</v>
      </c>
      <c r="D239" s="79" t="s">
        <v>3607</v>
      </c>
      <c r="E239" s="79" t="s">
        <v>316</v>
      </c>
      <c r="F239" s="62" t="s">
        <v>27</v>
      </c>
      <c r="G239" s="62" t="str">
        <f>_xlfn.IFNA(VLOOKUP($A239,'Engaged Deals'!$A:$J,2,FALSE),"No")</f>
        <v>No</v>
      </c>
      <c r="H239" s="62" t="s">
        <v>65</v>
      </c>
      <c r="I239" s="79" t="s">
        <v>39</v>
      </c>
      <c r="J239" s="80">
        <v>42908</v>
      </c>
      <c r="K239" s="174" t="s">
        <v>3608</v>
      </c>
      <c r="L239" s="79" t="s">
        <v>46</v>
      </c>
      <c r="M239" s="238">
        <v>42908</v>
      </c>
      <c r="N239" s="167">
        <v>75000</v>
      </c>
      <c r="O239" s="373">
        <f t="shared" si="3"/>
        <v>7.4999999999999997E-2</v>
      </c>
      <c r="P239" s="274">
        <v>12</v>
      </c>
      <c r="Q239" s="238" t="s">
        <v>305</v>
      </c>
      <c r="R239" s="84" t="s">
        <v>103</v>
      </c>
      <c r="S239" s="79" t="s">
        <v>9</v>
      </c>
      <c r="T239" s="79" t="s">
        <v>184</v>
      </c>
      <c r="U239" s="79" t="s">
        <v>185</v>
      </c>
      <c r="V239" s="79" t="s">
        <v>6108</v>
      </c>
      <c r="W239" s="79"/>
      <c r="Y239" s="374" t="s">
        <v>7201</v>
      </c>
    </row>
    <row r="240" spans="1:25" x14ac:dyDescent="0.25">
      <c r="A240" s="273" t="s">
        <v>318</v>
      </c>
      <c r="B240" s="79" t="s">
        <v>57</v>
      </c>
      <c r="C240" s="79" t="s">
        <v>182</v>
      </c>
      <c r="D240" s="79" t="s">
        <v>319</v>
      </c>
      <c r="E240" s="79" t="s">
        <v>320</v>
      </c>
      <c r="F240" s="62" t="s">
        <v>26</v>
      </c>
      <c r="G240" s="62" t="str">
        <f>_xlfn.IFNA(VLOOKUP($A240,'Engaged Deals'!$A:$J,2,FALSE),"No")</f>
        <v>Yes</v>
      </c>
      <c r="H240" s="62" t="s">
        <v>65</v>
      </c>
      <c r="I240" s="79" t="s">
        <v>32</v>
      </c>
      <c r="J240" s="80">
        <v>42887</v>
      </c>
      <c r="K240" s="174" t="s">
        <v>321</v>
      </c>
      <c r="L240" s="79" t="s">
        <v>47</v>
      </c>
      <c r="M240" s="238">
        <v>42917</v>
      </c>
      <c r="N240" s="167">
        <v>2400000</v>
      </c>
      <c r="O240" s="373">
        <f t="shared" si="3"/>
        <v>2.4</v>
      </c>
      <c r="P240" s="274">
        <v>30</v>
      </c>
      <c r="Q240" s="238" t="s">
        <v>7102</v>
      </c>
      <c r="R240" s="84" t="s">
        <v>103</v>
      </c>
      <c r="S240" s="79" t="s">
        <v>8</v>
      </c>
      <c r="T240" s="79" t="s">
        <v>134</v>
      </c>
      <c r="U240" s="79" t="s">
        <v>465</v>
      </c>
      <c r="V240" s="79" t="s">
        <v>5492</v>
      </c>
      <c r="W240" s="79" t="s">
        <v>322</v>
      </c>
      <c r="Y240" s="374" t="s">
        <v>7201</v>
      </c>
    </row>
    <row r="241" spans="1:25" x14ac:dyDescent="0.25">
      <c r="A241" s="273" t="s">
        <v>4826</v>
      </c>
      <c r="B241" s="79" t="s">
        <v>56</v>
      </c>
      <c r="C241" s="79" t="s">
        <v>161</v>
      </c>
      <c r="D241" s="79" t="s">
        <v>4827</v>
      </c>
      <c r="E241" s="79" t="s">
        <v>316</v>
      </c>
      <c r="F241" s="62" t="s">
        <v>26</v>
      </c>
      <c r="G241" s="62" t="str">
        <f>_xlfn.IFNA(VLOOKUP($A241,'Engaged Deals'!$A:$J,2,FALSE),"No")</f>
        <v>No</v>
      </c>
      <c r="H241" s="62" t="s">
        <v>65</v>
      </c>
      <c r="I241" s="79" t="s">
        <v>33</v>
      </c>
      <c r="J241" s="80">
        <v>42855</v>
      </c>
      <c r="K241" s="174" t="s">
        <v>4828</v>
      </c>
      <c r="L241" s="79" t="s">
        <v>46</v>
      </c>
      <c r="M241" s="238">
        <v>42855</v>
      </c>
      <c r="N241" s="167">
        <v>0</v>
      </c>
      <c r="O241" s="373">
        <f t="shared" si="3"/>
        <v>0</v>
      </c>
      <c r="P241" s="274">
        <v>1</v>
      </c>
      <c r="Q241" s="238" t="s">
        <v>172</v>
      </c>
      <c r="R241" s="84" t="s">
        <v>125</v>
      </c>
      <c r="S241" s="79" t="s">
        <v>13</v>
      </c>
      <c r="T241" s="79" t="s">
        <v>126</v>
      </c>
      <c r="U241" s="79"/>
      <c r="V241" s="79" t="s">
        <v>6758</v>
      </c>
      <c r="W241" s="79" t="s">
        <v>2701</v>
      </c>
      <c r="Y241" s="374" t="s">
        <v>7201</v>
      </c>
    </row>
    <row r="242" spans="1:25" x14ac:dyDescent="0.25">
      <c r="A242" s="275" t="s">
        <v>6979</v>
      </c>
      <c r="B242" s="199" t="s">
        <v>56</v>
      </c>
      <c r="C242" s="199" t="s">
        <v>194</v>
      </c>
      <c r="D242" s="199" t="s">
        <v>7156</v>
      </c>
      <c r="E242" s="199" t="s">
        <v>6980</v>
      </c>
      <c r="F242" s="62" t="s">
        <v>27</v>
      </c>
      <c r="G242" s="62" t="str">
        <f>_xlfn.IFNA(VLOOKUP($A242,'Engaged Deals'!$A:$J,2,FALSE),"No")</f>
        <v>No</v>
      </c>
      <c r="H242" s="62" t="s">
        <v>67</v>
      </c>
      <c r="I242" s="199" t="s">
        <v>40</v>
      </c>
      <c r="J242" s="233">
        <v>43042</v>
      </c>
      <c r="K242" s="234" t="s">
        <v>7042</v>
      </c>
      <c r="L242" s="199" t="s">
        <v>47</v>
      </c>
      <c r="M242" s="235">
        <v>43045</v>
      </c>
      <c r="N242" s="236">
        <v>2000000</v>
      </c>
      <c r="O242" s="373">
        <f t="shared" si="3"/>
        <v>2</v>
      </c>
      <c r="P242" s="276">
        <v>6</v>
      </c>
      <c r="Q242" s="235" t="s">
        <v>6513</v>
      </c>
      <c r="R242" s="237" t="s">
        <v>125</v>
      </c>
      <c r="S242" s="199" t="s">
        <v>8</v>
      </c>
      <c r="T242" s="199" t="s">
        <v>104</v>
      </c>
      <c r="U242" s="199" t="s">
        <v>105</v>
      </c>
      <c r="V242" s="199" t="s">
        <v>5496</v>
      </c>
      <c r="W242" s="199" t="s">
        <v>186</v>
      </c>
      <c r="Y242" s="374" t="s">
        <v>7201</v>
      </c>
    </row>
    <row r="243" spans="1:25" x14ac:dyDescent="0.25">
      <c r="A243" s="275" t="s">
        <v>6272</v>
      </c>
      <c r="B243" s="199" t="s">
        <v>60</v>
      </c>
      <c r="C243" s="199" t="s">
        <v>805</v>
      </c>
      <c r="D243" s="199" t="s">
        <v>6273</v>
      </c>
      <c r="E243" s="199" t="s">
        <v>6274</v>
      </c>
      <c r="F243" s="62" t="s">
        <v>26</v>
      </c>
      <c r="G243" s="62" t="str">
        <f>_xlfn.IFNA(VLOOKUP($A243,'Engaged Deals'!$A:$J,2,FALSE),"No")</f>
        <v>No</v>
      </c>
      <c r="H243" s="62" t="s">
        <v>66</v>
      </c>
      <c r="I243" s="199" t="s">
        <v>33</v>
      </c>
      <c r="J243" s="233">
        <v>42998</v>
      </c>
      <c r="K243" s="234" t="s">
        <v>6363</v>
      </c>
      <c r="L243" s="199" t="s">
        <v>46</v>
      </c>
      <c r="M243" s="233">
        <v>43089</v>
      </c>
      <c r="N243" s="236">
        <v>150000</v>
      </c>
      <c r="O243" s="373">
        <f t="shared" si="3"/>
        <v>0.15</v>
      </c>
      <c r="P243" s="276">
        <v>1</v>
      </c>
      <c r="Q243" s="235" t="s">
        <v>5535</v>
      </c>
      <c r="R243" s="237" t="s">
        <v>103</v>
      </c>
      <c r="S243" s="199" t="s">
        <v>13</v>
      </c>
      <c r="T243" s="199" t="s">
        <v>126</v>
      </c>
      <c r="U243" s="199" t="s">
        <v>498</v>
      </c>
      <c r="V243" s="199" t="s">
        <v>6364</v>
      </c>
      <c r="W243" s="199" t="s">
        <v>313</v>
      </c>
      <c r="Y243" s="374" t="s">
        <v>7201</v>
      </c>
    </row>
    <row r="244" spans="1:25" x14ac:dyDescent="0.25">
      <c r="A244" s="273" t="s">
        <v>1764</v>
      </c>
      <c r="B244" s="79" t="s">
        <v>60</v>
      </c>
      <c r="C244" s="79" t="s">
        <v>543</v>
      </c>
      <c r="D244" s="79" t="s">
        <v>1765</v>
      </c>
      <c r="E244" s="79" t="s">
        <v>1081</v>
      </c>
      <c r="F244" s="62" t="s">
        <v>6576</v>
      </c>
      <c r="G244" s="62" t="str">
        <f>_xlfn.IFNA(VLOOKUP($A244,'Engaged Deals'!$A:$J,2,FALSE),"No")</f>
        <v>No</v>
      </c>
      <c r="H244" s="62" t="s">
        <v>65</v>
      </c>
      <c r="I244" s="79" t="s">
        <v>31</v>
      </c>
      <c r="J244" s="80">
        <v>42913</v>
      </c>
      <c r="K244" s="174" t="s">
        <v>1766</v>
      </c>
      <c r="L244" s="79" t="s">
        <v>47</v>
      </c>
      <c r="M244" s="238">
        <v>42913</v>
      </c>
      <c r="N244" s="167">
        <v>222222</v>
      </c>
      <c r="O244" s="373">
        <f t="shared" si="3"/>
        <v>0.222222</v>
      </c>
      <c r="P244" s="274">
        <v>6</v>
      </c>
      <c r="Q244" s="238" t="s">
        <v>5563</v>
      </c>
      <c r="R244" s="84" t="s">
        <v>103</v>
      </c>
      <c r="S244" s="79" t="s">
        <v>8</v>
      </c>
      <c r="T244" s="79" t="s">
        <v>134</v>
      </c>
      <c r="U244" s="79" t="s">
        <v>5491</v>
      </c>
      <c r="V244" s="79" t="s">
        <v>6029</v>
      </c>
      <c r="W244" s="79" t="s">
        <v>313</v>
      </c>
      <c r="Y244" s="374" t="s">
        <v>7201</v>
      </c>
    </row>
    <row r="245" spans="1:25" x14ac:dyDescent="0.25">
      <c r="A245" s="273" t="s">
        <v>3779</v>
      </c>
      <c r="B245" s="79" t="s">
        <v>56</v>
      </c>
      <c r="C245" s="79" t="s">
        <v>161</v>
      </c>
      <c r="D245" s="79" t="s">
        <v>2593</v>
      </c>
      <c r="E245" s="79" t="s">
        <v>316</v>
      </c>
      <c r="F245" s="62" t="s">
        <v>26</v>
      </c>
      <c r="G245" s="62" t="str">
        <f>_xlfn.IFNA(VLOOKUP($A245,'Engaged Deals'!$A:$J,2,FALSE),"No")</f>
        <v>No</v>
      </c>
      <c r="H245" s="62" t="s">
        <v>65</v>
      </c>
      <c r="I245" s="79" t="s">
        <v>32</v>
      </c>
      <c r="J245" s="80">
        <v>42913</v>
      </c>
      <c r="K245" s="174" t="s">
        <v>3780</v>
      </c>
      <c r="L245" s="79" t="s">
        <v>46</v>
      </c>
      <c r="M245" s="238">
        <v>42913</v>
      </c>
      <c r="N245" s="167">
        <v>50000</v>
      </c>
      <c r="O245" s="373">
        <f t="shared" si="3"/>
        <v>0.05</v>
      </c>
      <c r="P245" s="274">
        <v>12</v>
      </c>
      <c r="Q245" s="238" t="s">
        <v>1942</v>
      </c>
      <c r="R245" s="84" t="s">
        <v>103</v>
      </c>
      <c r="S245" s="79" t="s">
        <v>7</v>
      </c>
      <c r="T245" s="79" t="s">
        <v>477</v>
      </c>
      <c r="U245" s="79" t="s">
        <v>478</v>
      </c>
      <c r="V245" s="79" t="s">
        <v>5587</v>
      </c>
      <c r="W245" s="79"/>
      <c r="Y245" s="374" t="s">
        <v>7201</v>
      </c>
    </row>
    <row r="246" spans="1:25" x14ac:dyDescent="0.25">
      <c r="A246" s="273" t="s">
        <v>3806</v>
      </c>
      <c r="B246" s="79" t="s">
        <v>60</v>
      </c>
      <c r="C246" s="79" t="s">
        <v>805</v>
      </c>
      <c r="D246" s="79" t="s">
        <v>3807</v>
      </c>
      <c r="E246" s="79" t="s">
        <v>3808</v>
      </c>
      <c r="F246" s="62" t="s">
        <v>28</v>
      </c>
      <c r="G246" s="62" t="str">
        <f>_xlfn.IFNA(VLOOKUP($A246,'Engaged Deals'!$A:$J,2,FALSE),"No")</f>
        <v>No</v>
      </c>
      <c r="H246" s="62" t="s">
        <v>65</v>
      </c>
      <c r="I246" s="79" t="s">
        <v>34</v>
      </c>
      <c r="J246" s="80">
        <v>42853</v>
      </c>
      <c r="K246" s="174" t="s">
        <v>3809</v>
      </c>
      <c r="L246" s="79" t="s">
        <v>48</v>
      </c>
      <c r="M246" s="238">
        <v>42853</v>
      </c>
      <c r="N246" s="167">
        <v>40000</v>
      </c>
      <c r="O246" s="373">
        <f t="shared" si="3"/>
        <v>0.04</v>
      </c>
      <c r="P246" s="274">
        <v>1</v>
      </c>
      <c r="Q246" s="238" t="s">
        <v>7406</v>
      </c>
      <c r="R246" s="84" t="s">
        <v>211</v>
      </c>
      <c r="S246" s="79" t="s">
        <v>14</v>
      </c>
      <c r="T246" s="79" t="s">
        <v>911</v>
      </c>
      <c r="U246" s="79" t="s">
        <v>6162</v>
      </c>
      <c r="V246" s="79" t="s">
        <v>5848</v>
      </c>
      <c r="W246" s="79"/>
      <c r="Y246" s="374" t="s">
        <v>7201</v>
      </c>
    </row>
    <row r="247" spans="1:25" x14ac:dyDescent="0.25">
      <c r="A247" s="273" t="s">
        <v>5743</v>
      </c>
      <c r="B247" s="79" t="s">
        <v>60</v>
      </c>
      <c r="C247" s="79" t="s">
        <v>805</v>
      </c>
      <c r="D247" s="79" t="s">
        <v>5744</v>
      </c>
      <c r="E247" s="79" t="s">
        <v>316</v>
      </c>
      <c r="F247" s="62" t="s">
        <v>28</v>
      </c>
      <c r="G247" s="62" t="str">
        <f>_xlfn.IFNA(VLOOKUP($A247,'Engaged Deals'!$A:$J,2,FALSE),"No")</f>
        <v>No</v>
      </c>
      <c r="H247" s="62" t="s">
        <v>65</v>
      </c>
      <c r="I247" s="79" t="s">
        <v>34</v>
      </c>
      <c r="J247" s="80">
        <v>42916</v>
      </c>
      <c r="K247" s="174" t="s">
        <v>6196</v>
      </c>
      <c r="L247" s="79" t="s">
        <v>46</v>
      </c>
      <c r="M247" s="238">
        <v>42916</v>
      </c>
      <c r="N247" s="167">
        <v>30000</v>
      </c>
      <c r="O247" s="373">
        <f t="shared" si="3"/>
        <v>0.03</v>
      </c>
      <c r="P247" s="274">
        <v>12</v>
      </c>
      <c r="Q247" s="238" t="s">
        <v>5535</v>
      </c>
      <c r="R247" s="84" t="s">
        <v>125</v>
      </c>
      <c r="S247" s="79" t="s">
        <v>8</v>
      </c>
      <c r="T247" s="79" t="s">
        <v>104</v>
      </c>
      <c r="U247" s="79"/>
      <c r="V247" s="79" t="s">
        <v>6098</v>
      </c>
      <c r="W247" s="79" t="s">
        <v>186</v>
      </c>
      <c r="Y247" s="374" t="s">
        <v>7201</v>
      </c>
    </row>
    <row r="248" spans="1:25" x14ac:dyDescent="0.25">
      <c r="A248" s="275" t="s">
        <v>2893</v>
      </c>
      <c r="B248" s="199" t="s">
        <v>57</v>
      </c>
      <c r="C248" s="199" t="s">
        <v>98</v>
      </c>
      <c r="D248" s="199" t="s">
        <v>1526</v>
      </c>
      <c r="E248" s="199" t="s">
        <v>2894</v>
      </c>
      <c r="F248" s="62" t="s">
        <v>26</v>
      </c>
      <c r="G248" s="62" t="str">
        <f>_xlfn.IFNA(VLOOKUP($A248,'Engaged Deals'!$A:$J,2,FALSE),"No")</f>
        <v>No</v>
      </c>
      <c r="H248" s="62" t="s">
        <v>66</v>
      </c>
      <c r="I248" s="199" t="s">
        <v>32</v>
      </c>
      <c r="J248" s="233">
        <v>43007</v>
      </c>
      <c r="K248" s="234" t="s">
        <v>2895</v>
      </c>
      <c r="L248" s="199" t="s">
        <v>46</v>
      </c>
      <c r="M248" s="233">
        <v>43007</v>
      </c>
      <c r="N248" s="236">
        <v>100000</v>
      </c>
      <c r="O248" s="373">
        <f t="shared" si="3"/>
        <v>0.1</v>
      </c>
      <c r="P248" s="276">
        <v>2</v>
      </c>
      <c r="Q248" s="235" t="s">
        <v>6957</v>
      </c>
      <c r="R248" s="237" t="s">
        <v>103</v>
      </c>
      <c r="S248" s="199" t="s">
        <v>8</v>
      </c>
      <c r="T248" s="199" t="s">
        <v>158</v>
      </c>
      <c r="U248" s="199"/>
      <c r="V248" s="199" t="s">
        <v>106</v>
      </c>
      <c r="W248" s="199" t="s">
        <v>186</v>
      </c>
      <c r="Y248" s="374" t="s">
        <v>7201</v>
      </c>
    </row>
    <row r="249" spans="1:25" x14ac:dyDescent="0.25">
      <c r="A249" s="79" t="s">
        <v>1861</v>
      </c>
      <c r="B249" s="79" t="s">
        <v>56</v>
      </c>
      <c r="C249" s="79" t="s">
        <v>194</v>
      </c>
      <c r="D249" s="79" t="s">
        <v>1862</v>
      </c>
      <c r="E249" s="79" t="s">
        <v>316</v>
      </c>
      <c r="F249" s="62" t="s">
        <v>27</v>
      </c>
      <c r="G249" s="62" t="str">
        <f>_xlfn.IFNA(VLOOKUP($A249,'Engaged Deals'!$A:$J,2,FALSE),"No")</f>
        <v>No</v>
      </c>
      <c r="H249" s="62" t="s">
        <v>68</v>
      </c>
      <c r="I249" s="79" t="s">
        <v>40</v>
      </c>
      <c r="J249" s="80">
        <v>42821</v>
      </c>
      <c r="K249" s="174" t="s">
        <v>1863</v>
      </c>
      <c r="L249" s="79" t="s">
        <v>47</v>
      </c>
      <c r="M249" s="238">
        <v>42821</v>
      </c>
      <c r="N249" s="167">
        <v>200000</v>
      </c>
      <c r="O249" s="373">
        <f t="shared" si="3"/>
        <v>0.2</v>
      </c>
      <c r="P249" s="84">
        <v>12</v>
      </c>
      <c r="Q249" s="238" t="s">
        <v>7102</v>
      </c>
      <c r="R249" s="79" t="s">
        <v>103</v>
      </c>
      <c r="S249" s="79" t="s">
        <v>7</v>
      </c>
      <c r="T249" s="79" t="s">
        <v>388</v>
      </c>
      <c r="U249" s="79" t="s">
        <v>389</v>
      </c>
      <c r="V249" s="79" t="s">
        <v>5529</v>
      </c>
      <c r="W249" s="79" t="s">
        <v>1091</v>
      </c>
      <c r="Y249" s="374" t="s">
        <v>7201</v>
      </c>
    </row>
    <row r="250" spans="1:25" x14ac:dyDescent="0.25">
      <c r="A250" s="273" t="s">
        <v>3661</v>
      </c>
      <c r="B250" s="79" t="s">
        <v>56</v>
      </c>
      <c r="C250" s="79" t="s">
        <v>161</v>
      </c>
      <c r="D250" s="79" t="s">
        <v>3662</v>
      </c>
      <c r="E250" s="79" t="s">
        <v>3663</v>
      </c>
      <c r="F250" s="62" t="s">
        <v>26</v>
      </c>
      <c r="G250" s="62" t="str">
        <f>_xlfn.IFNA(VLOOKUP($A250,'Engaged Deals'!$A:$J,2,FALSE),"No")</f>
        <v>No</v>
      </c>
      <c r="H250" s="62" t="s">
        <v>65</v>
      </c>
      <c r="I250" s="79" t="s">
        <v>33</v>
      </c>
      <c r="J250" s="80">
        <v>42898</v>
      </c>
      <c r="K250" s="174" t="s">
        <v>3664</v>
      </c>
      <c r="L250" s="79" t="s">
        <v>47</v>
      </c>
      <c r="M250" s="238">
        <v>42898</v>
      </c>
      <c r="N250" s="167">
        <v>65000</v>
      </c>
      <c r="O250" s="373">
        <f t="shared" si="3"/>
        <v>6.5000000000000002E-2</v>
      </c>
      <c r="P250" s="274">
        <v>1</v>
      </c>
      <c r="Q250" s="238" t="s">
        <v>7101</v>
      </c>
      <c r="R250" s="84" t="s">
        <v>292</v>
      </c>
      <c r="S250" s="79" t="s">
        <v>12</v>
      </c>
      <c r="T250" s="79" t="s">
        <v>1182</v>
      </c>
      <c r="U250" s="79" t="s">
        <v>1183</v>
      </c>
      <c r="V250" s="79" t="s">
        <v>5822</v>
      </c>
      <c r="W250" s="79"/>
      <c r="Y250" s="374" t="s">
        <v>7201</v>
      </c>
    </row>
    <row r="251" spans="1:25" x14ac:dyDescent="0.25">
      <c r="A251" s="126" t="s">
        <v>7148</v>
      </c>
      <c r="B251" s="126" t="s">
        <v>60</v>
      </c>
      <c r="C251" s="199" t="s">
        <v>543</v>
      </c>
      <c r="D251" s="126" t="s">
        <v>7149</v>
      </c>
      <c r="E251" s="126" t="s">
        <v>7150</v>
      </c>
      <c r="F251" s="62" t="s">
        <v>6576</v>
      </c>
      <c r="G251" s="62" t="str">
        <f>_xlfn.IFNA(VLOOKUP($A251,'Engaged Deals'!$A:$J,2,FALSE),"No")</f>
        <v>No</v>
      </c>
      <c r="H251" s="62" t="s">
        <v>65</v>
      </c>
      <c r="I251" s="126" t="s">
        <v>37</v>
      </c>
      <c r="J251" s="127">
        <v>42916</v>
      </c>
      <c r="K251" s="195">
        <v>42754</v>
      </c>
      <c r="L251" s="126" t="s">
        <v>48</v>
      </c>
      <c r="M251" s="195">
        <v>42916</v>
      </c>
      <c r="N251" s="128">
        <v>500000</v>
      </c>
      <c r="O251" s="373">
        <f t="shared" si="3"/>
        <v>0.5</v>
      </c>
      <c r="P251" s="277">
        <v>12</v>
      </c>
      <c r="Q251" s="127">
        <v>42828</v>
      </c>
      <c r="R251" s="202" t="s">
        <v>103</v>
      </c>
      <c r="S251" s="79" t="s">
        <v>9</v>
      </c>
      <c r="T251" s="126" t="s">
        <v>7127</v>
      </c>
      <c r="U251" s="126" t="s">
        <v>185</v>
      </c>
      <c r="V251" s="126" t="s">
        <v>7151</v>
      </c>
      <c r="W251" s="199"/>
      <c r="Y251" s="374" t="s">
        <v>7201</v>
      </c>
    </row>
    <row r="252" spans="1:25" x14ac:dyDescent="0.25">
      <c r="A252" s="275" t="s">
        <v>4019</v>
      </c>
      <c r="B252" s="199" t="s">
        <v>57</v>
      </c>
      <c r="C252" s="199" t="s">
        <v>98</v>
      </c>
      <c r="D252" s="199" t="s">
        <v>4020</v>
      </c>
      <c r="E252" s="199" t="s">
        <v>4021</v>
      </c>
      <c r="F252" s="62" t="s">
        <v>26</v>
      </c>
      <c r="G252" s="62" t="str">
        <f>_xlfn.IFNA(VLOOKUP($A252,'Engaged Deals'!$A:$J,2,FALSE),"No")</f>
        <v>No</v>
      </c>
      <c r="H252" s="62" t="s">
        <v>66</v>
      </c>
      <c r="I252" s="199" t="s">
        <v>33</v>
      </c>
      <c r="J252" s="233">
        <v>42999</v>
      </c>
      <c r="K252" s="234" t="s">
        <v>4022</v>
      </c>
      <c r="L252" s="199" t="s">
        <v>46</v>
      </c>
      <c r="M252" s="233">
        <v>42999</v>
      </c>
      <c r="N252" s="236">
        <v>50000</v>
      </c>
      <c r="O252" s="373">
        <f t="shared" si="3"/>
        <v>0.05</v>
      </c>
      <c r="P252" s="276">
        <v>12</v>
      </c>
      <c r="Q252" s="235" t="s">
        <v>3033</v>
      </c>
      <c r="R252" s="237" t="s">
        <v>103</v>
      </c>
      <c r="S252" s="199" t="s">
        <v>7</v>
      </c>
      <c r="T252" s="199" t="s">
        <v>1867</v>
      </c>
      <c r="U252" s="199"/>
      <c r="V252" s="199" t="s">
        <v>106</v>
      </c>
      <c r="W252" s="199" t="s">
        <v>4023</v>
      </c>
      <c r="Y252" s="374" t="s">
        <v>7201</v>
      </c>
    </row>
    <row r="253" spans="1:25" x14ac:dyDescent="0.25">
      <c r="A253" s="126" t="s">
        <v>7417</v>
      </c>
      <c r="B253" s="126" t="s">
        <v>57</v>
      </c>
      <c r="C253" s="126" t="s">
        <v>182</v>
      </c>
      <c r="D253" s="126" t="s">
        <v>7319</v>
      </c>
      <c r="E253" s="126" t="s">
        <v>7418</v>
      </c>
      <c r="F253" s="62" t="s">
        <v>25</v>
      </c>
      <c r="G253" s="62" t="str">
        <f>_xlfn.IFNA(VLOOKUP($A253,'Engaged Deals'!$A:$J,2,FALSE),"No")</f>
        <v>No</v>
      </c>
      <c r="H253" s="62" t="s">
        <v>65</v>
      </c>
      <c r="I253" s="126" t="s">
        <v>35</v>
      </c>
      <c r="J253" s="127">
        <v>42839</v>
      </c>
      <c r="K253" s="195">
        <v>42809</v>
      </c>
      <c r="L253" s="126" t="s">
        <v>48</v>
      </c>
      <c r="M253" s="195">
        <v>42839</v>
      </c>
      <c r="N253" s="128">
        <v>32000</v>
      </c>
      <c r="O253" s="373">
        <f t="shared" si="3"/>
        <v>3.2000000000000001E-2</v>
      </c>
      <c r="P253" s="277">
        <v>9</v>
      </c>
      <c r="Q253" s="127">
        <v>42825</v>
      </c>
      <c r="R253" s="202" t="s">
        <v>103</v>
      </c>
      <c r="S253" s="199" t="s">
        <v>8</v>
      </c>
      <c r="T253" s="126" t="s">
        <v>162</v>
      </c>
      <c r="U253" s="126" t="s">
        <v>105</v>
      </c>
      <c r="V253" s="126" t="s">
        <v>7159</v>
      </c>
      <c r="W253" s="199"/>
      <c r="Y253" s="374" t="s">
        <v>7201</v>
      </c>
    </row>
    <row r="254" spans="1:25" x14ac:dyDescent="0.25">
      <c r="A254" s="273" t="s">
        <v>2008</v>
      </c>
      <c r="B254" s="79" t="s">
        <v>57</v>
      </c>
      <c r="C254" s="79" t="s">
        <v>1046</v>
      </c>
      <c r="D254" s="79" t="s">
        <v>2009</v>
      </c>
      <c r="E254" s="79" t="s">
        <v>2010</v>
      </c>
      <c r="F254" s="62" t="s">
        <v>28</v>
      </c>
      <c r="G254" s="62" t="str">
        <f>_xlfn.IFNA(VLOOKUP($A254,'Engaged Deals'!$A:$J,2,FALSE),"No")</f>
        <v>No</v>
      </c>
      <c r="H254" s="62" t="s">
        <v>65</v>
      </c>
      <c r="I254" s="79" t="s">
        <v>34</v>
      </c>
      <c r="J254" s="80">
        <v>42904</v>
      </c>
      <c r="K254" s="174" t="s">
        <v>2011</v>
      </c>
      <c r="L254" s="79" t="s">
        <v>47</v>
      </c>
      <c r="M254" s="238">
        <v>42904</v>
      </c>
      <c r="N254" s="167">
        <v>200000</v>
      </c>
      <c r="O254" s="373">
        <f t="shared" si="3"/>
        <v>0.2</v>
      </c>
      <c r="P254" s="274">
        <v>48</v>
      </c>
      <c r="Q254" s="238" t="s">
        <v>2012</v>
      </c>
      <c r="R254" s="84" t="s">
        <v>103</v>
      </c>
      <c r="S254" s="79" t="s">
        <v>15</v>
      </c>
      <c r="T254" s="79" t="s">
        <v>278</v>
      </c>
      <c r="U254" s="79" t="s">
        <v>2013</v>
      </c>
      <c r="V254" s="79" t="s">
        <v>5935</v>
      </c>
      <c r="W254" s="79"/>
      <c r="Y254" s="374" t="s">
        <v>7201</v>
      </c>
    </row>
    <row r="255" spans="1:25" x14ac:dyDescent="0.25">
      <c r="A255" s="200" t="s">
        <v>7763</v>
      </c>
      <c r="B255" s="200" t="s">
        <v>56</v>
      </c>
      <c r="C255" s="200" t="s">
        <v>235</v>
      </c>
      <c r="D255" s="200" t="s">
        <v>7764</v>
      </c>
      <c r="E255" s="200" t="s">
        <v>7765</v>
      </c>
      <c r="F255" s="62" t="s">
        <v>28</v>
      </c>
      <c r="G255" s="62" t="str">
        <f>_xlfn.IFNA(VLOOKUP($A255,'Engaged Deals'!$A:$J,2,FALSE),"No")</f>
        <v>No</v>
      </c>
      <c r="H255" s="62" t="s">
        <v>67</v>
      </c>
      <c r="I255" s="200" t="s">
        <v>34</v>
      </c>
      <c r="J255" s="205">
        <v>43098</v>
      </c>
      <c r="K255" s="206">
        <v>42825</v>
      </c>
      <c r="L255" s="200" t="s">
        <v>47</v>
      </c>
      <c r="M255" s="206">
        <v>43098</v>
      </c>
      <c r="N255" s="207">
        <v>100000</v>
      </c>
      <c r="O255" s="373">
        <f t="shared" si="3"/>
        <v>0.1</v>
      </c>
      <c r="P255" s="295">
        <v>12</v>
      </c>
      <c r="Q255" s="205">
        <v>42828</v>
      </c>
      <c r="R255" s="208" t="s">
        <v>103</v>
      </c>
      <c r="S255" s="200" t="s">
        <v>8</v>
      </c>
      <c r="T255" s="200" t="s">
        <v>162</v>
      </c>
      <c r="U255" s="200" t="s">
        <v>105</v>
      </c>
      <c r="V255" s="126" t="s">
        <v>6153</v>
      </c>
      <c r="W255" s="199"/>
      <c r="Y255" s="374" t="s">
        <v>7201</v>
      </c>
    </row>
    <row r="256" spans="1:25" x14ac:dyDescent="0.25">
      <c r="A256" s="200" t="s">
        <v>7763</v>
      </c>
      <c r="B256" s="200" t="s">
        <v>56</v>
      </c>
      <c r="C256" s="200" t="s">
        <v>235</v>
      </c>
      <c r="D256" s="200" t="s">
        <v>7764</v>
      </c>
      <c r="E256" s="200" t="s">
        <v>7765</v>
      </c>
      <c r="F256" s="62" t="s">
        <v>28</v>
      </c>
      <c r="G256" s="62" t="str">
        <f>_xlfn.IFNA(VLOOKUP($A256,'Engaged Deals'!$A:$J,2,FALSE),"No")</f>
        <v>No</v>
      </c>
      <c r="H256" s="62" t="s">
        <v>67</v>
      </c>
      <c r="I256" s="200" t="s">
        <v>34</v>
      </c>
      <c r="J256" s="205">
        <v>43098</v>
      </c>
      <c r="K256" s="206">
        <v>42825</v>
      </c>
      <c r="L256" s="200" t="s">
        <v>47</v>
      </c>
      <c r="M256" s="206">
        <v>43098</v>
      </c>
      <c r="N256" s="207">
        <v>100000</v>
      </c>
      <c r="O256" s="373">
        <f t="shared" si="3"/>
        <v>0.1</v>
      </c>
      <c r="P256" s="295">
        <v>12</v>
      </c>
      <c r="Q256" s="205">
        <v>42828</v>
      </c>
      <c r="R256" s="208" t="s">
        <v>125</v>
      </c>
      <c r="S256" s="200" t="s">
        <v>18</v>
      </c>
      <c r="T256" s="200" t="s">
        <v>316</v>
      </c>
      <c r="U256" s="200" t="s">
        <v>6370</v>
      </c>
      <c r="V256" s="126" t="s">
        <v>6153</v>
      </c>
      <c r="W256" s="199"/>
      <c r="Y256" s="374" t="s">
        <v>7201</v>
      </c>
    </row>
    <row r="257" spans="1:25" x14ac:dyDescent="0.25">
      <c r="A257" s="273" t="s">
        <v>3653</v>
      </c>
      <c r="B257" s="79" t="s">
        <v>57</v>
      </c>
      <c r="C257" s="79" t="s">
        <v>182</v>
      </c>
      <c r="D257" s="79" t="s">
        <v>3654</v>
      </c>
      <c r="E257" s="79" t="s">
        <v>3655</v>
      </c>
      <c r="F257" s="62" t="s">
        <v>25</v>
      </c>
      <c r="G257" s="62" t="str">
        <f>_xlfn.IFNA(VLOOKUP($A257,'Engaged Deals'!$A:$J,2,FALSE),"No")</f>
        <v>No</v>
      </c>
      <c r="H257" s="62" t="s">
        <v>65</v>
      </c>
      <c r="I257" s="79" t="s">
        <v>35</v>
      </c>
      <c r="J257" s="80">
        <v>42916</v>
      </c>
      <c r="K257" s="174" t="s">
        <v>3656</v>
      </c>
      <c r="L257" s="79" t="s">
        <v>47</v>
      </c>
      <c r="M257" s="238">
        <v>42916</v>
      </c>
      <c r="N257" s="167">
        <v>66000</v>
      </c>
      <c r="O257" s="373">
        <f t="shared" si="3"/>
        <v>6.6000000000000003E-2</v>
      </c>
      <c r="P257" s="274">
        <v>12</v>
      </c>
      <c r="Q257" s="238" t="s">
        <v>5535</v>
      </c>
      <c r="R257" s="84" t="s">
        <v>103</v>
      </c>
      <c r="S257" s="79" t="s">
        <v>8</v>
      </c>
      <c r="T257" s="79" t="s">
        <v>134</v>
      </c>
      <c r="U257" s="79" t="s">
        <v>5531</v>
      </c>
      <c r="V257" s="79" t="s">
        <v>6118</v>
      </c>
      <c r="W257" s="79" t="s">
        <v>186</v>
      </c>
      <c r="Y257" s="374" t="s">
        <v>7201</v>
      </c>
    </row>
    <row r="258" spans="1:25" x14ac:dyDescent="0.25">
      <c r="A258" s="275" t="s">
        <v>2099</v>
      </c>
      <c r="B258" s="199" t="s">
        <v>60</v>
      </c>
      <c r="C258" s="199" t="s">
        <v>805</v>
      </c>
      <c r="D258" s="199" t="s">
        <v>2100</v>
      </c>
      <c r="E258" s="199" t="s">
        <v>2101</v>
      </c>
      <c r="F258" s="62" t="s">
        <v>24</v>
      </c>
      <c r="G258" s="62" t="str">
        <f>_xlfn.IFNA(VLOOKUP($A258,'Engaged Deals'!$A:$J,2,FALSE),"No")</f>
        <v>No</v>
      </c>
      <c r="H258" s="62" t="s">
        <v>66</v>
      </c>
      <c r="I258" s="199" t="s">
        <v>38</v>
      </c>
      <c r="J258" s="233">
        <v>43007</v>
      </c>
      <c r="K258" s="234" t="s">
        <v>2102</v>
      </c>
      <c r="L258" s="199" t="s">
        <v>46</v>
      </c>
      <c r="M258" s="233">
        <v>43007</v>
      </c>
      <c r="N258" s="236">
        <v>200000</v>
      </c>
      <c r="O258" s="373">
        <f t="shared" ref="O258:O321" si="4">N258/1000000</f>
        <v>0.2</v>
      </c>
      <c r="P258" s="276">
        <v>1</v>
      </c>
      <c r="Q258" s="235" t="s">
        <v>504</v>
      </c>
      <c r="R258" s="237" t="s">
        <v>125</v>
      </c>
      <c r="S258" s="199" t="s">
        <v>13</v>
      </c>
      <c r="T258" s="199" t="s">
        <v>126</v>
      </c>
      <c r="U258" s="199"/>
      <c r="V258" s="199" t="s">
        <v>6352</v>
      </c>
      <c r="W258" s="199"/>
      <c r="Y258" s="374" t="s">
        <v>7201</v>
      </c>
    </row>
    <row r="259" spans="1:25" x14ac:dyDescent="0.25">
      <c r="A259" s="273" t="s">
        <v>715</v>
      </c>
      <c r="B259" s="79" t="s">
        <v>57</v>
      </c>
      <c r="C259" s="79" t="s">
        <v>98</v>
      </c>
      <c r="D259" s="79" t="s">
        <v>461</v>
      </c>
      <c r="E259" s="79" t="s">
        <v>716</v>
      </c>
      <c r="F259" s="62" t="s">
        <v>26</v>
      </c>
      <c r="G259" s="62" t="str">
        <f>_xlfn.IFNA(VLOOKUP($A259,'Engaged Deals'!$A:$J,2,FALSE),"No")</f>
        <v>No</v>
      </c>
      <c r="H259" s="62" t="s">
        <v>65</v>
      </c>
      <c r="I259" s="79" t="s">
        <v>33</v>
      </c>
      <c r="J259" s="80">
        <v>42880</v>
      </c>
      <c r="K259" s="174" t="s">
        <v>717</v>
      </c>
      <c r="L259" s="79" t="s">
        <v>47</v>
      </c>
      <c r="M259" s="238">
        <v>42880</v>
      </c>
      <c r="N259" s="167">
        <v>600000</v>
      </c>
      <c r="O259" s="373">
        <f t="shared" si="4"/>
        <v>0.6</v>
      </c>
      <c r="P259" s="274">
        <v>1</v>
      </c>
      <c r="Q259" s="238" t="s">
        <v>718</v>
      </c>
      <c r="R259" s="84" t="s">
        <v>103</v>
      </c>
      <c r="S259" s="79" t="s">
        <v>8</v>
      </c>
      <c r="T259" s="79" t="s">
        <v>104</v>
      </c>
      <c r="U259" s="79" t="s">
        <v>344</v>
      </c>
      <c r="V259" s="79" t="s">
        <v>106</v>
      </c>
      <c r="W259" s="79" t="s">
        <v>719</v>
      </c>
      <c r="Y259" s="374" t="s">
        <v>7201</v>
      </c>
    </row>
    <row r="260" spans="1:25" x14ac:dyDescent="0.25">
      <c r="A260" s="275" t="s">
        <v>4858</v>
      </c>
      <c r="B260" s="199" t="s">
        <v>60</v>
      </c>
      <c r="C260" s="199" t="s">
        <v>138</v>
      </c>
      <c r="D260" s="199" t="s">
        <v>4834</v>
      </c>
      <c r="E260" s="199" t="s">
        <v>4859</v>
      </c>
      <c r="F260" s="62" t="s">
        <v>26</v>
      </c>
      <c r="G260" s="62" t="str">
        <f>_xlfn.IFNA(VLOOKUP($A260,'Engaged Deals'!$A:$J,2,FALSE),"No")</f>
        <v>Yes</v>
      </c>
      <c r="H260" s="62" t="s">
        <v>66</v>
      </c>
      <c r="I260" s="199" t="s">
        <v>32</v>
      </c>
      <c r="J260" s="233">
        <v>42944</v>
      </c>
      <c r="K260" s="234" t="s">
        <v>4860</v>
      </c>
      <c r="L260" s="199" t="s">
        <v>46</v>
      </c>
      <c r="M260" s="233">
        <v>42944</v>
      </c>
      <c r="N260" s="236">
        <v>0</v>
      </c>
      <c r="O260" s="373">
        <f t="shared" si="4"/>
        <v>0</v>
      </c>
      <c r="P260" s="276">
        <v>3</v>
      </c>
      <c r="Q260" s="235" t="s">
        <v>361</v>
      </c>
      <c r="R260" s="237" t="s">
        <v>103</v>
      </c>
      <c r="S260" s="199" t="s">
        <v>8</v>
      </c>
      <c r="T260" s="199" t="s">
        <v>104</v>
      </c>
      <c r="U260" s="199" t="s">
        <v>105</v>
      </c>
      <c r="V260" s="199" t="s">
        <v>6409</v>
      </c>
      <c r="W260" s="199"/>
      <c r="Y260" s="374" t="s">
        <v>7201</v>
      </c>
    </row>
    <row r="261" spans="1:25" x14ac:dyDescent="0.25">
      <c r="A261" s="275" t="s">
        <v>1144</v>
      </c>
      <c r="B261" s="199" t="s">
        <v>60</v>
      </c>
      <c r="C261" s="199" t="s">
        <v>138</v>
      </c>
      <c r="D261" s="199" t="s">
        <v>647</v>
      </c>
      <c r="E261" s="199" t="s">
        <v>1139</v>
      </c>
      <c r="F261" s="62" t="s">
        <v>25</v>
      </c>
      <c r="G261" s="62" t="str">
        <f>_xlfn.IFNA(VLOOKUP($A261,'Engaged Deals'!$A:$J,2,FALSE),"No")</f>
        <v>No</v>
      </c>
      <c r="H261" s="62" t="s">
        <v>66</v>
      </c>
      <c r="I261" s="199" t="s">
        <v>35</v>
      </c>
      <c r="J261" s="233">
        <v>42975</v>
      </c>
      <c r="K261" s="234" t="s">
        <v>1145</v>
      </c>
      <c r="L261" s="199" t="s">
        <v>47</v>
      </c>
      <c r="M261" s="233">
        <v>43009</v>
      </c>
      <c r="N261" s="236">
        <v>372000</v>
      </c>
      <c r="O261" s="373">
        <f t="shared" si="4"/>
        <v>0.372</v>
      </c>
      <c r="P261" s="276">
        <v>12</v>
      </c>
      <c r="Q261" s="235" t="s">
        <v>7102</v>
      </c>
      <c r="R261" s="237" t="s">
        <v>103</v>
      </c>
      <c r="S261" s="199" t="s">
        <v>9</v>
      </c>
      <c r="T261" s="199" t="s">
        <v>184</v>
      </c>
      <c r="U261" s="199" t="s">
        <v>1146</v>
      </c>
      <c r="V261" s="199" t="s">
        <v>6324</v>
      </c>
      <c r="W261" s="199"/>
      <c r="Y261" s="374" t="s">
        <v>7201</v>
      </c>
    </row>
    <row r="262" spans="1:25" x14ac:dyDescent="0.25">
      <c r="A262" s="79" t="s">
        <v>4790</v>
      </c>
      <c r="B262" s="79" t="s">
        <v>57</v>
      </c>
      <c r="C262" s="79" t="s">
        <v>98</v>
      </c>
      <c r="D262" s="79" t="s">
        <v>3510</v>
      </c>
      <c r="E262" s="79" t="s">
        <v>316</v>
      </c>
      <c r="F262" s="62" t="s">
        <v>25</v>
      </c>
      <c r="G262" s="62" t="str">
        <f>_xlfn.IFNA(VLOOKUP($A262,'Engaged Deals'!$A:$J,2,FALSE),"No")</f>
        <v>No</v>
      </c>
      <c r="H262" s="62" t="s">
        <v>68</v>
      </c>
      <c r="I262" s="79" t="s">
        <v>41</v>
      </c>
      <c r="J262" s="80">
        <v>42799</v>
      </c>
      <c r="K262" s="174" t="s">
        <v>4791</v>
      </c>
      <c r="L262" s="79" t="s">
        <v>46</v>
      </c>
      <c r="M262" s="238">
        <v>42799</v>
      </c>
      <c r="N262" s="167">
        <v>151</v>
      </c>
      <c r="O262" s="373">
        <f t="shared" si="4"/>
        <v>1.5100000000000001E-4</v>
      </c>
      <c r="P262" s="84">
        <v>12</v>
      </c>
      <c r="Q262" s="238" t="s">
        <v>2510</v>
      </c>
      <c r="R262" s="79" t="s">
        <v>103</v>
      </c>
      <c r="S262" s="79" t="s">
        <v>7</v>
      </c>
      <c r="T262" s="79" t="s">
        <v>388</v>
      </c>
      <c r="U262" s="79" t="s">
        <v>389</v>
      </c>
      <c r="V262" s="79" t="s">
        <v>106</v>
      </c>
      <c r="W262" s="79" t="s">
        <v>297</v>
      </c>
      <c r="Y262" s="374" t="s">
        <v>7201</v>
      </c>
    </row>
    <row r="263" spans="1:25" x14ac:dyDescent="0.25">
      <c r="A263" s="275" t="s">
        <v>1402</v>
      </c>
      <c r="B263" s="199" t="s">
        <v>57</v>
      </c>
      <c r="C263" s="199" t="s">
        <v>775</v>
      </c>
      <c r="D263" s="199" t="s">
        <v>1403</v>
      </c>
      <c r="E263" s="199" t="s">
        <v>1404</v>
      </c>
      <c r="F263" s="62" t="s">
        <v>28</v>
      </c>
      <c r="G263" s="62" t="str">
        <f>_xlfn.IFNA(VLOOKUP($A263,'Engaged Deals'!$A:$J,2,FALSE),"No")</f>
        <v>No</v>
      </c>
      <c r="H263" s="62" t="s">
        <v>67</v>
      </c>
      <c r="I263" s="199" t="s">
        <v>42</v>
      </c>
      <c r="J263" s="233">
        <v>43097</v>
      </c>
      <c r="K263" s="234" t="s">
        <v>1405</v>
      </c>
      <c r="L263" s="199" t="s">
        <v>47</v>
      </c>
      <c r="M263" s="235">
        <v>43097</v>
      </c>
      <c r="N263" s="236">
        <v>300000</v>
      </c>
      <c r="O263" s="373">
        <f t="shared" si="4"/>
        <v>0.3</v>
      </c>
      <c r="P263" s="276">
        <v>12</v>
      </c>
      <c r="Q263" s="235" t="s">
        <v>573</v>
      </c>
      <c r="R263" s="237" t="s">
        <v>125</v>
      </c>
      <c r="S263" s="199" t="s">
        <v>9</v>
      </c>
      <c r="T263" s="199" t="s">
        <v>184</v>
      </c>
      <c r="U263" s="199" t="s">
        <v>185</v>
      </c>
      <c r="V263" s="199" t="s">
        <v>5588</v>
      </c>
      <c r="W263" s="199" t="s">
        <v>757</v>
      </c>
      <c r="Y263" s="374" t="s">
        <v>7201</v>
      </c>
    </row>
    <row r="264" spans="1:25" x14ac:dyDescent="0.25">
      <c r="A264" s="275" t="s">
        <v>2296</v>
      </c>
      <c r="B264" s="199" t="s">
        <v>60</v>
      </c>
      <c r="C264" s="199" t="s">
        <v>543</v>
      </c>
      <c r="D264" s="199" t="s">
        <v>2297</v>
      </c>
      <c r="E264" s="199" t="s">
        <v>2298</v>
      </c>
      <c r="F264" s="62" t="s">
        <v>6576</v>
      </c>
      <c r="G264" s="62" t="str">
        <f>_xlfn.IFNA(VLOOKUP($A264,'Engaged Deals'!$A:$J,2,FALSE),"No")</f>
        <v>No</v>
      </c>
      <c r="H264" s="62" t="s">
        <v>66</v>
      </c>
      <c r="I264" s="199" t="s">
        <v>37</v>
      </c>
      <c r="J264" s="233">
        <v>42930</v>
      </c>
      <c r="K264" s="234" t="s">
        <v>2299</v>
      </c>
      <c r="L264" s="199" t="s">
        <v>47</v>
      </c>
      <c r="M264" s="233">
        <v>42930</v>
      </c>
      <c r="N264" s="236">
        <v>155555</v>
      </c>
      <c r="O264" s="373">
        <f t="shared" si="4"/>
        <v>0.155555</v>
      </c>
      <c r="P264" s="276">
        <v>1</v>
      </c>
      <c r="Q264" s="235" t="s">
        <v>7102</v>
      </c>
      <c r="R264" s="237" t="s">
        <v>125</v>
      </c>
      <c r="S264" s="199" t="s">
        <v>7</v>
      </c>
      <c r="T264" s="199" t="s">
        <v>921</v>
      </c>
      <c r="U264" s="199" t="s">
        <v>1771</v>
      </c>
      <c r="V264" s="199" t="s">
        <v>6357</v>
      </c>
      <c r="W264" s="199" t="s">
        <v>1629</v>
      </c>
      <c r="Y264" s="374" t="s">
        <v>7201</v>
      </c>
    </row>
    <row r="265" spans="1:25" x14ac:dyDescent="0.25">
      <c r="A265" s="273" t="s">
        <v>1518</v>
      </c>
      <c r="B265" s="79" t="s">
        <v>56</v>
      </c>
      <c r="C265" s="79" t="s">
        <v>235</v>
      </c>
      <c r="D265" s="79" t="s">
        <v>1519</v>
      </c>
      <c r="E265" s="79" t="s">
        <v>1520</v>
      </c>
      <c r="F265" s="62" t="s">
        <v>24</v>
      </c>
      <c r="G265" s="62" t="str">
        <f>_xlfn.IFNA(VLOOKUP($A265,'Engaged Deals'!$A:$J,2,FALSE),"No")</f>
        <v>No</v>
      </c>
      <c r="H265" s="62" t="s">
        <v>65</v>
      </c>
      <c r="I265" s="79" t="s">
        <v>37</v>
      </c>
      <c r="J265" s="80">
        <v>42885</v>
      </c>
      <c r="K265" s="174" t="s">
        <v>1521</v>
      </c>
      <c r="L265" s="79" t="s">
        <v>47</v>
      </c>
      <c r="M265" s="238">
        <v>42885</v>
      </c>
      <c r="N265" s="167">
        <v>250000</v>
      </c>
      <c r="O265" s="373">
        <f t="shared" si="4"/>
        <v>0.25</v>
      </c>
      <c r="P265" s="274">
        <v>12</v>
      </c>
      <c r="Q265" s="238" t="s">
        <v>6752</v>
      </c>
      <c r="R265" s="84" t="s">
        <v>103</v>
      </c>
      <c r="S265" s="79" t="s">
        <v>7</v>
      </c>
      <c r="T265" s="79" t="s">
        <v>477</v>
      </c>
      <c r="U265" s="79" t="s">
        <v>478</v>
      </c>
      <c r="V265" s="79" t="s">
        <v>5520</v>
      </c>
      <c r="W265" s="79" t="s">
        <v>757</v>
      </c>
      <c r="Y265" s="374" t="s">
        <v>7201</v>
      </c>
    </row>
    <row r="266" spans="1:25" x14ac:dyDescent="0.25">
      <c r="A266" s="273" t="s">
        <v>1742</v>
      </c>
      <c r="B266" s="79" t="s">
        <v>56</v>
      </c>
      <c r="C266" s="79" t="s">
        <v>161</v>
      </c>
      <c r="D266" s="79" t="s">
        <v>894</v>
      </c>
      <c r="E266" s="79" t="s">
        <v>1743</v>
      </c>
      <c r="F266" s="62" t="s">
        <v>26</v>
      </c>
      <c r="G266" s="62" t="str">
        <f>_xlfn.IFNA(VLOOKUP($A266,'Engaged Deals'!$A:$J,2,FALSE),"No")</f>
        <v>Yes</v>
      </c>
      <c r="H266" s="62" t="s">
        <v>65</v>
      </c>
      <c r="I266" s="79" t="s">
        <v>32</v>
      </c>
      <c r="J266" s="80">
        <v>42853</v>
      </c>
      <c r="K266" s="174" t="s">
        <v>1744</v>
      </c>
      <c r="L266" s="79" t="s">
        <v>48</v>
      </c>
      <c r="M266" s="238">
        <v>42853</v>
      </c>
      <c r="N266" s="167">
        <v>240000</v>
      </c>
      <c r="O266" s="373">
        <f t="shared" si="4"/>
        <v>0.24</v>
      </c>
      <c r="P266" s="274">
        <v>12</v>
      </c>
      <c r="Q266" s="238" t="s">
        <v>6513</v>
      </c>
      <c r="R266" s="84" t="s">
        <v>125</v>
      </c>
      <c r="S266" s="79" t="s">
        <v>7</v>
      </c>
      <c r="T266" s="79" t="s">
        <v>477</v>
      </c>
      <c r="U266" s="79" t="s">
        <v>478</v>
      </c>
      <c r="V266" s="79" t="s">
        <v>5897</v>
      </c>
      <c r="W266" s="79" t="s">
        <v>313</v>
      </c>
      <c r="Y266" s="374" t="s">
        <v>7201</v>
      </c>
    </row>
    <row r="267" spans="1:25" x14ac:dyDescent="0.25">
      <c r="A267" s="273" t="s">
        <v>1742</v>
      </c>
      <c r="B267" s="79" t="s">
        <v>56</v>
      </c>
      <c r="C267" s="79" t="s">
        <v>161</v>
      </c>
      <c r="D267" s="79" t="s">
        <v>894</v>
      </c>
      <c r="E267" s="79" t="s">
        <v>1743</v>
      </c>
      <c r="F267" s="62" t="s">
        <v>26</v>
      </c>
      <c r="G267" s="62" t="str">
        <f>_xlfn.IFNA(VLOOKUP($A267,'Engaged Deals'!$A:$J,2,FALSE),"No")</f>
        <v>Yes</v>
      </c>
      <c r="H267" s="62" t="s">
        <v>65</v>
      </c>
      <c r="I267" s="79" t="s">
        <v>32</v>
      </c>
      <c r="J267" s="80">
        <v>42853</v>
      </c>
      <c r="K267" s="174" t="s">
        <v>1744</v>
      </c>
      <c r="L267" s="79" t="s">
        <v>48</v>
      </c>
      <c r="M267" s="238">
        <v>42853</v>
      </c>
      <c r="N267" s="167">
        <v>25000</v>
      </c>
      <c r="O267" s="373">
        <f t="shared" si="4"/>
        <v>2.5000000000000001E-2</v>
      </c>
      <c r="P267" s="274">
        <v>12</v>
      </c>
      <c r="Q267" s="238" t="s">
        <v>6513</v>
      </c>
      <c r="R267" s="84" t="s">
        <v>211</v>
      </c>
      <c r="S267" s="79" t="s">
        <v>7</v>
      </c>
      <c r="T267" s="79" t="s">
        <v>477</v>
      </c>
      <c r="U267" s="79" t="s">
        <v>1138</v>
      </c>
      <c r="V267" s="79" t="s">
        <v>5897</v>
      </c>
      <c r="W267" s="79" t="s">
        <v>313</v>
      </c>
      <c r="Y267" s="374" t="s">
        <v>7201</v>
      </c>
    </row>
    <row r="268" spans="1:25" x14ac:dyDescent="0.25">
      <c r="A268" s="275" t="s">
        <v>653</v>
      </c>
      <c r="B268" s="199" t="s">
        <v>60</v>
      </c>
      <c r="C268" s="199" t="s">
        <v>138</v>
      </c>
      <c r="D268" s="199" t="s">
        <v>654</v>
      </c>
      <c r="E268" s="199" t="s">
        <v>634</v>
      </c>
      <c r="F268" s="62" t="s">
        <v>28</v>
      </c>
      <c r="G268" s="62" t="str">
        <f>_xlfn.IFNA(VLOOKUP($A268,'Engaged Deals'!$A:$J,2,FALSE),"No")</f>
        <v>No</v>
      </c>
      <c r="H268" s="62" t="s">
        <v>67</v>
      </c>
      <c r="I268" s="199" t="s">
        <v>42</v>
      </c>
      <c r="J268" s="233">
        <v>43066</v>
      </c>
      <c r="K268" s="234" t="s">
        <v>655</v>
      </c>
      <c r="L268" s="199" t="s">
        <v>46</v>
      </c>
      <c r="M268" s="235">
        <v>43101</v>
      </c>
      <c r="N268" s="236">
        <v>744000</v>
      </c>
      <c r="O268" s="373">
        <f t="shared" si="4"/>
        <v>0.74399999999999999</v>
      </c>
      <c r="P268" s="276">
        <v>12</v>
      </c>
      <c r="Q268" s="235" t="s">
        <v>635</v>
      </c>
      <c r="R268" s="237" t="s">
        <v>125</v>
      </c>
      <c r="S268" s="199" t="s">
        <v>9</v>
      </c>
      <c r="T268" s="199" t="s">
        <v>184</v>
      </c>
      <c r="U268" s="199" t="s">
        <v>185</v>
      </c>
      <c r="V268" s="199" t="s">
        <v>6324</v>
      </c>
      <c r="W268" s="199" t="s">
        <v>313</v>
      </c>
      <c r="Y268" s="374" t="s">
        <v>7201</v>
      </c>
    </row>
    <row r="269" spans="1:25" x14ac:dyDescent="0.25">
      <c r="A269" s="273" t="s">
        <v>5735</v>
      </c>
      <c r="B269" s="79" t="s">
        <v>57</v>
      </c>
      <c r="C269" s="79" t="s">
        <v>98</v>
      </c>
      <c r="D269" s="79" t="s">
        <v>5736</v>
      </c>
      <c r="E269" s="79" t="s">
        <v>5655</v>
      </c>
      <c r="F269" s="62" t="s">
        <v>28</v>
      </c>
      <c r="G269" s="62" t="str">
        <f>_xlfn.IFNA(VLOOKUP($A269,'Engaged Deals'!$A:$J,2,FALSE),"No")</f>
        <v>No</v>
      </c>
      <c r="H269" s="62" t="s">
        <v>65</v>
      </c>
      <c r="I269" s="79" t="s">
        <v>34</v>
      </c>
      <c r="J269" s="80">
        <v>42906</v>
      </c>
      <c r="K269" s="174" t="s">
        <v>6161</v>
      </c>
      <c r="L269" s="79" t="s">
        <v>47</v>
      </c>
      <c r="M269" s="238">
        <v>42906</v>
      </c>
      <c r="N269" s="167">
        <v>50000</v>
      </c>
      <c r="O269" s="373">
        <f t="shared" si="4"/>
        <v>0.05</v>
      </c>
      <c r="P269" s="274">
        <v>12</v>
      </c>
      <c r="Q269" s="238" t="s">
        <v>7102</v>
      </c>
      <c r="R269" s="84" t="s">
        <v>103</v>
      </c>
      <c r="S269" s="79" t="s">
        <v>8</v>
      </c>
      <c r="T269" s="79" t="s">
        <v>104</v>
      </c>
      <c r="U269" s="79" t="s">
        <v>105</v>
      </c>
      <c r="V269" s="79" t="s">
        <v>106</v>
      </c>
      <c r="W269" s="79" t="s">
        <v>667</v>
      </c>
      <c r="Y269" s="374" t="s">
        <v>7201</v>
      </c>
    </row>
    <row r="270" spans="1:25" x14ac:dyDescent="0.25">
      <c r="A270" s="275" t="s">
        <v>2560</v>
      </c>
      <c r="B270" s="199" t="s">
        <v>56</v>
      </c>
      <c r="C270" s="199" t="s">
        <v>510</v>
      </c>
      <c r="D270" s="199" t="s">
        <v>2561</v>
      </c>
      <c r="E270" s="199" t="s">
        <v>2562</v>
      </c>
      <c r="F270" s="62" t="s">
        <v>27</v>
      </c>
      <c r="G270" s="62" t="str">
        <f>_xlfn.IFNA(VLOOKUP($A270,'Engaged Deals'!$A:$J,2,FALSE),"No")</f>
        <v>No</v>
      </c>
      <c r="H270" s="62" t="s">
        <v>66</v>
      </c>
      <c r="I270" s="199" t="s">
        <v>39</v>
      </c>
      <c r="J270" s="233">
        <v>42944</v>
      </c>
      <c r="K270" s="234" t="s">
        <v>2563</v>
      </c>
      <c r="L270" s="199" t="s">
        <v>46</v>
      </c>
      <c r="M270" s="233">
        <v>42944</v>
      </c>
      <c r="N270" s="236">
        <v>150000</v>
      </c>
      <c r="O270" s="373">
        <f t="shared" si="4"/>
        <v>0.15</v>
      </c>
      <c r="P270" s="276">
        <v>12</v>
      </c>
      <c r="Q270" s="235" t="s">
        <v>2238</v>
      </c>
      <c r="R270" s="237" t="s">
        <v>125</v>
      </c>
      <c r="S270" s="199" t="s">
        <v>7</v>
      </c>
      <c r="T270" s="199" t="s">
        <v>477</v>
      </c>
      <c r="U270" s="199" t="s">
        <v>1138</v>
      </c>
      <c r="V270" s="199" t="s">
        <v>6149</v>
      </c>
      <c r="W270" s="199"/>
      <c r="Y270" s="374" t="s">
        <v>7201</v>
      </c>
    </row>
    <row r="271" spans="1:25" x14ac:dyDescent="0.25">
      <c r="A271" s="275" t="s">
        <v>4051</v>
      </c>
      <c r="B271" s="199" t="s">
        <v>57</v>
      </c>
      <c r="C271" s="199" t="s">
        <v>324</v>
      </c>
      <c r="D271" s="199" t="s">
        <v>4052</v>
      </c>
      <c r="E271" s="199" t="s">
        <v>4053</v>
      </c>
      <c r="F271" s="62" t="s">
        <v>25</v>
      </c>
      <c r="G271" s="62" t="str">
        <f>_xlfn.IFNA(VLOOKUP($A271,'Engaged Deals'!$A:$J,2,FALSE),"No")</f>
        <v>No</v>
      </c>
      <c r="H271" s="62" t="s">
        <v>67</v>
      </c>
      <c r="I271" s="199" t="s">
        <v>35</v>
      </c>
      <c r="J271" s="233">
        <v>43097</v>
      </c>
      <c r="K271" s="234" t="s">
        <v>4054</v>
      </c>
      <c r="L271" s="199" t="s">
        <v>46</v>
      </c>
      <c r="M271" s="235">
        <v>43097</v>
      </c>
      <c r="N271" s="236">
        <v>46500</v>
      </c>
      <c r="O271" s="373">
        <f t="shared" si="4"/>
        <v>4.65E-2</v>
      </c>
      <c r="P271" s="276">
        <v>12</v>
      </c>
      <c r="Q271" s="235" t="s">
        <v>5535</v>
      </c>
      <c r="R271" s="237" t="s">
        <v>125</v>
      </c>
      <c r="S271" s="199" t="s">
        <v>8</v>
      </c>
      <c r="T271" s="199" t="s">
        <v>104</v>
      </c>
      <c r="U271" s="199"/>
      <c r="V271" s="199" t="s">
        <v>6495</v>
      </c>
      <c r="W271" s="199"/>
      <c r="Y271" s="374" t="s">
        <v>7201</v>
      </c>
    </row>
    <row r="272" spans="1:25" x14ac:dyDescent="0.25">
      <c r="A272" s="273" t="s">
        <v>3465</v>
      </c>
      <c r="B272" s="79" t="s">
        <v>57</v>
      </c>
      <c r="C272" s="79" t="s">
        <v>98</v>
      </c>
      <c r="D272" s="79" t="s">
        <v>3466</v>
      </c>
      <c r="E272" s="79" t="s">
        <v>3467</v>
      </c>
      <c r="F272" s="62" t="s">
        <v>28</v>
      </c>
      <c r="G272" s="62" t="str">
        <f>_xlfn.IFNA(VLOOKUP($A272,'Engaged Deals'!$A:$J,2,FALSE),"No")</f>
        <v>No</v>
      </c>
      <c r="H272" s="62" t="s">
        <v>65</v>
      </c>
      <c r="I272" s="79" t="s">
        <v>36</v>
      </c>
      <c r="J272" s="80">
        <v>42886</v>
      </c>
      <c r="K272" s="174" t="s">
        <v>3468</v>
      </c>
      <c r="L272" s="79" t="s">
        <v>48</v>
      </c>
      <c r="M272" s="238">
        <v>42886</v>
      </c>
      <c r="N272" s="167">
        <v>90000</v>
      </c>
      <c r="O272" s="373">
        <f t="shared" si="4"/>
        <v>0.09</v>
      </c>
      <c r="P272" s="274">
        <v>1</v>
      </c>
      <c r="Q272" s="238" t="s">
        <v>6513</v>
      </c>
      <c r="R272" s="84" t="s">
        <v>466</v>
      </c>
      <c r="S272" s="79" t="s">
        <v>14</v>
      </c>
      <c r="T272" s="79" t="s">
        <v>911</v>
      </c>
      <c r="U272" s="79" t="s">
        <v>1292</v>
      </c>
      <c r="V272" s="79" t="s">
        <v>106</v>
      </c>
      <c r="W272" s="79" t="s">
        <v>435</v>
      </c>
      <c r="Y272" s="374" t="s">
        <v>7201</v>
      </c>
    </row>
    <row r="273" spans="1:25" x14ac:dyDescent="0.25">
      <c r="A273" s="273" t="s">
        <v>3465</v>
      </c>
      <c r="B273" s="79" t="s">
        <v>57</v>
      </c>
      <c r="C273" s="79" t="s">
        <v>98</v>
      </c>
      <c r="D273" s="79" t="s">
        <v>3466</v>
      </c>
      <c r="E273" s="79" t="s">
        <v>3467</v>
      </c>
      <c r="F273" s="62" t="s">
        <v>28</v>
      </c>
      <c r="G273" s="62" t="str">
        <f>_xlfn.IFNA(VLOOKUP($A273,'Engaged Deals'!$A:$J,2,FALSE),"No")</f>
        <v>No</v>
      </c>
      <c r="H273" s="62" t="s">
        <v>65</v>
      </c>
      <c r="I273" s="79" t="s">
        <v>36</v>
      </c>
      <c r="J273" s="80">
        <v>42886</v>
      </c>
      <c r="K273" s="174" t="s">
        <v>3468</v>
      </c>
      <c r="L273" s="79" t="s">
        <v>48</v>
      </c>
      <c r="M273" s="238">
        <v>42886</v>
      </c>
      <c r="N273" s="167">
        <v>14000</v>
      </c>
      <c r="O273" s="373">
        <f t="shared" si="4"/>
        <v>1.4E-2</v>
      </c>
      <c r="P273" s="274">
        <v>12</v>
      </c>
      <c r="Q273" s="238" t="s">
        <v>3469</v>
      </c>
      <c r="R273" s="84" t="s">
        <v>466</v>
      </c>
      <c r="S273" s="79" t="s">
        <v>7</v>
      </c>
      <c r="T273" s="79" t="s">
        <v>388</v>
      </c>
      <c r="U273" s="79" t="s">
        <v>389</v>
      </c>
      <c r="V273" s="79" t="s">
        <v>106</v>
      </c>
      <c r="W273" s="79" t="s">
        <v>435</v>
      </c>
      <c r="Y273" s="374" t="s">
        <v>7201</v>
      </c>
    </row>
    <row r="274" spans="1:25" x14ac:dyDescent="0.25">
      <c r="A274" s="275" t="s">
        <v>7036</v>
      </c>
      <c r="B274" s="199" t="s">
        <v>56</v>
      </c>
      <c r="C274" s="199" t="s">
        <v>124</v>
      </c>
      <c r="D274" s="199" t="s">
        <v>7037</v>
      </c>
      <c r="E274" s="199" t="s">
        <v>7038</v>
      </c>
      <c r="F274" s="62" t="s">
        <v>25</v>
      </c>
      <c r="G274" s="62" t="str">
        <f>_xlfn.IFNA(VLOOKUP($A274,'Engaged Deals'!$A:$J,2,FALSE),"No")</f>
        <v>No</v>
      </c>
      <c r="H274" s="62" t="s">
        <v>67</v>
      </c>
      <c r="I274" s="199" t="s">
        <v>35</v>
      </c>
      <c r="J274" s="233">
        <v>43091</v>
      </c>
      <c r="K274" s="234" t="s">
        <v>7093</v>
      </c>
      <c r="L274" s="199" t="s">
        <v>46</v>
      </c>
      <c r="M274" s="235">
        <v>43091</v>
      </c>
      <c r="N274" s="236">
        <v>13333</v>
      </c>
      <c r="O274" s="373">
        <f t="shared" si="4"/>
        <v>1.3332999999999999E-2</v>
      </c>
      <c r="P274" s="276">
        <v>12</v>
      </c>
      <c r="Q274" s="235" t="s">
        <v>6513</v>
      </c>
      <c r="R274" s="237" t="s">
        <v>103</v>
      </c>
      <c r="S274" s="199" t="s">
        <v>7</v>
      </c>
      <c r="T274" s="199" t="s">
        <v>477</v>
      </c>
      <c r="U274" s="199"/>
      <c r="V274" s="199" t="s">
        <v>7094</v>
      </c>
      <c r="W274" s="199" t="s">
        <v>186</v>
      </c>
      <c r="Y274" s="374" t="s">
        <v>7201</v>
      </c>
    </row>
    <row r="275" spans="1:25" x14ac:dyDescent="0.25">
      <c r="A275" s="273" t="s">
        <v>5662</v>
      </c>
      <c r="B275" s="79" t="s">
        <v>57</v>
      </c>
      <c r="C275" s="79" t="s">
        <v>98</v>
      </c>
      <c r="D275" s="79" t="s">
        <v>5663</v>
      </c>
      <c r="E275" s="79" t="s">
        <v>5661</v>
      </c>
      <c r="F275" s="62" t="s">
        <v>28</v>
      </c>
      <c r="G275" s="62" t="str">
        <f>_xlfn.IFNA(VLOOKUP($A275,'Engaged Deals'!$A:$J,2,FALSE),"No")</f>
        <v>No</v>
      </c>
      <c r="H275" s="62" t="s">
        <v>65</v>
      </c>
      <c r="I275" s="79" t="s">
        <v>31</v>
      </c>
      <c r="J275" s="80">
        <v>42907</v>
      </c>
      <c r="K275" s="174" t="s">
        <v>5873</v>
      </c>
      <c r="L275" s="79" t="s">
        <v>46</v>
      </c>
      <c r="M275" s="238">
        <v>42907</v>
      </c>
      <c r="N275" s="167">
        <v>251000</v>
      </c>
      <c r="O275" s="373">
        <f t="shared" si="4"/>
        <v>0.251</v>
      </c>
      <c r="P275" s="274">
        <v>12</v>
      </c>
      <c r="Q275" s="238" t="s">
        <v>6745</v>
      </c>
      <c r="R275" s="84" t="s">
        <v>125</v>
      </c>
      <c r="S275" s="79" t="s">
        <v>8</v>
      </c>
      <c r="T275" s="79" t="s">
        <v>104</v>
      </c>
      <c r="U275" s="79" t="s">
        <v>105</v>
      </c>
      <c r="V275" s="79" t="s">
        <v>6736</v>
      </c>
      <c r="W275" s="79" t="s">
        <v>667</v>
      </c>
      <c r="Y275" s="374" t="s">
        <v>7201</v>
      </c>
    </row>
    <row r="276" spans="1:25" x14ac:dyDescent="0.25">
      <c r="A276" s="79" t="s">
        <v>2859</v>
      </c>
      <c r="B276" s="79" t="s">
        <v>62</v>
      </c>
      <c r="C276" s="79" t="s">
        <v>1065</v>
      </c>
      <c r="D276" s="79" t="s">
        <v>2860</v>
      </c>
      <c r="E276" s="79" t="s">
        <v>316</v>
      </c>
      <c r="F276" s="62" t="s">
        <v>27</v>
      </c>
      <c r="G276" s="62" t="str">
        <f>_xlfn.IFNA(VLOOKUP($A276,'Engaged Deals'!$A:$J,2,FALSE),"No")</f>
        <v>No</v>
      </c>
      <c r="H276" s="62" t="s">
        <v>68</v>
      </c>
      <c r="I276" s="79" t="s">
        <v>40</v>
      </c>
      <c r="J276" s="80">
        <v>42824</v>
      </c>
      <c r="K276" s="174" t="s">
        <v>2861</v>
      </c>
      <c r="L276" s="79" t="s">
        <v>47</v>
      </c>
      <c r="M276" s="238">
        <v>42902</v>
      </c>
      <c r="N276" s="167">
        <v>100000</v>
      </c>
      <c r="O276" s="373">
        <f t="shared" si="4"/>
        <v>0.1</v>
      </c>
      <c r="P276" s="84">
        <v>1</v>
      </c>
      <c r="Q276" s="238" t="s">
        <v>7101</v>
      </c>
      <c r="R276" s="79" t="s">
        <v>292</v>
      </c>
      <c r="S276" s="79" t="s">
        <v>7</v>
      </c>
      <c r="T276" s="79" t="s">
        <v>477</v>
      </c>
      <c r="U276" s="79" t="s">
        <v>1138</v>
      </c>
      <c r="V276" s="79" t="s">
        <v>5556</v>
      </c>
      <c r="W276" s="79" t="s">
        <v>313</v>
      </c>
      <c r="Y276" s="374" t="s">
        <v>7201</v>
      </c>
    </row>
    <row r="277" spans="1:25" x14ac:dyDescent="0.25">
      <c r="A277" s="273" t="s">
        <v>2005</v>
      </c>
      <c r="B277" s="79" t="s">
        <v>57</v>
      </c>
      <c r="C277" s="79" t="s">
        <v>98</v>
      </c>
      <c r="D277" s="79" t="s">
        <v>995</v>
      </c>
      <c r="E277" s="79" t="s">
        <v>2006</v>
      </c>
      <c r="F277" s="62" t="s">
        <v>25</v>
      </c>
      <c r="G277" s="62" t="str">
        <f>_xlfn.IFNA(VLOOKUP($A277,'Engaged Deals'!$A:$J,2,FALSE),"No")</f>
        <v>No</v>
      </c>
      <c r="H277" s="62" t="s">
        <v>65</v>
      </c>
      <c r="I277" s="79" t="s">
        <v>41</v>
      </c>
      <c r="J277" s="80">
        <v>42916</v>
      </c>
      <c r="K277" s="174" t="s">
        <v>2007</v>
      </c>
      <c r="L277" s="79" t="s">
        <v>47</v>
      </c>
      <c r="M277" s="238">
        <v>42916</v>
      </c>
      <c r="N277" s="167">
        <v>100000</v>
      </c>
      <c r="O277" s="373">
        <f t="shared" si="4"/>
        <v>0.1</v>
      </c>
      <c r="P277" s="274">
        <v>1</v>
      </c>
      <c r="Q277" s="238" t="s">
        <v>7102</v>
      </c>
      <c r="R277" s="84" t="s">
        <v>103</v>
      </c>
      <c r="S277" s="79" t="s">
        <v>8</v>
      </c>
      <c r="T277" s="79" t="s">
        <v>134</v>
      </c>
      <c r="U277" s="79" t="s">
        <v>5531</v>
      </c>
      <c r="V277" s="79" t="s">
        <v>106</v>
      </c>
      <c r="W277" s="79" t="s">
        <v>7291</v>
      </c>
      <c r="Y277" s="374" t="s">
        <v>7201</v>
      </c>
    </row>
    <row r="278" spans="1:25" x14ac:dyDescent="0.25">
      <c r="A278" s="275" t="s">
        <v>7722</v>
      </c>
      <c r="B278" s="199" t="s">
        <v>56</v>
      </c>
      <c r="C278" s="199" t="s">
        <v>161</v>
      </c>
      <c r="D278" s="199" t="s">
        <v>7723</v>
      </c>
      <c r="E278" s="199" t="s">
        <v>853</v>
      </c>
      <c r="F278" s="62" t="s">
        <v>28</v>
      </c>
      <c r="G278" s="62" t="str">
        <f>_xlfn.IFNA(VLOOKUP($A278,'Engaged Deals'!$A:$J,2,FALSE),"No")</f>
        <v>No</v>
      </c>
      <c r="H278" s="62" t="s">
        <v>67</v>
      </c>
      <c r="I278" s="199" t="s">
        <v>34</v>
      </c>
      <c r="J278" s="233">
        <v>43100</v>
      </c>
      <c r="K278" s="234" t="s">
        <v>7724</v>
      </c>
      <c r="L278" s="199" t="s">
        <v>46</v>
      </c>
      <c r="M278" s="235">
        <v>43100</v>
      </c>
      <c r="N278" s="236">
        <v>200000</v>
      </c>
      <c r="O278" s="373">
        <f t="shared" si="4"/>
        <v>0.2</v>
      </c>
      <c r="P278" s="276">
        <v>1</v>
      </c>
      <c r="Q278" s="235" t="s">
        <v>7101</v>
      </c>
      <c r="R278" s="237" t="s">
        <v>125</v>
      </c>
      <c r="S278" s="199" t="s">
        <v>13</v>
      </c>
      <c r="T278" s="199" t="s">
        <v>126</v>
      </c>
      <c r="U278" s="199" t="s">
        <v>434</v>
      </c>
      <c r="V278" s="199" t="s">
        <v>7725</v>
      </c>
      <c r="W278" s="199"/>
      <c r="Y278" s="374" t="s">
        <v>7201</v>
      </c>
    </row>
    <row r="279" spans="1:25" x14ac:dyDescent="0.25">
      <c r="A279" s="273" t="s">
        <v>5659</v>
      </c>
      <c r="B279" s="79" t="s">
        <v>57</v>
      </c>
      <c r="C279" s="79" t="s">
        <v>98</v>
      </c>
      <c r="D279" s="79" t="s">
        <v>5660</v>
      </c>
      <c r="E279" s="79" t="s">
        <v>5661</v>
      </c>
      <c r="F279" s="62" t="s">
        <v>24</v>
      </c>
      <c r="G279" s="62" t="str">
        <f>_xlfn.IFNA(VLOOKUP($A279,'Engaged Deals'!$A:$J,2,FALSE),"No")</f>
        <v>No</v>
      </c>
      <c r="H279" s="62" t="s">
        <v>65</v>
      </c>
      <c r="I279" s="79" t="s">
        <v>38</v>
      </c>
      <c r="J279" s="80">
        <v>42907</v>
      </c>
      <c r="K279" s="174" t="s">
        <v>5872</v>
      </c>
      <c r="L279" s="79" t="s">
        <v>47</v>
      </c>
      <c r="M279" s="238">
        <v>42907</v>
      </c>
      <c r="N279" s="167">
        <v>251000</v>
      </c>
      <c r="O279" s="373">
        <f t="shared" si="4"/>
        <v>0.251</v>
      </c>
      <c r="P279" s="274">
        <v>12</v>
      </c>
      <c r="Q279" s="238" t="s">
        <v>7102</v>
      </c>
      <c r="R279" s="84" t="s">
        <v>103</v>
      </c>
      <c r="S279" s="79" t="s">
        <v>8</v>
      </c>
      <c r="T279" s="79" t="s">
        <v>104</v>
      </c>
      <c r="U279" s="79" t="s">
        <v>105</v>
      </c>
      <c r="V279" s="79" t="s">
        <v>106</v>
      </c>
      <c r="W279" s="79" t="s">
        <v>667</v>
      </c>
      <c r="Y279" s="374" t="s">
        <v>7201</v>
      </c>
    </row>
    <row r="280" spans="1:25" x14ac:dyDescent="0.25">
      <c r="A280" s="79" t="s">
        <v>1514</v>
      </c>
      <c r="B280" s="79" t="s">
        <v>57</v>
      </c>
      <c r="C280" s="79" t="s">
        <v>98</v>
      </c>
      <c r="D280" s="79" t="s">
        <v>1515</v>
      </c>
      <c r="E280" s="79" t="s">
        <v>1516</v>
      </c>
      <c r="F280" s="62" t="s">
        <v>25</v>
      </c>
      <c r="G280" s="62" t="str">
        <f>_xlfn.IFNA(VLOOKUP($A280,'Engaged Deals'!$A:$J,2,FALSE),"No")</f>
        <v>No</v>
      </c>
      <c r="H280" s="62" t="s">
        <v>68</v>
      </c>
      <c r="I280" s="79" t="s">
        <v>41</v>
      </c>
      <c r="J280" s="80">
        <v>42818</v>
      </c>
      <c r="K280" s="174" t="s">
        <v>1517</v>
      </c>
      <c r="L280" s="79" t="s">
        <v>48</v>
      </c>
      <c r="M280" s="238">
        <v>42828</v>
      </c>
      <c r="N280" s="167">
        <v>250000</v>
      </c>
      <c r="O280" s="373">
        <f t="shared" si="4"/>
        <v>0.25</v>
      </c>
      <c r="P280" s="84">
        <v>4</v>
      </c>
      <c r="Q280" s="238" t="s">
        <v>7102</v>
      </c>
      <c r="R280" s="79" t="s">
        <v>292</v>
      </c>
      <c r="S280" s="79" t="s">
        <v>8</v>
      </c>
      <c r="T280" s="79" t="s">
        <v>104</v>
      </c>
      <c r="U280" s="79" t="s">
        <v>105</v>
      </c>
      <c r="V280" s="79" t="s">
        <v>106</v>
      </c>
      <c r="W280" s="79" t="s">
        <v>186</v>
      </c>
      <c r="Y280" s="374" t="s">
        <v>7201</v>
      </c>
    </row>
    <row r="281" spans="1:25" x14ac:dyDescent="0.25">
      <c r="A281" s="275" t="s">
        <v>3716</v>
      </c>
      <c r="B281" s="199" t="s">
        <v>56</v>
      </c>
      <c r="C281" s="199" t="s">
        <v>161</v>
      </c>
      <c r="D281" s="199" t="s">
        <v>495</v>
      </c>
      <c r="E281" s="199" t="s">
        <v>2637</v>
      </c>
      <c r="F281" s="62" t="s">
        <v>26</v>
      </c>
      <c r="G281" s="62" t="str">
        <f>_xlfn.IFNA(VLOOKUP($A281,'Engaged Deals'!$A:$J,2,FALSE),"No")</f>
        <v>No</v>
      </c>
      <c r="H281" s="62" t="s">
        <v>66</v>
      </c>
      <c r="I281" s="199" t="s">
        <v>33</v>
      </c>
      <c r="J281" s="233">
        <v>42927</v>
      </c>
      <c r="K281" s="234" t="s">
        <v>3717</v>
      </c>
      <c r="L281" s="199" t="s">
        <v>46</v>
      </c>
      <c r="M281" s="233">
        <v>42927</v>
      </c>
      <c r="N281" s="236">
        <v>60000</v>
      </c>
      <c r="O281" s="373">
        <f t="shared" si="4"/>
        <v>0.06</v>
      </c>
      <c r="P281" s="276">
        <v>12</v>
      </c>
      <c r="Q281" s="235" t="s">
        <v>1590</v>
      </c>
      <c r="R281" s="237" t="s">
        <v>125</v>
      </c>
      <c r="S281" s="199" t="s">
        <v>9</v>
      </c>
      <c r="T281" s="199" t="s">
        <v>184</v>
      </c>
      <c r="U281" s="199" t="s">
        <v>185</v>
      </c>
      <c r="V281" s="199" t="s">
        <v>5539</v>
      </c>
      <c r="W281" s="199" t="s">
        <v>667</v>
      </c>
      <c r="Y281" s="374" t="s">
        <v>7201</v>
      </c>
    </row>
    <row r="282" spans="1:25" x14ac:dyDescent="0.25">
      <c r="A282" s="273" t="s">
        <v>1308</v>
      </c>
      <c r="B282" s="79" t="s">
        <v>58</v>
      </c>
      <c r="C282" s="79" t="s">
        <v>58</v>
      </c>
      <c r="D282" s="79" t="s">
        <v>1309</v>
      </c>
      <c r="E282" s="79" t="s">
        <v>1310</v>
      </c>
      <c r="F282" s="62" t="s">
        <v>27</v>
      </c>
      <c r="G282" s="62" t="str">
        <f>_xlfn.IFNA(VLOOKUP($A282,'Engaged Deals'!$A:$J,2,FALSE),"No")</f>
        <v>No</v>
      </c>
      <c r="H282" s="62" t="s">
        <v>65</v>
      </c>
      <c r="I282" s="79" t="s">
        <v>39</v>
      </c>
      <c r="J282" s="80">
        <v>42916</v>
      </c>
      <c r="K282" s="174" t="s">
        <v>1311</v>
      </c>
      <c r="L282" s="79" t="s">
        <v>47</v>
      </c>
      <c r="M282" s="238">
        <v>42916</v>
      </c>
      <c r="N282" s="167">
        <v>300000</v>
      </c>
      <c r="O282" s="373">
        <f t="shared" si="4"/>
        <v>0.3</v>
      </c>
      <c r="P282" s="274">
        <v>6</v>
      </c>
      <c r="Q282" s="238" t="s">
        <v>7102</v>
      </c>
      <c r="R282" s="84" t="s">
        <v>125</v>
      </c>
      <c r="S282" s="79" t="s">
        <v>8</v>
      </c>
      <c r="T282" s="79" t="s">
        <v>134</v>
      </c>
      <c r="U282" s="79" t="s">
        <v>5852</v>
      </c>
      <c r="V282" s="79" t="s">
        <v>5853</v>
      </c>
      <c r="W282" s="79" t="s">
        <v>1312</v>
      </c>
      <c r="Y282" s="374" t="s">
        <v>7201</v>
      </c>
    </row>
    <row r="283" spans="1:25" x14ac:dyDescent="0.25">
      <c r="A283" s="275" t="s">
        <v>1142</v>
      </c>
      <c r="B283" s="199" t="s">
        <v>60</v>
      </c>
      <c r="C283" s="199" t="s">
        <v>138</v>
      </c>
      <c r="D283" s="199" t="s">
        <v>637</v>
      </c>
      <c r="E283" s="199" t="s">
        <v>1139</v>
      </c>
      <c r="F283" s="62" t="s">
        <v>25</v>
      </c>
      <c r="G283" s="62" t="str">
        <f>_xlfn.IFNA(VLOOKUP($A283,'Engaged Deals'!$A:$J,2,FALSE),"No")</f>
        <v>No</v>
      </c>
      <c r="H283" s="62" t="s">
        <v>66</v>
      </c>
      <c r="I283" s="199" t="s">
        <v>41</v>
      </c>
      <c r="J283" s="233">
        <v>42975</v>
      </c>
      <c r="K283" s="234" t="s">
        <v>1143</v>
      </c>
      <c r="L283" s="199" t="s">
        <v>46</v>
      </c>
      <c r="M283" s="233">
        <v>43009</v>
      </c>
      <c r="N283" s="236">
        <v>372000</v>
      </c>
      <c r="O283" s="373">
        <f t="shared" si="4"/>
        <v>0.372</v>
      </c>
      <c r="P283" s="276">
        <v>12</v>
      </c>
      <c r="Q283" s="235" t="s">
        <v>635</v>
      </c>
      <c r="R283" s="237" t="s">
        <v>125</v>
      </c>
      <c r="S283" s="199" t="s">
        <v>9</v>
      </c>
      <c r="T283" s="199" t="s">
        <v>184</v>
      </c>
      <c r="U283" s="199"/>
      <c r="V283" s="199" t="s">
        <v>6324</v>
      </c>
      <c r="W283" s="199"/>
      <c r="Y283" s="374" t="s">
        <v>7201</v>
      </c>
    </row>
    <row r="284" spans="1:25" x14ac:dyDescent="0.25">
      <c r="A284" s="275" t="s">
        <v>7014</v>
      </c>
      <c r="B284" s="199" t="s">
        <v>56</v>
      </c>
      <c r="C284" s="199" t="s">
        <v>194</v>
      </c>
      <c r="D284" s="199" t="s">
        <v>7015</v>
      </c>
      <c r="E284" s="199" t="s">
        <v>7016</v>
      </c>
      <c r="F284" s="62" t="s">
        <v>27</v>
      </c>
      <c r="G284" s="62" t="str">
        <f>_xlfn.IFNA(VLOOKUP($A284,'Engaged Deals'!$A:$J,2,FALSE),"No")</f>
        <v>No</v>
      </c>
      <c r="H284" s="62" t="s">
        <v>67</v>
      </c>
      <c r="I284" s="199" t="s">
        <v>40</v>
      </c>
      <c r="J284" s="233">
        <v>43091</v>
      </c>
      <c r="K284" s="234" t="s">
        <v>7075</v>
      </c>
      <c r="L284" s="199" t="s">
        <v>47</v>
      </c>
      <c r="M284" s="235">
        <v>43091</v>
      </c>
      <c r="N284" s="236">
        <v>100000</v>
      </c>
      <c r="O284" s="373">
        <f t="shared" si="4"/>
        <v>0.1</v>
      </c>
      <c r="P284" s="276">
        <v>12</v>
      </c>
      <c r="Q284" s="235" t="s">
        <v>7075</v>
      </c>
      <c r="R284" s="237" t="s">
        <v>103</v>
      </c>
      <c r="S284" s="199" t="s">
        <v>8</v>
      </c>
      <c r="T284" s="199" t="s">
        <v>104</v>
      </c>
      <c r="U284" s="199" t="s">
        <v>105</v>
      </c>
      <c r="V284" s="199" t="s">
        <v>6380</v>
      </c>
      <c r="W284" s="199" t="s">
        <v>356</v>
      </c>
      <c r="Y284" s="374" t="s">
        <v>7201</v>
      </c>
    </row>
    <row r="285" spans="1:25" x14ac:dyDescent="0.25">
      <c r="A285" s="275" t="s">
        <v>594</v>
      </c>
      <c r="B285" s="199" t="s">
        <v>58</v>
      </c>
      <c r="C285" s="199" t="s">
        <v>58</v>
      </c>
      <c r="D285" s="199" t="s">
        <v>595</v>
      </c>
      <c r="E285" s="199" t="s">
        <v>596</v>
      </c>
      <c r="F285" s="62" t="s">
        <v>26</v>
      </c>
      <c r="G285" s="62" t="str">
        <f>_xlfn.IFNA(VLOOKUP($A285,'Engaged Deals'!$A:$J,2,FALSE),"No")</f>
        <v>Yes</v>
      </c>
      <c r="H285" s="62" t="s">
        <v>67</v>
      </c>
      <c r="I285" s="199" t="s">
        <v>32</v>
      </c>
      <c r="J285" s="233">
        <v>43084</v>
      </c>
      <c r="K285" s="234" t="s">
        <v>597</v>
      </c>
      <c r="L285" s="199" t="s">
        <v>46</v>
      </c>
      <c r="M285" s="235">
        <v>43084</v>
      </c>
      <c r="N285" s="236">
        <v>819047</v>
      </c>
      <c r="O285" s="373">
        <f t="shared" si="4"/>
        <v>0.81904699999999997</v>
      </c>
      <c r="P285" s="276">
        <v>12</v>
      </c>
      <c r="Q285" s="235" t="s">
        <v>387</v>
      </c>
      <c r="R285" s="237" t="s">
        <v>125</v>
      </c>
      <c r="S285" s="199" t="s">
        <v>8</v>
      </c>
      <c r="T285" s="199" t="s">
        <v>104</v>
      </c>
      <c r="U285" s="199" t="s">
        <v>598</v>
      </c>
      <c r="V285" s="199" t="s">
        <v>6443</v>
      </c>
      <c r="W285" s="199"/>
      <c r="X285" s="1" t="s">
        <v>7800</v>
      </c>
      <c r="Y285" s="374" t="s">
        <v>7201</v>
      </c>
    </row>
    <row r="286" spans="1:25" x14ac:dyDescent="0.25">
      <c r="A286" s="275" t="s">
        <v>594</v>
      </c>
      <c r="B286" s="199" t="s">
        <v>58</v>
      </c>
      <c r="C286" s="199" t="s">
        <v>58</v>
      </c>
      <c r="D286" s="199" t="s">
        <v>595</v>
      </c>
      <c r="E286" s="199" t="s">
        <v>596</v>
      </c>
      <c r="F286" s="62" t="s">
        <v>26</v>
      </c>
      <c r="G286" s="62" t="str">
        <f>_xlfn.IFNA(VLOOKUP($A286,'Engaged Deals'!$A:$J,2,FALSE),"No")</f>
        <v>Yes</v>
      </c>
      <c r="H286" s="62" t="s">
        <v>67</v>
      </c>
      <c r="I286" s="199" t="s">
        <v>32</v>
      </c>
      <c r="J286" s="233">
        <v>43084</v>
      </c>
      <c r="K286" s="234" t="s">
        <v>597</v>
      </c>
      <c r="L286" s="199" t="s">
        <v>46</v>
      </c>
      <c r="M286" s="235">
        <v>43084</v>
      </c>
      <c r="N286" s="236">
        <v>190476</v>
      </c>
      <c r="O286" s="373">
        <f t="shared" si="4"/>
        <v>0.19047600000000001</v>
      </c>
      <c r="P286" s="276">
        <v>4</v>
      </c>
      <c r="Q286" s="235" t="s">
        <v>102</v>
      </c>
      <c r="R286" s="237" t="s">
        <v>125</v>
      </c>
      <c r="S286" s="199" t="s">
        <v>7</v>
      </c>
      <c r="T286" s="199" t="s">
        <v>388</v>
      </c>
      <c r="U286" s="199" t="s">
        <v>389</v>
      </c>
      <c r="V286" s="199" t="s">
        <v>6443</v>
      </c>
      <c r="W286" s="199"/>
      <c r="X286" s="1" t="s">
        <v>7800</v>
      </c>
      <c r="Y286" s="374" t="s">
        <v>7201</v>
      </c>
    </row>
    <row r="287" spans="1:25" x14ac:dyDescent="0.25">
      <c r="A287" s="275" t="s">
        <v>594</v>
      </c>
      <c r="B287" s="199" t="s">
        <v>58</v>
      </c>
      <c r="C287" s="199" t="s">
        <v>58</v>
      </c>
      <c r="D287" s="199" t="s">
        <v>595</v>
      </c>
      <c r="E287" s="199" t="s">
        <v>596</v>
      </c>
      <c r="F287" s="62" t="s">
        <v>26</v>
      </c>
      <c r="G287" s="62" t="str">
        <f>_xlfn.IFNA(VLOOKUP($A287,'Engaged Deals'!$A:$J,2,FALSE),"No")</f>
        <v>Yes</v>
      </c>
      <c r="H287" s="62" t="s">
        <v>67</v>
      </c>
      <c r="I287" s="199" t="s">
        <v>32</v>
      </c>
      <c r="J287" s="233">
        <v>43084</v>
      </c>
      <c r="K287" s="234" t="s">
        <v>597</v>
      </c>
      <c r="L287" s="199" t="s">
        <v>46</v>
      </c>
      <c r="M287" s="235">
        <v>43084</v>
      </c>
      <c r="N287" s="236">
        <v>76190</v>
      </c>
      <c r="O287" s="373">
        <f t="shared" si="4"/>
        <v>7.6189999999999994E-2</v>
      </c>
      <c r="P287" s="276">
        <v>12</v>
      </c>
      <c r="Q287" s="235" t="s">
        <v>1137</v>
      </c>
      <c r="R287" s="237" t="s">
        <v>125</v>
      </c>
      <c r="S287" s="199" t="s">
        <v>7</v>
      </c>
      <c r="T287" s="199" t="s">
        <v>477</v>
      </c>
      <c r="U287" s="199" t="s">
        <v>1138</v>
      </c>
      <c r="V287" s="199" t="s">
        <v>6443</v>
      </c>
      <c r="W287" s="199"/>
      <c r="X287" s="1" t="s">
        <v>7800</v>
      </c>
      <c r="Y287" s="374" t="s">
        <v>7201</v>
      </c>
    </row>
    <row r="288" spans="1:25" x14ac:dyDescent="0.25">
      <c r="A288" s="278" t="s">
        <v>7784</v>
      </c>
      <c r="B288" s="268" t="s">
        <v>62</v>
      </c>
      <c r="C288" s="268" t="s">
        <v>985</v>
      </c>
      <c r="D288" s="268" t="s">
        <v>2117</v>
      </c>
      <c r="E288" s="268" t="s">
        <v>7785</v>
      </c>
      <c r="F288" s="62" t="s">
        <v>26</v>
      </c>
      <c r="G288" s="62" t="str">
        <f>_xlfn.IFNA(VLOOKUP($A288,'Engaged Deals'!$A:$J,2,FALSE),"No")</f>
        <v>No</v>
      </c>
      <c r="H288" s="62" t="s">
        <v>67</v>
      </c>
      <c r="I288" s="268" t="s">
        <v>33</v>
      </c>
      <c r="J288" s="269">
        <v>43091</v>
      </c>
      <c r="K288" s="270" t="s">
        <v>7786</v>
      </c>
      <c r="L288" s="268" t="s">
        <v>46</v>
      </c>
      <c r="M288" s="279">
        <v>43091</v>
      </c>
      <c r="N288" s="271">
        <v>50000</v>
      </c>
      <c r="O288" s="373">
        <f t="shared" si="4"/>
        <v>0.05</v>
      </c>
      <c r="P288" s="280">
        <v>12</v>
      </c>
      <c r="Q288" s="279" t="s">
        <v>7786</v>
      </c>
      <c r="R288" s="272" t="s">
        <v>103</v>
      </c>
      <c r="S288" s="268" t="s">
        <v>7</v>
      </c>
      <c r="T288" s="268" t="s">
        <v>477</v>
      </c>
      <c r="U288" s="268" t="s">
        <v>1302</v>
      </c>
      <c r="V288" s="199" t="s">
        <v>7787</v>
      </c>
      <c r="W288" s="199"/>
      <c r="Y288" s="374" t="s">
        <v>7201</v>
      </c>
    </row>
    <row r="289" spans="1:25" x14ac:dyDescent="0.25">
      <c r="A289" s="275" t="s">
        <v>2197</v>
      </c>
      <c r="B289" s="199" t="s">
        <v>59</v>
      </c>
      <c r="C289" s="199" t="s">
        <v>468</v>
      </c>
      <c r="D289" s="199" t="s">
        <v>2198</v>
      </c>
      <c r="E289" s="199" t="s">
        <v>1399</v>
      </c>
      <c r="F289" s="62" t="s">
        <v>24</v>
      </c>
      <c r="G289" s="62" t="str">
        <f>_xlfn.IFNA(VLOOKUP($A289,'Engaged Deals'!$A:$J,2,FALSE),"No")</f>
        <v>No</v>
      </c>
      <c r="H289" s="62" t="s">
        <v>67</v>
      </c>
      <c r="I289" s="199" t="s">
        <v>38</v>
      </c>
      <c r="J289" s="233">
        <v>43095</v>
      </c>
      <c r="K289" s="234" t="s">
        <v>2199</v>
      </c>
      <c r="L289" s="199" t="s">
        <v>47</v>
      </c>
      <c r="M289" s="235">
        <v>43095</v>
      </c>
      <c r="N289" s="236">
        <v>183172</v>
      </c>
      <c r="O289" s="373">
        <f t="shared" si="4"/>
        <v>0.183172</v>
      </c>
      <c r="P289" s="276">
        <v>1</v>
      </c>
      <c r="Q289" s="235" t="s">
        <v>6473</v>
      </c>
      <c r="R289" s="237" t="s">
        <v>103</v>
      </c>
      <c r="S289" s="199" t="s">
        <v>7</v>
      </c>
      <c r="T289" s="199" t="s">
        <v>306</v>
      </c>
      <c r="U289" s="199" t="s">
        <v>2200</v>
      </c>
      <c r="V289" s="199" t="s">
        <v>6474</v>
      </c>
      <c r="W289" s="199" t="s">
        <v>667</v>
      </c>
      <c r="Y289" s="374" t="s">
        <v>7201</v>
      </c>
    </row>
    <row r="290" spans="1:25" x14ac:dyDescent="0.25">
      <c r="A290" s="275" t="s">
        <v>984</v>
      </c>
      <c r="B290" s="199" t="s">
        <v>62</v>
      </c>
      <c r="C290" s="199" t="s">
        <v>985</v>
      </c>
      <c r="D290" s="199" t="s">
        <v>986</v>
      </c>
      <c r="E290" s="199" t="s">
        <v>316</v>
      </c>
      <c r="F290" s="62" t="s">
        <v>26</v>
      </c>
      <c r="G290" s="62" t="str">
        <f>_xlfn.IFNA(VLOOKUP($A290,'Engaged Deals'!$A:$J,2,FALSE),"No")</f>
        <v>No</v>
      </c>
      <c r="H290" s="62" t="s">
        <v>66</v>
      </c>
      <c r="I290" s="199" t="s">
        <v>32</v>
      </c>
      <c r="J290" s="233">
        <v>42944</v>
      </c>
      <c r="K290" s="234" t="s">
        <v>987</v>
      </c>
      <c r="L290" s="199" t="s">
        <v>47</v>
      </c>
      <c r="M290" s="233">
        <v>42944</v>
      </c>
      <c r="N290" s="236">
        <v>500000</v>
      </c>
      <c r="O290" s="373">
        <f t="shared" si="4"/>
        <v>0.5</v>
      </c>
      <c r="P290" s="276">
        <v>12</v>
      </c>
      <c r="Q290" s="235" t="s">
        <v>7102</v>
      </c>
      <c r="R290" s="237" t="s">
        <v>103</v>
      </c>
      <c r="S290" s="199" t="s">
        <v>8</v>
      </c>
      <c r="T290" s="199" t="s">
        <v>104</v>
      </c>
      <c r="U290" s="199" t="s">
        <v>105</v>
      </c>
      <c r="V290" s="199" t="s">
        <v>6320</v>
      </c>
      <c r="W290" s="199" t="s">
        <v>313</v>
      </c>
      <c r="Y290" s="374" t="s">
        <v>7201</v>
      </c>
    </row>
    <row r="291" spans="1:25" x14ac:dyDescent="0.25">
      <c r="A291" s="273" t="s">
        <v>6673</v>
      </c>
      <c r="B291" s="79" t="s">
        <v>56</v>
      </c>
      <c r="C291" s="79" t="s">
        <v>510</v>
      </c>
      <c r="D291" s="79" t="s">
        <v>6674</v>
      </c>
      <c r="E291" s="79" t="s">
        <v>6675</v>
      </c>
      <c r="F291" s="62" t="s">
        <v>27</v>
      </c>
      <c r="G291" s="62" t="str">
        <f>_xlfn.IFNA(VLOOKUP($A291,'Engaged Deals'!$A:$J,2,FALSE),"No")</f>
        <v>No</v>
      </c>
      <c r="H291" s="62" t="s">
        <v>65</v>
      </c>
      <c r="I291" s="79" t="s">
        <v>39</v>
      </c>
      <c r="J291" s="80">
        <v>42907</v>
      </c>
      <c r="K291" s="174" t="s">
        <v>6833</v>
      </c>
      <c r="L291" s="79" t="s">
        <v>46</v>
      </c>
      <c r="M291" s="238">
        <v>42907</v>
      </c>
      <c r="N291" s="167">
        <v>30000</v>
      </c>
      <c r="O291" s="373">
        <f t="shared" si="4"/>
        <v>0.03</v>
      </c>
      <c r="P291" s="274">
        <v>12</v>
      </c>
      <c r="Q291" s="238" t="s">
        <v>6513</v>
      </c>
      <c r="R291" s="84" t="s">
        <v>103</v>
      </c>
      <c r="S291" s="79" t="s">
        <v>18</v>
      </c>
      <c r="T291" s="79" t="s">
        <v>316</v>
      </c>
      <c r="U291" s="79"/>
      <c r="V291" s="79" t="s">
        <v>6834</v>
      </c>
      <c r="W291" s="79" t="s">
        <v>313</v>
      </c>
      <c r="Y291" s="374" t="s">
        <v>7201</v>
      </c>
    </row>
    <row r="292" spans="1:25" x14ac:dyDescent="0.25">
      <c r="A292" s="275" t="s">
        <v>2360</v>
      </c>
      <c r="B292" s="199" t="s">
        <v>56</v>
      </c>
      <c r="C292" s="199" t="s">
        <v>161</v>
      </c>
      <c r="D292" s="199" t="s">
        <v>846</v>
      </c>
      <c r="E292" s="199" t="s">
        <v>316</v>
      </c>
      <c r="F292" s="62" t="s">
        <v>26</v>
      </c>
      <c r="G292" s="62" t="str">
        <f>_xlfn.IFNA(VLOOKUP($A292,'Engaged Deals'!$A:$J,2,FALSE),"No")</f>
        <v>No</v>
      </c>
      <c r="H292" s="62" t="s">
        <v>65</v>
      </c>
      <c r="I292" s="199" t="s">
        <v>33</v>
      </c>
      <c r="J292" s="233">
        <v>42916</v>
      </c>
      <c r="K292" s="300" t="s">
        <v>2361</v>
      </c>
      <c r="L292" s="203" t="s">
        <v>47</v>
      </c>
      <c r="M292" s="239">
        <v>42916</v>
      </c>
      <c r="N292" s="301">
        <v>150000</v>
      </c>
      <c r="O292" s="373">
        <f t="shared" si="4"/>
        <v>0.15</v>
      </c>
      <c r="P292" s="237">
        <v>12</v>
      </c>
      <c r="Q292" s="302" t="s">
        <v>2362</v>
      </c>
      <c r="R292" s="237" t="s">
        <v>125</v>
      </c>
      <c r="S292" s="199" t="s">
        <v>15</v>
      </c>
      <c r="T292" s="199" t="s">
        <v>278</v>
      </c>
      <c r="U292" s="199" t="s">
        <v>2013</v>
      </c>
      <c r="V292" s="199" t="s">
        <v>5990</v>
      </c>
      <c r="W292" s="199" t="s">
        <v>2363</v>
      </c>
      <c r="Y292" s="374" t="s">
        <v>7201</v>
      </c>
    </row>
    <row r="293" spans="1:25" x14ac:dyDescent="0.25">
      <c r="A293" s="275" t="s">
        <v>4343</v>
      </c>
      <c r="B293" s="199" t="s">
        <v>60</v>
      </c>
      <c r="C293" s="199" t="s">
        <v>543</v>
      </c>
      <c r="D293" s="199" t="s">
        <v>4344</v>
      </c>
      <c r="E293" s="199" t="s">
        <v>4345</v>
      </c>
      <c r="F293" s="62" t="s">
        <v>6576</v>
      </c>
      <c r="G293" s="62" t="str">
        <f>_xlfn.IFNA(VLOOKUP($A293,'Engaged Deals'!$A:$J,2,FALSE),"No")</f>
        <v>Yes</v>
      </c>
      <c r="H293" s="62" t="s">
        <v>66</v>
      </c>
      <c r="I293" s="199" t="s">
        <v>33</v>
      </c>
      <c r="J293" s="233">
        <v>42947</v>
      </c>
      <c r="K293" s="234" t="s">
        <v>4346</v>
      </c>
      <c r="L293" s="199" t="s">
        <v>46</v>
      </c>
      <c r="M293" s="233">
        <v>42947</v>
      </c>
      <c r="N293" s="236">
        <v>22222</v>
      </c>
      <c r="O293" s="373">
        <f t="shared" si="4"/>
        <v>2.2221999999999999E-2</v>
      </c>
      <c r="P293" s="276">
        <v>12</v>
      </c>
      <c r="Q293" s="235" t="s">
        <v>1597</v>
      </c>
      <c r="R293" s="237" t="s">
        <v>125</v>
      </c>
      <c r="S293" s="199" t="s">
        <v>8</v>
      </c>
      <c r="T293" s="199" t="s">
        <v>104</v>
      </c>
      <c r="U293" s="199"/>
      <c r="V293" s="199" t="s">
        <v>6114</v>
      </c>
      <c r="W293" s="199" t="s">
        <v>329</v>
      </c>
      <c r="Y293" s="374" t="s">
        <v>7201</v>
      </c>
    </row>
    <row r="294" spans="1:25" x14ac:dyDescent="0.25">
      <c r="A294" s="273" t="s">
        <v>301</v>
      </c>
      <c r="B294" s="79" t="s">
        <v>56</v>
      </c>
      <c r="C294" s="79" t="s">
        <v>235</v>
      </c>
      <c r="D294" s="79" t="s">
        <v>302</v>
      </c>
      <c r="E294" s="79" t="s">
        <v>303</v>
      </c>
      <c r="F294" s="62" t="s">
        <v>28</v>
      </c>
      <c r="G294" s="62" t="str">
        <f>_xlfn.IFNA(VLOOKUP($A294,'Engaged Deals'!$A:$J,2,FALSE),"No")</f>
        <v>No</v>
      </c>
      <c r="H294" s="62" t="s">
        <v>65</v>
      </c>
      <c r="I294" s="79" t="s">
        <v>34</v>
      </c>
      <c r="J294" s="80">
        <v>42915</v>
      </c>
      <c r="K294" s="174" t="s">
        <v>304</v>
      </c>
      <c r="L294" s="79" t="s">
        <v>47</v>
      </c>
      <c r="M294" s="238">
        <v>42915</v>
      </c>
      <c r="N294" s="167">
        <v>2500000</v>
      </c>
      <c r="O294" s="373">
        <f t="shared" si="4"/>
        <v>2.5</v>
      </c>
      <c r="P294" s="274">
        <v>1</v>
      </c>
      <c r="Q294" s="238" t="s">
        <v>7101</v>
      </c>
      <c r="R294" s="84" t="s">
        <v>292</v>
      </c>
      <c r="S294" s="79" t="s">
        <v>7</v>
      </c>
      <c r="T294" s="79" t="s">
        <v>306</v>
      </c>
      <c r="U294" s="79" t="s">
        <v>307</v>
      </c>
      <c r="V294" s="79" t="s">
        <v>5771</v>
      </c>
      <c r="W294" s="79" t="s">
        <v>308</v>
      </c>
      <c r="Y294" s="374" t="s">
        <v>7201</v>
      </c>
    </row>
    <row r="295" spans="1:25" x14ac:dyDescent="0.25">
      <c r="A295" s="273" t="s">
        <v>2501</v>
      </c>
      <c r="B295" s="79" t="s">
        <v>56</v>
      </c>
      <c r="C295" s="79" t="s">
        <v>194</v>
      </c>
      <c r="D295" s="79" t="s">
        <v>2502</v>
      </c>
      <c r="E295" s="79" t="s">
        <v>2503</v>
      </c>
      <c r="F295" s="62" t="s">
        <v>27</v>
      </c>
      <c r="G295" s="62" t="str">
        <f>_xlfn.IFNA(VLOOKUP($A295,'Engaged Deals'!$A:$J,2,FALSE),"No")</f>
        <v>No</v>
      </c>
      <c r="H295" s="62" t="s">
        <v>65</v>
      </c>
      <c r="I295" s="79" t="s">
        <v>40</v>
      </c>
      <c r="J295" s="80">
        <v>42915</v>
      </c>
      <c r="K295" s="174" t="s">
        <v>2504</v>
      </c>
      <c r="L295" s="79" t="s">
        <v>47</v>
      </c>
      <c r="M295" s="238">
        <v>42915</v>
      </c>
      <c r="N295" s="167">
        <v>150000</v>
      </c>
      <c r="O295" s="373">
        <f t="shared" si="4"/>
        <v>0.15</v>
      </c>
      <c r="P295" s="274">
        <v>12</v>
      </c>
      <c r="Q295" s="238" t="s">
        <v>445</v>
      </c>
      <c r="R295" s="84" t="s">
        <v>103</v>
      </c>
      <c r="S295" s="79" t="s">
        <v>7</v>
      </c>
      <c r="T295" s="79" t="s">
        <v>477</v>
      </c>
      <c r="U295" s="79" t="s">
        <v>2505</v>
      </c>
      <c r="V295" s="79" t="s">
        <v>5989</v>
      </c>
      <c r="W295" s="79" t="s">
        <v>757</v>
      </c>
      <c r="Y295" s="374" t="s">
        <v>7201</v>
      </c>
    </row>
    <row r="296" spans="1:25" x14ac:dyDescent="0.25">
      <c r="A296" s="273" t="s">
        <v>3201</v>
      </c>
      <c r="B296" s="79" t="s">
        <v>62</v>
      </c>
      <c r="C296" s="79" t="s">
        <v>1065</v>
      </c>
      <c r="D296" s="79" t="s">
        <v>3202</v>
      </c>
      <c r="E296" s="79" t="s">
        <v>3203</v>
      </c>
      <c r="F296" s="62" t="s">
        <v>24</v>
      </c>
      <c r="G296" s="62" t="str">
        <f>_xlfn.IFNA(VLOOKUP($A296,'Engaged Deals'!$A:$J,2,FALSE),"No")</f>
        <v>No</v>
      </c>
      <c r="H296" s="62" t="s">
        <v>65</v>
      </c>
      <c r="I296" s="79" t="s">
        <v>37</v>
      </c>
      <c r="J296" s="80">
        <v>42908</v>
      </c>
      <c r="K296" s="174" t="s">
        <v>3204</v>
      </c>
      <c r="L296" s="79" t="s">
        <v>47</v>
      </c>
      <c r="M296" s="238">
        <v>43062</v>
      </c>
      <c r="N296" s="167">
        <v>100000</v>
      </c>
      <c r="O296" s="373">
        <f t="shared" si="4"/>
        <v>0.1</v>
      </c>
      <c r="P296" s="274">
        <v>1</v>
      </c>
      <c r="Q296" s="238" t="s">
        <v>7101</v>
      </c>
      <c r="R296" s="84" t="s">
        <v>103</v>
      </c>
      <c r="S296" s="79" t="s">
        <v>7</v>
      </c>
      <c r="T296" s="79" t="s">
        <v>477</v>
      </c>
      <c r="U296" s="79" t="s">
        <v>1138</v>
      </c>
      <c r="V296" s="79" t="s">
        <v>5556</v>
      </c>
      <c r="W296" s="79" t="s">
        <v>313</v>
      </c>
      <c r="Y296" s="374" t="s">
        <v>7201</v>
      </c>
    </row>
    <row r="297" spans="1:25" x14ac:dyDescent="0.25">
      <c r="A297" s="273" t="s">
        <v>2312</v>
      </c>
      <c r="B297" s="79" t="s">
        <v>57</v>
      </c>
      <c r="C297" s="79" t="s">
        <v>324</v>
      </c>
      <c r="D297" s="79" t="s">
        <v>2313</v>
      </c>
      <c r="E297" s="79" t="s">
        <v>2314</v>
      </c>
      <c r="F297" s="62" t="s">
        <v>24</v>
      </c>
      <c r="G297" s="62" t="str">
        <f>_xlfn.IFNA(VLOOKUP($A297,'Engaged Deals'!$A:$J,2,FALSE),"No")</f>
        <v>No</v>
      </c>
      <c r="H297" s="62" t="s">
        <v>65</v>
      </c>
      <c r="I297" s="79" t="s">
        <v>37</v>
      </c>
      <c r="J297" s="80">
        <v>42837</v>
      </c>
      <c r="K297" s="174" t="s">
        <v>2315</v>
      </c>
      <c r="L297" s="79" t="s">
        <v>46</v>
      </c>
      <c r="M297" s="238">
        <v>42837</v>
      </c>
      <c r="N297" s="167">
        <v>155000</v>
      </c>
      <c r="O297" s="373">
        <f t="shared" si="4"/>
        <v>0.155</v>
      </c>
      <c r="P297" s="274">
        <v>12</v>
      </c>
      <c r="Q297" s="238" t="s">
        <v>183</v>
      </c>
      <c r="R297" s="84" t="s">
        <v>103</v>
      </c>
      <c r="S297" s="79" t="s">
        <v>9</v>
      </c>
      <c r="T297" s="79" t="s">
        <v>184</v>
      </c>
      <c r="U297" s="79" t="s">
        <v>185</v>
      </c>
      <c r="V297" s="79" t="s">
        <v>5958</v>
      </c>
      <c r="W297" s="79"/>
      <c r="Y297" s="374" t="s">
        <v>7201</v>
      </c>
    </row>
    <row r="298" spans="1:25" x14ac:dyDescent="0.25">
      <c r="A298" s="273" t="s">
        <v>4758</v>
      </c>
      <c r="B298" s="79" t="s">
        <v>57</v>
      </c>
      <c r="C298" s="79" t="s">
        <v>182</v>
      </c>
      <c r="D298" s="79" t="s">
        <v>527</v>
      </c>
      <c r="E298" s="79" t="s">
        <v>4759</v>
      </c>
      <c r="F298" s="62" t="s">
        <v>26</v>
      </c>
      <c r="G298" s="62" t="str">
        <f>_xlfn.IFNA(VLOOKUP($A298,'Engaged Deals'!$A:$J,2,FALSE),"No")</f>
        <v>No</v>
      </c>
      <c r="H298" s="62" t="s">
        <v>65</v>
      </c>
      <c r="I298" s="79" t="s">
        <v>32</v>
      </c>
      <c r="J298" s="80">
        <v>42870</v>
      </c>
      <c r="K298" s="174" t="s">
        <v>4760</v>
      </c>
      <c r="L298" s="79" t="s">
        <v>48</v>
      </c>
      <c r="M298" s="238">
        <v>42870</v>
      </c>
      <c r="N298" s="167">
        <v>1400</v>
      </c>
      <c r="O298" s="373">
        <f t="shared" si="4"/>
        <v>1.4E-3</v>
      </c>
      <c r="P298" s="274">
        <v>3</v>
      </c>
      <c r="Q298" s="238" t="s">
        <v>5535</v>
      </c>
      <c r="R298" s="84" t="s">
        <v>292</v>
      </c>
      <c r="S298" s="79" t="s">
        <v>7</v>
      </c>
      <c r="T298" s="79" t="s">
        <v>477</v>
      </c>
      <c r="U298" s="79" t="s">
        <v>1138</v>
      </c>
      <c r="V298" s="79" t="s">
        <v>5896</v>
      </c>
      <c r="W298" s="79" t="s">
        <v>313</v>
      </c>
      <c r="Y298" s="374" t="s">
        <v>7201</v>
      </c>
    </row>
    <row r="299" spans="1:25" x14ac:dyDescent="0.25">
      <c r="A299" s="113" t="s">
        <v>2147</v>
      </c>
      <c r="B299" s="113" t="s">
        <v>58</v>
      </c>
      <c r="C299" s="113" t="s">
        <v>58</v>
      </c>
      <c r="D299" s="113" t="s">
        <v>2148</v>
      </c>
      <c r="E299" s="113" t="s">
        <v>2149</v>
      </c>
      <c r="F299" s="62" t="s">
        <v>24</v>
      </c>
      <c r="G299" s="62" t="str">
        <f>_xlfn.IFNA(VLOOKUP($A299,'Engaged Deals'!$A:$J,2,FALSE),"No")</f>
        <v>No</v>
      </c>
      <c r="H299" s="62" t="s">
        <v>68</v>
      </c>
      <c r="I299" s="113" t="s">
        <v>37</v>
      </c>
      <c r="J299" s="90">
        <v>42766</v>
      </c>
      <c r="K299" s="91" t="s">
        <v>2150</v>
      </c>
      <c r="L299" s="113" t="s">
        <v>50</v>
      </c>
      <c r="M299" s="165">
        <v>42766</v>
      </c>
      <c r="N299" s="166">
        <v>190476</v>
      </c>
      <c r="O299" s="373">
        <f t="shared" si="4"/>
        <v>0.19047600000000001</v>
      </c>
      <c r="P299" s="92">
        <v>2</v>
      </c>
      <c r="Q299" s="165" t="s">
        <v>5530</v>
      </c>
      <c r="R299" s="113" t="s">
        <v>578</v>
      </c>
      <c r="S299" s="113" t="s">
        <v>8</v>
      </c>
      <c r="T299" s="113" t="s">
        <v>134</v>
      </c>
      <c r="U299" s="113" t="s">
        <v>5531</v>
      </c>
      <c r="V299" s="113" t="s">
        <v>5509</v>
      </c>
      <c r="W299" s="113" t="s">
        <v>6527</v>
      </c>
      <c r="Y299" s="374" t="s">
        <v>7201</v>
      </c>
    </row>
    <row r="300" spans="1:25" x14ac:dyDescent="0.25">
      <c r="A300" s="273" t="s">
        <v>2001</v>
      </c>
      <c r="B300" s="79" t="s">
        <v>57</v>
      </c>
      <c r="C300" s="79" t="s">
        <v>98</v>
      </c>
      <c r="D300" s="79" t="s">
        <v>2002</v>
      </c>
      <c r="E300" s="79" t="s">
        <v>2003</v>
      </c>
      <c r="F300" s="62" t="s">
        <v>25</v>
      </c>
      <c r="G300" s="62" t="str">
        <f>_xlfn.IFNA(VLOOKUP($A300,'Engaged Deals'!$A:$J,2,FALSE),"No")</f>
        <v>No</v>
      </c>
      <c r="H300" s="62" t="s">
        <v>65</v>
      </c>
      <c r="I300" s="79" t="s">
        <v>35</v>
      </c>
      <c r="J300" s="80">
        <v>42909</v>
      </c>
      <c r="K300" s="174" t="s">
        <v>2004</v>
      </c>
      <c r="L300" s="79" t="s">
        <v>47</v>
      </c>
      <c r="M300" s="238">
        <v>42909</v>
      </c>
      <c r="N300" s="167">
        <v>200000</v>
      </c>
      <c r="O300" s="373">
        <f t="shared" si="4"/>
        <v>0.2</v>
      </c>
      <c r="P300" s="274">
        <v>1</v>
      </c>
      <c r="Q300" s="238" t="s">
        <v>7215</v>
      </c>
      <c r="R300" s="84" t="s">
        <v>103</v>
      </c>
      <c r="S300" s="79" t="s">
        <v>7</v>
      </c>
      <c r="T300" s="79" t="s">
        <v>477</v>
      </c>
      <c r="U300" s="79" t="s">
        <v>478</v>
      </c>
      <c r="V300" s="79" t="s">
        <v>106</v>
      </c>
      <c r="W300" s="79" t="s">
        <v>1192</v>
      </c>
      <c r="Y300" s="374" t="s">
        <v>7201</v>
      </c>
    </row>
    <row r="301" spans="1:25" x14ac:dyDescent="0.25">
      <c r="A301" s="273" t="s">
        <v>2001</v>
      </c>
      <c r="B301" s="79" t="s">
        <v>57</v>
      </c>
      <c r="C301" s="79" t="s">
        <v>98</v>
      </c>
      <c r="D301" s="79" t="s">
        <v>2002</v>
      </c>
      <c r="E301" s="79" t="s">
        <v>2003</v>
      </c>
      <c r="F301" s="62" t="s">
        <v>25</v>
      </c>
      <c r="G301" s="62" t="str">
        <f>_xlfn.IFNA(VLOOKUP($A301,'Engaged Deals'!$A:$J,2,FALSE),"No")</f>
        <v>No</v>
      </c>
      <c r="H301" s="62" t="s">
        <v>65</v>
      </c>
      <c r="I301" s="79" t="s">
        <v>35</v>
      </c>
      <c r="J301" s="80">
        <v>42909</v>
      </c>
      <c r="K301" s="174" t="s">
        <v>2004</v>
      </c>
      <c r="L301" s="79" t="s">
        <v>47</v>
      </c>
      <c r="M301" s="238">
        <v>42909</v>
      </c>
      <c r="N301" s="167">
        <v>20000</v>
      </c>
      <c r="O301" s="373">
        <f t="shared" si="4"/>
        <v>0.02</v>
      </c>
      <c r="P301" s="274">
        <v>12</v>
      </c>
      <c r="Q301" s="238" t="s">
        <v>7444</v>
      </c>
      <c r="R301" s="84" t="s">
        <v>211</v>
      </c>
      <c r="S301" s="79" t="s">
        <v>7</v>
      </c>
      <c r="T301" s="79" t="s">
        <v>477</v>
      </c>
      <c r="U301" s="79" t="s">
        <v>7445</v>
      </c>
      <c r="V301" s="79" t="s">
        <v>106</v>
      </c>
      <c r="W301" s="79" t="s">
        <v>1192</v>
      </c>
      <c r="Y301" s="374" t="s">
        <v>7201</v>
      </c>
    </row>
    <row r="302" spans="1:25" x14ac:dyDescent="0.25">
      <c r="A302" s="273" t="s">
        <v>4124</v>
      </c>
      <c r="B302" s="79" t="s">
        <v>60</v>
      </c>
      <c r="C302" s="79" t="s">
        <v>805</v>
      </c>
      <c r="D302" s="79" t="s">
        <v>4125</v>
      </c>
      <c r="E302" s="79" t="s">
        <v>316</v>
      </c>
      <c r="F302" s="62" t="s">
        <v>26</v>
      </c>
      <c r="G302" s="62" t="str">
        <f>_xlfn.IFNA(VLOOKUP($A302,'Engaged Deals'!$A:$J,2,FALSE),"No")</f>
        <v>No</v>
      </c>
      <c r="H302" s="62" t="s">
        <v>65</v>
      </c>
      <c r="I302" s="79" t="s">
        <v>32</v>
      </c>
      <c r="J302" s="80">
        <v>42853</v>
      </c>
      <c r="K302" s="174" t="s">
        <v>4126</v>
      </c>
      <c r="L302" s="79" t="s">
        <v>48</v>
      </c>
      <c r="M302" s="238">
        <v>42853</v>
      </c>
      <c r="N302" s="167">
        <v>35000</v>
      </c>
      <c r="O302" s="373">
        <f t="shared" si="4"/>
        <v>3.5000000000000003E-2</v>
      </c>
      <c r="P302" s="274">
        <v>1</v>
      </c>
      <c r="Q302" s="238" t="s">
        <v>7102</v>
      </c>
      <c r="R302" s="84" t="s">
        <v>103</v>
      </c>
      <c r="S302" s="79" t="s">
        <v>7</v>
      </c>
      <c r="T302" s="79" t="s">
        <v>388</v>
      </c>
      <c r="U302" s="79" t="s">
        <v>389</v>
      </c>
      <c r="V302" s="79" t="s">
        <v>6098</v>
      </c>
      <c r="W302" s="79" t="s">
        <v>667</v>
      </c>
      <c r="Y302" s="374" t="s">
        <v>7201</v>
      </c>
    </row>
    <row r="303" spans="1:25" x14ac:dyDescent="0.25">
      <c r="A303" s="275" t="s">
        <v>3198</v>
      </c>
      <c r="B303" s="199" t="s">
        <v>57</v>
      </c>
      <c r="C303" s="199" t="s">
        <v>98</v>
      </c>
      <c r="D303" s="199" t="s">
        <v>969</v>
      </c>
      <c r="E303" s="199" t="s">
        <v>3199</v>
      </c>
      <c r="F303" s="62" t="s">
        <v>27</v>
      </c>
      <c r="G303" s="62" t="str">
        <f>_xlfn.IFNA(VLOOKUP($A303,'Engaged Deals'!$A:$J,2,FALSE),"No")</f>
        <v>No</v>
      </c>
      <c r="H303" s="62" t="s">
        <v>67</v>
      </c>
      <c r="I303" s="199" t="s">
        <v>39</v>
      </c>
      <c r="J303" s="233">
        <v>43019</v>
      </c>
      <c r="K303" s="234" t="s">
        <v>3200</v>
      </c>
      <c r="L303" s="199" t="s">
        <v>46</v>
      </c>
      <c r="M303" s="235">
        <v>43019</v>
      </c>
      <c r="N303" s="236">
        <v>100000</v>
      </c>
      <c r="O303" s="373">
        <f t="shared" si="4"/>
        <v>0.1</v>
      </c>
      <c r="P303" s="276">
        <v>12</v>
      </c>
      <c r="Q303" s="235" t="s">
        <v>476</v>
      </c>
      <c r="R303" s="237" t="s">
        <v>103</v>
      </c>
      <c r="S303" s="199" t="s">
        <v>7</v>
      </c>
      <c r="T303" s="199" t="s">
        <v>477</v>
      </c>
      <c r="U303" s="199" t="s">
        <v>478</v>
      </c>
      <c r="V303" s="199" t="s">
        <v>106</v>
      </c>
      <c r="W303" s="199"/>
      <c r="Y303" s="374" t="s">
        <v>7201</v>
      </c>
    </row>
    <row r="304" spans="1:25" x14ac:dyDescent="0.25">
      <c r="A304" s="273" t="s">
        <v>3194</v>
      </c>
      <c r="B304" s="79" t="s">
        <v>57</v>
      </c>
      <c r="C304" s="79" t="s">
        <v>98</v>
      </c>
      <c r="D304" s="79" t="s">
        <v>3195</v>
      </c>
      <c r="E304" s="79" t="s">
        <v>3196</v>
      </c>
      <c r="F304" s="62" t="s">
        <v>24</v>
      </c>
      <c r="G304" s="62" t="str">
        <f>_xlfn.IFNA(VLOOKUP($A304,'Engaged Deals'!$A:$J,2,FALSE),"No")</f>
        <v>No</v>
      </c>
      <c r="H304" s="62" t="s">
        <v>65</v>
      </c>
      <c r="I304" s="79" t="s">
        <v>38</v>
      </c>
      <c r="J304" s="80">
        <v>42909</v>
      </c>
      <c r="K304" s="174" t="s">
        <v>3197</v>
      </c>
      <c r="L304" s="79" t="s">
        <v>48</v>
      </c>
      <c r="M304" s="238">
        <v>42909</v>
      </c>
      <c r="N304" s="167">
        <v>100000</v>
      </c>
      <c r="O304" s="373">
        <f t="shared" si="4"/>
        <v>0.1</v>
      </c>
      <c r="P304" s="274">
        <v>12</v>
      </c>
      <c r="Q304" s="238" t="s">
        <v>172</v>
      </c>
      <c r="R304" s="84" t="s">
        <v>103</v>
      </c>
      <c r="S304" s="79" t="s">
        <v>8</v>
      </c>
      <c r="T304" s="79" t="s">
        <v>104</v>
      </c>
      <c r="U304" s="79" t="s">
        <v>105</v>
      </c>
      <c r="V304" s="79" t="s">
        <v>106</v>
      </c>
      <c r="W304" s="79" t="s">
        <v>1895</v>
      </c>
      <c r="Y304" s="374" t="s">
        <v>7201</v>
      </c>
    </row>
    <row r="305" spans="1:25" x14ac:dyDescent="0.25">
      <c r="A305" s="273" t="s">
        <v>2496</v>
      </c>
      <c r="B305" s="79" t="s">
        <v>57</v>
      </c>
      <c r="C305" s="79" t="s">
        <v>98</v>
      </c>
      <c r="D305" s="79" t="s">
        <v>2497</v>
      </c>
      <c r="E305" s="79" t="s">
        <v>2498</v>
      </c>
      <c r="F305" s="62" t="s">
        <v>25</v>
      </c>
      <c r="G305" s="62" t="str">
        <f>_xlfn.IFNA(VLOOKUP($A305,'Engaged Deals'!$A:$J,2,FALSE),"No")</f>
        <v>No</v>
      </c>
      <c r="H305" s="62" t="s">
        <v>65</v>
      </c>
      <c r="I305" s="79" t="s">
        <v>41</v>
      </c>
      <c r="J305" s="80">
        <v>42872</v>
      </c>
      <c r="K305" s="174" t="s">
        <v>2499</v>
      </c>
      <c r="L305" s="79" t="s">
        <v>46</v>
      </c>
      <c r="M305" s="238">
        <v>42872</v>
      </c>
      <c r="N305" s="167">
        <v>150000</v>
      </c>
      <c r="O305" s="373">
        <f t="shared" si="4"/>
        <v>0.15</v>
      </c>
      <c r="P305" s="274">
        <v>1</v>
      </c>
      <c r="Q305" s="238" t="s">
        <v>2500</v>
      </c>
      <c r="R305" s="84" t="s">
        <v>125</v>
      </c>
      <c r="S305" s="79" t="s">
        <v>8</v>
      </c>
      <c r="T305" s="79" t="s">
        <v>104</v>
      </c>
      <c r="U305" s="79"/>
      <c r="V305" s="79" t="s">
        <v>106</v>
      </c>
      <c r="W305" s="79"/>
      <c r="Y305" s="374" t="s">
        <v>7201</v>
      </c>
    </row>
    <row r="306" spans="1:25" x14ac:dyDescent="0.25">
      <c r="A306" s="113" t="s">
        <v>3490</v>
      </c>
      <c r="B306" s="113" t="s">
        <v>57</v>
      </c>
      <c r="C306" s="113" t="s">
        <v>1046</v>
      </c>
      <c r="D306" s="113" t="s">
        <v>3491</v>
      </c>
      <c r="E306" s="113" t="s">
        <v>3492</v>
      </c>
      <c r="F306" s="62" t="s">
        <v>28</v>
      </c>
      <c r="G306" s="62" t="str">
        <f>_xlfn.IFNA(VLOOKUP($A306,'Engaged Deals'!$A:$J,2,FALSE),"No")</f>
        <v>No</v>
      </c>
      <c r="H306" s="62" t="s">
        <v>68</v>
      </c>
      <c r="I306" s="113" t="s">
        <v>34</v>
      </c>
      <c r="J306" s="90">
        <v>42789</v>
      </c>
      <c r="K306" s="91" t="s">
        <v>3493</v>
      </c>
      <c r="L306" s="113" t="s">
        <v>50</v>
      </c>
      <c r="M306" s="165">
        <v>42789</v>
      </c>
      <c r="N306" s="166">
        <v>88740</v>
      </c>
      <c r="O306" s="373">
        <f t="shared" si="4"/>
        <v>8.8739999999999999E-2</v>
      </c>
      <c r="P306" s="92">
        <v>1</v>
      </c>
      <c r="Q306" s="165" t="s">
        <v>305</v>
      </c>
      <c r="R306" s="113" t="s">
        <v>578</v>
      </c>
      <c r="S306" s="113" t="s">
        <v>15</v>
      </c>
      <c r="T306" s="113" t="s">
        <v>152</v>
      </c>
      <c r="U306" s="113" t="s">
        <v>3494</v>
      </c>
      <c r="V306" s="113" t="s">
        <v>5564</v>
      </c>
      <c r="W306" s="113" t="s">
        <v>667</v>
      </c>
      <c r="Y306" s="374" t="s">
        <v>7201</v>
      </c>
    </row>
    <row r="307" spans="1:25" x14ac:dyDescent="0.25">
      <c r="A307" s="273" t="s">
        <v>4082</v>
      </c>
      <c r="B307" s="79" t="s">
        <v>60</v>
      </c>
      <c r="C307" s="79" t="s">
        <v>543</v>
      </c>
      <c r="D307" s="79" t="s">
        <v>4083</v>
      </c>
      <c r="E307" s="79" t="s">
        <v>4084</v>
      </c>
      <c r="F307" s="62" t="s">
        <v>6576</v>
      </c>
      <c r="G307" s="62" t="str">
        <f>_xlfn.IFNA(VLOOKUP($A307,'Engaged Deals'!$A:$J,2,FALSE),"No")</f>
        <v>No</v>
      </c>
      <c r="H307" s="62" t="s">
        <v>65</v>
      </c>
      <c r="I307" s="79" t="s">
        <v>42</v>
      </c>
      <c r="J307" s="80">
        <v>42914</v>
      </c>
      <c r="K307" s="174" t="s">
        <v>4085</v>
      </c>
      <c r="L307" s="79" t="s">
        <v>46</v>
      </c>
      <c r="M307" s="238">
        <v>42914</v>
      </c>
      <c r="N307" s="167">
        <v>44444</v>
      </c>
      <c r="O307" s="373">
        <f t="shared" si="4"/>
        <v>4.4443999999999997E-2</v>
      </c>
      <c r="P307" s="274">
        <v>12</v>
      </c>
      <c r="Q307" s="238" t="s">
        <v>4086</v>
      </c>
      <c r="R307" s="84" t="s">
        <v>125</v>
      </c>
      <c r="S307" s="79" t="s">
        <v>5560</v>
      </c>
      <c r="T307" s="79" t="s">
        <v>2882</v>
      </c>
      <c r="U307" s="79"/>
      <c r="V307" s="79" t="s">
        <v>6172</v>
      </c>
      <c r="W307" s="79"/>
      <c r="Y307" s="374" t="s">
        <v>7201</v>
      </c>
    </row>
    <row r="308" spans="1:25" x14ac:dyDescent="0.25">
      <c r="A308" s="126" t="s">
        <v>6923</v>
      </c>
      <c r="B308" s="126" t="s">
        <v>60</v>
      </c>
      <c r="C308" s="199" t="s">
        <v>138</v>
      </c>
      <c r="D308" s="126" t="s">
        <v>4831</v>
      </c>
      <c r="E308" s="126" t="s">
        <v>6924</v>
      </c>
      <c r="F308" s="62" t="s">
        <v>26</v>
      </c>
      <c r="G308" s="62" t="str">
        <f>_xlfn.IFNA(VLOOKUP($A308,'Engaged Deals'!$A:$J,2,FALSE),"No")</f>
        <v>Yes</v>
      </c>
      <c r="H308" s="62" t="s">
        <v>66</v>
      </c>
      <c r="I308" s="126" t="s">
        <v>32</v>
      </c>
      <c r="J308" s="127">
        <v>42944</v>
      </c>
      <c r="K308" s="195">
        <v>42766</v>
      </c>
      <c r="L308" s="126" t="s">
        <v>46</v>
      </c>
      <c r="M308" s="127">
        <v>42944</v>
      </c>
      <c r="N308" s="128">
        <v>0</v>
      </c>
      <c r="O308" s="373">
        <f t="shared" si="4"/>
        <v>0</v>
      </c>
      <c r="P308" s="277">
        <v>3</v>
      </c>
      <c r="Q308" s="127">
        <v>42768</v>
      </c>
      <c r="R308" s="202" t="s">
        <v>103</v>
      </c>
      <c r="S308" s="199" t="s">
        <v>8</v>
      </c>
      <c r="T308" s="126" t="s">
        <v>162</v>
      </c>
      <c r="U308" s="126" t="s">
        <v>105</v>
      </c>
      <c r="V308" s="126" t="s">
        <v>6967</v>
      </c>
      <c r="W308" s="126" t="s">
        <v>7201</v>
      </c>
      <c r="Y308" s="374" t="s">
        <v>7201</v>
      </c>
    </row>
    <row r="309" spans="1:25" x14ac:dyDescent="0.25">
      <c r="A309" s="79" t="s">
        <v>2356</v>
      </c>
      <c r="B309" s="79" t="s">
        <v>61</v>
      </c>
      <c r="C309" s="79" t="s">
        <v>61</v>
      </c>
      <c r="D309" s="79" t="s">
        <v>2357</v>
      </c>
      <c r="E309" s="79" t="s">
        <v>2358</v>
      </c>
      <c r="F309" s="62" t="s">
        <v>27</v>
      </c>
      <c r="G309" s="62" t="str">
        <f>_xlfn.IFNA(VLOOKUP($A309,'Engaged Deals'!$A:$J,2,FALSE),"No")</f>
        <v>No</v>
      </c>
      <c r="H309" s="62" t="s">
        <v>68</v>
      </c>
      <c r="I309" s="79" t="s">
        <v>39</v>
      </c>
      <c r="J309" s="80">
        <v>42825</v>
      </c>
      <c r="K309" s="174" t="s">
        <v>2359</v>
      </c>
      <c r="L309" s="79" t="s">
        <v>47</v>
      </c>
      <c r="M309" s="238">
        <v>42825</v>
      </c>
      <c r="N309" s="167">
        <v>150000</v>
      </c>
      <c r="O309" s="373">
        <f t="shared" si="4"/>
        <v>0.15</v>
      </c>
      <c r="P309" s="84">
        <v>12</v>
      </c>
      <c r="Q309" s="238" t="s">
        <v>7102</v>
      </c>
      <c r="R309" s="79" t="s">
        <v>292</v>
      </c>
      <c r="S309" s="79" t="s">
        <v>7</v>
      </c>
      <c r="T309" s="79" t="s">
        <v>388</v>
      </c>
      <c r="U309" s="79" t="s">
        <v>389</v>
      </c>
      <c r="V309" s="79" t="s">
        <v>5536</v>
      </c>
      <c r="W309" s="79" t="s">
        <v>667</v>
      </c>
      <c r="Y309" s="374" t="s">
        <v>7201</v>
      </c>
    </row>
    <row r="310" spans="1:25" x14ac:dyDescent="0.25">
      <c r="A310" s="275" t="s">
        <v>1693</v>
      </c>
      <c r="B310" s="199" t="s">
        <v>56</v>
      </c>
      <c r="C310" s="199" t="s">
        <v>109</v>
      </c>
      <c r="D310" s="199" t="s">
        <v>1694</v>
      </c>
      <c r="E310" s="199" t="s">
        <v>1695</v>
      </c>
      <c r="F310" s="62" t="s">
        <v>28</v>
      </c>
      <c r="G310" s="62" t="str">
        <f>_xlfn.IFNA(VLOOKUP($A310,'Engaged Deals'!$A:$J,2,FALSE),"No")</f>
        <v>No</v>
      </c>
      <c r="H310" s="62" t="s">
        <v>66</v>
      </c>
      <c r="I310" s="199" t="s">
        <v>34</v>
      </c>
      <c r="J310" s="233">
        <v>42993</v>
      </c>
      <c r="K310" s="234" t="s">
        <v>1696</v>
      </c>
      <c r="L310" s="199" t="s">
        <v>46</v>
      </c>
      <c r="M310" s="233">
        <v>42993</v>
      </c>
      <c r="N310" s="236">
        <v>250000</v>
      </c>
      <c r="O310" s="373">
        <f t="shared" si="4"/>
        <v>0.25</v>
      </c>
      <c r="P310" s="276">
        <v>12</v>
      </c>
      <c r="Q310" s="235" t="s">
        <v>826</v>
      </c>
      <c r="R310" s="237" t="s">
        <v>125</v>
      </c>
      <c r="S310" s="199" t="s">
        <v>7</v>
      </c>
      <c r="T310" s="199" t="s">
        <v>388</v>
      </c>
      <c r="U310" s="199" t="s">
        <v>389</v>
      </c>
      <c r="V310" s="199" t="s">
        <v>6340</v>
      </c>
      <c r="W310" s="199"/>
      <c r="Y310" s="374" t="s">
        <v>7201</v>
      </c>
    </row>
    <row r="311" spans="1:25" x14ac:dyDescent="0.25">
      <c r="A311" s="275" t="s">
        <v>1693</v>
      </c>
      <c r="B311" s="199" t="s">
        <v>56</v>
      </c>
      <c r="C311" s="199" t="s">
        <v>109</v>
      </c>
      <c r="D311" s="199" t="s">
        <v>1694</v>
      </c>
      <c r="E311" s="199" t="s">
        <v>1695</v>
      </c>
      <c r="F311" s="62" t="s">
        <v>28</v>
      </c>
      <c r="G311" s="62" t="str">
        <f>_xlfn.IFNA(VLOOKUP($A311,'Engaged Deals'!$A:$J,2,FALSE),"No")</f>
        <v>No</v>
      </c>
      <c r="H311" s="62" t="s">
        <v>66</v>
      </c>
      <c r="I311" s="199" t="s">
        <v>34</v>
      </c>
      <c r="J311" s="233">
        <v>42993</v>
      </c>
      <c r="K311" s="234" t="s">
        <v>1696</v>
      </c>
      <c r="L311" s="199" t="s">
        <v>46</v>
      </c>
      <c r="M311" s="233">
        <v>42993</v>
      </c>
      <c r="N311" s="236">
        <v>50000</v>
      </c>
      <c r="O311" s="373">
        <f t="shared" si="4"/>
        <v>0.05</v>
      </c>
      <c r="P311" s="276">
        <v>12</v>
      </c>
      <c r="Q311" s="235" t="s">
        <v>3364</v>
      </c>
      <c r="R311" s="237" t="s">
        <v>125</v>
      </c>
      <c r="S311" s="199" t="s">
        <v>7</v>
      </c>
      <c r="T311" s="199" t="s">
        <v>477</v>
      </c>
      <c r="U311" s="199"/>
      <c r="V311" s="199" t="s">
        <v>6340</v>
      </c>
      <c r="W311" s="199"/>
      <c r="Y311" s="374" t="s">
        <v>7201</v>
      </c>
    </row>
    <row r="312" spans="1:25" x14ac:dyDescent="0.25">
      <c r="A312" s="275" t="s">
        <v>1125</v>
      </c>
      <c r="B312" s="199" t="s">
        <v>57</v>
      </c>
      <c r="C312" s="199" t="s">
        <v>98</v>
      </c>
      <c r="D312" s="199" t="s">
        <v>981</v>
      </c>
      <c r="E312" s="199" t="s">
        <v>1126</v>
      </c>
      <c r="F312" s="62" t="s">
        <v>24</v>
      </c>
      <c r="G312" s="62" t="str">
        <f>_xlfn.IFNA(VLOOKUP($A312,'Engaged Deals'!$A:$J,2,FALSE),"No")</f>
        <v>No</v>
      </c>
      <c r="H312" s="62" t="s">
        <v>67</v>
      </c>
      <c r="I312" s="199" t="s">
        <v>37</v>
      </c>
      <c r="J312" s="233">
        <v>43087</v>
      </c>
      <c r="K312" s="234" t="s">
        <v>1127</v>
      </c>
      <c r="L312" s="199" t="s">
        <v>47</v>
      </c>
      <c r="M312" s="235">
        <v>43087</v>
      </c>
      <c r="N312" s="236">
        <v>400000</v>
      </c>
      <c r="O312" s="373">
        <f t="shared" si="4"/>
        <v>0.4</v>
      </c>
      <c r="P312" s="276">
        <v>12</v>
      </c>
      <c r="Q312" s="235" t="s">
        <v>826</v>
      </c>
      <c r="R312" s="237" t="s">
        <v>103</v>
      </c>
      <c r="S312" s="199" t="s">
        <v>8</v>
      </c>
      <c r="T312" s="199" t="s">
        <v>104</v>
      </c>
      <c r="U312" s="199" t="s">
        <v>105</v>
      </c>
      <c r="V312" s="199" t="s">
        <v>106</v>
      </c>
      <c r="W312" s="199" t="s">
        <v>186</v>
      </c>
      <c r="Y312" s="374" t="s">
        <v>7201</v>
      </c>
    </row>
    <row r="313" spans="1:25" x14ac:dyDescent="0.25">
      <c r="A313" s="275" t="s">
        <v>1125</v>
      </c>
      <c r="B313" s="199" t="s">
        <v>57</v>
      </c>
      <c r="C313" s="199" t="s">
        <v>98</v>
      </c>
      <c r="D313" s="199" t="s">
        <v>981</v>
      </c>
      <c r="E313" s="199" t="s">
        <v>1126</v>
      </c>
      <c r="F313" s="62" t="s">
        <v>24</v>
      </c>
      <c r="G313" s="62" t="str">
        <f>_xlfn.IFNA(VLOOKUP($A313,'Engaged Deals'!$A:$J,2,FALSE),"No")</f>
        <v>No</v>
      </c>
      <c r="H313" s="62" t="s">
        <v>67</v>
      </c>
      <c r="I313" s="199" t="s">
        <v>37</v>
      </c>
      <c r="J313" s="233">
        <v>43087</v>
      </c>
      <c r="K313" s="234" t="s">
        <v>1127</v>
      </c>
      <c r="L313" s="199" t="s">
        <v>47</v>
      </c>
      <c r="M313" s="235">
        <v>43087</v>
      </c>
      <c r="N313" s="236">
        <v>100000</v>
      </c>
      <c r="O313" s="373">
        <f t="shared" si="4"/>
        <v>0.1</v>
      </c>
      <c r="P313" s="276">
        <v>12</v>
      </c>
      <c r="Q313" s="235" t="s">
        <v>1127</v>
      </c>
      <c r="R313" s="237" t="s">
        <v>103</v>
      </c>
      <c r="S313" s="199" t="s">
        <v>8</v>
      </c>
      <c r="T313" s="199" t="s">
        <v>104</v>
      </c>
      <c r="U313" s="199" t="s">
        <v>105</v>
      </c>
      <c r="V313" s="199" t="s">
        <v>106</v>
      </c>
      <c r="W313" s="199" t="s">
        <v>186</v>
      </c>
      <c r="Y313" s="374" t="s">
        <v>7201</v>
      </c>
    </row>
    <row r="314" spans="1:25" x14ac:dyDescent="0.25">
      <c r="A314" s="275" t="s">
        <v>3618</v>
      </c>
      <c r="B314" s="199" t="s">
        <v>56</v>
      </c>
      <c r="C314" s="199" t="s">
        <v>194</v>
      </c>
      <c r="D314" s="199" t="s">
        <v>3619</v>
      </c>
      <c r="E314" s="199" t="s">
        <v>3620</v>
      </c>
      <c r="F314" s="62" t="s">
        <v>27</v>
      </c>
      <c r="G314" s="62" t="str">
        <f>_xlfn.IFNA(VLOOKUP($A314,'Engaged Deals'!$A:$J,2,FALSE),"No")</f>
        <v>No</v>
      </c>
      <c r="H314" s="62" t="s">
        <v>66</v>
      </c>
      <c r="I314" s="199" t="s">
        <v>39</v>
      </c>
      <c r="J314" s="233">
        <v>42978</v>
      </c>
      <c r="K314" s="234" t="s">
        <v>3621</v>
      </c>
      <c r="L314" s="199" t="s">
        <v>46</v>
      </c>
      <c r="M314" s="233">
        <v>42978</v>
      </c>
      <c r="N314" s="236">
        <v>75000</v>
      </c>
      <c r="O314" s="373">
        <f t="shared" si="4"/>
        <v>7.4999999999999997E-2</v>
      </c>
      <c r="P314" s="276">
        <v>12</v>
      </c>
      <c r="Q314" s="235" t="s">
        <v>113</v>
      </c>
      <c r="R314" s="237" t="s">
        <v>125</v>
      </c>
      <c r="S314" s="199" t="s">
        <v>8</v>
      </c>
      <c r="T314" s="199" t="s">
        <v>104</v>
      </c>
      <c r="U314" s="199"/>
      <c r="V314" s="199" t="s">
        <v>6392</v>
      </c>
      <c r="W314" s="199"/>
      <c r="Y314" s="374" t="s">
        <v>7201</v>
      </c>
    </row>
    <row r="315" spans="1:25" x14ac:dyDescent="0.25">
      <c r="A315" s="273" t="s">
        <v>3960</v>
      </c>
      <c r="B315" s="79" t="s">
        <v>59</v>
      </c>
      <c r="C315" s="79" t="s">
        <v>468</v>
      </c>
      <c r="D315" s="79" t="s">
        <v>2080</v>
      </c>
      <c r="E315" s="79" t="s">
        <v>3961</v>
      </c>
      <c r="F315" s="62" t="s">
        <v>26</v>
      </c>
      <c r="G315" s="62" t="str">
        <f>_xlfn.IFNA(VLOOKUP($A315,'Engaged Deals'!$A:$J,2,FALSE),"No")</f>
        <v>No</v>
      </c>
      <c r="H315" s="62" t="s">
        <v>65</v>
      </c>
      <c r="I315" s="79" t="s">
        <v>32</v>
      </c>
      <c r="J315" s="80">
        <v>42916</v>
      </c>
      <c r="K315" s="174" t="s">
        <v>3962</v>
      </c>
      <c r="L315" s="79" t="s">
        <v>48</v>
      </c>
      <c r="M315" s="238">
        <v>42916</v>
      </c>
      <c r="N315" s="167">
        <v>180000</v>
      </c>
      <c r="O315" s="373">
        <f t="shared" si="4"/>
        <v>0.18</v>
      </c>
      <c r="P315" s="274">
        <v>12</v>
      </c>
      <c r="Q315" s="238" t="s">
        <v>7101</v>
      </c>
      <c r="R315" s="84" t="s">
        <v>292</v>
      </c>
      <c r="S315" s="79" t="s">
        <v>8</v>
      </c>
      <c r="T315" s="79" t="s">
        <v>134</v>
      </c>
      <c r="U315" s="79" t="s">
        <v>1119</v>
      </c>
      <c r="V315" s="79" t="s">
        <v>6069</v>
      </c>
      <c r="W315" s="79" t="s">
        <v>221</v>
      </c>
      <c r="Y315" s="374" t="s">
        <v>7201</v>
      </c>
    </row>
    <row r="316" spans="1:25" x14ac:dyDescent="0.25">
      <c r="A316" s="273" t="s">
        <v>3960</v>
      </c>
      <c r="B316" s="79" t="s">
        <v>59</v>
      </c>
      <c r="C316" s="79" t="s">
        <v>468</v>
      </c>
      <c r="D316" s="79" t="s">
        <v>2080</v>
      </c>
      <c r="E316" s="79" t="s">
        <v>3961</v>
      </c>
      <c r="F316" s="62" t="s">
        <v>26</v>
      </c>
      <c r="G316" s="62" t="str">
        <f>_xlfn.IFNA(VLOOKUP($A316,'Engaged Deals'!$A:$J,2,FALSE),"No")</f>
        <v>No</v>
      </c>
      <c r="H316" s="62" t="s">
        <v>65</v>
      </c>
      <c r="I316" s="79" t="s">
        <v>32</v>
      </c>
      <c r="J316" s="80">
        <v>42916</v>
      </c>
      <c r="K316" s="174" t="s">
        <v>3962</v>
      </c>
      <c r="L316" s="79" t="s">
        <v>48</v>
      </c>
      <c r="M316" s="238">
        <v>42916</v>
      </c>
      <c r="N316" s="167">
        <v>150000</v>
      </c>
      <c r="O316" s="373">
        <f t="shared" si="4"/>
        <v>0.15</v>
      </c>
      <c r="P316" s="274">
        <v>12</v>
      </c>
      <c r="Q316" s="238" t="s">
        <v>6777</v>
      </c>
      <c r="R316" s="84" t="s">
        <v>103</v>
      </c>
      <c r="S316" s="79" t="s">
        <v>7</v>
      </c>
      <c r="T316" s="79" t="s">
        <v>388</v>
      </c>
      <c r="U316" s="79" t="s">
        <v>389</v>
      </c>
      <c r="V316" s="79" t="s">
        <v>6069</v>
      </c>
      <c r="W316" s="79" t="s">
        <v>221</v>
      </c>
      <c r="Y316" s="374" t="s">
        <v>7201</v>
      </c>
    </row>
    <row r="317" spans="1:25" x14ac:dyDescent="0.25">
      <c r="A317" s="275" t="s">
        <v>1140</v>
      </c>
      <c r="B317" s="199" t="s">
        <v>60</v>
      </c>
      <c r="C317" s="199" t="s">
        <v>138</v>
      </c>
      <c r="D317" s="199" t="s">
        <v>644</v>
      </c>
      <c r="E317" s="199" t="s">
        <v>1139</v>
      </c>
      <c r="F317" s="62" t="s">
        <v>25</v>
      </c>
      <c r="G317" s="62" t="str">
        <f>_xlfn.IFNA(VLOOKUP($A317,'Engaged Deals'!$A:$J,2,FALSE),"No")</f>
        <v>No</v>
      </c>
      <c r="H317" s="62" t="s">
        <v>66</v>
      </c>
      <c r="I317" s="199" t="s">
        <v>35</v>
      </c>
      <c r="J317" s="233">
        <v>42975</v>
      </c>
      <c r="K317" s="234" t="s">
        <v>1141</v>
      </c>
      <c r="L317" s="199" t="s">
        <v>46</v>
      </c>
      <c r="M317" s="233">
        <v>43009</v>
      </c>
      <c r="N317" s="236">
        <v>372000</v>
      </c>
      <c r="O317" s="373">
        <f t="shared" si="4"/>
        <v>0.372</v>
      </c>
      <c r="P317" s="276">
        <v>12</v>
      </c>
      <c r="Q317" s="235" t="s">
        <v>635</v>
      </c>
      <c r="R317" s="237" t="s">
        <v>125</v>
      </c>
      <c r="S317" s="199" t="s">
        <v>9</v>
      </c>
      <c r="T317" s="199" t="s">
        <v>184</v>
      </c>
      <c r="U317" s="199"/>
      <c r="V317" s="199" t="s">
        <v>6324</v>
      </c>
      <c r="W317" s="199"/>
      <c r="Y317" s="374" t="s">
        <v>7201</v>
      </c>
    </row>
    <row r="318" spans="1:25" x14ac:dyDescent="0.25">
      <c r="A318" s="275" t="s">
        <v>2129</v>
      </c>
      <c r="B318" s="199" t="s">
        <v>61</v>
      </c>
      <c r="C318" s="199" t="s">
        <v>61</v>
      </c>
      <c r="D318" s="199" t="s">
        <v>2130</v>
      </c>
      <c r="E318" s="199" t="s">
        <v>316</v>
      </c>
      <c r="F318" s="62" t="s">
        <v>26</v>
      </c>
      <c r="G318" s="62" t="str">
        <f>_xlfn.IFNA(VLOOKUP($A318,'Engaged Deals'!$A:$J,2,FALSE),"No")</f>
        <v>No</v>
      </c>
      <c r="H318" s="62" t="s">
        <v>67</v>
      </c>
      <c r="I318" s="199" t="s">
        <v>32</v>
      </c>
      <c r="J318" s="233">
        <v>43100</v>
      </c>
      <c r="K318" s="234" t="s">
        <v>2131</v>
      </c>
      <c r="L318" s="199" t="s">
        <v>47</v>
      </c>
      <c r="M318" s="235">
        <v>43100</v>
      </c>
      <c r="N318" s="236">
        <v>200000</v>
      </c>
      <c r="O318" s="373">
        <f t="shared" si="4"/>
        <v>0.2</v>
      </c>
      <c r="P318" s="276">
        <v>12</v>
      </c>
      <c r="Q318" s="235" t="s">
        <v>7061</v>
      </c>
      <c r="R318" s="237" t="s">
        <v>103</v>
      </c>
      <c r="S318" s="199" t="s">
        <v>18</v>
      </c>
      <c r="T318" s="199" t="s">
        <v>488</v>
      </c>
      <c r="U318" s="199" t="s">
        <v>2132</v>
      </c>
      <c r="V318" s="199" t="s">
        <v>7062</v>
      </c>
      <c r="W318" s="199" t="s">
        <v>297</v>
      </c>
      <c r="Y318" s="374" t="s">
        <v>7201</v>
      </c>
    </row>
    <row r="319" spans="1:25" x14ac:dyDescent="0.25">
      <c r="A319" s="275" t="s">
        <v>532</v>
      </c>
      <c r="B319" s="199" t="s">
        <v>56</v>
      </c>
      <c r="C319" s="199" t="s">
        <v>117</v>
      </c>
      <c r="D319" s="199" t="s">
        <v>533</v>
      </c>
      <c r="E319" s="199" t="s">
        <v>534</v>
      </c>
      <c r="F319" s="62" t="s">
        <v>25</v>
      </c>
      <c r="G319" s="62" t="str">
        <f>_xlfn.IFNA(VLOOKUP($A319,'Engaged Deals'!$A:$J,2,FALSE),"No")</f>
        <v>No</v>
      </c>
      <c r="H319" s="62" t="s">
        <v>66</v>
      </c>
      <c r="I319" s="199" t="s">
        <v>41</v>
      </c>
      <c r="J319" s="233">
        <v>43007</v>
      </c>
      <c r="K319" s="234" t="s">
        <v>535</v>
      </c>
      <c r="L319" s="199" t="s">
        <v>48</v>
      </c>
      <c r="M319" s="233">
        <v>43007</v>
      </c>
      <c r="N319" s="236">
        <v>1000000</v>
      </c>
      <c r="O319" s="373">
        <f t="shared" si="4"/>
        <v>1</v>
      </c>
      <c r="P319" s="276">
        <v>1</v>
      </c>
      <c r="Q319" s="235" t="s">
        <v>7102</v>
      </c>
      <c r="R319" s="237" t="s">
        <v>103</v>
      </c>
      <c r="S319" s="199" t="s">
        <v>13</v>
      </c>
      <c r="T319" s="199" t="s">
        <v>126</v>
      </c>
      <c r="U319" s="199" t="s">
        <v>434</v>
      </c>
      <c r="V319" s="199" t="s">
        <v>6307</v>
      </c>
      <c r="W319" s="199" t="s">
        <v>525</v>
      </c>
      <c r="Y319" s="374" t="s">
        <v>7201</v>
      </c>
    </row>
    <row r="320" spans="1:25" x14ac:dyDescent="0.25">
      <c r="A320" s="275" t="s">
        <v>4550</v>
      </c>
      <c r="B320" s="199" t="s">
        <v>60</v>
      </c>
      <c r="C320" s="199" t="s">
        <v>138</v>
      </c>
      <c r="D320" s="199" t="s">
        <v>4551</v>
      </c>
      <c r="E320" s="199" t="s">
        <v>4552</v>
      </c>
      <c r="F320" s="62" t="s">
        <v>27</v>
      </c>
      <c r="G320" s="62" t="str">
        <f>_xlfn.IFNA(VLOOKUP($A320,'Engaged Deals'!$A:$J,2,FALSE),"No")</f>
        <v>No</v>
      </c>
      <c r="H320" s="62" t="s">
        <v>66</v>
      </c>
      <c r="I320" s="199" t="s">
        <v>39</v>
      </c>
      <c r="J320" s="233">
        <v>43000</v>
      </c>
      <c r="K320" s="234" t="s">
        <v>4553</v>
      </c>
      <c r="L320" s="199" t="s">
        <v>47</v>
      </c>
      <c r="M320" s="233">
        <v>43000</v>
      </c>
      <c r="N320" s="236">
        <v>74400</v>
      </c>
      <c r="O320" s="373">
        <f t="shared" si="4"/>
        <v>7.4399999999999994E-2</v>
      </c>
      <c r="P320" s="276">
        <v>1</v>
      </c>
      <c r="Q320" s="235" t="s">
        <v>7102</v>
      </c>
      <c r="R320" s="237" t="s">
        <v>103</v>
      </c>
      <c r="S320" s="199" t="s">
        <v>7</v>
      </c>
      <c r="T320" s="199" t="s">
        <v>921</v>
      </c>
      <c r="U320" s="199" t="s">
        <v>4554</v>
      </c>
      <c r="V320" s="199" t="s">
        <v>6235</v>
      </c>
      <c r="W320" s="199" t="s">
        <v>757</v>
      </c>
      <c r="Y320" s="374" t="s">
        <v>7201</v>
      </c>
    </row>
    <row r="321" spans="1:25" x14ac:dyDescent="0.25">
      <c r="A321" s="273" t="s">
        <v>1998</v>
      </c>
      <c r="B321" s="79" t="s">
        <v>56</v>
      </c>
      <c r="C321" s="79" t="s">
        <v>117</v>
      </c>
      <c r="D321" s="79" t="s">
        <v>190</v>
      </c>
      <c r="E321" s="79" t="s">
        <v>1999</v>
      </c>
      <c r="F321" s="62" t="s">
        <v>25</v>
      </c>
      <c r="G321" s="62" t="str">
        <f>_xlfn.IFNA(VLOOKUP($A321,'Engaged Deals'!$A:$J,2,FALSE),"No")</f>
        <v>No</v>
      </c>
      <c r="H321" s="62" t="s">
        <v>65</v>
      </c>
      <c r="I321" s="79" t="s">
        <v>35</v>
      </c>
      <c r="J321" s="80">
        <v>42899</v>
      </c>
      <c r="K321" s="174" t="s">
        <v>2000</v>
      </c>
      <c r="L321" s="79" t="s">
        <v>46</v>
      </c>
      <c r="M321" s="238">
        <v>42899</v>
      </c>
      <c r="N321" s="167">
        <v>200000</v>
      </c>
      <c r="O321" s="373">
        <f t="shared" si="4"/>
        <v>0.2</v>
      </c>
      <c r="P321" s="274">
        <v>12</v>
      </c>
      <c r="Q321" s="238" t="s">
        <v>113</v>
      </c>
      <c r="R321" s="84" t="s">
        <v>125</v>
      </c>
      <c r="S321" s="79" t="s">
        <v>8</v>
      </c>
      <c r="T321" s="79" t="s">
        <v>104</v>
      </c>
      <c r="U321" s="79" t="s">
        <v>105</v>
      </c>
      <c r="V321" s="79" t="s">
        <v>5770</v>
      </c>
      <c r="W321" s="79"/>
      <c r="Y321" s="374" t="s">
        <v>7201</v>
      </c>
    </row>
    <row r="322" spans="1:25" x14ac:dyDescent="0.25">
      <c r="A322" s="273" t="s">
        <v>3536</v>
      </c>
      <c r="B322" s="79" t="s">
        <v>56</v>
      </c>
      <c r="C322" s="79" t="s">
        <v>194</v>
      </c>
      <c r="D322" s="79" t="s">
        <v>3537</v>
      </c>
      <c r="E322" s="79" t="s">
        <v>3514</v>
      </c>
      <c r="F322" s="62" t="s">
        <v>27</v>
      </c>
      <c r="G322" s="62" t="str">
        <f>_xlfn.IFNA(VLOOKUP($A322,'Engaged Deals'!$A:$J,2,FALSE),"No")</f>
        <v>No</v>
      </c>
      <c r="H322" s="62" t="s">
        <v>65</v>
      </c>
      <c r="I322" s="79" t="s">
        <v>40</v>
      </c>
      <c r="J322" s="80">
        <v>42915</v>
      </c>
      <c r="K322" s="174" t="s">
        <v>3538</v>
      </c>
      <c r="L322" s="79" t="s">
        <v>47</v>
      </c>
      <c r="M322" s="238">
        <v>42915</v>
      </c>
      <c r="N322" s="167">
        <v>80000</v>
      </c>
      <c r="O322" s="373">
        <f t="shared" ref="O322:O385" si="5">N322/1000000</f>
        <v>0.08</v>
      </c>
      <c r="P322" s="274">
        <v>12</v>
      </c>
      <c r="Q322" s="238" t="s">
        <v>172</v>
      </c>
      <c r="R322" s="84" t="s">
        <v>103</v>
      </c>
      <c r="S322" s="79" t="s">
        <v>7</v>
      </c>
      <c r="T322" s="79" t="s">
        <v>477</v>
      </c>
      <c r="U322" s="79" t="s">
        <v>1204</v>
      </c>
      <c r="V322" s="79" t="s">
        <v>5989</v>
      </c>
      <c r="W322" s="79" t="s">
        <v>757</v>
      </c>
      <c r="Y322" s="374" t="s">
        <v>7201</v>
      </c>
    </row>
    <row r="323" spans="1:25" x14ac:dyDescent="0.25">
      <c r="A323" s="275" t="s">
        <v>1303</v>
      </c>
      <c r="B323" s="199" t="s">
        <v>60</v>
      </c>
      <c r="C323" s="199" t="s">
        <v>543</v>
      </c>
      <c r="D323" s="199" t="s">
        <v>1304</v>
      </c>
      <c r="E323" s="199" t="s">
        <v>1305</v>
      </c>
      <c r="F323" s="62" t="s">
        <v>6576</v>
      </c>
      <c r="G323" s="62" t="str">
        <f>_xlfn.IFNA(VLOOKUP($A323,'Engaged Deals'!$A:$J,2,FALSE),"No")</f>
        <v>No</v>
      </c>
      <c r="H323" s="62" t="s">
        <v>66</v>
      </c>
      <c r="I323" s="199" t="s">
        <v>34</v>
      </c>
      <c r="J323" s="233">
        <v>43006</v>
      </c>
      <c r="K323" s="234" t="s">
        <v>1306</v>
      </c>
      <c r="L323" s="199" t="s">
        <v>46</v>
      </c>
      <c r="M323" s="233">
        <v>43006</v>
      </c>
      <c r="N323" s="236">
        <v>500000</v>
      </c>
      <c r="O323" s="373">
        <f t="shared" si="5"/>
        <v>0.5</v>
      </c>
      <c r="P323" s="276">
        <v>1</v>
      </c>
      <c r="Q323" s="235" t="s">
        <v>7499</v>
      </c>
      <c r="R323" s="237" t="s">
        <v>292</v>
      </c>
      <c r="S323" s="199" t="s">
        <v>13</v>
      </c>
      <c r="T323" s="199" t="s">
        <v>126</v>
      </c>
      <c r="U323" s="199" t="s">
        <v>1307</v>
      </c>
      <c r="V323" s="199" t="s">
        <v>6334</v>
      </c>
      <c r="W323" s="199"/>
      <c r="Y323" s="374" t="s">
        <v>7201</v>
      </c>
    </row>
    <row r="324" spans="1:25" x14ac:dyDescent="0.25">
      <c r="A324" s="273" t="s">
        <v>189</v>
      </c>
      <c r="B324" s="79" t="s">
        <v>56</v>
      </c>
      <c r="C324" s="79" t="s">
        <v>117</v>
      </c>
      <c r="D324" s="79" t="s">
        <v>190</v>
      </c>
      <c r="E324" s="79" t="s">
        <v>191</v>
      </c>
      <c r="F324" s="62" t="s">
        <v>25</v>
      </c>
      <c r="G324" s="62" t="str">
        <f>_xlfn.IFNA(VLOOKUP($A324,'Engaged Deals'!$A:$J,2,FALSE),"No")</f>
        <v>No</v>
      </c>
      <c r="H324" s="62" t="s">
        <v>65</v>
      </c>
      <c r="I324" s="79" t="s">
        <v>35</v>
      </c>
      <c r="J324" s="80">
        <v>42899</v>
      </c>
      <c r="K324" s="174" t="s">
        <v>192</v>
      </c>
      <c r="L324" s="79" t="s">
        <v>46</v>
      </c>
      <c r="M324" s="238">
        <v>42899</v>
      </c>
      <c r="N324" s="167">
        <v>5000000</v>
      </c>
      <c r="O324" s="373">
        <f t="shared" si="5"/>
        <v>5</v>
      </c>
      <c r="P324" s="274">
        <v>12</v>
      </c>
      <c r="Q324" s="238" t="s">
        <v>113</v>
      </c>
      <c r="R324" s="84" t="s">
        <v>125</v>
      </c>
      <c r="S324" s="79" t="s">
        <v>8</v>
      </c>
      <c r="T324" s="79" t="s">
        <v>104</v>
      </c>
      <c r="U324" s="79"/>
      <c r="V324" s="79" t="s">
        <v>5770</v>
      </c>
      <c r="W324" s="79"/>
      <c r="Y324" s="374" t="s">
        <v>7201</v>
      </c>
    </row>
    <row r="325" spans="1:25" x14ac:dyDescent="0.25">
      <c r="A325" s="275" t="s">
        <v>1858</v>
      </c>
      <c r="B325" s="199" t="s">
        <v>62</v>
      </c>
      <c r="C325" s="199" t="s">
        <v>1065</v>
      </c>
      <c r="D325" s="199" t="s">
        <v>1859</v>
      </c>
      <c r="E325" s="199" t="s">
        <v>316</v>
      </c>
      <c r="F325" s="62" t="s">
        <v>28</v>
      </c>
      <c r="G325" s="62" t="str">
        <f>_xlfn.IFNA(VLOOKUP($A325,'Engaged Deals'!$A:$J,2,FALSE),"No")</f>
        <v>No</v>
      </c>
      <c r="H325" s="62" t="s">
        <v>66</v>
      </c>
      <c r="I325" s="199" t="s">
        <v>34</v>
      </c>
      <c r="J325" s="233">
        <v>43007</v>
      </c>
      <c r="K325" s="234" t="s">
        <v>1860</v>
      </c>
      <c r="L325" s="199" t="s">
        <v>47</v>
      </c>
      <c r="M325" s="233">
        <v>43007</v>
      </c>
      <c r="N325" s="236">
        <v>200000</v>
      </c>
      <c r="O325" s="373">
        <f t="shared" si="5"/>
        <v>0.2</v>
      </c>
      <c r="P325" s="276">
        <v>1</v>
      </c>
      <c r="Q325" s="235" t="s">
        <v>7102</v>
      </c>
      <c r="R325" s="237" t="s">
        <v>103</v>
      </c>
      <c r="S325" s="199" t="s">
        <v>7</v>
      </c>
      <c r="T325" s="199" t="s">
        <v>477</v>
      </c>
      <c r="U325" s="199" t="s">
        <v>1138</v>
      </c>
      <c r="V325" s="199" t="s">
        <v>5526</v>
      </c>
      <c r="W325" s="199" t="s">
        <v>313</v>
      </c>
      <c r="Y325" s="374" t="s">
        <v>7201</v>
      </c>
    </row>
    <row r="326" spans="1:25" x14ac:dyDescent="0.25">
      <c r="A326" s="275" t="s">
        <v>3318</v>
      </c>
      <c r="B326" s="199" t="s">
        <v>56</v>
      </c>
      <c r="C326" s="199" t="s">
        <v>194</v>
      </c>
      <c r="D326" s="199" t="s">
        <v>3287</v>
      </c>
      <c r="E326" s="199" t="s">
        <v>3319</v>
      </c>
      <c r="F326" s="62" t="s">
        <v>27</v>
      </c>
      <c r="G326" s="62" t="str">
        <f>_xlfn.IFNA(VLOOKUP($A326,'Engaged Deals'!$A:$J,2,FALSE),"No")</f>
        <v>No</v>
      </c>
      <c r="H326" s="62" t="s">
        <v>66</v>
      </c>
      <c r="I326" s="199" t="s">
        <v>39</v>
      </c>
      <c r="J326" s="233">
        <v>42923</v>
      </c>
      <c r="K326" s="234" t="s">
        <v>3320</v>
      </c>
      <c r="L326" s="199" t="s">
        <v>46</v>
      </c>
      <c r="M326" s="233">
        <v>42923</v>
      </c>
      <c r="N326" s="236">
        <v>100000</v>
      </c>
      <c r="O326" s="373">
        <f t="shared" si="5"/>
        <v>0.1</v>
      </c>
      <c r="P326" s="276">
        <v>12</v>
      </c>
      <c r="Q326" s="235" t="s">
        <v>3290</v>
      </c>
      <c r="R326" s="237" t="s">
        <v>125</v>
      </c>
      <c r="S326" s="199" t="s">
        <v>8</v>
      </c>
      <c r="T326" s="199" t="s">
        <v>134</v>
      </c>
      <c r="U326" s="199" t="s">
        <v>3291</v>
      </c>
      <c r="V326" s="199" t="s">
        <v>6071</v>
      </c>
      <c r="W326" s="199" t="s">
        <v>297</v>
      </c>
      <c r="Y326" s="374" t="s">
        <v>7201</v>
      </c>
    </row>
    <row r="327" spans="1:25" x14ac:dyDescent="0.25">
      <c r="A327" s="273" t="s">
        <v>5681</v>
      </c>
      <c r="B327" s="79" t="s">
        <v>57</v>
      </c>
      <c r="C327" s="79" t="s">
        <v>98</v>
      </c>
      <c r="D327" s="79" t="s">
        <v>5682</v>
      </c>
      <c r="E327" s="79" t="s">
        <v>5683</v>
      </c>
      <c r="F327" s="62" t="s">
        <v>28</v>
      </c>
      <c r="G327" s="62" t="str">
        <f>_xlfn.IFNA(VLOOKUP($A327,'Engaged Deals'!$A:$J,2,FALSE),"No")</f>
        <v>No</v>
      </c>
      <c r="H327" s="62" t="s">
        <v>65</v>
      </c>
      <c r="I327" s="82" t="s">
        <v>43</v>
      </c>
      <c r="J327" s="80">
        <v>42905</v>
      </c>
      <c r="K327" s="174" t="s">
        <v>5961</v>
      </c>
      <c r="L327" s="79" t="s">
        <v>46</v>
      </c>
      <c r="M327" s="238">
        <v>42905</v>
      </c>
      <c r="N327" s="167">
        <v>151000</v>
      </c>
      <c r="O327" s="373">
        <f t="shared" si="5"/>
        <v>0.151</v>
      </c>
      <c r="P327" s="274">
        <v>12</v>
      </c>
      <c r="Q327" s="238" t="s">
        <v>5535</v>
      </c>
      <c r="R327" s="84" t="s">
        <v>125</v>
      </c>
      <c r="S327" s="79" t="s">
        <v>6</v>
      </c>
      <c r="T327" s="79" t="s">
        <v>1641</v>
      </c>
      <c r="U327" s="79" t="s">
        <v>5962</v>
      </c>
      <c r="V327" s="79" t="s">
        <v>106</v>
      </c>
      <c r="W327" s="79" t="s">
        <v>667</v>
      </c>
      <c r="Y327" s="374" t="s">
        <v>7201</v>
      </c>
    </row>
    <row r="328" spans="1:25" x14ac:dyDescent="0.25">
      <c r="A328" s="273" t="s">
        <v>5681</v>
      </c>
      <c r="B328" s="79" t="s">
        <v>57</v>
      </c>
      <c r="C328" s="79" t="s">
        <v>98</v>
      </c>
      <c r="D328" s="79" t="s">
        <v>5682</v>
      </c>
      <c r="E328" s="79" t="s">
        <v>5683</v>
      </c>
      <c r="F328" s="62" t="s">
        <v>28</v>
      </c>
      <c r="G328" s="62" t="str">
        <f>_xlfn.IFNA(VLOOKUP($A328,'Engaged Deals'!$A:$J,2,FALSE),"No")</f>
        <v>No</v>
      </c>
      <c r="H328" s="62" t="s">
        <v>65</v>
      </c>
      <c r="I328" s="82" t="s">
        <v>43</v>
      </c>
      <c r="J328" s="80">
        <v>42905</v>
      </c>
      <c r="K328" s="174" t="s">
        <v>5961</v>
      </c>
      <c r="L328" s="79" t="s">
        <v>46</v>
      </c>
      <c r="M328" s="238">
        <v>42905</v>
      </c>
      <c r="N328" s="167">
        <v>100000</v>
      </c>
      <c r="O328" s="373">
        <f t="shared" si="5"/>
        <v>0.1</v>
      </c>
      <c r="P328" s="274">
        <v>12</v>
      </c>
      <c r="Q328" s="238" t="s">
        <v>5535</v>
      </c>
      <c r="R328" s="84" t="s">
        <v>125</v>
      </c>
      <c r="S328" s="79" t="s">
        <v>8</v>
      </c>
      <c r="T328" s="79" t="s">
        <v>104</v>
      </c>
      <c r="U328" s="79" t="s">
        <v>105</v>
      </c>
      <c r="V328" s="79" t="s">
        <v>106</v>
      </c>
      <c r="W328" s="79" t="s">
        <v>667</v>
      </c>
      <c r="Y328" s="374" t="s">
        <v>7201</v>
      </c>
    </row>
    <row r="329" spans="1:25" x14ac:dyDescent="0.25">
      <c r="A329" s="275" t="s">
        <v>213</v>
      </c>
      <c r="B329" s="199" t="s">
        <v>56</v>
      </c>
      <c r="C329" s="199" t="s">
        <v>194</v>
      </c>
      <c r="D329" s="199" t="s">
        <v>214</v>
      </c>
      <c r="E329" s="199" t="s">
        <v>215</v>
      </c>
      <c r="F329" s="62" t="s">
        <v>28</v>
      </c>
      <c r="G329" s="62" t="str">
        <f>_xlfn.IFNA(VLOOKUP($A329,'Engaged Deals'!$A:$J,2,FALSE),"No")</f>
        <v>No</v>
      </c>
      <c r="H329" s="62" t="s">
        <v>66</v>
      </c>
      <c r="I329" s="199" t="s">
        <v>43</v>
      </c>
      <c r="J329" s="233">
        <v>42993</v>
      </c>
      <c r="K329" s="234" t="s">
        <v>216</v>
      </c>
      <c r="L329" s="199" t="s">
        <v>142</v>
      </c>
      <c r="M329" s="233">
        <v>42993</v>
      </c>
      <c r="N329" s="236">
        <v>5000000</v>
      </c>
      <c r="O329" s="373">
        <f t="shared" si="5"/>
        <v>5</v>
      </c>
      <c r="P329" s="276">
        <v>12</v>
      </c>
      <c r="Q329" s="235" t="s">
        <v>172</v>
      </c>
      <c r="R329" s="237" t="s">
        <v>103</v>
      </c>
      <c r="S329" s="199" t="s">
        <v>8</v>
      </c>
      <c r="T329" s="199" t="s">
        <v>104</v>
      </c>
      <c r="U329" s="199" t="s">
        <v>105</v>
      </c>
      <c r="V329" s="199" t="s">
        <v>5915</v>
      </c>
      <c r="W329" s="199"/>
      <c r="Y329" s="374" t="s">
        <v>7201</v>
      </c>
    </row>
    <row r="330" spans="1:25" x14ac:dyDescent="0.25">
      <c r="A330" s="273" t="s">
        <v>6580</v>
      </c>
      <c r="B330" s="79" t="s">
        <v>57</v>
      </c>
      <c r="C330" s="79" t="s">
        <v>147</v>
      </c>
      <c r="D330" s="79" t="s">
        <v>6581</v>
      </c>
      <c r="E330" s="79" t="s">
        <v>6582</v>
      </c>
      <c r="F330" s="62" t="s">
        <v>26</v>
      </c>
      <c r="G330" s="62" t="str">
        <f>_xlfn.IFNA(VLOOKUP($A330,'Engaged Deals'!$A:$J,2,FALSE),"No")</f>
        <v>No</v>
      </c>
      <c r="H330" s="62" t="s">
        <v>65</v>
      </c>
      <c r="I330" s="79" t="s">
        <v>32</v>
      </c>
      <c r="J330" s="80">
        <v>42912</v>
      </c>
      <c r="K330" s="174" t="s">
        <v>6762</v>
      </c>
      <c r="L330" s="79" t="s">
        <v>46</v>
      </c>
      <c r="M330" s="238">
        <v>42912</v>
      </c>
      <c r="N330" s="167">
        <v>200000</v>
      </c>
      <c r="O330" s="373">
        <f t="shared" si="5"/>
        <v>0.2</v>
      </c>
      <c r="P330" s="274">
        <v>1</v>
      </c>
      <c r="Q330" s="238" t="s">
        <v>6513</v>
      </c>
      <c r="R330" s="84" t="s">
        <v>125</v>
      </c>
      <c r="S330" s="79" t="s">
        <v>7</v>
      </c>
      <c r="T330" s="79" t="s">
        <v>306</v>
      </c>
      <c r="U330" s="79" t="s">
        <v>6763</v>
      </c>
      <c r="V330" s="79" t="s">
        <v>6764</v>
      </c>
      <c r="W330" s="79"/>
      <c r="Y330" s="374" t="s">
        <v>7201</v>
      </c>
    </row>
    <row r="331" spans="1:25" x14ac:dyDescent="0.25">
      <c r="A331" s="273" t="s">
        <v>6580</v>
      </c>
      <c r="B331" s="79" t="s">
        <v>57</v>
      </c>
      <c r="C331" s="79" t="s">
        <v>147</v>
      </c>
      <c r="D331" s="79" t="s">
        <v>6581</v>
      </c>
      <c r="E331" s="79" t="s">
        <v>6582</v>
      </c>
      <c r="F331" s="62" t="s">
        <v>26</v>
      </c>
      <c r="G331" s="62" t="str">
        <f>_xlfn.IFNA(VLOOKUP($A331,'Engaged Deals'!$A:$J,2,FALSE),"No")</f>
        <v>No</v>
      </c>
      <c r="H331" s="62" t="s">
        <v>65</v>
      </c>
      <c r="I331" s="79" t="s">
        <v>32</v>
      </c>
      <c r="J331" s="80">
        <v>42912</v>
      </c>
      <c r="K331" s="174" t="s">
        <v>6762</v>
      </c>
      <c r="L331" s="79" t="s">
        <v>46</v>
      </c>
      <c r="M331" s="238">
        <v>42912</v>
      </c>
      <c r="N331" s="167">
        <v>200000</v>
      </c>
      <c r="O331" s="373">
        <f t="shared" si="5"/>
        <v>0.2</v>
      </c>
      <c r="P331" s="274">
        <v>1</v>
      </c>
      <c r="Q331" s="238" t="s">
        <v>6513</v>
      </c>
      <c r="R331" s="84" t="s">
        <v>125</v>
      </c>
      <c r="S331" s="79" t="s">
        <v>7</v>
      </c>
      <c r="T331" s="79" t="s">
        <v>921</v>
      </c>
      <c r="U331" s="79" t="s">
        <v>2432</v>
      </c>
      <c r="V331" s="79" t="s">
        <v>6764</v>
      </c>
      <c r="W331" s="79"/>
      <c r="Y331" s="374" t="s">
        <v>7201</v>
      </c>
    </row>
    <row r="332" spans="1:25" x14ac:dyDescent="0.25">
      <c r="A332" s="278" t="s">
        <v>7780</v>
      </c>
      <c r="B332" s="268" t="s">
        <v>56</v>
      </c>
      <c r="C332" s="268" t="s">
        <v>161</v>
      </c>
      <c r="D332" s="268" t="s">
        <v>7781</v>
      </c>
      <c r="E332" s="268" t="s">
        <v>528</v>
      </c>
      <c r="F332" s="62" t="s">
        <v>26</v>
      </c>
      <c r="G332" s="62" t="str">
        <f>_xlfn.IFNA(VLOOKUP($A332,'Engaged Deals'!$A:$J,2,FALSE),"No")</f>
        <v>No</v>
      </c>
      <c r="H332" s="62" t="s">
        <v>67</v>
      </c>
      <c r="I332" s="268" t="s">
        <v>33</v>
      </c>
      <c r="J332" s="269">
        <v>43099</v>
      </c>
      <c r="K332" s="270" t="s">
        <v>7782</v>
      </c>
      <c r="L332" s="268" t="s">
        <v>47</v>
      </c>
      <c r="M332" s="279">
        <v>43099</v>
      </c>
      <c r="N332" s="271">
        <v>50000</v>
      </c>
      <c r="O332" s="373">
        <f t="shared" si="5"/>
        <v>0.05</v>
      </c>
      <c r="P332" s="280">
        <v>12</v>
      </c>
      <c r="Q332" s="279" t="s">
        <v>7101</v>
      </c>
      <c r="R332" s="272" t="s">
        <v>125</v>
      </c>
      <c r="S332" s="268" t="s">
        <v>18</v>
      </c>
      <c r="T332" s="268" t="s">
        <v>316</v>
      </c>
      <c r="U332" s="268" t="s">
        <v>6779</v>
      </c>
      <c r="V332" s="199" t="s">
        <v>7783</v>
      </c>
      <c r="W332" s="199" t="s">
        <v>313</v>
      </c>
      <c r="Y332" s="374" t="s">
        <v>7201</v>
      </c>
    </row>
    <row r="333" spans="1:25" x14ac:dyDescent="0.25">
      <c r="A333" s="273" t="s">
        <v>2651</v>
      </c>
      <c r="B333" s="79" t="s">
        <v>56</v>
      </c>
      <c r="C333" s="79" t="s">
        <v>510</v>
      </c>
      <c r="D333" s="79" t="s">
        <v>2652</v>
      </c>
      <c r="E333" s="79" t="s">
        <v>2653</v>
      </c>
      <c r="F333" s="62" t="s">
        <v>27</v>
      </c>
      <c r="G333" s="62" t="str">
        <f>_xlfn.IFNA(VLOOKUP($A333,'Engaged Deals'!$A:$J,2,FALSE),"No")</f>
        <v>No</v>
      </c>
      <c r="H333" s="62" t="s">
        <v>65</v>
      </c>
      <c r="I333" s="82" t="s">
        <v>39</v>
      </c>
      <c r="J333" s="80">
        <v>42916</v>
      </c>
      <c r="K333" s="174" t="s">
        <v>2654</v>
      </c>
      <c r="L333" s="79" t="s">
        <v>46</v>
      </c>
      <c r="M333" s="238">
        <v>42916</v>
      </c>
      <c r="N333" s="167">
        <v>125000</v>
      </c>
      <c r="O333" s="373">
        <f t="shared" si="5"/>
        <v>0.125</v>
      </c>
      <c r="P333" s="274">
        <v>1</v>
      </c>
      <c r="Q333" s="238" t="s">
        <v>2655</v>
      </c>
      <c r="R333" s="84" t="s">
        <v>103</v>
      </c>
      <c r="S333" s="79" t="s">
        <v>11</v>
      </c>
      <c r="T333" s="79" t="s">
        <v>11</v>
      </c>
      <c r="U333" s="79"/>
      <c r="V333" s="79" t="s">
        <v>5996</v>
      </c>
      <c r="W333" s="79" t="s">
        <v>186</v>
      </c>
      <c r="Y333" s="374" t="s">
        <v>7201</v>
      </c>
    </row>
    <row r="334" spans="1:25" x14ac:dyDescent="0.25">
      <c r="A334" s="275" t="s">
        <v>1374</v>
      </c>
      <c r="B334" s="199" t="s">
        <v>60</v>
      </c>
      <c r="C334" s="199" t="s">
        <v>377</v>
      </c>
      <c r="D334" s="199" t="s">
        <v>1375</v>
      </c>
      <c r="E334" s="199" t="s">
        <v>1376</v>
      </c>
      <c r="F334" s="62" t="s">
        <v>26</v>
      </c>
      <c r="G334" s="62" t="str">
        <f>_xlfn.IFNA(VLOOKUP($A334,'Engaged Deals'!$A:$J,2,FALSE),"No")</f>
        <v>No</v>
      </c>
      <c r="H334" s="62" t="s">
        <v>66</v>
      </c>
      <c r="I334" s="199" t="s">
        <v>32</v>
      </c>
      <c r="J334" s="233">
        <v>43007</v>
      </c>
      <c r="K334" s="234" t="s">
        <v>1377</v>
      </c>
      <c r="L334" s="199" t="s">
        <v>46</v>
      </c>
      <c r="M334" s="233">
        <v>43007</v>
      </c>
      <c r="N334" s="236">
        <v>300000</v>
      </c>
      <c r="O334" s="373">
        <f t="shared" si="5"/>
        <v>0.3</v>
      </c>
      <c r="P334" s="276">
        <v>3</v>
      </c>
      <c r="Q334" s="235" t="s">
        <v>305</v>
      </c>
      <c r="R334" s="237" t="s">
        <v>125</v>
      </c>
      <c r="S334" s="199" t="s">
        <v>9</v>
      </c>
      <c r="T334" s="199" t="s">
        <v>184</v>
      </c>
      <c r="U334" s="199" t="s">
        <v>1378</v>
      </c>
      <c r="V334" s="199" t="s">
        <v>5801</v>
      </c>
      <c r="W334" s="199" t="s">
        <v>667</v>
      </c>
      <c r="Y334" s="374" t="s">
        <v>7201</v>
      </c>
    </row>
    <row r="335" spans="1:25" x14ac:dyDescent="0.25">
      <c r="A335" s="275" t="s">
        <v>1374</v>
      </c>
      <c r="B335" s="199" t="s">
        <v>60</v>
      </c>
      <c r="C335" s="199" t="s">
        <v>377</v>
      </c>
      <c r="D335" s="199" t="s">
        <v>1375</v>
      </c>
      <c r="E335" s="199" t="s">
        <v>1376</v>
      </c>
      <c r="F335" s="62" t="s">
        <v>26</v>
      </c>
      <c r="G335" s="62" t="str">
        <f>_xlfn.IFNA(VLOOKUP($A335,'Engaged Deals'!$A:$J,2,FALSE),"No")</f>
        <v>No</v>
      </c>
      <c r="H335" s="62" t="s">
        <v>66</v>
      </c>
      <c r="I335" s="199" t="s">
        <v>32</v>
      </c>
      <c r="J335" s="233">
        <v>43007</v>
      </c>
      <c r="K335" s="234" t="s">
        <v>1377</v>
      </c>
      <c r="L335" s="199" t="s">
        <v>46</v>
      </c>
      <c r="M335" s="233">
        <v>43007</v>
      </c>
      <c r="N335" s="236">
        <v>200000</v>
      </c>
      <c r="O335" s="373">
        <f t="shared" si="5"/>
        <v>0.2</v>
      </c>
      <c r="P335" s="276">
        <v>1</v>
      </c>
      <c r="Q335" s="235" t="s">
        <v>445</v>
      </c>
      <c r="R335" s="237" t="s">
        <v>125</v>
      </c>
      <c r="S335" s="199" t="s">
        <v>13</v>
      </c>
      <c r="T335" s="199" t="s">
        <v>860</v>
      </c>
      <c r="U335" s="199" t="s">
        <v>861</v>
      </c>
      <c r="V335" s="199" t="s">
        <v>5801</v>
      </c>
      <c r="W335" s="199" t="s">
        <v>667</v>
      </c>
      <c r="Y335" s="374" t="s">
        <v>7201</v>
      </c>
    </row>
    <row r="336" spans="1:25" x14ac:dyDescent="0.25">
      <c r="A336" s="273" t="s">
        <v>499</v>
      </c>
      <c r="B336" s="79" t="s">
        <v>57</v>
      </c>
      <c r="C336" s="79" t="s">
        <v>182</v>
      </c>
      <c r="D336" s="79" t="s">
        <v>274</v>
      </c>
      <c r="E336" s="79" t="s">
        <v>500</v>
      </c>
      <c r="F336" s="62" t="s">
        <v>28</v>
      </c>
      <c r="G336" s="62" t="str">
        <f>_xlfn.IFNA(VLOOKUP($A336,'Engaged Deals'!$A:$J,2,FALSE),"No")</f>
        <v>No</v>
      </c>
      <c r="H336" s="62" t="s">
        <v>65</v>
      </c>
      <c r="I336" s="79" t="s">
        <v>36</v>
      </c>
      <c r="J336" s="80">
        <v>42901</v>
      </c>
      <c r="K336" s="174" t="s">
        <v>501</v>
      </c>
      <c r="L336" s="79" t="s">
        <v>47</v>
      </c>
      <c r="M336" s="238">
        <v>43034</v>
      </c>
      <c r="N336" s="167">
        <v>1000000</v>
      </c>
      <c r="O336" s="373">
        <f t="shared" si="5"/>
        <v>1</v>
      </c>
      <c r="P336" s="274">
        <v>1</v>
      </c>
      <c r="Q336" s="238" t="s">
        <v>7129</v>
      </c>
      <c r="R336" s="84" t="s">
        <v>125</v>
      </c>
      <c r="S336" s="79" t="s">
        <v>15</v>
      </c>
      <c r="T336" s="79" t="s">
        <v>278</v>
      </c>
      <c r="U336" s="79" t="s">
        <v>279</v>
      </c>
      <c r="V336" s="79" t="s">
        <v>7130</v>
      </c>
      <c r="W336" s="79"/>
      <c r="Y336" s="374" t="s">
        <v>7201</v>
      </c>
    </row>
    <row r="337" spans="1:25" x14ac:dyDescent="0.25">
      <c r="A337" s="273" t="s">
        <v>499</v>
      </c>
      <c r="B337" s="79" t="s">
        <v>57</v>
      </c>
      <c r="C337" s="79" t="s">
        <v>182</v>
      </c>
      <c r="D337" s="79" t="s">
        <v>274</v>
      </c>
      <c r="E337" s="79" t="s">
        <v>500</v>
      </c>
      <c r="F337" s="62" t="s">
        <v>28</v>
      </c>
      <c r="G337" s="62" t="str">
        <f>_xlfn.IFNA(VLOOKUP($A337,'Engaged Deals'!$A:$J,2,FALSE),"No")</f>
        <v>No</v>
      </c>
      <c r="H337" s="62" t="s">
        <v>65</v>
      </c>
      <c r="I337" s="79" t="s">
        <v>36</v>
      </c>
      <c r="J337" s="80">
        <v>42901</v>
      </c>
      <c r="K337" s="174" t="s">
        <v>501</v>
      </c>
      <c r="L337" s="79" t="s">
        <v>47</v>
      </c>
      <c r="M337" s="238">
        <v>42901</v>
      </c>
      <c r="N337" s="167">
        <v>1000000</v>
      </c>
      <c r="O337" s="373">
        <f t="shared" si="5"/>
        <v>1</v>
      </c>
      <c r="P337" s="274">
        <v>12</v>
      </c>
      <c r="Q337" s="238" t="s">
        <v>7102</v>
      </c>
      <c r="R337" s="84" t="s">
        <v>125</v>
      </c>
      <c r="S337" s="79" t="s">
        <v>8</v>
      </c>
      <c r="T337" s="79" t="s">
        <v>104</v>
      </c>
      <c r="U337" s="79" t="s">
        <v>105</v>
      </c>
      <c r="V337" s="79" t="s">
        <v>7130</v>
      </c>
      <c r="W337" s="79"/>
      <c r="Y337" s="374" t="s">
        <v>7201</v>
      </c>
    </row>
    <row r="338" spans="1:25" x14ac:dyDescent="0.25">
      <c r="A338" s="275" t="s">
        <v>6893</v>
      </c>
      <c r="B338" s="199" t="s">
        <v>57</v>
      </c>
      <c r="C338" s="199" t="s">
        <v>1046</v>
      </c>
      <c r="D338" s="199" t="s">
        <v>6894</v>
      </c>
      <c r="E338" s="199" t="s">
        <v>6895</v>
      </c>
      <c r="F338" s="62" t="s">
        <v>24</v>
      </c>
      <c r="G338" s="62" t="str">
        <f>_xlfn.IFNA(VLOOKUP($A338,'Engaged Deals'!$A:$J,2,FALSE),"No")</f>
        <v>No</v>
      </c>
      <c r="H338" s="62" t="s">
        <v>66</v>
      </c>
      <c r="I338" s="199" t="s">
        <v>38</v>
      </c>
      <c r="J338" s="233">
        <v>43007</v>
      </c>
      <c r="K338" s="234" t="s">
        <v>6945</v>
      </c>
      <c r="L338" s="199" t="s">
        <v>47</v>
      </c>
      <c r="M338" s="233">
        <v>43142</v>
      </c>
      <c r="N338" s="236">
        <v>200000</v>
      </c>
      <c r="O338" s="373">
        <f t="shared" si="5"/>
        <v>0.2</v>
      </c>
      <c r="P338" s="276">
        <v>12</v>
      </c>
      <c r="Q338" s="235" t="s">
        <v>7102</v>
      </c>
      <c r="R338" s="237" t="s">
        <v>103</v>
      </c>
      <c r="S338" s="199" t="s">
        <v>8</v>
      </c>
      <c r="T338" s="199" t="s">
        <v>104</v>
      </c>
      <c r="U338" s="199" t="s">
        <v>105</v>
      </c>
      <c r="V338" s="199" t="s">
        <v>5985</v>
      </c>
      <c r="W338" s="199" t="s">
        <v>6863</v>
      </c>
      <c r="Y338" s="374" t="s">
        <v>7201</v>
      </c>
    </row>
    <row r="339" spans="1:25" x14ac:dyDescent="0.25">
      <c r="A339" s="275" t="s">
        <v>298</v>
      </c>
      <c r="B339" s="199" t="s">
        <v>57</v>
      </c>
      <c r="C339" s="199" t="s">
        <v>98</v>
      </c>
      <c r="D339" s="199" t="s">
        <v>99</v>
      </c>
      <c r="E339" s="199" t="s">
        <v>299</v>
      </c>
      <c r="F339" s="62" t="s">
        <v>26</v>
      </c>
      <c r="G339" s="62" t="str">
        <f>_xlfn.IFNA(VLOOKUP($A339,'Engaged Deals'!$A:$J,2,FALSE),"No")</f>
        <v>Yes</v>
      </c>
      <c r="H339" s="62" t="s">
        <v>66</v>
      </c>
      <c r="I339" s="199" t="s">
        <v>33</v>
      </c>
      <c r="J339" s="233">
        <v>42955</v>
      </c>
      <c r="K339" s="234" t="s">
        <v>300</v>
      </c>
      <c r="L339" s="199" t="s">
        <v>47</v>
      </c>
      <c r="M339" s="233">
        <v>42955</v>
      </c>
      <c r="N339" s="236">
        <v>2500000</v>
      </c>
      <c r="O339" s="373">
        <f t="shared" si="5"/>
        <v>2.5</v>
      </c>
      <c r="P339" s="276">
        <v>12</v>
      </c>
      <c r="Q339" s="235" t="s">
        <v>7101</v>
      </c>
      <c r="R339" s="237" t="s">
        <v>103</v>
      </c>
      <c r="S339" s="199" t="s">
        <v>8</v>
      </c>
      <c r="T339" s="199" t="s">
        <v>104</v>
      </c>
      <c r="U339" s="199" t="s">
        <v>105</v>
      </c>
      <c r="V339" s="199" t="s">
        <v>106</v>
      </c>
      <c r="W339" s="199" t="s">
        <v>6968</v>
      </c>
      <c r="Y339" s="374" t="s">
        <v>7201</v>
      </c>
    </row>
    <row r="340" spans="1:25" x14ac:dyDescent="0.25">
      <c r="A340" s="273" t="s">
        <v>4721</v>
      </c>
      <c r="B340" s="79" t="s">
        <v>56</v>
      </c>
      <c r="C340" s="79" t="s">
        <v>109</v>
      </c>
      <c r="D340" s="79" t="s">
        <v>6705</v>
      </c>
      <c r="E340" s="79" t="s">
        <v>4722</v>
      </c>
      <c r="F340" s="62" t="s">
        <v>28</v>
      </c>
      <c r="G340" s="62" t="str">
        <f>_xlfn.IFNA(VLOOKUP($A340,'Engaged Deals'!$A:$J,2,FALSE),"No")</f>
        <v>No</v>
      </c>
      <c r="H340" s="62" t="s">
        <v>65</v>
      </c>
      <c r="I340" s="79" t="s">
        <v>34</v>
      </c>
      <c r="J340" s="80">
        <v>42909</v>
      </c>
      <c r="K340" s="174" t="s">
        <v>4723</v>
      </c>
      <c r="L340" s="79" t="s">
        <v>46</v>
      </c>
      <c r="M340" s="238">
        <v>42909</v>
      </c>
      <c r="N340" s="167">
        <v>5000</v>
      </c>
      <c r="O340" s="373">
        <f t="shared" si="5"/>
        <v>5.0000000000000001E-3</v>
      </c>
      <c r="P340" s="274">
        <v>12</v>
      </c>
      <c r="Q340" s="238" t="s">
        <v>1597</v>
      </c>
      <c r="R340" s="84" t="s">
        <v>103</v>
      </c>
      <c r="S340" s="79" t="s">
        <v>15</v>
      </c>
      <c r="T340" s="79" t="s">
        <v>278</v>
      </c>
      <c r="U340" s="79" t="s">
        <v>279</v>
      </c>
      <c r="V340" s="79" t="s">
        <v>6246</v>
      </c>
      <c r="W340" s="79" t="s">
        <v>107</v>
      </c>
      <c r="Y340" s="374" t="s">
        <v>7201</v>
      </c>
    </row>
    <row r="341" spans="1:25" x14ac:dyDescent="0.25">
      <c r="A341" s="275" t="s">
        <v>1108</v>
      </c>
      <c r="B341" s="199" t="s">
        <v>60</v>
      </c>
      <c r="C341" s="199" t="s">
        <v>138</v>
      </c>
      <c r="D341" s="199" t="s">
        <v>884</v>
      </c>
      <c r="E341" s="199" t="s">
        <v>1109</v>
      </c>
      <c r="F341" s="62" t="s">
        <v>27</v>
      </c>
      <c r="G341" s="62" t="str">
        <f>_xlfn.IFNA(VLOOKUP($A341,'Engaged Deals'!$A:$J,2,FALSE),"No")</f>
        <v>No</v>
      </c>
      <c r="H341" s="62" t="s">
        <v>66</v>
      </c>
      <c r="I341" s="199" t="s">
        <v>39</v>
      </c>
      <c r="J341" s="233">
        <v>42972</v>
      </c>
      <c r="K341" s="234" t="s">
        <v>1110</v>
      </c>
      <c r="L341" s="199" t="s">
        <v>46</v>
      </c>
      <c r="M341" s="233">
        <v>42972</v>
      </c>
      <c r="N341" s="236">
        <v>400000</v>
      </c>
      <c r="O341" s="373">
        <f t="shared" si="5"/>
        <v>0.4</v>
      </c>
      <c r="P341" s="276">
        <v>3</v>
      </c>
      <c r="Q341" s="235" t="s">
        <v>5563</v>
      </c>
      <c r="R341" s="237" t="s">
        <v>125</v>
      </c>
      <c r="S341" s="199" t="s">
        <v>8</v>
      </c>
      <c r="T341" s="199" t="s">
        <v>134</v>
      </c>
      <c r="U341" s="199" t="s">
        <v>5491</v>
      </c>
      <c r="V341" s="199" t="s">
        <v>5807</v>
      </c>
      <c r="W341" s="199" t="s">
        <v>888</v>
      </c>
      <c r="Y341" s="374" t="s">
        <v>7201</v>
      </c>
    </row>
    <row r="342" spans="1:25" x14ac:dyDescent="0.25">
      <c r="A342" s="275" t="s">
        <v>2094</v>
      </c>
      <c r="B342" s="199" t="s">
        <v>59</v>
      </c>
      <c r="C342" s="199" t="s">
        <v>468</v>
      </c>
      <c r="D342" s="199" t="s">
        <v>2095</v>
      </c>
      <c r="E342" s="199" t="s">
        <v>2096</v>
      </c>
      <c r="F342" s="62" t="s">
        <v>26</v>
      </c>
      <c r="G342" s="62" t="str">
        <f>_xlfn.IFNA(VLOOKUP($A342,'Engaged Deals'!$A:$J,2,FALSE),"No")</f>
        <v>No</v>
      </c>
      <c r="H342" s="62" t="s">
        <v>66</v>
      </c>
      <c r="I342" s="199" t="s">
        <v>32</v>
      </c>
      <c r="J342" s="233">
        <v>42998</v>
      </c>
      <c r="K342" s="234" t="s">
        <v>2097</v>
      </c>
      <c r="L342" s="199" t="s">
        <v>46</v>
      </c>
      <c r="M342" s="233">
        <v>42998</v>
      </c>
      <c r="N342" s="236">
        <v>200000</v>
      </c>
      <c r="O342" s="373">
        <f t="shared" si="5"/>
        <v>0.2</v>
      </c>
      <c r="P342" s="276">
        <v>12</v>
      </c>
      <c r="Q342" s="235" t="s">
        <v>113</v>
      </c>
      <c r="R342" s="237" t="s">
        <v>103</v>
      </c>
      <c r="S342" s="199" t="s">
        <v>8</v>
      </c>
      <c r="T342" s="199" t="s">
        <v>104</v>
      </c>
      <c r="U342" s="199" t="s">
        <v>105</v>
      </c>
      <c r="V342" s="199" t="s">
        <v>6351</v>
      </c>
      <c r="W342" s="199" t="s">
        <v>2098</v>
      </c>
      <c r="Y342" s="374" t="s">
        <v>7201</v>
      </c>
    </row>
    <row r="343" spans="1:25" x14ac:dyDescent="0.25">
      <c r="A343" s="273" t="s">
        <v>4584</v>
      </c>
      <c r="B343" s="79" t="s">
        <v>56</v>
      </c>
      <c r="C343" s="79" t="s">
        <v>235</v>
      </c>
      <c r="D343" s="79" t="s">
        <v>4585</v>
      </c>
      <c r="E343" s="79" t="s">
        <v>316</v>
      </c>
      <c r="F343" s="62" t="s">
        <v>28</v>
      </c>
      <c r="G343" s="62" t="str">
        <f>_xlfn.IFNA(VLOOKUP($A343,'Engaged Deals'!$A:$J,2,FALSE),"No")</f>
        <v>No</v>
      </c>
      <c r="H343" s="62" t="s">
        <v>65</v>
      </c>
      <c r="I343" s="79" t="s">
        <v>34</v>
      </c>
      <c r="J343" s="80">
        <v>42916</v>
      </c>
      <c r="K343" s="174" t="s">
        <v>4586</v>
      </c>
      <c r="L343" s="79" t="s">
        <v>46</v>
      </c>
      <c r="M343" s="238">
        <v>42916</v>
      </c>
      <c r="N343" s="167">
        <v>12000</v>
      </c>
      <c r="O343" s="373">
        <f t="shared" si="5"/>
        <v>1.2E-2</v>
      </c>
      <c r="P343" s="274">
        <v>12</v>
      </c>
      <c r="Q343" s="238" t="s">
        <v>2693</v>
      </c>
      <c r="R343" s="84" t="s">
        <v>125</v>
      </c>
      <c r="S343" s="79" t="s">
        <v>7</v>
      </c>
      <c r="T343" s="79" t="s">
        <v>477</v>
      </c>
      <c r="U343" s="79"/>
      <c r="V343" s="79" t="s">
        <v>6238</v>
      </c>
      <c r="W343" s="79"/>
      <c r="Y343" s="374" t="s">
        <v>7201</v>
      </c>
    </row>
    <row r="344" spans="1:25" x14ac:dyDescent="0.25">
      <c r="A344" s="275" t="s">
        <v>3434</v>
      </c>
      <c r="B344" s="199" t="s">
        <v>58</v>
      </c>
      <c r="C344" s="199" t="s">
        <v>58</v>
      </c>
      <c r="D344" s="199" t="s">
        <v>3435</v>
      </c>
      <c r="E344" s="199" t="s">
        <v>3436</v>
      </c>
      <c r="F344" s="62" t="s">
        <v>26</v>
      </c>
      <c r="G344" s="62" t="str">
        <f>_xlfn.IFNA(VLOOKUP($A344,'Engaged Deals'!$A:$J,2,FALSE),"No")</f>
        <v>No</v>
      </c>
      <c r="H344" s="62" t="s">
        <v>67</v>
      </c>
      <c r="I344" s="199" t="s">
        <v>32</v>
      </c>
      <c r="J344" s="233">
        <v>43084</v>
      </c>
      <c r="K344" s="234" t="s">
        <v>3437</v>
      </c>
      <c r="L344" s="199" t="s">
        <v>46</v>
      </c>
      <c r="M344" s="235">
        <v>43084</v>
      </c>
      <c r="N344" s="236">
        <v>95238</v>
      </c>
      <c r="O344" s="373">
        <f t="shared" si="5"/>
        <v>9.5238000000000003E-2</v>
      </c>
      <c r="P344" s="276">
        <v>3</v>
      </c>
      <c r="Q344" s="235" t="s">
        <v>7077</v>
      </c>
      <c r="R344" s="237" t="s">
        <v>125</v>
      </c>
      <c r="S344" s="199" t="s">
        <v>8</v>
      </c>
      <c r="T344" s="199" t="s">
        <v>104</v>
      </c>
      <c r="U344" s="199" t="s">
        <v>105</v>
      </c>
      <c r="V344" s="199" t="s">
        <v>5613</v>
      </c>
      <c r="W344" s="199" t="s">
        <v>1192</v>
      </c>
      <c r="Y344" s="374" t="s">
        <v>7201</v>
      </c>
    </row>
    <row r="345" spans="1:25" x14ac:dyDescent="0.25">
      <c r="A345" s="275" t="s">
        <v>584</v>
      </c>
      <c r="B345" s="199" t="s">
        <v>56</v>
      </c>
      <c r="C345" s="199" t="s">
        <v>161</v>
      </c>
      <c r="D345" s="199" t="s">
        <v>585</v>
      </c>
      <c r="E345" s="199" t="s">
        <v>586</v>
      </c>
      <c r="F345" s="62" t="s">
        <v>26</v>
      </c>
      <c r="G345" s="62" t="str">
        <f>_xlfn.IFNA(VLOOKUP($A345,'Engaged Deals'!$A:$J,2,FALSE),"No")</f>
        <v>No</v>
      </c>
      <c r="H345" s="62" t="s">
        <v>67</v>
      </c>
      <c r="I345" s="199" t="s">
        <v>32</v>
      </c>
      <c r="J345" s="233">
        <v>43010</v>
      </c>
      <c r="K345" s="234" t="s">
        <v>587</v>
      </c>
      <c r="L345" s="199" t="s">
        <v>47</v>
      </c>
      <c r="M345" s="235">
        <v>43010</v>
      </c>
      <c r="N345" s="236">
        <v>900000</v>
      </c>
      <c r="O345" s="373">
        <f t="shared" si="5"/>
        <v>0.9</v>
      </c>
      <c r="P345" s="276">
        <v>24</v>
      </c>
      <c r="Q345" s="235" t="s">
        <v>588</v>
      </c>
      <c r="R345" s="237" t="s">
        <v>125</v>
      </c>
      <c r="S345" s="199" t="s">
        <v>9</v>
      </c>
      <c r="T345" s="199" t="s">
        <v>184</v>
      </c>
      <c r="U345" s="199" t="s">
        <v>589</v>
      </c>
      <c r="V345" s="199" t="s">
        <v>7361</v>
      </c>
      <c r="W345" s="199"/>
      <c r="Y345" s="374" t="s">
        <v>7201</v>
      </c>
    </row>
    <row r="346" spans="1:25" x14ac:dyDescent="0.25">
      <c r="A346" s="273" t="s">
        <v>1248</v>
      </c>
      <c r="B346" s="79" t="s">
        <v>56</v>
      </c>
      <c r="C346" s="79" t="s">
        <v>124</v>
      </c>
      <c r="D346" s="79" t="s">
        <v>1249</v>
      </c>
      <c r="E346" s="79" t="s">
        <v>1250</v>
      </c>
      <c r="F346" s="62" t="s">
        <v>27</v>
      </c>
      <c r="G346" s="62" t="str">
        <f>_xlfn.IFNA(VLOOKUP($A346,'Engaged Deals'!$A:$J,2,FALSE),"No")</f>
        <v>No</v>
      </c>
      <c r="H346" s="62" t="s">
        <v>65</v>
      </c>
      <c r="I346" s="79" t="s">
        <v>39</v>
      </c>
      <c r="J346" s="80">
        <v>42916</v>
      </c>
      <c r="K346" s="174" t="s">
        <v>1251</v>
      </c>
      <c r="L346" s="79" t="s">
        <v>46</v>
      </c>
      <c r="M346" s="238">
        <v>42916</v>
      </c>
      <c r="N346" s="167">
        <v>300002</v>
      </c>
      <c r="O346" s="373">
        <f t="shared" si="5"/>
        <v>0.30000199999999999</v>
      </c>
      <c r="P346" s="274">
        <v>1</v>
      </c>
      <c r="Q346" s="238" t="s">
        <v>1252</v>
      </c>
      <c r="R346" s="84" t="s">
        <v>103</v>
      </c>
      <c r="S346" s="79" t="s">
        <v>13</v>
      </c>
      <c r="T346" s="79" t="s">
        <v>126</v>
      </c>
      <c r="U346" s="79" t="s">
        <v>498</v>
      </c>
      <c r="V346" s="79" t="s">
        <v>5834</v>
      </c>
      <c r="W346" s="79" t="s">
        <v>667</v>
      </c>
      <c r="Y346" s="374" t="s">
        <v>7201</v>
      </c>
    </row>
    <row r="347" spans="1:25" x14ac:dyDescent="0.25">
      <c r="A347" s="273" t="s">
        <v>1248</v>
      </c>
      <c r="B347" s="79" t="s">
        <v>56</v>
      </c>
      <c r="C347" s="79" t="s">
        <v>124</v>
      </c>
      <c r="D347" s="79" t="s">
        <v>1249</v>
      </c>
      <c r="E347" s="79" t="s">
        <v>1250</v>
      </c>
      <c r="F347" s="62" t="s">
        <v>27</v>
      </c>
      <c r="G347" s="62" t="str">
        <f>_xlfn.IFNA(VLOOKUP($A347,'Engaged Deals'!$A:$J,2,FALSE),"No")</f>
        <v>No</v>
      </c>
      <c r="H347" s="62" t="s">
        <v>65</v>
      </c>
      <c r="I347" s="79" t="s">
        <v>39</v>
      </c>
      <c r="J347" s="80">
        <v>42916</v>
      </c>
      <c r="K347" s="174" t="s">
        <v>1251</v>
      </c>
      <c r="L347" s="79" t="s">
        <v>46</v>
      </c>
      <c r="M347" s="238">
        <v>42916</v>
      </c>
      <c r="N347" s="167">
        <v>3333</v>
      </c>
      <c r="O347" s="373">
        <f t="shared" si="5"/>
        <v>3.333E-3</v>
      </c>
      <c r="P347" s="274">
        <v>1</v>
      </c>
      <c r="Q347" s="238" t="s">
        <v>855</v>
      </c>
      <c r="R347" s="84" t="s">
        <v>103</v>
      </c>
      <c r="S347" s="79" t="s">
        <v>13</v>
      </c>
      <c r="T347" s="79" t="s">
        <v>126</v>
      </c>
      <c r="U347" s="79" t="s">
        <v>856</v>
      </c>
      <c r="V347" s="79" t="s">
        <v>5834</v>
      </c>
      <c r="W347" s="79" t="s">
        <v>667</v>
      </c>
      <c r="Y347" s="374" t="s">
        <v>7201</v>
      </c>
    </row>
    <row r="348" spans="1:25" x14ac:dyDescent="0.25">
      <c r="A348" s="273" t="s">
        <v>1248</v>
      </c>
      <c r="B348" s="79" t="s">
        <v>56</v>
      </c>
      <c r="C348" s="79" t="s">
        <v>124</v>
      </c>
      <c r="D348" s="79" t="s">
        <v>1249</v>
      </c>
      <c r="E348" s="79" t="s">
        <v>1250</v>
      </c>
      <c r="F348" s="62" t="s">
        <v>27</v>
      </c>
      <c r="G348" s="62" t="str">
        <f>_xlfn.IFNA(VLOOKUP($A348,'Engaged Deals'!$A:$J,2,FALSE),"No")</f>
        <v>No</v>
      </c>
      <c r="H348" s="62" t="s">
        <v>65</v>
      </c>
      <c r="I348" s="79" t="s">
        <v>39</v>
      </c>
      <c r="J348" s="80">
        <v>42916</v>
      </c>
      <c r="K348" s="174" t="s">
        <v>1251</v>
      </c>
      <c r="L348" s="79" t="s">
        <v>46</v>
      </c>
      <c r="M348" s="238">
        <v>42916</v>
      </c>
      <c r="N348" s="167">
        <v>3333</v>
      </c>
      <c r="O348" s="373">
        <f t="shared" si="5"/>
        <v>3.333E-3</v>
      </c>
      <c r="P348" s="274">
        <v>1</v>
      </c>
      <c r="Q348" s="238" t="s">
        <v>855</v>
      </c>
      <c r="R348" s="84" t="s">
        <v>103</v>
      </c>
      <c r="S348" s="79" t="s">
        <v>13</v>
      </c>
      <c r="T348" s="79" t="s">
        <v>1089</v>
      </c>
      <c r="U348" s="79" t="s">
        <v>4748</v>
      </c>
      <c r="V348" s="79" t="s">
        <v>5834</v>
      </c>
      <c r="W348" s="79" t="s">
        <v>667</v>
      </c>
      <c r="Y348" s="374" t="s">
        <v>7201</v>
      </c>
    </row>
    <row r="349" spans="1:25" x14ac:dyDescent="0.25">
      <c r="A349" s="126" t="s">
        <v>7124</v>
      </c>
      <c r="B349" s="126" t="s">
        <v>56</v>
      </c>
      <c r="C349" s="126" t="s">
        <v>194</v>
      </c>
      <c r="D349" s="126" t="s">
        <v>7125</v>
      </c>
      <c r="E349" s="126" t="s">
        <v>7126</v>
      </c>
      <c r="F349" s="62" t="s">
        <v>27</v>
      </c>
      <c r="G349" s="62" t="str">
        <f>_xlfn.IFNA(VLOOKUP($A349,'Engaged Deals'!$A:$J,2,FALSE),"No")</f>
        <v>No</v>
      </c>
      <c r="H349" s="62" t="s">
        <v>65</v>
      </c>
      <c r="I349" s="126" t="s">
        <v>40</v>
      </c>
      <c r="J349" s="127">
        <v>42853</v>
      </c>
      <c r="K349" s="195">
        <v>42760</v>
      </c>
      <c r="L349" s="126" t="s">
        <v>47</v>
      </c>
      <c r="M349" s="195">
        <v>42853</v>
      </c>
      <c r="N349" s="128">
        <v>1500000</v>
      </c>
      <c r="O349" s="373">
        <f t="shared" si="5"/>
        <v>1.5</v>
      </c>
      <c r="P349" s="277">
        <v>12</v>
      </c>
      <c r="Q349" s="127">
        <v>42817</v>
      </c>
      <c r="R349" s="202" t="s">
        <v>103</v>
      </c>
      <c r="S349" s="79" t="s">
        <v>9</v>
      </c>
      <c r="T349" s="126" t="s">
        <v>7127</v>
      </c>
      <c r="U349" s="126" t="s">
        <v>185</v>
      </c>
      <c r="V349" s="126" t="s">
        <v>7128</v>
      </c>
      <c r="W349" s="199"/>
      <c r="Y349" s="374" t="s">
        <v>7201</v>
      </c>
    </row>
    <row r="350" spans="1:25" x14ac:dyDescent="0.25">
      <c r="A350" s="273" t="s">
        <v>2348</v>
      </c>
      <c r="B350" s="79" t="s">
        <v>57</v>
      </c>
      <c r="C350" s="79" t="s">
        <v>98</v>
      </c>
      <c r="D350" s="79" t="s">
        <v>99</v>
      </c>
      <c r="E350" s="79" t="s">
        <v>2349</v>
      </c>
      <c r="F350" s="62" t="s">
        <v>26</v>
      </c>
      <c r="G350" s="62" t="str">
        <f>_xlfn.IFNA(VLOOKUP($A350,'Engaged Deals'!$A:$J,2,FALSE),"No")</f>
        <v>No</v>
      </c>
      <c r="H350" s="62" t="s">
        <v>65</v>
      </c>
      <c r="I350" s="79" t="s">
        <v>32</v>
      </c>
      <c r="J350" s="80">
        <v>42837</v>
      </c>
      <c r="K350" s="174" t="s">
        <v>2350</v>
      </c>
      <c r="L350" s="79" t="s">
        <v>48</v>
      </c>
      <c r="M350" s="238">
        <v>42837</v>
      </c>
      <c r="N350" s="167">
        <v>150000</v>
      </c>
      <c r="O350" s="373">
        <f t="shared" si="5"/>
        <v>0.15</v>
      </c>
      <c r="P350" s="274">
        <v>12</v>
      </c>
      <c r="Q350" s="238" t="s">
        <v>7256</v>
      </c>
      <c r="R350" s="84" t="s">
        <v>292</v>
      </c>
      <c r="S350" s="79" t="s">
        <v>8</v>
      </c>
      <c r="T350" s="79" t="s">
        <v>104</v>
      </c>
      <c r="U350" s="79" t="s">
        <v>105</v>
      </c>
      <c r="V350" s="79" t="s">
        <v>106</v>
      </c>
      <c r="W350" s="79" t="s">
        <v>107</v>
      </c>
      <c r="Y350" s="374" t="s">
        <v>7201</v>
      </c>
    </row>
    <row r="351" spans="1:25" x14ac:dyDescent="0.25">
      <c r="A351" s="273" t="s">
        <v>3532</v>
      </c>
      <c r="B351" s="79" t="s">
        <v>59</v>
      </c>
      <c r="C351" s="79" t="s">
        <v>468</v>
      </c>
      <c r="D351" s="79" t="s">
        <v>3533</v>
      </c>
      <c r="E351" s="79" t="s">
        <v>711</v>
      </c>
      <c r="F351" s="62" t="s">
        <v>26</v>
      </c>
      <c r="G351" s="62" t="str">
        <f>_xlfn.IFNA(VLOOKUP($A351,'Engaged Deals'!$A:$J,2,FALSE),"No")</f>
        <v>No</v>
      </c>
      <c r="H351" s="62" t="s">
        <v>65</v>
      </c>
      <c r="I351" s="79" t="s">
        <v>33</v>
      </c>
      <c r="J351" s="80">
        <v>42916</v>
      </c>
      <c r="K351" s="174" t="s">
        <v>3534</v>
      </c>
      <c r="L351" s="79" t="s">
        <v>47</v>
      </c>
      <c r="M351" s="238">
        <v>42916</v>
      </c>
      <c r="N351" s="167">
        <v>80000</v>
      </c>
      <c r="O351" s="373">
        <f t="shared" si="5"/>
        <v>0.08</v>
      </c>
      <c r="P351" s="274">
        <v>1</v>
      </c>
      <c r="Q351" s="238" t="s">
        <v>3535</v>
      </c>
      <c r="R351" s="84" t="s">
        <v>103</v>
      </c>
      <c r="S351" s="79" t="s">
        <v>13</v>
      </c>
      <c r="T351" s="79" t="s">
        <v>126</v>
      </c>
      <c r="U351" s="79" t="s">
        <v>127</v>
      </c>
      <c r="V351" s="79" t="s">
        <v>6100</v>
      </c>
      <c r="W351" s="79" t="s">
        <v>1007</v>
      </c>
      <c r="Y351" s="374" t="s">
        <v>7201</v>
      </c>
    </row>
    <row r="352" spans="1:25" x14ac:dyDescent="0.25">
      <c r="A352" s="273" t="s">
        <v>5716</v>
      </c>
      <c r="B352" s="79" t="s">
        <v>60</v>
      </c>
      <c r="C352" s="79" t="s">
        <v>805</v>
      </c>
      <c r="D352" s="79" t="s">
        <v>5717</v>
      </c>
      <c r="E352" s="79" t="s">
        <v>316</v>
      </c>
      <c r="F352" s="62" t="s">
        <v>28</v>
      </c>
      <c r="G352" s="62" t="str">
        <f>_xlfn.IFNA(VLOOKUP($A352,'Engaged Deals'!$A:$J,2,FALSE),"No")</f>
        <v>No</v>
      </c>
      <c r="H352" s="62" t="s">
        <v>65</v>
      </c>
      <c r="I352" s="79" t="s">
        <v>43</v>
      </c>
      <c r="J352" s="80">
        <v>42916</v>
      </c>
      <c r="K352" s="174" t="s">
        <v>6099</v>
      </c>
      <c r="L352" s="79" t="s">
        <v>47</v>
      </c>
      <c r="M352" s="238">
        <v>42916</v>
      </c>
      <c r="N352" s="167">
        <v>80000</v>
      </c>
      <c r="O352" s="373">
        <f t="shared" si="5"/>
        <v>0.08</v>
      </c>
      <c r="P352" s="274">
        <v>12</v>
      </c>
      <c r="Q352" s="238" t="s">
        <v>6513</v>
      </c>
      <c r="R352" s="84" t="s">
        <v>125</v>
      </c>
      <c r="S352" s="79" t="s">
        <v>7</v>
      </c>
      <c r="T352" s="79" t="s">
        <v>477</v>
      </c>
      <c r="U352" s="79" t="s">
        <v>1204</v>
      </c>
      <c r="V352" s="79" t="s">
        <v>6044</v>
      </c>
      <c r="W352" s="79" t="s">
        <v>667</v>
      </c>
      <c r="Y352" s="374" t="s">
        <v>7201</v>
      </c>
    </row>
    <row r="353" spans="1:25" x14ac:dyDescent="0.25">
      <c r="A353" s="273" t="s">
        <v>2855</v>
      </c>
      <c r="B353" s="79" t="s">
        <v>60</v>
      </c>
      <c r="C353" s="79" t="s">
        <v>805</v>
      </c>
      <c r="D353" s="79" t="s">
        <v>2856</v>
      </c>
      <c r="E353" s="79" t="s">
        <v>2857</v>
      </c>
      <c r="F353" s="62" t="s">
        <v>26</v>
      </c>
      <c r="G353" s="62" t="str">
        <f>_xlfn.IFNA(VLOOKUP($A353,'Engaged Deals'!$A:$J,2,FALSE),"No")</f>
        <v>No</v>
      </c>
      <c r="H353" s="62" t="s">
        <v>65</v>
      </c>
      <c r="I353" s="79" t="s">
        <v>32</v>
      </c>
      <c r="J353" s="80">
        <v>42909</v>
      </c>
      <c r="K353" s="174" t="s">
        <v>2858</v>
      </c>
      <c r="L353" s="79" t="s">
        <v>46</v>
      </c>
      <c r="M353" s="238">
        <v>42909</v>
      </c>
      <c r="N353" s="167">
        <v>100000</v>
      </c>
      <c r="O353" s="373">
        <f t="shared" si="5"/>
        <v>0.1</v>
      </c>
      <c r="P353" s="274">
        <v>1</v>
      </c>
      <c r="Q353" s="238" t="s">
        <v>7284</v>
      </c>
      <c r="R353" s="84" t="s">
        <v>125</v>
      </c>
      <c r="S353" s="79" t="s">
        <v>7</v>
      </c>
      <c r="T353" s="79" t="s">
        <v>388</v>
      </c>
      <c r="U353" s="79" t="s">
        <v>389</v>
      </c>
      <c r="V353" s="79" t="s">
        <v>5548</v>
      </c>
      <c r="W353" s="79"/>
      <c r="Y353" s="374" t="s">
        <v>7201</v>
      </c>
    </row>
    <row r="354" spans="1:25" x14ac:dyDescent="0.25">
      <c r="A354" s="275" t="s">
        <v>980</v>
      </c>
      <c r="B354" s="199" t="s">
        <v>57</v>
      </c>
      <c r="C354" s="199" t="s">
        <v>98</v>
      </c>
      <c r="D354" s="199" t="s">
        <v>981</v>
      </c>
      <c r="E354" s="199" t="s">
        <v>982</v>
      </c>
      <c r="F354" s="62" t="s">
        <v>24</v>
      </c>
      <c r="G354" s="62" t="str">
        <f>_xlfn.IFNA(VLOOKUP($A354,'Engaged Deals'!$A:$J,2,FALSE),"No")</f>
        <v>No</v>
      </c>
      <c r="H354" s="62" t="s">
        <v>66</v>
      </c>
      <c r="I354" s="199" t="s">
        <v>37</v>
      </c>
      <c r="J354" s="233">
        <v>42998</v>
      </c>
      <c r="K354" s="234" t="s">
        <v>983</v>
      </c>
      <c r="L354" s="199" t="s">
        <v>47</v>
      </c>
      <c r="M354" s="233">
        <v>43087</v>
      </c>
      <c r="N354" s="236">
        <v>500000</v>
      </c>
      <c r="O354" s="373">
        <f t="shared" si="5"/>
        <v>0.5</v>
      </c>
      <c r="P354" s="276">
        <v>12</v>
      </c>
      <c r="Q354" s="235" t="s">
        <v>983</v>
      </c>
      <c r="R354" s="237" t="s">
        <v>103</v>
      </c>
      <c r="S354" s="199" t="s">
        <v>8</v>
      </c>
      <c r="T354" s="199" t="s">
        <v>104</v>
      </c>
      <c r="U354" s="199" t="s">
        <v>105</v>
      </c>
      <c r="V354" s="199" t="s">
        <v>106</v>
      </c>
      <c r="W354" s="199"/>
      <c r="Y354" s="374" t="s">
        <v>7201</v>
      </c>
    </row>
    <row r="355" spans="1:25" x14ac:dyDescent="0.25">
      <c r="A355" s="113" t="s">
        <v>1788</v>
      </c>
      <c r="B355" s="113" t="s">
        <v>59</v>
      </c>
      <c r="C355" s="113" t="s">
        <v>468</v>
      </c>
      <c r="D355" s="113" t="s">
        <v>1789</v>
      </c>
      <c r="E355" s="113" t="s">
        <v>1790</v>
      </c>
      <c r="F355" s="62" t="s">
        <v>26</v>
      </c>
      <c r="G355" s="62" t="str">
        <f>_xlfn.IFNA(VLOOKUP($A355,'Engaged Deals'!$A:$J,2,FALSE),"No")</f>
        <v>No</v>
      </c>
      <c r="H355" s="62" t="s">
        <v>68</v>
      </c>
      <c r="I355" s="113" t="s">
        <v>33</v>
      </c>
      <c r="J355" s="90">
        <v>42823</v>
      </c>
      <c r="K355" s="91" t="s">
        <v>1791</v>
      </c>
      <c r="L355" s="113" t="s">
        <v>50</v>
      </c>
      <c r="M355" s="165">
        <v>42824</v>
      </c>
      <c r="N355" s="166">
        <v>207744</v>
      </c>
      <c r="O355" s="373">
        <f t="shared" si="5"/>
        <v>0.20774400000000001</v>
      </c>
      <c r="P355" s="92">
        <v>4</v>
      </c>
      <c r="Q355" s="165" t="s">
        <v>7102</v>
      </c>
      <c r="R355" s="113" t="s">
        <v>578</v>
      </c>
      <c r="S355" s="113" t="s">
        <v>8</v>
      </c>
      <c r="T355" s="113" t="s">
        <v>104</v>
      </c>
      <c r="U355" s="113" t="s">
        <v>105</v>
      </c>
      <c r="V355" s="113" t="s">
        <v>5524</v>
      </c>
      <c r="W355" s="113" t="s">
        <v>1667</v>
      </c>
      <c r="Y355" s="374" t="s">
        <v>7201</v>
      </c>
    </row>
    <row r="356" spans="1:25" x14ac:dyDescent="0.25">
      <c r="A356" s="275" t="s">
        <v>4587</v>
      </c>
      <c r="B356" s="199" t="s">
        <v>56</v>
      </c>
      <c r="C356" s="199" t="s">
        <v>161</v>
      </c>
      <c r="D356" s="199" t="s">
        <v>4588</v>
      </c>
      <c r="E356" s="199" t="s">
        <v>4589</v>
      </c>
      <c r="F356" s="62" t="s">
        <v>26</v>
      </c>
      <c r="G356" s="62" t="str">
        <f>_xlfn.IFNA(VLOOKUP($A356,'Engaged Deals'!$A:$J,2,FALSE),"No")</f>
        <v>No</v>
      </c>
      <c r="H356" s="62" t="s">
        <v>66</v>
      </c>
      <c r="I356" s="199" t="s">
        <v>32</v>
      </c>
      <c r="J356" s="233">
        <v>42944</v>
      </c>
      <c r="K356" s="234" t="s">
        <v>4590</v>
      </c>
      <c r="L356" s="199" t="s">
        <v>47</v>
      </c>
      <c r="M356" s="233">
        <v>42944</v>
      </c>
      <c r="N356" s="236">
        <v>12000</v>
      </c>
      <c r="O356" s="373">
        <f t="shared" si="5"/>
        <v>1.2E-2</v>
      </c>
      <c r="P356" s="276">
        <v>12</v>
      </c>
      <c r="Q356" s="235" t="s">
        <v>7101</v>
      </c>
      <c r="R356" s="237" t="s">
        <v>103</v>
      </c>
      <c r="S356" s="199" t="s">
        <v>8</v>
      </c>
      <c r="T356" s="199" t="s">
        <v>134</v>
      </c>
      <c r="U356" s="199" t="s">
        <v>5491</v>
      </c>
      <c r="V356" s="199" t="s">
        <v>6406</v>
      </c>
      <c r="W356" s="199" t="s">
        <v>7668</v>
      </c>
      <c r="Y356" s="374" t="s">
        <v>7201</v>
      </c>
    </row>
    <row r="357" spans="1:25" x14ac:dyDescent="0.25">
      <c r="A357" s="281" t="s">
        <v>7137</v>
      </c>
      <c r="B357" s="282" t="s">
        <v>58</v>
      </c>
      <c r="C357" s="282" t="s">
        <v>58</v>
      </c>
      <c r="D357" s="282" t="s">
        <v>2334</v>
      </c>
      <c r="E357" s="282" t="s">
        <v>7138</v>
      </c>
      <c r="F357" s="62" t="s">
        <v>28</v>
      </c>
      <c r="G357" s="62" t="str">
        <f>_xlfn.IFNA(VLOOKUP($A357,'Engaged Deals'!$A:$J,2,FALSE),"No")</f>
        <v>No</v>
      </c>
      <c r="H357" s="62" t="s">
        <v>65</v>
      </c>
      <c r="I357" s="282" t="s">
        <v>31</v>
      </c>
      <c r="J357" s="283">
        <v>42909</v>
      </c>
      <c r="K357" s="284" t="s">
        <v>7139</v>
      </c>
      <c r="L357" s="282" t="s">
        <v>48</v>
      </c>
      <c r="M357" s="285">
        <v>42912</v>
      </c>
      <c r="N357" s="286">
        <v>809523</v>
      </c>
      <c r="O357" s="373">
        <f t="shared" si="5"/>
        <v>0.80952299999999999</v>
      </c>
      <c r="P357" s="287">
        <v>12</v>
      </c>
      <c r="Q357" s="285" t="s">
        <v>7102</v>
      </c>
      <c r="R357" s="288" t="s">
        <v>292</v>
      </c>
      <c r="S357" s="282" t="s">
        <v>8</v>
      </c>
      <c r="T357" s="282" t="s">
        <v>134</v>
      </c>
      <c r="U357" s="282" t="s">
        <v>5531</v>
      </c>
      <c r="V357" s="79" t="s">
        <v>5960</v>
      </c>
      <c r="W357" s="79" t="s">
        <v>7140</v>
      </c>
      <c r="Y357" s="374" t="s">
        <v>7201</v>
      </c>
    </row>
    <row r="358" spans="1:25" x14ac:dyDescent="0.25">
      <c r="A358" s="273" t="s">
        <v>2492</v>
      </c>
      <c r="B358" s="79" t="s">
        <v>57</v>
      </c>
      <c r="C358" s="79" t="s">
        <v>98</v>
      </c>
      <c r="D358" s="79" t="s">
        <v>2493</v>
      </c>
      <c r="E358" s="79" t="s">
        <v>2494</v>
      </c>
      <c r="F358" s="62" t="s">
        <v>28</v>
      </c>
      <c r="G358" s="62" t="str">
        <f>_xlfn.IFNA(VLOOKUP($A358,'Engaged Deals'!$A:$J,2,FALSE),"No")</f>
        <v>No</v>
      </c>
      <c r="H358" s="62" t="s">
        <v>65</v>
      </c>
      <c r="I358" s="79" t="s">
        <v>42</v>
      </c>
      <c r="J358" s="80">
        <v>42902</v>
      </c>
      <c r="K358" s="174" t="s">
        <v>2495</v>
      </c>
      <c r="L358" s="79" t="s">
        <v>46</v>
      </c>
      <c r="M358" s="238">
        <v>42902</v>
      </c>
      <c r="N358" s="167">
        <v>150000</v>
      </c>
      <c r="O358" s="373">
        <f t="shared" si="5"/>
        <v>0.15</v>
      </c>
      <c r="P358" s="274">
        <v>9</v>
      </c>
      <c r="Q358" s="238" t="s">
        <v>718</v>
      </c>
      <c r="R358" s="84" t="s">
        <v>125</v>
      </c>
      <c r="S358" s="79" t="s">
        <v>8</v>
      </c>
      <c r="T358" s="79" t="s">
        <v>104</v>
      </c>
      <c r="U358" s="79" t="s">
        <v>344</v>
      </c>
      <c r="V358" s="79" t="s">
        <v>106</v>
      </c>
      <c r="W358" s="79"/>
      <c r="Y358" s="374" t="s">
        <v>7201</v>
      </c>
    </row>
    <row r="359" spans="1:25" x14ac:dyDescent="0.25">
      <c r="A359" s="275" t="s">
        <v>4253</v>
      </c>
      <c r="B359" s="199" t="s">
        <v>60</v>
      </c>
      <c r="C359" s="199" t="s">
        <v>805</v>
      </c>
      <c r="D359" s="199" t="s">
        <v>3707</v>
      </c>
      <c r="E359" s="199" t="s">
        <v>4254</v>
      </c>
      <c r="F359" s="62" t="s">
        <v>26</v>
      </c>
      <c r="G359" s="62" t="str">
        <f>_xlfn.IFNA(VLOOKUP($A359,'Engaged Deals'!$A:$J,2,FALSE),"No")</f>
        <v>No</v>
      </c>
      <c r="H359" s="62" t="s">
        <v>66</v>
      </c>
      <c r="I359" s="199" t="s">
        <v>32</v>
      </c>
      <c r="J359" s="233">
        <v>42944</v>
      </c>
      <c r="K359" s="234" t="s">
        <v>4255</v>
      </c>
      <c r="L359" s="199" t="s">
        <v>47</v>
      </c>
      <c r="M359" s="233">
        <v>42944</v>
      </c>
      <c r="N359" s="236">
        <v>30000</v>
      </c>
      <c r="O359" s="373">
        <f t="shared" si="5"/>
        <v>0.03</v>
      </c>
      <c r="P359" s="276">
        <v>1</v>
      </c>
      <c r="Q359" s="235" t="s">
        <v>7101</v>
      </c>
      <c r="R359" s="237" t="s">
        <v>125</v>
      </c>
      <c r="S359" s="199" t="s">
        <v>7</v>
      </c>
      <c r="T359" s="199" t="s">
        <v>306</v>
      </c>
      <c r="U359" s="199" t="s">
        <v>4254</v>
      </c>
      <c r="V359" s="199" t="s">
        <v>5848</v>
      </c>
      <c r="W359" s="199"/>
      <c r="Y359" s="374" t="s">
        <v>7201</v>
      </c>
    </row>
    <row r="360" spans="1:25" x14ac:dyDescent="0.25">
      <c r="A360" s="275" t="s">
        <v>4854</v>
      </c>
      <c r="B360" s="199" t="s">
        <v>61</v>
      </c>
      <c r="C360" s="199" t="s">
        <v>61</v>
      </c>
      <c r="D360" s="199" t="s">
        <v>4855</v>
      </c>
      <c r="E360" s="199" t="s">
        <v>4856</v>
      </c>
      <c r="F360" s="62" t="s">
        <v>24</v>
      </c>
      <c r="G360" s="62" t="str">
        <f>_xlfn.IFNA(VLOOKUP($A360,'Engaged Deals'!$A:$J,2,FALSE),"No")</f>
        <v>No</v>
      </c>
      <c r="H360" s="62" t="s">
        <v>66</v>
      </c>
      <c r="I360" s="199" t="s">
        <v>37</v>
      </c>
      <c r="J360" s="233">
        <v>43008</v>
      </c>
      <c r="K360" s="234" t="s">
        <v>4857</v>
      </c>
      <c r="L360" s="199" t="s">
        <v>121</v>
      </c>
      <c r="M360" s="233">
        <v>43008</v>
      </c>
      <c r="N360" s="236">
        <v>0</v>
      </c>
      <c r="O360" s="373">
        <f t="shared" si="5"/>
        <v>0</v>
      </c>
      <c r="P360" s="276">
        <v>12</v>
      </c>
      <c r="Q360" s="235" t="s">
        <v>812</v>
      </c>
      <c r="R360" s="237" t="s">
        <v>125</v>
      </c>
      <c r="S360" s="199" t="s">
        <v>8</v>
      </c>
      <c r="T360" s="199" t="s">
        <v>104</v>
      </c>
      <c r="U360" s="199" t="s">
        <v>105</v>
      </c>
      <c r="V360" s="199" t="s">
        <v>6411</v>
      </c>
      <c r="W360" s="199" t="s">
        <v>186</v>
      </c>
      <c r="Y360" s="374" t="s">
        <v>7201</v>
      </c>
    </row>
    <row r="361" spans="1:25" x14ac:dyDescent="0.25">
      <c r="A361" s="321" t="s">
        <v>4524</v>
      </c>
      <c r="B361" s="210" t="s">
        <v>57</v>
      </c>
      <c r="C361" s="210" t="s">
        <v>98</v>
      </c>
      <c r="D361" s="210" t="s">
        <v>4525</v>
      </c>
      <c r="E361" s="210" t="s">
        <v>4526</v>
      </c>
      <c r="F361" s="62" t="s">
        <v>26</v>
      </c>
      <c r="G361" s="62" t="str">
        <f>_xlfn.IFNA(VLOOKUP($A361,'Engaged Deals'!$A:$J,2,FALSE),"No")</f>
        <v>No</v>
      </c>
      <c r="H361" s="62" t="s">
        <v>65</v>
      </c>
      <c r="I361" s="210" t="s">
        <v>32</v>
      </c>
      <c r="J361" s="212">
        <v>42829</v>
      </c>
      <c r="K361" s="322">
        <v>42565.391539351855</v>
      </c>
      <c r="L361" s="210" t="s">
        <v>4686</v>
      </c>
      <c r="M361" s="323">
        <v>42829</v>
      </c>
      <c r="N361" s="213">
        <v>4000</v>
      </c>
      <c r="O361" s="373">
        <f t="shared" si="5"/>
        <v>4.0000000000000001E-3</v>
      </c>
      <c r="P361" s="214">
        <v>1</v>
      </c>
      <c r="Q361" s="215" t="s">
        <v>7465</v>
      </c>
      <c r="R361" s="216" t="s">
        <v>578</v>
      </c>
      <c r="S361" s="217" t="s">
        <v>7</v>
      </c>
      <c r="T361" s="217" t="s">
        <v>388</v>
      </c>
      <c r="U361" s="217" t="s">
        <v>389</v>
      </c>
      <c r="V361" s="210" t="s">
        <v>6229</v>
      </c>
      <c r="W361" s="210" t="s">
        <v>4527</v>
      </c>
      <c r="Y361" s="374" t="s">
        <v>7201</v>
      </c>
    </row>
    <row r="362" spans="1:25" x14ac:dyDescent="0.25">
      <c r="A362" s="275" t="s">
        <v>6618</v>
      </c>
      <c r="B362" s="199" t="s">
        <v>57</v>
      </c>
      <c r="C362" s="199" t="s">
        <v>324</v>
      </c>
      <c r="D362" s="199" t="s">
        <v>6619</v>
      </c>
      <c r="E362" s="199" t="s">
        <v>6620</v>
      </c>
      <c r="F362" s="62" t="s">
        <v>26</v>
      </c>
      <c r="G362" s="62" t="str">
        <f>_xlfn.IFNA(VLOOKUP($A362,'Engaged Deals'!$A:$J,2,FALSE),"No")</f>
        <v>No</v>
      </c>
      <c r="H362" s="62" t="s">
        <v>66</v>
      </c>
      <c r="I362" s="199" t="s">
        <v>33</v>
      </c>
      <c r="J362" s="233">
        <v>42959</v>
      </c>
      <c r="K362" s="234" t="s">
        <v>6787</v>
      </c>
      <c r="L362" s="199" t="s">
        <v>47</v>
      </c>
      <c r="M362" s="233">
        <v>42959</v>
      </c>
      <c r="N362" s="236">
        <v>100000</v>
      </c>
      <c r="O362" s="373">
        <f t="shared" si="5"/>
        <v>0.1</v>
      </c>
      <c r="P362" s="276">
        <v>12</v>
      </c>
      <c r="Q362" s="235" t="s">
        <v>7102</v>
      </c>
      <c r="R362" s="237" t="s">
        <v>211</v>
      </c>
      <c r="S362" s="199" t="s">
        <v>7</v>
      </c>
      <c r="T362" s="199" t="s">
        <v>477</v>
      </c>
      <c r="U362" s="199" t="s">
        <v>1204</v>
      </c>
      <c r="V362" s="199" t="s">
        <v>6005</v>
      </c>
      <c r="W362" s="199" t="s">
        <v>297</v>
      </c>
      <c r="Y362" s="374" t="s">
        <v>7201</v>
      </c>
    </row>
    <row r="363" spans="1:25" x14ac:dyDescent="0.25">
      <c r="A363" s="275" t="s">
        <v>6618</v>
      </c>
      <c r="B363" s="199" t="s">
        <v>57</v>
      </c>
      <c r="C363" s="199" t="s">
        <v>324</v>
      </c>
      <c r="D363" s="199" t="s">
        <v>6619</v>
      </c>
      <c r="E363" s="199" t="s">
        <v>6620</v>
      </c>
      <c r="F363" s="62" t="s">
        <v>26</v>
      </c>
      <c r="G363" s="62" t="str">
        <f>_xlfn.IFNA(VLOOKUP($A363,'Engaged Deals'!$A:$J,2,FALSE),"No")</f>
        <v>No</v>
      </c>
      <c r="H363" s="62" t="s">
        <v>66</v>
      </c>
      <c r="I363" s="199" t="s">
        <v>33</v>
      </c>
      <c r="J363" s="233">
        <v>42959</v>
      </c>
      <c r="K363" s="234" t="s">
        <v>6787</v>
      </c>
      <c r="L363" s="199" t="s">
        <v>47</v>
      </c>
      <c r="M363" s="233">
        <v>42959</v>
      </c>
      <c r="N363" s="236">
        <v>0</v>
      </c>
      <c r="O363" s="373">
        <f t="shared" si="5"/>
        <v>0</v>
      </c>
      <c r="P363" s="276">
        <v>12</v>
      </c>
      <c r="Q363" s="235" t="s">
        <v>7682</v>
      </c>
      <c r="R363" s="237" t="s">
        <v>125</v>
      </c>
      <c r="S363" s="199" t="s">
        <v>18</v>
      </c>
      <c r="T363" s="199" t="s">
        <v>316</v>
      </c>
      <c r="U363" s="199" t="s">
        <v>7683</v>
      </c>
      <c r="V363" s="199" t="s">
        <v>6005</v>
      </c>
      <c r="W363" s="199" t="s">
        <v>297</v>
      </c>
      <c r="Y363" s="374" t="s">
        <v>7201</v>
      </c>
    </row>
    <row r="364" spans="1:25" x14ac:dyDescent="0.25">
      <c r="A364" s="275" t="s">
        <v>2188</v>
      </c>
      <c r="B364" s="199" t="s">
        <v>60</v>
      </c>
      <c r="C364" s="199" t="s">
        <v>138</v>
      </c>
      <c r="D364" s="199" t="s">
        <v>2189</v>
      </c>
      <c r="E364" s="199" t="s">
        <v>2190</v>
      </c>
      <c r="F364" s="62" t="s">
        <v>25</v>
      </c>
      <c r="G364" s="62" t="str">
        <f>_xlfn.IFNA(VLOOKUP($A364,'Engaged Deals'!$A:$J,2,FALSE),"No")</f>
        <v>No</v>
      </c>
      <c r="H364" s="62" t="s">
        <v>66</v>
      </c>
      <c r="I364" s="199" t="s">
        <v>35</v>
      </c>
      <c r="J364" s="233">
        <v>42978</v>
      </c>
      <c r="K364" s="234" t="s">
        <v>2191</v>
      </c>
      <c r="L364" s="199" t="s">
        <v>46</v>
      </c>
      <c r="M364" s="233">
        <v>42978</v>
      </c>
      <c r="N364" s="236">
        <v>186000</v>
      </c>
      <c r="O364" s="373">
        <f t="shared" si="5"/>
        <v>0.186</v>
      </c>
      <c r="P364" s="276">
        <v>12</v>
      </c>
      <c r="Q364" s="235" t="s">
        <v>226</v>
      </c>
      <c r="R364" s="237" t="s">
        <v>103</v>
      </c>
      <c r="S364" s="199" t="s">
        <v>8</v>
      </c>
      <c r="T364" s="199" t="s">
        <v>104</v>
      </c>
      <c r="U364" s="199" t="s">
        <v>105</v>
      </c>
      <c r="V364" s="199" t="s">
        <v>6236</v>
      </c>
      <c r="W364" s="199"/>
      <c r="Y364" s="374" t="s">
        <v>7201</v>
      </c>
    </row>
    <row r="365" spans="1:25" x14ac:dyDescent="0.25">
      <c r="A365" s="275" t="s">
        <v>3315</v>
      </c>
      <c r="B365" s="199" t="s">
        <v>56</v>
      </c>
      <c r="C365" s="199" t="s">
        <v>194</v>
      </c>
      <c r="D365" s="199" t="s">
        <v>3316</v>
      </c>
      <c r="E365" s="199" t="s">
        <v>316</v>
      </c>
      <c r="F365" s="62" t="s">
        <v>27</v>
      </c>
      <c r="G365" s="62" t="str">
        <f>_xlfn.IFNA(VLOOKUP($A365,'Engaged Deals'!$A:$J,2,FALSE),"No")</f>
        <v>No</v>
      </c>
      <c r="H365" s="62" t="s">
        <v>66</v>
      </c>
      <c r="I365" s="199" t="s">
        <v>39</v>
      </c>
      <c r="J365" s="233">
        <v>42937</v>
      </c>
      <c r="K365" s="234" t="s">
        <v>3317</v>
      </c>
      <c r="L365" s="199" t="s">
        <v>46</v>
      </c>
      <c r="M365" s="233">
        <v>42937</v>
      </c>
      <c r="N365" s="236">
        <v>100000</v>
      </c>
      <c r="O365" s="373">
        <f t="shared" si="5"/>
        <v>0.1</v>
      </c>
      <c r="P365" s="276">
        <v>12</v>
      </c>
      <c r="Q365" s="235" t="s">
        <v>226</v>
      </c>
      <c r="R365" s="237" t="s">
        <v>125</v>
      </c>
      <c r="S365" s="199" t="s">
        <v>8</v>
      </c>
      <c r="T365" s="199" t="s">
        <v>134</v>
      </c>
      <c r="U365" s="199" t="s">
        <v>518</v>
      </c>
      <c r="V365" s="199" t="s">
        <v>6386</v>
      </c>
      <c r="W365" s="199"/>
      <c r="Y365" s="374" t="s">
        <v>7201</v>
      </c>
    </row>
    <row r="366" spans="1:25" x14ac:dyDescent="0.25">
      <c r="A366" s="273" t="s">
        <v>4371</v>
      </c>
      <c r="B366" s="79" t="s">
        <v>57</v>
      </c>
      <c r="C366" s="79" t="s">
        <v>98</v>
      </c>
      <c r="D366" s="79" t="s">
        <v>4372</v>
      </c>
      <c r="E366" s="79" t="s">
        <v>4373</v>
      </c>
      <c r="F366" s="62" t="s">
        <v>25</v>
      </c>
      <c r="G366" s="62" t="str">
        <f>_xlfn.IFNA(VLOOKUP($A366,'Engaged Deals'!$A:$J,2,FALSE),"No")</f>
        <v>No</v>
      </c>
      <c r="H366" s="62" t="s">
        <v>65</v>
      </c>
      <c r="I366" s="79" t="s">
        <v>41</v>
      </c>
      <c r="J366" s="80">
        <v>42895</v>
      </c>
      <c r="K366" s="174" t="s">
        <v>4374</v>
      </c>
      <c r="L366" s="79" t="s">
        <v>47</v>
      </c>
      <c r="M366" s="238">
        <v>42895</v>
      </c>
      <c r="N366" s="167">
        <v>20000</v>
      </c>
      <c r="O366" s="373">
        <f t="shared" si="5"/>
        <v>0.02</v>
      </c>
      <c r="P366" s="274">
        <v>1</v>
      </c>
      <c r="Q366" s="238" t="s">
        <v>5535</v>
      </c>
      <c r="R366" s="84" t="s">
        <v>103</v>
      </c>
      <c r="S366" s="79" t="s">
        <v>7</v>
      </c>
      <c r="T366" s="79" t="s">
        <v>388</v>
      </c>
      <c r="U366" s="79" t="s">
        <v>389</v>
      </c>
      <c r="V366" s="79" t="s">
        <v>106</v>
      </c>
      <c r="W366" s="79" t="s">
        <v>186</v>
      </c>
      <c r="Y366" s="374" t="s">
        <v>7201</v>
      </c>
    </row>
    <row r="367" spans="1:25" x14ac:dyDescent="0.25">
      <c r="A367" s="278" t="s">
        <v>7772</v>
      </c>
      <c r="B367" s="268" t="s">
        <v>60</v>
      </c>
      <c r="C367" s="268" t="s">
        <v>805</v>
      </c>
      <c r="D367" s="268" t="s">
        <v>7197</v>
      </c>
      <c r="E367" s="268" t="s">
        <v>7773</v>
      </c>
      <c r="F367" s="62" t="s">
        <v>25</v>
      </c>
      <c r="G367" s="62" t="str">
        <f>_xlfn.IFNA(VLOOKUP($A367,'Engaged Deals'!$A:$J,2,FALSE),"No")</f>
        <v>No</v>
      </c>
      <c r="H367" s="62" t="s">
        <v>67</v>
      </c>
      <c r="I367" s="268" t="s">
        <v>35</v>
      </c>
      <c r="J367" s="269">
        <v>43039</v>
      </c>
      <c r="K367" s="270" t="s">
        <v>7774</v>
      </c>
      <c r="L367" s="268" t="s">
        <v>46</v>
      </c>
      <c r="M367" s="279">
        <v>43039</v>
      </c>
      <c r="N367" s="271">
        <v>60000</v>
      </c>
      <c r="O367" s="373">
        <f t="shared" si="5"/>
        <v>0.06</v>
      </c>
      <c r="P367" s="280">
        <v>12</v>
      </c>
      <c r="Q367" s="279" t="s">
        <v>7101</v>
      </c>
      <c r="R367" s="272" t="s">
        <v>125</v>
      </c>
      <c r="S367" s="268" t="s">
        <v>7</v>
      </c>
      <c r="T367" s="268" t="s">
        <v>477</v>
      </c>
      <c r="U367" s="268"/>
      <c r="V367" s="199" t="s">
        <v>6021</v>
      </c>
      <c r="W367" s="199"/>
      <c r="Y367" s="374" t="s">
        <v>7201</v>
      </c>
    </row>
    <row r="368" spans="1:25" x14ac:dyDescent="0.25">
      <c r="A368" s="275" t="s">
        <v>902</v>
      </c>
      <c r="B368" s="199" t="s">
        <v>56</v>
      </c>
      <c r="C368" s="199" t="s">
        <v>161</v>
      </c>
      <c r="D368" s="199" t="s">
        <v>903</v>
      </c>
      <c r="E368" s="199" t="s">
        <v>904</v>
      </c>
      <c r="F368" s="62" t="s">
        <v>26</v>
      </c>
      <c r="G368" s="62" t="str">
        <f>_xlfn.IFNA(VLOOKUP($A368,'Engaged Deals'!$A:$J,2,FALSE),"No")</f>
        <v>No</v>
      </c>
      <c r="H368" s="62" t="s">
        <v>67</v>
      </c>
      <c r="I368" s="199" t="s">
        <v>32</v>
      </c>
      <c r="J368" s="233">
        <v>43073</v>
      </c>
      <c r="K368" s="234" t="s">
        <v>905</v>
      </c>
      <c r="L368" s="199" t="s">
        <v>47</v>
      </c>
      <c r="M368" s="235">
        <v>43073</v>
      </c>
      <c r="N368" s="236">
        <v>500000</v>
      </c>
      <c r="O368" s="373">
        <f t="shared" si="5"/>
        <v>0.5</v>
      </c>
      <c r="P368" s="276">
        <v>1</v>
      </c>
      <c r="Q368" s="235" t="s">
        <v>906</v>
      </c>
      <c r="R368" s="237" t="s">
        <v>103</v>
      </c>
      <c r="S368" s="199" t="s">
        <v>13</v>
      </c>
      <c r="T368" s="199" t="s">
        <v>126</v>
      </c>
      <c r="U368" s="199" t="s">
        <v>498</v>
      </c>
      <c r="V368" s="199" t="s">
        <v>5809</v>
      </c>
      <c r="W368" s="199" t="s">
        <v>435</v>
      </c>
      <c r="Y368" s="374" t="s">
        <v>7201</v>
      </c>
    </row>
    <row r="369" spans="1:25" x14ac:dyDescent="0.25">
      <c r="A369" s="273" t="s">
        <v>1991</v>
      </c>
      <c r="B369" s="79" t="s">
        <v>57</v>
      </c>
      <c r="C369" s="79" t="s">
        <v>1046</v>
      </c>
      <c r="D369" s="79" t="s">
        <v>1992</v>
      </c>
      <c r="E369" s="79" t="s">
        <v>1993</v>
      </c>
      <c r="F369" s="62" t="s">
        <v>25</v>
      </c>
      <c r="G369" s="62" t="str">
        <f>_xlfn.IFNA(VLOOKUP($A369,'Engaged Deals'!$A:$J,2,FALSE),"No")</f>
        <v>No</v>
      </c>
      <c r="H369" s="62" t="s">
        <v>65</v>
      </c>
      <c r="I369" s="79" t="s">
        <v>35</v>
      </c>
      <c r="J369" s="80">
        <v>42887</v>
      </c>
      <c r="K369" s="174" t="s">
        <v>1994</v>
      </c>
      <c r="L369" s="79" t="s">
        <v>48</v>
      </c>
      <c r="M369" s="238">
        <v>42887</v>
      </c>
      <c r="N369" s="167">
        <v>200000</v>
      </c>
      <c r="O369" s="373">
        <f t="shared" si="5"/>
        <v>0.2</v>
      </c>
      <c r="P369" s="274">
        <v>12</v>
      </c>
      <c r="Q369" s="238" t="s">
        <v>1995</v>
      </c>
      <c r="R369" s="84" t="s">
        <v>292</v>
      </c>
      <c r="S369" s="79" t="s">
        <v>7</v>
      </c>
      <c r="T369" s="79" t="s">
        <v>477</v>
      </c>
      <c r="U369" s="79" t="s">
        <v>1996</v>
      </c>
      <c r="V369" s="79" t="s">
        <v>5934</v>
      </c>
      <c r="W369" s="79" t="s">
        <v>757</v>
      </c>
      <c r="Y369" s="374" t="s">
        <v>7201</v>
      </c>
    </row>
    <row r="370" spans="1:25" x14ac:dyDescent="0.25">
      <c r="A370" s="273" t="s">
        <v>2849</v>
      </c>
      <c r="B370" s="79" t="s">
        <v>59</v>
      </c>
      <c r="C370" s="79" t="s">
        <v>468</v>
      </c>
      <c r="D370" s="79" t="s">
        <v>2850</v>
      </c>
      <c r="E370" s="79" t="s">
        <v>2851</v>
      </c>
      <c r="F370" s="62" t="s">
        <v>26</v>
      </c>
      <c r="G370" s="62" t="str">
        <f>_xlfn.IFNA(VLOOKUP($A370,'Engaged Deals'!$A:$J,2,FALSE),"No")</f>
        <v>No</v>
      </c>
      <c r="H370" s="62" t="s">
        <v>65</v>
      </c>
      <c r="I370" s="79" t="s">
        <v>33</v>
      </c>
      <c r="J370" s="80">
        <v>42853</v>
      </c>
      <c r="K370" s="174" t="s">
        <v>2852</v>
      </c>
      <c r="L370" s="79" t="s">
        <v>48</v>
      </c>
      <c r="M370" s="238">
        <v>42853</v>
      </c>
      <c r="N370" s="167">
        <v>100000</v>
      </c>
      <c r="O370" s="373">
        <f t="shared" si="5"/>
        <v>0.1</v>
      </c>
      <c r="P370" s="274">
        <v>1</v>
      </c>
      <c r="Q370" s="238" t="s">
        <v>354</v>
      </c>
      <c r="R370" s="84" t="s">
        <v>211</v>
      </c>
      <c r="S370" s="79" t="s">
        <v>13</v>
      </c>
      <c r="T370" s="79" t="s">
        <v>126</v>
      </c>
      <c r="U370" s="79" t="s">
        <v>2853</v>
      </c>
      <c r="V370" s="79" t="s">
        <v>6068</v>
      </c>
      <c r="W370" s="79" t="s">
        <v>2854</v>
      </c>
      <c r="Y370" s="374" t="s">
        <v>7201</v>
      </c>
    </row>
    <row r="371" spans="1:25" x14ac:dyDescent="0.25">
      <c r="A371" s="275" t="s">
        <v>2849</v>
      </c>
      <c r="B371" s="199" t="s">
        <v>59</v>
      </c>
      <c r="C371" s="199" t="s">
        <v>468</v>
      </c>
      <c r="D371" s="199" t="s">
        <v>2850</v>
      </c>
      <c r="E371" s="199" t="s">
        <v>2851</v>
      </c>
      <c r="F371" s="62" t="s">
        <v>26</v>
      </c>
      <c r="G371" s="62" t="str">
        <f>_xlfn.IFNA(VLOOKUP($A371,'Engaged Deals'!$A:$J,2,FALSE),"No")</f>
        <v>No</v>
      </c>
      <c r="H371" s="62" t="s">
        <v>65</v>
      </c>
      <c r="I371" s="199" t="s">
        <v>33</v>
      </c>
      <c r="J371" s="233">
        <v>42853</v>
      </c>
      <c r="K371" s="234" t="s">
        <v>2852</v>
      </c>
      <c r="L371" s="199" t="s">
        <v>48</v>
      </c>
      <c r="M371" s="235">
        <v>42853</v>
      </c>
      <c r="N371" s="236">
        <v>0</v>
      </c>
      <c r="O371" s="373">
        <f t="shared" si="5"/>
        <v>0</v>
      </c>
      <c r="P371" s="276">
        <v>1</v>
      </c>
      <c r="Q371" s="235" t="s">
        <v>4815</v>
      </c>
      <c r="R371" s="237" t="s">
        <v>125</v>
      </c>
      <c r="S371" s="199" t="s">
        <v>11</v>
      </c>
      <c r="T371" s="199" t="s">
        <v>11</v>
      </c>
      <c r="U371" s="199" t="s">
        <v>4816</v>
      </c>
      <c r="V371" s="199" t="s">
        <v>6068</v>
      </c>
      <c r="W371" s="199" t="s">
        <v>2854</v>
      </c>
      <c r="Y371" s="374" t="s">
        <v>7201</v>
      </c>
    </row>
    <row r="372" spans="1:25" x14ac:dyDescent="0.25">
      <c r="A372" s="275" t="s">
        <v>137</v>
      </c>
      <c r="B372" s="199" t="s">
        <v>60</v>
      </c>
      <c r="C372" s="199" t="s">
        <v>138</v>
      </c>
      <c r="D372" s="199" t="s">
        <v>139</v>
      </c>
      <c r="E372" s="199" t="s">
        <v>140</v>
      </c>
      <c r="F372" s="62" t="s">
        <v>24</v>
      </c>
      <c r="G372" s="62" t="str">
        <f>_xlfn.IFNA(VLOOKUP($A372,'Engaged Deals'!$A:$J,2,FALSE),"No")</f>
        <v>No</v>
      </c>
      <c r="H372" s="62" t="s">
        <v>67</v>
      </c>
      <c r="I372" s="199" t="s">
        <v>38</v>
      </c>
      <c r="J372" s="233">
        <v>43054</v>
      </c>
      <c r="K372" s="234" t="s">
        <v>141</v>
      </c>
      <c r="L372" s="199" t="s">
        <v>142</v>
      </c>
      <c r="M372" s="235">
        <v>43054</v>
      </c>
      <c r="N372" s="236">
        <v>6200001</v>
      </c>
      <c r="O372" s="373">
        <f t="shared" si="5"/>
        <v>6.2000010000000003</v>
      </c>
      <c r="P372" s="276">
        <v>36</v>
      </c>
      <c r="Q372" s="235" t="s">
        <v>143</v>
      </c>
      <c r="R372" s="237" t="s">
        <v>125</v>
      </c>
      <c r="S372" s="199" t="s">
        <v>8</v>
      </c>
      <c r="T372" s="199" t="s">
        <v>134</v>
      </c>
      <c r="U372" s="199" t="s">
        <v>144</v>
      </c>
      <c r="V372" s="199" t="s">
        <v>7685</v>
      </c>
      <c r="W372" s="199" t="s">
        <v>145</v>
      </c>
      <c r="Y372" s="374" t="s">
        <v>7201</v>
      </c>
    </row>
    <row r="373" spans="1:25" x14ac:dyDescent="0.25">
      <c r="A373" s="79" t="s">
        <v>2844</v>
      </c>
      <c r="B373" s="79" t="s">
        <v>56</v>
      </c>
      <c r="C373" s="79" t="s">
        <v>161</v>
      </c>
      <c r="D373" s="79" t="s">
        <v>2845</v>
      </c>
      <c r="E373" s="79" t="s">
        <v>2846</v>
      </c>
      <c r="F373" s="62" t="s">
        <v>26</v>
      </c>
      <c r="G373" s="62" t="str">
        <f>_xlfn.IFNA(VLOOKUP($A373,'Engaged Deals'!$A:$J,2,FALSE),"No")</f>
        <v>No</v>
      </c>
      <c r="H373" s="62" t="s">
        <v>68</v>
      </c>
      <c r="I373" s="79" t="s">
        <v>33</v>
      </c>
      <c r="J373" s="80">
        <v>42825</v>
      </c>
      <c r="K373" s="174" t="s">
        <v>2847</v>
      </c>
      <c r="L373" s="79" t="s">
        <v>46</v>
      </c>
      <c r="M373" s="238">
        <v>42825</v>
      </c>
      <c r="N373" s="167">
        <v>100000</v>
      </c>
      <c r="O373" s="373">
        <f t="shared" si="5"/>
        <v>0.1</v>
      </c>
      <c r="P373" s="84">
        <v>12</v>
      </c>
      <c r="Q373" s="238" t="s">
        <v>2848</v>
      </c>
      <c r="R373" s="79" t="s">
        <v>125</v>
      </c>
      <c r="S373" s="79" t="s">
        <v>7</v>
      </c>
      <c r="T373" s="79" t="s">
        <v>388</v>
      </c>
      <c r="U373" s="79" t="s">
        <v>389</v>
      </c>
      <c r="V373" s="79" t="s">
        <v>5533</v>
      </c>
      <c r="W373" s="79"/>
      <c r="Y373" s="374" t="s">
        <v>7201</v>
      </c>
    </row>
    <row r="374" spans="1:25" x14ac:dyDescent="0.25">
      <c r="A374" s="278" t="s">
        <v>7544</v>
      </c>
      <c r="B374" s="268" t="s">
        <v>56</v>
      </c>
      <c r="C374" s="268" t="s">
        <v>510</v>
      </c>
      <c r="D374" s="268" t="s">
        <v>7187</v>
      </c>
      <c r="E374" s="268" t="s">
        <v>7545</v>
      </c>
      <c r="F374" s="62" t="s">
        <v>27</v>
      </c>
      <c r="G374" s="62" t="str">
        <f>_xlfn.IFNA(VLOOKUP($A374,'Engaged Deals'!$A:$J,2,FALSE),"No")</f>
        <v>No</v>
      </c>
      <c r="H374" s="62" t="s">
        <v>66</v>
      </c>
      <c r="I374" s="268" t="s">
        <v>39</v>
      </c>
      <c r="J374" s="269">
        <v>42947</v>
      </c>
      <c r="K374" s="270" t="s">
        <v>7546</v>
      </c>
      <c r="L374" s="268" t="s">
        <v>47</v>
      </c>
      <c r="M374" s="269">
        <v>42947</v>
      </c>
      <c r="N374" s="271">
        <v>175000</v>
      </c>
      <c r="O374" s="373">
        <f t="shared" si="5"/>
        <v>0.17499999999999999</v>
      </c>
      <c r="P374" s="280">
        <v>12</v>
      </c>
      <c r="Q374" s="279" t="s">
        <v>7102</v>
      </c>
      <c r="R374" s="272" t="s">
        <v>103</v>
      </c>
      <c r="S374" s="268" t="s">
        <v>8</v>
      </c>
      <c r="T374" s="268" t="s">
        <v>104</v>
      </c>
      <c r="U374" s="268" t="s">
        <v>105</v>
      </c>
      <c r="V374" s="199" t="s">
        <v>7190</v>
      </c>
      <c r="W374" s="199" t="s">
        <v>7191</v>
      </c>
      <c r="Y374" s="374" t="s">
        <v>7201</v>
      </c>
    </row>
    <row r="375" spans="1:25" x14ac:dyDescent="0.25">
      <c r="A375" s="126" t="s">
        <v>6606</v>
      </c>
      <c r="B375" s="126" t="s">
        <v>60</v>
      </c>
      <c r="C375" s="126" t="s">
        <v>805</v>
      </c>
      <c r="D375" s="126" t="s">
        <v>7257</v>
      </c>
      <c r="E375" s="126" t="s">
        <v>6607</v>
      </c>
      <c r="F375" s="62" t="s">
        <v>26</v>
      </c>
      <c r="G375" s="62" t="str">
        <f>_xlfn.IFNA(VLOOKUP($A375,'Engaged Deals'!$A:$J,2,FALSE),"No")</f>
        <v>No</v>
      </c>
      <c r="H375" s="62" t="s">
        <v>65</v>
      </c>
      <c r="I375" s="126" t="s">
        <v>33</v>
      </c>
      <c r="J375" s="127">
        <v>42916</v>
      </c>
      <c r="K375" s="195">
        <v>42815</v>
      </c>
      <c r="L375" s="126" t="s">
        <v>47</v>
      </c>
      <c r="M375" s="195">
        <v>42916</v>
      </c>
      <c r="N375" s="128">
        <v>150000</v>
      </c>
      <c r="O375" s="373">
        <f t="shared" si="5"/>
        <v>0.15</v>
      </c>
      <c r="P375" s="277">
        <v>12</v>
      </c>
      <c r="Q375" s="127">
        <v>42824</v>
      </c>
      <c r="R375" s="202" t="s">
        <v>103</v>
      </c>
      <c r="S375" s="199" t="s">
        <v>8</v>
      </c>
      <c r="T375" s="126" t="s">
        <v>1715</v>
      </c>
      <c r="U375" s="126" t="s">
        <v>518</v>
      </c>
      <c r="V375" s="126" t="s">
        <v>6776</v>
      </c>
      <c r="W375" s="126" t="s">
        <v>7258</v>
      </c>
      <c r="Y375" s="374" t="s">
        <v>7201</v>
      </c>
    </row>
    <row r="376" spans="1:25" x14ac:dyDescent="0.25">
      <c r="A376" s="275" t="s">
        <v>116</v>
      </c>
      <c r="B376" s="199" t="s">
        <v>56</v>
      </c>
      <c r="C376" s="199" t="s">
        <v>117</v>
      </c>
      <c r="D376" s="199" t="s">
        <v>118</v>
      </c>
      <c r="E376" s="199" t="s">
        <v>119</v>
      </c>
      <c r="F376" s="62" t="s">
        <v>25</v>
      </c>
      <c r="G376" s="62" t="str">
        <f>_xlfn.IFNA(VLOOKUP($A376,'Engaged Deals'!$A:$J,2,FALSE),"No")</f>
        <v>Yes</v>
      </c>
      <c r="H376" s="62" t="s">
        <v>66</v>
      </c>
      <c r="I376" s="199" t="s">
        <v>35</v>
      </c>
      <c r="J376" s="233">
        <v>42978</v>
      </c>
      <c r="K376" s="234" t="s">
        <v>120</v>
      </c>
      <c r="L376" s="199" t="s">
        <v>121</v>
      </c>
      <c r="M376" s="233">
        <v>42978</v>
      </c>
      <c r="N376" s="236">
        <v>15000000</v>
      </c>
      <c r="O376" s="373">
        <f t="shared" si="5"/>
        <v>15</v>
      </c>
      <c r="P376" s="276">
        <v>36</v>
      </c>
      <c r="Q376" s="235" t="s">
        <v>122</v>
      </c>
      <c r="R376" s="237" t="s">
        <v>103</v>
      </c>
      <c r="S376" s="199" t="s">
        <v>8</v>
      </c>
      <c r="T376" s="199" t="s">
        <v>104</v>
      </c>
      <c r="U376" s="199" t="s">
        <v>114</v>
      </c>
      <c r="V376" s="199" t="s">
        <v>6286</v>
      </c>
      <c r="W376" s="199" t="s">
        <v>123</v>
      </c>
      <c r="Y376" s="374" t="s">
        <v>7201</v>
      </c>
    </row>
    <row r="377" spans="1:25" x14ac:dyDescent="0.25">
      <c r="A377" s="273" t="s">
        <v>6568</v>
      </c>
      <c r="B377" s="79" t="s">
        <v>57</v>
      </c>
      <c r="C377" s="79" t="s">
        <v>98</v>
      </c>
      <c r="D377" s="79" t="s">
        <v>1275</v>
      </c>
      <c r="E377" s="79" t="s">
        <v>6569</v>
      </c>
      <c r="F377" s="62" t="s">
        <v>26</v>
      </c>
      <c r="G377" s="62" t="str">
        <f>_xlfn.IFNA(VLOOKUP($A377,'Engaged Deals'!$A:$J,2,FALSE),"No")</f>
        <v>No</v>
      </c>
      <c r="H377" s="62" t="s">
        <v>65</v>
      </c>
      <c r="I377" s="79" t="s">
        <v>32</v>
      </c>
      <c r="J377" s="80">
        <v>42907</v>
      </c>
      <c r="K377" s="174" t="s">
        <v>6744</v>
      </c>
      <c r="L377" s="79" t="s">
        <v>46</v>
      </c>
      <c r="M377" s="238">
        <v>42907</v>
      </c>
      <c r="N377" s="167">
        <v>251000</v>
      </c>
      <c r="O377" s="373">
        <f t="shared" si="5"/>
        <v>0.251</v>
      </c>
      <c r="P377" s="274">
        <v>12</v>
      </c>
      <c r="Q377" s="238" t="s">
        <v>6513</v>
      </c>
      <c r="R377" s="84" t="s">
        <v>125</v>
      </c>
      <c r="S377" s="79" t="s">
        <v>8</v>
      </c>
      <c r="T377" s="79" t="s">
        <v>104</v>
      </c>
      <c r="U377" s="79" t="s">
        <v>105</v>
      </c>
      <c r="V377" s="79" t="s">
        <v>106</v>
      </c>
      <c r="W377" s="79" t="s">
        <v>7174</v>
      </c>
      <c r="Y377" s="374" t="s">
        <v>7201</v>
      </c>
    </row>
    <row r="378" spans="1:25" x14ac:dyDescent="0.25">
      <c r="A378" s="273" t="s">
        <v>6568</v>
      </c>
      <c r="B378" s="79" t="s">
        <v>57</v>
      </c>
      <c r="C378" s="79" t="s">
        <v>98</v>
      </c>
      <c r="D378" s="79" t="s">
        <v>1275</v>
      </c>
      <c r="E378" s="79" t="s">
        <v>6569</v>
      </c>
      <c r="F378" s="62" t="s">
        <v>26</v>
      </c>
      <c r="G378" s="62" t="str">
        <f>_xlfn.IFNA(VLOOKUP($A378,'Engaged Deals'!$A:$J,2,FALSE),"No")</f>
        <v>No</v>
      </c>
      <c r="H378" s="62" t="s">
        <v>65</v>
      </c>
      <c r="I378" s="79" t="s">
        <v>32</v>
      </c>
      <c r="J378" s="80">
        <v>42907</v>
      </c>
      <c r="K378" s="174" t="s">
        <v>6744</v>
      </c>
      <c r="L378" s="79" t="s">
        <v>46</v>
      </c>
      <c r="M378" s="238">
        <v>42907</v>
      </c>
      <c r="N378" s="167">
        <v>15000</v>
      </c>
      <c r="O378" s="373">
        <f t="shared" si="5"/>
        <v>1.4999999999999999E-2</v>
      </c>
      <c r="P378" s="274">
        <v>3</v>
      </c>
      <c r="Q378" s="238" t="s">
        <v>7102</v>
      </c>
      <c r="R378" s="84" t="s">
        <v>125</v>
      </c>
      <c r="S378" s="79" t="s">
        <v>7</v>
      </c>
      <c r="T378" s="79" t="s">
        <v>388</v>
      </c>
      <c r="U378" s="79" t="s">
        <v>389</v>
      </c>
      <c r="V378" s="79" t="s">
        <v>106</v>
      </c>
      <c r="W378" s="79" t="s">
        <v>7174</v>
      </c>
      <c r="Y378" s="374" t="s">
        <v>7201</v>
      </c>
    </row>
    <row r="379" spans="1:25" x14ac:dyDescent="0.25">
      <c r="A379" s="273" t="s">
        <v>3191</v>
      </c>
      <c r="B379" s="79" t="s">
        <v>57</v>
      </c>
      <c r="C379" s="79" t="s">
        <v>98</v>
      </c>
      <c r="D379" s="79" t="s">
        <v>1652</v>
      </c>
      <c r="E379" s="79" t="s">
        <v>3192</v>
      </c>
      <c r="F379" s="62" t="s">
        <v>26</v>
      </c>
      <c r="G379" s="62" t="str">
        <f>_xlfn.IFNA(VLOOKUP($A379,'Engaged Deals'!$A:$J,2,FALSE),"No")</f>
        <v>No</v>
      </c>
      <c r="H379" s="62" t="s">
        <v>65</v>
      </c>
      <c r="I379" s="79" t="s">
        <v>32</v>
      </c>
      <c r="J379" s="80">
        <v>42859</v>
      </c>
      <c r="K379" s="174" t="s">
        <v>3193</v>
      </c>
      <c r="L379" s="79" t="s">
        <v>47</v>
      </c>
      <c r="M379" s="238">
        <v>42859</v>
      </c>
      <c r="N379" s="167">
        <v>100000</v>
      </c>
      <c r="O379" s="373">
        <f t="shared" si="5"/>
        <v>0.1</v>
      </c>
      <c r="P379" s="274">
        <v>12</v>
      </c>
      <c r="Q379" s="238" t="s">
        <v>6513</v>
      </c>
      <c r="R379" s="84" t="s">
        <v>103</v>
      </c>
      <c r="S379" s="79" t="s">
        <v>7</v>
      </c>
      <c r="T379" s="79" t="s">
        <v>388</v>
      </c>
      <c r="U379" s="79" t="s">
        <v>389</v>
      </c>
      <c r="V379" s="79" t="s">
        <v>106</v>
      </c>
      <c r="W379" s="79" t="s">
        <v>186</v>
      </c>
      <c r="Y379" s="374" t="s">
        <v>7201</v>
      </c>
    </row>
    <row r="380" spans="1:25" x14ac:dyDescent="0.25">
      <c r="A380" s="273" t="s">
        <v>3187</v>
      </c>
      <c r="B380" s="79" t="s">
        <v>60</v>
      </c>
      <c r="C380" s="79" t="s">
        <v>805</v>
      </c>
      <c r="D380" s="79" t="s">
        <v>3188</v>
      </c>
      <c r="E380" s="79" t="s">
        <v>3189</v>
      </c>
      <c r="F380" s="62" t="s">
        <v>25</v>
      </c>
      <c r="G380" s="62" t="str">
        <f>_xlfn.IFNA(VLOOKUP($A380,'Engaged Deals'!$A:$J,2,FALSE),"No")</f>
        <v>No</v>
      </c>
      <c r="H380" s="62" t="s">
        <v>65</v>
      </c>
      <c r="I380" s="79" t="s">
        <v>35</v>
      </c>
      <c r="J380" s="80">
        <v>42909</v>
      </c>
      <c r="K380" s="174" t="s">
        <v>3190</v>
      </c>
      <c r="L380" s="79" t="s">
        <v>47</v>
      </c>
      <c r="M380" s="238">
        <v>42978</v>
      </c>
      <c r="N380" s="167">
        <v>100000</v>
      </c>
      <c r="O380" s="373">
        <f t="shared" si="5"/>
        <v>0.1</v>
      </c>
      <c r="P380" s="274">
        <v>6</v>
      </c>
      <c r="Q380" s="238" t="s">
        <v>6513</v>
      </c>
      <c r="R380" s="84" t="s">
        <v>292</v>
      </c>
      <c r="S380" s="79" t="s">
        <v>7</v>
      </c>
      <c r="T380" s="79" t="s">
        <v>388</v>
      </c>
      <c r="U380" s="79" t="s">
        <v>389</v>
      </c>
      <c r="V380" s="79" t="s">
        <v>6098</v>
      </c>
      <c r="W380" s="79" t="s">
        <v>186</v>
      </c>
      <c r="Y380" s="374" t="s">
        <v>7201</v>
      </c>
    </row>
    <row r="381" spans="1:25" x14ac:dyDescent="0.25">
      <c r="A381" s="281" t="s">
        <v>7402</v>
      </c>
      <c r="B381" s="282" t="s">
        <v>60</v>
      </c>
      <c r="C381" s="282" t="s">
        <v>543</v>
      </c>
      <c r="D381" s="282" t="s">
        <v>5157</v>
      </c>
      <c r="E381" s="282" t="s">
        <v>7403</v>
      </c>
      <c r="F381" s="62" t="s">
        <v>6576</v>
      </c>
      <c r="G381" s="62" t="str">
        <f>_xlfn.IFNA(VLOOKUP($A381,'Engaged Deals'!$A:$J,2,FALSE),"No")</f>
        <v>No</v>
      </c>
      <c r="H381" s="62" t="s">
        <v>65</v>
      </c>
      <c r="I381" s="282" t="s">
        <v>34</v>
      </c>
      <c r="J381" s="283">
        <v>42916</v>
      </c>
      <c r="K381" s="284" t="s">
        <v>7404</v>
      </c>
      <c r="L381" s="282" t="s">
        <v>46</v>
      </c>
      <c r="M381" s="285">
        <v>42916</v>
      </c>
      <c r="N381" s="286">
        <v>40000</v>
      </c>
      <c r="O381" s="373">
        <f t="shared" si="5"/>
        <v>0.04</v>
      </c>
      <c r="P381" s="287">
        <v>3</v>
      </c>
      <c r="Q381" s="285" t="s">
        <v>7102</v>
      </c>
      <c r="R381" s="288" t="s">
        <v>125</v>
      </c>
      <c r="S381" s="282" t="s">
        <v>7</v>
      </c>
      <c r="T381" s="282" t="s">
        <v>1795</v>
      </c>
      <c r="U381" s="282"/>
      <c r="V381" s="79" t="s">
        <v>7405</v>
      </c>
      <c r="W381" s="79" t="s">
        <v>313</v>
      </c>
      <c r="Y381" s="374" t="s">
        <v>7201</v>
      </c>
    </row>
    <row r="382" spans="1:25" x14ac:dyDescent="0.25">
      <c r="A382" s="275" t="s">
        <v>417</v>
      </c>
      <c r="B382" s="199" t="s">
        <v>56</v>
      </c>
      <c r="C382" s="199" t="s">
        <v>109</v>
      </c>
      <c r="D382" s="199" t="s">
        <v>367</v>
      </c>
      <c r="E382" s="199" t="s">
        <v>418</v>
      </c>
      <c r="F382" s="62" t="s">
        <v>28</v>
      </c>
      <c r="G382" s="62" t="str">
        <f>_xlfn.IFNA(VLOOKUP($A382,'Engaged Deals'!$A:$J,2,FALSE),"No")</f>
        <v>Yes</v>
      </c>
      <c r="H382" s="62" t="s">
        <v>67</v>
      </c>
      <c r="I382" s="199" t="s">
        <v>42</v>
      </c>
      <c r="J382" s="233">
        <v>43077</v>
      </c>
      <c r="K382" s="234" t="s">
        <v>419</v>
      </c>
      <c r="L382" s="199" t="s">
        <v>46</v>
      </c>
      <c r="M382" s="235">
        <v>43108</v>
      </c>
      <c r="N382" s="236">
        <v>2000000</v>
      </c>
      <c r="O382" s="373">
        <f t="shared" si="5"/>
        <v>2</v>
      </c>
      <c r="P382" s="276">
        <v>12</v>
      </c>
      <c r="Q382" s="235" t="s">
        <v>420</v>
      </c>
      <c r="R382" s="237" t="s">
        <v>211</v>
      </c>
      <c r="S382" s="199" t="s">
        <v>8</v>
      </c>
      <c r="T382" s="199" t="s">
        <v>104</v>
      </c>
      <c r="U382" s="199" t="s">
        <v>105</v>
      </c>
      <c r="V382" s="199" t="s">
        <v>7484</v>
      </c>
      <c r="W382" s="199" t="s">
        <v>370</v>
      </c>
      <c r="X382" s="1" t="s">
        <v>7800</v>
      </c>
      <c r="Y382" s="374" t="s">
        <v>7201</v>
      </c>
    </row>
    <row r="383" spans="1:25" x14ac:dyDescent="0.25">
      <c r="A383" s="275" t="s">
        <v>6981</v>
      </c>
      <c r="B383" s="199" t="s">
        <v>60</v>
      </c>
      <c r="C383" s="199" t="s">
        <v>805</v>
      </c>
      <c r="D383" s="199" t="s">
        <v>806</v>
      </c>
      <c r="E383" s="199" t="s">
        <v>807</v>
      </c>
      <c r="F383" s="62" t="s">
        <v>26</v>
      </c>
      <c r="G383" s="62" t="str">
        <f>_xlfn.IFNA(VLOOKUP($A383,'Engaged Deals'!$A:$J,2,FALSE),"No")</f>
        <v>Yes</v>
      </c>
      <c r="H383" s="62" t="s">
        <v>67</v>
      </c>
      <c r="I383" s="199" t="s">
        <v>32</v>
      </c>
      <c r="J383" s="233">
        <v>43098</v>
      </c>
      <c r="K383" s="234" t="s">
        <v>7043</v>
      </c>
      <c r="L383" s="199" t="s">
        <v>47</v>
      </c>
      <c r="M383" s="235">
        <v>43098</v>
      </c>
      <c r="N383" s="236">
        <v>1000000</v>
      </c>
      <c r="O383" s="373">
        <f t="shared" si="5"/>
        <v>1</v>
      </c>
      <c r="P383" s="276">
        <v>12</v>
      </c>
      <c r="Q383" s="235" t="s">
        <v>6513</v>
      </c>
      <c r="R383" s="237" t="s">
        <v>103</v>
      </c>
      <c r="S383" s="199" t="s">
        <v>8</v>
      </c>
      <c r="T383" s="199" t="s">
        <v>134</v>
      </c>
      <c r="U383" s="199" t="s">
        <v>5793</v>
      </c>
      <c r="V383" s="199" t="s">
        <v>5572</v>
      </c>
      <c r="W383" s="199" t="s">
        <v>297</v>
      </c>
      <c r="X383" s="1" t="s">
        <v>7800</v>
      </c>
      <c r="Y383" s="374" t="s">
        <v>7201</v>
      </c>
    </row>
    <row r="384" spans="1:25" x14ac:dyDescent="0.25">
      <c r="A384" s="273" t="s">
        <v>1205</v>
      </c>
      <c r="B384" s="79" t="s">
        <v>56</v>
      </c>
      <c r="C384" s="79" t="s">
        <v>161</v>
      </c>
      <c r="D384" s="79" t="s">
        <v>1206</v>
      </c>
      <c r="E384" s="79" t="s">
        <v>1207</v>
      </c>
      <c r="F384" s="62" t="s">
        <v>26</v>
      </c>
      <c r="G384" s="62" t="str">
        <f>_xlfn.IFNA(VLOOKUP($A384,'Engaged Deals'!$A:$J,2,FALSE),"No")</f>
        <v>No</v>
      </c>
      <c r="H384" s="62" t="s">
        <v>65</v>
      </c>
      <c r="I384" s="79" t="s">
        <v>32</v>
      </c>
      <c r="J384" s="80">
        <v>42908</v>
      </c>
      <c r="K384" s="174" t="s">
        <v>1208</v>
      </c>
      <c r="L384" s="79" t="s">
        <v>47</v>
      </c>
      <c r="M384" s="238">
        <v>42908</v>
      </c>
      <c r="N384" s="167">
        <v>335000</v>
      </c>
      <c r="O384" s="373">
        <f t="shared" si="5"/>
        <v>0.33500000000000002</v>
      </c>
      <c r="P384" s="274">
        <v>1</v>
      </c>
      <c r="Q384" s="238" t="s">
        <v>172</v>
      </c>
      <c r="R384" s="84" t="s">
        <v>292</v>
      </c>
      <c r="S384" s="79" t="s">
        <v>12</v>
      </c>
      <c r="T384" s="79" t="s">
        <v>681</v>
      </c>
      <c r="U384" s="79" t="s">
        <v>682</v>
      </c>
      <c r="V384" s="79" t="s">
        <v>5828</v>
      </c>
      <c r="W384" s="79"/>
      <c r="Y384" s="374" t="s">
        <v>7201</v>
      </c>
    </row>
    <row r="385" spans="1:25" x14ac:dyDescent="0.25">
      <c r="A385" s="275" t="s">
        <v>2889</v>
      </c>
      <c r="B385" s="199" t="s">
        <v>60</v>
      </c>
      <c r="C385" s="199" t="s">
        <v>805</v>
      </c>
      <c r="D385" s="199" t="s">
        <v>2890</v>
      </c>
      <c r="E385" s="199" t="s">
        <v>2891</v>
      </c>
      <c r="F385" s="62" t="s">
        <v>26</v>
      </c>
      <c r="G385" s="62" t="str">
        <f>_xlfn.IFNA(VLOOKUP($A385,'Engaged Deals'!$A:$J,2,FALSE),"No")</f>
        <v>No</v>
      </c>
      <c r="H385" s="62" t="s">
        <v>66</v>
      </c>
      <c r="I385" s="199" t="s">
        <v>32</v>
      </c>
      <c r="J385" s="233">
        <v>43008</v>
      </c>
      <c r="K385" s="234" t="s">
        <v>2892</v>
      </c>
      <c r="L385" s="199" t="s">
        <v>47</v>
      </c>
      <c r="M385" s="233">
        <v>43008</v>
      </c>
      <c r="N385" s="236">
        <v>100000</v>
      </c>
      <c r="O385" s="373">
        <f t="shared" si="5"/>
        <v>0.1</v>
      </c>
      <c r="P385" s="276">
        <v>12</v>
      </c>
      <c r="Q385" s="235" t="s">
        <v>7102</v>
      </c>
      <c r="R385" s="237" t="s">
        <v>125</v>
      </c>
      <c r="S385" s="199" t="s">
        <v>7</v>
      </c>
      <c r="T385" s="199" t="s">
        <v>477</v>
      </c>
      <c r="U385" s="199" t="s">
        <v>2539</v>
      </c>
      <c r="V385" s="199" t="s">
        <v>5966</v>
      </c>
      <c r="W385" s="199" t="s">
        <v>667</v>
      </c>
      <c r="Y385" s="374" t="s">
        <v>7201</v>
      </c>
    </row>
    <row r="386" spans="1:25" x14ac:dyDescent="0.25">
      <c r="A386" s="275" t="s">
        <v>623</v>
      </c>
      <c r="B386" s="199" t="s">
        <v>56</v>
      </c>
      <c r="C386" s="199" t="s">
        <v>109</v>
      </c>
      <c r="D386" s="199" t="s">
        <v>624</v>
      </c>
      <c r="E386" s="199" t="s">
        <v>625</v>
      </c>
      <c r="F386" s="62" t="s">
        <v>28</v>
      </c>
      <c r="G386" s="62" t="str">
        <f>_xlfn.IFNA(VLOOKUP($A386,'Engaged Deals'!$A:$J,2,FALSE),"No")</f>
        <v>Yes</v>
      </c>
      <c r="H386" s="62" t="s">
        <v>66</v>
      </c>
      <c r="I386" s="199" t="s">
        <v>43</v>
      </c>
      <c r="J386" s="233">
        <v>43007</v>
      </c>
      <c r="K386" s="234" t="s">
        <v>626</v>
      </c>
      <c r="L386" s="199" t="s">
        <v>47</v>
      </c>
      <c r="M386" s="233">
        <v>43007</v>
      </c>
      <c r="N386" s="236">
        <v>750000</v>
      </c>
      <c r="O386" s="373">
        <f t="shared" ref="O386:O449" si="6">N386/1000000</f>
        <v>0.75</v>
      </c>
      <c r="P386" s="276">
        <v>1</v>
      </c>
      <c r="Q386" s="235" t="s">
        <v>7495</v>
      </c>
      <c r="R386" s="237" t="s">
        <v>292</v>
      </c>
      <c r="S386" s="199" t="s">
        <v>8</v>
      </c>
      <c r="T386" s="199" t="s">
        <v>134</v>
      </c>
      <c r="U386" s="199" t="s">
        <v>627</v>
      </c>
      <c r="V386" s="199" t="s">
        <v>6309</v>
      </c>
      <c r="W386" s="199" t="s">
        <v>628</v>
      </c>
      <c r="X386" s="1" t="s">
        <v>7800</v>
      </c>
      <c r="Y386" s="374" t="s">
        <v>7201</v>
      </c>
    </row>
    <row r="387" spans="1:25" x14ac:dyDescent="0.25">
      <c r="A387" s="273" t="s">
        <v>3602</v>
      </c>
      <c r="B387" s="79" t="s">
        <v>56</v>
      </c>
      <c r="C387" s="79" t="s">
        <v>109</v>
      </c>
      <c r="D387" s="79" t="s">
        <v>3603</v>
      </c>
      <c r="E387" s="79" t="s">
        <v>3604</v>
      </c>
      <c r="F387" s="62" t="s">
        <v>28</v>
      </c>
      <c r="G387" s="62" t="str">
        <f>_xlfn.IFNA(VLOOKUP($A387,'Engaged Deals'!$A:$J,2,FALSE),"No")</f>
        <v>No</v>
      </c>
      <c r="H387" s="62" t="s">
        <v>65</v>
      </c>
      <c r="I387" s="79" t="s">
        <v>31</v>
      </c>
      <c r="J387" s="80">
        <v>42916</v>
      </c>
      <c r="K387" s="174" t="s">
        <v>3605</v>
      </c>
      <c r="L387" s="79" t="s">
        <v>48</v>
      </c>
      <c r="M387" s="238">
        <v>42916</v>
      </c>
      <c r="N387" s="167">
        <v>75000</v>
      </c>
      <c r="O387" s="373">
        <f t="shared" si="6"/>
        <v>7.4999999999999997E-2</v>
      </c>
      <c r="P387" s="274">
        <v>12</v>
      </c>
      <c r="Q387" s="238" t="s">
        <v>2347</v>
      </c>
      <c r="R387" s="84" t="s">
        <v>103</v>
      </c>
      <c r="S387" s="79" t="s">
        <v>7</v>
      </c>
      <c r="T387" s="79" t="s">
        <v>477</v>
      </c>
      <c r="U387" s="79" t="s">
        <v>1138</v>
      </c>
      <c r="V387" s="79" t="s">
        <v>6107</v>
      </c>
      <c r="W387" s="79" t="s">
        <v>356</v>
      </c>
      <c r="Y387" s="374" t="s">
        <v>7201</v>
      </c>
    </row>
    <row r="388" spans="1:25" x14ac:dyDescent="0.25">
      <c r="A388" s="275" t="s">
        <v>3602</v>
      </c>
      <c r="B388" s="199" t="s">
        <v>56</v>
      </c>
      <c r="C388" s="199" t="s">
        <v>109</v>
      </c>
      <c r="D388" s="199" t="s">
        <v>3603</v>
      </c>
      <c r="E388" s="199" t="s">
        <v>3604</v>
      </c>
      <c r="F388" s="62" t="s">
        <v>28</v>
      </c>
      <c r="G388" s="62" t="str">
        <f>_xlfn.IFNA(VLOOKUP($A388,'Engaged Deals'!$A:$J,2,FALSE),"No")</f>
        <v>No</v>
      </c>
      <c r="H388" s="62" t="s">
        <v>65</v>
      </c>
      <c r="I388" s="199" t="s">
        <v>31</v>
      </c>
      <c r="J388" s="233">
        <v>42916</v>
      </c>
      <c r="K388" s="234" t="s">
        <v>3605</v>
      </c>
      <c r="L388" s="199" t="s">
        <v>48</v>
      </c>
      <c r="M388" s="235">
        <v>42916</v>
      </c>
      <c r="N388" s="236">
        <v>0</v>
      </c>
      <c r="O388" s="373">
        <f t="shared" si="6"/>
        <v>0</v>
      </c>
      <c r="P388" s="276">
        <v>1</v>
      </c>
      <c r="Q388" s="235" t="s">
        <v>2347</v>
      </c>
      <c r="R388" s="237" t="s">
        <v>125</v>
      </c>
      <c r="S388" s="199" t="s">
        <v>7</v>
      </c>
      <c r="T388" s="199" t="s">
        <v>477</v>
      </c>
      <c r="U388" s="199" t="s">
        <v>1138</v>
      </c>
      <c r="V388" s="199" t="s">
        <v>6107</v>
      </c>
      <c r="W388" s="199" t="s">
        <v>356</v>
      </c>
      <c r="Y388" s="374" t="s">
        <v>7201</v>
      </c>
    </row>
    <row r="389" spans="1:25" x14ac:dyDescent="0.25">
      <c r="A389" s="275" t="s">
        <v>897</v>
      </c>
      <c r="B389" s="199" t="s">
        <v>56</v>
      </c>
      <c r="C389" s="199" t="s">
        <v>117</v>
      </c>
      <c r="D389" s="199" t="s">
        <v>898</v>
      </c>
      <c r="E389" s="199" t="s">
        <v>899</v>
      </c>
      <c r="F389" s="62" t="s">
        <v>25</v>
      </c>
      <c r="G389" s="62" t="str">
        <f>_xlfn.IFNA(VLOOKUP($A389,'Engaged Deals'!$A:$J,2,FALSE),"No")</f>
        <v>No</v>
      </c>
      <c r="H389" s="62" t="s">
        <v>66</v>
      </c>
      <c r="I389" s="199" t="s">
        <v>35</v>
      </c>
      <c r="J389" s="233">
        <v>42972</v>
      </c>
      <c r="K389" s="234" t="s">
        <v>900</v>
      </c>
      <c r="L389" s="199" t="s">
        <v>47</v>
      </c>
      <c r="M389" s="233">
        <v>42972</v>
      </c>
      <c r="N389" s="236">
        <v>300000</v>
      </c>
      <c r="O389" s="373">
        <f t="shared" si="6"/>
        <v>0.3</v>
      </c>
      <c r="P389" s="276">
        <v>4</v>
      </c>
      <c r="Q389" s="235" t="s">
        <v>7102</v>
      </c>
      <c r="R389" s="237" t="s">
        <v>103</v>
      </c>
      <c r="S389" s="199" t="s">
        <v>8</v>
      </c>
      <c r="T389" s="199" t="s">
        <v>104</v>
      </c>
      <c r="U389" s="199" t="s">
        <v>513</v>
      </c>
      <c r="V389" s="199" t="s">
        <v>6723</v>
      </c>
      <c r="W389" s="199" t="s">
        <v>901</v>
      </c>
      <c r="Y389" s="374" t="s">
        <v>7201</v>
      </c>
    </row>
    <row r="390" spans="1:25" x14ac:dyDescent="0.25">
      <c r="A390" s="126" t="s">
        <v>7379</v>
      </c>
      <c r="B390" s="126" t="s">
        <v>57</v>
      </c>
      <c r="C390" s="126" t="s">
        <v>98</v>
      </c>
      <c r="D390" s="126" t="s">
        <v>7380</v>
      </c>
      <c r="E390" s="126" t="s">
        <v>7381</v>
      </c>
      <c r="F390" s="62" t="s">
        <v>25</v>
      </c>
      <c r="G390" s="62" t="str">
        <f>_xlfn.IFNA(VLOOKUP($A390,'Engaged Deals'!$A:$J,2,FALSE),"No")</f>
        <v>No</v>
      </c>
      <c r="H390" s="62" t="s">
        <v>65</v>
      </c>
      <c r="I390" s="126" t="s">
        <v>41</v>
      </c>
      <c r="J390" s="127">
        <v>42898</v>
      </c>
      <c r="K390" s="195">
        <v>42808</v>
      </c>
      <c r="L390" s="126" t="s">
        <v>46</v>
      </c>
      <c r="M390" s="195">
        <v>42898</v>
      </c>
      <c r="N390" s="128">
        <v>50000</v>
      </c>
      <c r="O390" s="373">
        <f t="shared" si="6"/>
        <v>0.05</v>
      </c>
      <c r="P390" s="277">
        <v>12</v>
      </c>
      <c r="Q390" s="127">
        <v>42810</v>
      </c>
      <c r="R390" s="202" t="s">
        <v>125</v>
      </c>
      <c r="S390" s="199" t="s">
        <v>8</v>
      </c>
      <c r="T390" s="126" t="s">
        <v>162</v>
      </c>
      <c r="U390" s="126" t="s">
        <v>7199</v>
      </c>
      <c r="V390" s="126" t="s">
        <v>7382</v>
      </c>
      <c r="W390" s="199"/>
      <c r="Y390" s="374" t="s">
        <v>7201</v>
      </c>
    </row>
    <row r="391" spans="1:25" x14ac:dyDescent="0.25">
      <c r="A391" s="281" t="s">
        <v>7439</v>
      </c>
      <c r="B391" s="282" t="s">
        <v>57</v>
      </c>
      <c r="C391" s="282" t="s">
        <v>391</v>
      </c>
      <c r="D391" s="282" t="s">
        <v>7440</v>
      </c>
      <c r="E391" s="282" t="s">
        <v>7441</v>
      </c>
      <c r="F391" s="62" t="s">
        <v>27</v>
      </c>
      <c r="G391" s="62" t="str">
        <f>_xlfn.IFNA(VLOOKUP($A391,'Engaged Deals'!$A:$J,2,FALSE),"No")</f>
        <v>No</v>
      </c>
      <c r="H391" s="62" t="s">
        <v>65</v>
      </c>
      <c r="I391" s="282" t="s">
        <v>39</v>
      </c>
      <c r="J391" s="283">
        <v>42915</v>
      </c>
      <c r="K391" s="284" t="s">
        <v>7442</v>
      </c>
      <c r="L391" s="282" t="s">
        <v>46</v>
      </c>
      <c r="M391" s="285">
        <v>42915</v>
      </c>
      <c r="N391" s="286">
        <v>20000</v>
      </c>
      <c r="O391" s="373">
        <f t="shared" si="6"/>
        <v>0.02</v>
      </c>
      <c r="P391" s="287">
        <v>12</v>
      </c>
      <c r="Q391" s="285" t="s">
        <v>7101</v>
      </c>
      <c r="R391" s="288" t="s">
        <v>103</v>
      </c>
      <c r="S391" s="282" t="s">
        <v>7</v>
      </c>
      <c r="T391" s="282" t="s">
        <v>477</v>
      </c>
      <c r="U391" s="282" t="s">
        <v>1138</v>
      </c>
      <c r="V391" s="79" t="s">
        <v>7443</v>
      </c>
      <c r="W391" s="79"/>
      <c r="Y391" s="374" t="s">
        <v>7201</v>
      </c>
    </row>
    <row r="392" spans="1:25" x14ac:dyDescent="0.25">
      <c r="A392" s="273" t="s">
        <v>3956</v>
      </c>
      <c r="B392" s="79" t="s">
        <v>61</v>
      </c>
      <c r="C392" s="79" t="s">
        <v>61</v>
      </c>
      <c r="D392" s="79" t="s">
        <v>3957</v>
      </c>
      <c r="E392" s="79" t="s">
        <v>3958</v>
      </c>
      <c r="F392" s="62" t="s">
        <v>26</v>
      </c>
      <c r="G392" s="62" t="str">
        <f>_xlfn.IFNA(VLOOKUP($A392,'Engaged Deals'!$A:$J,2,FALSE),"No")</f>
        <v>No</v>
      </c>
      <c r="H392" s="62" t="s">
        <v>65</v>
      </c>
      <c r="I392" s="79" t="s">
        <v>32</v>
      </c>
      <c r="J392" s="80">
        <v>42886</v>
      </c>
      <c r="K392" s="174" t="s">
        <v>3959</v>
      </c>
      <c r="L392" s="79" t="s">
        <v>142</v>
      </c>
      <c r="M392" s="238">
        <v>42886</v>
      </c>
      <c r="N392" s="167">
        <v>50000</v>
      </c>
      <c r="O392" s="373">
        <f t="shared" si="6"/>
        <v>0.05</v>
      </c>
      <c r="P392" s="274">
        <v>2</v>
      </c>
      <c r="Q392" s="238" t="s">
        <v>6159</v>
      </c>
      <c r="R392" s="84" t="s">
        <v>125</v>
      </c>
      <c r="S392" s="79" t="s">
        <v>8</v>
      </c>
      <c r="T392" s="79" t="s">
        <v>158</v>
      </c>
      <c r="U392" s="79"/>
      <c r="V392" s="79" t="s">
        <v>6160</v>
      </c>
      <c r="W392" s="79"/>
      <c r="Y392" s="374" t="s">
        <v>7201</v>
      </c>
    </row>
    <row r="393" spans="1:25" x14ac:dyDescent="0.25">
      <c r="A393" s="275" t="s">
        <v>1370</v>
      </c>
      <c r="B393" s="199" t="s">
        <v>57</v>
      </c>
      <c r="C393" s="199" t="s">
        <v>98</v>
      </c>
      <c r="D393" s="199" t="s">
        <v>1371</v>
      </c>
      <c r="E393" s="199" t="s">
        <v>1372</v>
      </c>
      <c r="F393" s="62" t="s">
        <v>28</v>
      </c>
      <c r="G393" s="62" t="str">
        <f>_xlfn.IFNA(VLOOKUP($A393,'Engaged Deals'!$A:$J,2,FALSE),"No")</f>
        <v>No</v>
      </c>
      <c r="H393" s="62" t="s">
        <v>66</v>
      </c>
      <c r="I393" s="199" t="s">
        <v>42</v>
      </c>
      <c r="J393" s="233">
        <v>42997</v>
      </c>
      <c r="K393" s="234" t="s">
        <v>1373</v>
      </c>
      <c r="L393" s="199" t="s">
        <v>46</v>
      </c>
      <c r="M393" s="233">
        <v>42997</v>
      </c>
      <c r="N393" s="236">
        <v>300000</v>
      </c>
      <c r="O393" s="373">
        <f t="shared" si="6"/>
        <v>0.3</v>
      </c>
      <c r="P393" s="276">
        <v>12</v>
      </c>
      <c r="Q393" s="235" t="s">
        <v>226</v>
      </c>
      <c r="R393" s="237" t="s">
        <v>103</v>
      </c>
      <c r="S393" s="199" t="s">
        <v>8</v>
      </c>
      <c r="T393" s="199" t="s">
        <v>104</v>
      </c>
      <c r="U393" s="199" t="s">
        <v>105</v>
      </c>
      <c r="V393" s="199" t="s">
        <v>106</v>
      </c>
      <c r="W393" s="199" t="s">
        <v>186</v>
      </c>
      <c r="Y393" s="374" t="s">
        <v>7201</v>
      </c>
    </row>
    <row r="394" spans="1:25" x14ac:dyDescent="0.25">
      <c r="A394" s="273" t="s">
        <v>2307</v>
      </c>
      <c r="B394" s="79" t="s">
        <v>60</v>
      </c>
      <c r="C394" s="79" t="s">
        <v>138</v>
      </c>
      <c r="D394" s="79" t="s">
        <v>2308</v>
      </c>
      <c r="E394" s="79" t="s">
        <v>2309</v>
      </c>
      <c r="F394" s="62" t="s">
        <v>26</v>
      </c>
      <c r="G394" s="62" t="str">
        <f>_xlfn.IFNA(VLOOKUP($A394,'Engaged Deals'!$A:$J,2,FALSE),"No")</f>
        <v>No</v>
      </c>
      <c r="H394" s="62" t="s">
        <v>65</v>
      </c>
      <c r="I394" s="79" t="s">
        <v>33</v>
      </c>
      <c r="J394" s="80">
        <v>42878</v>
      </c>
      <c r="K394" s="174" t="s">
        <v>2310</v>
      </c>
      <c r="L394" s="79" t="s">
        <v>47</v>
      </c>
      <c r="M394" s="238">
        <v>42878</v>
      </c>
      <c r="N394" s="167">
        <v>155000</v>
      </c>
      <c r="O394" s="373">
        <f t="shared" si="6"/>
        <v>0.155</v>
      </c>
      <c r="P394" s="274">
        <v>1</v>
      </c>
      <c r="Q394" s="238" t="s">
        <v>113</v>
      </c>
      <c r="R394" s="84" t="s">
        <v>125</v>
      </c>
      <c r="S394" s="79" t="s">
        <v>6</v>
      </c>
      <c r="T394" s="79" t="s">
        <v>1077</v>
      </c>
      <c r="U394" s="79" t="s">
        <v>2311</v>
      </c>
      <c r="V394" s="79" t="s">
        <v>5957</v>
      </c>
      <c r="W394" s="79" t="s">
        <v>186</v>
      </c>
      <c r="Y394" s="374" t="s">
        <v>7201</v>
      </c>
    </row>
    <row r="395" spans="1:25" x14ac:dyDescent="0.25">
      <c r="A395" s="273" t="s">
        <v>3183</v>
      </c>
      <c r="B395" s="79" t="s">
        <v>57</v>
      </c>
      <c r="C395" s="79" t="s">
        <v>1046</v>
      </c>
      <c r="D395" s="79" t="s">
        <v>1876</v>
      </c>
      <c r="E395" s="79" t="s">
        <v>3184</v>
      </c>
      <c r="F395" s="62" t="s">
        <v>27</v>
      </c>
      <c r="G395" s="62" t="str">
        <f>_xlfn.IFNA(VLOOKUP($A395,'Engaged Deals'!$A:$J,2,FALSE),"No")</f>
        <v>No</v>
      </c>
      <c r="H395" s="62" t="s">
        <v>65</v>
      </c>
      <c r="I395" s="82" t="s">
        <v>39</v>
      </c>
      <c r="J395" s="80">
        <v>42897</v>
      </c>
      <c r="K395" s="174" t="s">
        <v>3185</v>
      </c>
      <c r="L395" s="79" t="s">
        <v>47</v>
      </c>
      <c r="M395" s="238">
        <v>42897</v>
      </c>
      <c r="N395" s="167">
        <v>100000</v>
      </c>
      <c r="O395" s="373">
        <f t="shared" si="6"/>
        <v>0.1</v>
      </c>
      <c r="P395" s="274">
        <v>12</v>
      </c>
      <c r="Q395" s="238" t="s">
        <v>7290</v>
      </c>
      <c r="R395" s="84" t="s">
        <v>292</v>
      </c>
      <c r="S395" s="79" t="s">
        <v>7</v>
      </c>
      <c r="T395" s="79" t="s">
        <v>477</v>
      </c>
      <c r="U395" s="79" t="s">
        <v>2539</v>
      </c>
      <c r="V395" s="79" t="s">
        <v>5906</v>
      </c>
      <c r="W395" s="79" t="s">
        <v>3084</v>
      </c>
      <c r="Y395" s="374" t="s">
        <v>7201</v>
      </c>
    </row>
    <row r="396" spans="1:25" x14ac:dyDescent="0.25">
      <c r="A396" s="273" t="s">
        <v>3183</v>
      </c>
      <c r="B396" s="79" t="s">
        <v>57</v>
      </c>
      <c r="C396" s="79" t="s">
        <v>1046</v>
      </c>
      <c r="D396" s="79" t="s">
        <v>1876</v>
      </c>
      <c r="E396" s="79" t="s">
        <v>3184</v>
      </c>
      <c r="F396" s="62" t="s">
        <v>27</v>
      </c>
      <c r="G396" s="62" t="str">
        <f>_xlfn.IFNA(VLOOKUP($A396,'Engaged Deals'!$A:$J,2,FALSE),"No")</f>
        <v>No</v>
      </c>
      <c r="H396" s="62" t="s">
        <v>65</v>
      </c>
      <c r="I396" s="82" t="s">
        <v>39</v>
      </c>
      <c r="J396" s="80">
        <v>42897</v>
      </c>
      <c r="K396" s="174" t="s">
        <v>3185</v>
      </c>
      <c r="L396" s="79" t="s">
        <v>47</v>
      </c>
      <c r="M396" s="238">
        <v>42897</v>
      </c>
      <c r="N396" s="167">
        <v>100000</v>
      </c>
      <c r="O396" s="373">
        <f t="shared" si="6"/>
        <v>0.1</v>
      </c>
      <c r="P396" s="274">
        <v>12</v>
      </c>
      <c r="Q396" s="238" t="s">
        <v>7290</v>
      </c>
      <c r="R396" s="84" t="s">
        <v>292</v>
      </c>
      <c r="S396" s="79" t="s">
        <v>7</v>
      </c>
      <c r="T396" s="79" t="s">
        <v>477</v>
      </c>
      <c r="U396" s="79" t="s">
        <v>3186</v>
      </c>
      <c r="V396" s="79" t="s">
        <v>5906</v>
      </c>
      <c r="W396" s="79" t="s">
        <v>3084</v>
      </c>
      <c r="Y396" s="374" t="s">
        <v>7201</v>
      </c>
    </row>
    <row r="397" spans="1:25" x14ac:dyDescent="0.25">
      <c r="A397" s="275" t="s">
        <v>976</v>
      </c>
      <c r="B397" s="199" t="s">
        <v>56</v>
      </c>
      <c r="C397" s="199" t="s">
        <v>117</v>
      </c>
      <c r="D397" s="199" t="s">
        <v>977</v>
      </c>
      <c r="E397" s="199" t="s">
        <v>978</v>
      </c>
      <c r="F397" s="62" t="s">
        <v>25</v>
      </c>
      <c r="G397" s="62" t="str">
        <f>_xlfn.IFNA(VLOOKUP($A397,'Engaged Deals'!$A:$J,2,FALSE),"No")</f>
        <v>No</v>
      </c>
      <c r="H397" s="62" t="s">
        <v>66</v>
      </c>
      <c r="I397" s="199" t="s">
        <v>41</v>
      </c>
      <c r="J397" s="233">
        <v>43007</v>
      </c>
      <c r="K397" s="234" t="s">
        <v>979</v>
      </c>
      <c r="L397" s="199" t="s">
        <v>46</v>
      </c>
      <c r="M397" s="233">
        <v>43007</v>
      </c>
      <c r="N397" s="236">
        <v>500000</v>
      </c>
      <c r="O397" s="373">
        <f t="shared" si="6"/>
        <v>0.5</v>
      </c>
      <c r="P397" s="276">
        <v>1</v>
      </c>
      <c r="Q397" s="235" t="s">
        <v>387</v>
      </c>
      <c r="R397" s="237" t="s">
        <v>125</v>
      </c>
      <c r="S397" s="199" t="s">
        <v>13</v>
      </c>
      <c r="T397" s="199" t="s">
        <v>126</v>
      </c>
      <c r="U397" s="199" t="s">
        <v>355</v>
      </c>
      <c r="V397" s="199" t="s">
        <v>7498</v>
      </c>
      <c r="W397" s="199" t="s">
        <v>356</v>
      </c>
      <c r="Y397" s="374" t="s">
        <v>7201</v>
      </c>
    </row>
    <row r="398" spans="1:25" x14ac:dyDescent="0.25">
      <c r="A398" s="273" t="s">
        <v>1987</v>
      </c>
      <c r="B398" s="79" t="s">
        <v>60</v>
      </c>
      <c r="C398" s="79" t="s">
        <v>805</v>
      </c>
      <c r="D398" s="79" t="s">
        <v>1988</v>
      </c>
      <c r="E398" s="79" t="s">
        <v>1989</v>
      </c>
      <c r="F398" s="62" t="s">
        <v>26</v>
      </c>
      <c r="G398" s="62" t="str">
        <f>_xlfn.IFNA(VLOOKUP($A398,'Engaged Deals'!$A:$J,2,FALSE),"No")</f>
        <v>No</v>
      </c>
      <c r="H398" s="62" t="s">
        <v>65</v>
      </c>
      <c r="I398" s="79" t="s">
        <v>32</v>
      </c>
      <c r="J398" s="80">
        <v>42907</v>
      </c>
      <c r="K398" s="174" t="s">
        <v>1990</v>
      </c>
      <c r="L398" s="79" t="s">
        <v>46</v>
      </c>
      <c r="M398" s="238">
        <v>42907</v>
      </c>
      <c r="N398" s="167">
        <v>200000</v>
      </c>
      <c r="O398" s="373">
        <f t="shared" si="6"/>
        <v>0.2</v>
      </c>
      <c r="P398" s="274">
        <v>12</v>
      </c>
      <c r="Q398" s="238" t="s">
        <v>102</v>
      </c>
      <c r="R398" s="84" t="s">
        <v>125</v>
      </c>
      <c r="S398" s="79" t="s">
        <v>7</v>
      </c>
      <c r="T398" s="79" t="s">
        <v>388</v>
      </c>
      <c r="U398" s="79" t="s">
        <v>389</v>
      </c>
      <c r="V398" s="79" t="s">
        <v>5933</v>
      </c>
      <c r="W398" s="79" t="s">
        <v>356</v>
      </c>
      <c r="Y398" s="374" t="s">
        <v>7201</v>
      </c>
    </row>
    <row r="399" spans="1:25" x14ac:dyDescent="0.25">
      <c r="A399" s="275" t="s">
        <v>650</v>
      </c>
      <c r="B399" s="199" t="s">
        <v>60</v>
      </c>
      <c r="C399" s="199" t="s">
        <v>138</v>
      </c>
      <c r="D399" s="199" t="s">
        <v>651</v>
      </c>
      <c r="E399" s="199" t="s">
        <v>634</v>
      </c>
      <c r="F399" s="62" t="s">
        <v>25</v>
      </c>
      <c r="G399" s="62" t="str">
        <f>_xlfn.IFNA(VLOOKUP($A399,'Engaged Deals'!$A:$J,2,FALSE),"No")</f>
        <v>No</v>
      </c>
      <c r="H399" s="62" t="s">
        <v>67</v>
      </c>
      <c r="I399" s="199" t="s">
        <v>35</v>
      </c>
      <c r="J399" s="233">
        <v>43066</v>
      </c>
      <c r="K399" s="234" t="s">
        <v>652</v>
      </c>
      <c r="L399" s="199" t="s">
        <v>46</v>
      </c>
      <c r="M399" s="235">
        <v>43101</v>
      </c>
      <c r="N399" s="236">
        <v>744000</v>
      </c>
      <c r="O399" s="373">
        <f t="shared" si="6"/>
        <v>0.74399999999999999</v>
      </c>
      <c r="P399" s="276">
        <v>12</v>
      </c>
      <c r="Q399" s="235" t="s">
        <v>635</v>
      </c>
      <c r="R399" s="237" t="s">
        <v>125</v>
      </c>
      <c r="S399" s="199" t="s">
        <v>9</v>
      </c>
      <c r="T399" s="199" t="s">
        <v>184</v>
      </c>
      <c r="U399" s="199" t="s">
        <v>185</v>
      </c>
      <c r="V399" s="199" t="s">
        <v>6324</v>
      </c>
      <c r="W399" s="199" t="s">
        <v>313</v>
      </c>
      <c r="Y399" s="374" t="s">
        <v>7201</v>
      </c>
    </row>
    <row r="400" spans="1:25" x14ac:dyDescent="0.25">
      <c r="A400" s="273" t="s">
        <v>1058</v>
      </c>
      <c r="B400" s="79" t="s">
        <v>59</v>
      </c>
      <c r="C400" s="79" t="s">
        <v>468</v>
      </c>
      <c r="D400" s="79" t="s">
        <v>1059</v>
      </c>
      <c r="E400" s="79" t="s">
        <v>1060</v>
      </c>
      <c r="F400" s="62" t="s">
        <v>26</v>
      </c>
      <c r="G400" s="62" t="str">
        <f>_xlfn.IFNA(VLOOKUP($A400,'Engaged Deals'!$A:$J,2,FALSE),"No")</f>
        <v>No</v>
      </c>
      <c r="H400" s="62" t="s">
        <v>65</v>
      </c>
      <c r="I400" s="79" t="s">
        <v>32</v>
      </c>
      <c r="J400" s="80">
        <v>42844</v>
      </c>
      <c r="K400" s="174" t="s">
        <v>1061</v>
      </c>
      <c r="L400" s="79" t="s">
        <v>48</v>
      </c>
      <c r="M400" s="238">
        <v>42844</v>
      </c>
      <c r="N400" s="167">
        <v>450000</v>
      </c>
      <c r="O400" s="373">
        <f t="shared" si="6"/>
        <v>0.45</v>
      </c>
      <c r="P400" s="274">
        <v>4</v>
      </c>
      <c r="Q400" s="238" t="s">
        <v>1062</v>
      </c>
      <c r="R400" s="84" t="s">
        <v>466</v>
      </c>
      <c r="S400" s="79" t="s">
        <v>9</v>
      </c>
      <c r="T400" s="79" t="s">
        <v>184</v>
      </c>
      <c r="U400" s="79" t="s">
        <v>1063</v>
      </c>
      <c r="V400" s="79" t="s">
        <v>5817</v>
      </c>
      <c r="W400" s="79"/>
      <c r="Y400" s="374" t="s">
        <v>7201</v>
      </c>
    </row>
    <row r="401" spans="1:25" x14ac:dyDescent="0.25">
      <c r="A401" s="281" t="s">
        <v>7354</v>
      </c>
      <c r="B401" s="282" t="s">
        <v>56</v>
      </c>
      <c r="C401" s="282" t="s">
        <v>117</v>
      </c>
      <c r="D401" s="282" t="s">
        <v>7355</v>
      </c>
      <c r="E401" s="282" t="s">
        <v>7356</v>
      </c>
      <c r="F401" s="62" t="s">
        <v>25</v>
      </c>
      <c r="G401" s="62" t="str">
        <f>_xlfn.IFNA(VLOOKUP($A401,'Engaged Deals'!$A:$J,2,FALSE),"No")</f>
        <v>No</v>
      </c>
      <c r="H401" s="62" t="s">
        <v>65</v>
      </c>
      <c r="I401" s="282" t="s">
        <v>35</v>
      </c>
      <c r="J401" s="283">
        <v>42880</v>
      </c>
      <c r="K401" s="284" t="s">
        <v>7357</v>
      </c>
      <c r="L401" s="282" t="s">
        <v>46</v>
      </c>
      <c r="M401" s="285">
        <v>42880</v>
      </c>
      <c r="N401" s="286">
        <v>50000</v>
      </c>
      <c r="O401" s="373">
        <f t="shared" si="6"/>
        <v>0.05</v>
      </c>
      <c r="P401" s="287">
        <v>12</v>
      </c>
      <c r="Q401" s="285" t="s">
        <v>3364</v>
      </c>
      <c r="R401" s="288" t="s">
        <v>125</v>
      </c>
      <c r="S401" s="282" t="s">
        <v>7</v>
      </c>
      <c r="T401" s="282" t="s">
        <v>477</v>
      </c>
      <c r="U401" s="282" t="s">
        <v>1138</v>
      </c>
      <c r="V401" s="79" t="s">
        <v>7358</v>
      </c>
      <c r="W401" s="79"/>
      <c r="Y401" s="374" t="s">
        <v>7201</v>
      </c>
    </row>
    <row r="402" spans="1:25" x14ac:dyDescent="0.25">
      <c r="A402" s="275" t="s">
        <v>4891</v>
      </c>
      <c r="B402" s="199" t="s">
        <v>56</v>
      </c>
      <c r="C402" s="199" t="s">
        <v>235</v>
      </c>
      <c r="D402" s="199" t="s">
        <v>4892</v>
      </c>
      <c r="E402" s="199" t="s">
        <v>316</v>
      </c>
      <c r="F402" s="62" t="s">
        <v>28</v>
      </c>
      <c r="G402" s="62" t="str">
        <f>_xlfn.IFNA(VLOOKUP($A402,'Engaged Deals'!$A:$J,2,FALSE),"No")</f>
        <v>No</v>
      </c>
      <c r="H402" s="62" t="s">
        <v>67</v>
      </c>
      <c r="I402" s="199" t="s">
        <v>34</v>
      </c>
      <c r="J402" s="233">
        <v>43098</v>
      </c>
      <c r="K402" s="234" t="s">
        <v>4893</v>
      </c>
      <c r="L402" s="199" t="s">
        <v>46</v>
      </c>
      <c r="M402" s="199"/>
      <c r="N402" s="236"/>
      <c r="O402" s="373">
        <f t="shared" si="6"/>
        <v>0</v>
      </c>
      <c r="P402" s="276"/>
      <c r="Q402" s="235"/>
      <c r="R402" s="237"/>
      <c r="S402" s="199"/>
      <c r="T402" s="199"/>
      <c r="U402" s="199"/>
      <c r="V402" s="199" t="s">
        <v>6500</v>
      </c>
      <c r="W402" s="199" t="s">
        <v>667</v>
      </c>
      <c r="Y402" s="374" t="s">
        <v>7201</v>
      </c>
    </row>
    <row r="403" spans="1:25" x14ac:dyDescent="0.25">
      <c r="A403" s="273" t="s">
        <v>2644</v>
      </c>
      <c r="B403" s="79" t="s">
        <v>56</v>
      </c>
      <c r="C403" s="79" t="s">
        <v>161</v>
      </c>
      <c r="D403" s="79" t="s">
        <v>2645</v>
      </c>
      <c r="E403" s="79" t="s">
        <v>2646</v>
      </c>
      <c r="F403" s="62" t="s">
        <v>26</v>
      </c>
      <c r="G403" s="62" t="str">
        <f>_xlfn.IFNA(VLOOKUP($A403,'Engaged Deals'!$A:$J,2,FALSE),"No")</f>
        <v>No</v>
      </c>
      <c r="H403" s="62" t="s">
        <v>65</v>
      </c>
      <c r="I403" s="79" t="s">
        <v>32</v>
      </c>
      <c r="J403" s="80">
        <v>42916</v>
      </c>
      <c r="K403" s="174" t="s">
        <v>2647</v>
      </c>
      <c r="L403" s="79" t="s">
        <v>47</v>
      </c>
      <c r="M403" s="238">
        <v>42916</v>
      </c>
      <c r="N403" s="167">
        <v>125000</v>
      </c>
      <c r="O403" s="373">
        <f t="shared" si="6"/>
        <v>0.125</v>
      </c>
      <c r="P403" s="274">
        <v>1</v>
      </c>
      <c r="Q403" s="238" t="s">
        <v>7102</v>
      </c>
      <c r="R403" s="84" t="s">
        <v>103</v>
      </c>
      <c r="S403" s="79" t="s">
        <v>13</v>
      </c>
      <c r="T403" s="79" t="s">
        <v>126</v>
      </c>
      <c r="U403" s="79" t="s">
        <v>2643</v>
      </c>
      <c r="V403" s="79" t="s">
        <v>5995</v>
      </c>
      <c r="W403" s="79" t="s">
        <v>186</v>
      </c>
      <c r="Y403" s="374" t="s">
        <v>7201</v>
      </c>
    </row>
    <row r="404" spans="1:25" x14ac:dyDescent="0.25">
      <c r="A404" s="273" t="s">
        <v>4112</v>
      </c>
      <c r="B404" s="79" t="s">
        <v>56</v>
      </c>
      <c r="C404" s="79" t="s">
        <v>161</v>
      </c>
      <c r="D404" s="79" t="s">
        <v>4113</v>
      </c>
      <c r="E404" s="79" t="s">
        <v>4114</v>
      </c>
      <c r="F404" s="62" t="s">
        <v>26</v>
      </c>
      <c r="G404" s="62" t="str">
        <f>_xlfn.IFNA(VLOOKUP($A404,'Engaged Deals'!$A:$J,2,FALSE),"No")</f>
        <v>No</v>
      </c>
      <c r="H404" s="62" t="s">
        <v>65</v>
      </c>
      <c r="I404" s="79" t="s">
        <v>32</v>
      </c>
      <c r="J404" s="80">
        <v>42881</v>
      </c>
      <c r="K404" s="174" t="s">
        <v>4115</v>
      </c>
      <c r="L404" s="79" t="s">
        <v>47</v>
      </c>
      <c r="M404" s="238">
        <v>42881</v>
      </c>
      <c r="N404" s="167">
        <v>35000</v>
      </c>
      <c r="O404" s="373">
        <f t="shared" si="6"/>
        <v>3.5000000000000003E-2</v>
      </c>
      <c r="P404" s="274">
        <v>12</v>
      </c>
      <c r="Q404" s="238" t="s">
        <v>7102</v>
      </c>
      <c r="R404" s="84" t="s">
        <v>211</v>
      </c>
      <c r="S404" s="79" t="s">
        <v>7</v>
      </c>
      <c r="T404" s="79" t="s">
        <v>477</v>
      </c>
      <c r="U404" s="79" t="s">
        <v>2539</v>
      </c>
      <c r="V404" s="79" t="s">
        <v>5533</v>
      </c>
      <c r="W404" s="79" t="s">
        <v>757</v>
      </c>
      <c r="Y404" s="374" t="s">
        <v>7201</v>
      </c>
    </row>
    <row r="405" spans="1:25" x14ac:dyDescent="0.25">
      <c r="A405" s="278" t="s">
        <v>7518</v>
      </c>
      <c r="B405" s="268" t="s">
        <v>56</v>
      </c>
      <c r="C405" s="268" t="s">
        <v>161</v>
      </c>
      <c r="D405" s="268" t="s">
        <v>7519</v>
      </c>
      <c r="E405" s="268" t="s">
        <v>316</v>
      </c>
      <c r="F405" s="62" t="s">
        <v>26</v>
      </c>
      <c r="G405" s="62" t="str">
        <f>_xlfn.IFNA(VLOOKUP($A405,'Engaged Deals'!$A:$J,2,FALSE),"No")</f>
        <v>No</v>
      </c>
      <c r="H405" s="62" t="s">
        <v>66</v>
      </c>
      <c r="I405" s="268" t="s">
        <v>32</v>
      </c>
      <c r="J405" s="269">
        <v>42918</v>
      </c>
      <c r="K405" s="270" t="s">
        <v>7520</v>
      </c>
      <c r="L405" s="268" t="s">
        <v>46</v>
      </c>
      <c r="M405" s="269">
        <v>42918</v>
      </c>
      <c r="N405" s="271">
        <v>300000</v>
      </c>
      <c r="O405" s="373">
        <f t="shared" si="6"/>
        <v>0.3</v>
      </c>
      <c r="P405" s="280">
        <v>12</v>
      </c>
      <c r="Q405" s="279" t="s">
        <v>7101</v>
      </c>
      <c r="R405" s="272" t="s">
        <v>103</v>
      </c>
      <c r="S405" s="268" t="s">
        <v>7</v>
      </c>
      <c r="T405" s="268" t="s">
        <v>1867</v>
      </c>
      <c r="U405" s="268"/>
      <c r="V405" s="199" t="s">
        <v>7521</v>
      </c>
      <c r="W405" s="199" t="s">
        <v>7522</v>
      </c>
      <c r="Y405" s="374" t="s">
        <v>7201</v>
      </c>
    </row>
    <row r="406" spans="1:25" x14ac:dyDescent="0.25">
      <c r="A406" s="275" t="s">
        <v>1689</v>
      </c>
      <c r="B406" s="199" t="s">
        <v>57</v>
      </c>
      <c r="C406" s="199" t="s">
        <v>324</v>
      </c>
      <c r="D406" s="199" t="s">
        <v>1690</v>
      </c>
      <c r="E406" s="199" t="s">
        <v>1691</v>
      </c>
      <c r="F406" s="62" t="s">
        <v>25</v>
      </c>
      <c r="G406" s="62" t="str">
        <f>_xlfn.IFNA(VLOOKUP($A406,'Engaged Deals'!$A:$J,2,FALSE),"No")</f>
        <v>No</v>
      </c>
      <c r="H406" s="62" t="s">
        <v>66</v>
      </c>
      <c r="I406" s="199" t="s">
        <v>35</v>
      </c>
      <c r="J406" s="233">
        <v>43008</v>
      </c>
      <c r="K406" s="234" t="s">
        <v>1692</v>
      </c>
      <c r="L406" s="199" t="s">
        <v>47</v>
      </c>
      <c r="M406" s="233">
        <v>43008</v>
      </c>
      <c r="N406" s="236">
        <v>250000</v>
      </c>
      <c r="O406" s="373">
        <f t="shared" si="6"/>
        <v>0.25</v>
      </c>
      <c r="P406" s="276">
        <v>12</v>
      </c>
      <c r="Q406" s="235" t="s">
        <v>7101</v>
      </c>
      <c r="R406" s="237" t="s">
        <v>125</v>
      </c>
      <c r="S406" s="199" t="s">
        <v>8</v>
      </c>
      <c r="T406" s="199" t="s">
        <v>104</v>
      </c>
      <c r="U406" s="199" t="s">
        <v>105</v>
      </c>
      <c r="V406" s="199" t="s">
        <v>5993</v>
      </c>
      <c r="W406" s="199" t="s">
        <v>186</v>
      </c>
      <c r="Y406" s="374" t="s">
        <v>7201</v>
      </c>
    </row>
    <row r="407" spans="1:25" x14ac:dyDescent="0.25">
      <c r="A407" s="275" t="s">
        <v>1158</v>
      </c>
      <c r="B407" s="199" t="s">
        <v>62</v>
      </c>
      <c r="C407" s="199" t="s">
        <v>429</v>
      </c>
      <c r="D407" s="199" t="s">
        <v>1159</v>
      </c>
      <c r="E407" s="199" t="s">
        <v>1160</v>
      </c>
      <c r="F407" s="62" t="s">
        <v>28</v>
      </c>
      <c r="G407" s="62" t="str">
        <f>_xlfn.IFNA(VLOOKUP($A407,'Engaged Deals'!$A:$J,2,FALSE),"No")</f>
        <v>No</v>
      </c>
      <c r="H407" s="62" t="s">
        <v>66</v>
      </c>
      <c r="I407" s="199" t="s">
        <v>43</v>
      </c>
      <c r="J407" s="233">
        <v>43008</v>
      </c>
      <c r="K407" s="234" t="s">
        <v>1161</v>
      </c>
      <c r="L407" s="199" t="s">
        <v>47</v>
      </c>
      <c r="M407" s="233">
        <v>43008</v>
      </c>
      <c r="N407" s="236">
        <v>359659</v>
      </c>
      <c r="O407" s="373">
        <f t="shared" si="6"/>
        <v>0.35965900000000001</v>
      </c>
      <c r="P407" s="276">
        <v>1</v>
      </c>
      <c r="Q407" s="235" t="s">
        <v>7101</v>
      </c>
      <c r="R407" s="237" t="s">
        <v>103</v>
      </c>
      <c r="S407" s="199" t="s">
        <v>9</v>
      </c>
      <c r="T407" s="199" t="s">
        <v>184</v>
      </c>
      <c r="U407" s="199" t="s">
        <v>1162</v>
      </c>
      <c r="V407" s="199" t="s">
        <v>6325</v>
      </c>
      <c r="W407" s="199" t="s">
        <v>1163</v>
      </c>
      <c r="Y407" s="374" t="s">
        <v>7201</v>
      </c>
    </row>
    <row r="408" spans="1:25" x14ac:dyDescent="0.25">
      <c r="A408" s="275" t="s">
        <v>1158</v>
      </c>
      <c r="B408" s="199" t="s">
        <v>62</v>
      </c>
      <c r="C408" s="199" t="s">
        <v>429</v>
      </c>
      <c r="D408" s="199" t="s">
        <v>1159</v>
      </c>
      <c r="E408" s="199" t="s">
        <v>1160</v>
      </c>
      <c r="F408" s="62" t="s">
        <v>28</v>
      </c>
      <c r="G408" s="62" t="str">
        <f>_xlfn.IFNA(VLOOKUP($A408,'Engaged Deals'!$A:$J,2,FALSE),"No")</f>
        <v>No</v>
      </c>
      <c r="H408" s="62" t="s">
        <v>66</v>
      </c>
      <c r="I408" s="199" t="s">
        <v>43</v>
      </c>
      <c r="J408" s="233">
        <v>43008</v>
      </c>
      <c r="K408" s="234" t="s">
        <v>1161</v>
      </c>
      <c r="L408" s="199" t="s">
        <v>47</v>
      </c>
      <c r="M408" s="233">
        <v>43008</v>
      </c>
      <c r="N408" s="236">
        <v>71931</v>
      </c>
      <c r="O408" s="373">
        <f t="shared" si="6"/>
        <v>7.1930999999999995E-2</v>
      </c>
      <c r="P408" s="276">
        <v>1</v>
      </c>
      <c r="Q408" s="235" t="s">
        <v>7101</v>
      </c>
      <c r="R408" s="237" t="s">
        <v>103</v>
      </c>
      <c r="S408" s="199" t="s">
        <v>9</v>
      </c>
      <c r="T408" s="199" t="s">
        <v>184</v>
      </c>
      <c r="U408" s="199" t="s">
        <v>2639</v>
      </c>
      <c r="V408" s="199" t="s">
        <v>6325</v>
      </c>
      <c r="W408" s="199" t="s">
        <v>1163</v>
      </c>
      <c r="Y408" s="374" t="s">
        <v>7201</v>
      </c>
    </row>
    <row r="409" spans="1:25" x14ac:dyDescent="0.25">
      <c r="A409" s="275" t="s">
        <v>217</v>
      </c>
      <c r="B409" s="199" t="s">
        <v>61</v>
      </c>
      <c r="C409" s="199" t="s">
        <v>61</v>
      </c>
      <c r="D409" s="199" t="s">
        <v>218</v>
      </c>
      <c r="E409" s="199" t="s">
        <v>219</v>
      </c>
      <c r="F409" s="62" t="s">
        <v>26</v>
      </c>
      <c r="G409" s="62" t="str">
        <f>_xlfn.IFNA(VLOOKUP($A409,'Engaged Deals'!$A:$J,2,FALSE),"No")</f>
        <v>Yes</v>
      </c>
      <c r="H409" s="62" t="s">
        <v>66</v>
      </c>
      <c r="I409" s="199" t="s">
        <v>32</v>
      </c>
      <c r="J409" s="233">
        <v>42941</v>
      </c>
      <c r="K409" s="234" t="s">
        <v>220</v>
      </c>
      <c r="L409" s="199" t="s">
        <v>46</v>
      </c>
      <c r="M409" s="233">
        <v>42941</v>
      </c>
      <c r="N409" s="236">
        <v>4201225</v>
      </c>
      <c r="O409" s="373">
        <f t="shared" si="6"/>
        <v>4.201225</v>
      </c>
      <c r="P409" s="276">
        <v>6</v>
      </c>
      <c r="Q409" s="235" t="s">
        <v>6290</v>
      </c>
      <c r="R409" s="237" t="s">
        <v>103</v>
      </c>
      <c r="S409" s="199" t="s">
        <v>8</v>
      </c>
      <c r="T409" s="199" t="s">
        <v>104</v>
      </c>
      <c r="U409" s="199" t="s">
        <v>105</v>
      </c>
      <c r="V409" s="199" t="s">
        <v>5899</v>
      </c>
      <c r="W409" s="199" t="s">
        <v>221</v>
      </c>
      <c r="X409" s="1" t="s">
        <v>7800</v>
      </c>
      <c r="Y409" s="374" t="s">
        <v>7201</v>
      </c>
    </row>
    <row r="410" spans="1:25" x14ac:dyDescent="0.25">
      <c r="A410" s="275" t="s">
        <v>2289</v>
      </c>
      <c r="B410" s="199" t="s">
        <v>57</v>
      </c>
      <c r="C410" s="199" t="s">
        <v>1046</v>
      </c>
      <c r="D410" s="199" t="s">
        <v>2290</v>
      </c>
      <c r="E410" s="199" t="s">
        <v>2291</v>
      </c>
      <c r="F410" s="62" t="s">
        <v>25</v>
      </c>
      <c r="G410" s="62" t="str">
        <f>_xlfn.IFNA(VLOOKUP($A410,'Engaged Deals'!$A:$J,2,FALSE),"No")</f>
        <v>No</v>
      </c>
      <c r="H410" s="62" t="s">
        <v>67</v>
      </c>
      <c r="I410" s="199" t="s">
        <v>35</v>
      </c>
      <c r="J410" s="233">
        <v>43028</v>
      </c>
      <c r="K410" s="234" t="s">
        <v>2292</v>
      </c>
      <c r="L410" s="199" t="s">
        <v>46</v>
      </c>
      <c r="M410" s="235">
        <v>43028</v>
      </c>
      <c r="N410" s="236">
        <v>160000</v>
      </c>
      <c r="O410" s="373">
        <f t="shared" si="6"/>
        <v>0.16</v>
      </c>
      <c r="P410" s="276">
        <v>1</v>
      </c>
      <c r="Q410" s="235" t="s">
        <v>445</v>
      </c>
      <c r="R410" s="237" t="s">
        <v>103</v>
      </c>
      <c r="S410" s="199" t="s">
        <v>12</v>
      </c>
      <c r="T410" s="199" t="s">
        <v>681</v>
      </c>
      <c r="U410" s="199" t="s">
        <v>682</v>
      </c>
      <c r="V410" s="199" t="s">
        <v>6335</v>
      </c>
      <c r="W410" s="199"/>
      <c r="Y410" s="374" t="s">
        <v>7201</v>
      </c>
    </row>
    <row r="411" spans="1:25" x14ac:dyDescent="0.25">
      <c r="A411" s="275" t="s">
        <v>2719</v>
      </c>
      <c r="B411" s="199" t="s">
        <v>56</v>
      </c>
      <c r="C411" s="199" t="s">
        <v>109</v>
      </c>
      <c r="D411" s="199" t="s">
        <v>2713</v>
      </c>
      <c r="E411" s="199" t="s">
        <v>2720</v>
      </c>
      <c r="F411" s="62" t="s">
        <v>28</v>
      </c>
      <c r="G411" s="62" t="str">
        <f>_xlfn.IFNA(VLOOKUP($A411,'Engaged Deals'!$A:$J,2,FALSE),"No")</f>
        <v>No</v>
      </c>
      <c r="H411" s="62" t="s">
        <v>66</v>
      </c>
      <c r="I411" s="199" t="s">
        <v>36</v>
      </c>
      <c r="J411" s="233">
        <v>42993</v>
      </c>
      <c r="K411" s="234" t="s">
        <v>2721</v>
      </c>
      <c r="L411" s="199" t="s">
        <v>46</v>
      </c>
      <c r="M411" s="233">
        <v>42993</v>
      </c>
      <c r="N411" s="236">
        <v>120000</v>
      </c>
      <c r="O411" s="373">
        <f t="shared" si="6"/>
        <v>0.12</v>
      </c>
      <c r="P411" s="276">
        <v>12</v>
      </c>
      <c r="Q411" s="235" t="s">
        <v>2693</v>
      </c>
      <c r="R411" s="237" t="s">
        <v>125</v>
      </c>
      <c r="S411" s="199" t="s">
        <v>7</v>
      </c>
      <c r="T411" s="199" t="s">
        <v>477</v>
      </c>
      <c r="U411" s="199" t="s">
        <v>1138</v>
      </c>
      <c r="V411" s="199" t="s">
        <v>6372</v>
      </c>
      <c r="W411" s="199"/>
      <c r="Y411" s="374" t="s">
        <v>7201</v>
      </c>
    </row>
    <row r="412" spans="1:25" x14ac:dyDescent="0.25">
      <c r="A412" s="273" t="s">
        <v>1298</v>
      </c>
      <c r="B412" s="79" t="s">
        <v>59</v>
      </c>
      <c r="C412" s="79" t="s">
        <v>468</v>
      </c>
      <c r="D412" s="79" t="s">
        <v>1299</v>
      </c>
      <c r="E412" s="79" t="s">
        <v>1300</v>
      </c>
      <c r="F412" s="62" t="s">
        <v>28</v>
      </c>
      <c r="G412" s="62" t="str">
        <f>_xlfn.IFNA(VLOOKUP($A412,'Engaged Deals'!$A:$J,2,FALSE),"No")</f>
        <v>No</v>
      </c>
      <c r="H412" s="62" t="s">
        <v>65</v>
      </c>
      <c r="I412" s="79" t="s">
        <v>42</v>
      </c>
      <c r="J412" s="80">
        <v>42916</v>
      </c>
      <c r="K412" s="174" t="s">
        <v>1301</v>
      </c>
      <c r="L412" s="79" t="s">
        <v>47</v>
      </c>
      <c r="M412" s="238">
        <v>42916</v>
      </c>
      <c r="N412" s="167">
        <v>300000</v>
      </c>
      <c r="O412" s="373">
        <f t="shared" si="6"/>
        <v>0.3</v>
      </c>
      <c r="P412" s="274">
        <v>1</v>
      </c>
      <c r="Q412" s="238" t="s">
        <v>7101</v>
      </c>
      <c r="R412" s="84" t="s">
        <v>103</v>
      </c>
      <c r="S412" s="79" t="s">
        <v>7</v>
      </c>
      <c r="T412" s="79" t="s">
        <v>477</v>
      </c>
      <c r="U412" s="79" t="s">
        <v>1302</v>
      </c>
      <c r="V412" s="79" t="s">
        <v>5851</v>
      </c>
      <c r="W412" s="79" t="s">
        <v>297</v>
      </c>
      <c r="Y412" s="374" t="s">
        <v>7201</v>
      </c>
    </row>
    <row r="413" spans="1:25" x14ac:dyDescent="0.25">
      <c r="A413" s="273" t="s">
        <v>1983</v>
      </c>
      <c r="B413" s="79" t="s">
        <v>56</v>
      </c>
      <c r="C413" s="79" t="s">
        <v>109</v>
      </c>
      <c r="D413" s="79" t="s">
        <v>202</v>
      </c>
      <c r="E413" s="79" t="s">
        <v>1984</v>
      </c>
      <c r="F413" s="62" t="s">
        <v>28</v>
      </c>
      <c r="G413" s="62" t="str">
        <f>_xlfn.IFNA(VLOOKUP($A413,'Engaged Deals'!$A:$J,2,FALSE),"No")</f>
        <v>Yes</v>
      </c>
      <c r="H413" s="62" t="s">
        <v>65</v>
      </c>
      <c r="I413" s="82" t="s">
        <v>36</v>
      </c>
      <c r="J413" s="80">
        <v>42832</v>
      </c>
      <c r="K413" s="174" t="s">
        <v>1985</v>
      </c>
      <c r="L413" s="79" t="s">
        <v>47</v>
      </c>
      <c r="M413" s="238">
        <v>42832</v>
      </c>
      <c r="N413" s="167">
        <v>200000</v>
      </c>
      <c r="O413" s="373">
        <f t="shared" si="6"/>
        <v>0.2</v>
      </c>
      <c r="P413" s="274">
        <v>3</v>
      </c>
      <c r="Q413" s="238" t="s">
        <v>172</v>
      </c>
      <c r="R413" s="84" t="s">
        <v>125</v>
      </c>
      <c r="S413" s="79" t="s">
        <v>8</v>
      </c>
      <c r="T413" s="79" t="s">
        <v>134</v>
      </c>
      <c r="U413" s="79" t="s">
        <v>5531</v>
      </c>
      <c r="V413" s="79" t="s">
        <v>5932</v>
      </c>
      <c r="W413" s="79" t="s">
        <v>1986</v>
      </c>
      <c r="X413" s="1" t="s">
        <v>7800</v>
      </c>
      <c r="Y413" s="374" t="s">
        <v>7201</v>
      </c>
    </row>
    <row r="414" spans="1:25" x14ac:dyDescent="0.25">
      <c r="A414" s="273" t="s">
        <v>3180</v>
      </c>
      <c r="B414" s="79" t="s">
        <v>57</v>
      </c>
      <c r="C414" s="79" t="s">
        <v>182</v>
      </c>
      <c r="D414" s="79" t="s">
        <v>451</v>
      </c>
      <c r="E414" s="79" t="s">
        <v>3181</v>
      </c>
      <c r="F414" s="62" t="s">
        <v>25</v>
      </c>
      <c r="G414" s="62" t="str">
        <f>_xlfn.IFNA(VLOOKUP($A414,'Engaged Deals'!$A:$J,2,FALSE),"No")</f>
        <v>No</v>
      </c>
      <c r="H414" s="62" t="s">
        <v>65</v>
      </c>
      <c r="I414" s="82" t="s">
        <v>41</v>
      </c>
      <c r="J414" s="80">
        <v>42875</v>
      </c>
      <c r="K414" s="174" t="s">
        <v>3182</v>
      </c>
      <c r="L414" s="79" t="s">
        <v>47</v>
      </c>
      <c r="M414" s="238">
        <v>42875</v>
      </c>
      <c r="N414" s="167">
        <v>100000</v>
      </c>
      <c r="O414" s="373">
        <f t="shared" si="6"/>
        <v>0.1</v>
      </c>
      <c r="P414" s="274">
        <v>3</v>
      </c>
      <c r="Q414" s="238" t="s">
        <v>7102</v>
      </c>
      <c r="R414" s="84" t="s">
        <v>125</v>
      </c>
      <c r="S414" s="79" t="s">
        <v>8</v>
      </c>
      <c r="T414" s="79" t="s">
        <v>104</v>
      </c>
      <c r="U414" s="79" t="s">
        <v>105</v>
      </c>
      <c r="V414" s="79" t="s">
        <v>6067</v>
      </c>
      <c r="W414" s="79" t="s">
        <v>454</v>
      </c>
      <c r="Y414" s="374" t="s">
        <v>7201</v>
      </c>
    </row>
    <row r="415" spans="1:25" x14ac:dyDescent="0.25">
      <c r="A415" s="273" t="s">
        <v>5695</v>
      </c>
      <c r="B415" s="79" t="s">
        <v>57</v>
      </c>
      <c r="C415" s="79" t="s">
        <v>324</v>
      </c>
      <c r="D415" s="79" t="s">
        <v>5696</v>
      </c>
      <c r="E415" s="79" t="s">
        <v>5697</v>
      </c>
      <c r="F415" s="62" t="s">
        <v>25</v>
      </c>
      <c r="G415" s="62" t="str">
        <f>_xlfn.IFNA(VLOOKUP($A415,'Engaged Deals'!$A:$J,2,FALSE),"No")</f>
        <v>No</v>
      </c>
      <c r="H415" s="62" t="s">
        <v>65</v>
      </c>
      <c r="I415" s="79" t="s">
        <v>35</v>
      </c>
      <c r="J415" s="80">
        <v>42916</v>
      </c>
      <c r="K415" s="174" t="s">
        <v>6004</v>
      </c>
      <c r="L415" s="79" t="s">
        <v>46</v>
      </c>
      <c r="M415" s="238">
        <v>42916</v>
      </c>
      <c r="N415" s="167">
        <v>120000</v>
      </c>
      <c r="O415" s="373">
        <f t="shared" si="6"/>
        <v>0.12</v>
      </c>
      <c r="P415" s="274">
        <v>12</v>
      </c>
      <c r="Q415" s="238" t="s">
        <v>6513</v>
      </c>
      <c r="R415" s="84" t="s">
        <v>125</v>
      </c>
      <c r="S415" s="79" t="s">
        <v>7</v>
      </c>
      <c r="T415" s="79" t="s">
        <v>477</v>
      </c>
      <c r="U415" s="79"/>
      <c r="V415" s="79" t="s">
        <v>6005</v>
      </c>
      <c r="W415" s="79" t="s">
        <v>297</v>
      </c>
      <c r="Y415" s="374" t="s">
        <v>7201</v>
      </c>
    </row>
    <row r="416" spans="1:25" x14ac:dyDescent="0.25">
      <c r="A416" s="273" t="s">
        <v>5695</v>
      </c>
      <c r="B416" s="79" t="s">
        <v>57</v>
      </c>
      <c r="C416" s="79" t="s">
        <v>324</v>
      </c>
      <c r="D416" s="79" t="s">
        <v>5696</v>
      </c>
      <c r="E416" s="79" t="s">
        <v>5697</v>
      </c>
      <c r="F416" s="62" t="s">
        <v>25</v>
      </c>
      <c r="G416" s="62" t="str">
        <f>_xlfn.IFNA(VLOOKUP($A416,'Engaged Deals'!$A:$J,2,FALSE),"No")</f>
        <v>No</v>
      </c>
      <c r="H416" s="62" t="s">
        <v>65</v>
      </c>
      <c r="I416" s="79" t="s">
        <v>35</v>
      </c>
      <c r="J416" s="80">
        <v>42916</v>
      </c>
      <c r="K416" s="174" t="s">
        <v>6004</v>
      </c>
      <c r="L416" s="79" t="s">
        <v>46</v>
      </c>
      <c r="M416" s="238">
        <v>42916</v>
      </c>
      <c r="N416" s="167">
        <v>120000</v>
      </c>
      <c r="O416" s="373">
        <f t="shared" si="6"/>
        <v>0.12</v>
      </c>
      <c r="P416" s="274">
        <v>12</v>
      </c>
      <c r="Q416" s="238" t="s">
        <v>6513</v>
      </c>
      <c r="R416" s="84" t="s">
        <v>125</v>
      </c>
      <c r="S416" s="79" t="s">
        <v>18</v>
      </c>
      <c r="T416" s="79" t="s">
        <v>316</v>
      </c>
      <c r="U416" s="79"/>
      <c r="V416" s="79" t="s">
        <v>6005</v>
      </c>
      <c r="W416" s="79" t="s">
        <v>297</v>
      </c>
      <c r="Y416" s="374" t="s">
        <v>7201</v>
      </c>
    </row>
    <row r="417" spans="1:25" x14ac:dyDescent="0.25">
      <c r="A417" s="113" t="s">
        <v>2201</v>
      </c>
      <c r="B417" s="113" t="s">
        <v>60</v>
      </c>
      <c r="C417" s="113" t="s">
        <v>805</v>
      </c>
      <c r="D417" s="113" t="s">
        <v>2202</v>
      </c>
      <c r="E417" s="113" t="s">
        <v>2203</v>
      </c>
      <c r="F417" s="62" t="s">
        <v>28</v>
      </c>
      <c r="G417" s="62" t="str">
        <f>_xlfn.IFNA(VLOOKUP($A417,'Engaged Deals'!$A:$J,2,FALSE),"No")</f>
        <v>No</v>
      </c>
      <c r="H417" s="62" t="s">
        <v>68</v>
      </c>
      <c r="I417" s="113" t="s">
        <v>34</v>
      </c>
      <c r="J417" s="90">
        <v>42769</v>
      </c>
      <c r="K417" s="91" t="s">
        <v>2204</v>
      </c>
      <c r="L417" s="113" t="s">
        <v>50</v>
      </c>
      <c r="M417" s="165">
        <v>42822</v>
      </c>
      <c r="N417" s="166">
        <v>183826</v>
      </c>
      <c r="O417" s="373">
        <f t="shared" si="6"/>
        <v>0.18382599999999999</v>
      </c>
      <c r="P417" s="92">
        <v>1</v>
      </c>
      <c r="Q417" s="165" t="s">
        <v>2205</v>
      </c>
      <c r="R417" s="113" t="s">
        <v>578</v>
      </c>
      <c r="S417" s="113" t="s">
        <v>7</v>
      </c>
      <c r="T417" s="113" t="s">
        <v>388</v>
      </c>
      <c r="U417" s="113" t="s">
        <v>389</v>
      </c>
      <c r="V417" s="113" t="s">
        <v>5532</v>
      </c>
      <c r="W417" s="113" t="s">
        <v>757</v>
      </c>
      <c r="Y417" s="374" t="s">
        <v>7201</v>
      </c>
    </row>
    <row r="418" spans="1:25" x14ac:dyDescent="0.25">
      <c r="A418" s="126" t="s">
        <v>6640</v>
      </c>
      <c r="B418" s="126" t="s">
        <v>57</v>
      </c>
      <c r="C418" s="126" t="s">
        <v>1348</v>
      </c>
      <c r="D418" s="126" t="s">
        <v>6641</v>
      </c>
      <c r="E418" s="126" t="s">
        <v>6642</v>
      </c>
      <c r="F418" s="62" t="s">
        <v>25</v>
      </c>
      <c r="G418" s="62" t="str">
        <f>_xlfn.IFNA(VLOOKUP($A418,'Engaged Deals'!$A:$J,2,FALSE),"No")</f>
        <v>No</v>
      </c>
      <c r="H418" s="62" t="s">
        <v>65</v>
      </c>
      <c r="I418" s="126" t="s">
        <v>35</v>
      </c>
      <c r="J418" s="127">
        <v>42898</v>
      </c>
      <c r="K418" s="195">
        <v>42808</v>
      </c>
      <c r="L418" s="126" t="s">
        <v>46</v>
      </c>
      <c r="M418" s="195">
        <v>42898</v>
      </c>
      <c r="N418" s="128">
        <v>80000</v>
      </c>
      <c r="O418" s="373">
        <f t="shared" si="6"/>
        <v>0.08</v>
      </c>
      <c r="P418" s="277">
        <v>12</v>
      </c>
      <c r="Q418" s="127">
        <v>42810</v>
      </c>
      <c r="R418" s="202" t="s">
        <v>125</v>
      </c>
      <c r="S418" s="199" t="s">
        <v>8</v>
      </c>
      <c r="T418" s="126" t="s">
        <v>162</v>
      </c>
      <c r="U418" s="126" t="s">
        <v>105</v>
      </c>
      <c r="V418" s="126" t="s">
        <v>6811</v>
      </c>
      <c r="W418" s="199"/>
      <c r="Y418" s="374" t="s">
        <v>7201</v>
      </c>
    </row>
    <row r="419" spans="1:25" x14ac:dyDescent="0.25">
      <c r="A419" s="126" t="s">
        <v>7196</v>
      </c>
      <c r="B419" s="126" t="s">
        <v>60</v>
      </c>
      <c r="C419" s="126" t="s">
        <v>805</v>
      </c>
      <c r="D419" s="126" t="s">
        <v>7197</v>
      </c>
      <c r="E419" s="126" t="s">
        <v>7198</v>
      </c>
      <c r="F419" s="62" t="s">
        <v>25</v>
      </c>
      <c r="G419" s="62" t="str">
        <f>_xlfn.IFNA(VLOOKUP($A419,'Engaged Deals'!$A:$J,2,FALSE),"No")</f>
        <v>No</v>
      </c>
      <c r="H419" s="62" t="s">
        <v>65</v>
      </c>
      <c r="I419" s="126" t="s">
        <v>35</v>
      </c>
      <c r="J419" s="127">
        <v>42916</v>
      </c>
      <c r="K419" s="195">
        <v>42797</v>
      </c>
      <c r="L419" s="126" t="s">
        <v>46</v>
      </c>
      <c r="M419" s="195">
        <v>42916</v>
      </c>
      <c r="N419" s="128">
        <v>250000</v>
      </c>
      <c r="O419" s="373">
        <f t="shared" si="6"/>
        <v>0.25</v>
      </c>
      <c r="P419" s="277">
        <v>12</v>
      </c>
      <c r="Q419" s="127">
        <v>42803</v>
      </c>
      <c r="R419" s="202" t="s">
        <v>103</v>
      </c>
      <c r="S419" s="199" t="s">
        <v>8</v>
      </c>
      <c r="T419" s="126" t="s">
        <v>162</v>
      </c>
      <c r="U419" s="126" t="s">
        <v>7199</v>
      </c>
      <c r="V419" s="126" t="s">
        <v>7200</v>
      </c>
      <c r="W419" s="126" t="s">
        <v>7201</v>
      </c>
      <c r="Y419" s="374" t="s">
        <v>7201</v>
      </c>
    </row>
    <row r="420" spans="1:25" x14ac:dyDescent="0.25">
      <c r="A420" s="79" t="s">
        <v>1844</v>
      </c>
      <c r="B420" s="79" t="s">
        <v>57</v>
      </c>
      <c r="C420" s="79" t="s">
        <v>98</v>
      </c>
      <c r="D420" s="79" t="s">
        <v>1845</v>
      </c>
      <c r="E420" s="79" t="s">
        <v>1846</v>
      </c>
      <c r="F420" s="62" t="s">
        <v>25</v>
      </c>
      <c r="G420" s="62" t="str">
        <f>_xlfn.IFNA(VLOOKUP($A420,'Engaged Deals'!$A:$J,2,FALSE),"No")</f>
        <v>No</v>
      </c>
      <c r="H420" s="62" t="s">
        <v>68</v>
      </c>
      <c r="I420" s="79" t="s">
        <v>41</v>
      </c>
      <c r="J420" s="80">
        <v>42824</v>
      </c>
      <c r="K420" s="174" t="s">
        <v>1847</v>
      </c>
      <c r="L420" s="79" t="s">
        <v>47</v>
      </c>
      <c r="M420" s="238">
        <v>42824</v>
      </c>
      <c r="N420" s="167">
        <v>200000</v>
      </c>
      <c r="O420" s="373">
        <f t="shared" si="6"/>
        <v>0.2</v>
      </c>
      <c r="P420" s="84">
        <v>1</v>
      </c>
      <c r="Q420" s="238" t="s">
        <v>7101</v>
      </c>
      <c r="R420" s="79" t="s">
        <v>125</v>
      </c>
      <c r="S420" s="79" t="s">
        <v>7</v>
      </c>
      <c r="T420" s="79" t="s">
        <v>477</v>
      </c>
      <c r="U420" s="79" t="s">
        <v>478</v>
      </c>
      <c r="V420" s="79" t="s">
        <v>106</v>
      </c>
      <c r="W420" s="79" t="s">
        <v>1091</v>
      </c>
      <c r="Y420" s="374" t="s">
        <v>7201</v>
      </c>
    </row>
    <row r="421" spans="1:25" x14ac:dyDescent="0.25">
      <c r="A421" s="275" t="s">
        <v>1510</v>
      </c>
      <c r="B421" s="199" t="s">
        <v>56</v>
      </c>
      <c r="C421" s="199" t="s">
        <v>117</v>
      </c>
      <c r="D421" s="199" t="s">
        <v>1511</v>
      </c>
      <c r="E421" s="199" t="s">
        <v>7524</v>
      </c>
      <c r="F421" s="62" t="s">
        <v>25</v>
      </c>
      <c r="G421" s="62" t="str">
        <f>_xlfn.IFNA(VLOOKUP($A421,'Engaged Deals'!$A:$J,2,FALSE),"No")</f>
        <v>No</v>
      </c>
      <c r="H421" s="62" t="s">
        <v>66</v>
      </c>
      <c r="I421" s="199" t="s">
        <v>35</v>
      </c>
      <c r="J421" s="233">
        <v>43007</v>
      </c>
      <c r="K421" s="234" t="s">
        <v>1512</v>
      </c>
      <c r="L421" s="199" t="s">
        <v>142</v>
      </c>
      <c r="M421" s="233">
        <v>43007</v>
      </c>
      <c r="N421" s="236">
        <v>250000</v>
      </c>
      <c r="O421" s="373">
        <f t="shared" si="6"/>
        <v>0.25</v>
      </c>
      <c r="P421" s="276">
        <v>3</v>
      </c>
      <c r="Q421" s="235" t="s">
        <v>1513</v>
      </c>
      <c r="R421" s="237" t="s">
        <v>125</v>
      </c>
      <c r="S421" s="199" t="s">
        <v>8</v>
      </c>
      <c r="T421" s="199" t="s">
        <v>104</v>
      </c>
      <c r="U421" s="199" t="s">
        <v>114</v>
      </c>
      <c r="V421" s="199" t="s">
        <v>5519</v>
      </c>
      <c r="W421" s="199"/>
      <c r="Y421" s="374" t="s">
        <v>7201</v>
      </c>
    </row>
    <row r="422" spans="1:25" x14ac:dyDescent="0.25">
      <c r="A422" s="273" t="s">
        <v>1981</v>
      </c>
      <c r="B422" s="79" t="s">
        <v>56</v>
      </c>
      <c r="C422" s="79" t="s">
        <v>117</v>
      </c>
      <c r="D422" s="79" t="s">
        <v>7225</v>
      </c>
      <c r="E422" s="79" t="s">
        <v>7226</v>
      </c>
      <c r="F422" s="62" t="s">
        <v>25</v>
      </c>
      <c r="G422" s="62" t="str">
        <f>_xlfn.IFNA(VLOOKUP($A422,'Engaged Deals'!$A:$J,2,FALSE),"No")</f>
        <v>Yes</v>
      </c>
      <c r="H422" s="62" t="s">
        <v>65</v>
      </c>
      <c r="I422" s="79" t="s">
        <v>35</v>
      </c>
      <c r="J422" s="80">
        <v>42902</v>
      </c>
      <c r="K422" s="174" t="s">
        <v>1982</v>
      </c>
      <c r="L422" s="79" t="s">
        <v>48</v>
      </c>
      <c r="M422" s="238">
        <v>42902</v>
      </c>
      <c r="N422" s="167">
        <v>200000</v>
      </c>
      <c r="O422" s="373">
        <f t="shared" si="6"/>
        <v>0.2</v>
      </c>
      <c r="P422" s="274">
        <v>2</v>
      </c>
      <c r="Q422" s="238" t="s">
        <v>5535</v>
      </c>
      <c r="R422" s="84" t="s">
        <v>292</v>
      </c>
      <c r="S422" s="79" t="s">
        <v>385</v>
      </c>
      <c r="T422" s="79" t="s">
        <v>5512</v>
      </c>
      <c r="U422" s="79" t="s">
        <v>5513</v>
      </c>
      <c r="V422" s="79" t="s">
        <v>5798</v>
      </c>
      <c r="W422" s="79" t="s">
        <v>186</v>
      </c>
      <c r="Y422" s="374" t="s">
        <v>7201</v>
      </c>
    </row>
    <row r="423" spans="1:25" x14ac:dyDescent="0.25">
      <c r="A423" s="273" t="s">
        <v>1981</v>
      </c>
      <c r="B423" s="79" t="s">
        <v>56</v>
      </c>
      <c r="C423" s="79" t="s">
        <v>117</v>
      </c>
      <c r="D423" s="79" t="s">
        <v>7225</v>
      </c>
      <c r="E423" s="79" t="s">
        <v>7226</v>
      </c>
      <c r="F423" s="62" t="s">
        <v>25</v>
      </c>
      <c r="G423" s="62" t="str">
        <f>_xlfn.IFNA(VLOOKUP($A423,'Engaged Deals'!$A:$J,2,FALSE),"No")</f>
        <v>Yes</v>
      </c>
      <c r="H423" s="62" t="s">
        <v>65</v>
      </c>
      <c r="I423" s="79" t="s">
        <v>35</v>
      </c>
      <c r="J423" s="80">
        <v>42902</v>
      </c>
      <c r="K423" s="174" t="s">
        <v>1982</v>
      </c>
      <c r="L423" s="79" t="s">
        <v>48</v>
      </c>
      <c r="M423" s="238">
        <v>42902</v>
      </c>
      <c r="N423" s="167">
        <v>200000</v>
      </c>
      <c r="O423" s="373">
        <f t="shared" si="6"/>
        <v>0.2</v>
      </c>
      <c r="P423" s="274">
        <v>1</v>
      </c>
      <c r="Q423" s="238" t="s">
        <v>7101</v>
      </c>
      <c r="R423" s="84" t="s">
        <v>292</v>
      </c>
      <c r="S423" s="79" t="s">
        <v>8</v>
      </c>
      <c r="T423" s="79" t="s">
        <v>104</v>
      </c>
      <c r="U423" s="79" t="s">
        <v>344</v>
      </c>
      <c r="V423" s="79" t="s">
        <v>5798</v>
      </c>
      <c r="W423" s="79" t="s">
        <v>186</v>
      </c>
      <c r="Y423" s="374" t="s">
        <v>7201</v>
      </c>
    </row>
    <row r="424" spans="1:25" x14ac:dyDescent="0.25">
      <c r="A424" s="273" t="s">
        <v>3176</v>
      </c>
      <c r="B424" s="82" t="s">
        <v>62</v>
      </c>
      <c r="C424" s="82" t="s">
        <v>985</v>
      </c>
      <c r="D424" s="82" t="s">
        <v>3177</v>
      </c>
      <c r="E424" s="82" t="s">
        <v>3178</v>
      </c>
      <c r="F424" s="62" t="s">
        <v>26</v>
      </c>
      <c r="G424" s="62" t="str">
        <f>_xlfn.IFNA(VLOOKUP($A424,'Engaged Deals'!$A:$J,2,FALSE),"No")</f>
        <v>No</v>
      </c>
      <c r="H424" s="62" t="s">
        <v>65</v>
      </c>
      <c r="I424" s="82" t="s">
        <v>32</v>
      </c>
      <c r="J424" s="80">
        <v>42916</v>
      </c>
      <c r="K424" s="174" t="s">
        <v>3179</v>
      </c>
      <c r="L424" s="82" t="s">
        <v>47</v>
      </c>
      <c r="M424" s="81">
        <v>42916</v>
      </c>
      <c r="N424" s="303">
        <v>100000</v>
      </c>
      <c r="O424" s="373">
        <f t="shared" si="6"/>
        <v>0.1</v>
      </c>
      <c r="P424" s="274">
        <v>1</v>
      </c>
      <c r="Q424" s="81" t="s">
        <v>7102</v>
      </c>
      <c r="R424" s="84" t="s">
        <v>211</v>
      </c>
      <c r="S424" s="82" t="s">
        <v>7</v>
      </c>
      <c r="T424" s="82" t="s">
        <v>477</v>
      </c>
      <c r="U424" s="82" t="s">
        <v>478</v>
      </c>
      <c r="V424" s="82" t="s">
        <v>6066</v>
      </c>
      <c r="W424" s="82" t="s">
        <v>1091</v>
      </c>
      <c r="Y424" s="374" t="s">
        <v>7201</v>
      </c>
    </row>
    <row r="425" spans="1:25" x14ac:dyDescent="0.25">
      <c r="A425" s="200" t="s">
        <v>7513</v>
      </c>
      <c r="B425" s="200" t="s">
        <v>59</v>
      </c>
      <c r="C425" s="200" t="s">
        <v>468</v>
      </c>
      <c r="D425" s="200" t="s">
        <v>7514</v>
      </c>
      <c r="E425" s="200" t="s">
        <v>7515</v>
      </c>
      <c r="F425" s="62" t="s">
        <v>26</v>
      </c>
      <c r="G425" s="62" t="str">
        <f>_xlfn.IFNA(VLOOKUP($A425,'Engaged Deals'!$A:$J,2,FALSE),"No")</f>
        <v>No</v>
      </c>
      <c r="H425" s="62" t="s">
        <v>66</v>
      </c>
      <c r="I425" s="200" t="s">
        <v>32</v>
      </c>
      <c r="J425" s="205">
        <v>43008</v>
      </c>
      <c r="K425" s="206">
        <v>42824</v>
      </c>
      <c r="L425" s="200" t="s">
        <v>47</v>
      </c>
      <c r="M425" s="205">
        <v>43008</v>
      </c>
      <c r="N425" s="207">
        <v>400000</v>
      </c>
      <c r="O425" s="373">
        <f t="shared" si="6"/>
        <v>0.4</v>
      </c>
      <c r="P425" s="295">
        <v>12</v>
      </c>
      <c r="Q425" s="205">
        <v>42824</v>
      </c>
      <c r="R425" s="208" t="s">
        <v>103</v>
      </c>
      <c r="S425" s="200" t="s">
        <v>8</v>
      </c>
      <c r="T425" s="200" t="s">
        <v>162</v>
      </c>
      <c r="U425" s="200" t="s">
        <v>105</v>
      </c>
      <c r="V425" s="126" t="s">
        <v>7516</v>
      </c>
      <c r="W425" s="199"/>
      <c r="Y425" s="374" t="s">
        <v>7201</v>
      </c>
    </row>
    <row r="426" spans="1:25" x14ac:dyDescent="0.25">
      <c r="A426" s="273" t="s">
        <v>4418</v>
      </c>
      <c r="B426" s="79" t="s">
        <v>57</v>
      </c>
      <c r="C426" s="79" t="s">
        <v>775</v>
      </c>
      <c r="D426" s="79" t="s">
        <v>4419</v>
      </c>
      <c r="E426" s="79" t="s">
        <v>316</v>
      </c>
      <c r="F426" s="62" t="s">
        <v>25</v>
      </c>
      <c r="G426" s="62" t="str">
        <f>_xlfn.IFNA(VLOOKUP($A426,'Engaged Deals'!$A:$J,2,FALSE),"No")</f>
        <v>No</v>
      </c>
      <c r="H426" s="62" t="s">
        <v>65</v>
      </c>
      <c r="I426" s="79" t="s">
        <v>35</v>
      </c>
      <c r="J426" s="80">
        <v>42909</v>
      </c>
      <c r="K426" s="174" t="s">
        <v>4420</v>
      </c>
      <c r="L426" s="79" t="s">
        <v>47</v>
      </c>
      <c r="M426" s="238">
        <v>42909</v>
      </c>
      <c r="N426" s="167">
        <v>20000</v>
      </c>
      <c r="O426" s="373">
        <f t="shared" si="6"/>
        <v>0.02</v>
      </c>
      <c r="P426" s="274">
        <v>12</v>
      </c>
      <c r="Q426" s="238" t="s">
        <v>172</v>
      </c>
      <c r="R426" s="84" t="s">
        <v>103</v>
      </c>
      <c r="S426" s="79" t="s">
        <v>7</v>
      </c>
      <c r="T426" s="79" t="s">
        <v>388</v>
      </c>
      <c r="U426" s="79" t="s">
        <v>389</v>
      </c>
      <c r="V426" s="79" t="s">
        <v>6216</v>
      </c>
      <c r="W426" s="79" t="s">
        <v>667</v>
      </c>
      <c r="Y426" s="374" t="s">
        <v>7201</v>
      </c>
    </row>
    <row r="427" spans="1:25" x14ac:dyDescent="0.25">
      <c r="A427" s="273" t="s">
        <v>2223</v>
      </c>
      <c r="B427" s="79" t="s">
        <v>56</v>
      </c>
      <c r="C427" s="79" t="s">
        <v>117</v>
      </c>
      <c r="D427" s="79" t="s">
        <v>2224</v>
      </c>
      <c r="E427" s="79" t="s">
        <v>2225</v>
      </c>
      <c r="F427" s="62" t="s">
        <v>25</v>
      </c>
      <c r="G427" s="62" t="str">
        <f>_xlfn.IFNA(VLOOKUP($A427,'Engaged Deals'!$A:$J,2,FALSE),"No")</f>
        <v>No</v>
      </c>
      <c r="H427" s="62" t="s">
        <v>65</v>
      </c>
      <c r="I427" s="79" t="s">
        <v>41</v>
      </c>
      <c r="J427" s="80">
        <v>42878</v>
      </c>
      <c r="K427" s="174" t="s">
        <v>2226</v>
      </c>
      <c r="L427" s="79" t="s">
        <v>46</v>
      </c>
      <c r="M427" s="238">
        <v>42878</v>
      </c>
      <c r="N427" s="167">
        <v>175000</v>
      </c>
      <c r="O427" s="373">
        <f t="shared" si="6"/>
        <v>0.17499999999999999</v>
      </c>
      <c r="P427" s="274">
        <v>3</v>
      </c>
      <c r="Q427" s="238" t="s">
        <v>398</v>
      </c>
      <c r="R427" s="84" t="s">
        <v>103</v>
      </c>
      <c r="S427" s="79" t="s">
        <v>8</v>
      </c>
      <c r="T427" s="79" t="s">
        <v>104</v>
      </c>
      <c r="U427" s="79"/>
      <c r="V427" s="79" t="s">
        <v>5949</v>
      </c>
      <c r="W427" s="79" t="s">
        <v>186</v>
      </c>
      <c r="Y427" s="374" t="s">
        <v>7201</v>
      </c>
    </row>
    <row r="428" spans="1:25" x14ac:dyDescent="0.25">
      <c r="A428" s="275" t="s">
        <v>7034</v>
      </c>
      <c r="B428" s="199" t="s">
        <v>56</v>
      </c>
      <c r="C428" s="199" t="s">
        <v>161</v>
      </c>
      <c r="D428" s="199" t="s">
        <v>2899</v>
      </c>
      <c r="E428" s="199" t="s">
        <v>7035</v>
      </c>
      <c r="F428" s="62" t="s">
        <v>26</v>
      </c>
      <c r="G428" s="62" t="str">
        <f>_xlfn.IFNA(VLOOKUP($A428,'Engaged Deals'!$A:$J,2,FALSE),"No")</f>
        <v>No</v>
      </c>
      <c r="H428" s="62" t="s">
        <v>67</v>
      </c>
      <c r="I428" s="199" t="s">
        <v>32</v>
      </c>
      <c r="J428" s="233">
        <v>43100</v>
      </c>
      <c r="K428" s="234" t="s">
        <v>7091</v>
      </c>
      <c r="L428" s="199" t="s">
        <v>142</v>
      </c>
      <c r="M428" s="235">
        <v>43100</v>
      </c>
      <c r="N428" s="236">
        <v>20000</v>
      </c>
      <c r="O428" s="373">
        <f t="shared" si="6"/>
        <v>0.02</v>
      </c>
      <c r="P428" s="276">
        <v>12</v>
      </c>
      <c r="Q428" s="235" t="s">
        <v>6513</v>
      </c>
      <c r="R428" s="237" t="s">
        <v>125</v>
      </c>
      <c r="S428" s="199" t="s">
        <v>8</v>
      </c>
      <c r="T428" s="199" t="s">
        <v>104</v>
      </c>
      <c r="U428" s="199" t="s">
        <v>105</v>
      </c>
      <c r="V428" s="199" t="s">
        <v>7092</v>
      </c>
      <c r="W428" s="199"/>
      <c r="Y428" s="374" t="s">
        <v>7201</v>
      </c>
    </row>
    <row r="429" spans="1:25" x14ac:dyDescent="0.25">
      <c r="A429" s="281" t="s">
        <v>7186</v>
      </c>
      <c r="B429" s="282" t="s">
        <v>56</v>
      </c>
      <c r="C429" s="282" t="s">
        <v>510</v>
      </c>
      <c r="D429" s="282" t="s">
        <v>7187</v>
      </c>
      <c r="E429" s="282" t="s">
        <v>7188</v>
      </c>
      <c r="F429" s="62" t="s">
        <v>27</v>
      </c>
      <c r="G429" s="62" t="str">
        <f>_xlfn.IFNA(VLOOKUP($A429,'Engaged Deals'!$A:$J,2,FALSE),"No")</f>
        <v>No</v>
      </c>
      <c r="H429" s="62" t="s">
        <v>65</v>
      </c>
      <c r="I429" s="282" t="s">
        <v>39</v>
      </c>
      <c r="J429" s="283">
        <v>42886</v>
      </c>
      <c r="K429" s="284" t="s">
        <v>7189</v>
      </c>
      <c r="L429" s="282" t="s">
        <v>47</v>
      </c>
      <c r="M429" s="285">
        <v>42886</v>
      </c>
      <c r="N429" s="286">
        <v>250000</v>
      </c>
      <c r="O429" s="373">
        <f t="shared" si="6"/>
        <v>0.25</v>
      </c>
      <c r="P429" s="287">
        <v>12</v>
      </c>
      <c r="Q429" s="285" t="s">
        <v>7102</v>
      </c>
      <c r="R429" s="288" t="s">
        <v>103</v>
      </c>
      <c r="S429" s="282" t="s">
        <v>8</v>
      </c>
      <c r="T429" s="282" t="s">
        <v>104</v>
      </c>
      <c r="U429" s="282" t="s">
        <v>105</v>
      </c>
      <c r="V429" s="79" t="s">
        <v>7190</v>
      </c>
      <c r="W429" s="79" t="s">
        <v>7191</v>
      </c>
      <c r="Y429" s="374" t="s">
        <v>7201</v>
      </c>
    </row>
    <row r="430" spans="1:25" x14ac:dyDescent="0.25">
      <c r="A430" s="275" t="s">
        <v>2761</v>
      </c>
      <c r="B430" s="199" t="s">
        <v>60</v>
      </c>
      <c r="C430" s="199" t="s">
        <v>543</v>
      </c>
      <c r="D430" s="199" t="s">
        <v>2253</v>
      </c>
      <c r="E430" s="199" t="s">
        <v>2762</v>
      </c>
      <c r="F430" s="62" t="s">
        <v>6576</v>
      </c>
      <c r="G430" s="62" t="str">
        <f>_xlfn.IFNA(VLOOKUP($A430,'Engaged Deals'!$A:$J,2,FALSE),"No")</f>
        <v>No</v>
      </c>
      <c r="H430" s="62" t="s">
        <v>66</v>
      </c>
      <c r="I430" s="199" t="s">
        <v>32</v>
      </c>
      <c r="J430" s="233">
        <v>42944</v>
      </c>
      <c r="K430" s="234" t="s">
        <v>2763</v>
      </c>
      <c r="L430" s="199" t="s">
        <v>47</v>
      </c>
      <c r="M430" s="233">
        <v>42944</v>
      </c>
      <c r="N430" s="236">
        <v>111111</v>
      </c>
      <c r="O430" s="373">
        <f t="shared" si="6"/>
        <v>0.111111</v>
      </c>
      <c r="P430" s="276">
        <v>1</v>
      </c>
      <c r="Q430" s="235" t="s">
        <v>7101</v>
      </c>
      <c r="R430" s="237" t="s">
        <v>103</v>
      </c>
      <c r="S430" s="199" t="s">
        <v>7</v>
      </c>
      <c r="T430" s="199" t="s">
        <v>306</v>
      </c>
      <c r="U430" s="199" t="s">
        <v>2764</v>
      </c>
      <c r="V430" s="199" t="s">
        <v>6011</v>
      </c>
      <c r="W430" s="199" t="s">
        <v>356</v>
      </c>
      <c r="Y430" s="374" t="s">
        <v>7201</v>
      </c>
    </row>
    <row r="431" spans="1:25" x14ac:dyDescent="0.25">
      <c r="A431" s="275" t="s">
        <v>2761</v>
      </c>
      <c r="B431" s="199" t="s">
        <v>60</v>
      </c>
      <c r="C431" s="199" t="s">
        <v>543</v>
      </c>
      <c r="D431" s="199" t="s">
        <v>2253</v>
      </c>
      <c r="E431" s="199" t="s">
        <v>2762</v>
      </c>
      <c r="F431" s="62" t="s">
        <v>6576</v>
      </c>
      <c r="G431" s="62" t="str">
        <f>_xlfn.IFNA(VLOOKUP($A431,'Engaged Deals'!$A:$J,2,FALSE),"No")</f>
        <v>No</v>
      </c>
      <c r="H431" s="62" t="s">
        <v>66</v>
      </c>
      <c r="I431" s="199" t="s">
        <v>32</v>
      </c>
      <c r="J431" s="233">
        <v>42944</v>
      </c>
      <c r="K431" s="234" t="s">
        <v>2763</v>
      </c>
      <c r="L431" s="199" t="s">
        <v>47</v>
      </c>
      <c r="M431" s="233">
        <v>42944</v>
      </c>
      <c r="N431" s="236">
        <v>66667</v>
      </c>
      <c r="O431" s="373">
        <f t="shared" si="6"/>
        <v>6.6667000000000004E-2</v>
      </c>
      <c r="P431" s="276">
        <v>12</v>
      </c>
      <c r="Q431" s="235" t="s">
        <v>7102</v>
      </c>
      <c r="R431" s="237" t="s">
        <v>103</v>
      </c>
      <c r="S431" s="199" t="s">
        <v>7</v>
      </c>
      <c r="T431" s="199" t="s">
        <v>477</v>
      </c>
      <c r="U431" s="199" t="s">
        <v>478</v>
      </c>
      <c r="V431" s="199" t="s">
        <v>6011</v>
      </c>
      <c r="W431" s="199" t="s">
        <v>356</v>
      </c>
      <c r="Y431" s="374" t="s">
        <v>7201</v>
      </c>
    </row>
    <row r="432" spans="1:25" x14ac:dyDescent="0.25">
      <c r="A432" s="275" t="s">
        <v>1686</v>
      </c>
      <c r="B432" s="199" t="s">
        <v>59</v>
      </c>
      <c r="C432" s="199" t="s">
        <v>468</v>
      </c>
      <c r="D432" s="199" t="s">
        <v>1687</v>
      </c>
      <c r="E432" s="199" t="s">
        <v>1220</v>
      </c>
      <c r="F432" s="62" t="s">
        <v>26</v>
      </c>
      <c r="G432" s="62" t="str">
        <f>_xlfn.IFNA(VLOOKUP($A432,'Engaged Deals'!$A:$J,2,FALSE),"No")</f>
        <v>No</v>
      </c>
      <c r="H432" s="62" t="s">
        <v>66</v>
      </c>
      <c r="I432" s="199" t="s">
        <v>32</v>
      </c>
      <c r="J432" s="233">
        <v>43008</v>
      </c>
      <c r="K432" s="234" t="s">
        <v>1688</v>
      </c>
      <c r="L432" s="199" t="s">
        <v>48</v>
      </c>
      <c r="M432" s="233">
        <v>43008</v>
      </c>
      <c r="N432" s="236">
        <v>250000</v>
      </c>
      <c r="O432" s="373">
        <f t="shared" si="6"/>
        <v>0.25</v>
      </c>
      <c r="P432" s="276">
        <v>1</v>
      </c>
      <c r="Q432" s="235" t="s">
        <v>7101</v>
      </c>
      <c r="R432" s="237" t="s">
        <v>103</v>
      </c>
      <c r="S432" s="199" t="s">
        <v>13</v>
      </c>
      <c r="T432" s="199" t="s">
        <v>126</v>
      </c>
      <c r="U432" s="199" t="s">
        <v>733</v>
      </c>
      <c r="V432" s="199" t="s">
        <v>5881</v>
      </c>
      <c r="W432" s="199" t="s">
        <v>1192</v>
      </c>
      <c r="Y432" s="374" t="s">
        <v>7201</v>
      </c>
    </row>
    <row r="433" spans="1:25" x14ac:dyDescent="0.25">
      <c r="A433" s="79" t="s">
        <v>2840</v>
      </c>
      <c r="B433" s="79" t="s">
        <v>56</v>
      </c>
      <c r="C433" s="79" t="s">
        <v>235</v>
      </c>
      <c r="D433" s="79" t="s">
        <v>604</v>
      </c>
      <c r="E433" s="79" t="s">
        <v>2841</v>
      </c>
      <c r="F433" s="62" t="s">
        <v>24</v>
      </c>
      <c r="G433" s="62" t="str">
        <f>_xlfn.IFNA(VLOOKUP($A433,'Engaged Deals'!$A:$J,2,FALSE),"No")</f>
        <v>No</v>
      </c>
      <c r="H433" s="62" t="s">
        <v>68</v>
      </c>
      <c r="I433" s="82" t="s">
        <v>37</v>
      </c>
      <c r="J433" s="80">
        <v>42794</v>
      </c>
      <c r="K433" s="174" t="s">
        <v>2842</v>
      </c>
      <c r="L433" s="79" t="s">
        <v>46</v>
      </c>
      <c r="M433" s="238">
        <v>42853</v>
      </c>
      <c r="N433" s="167">
        <v>100000</v>
      </c>
      <c r="O433" s="373">
        <f t="shared" si="6"/>
        <v>0.1</v>
      </c>
      <c r="P433" s="84">
        <v>3</v>
      </c>
      <c r="Q433" s="238" t="s">
        <v>5554</v>
      </c>
      <c r="R433" s="79" t="s">
        <v>211</v>
      </c>
      <c r="S433" s="79" t="s">
        <v>8</v>
      </c>
      <c r="T433" s="79" t="s">
        <v>104</v>
      </c>
      <c r="U433" s="79" t="s">
        <v>5555</v>
      </c>
      <c r="V433" s="79" t="s">
        <v>5495</v>
      </c>
      <c r="W433" s="79" t="s">
        <v>186</v>
      </c>
      <c r="Y433" s="374" t="s">
        <v>7201</v>
      </c>
    </row>
    <row r="434" spans="1:25" x14ac:dyDescent="0.25">
      <c r="A434" s="79" t="s">
        <v>2840</v>
      </c>
      <c r="B434" s="79" t="s">
        <v>56</v>
      </c>
      <c r="C434" s="79" t="s">
        <v>235</v>
      </c>
      <c r="D434" s="79" t="s">
        <v>604</v>
      </c>
      <c r="E434" s="79" t="s">
        <v>2841</v>
      </c>
      <c r="F434" s="62" t="s">
        <v>24</v>
      </c>
      <c r="G434" s="62" t="str">
        <f>_xlfn.IFNA(VLOOKUP($A434,'Engaged Deals'!$A:$J,2,FALSE),"No")</f>
        <v>No</v>
      </c>
      <c r="H434" s="62" t="s">
        <v>68</v>
      </c>
      <c r="I434" s="82" t="s">
        <v>37</v>
      </c>
      <c r="J434" s="80">
        <v>42794</v>
      </c>
      <c r="K434" s="174" t="s">
        <v>2842</v>
      </c>
      <c r="L434" s="79" t="s">
        <v>46</v>
      </c>
      <c r="M434" s="238">
        <v>42853</v>
      </c>
      <c r="N434" s="167">
        <v>75000</v>
      </c>
      <c r="O434" s="373">
        <f t="shared" si="6"/>
        <v>7.4999999999999997E-2</v>
      </c>
      <c r="P434" s="84">
        <v>3</v>
      </c>
      <c r="Q434" s="238" t="s">
        <v>2843</v>
      </c>
      <c r="R434" s="79" t="s">
        <v>211</v>
      </c>
      <c r="S434" s="79" t="s">
        <v>8</v>
      </c>
      <c r="T434" s="79" t="s">
        <v>134</v>
      </c>
      <c r="U434" s="79" t="s">
        <v>5571</v>
      </c>
      <c r="V434" s="79" t="s">
        <v>5495</v>
      </c>
      <c r="W434" s="79" t="s">
        <v>186</v>
      </c>
      <c r="Y434" s="374" t="s">
        <v>7201</v>
      </c>
    </row>
    <row r="435" spans="1:25" x14ac:dyDescent="0.25">
      <c r="A435" s="79" t="s">
        <v>2840</v>
      </c>
      <c r="B435" s="79" t="s">
        <v>56</v>
      </c>
      <c r="C435" s="79" t="s">
        <v>235</v>
      </c>
      <c r="D435" s="79" t="s">
        <v>604</v>
      </c>
      <c r="E435" s="79" t="s">
        <v>2841</v>
      </c>
      <c r="F435" s="62" t="s">
        <v>24</v>
      </c>
      <c r="G435" s="62" t="str">
        <f>_xlfn.IFNA(VLOOKUP($A435,'Engaged Deals'!$A:$J,2,FALSE),"No")</f>
        <v>No</v>
      </c>
      <c r="H435" s="62" t="s">
        <v>68</v>
      </c>
      <c r="I435" s="82" t="s">
        <v>37</v>
      </c>
      <c r="J435" s="80">
        <v>42794</v>
      </c>
      <c r="K435" s="174" t="s">
        <v>2842</v>
      </c>
      <c r="L435" s="79" t="s">
        <v>46</v>
      </c>
      <c r="M435" s="238">
        <v>42853</v>
      </c>
      <c r="N435" s="167">
        <v>75000</v>
      </c>
      <c r="O435" s="373">
        <f t="shared" si="6"/>
        <v>7.4999999999999997E-2</v>
      </c>
      <c r="P435" s="84">
        <v>3</v>
      </c>
      <c r="Q435" s="238" t="s">
        <v>3572</v>
      </c>
      <c r="R435" s="79" t="s">
        <v>211</v>
      </c>
      <c r="S435" s="79" t="s">
        <v>9</v>
      </c>
      <c r="T435" s="79" t="s">
        <v>184</v>
      </c>
      <c r="U435" s="79" t="s">
        <v>3573</v>
      </c>
      <c r="V435" s="79" t="s">
        <v>5495</v>
      </c>
      <c r="W435" s="79" t="s">
        <v>186</v>
      </c>
      <c r="Y435" s="374" t="s">
        <v>7201</v>
      </c>
    </row>
    <row r="436" spans="1:25" x14ac:dyDescent="0.25">
      <c r="A436" s="273" t="s">
        <v>2333</v>
      </c>
      <c r="B436" s="79" t="s">
        <v>58</v>
      </c>
      <c r="C436" s="79" t="s">
        <v>58</v>
      </c>
      <c r="D436" s="79" t="s">
        <v>2334</v>
      </c>
      <c r="E436" s="79" t="s">
        <v>2335</v>
      </c>
      <c r="F436" s="62" t="s">
        <v>28</v>
      </c>
      <c r="G436" s="62" t="str">
        <f>_xlfn.IFNA(VLOOKUP($A436,'Engaged Deals'!$A:$J,2,FALSE),"No")</f>
        <v>No</v>
      </c>
      <c r="H436" s="62" t="s">
        <v>65</v>
      </c>
      <c r="I436" s="79" t="s">
        <v>31</v>
      </c>
      <c r="J436" s="80">
        <v>42853</v>
      </c>
      <c r="K436" s="174" t="s">
        <v>2336</v>
      </c>
      <c r="L436" s="79" t="s">
        <v>48</v>
      </c>
      <c r="M436" s="238">
        <v>42853</v>
      </c>
      <c r="N436" s="167">
        <v>142857</v>
      </c>
      <c r="O436" s="373">
        <f t="shared" si="6"/>
        <v>0.14285700000000001</v>
      </c>
      <c r="P436" s="274">
        <v>3</v>
      </c>
      <c r="Q436" s="238" t="s">
        <v>7260</v>
      </c>
      <c r="R436" s="84" t="s">
        <v>292</v>
      </c>
      <c r="S436" s="79" t="s">
        <v>8</v>
      </c>
      <c r="T436" s="79" t="s">
        <v>134</v>
      </c>
      <c r="U436" s="79" t="s">
        <v>5531</v>
      </c>
      <c r="V436" s="79" t="s">
        <v>5960</v>
      </c>
      <c r="W436" s="79" t="s">
        <v>7140</v>
      </c>
      <c r="Y436" s="374" t="s">
        <v>7201</v>
      </c>
    </row>
    <row r="437" spans="1:25" x14ac:dyDescent="0.25">
      <c r="A437" s="278" t="s">
        <v>7663</v>
      </c>
      <c r="B437" s="268" t="s">
        <v>56</v>
      </c>
      <c r="C437" s="268" t="s">
        <v>235</v>
      </c>
      <c r="D437" s="268" t="s">
        <v>7664</v>
      </c>
      <c r="E437" s="268" t="s">
        <v>7665</v>
      </c>
      <c r="F437" s="62" t="s">
        <v>28</v>
      </c>
      <c r="G437" s="62" t="str">
        <f>_xlfn.IFNA(VLOOKUP($A437,'Engaged Deals'!$A:$J,2,FALSE),"No")</f>
        <v>No</v>
      </c>
      <c r="H437" s="62" t="s">
        <v>66</v>
      </c>
      <c r="I437" s="268" t="s">
        <v>34</v>
      </c>
      <c r="J437" s="269">
        <v>42918</v>
      </c>
      <c r="K437" s="270" t="s">
        <v>7666</v>
      </c>
      <c r="L437" s="268" t="s">
        <v>46</v>
      </c>
      <c r="M437" s="269">
        <v>42918</v>
      </c>
      <c r="N437" s="271">
        <v>15000</v>
      </c>
      <c r="O437" s="373">
        <f t="shared" si="6"/>
        <v>1.4999999999999999E-2</v>
      </c>
      <c r="P437" s="280">
        <v>12</v>
      </c>
      <c r="Q437" s="279" t="s">
        <v>7102</v>
      </c>
      <c r="R437" s="272" t="s">
        <v>103</v>
      </c>
      <c r="S437" s="268" t="s">
        <v>7</v>
      </c>
      <c r="T437" s="268" t="s">
        <v>388</v>
      </c>
      <c r="U437" s="268" t="s">
        <v>389</v>
      </c>
      <c r="V437" s="199" t="s">
        <v>7667</v>
      </c>
      <c r="W437" s="199" t="s">
        <v>667</v>
      </c>
      <c r="Y437" s="374" t="s">
        <v>7201</v>
      </c>
    </row>
    <row r="438" spans="1:25" x14ac:dyDescent="0.25">
      <c r="A438" s="275" t="s">
        <v>281</v>
      </c>
      <c r="B438" s="199" t="s">
        <v>57</v>
      </c>
      <c r="C438" s="199" t="s">
        <v>182</v>
      </c>
      <c r="D438" s="199" t="s">
        <v>282</v>
      </c>
      <c r="E438" s="199" t="s">
        <v>283</v>
      </c>
      <c r="F438" s="62" t="s">
        <v>26</v>
      </c>
      <c r="G438" s="62" t="str">
        <f>_xlfn.IFNA(VLOOKUP($A438,'Engaged Deals'!$A:$J,2,FALSE),"No")</f>
        <v>No</v>
      </c>
      <c r="H438" s="62" t="s">
        <v>67</v>
      </c>
      <c r="I438" s="199" t="s">
        <v>33</v>
      </c>
      <c r="J438" s="233">
        <v>43069</v>
      </c>
      <c r="K438" s="234" t="s">
        <v>284</v>
      </c>
      <c r="L438" s="199" t="s">
        <v>47</v>
      </c>
      <c r="M438" s="235">
        <v>43069</v>
      </c>
      <c r="N438" s="236">
        <v>3000000</v>
      </c>
      <c r="O438" s="373">
        <f t="shared" si="6"/>
        <v>3</v>
      </c>
      <c r="P438" s="276">
        <v>12</v>
      </c>
      <c r="Q438" s="235" t="s">
        <v>172</v>
      </c>
      <c r="R438" s="237" t="s">
        <v>103</v>
      </c>
      <c r="S438" s="199" t="s">
        <v>8</v>
      </c>
      <c r="T438" s="199" t="s">
        <v>134</v>
      </c>
      <c r="U438" s="199" t="s">
        <v>5491</v>
      </c>
      <c r="V438" s="199" t="s">
        <v>6436</v>
      </c>
      <c r="W438" s="199" t="s">
        <v>212</v>
      </c>
      <c r="Y438" s="374" t="s">
        <v>7201</v>
      </c>
    </row>
    <row r="439" spans="1:25" x14ac:dyDescent="0.25">
      <c r="A439" s="273" t="s">
        <v>1735</v>
      </c>
      <c r="B439" s="79" t="s">
        <v>57</v>
      </c>
      <c r="C439" s="79" t="s">
        <v>1046</v>
      </c>
      <c r="D439" s="79" t="s">
        <v>1736</v>
      </c>
      <c r="E439" s="79" t="s">
        <v>1737</v>
      </c>
      <c r="F439" s="62" t="s">
        <v>27</v>
      </c>
      <c r="G439" s="62" t="str">
        <f>_xlfn.IFNA(VLOOKUP($A439,'Engaged Deals'!$A:$J,2,FALSE),"No")</f>
        <v>No</v>
      </c>
      <c r="H439" s="62" t="s">
        <v>65</v>
      </c>
      <c r="I439" s="79" t="s">
        <v>40</v>
      </c>
      <c r="J439" s="80">
        <v>42894</v>
      </c>
      <c r="K439" s="174" t="s">
        <v>1738</v>
      </c>
      <c r="L439" s="79" t="s">
        <v>48</v>
      </c>
      <c r="M439" s="238">
        <v>42894</v>
      </c>
      <c r="N439" s="167">
        <v>240964</v>
      </c>
      <c r="O439" s="373">
        <f t="shared" si="6"/>
        <v>0.24096400000000001</v>
      </c>
      <c r="P439" s="274">
        <v>4</v>
      </c>
      <c r="Q439" s="238" t="s">
        <v>5535</v>
      </c>
      <c r="R439" s="84" t="s">
        <v>103</v>
      </c>
      <c r="S439" s="79" t="s">
        <v>8</v>
      </c>
      <c r="T439" s="79" t="s">
        <v>104</v>
      </c>
      <c r="U439" s="79" t="s">
        <v>105</v>
      </c>
      <c r="V439" s="79" t="s">
        <v>5895</v>
      </c>
      <c r="W439" s="79" t="s">
        <v>186</v>
      </c>
      <c r="Y439" s="374" t="s">
        <v>7201</v>
      </c>
    </row>
    <row r="440" spans="1:25" x14ac:dyDescent="0.25">
      <c r="A440" s="126" t="s">
        <v>6975</v>
      </c>
      <c r="B440" s="126" t="s">
        <v>56</v>
      </c>
      <c r="C440" s="126" t="s">
        <v>161</v>
      </c>
      <c r="D440" s="126" t="s">
        <v>4895</v>
      </c>
      <c r="E440" s="126" t="s">
        <v>6976</v>
      </c>
      <c r="F440" s="62" t="s">
        <v>26</v>
      </c>
      <c r="G440" s="62" t="str">
        <f>_xlfn.IFNA(VLOOKUP($A440,'Engaged Deals'!$A:$J,2,FALSE),"No")</f>
        <v>Yes</v>
      </c>
      <c r="H440" s="62" t="s">
        <v>67</v>
      </c>
      <c r="I440" s="126" t="s">
        <v>32</v>
      </c>
      <c r="J440" s="127">
        <v>43056</v>
      </c>
      <c r="K440" s="195">
        <v>42817</v>
      </c>
      <c r="L440" s="126" t="s">
        <v>47</v>
      </c>
      <c r="M440" s="195">
        <v>43056</v>
      </c>
      <c r="N440" s="128">
        <v>4000000</v>
      </c>
      <c r="O440" s="373">
        <f t="shared" si="6"/>
        <v>4</v>
      </c>
      <c r="P440" s="277">
        <v>12</v>
      </c>
      <c r="Q440" s="127">
        <v>42824</v>
      </c>
      <c r="R440" s="202" t="s">
        <v>103</v>
      </c>
      <c r="S440" s="199" t="s">
        <v>8</v>
      </c>
      <c r="T440" s="126" t="s">
        <v>162</v>
      </c>
      <c r="U440" s="126" t="s">
        <v>105</v>
      </c>
      <c r="V440" s="126" t="s">
        <v>5767</v>
      </c>
      <c r="W440" s="126" t="s">
        <v>7122</v>
      </c>
      <c r="Y440" s="374" t="s">
        <v>7201</v>
      </c>
    </row>
    <row r="441" spans="1:25" x14ac:dyDescent="0.25">
      <c r="A441" s="273" t="s">
        <v>1633</v>
      </c>
      <c r="B441" s="79" t="s">
        <v>57</v>
      </c>
      <c r="C441" s="79" t="s">
        <v>98</v>
      </c>
      <c r="D441" s="79" t="s">
        <v>1634</v>
      </c>
      <c r="E441" s="79" t="s">
        <v>316</v>
      </c>
      <c r="F441" s="62" t="s">
        <v>26</v>
      </c>
      <c r="G441" s="62" t="str">
        <f>_xlfn.IFNA(VLOOKUP($A441,'Engaged Deals'!$A:$J,2,FALSE),"No")</f>
        <v>No</v>
      </c>
      <c r="H441" s="62" t="s">
        <v>65</v>
      </c>
      <c r="I441" s="79" t="s">
        <v>32</v>
      </c>
      <c r="J441" s="80">
        <v>42885</v>
      </c>
      <c r="K441" s="174" t="s">
        <v>1635</v>
      </c>
      <c r="L441" s="79" t="s">
        <v>46</v>
      </c>
      <c r="M441" s="238">
        <v>42885</v>
      </c>
      <c r="N441" s="167">
        <v>250000</v>
      </c>
      <c r="O441" s="373">
        <f t="shared" si="6"/>
        <v>0.25</v>
      </c>
      <c r="P441" s="274">
        <v>1</v>
      </c>
      <c r="Q441" s="238" t="s">
        <v>425</v>
      </c>
      <c r="R441" s="84" t="s">
        <v>125</v>
      </c>
      <c r="S441" s="79" t="s">
        <v>8</v>
      </c>
      <c r="T441" s="79" t="s">
        <v>104</v>
      </c>
      <c r="U441" s="79" t="s">
        <v>344</v>
      </c>
      <c r="V441" s="79" t="s">
        <v>106</v>
      </c>
      <c r="W441" s="79"/>
      <c r="Y441" s="374" t="s">
        <v>7201</v>
      </c>
    </row>
    <row r="442" spans="1:25" x14ac:dyDescent="0.25">
      <c r="A442" s="275" t="s">
        <v>1013</v>
      </c>
      <c r="B442" s="199" t="s">
        <v>60</v>
      </c>
      <c r="C442" s="199" t="s">
        <v>138</v>
      </c>
      <c r="D442" s="199" t="s">
        <v>1014</v>
      </c>
      <c r="E442" s="199" t="s">
        <v>1015</v>
      </c>
      <c r="F442" s="62" t="s">
        <v>27</v>
      </c>
      <c r="G442" s="62" t="str">
        <f>_xlfn.IFNA(VLOOKUP($A442,'Engaged Deals'!$A:$J,2,FALSE),"No")</f>
        <v>No</v>
      </c>
      <c r="H442" s="62" t="s">
        <v>66</v>
      </c>
      <c r="I442" s="199" t="s">
        <v>39</v>
      </c>
      <c r="J442" s="233">
        <v>42944</v>
      </c>
      <c r="K442" s="234" t="s">
        <v>1016</v>
      </c>
      <c r="L442" s="199" t="s">
        <v>46</v>
      </c>
      <c r="M442" s="233">
        <v>42944</v>
      </c>
      <c r="N442" s="236">
        <v>499720</v>
      </c>
      <c r="O442" s="373">
        <f t="shared" si="6"/>
        <v>0.49972</v>
      </c>
      <c r="P442" s="276">
        <v>12</v>
      </c>
      <c r="Q442" s="235" t="s">
        <v>1016</v>
      </c>
      <c r="R442" s="237" t="s">
        <v>125</v>
      </c>
      <c r="S442" s="199" t="s">
        <v>8</v>
      </c>
      <c r="T442" s="199" t="s">
        <v>134</v>
      </c>
      <c r="U442" s="199" t="s">
        <v>518</v>
      </c>
      <c r="V442" s="199" t="s">
        <v>6186</v>
      </c>
      <c r="W442" s="199" t="s">
        <v>746</v>
      </c>
      <c r="Y442" s="374" t="s">
        <v>7201</v>
      </c>
    </row>
    <row r="443" spans="1:25" x14ac:dyDescent="0.25">
      <c r="A443" s="275" t="s">
        <v>5745</v>
      </c>
      <c r="B443" s="199" t="s">
        <v>57</v>
      </c>
      <c r="C443" s="199" t="s">
        <v>182</v>
      </c>
      <c r="D443" s="199" t="s">
        <v>315</v>
      </c>
      <c r="E443" s="199" t="s">
        <v>5746</v>
      </c>
      <c r="F443" s="62" t="s">
        <v>26</v>
      </c>
      <c r="G443" s="62" t="str">
        <f>_xlfn.IFNA(VLOOKUP($A443,'Engaged Deals'!$A:$J,2,FALSE),"No")</f>
        <v>No</v>
      </c>
      <c r="H443" s="62" t="s">
        <v>66</v>
      </c>
      <c r="I443" s="199" t="s">
        <v>32</v>
      </c>
      <c r="J443" s="233">
        <v>43008</v>
      </c>
      <c r="K443" s="234" t="s">
        <v>6199</v>
      </c>
      <c r="L443" s="199" t="s">
        <v>46</v>
      </c>
      <c r="M443" s="233">
        <v>43008</v>
      </c>
      <c r="N443" s="236">
        <v>27000</v>
      </c>
      <c r="O443" s="373">
        <f t="shared" si="6"/>
        <v>2.7E-2</v>
      </c>
      <c r="P443" s="276">
        <v>3</v>
      </c>
      <c r="Q443" s="235" t="s">
        <v>5535</v>
      </c>
      <c r="R443" s="237" t="s">
        <v>125</v>
      </c>
      <c r="S443" s="199" t="s">
        <v>8</v>
      </c>
      <c r="T443" s="199" t="s">
        <v>104</v>
      </c>
      <c r="U443" s="199"/>
      <c r="V443" s="199" t="s">
        <v>5492</v>
      </c>
      <c r="W443" s="199"/>
      <c r="Y443" s="374" t="s">
        <v>7201</v>
      </c>
    </row>
    <row r="444" spans="1:25" x14ac:dyDescent="0.25">
      <c r="A444" s="275" t="s">
        <v>2626</v>
      </c>
      <c r="B444" s="199" t="s">
        <v>56</v>
      </c>
      <c r="C444" s="199" t="s">
        <v>161</v>
      </c>
      <c r="D444" s="199" t="s">
        <v>2627</v>
      </c>
      <c r="E444" s="199" t="s">
        <v>2628</v>
      </c>
      <c r="F444" s="62" t="s">
        <v>26</v>
      </c>
      <c r="G444" s="62" t="str">
        <f>_xlfn.IFNA(VLOOKUP($A444,'Engaged Deals'!$A:$J,2,FALSE),"No")</f>
        <v>No</v>
      </c>
      <c r="H444" s="62" t="s">
        <v>67</v>
      </c>
      <c r="I444" s="199" t="s">
        <v>32</v>
      </c>
      <c r="J444" s="233">
        <v>43100</v>
      </c>
      <c r="K444" s="234" t="s">
        <v>2629</v>
      </c>
      <c r="L444" s="199" t="s">
        <v>46</v>
      </c>
      <c r="M444" s="235">
        <v>43100</v>
      </c>
      <c r="N444" s="236">
        <v>130000</v>
      </c>
      <c r="O444" s="373">
        <f t="shared" si="6"/>
        <v>0.13</v>
      </c>
      <c r="P444" s="276">
        <v>12</v>
      </c>
      <c r="Q444" s="235" t="s">
        <v>6480</v>
      </c>
      <c r="R444" s="237" t="s">
        <v>125</v>
      </c>
      <c r="S444" s="199" t="s">
        <v>16</v>
      </c>
      <c r="T444" s="199" t="s">
        <v>16</v>
      </c>
      <c r="U444" s="199" t="s">
        <v>2630</v>
      </c>
      <c r="V444" s="199" t="s">
        <v>6481</v>
      </c>
      <c r="W444" s="199"/>
      <c r="Y444" s="374" t="s">
        <v>7201</v>
      </c>
    </row>
    <row r="445" spans="1:25" x14ac:dyDescent="0.25">
      <c r="A445" s="275" t="s">
        <v>1681</v>
      </c>
      <c r="B445" s="203" t="s">
        <v>57</v>
      </c>
      <c r="C445" s="203" t="s">
        <v>775</v>
      </c>
      <c r="D445" s="203" t="s">
        <v>1682</v>
      </c>
      <c r="E445" s="203" t="s">
        <v>1683</v>
      </c>
      <c r="F445" s="62" t="s">
        <v>28</v>
      </c>
      <c r="G445" s="62" t="str">
        <f>_xlfn.IFNA(VLOOKUP($A445,'Engaged Deals'!$A:$J,2,FALSE),"No")</f>
        <v>No</v>
      </c>
      <c r="H445" s="62" t="s">
        <v>66</v>
      </c>
      <c r="I445" s="203" t="s">
        <v>34</v>
      </c>
      <c r="J445" s="233">
        <v>43000</v>
      </c>
      <c r="K445" s="234" t="s">
        <v>1684</v>
      </c>
      <c r="L445" s="203" t="s">
        <v>47</v>
      </c>
      <c r="M445" s="233">
        <v>43000</v>
      </c>
      <c r="N445" s="240">
        <v>250000</v>
      </c>
      <c r="O445" s="373">
        <f t="shared" si="6"/>
        <v>0.25</v>
      </c>
      <c r="P445" s="276">
        <v>1</v>
      </c>
      <c r="Q445" s="239" t="s">
        <v>7102</v>
      </c>
      <c r="R445" s="237" t="s">
        <v>125</v>
      </c>
      <c r="S445" s="203" t="s">
        <v>12</v>
      </c>
      <c r="T445" s="203" t="s">
        <v>681</v>
      </c>
      <c r="U445" s="203" t="s">
        <v>1685</v>
      </c>
      <c r="V445" s="203" t="s">
        <v>6339</v>
      </c>
      <c r="W445" s="203"/>
      <c r="Y445" s="374" t="s">
        <v>7201</v>
      </c>
    </row>
    <row r="446" spans="1:25" x14ac:dyDescent="0.25">
      <c r="A446" s="275" t="s">
        <v>1681</v>
      </c>
      <c r="B446" s="203" t="s">
        <v>57</v>
      </c>
      <c r="C446" s="203" t="s">
        <v>775</v>
      </c>
      <c r="D446" s="203" t="s">
        <v>1682</v>
      </c>
      <c r="E446" s="203" t="s">
        <v>1683</v>
      </c>
      <c r="F446" s="62" t="s">
        <v>28</v>
      </c>
      <c r="G446" s="62" t="str">
        <f>_xlfn.IFNA(VLOOKUP($A446,'Engaged Deals'!$A:$J,2,FALSE),"No")</f>
        <v>No</v>
      </c>
      <c r="H446" s="62" t="s">
        <v>66</v>
      </c>
      <c r="I446" s="203" t="s">
        <v>34</v>
      </c>
      <c r="J446" s="233">
        <v>43000</v>
      </c>
      <c r="K446" s="234" t="s">
        <v>1684</v>
      </c>
      <c r="L446" s="203" t="s">
        <v>47</v>
      </c>
      <c r="M446" s="233">
        <v>43000</v>
      </c>
      <c r="N446" s="240">
        <v>12</v>
      </c>
      <c r="O446" s="373">
        <f t="shared" si="6"/>
        <v>1.2E-5</v>
      </c>
      <c r="P446" s="276">
        <v>12</v>
      </c>
      <c r="Q446" s="239" t="s">
        <v>7101</v>
      </c>
      <c r="R446" s="237" t="s">
        <v>125</v>
      </c>
      <c r="S446" s="203" t="s">
        <v>12</v>
      </c>
      <c r="T446" s="203" t="s">
        <v>681</v>
      </c>
      <c r="U446" s="203" t="s">
        <v>4599</v>
      </c>
      <c r="V446" s="203" t="s">
        <v>6339</v>
      </c>
      <c r="W446" s="203"/>
      <c r="Y446" s="374" t="s">
        <v>7201</v>
      </c>
    </row>
    <row r="447" spans="1:25" x14ac:dyDescent="0.25">
      <c r="A447" s="79" t="s">
        <v>4167</v>
      </c>
      <c r="B447" s="79" t="s">
        <v>60</v>
      </c>
      <c r="C447" s="79" t="s">
        <v>805</v>
      </c>
      <c r="D447" s="79" t="s">
        <v>4168</v>
      </c>
      <c r="E447" s="79" t="s">
        <v>2358</v>
      </c>
      <c r="F447" s="62" t="s">
        <v>24</v>
      </c>
      <c r="G447" s="62" t="str">
        <f>_xlfn.IFNA(VLOOKUP($A447,'Engaged Deals'!$A:$J,2,FALSE),"No")</f>
        <v>No</v>
      </c>
      <c r="H447" s="62" t="s">
        <v>68</v>
      </c>
      <c r="I447" s="79" t="s">
        <v>37</v>
      </c>
      <c r="J447" s="80">
        <v>42788</v>
      </c>
      <c r="K447" s="174" t="s">
        <v>4169</v>
      </c>
      <c r="L447" s="79" t="s">
        <v>46</v>
      </c>
      <c r="M447" s="238">
        <v>42788</v>
      </c>
      <c r="N447" s="167">
        <v>32000</v>
      </c>
      <c r="O447" s="373">
        <f t="shared" si="6"/>
        <v>3.2000000000000001E-2</v>
      </c>
      <c r="P447" s="84">
        <v>12</v>
      </c>
      <c r="Q447" s="238" t="s">
        <v>1137</v>
      </c>
      <c r="R447" s="79" t="s">
        <v>125</v>
      </c>
      <c r="S447" s="79" t="s">
        <v>7</v>
      </c>
      <c r="T447" s="79" t="s">
        <v>477</v>
      </c>
      <c r="U447" s="79"/>
      <c r="V447" s="79" t="s">
        <v>5597</v>
      </c>
      <c r="W447" s="79"/>
      <c r="Y447" s="374" t="s">
        <v>7201</v>
      </c>
    </row>
    <row r="448" spans="1:25" x14ac:dyDescent="0.25">
      <c r="A448" s="273" t="s">
        <v>4796</v>
      </c>
      <c r="B448" s="79" t="s">
        <v>60</v>
      </c>
      <c r="C448" s="79" t="s">
        <v>805</v>
      </c>
      <c r="D448" s="79" t="s">
        <v>4797</v>
      </c>
      <c r="E448" s="79" t="s">
        <v>316</v>
      </c>
      <c r="F448" s="62" t="s">
        <v>26</v>
      </c>
      <c r="G448" s="62" t="str">
        <f>_xlfn.IFNA(VLOOKUP($A448,'Engaged Deals'!$A:$J,2,FALSE),"No")</f>
        <v>No</v>
      </c>
      <c r="H448" s="62" t="s">
        <v>65</v>
      </c>
      <c r="I448" s="79" t="s">
        <v>32</v>
      </c>
      <c r="J448" s="80">
        <v>42916</v>
      </c>
      <c r="K448" s="174" t="s">
        <v>4798</v>
      </c>
      <c r="L448" s="79" t="s">
        <v>46</v>
      </c>
      <c r="M448" s="238">
        <v>42916</v>
      </c>
      <c r="N448" s="167">
        <v>100</v>
      </c>
      <c r="O448" s="373">
        <f t="shared" si="6"/>
        <v>1E-4</v>
      </c>
      <c r="P448" s="274">
        <v>12</v>
      </c>
      <c r="Q448" s="238" t="s">
        <v>1106</v>
      </c>
      <c r="R448" s="84" t="s">
        <v>125</v>
      </c>
      <c r="S448" s="79" t="s">
        <v>16</v>
      </c>
      <c r="T448" s="79" t="s">
        <v>16</v>
      </c>
      <c r="U448" s="79"/>
      <c r="V448" s="79" t="s">
        <v>5905</v>
      </c>
      <c r="W448" s="79"/>
      <c r="Y448" s="374" t="s">
        <v>7201</v>
      </c>
    </row>
    <row r="449" spans="1:25" x14ac:dyDescent="0.25">
      <c r="A449" s="275" t="s">
        <v>3173</v>
      </c>
      <c r="B449" s="199" t="s">
        <v>57</v>
      </c>
      <c r="C449" s="199" t="s">
        <v>182</v>
      </c>
      <c r="D449" s="199" t="s">
        <v>2874</v>
      </c>
      <c r="E449" s="199" t="s">
        <v>3174</v>
      </c>
      <c r="F449" s="62" t="s">
        <v>26</v>
      </c>
      <c r="G449" s="62" t="str">
        <f>_xlfn.IFNA(VLOOKUP($A449,'Engaged Deals'!$A:$J,2,FALSE),"No")</f>
        <v>No</v>
      </c>
      <c r="H449" s="62" t="s">
        <v>66</v>
      </c>
      <c r="I449" s="199" t="s">
        <v>32</v>
      </c>
      <c r="J449" s="233">
        <v>42940</v>
      </c>
      <c r="K449" s="234" t="s">
        <v>3175</v>
      </c>
      <c r="L449" s="199" t="s">
        <v>46</v>
      </c>
      <c r="M449" s="233">
        <v>42940</v>
      </c>
      <c r="N449" s="236">
        <v>100000</v>
      </c>
      <c r="O449" s="373">
        <f t="shared" si="6"/>
        <v>0.1</v>
      </c>
      <c r="P449" s="276">
        <v>12</v>
      </c>
      <c r="Q449" s="235" t="s">
        <v>7605</v>
      </c>
      <c r="R449" s="237" t="s">
        <v>125</v>
      </c>
      <c r="S449" s="199" t="s">
        <v>8</v>
      </c>
      <c r="T449" s="199" t="s">
        <v>104</v>
      </c>
      <c r="U449" s="199" t="s">
        <v>1321</v>
      </c>
      <c r="V449" s="199" t="s">
        <v>5559</v>
      </c>
      <c r="W449" s="199"/>
      <c r="Y449" s="374" t="s">
        <v>7201</v>
      </c>
    </row>
    <row r="450" spans="1:25" x14ac:dyDescent="0.25">
      <c r="A450" s="275" t="s">
        <v>6984</v>
      </c>
      <c r="B450" s="199" t="s">
        <v>56</v>
      </c>
      <c r="C450" s="199" t="s">
        <v>161</v>
      </c>
      <c r="D450" s="199" t="s">
        <v>6985</v>
      </c>
      <c r="E450" s="199" t="s">
        <v>528</v>
      </c>
      <c r="F450" s="62" t="s">
        <v>26</v>
      </c>
      <c r="G450" s="62" t="str">
        <f>_xlfn.IFNA(VLOOKUP($A450,'Engaged Deals'!$A:$J,2,FALSE),"No")</f>
        <v>No</v>
      </c>
      <c r="H450" s="62" t="s">
        <v>67</v>
      </c>
      <c r="I450" s="199" t="s">
        <v>32</v>
      </c>
      <c r="J450" s="233">
        <v>43099</v>
      </c>
      <c r="K450" s="234" t="s">
        <v>7045</v>
      </c>
      <c r="L450" s="199" t="s">
        <v>47</v>
      </c>
      <c r="M450" s="235">
        <v>43099</v>
      </c>
      <c r="N450" s="236">
        <v>500000</v>
      </c>
      <c r="O450" s="373">
        <f t="shared" ref="O450:O513" si="7">N450/1000000</f>
        <v>0.5</v>
      </c>
      <c r="P450" s="276">
        <v>12</v>
      </c>
      <c r="Q450" s="235" t="s">
        <v>6513</v>
      </c>
      <c r="R450" s="237" t="s">
        <v>125</v>
      </c>
      <c r="S450" s="199" t="s">
        <v>9</v>
      </c>
      <c r="T450" s="199" t="s">
        <v>184</v>
      </c>
      <c r="U450" s="199" t="s">
        <v>185</v>
      </c>
      <c r="V450" s="199" t="s">
        <v>7046</v>
      </c>
      <c r="W450" s="199" t="s">
        <v>221</v>
      </c>
      <c r="Y450" s="374" t="s">
        <v>7201</v>
      </c>
    </row>
    <row r="451" spans="1:25" x14ac:dyDescent="0.25">
      <c r="A451" s="275" t="s">
        <v>3167</v>
      </c>
      <c r="B451" s="199" t="s">
        <v>61</v>
      </c>
      <c r="C451" s="199" t="s">
        <v>61</v>
      </c>
      <c r="D451" s="199" t="s">
        <v>3168</v>
      </c>
      <c r="E451" s="199" t="s">
        <v>3169</v>
      </c>
      <c r="F451" s="62" t="s">
        <v>27</v>
      </c>
      <c r="G451" s="62" t="str">
        <f>_xlfn.IFNA(VLOOKUP($A451,'Engaged Deals'!$A:$J,2,FALSE),"No")</f>
        <v>No</v>
      </c>
      <c r="H451" s="62" t="s">
        <v>67</v>
      </c>
      <c r="I451" s="199" t="s">
        <v>39</v>
      </c>
      <c r="J451" s="233">
        <v>43034</v>
      </c>
      <c r="K451" s="234" t="s">
        <v>3170</v>
      </c>
      <c r="L451" s="199" t="s">
        <v>46</v>
      </c>
      <c r="M451" s="235">
        <v>43034</v>
      </c>
      <c r="N451" s="236">
        <v>100000</v>
      </c>
      <c r="O451" s="373">
        <f t="shared" si="7"/>
        <v>0.1</v>
      </c>
      <c r="P451" s="276">
        <v>6</v>
      </c>
      <c r="Q451" s="235" t="s">
        <v>3171</v>
      </c>
      <c r="R451" s="237" t="s">
        <v>103</v>
      </c>
      <c r="S451" s="199" t="s">
        <v>9</v>
      </c>
      <c r="T451" s="199" t="s">
        <v>327</v>
      </c>
      <c r="U451" s="199" t="s">
        <v>3172</v>
      </c>
      <c r="V451" s="199" t="s">
        <v>6056</v>
      </c>
      <c r="W451" s="199"/>
      <c r="Y451" s="374" t="s">
        <v>7201</v>
      </c>
    </row>
    <row r="452" spans="1:25" x14ac:dyDescent="0.25">
      <c r="A452" s="273" t="s">
        <v>3162</v>
      </c>
      <c r="B452" s="79" t="s">
        <v>60</v>
      </c>
      <c r="C452" s="79" t="s">
        <v>805</v>
      </c>
      <c r="D452" s="79" t="s">
        <v>3163</v>
      </c>
      <c r="E452" s="79" t="s">
        <v>3164</v>
      </c>
      <c r="F452" s="62" t="s">
        <v>24</v>
      </c>
      <c r="G452" s="62" t="str">
        <f>_xlfn.IFNA(VLOOKUP($A452,'Engaged Deals'!$A:$J,2,FALSE),"No")</f>
        <v>No</v>
      </c>
      <c r="H452" s="62" t="s">
        <v>65</v>
      </c>
      <c r="I452" s="79" t="s">
        <v>37</v>
      </c>
      <c r="J452" s="80">
        <v>42916</v>
      </c>
      <c r="K452" s="174" t="s">
        <v>3165</v>
      </c>
      <c r="L452" s="79" t="s">
        <v>47</v>
      </c>
      <c r="M452" s="238">
        <v>42916</v>
      </c>
      <c r="N452" s="167">
        <v>100000</v>
      </c>
      <c r="O452" s="373">
        <f t="shared" si="7"/>
        <v>0.1</v>
      </c>
      <c r="P452" s="274">
        <v>12</v>
      </c>
      <c r="Q452" s="238" t="s">
        <v>398</v>
      </c>
      <c r="R452" s="84" t="s">
        <v>125</v>
      </c>
      <c r="S452" s="79" t="s">
        <v>7</v>
      </c>
      <c r="T452" s="79" t="s">
        <v>1867</v>
      </c>
      <c r="U452" s="79" t="s">
        <v>3166</v>
      </c>
      <c r="V452" s="79" t="s">
        <v>6065</v>
      </c>
      <c r="W452" s="79" t="s">
        <v>667</v>
      </c>
      <c r="Y452" s="374" t="s">
        <v>7201</v>
      </c>
    </row>
    <row r="453" spans="1:25" x14ac:dyDescent="0.25">
      <c r="A453" s="275" t="s">
        <v>97</v>
      </c>
      <c r="B453" s="199" t="s">
        <v>57</v>
      </c>
      <c r="C453" s="199" t="s">
        <v>98</v>
      </c>
      <c r="D453" s="199" t="s">
        <v>99</v>
      </c>
      <c r="E453" s="199" t="s">
        <v>100</v>
      </c>
      <c r="F453" s="62" t="s">
        <v>26</v>
      </c>
      <c r="G453" s="62" t="str">
        <f>_xlfn.IFNA(VLOOKUP($A453,'Engaged Deals'!$A:$J,2,FALSE),"No")</f>
        <v>Yes</v>
      </c>
      <c r="H453" s="62" t="s">
        <v>67</v>
      </c>
      <c r="I453" s="199" t="s">
        <v>33</v>
      </c>
      <c r="J453" s="233">
        <v>43087</v>
      </c>
      <c r="K453" s="234" t="s">
        <v>101</v>
      </c>
      <c r="L453" s="199" t="s">
        <v>47</v>
      </c>
      <c r="M453" s="235">
        <v>43116</v>
      </c>
      <c r="N453" s="236">
        <v>35000000</v>
      </c>
      <c r="O453" s="373">
        <f t="shared" si="7"/>
        <v>35</v>
      </c>
      <c r="P453" s="276">
        <v>36</v>
      </c>
      <c r="Q453" s="235" t="s">
        <v>7684</v>
      </c>
      <c r="R453" s="237" t="s">
        <v>103</v>
      </c>
      <c r="S453" s="199" t="s">
        <v>8</v>
      </c>
      <c r="T453" s="199" t="s">
        <v>104</v>
      </c>
      <c r="U453" s="199" t="s">
        <v>105</v>
      </c>
      <c r="V453" s="199" t="s">
        <v>106</v>
      </c>
      <c r="W453" s="199" t="s">
        <v>107</v>
      </c>
      <c r="X453" s="1" t="s">
        <v>7800</v>
      </c>
      <c r="Y453" s="374" t="s">
        <v>7201</v>
      </c>
    </row>
    <row r="454" spans="1:25" x14ac:dyDescent="0.25">
      <c r="A454" s="126" t="s">
        <v>7383</v>
      </c>
      <c r="B454" s="126" t="s">
        <v>57</v>
      </c>
      <c r="C454" s="126" t="s">
        <v>1046</v>
      </c>
      <c r="D454" s="126" t="s">
        <v>7384</v>
      </c>
      <c r="E454" s="126" t="s">
        <v>7385</v>
      </c>
      <c r="F454" s="62" t="s">
        <v>28</v>
      </c>
      <c r="G454" s="62" t="str">
        <f>_xlfn.IFNA(VLOOKUP($A454,'Engaged Deals'!$A:$J,2,FALSE),"No")</f>
        <v>No</v>
      </c>
      <c r="H454" s="62" t="s">
        <v>65</v>
      </c>
      <c r="I454" s="126" t="s">
        <v>34</v>
      </c>
      <c r="J454" s="127">
        <v>42863</v>
      </c>
      <c r="K454" s="195">
        <v>42773</v>
      </c>
      <c r="L454" s="126" t="s">
        <v>142</v>
      </c>
      <c r="M454" s="195">
        <v>42863</v>
      </c>
      <c r="N454" s="128">
        <v>50000</v>
      </c>
      <c r="O454" s="373">
        <f t="shared" si="7"/>
        <v>0.05</v>
      </c>
      <c r="P454" s="277">
        <v>12</v>
      </c>
      <c r="Q454" s="127">
        <v>42775</v>
      </c>
      <c r="R454" s="202" t="s">
        <v>103</v>
      </c>
      <c r="S454" s="79" t="s">
        <v>9</v>
      </c>
      <c r="T454" s="126" t="s">
        <v>7127</v>
      </c>
      <c r="U454" s="126" t="s">
        <v>185</v>
      </c>
      <c r="V454" s="126" t="s">
        <v>7386</v>
      </c>
      <c r="W454" s="199"/>
      <c r="Y454" s="374" t="s">
        <v>7201</v>
      </c>
    </row>
    <row r="455" spans="1:25" x14ac:dyDescent="0.25">
      <c r="A455" s="273" t="s">
        <v>494</v>
      </c>
      <c r="B455" s="79" t="s">
        <v>56</v>
      </c>
      <c r="C455" s="79" t="s">
        <v>161</v>
      </c>
      <c r="D455" s="79" t="s">
        <v>495</v>
      </c>
      <c r="E455" s="79" t="s">
        <v>496</v>
      </c>
      <c r="F455" s="62" t="s">
        <v>26</v>
      </c>
      <c r="G455" s="62" t="str">
        <f>_xlfn.IFNA(VLOOKUP($A455,'Engaged Deals'!$A:$J,2,FALSE),"No")</f>
        <v>No</v>
      </c>
      <c r="H455" s="62" t="s">
        <v>65</v>
      </c>
      <c r="I455" s="79" t="s">
        <v>33</v>
      </c>
      <c r="J455" s="80">
        <v>42916</v>
      </c>
      <c r="K455" s="174" t="s">
        <v>497</v>
      </c>
      <c r="L455" s="79" t="s">
        <v>47</v>
      </c>
      <c r="M455" s="238">
        <v>42916</v>
      </c>
      <c r="N455" s="167">
        <v>1000000</v>
      </c>
      <c r="O455" s="373">
        <f t="shared" si="7"/>
        <v>1</v>
      </c>
      <c r="P455" s="274">
        <v>1</v>
      </c>
      <c r="Q455" s="238" t="s">
        <v>6713</v>
      </c>
      <c r="R455" s="84" t="s">
        <v>292</v>
      </c>
      <c r="S455" s="79" t="s">
        <v>13</v>
      </c>
      <c r="T455" s="79" t="s">
        <v>126</v>
      </c>
      <c r="U455" s="79" t="s">
        <v>498</v>
      </c>
      <c r="V455" s="79" t="s">
        <v>6714</v>
      </c>
      <c r="W455" s="79" t="s">
        <v>435</v>
      </c>
      <c r="Y455" s="374" t="s">
        <v>7201</v>
      </c>
    </row>
    <row r="456" spans="1:25" x14ac:dyDescent="0.25">
      <c r="A456" s="273" t="s">
        <v>5693</v>
      </c>
      <c r="B456" s="79" t="s">
        <v>57</v>
      </c>
      <c r="C456" s="79" t="s">
        <v>182</v>
      </c>
      <c r="D456" s="79" t="s">
        <v>1592</v>
      </c>
      <c r="E456" s="79" t="s">
        <v>5694</v>
      </c>
      <c r="F456" s="62" t="s">
        <v>26</v>
      </c>
      <c r="G456" s="62" t="str">
        <f>_xlfn.IFNA(VLOOKUP($A456,'Engaged Deals'!$A:$J,2,FALSE),"No")</f>
        <v>No</v>
      </c>
      <c r="H456" s="62" t="s">
        <v>65</v>
      </c>
      <c r="I456" s="79" t="s">
        <v>32</v>
      </c>
      <c r="J456" s="80">
        <v>42904</v>
      </c>
      <c r="K456" s="174" t="s">
        <v>5988</v>
      </c>
      <c r="L456" s="79" t="s">
        <v>46</v>
      </c>
      <c r="M456" s="238">
        <v>42904</v>
      </c>
      <c r="N456" s="167">
        <v>150000</v>
      </c>
      <c r="O456" s="373">
        <f t="shared" si="7"/>
        <v>0.15</v>
      </c>
      <c r="P456" s="274">
        <v>3</v>
      </c>
      <c r="Q456" s="238" t="s">
        <v>7243</v>
      </c>
      <c r="R456" s="84" t="s">
        <v>125</v>
      </c>
      <c r="S456" s="79" t="s">
        <v>8</v>
      </c>
      <c r="T456" s="79" t="s">
        <v>104</v>
      </c>
      <c r="U456" s="79"/>
      <c r="V456" s="79" t="s">
        <v>5883</v>
      </c>
      <c r="W456" s="79" t="s">
        <v>186</v>
      </c>
      <c r="Y456" s="374" t="s">
        <v>7201</v>
      </c>
    </row>
    <row r="457" spans="1:25" x14ac:dyDescent="0.25">
      <c r="A457" s="273" t="s">
        <v>3506</v>
      </c>
      <c r="B457" s="79" t="s">
        <v>57</v>
      </c>
      <c r="C457" s="79" t="s">
        <v>182</v>
      </c>
      <c r="D457" s="79" t="s">
        <v>1170</v>
      </c>
      <c r="E457" s="79" t="s">
        <v>3507</v>
      </c>
      <c r="F457" s="62" t="s">
        <v>24</v>
      </c>
      <c r="G457" s="62" t="str">
        <f>_xlfn.IFNA(VLOOKUP($A457,'Engaged Deals'!$A:$J,2,FALSE),"No")</f>
        <v>No</v>
      </c>
      <c r="H457" s="62" t="s">
        <v>65</v>
      </c>
      <c r="I457" s="79" t="s">
        <v>38</v>
      </c>
      <c r="J457" s="80">
        <v>42846</v>
      </c>
      <c r="K457" s="174" t="s">
        <v>3508</v>
      </c>
      <c r="L457" s="79" t="s">
        <v>48</v>
      </c>
      <c r="M457" s="238">
        <v>42846</v>
      </c>
      <c r="N457" s="167">
        <v>80000</v>
      </c>
      <c r="O457" s="373">
        <f t="shared" si="7"/>
        <v>0.08</v>
      </c>
      <c r="P457" s="274">
        <v>1</v>
      </c>
      <c r="Q457" s="238" t="s">
        <v>7331</v>
      </c>
      <c r="R457" s="84" t="s">
        <v>103</v>
      </c>
      <c r="S457" s="79" t="s">
        <v>8</v>
      </c>
      <c r="T457" s="79" t="s">
        <v>134</v>
      </c>
      <c r="U457" s="79" t="s">
        <v>5568</v>
      </c>
      <c r="V457" s="79" t="s">
        <v>5507</v>
      </c>
      <c r="W457" s="79" t="s">
        <v>667</v>
      </c>
      <c r="Y457" s="374" t="s">
        <v>7201</v>
      </c>
    </row>
    <row r="458" spans="1:25" x14ac:dyDescent="0.25">
      <c r="A458" s="79" t="s">
        <v>1840</v>
      </c>
      <c r="B458" s="79" t="s">
        <v>56</v>
      </c>
      <c r="C458" s="79" t="s">
        <v>161</v>
      </c>
      <c r="D458" s="79" t="s">
        <v>1841</v>
      </c>
      <c r="E458" s="79" t="s">
        <v>1842</v>
      </c>
      <c r="F458" s="62" t="s">
        <v>26</v>
      </c>
      <c r="G458" s="62" t="str">
        <f>_xlfn.IFNA(VLOOKUP($A458,'Engaged Deals'!$A:$J,2,FALSE),"No")</f>
        <v>No</v>
      </c>
      <c r="H458" s="62" t="s">
        <v>68</v>
      </c>
      <c r="I458" s="79" t="s">
        <v>32</v>
      </c>
      <c r="J458" s="80">
        <v>42824</v>
      </c>
      <c r="K458" s="174" t="s">
        <v>1843</v>
      </c>
      <c r="L458" s="79" t="s">
        <v>47</v>
      </c>
      <c r="M458" s="238">
        <v>42916</v>
      </c>
      <c r="N458" s="167">
        <v>200000</v>
      </c>
      <c r="O458" s="373">
        <f t="shared" si="7"/>
        <v>0.2</v>
      </c>
      <c r="P458" s="84">
        <v>1</v>
      </c>
      <c r="Q458" s="238" t="s">
        <v>680</v>
      </c>
      <c r="R458" s="79" t="s">
        <v>103</v>
      </c>
      <c r="S458" s="79" t="s">
        <v>7</v>
      </c>
      <c r="T458" s="79" t="s">
        <v>388</v>
      </c>
      <c r="U458" s="79" t="s">
        <v>389</v>
      </c>
      <c r="V458" s="79" t="s">
        <v>5528</v>
      </c>
      <c r="W458" s="79" t="s">
        <v>757</v>
      </c>
      <c r="Y458" s="374" t="s">
        <v>7201</v>
      </c>
    </row>
    <row r="459" spans="1:25" x14ac:dyDescent="0.25">
      <c r="A459" s="275" t="s">
        <v>972</v>
      </c>
      <c r="B459" s="199" t="s">
        <v>57</v>
      </c>
      <c r="C459" s="199" t="s">
        <v>98</v>
      </c>
      <c r="D459" s="199" t="s">
        <v>973</v>
      </c>
      <c r="E459" s="199" t="s">
        <v>625</v>
      </c>
      <c r="F459" s="62" t="s">
        <v>25</v>
      </c>
      <c r="G459" s="62" t="str">
        <f>_xlfn.IFNA(VLOOKUP($A459,'Engaged Deals'!$A:$J,2,FALSE),"No")</f>
        <v>No</v>
      </c>
      <c r="H459" s="62" t="s">
        <v>66</v>
      </c>
      <c r="I459" s="199" t="s">
        <v>35</v>
      </c>
      <c r="J459" s="233">
        <v>42999</v>
      </c>
      <c r="K459" s="234" t="s">
        <v>974</v>
      </c>
      <c r="L459" s="199" t="s">
        <v>46</v>
      </c>
      <c r="M459" s="233">
        <v>43061</v>
      </c>
      <c r="N459" s="236">
        <v>500000</v>
      </c>
      <c r="O459" s="373">
        <f t="shared" si="7"/>
        <v>0.5</v>
      </c>
      <c r="P459" s="276">
        <v>12</v>
      </c>
      <c r="Q459" s="235" t="s">
        <v>7497</v>
      </c>
      <c r="R459" s="237" t="s">
        <v>103</v>
      </c>
      <c r="S459" s="199" t="s">
        <v>8</v>
      </c>
      <c r="T459" s="199" t="s">
        <v>104</v>
      </c>
      <c r="U459" s="199" t="s">
        <v>105</v>
      </c>
      <c r="V459" s="199" t="s">
        <v>106</v>
      </c>
      <c r="W459" s="199" t="s">
        <v>975</v>
      </c>
      <c r="Y459" s="374" t="s">
        <v>7201</v>
      </c>
    </row>
    <row r="460" spans="1:25" x14ac:dyDescent="0.25">
      <c r="A460" s="275" t="s">
        <v>2126</v>
      </c>
      <c r="B460" s="199" t="s">
        <v>57</v>
      </c>
      <c r="C460" s="199" t="s">
        <v>324</v>
      </c>
      <c r="D460" s="199" t="s">
        <v>106</v>
      </c>
      <c r="E460" s="199" t="s">
        <v>106</v>
      </c>
      <c r="G460" s="62" t="str">
        <f>_xlfn.IFNA(VLOOKUP($A460,'Engaged Deals'!$A:$J,2,FALSE),"No")</f>
        <v>No</v>
      </c>
      <c r="H460" s="62" t="s">
        <v>67</v>
      </c>
      <c r="I460" s="199"/>
      <c r="J460" s="233">
        <v>43014</v>
      </c>
      <c r="K460" s="234" t="s">
        <v>2127</v>
      </c>
      <c r="L460" s="199" t="s">
        <v>46</v>
      </c>
      <c r="M460" s="235">
        <v>43014</v>
      </c>
      <c r="N460" s="236">
        <v>200000</v>
      </c>
      <c r="O460" s="373">
        <f t="shared" si="7"/>
        <v>0.2</v>
      </c>
      <c r="P460" s="276">
        <v>2</v>
      </c>
      <c r="Q460" s="235" t="s">
        <v>2127</v>
      </c>
      <c r="R460" s="237" t="s">
        <v>125</v>
      </c>
      <c r="S460" s="199" t="s">
        <v>8</v>
      </c>
      <c r="T460" s="199" t="s">
        <v>104</v>
      </c>
      <c r="U460" s="199" t="s">
        <v>105</v>
      </c>
      <c r="V460" s="199" t="s">
        <v>6470</v>
      </c>
      <c r="W460" s="199" t="s">
        <v>2128</v>
      </c>
      <c r="Y460" s="374" t="s">
        <v>7201</v>
      </c>
    </row>
    <row r="461" spans="1:25" x14ac:dyDescent="0.25">
      <c r="A461" s="275" t="s">
        <v>1679</v>
      </c>
      <c r="B461" s="199" t="s">
        <v>56</v>
      </c>
      <c r="C461" s="199" t="s">
        <v>194</v>
      </c>
      <c r="D461" s="199" t="s">
        <v>7156</v>
      </c>
      <c r="E461" s="199" t="s">
        <v>6889</v>
      </c>
      <c r="F461" s="62" t="s">
        <v>27</v>
      </c>
      <c r="G461" s="62" t="str">
        <f>_xlfn.IFNA(VLOOKUP($A461,'Engaged Deals'!$A:$J,2,FALSE),"No")</f>
        <v>No</v>
      </c>
      <c r="H461" s="62" t="s">
        <v>66</v>
      </c>
      <c r="I461" s="199" t="s">
        <v>40</v>
      </c>
      <c r="J461" s="233">
        <v>42917</v>
      </c>
      <c r="K461" s="234" t="s">
        <v>1680</v>
      </c>
      <c r="L461" s="199" t="s">
        <v>142</v>
      </c>
      <c r="M461" s="233">
        <v>42917</v>
      </c>
      <c r="N461" s="236">
        <v>250000</v>
      </c>
      <c r="O461" s="373">
        <f t="shared" si="7"/>
        <v>0.25</v>
      </c>
      <c r="P461" s="276">
        <v>3</v>
      </c>
      <c r="Q461" s="235" t="s">
        <v>504</v>
      </c>
      <c r="R461" s="237" t="s">
        <v>125</v>
      </c>
      <c r="S461" s="199" t="s">
        <v>8</v>
      </c>
      <c r="T461" s="199" t="s">
        <v>134</v>
      </c>
      <c r="U461" s="199" t="s">
        <v>1656</v>
      </c>
      <c r="V461" s="199" t="s">
        <v>6336</v>
      </c>
      <c r="W461" s="199" t="s">
        <v>1657</v>
      </c>
      <c r="Y461" s="374" t="s">
        <v>7201</v>
      </c>
    </row>
    <row r="462" spans="1:25" x14ac:dyDescent="0.25">
      <c r="A462" s="113" t="s">
        <v>5484</v>
      </c>
      <c r="B462" s="113" t="s">
        <v>58</v>
      </c>
      <c r="C462" s="113" t="s">
        <v>58</v>
      </c>
      <c r="D462" s="113" t="s">
        <v>5485</v>
      </c>
      <c r="E462" s="113" t="s">
        <v>5486</v>
      </c>
      <c r="F462" s="62" t="s">
        <v>28</v>
      </c>
      <c r="G462" s="62" t="str">
        <f>_xlfn.IFNA(VLOOKUP($A462,'Engaged Deals'!$A:$J,2,FALSE),"No")</f>
        <v>No</v>
      </c>
      <c r="H462" s="62" t="s">
        <v>68</v>
      </c>
      <c r="I462" s="113" t="s">
        <v>31</v>
      </c>
      <c r="J462" s="90">
        <v>42804</v>
      </c>
      <c r="K462" s="91" t="s">
        <v>5606</v>
      </c>
      <c r="L462" s="113" t="s">
        <v>50</v>
      </c>
      <c r="M462" s="165">
        <v>42804</v>
      </c>
      <c r="N462" s="166">
        <v>25760</v>
      </c>
      <c r="O462" s="373">
        <f t="shared" si="7"/>
        <v>2.5760000000000002E-2</v>
      </c>
      <c r="P462" s="92">
        <v>1</v>
      </c>
      <c r="Q462" s="165" t="s">
        <v>5535</v>
      </c>
      <c r="R462" s="113" t="s">
        <v>578</v>
      </c>
      <c r="S462" s="113" t="s">
        <v>12</v>
      </c>
      <c r="T462" s="113" t="s">
        <v>1182</v>
      </c>
      <c r="U462" s="113" t="s">
        <v>3293</v>
      </c>
      <c r="V462" s="113" t="s">
        <v>5607</v>
      </c>
      <c r="W462" s="113"/>
      <c r="Y462" s="374" t="s">
        <v>7201</v>
      </c>
    </row>
    <row r="463" spans="1:25" x14ac:dyDescent="0.25">
      <c r="A463" s="275" t="s">
        <v>2664</v>
      </c>
      <c r="B463" s="199" t="s">
        <v>60</v>
      </c>
      <c r="C463" s="199" t="s">
        <v>138</v>
      </c>
      <c r="D463" s="199" t="s">
        <v>2665</v>
      </c>
      <c r="E463" s="199" t="s">
        <v>2666</v>
      </c>
      <c r="F463" s="62" t="s">
        <v>28</v>
      </c>
      <c r="G463" s="62" t="str">
        <f>_xlfn.IFNA(VLOOKUP($A463,'Engaged Deals'!$A:$J,2,FALSE),"No")</f>
        <v>No</v>
      </c>
      <c r="H463" s="62" t="s">
        <v>66</v>
      </c>
      <c r="I463" s="199" t="s">
        <v>42</v>
      </c>
      <c r="J463" s="233">
        <v>42978</v>
      </c>
      <c r="K463" s="234" t="s">
        <v>2667</v>
      </c>
      <c r="L463" s="199" t="s">
        <v>47</v>
      </c>
      <c r="M463" s="233">
        <v>42978</v>
      </c>
      <c r="N463" s="236">
        <v>124000</v>
      </c>
      <c r="O463" s="373">
        <f t="shared" si="7"/>
        <v>0.124</v>
      </c>
      <c r="P463" s="276">
        <v>2</v>
      </c>
      <c r="Q463" s="235" t="s">
        <v>226</v>
      </c>
      <c r="R463" s="237" t="s">
        <v>103</v>
      </c>
      <c r="S463" s="199" t="s">
        <v>8</v>
      </c>
      <c r="T463" s="199" t="s">
        <v>104</v>
      </c>
      <c r="U463" s="199" t="s">
        <v>2668</v>
      </c>
      <c r="V463" s="199" t="s">
        <v>5998</v>
      </c>
      <c r="W463" s="199" t="s">
        <v>186</v>
      </c>
      <c r="Y463" s="374" t="s">
        <v>7201</v>
      </c>
    </row>
    <row r="464" spans="1:25" x14ac:dyDescent="0.25">
      <c r="A464" s="275" t="s">
        <v>4600</v>
      </c>
      <c r="B464" s="199" t="s">
        <v>57</v>
      </c>
      <c r="C464" s="199" t="s">
        <v>98</v>
      </c>
      <c r="D464" s="199" t="s">
        <v>4601</v>
      </c>
      <c r="E464" s="199" t="s">
        <v>1781</v>
      </c>
      <c r="F464" s="62" t="s">
        <v>26</v>
      </c>
      <c r="G464" s="62" t="str">
        <f>_xlfn.IFNA(VLOOKUP($A464,'Engaged Deals'!$A:$J,2,FALSE),"No")</f>
        <v>No</v>
      </c>
      <c r="H464" s="62" t="s">
        <v>66</v>
      </c>
      <c r="I464" s="199" t="s">
        <v>32</v>
      </c>
      <c r="J464" s="233">
        <v>42947</v>
      </c>
      <c r="K464" s="234" t="s">
        <v>4602</v>
      </c>
      <c r="L464" s="199" t="s">
        <v>46</v>
      </c>
      <c r="M464" s="233">
        <v>42947</v>
      </c>
      <c r="N464" s="236">
        <v>10000</v>
      </c>
      <c r="O464" s="373">
        <f t="shared" si="7"/>
        <v>0.01</v>
      </c>
      <c r="P464" s="276">
        <v>1</v>
      </c>
      <c r="Q464" s="235" t="s">
        <v>5619</v>
      </c>
      <c r="R464" s="237" t="s">
        <v>125</v>
      </c>
      <c r="S464" s="199" t="s">
        <v>8</v>
      </c>
      <c r="T464" s="199" t="s">
        <v>158</v>
      </c>
      <c r="U464" s="199"/>
      <c r="V464" s="199" t="s">
        <v>106</v>
      </c>
      <c r="W464" s="199" t="s">
        <v>186</v>
      </c>
      <c r="Y464" s="374" t="s">
        <v>7201</v>
      </c>
    </row>
    <row r="465" spans="1:25" x14ac:dyDescent="0.25">
      <c r="A465" s="275" t="s">
        <v>3462</v>
      </c>
      <c r="B465" s="199" t="s">
        <v>60</v>
      </c>
      <c r="C465" s="199" t="s">
        <v>138</v>
      </c>
      <c r="D465" s="199" t="s">
        <v>2661</v>
      </c>
      <c r="E465" s="199" t="s">
        <v>3463</v>
      </c>
      <c r="F465" s="62" t="s">
        <v>25</v>
      </c>
      <c r="G465" s="62" t="str">
        <f>_xlfn.IFNA(VLOOKUP($A465,'Engaged Deals'!$A:$J,2,FALSE),"No")</f>
        <v>No</v>
      </c>
      <c r="H465" s="62" t="s">
        <v>67</v>
      </c>
      <c r="I465" s="199" t="s">
        <v>35</v>
      </c>
      <c r="J465" s="233">
        <v>43021</v>
      </c>
      <c r="K465" s="234" t="s">
        <v>3464</v>
      </c>
      <c r="L465" s="199" t="s">
        <v>47</v>
      </c>
      <c r="M465" s="235">
        <v>43021</v>
      </c>
      <c r="N465" s="236">
        <v>93000</v>
      </c>
      <c r="O465" s="373">
        <f t="shared" si="7"/>
        <v>9.2999999999999999E-2</v>
      </c>
      <c r="P465" s="276">
        <v>6</v>
      </c>
      <c r="Q465" s="235" t="s">
        <v>226</v>
      </c>
      <c r="R465" s="237" t="s">
        <v>103</v>
      </c>
      <c r="S465" s="199" t="s">
        <v>8</v>
      </c>
      <c r="T465" s="199" t="s">
        <v>104</v>
      </c>
      <c r="U465" s="199" t="s">
        <v>105</v>
      </c>
      <c r="V465" s="199" t="s">
        <v>5997</v>
      </c>
      <c r="W465" s="199" t="s">
        <v>186</v>
      </c>
      <c r="Y465" s="374" t="s">
        <v>7201</v>
      </c>
    </row>
    <row r="466" spans="1:25" x14ac:dyDescent="0.25">
      <c r="A466" s="275" t="s">
        <v>1776</v>
      </c>
      <c r="B466" s="199" t="s">
        <v>62</v>
      </c>
      <c r="C466" s="199" t="s">
        <v>1065</v>
      </c>
      <c r="D466" s="199" t="s">
        <v>1777</v>
      </c>
      <c r="E466" s="199" t="s">
        <v>316</v>
      </c>
      <c r="F466" s="62" t="s">
        <v>26</v>
      </c>
      <c r="G466" s="62" t="str">
        <f>_xlfn.IFNA(VLOOKUP($A466,'Engaged Deals'!$A:$J,2,FALSE),"No")</f>
        <v>No</v>
      </c>
      <c r="H466" s="62" t="s">
        <v>66</v>
      </c>
      <c r="I466" s="199" t="s">
        <v>33</v>
      </c>
      <c r="J466" s="233">
        <v>42978</v>
      </c>
      <c r="K466" s="234" t="s">
        <v>1778</v>
      </c>
      <c r="L466" s="199" t="s">
        <v>47</v>
      </c>
      <c r="M466" s="233">
        <v>42978</v>
      </c>
      <c r="N466" s="236">
        <v>220000</v>
      </c>
      <c r="O466" s="373">
        <f t="shared" si="7"/>
        <v>0.22</v>
      </c>
      <c r="P466" s="276">
        <v>12</v>
      </c>
      <c r="Q466" s="235" t="s">
        <v>7101</v>
      </c>
      <c r="R466" s="237" t="s">
        <v>125</v>
      </c>
      <c r="S466" s="199" t="s">
        <v>7</v>
      </c>
      <c r="T466" s="199" t="s">
        <v>477</v>
      </c>
      <c r="U466" s="199" t="s">
        <v>1138</v>
      </c>
      <c r="V466" s="199" t="s">
        <v>6345</v>
      </c>
      <c r="W466" s="199" t="s">
        <v>757</v>
      </c>
      <c r="Y466" s="374" t="s">
        <v>7201</v>
      </c>
    </row>
    <row r="467" spans="1:25" x14ac:dyDescent="0.25">
      <c r="A467" s="273" t="s">
        <v>4415</v>
      </c>
      <c r="B467" s="79" t="s">
        <v>57</v>
      </c>
      <c r="C467" s="79" t="s">
        <v>98</v>
      </c>
      <c r="D467" s="79" t="s">
        <v>1926</v>
      </c>
      <c r="E467" s="79" t="s">
        <v>4416</v>
      </c>
      <c r="F467" s="62" t="s">
        <v>27</v>
      </c>
      <c r="G467" s="62" t="str">
        <f>_xlfn.IFNA(VLOOKUP($A467,'Engaged Deals'!$A:$J,2,FALSE),"No")</f>
        <v>No</v>
      </c>
      <c r="H467" s="62" t="s">
        <v>65</v>
      </c>
      <c r="I467" s="79" t="s">
        <v>40</v>
      </c>
      <c r="J467" s="80">
        <v>42859</v>
      </c>
      <c r="K467" s="174" t="s">
        <v>4417</v>
      </c>
      <c r="L467" s="79" t="s">
        <v>47</v>
      </c>
      <c r="M467" s="238">
        <v>42859</v>
      </c>
      <c r="N467" s="167">
        <v>20000</v>
      </c>
      <c r="O467" s="373">
        <f t="shared" si="7"/>
        <v>0.02</v>
      </c>
      <c r="P467" s="274">
        <v>12</v>
      </c>
      <c r="Q467" s="238" t="s">
        <v>226</v>
      </c>
      <c r="R467" s="84" t="s">
        <v>103</v>
      </c>
      <c r="S467" s="79" t="s">
        <v>7</v>
      </c>
      <c r="T467" s="79" t="s">
        <v>388</v>
      </c>
      <c r="U467" s="79" t="s">
        <v>389</v>
      </c>
      <c r="V467" s="79" t="s">
        <v>106</v>
      </c>
      <c r="W467" s="79" t="s">
        <v>2625</v>
      </c>
      <c r="Y467" s="374" t="s">
        <v>7201</v>
      </c>
    </row>
    <row r="468" spans="1:25" x14ac:dyDescent="0.25">
      <c r="A468" s="273" t="s">
        <v>3597</v>
      </c>
      <c r="B468" s="79" t="s">
        <v>56</v>
      </c>
      <c r="C468" s="79" t="s">
        <v>124</v>
      </c>
      <c r="D468" s="79" t="s">
        <v>3598</v>
      </c>
      <c r="E468" s="79" t="s">
        <v>3599</v>
      </c>
      <c r="F468" s="62" t="s">
        <v>26</v>
      </c>
      <c r="G468" s="62" t="str">
        <f>_xlfn.IFNA(VLOOKUP($A468,'Engaged Deals'!$A:$J,2,FALSE),"No")</f>
        <v>No</v>
      </c>
      <c r="H468" s="62" t="s">
        <v>65</v>
      </c>
      <c r="I468" s="79" t="s">
        <v>32</v>
      </c>
      <c r="J468" s="80">
        <v>42909</v>
      </c>
      <c r="K468" s="174" t="s">
        <v>3600</v>
      </c>
      <c r="L468" s="79" t="s">
        <v>48</v>
      </c>
      <c r="M468" s="238">
        <v>42909</v>
      </c>
      <c r="N468" s="167">
        <v>75000</v>
      </c>
      <c r="O468" s="373">
        <f t="shared" si="7"/>
        <v>7.4999999999999997E-2</v>
      </c>
      <c r="P468" s="274">
        <v>1</v>
      </c>
      <c r="Q468" s="238" t="s">
        <v>3601</v>
      </c>
      <c r="R468" s="84" t="s">
        <v>103</v>
      </c>
      <c r="S468" s="79" t="s">
        <v>7</v>
      </c>
      <c r="T468" s="79" t="s">
        <v>477</v>
      </c>
      <c r="U468" s="79" t="s">
        <v>1138</v>
      </c>
      <c r="V468" s="79" t="s">
        <v>6106</v>
      </c>
      <c r="W468" s="79" t="s">
        <v>667</v>
      </c>
      <c r="Y468" s="374" t="s">
        <v>7201</v>
      </c>
    </row>
    <row r="469" spans="1:25" x14ac:dyDescent="0.25">
      <c r="A469" s="273" t="s">
        <v>4749</v>
      </c>
      <c r="B469" s="79" t="s">
        <v>57</v>
      </c>
      <c r="C469" s="79" t="s">
        <v>391</v>
      </c>
      <c r="D469" s="79" t="s">
        <v>4750</v>
      </c>
      <c r="E469" s="79" t="s">
        <v>4751</v>
      </c>
      <c r="F469" s="62" t="s">
        <v>24</v>
      </c>
      <c r="G469" s="62" t="str">
        <f>_xlfn.IFNA(VLOOKUP($A469,'Engaged Deals'!$A:$J,2,FALSE),"No")</f>
        <v>No</v>
      </c>
      <c r="H469" s="62" t="s">
        <v>65</v>
      </c>
      <c r="I469" s="79" t="s">
        <v>37</v>
      </c>
      <c r="J469" s="80">
        <v>42869</v>
      </c>
      <c r="K469" s="174" t="s">
        <v>4752</v>
      </c>
      <c r="L469" s="79" t="s">
        <v>48</v>
      </c>
      <c r="M469" s="238">
        <v>42869</v>
      </c>
      <c r="N469" s="167">
        <v>2590</v>
      </c>
      <c r="O469" s="373">
        <f t="shared" si="7"/>
        <v>2.5899999999999999E-3</v>
      </c>
      <c r="P469" s="274">
        <v>1</v>
      </c>
      <c r="Q469" s="238" t="s">
        <v>113</v>
      </c>
      <c r="R469" s="84" t="s">
        <v>125</v>
      </c>
      <c r="S469" s="79" t="s">
        <v>8</v>
      </c>
      <c r="T469" s="79" t="s">
        <v>104</v>
      </c>
      <c r="U469" s="79" t="s">
        <v>105</v>
      </c>
      <c r="V469" s="79" t="s">
        <v>6248</v>
      </c>
      <c r="W469" s="79" t="s">
        <v>186</v>
      </c>
      <c r="Y469" s="374" t="s">
        <v>7201</v>
      </c>
    </row>
    <row r="470" spans="1:25" x14ac:dyDescent="0.25">
      <c r="A470" s="275" t="s">
        <v>4016</v>
      </c>
      <c r="B470" s="199" t="s">
        <v>56</v>
      </c>
      <c r="C470" s="199" t="s">
        <v>109</v>
      </c>
      <c r="D470" s="199" t="s">
        <v>4017</v>
      </c>
      <c r="E470" s="199" t="s">
        <v>4014</v>
      </c>
      <c r="F470" s="62" t="s">
        <v>28</v>
      </c>
      <c r="G470" s="62" t="str">
        <f>_xlfn.IFNA(VLOOKUP($A470,'Engaged Deals'!$A:$J,2,FALSE),"No")</f>
        <v>Yes</v>
      </c>
      <c r="H470" s="62" t="s">
        <v>67</v>
      </c>
      <c r="I470" s="199" t="s">
        <v>31</v>
      </c>
      <c r="J470" s="233">
        <v>43069</v>
      </c>
      <c r="K470" s="234" t="s">
        <v>4018</v>
      </c>
      <c r="L470" s="199" t="s">
        <v>47</v>
      </c>
      <c r="M470" s="235">
        <v>43069</v>
      </c>
      <c r="N470" s="236">
        <v>50000</v>
      </c>
      <c r="O470" s="373">
        <f t="shared" si="7"/>
        <v>0.05</v>
      </c>
      <c r="P470" s="276">
        <v>12</v>
      </c>
      <c r="Q470" s="235" t="s">
        <v>7674</v>
      </c>
      <c r="R470" s="237" t="s">
        <v>103</v>
      </c>
      <c r="S470" s="199" t="s">
        <v>8</v>
      </c>
      <c r="T470" s="199" t="s">
        <v>134</v>
      </c>
      <c r="U470" s="199" t="s">
        <v>5491</v>
      </c>
      <c r="V470" s="199" t="s">
        <v>7647</v>
      </c>
      <c r="W470" s="199" t="s">
        <v>757</v>
      </c>
      <c r="X470" s="1" t="s">
        <v>7800</v>
      </c>
      <c r="Y470" s="374" t="s">
        <v>7201</v>
      </c>
    </row>
    <row r="471" spans="1:25" x14ac:dyDescent="0.25">
      <c r="A471" s="275" t="s">
        <v>6278</v>
      </c>
      <c r="B471" s="199" t="s">
        <v>59</v>
      </c>
      <c r="C471" s="199" t="s">
        <v>468</v>
      </c>
      <c r="D471" s="199" t="s">
        <v>2781</v>
      </c>
      <c r="E471" s="199" t="s">
        <v>2782</v>
      </c>
      <c r="F471" s="62" t="s">
        <v>26</v>
      </c>
      <c r="G471" s="62" t="str">
        <f>_xlfn.IFNA(VLOOKUP($A471,'Engaged Deals'!$A:$J,2,FALSE),"No")</f>
        <v>No</v>
      </c>
      <c r="H471" s="62" t="s">
        <v>66</v>
      </c>
      <c r="I471" s="199" t="s">
        <v>32</v>
      </c>
      <c r="J471" s="233">
        <v>43008</v>
      </c>
      <c r="K471" s="234" t="s">
        <v>2783</v>
      </c>
      <c r="L471" s="199" t="s">
        <v>47</v>
      </c>
      <c r="M471" s="233">
        <v>43008</v>
      </c>
      <c r="N471" s="236">
        <v>110000</v>
      </c>
      <c r="O471" s="373">
        <f t="shared" si="7"/>
        <v>0.11</v>
      </c>
      <c r="P471" s="276">
        <v>1</v>
      </c>
      <c r="Q471" s="235" t="s">
        <v>7102</v>
      </c>
      <c r="R471" s="237" t="s">
        <v>103</v>
      </c>
      <c r="S471" s="199" t="s">
        <v>13</v>
      </c>
      <c r="T471" s="199" t="s">
        <v>126</v>
      </c>
      <c r="U471" s="199" t="s">
        <v>498</v>
      </c>
      <c r="V471" s="199" t="s">
        <v>6375</v>
      </c>
      <c r="W471" s="199"/>
      <c r="Y471" s="374" t="s">
        <v>7201</v>
      </c>
    </row>
    <row r="472" spans="1:25" x14ac:dyDescent="0.25">
      <c r="A472" s="241" t="s">
        <v>273</v>
      </c>
      <c r="B472" s="185" t="s">
        <v>57</v>
      </c>
      <c r="C472" s="185" t="s">
        <v>182</v>
      </c>
      <c r="D472" s="185" t="s">
        <v>274</v>
      </c>
      <c r="E472" s="185" t="s">
        <v>275</v>
      </c>
      <c r="F472" s="62" t="s">
        <v>28</v>
      </c>
      <c r="G472" s="62" t="str">
        <f>_xlfn.IFNA(VLOOKUP($A472,'Engaged Deals'!$A:$J,2,FALSE),"No")</f>
        <v>No</v>
      </c>
      <c r="H472" s="62" t="s">
        <v>67</v>
      </c>
      <c r="I472" s="185" t="s">
        <v>36</v>
      </c>
      <c r="J472" s="242">
        <v>43027</v>
      </c>
      <c r="K472" s="219" t="s">
        <v>276</v>
      </c>
      <c r="L472" s="185" t="s">
        <v>46</v>
      </c>
      <c r="M472" s="242">
        <v>43027</v>
      </c>
      <c r="N472" s="218">
        <v>3000000</v>
      </c>
      <c r="O472" s="373">
        <f t="shared" si="7"/>
        <v>3</v>
      </c>
      <c r="P472" s="357"/>
      <c r="Q472" s="219" t="s">
        <v>277</v>
      </c>
      <c r="R472" s="220"/>
      <c r="S472" s="221" t="s">
        <v>15</v>
      </c>
      <c r="T472" s="221" t="s">
        <v>278</v>
      </c>
      <c r="U472" s="221" t="s">
        <v>279</v>
      </c>
      <c r="V472" s="185" t="s">
        <v>5779</v>
      </c>
      <c r="W472" s="185" t="s">
        <v>280</v>
      </c>
      <c r="Y472" s="374" t="s">
        <v>7201</v>
      </c>
    </row>
    <row r="473" spans="1:25" x14ac:dyDescent="0.25">
      <c r="A473" s="273" t="s">
        <v>4248</v>
      </c>
      <c r="B473" s="79" t="s">
        <v>59</v>
      </c>
      <c r="C473" s="79" t="s">
        <v>468</v>
      </c>
      <c r="D473" s="79" t="s">
        <v>4249</v>
      </c>
      <c r="E473" s="79" t="s">
        <v>4250</v>
      </c>
      <c r="F473" s="62" t="s">
        <v>26</v>
      </c>
      <c r="G473" s="62" t="str">
        <f>_xlfn.IFNA(VLOOKUP($A473,'Engaged Deals'!$A:$J,2,FALSE),"No")</f>
        <v>No</v>
      </c>
      <c r="H473" s="62" t="s">
        <v>65</v>
      </c>
      <c r="I473" s="79" t="s">
        <v>32</v>
      </c>
      <c r="J473" s="80">
        <v>42916</v>
      </c>
      <c r="K473" s="174" t="s">
        <v>4251</v>
      </c>
      <c r="L473" s="79" t="s">
        <v>47</v>
      </c>
      <c r="M473" s="238">
        <v>42916</v>
      </c>
      <c r="N473" s="167">
        <v>30000</v>
      </c>
      <c r="O473" s="373">
        <f t="shared" si="7"/>
        <v>0.03</v>
      </c>
      <c r="P473" s="274">
        <v>1</v>
      </c>
      <c r="Q473" s="238" t="s">
        <v>7102</v>
      </c>
      <c r="R473" s="84" t="s">
        <v>103</v>
      </c>
      <c r="S473" s="79" t="s">
        <v>13</v>
      </c>
      <c r="T473" s="79" t="s">
        <v>126</v>
      </c>
      <c r="U473" s="79" t="s">
        <v>127</v>
      </c>
      <c r="V473" s="79" t="s">
        <v>6195</v>
      </c>
      <c r="W473" s="79" t="s">
        <v>4252</v>
      </c>
      <c r="Y473" s="374" t="s">
        <v>7201</v>
      </c>
    </row>
    <row r="474" spans="1:25" x14ac:dyDescent="0.25">
      <c r="A474" s="273" t="s">
        <v>3953</v>
      </c>
      <c r="B474" s="79" t="s">
        <v>57</v>
      </c>
      <c r="C474" s="79" t="s">
        <v>182</v>
      </c>
      <c r="D474" s="79" t="s">
        <v>1592</v>
      </c>
      <c r="E474" s="79" t="s">
        <v>3954</v>
      </c>
      <c r="F474" s="62" t="s">
        <v>26</v>
      </c>
      <c r="G474" s="62" t="str">
        <f>_xlfn.IFNA(VLOOKUP($A474,'Engaged Deals'!$A:$J,2,FALSE),"No")</f>
        <v>No</v>
      </c>
      <c r="H474" s="62" t="s">
        <v>65</v>
      </c>
      <c r="I474" s="79" t="s">
        <v>32</v>
      </c>
      <c r="J474" s="80">
        <v>42885</v>
      </c>
      <c r="K474" s="174" t="s">
        <v>3955</v>
      </c>
      <c r="L474" s="79" t="s">
        <v>46</v>
      </c>
      <c r="M474" s="238">
        <v>42885</v>
      </c>
      <c r="N474" s="167">
        <v>50000</v>
      </c>
      <c r="O474" s="373">
        <f t="shared" si="7"/>
        <v>0.05</v>
      </c>
      <c r="P474" s="274">
        <v>6</v>
      </c>
      <c r="Q474" s="238" t="s">
        <v>7243</v>
      </c>
      <c r="R474" s="84" t="s">
        <v>125</v>
      </c>
      <c r="S474" s="79" t="s">
        <v>8</v>
      </c>
      <c r="T474" s="79" t="s">
        <v>104</v>
      </c>
      <c r="U474" s="79"/>
      <c r="V474" s="79" t="s">
        <v>5883</v>
      </c>
      <c r="W474" s="79" t="s">
        <v>186</v>
      </c>
      <c r="Y474" s="374" t="s">
        <v>7201</v>
      </c>
    </row>
    <row r="475" spans="1:25" x14ac:dyDescent="0.25">
      <c r="A475" s="273" t="s">
        <v>3950</v>
      </c>
      <c r="B475" s="79" t="s">
        <v>57</v>
      </c>
      <c r="C475" s="79" t="s">
        <v>98</v>
      </c>
      <c r="D475" s="79" t="s">
        <v>1275</v>
      </c>
      <c r="E475" s="79" t="s">
        <v>3951</v>
      </c>
      <c r="F475" s="62" t="s">
        <v>26</v>
      </c>
      <c r="G475" s="62" t="str">
        <f>_xlfn.IFNA(VLOOKUP($A475,'Engaged Deals'!$A:$J,2,FALSE),"No")</f>
        <v>No</v>
      </c>
      <c r="H475" s="62" t="s">
        <v>65</v>
      </c>
      <c r="I475" s="79" t="s">
        <v>32</v>
      </c>
      <c r="J475" s="80">
        <v>42915</v>
      </c>
      <c r="K475" s="174" t="s">
        <v>3952</v>
      </c>
      <c r="L475" s="79" t="s">
        <v>47</v>
      </c>
      <c r="M475" s="238">
        <v>42915</v>
      </c>
      <c r="N475" s="167">
        <v>50000</v>
      </c>
      <c r="O475" s="373">
        <f t="shared" si="7"/>
        <v>0.05</v>
      </c>
      <c r="P475" s="274">
        <v>2</v>
      </c>
      <c r="Q475" s="238" t="s">
        <v>7101</v>
      </c>
      <c r="R475" s="84" t="s">
        <v>125</v>
      </c>
      <c r="S475" s="79" t="s">
        <v>7</v>
      </c>
      <c r="T475" s="79" t="s">
        <v>388</v>
      </c>
      <c r="U475" s="79" t="s">
        <v>389</v>
      </c>
      <c r="V475" s="79" t="s">
        <v>106</v>
      </c>
      <c r="W475" s="79" t="s">
        <v>297</v>
      </c>
      <c r="Y475" s="374" t="s">
        <v>7201</v>
      </c>
    </row>
    <row r="476" spans="1:25" x14ac:dyDescent="0.25">
      <c r="A476" s="113" t="s">
        <v>4693</v>
      </c>
      <c r="B476" s="113" t="s">
        <v>56</v>
      </c>
      <c r="C476" s="113" t="s">
        <v>235</v>
      </c>
      <c r="D476" s="113" t="s">
        <v>4694</v>
      </c>
      <c r="E476" s="113" t="s">
        <v>4695</v>
      </c>
      <c r="F476" s="62" t="s">
        <v>28</v>
      </c>
      <c r="G476" s="62" t="str">
        <f>_xlfn.IFNA(VLOOKUP($A476,'Engaged Deals'!$A:$J,2,FALSE),"No")</f>
        <v>No</v>
      </c>
      <c r="H476" s="62" t="s">
        <v>68</v>
      </c>
      <c r="I476" s="113" t="s">
        <v>34</v>
      </c>
      <c r="J476" s="90">
        <v>42816</v>
      </c>
      <c r="K476" s="91" t="s">
        <v>4696</v>
      </c>
      <c r="L476" s="113" t="s">
        <v>50</v>
      </c>
      <c r="M476" s="165">
        <v>42816</v>
      </c>
      <c r="N476" s="166">
        <v>2000</v>
      </c>
      <c r="O476" s="373">
        <f t="shared" si="7"/>
        <v>2E-3</v>
      </c>
      <c r="P476" s="92">
        <v>1</v>
      </c>
      <c r="Q476" s="165" t="s">
        <v>7102</v>
      </c>
      <c r="R476" s="113" t="s">
        <v>578</v>
      </c>
      <c r="S476" s="113" t="s">
        <v>7</v>
      </c>
      <c r="T476" s="113" t="s">
        <v>1867</v>
      </c>
      <c r="U476" s="113" t="s">
        <v>4697</v>
      </c>
      <c r="V476" s="113" t="s">
        <v>5626</v>
      </c>
      <c r="W476" s="113" t="s">
        <v>128</v>
      </c>
      <c r="Y476" s="374" t="s">
        <v>7201</v>
      </c>
    </row>
    <row r="477" spans="1:25" x14ac:dyDescent="0.25">
      <c r="A477" s="273" t="s">
        <v>4245</v>
      </c>
      <c r="B477" s="79" t="s">
        <v>57</v>
      </c>
      <c r="C477" s="79" t="s">
        <v>182</v>
      </c>
      <c r="D477" s="79" t="s">
        <v>4246</v>
      </c>
      <c r="E477" s="79" t="s">
        <v>1015</v>
      </c>
      <c r="F477" s="62" t="s">
        <v>28</v>
      </c>
      <c r="G477" s="62" t="str">
        <f>_xlfn.IFNA(VLOOKUP($A477,'Engaged Deals'!$A:$J,2,FALSE),"No")</f>
        <v>No</v>
      </c>
      <c r="H477" s="62" t="s">
        <v>65</v>
      </c>
      <c r="I477" s="79" t="s">
        <v>31</v>
      </c>
      <c r="J477" s="80">
        <v>42855</v>
      </c>
      <c r="K477" s="174" t="s">
        <v>4247</v>
      </c>
      <c r="L477" s="79" t="s">
        <v>46</v>
      </c>
      <c r="M477" s="238">
        <v>42855</v>
      </c>
      <c r="N477" s="167">
        <v>30000</v>
      </c>
      <c r="O477" s="373">
        <f t="shared" si="7"/>
        <v>0.03</v>
      </c>
      <c r="P477" s="274">
        <v>2</v>
      </c>
      <c r="Q477" s="238" t="s">
        <v>425</v>
      </c>
      <c r="R477" s="84" t="s">
        <v>125</v>
      </c>
      <c r="S477" s="79" t="s">
        <v>8</v>
      </c>
      <c r="T477" s="79" t="s">
        <v>104</v>
      </c>
      <c r="U477" s="79" t="s">
        <v>344</v>
      </c>
      <c r="V477" s="79" t="s">
        <v>6194</v>
      </c>
      <c r="W477" s="79" t="s">
        <v>186</v>
      </c>
      <c r="Y477" s="374" t="s">
        <v>7201</v>
      </c>
    </row>
    <row r="478" spans="1:25" x14ac:dyDescent="0.25">
      <c r="A478" s="275" t="s">
        <v>253</v>
      </c>
      <c r="B478" s="199" t="s">
        <v>56</v>
      </c>
      <c r="C478" s="199" t="s">
        <v>117</v>
      </c>
      <c r="D478" s="199" t="s">
        <v>254</v>
      </c>
      <c r="E478" s="199" t="s">
        <v>255</v>
      </c>
      <c r="F478" s="62" t="s">
        <v>25</v>
      </c>
      <c r="G478" s="62" t="str">
        <f>_xlfn.IFNA(VLOOKUP($A478,'Engaged Deals'!$A:$J,2,FALSE),"No")</f>
        <v>No</v>
      </c>
      <c r="H478" s="62" t="s">
        <v>66</v>
      </c>
      <c r="I478" s="199" t="s">
        <v>35</v>
      </c>
      <c r="J478" s="233">
        <v>43007</v>
      </c>
      <c r="K478" s="234" t="s">
        <v>256</v>
      </c>
      <c r="L478" s="199" t="s">
        <v>46</v>
      </c>
      <c r="M478" s="233">
        <v>43007</v>
      </c>
      <c r="N478" s="236">
        <v>3000000</v>
      </c>
      <c r="O478" s="373">
        <f t="shared" si="7"/>
        <v>3</v>
      </c>
      <c r="P478" s="276">
        <v>12</v>
      </c>
      <c r="Q478" s="235" t="s">
        <v>7102</v>
      </c>
      <c r="R478" s="237" t="s">
        <v>103</v>
      </c>
      <c r="S478" s="199" t="s">
        <v>8</v>
      </c>
      <c r="T478" s="199" t="s">
        <v>104</v>
      </c>
      <c r="U478" s="199" t="s">
        <v>105</v>
      </c>
      <c r="V478" s="199" t="s">
        <v>5768</v>
      </c>
      <c r="W478" s="199" t="s">
        <v>167</v>
      </c>
      <c r="Y478" s="374" t="s">
        <v>7201</v>
      </c>
    </row>
    <row r="479" spans="1:25" x14ac:dyDescent="0.25">
      <c r="A479" s="275" t="s">
        <v>6426</v>
      </c>
      <c r="B479" s="199" t="s">
        <v>56</v>
      </c>
      <c r="C479" s="199" t="s">
        <v>117</v>
      </c>
      <c r="D479" s="199" t="s">
        <v>4861</v>
      </c>
      <c r="E479" s="199" t="s">
        <v>6427</v>
      </c>
      <c r="F479" s="62" t="s">
        <v>25</v>
      </c>
      <c r="G479" s="62" t="str">
        <f>_xlfn.IFNA(VLOOKUP($A479,'Engaged Deals'!$A:$J,2,FALSE),"No")</f>
        <v>No</v>
      </c>
      <c r="H479" s="62" t="s">
        <v>67</v>
      </c>
      <c r="I479" s="199" t="s">
        <v>35</v>
      </c>
      <c r="J479" s="233">
        <v>43082</v>
      </c>
      <c r="K479" s="234" t="s">
        <v>6468</v>
      </c>
      <c r="L479" s="199" t="s">
        <v>46</v>
      </c>
      <c r="M479" s="235">
        <v>43082</v>
      </c>
      <c r="N479" s="236">
        <v>200000</v>
      </c>
      <c r="O479" s="373">
        <f t="shared" si="7"/>
        <v>0.2</v>
      </c>
      <c r="P479" s="276">
        <v>12</v>
      </c>
      <c r="Q479" s="235" t="s">
        <v>5535</v>
      </c>
      <c r="R479" s="237" t="s">
        <v>103</v>
      </c>
      <c r="S479" s="199" t="s">
        <v>9</v>
      </c>
      <c r="T479" s="199" t="s">
        <v>184</v>
      </c>
      <c r="U479" s="199" t="s">
        <v>185</v>
      </c>
      <c r="V479" s="199" t="s">
        <v>6469</v>
      </c>
      <c r="W479" s="199"/>
      <c r="Y479" s="374" t="s">
        <v>7201</v>
      </c>
    </row>
    <row r="480" spans="1:25" x14ac:dyDescent="0.25">
      <c r="A480" s="275" t="s">
        <v>2603</v>
      </c>
      <c r="B480" s="199" t="s">
        <v>58</v>
      </c>
      <c r="C480" s="199" t="s">
        <v>58</v>
      </c>
      <c r="D480" s="199" t="s">
        <v>2604</v>
      </c>
      <c r="E480" s="199" t="s">
        <v>2605</v>
      </c>
      <c r="F480" s="62" t="s">
        <v>26</v>
      </c>
      <c r="G480" s="62" t="str">
        <f>_xlfn.IFNA(VLOOKUP($A480,'Engaged Deals'!$A:$J,2,FALSE),"No")</f>
        <v>No</v>
      </c>
      <c r="H480" s="62" t="s">
        <v>66</v>
      </c>
      <c r="I480" s="199" t="s">
        <v>32</v>
      </c>
      <c r="J480" s="233">
        <v>43007</v>
      </c>
      <c r="K480" s="234" t="s">
        <v>2606</v>
      </c>
      <c r="L480" s="199" t="s">
        <v>46</v>
      </c>
      <c r="M480" s="233">
        <v>43007</v>
      </c>
      <c r="N480" s="236">
        <v>142857</v>
      </c>
      <c r="O480" s="373">
        <f t="shared" si="7"/>
        <v>0.14285700000000001</v>
      </c>
      <c r="P480" s="276">
        <v>12</v>
      </c>
      <c r="Q480" s="235" t="s">
        <v>2510</v>
      </c>
      <c r="R480" s="237" t="s">
        <v>125</v>
      </c>
      <c r="S480" s="199" t="s">
        <v>7</v>
      </c>
      <c r="T480" s="199" t="s">
        <v>388</v>
      </c>
      <c r="U480" s="199" t="s">
        <v>389</v>
      </c>
      <c r="V480" s="199" t="s">
        <v>6367</v>
      </c>
      <c r="W480" s="199" t="s">
        <v>2607</v>
      </c>
      <c r="Y480" s="374" t="s">
        <v>7201</v>
      </c>
    </row>
    <row r="481" spans="1:25" x14ac:dyDescent="0.25">
      <c r="A481" s="275" t="s">
        <v>2603</v>
      </c>
      <c r="B481" s="199" t="s">
        <v>58</v>
      </c>
      <c r="C481" s="199" t="s">
        <v>58</v>
      </c>
      <c r="D481" s="199" t="s">
        <v>2604</v>
      </c>
      <c r="E481" s="199" t="s">
        <v>2605</v>
      </c>
      <c r="F481" s="62" t="s">
        <v>26</v>
      </c>
      <c r="G481" s="62" t="str">
        <f>_xlfn.IFNA(VLOOKUP($A481,'Engaged Deals'!$A:$J,2,FALSE),"No")</f>
        <v>No</v>
      </c>
      <c r="H481" s="62" t="s">
        <v>66</v>
      </c>
      <c r="I481" s="199" t="s">
        <v>32</v>
      </c>
      <c r="J481" s="233">
        <v>43007</v>
      </c>
      <c r="K481" s="234" t="s">
        <v>2606</v>
      </c>
      <c r="L481" s="199" t="s">
        <v>46</v>
      </c>
      <c r="M481" s="233">
        <v>43007</v>
      </c>
      <c r="N481" s="236">
        <v>95238</v>
      </c>
      <c r="O481" s="373">
        <f t="shared" si="7"/>
        <v>9.5238000000000003E-2</v>
      </c>
      <c r="P481" s="276">
        <v>3</v>
      </c>
      <c r="Q481" s="235" t="s">
        <v>5530</v>
      </c>
      <c r="R481" s="237" t="s">
        <v>125</v>
      </c>
      <c r="S481" s="199" t="s">
        <v>8</v>
      </c>
      <c r="T481" s="199" t="s">
        <v>134</v>
      </c>
      <c r="U481" s="199" t="s">
        <v>5531</v>
      </c>
      <c r="V481" s="199" t="s">
        <v>6367</v>
      </c>
      <c r="W481" s="199" t="s">
        <v>2607</v>
      </c>
      <c r="Y481" s="374" t="s">
        <v>7201</v>
      </c>
    </row>
    <row r="482" spans="1:25" x14ac:dyDescent="0.25">
      <c r="A482" s="275" t="s">
        <v>2603</v>
      </c>
      <c r="B482" s="199" t="s">
        <v>58</v>
      </c>
      <c r="C482" s="199" t="s">
        <v>58</v>
      </c>
      <c r="D482" s="199" t="s">
        <v>2604</v>
      </c>
      <c r="E482" s="199" t="s">
        <v>2605</v>
      </c>
      <c r="F482" s="62" t="s">
        <v>26</v>
      </c>
      <c r="G482" s="62" t="str">
        <f>_xlfn.IFNA(VLOOKUP($A482,'Engaged Deals'!$A:$J,2,FALSE),"No")</f>
        <v>No</v>
      </c>
      <c r="H482" s="62" t="s">
        <v>66</v>
      </c>
      <c r="I482" s="199" t="s">
        <v>32</v>
      </c>
      <c r="J482" s="233">
        <v>43007</v>
      </c>
      <c r="K482" s="234" t="s">
        <v>2606</v>
      </c>
      <c r="L482" s="199" t="s">
        <v>46</v>
      </c>
      <c r="M482" s="233">
        <v>43007</v>
      </c>
      <c r="N482" s="236">
        <v>3810</v>
      </c>
      <c r="O482" s="373">
        <f t="shared" si="7"/>
        <v>3.81E-3</v>
      </c>
      <c r="P482" s="276">
        <v>12</v>
      </c>
      <c r="Q482" s="235" t="s">
        <v>783</v>
      </c>
      <c r="R482" s="237" t="s">
        <v>125</v>
      </c>
      <c r="S482" s="199" t="s">
        <v>7</v>
      </c>
      <c r="T482" s="199" t="s">
        <v>477</v>
      </c>
      <c r="U482" s="199" t="s">
        <v>1138</v>
      </c>
      <c r="V482" s="199" t="s">
        <v>6367</v>
      </c>
      <c r="W482" s="199" t="s">
        <v>2607</v>
      </c>
      <c r="Y482" s="374" t="s">
        <v>7201</v>
      </c>
    </row>
    <row r="483" spans="1:25" x14ac:dyDescent="0.25">
      <c r="A483" s="126" t="s">
        <v>6588</v>
      </c>
      <c r="B483" s="126" t="s">
        <v>60</v>
      </c>
      <c r="C483" s="199" t="s">
        <v>138</v>
      </c>
      <c r="D483" s="126" t="s">
        <v>1014</v>
      </c>
      <c r="E483" s="126" t="s">
        <v>6589</v>
      </c>
      <c r="F483" s="62" t="s">
        <v>27</v>
      </c>
      <c r="G483" s="62" t="str">
        <f>_xlfn.IFNA(VLOOKUP($A483,'Engaged Deals'!$A:$J,2,FALSE),"No")</f>
        <v>No</v>
      </c>
      <c r="H483" s="62" t="s">
        <v>66</v>
      </c>
      <c r="I483" s="126" t="s">
        <v>39</v>
      </c>
      <c r="J483" s="127">
        <v>42948</v>
      </c>
      <c r="K483" s="195">
        <v>42816</v>
      </c>
      <c r="L483" s="126" t="s">
        <v>47</v>
      </c>
      <c r="M483" s="195">
        <v>42948</v>
      </c>
      <c r="N483" s="128">
        <v>155000</v>
      </c>
      <c r="O483" s="373">
        <f t="shared" si="7"/>
        <v>0.155</v>
      </c>
      <c r="P483" s="277">
        <v>12</v>
      </c>
      <c r="Q483" s="127">
        <v>42830</v>
      </c>
      <c r="R483" s="202" t="s">
        <v>103</v>
      </c>
      <c r="S483" s="126" t="s">
        <v>7040</v>
      </c>
      <c r="T483" s="126" t="s">
        <v>162</v>
      </c>
      <c r="U483" s="126" t="s">
        <v>105</v>
      </c>
      <c r="V483" s="126" t="s">
        <v>6767</v>
      </c>
      <c r="W483" s="199"/>
      <c r="Y483" s="374" t="s">
        <v>7201</v>
      </c>
    </row>
    <row r="484" spans="1:25" x14ac:dyDescent="0.25">
      <c r="A484" s="273" t="s">
        <v>3643</v>
      </c>
      <c r="B484" s="79" t="s">
        <v>56</v>
      </c>
      <c r="C484" s="79" t="s">
        <v>124</v>
      </c>
      <c r="D484" s="79" t="s">
        <v>3644</v>
      </c>
      <c r="E484" s="79" t="s">
        <v>3645</v>
      </c>
      <c r="F484" s="62" t="s">
        <v>28</v>
      </c>
      <c r="G484" s="62" t="str">
        <f>_xlfn.IFNA(VLOOKUP($A484,'Engaged Deals'!$A:$J,2,FALSE),"No")</f>
        <v>No</v>
      </c>
      <c r="H484" s="62" t="s">
        <v>65</v>
      </c>
      <c r="I484" s="79" t="s">
        <v>34</v>
      </c>
      <c r="J484" s="80">
        <v>42916</v>
      </c>
      <c r="K484" s="174" t="s">
        <v>3646</v>
      </c>
      <c r="L484" s="79" t="s">
        <v>46</v>
      </c>
      <c r="M484" s="238">
        <v>42916</v>
      </c>
      <c r="N484" s="167">
        <v>66667</v>
      </c>
      <c r="O484" s="373">
        <f t="shared" si="7"/>
        <v>6.6667000000000004E-2</v>
      </c>
      <c r="P484" s="274">
        <v>36</v>
      </c>
      <c r="Q484" s="238" t="s">
        <v>2881</v>
      </c>
      <c r="R484" s="84" t="s">
        <v>103</v>
      </c>
      <c r="S484" s="79" t="s">
        <v>12</v>
      </c>
      <c r="T484" s="79" t="s">
        <v>3647</v>
      </c>
      <c r="U484" s="79" t="s">
        <v>3648</v>
      </c>
      <c r="V484" s="79" t="s">
        <v>6115</v>
      </c>
      <c r="W484" s="79"/>
      <c r="Y484" s="374" t="s">
        <v>7201</v>
      </c>
    </row>
    <row r="485" spans="1:25" x14ac:dyDescent="0.25">
      <c r="A485" s="273" t="s">
        <v>3158</v>
      </c>
      <c r="B485" s="79" t="s">
        <v>59</v>
      </c>
      <c r="C485" s="79" t="s">
        <v>468</v>
      </c>
      <c r="D485" s="79" t="s">
        <v>3159</v>
      </c>
      <c r="E485" s="79" t="s">
        <v>3160</v>
      </c>
      <c r="F485" s="62" t="s">
        <v>26</v>
      </c>
      <c r="G485" s="62" t="str">
        <f>_xlfn.IFNA(VLOOKUP($A485,'Engaged Deals'!$A:$J,2,FALSE),"No")</f>
        <v>No</v>
      </c>
      <c r="H485" s="62" t="s">
        <v>65</v>
      </c>
      <c r="I485" s="79" t="s">
        <v>32</v>
      </c>
      <c r="J485" s="80">
        <v>42916</v>
      </c>
      <c r="K485" s="174" t="s">
        <v>3161</v>
      </c>
      <c r="L485" s="79" t="s">
        <v>46</v>
      </c>
      <c r="M485" s="238">
        <v>42916</v>
      </c>
      <c r="N485" s="167">
        <v>100000</v>
      </c>
      <c r="O485" s="373">
        <f t="shared" si="7"/>
        <v>0.1</v>
      </c>
      <c r="P485" s="274">
        <v>12</v>
      </c>
      <c r="Q485" s="238" t="s">
        <v>812</v>
      </c>
      <c r="R485" s="84" t="s">
        <v>103</v>
      </c>
      <c r="S485" s="79" t="s">
        <v>8</v>
      </c>
      <c r="T485" s="79" t="s">
        <v>104</v>
      </c>
      <c r="U485" s="79" t="s">
        <v>105</v>
      </c>
      <c r="V485" s="79" t="s">
        <v>6064</v>
      </c>
      <c r="W485" s="79" t="s">
        <v>356</v>
      </c>
      <c r="Y485" s="374" t="s">
        <v>7201</v>
      </c>
    </row>
    <row r="486" spans="1:25" x14ac:dyDescent="0.25">
      <c r="A486" s="273" t="s">
        <v>5749</v>
      </c>
      <c r="B486" s="79" t="s">
        <v>60</v>
      </c>
      <c r="C486" s="79" t="s">
        <v>805</v>
      </c>
      <c r="D486" s="79" t="s">
        <v>4800</v>
      </c>
      <c r="E486" s="79" t="s">
        <v>5750</v>
      </c>
      <c r="F486" s="62" t="s">
        <v>26</v>
      </c>
      <c r="G486" s="62" t="str">
        <f>_xlfn.IFNA(VLOOKUP($A486,'Engaged Deals'!$A:$J,2,FALSE),"No")</f>
        <v>No</v>
      </c>
      <c r="H486" s="62" t="s">
        <v>65</v>
      </c>
      <c r="I486" s="79" t="s">
        <v>32</v>
      </c>
      <c r="J486" s="80">
        <v>42901</v>
      </c>
      <c r="K486" s="174" t="s">
        <v>6214</v>
      </c>
      <c r="L486" s="79" t="s">
        <v>47</v>
      </c>
      <c r="M486" s="238">
        <v>42901</v>
      </c>
      <c r="N486" s="167">
        <v>20000</v>
      </c>
      <c r="O486" s="373">
        <f t="shared" si="7"/>
        <v>0.02</v>
      </c>
      <c r="P486" s="274">
        <v>3</v>
      </c>
      <c r="Q486" s="238" t="s">
        <v>5543</v>
      </c>
      <c r="R486" s="84" t="s">
        <v>103</v>
      </c>
      <c r="S486" s="79" t="s">
        <v>7</v>
      </c>
      <c r="T486" s="79" t="s">
        <v>477</v>
      </c>
      <c r="U486" s="79" t="s">
        <v>1996</v>
      </c>
      <c r="V486" s="79" t="s">
        <v>6215</v>
      </c>
      <c r="W486" s="79" t="s">
        <v>757</v>
      </c>
      <c r="Y486" s="374" t="s">
        <v>7201</v>
      </c>
    </row>
    <row r="487" spans="1:25" x14ac:dyDescent="0.25">
      <c r="A487" s="273" t="s">
        <v>1218</v>
      </c>
      <c r="B487" s="79" t="s">
        <v>61</v>
      </c>
      <c r="C487" s="79" t="s">
        <v>61</v>
      </c>
      <c r="D487" s="79" t="s">
        <v>1219</v>
      </c>
      <c r="E487" s="79" t="s">
        <v>1220</v>
      </c>
      <c r="F487" s="62" t="s">
        <v>26</v>
      </c>
      <c r="G487" s="62" t="str">
        <f>_xlfn.IFNA(VLOOKUP($A487,'Engaged Deals'!$A:$J,2,FALSE),"No")</f>
        <v>No</v>
      </c>
      <c r="H487" s="62" t="s">
        <v>65</v>
      </c>
      <c r="I487" s="79" t="s">
        <v>32</v>
      </c>
      <c r="J487" s="80">
        <v>42909</v>
      </c>
      <c r="K487" s="174" t="s">
        <v>1221</v>
      </c>
      <c r="L487" s="79" t="s">
        <v>46</v>
      </c>
      <c r="M487" s="238">
        <v>42909</v>
      </c>
      <c r="N487" s="167">
        <v>341254</v>
      </c>
      <c r="O487" s="373">
        <f t="shared" si="7"/>
        <v>0.341254</v>
      </c>
      <c r="P487" s="274">
        <v>1</v>
      </c>
      <c r="Q487" s="238" t="s">
        <v>1222</v>
      </c>
      <c r="R487" s="84" t="s">
        <v>292</v>
      </c>
      <c r="S487" s="79" t="s">
        <v>13</v>
      </c>
      <c r="T487" s="79" t="s">
        <v>126</v>
      </c>
      <c r="U487" s="79" t="s">
        <v>498</v>
      </c>
      <c r="V487" s="79" t="s">
        <v>5827</v>
      </c>
      <c r="W487" s="79" t="s">
        <v>531</v>
      </c>
      <c r="Y487" s="374" t="s">
        <v>7201</v>
      </c>
    </row>
    <row r="488" spans="1:25" x14ac:dyDescent="0.25">
      <c r="A488" s="273" t="s">
        <v>1977</v>
      </c>
      <c r="B488" s="79" t="s">
        <v>56</v>
      </c>
      <c r="C488" s="79" t="s">
        <v>117</v>
      </c>
      <c r="D488" s="79" t="s">
        <v>1271</v>
      </c>
      <c r="E488" s="79" t="s">
        <v>1978</v>
      </c>
      <c r="F488" s="62" t="s">
        <v>25</v>
      </c>
      <c r="G488" s="62" t="str">
        <f>_xlfn.IFNA(VLOOKUP($A488,'Engaged Deals'!$A:$J,2,FALSE),"No")</f>
        <v>No</v>
      </c>
      <c r="H488" s="62" t="s">
        <v>65</v>
      </c>
      <c r="I488" s="79" t="s">
        <v>35</v>
      </c>
      <c r="J488" s="80">
        <v>42893</v>
      </c>
      <c r="K488" s="174" t="s">
        <v>1979</v>
      </c>
      <c r="L488" s="79" t="s">
        <v>47</v>
      </c>
      <c r="M488" s="238">
        <v>42893</v>
      </c>
      <c r="N488" s="167">
        <v>200000</v>
      </c>
      <c r="O488" s="373">
        <f t="shared" si="7"/>
        <v>0.2</v>
      </c>
      <c r="P488" s="274">
        <v>3</v>
      </c>
      <c r="Q488" s="238" t="s">
        <v>7102</v>
      </c>
      <c r="R488" s="84" t="s">
        <v>103</v>
      </c>
      <c r="S488" s="79" t="s">
        <v>8</v>
      </c>
      <c r="T488" s="79" t="s">
        <v>104</v>
      </c>
      <c r="U488" s="79" t="s">
        <v>105</v>
      </c>
      <c r="V488" s="79" t="s">
        <v>5931</v>
      </c>
      <c r="W488" s="79" t="s">
        <v>757</v>
      </c>
      <c r="Y488" s="374" t="s">
        <v>7201</v>
      </c>
    </row>
    <row r="489" spans="1:25" x14ac:dyDescent="0.25">
      <c r="A489" s="275" t="s">
        <v>3311</v>
      </c>
      <c r="B489" s="199" t="s">
        <v>57</v>
      </c>
      <c r="C489" s="199" t="s">
        <v>98</v>
      </c>
      <c r="D489" s="199" t="s">
        <v>3312</v>
      </c>
      <c r="E489" s="199" t="s">
        <v>3313</v>
      </c>
      <c r="F489" s="62" t="s">
        <v>26</v>
      </c>
      <c r="G489" s="62" t="str">
        <f>_xlfn.IFNA(VLOOKUP($A489,'Engaged Deals'!$A:$J,2,FALSE),"No")</f>
        <v>No</v>
      </c>
      <c r="H489" s="62" t="s">
        <v>66</v>
      </c>
      <c r="I489" s="199" t="s">
        <v>32</v>
      </c>
      <c r="J489" s="233">
        <v>42993</v>
      </c>
      <c r="K489" s="234" t="s">
        <v>3314</v>
      </c>
      <c r="L489" s="199" t="s">
        <v>46</v>
      </c>
      <c r="M489" s="233">
        <v>42993</v>
      </c>
      <c r="N489" s="236">
        <v>100000</v>
      </c>
      <c r="O489" s="373">
        <f t="shared" si="7"/>
        <v>0.1</v>
      </c>
      <c r="P489" s="276">
        <v>12</v>
      </c>
      <c r="Q489" s="235" t="s">
        <v>102</v>
      </c>
      <c r="R489" s="237" t="s">
        <v>125</v>
      </c>
      <c r="S489" s="199" t="s">
        <v>8</v>
      </c>
      <c r="T489" s="199" t="s">
        <v>104</v>
      </c>
      <c r="U489" s="199"/>
      <c r="V489" s="199" t="s">
        <v>106</v>
      </c>
      <c r="W489" s="199" t="s">
        <v>3084</v>
      </c>
      <c r="Y489" s="374" t="s">
        <v>7201</v>
      </c>
    </row>
    <row r="490" spans="1:25" x14ac:dyDescent="0.25">
      <c r="A490" s="273" t="s">
        <v>2489</v>
      </c>
      <c r="B490" s="79" t="s">
        <v>60</v>
      </c>
      <c r="C490" s="79" t="s">
        <v>377</v>
      </c>
      <c r="D490" s="79" t="s">
        <v>2395</v>
      </c>
      <c r="E490" s="79" t="s">
        <v>2490</v>
      </c>
      <c r="F490" s="62" t="s">
        <v>26</v>
      </c>
      <c r="G490" s="62" t="str">
        <f>_xlfn.IFNA(VLOOKUP($A490,'Engaged Deals'!$A:$J,2,FALSE),"No")</f>
        <v>No</v>
      </c>
      <c r="H490" s="62" t="s">
        <v>65</v>
      </c>
      <c r="I490" s="79" t="s">
        <v>32</v>
      </c>
      <c r="J490" s="80">
        <v>42839</v>
      </c>
      <c r="K490" s="174" t="s">
        <v>2491</v>
      </c>
      <c r="L490" s="79" t="s">
        <v>47</v>
      </c>
      <c r="M490" s="238">
        <v>42839</v>
      </c>
      <c r="N490" s="167">
        <v>150000</v>
      </c>
      <c r="O490" s="373">
        <f t="shared" si="7"/>
        <v>0.15</v>
      </c>
      <c r="P490" s="274">
        <v>3</v>
      </c>
      <c r="Q490" s="238" t="s">
        <v>6513</v>
      </c>
      <c r="R490" s="84" t="s">
        <v>103</v>
      </c>
      <c r="S490" s="79" t="s">
        <v>8</v>
      </c>
      <c r="T490" s="79" t="s">
        <v>104</v>
      </c>
      <c r="U490" s="79" t="s">
        <v>105</v>
      </c>
      <c r="V490" s="79" t="s">
        <v>5987</v>
      </c>
      <c r="W490" s="79" t="s">
        <v>667</v>
      </c>
      <c r="Y490" s="374" t="s">
        <v>7201</v>
      </c>
    </row>
    <row r="491" spans="1:25" x14ac:dyDescent="0.25">
      <c r="A491" s="273" t="s">
        <v>2485</v>
      </c>
      <c r="B491" s="79" t="s">
        <v>57</v>
      </c>
      <c r="C491" s="79" t="s">
        <v>1046</v>
      </c>
      <c r="D491" s="79" t="s">
        <v>2486</v>
      </c>
      <c r="E491" s="79" t="s">
        <v>2487</v>
      </c>
      <c r="F491" s="62" t="s">
        <v>26</v>
      </c>
      <c r="G491" s="62" t="str">
        <f>_xlfn.IFNA(VLOOKUP($A491,'Engaged Deals'!$A:$J,2,FALSE),"No")</f>
        <v>No</v>
      </c>
      <c r="H491" s="62" t="s">
        <v>65</v>
      </c>
      <c r="I491" s="79" t="s">
        <v>32</v>
      </c>
      <c r="J491" s="80">
        <v>42916</v>
      </c>
      <c r="K491" s="174" t="s">
        <v>2488</v>
      </c>
      <c r="L491" s="79" t="s">
        <v>47</v>
      </c>
      <c r="M491" s="238">
        <v>42948</v>
      </c>
      <c r="N491" s="167">
        <v>150000</v>
      </c>
      <c r="O491" s="373">
        <f t="shared" si="7"/>
        <v>0.15</v>
      </c>
      <c r="P491" s="274">
        <v>3</v>
      </c>
      <c r="Q491" s="238" t="s">
        <v>7102</v>
      </c>
      <c r="R491" s="84" t="s">
        <v>292</v>
      </c>
      <c r="S491" s="79" t="s">
        <v>8</v>
      </c>
      <c r="T491" s="79" t="s">
        <v>134</v>
      </c>
      <c r="U491" s="79" t="s">
        <v>756</v>
      </c>
      <c r="V491" s="79" t="s">
        <v>5986</v>
      </c>
      <c r="W491" s="79" t="s">
        <v>757</v>
      </c>
      <c r="Y491" s="374" t="s">
        <v>7201</v>
      </c>
    </row>
    <row r="492" spans="1:25" x14ac:dyDescent="0.25">
      <c r="A492" s="273" t="s">
        <v>3482</v>
      </c>
      <c r="B492" s="79" t="s">
        <v>60</v>
      </c>
      <c r="C492" s="79" t="s">
        <v>805</v>
      </c>
      <c r="D492" s="79" t="s">
        <v>3483</v>
      </c>
      <c r="E492" s="79" t="s">
        <v>3484</v>
      </c>
      <c r="F492" s="62" t="s">
        <v>28</v>
      </c>
      <c r="G492" s="62" t="str">
        <f>_xlfn.IFNA(VLOOKUP($A492,'Engaged Deals'!$A:$J,2,FALSE),"No")</f>
        <v>No</v>
      </c>
      <c r="H492" s="62" t="s">
        <v>65</v>
      </c>
      <c r="I492" s="82" t="s">
        <v>34</v>
      </c>
      <c r="J492" s="80">
        <v>42848</v>
      </c>
      <c r="K492" s="174" t="s">
        <v>3485</v>
      </c>
      <c r="L492" s="79" t="s">
        <v>47</v>
      </c>
      <c r="M492" s="238">
        <v>42848</v>
      </c>
      <c r="N492" s="167">
        <v>90000</v>
      </c>
      <c r="O492" s="373">
        <f t="shared" si="7"/>
        <v>0.09</v>
      </c>
      <c r="P492" s="274">
        <v>5</v>
      </c>
      <c r="Q492" s="238" t="s">
        <v>113</v>
      </c>
      <c r="R492" s="84" t="s">
        <v>292</v>
      </c>
      <c r="S492" s="79" t="s">
        <v>7</v>
      </c>
      <c r="T492" s="79" t="s">
        <v>388</v>
      </c>
      <c r="U492" s="79" t="s">
        <v>389</v>
      </c>
      <c r="V492" s="79" t="s">
        <v>6097</v>
      </c>
      <c r="W492" s="79" t="s">
        <v>1091</v>
      </c>
      <c r="Y492" s="374" t="s">
        <v>7201</v>
      </c>
    </row>
    <row r="493" spans="1:25" x14ac:dyDescent="0.25">
      <c r="A493" s="273" t="s">
        <v>3482</v>
      </c>
      <c r="B493" s="79" t="s">
        <v>60</v>
      </c>
      <c r="C493" s="79" t="s">
        <v>805</v>
      </c>
      <c r="D493" s="79" t="s">
        <v>3483</v>
      </c>
      <c r="E493" s="79" t="s">
        <v>3484</v>
      </c>
      <c r="F493" s="62" t="s">
        <v>28</v>
      </c>
      <c r="G493" s="62" t="str">
        <f>_xlfn.IFNA(VLOOKUP($A493,'Engaged Deals'!$A:$J,2,FALSE),"No")</f>
        <v>No</v>
      </c>
      <c r="H493" s="62" t="s">
        <v>65</v>
      </c>
      <c r="I493" s="82" t="s">
        <v>34</v>
      </c>
      <c r="J493" s="80">
        <v>42848</v>
      </c>
      <c r="K493" s="174" t="s">
        <v>3485</v>
      </c>
      <c r="L493" s="79" t="s">
        <v>47</v>
      </c>
      <c r="M493" s="238">
        <v>42848</v>
      </c>
      <c r="N493" s="167">
        <v>10000</v>
      </c>
      <c r="O493" s="373">
        <f t="shared" si="7"/>
        <v>0.01</v>
      </c>
      <c r="P493" s="274">
        <v>12</v>
      </c>
      <c r="Q493" s="238" t="s">
        <v>113</v>
      </c>
      <c r="R493" s="84" t="s">
        <v>292</v>
      </c>
      <c r="S493" s="79" t="s">
        <v>7</v>
      </c>
      <c r="T493" s="79" t="s">
        <v>477</v>
      </c>
      <c r="U493" s="79" t="s">
        <v>1138</v>
      </c>
      <c r="V493" s="79" t="s">
        <v>6097</v>
      </c>
      <c r="W493" s="79" t="s">
        <v>1091</v>
      </c>
      <c r="Y493" s="374" t="s">
        <v>7201</v>
      </c>
    </row>
    <row r="494" spans="1:25" x14ac:dyDescent="0.25">
      <c r="A494" s="278" t="s">
        <v>7547</v>
      </c>
      <c r="B494" s="268" t="s">
        <v>62</v>
      </c>
      <c r="C494" s="268" t="s">
        <v>429</v>
      </c>
      <c r="D494" s="268" t="s">
        <v>7548</v>
      </c>
      <c r="E494" s="268" t="s">
        <v>316</v>
      </c>
      <c r="F494" s="62" t="s">
        <v>25</v>
      </c>
      <c r="G494" s="62" t="str">
        <f>_xlfn.IFNA(VLOOKUP($A494,'Engaged Deals'!$A:$J,2,FALSE),"No")</f>
        <v>No</v>
      </c>
      <c r="H494" s="62" t="s">
        <v>66</v>
      </c>
      <c r="I494" s="268" t="s">
        <v>35</v>
      </c>
      <c r="J494" s="269">
        <v>42944</v>
      </c>
      <c r="K494" s="270" t="s">
        <v>7549</v>
      </c>
      <c r="L494" s="268" t="s">
        <v>46</v>
      </c>
      <c r="M494" s="269">
        <v>42944</v>
      </c>
      <c r="N494" s="271">
        <v>158430</v>
      </c>
      <c r="O494" s="373">
        <f t="shared" si="7"/>
        <v>0.15842999999999999</v>
      </c>
      <c r="P494" s="280">
        <v>12</v>
      </c>
      <c r="Q494" s="279" t="s">
        <v>7550</v>
      </c>
      <c r="R494" s="272" t="s">
        <v>125</v>
      </c>
      <c r="S494" s="268" t="s">
        <v>18</v>
      </c>
      <c r="T494" s="268" t="s">
        <v>316</v>
      </c>
      <c r="U494" s="268"/>
      <c r="V494" s="199" t="s">
        <v>7551</v>
      </c>
      <c r="W494" s="199" t="s">
        <v>2706</v>
      </c>
      <c r="Y494" s="374" t="s">
        <v>7201</v>
      </c>
    </row>
    <row r="495" spans="1:25" x14ac:dyDescent="0.25">
      <c r="A495" s="278" t="s">
        <v>7547</v>
      </c>
      <c r="B495" s="268" t="s">
        <v>62</v>
      </c>
      <c r="C495" s="268" t="s">
        <v>429</v>
      </c>
      <c r="D495" s="268" t="s">
        <v>7548</v>
      </c>
      <c r="E495" s="268" t="s">
        <v>316</v>
      </c>
      <c r="F495" s="62" t="s">
        <v>25</v>
      </c>
      <c r="G495" s="62" t="str">
        <f>_xlfn.IFNA(VLOOKUP($A495,'Engaged Deals'!$A:$J,2,FALSE),"No")</f>
        <v>No</v>
      </c>
      <c r="H495" s="62" t="s">
        <v>66</v>
      </c>
      <c r="I495" s="268" t="s">
        <v>35</v>
      </c>
      <c r="J495" s="269">
        <v>42944</v>
      </c>
      <c r="K495" s="270" t="s">
        <v>7549</v>
      </c>
      <c r="L495" s="268" t="s">
        <v>46</v>
      </c>
      <c r="M495" s="269">
        <v>42944</v>
      </c>
      <c r="N495" s="271">
        <v>48302</v>
      </c>
      <c r="O495" s="373">
        <f t="shared" si="7"/>
        <v>4.8301999999999998E-2</v>
      </c>
      <c r="P495" s="280">
        <v>2</v>
      </c>
      <c r="Q495" s="279" t="s">
        <v>7102</v>
      </c>
      <c r="R495" s="272" t="s">
        <v>103</v>
      </c>
      <c r="S495" s="268" t="s">
        <v>8</v>
      </c>
      <c r="T495" s="268" t="s">
        <v>104</v>
      </c>
      <c r="U495" s="268" t="s">
        <v>105</v>
      </c>
      <c r="V495" s="199" t="s">
        <v>7551</v>
      </c>
      <c r="W495" s="199" t="s">
        <v>2706</v>
      </c>
      <c r="Y495" s="374" t="s">
        <v>7201</v>
      </c>
    </row>
    <row r="496" spans="1:25" x14ac:dyDescent="0.25">
      <c r="A496" s="273" t="s">
        <v>6664</v>
      </c>
      <c r="B496" s="79" t="s">
        <v>56</v>
      </c>
      <c r="C496" s="79" t="s">
        <v>109</v>
      </c>
      <c r="D496" s="79" t="s">
        <v>6665</v>
      </c>
      <c r="E496" s="79" t="s">
        <v>6666</v>
      </c>
      <c r="F496" s="62" t="s">
        <v>28</v>
      </c>
      <c r="G496" s="62" t="str">
        <f>_xlfn.IFNA(VLOOKUP($A496,'Engaged Deals'!$A:$J,2,FALSE),"No")</f>
        <v>No</v>
      </c>
      <c r="H496" s="62" t="s">
        <v>65</v>
      </c>
      <c r="I496" s="79" t="s">
        <v>31</v>
      </c>
      <c r="J496" s="80">
        <v>42914</v>
      </c>
      <c r="K496" s="174" t="s">
        <v>6828</v>
      </c>
      <c r="L496" s="79" t="s">
        <v>46</v>
      </c>
      <c r="M496" s="238">
        <v>42914</v>
      </c>
      <c r="N496" s="167">
        <v>50000</v>
      </c>
      <c r="O496" s="373">
        <f t="shared" si="7"/>
        <v>0.05</v>
      </c>
      <c r="P496" s="274">
        <v>12</v>
      </c>
      <c r="Q496" s="238" t="s">
        <v>7102</v>
      </c>
      <c r="R496" s="84" t="s">
        <v>125</v>
      </c>
      <c r="S496" s="79" t="s">
        <v>7</v>
      </c>
      <c r="T496" s="79" t="s">
        <v>477</v>
      </c>
      <c r="U496" s="79"/>
      <c r="V496" s="79" t="s">
        <v>6107</v>
      </c>
      <c r="W496" s="79"/>
      <c r="Y496" s="374" t="s">
        <v>7201</v>
      </c>
    </row>
    <row r="497" spans="1:25" x14ac:dyDescent="0.25">
      <c r="A497" s="275" t="s">
        <v>1367</v>
      </c>
      <c r="B497" s="199" t="s">
        <v>56</v>
      </c>
      <c r="C497" s="199" t="s">
        <v>117</v>
      </c>
      <c r="D497" s="199" t="s">
        <v>1368</v>
      </c>
      <c r="E497" s="199" t="s">
        <v>316</v>
      </c>
      <c r="F497" s="62" t="s">
        <v>25</v>
      </c>
      <c r="G497" s="62" t="str">
        <f>_xlfn.IFNA(VLOOKUP($A497,'Engaged Deals'!$A:$J,2,FALSE),"No")</f>
        <v>No</v>
      </c>
      <c r="H497" s="62" t="s">
        <v>66</v>
      </c>
      <c r="I497" s="199" t="s">
        <v>41</v>
      </c>
      <c r="J497" s="233">
        <v>42972</v>
      </c>
      <c r="K497" s="234" t="s">
        <v>1369</v>
      </c>
      <c r="L497" s="199" t="s">
        <v>47</v>
      </c>
      <c r="M497" s="233">
        <v>42972</v>
      </c>
      <c r="N497" s="236">
        <v>300000</v>
      </c>
      <c r="O497" s="373">
        <f t="shared" si="7"/>
        <v>0.3</v>
      </c>
      <c r="P497" s="276">
        <v>12</v>
      </c>
      <c r="Q497" s="235" t="s">
        <v>7101</v>
      </c>
      <c r="R497" s="237" t="s">
        <v>103</v>
      </c>
      <c r="S497" s="199" t="s">
        <v>7</v>
      </c>
      <c r="T497" s="199" t="s">
        <v>477</v>
      </c>
      <c r="U497" s="199" t="s">
        <v>478</v>
      </c>
      <c r="V497" s="199" t="s">
        <v>6333</v>
      </c>
      <c r="W497" s="199" t="s">
        <v>356</v>
      </c>
      <c r="Y497" s="374" t="s">
        <v>7201</v>
      </c>
    </row>
    <row r="498" spans="1:25" x14ac:dyDescent="0.25">
      <c r="A498" s="275" t="s">
        <v>2716</v>
      </c>
      <c r="B498" s="199" t="s">
        <v>57</v>
      </c>
      <c r="C498" s="199" t="s">
        <v>98</v>
      </c>
      <c r="D498" s="199" t="s">
        <v>1587</v>
      </c>
      <c r="E498" s="199" t="s">
        <v>2717</v>
      </c>
      <c r="F498" s="62" t="s">
        <v>26</v>
      </c>
      <c r="G498" s="62" t="str">
        <f>_xlfn.IFNA(VLOOKUP($A498,'Engaged Deals'!$A:$J,2,FALSE),"No")</f>
        <v>No</v>
      </c>
      <c r="H498" s="62" t="s">
        <v>66</v>
      </c>
      <c r="I498" s="203" t="s">
        <v>32</v>
      </c>
      <c r="J498" s="233">
        <v>42992</v>
      </c>
      <c r="K498" s="234" t="s">
        <v>2718</v>
      </c>
      <c r="L498" s="199" t="s">
        <v>46</v>
      </c>
      <c r="M498" s="233">
        <v>42992</v>
      </c>
      <c r="N498" s="236">
        <v>120000</v>
      </c>
      <c r="O498" s="373">
        <f t="shared" si="7"/>
        <v>0.12</v>
      </c>
      <c r="P498" s="276">
        <v>12</v>
      </c>
      <c r="Q498" s="235" t="s">
        <v>226</v>
      </c>
      <c r="R498" s="237" t="s">
        <v>125</v>
      </c>
      <c r="S498" s="199" t="s">
        <v>385</v>
      </c>
      <c r="T498" s="199" t="s">
        <v>385</v>
      </c>
      <c r="U498" s="199"/>
      <c r="V498" s="199" t="s">
        <v>106</v>
      </c>
      <c r="W498" s="199" t="s">
        <v>370</v>
      </c>
      <c r="Y498" s="374" t="s">
        <v>7201</v>
      </c>
    </row>
    <row r="499" spans="1:25" x14ac:dyDescent="0.25">
      <c r="A499" s="273" t="s">
        <v>4198</v>
      </c>
      <c r="B499" s="79" t="s">
        <v>57</v>
      </c>
      <c r="C499" s="79" t="s">
        <v>324</v>
      </c>
      <c r="D499" s="79" t="s">
        <v>4199</v>
      </c>
      <c r="E499" s="79" t="s">
        <v>4200</v>
      </c>
      <c r="F499" s="62" t="s">
        <v>28</v>
      </c>
      <c r="G499" s="62" t="str">
        <f>_xlfn.IFNA(VLOOKUP($A499,'Engaged Deals'!$A:$J,2,FALSE),"No")</f>
        <v>No</v>
      </c>
      <c r="H499" s="62" t="s">
        <v>65</v>
      </c>
      <c r="I499" s="79" t="s">
        <v>34</v>
      </c>
      <c r="J499" s="80">
        <v>42915</v>
      </c>
      <c r="K499" s="174" t="s">
        <v>4201</v>
      </c>
      <c r="L499" s="79" t="s">
        <v>47</v>
      </c>
      <c r="M499" s="238">
        <v>42915</v>
      </c>
      <c r="N499" s="167">
        <v>31000</v>
      </c>
      <c r="O499" s="373">
        <f t="shared" si="7"/>
        <v>3.1E-2</v>
      </c>
      <c r="P499" s="274">
        <v>12</v>
      </c>
      <c r="Q499" s="238" t="s">
        <v>7104</v>
      </c>
      <c r="R499" s="84" t="s">
        <v>125</v>
      </c>
      <c r="S499" s="79" t="s">
        <v>9</v>
      </c>
      <c r="T499" s="79" t="s">
        <v>184</v>
      </c>
      <c r="U499" s="79" t="s">
        <v>185</v>
      </c>
      <c r="V499" s="79" t="s">
        <v>6091</v>
      </c>
      <c r="W499" s="79" t="s">
        <v>128</v>
      </c>
      <c r="Y499" s="374" t="s">
        <v>7201</v>
      </c>
    </row>
    <row r="500" spans="1:25" x14ac:dyDescent="0.25">
      <c r="A500" s="273" t="s">
        <v>4315</v>
      </c>
      <c r="B500" s="79" t="s">
        <v>57</v>
      </c>
      <c r="C500" s="79" t="s">
        <v>775</v>
      </c>
      <c r="D500" s="79" t="s">
        <v>4316</v>
      </c>
      <c r="E500" s="79" t="s">
        <v>316</v>
      </c>
      <c r="F500" s="62" t="s">
        <v>26</v>
      </c>
      <c r="G500" s="62" t="str">
        <f>_xlfn.IFNA(VLOOKUP($A500,'Engaged Deals'!$A:$J,2,FALSE),"No")</f>
        <v>No</v>
      </c>
      <c r="H500" s="62" t="s">
        <v>65</v>
      </c>
      <c r="I500" s="79" t="s">
        <v>33</v>
      </c>
      <c r="J500" s="80">
        <v>42916</v>
      </c>
      <c r="K500" s="174" t="s">
        <v>4317</v>
      </c>
      <c r="L500" s="79" t="s">
        <v>121</v>
      </c>
      <c r="M500" s="238">
        <v>42916</v>
      </c>
      <c r="N500" s="167">
        <v>25000</v>
      </c>
      <c r="O500" s="373">
        <f t="shared" si="7"/>
        <v>2.5000000000000001E-2</v>
      </c>
      <c r="P500" s="274">
        <v>12</v>
      </c>
      <c r="Q500" s="238" t="s">
        <v>172</v>
      </c>
      <c r="R500" s="84" t="s">
        <v>125</v>
      </c>
      <c r="S500" s="79" t="s">
        <v>7</v>
      </c>
      <c r="T500" s="79" t="s">
        <v>477</v>
      </c>
      <c r="U500" s="79" t="s">
        <v>1996</v>
      </c>
      <c r="V500" s="79" t="s">
        <v>6206</v>
      </c>
      <c r="W500" s="79"/>
      <c r="Y500" s="374" t="s">
        <v>7201</v>
      </c>
    </row>
    <row r="501" spans="1:25" x14ac:dyDescent="0.25">
      <c r="A501" s="275" t="s">
        <v>2608</v>
      </c>
      <c r="B501" s="199" t="s">
        <v>58</v>
      </c>
      <c r="C501" s="199" t="s">
        <v>58</v>
      </c>
      <c r="D501" s="199" t="s">
        <v>2609</v>
      </c>
      <c r="E501" s="199" t="s">
        <v>2610</v>
      </c>
      <c r="F501" s="62" t="s">
        <v>26</v>
      </c>
      <c r="G501" s="62" t="str">
        <f>_xlfn.IFNA(VLOOKUP($A501,'Engaged Deals'!$A:$J,2,FALSE),"No")</f>
        <v>No</v>
      </c>
      <c r="H501" s="62" t="s">
        <v>67</v>
      </c>
      <c r="I501" s="199" t="s">
        <v>33</v>
      </c>
      <c r="J501" s="233">
        <v>43098</v>
      </c>
      <c r="K501" s="234" t="s">
        <v>2611</v>
      </c>
      <c r="L501" s="199" t="s">
        <v>47</v>
      </c>
      <c r="M501" s="235">
        <v>43098</v>
      </c>
      <c r="N501" s="236">
        <v>142857</v>
      </c>
      <c r="O501" s="373">
        <f t="shared" si="7"/>
        <v>0.14285700000000001</v>
      </c>
      <c r="P501" s="276">
        <v>1</v>
      </c>
      <c r="Q501" s="235" t="s">
        <v>2612</v>
      </c>
      <c r="R501" s="237" t="s">
        <v>103</v>
      </c>
      <c r="S501" s="199" t="s">
        <v>13</v>
      </c>
      <c r="T501" s="199" t="s">
        <v>126</v>
      </c>
      <c r="U501" s="199" t="s">
        <v>1044</v>
      </c>
      <c r="V501" s="199" t="s">
        <v>6479</v>
      </c>
      <c r="W501" s="199" t="s">
        <v>1806</v>
      </c>
      <c r="Y501" s="374" t="s">
        <v>7201</v>
      </c>
    </row>
    <row r="502" spans="1:25" x14ac:dyDescent="0.25">
      <c r="A502" s="275" t="s">
        <v>968</v>
      </c>
      <c r="B502" s="199" t="s">
        <v>57</v>
      </c>
      <c r="C502" s="199" t="s">
        <v>98</v>
      </c>
      <c r="D502" s="199" t="s">
        <v>969</v>
      </c>
      <c r="E502" s="199" t="s">
        <v>970</v>
      </c>
      <c r="F502" s="62" t="s">
        <v>27</v>
      </c>
      <c r="G502" s="62" t="str">
        <f>_xlfn.IFNA(VLOOKUP($A502,'Engaged Deals'!$A:$J,2,FALSE),"No")</f>
        <v>No</v>
      </c>
      <c r="H502" s="62" t="s">
        <v>66</v>
      </c>
      <c r="I502" s="199" t="s">
        <v>39</v>
      </c>
      <c r="J502" s="233">
        <v>42935</v>
      </c>
      <c r="K502" s="234" t="s">
        <v>971</v>
      </c>
      <c r="L502" s="199" t="s">
        <v>46</v>
      </c>
      <c r="M502" s="233">
        <v>42935</v>
      </c>
      <c r="N502" s="236">
        <v>500000</v>
      </c>
      <c r="O502" s="373">
        <f t="shared" si="7"/>
        <v>0.5</v>
      </c>
      <c r="P502" s="276">
        <v>1</v>
      </c>
      <c r="Q502" s="235" t="s">
        <v>226</v>
      </c>
      <c r="R502" s="237" t="s">
        <v>103</v>
      </c>
      <c r="S502" s="199" t="s">
        <v>13</v>
      </c>
      <c r="T502" s="199" t="s">
        <v>126</v>
      </c>
      <c r="U502" s="199"/>
      <c r="V502" s="199" t="s">
        <v>106</v>
      </c>
      <c r="W502" s="199"/>
      <c r="Y502" s="374" t="s">
        <v>7201</v>
      </c>
    </row>
    <row r="503" spans="1:25" x14ac:dyDescent="0.25">
      <c r="A503" s="275" t="s">
        <v>968</v>
      </c>
      <c r="B503" s="199" t="s">
        <v>57</v>
      </c>
      <c r="C503" s="199" t="s">
        <v>98</v>
      </c>
      <c r="D503" s="199" t="s">
        <v>969</v>
      </c>
      <c r="E503" s="199" t="s">
        <v>970</v>
      </c>
      <c r="F503" s="62" t="s">
        <v>27</v>
      </c>
      <c r="G503" s="62" t="str">
        <f>_xlfn.IFNA(VLOOKUP($A503,'Engaged Deals'!$A:$J,2,FALSE),"No")</f>
        <v>No</v>
      </c>
      <c r="H503" s="62" t="s">
        <v>66</v>
      </c>
      <c r="I503" s="199" t="s">
        <v>39</v>
      </c>
      <c r="J503" s="233">
        <v>42935</v>
      </c>
      <c r="K503" s="234" t="s">
        <v>971</v>
      </c>
      <c r="L503" s="199" t="s">
        <v>46</v>
      </c>
      <c r="M503" s="233">
        <v>42935</v>
      </c>
      <c r="N503" s="236">
        <v>500000</v>
      </c>
      <c r="O503" s="373">
        <f t="shared" si="7"/>
        <v>0.5</v>
      </c>
      <c r="P503" s="276">
        <v>12</v>
      </c>
      <c r="Q503" s="235" t="s">
        <v>5772</v>
      </c>
      <c r="R503" s="237" t="s">
        <v>125</v>
      </c>
      <c r="S503" s="199" t="s">
        <v>8</v>
      </c>
      <c r="T503" s="199" t="s">
        <v>134</v>
      </c>
      <c r="U503" s="199"/>
      <c r="V503" s="199" t="s">
        <v>106</v>
      </c>
      <c r="W503" s="199"/>
      <c r="Y503" s="374" t="s">
        <v>7201</v>
      </c>
    </row>
    <row r="504" spans="1:25" x14ac:dyDescent="0.25">
      <c r="A504" s="275" t="s">
        <v>4884</v>
      </c>
      <c r="B504" s="199" t="s">
        <v>56</v>
      </c>
      <c r="C504" s="199" t="s">
        <v>194</v>
      </c>
      <c r="D504" s="199" t="s">
        <v>4885</v>
      </c>
      <c r="E504" s="199" t="s">
        <v>4886</v>
      </c>
      <c r="F504" s="62" t="s">
        <v>26</v>
      </c>
      <c r="G504" s="62" t="str">
        <f>_xlfn.IFNA(VLOOKUP($A504,'Engaged Deals'!$A:$J,2,FALSE),"No")</f>
        <v>Yes</v>
      </c>
      <c r="H504" s="62" t="s">
        <v>66</v>
      </c>
      <c r="I504" s="199" t="s">
        <v>33</v>
      </c>
      <c r="J504" s="233">
        <v>43007</v>
      </c>
      <c r="K504" s="234" t="s">
        <v>4887</v>
      </c>
      <c r="L504" s="199" t="s">
        <v>46</v>
      </c>
      <c r="M504" s="233">
        <v>43007</v>
      </c>
      <c r="N504" s="236">
        <v>100000</v>
      </c>
      <c r="O504" s="373">
        <f t="shared" si="7"/>
        <v>0.1</v>
      </c>
      <c r="P504" s="276">
        <v>12</v>
      </c>
      <c r="Q504" s="235" t="s">
        <v>7101</v>
      </c>
      <c r="R504" s="237" t="s">
        <v>125</v>
      </c>
      <c r="S504" s="199" t="s">
        <v>8</v>
      </c>
      <c r="T504" s="199" t="s">
        <v>104</v>
      </c>
      <c r="U504" s="199"/>
      <c r="V504" s="199" t="s">
        <v>6414</v>
      </c>
      <c r="W504" s="199"/>
      <c r="Y504" s="374" t="s">
        <v>7201</v>
      </c>
    </row>
    <row r="505" spans="1:25" x14ac:dyDescent="0.25">
      <c r="A505" s="79" t="s">
        <v>4178</v>
      </c>
      <c r="B505" s="79" t="s">
        <v>62</v>
      </c>
      <c r="C505" s="79" t="s">
        <v>429</v>
      </c>
      <c r="D505" s="79" t="s">
        <v>4179</v>
      </c>
      <c r="E505" s="79" t="s">
        <v>4180</v>
      </c>
      <c r="F505" s="62" t="s">
        <v>26</v>
      </c>
      <c r="G505" s="62" t="str">
        <f>_xlfn.IFNA(VLOOKUP($A505,'Engaged Deals'!$A:$J,2,FALSE),"No")</f>
        <v>No</v>
      </c>
      <c r="H505" s="62" t="s">
        <v>68</v>
      </c>
      <c r="I505" s="79" t="s">
        <v>33</v>
      </c>
      <c r="J505" s="80">
        <v>42790</v>
      </c>
      <c r="K505" s="174" t="s">
        <v>4181</v>
      </c>
      <c r="L505" s="79" t="s">
        <v>46</v>
      </c>
      <c r="M505" s="238">
        <v>42790</v>
      </c>
      <c r="N505" s="167">
        <v>32201</v>
      </c>
      <c r="O505" s="373">
        <f t="shared" si="7"/>
        <v>3.2201E-2</v>
      </c>
      <c r="P505" s="84">
        <v>1</v>
      </c>
      <c r="Q505" s="238" t="s">
        <v>4182</v>
      </c>
      <c r="R505" s="79" t="s">
        <v>125</v>
      </c>
      <c r="S505" s="79" t="s">
        <v>8</v>
      </c>
      <c r="T505" s="79" t="s">
        <v>134</v>
      </c>
      <c r="U505" s="79"/>
      <c r="V505" s="79" t="s">
        <v>5596</v>
      </c>
      <c r="W505" s="79"/>
      <c r="Y505" s="374" t="s">
        <v>7201</v>
      </c>
    </row>
    <row r="506" spans="1:25" x14ac:dyDescent="0.25">
      <c r="A506" s="273" t="s">
        <v>3153</v>
      </c>
      <c r="B506" s="79" t="s">
        <v>57</v>
      </c>
      <c r="C506" s="79" t="s">
        <v>1348</v>
      </c>
      <c r="D506" s="79" t="s">
        <v>3154</v>
      </c>
      <c r="E506" s="79" t="s">
        <v>3155</v>
      </c>
      <c r="F506" s="62" t="s">
        <v>26</v>
      </c>
      <c r="G506" s="62" t="str">
        <f>_xlfn.IFNA(VLOOKUP($A506,'Engaged Deals'!$A:$J,2,FALSE),"No")</f>
        <v>No</v>
      </c>
      <c r="H506" s="62" t="s">
        <v>65</v>
      </c>
      <c r="I506" s="79" t="s">
        <v>32</v>
      </c>
      <c r="J506" s="80">
        <v>42916</v>
      </c>
      <c r="K506" s="174" t="s">
        <v>3156</v>
      </c>
      <c r="L506" s="79" t="s">
        <v>46</v>
      </c>
      <c r="M506" s="238">
        <v>42916</v>
      </c>
      <c r="N506" s="167">
        <v>100000</v>
      </c>
      <c r="O506" s="373">
        <f t="shared" si="7"/>
        <v>0.1</v>
      </c>
      <c r="P506" s="274">
        <v>12</v>
      </c>
      <c r="Q506" s="238" t="s">
        <v>3157</v>
      </c>
      <c r="R506" s="84" t="s">
        <v>125</v>
      </c>
      <c r="S506" s="79" t="s">
        <v>8</v>
      </c>
      <c r="T506" s="79" t="s">
        <v>104</v>
      </c>
      <c r="U506" s="79"/>
      <c r="V506" s="79" t="s">
        <v>5913</v>
      </c>
      <c r="W506" s="79" t="s">
        <v>1091</v>
      </c>
      <c r="Y506" s="374" t="s">
        <v>7201</v>
      </c>
    </row>
    <row r="507" spans="1:25" x14ac:dyDescent="0.25">
      <c r="A507" s="126" t="s">
        <v>7613</v>
      </c>
      <c r="B507" s="126" t="s">
        <v>59</v>
      </c>
      <c r="C507" s="126" t="s">
        <v>468</v>
      </c>
      <c r="D507" s="126" t="s">
        <v>7614</v>
      </c>
      <c r="E507" s="126" t="s">
        <v>7615</v>
      </c>
      <c r="F507" s="62" t="s">
        <v>26</v>
      </c>
      <c r="G507" s="62" t="str">
        <f>_xlfn.IFNA(VLOOKUP($A507,'Engaged Deals'!$A:$J,2,FALSE),"No")</f>
        <v>No</v>
      </c>
      <c r="H507" s="62" t="s">
        <v>66</v>
      </c>
      <c r="I507" s="126" t="s">
        <v>32</v>
      </c>
      <c r="J507" s="127">
        <v>43008</v>
      </c>
      <c r="K507" s="195">
        <v>42824</v>
      </c>
      <c r="L507" s="126" t="s">
        <v>47</v>
      </c>
      <c r="M507" s="127">
        <v>43008</v>
      </c>
      <c r="N507" s="128">
        <v>80000</v>
      </c>
      <c r="O507" s="373">
        <f t="shared" si="7"/>
        <v>0.08</v>
      </c>
      <c r="P507" s="277">
        <v>6</v>
      </c>
      <c r="Q507" s="127">
        <v>42824</v>
      </c>
      <c r="R507" s="202" t="s">
        <v>103</v>
      </c>
      <c r="S507" s="199" t="s">
        <v>8</v>
      </c>
      <c r="T507" s="126" t="s">
        <v>162</v>
      </c>
      <c r="U507" s="126" t="s">
        <v>105</v>
      </c>
      <c r="V507" s="126" t="s">
        <v>7616</v>
      </c>
      <c r="W507" s="199"/>
      <c r="Y507" s="374" t="s">
        <v>7201</v>
      </c>
    </row>
    <row r="508" spans="1:25" x14ac:dyDescent="0.25">
      <c r="A508" s="273" t="s">
        <v>3776</v>
      </c>
      <c r="B508" s="79" t="s">
        <v>57</v>
      </c>
      <c r="C508" s="79" t="s">
        <v>182</v>
      </c>
      <c r="D508" s="79" t="s">
        <v>3112</v>
      </c>
      <c r="E508" s="79" t="s">
        <v>3777</v>
      </c>
      <c r="F508" s="62" t="s">
        <v>24</v>
      </c>
      <c r="G508" s="62" t="str">
        <f>_xlfn.IFNA(VLOOKUP($A508,'Engaged Deals'!$A:$J,2,FALSE),"No")</f>
        <v>No</v>
      </c>
      <c r="H508" s="62" t="s">
        <v>65</v>
      </c>
      <c r="I508" s="79" t="s">
        <v>38</v>
      </c>
      <c r="J508" s="80">
        <v>42839</v>
      </c>
      <c r="K508" s="174" t="s">
        <v>3778</v>
      </c>
      <c r="L508" s="79" t="s">
        <v>49</v>
      </c>
      <c r="M508" s="238">
        <v>42839</v>
      </c>
      <c r="N508" s="167">
        <v>17500</v>
      </c>
      <c r="O508" s="373">
        <f t="shared" si="7"/>
        <v>1.7500000000000002E-2</v>
      </c>
      <c r="P508" s="274">
        <v>1</v>
      </c>
      <c r="Q508" s="238" t="s">
        <v>7102</v>
      </c>
      <c r="R508" s="84" t="s">
        <v>211</v>
      </c>
      <c r="S508" s="79" t="s">
        <v>8</v>
      </c>
      <c r="T508" s="79" t="s">
        <v>104</v>
      </c>
      <c r="U508" s="79" t="s">
        <v>105</v>
      </c>
      <c r="V508" s="79" t="s">
        <v>5507</v>
      </c>
      <c r="W508" s="79" t="s">
        <v>1900</v>
      </c>
      <c r="Y508" s="374" t="s">
        <v>7201</v>
      </c>
    </row>
    <row r="509" spans="1:25" x14ac:dyDescent="0.25">
      <c r="A509" s="113" t="s">
        <v>4340</v>
      </c>
      <c r="B509" s="113" t="s">
        <v>57</v>
      </c>
      <c r="C509" s="113" t="s">
        <v>98</v>
      </c>
      <c r="D509" s="113" t="s">
        <v>3235</v>
      </c>
      <c r="E509" s="113" t="s">
        <v>4341</v>
      </c>
      <c r="F509" s="62" t="s">
        <v>26</v>
      </c>
      <c r="G509" s="62" t="str">
        <f>_xlfn.IFNA(VLOOKUP($A509,'Engaged Deals'!$A:$J,2,FALSE),"No")</f>
        <v>No</v>
      </c>
      <c r="H509" s="62" t="s">
        <v>68</v>
      </c>
      <c r="I509" s="113" t="s">
        <v>32</v>
      </c>
      <c r="J509" s="90">
        <v>42760</v>
      </c>
      <c r="K509" s="91" t="s">
        <v>4342</v>
      </c>
      <c r="L509" s="113" t="s">
        <v>50</v>
      </c>
      <c r="M509" s="165">
        <v>42760</v>
      </c>
      <c r="N509" s="166">
        <v>23000</v>
      </c>
      <c r="O509" s="373">
        <f t="shared" si="7"/>
        <v>2.3E-2</v>
      </c>
      <c r="P509" s="92">
        <v>3</v>
      </c>
      <c r="Q509" s="165" t="s">
        <v>2510</v>
      </c>
      <c r="R509" s="113" t="s">
        <v>578</v>
      </c>
      <c r="S509" s="113" t="s">
        <v>7</v>
      </c>
      <c r="T509" s="113" t="s">
        <v>388</v>
      </c>
      <c r="U509" s="113" t="s">
        <v>389</v>
      </c>
      <c r="V509" s="113" t="s">
        <v>106</v>
      </c>
      <c r="W509" s="113" t="s">
        <v>1629</v>
      </c>
      <c r="Y509" s="374" t="s">
        <v>7201</v>
      </c>
    </row>
    <row r="510" spans="1:25" x14ac:dyDescent="0.25">
      <c r="A510" s="275" t="s">
        <v>3373</v>
      </c>
      <c r="B510" s="199" t="s">
        <v>56</v>
      </c>
      <c r="C510" s="199" t="s">
        <v>161</v>
      </c>
      <c r="D510" s="199" t="s">
        <v>3374</v>
      </c>
      <c r="E510" s="199" t="s">
        <v>3375</v>
      </c>
      <c r="F510" s="62" t="s">
        <v>26</v>
      </c>
      <c r="G510" s="62" t="str">
        <f>_xlfn.IFNA(VLOOKUP($A510,'Engaged Deals'!$A:$J,2,FALSE),"No")</f>
        <v>No</v>
      </c>
      <c r="H510" s="62" t="s">
        <v>67</v>
      </c>
      <c r="I510" s="199" t="s">
        <v>32</v>
      </c>
      <c r="J510" s="233">
        <v>43068</v>
      </c>
      <c r="K510" s="234" t="s">
        <v>3376</v>
      </c>
      <c r="L510" s="199" t="s">
        <v>46</v>
      </c>
      <c r="M510" s="235">
        <v>43068</v>
      </c>
      <c r="N510" s="236">
        <v>100000</v>
      </c>
      <c r="O510" s="373">
        <f t="shared" si="7"/>
        <v>0.1</v>
      </c>
      <c r="P510" s="276">
        <v>12</v>
      </c>
      <c r="Q510" s="235" t="s">
        <v>3377</v>
      </c>
      <c r="R510" s="237" t="s">
        <v>103</v>
      </c>
      <c r="S510" s="199" t="s">
        <v>7</v>
      </c>
      <c r="T510" s="199" t="s">
        <v>388</v>
      </c>
      <c r="U510" s="199" t="s">
        <v>389</v>
      </c>
      <c r="V510" s="199" t="s">
        <v>5587</v>
      </c>
      <c r="W510" s="199"/>
      <c r="Y510" s="374" t="s">
        <v>7201</v>
      </c>
    </row>
    <row r="511" spans="1:25" x14ac:dyDescent="0.25">
      <c r="A511" s="273" t="s">
        <v>4366</v>
      </c>
      <c r="B511" s="79" t="s">
        <v>56</v>
      </c>
      <c r="C511" s="79" t="s">
        <v>161</v>
      </c>
      <c r="D511" s="79" t="s">
        <v>4367</v>
      </c>
      <c r="E511" s="79" t="s">
        <v>4368</v>
      </c>
      <c r="F511" s="62" t="s">
        <v>26</v>
      </c>
      <c r="G511" s="62" t="str">
        <f>_xlfn.IFNA(VLOOKUP($A511,'Engaged Deals'!$A:$J,2,FALSE),"No")</f>
        <v>No</v>
      </c>
      <c r="H511" s="62" t="s">
        <v>65</v>
      </c>
      <c r="I511" s="79" t="s">
        <v>33</v>
      </c>
      <c r="J511" s="80">
        <v>42881</v>
      </c>
      <c r="K511" s="174" t="s">
        <v>4369</v>
      </c>
      <c r="L511" s="79" t="s">
        <v>46</v>
      </c>
      <c r="M511" s="238">
        <v>42881</v>
      </c>
      <c r="N511" s="167">
        <v>20000</v>
      </c>
      <c r="O511" s="373">
        <f t="shared" si="7"/>
        <v>0.02</v>
      </c>
      <c r="P511" s="274">
        <v>1</v>
      </c>
      <c r="Q511" s="238" t="s">
        <v>4370</v>
      </c>
      <c r="R511" s="84" t="s">
        <v>125</v>
      </c>
      <c r="S511" s="79" t="s">
        <v>7</v>
      </c>
      <c r="T511" s="79" t="s">
        <v>388</v>
      </c>
      <c r="U511" s="79" t="s">
        <v>389</v>
      </c>
      <c r="V511" s="79" t="s">
        <v>5533</v>
      </c>
      <c r="W511" s="79"/>
      <c r="Y511" s="374" t="s">
        <v>7201</v>
      </c>
    </row>
    <row r="512" spans="1:25" x14ac:dyDescent="0.25">
      <c r="A512" s="273" t="s">
        <v>4730</v>
      </c>
      <c r="B512" s="79" t="s">
        <v>57</v>
      </c>
      <c r="C512" s="79" t="s">
        <v>182</v>
      </c>
      <c r="D512" s="79" t="s">
        <v>4731</v>
      </c>
      <c r="E512" s="79" t="s">
        <v>4732</v>
      </c>
      <c r="F512" s="62" t="s">
        <v>27</v>
      </c>
      <c r="G512" s="62" t="str">
        <f>_xlfn.IFNA(VLOOKUP($A512,'Engaged Deals'!$A:$J,2,FALSE),"No")</f>
        <v>No</v>
      </c>
      <c r="H512" s="62" t="s">
        <v>65</v>
      </c>
      <c r="I512" s="79" t="s">
        <v>39</v>
      </c>
      <c r="J512" s="80">
        <v>42910</v>
      </c>
      <c r="K512" s="174" t="s">
        <v>4733</v>
      </c>
      <c r="L512" s="79" t="s">
        <v>46</v>
      </c>
      <c r="M512" s="238">
        <v>43098</v>
      </c>
      <c r="N512" s="167">
        <v>4500</v>
      </c>
      <c r="O512" s="373">
        <f t="shared" si="7"/>
        <v>4.4999999999999997E-3</v>
      </c>
      <c r="P512" s="274">
        <v>12</v>
      </c>
      <c r="Q512" s="238" t="s">
        <v>3796</v>
      </c>
      <c r="R512" s="84" t="s">
        <v>103</v>
      </c>
      <c r="S512" s="79" t="s">
        <v>7</v>
      </c>
      <c r="T512" s="79" t="s">
        <v>477</v>
      </c>
      <c r="U512" s="79"/>
      <c r="V512" s="79" t="s">
        <v>6247</v>
      </c>
      <c r="W512" s="79"/>
      <c r="Y512" s="374" t="s">
        <v>7201</v>
      </c>
    </row>
    <row r="513" spans="1:25" x14ac:dyDescent="0.25">
      <c r="A513" s="273" t="s">
        <v>4709</v>
      </c>
      <c r="B513" s="79" t="s">
        <v>57</v>
      </c>
      <c r="C513" s="79" t="s">
        <v>98</v>
      </c>
      <c r="D513" s="79" t="s">
        <v>4710</v>
      </c>
      <c r="E513" s="79" t="s">
        <v>4293</v>
      </c>
      <c r="F513" s="62" t="s">
        <v>26</v>
      </c>
      <c r="G513" s="62" t="str">
        <f>_xlfn.IFNA(VLOOKUP($A513,'Engaged Deals'!$A:$J,2,FALSE),"No")</f>
        <v>No</v>
      </c>
      <c r="H513" s="62" t="s">
        <v>65</v>
      </c>
      <c r="I513" s="79" t="s">
        <v>32</v>
      </c>
      <c r="J513" s="80">
        <v>42881</v>
      </c>
      <c r="K513" s="174" t="s">
        <v>4711</v>
      </c>
      <c r="L513" s="79" t="s">
        <v>47</v>
      </c>
      <c r="M513" s="238">
        <v>42881</v>
      </c>
      <c r="N513" s="167">
        <v>5000</v>
      </c>
      <c r="O513" s="373">
        <f t="shared" si="7"/>
        <v>5.0000000000000001E-3</v>
      </c>
      <c r="P513" s="274">
        <v>12</v>
      </c>
      <c r="Q513" s="238" t="s">
        <v>4042</v>
      </c>
      <c r="R513" s="84" t="s">
        <v>103</v>
      </c>
      <c r="S513" s="79" t="s">
        <v>7</v>
      </c>
      <c r="T513" s="79" t="s">
        <v>477</v>
      </c>
      <c r="U513" s="79" t="s">
        <v>1302</v>
      </c>
      <c r="V513" s="79" t="s">
        <v>106</v>
      </c>
      <c r="W513" s="79" t="s">
        <v>2594</v>
      </c>
      <c r="Y513" s="374" t="s">
        <v>7201</v>
      </c>
    </row>
    <row r="514" spans="1:25" x14ac:dyDescent="0.25">
      <c r="A514" s="273" t="s">
        <v>2797</v>
      </c>
      <c r="B514" s="79" t="s">
        <v>60</v>
      </c>
      <c r="C514" s="79" t="s">
        <v>805</v>
      </c>
      <c r="D514" s="79" t="s">
        <v>2798</v>
      </c>
      <c r="E514" s="79" t="s">
        <v>2799</v>
      </c>
      <c r="F514" s="62" t="s">
        <v>26</v>
      </c>
      <c r="G514" s="62" t="str">
        <f>_xlfn.IFNA(VLOOKUP($A514,'Engaged Deals'!$A:$J,2,FALSE),"No")</f>
        <v>No</v>
      </c>
      <c r="H514" s="62" t="s">
        <v>65</v>
      </c>
      <c r="I514" s="82" t="s">
        <v>32</v>
      </c>
      <c r="J514" s="80">
        <v>42892</v>
      </c>
      <c r="K514" s="174" t="s">
        <v>2800</v>
      </c>
      <c r="L514" s="79" t="s">
        <v>47</v>
      </c>
      <c r="M514" s="238">
        <v>42892</v>
      </c>
      <c r="N514" s="167">
        <v>30000</v>
      </c>
      <c r="O514" s="373">
        <f t="shared" ref="O514:O577" si="8">N514/1000000</f>
        <v>0.03</v>
      </c>
      <c r="P514" s="274">
        <v>12</v>
      </c>
      <c r="Q514" s="238" t="s">
        <v>7102</v>
      </c>
      <c r="R514" s="84" t="s">
        <v>103</v>
      </c>
      <c r="S514" s="79" t="s">
        <v>7</v>
      </c>
      <c r="T514" s="79" t="s">
        <v>388</v>
      </c>
      <c r="U514" s="79" t="s">
        <v>389</v>
      </c>
      <c r="V514" s="79" t="s">
        <v>6098</v>
      </c>
      <c r="W514" s="79" t="s">
        <v>667</v>
      </c>
      <c r="Y514" s="374" t="s">
        <v>7201</v>
      </c>
    </row>
    <row r="515" spans="1:25" x14ac:dyDescent="0.25">
      <c r="A515" s="273" t="s">
        <v>2797</v>
      </c>
      <c r="B515" s="79" t="s">
        <v>60</v>
      </c>
      <c r="C515" s="79" t="s">
        <v>805</v>
      </c>
      <c r="D515" s="79" t="s">
        <v>2798</v>
      </c>
      <c r="E515" s="79" t="s">
        <v>2799</v>
      </c>
      <c r="F515" s="62" t="s">
        <v>26</v>
      </c>
      <c r="G515" s="62" t="str">
        <f>_xlfn.IFNA(VLOOKUP($A515,'Engaged Deals'!$A:$J,2,FALSE),"No")</f>
        <v>No</v>
      </c>
      <c r="H515" s="62" t="s">
        <v>65</v>
      </c>
      <c r="I515" s="82" t="s">
        <v>32</v>
      </c>
      <c r="J515" s="80">
        <v>42892</v>
      </c>
      <c r="K515" s="174" t="s">
        <v>2800</v>
      </c>
      <c r="L515" s="79" t="s">
        <v>47</v>
      </c>
      <c r="M515" s="238">
        <v>42892</v>
      </c>
      <c r="N515" s="167">
        <v>15000</v>
      </c>
      <c r="O515" s="373">
        <f t="shared" si="8"/>
        <v>1.4999999999999999E-2</v>
      </c>
      <c r="P515" s="274">
        <v>12</v>
      </c>
      <c r="Q515" s="238" t="s">
        <v>7102</v>
      </c>
      <c r="R515" s="84" t="s">
        <v>103</v>
      </c>
      <c r="S515" s="79" t="s">
        <v>7</v>
      </c>
      <c r="T515" s="79" t="s">
        <v>477</v>
      </c>
      <c r="U515" s="79" t="s">
        <v>661</v>
      </c>
      <c r="V515" s="79" t="s">
        <v>6098</v>
      </c>
      <c r="W515" s="79" t="s">
        <v>667</v>
      </c>
      <c r="Y515" s="374" t="s">
        <v>7201</v>
      </c>
    </row>
    <row r="516" spans="1:25" x14ac:dyDescent="0.25">
      <c r="A516" s="273" t="s">
        <v>7162</v>
      </c>
      <c r="B516" s="79" t="s">
        <v>56</v>
      </c>
      <c r="C516" s="79" t="s">
        <v>161</v>
      </c>
      <c r="D516" s="79" t="s">
        <v>7163</v>
      </c>
      <c r="E516" s="79" t="s">
        <v>359</v>
      </c>
      <c r="F516" s="62" t="s">
        <v>26</v>
      </c>
      <c r="G516" s="62" t="str">
        <f>_xlfn.IFNA(VLOOKUP($A516,'Engaged Deals'!$A:$J,2,FALSE),"No")</f>
        <v>No</v>
      </c>
      <c r="H516" s="62" t="s">
        <v>65</v>
      </c>
      <c r="I516" s="79" t="s">
        <v>33</v>
      </c>
      <c r="J516" s="80">
        <v>42855</v>
      </c>
      <c r="K516" s="174" t="s">
        <v>7164</v>
      </c>
      <c r="L516" s="79" t="s">
        <v>46</v>
      </c>
      <c r="M516" s="238">
        <v>42916</v>
      </c>
      <c r="N516" s="167">
        <v>300000</v>
      </c>
      <c r="O516" s="373">
        <f t="shared" si="8"/>
        <v>0.3</v>
      </c>
      <c r="P516" s="274">
        <v>6</v>
      </c>
      <c r="Q516" s="238" t="s">
        <v>7164</v>
      </c>
      <c r="R516" s="84" t="s">
        <v>103</v>
      </c>
      <c r="S516" s="79" t="s">
        <v>8</v>
      </c>
      <c r="T516" s="79" t="s">
        <v>104</v>
      </c>
      <c r="U516" s="79" t="s">
        <v>7165</v>
      </c>
      <c r="V516" s="79" t="s">
        <v>7166</v>
      </c>
      <c r="W516" s="79" t="s">
        <v>7167</v>
      </c>
      <c r="Y516" s="374" t="s">
        <v>7201</v>
      </c>
    </row>
    <row r="517" spans="1:25" x14ac:dyDescent="0.25">
      <c r="A517" s="275" t="s">
        <v>1675</v>
      </c>
      <c r="B517" s="203" t="s">
        <v>56</v>
      </c>
      <c r="C517" s="203" t="s">
        <v>109</v>
      </c>
      <c r="D517" s="203" t="s">
        <v>1676</v>
      </c>
      <c r="E517" s="203" t="s">
        <v>1677</v>
      </c>
      <c r="F517" s="62" t="s">
        <v>28</v>
      </c>
      <c r="G517" s="62" t="str">
        <f>_xlfn.IFNA(VLOOKUP($A517,'Engaged Deals'!$A:$J,2,FALSE),"No")</f>
        <v>No</v>
      </c>
      <c r="H517" s="62" t="s">
        <v>66</v>
      </c>
      <c r="I517" s="203" t="s">
        <v>36</v>
      </c>
      <c r="J517" s="233">
        <v>42978</v>
      </c>
      <c r="K517" s="234" t="s">
        <v>1678</v>
      </c>
      <c r="L517" s="203" t="s">
        <v>47</v>
      </c>
      <c r="M517" s="233">
        <v>42982</v>
      </c>
      <c r="N517" s="240">
        <v>250000</v>
      </c>
      <c r="O517" s="373">
        <f t="shared" si="8"/>
        <v>0.25</v>
      </c>
      <c r="P517" s="276">
        <v>12</v>
      </c>
      <c r="Q517" s="239" t="s">
        <v>7102</v>
      </c>
      <c r="R517" s="237" t="s">
        <v>103</v>
      </c>
      <c r="S517" s="203" t="s">
        <v>8</v>
      </c>
      <c r="T517" s="203" t="s">
        <v>158</v>
      </c>
      <c r="U517" s="203" t="s">
        <v>5501</v>
      </c>
      <c r="V517" s="203" t="s">
        <v>6338</v>
      </c>
      <c r="W517" s="203" t="s">
        <v>245</v>
      </c>
      <c r="Y517" s="374" t="s">
        <v>7201</v>
      </c>
    </row>
    <row r="518" spans="1:25" x14ac:dyDescent="0.25">
      <c r="A518" s="275" t="s">
        <v>1154</v>
      </c>
      <c r="B518" s="199" t="s">
        <v>56</v>
      </c>
      <c r="C518" s="199" t="s">
        <v>161</v>
      </c>
      <c r="D518" s="199" t="s">
        <v>1155</v>
      </c>
      <c r="E518" s="199" t="s">
        <v>1156</v>
      </c>
      <c r="F518" s="62" t="s">
        <v>26</v>
      </c>
      <c r="G518" s="62" t="str">
        <f>_xlfn.IFNA(VLOOKUP($A518,'Engaged Deals'!$A:$J,2,FALSE),"No")</f>
        <v>No</v>
      </c>
      <c r="H518" s="62" t="s">
        <v>66</v>
      </c>
      <c r="I518" s="199" t="s">
        <v>33</v>
      </c>
      <c r="J518" s="233">
        <v>43007</v>
      </c>
      <c r="K518" s="234" t="s">
        <v>1157</v>
      </c>
      <c r="L518" s="199" t="s">
        <v>47</v>
      </c>
      <c r="M518" s="233">
        <v>43007</v>
      </c>
      <c r="N518" s="236">
        <v>175000</v>
      </c>
      <c r="O518" s="373">
        <f t="shared" si="8"/>
        <v>0.17499999999999999</v>
      </c>
      <c r="P518" s="276">
        <v>36</v>
      </c>
      <c r="Q518" s="235" t="s">
        <v>7543</v>
      </c>
      <c r="R518" s="237" t="s">
        <v>103</v>
      </c>
      <c r="S518" s="199" t="s">
        <v>9</v>
      </c>
      <c r="T518" s="199" t="s">
        <v>184</v>
      </c>
      <c r="U518" s="199" t="s">
        <v>185</v>
      </c>
      <c r="V518" s="199" t="s">
        <v>5824</v>
      </c>
      <c r="W518" s="199" t="s">
        <v>313</v>
      </c>
      <c r="Y518" s="374" t="s">
        <v>7201</v>
      </c>
    </row>
    <row r="519" spans="1:25" x14ac:dyDescent="0.25">
      <c r="A519" s="275" t="s">
        <v>1975</v>
      </c>
      <c r="B519" s="199" t="s">
        <v>56</v>
      </c>
      <c r="C519" s="199" t="s">
        <v>109</v>
      </c>
      <c r="D519" s="199" t="s">
        <v>155</v>
      </c>
      <c r="E519" s="199" t="s">
        <v>1976</v>
      </c>
      <c r="F519" s="62" t="s">
        <v>28</v>
      </c>
      <c r="G519" s="62" t="str">
        <f>_xlfn.IFNA(VLOOKUP($A519,'Engaged Deals'!$A:$J,2,FALSE),"No")</f>
        <v>No</v>
      </c>
      <c r="H519" s="62" t="s">
        <v>67</v>
      </c>
      <c r="I519" s="199" t="s">
        <v>43</v>
      </c>
      <c r="J519" s="233">
        <v>43035</v>
      </c>
      <c r="K519" s="234" t="s">
        <v>1857</v>
      </c>
      <c r="L519" s="199" t="s">
        <v>47</v>
      </c>
      <c r="M519" s="235">
        <v>43035</v>
      </c>
      <c r="N519" s="236">
        <v>200000</v>
      </c>
      <c r="O519" s="373">
        <f t="shared" si="8"/>
        <v>0.2</v>
      </c>
      <c r="P519" s="276">
        <v>12</v>
      </c>
      <c r="Q519" s="235" t="s">
        <v>102</v>
      </c>
      <c r="R519" s="237" t="s">
        <v>103</v>
      </c>
      <c r="S519" s="199" t="s">
        <v>7</v>
      </c>
      <c r="T519" s="199" t="s">
        <v>388</v>
      </c>
      <c r="U519" s="199" t="s">
        <v>389</v>
      </c>
      <c r="V519" s="199" t="s">
        <v>5825</v>
      </c>
      <c r="W519" s="199" t="s">
        <v>159</v>
      </c>
      <c r="Y519" s="374" t="s">
        <v>7201</v>
      </c>
    </row>
    <row r="520" spans="1:25" x14ac:dyDescent="0.25">
      <c r="A520" s="275" t="s">
        <v>1975</v>
      </c>
      <c r="B520" s="199" t="s">
        <v>56</v>
      </c>
      <c r="C520" s="199" t="s">
        <v>109</v>
      </c>
      <c r="D520" s="199" t="s">
        <v>155</v>
      </c>
      <c r="E520" s="199" t="s">
        <v>1976</v>
      </c>
      <c r="F520" s="62" t="s">
        <v>28</v>
      </c>
      <c r="G520" s="62" t="str">
        <f>_xlfn.IFNA(VLOOKUP($A520,'Engaged Deals'!$A:$J,2,FALSE),"No")</f>
        <v>No</v>
      </c>
      <c r="H520" s="62" t="s">
        <v>67</v>
      </c>
      <c r="I520" s="199" t="s">
        <v>43</v>
      </c>
      <c r="J520" s="233">
        <v>43035</v>
      </c>
      <c r="K520" s="234" t="s">
        <v>1857</v>
      </c>
      <c r="L520" s="199" t="s">
        <v>47</v>
      </c>
      <c r="M520" s="235">
        <v>43035</v>
      </c>
      <c r="N520" s="236">
        <v>400</v>
      </c>
      <c r="O520" s="373">
        <f t="shared" si="8"/>
        <v>4.0000000000000002E-4</v>
      </c>
      <c r="P520" s="276">
        <v>4</v>
      </c>
      <c r="Q520" s="235" t="s">
        <v>7794</v>
      </c>
      <c r="R520" s="237" t="s">
        <v>211</v>
      </c>
      <c r="S520" s="199" t="s">
        <v>8</v>
      </c>
      <c r="T520" s="199" t="s">
        <v>158</v>
      </c>
      <c r="U520" s="199" t="s">
        <v>5501</v>
      </c>
      <c r="V520" s="199" t="s">
        <v>5825</v>
      </c>
      <c r="W520" s="199" t="s">
        <v>159</v>
      </c>
      <c r="Y520" s="374" t="s">
        <v>7201</v>
      </c>
    </row>
    <row r="521" spans="1:25" x14ac:dyDescent="0.25">
      <c r="A521" s="273" t="s">
        <v>3947</v>
      </c>
      <c r="B521" s="79" t="s">
        <v>60</v>
      </c>
      <c r="C521" s="79" t="s">
        <v>543</v>
      </c>
      <c r="D521" s="79" t="s">
        <v>3650</v>
      </c>
      <c r="E521" s="79" t="s">
        <v>3948</v>
      </c>
      <c r="F521" s="62" t="s">
        <v>6576</v>
      </c>
      <c r="G521" s="62" t="str">
        <f>_xlfn.IFNA(VLOOKUP($A521,'Engaged Deals'!$A:$J,2,FALSE),"No")</f>
        <v>No</v>
      </c>
      <c r="H521" s="62" t="s">
        <v>65</v>
      </c>
      <c r="I521" s="79" t="s">
        <v>32</v>
      </c>
      <c r="J521" s="80">
        <v>42916</v>
      </c>
      <c r="K521" s="174" t="s">
        <v>3949</v>
      </c>
      <c r="L521" s="79" t="s">
        <v>47</v>
      </c>
      <c r="M521" s="238">
        <v>42916</v>
      </c>
      <c r="N521" s="167">
        <v>50000</v>
      </c>
      <c r="O521" s="373">
        <f t="shared" si="8"/>
        <v>0.05</v>
      </c>
      <c r="P521" s="274">
        <v>12</v>
      </c>
      <c r="Q521" s="238" t="s">
        <v>172</v>
      </c>
      <c r="R521" s="84" t="s">
        <v>103</v>
      </c>
      <c r="S521" s="79" t="s">
        <v>7</v>
      </c>
      <c r="T521" s="79" t="s">
        <v>477</v>
      </c>
      <c r="U521" s="79" t="s">
        <v>1138</v>
      </c>
      <c r="V521" s="79" t="s">
        <v>6158</v>
      </c>
      <c r="W521" s="79" t="s">
        <v>356</v>
      </c>
      <c r="Y521" s="374" t="s">
        <v>7201</v>
      </c>
    </row>
    <row r="522" spans="1:25" x14ac:dyDescent="0.25">
      <c r="A522" s="79" t="s">
        <v>4105</v>
      </c>
      <c r="B522" s="79" t="s">
        <v>57</v>
      </c>
      <c r="C522" s="79" t="s">
        <v>182</v>
      </c>
      <c r="D522" s="79" t="s">
        <v>1380</v>
      </c>
      <c r="E522" s="79" t="s">
        <v>4106</v>
      </c>
      <c r="F522" s="62" t="s">
        <v>24</v>
      </c>
      <c r="G522" s="62" t="str">
        <f>_xlfn.IFNA(VLOOKUP($A522,'Engaged Deals'!$A:$J,2,FALSE),"No")</f>
        <v>No</v>
      </c>
      <c r="H522" s="62" t="s">
        <v>68</v>
      </c>
      <c r="I522" s="79" t="s">
        <v>37</v>
      </c>
      <c r="J522" s="80">
        <v>42803</v>
      </c>
      <c r="K522" s="174" t="s">
        <v>4107</v>
      </c>
      <c r="L522" s="79" t="s">
        <v>47</v>
      </c>
      <c r="M522" s="238">
        <v>42826</v>
      </c>
      <c r="N522" s="167">
        <v>35000</v>
      </c>
      <c r="O522" s="373">
        <f t="shared" si="8"/>
        <v>3.5000000000000003E-2</v>
      </c>
      <c r="P522" s="84">
        <v>12</v>
      </c>
      <c r="Q522" s="238" t="s">
        <v>7101</v>
      </c>
      <c r="R522" s="79" t="s">
        <v>103</v>
      </c>
      <c r="S522" s="79" t="s">
        <v>8</v>
      </c>
      <c r="T522" s="79" t="s">
        <v>104</v>
      </c>
      <c r="U522" s="79" t="s">
        <v>5594</v>
      </c>
      <c r="V522" s="79" t="s">
        <v>5584</v>
      </c>
      <c r="W522" s="79" t="s">
        <v>4108</v>
      </c>
      <c r="Y522" s="374" t="s">
        <v>7201</v>
      </c>
    </row>
    <row r="523" spans="1:25" x14ac:dyDescent="0.25">
      <c r="A523" s="273" t="s">
        <v>3149</v>
      </c>
      <c r="B523" s="79" t="s">
        <v>56</v>
      </c>
      <c r="C523" s="79" t="s">
        <v>161</v>
      </c>
      <c r="D523" s="79" t="s">
        <v>3150</v>
      </c>
      <c r="E523" s="79" t="s">
        <v>2729</v>
      </c>
      <c r="F523" s="62" t="s">
        <v>26</v>
      </c>
      <c r="G523" s="62" t="str">
        <f>_xlfn.IFNA(VLOOKUP($A523,'Engaged Deals'!$A:$J,2,FALSE),"No")</f>
        <v>No</v>
      </c>
      <c r="H523" s="62" t="s">
        <v>65</v>
      </c>
      <c r="I523" s="79" t="s">
        <v>32</v>
      </c>
      <c r="J523" s="80">
        <v>42916</v>
      </c>
      <c r="K523" s="174" t="s">
        <v>3151</v>
      </c>
      <c r="L523" s="79" t="s">
        <v>47</v>
      </c>
      <c r="M523" s="238">
        <v>42916</v>
      </c>
      <c r="N523" s="167">
        <v>100000</v>
      </c>
      <c r="O523" s="373">
        <f t="shared" si="8"/>
        <v>0.1</v>
      </c>
      <c r="P523" s="274">
        <v>1</v>
      </c>
      <c r="Q523" s="238" t="s">
        <v>6802</v>
      </c>
      <c r="R523" s="84" t="s">
        <v>103</v>
      </c>
      <c r="S523" s="79" t="s">
        <v>13</v>
      </c>
      <c r="T523" s="79" t="s">
        <v>126</v>
      </c>
      <c r="U523" s="79" t="s">
        <v>3152</v>
      </c>
      <c r="V523" s="79" t="s">
        <v>6803</v>
      </c>
      <c r="W523" s="79" t="s">
        <v>313</v>
      </c>
      <c r="Y523" s="374" t="s">
        <v>7201</v>
      </c>
    </row>
    <row r="524" spans="1:25" x14ac:dyDescent="0.25">
      <c r="A524" s="275" t="s">
        <v>4038</v>
      </c>
      <c r="B524" s="199" t="s">
        <v>57</v>
      </c>
      <c r="C524" s="199" t="s">
        <v>182</v>
      </c>
      <c r="D524" s="199" t="s">
        <v>4039</v>
      </c>
      <c r="E524" s="199" t="s">
        <v>4040</v>
      </c>
      <c r="F524" s="62" t="s">
        <v>28</v>
      </c>
      <c r="G524" s="62" t="str">
        <f>_xlfn.IFNA(VLOOKUP($A524,'Engaged Deals'!$A:$J,2,FALSE),"No")</f>
        <v>No</v>
      </c>
      <c r="H524" s="62" t="s">
        <v>67</v>
      </c>
      <c r="I524" s="199" t="s">
        <v>36</v>
      </c>
      <c r="J524" s="233">
        <v>43100</v>
      </c>
      <c r="K524" s="234" t="s">
        <v>4041</v>
      </c>
      <c r="L524" s="199" t="s">
        <v>46</v>
      </c>
      <c r="M524" s="235">
        <v>43100</v>
      </c>
      <c r="N524" s="236">
        <v>50000</v>
      </c>
      <c r="O524" s="373">
        <f t="shared" si="8"/>
        <v>0.05</v>
      </c>
      <c r="P524" s="276">
        <v>60</v>
      </c>
      <c r="Q524" s="235" t="s">
        <v>4042</v>
      </c>
      <c r="R524" s="237" t="s">
        <v>103</v>
      </c>
      <c r="S524" s="199" t="s">
        <v>7</v>
      </c>
      <c r="T524" s="199" t="s">
        <v>477</v>
      </c>
      <c r="U524" s="199" t="s">
        <v>1302</v>
      </c>
      <c r="V524" s="199" t="s">
        <v>6493</v>
      </c>
      <c r="W524" s="199" t="s">
        <v>1091</v>
      </c>
      <c r="Y524" s="374" t="s">
        <v>7201</v>
      </c>
    </row>
    <row r="525" spans="1:25" x14ac:dyDescent="0.25">
      <c r="A525" s="273" t="s">
        <v>4382</v>
      </c>
      <c r="B525" s="79" t="s">
        <v>60</v>
      </c>
      <c r="C525" s="79" t="s">
        <v>805</v>
      </c>
      <c r="D525" s="79" t="s">
        <v>3807</v>
      </c>
      <c r="E525" s="79" t="s">
        <v>4383</v>
      </c>
      <c r="F525" s="62" t="s">
        <v>28</v>
      </c>
      <c r="G525" s="62" t="str">
        <f>_xlfn.IFNA(VLOOKUP($A525,'Engaged Deals'!$A:$J,2,FALSE),"No")</f>
        <v>No</v>
      </c>
      <c r="H525" s="62" t="s">
        <v>65</v>
      </c>
      <c r="I525" s="79" t="s">
        <v>34</v>
      </c>
      <c r="J525" s="80">
        <v>42853</v>
      </c>
      <c r="K525" s="174" t="s">
        <v>4384</v>
      </c>
      <c r="L525" s="79" t="s">
        <v>48</v>
      </c>
      <c r="M525" s="238">
        <v>42853</v>
      </c>
      <c r="N525" s="167">
        <v>20000</v>
      </c>
      <c r="O525" s="373">
        <f t="shared" si="8"/>
        <v>0.02</v>
      </c>
      <c r="P525" s="274">
        <v>1</v>
      </c>
      <c r="Q525" s="238" t="s">
        <v>7102</v>
      </c>
      <c r="R525" s="84" t="s">
        <v>211</v>
      </c>
      <c r="S525" s="79" t="s">
        <v>14</v>
      </c>
      <c r="T525" s="79" t="s">
        <v>911</v>
      </c>
      <c r="U525" s="79" t="s">
        <v>4385</v>
      </c>
      <c r="V525" s="79" t="s">
        <v>5848</v>
      </c>
      <c r="W525" s="79"/>
      <c r="Y525" s="374" t="s">
        <v>7201</v>
      </c>
    </row>
    <row r="526" spans="1:25" x14ac:dyDescent="0.25">
      <c r="A526" s="275" t="s">
        <v>1731</v>
      </c>
      <c r="B526" s="199" t="s">
        <v>59</v>
      </c>
      <c r="C526" s="199" t="s">
        <v>468</v>
      </c>
      <c r="D526" s="199" t="s">
        <v>1732</v>
      </c>
      <c r="E526" s="199" t="s">
        <v>1733</v>
      </c>
      <c r="F526" s="62" t="s">
        <v>26</v>
      </c>
      <c r="G526" s="62" t="str">
        <f>_xlfn.IFNA(VLOOKUP($A526,'Engaged Deals'!$A:$J,2,FALSE),"No")</f>
        <v>No</v>
      </c>
      <c r="H526" s="62" t="s">
        <v>67</v>
      </c>
      <c r="I526" s="199" t="s">
        <v>32</v>
      </c>
      <c r="J526" s="233">
        <v>43034</v>
      </c>
      <c r="K526" s="234" t="s">
        <v>1734</v>
      </c>
      <c r="L526" s="199" t="s">
        <v>47</v>
      </c>
      <c r="M526" s="235">
        <v>43034</v>
      </c>
      <c r="N526" s="236">
        <v>242612</v>
      </c>
      <c r="O526" s="373">
        <f t="shared" si="8"/>
        <v>0.24261199999999999</v>
      </c>
      <c r="P526" s="276">
        <v>1</v>
      </c>
      <c r="Q526" s="235" t="s">
        <v>7714</v>
      </c>
      <c r="R526" s="237" t="s">
        <v>103</v>
      </c>
      <c r="S526" s="199" t="s">
        <v>7</v>
      </c>
      <c r="T526" s="199" t="s">
        <v>388</v>
      </c>
      <c r="U526" s="199" t="s">
        <v>389</v>
      </c>
      <c r="V526" s="199" t="s">
        <v>7715</v>
      </c>
      <c r="W526" s="199" t="s">
        <v>667</v>
      </c>
      <c r="Y526" s="374" t="s">
        <v>7201</v>
      </c>
    </row>
    <row r="527" spans="1:25" x14ac:dyDescent="0.25">
      <c r="A527" s="273" t="s">
        <v>4642</v>
      </c>
      <c r="B527" s="79" t="s">
        <v>56</v>
      </c>
      <c r="C527" s="79" t="s">
        <v>235</v>
      </c>
      <c r="D527" s="79" t="s">
        <v>4629</v>
      </c>
      <c r="E527" s="79" t="s">
        <v>4643</v>
      </c>
      <c r="F527" s="62" t="s">
        <v>24</v>
      </c>
      <c r="G527" s="62" t="str">
        <f>_xlfn.IFNA(VLOOKUP($A527,'Engaged Deals'!$A:$J,2,FALSE),"No")</f>
        <v>No</v>
      </c>
      <c r="H527" s="62" t="s">
        <v>65</v>
      </c>
      <c r="I527" s="79" t="s">
        <v>37</v>
      </c>
      <c r="J527" s="80">
        <v>42901</v>
      </c>
      <c r="K527" s="174" t="s">
        <v>4644</v>
      </c>
      <c r="L527" s="79" t="s">
        <v>46</v>
      </c>
      <c r="M527" s="238">
        <v>42901</v>
      </c>
      <c r="N527" s="167">
        <v>10000</v>
      </c>
      <c r="O527" s="373">
        <f t="shared" si="8"/>
        <v>0.01</v>
      </c>
      <c r="P527" s="274">
        <v>12</v>
      </c>
      <c r="Q527" s="238" t="s">
        <v>660</v>
      </c>
      <c r="R527" s="84" t="s">
        <v>125</v>
      </c>
      <c r="S527" s="79" t="s">
        <v>7</v>
      </c>
      <c r="T527" s="79" t="s">
        <v>477</v>
      </c>
      <c r="U527" s="79" t="s">
        <v>478</v>
      </c>
      <c r="V527" s="79" t="s">
        <v>6242</v>
      </c>
      <c r="W527" s="79" t="s">
        <v>297</v>
      </c>
      <c r="Y527" s="374" t="s">
        <v>7201</v>
      </c>
    </row>
    <row r="528" spans="1:25" x14ac:dyDescent="0.25">
      <c r="A528" s="278" t="s">
        <v>7589</v>
      </c>
      <c r="B528" s="268" t="s">
        <v>62</v>
      </c>
      <c r="C528" s="268" t="s">
        <v>429</v>
      </c>
      <c r="D528" s="268" t="s">
        <v>7590</v>
      </c>
      <c r="E528" s="268" t="s">
        <v>316</v>
      </c>
      <c r="F528" s="62" t="s">
        <v>28</v>
      </c>
      <c r="G528" s="62" t="str">
        <f>_xlfn.IFNA(VLOOKUP($A528,'Engaged Deals'!$A:$J,2,FALSE),"No")</f>
        <v>No</v>
      </c>
      <c r="H528" s="62" t="s">
        <v>66</v>
      </c>
      <c r="I528" s="268" t="s">
        <v>34</v>
      </c>
      <c r="J528" s="269">
        <v>43007</v>
      </c>
      <c r="K528" s="270" t="s">
        <v>7591</v>
      </c>
      <c r="L528" s="268" t="s">
        <v>46</v>
      </c>
      <c r="M528" s="269">
        <v>43007</v>
      </c>
      <c r="N528" s="271">
        <v>119144</v>
      </c>
      <c r="O528" s="373">
        <f t="shared" si="8"/>
        <v>0.119144</v>
      </c>
      <c r="P528" s="280">
        <v>12</v>
      </c>
      <c r="Q528" s="279" t="s">
        <v>7102</v>
      </c>
      <c r="R528" s="272" t="s">
        <v>103</v>
      </c>
      <c r="S528" s="268" t="s">
        <v>18</v>
      </c>
      <c r="T528" s="268" t="s">
        <v>316</v>
      </c>
      <c r="U528" s="268"/>
      <c r="V528" s="199" t="s">
        <v>7592</v>
      </c>
      <c r="W528" s="199"/>
      <c r="Y528" s="374" t="s">
        <v>7201</v>
      </c>
    </row>
    <row r="529" spans="1:25" x14ac:dyDescent="0.25">
      <c r="A529" s="275" t="s">
        <v>3703</v>
      </c>
      <c r="B529" s="199" t="s">
        <v>57</v>
      </c>
      <c r="C529" s="199" t="s">
        <v>1348</v>
      </c>
      <c r="D529" s="199" t="s">
        <v>3704</v>
      </c>
      <c r="E529" s="199" t="s">
        <v>582</v>
      </c>
      <c r="F529" s="62" t="s">
        <v>27</v>
      </c>
      <c r="G529" s="62" t="str">
        <f>_xlfn.IFNA(VLOOKUP($A529,'Engaged Deals'!$A:$J,2,FALSE),"No")</f>
        <v>No</v>
      </c>
      <c r="H529" s="62" t="s">
        <v>66</v>
      </c>
      <c r="I529" s="199" t="s">
        <v>39</v>
      </c>
      <c r="J529" s="233">
        <v>43007</v>
      </c>
      <c r="K529" s="234" t="s">
        <v>3705</v>
      </c>
      <c r="L529" s="199" t="s">
        <v>47</v>
      </c>
      <c r="M529" s="233">
        <v>43007</v>
      </c>
      <c r="N529" s="236">
        <v>60000</v>
      </c>
      <c r="O529" s="373">
        <f t="shared" si="8"/>
        <v>0.06</v>
      </c>
      <c r="P529" s="276">
        <v>12</v>
      </c>
      <c r="Q529" s="235" t="s">
        <v>7102</v>
      </c>
      <c r="R529" s="237" t="s">
        <v>125</v>
      </c>
      <c r="S529" s="199" t="s">
        <v>8</v>
      </c>
      <c r="T529" s="199" t="s">
        <v>104</v>
      </c>
      <c r="U529" s="199" t="s">
        <v>105</v>
      </c>
      <c r="V529" s="199" t="s">
        <v>5913</v>
      </c>
      <c r="W529" s="199" t="s">
        <v>1947</v>
      </c>
      <c r="Y529" s="374" t="s">
        <v>7201</v>
      </c>
    </row>
    <row r="530" spans="1:25" x14ac:dyDescent="0.25">
      <c r="A530" s="273" t="s">
        <v>4412</v>
      </c>
      <c r="B530" s="79" t="s">
        <v>60</v>
      </c>
      <c r="C530" s="79" t="s">
        <v>377</v>
      </c>
      <c r="D530" s="79" t="s">
        <v>1375</v>
      </c>
      <c r="E530" s="79" t="s">
        <v>4413</v>
      </c>
      <c r="F530" s="62" t="s">
        <v>26</v>
      </c>
      <c r="G530" s="62" t="str">
        <f>_xlfn.IFNA(VLOOKUP($A530,'Engaged Deals'!$A:$J,2,FALSE),"No")</f>
        <v>No</v>
      </c>
      <c r="H530" s="62" t="s">
        <v>65</v>
      </c>
      <c r="I530" s="79" t="s">
        <v>32</v>
      </c>
      <c r="J530" s="80">
        <v>42886</v>
      </c>
      <c r="K530" s="174" t="s">
        <v>4414</v>
      </c>
      <c r="L530" s="79" t="s">
        <v>47</v>
      </c>
      <c r="M530" s="238">
        <v>42886</v>
      </c>
      <c r="N530" s="167">
        <v>20000</v>
      </c>
      <c r="O530" s="373">
        <f t="shared" si="8"/>
        <v>0.02</v>
      </c>
      <c r="P530" s="274">
        <v>1</v>
      </c>
      <c r="Q530" s="238" t="s">
        <v>113</v>
      </c>
      <c r="R530" s="84" t="s">
        <v>125</v>
      </c>
      <c r="S530" s="79" t="s">
        <v>8</v>
      </c>
      <c r="T530" s="79" t="s">
        <v>134</v>
      </c>
      <c r="U530" s="79" t="s">
        <v>5491</v>
      </c>
      <c r="V530" s="79" t="s">
        <v>5801</v>
      </c>
      <c r="W530" s="79" t="s">
        <v>667</v>
      </c>
      <c r="Y530" s="374" t="s">
        <v>7201</v>
      </c>
    </row>
    <row r="531" spans="1:25" x14ac:dyDescent="0.25">
      <c r="A531" s="275" t="s">
        <v>4435</v>
      </c>
      <c r="B531" s="199" t="s">
        <v>57</v>
      </c>
      <c r="C531" s="199" t="s">
        <v>775</v>
      </c>
      <c r="D531" s="199" t="s">
        <v>4436</v>
      </c>
      <c r="E531" s="199" t="s">
        <v>4437</v>
      </c>
      <c r="F531" s="62" t="s">
        <v>26</v>
      </c>
      <c r="G531" s="62" t="str">
        <f>_xlfn.IFNA(VLOOKUP($A531,'Engaged Deals'!$A:$J,2,FALSE),"No")</f>
        <v>No</v>
      </c>
      <c r="H531" s="62" t="s">
        <v>66</v>
      </c>
      <c r="I531" s="199" t="s">
        <v>32</v>
      </c>
      <c r="J531" s="233">
        <v>43004</v>
      </c>
      <c r="K531" s="234" t="s">
        <v>4438</v>
      </c>
      <c r="L531" s="199" t="s">
        <v>46</v>
      </c>
      <c r="M531" s="233">
        <v>43004</v>
      </c>
      <c r="N531" s="236">
        <v>20000</v>
      </c>
      <c r="O531" s="373">
        <f t="shared" si="8"/>
        <v>0.02</v>
      </c>
      <c r="P531" s="276">
        <v>12</v>
      </c>
      <c r="Q531" s="235" t="s">
        <v>1597</v>
      </c>
      <c r="R531" s="237" t="s">
        <v>125</v>
      </c>
      <c r="S531" s="199" t="s">
        <v>8</v>
      </c>
      <c r="T531" s="199" t="s">
        <v>104</v>
      </c>
      <c r="U531" s="199"/>
      <c r="V531" s="199" t="s">
        <v>6403</v>
      </c>
      <c r="W531" s="199"/>
      <c r="Y531" s="374" t="s">
        <v>7201</v>
      </c>
    </row>
    <row r="532" spans="1:25" x14ac:dyDescent="0.25">
      <c r="A532" s="275" t="s">
        <v>6920</v>
      </c>
      <c r="B532" s="199" t="s">
        <v>56</v>
      </c>
      <c r="C532" s="199" t="s">
        <v>235</v>
      </c>
      <c r="D532" s="199" t="s">
        <v>6921</v>
      </c>
      <c r="E532" s="199" t="s">
        <v>6922</v>
      </c>
      <c r="F532" s="62" t="s">
        <v>24</v>
      </c>
      <c r="G532" s="62" t="str">
        <f>_xlfn.IFNA(VLOOKUP($A532,'Engaged Deals'!$A:$J,2,FALSE),"No")</f>
        <v>No</v>
      </c>
      <c r="H532" s="62" t="s">
        <v>66</v>
      </c>
      <c r="I532" s="199" t="s">
        <v>37</v>
      </c>
      <c r="J532" s="233">
        <v>42986</v>
      </c>
      <c r="K532" s="234" t="s">
        <v>6964</v>
      </c>
      <c r="L532" s="199" t="s">
        <v>46</v>
      </c>
      <c r="M532" s="233">
        <v>43101</v>
      </c>
      <c r="N532" s="236">
        <v>25000</v>
      </c>
      <c r="O532" s="373">
        <f t="shared" si="8"/>
        <v>2.5000000000000001E-2</v>
      </c>
      <c r="P532" s="276">
        <v>12</v>
      </c>
      <c r="Q532" s="235" t="s">
        <v>6964</v>
      </c>
      <c r="R532" s="237" t="s">
        <v>103</v>
      </c>
      <c r="S532" s="199" t="s">
        <v>8</v>
      </c>
      <c r="T532" s="199" t="s">
        <v>104</v>
      </c>
      <c r="U532" s="199"/>
      <c r="V532" s="199" t="s">
        <v>6965</v>
      </c>
      <c r="W532" s="199" t="s">
        <v>2625</v>
      </c>
      <c r="Y532" s="374" t="s">
        <v>7201</v>
      </c>
    </row>
    <row r="533" spans="1:25" x14ac:dyDescent="0.25">
      <c r="A533" s="281" t="s">
        <v>7478</v>
      </c>
      <c r="B533" s="282" t="s">
        <v>57</v>
      </c>
      <c r="C533" s="282" t="s">
        <v>182</v>
      </c>
      <c r="D533" s="282" t="s">
        <v>7298</v>
      </c>
      <c r="E533" s="282" t="s">
        <v>7479</v>
      </c>
      <c r="F533" s="62" t="s">
        <v>27</v>
      </c>
      <c r="G533" s="62" t="str">
        <f>_xlfn.IFNA(VLOOKUP($A533,'Engaged Deals'!$A:$J,2,FALSE),"No")</f>
        <v>No</v>
      </c>
      <c r="H533" s="62" t="s">
        <v>65</v>
      </c>
      <c r="I533" s="282" t="s">
        <v>39</v>
      </c>
      <c r="J533" s="283">
        <v>42911</v>
      </c>
      <c r="K533" s="284" t="s">
        <v>7480</v>
      </c>
      <c r="L533" s="282" t="s">
        <v>47</v>
      </c>
      <c r="M533" s="285">
        <v>42915</v>
      </c>
      <c r="N533" s="286">
        <v>80</v>
      </c>
      <c r="O533" s="373">
        <f t="shared" si="8"/>
        <v>8.0000000000000007E-5</v>
      </c>
      <c r="P533" s="287">
        <v>6</v>
      </c>
      <c r="Q533" s="285" t="s">
        <v>7102</v>
      </c>
      <c r="R533" s="288" t="s">
        <v>211</v>
      </c>
      <c r="S533" s="282" t="s">
        <v>8</v>
      </c>
      <c r="T533" s="282" t="s">
        <v>104</v>
      </c>
      <c r="U533" s="282" t="s">
        <v>105</v>
      </c>
      <c r="V533" s="79" t="s">
        <v>7255</v>
      </c>
      <c r="W533" s="79" t="s">
        <v>186</v>
      </c>
      <c r="Y533" s="374" t="s">
        <v>7201</v>
      </c>
    </row>
    <row r="534" spans="1:25" x14ac:dyDescent="0.25">
      <c r="A534" s="275" t="s">
        <v>2836</v>
      </c>
      <c r="B534" s="199" t="s">
        <v>60</v>
      </c>
      <c r="C534" s="199" t="s">
        <v>805</v>
      </c>
      <c r="D534" s="199" t="s">
        <v>2837</v>
      </c>
      <c r="E534" s="199" t="s">
        <v>2838</v>
      </c>
      <c r="F534" s="62" t="s">
        <v>26</v>
      </c>
      <c r="G534" s="62" t="str">
        <f>_xlfn.IFNA(VLOOKUP($A534,'Engaged Deals'!$A:$J,2,FALSE),"No")</f>
        <v>No</v>
      </c>
      <c r="H534" s="62" t="s">
        <v>66</v>
      </c>
      <c r="I534" s="199" t="s">
        <v>32</v>
      </c>
      <c r="J534" s="233">
        <v>43007</v>
      </c>
      <c r="K534" s="234" t="s">
        <v>2839</v>
      </c>
      <c r="L534" s="199" t="s">
        <v>47</v>
      </c>
      <c r="M534" s="233">
        <v>43007</v>
      </c>
      <c r="N534" s="236">
        <v>100000</v>
      </c>
      <c r="O534" s="373">
        <f t="shared" si="8"/>
        <v>0.1</v>
      </c>
      <c r="P534" s="276">
        <v>12</v>
      </c>
      <c r="Q534" s="235" t="s">
        <v>7102</v>
      </c>
      <c r="R534" s="237" t="s">
        <v>125</v>
      </c>
      <c r="S534" s="199" t="s">
        <v>7</v>
      </c>
      <c r="T534" s="199" t="s">
        <v>477</v>
      </c>
      <c r="U534" s="199" t="s">
        <v>2539</v>
      </c>
      <c r="V534" s="199" t="s">
        <v>5966</v>
      </c>
      <c r="W534" s="199" t="s">
        <v>667</v>
      </c>
      <c r="Y534" s="374" t="s">
        <v>7201</v>
      </c>
    </row>
    <row r="535" spans="1:25" x14ac:dyDescent="0.25">
      <c r="A535" s="273" t="s">
        <v>3700</v>
      </c>
      <c r="B535" s="79" t="s">
        <v>57</v>
      </c>
      <c r="C535" s="79" t="s">
        <v>147</v>
      </c>
      <c r="D535" s="79" t="s">
        <v>3701</v>
      </c>
      <c r="E535" s="79" t="s">
        <v>582</v>
      </c>
      <c r="F535" s="62" t="s">
        <v>26</v>
      </c>
      <c r="G535" s="62" t="str">
        <f>_xlfn.IFNA(VLOOKUP($A535,'Engaged Deals'!$A:$J,2,FALSE),"No")</f>
        <v>No</v>
      </c>
      <c r="H535" s="62" t="s">
        <v>65</v>
      </c>
      <c r="I535" s="79" t="s">
        <v>32</v>
      </c>
      <c r="J535" s="80">
        <v>42865</v>
      </c>
      <c r="K535" s="174" t="s">
        <v>3702</v>
      </c>
      <c r="L535" s="79" t="s">
        <v>46</v>
      </c>
      <c r="M535" s="238">
        <v>42865</v>
      </c>
      <c r="N535" s="167">
        <v>60000</v>
      </c>
      <c r="O535" s="373">
        <f t="shared" si="8"/>
        <v>0.06</v>
      </c>
      <c r="P535" s="274">
        <v>3</v>
      </c>
      <c r="Q535" s="238" t="s">
        <v>812</v>
      </c>
      <c r="R535" s="84" t="s">
        <v>125</v>
      </c>
      <c r="S535" s="79" t="s">
        <v>8</v>
      </c>
      <c r="T535" s="79" t="s">
        <v>104</v>
      </c>
      <c r="U535" s="79" t="s">
        <v>105</v>
      </c>
      <c r="V535" s="79" t="s">
        <v>6121</v>
      </c>
      <c r="W535" s="79"/>
      <c r="Y535" s="374" t="s">
        <v>7201</v>
      </c>
    </row>
    <row r="536" spans="1:25" x14ac:dyDescent="0.25">
      <c r="A536" s="275" t="s">
        <v>2209</v>
      </c>
      <c r="B536" s="199" t="s">
        <v>57</v>
      </c>
      <c r="C536" s="199" t="s">
        <v>98</v>
      </c>
      <c r="D536" s="199" t="s">
        <v>2210</v>
      </c>
      <c r="E536" s="199" t="s">
        <v>2211</v>
      </c>
      <c r="F536" s="62" t="s">
        <v>26</v>
      </c>
      <c r="G536" s="62" t="str">
        <f>_xlfn.IFNA(VLOOKUP($A536,'Engaged Deals'!$A:$J,2,FALSE),"No")</f>
        <v>No</v>
      </c>
      <c r="H536" s="62" t="s">
        <v>66</v>
      </c>
      <c r="I536" s="199" t="s">
        <v>33</v>
      </c>
      <c r="J536" s="233">
        <v>42993</v>
      </c>
      <c r="K536" s="234" t="s">
        <v>2212</v>
      </c>
      <c r="L536" s="199" t="s">
        <v>46</v>
      </c>
      <c r="M536" s="233">
        <v>42993</v>
      </c>
      <c r="N536" s="236">
        <v>180000</v>
      </c>
      <c r="O536" s="373">
        <f t="shared" si="8"/>
        <v>0.18</v>
      </c>
      <c r="P536" s="276">
        <v>12</v>
      </c>
      <c r="Q536" s="235" t="s">
        <v>2213</v>
      </c>
      <c r="R536" s="237" t="s">
        <v>103</v>
      </c>
      <c r="S536" s="199" t="s">
        <v>6</v>
      </c>
      <c r="T536" s="199" t="s">
        <v>1641</v>
      </c>
      <c r="U536" s="199"/>
      <c r="V536" s="199" t="s">
        <v>106</v>
      </c>
      <c r="W536" s="199" t="s">
        <v>356</v>
      </c>
      <c r="Y536" s="374" t="s">
        <v>7201</v>
      </c>
    </row>
    <row r="537" spans="1:25" x14ac:dyDescent="0.25">
      <c r="A537" s="275" t="s">
        <v>2089</v>
      </c>
      <c r="B537" s="199" t="s">
        <v>60</v>
      </c>
      <c r="C537" s="199" t="s">
        <v>805</v>
      </c>
      <c r="D537" s="199" t="s">
        <v>2090</v>
      </c>
      <c r="E537" s="199" t="s">
        <v>2091</v>
      </c>
      <c r="F537" s="62" t="s">
        <v>26</v>
      </c>
      <c r="G537" s="62" t="str">
        <f>_xlfn.IFNA(VLOOKUP($A537,'Engaged Deals'!$A:$J,2,FALSE),"No")</f>
        <v>No</v>
      </c>
      <c r="H537" s="62" t="s">
        <v>66</v>
      </c>
      <c r="I537" s="199" t="s">
        <v>32</v>
      </c>
      <c r="J537" s="233">
        <v>43007</v>
      </c>
      <c r="K537" s="234" t="s">
        <v>2092</v>
      </c>
      <c r="L537" s="199" t="s">
        <v>48</v>
      </c>
      <c r="M537" s="233">
        <v>43007</v>
      </c>
      <c r="N537" s="236">
        <v>200000</v>
      </c>
      <c r="O537" s="373">
        <f t="shared" si="8"/>
        <v>0.2</v>
      </c>
      <c r="P537" s="276">
        <v>1</v>
      </c>
      <c r="Q537" s="235" t="s">
        <v>7102</v>
      </c>
      <c r="R537" s="237" t="s">
        <v>103</v>
      </c>
      <c r="S537" s="199" t="s">
        <v>14</v>
      </c>
      <c r="T537" s="199" t="s">
        <v>911</v>
      </c>
      <c r="U537" s="199" t="s">
        <v>2093</v>
      </c>
      <c r="V537" s="199" t="s">
        <v>5848</v>
      </c>
      <c r="W537" s="199"/>
      <c r="Y537" s="374" t="s">
        <v>7201</v>
      </c>
    </row>
    <row r="538" spans="1:25" x14ac:dyDescent="0.25">
      <c r="A538" s="79" t="s">
        <v>1464</v>
      </c>
      <c r="B538" s="79" t="s">
        <v>57</v>
      </c>
      <c r="C538" s="79" t="s">
        <v>98</v>
      </c>
      <c r="D538" s="79" t="s">
        <v>1465</v>
      </c>
      <c r="E538" s="79" t="s">
        <v>1466</v>
      </c>
      <c r="F538" s="62" t="s">
        <v>28</v>
      </c>
      <c r="G538" s="62" t="str">
        <f>_xlfn.IFNA(VLOOKUP($A538,'Engaged Deals'!$A:$J,2,FALSE),"No")</f>
        <v>No</v>
      </c>
      <c r="H538" s="62" t="s">
        <v>68</v>
      </c>
      <c r="I538" s="79" t="s">
        <v>31</v>
      </c>
      <c r="J538" s="80">
        <v>42781</v>
      </c>
      <c r="K538" s="174" t="s">
        <v>1467</v>
      </c>
      <c r="L538" s="79" t="s">
        <v>46</v>
      </c>
      <c r="M538" s="238">
        <v>42781</v>
      </c>
      <c r="N538" s="167">
        <v>260000</v>
      </c>
      <c r="O538" s="373">
        <f t="shared" si="8"/>
        <v>0.26</v>
      </c>
      <c r="P538" s="84">
        <v>12</v>
      </c>
      <c r="Q538" s="238" t="s">
        <v>5511</v>
      </c>
      <c r="R538" s="79" t="s">
        <v>125</v>
      </c>
      <c r="S538" s="79" t="s">
        <v>385</v>
      </c>
      <c r="T538" s="79" t="s">
        <v>5512</v>
      </c>
      <c r="U538" s="79" t="s">
        <v>5513</v>
      </c>
      <c r="V538" s="79" t="s">
        <v>106</v>
      </c>
      <c r="W538" s="79"/>
      <c r="Y538" s="374" t="s">
        <v>7201</v>
      </c>
    </row>
    <row r="539" spans="1:25" x14ac:dyDescent="0.25">
      <c r="A539" s="273" t="s">
        <v>1970</v>
      </c>
      <c r="B539" s="79" t="s">
        <v>60</v>
      </c>
      <c r="C539" s="79" t="s">
        <v>543</v>
      </c>
      <c r="D539" s="79" t="s">
        <v>1971</v>
      </c>
      <c r="E539" s="79" t="s">
        <v>1972</v>
      </c>
      <c r="F539" s="62" t="s">
        <v>6576</v>
      </c>
      <c r="G539" s="62" t="str">
        <f>_xlfn.IFNA(VLOOKUP($A539,'Engaged Deals'!$A:$J,2,FALSE),"No")</f>
        <v>No</v>
      </c>
      <c r="H539" s="62" t="s">
        <v>65</v>
      </c>
      <c r="I539" s="79" t="s">
        <v>32</v>
      </c>
      <c r="J539" s="80">
        <v>42916</v>
      </c>
      <c r="K539" s="174" t="s">
        <v>1973</v>
      </c>
      <c r="L539" s="79" t="s">
        <v>47</v>
      </c>
      <c r="M539" s="238">
        <v>42916</v>
      </c>
      <c r="N539" s="167">
        <v>200000</v>
      </c>
      <c r="O539" s="373">
        <f t="shared" si="8"/>
        <v>0.2</v>
      </c>
      <c r="P539" s="274">
        <v>1</v>
      </c>
      <c r="Q539" s="238" t="s">
        <v>7104</v>
      </c>
      <c r="R539" s="84" t="s">
        <v>292</v>
      </c>
      <c r="S539" s="79" t="s">
        <v>14</v>
      </c>
      <c r="T539" s="79" t="s">
        <v>911</v>
      </c>
      <c r="U539" s="79" t="s">
        <v>1974</v>
      </c>
      <c r="V539" s="79" t="s">
        <v>5514</v>
      </c>
      <c r="W539" s="79" t="s">
        <v>757</v>
      </c>
      <c r="Y539" s="374" t="s">
        <v>7201</v>
      </c>
    </row>
    <row r="540" spans="1:25" x14ac:dyDescent="0.25">
      <c r="A540" s="126" t="s">
        <v>3309</v>
      </c>
      <c r="B540" s="126" t="s">
        <v>6912</v>
      </c>
      <c r="C540" s="199" t="s">
        <v>61</v>
      </c>
      <c r="D540" s="126" t="s">
        <v>7604</v>
      </c>
      <c r="E540" s="126" t="s">
        <v>3310</v>
      </c>
      <c r="F540" s="62" t="s">
        <v>26</v>
      </c>
      <c r="G540" s="62" t="str">
        <f>_xlfn.IFNA(VLOOKUP($A540,'Engaged Deals'!$A:$J,2,FALSE),"No")</f>
        <v>No</v>
      </c>
      <c r="H540" s="62" t="s">
        <v>66</v>
      </c>
      <c r="I540" s="126" t="s">
        <v>32</v>
      </c>
      <c r="J540" s="127">
        <v>42970</v>
      </c>
      <c r="K540" s="195">
        <v>42788</v>
      </c>
      <c r="L540" s="126" t="s">
        <v>47</v>
      </c>
      <c r="M540" s="127">
        <v>42970</v>
      </c>
      <c r="N540" s="128">
        <v>100000</v>
      </c>
      <c r="O540" s="373">
        <f t="shared" si="8"/>
        <v>0.1</v>
      </c>
      <c r="P540" s="277">
        <v>12</v>
      </c>
      <c r="Q540" s="127">
        <v>42803</v>
      </c>
      <c r="R540" s="202" t="s">
        <v>103</v>
      </c>
      <c r="S540" s="199" t="s">
        <v>8</v>
      </c>
      <c r="T540" s="126" t="s">
        <v>1715</v>
      </c>
      <c r="U540" s="126" t="s">
        <v>518</v>
      </c>
      <c r="V540" s="126" t="s">
        <v>6385</v>
      </c>
      <c r="W540" s="126" t="s">
        <v>6859</v>
      </c>
      <c r="Y540" s="374" t="s">
        <v>7201</v>
      </c>
    </row>
    <row r="541" spans="1:25" x14ac:dyDescent="0.25">
      <c r="A541" s="273" t="s">
        <v>893</v>
      </c>
      <c r="B541" s="79" t="s">
        <v>56</v>
      </c>
      <c r="C541" s="79" t="s">
        <v>161</v>
      </c>
      <c r="D541" s="79" t="s">
        <v>894</v>
      </c>
      <c r="E541" s="79" t="s">
        <v>895</v>
      </c>
      <c r="F541" s="62" t="s">
        <v>26</v>
      </c>
      <c r="G541" s="62" t="str">
        <f>_xlfn.IFNA(VLOOKUP($A541,'Engaged Deals'!$A:$J,2,FALSE),"No")</f>
        <v>No</v>
      </c>
      <c r="H541" s="62" t="s">
        <v>65</v>
      </c>
      <c r="I541" s="79" t="s">
        <v>32</v>
      </c>
      <c r="J541" s="80">
        <v>42916</v>
      </c>
      <c r="K541" s="174" t="s">
        <v>896</v>
      </c>
      <c r="L541" s="79" t="s">
        <v>47</v>
      </c>
      <c r="M541" s="238">
        <v>42916</v>
      </c>
      <c r="N541" s="167">
        <v>100000</v>
      </c>
      <c r="O541" s="373">
        <f t="shared" si="8"/>
        <v>0.1</v>
      </c>
      <c r="P541" s="274">
        <v>1</v>
      </c>
      <c r="Q541" s="238" t="s">
        <v>7102</v>
      </c>
      <c r="R541" s="84" t="s">
        <v>103</v>
      </c>
      <c r="S541" s="79" t="s">
        <v>13</v>
      </c>
      <c r="T541" s="79" t="s">
        <v>126</v>
      </c>
      <c r="U541" s="79" t="s">
        <v>127</v>
      </c>
      <c r="V541" s="79" t="s">
        <v>5808</v>
      </c>
      <c r="W541" s="79"/>
      <c r="Y541" s="374" t="s">
        <v>7201</v>
      </c>
    </row>
    <row r="542" spans="1:25" x14ac:dyDescent="0.25">
      <c r="A542" s="273" t="s">
        <v>893</v>
      </c>
      <c r="B542" s="79" t="s">
        <v>56</v>
      </c>
      <c r="C542" s="79" t="s">
        <v>161</v>
      </c>
      <c r="D542" s="79" t="s">
        <v>894</v>
      </c>
      <c r="E542" s="79" t="s">
        <v>895</v>
      </c>
      <c r="F542" s="62" t="s">
        <v>26</v>
      </c>
      <c r="G542" s="62" t="str">
        <f>_xlfn.IFNA(VLOOKUP($A542,'Engaged Deals'!$A:$J,2,FALSE),"No")</f>
        <v>No</v>
      </c>
      <c r="H542" s="62" t="s">
        <v>65</v>
      </c>
      <c r="I542" s="79" t="s">
        <v>32</v>
      </c>
      <c r="J542" s="80">
        <v>42916</v>
      </c>
      <c r="K542" s="174" t="s">
        <v>896</v>
      </c>
      <c r="L542" s="79" t="s">
        <v>47</v>
      </c>
      <c r="M542" s="238">
        <v>42916</v>
      </c>
      <c r="N542" s="167">
        <v>0</v>
      </c>
      <c r="O542" s="373">
        <f t="shared" si="8"/>
        <v>0</v>
      </c>
      <c r="P542" s="274">
        <v>1</v>
      </c>
      <c r="Q542" s="238" t="s">
        <v>7102</v>
      </c>
      <c r="R542" s="84" t="s">
        <v>125</v>
      </c>
      <c r="S542" s="79" t="s">
        <v>13</v>
      </c>
      <c r="T542" s="79" t="s">
        <v>126</v>
      </c>
      <c r="U542" s="79" t="s">
        <v>127</v>
      </c>
      <c r="V542" s="79" t="s">
        <v>5808</v>
      </c>
      <c r="W542" s="79"/>
      <c r="Y542" s="374" t="s">
        <v>7201</v>
      </c>
    </row>
    <row r="543" spans="1:25" x14ac:dyDescent="0.25">
      <c r="A543" s="273" t="s">
        <v>2481</v>
      </c>
      <c r="B543" s="79" t="s">
        <v>57</v>
      </c>
      <c r="C543" s="79" t="s">
        <v>1046</v>
      </c>
      <c r="D543" s="79" t="s">
        <v>2482</v>
      </c>
      <c r="E543" s="79" t="s">
        <v>2483</v>
      </c>
      <c r="F543" s="62" t="s">
        <v>24</v>
      </c>
      <c r="G543" s="62" t="str">
        <f>_xlfn.IFNA(VLOOKUP($A543,'Engaged Deals'!$A:$J,2,FALSE),"No")</f>
        <v>No</v>
      </c>
      <c r="H543" s="62" t="s">
        <v>65</v>
      </c>
      <c r="I543" s="79" t="s">
        <v>38</v>
      </c>
      <c r="J543" s="80">
        <v>42866</v>
      </c>
      <c r="K543" s="174" t="s">
        <v>2484</v>
      </c>
      <c r="L543" s="79" t="s">
        <v>47</v>
      </c>
      <c r="M543" s="238">
        <v>42866</v>
      </c>
      <c r="N543" s="167">
        <v>150000</v>
      </c>
      <c r="O543" s="373">
        <f t="shared" si="8"/>
        <v>0.15</v>
      </c>
      <c r="P543" s="274">
        <v>6</v>
      </c>
      <c r="Q543" s="238" t="s">
        <v>5535</v>
      </c>
      <c r="R543" s="84" t="s">
        <v>103</v>
      </c>
      <c r="S543" s="79" t="s">
        <v>8</v>
      </c>
      <c r="T543" s="79" t="s">
        <v>104</v>
      </c>
      <c r="U543" s="79" t="s">
        <v>105</v>
      </c>
      <c r="V543" s="79" t="s">
        <v>5985</v>
      </c>
      <c r="W543" s="79" t="s">
        <v>313</v>
      </c>
      <c r="Y543" s="374" t="s">
        <v>7201</v>
      </c>
    </row>
    <row r="544" spans="1:25" x14ac:dyDescent="0.25">
      <c r="A544" s="247" t="s">
        <v>1169</v>
      </c>
      <c r="B544" s="68" t="s">
        <v>57</v>
      </c>
      <c r="C544" s="68" t="s">
        <v>182</v>
      </c>
      <c r="D544" s="68" t="s">
        <v>1170</v>
      </c>
      <c r="E544" s="68" t="s">
        <v>1171</v>
      </c>
      <c r="F544" s="62" t="s">
        <v>24</v>
      </c>
      <c r="G544" s="62" t="str">
        <f>_xlfn.IFNA(VLOOKUP($A544,'Engaged Deals'!$A:$J,2,FALSE),"No")</f>
        <v>No</v>
      </c>
      <c r="H544" s="62" t="s">
        <v>65</v>
      </c>
      <c r="I544" s="68" t="s">
        <v>38</v>
      </c>
      <c r="J544" s="75">
        <v>42855</v>
      </c>
      <c r="K544" s="168" t="s">
        <v>1172</v>
      </c>
      <c r="L544" s="68" t="s">
        <v>48</v>
      </c>
      <c r="M544" s="75">
        <v>42855</v>
      </c>
      <c r="N544" s="77">
        <v>350000</v>
      </c>
      <c r="O544" s="373">
        <f t="shared" si="8"/>
        <v>0.35</v>
      </c>
      <c r="P544" s="78">
        <v>9</v>
      </c>
      <c r="Q544" s="169">
        <v>42801.311712962961</v>
      </c>
      <c r="R544" s="87" t="s">
        <v>211</v>
      </c>
      <c r="S544" s="88" t="s">
        <v>8</v>
      </c>
      <c r="T544" s="88" t="s">
        <v>134</v>
      </c>
      <c r="U544" s="88" t="s">
        <v>1173</v>
      </c>
      <c r="V544" s="68" t="s">
        <v>5507</v>
      </c>
      <c r="W544" s="68" t="s">
        <v>1174</v>
      </c>
      <c r="Y544" s="374" t="s">
        <v>7201</v>
      </c>
    </row>
    <row r="545" spans="1:25" x14ac:dyDescent="0.25">
      <c r="A545" s="275" t="s">
        <v>2139</v>
      </c>
      <c r="B545" s="199" t="s">
        <v>59</v>
      </c>
      <c r="C545" s="199" t="s">
        <v>468</v>
      </c>
      <c r="D545" s="199" t="s">
        <v>2140</v>
      </c>
      <c r="E545" s="199" t="s">
        <v>2141</v>
      </c>
      <c r="F545" s="62" t="s">
        <v>26</v>
      </c>
      <c r="G545" s="62" t="str">
        <f>_xlfn.IFNA(VLOOKUP($A545,'Engaged Deals'!$A:$J,2,FALSE),"No")</f>
        <v>No</v>
      </c>
      <c r="H545" s="62" t="s">
        <v>66</v>
      </c>
      <c r="I545" s="199" t="s">
        <v>32</v>
      </c>
      <c r="J545" s="233">
        <v>43000</v>
      </c>
      <c r="K545" s="234" t="s">
        <v>2142</v>
      </c>
      <c r="L545" s="199" t="s">
        <v>47</v>
      </c>
      <c r="M545" s="233">
        <v>43000</v>
      </c>
      <c r="N545" s="236">
        <v>194760</v>
      </c>
      <c r="O545" s="373">
        <f t="shared" si="8"/>
        <v>0.19475999999999999</v>
      </c>
      <c r="P545" s="276">
        <v>12</v>
      </c>
      <c r="Q545" s="235" t="s">
        <v>7101</v>
      </c>
      <c r="R545" s="237" t="s">
        <v>103</v>
      </c>
      <c r="S545" s="199" t="s">
        <v>8</v>
      </c>
      <c r="T545" s="199" t="s">
        <v>134</v>
      </c>
      <c r="U545" s="199" t="s">
        <v>5586</v>
      </c>
      <c r="V545" s="199" t="s">
        <v>6353</v>
      </c>
      <c r="W545" s="199" t="s">
        <v>6970</v>
      </c>
      <c r="Y545" s="374" t="s">
        <v>7201</v>
      </c>
    </row>
    <row r="546" spans="1:25" x14ac:dyDescent="0.25">
      <c r="A546" s="275" t="s">
        <v>2139</v>
      </c>
      <c r="B546" s="199" t="s">
        <v>59</v>
      </c>
      <c r="C546" s="199" t="s">
        <v>468</v>
      </c>
      <c r="D546" s="199" t="s">
        <v>2140</v>
      </c>
      <c r="E546" s="199" t="s">
        <v>2141</v>
      </c>
      <c r="F546" s="62" t="s">
        <v>26</v>
      </c>
      <c r="G546" s="62" t="str">
        <f>_xlfn.IFNA(VLOOKUP($A546,'Engaged Deals'!$A:$J,2,FALSE),"No")</f>
        <v>No</v>
      </c>
      <c r="H546" s="62" t="s">
        <v>66</v>
      </c>
      <c r="I546" s="199" t="s">
        <v>32</v>
      </c>
      <c r="J546" s="233">
        <v>43000</v>
      </c>
      <c r="K546" s="234" t="s">
        <v>2142</v>
      </c>
      <c r="L546" s="199" t="s">
        <v>47</v>
      </c>
      <c r="M546" s="233">
        <v>43000</v>
      </c>
      <c r="N546" s="236">
        <v>146070</v>
      </c>
      <c r="O546" s="373">
        <f t="shared" si="8"/>
        <v>0.14607000000000001</v>
      </c>
      <c r="P546" s="276">
        <v>4</v>
      </c>
      <c r="Q546" s="235" t="s">
        <v>7102</v>
      </c>
      <c r="R546" s="237" t="s">
        <v>125</v>
      </c>
      <c r="S546" s="199" t="s">
        <v>8</v>
      </c>
      <c r="T546" s="199" t="s">
        <v>104</v>
      </c>
      <c r="U546" s="199" t="s">
        <v>2583</v>
      </c>
      <c r="V546" s="199" t="s">
        <v>6353</v>
      </c>
      <c r="W546" s="199" t="s">
        <v>6970</v>
      </c>
      <c r="Y546" s="374" t="s">
        <v>7201</v>
      </c>
    </row>
    <row r="547" spans="1:25" x14ac:dyDescent="0.25">
      <c r="A547" s="275" t="s">
        <v>662</v>
      </c>
      <c r="B547" s="199" t="s">
        <v>59</v>
      </c>
      <c r="C547" s="199" t="s">
        <v>468</v>
      </c>
      <c r="D547" s="199" t="s">
        <v>663</v>
      </c>
      <c r="E547" s="199" t="s">
        <v>664</v>
      </c>
      <c r="F547" s="62" t="s">
        <v>25</v>
      </c>
      <c r="G547" s="62" t="str">
        <f>_xlfn.IFNA(VLOOKUP($A547,'Engaged Deals'!$A:$J,2,FALSE),"No")</f>
        <v>No</v>
      </c>
      <c r="H547" s="62" t="s">
        <v>66</v>
      </c>
      <c r="I547" s="199" t="s">
        <v>35</v>
      </c>
      <c r="J547" s="233">
        <v>42998</v>
      </c>
      <c r="K547" s="234" t="s">
        <v>665</v>
      </c>
      <c r="L547" s="199" t="s">
        <v>47</v>
      </c>
      <c r="M547" s="233">
        <v>42998</v>
      </c>
      <c r="N547" s="236">
        <v>698455</v>
      </c>
      <c r="O547" s="373">
        <f t="shared" si="8"/>
        <v>0.69845500000000005</v>
      </c>
      <c r="P547" s="276">
        <v>12</v>
      </c>
      <c r="Q547" s="235" t="s">
        <v>7102</v>
      </c>
      <c r="R547" s="237" t="s">
        <v>103</v>
      </c>
      <c r="S547" s="199" t="s">
        <v>9</v>
      </c>
      <c r="T547" s="199" t="s">
        <v>184</v>
      </c>
      <c r="U547" s="199" t="s">
        <v>666</v>
      </c>
      <c r="V547" s="199" t="s">
        <v>6310</v>
      </c>
      <c r="W547" s="199" t="s">
        <v>667</v>
      </c>
      <c r="Y547" s="374" t="s">
        <v>7201</v>
      </c>
    </row>
    <row r="548" spans="1:25" x14ac:dyDescent="0.25">
      <c r="A548" s="281" t="s">
        <v>7301</v>
      </c>
      <c r="B548" s="282" t="s">
        <v>57</v>
      </c>
      <c r="C548" s="282" t="s">
        <v>1046</v>
      </c>
      <c r="D548" s="282" t="s">
        <v>7302</v>
      </c>
      <c r="E548" s="282" t="s">
        <v>7303</v>
      </c>
      <c r="F548" s="62" t="s">
        <v>26</v>
      </c>
      <c r="G548" s="62" t="str">
        <f>_xlfn.IFNA(VLOOKUP($A548,'Engaged Deals'!$A:$J,2,FALSE),"No")</f>
        <v>No</v>
      </c>
      <c r="H548" s="62" t="s">
        <v>65</v>
      </c>
      <c r="I548" s="282" t="s">
        <v>33</v>
      </c>
      <c r="J548" s="283">
        <v>42915</v>
      </c>
      <c r="K548" s="284" t="s">
        <v>7304</v>
      </c>
      <c r="L548" s="282" t="s">
        <v>47</v>
      </c>
      <c r="M548" s="285">
        <v>42915</v>
      </c>
      <c r="N548" s="286">
        <v>100000</v>
      </c>
      <c r="O548" s="373">
        <f t="shared" si="8"/>
        <v>0.1</v>
      </c>
      <c r="P548" s="287">
        <v>12</v>
      </c>
      <c r="Q548" s="285" t="s">
        <v>7102</v>
      </c>
      <c r="R548" s="288" t="s">
        <v>103</v>
      </c>
      <c r="S548" s="282" t="s">
        <v>7</v>
      </c>
      <c r="T548" s="282" t="s">
        <v>477</v>
      </c>
      <c r="U548" s="282" t="s">
        <v>1138</v>
      </c>
      <c r="V548" s="79" t="s">
        <v>6137</v>
      </c>
      <c r="W548" s="79" t="s">
        <v>356</v>
      </c>
      <c r="Y548" s="374" t="s">
        <v>7201</v>
      </c>
    </row>
    <row r="549" spans="1:25" x14ac:dyDescent="0.25">
      <c r="A549" s="273" t="s">
        <v>6603</v>
      </c>
      <c r="B549" s="79" t="s">
        <v>56</v>
      </c>
      <c r="C549" s="79" t="s">
        <v>235</v>
      </c>
      <c r="D549" s="79" t="s">
        <v>6604</v>
      </c>
      <c r="E549" s="79" t="s">
        <v>6605</v>
      </c>
      <c r="F549" s="62" t="s">
        <v>26</v>
      </c>
      <c r="G549" s="62" t="str">
        <f>_xlfn.IFNA(VLOOKUP($A549,'Engaged Deals'!$A:$J,2,FALSE),"No")</f>
        <v>No</v>
      </c>
      <c r="H549" s="62" t="s">
        <v>65</v>
      </c>
      <c r="I549" s="79" t="s">
        <v>32</v>
      </c>
      <c r="J549" s="80">
        <v>42913</v>
      </c>
      <c r="K549" s="174" t="s">
        <v>6774</v>
      </c>
      <c r="L549" s="79" t="s">
        <v>46</v>
      </c>
      <c r="M549" s="238">
        <v>42913</v>
      </c>
      <c r="N549" s="167">
        <v>150000</v>
      </c>
      <c r="O549" s="373">
        <f t="shared" si="8"/>
        <v>0.15</v>
      </c>
      <c r="P549" s="274">
        <v>2</v>
      </c>
      <c r="Q549" s="238" t="s">
        <v>6520</v>
      </c>
      <c r="R549" s="84" t="s">
        <v>125</v>
      </c>
      <c r="S549" s="79" t="s">
        <v>8</v>
      </c>
      <c r="T549" s="79" t="s">
        <v>104</v>
      </c>
      <c r="U549" s="79"/>
      <c r="V549" s="79" t="s">
        <v>6775</v>
      </c>
      <c r="W549" s="79" t="s">
        <v>221</v>
      </c>
      <c r="Y549" s="374" t="s">
        <v>7201</v>
      </c>
    </row>
    <row r="550" spans="1:25" x14ac:dyDescent="0.25">
      <c r="A550" s="275" t="s">
        <v>2137</v>
      </c>
      <c r="B550" s="199" t="s">
        <v>60</v>
      </c>
      <c r="C550" s="122" t="s">
        <v>138</v>
      </c>
      <c r="D550" s="199" t="s">
        <v>2580</v>
      </c>
      <c r="E550" s="199" t="s">
        <v>2138</v>
      </c>
      <c r="F550" s="62" t="s">
        <v>28</v>
      </c>
      <c r="G550" s="62" t="str">
        <f>_xlfn.IFNA(VLOOKUP($A550,'Engaged Deals'!$A:$J,2,FALSE),"No")</f>
        <v>No</v>
      </c>
      <c r="H550" s="62" t="s">
        <v>65</v>
      </c>
      <c r="I550" s="199" t="s">
        <v>42</v>
      </c>
      <c r="J550" s="296">
        <v>42878</v>
      </c>
      <c r="K550" s="297">
        <v>42788</v>
      </c>
      <c r="L550" s="199" t="s">
        <v>47</v>
      </c>
      <c r="M550" s="298">
        <v>43031</v>
      </c>
      <c r="N550" s="236">
        <v>198400</v>
      </c>
      <c r="O550" s="373">
        <f t="shared" si="8"/>
        <v>0.19839999999999999</v>
      </c>
      <c r="P550" s="299">
        <v>3</v>
      </c>
      <c r="Q550" s="297">
        <v>42789</v>
      </c>
      <c r="R550" s="237" t="s">
        <v>103</v>
      </c>
      <c r="S550" s="199" t="s">
        <v>8</v>
      </c>
      <c r="T550" s="199" t="s">
        <v>162</v>
      </c>
      <c r="U550" s="199" t="s">
        <v>105</v>
      </c>
      <c r="V550" s="199" t="s">
        <v>6048</v>
      </c>
      <c r="W550" s="199"/>
      <c r="Y550" s="374" t="s">
        <v>7201</v>
      </c>
    </row>
    <row r="551" spans="1:25" x14ac:dyDescent="0.25">
      <c r="A551" s="126" t="s">
        <v>2137</v>
      </c>
      <c r="B551" s="126" t="s">
        <v>60</v>
      </c>
      <c r="C551" s="199" t="s">
        <v>138</v>
      </c>
      <c r="D551" s="126" t="s">
        <v>6997</v>
      </c>
      <c r="E551" s="126" t="s">
        <v>2138</v>
      </c>
      <c r="F551" s="62" t="s">
        <v>28</v>
      </c>
      <c r="G551" s="62" t="str">
        <f>_xlfn.IFNA(VLOOKUP($A551,'Engaged Deals'!$A:$J,2,FALSE),"No")</f>
        <v>No</v>
      </c>
      <c r="H551" s="62" t="s">
        <v>67</v>
      </c>
      <c r="I551" s="126" t="s">
        <v>42</v>
      </c>
      <c r="J551" s="127">
        <v>43031</v>
      </c>
      <c r="K551" s="195">
        <v>42788</v>
      </c>
      <c r="L551" s="126" t="s">
        <v>47</v>
      </c>
      <c r="M551" s="195">
        <v>43031</v>
      </c>
      <c r="N551" s="128">
        <v>198400</v>
      </c>
      <c r="O551" s="373">
        <f t="shared" si="8"/>
        <v>0.19839999999999999</v>
      </c>
      <c r="P551" s="277">
        <v>3</v>
      </c>
      <c r="Q551" s="127">
        <v>42789</v>
      </c>
      <c r="R551" s="202" t="s">
        <v>103</v>
      </c>
      <c r="S551" s="199" t="s">
        <v>8</v>
      </c>
      <c r="T551" s="126" t="s">
        <v>162</v>
      </c>
      <c r="U551" s="126" t="s">
        <v>105</v>
      </c>
      <c r="V551" s="126" t="s">
        <v>6048</v>
      </c>
      <c r="W551" s="126" t="s">
        <v>7097</v>
      </c>
      <c r="Y551" s="374" t="s">
        <v>7201</v>
      </c>
    </row>
    <row r="552" spans="1:25" x14ac:dyDescent="0.25">
      <c r="A552" s="275" t="s">
        <v>3741</v>
      </c>
      <c r="B552" s="199" t="s">
        <v>60</v>
      </c>
      <c r="C552" s="199" t="s">
        <v>543</v>
      </c>
      <c r="D552" s="199" t="s">
        <v>3742</v>
      </c>
      <c r="E552" s="199" t="s">
        <v>3743</v>
      </c>
      <c r="F552" s="62" t="s">
        <v>6576</v>
      </c>
      <c r="G552" s="62" t="str">
        <f>_xlfn.IFNA(VLOOKUP($A552,'Engaged Deals'!$A:$J,2,FALSE),"No")</f>
        <v>No</v>
      </c>
      <c r="H552" s="62" t="s">
        <v>66</v>
      </c>
      <c r="I552" s="199" t="s">
        <v>32</v>
      </c>
      <c r="J552" s="233">
        <v>42947</v>
      </c>
      <c r="K552" s="234" t="s">
        <v>3744</v>
      </c>
      <c r="L552" s="199" t="s">
        <v>46</v>
      </c>
      <c r="M552" s="233">
        <v>42947</v>
      </c>
      <c r="N552" s="236">
        <v>55556</v>
      </c>
      <c r="O552" s="373">
        <f t="shared" si="8"/>
        <v>5.5556000000000001E-2</v>
      </c>
      <c r="P552" s="276">
        <v>12</v>
      </c>
      <c r="Q552" s="235" t="s">
        <v>361</v>
      </c>
      <c r="R552" s="237" t="s">
        <v>125</v>
      </c>
      <c r="S552" s="199" t="s">
        <v>8</v>
      </c>
      <c r="T552" s="199" t="s">
        <v>104</v>
      </c>
      <c r="U552" s="199" t="s">
        <v>105</v>
      </c>
      <c r="V552" s="199" t="s">
        <v>6374</v>
      </c>
      <c r="W552" s="199" t="s">
        <v>1748</v>
      </c>
      <c r="Y552" s="374" t="s">
        <v>7201</v>
      </c>
    </row>
    <row r="553" spans="1:25" x14ac:dyDescent="0.25">
      <c r="A553" s="113" t="s">
        <v>4443</v>
      </c>
      <c r="B553" s="113" t="s">
        <v>58</v>
      </c>
      <c r="C553" s="113" t="s">
        <v>58</v>
      </c>
      <c r="D553" s="113" t="s">
        <v>3435</v>
      </c>
      <c r="E553" s="113" t="s">
        <v>4444</v>
      </c>
      <c r="F553" s="62" t="s">
        <v>26</v>
      </c>
      <c r="G553" s="62" t="str">
        <f>_xlfn.IFNA(VLOOKUP($A553,'Engaged Deals'!$A:$J,2,FALSE),"No")</f>
        <v>No</v>
      </c>
      <c r="H553" s="62" t="s">
        <v>68</v>
      </c>
      <c r="I553" s="113" t="s">
        <v>32</v>
      </c>
      <c r="J553" s="90">
        <v>42783</v>
      </c>
      <c r="K553" s="91" t="s">
        <v>4445</v>
      </c>
      <c r="L553" s="113" t="s">
        <v>50</v>
      </c>
      <c r="M553" s="165">
        <v>42783</v>
      </c>
      <c r="N553" s="166">
        <v>19048</v>
      </c>
      <c r="O553" s="373">
        <f t="shared" si="8"/>
        <v>1.9047999999999999E-2</v>
      </c>
      <c r="P553" s="92">
        <v>1</v>
      </c>
      <c r="Q553" s="165" t="s">
        <v>226</v>
      </c>
      <c r="R553" s="113" t="s">
        <v>578</v>
      </c>
      <c r="S553" s="113" t="s">
        <v>13</v>
      </c>
      <c r="T553" s="113" t="s">
        <v>860</v>
      </c>
      <c r="U553" s="113" t="s">
        <v>4446</v>
      </c>
      <c r="V553" s="113" t="s">
        <v>5613</v>
      </c>
      <c r="W553" s="113" t="s">
        <v>186</v>
      </c>
      <c r="Y553" s="374" t="s">
        <v>7201</v>
      </c>
    </row>
    <row r="554" spans="1:25" x14ac:dyDescent="0.25">
      <c r="A554" s="275" t="s">
        <v>1397</v>
      </c>
      <c r="B554" s="199" t="s">
        <v>59</v>
      </c>
      <c r="C554" s="199" t="s">
        <v>468</v>
      </c>
      <c r="D554" s="199" t="s">
        <v>1398</v>
      </c>
      <c r="E554" s="199" t="s">
        <v>1399</v>
      </c>
      <c r="F554" s="62" t="s">
        <v>26</v>
      </c>
      <c r="G554" s="62" t="str">
        <f>_xlfn.IFNA(VLOOKUP($A554,'Engaged Deals'!$A:$J,2,FALSE),"No")</f>
        <v>No</v>
      </c>
      <c r="H554" s="62" t="s">
        <v>67</v>
      </c>
      <c r="I554" s="199" t="s">
        <v>32</v>
      </c>
      <c r="J554" s="233">
        <v>43089</v>
      </c>
      <c r="K554" s="234" t="s">
        <v>1400</v>
      </c>
      <c r="L554" s="199" t="s">
        <v>46</v>
      </c>
      <c r="M554" s="235">
        <v>43089</v>
      </c>
      <c r="N554" s="236">
        <v>300000</v>
      </c>
      <c r="O554" s="373">
        <f t="shared" si="8"/>
        <v>0.3</v>
      </c>
      <c r="P554" s="276">
        <v>3</v>
      </c>
      <c r="Q554" s="235" t="s">
        <v>1401</v>
      </c>
      <c r="R554" s="237" t="s">
        <v>125</v>
      </c>
      <c r="S554" s="199" t="s">
        <v>9</v>
      </c>
      <c r="T554" s="199" t="s">
        <v>184</v>
      </c>
      <c r="U554" s="199" t="s">
        <v>185</v>
      </c>
      <c r="V554" s="199" t="s">
        <v>6453</v>
      </c>
      <c r="W554" s="199" t="s">
        <v>221</v>
      </c>
      <c r="Y554" s="374" t="s">
        <v>7201</v>
      </c>
    </row>
    <row r="555" spans="1:25" x14ac:dyDescent="0.25">
      <c r="A555" s="273" t="s">
        <v>4580</v>
      </c>
      <c r="B555" s="79" t="s">
        <v>57</v>
      </c>
      <c r="C555" s="79" t="s">
        <v>1046</v>
      </c>
      <c r="D555" s="79" t="s">
        <v>4581</v>
      </c>
      <c r="E555" s="79" t="s">
        <v>4582</v>
      </c>
      <c r="F555" s="62" t="s">
        <v>28</v>
      </c>
      <c r="G555" s="62" t="str">
        <f>_xlfn.IFNA(VLOOKUP($A555,'Engaged Deals'!$A:$J,2,FALSE),"No")</f>
        <v>No</v>
      </c>
      <c r="H555" s="62" t="s">
        <v>65</v>
      </c>
      <c r="I555" s="79" t="s">
        <v>42</v>
      </c>
      <c r="J555" s="80">
        <v>42899</v>
      </c>
      <c r="K555" s="174" t="s">
        <v>4583</v>
      </c>
      <c r="L555" s="79" t="s">
        <v>142</v>
      </c>
      <c r="M555" s="238">
        <v>42899</v>
      </c>
      <c r="N555" s="167">
        <v>12000</v>
      </c>
      <c r="O555" s="373">
        <f t="shared" si="8"/>
        <v>1.2E-2</v>
      </c>
      <c r="P555" s="274">
        <v>12</v>
      </c>
      <c r="Q555" s="238" t="s">
        <v>113</v>
      </c>
      <c r="R555" s="84" t="s">
        <v>125</v>
      </c>
      <c r="S555" s="79" t="s">
        <v>8</v>
      </c>
      <c r="T555" s="79" t="s">
        <v>104</v>
      </c>
      <c r="U555" s="79" t="s">
        <v>105</v>
      </c>
      <c r="V555" s="79" t="s">
        <v>5618</v>
      </c>
      <c r="W555" s="79"/>
      <c r="Y555" s="374" t="s">
        <v>7201</v>
      </c>
    </row>
    <row r="556" spans="1:25" x14ac:dyDescent="0.25">
      <c r="A556" s="275" t="s">
        <v>412</v>
      </c>
      <c r="B556" s="199" t="s">
        <v>56</v>
      </c>
      <c r="C556" s="199" t="s">
        <v>109</v>
      </c>
      <c r="D556" s="199" t="s">
        <v>413</v>
      </c>
      <c r="E556" s="199" t="s">
        <v>414</v>
      </c>
      <c r="F556" s="62" t="s">
        <v>28</v>
      </c>
      <c r="G556" s="62" t="str">
        <f>_xlfn.IFNA(VLOOKUP($A556,'Engaged Deals'!$A:$J,2,FALSE),"No")</f>
        <v>Yes</v>
      </c>
      <c r="H556" s="62" t="s">
        <v>67</v>
      </c>
      <c r="I556" s="199" t="s">
        <v>36</v>
      </c>
      <c r="J556" s="233">
        <v>43100</v>
      </c>
      <c r="K556" s="234" t="s">
        <v>415</v>
      </c>
      <c r="L556" s="199" t="s">
        <v>46</v>
      </c>
      <c r="M556" s="235">
        <v>43100</v>
      </c>
      <c r="N556" s="236">
        <v>2000000</v>
      </c>
      <c r="O556" s="373">
        <f t="shared" si="8"/>
        <v>2</v>
      </c>
      <c r="P556" s="276">
        <v>12</v>
      </c>
      <c r="Q556" s="235" t="s">
        <v>416</v>
      </c>
      <c r="R556" s="237" t="s">
        <v>103</v>
      </c>
      <c r="S556" s="199" t="s">
        <v>8</v>
      </c>
      <c r="T556" s="199" t="s">
        <v>104</v>
      </c>
      <c r="U556" s="199"/>
      <c r="V556" s="199" t="s">
        <v>6438</v>
      </c>
      <c r="W556" s="199"/>
      <c r="X556" s="1" t="s">
        <v>7800</v>
      </c>
      <c r="Y556" s="374" t="s">
        <v>7201</v>
      </c>
    </row>
    <row r="557" spans="1:25" x14ac:dyDescent="0.25">
      <c r="A557" s="275" t="s">
        <v>412</v>
      </c>
      <c r="B557" s="199" t="s">
        <v>56</v>
      </c>
      <c r="C557" s="199" t="s">
        <v>109</v>
      </c>
      <c r="D557" s="199" t="s">
        <v>413</v>
      </c>
      <c r="E557" s="199" t="s">
        <v>414</v>
      </c>
      <c r="F557" s="62" t="s">
        <v>28</v>
      </c>
      <c r="G557" s="62" t="str">
        <f>_xlfn.IFNA(VLOOKUP($A557,'Engaged Deals'!$A:$J,2,FALSE),"No")</f>
        <v>Yes</v>
      </c>
      <c r="H557" s="62" t="s">
        <v>67</v>
      </c>
      <c r="I557" s="199" t="s">
        <v>36</v>
      </c>
      <c r="J557" s="233">
        <v>43100</v>
      </c>
      <c r="K557" s="234" t="s">
        <v>415</v>
      </c>
      <c r="L557" s="199" t="s">
        <v>46</v>
      </c>
      <c r="M557" s="235">
        <v>43100</v>
      </c>
      <c r="N557" s="236">
        <v>250000</v>
      </c>
      <c r="O557" s="373">
        <f t="shared" si="8"/>
        <v>0.25</v>
      </c>
      <c r="P557" s="276">
        <v>12</v>
      </c>
      <c r="Q557" s="235" t="s">
        <v>1723</v>
      </c>
      <c r="R557" s="237" t="s">
        <v>103</v>
      </c>
      <c r="S557" s="199" t="s">
        <v>7</v>
      </c>
      <c r="T557" s="199" t="s">
        <v>477</v>
      </c>
      <c r="U557" s="199" t="s">
        <v>1138</v>
      </c>
      <c r="V557" s="199" t="s">
        <v>6438</v>
      </c>
      <c r="W557" s="199"/>
      <c r="X557" s="1" t="s">
        <v>7800</v>
      </c>
      <c r="Y557" s="374" t="s">
        <v>7201</v>
      </c>
    </row>
    <row r="558" spans="1:25" x14ac:dyDescent="0.25">
      <c r="A558" s="79" t="s">
        <v>1837</v>
      </c>
      <c r="B558" s="79" t="s">
        <v>62</v>
      </c>
      <c r="C558" s="79" t="s">
        <v>1065</v>
      </c>
      <c r="D558" s="79" t="s">
        <v>1838</v>
      </c>
      <c r="E558" s="79" t="s">
        <v>316</v>
      </c>
      <c r="F558" s="62" t="s">
        <v>28</v>
      </c>
      <c r="G558" s="62" t="str">
        <f>_xlfn.IFNA(VLOOKUP($A558,'Engaged Deals'!$A:$J,2,FALSE),"No")</f>
        <v>No</v>
      </c>
      <c r="H558" s="62" t="s">
        <v>68</v>
      </c>
      <c r="I558" s="79" t="s">
        <v>34</v>
      </c>
      <c r="J558" s="80">
        <v>42809</v>
      </c>
      <c r="K558" s="174" t="s">
        <v>1839</v>
      </c>
      <c r="L558" s="79" t="s">
        <v>47</v>
      </c>
      <c r="M558" s="238">
        <v>42809</v>
      </c>
      <c r="N558" s="167">
        <v>200000</v>
      </c>
      <c r="O558" s="373">
        <f t="shared" si="8"/>
        <v>0.2</v>
      </c>
      <c r="P558" s="84">
        <v>1</v>
      </c>
      <c r="Q558" s="238" t="s">
        <v>7102</v>
      </c>
      <c r="R558" s="79" t="s">
        <v>103</v>
      </c>
      <c r="S558" s="79" t="s">
        <v>7</v>
      </c>
      <c r="T558" s="79" t="s">
        <v>477</v>
      </c>
      <c r="U558" s="79" t="s">
        <v>1138</v>
      </c>
      <c r="V558" s="79" t="s">
        <v>5526</v>
      </c>
      <c r="W558" s="79" t="s">
        <v>313</v>
      </c>
      <c r="Y558" s="374" t="s">
        <v>7201</v>
      </c>
    </row>
    <row r="559" spans="1:25" x14ac:dyDescent="0.25">
      <c r="A559" s="273" t="s">
        <v>1966</v>
      </c>
      <c r="B559" s="79" t="s">
        <v>60</v>
      </c>
      <c r="C559" s="79" t="s">
        <v>377</v>
      </c>
      <c r="D559" s="79" t="s">
        <v>1967</v>
      </c>
      <c r="E559" s="79" t="s">
        <v>582</v>
      </c>
      <c r="F559" s="62" t="s">
        <v>26</v>
      </c>
      <c r="G559" s="62" t="str">
        <f>_xlfn.IFNA(VLOOKUP($A559,'Engaged Deals'!$A:$J,2,FALSE),"No")</f>
        <v>No</v>
      </c>
      <c r="H559" s="62" t="s">
        <v>65</v>
      </c>
      <c r="I559" s="79" t="s">
        <v>32</v>
      </c>
      <c r="J559" s="80">
        <v>42853</v>
      </c>
      <c r="K559" s="174" t="s">
        <v>1968</v>
      </c>
      <c r="L559" s="79" t="s">
        <v>48</v>
      </c>
      <c r="M559" s="238">
        <v>42853</v>
      </c>
      <c r="N559" s="167">
        <v>200000</v>
      </c>
      <c r="O559" s="373">
        <f t="shared" si="8"/>
        <v>0.2</v>
      </c>
      <c r="P559" s="274">
        <v>2</v>
      </c>
      <c r="Q559" s="238" t="s">
        <v>6513</v>
      </c>
      <c r="R559" s="84" t="s">
        <v>211</v>
      </c>
      <c r="S559" s="79" t="s">
        <v>8</v>
      </c>
      <c r="T559" s="79" t="s">
        <v>158</v>
      </c>
      <c r="U559" s="79" t="s">
        <v>5843</v>
      </c>
      <c r="V559" s="79" t="s">
        <v>5790</v>
      </c>
      <c r="W559" s="79" t="s">
        <v>1969</v>
      </c>
      <c r="Y559" s="374" t="s">
        <v>7201</v>
      </c>
    </row>
    <row r="560" spans="1:25" x14ac:dyDescent="0.25">
      <c r="A560" s="273" t="s">
        <v>1630</v>
      </c>
      <c r="B560" s="79" t="s">
        <v>57</v>
      </c>
      <c r="C560" s="79" t="s">
        <v>324</v>
      </c>
      <c r="D560" s="79" t="s">
        <v>1631</v>
      </c>
      <c r="E560" s="79" t="s">
        <v>1508</v>
      </c>
      <c r="F560" s="62" t="s">
        <v>26</v>
      </c>
      <c r="G560" s="62" t="str">
        <f>_xlfn.IFNA(VLOOKUP($A560,'Engaged Deals'!$A:$J,2,FALSE),"No")</f>
        <v>No</v>
      </c>
      <c r="H560" s="62" t="s">
        <v>65</v>
      </c>
      <c r="I560" s="79" t="s">
        <v>32</v>
      </c>
      <c r="J560" s="80">
        <v>42907</v>
      </c>
      <c r="K560" s="174" t="s">
        <v>1632</v>
      </c>
      <c r="L560" s="79" t="s">
        <v>48</v>
      </c>
      <c r="M560" s="238">
        <v>42907</v>
      </c>
      <c r="N560" s="167">
        <v>250000</v>
      </c>
      <c r="O560" s="373">
        <f t="shared" si="8"/>
        <v>0.25</v>
      </c>
      <c r="P560" s="274">
        <v>1</v>
      </c>
      <c r="Q560" s="238" t="s">
        <v>6751</v>
      </c>
      <c r="R560" s="84" t="s">
        <v>103</v>
      </c>
      <c r="S560" s="79" t="s">
        <v>8</v>
      </c>
      <c r="T560" s="79" t="s">
        <v>104</v>
      </c>
      <c r="U560" s="79" t="s">
        <v>344</v>
      </c>
      <c r="V560" s="79" t="s">
        <v>5890</v>
      </c>
      <c r="W560" s="79" t="s">
        <v>878</v>
      </c>
      <c r="Y560" s="374" t="s">
        <v>7201</v>
      </c>
    </row>
    <row r="561" spans="1:25" x14ac:dyDescent="0.25">
      <c r="A561" s="273" t="s">
        <v>2185</v>
      </c>
      <c r="B561" s="79" t="s">
        <v>60</v>
      </c>
      <c r="C561" s="79" t="s">
        <v>138</v>
      </c>
      <c r="D561" s="79" t="s">
        <v>697</v>
      </c>
      <c r="E561" s="79" t="s">
        <v>2186</v>
      </c>
      <c r="F561" s="62" t="s">
        <v>25</v>
      </c>
      <c r="G561" s="62" t="str">
        <f>_xlfn.IFNA(VLOOKUP($A561,'Engaged Deals'!$A:$J,2,FALSE),"No")</f>
        <v>No</v>
      </c>
      <c r="H561" s="62" t="s">
        <v>65</v>
      </c>
      <c r="I561" s="79" t="s">
        <v>41</v>
      </c>
      <c r="J561" s="80">
        <v>42852</v>
      </c>
      <c r="K561" s="174" t="s">
        <v>2187</v>
      </c>
      <c r="L561" s="79" t="s">
        <v>48</v>
      </c>
      <c r="M561" s="238">
        <v>42852</v>
      </c>
      <c r="N561" s="167">
        <v>186000</v>
      </c>
      <c r="O561" s="373">
        <f t="shared" si="8"/>
        <v>0.186</v>
      </c>
      <c r="P561" s="274">
        <v>2</v>
      </c>
      <c r="Q561" s="238" t="s">
        <v>6513</v>
      </c>
      <c r="R561" s="84" t="s">
        <v>292</v>
      </c>
      <c r="S561" s="79" t="s">
        <v>8</v>
      </c>
      <c r="T561" s="79" t="s">
        <v>104</v>
      </c>
      <c r="U561" s="79" t="s">
        <v>105</v>
      </c>
      <c r="V561" s="79" t="s">
        <v>5621</v>
      </c>
      <c r="W561" s="79" t="s">
        <v>186</v>
      </c>
      <c r="Y561" s="374" t="s">
        <v>7201</v>
      </c>
    </row>
    <row r="562" spans="1:25" x14ac:dyDescent="0.25">
      <c r="A562" s="273" t="s">
        <v>1429</v>
      </c>
      <c r="B562" s="79" t="s">
        <v>58</v>
      </c>
      <c r="C562" s="79" t="s">
        <v>58</v>
      </c>
      <c r="D562" s="79" t="s">
        <v>1430</v>
      </c>
      <c r="E562" s="79" t="s">
        <v>1431</v>
      </c>
      <c r="F562" s="62" t="s">
        <v>25</v>
      </c>
      <c r="G562" s="62" t="str">
        <f>_xlfn.IFNA(VLOOKUP($A562,'Engaged Deals'!$A:$J,2,FALSE),"No")</f>
        <v>No</v>
      </c>
      <c r="H562" s="62" t="s">
        <v>65</v>
      </c>
      <c r="I562" s="79" t="s">
        <v>41</v>
      </c>
      <c r="J562" s="80">
        <v>42886</v>
      </c>
      <c r="K562" s="174" t="s">
        <v>1432</v>
      </c>
      <c r="L562" s="79" t="s">
        <v>47</v>
      </c>
      <c r="M562" s="238">
        <v>42886</v>
      </c>
      <c r="N562" s="167">
        <v>285714</v>
      </c>
      <c r="O562" s="373">
        <f t="shared" si="8"/>
        <v>0.28571400000000002</v>
      </c>
      <c r="P562" s="274">
        <v>12</v>
      </c>
      <c r="Q562" s="238" t="s">
        <v>5535</v>
      </c>
      <c r="R562" s="84" t="s">
        <v>103</v>
      </c>
      <c r="S562" s="79" t="s">
        <v>8</v>
      </c>
      <c r="T562" s="79" t="s">
        <v>134</v>
      </c>
      <c r="U562" s="79" t="s">
        <v>5862</v>
      </c>
      <c r="V562" s="79" t="s">
        <v>5863</v>
      </c>
      <c r="W562" s="79" t="s">
        <v>186</v>
      </c>
      <c r="Y562" s="374" t="s">
        <v>7201</v>
      </c>
    </row>
    <row r="563" spans="1:25" x14ac:dyDescent="0.25">
      <c r="A563" s="275" t="s">
        <v>6916</v>
      </c>
      <c r="B563" s="199" t="s">
        <v>57</v>
      </c>
      <c r="C563" s="199" t="s">
        <v>98</v>
      </c>
      <c r="D563" s="199" t="s">
        <v>3115</v>
      </c>
      <c r="E563" s="199" t="s">
        <v>6917</v>
      </c>
      <c r="F563" s="62" t="s">
        <v>26</v>
      </c>
      <c r="G563" s="62" t="str">
        <f>_xlfn.IFNA(VLOOKUP($A563,'Engaged Deals'!$A:$J,2,FALSE),"No")</f>
        <v>No</v>
      </c>
      <c r="H563" s="62" t="s">
        <v>66</v>
      </c>
      <c r="I563" s="199" t="s">
        <v>33</v>
      </c>
      <c r="J563" s="233">
        <v>42995</v>
      </c>
      <c r="K563" s="234" t="s">
        <v>6960</v>
      </c>
      <c r="L563" s="199" t="s">
        <v>46</v>
      </c>
      <c r="M563" s="233">
        <v>42995</v>
      </c>
      <c r="N563" s="236">
        <v>50000</v>
      </c>
      <c r="O563" s="373">
        <f t="shared" si="8"/>
        <v>0.05</v>
      </c>
      <c r="P563" s="276">
        <v>1</v>
      </c>
      <c r="Q563" s="235" t="s">
        <v>6513</v>
      </c>
      <c r="R563" s="237" t="s">
        <v>125</v>
      </c>
      <c r="S563" s="199" t="s">
        <v>13</v>
      </c>
      <c r="T563" s="199" t="s">
        <v>126</v>
      </c>
      <c r="U563" s="199"/>
      <c r="V563" s="199" t="s">
        <v>106</v>
      </c>
      <c r="W563" s="199" t="s">
        <v>400</v>
      </c>
      <c r="Y563" s="374" t="s">
        <v>7201</v>
      </c>
    </row>
    <row r="564" spans="1:25" x14ac:dyDescent="0.25">
      <c r="A564" s="273" t="s">
        <v>350</v>
      </c>
      <c r="B564" s="79" t="s">
        <v>56</v>
      </c>
      <c r="C564" s="79" t="s">
        <v>161</v>
      </c>
      <c r="D564" s="79" t="s">
        <v>351</v>
      </c>
      <c r="E564" s="79" t="s">
        <v>352</v>
      </c>
      <c r="F564" s="62" t="s">
        <v>26</v>
      </c>
      <c r="G564" s="62" t="str">
        <f>_xlfn.IFNA(VLOOKUP($A564,'Engaged Deals'!$A:$J,2,FALSE),"No")</f>
        <v>No</v>
      </c>
      <c r="H564" s="62" t="s">
        <v>65</v>
      </c>
      <c r="I564" s="79" t="s">
        <v>32</v>
      </c>
      <c r="J564" s="80">
        <v>42874</v>
      </c>
      <c r="K564" s="174" t="s">
        <v>353</v>
      </c>
      <c r="L564" s="79" t="s">
        <v>47</v>
      </c>
      <c r="M564" s="238">
        <v>42965</v>
      </c>
      <c r="N564" s="167">
        <v>2000000</v>
      </c>
      <c r="O564" s="373">
        <f t="shared" si="8"/>
        <v>2</v>
      </c>
      <c r="P564" s="274">
        <v>1</v>
      </c>
      <c r="Q564" s="238" t="s">
        <v>7102</v>
      </c>
      <c r="R564" s="84" t="s">
        <v>103</v>
      </c>
      <c r="S564" s="79" t="s">
        <v>13</v>
      </c>
      <c r="T564" s="79" t="s">
        <v>126</v>
      </c>
      <c r="U564" s="79" t="s">
        <v>355</v>
      </c>
      <c r="V564" s="79" t="s">
        <v>5774</v>
      </c>
      <c r="W564" s="79" t="s">
        <v>356</v>
      </c>
      <c r="Y564" s="374" t="s">
        <v>7201</v>
      </c>
    </row>
    <row r="565" spans="1:25" x14ac:dyDescent="0.25">
      <c r="A565" s="273" t="s">
        <v>5714</v>
      </c>
      <c r="B565" s="79" t="s">
        <v>57</v>
      </c>
      <c r="C565" s="79" t="s">
        <v>98</v>
      </c>
      <c r="D565" s="79" t="s">
        <v>3479</v>
      </c>
      <c r="E565" s="79" t="s">
        <v>5715</v>
      </c>
      <c r="F565" s="62" t="s">
        <v>25</v>
      </c>
      <c r="G565" s="62" t="str">
        <f>_xlfn.IFNA(VLOOKUP($A565,'Engaged Deals'!$A:$J,2,FALSE),"No")</f>
        <v>No</v>
      </c>
      <c r="H565" s="62" t="s">
        <v>65</v>
      </c>
      <c r="I565" s="79" t="s">
        <v>35</v>
      </c>
      <c r="J565" s="80">
        <v>42907</v>
      </c>
      <c r="K565" s="174" t="s">
        <v>6096</v>
      </c>
      <c r="L565" s="79" t="s">
        <v>46</v>
      </c>
      <c r="M565" s="238">
        <v>42907</v>
      </c>
      <c r="N565" s="167">
        <v>90000</v>
      </c>
      <c r="O565" s="373">
        <f t="shared" si="8"/>
        <v>0.09</v>
      </c>
      <c r="P565" s="274">
        <v>12</v>
      </c>
      <c r="Q565" s="238" t="s">
        <v>6520</v>
      </c>
      <c r="R565" s="84" t="s">
        <v>125</v>
      </c>
      <c r="S565" s="79" t="s">
        <v>8</v>
      </c>
      <c r="T565" s="79" t="s">
        <v>104</v>
      </c>
      <c r="U565" s="79"/>
      <c r="V565" s="79" t="s">
        <v>106</v>
      </c>
      <c r="W565" s="79"/>
      <c r="Y565" s="374" t="s">
        <v>7201</v>
      </c>
    </row>
    <row r="566" spans="1:25" x14ac:dyDescent="0.25">
      <c r="A566" s="79" t="s">
        <v>4672</v>
      </c>
      <c r="B566" s="79" t="s">
        <v>58</v>
      </c>
      <c r="C566" s="79" t="s">
        <v>58</v>
      </c>
      <c r="D566" s="79" t="s">
        <v>1418</v>
      </c>
      <c r="E566" s="79" t="s">
        <v>5481</v>
      </c>
      <c r="F566" s="62" t="s">
        <v>24</v>
      </c>
      <c r="G566" s="62" t="str">
        <f>_xlfn.IFNA(VLOOKUP($A566,'Engaged Deals'!$A:$J,2,FALSE),"No")</f>
        <v>No</v>
      </c>
      <c r="H566" s="62" t="s">
        <v>68</v>
      </c>
      <c r="I566" s="79" t="s">
        <v>37</v>
      </c>
      <c r="J566" s="80">
        <v>42825</v>
      </c>
      <c r="K566" s="174" t="s">
        <v>4673</v>
      </c>
      <c r="L566" s="79" t="s">
        <v>47</v>
      </c>
      <c r="M566" s="238">
        <v>42825</v>
      </c>
      <c r="N566" s="167">
        <v>47619</v>
      </c>
      <c r="O566" s="373">
        <f t="shared" si="8"/>
        <v>4.7619000000000002E-2</v>
      </c>
      <c r="P566" s="84">
        <v>12</v>
      </c>
      <c r="Q566" s="238" t="s">
        <v>7102</v>
      </c>
      <c r="R566" s="79" t="s">
        <v>103</v>
      </c>
      <c r="S566" s="79" t="s">
        <v>7</v>
      </c>
      <c r="T566" s="79" t="s">
        <v>477</v>
      </c>
      <c r="U566" s="79" t="s">
        <v>1204</v>
      </c>
      <c r="V566" s="79" t="s">
        <v>5590</v>
      </c>
      <c r="W566" s="79" t="s">
        <v>4674</v>
      </c>
      <c r="Y566" s="374" t="s">
        <v>7201</v>
      </c>
    </row>
    <row r="567" spans="1:25" x14ac:dyDescent="0.25">
      <c r="A567" s="278" t="s">
        <v>7767</v>
      </c>
      <c r="B567" s="268" t="s">
        <v>57</v>
      </c>
      <c r="C567" s="268" t="s">
        <v>324</v>
      </c>
      <c r="D567" s="268" t="s">
        <v>7768</v>
      </c>
      <c r="E567" s="268" t="s">
        <v>7769</v>
      </c>
      <c r="F567" s="62" t="s">
        <v>25</v>
      </c>
      <c r="G567" s="62" t="str">
        <f>_xlfn.IFNA(VLOOKUP($A567,'Engaged Deals'!$A:$J,2,FALSE),"No")</f>
        <v>No</v>
      </c>
      <c r="H567" s="62" t="s">
        <v>67</v>
      </c>
      <c r="I567" s="268" t="s">
        <v>35</v>
      </c>
      <c r="J567" s="269">
        <v>43035</v>
      </c>
      <c r="K567" s="270" t="s">
        <v>7770</v>
      </c>
      <c r="L567" s="268" t="s">
        <v>46</v>
      </c>
      <c r="M567" s="279">
        <v>43035</v>
      </c>
      <c r="N567" s="271">
        <v>77500</v>
      </c>
      <c r="O567" s="373">
        <f t="shared" si="8"/>
        <v>7.7499999999999999E-2</v>
      </c>
      <c r="P567" s="280">
        <v>3</v>
      </c>
      <c r="Q567" s="279" t="s">
        <v>7770</v>
      </c>
      <c r="R567" s="272" t="s">
        <v>103</v>
      </c>
      <c r="S567" s="268" t="s">
        <v>8</v>
      </c>
      <c r="T567" s="268" t="s">
        <v>104</v>
      </c>
      <c r="U567" s="268" t="s">
        <v>105</v>
      </c>
      <c r="V567" s="199" t="s">
        <v>7771</v>
      </c>
      <c r="W567" s="199"/>
      <c r="Y567" s="374" t="s">
        <v>7201</v>
      </c>
    </row>
    <row r="568" spans="1:25" x14ac:dyDescent="0.25">
      <c r="A568" s="281" t="s">
        <v>7326</v>
      </c>
      <c r="B568" s="282" t="s">
        <v>60</v>
      </c>
      <c r="C568" s="282" t="s">
        <v>805</v>
      </c>
      <c r="D568" s="282" t="s">
        <v>7327</v>
      </c>
      <c r="E568" s="282" t="s">
        <v>5713</v>
      </c>
      <c r="F568" s="62" t="s">
        <v>27</v>
      </c>
      <c r="G568" s="62" t="str">
        <f>_xlfn.IFNA(VLOOKUP($A568,'Engaged Deals'!$A:$J,2,FALSE),"No")</f>
        <v>No</v>
      </c>
      <c r="H568" s="62" t="s">
        <v>65</v>
      </c>
      <c r="I568" s="282" t="s">
        <v>39</v>
      </c>
      <c r="J568" s="283">
        <v>42852</v>
      </c>
      <c r="K568" s="284" t="s">
        <v>7328</v>
      </c>
      <c r="L568" s="282" t="s">
        <v>47</v>
      </c>
      <c r="M568" s="285">
        <v>42852</v>
      </c>
      <c r="N568" s="286">
        <v>90000</v>
      </c>
      <c r="O568" s="373">
        <f t="shared" si="8"/>
        <v>0.09</v>
      </c>
      <c r="P568" s="287">
        <v>12</v>
      </c>
      <c r="Q568" s="285" t="s">
        <v>7102</v>
      </c>
      <c r="R568" s="288" t="s">
        <v>103</v>
      </c>
      <c r="S568" s="282" t="s">
        <v>8</v>
      </c>
      <c r="T568" s="282" t="s">
        <v>104</v>
      </c>
      <c r="U568" s="282" t="s">
        <v>105</v>
      </c>
      <c r="V568" s="79" t="s">
        <v>6093</v>
      </c>
      <c r="W568" s="79" t="s">
        <v>186</v>
      </c>
      <c r="Y568" s="374" t="s">
        <v>7201</v>
      </c>
    </row>
    <row r="569" spans="1:25" x14ac:dyDescent="0.25">
      <c r="A569" s="273" t="s">
        <v>6600</v>
      </c>
      <c r="B569" s="79" t="s">
        <v>57</v>
      </c>
      <c r="C569" s="79" t="s">
        <v>98</v>
      </c>
      <c r="D569" s="79" t="s">
        <v>6601</v>
      </c>
      <c r="E569" s="79" t="s">
        <v>6602</v>
      </c>
      <c r="F569" s="62" t="s">
        <v>28</v>
      </c>
      <c r="G569" s="62" t="str">
        <f>_xlfn.IFNA(VLOOKUP($A569,'Engaged Deals'!$A:$J,2,FALSE),"No")</f>
        <v>No</v>
      </c>
      <c r="H569" s="62" t="s">
        <v>65</v>
      </c>
      <c r="I569" s="79" t="s">
        <v>34</v>
      </c>
      <c r="J569" s="80">
        <v>42908</v>
      </c>
      <c r="K569" s="174" t="s">
        <v>6773</v>
      </c>
      <c r="L569" s="79" t="s">
        <v>46</v>
      </c>
      <c r="M569" s="238">
        <v>42908</v>
      </c>
      <c r="N569" s="167">
        <v>150000</v>
      </c>
      <c r="O569" s="373">
        <f t="shared" si="8"/>
        <v>0.15</v>
      </c>
      <c r="P569" s="274">
        <v>12</v>
      </c>
      <c r="Q569" s="238" t="s">
        <v>6513</v>
      </c>
      <c r="R569" s="84" t="s">
        <v>125</v>
      </c>
      <c r="S569" s="79" t="s">
        <v>8</v>
      </c>
      <c r="T569" s="79" t="s">
        <v>104</v>
      </c>
      <c r="U569" s="79"/>
      <c r="V569" s="79" t="s">
        <v>106</v>
      </c>
      <c r="W569" s="79" t="s">
        <v>667</v>
      </c>
      <c r="Y569" s="374" t="s">
        <v>7201</v>
      </c>
    </row>
    <row r="570" spans="1:25" x14ac:dyDescent="0.25">
      <c r="A570" s="275" t="s">
        <v>2477</v>
      </c>
      <c r="B570" s="199" t="s">
        <v>60</v>
      </c>
      <c r="C570" s="199" t="s">
        <v>805</v>
      </c>
      <c r="D570" s="199" t="s">
        <v>2478</v>
      </c>
      <c r="E570" s="199" t="s">
        <v>2479</v>
      </c>
      <c r="F570" s="62" t="s">
        <v>27</v>
      </c>
      <c r="G570" s="62" t="str">
        <f>_xlfn.IFNA(VLOOKUP($A570,'Engaged Deals'!$A:$J,2,FALSE),"No")</f>
        <v>No</v>
      </c>
      <c r="H570" s="62" t="s">
        <v>67</v>
      </c>
      <c r="I570" s="199" t="s">
        <v>40</v>
      </c>
      <c r="J570" s="233">
        <v>43058</v>
      </c>
      <c r="K570" s="234" t="s">
        <v>2480</v>
      </c>
      <c r="L570" s="199" t="s">
        <v>142</v>
      </c>
      <c r="M570" s="235">
        <v>43058</v>
      </c>
      <c r="N570" s="236">
        <v>150000</v>
      </c>
      <c r="O570" s="373">
        <f t="shared" si="8"/>
        <v>0.15</v>
      </c>
      <c r="P570" s="276">
        <v>12</v>
      </c>
      <c r="Q570" s="235" t="s">
        <v>445</v>
      </c>
      <c r="R570" s="237" t="s">
        <v>103</v>
      </c>
      <c r="S570" s="199" t="s">
        <v>8</v>
      </c>
      <c r="T570" s="199" t="s">
        <v>134</v>
      </c>
      <c r="U570" s="199" t="s">
        <v>5491</v>
      </c>
      <c r="V570" s="199" t="s">
        <v>6408</v>
      </c>
      <c r="W570" s="199" t="s">
        <v>186</v>
      </c>
      <c r="Y570" s="374" t="s">
        <v>7201</v>
      </c>
    </row>
    <row r="571" spans="1:25" x14ac:dyDescent="0.25">
      <c r="A571" s="273" t="s">
        <v>5679</v>
      </c>
      <c r="B571" s="79" t="s">
        <v>58</v>
      </c>
      <c r="C571" s="79" t="s">
        <v>58</v>
      </c>
      <c r="D571" s="79" t="s">
        <v>7213</v>
      </c>
      <c r="E571" s="79" t="s">
        <v>5680</v>
      </c>
      <c r="F571" s="62" t="s">
        <v>28</v>
      </c>
      <c r="G571" s="62" t="str">
        <f>_xlfn.IFNA(VLOOKUP($A571,'Engaged Deals'!$A:$J,2,FALSE),"No")</f>
        <v>No</v>
      </c>
      <c r="H571" s="62" t="s">
        <v>65</v>
      </c>
      <c r="I571" s="79" t="s">
        <v>42</v>
      </c>
      <c r="J571" s="80">
        <v>42846</v>
      </c>
      <c r="K571" s="174" t="s">
        <v>5946</v>
      </c>
      <c r="L571" s="79" t="s">
        <v>47</v>
      </c>
      <c r="M571" s="238">
        <v>42849</v>
      </c>
      <c r="N571" s="167">
        <v>200000</v>
      </c>
      <c r="O571" s="373">
        <f t="shared" si="8"/>
        <v>0.2</v>
      </c>
      <c r="P571" s="274">
        <v>3</v>
      </c>
      <c r="Q571" s="238" t="s">
        <v>7214</v>
      </c>
      <c r="R571" s="84" t="s">
        <v>211</v>
      </c>
      <c r="S571" s="79" t="s">
        <v>7</v>
      </c>
      <c r="T571" s="79" t="s">
        <v>477</v>
      </c>
      <c r="U571" s="79" t="s">
        <v>1204</v>
      </c>
      <c r="V571" s="79" t="s">
        <v>5947</v>
      </c>
      <c r="W571" s="79" t="s">
        <v>356</v>
      </c>
      <c r="Y571" s="374" t="s">
        <v>7201</v>
      </c>
    </row>
    <row r="572" spans="1:25" x14ac:dyDescent="0.25">
      <c r="A572" s="273" t="s">
        <v>5679</v>
      </c>
      <c r="B572" s="79" t="s">
        <v>58</v>
      </c>
      <c r="C572" s="79" t="s">
        <v>58</v>
      </c>
      <c r="D572" s="79" t="s">
        <v>7213</v>
      </c>
      <c r="E572" s="79" t="s">
        <v>5680</v>
      </c>
      <c r="F572" s="62" t="s">
        <v>28</v>
      </c>
      <c r="G572" s="62" t="str">
        <f>_xlfn.IFNA(VLOOKUP($A572,'Engaged Deals'!$A:$J,2,FALSE),"No")</f>
        <v>No</v>
      </c>
      <c r="H572" s="62" t="s">
        <v>65</v>
      </c>
      <c r="I572" s="82" t="s">
        <v>42</v>
      </c>
      <c r="J572" s="80">
        <v>42846</v>
      </c>
      <c r="K572" s="174" t="s">
        <v>5946</v>
      </c>
      <c r="L572" s="79" t="s">
        <v>47</v>
      </c>
      <c r="M572" s="238">
        <v>42846</v>
      </c>
      <c r="N572" s="167">
        <v>3750</v>
      </c>
      <c r="O572" s="373">
        <f t="shared" si="8"/>
        <v>3.7499999999999999E-3</v>
      </c>
      <c r="P572" s="274">
        <v>6</v>
      </c>
      <c r="Q572" s="238" t="s">
        <v>7102</v>
      </c>
      <c r="R572" s="84" t="s">
        <v>292</v>
      </c>
      <c r="S572" s="79" t="s">
        <v>7</v>
      </c>
      <c r="T572" s="79" t="s">
        <v>477</v>
      </c>
      <c r="U572" s="79" t="s">
        <v>1138</v>
      </c>
      <c r="V572" s="79" t="s">
        <v>5947</v>
      </c>
      <c r="W572" s="79" t="s">
        <v>356</v>
      </c>
      <c r="Y572" s="374" t="s">
        <v>7201</v>
      </c>
    </row>
    <row r="573" spans="1:25" x14ac:dyDescent="0.25">
      <c r="A573" s="273" t="s">
        <v>889</v>
      </c>
      <c r="B573" s="79" t="s">
        <v>57</v>
      </c>
      <c r="C573" s="79" t="s">
        <v>98</v>
      </c>
      <c r="D573" s="79" t="s">
        <v>890</v>
      </c>
      <c r="E573" s="79" t="s">
        <v>528</v>
      </c>
      <c r="F573" s="62" t="s">
        <v>25</v>
      </c>
      <c r="G573" s="62" t="str">
        <f>_xlfn.IFNA(VLOOKUP($A573,'Engaged Deals'!$A:$J,2,FALSE),"No")</f>
        <v>No</v>
      </c>
      <c r="H573" s="62" t="s">
        <v>65</v>
      </c>
      <c r="I573" s="79" t="s">
        <v>35</v>
      </c>
      <c r="J573" s="80">
        <v>42843</v>
      </c>
      <c r="K573" s="174" t="s">
        <v>891</v>
      </c>
      <c r="L573" s="79" t="s">
        <v>142</v>
      </c>
      <c r="M573" s="238">
        <v>42843</v>
      </c>
      <c r="N573" s="167">
        <v>500000</v>
      </c>
      <c r="O573" s="373">
        <f t="shared" si="8"/>
        <v>0.5</v>
      </c>
      <c r="P573" s="274">
        <v>1</v>
      </c>
      <c r="Q573" s="238" t="s">
        <v>892</v>
      </c>
      <c r="R573" s="84" t="s">
        <v>125</v>
      </c>
      <c r="S573" s="79" t="s">
        <v>12</v>
      </c>
      <c r="T573" s="79" t="s">
        <v>681</v>
      </c>
      <c r="U573" s="79"/>
      <c r="V573" s="79" t="s">
        <v>106</v>
      </c>
      <c r="W573" s="79" t="s">
        <v>313</v>
      </c>
      <c r="Y573" s="374" t="s">
        <v>7201</v>
      </c>
    </row>
    <row r="574" spans="1:25" x14ac:dyDescent="0.25">
      <c r="A574" s="273" t="s">
        <v>683</v>
      </c>
      <c r="B574" s="79" t="s">
        <v>56</v>
      </c>
      <c r="C574" s="79" t="s">
        <v>161</v>
      </c>
      <c r="D574" s="79" t="s">
        <v>684</v>
      </c>
      <c r="E574" s="79" t="s">
        <v>685</v>
      </c>
      <c r="F574" s="62" t="s">
        <v>26</v>
      </c>
      <c r="G574" s="62" t="str">
        <f>_xlfn.IFNA(VLOOKUP($A574,'Engaged Deals'!$A:$J,2,FALSE),"No")</f>
        <v>No</v>
      </c>
      <c r="H574" s="62" t="s">
        <v>65</v>
      </c>
      <c r="I574" s="79" t="s">
        <v>32</v>
      </c>
      <c r="J574" s="80">
        <v>42899</v>
      </c>
      <c r="K574" s="174" t="s">
        <v>686</v>
      </c>
      <c r="L574" s="79" t="s">
        <v>46</v>
      </c>
      <c r="M574" s="238">
        <v>42899</v>
      </c>
      <c r="N574" s="167">
        <v>652000</v>
      </c>
      <c r="O574" s="373">
        <f t="shared" si="8"/>
        <v>0.65200000000000002</v>
      </c>
      <c r="P574" s="274">
        <v>3</v>
      </c>
      <c r="Q574" s="238" t="s">
        <v>113</v>
      </c>
      <c r="R574" s="84" t="s">
        <v>125</v>
      </c>
      <c r="S574" s="79" t="s">
        <v>8</v>
      </c>
      <c r="T574" s="79" t="s">
        <v>104</v>
      </c>
      <c r="U574" s="79"/>
      <c r="V574" s="79" t="s">
        <v>5521</v>
      </c>
      <c r="W574" s="79"/>
      <c r="Y574" s="374" t="s">
        <v>7201</v>
      </c>
    </row>
    <row r="575" spans="1:25" x14ac:dyDescent="0.25">
      <c r="A575" s="126" t="s">
        <v>7669</v>
      </c>
      <c r="B575" s="126" t="s">
        <v>57</v>
      </c>
      <c r="C575" s="126" t="s">
        <v>98</v>
      </c>
      <c r="D575" s="126" t="s">
        <v>7558</v>
      </c>
      <c r="E575" s="126" t="s">
        <v>7670</v>
      </c>
      <c r="F575" s="62" t="s">
        <v>26</v>
      </c>
      <c r="G575" s="62" t="str">
        <f>_xlfn.IFNA(VLOOKUP($A575,'Engaged Deals'!$A:$J,2,FALSE),"No")</f>
        <v>No</v>
      </c>
      <c r="H575" s="62" t="s">
        <v>66</v>
      </c>
      <c r="I575" s="126" t="s">
        <v>32</v>
      </c>
      <c r="J575" s="127">
        <v>43007</v>
      </c>
      <c r="K575" s="195">
        <v>42815</v>
      </c>
      <c r="L575" s="126" t="s">
        <v>46</v>
      </c>
      <c r="M575" s="195">
        <v>43007</v>
      </c>
      <c r="N575" s="128">
        <v>5000</v>
      </c>
      <c r="O575" s="373">
        <f t="shared" si="8"/>
        <v>5.0000000000000001E-3</v>
      </c>
      <c r="P575" s="277">
        <v>12</v>
      </c>
      <c r="Q575" s="127">
        <v>42817</v>
      </c>
      <c r="R575" s="202" t="s">
        <v>125</v>
      </c>
      <c r="S575" s="126" t="s">
        <v>7040</v>
      </c>
      <c r="T575" s="126" t="s">
        <v>162</v>
      </c>
      <c r="U575" s="126" t="s">
        <v>7199</v>
      </c>
      <c r="V575" s="126" t="s">
        <v>7392</v>
      </c>
      <c r="W575" s="199"/>
      <c r="Y575" s="374" t="s">
        <v>7201</v>
      </c>
    </row>
    <row r="576" spans="1:25" x14ac:dyDescent="0.25">
      <c r="A576" s="273" t="s">
        <v>1293</v>
      </c>
      <c r="B576" s="79" t="s">
        <v>56</v>
      </c>
      <c r="C576" s="79" t="s">
        <v>109</v>
      </c>
      <c r="D576" s="79" t="s">
        <v>1294</v>
      </c>
      <c r="E576" s="79" t="s">
        <v>1295</v>
      </c>
      <c r="F576" s="62" t="s">
        <v>28</v>
      </c>
      <c r="G576" s="62" t="str">
        <f>_xlfn.IFNA(VLOOKUP($A576,'Engaged Deals'!$A:$J,2,FALSE),"No")</f>
        <v>No</v>
      </c>
      <c r="H576" s="62" t="s">
        <v>65</v>
      </c>
      <c r="I576" s="79" t="s">
        <v>43</v>
      </c>
      <c r="J576" s="80">
        <v>42899</v>
      </c>
      <c r="K576" s="174" t="s">
        <v>1296</v>
      </c>
      <c r="L576" s="79" t="s">
        <v>46</v>
      </c>
      <c r="M576" s="238">
        <v>42944</v>
      </c>
      <c r="N576" s="167">
        <v>300000</v>
      </c>
      <c r="O576" s="373">
        <f t="shared" si="8"/>
        <v>0.3</v>
      </c>
      <c r="P576" s="274">
        <v>4</v>
      </c>
      <c r="Q576" s="238" t="s">
        <v>113</v>
      </c>
      <c r="R576" s="84" t="s">
        <v>125</v>
      </c>
      <c r="S576" s="79" t="s">
        <v>8</v>
      </c>
      <c r="T576" s="79" t="s">
        <v>104</v>
      </c>
      <c r="U576" s="79"/>
      <c r="V576" s="79" t="s">
        <v>5850</v>
      </c>
      <c r="W576" s="79" t="s">
        <v>1297</v>
      </c>
      <c r="Y576" s="374" t="s">
        <v>7201</v>
      </c>
    </row>
    <row r="577" spans="1:25" x14ac:dyDescent="0.25">
      <c r="A577" s="273" t="s">
        <v>4786</v>
      </c>
      <c r="B577" s="79" t="s">
        <v>59</v>
      </c>
      <c r="C577" s="79" t="s">
        <v>468</v>
      </c>
      <c r="D577" s="79" t="s">
        <v>4787</v>
      </c>
      <c r="E577" s="79" t="s">
        <v>4788</v>
      </c>
      <c r="F577" s="62" t="s">
        <v>26</v>
      </c>
      <c r="G577" s="62" t="str">
        <f>_xlfn.IFNA(VLOOKUP($A577,'Engaged Deals'!$A:$J,2,FALSE),"No")</f>
        <v>No</v>
      </c>
      <c r="H577" s="62" t="s">
        <v>65</v>
      </c>
      <c r="I577" s="79" t="s">
        <v>32</v>
      </c>
      <c r="J577" s="80">
        <v>42916</v>
      </c>
      <c r="K577" s="174" t="s">
        <v>4789</v>
      </c>
      <c r="L577" s="79" t="s">
        <v>46</v>
      </c>
      <c r="M577" s="238">
        <v>42916</v>
      </c>
      <c r="N577" s="167">
        <v>200</v>
      </c>
      <c r="O577" s="373">
        <f t="shared" si="8"/>
        <v>2.0000000000000001E-4</v>
      </c>
      <c r="P577" s="274">
        <v>1</v>
      </c>
      <c r="Q577" s="238" t="s">
        <v>6251</v>
      </c>
      <c r="R577" s="84" t="s">
        <v>103</v>
      </c>
      <c r="S577" s="79" t="s">
        <v>13</v>
      </c>
      <c r="T577" s="79" t="s">
        <v>126</v>
      </c>
      <c r="U577" s="79" t="s">
        <v>856</v>
      </c>
      <c r="V577" s="79" t="s">
        <v>6252</v>
      </c>
      <c r="W577" s="79"/>
      <c r="Y577" s="374" t="s">
        <v>7201</v>
      </c>
    </row>
    <row r="578" spans="1:25" x14ac:dyDescent="0.25">
      <c r="A578" s="273" t="s">
        <v>4639</v>
      </c>
      <c r="B578" s="79" t="s">
        <v>62</v>
      </c>
      <c r="C578" s="79" t="s">
        <v>429</v>
      </c>
      <c r="D578" s="79" t="s">
        <v>4640</v>
      </c>
      <c r="E578" s="79" t="s">
        <v>4289</v>
      </c>
      <c r="F578" s="62" t="s">
        <v>25</v>
      </c>
      <c r="G578" s="62" t="str">
        <f>_xlfn.IFNA(VLOOKUP($A578,'Engaged Deals'!$A:$J,2,FALSE),"No")</f>
        <v>No</v>
      </c>
      <c r="H578" s="62" t="s">
        <v>65</v>
      </c>
      <c r="I578" s="79" t="s">
        <v>41</v>
      </c>
      <c r="J578" s="80">
        <v>42835</v>
      </c>
      <c r="K578" s="174" t="s">
        <v>4641</v>
      </c>
      <c r="L578" s="79" t="s">
        <v>47</v>
      </c>
      <c r="M578" s="238">
        <v>42835</v>
      </c>
      <c r="N578" s="167">
        <v>10295</v>
      </c>
      <c r="O578" s="373">
        <f t="shared" ref="O578:O641" si="9">N578/1000000</f>
        <v>1.0295E-2</v>
      </c>
      <c r="P578" s="274">
        <v>12</v>
      </c>
      <c r="Q578" s="238" t="s">
        <v>113</v>
      </c>
      <c r="R578" s="84" t="s">
        <v>125</v>
      </c>
      <c r="S578" s="79" t="s">
        <v>7</v>
      </c>
      <c r="T578" s="79" t="s">
        <v>477</v>
      </c>
      <c r="U578" s="79" t="s">
        <v>661</v>
      </c>
      <c r="V578" s="79" t="s">
        <v>6240</v>
      </c>
      <c r="W578" s="79" t="s">
        <v>186</v>
      </c>
      <c r="Y578" s="374" t="s">
        <v>7201</v>
      </c>
    </row>
    <row r="579" spans="1:25" x14ac:dyDescent="0.25">
      <c r="A579" s="273" t="s">
        <v>2756</v>
      </c>
      <c r="B579" s="79" t="s">
        <v>60</v>
      </c>
      <c r="C579" s="79" t="s">
        <v>543</v>
      </c>
      <c r="D579" s="79" t="s">
        <v>2757</v>
      </c>
      <c r="E579" s="79" t="s">
        <v>2758</v>
      </c>
      <c r="F579" s="62" t="s">
        <v>6576</v>
      </c>
      <c r="G579" s="62" t="str">
        <f>_xlfn.IFNA(VLOOKUP($A579,'Engaged Deals'!$A:$J,2,FALSE),"No")</f>
        <v>Yes</v>
      </c>
      <c r="H579" s="62" t="s">
        <v>65</v>
      </c>
      <c r="I579" s="79" t="s">
        <v>32</v>
      </c>
      <c r="J579" s="80">
        <v>42916</v>
      </c>
      <c r="K579" s="174" t="s">
        <v>2759</v>
      </c>
      <c r="L579" s="79" t="s">
        <v>46</v>
      </c>
      <c r="M579" s="238">
        <v>42916</v>
      </c>
      <c r="N579" s="167">
        <v>111111</v>
      </c>
      <c r="O579" s="373">
        <f t="shared" si="9"/>
        <v>0.111111</v>
      </c>
      <c r="P579" s="274">
        <v>1</v>
      </c>
      <c r="Q579" s="238" t="s">
        <v>2760</v>
      </c>
      <c r="R579" s="84" t="s">
        <v>125</v>
      </c>
      <c r="S579" s="79" t="s">
        <v>8</v>
      </c>
      <c r="T579" s="79" t="s">
        <v>104</v>
      </c>
      <c r="U579" s="79" t="s">
        <v>1761</v>
      </c>
      <c r="V579" s="79" t="s">
        <v>6010</v>
      </c>
      <c r="W579" s="79" t="s">
        <v>297</v>
      </c>
      <c r="X579" s="1" t="s">
        <v>7800</v>
      </c>
      <c r="Y579" s="374" t="s">
        <v>7201</v>
      </c>
    </row>
    <row r="580" spans="1:25" x14ac:dyDescent="0.25">
      <c r="A580" s="273" t="s">
        <v>2756</v>
      </c>
      <c r="B580" s="79" t="s">
        <v>60</v>
      </c>
      <c r="C580" s="79" t="s">
        <v>543</v>
      </c>
      <c r="D580" s="79" t="s">
        <v>2757</v>
      </c>
      <c r="E580" s="79" t="s">
        <v>2758</v>
      </c>
      <c r="F580" s="62" t="s">
        <v>6576</v>
      </c>
      <c r="G580" s="62" t="str">
        <f>_xlfn.IFNA(VLOOKUP($A580,'Engaged Deals'!$A:$J,2,FALSE),"No")</f>
        <v>Yes</v>
      </c>
      <c r="H580" s="62" t="s">
        <v>65</v>
      </c>
      <c r="I580" s="79" t="s">
        <v>32</v>
      </c>
      <c r="J580" s="80">
        <v>42916</v>
      </c>
      <c r="K580" s="174" t="s">
        <v>2759</v>
      </c>
      <c r="L580" s="79" t="s">
        <v>46</v>
      </c>
      <c r="M580" s="238">
        <v>42916</v>
      </c>
      <c r="N580" s="167">
        <v>0</v>
      </c>
      <c r="O580" s="373">
        <f t="shared" si="9"/>
        <v>0</v>
      </c>
      <c r="P580" s="274">
        <v>12</v>
      </c>
      <c r="Q580" s="238" t="s">
        <v>361</v>
      </c>
      <c r="R580" s="84" t="s">
        <v>125</v>
      </c>
      <c r="S580" s="79" t="s">
        <v>8</v>
      </c>
      <c r="T580" s="79" t="s">
        <v>104</v>
      </c>
      <c r="U580" s="79" t="s">
        <v>105</v>
      </c>
      <c r="V580" s="79" t="s">
        <v>6010</v>
      </c>
      <c r="W580" s="79" t="s">
        <v>297</v>
      </c>
      <c r="X580" s="1" t="s">
        <v>7800</v>
      </c>
      <c r="Y580" s="374" t="s">
        <v>7201</v>
      </c>
    </row>
    <row r="581" spans="1:25" x14ac:dyDescent="0.25">
      <c r="A581" s="273" t="s">
        <v>421</v>
      </c>
      <c r="B581" s="79" t="s">
        <v>57</v>
      </c>
      <c r="C581" s="79" t="s">
        <v>98</v>
      </c>
      <c r="D581" s="79" t="s">
        <v>422</v>
      </c>
      <c r="E581" s="79" t="s">
        <v>423</v>
      </c>
      <c r="F581" s="62" t="s">
        <v>28</v>
      </c>
      <c r="G581" s="62" t="str">
        <f>_xlfn.IFNA(VLOOKUP($A581,'Engaged Deals'!$A:$J,2,FALSE),"No")</f>
        <v>No</v>
      </c>
      <c r="H581" s="62" t="s">
        <v>65</v>
      </c>
      <c r="I581" s="82" t="s">
        <v>34</v>
      </c>
      <c r="J581" s="80">
        <v>42911</v>
      </c>
      <c r="K581" s="174" t="s">
        <v>424</v>
      </c>
      <c r="L581" s="79" t="s">
        <v>47</v>
      </c>
      <c r="M581" s="238">
        <v>42911</v>
      </c>
      <c r="N581" s="167">
        <v>1900000</v>
      </c>
      <c r="O581" s="373">
        <f t="shared" si="9"/>
        <v>1.9</v>
      </c>
      <c r="P581" s="274">
        <v>12</v>
      </c>
      <c r="Q581" s="238" t="s">
        <v>5543</v>
      </c>
      <c r="R581" s="84" t="s">
        <v>103</v>
      </c>
      <c r="S581" s="79" t="s">
        <v>8</v>
      </c>
      <c r="T581" s="79" t="s">
        <v>104</v>
      </c>
      <c r="U581" s="79" t="s">
        <v>426</v>
      </c>
      <c r="V581" s="79" t="s">
        <v>106</v>
      </c>
      <c r="W581" s="79" t="s">
        <v>427</v>
      </c>
      <c r="Y581" s="374" t="s">
        <v>7201</v>
      </c>
    </row>
    <row r="582" spans="1:25" x14ac:dyDescent="0.25">
      <c r="A582" s="275" t="s">
        <v>1779</v>
      </c>
      <c r="B582" s="199" t="s">
        <v>62</v>
      </c>
      <c r="C582" s="199" t="s">
        <v>1065</v>
      </c>
      <c r="D582" s="199" t="s">
        <v>1780</v>
      </c>
      <c r="E582" s="199" t="s">
        <v>1781</v>
      </c>
      <c r="F582" s="62" t="s">
        <v>27</v>
      </c>
      <c r="G582" s="62" t="str">
        <f>_xlfn.IFNA(VLOOKUP($A582,'Engaged Deals'!$A:$J,2,FALSE),"No")</f>
        <v>No</v>
      </c>
      <c r="H582" s="62" t="s">
        <v>67</v>
      </c>
      <c r="I582" s="199" t="s">
        <v>39</v>
      </c>
      <c r="J582" s="233">
        <v>43099</v>
      </c>
      <c r="K582" s="234" t="s">
        <v>1782</v>
      </c>
      <c r="L582" s="199" t="s">
        <v>47</v>
      </c>
      <c r="M582" s="235">
        <v>43099</v>
      </c>
      <c r="N582" s="236">
        <v>220000</v>
      </c>
      <c r="O582" s="373">
        <f t="shared" si="9"/>
        <v>0.22</v>
      </c>
      <c r="P582" s="276">
        <v>12</v>
      </c>
      <c r="Q582" s="235" t="s">
        <v>445</v>
      </c>
      <c r="R582" s="237" t="s">
        <v>103</v>
      </c>
      <c r="S582" s="199" t="s">
        <v>7</v>
      </c>
      <c r="T582" s="199" t="s">
        <v>477</v>
      </c>
      <c r="U582" s="199" t="s">
        <v>1138</v>
      </c>
      <c r="V582" s="199" t="s">
        <v>6461</v>
      </c>
      <c r="W582" s="199" t="s">
        <v>313</v>
      </c>
      <c r="Y582" s="374" t="s">
        <v>7201</v>
      </c>
    </row>
    <row r="583" spans="1:25" x14ac:dyDescent="0.25">
      <c r="A583" s="275" t="s">
        <v>3305</v>
      </c>
      <c r="B583" s="199" t="s">
        <v>60</v>
      </c>
      <c r="C583" s="199" t="s">
        <v>543</v>
      </c>
      <c r="D583" s="199" t="s">
        <v>3306</v>
      </c>
      <c r="E583" s="199" t="s">
        <v>3307</v>
      </c>
      <c r="F583" s="62" t="s">
        <v>6576</v>
      </c>
      <c r="G583" s="62" t="str">
        <f>_xlfn.IFNA(VLOOKUP($A583,'Engaged Deals'!$A:$J,2,FALSE),"No")</f>
        <v>Yes</v>
      </c>
      <c r="H583" s="62" t="s">
        <v>66</v>
      </c>
      <c r="I583" s="199" t="s">
        <v>31</v>
      </c>
      <c r="J583" s="233">
        <v>42944</v>
      </c>
      <c r="K583" s="234" t="s">
        <v>3308</v>
      </c>
      <c r="L583" s="199" t="s">
        <v>47</v>
      </c>
      <c r="M583" s="233">
        <v>42944</v>
      </c>
      <c r="N583" s="236">
        <v>100000</v>
      </c>
      <c r="O583" s="373">
        <f t="shared" si="9"/>
        <v>0.1</v>
      </c>
      <c r="P583" s="276">
        <v>12</v>
      </c>
      <c r="Q583" s="235" t="s">
        <v>7101</v>
      </c>
      <c r="R583" s="237" t="s">
        <v>103</v>
      </c>
      <c r="S583" s="199" t="s">
        <v>8</v>
      </c>
      <c r="T583" s="199" t="s">
        <v>104</v>
      </c>
      <c r="U583" s="199" t="s">
        <v>105</v>
      </c>
      <c r="V583" s="199" t="s">
        <v>6384</v>
      </c>
      <c r="W583" s="199" t="s">
        <v>313</v>
      </c>
      <c r="Y583" s="374" t="s">
        <v>7201</v>
      </c>
    </row>
    <row r="584" spans="1:25" x14ac:dyDescent="0.25">
      <c r="A584" s="275" t="s">
        <v>390</v>
      </c>
      <c r="B584" s="199" t="s">
        <v>57</v>
      </c>
      <c r="C584" s="199" t="s">
        <v>391</v>
      </c>
      <c r="D584" s="199" t="s">
        <v>392</v>
      </c>
      <c r="E584" s="199" t="s">
        <v>393</v>
      </c>
      <c r="F584" s="62" t="s">
        <v>26</v>
      </c>
      <c r="G584" s="62" t="str">
        <f>_xlfn.IFNA(VLOOKUP($A584,'Engaged Deals'!$A:$J,2,FALSE),"No")</f>
        <v>No</v>
      </c>
      <c r="H584" s="62" t="s">
        <v>66</v>
      </c>
      <c r="I584" s="199" t="s">
        <v>32</v>
      </c>
      <c r="J584" s="233">
        <v>43007</v>
      </c>
      <c r="K584" s="234" t="s">
        <v>394</v>
      </c>
      <c r="L584" s="199" t="s">
        <v>48</v>
      </c>
      <c r="M584" s="233">
        <v>43007</v>
      </c>
      <c r="N584" s="236">
        <v>2000000</v>
      </c>
      <c r="O584" s="373">
        <f t="shared" si="9"/>
        <v>2</v>
      </c>
      <c r="P584" s="276">
        <v>12</v>
      </c>
      <c r="Q584" s="235" t="s">
        <v>7102</v>
      </c>
      <c r="R584" s="237" t="s">
        <v>103</v>
      </c>
      <c r="S584" s="199" t="s">
        <v>8</v>
      </c>
      <c r="T584" s="199" t="s">
        <v>104</v>
      </c>
      <c r="U584" s="199" t="s">
        <v>344</v>
      </c>
      <c r="V584" s="199" t="s">
        <v>6299</v>
      </c>
      <c r="W584" s="199" t="s">
        <v>395</v>
      </c>
      <c r="Y584" s="374" t="s">
        <v>7201</v>
      </c>
    </row>
    <row r="585" spans="1:25" x14ac:dyDescent="0.25">
      <c r="A585" s="273" t="s">
        <v>4241</v>
      </c>
      <c r="B585" s="79" t="s">
        <v>60</v>
      </c>
      <c r="C585" s="79" t="s">
        <v>805</v>
      </c>
      <c r="D585" s="79" t="s">
        <v>4242</v>
      </c>
      <c r="E585" s="79" t="s">
        <v>316</v>
      </c>
      <c r="F585" s="62" t="s">
        <v>28</v>
      </c>
      <c r="G585" s="62" t="str">
        <f>_xlfn.IFNA(VLOOKUP($A585,'Engaged Deals'!$A:$J,2,FALSE),"No")</f>
        <v>No</v>
      </c>
      <c r="H585" s="62" t="s">
        <v>65</v>
      </c>
      <c r="I585" s="82" t="s">
        <v>34</v>
      </c>
      <c r="J585" s="80">
        <v>42851</v>
      </c>
      <c r="K585" s="174" t="s">
        <v>4243</v>
      </c>
      <c r="L585" s="79" t="s">
        <v>46</v>
      </c>
      <c r="M585" s="238">
        <v>42851</v>
      </c>
      <c r="N585" s="167">
        <v>30000</v>
      </c>
      <c r="O585" s="373">
        <f t="shared" si="9"/>
        <v>0.03</v>
      </c>
      <c r="P585" s="274">
        <v>12</v>
      </c>
      <c r="Q585" s="238" t="s">
        <v>1468</v>
      </c>
      <c r="R585" s="84" t="s">
        <v>125</v>
      </c>
      <c r="S585" s="79" t="s">
        <v>385</v>
      </c>
      <c r="T585" s="79" t="s">
        <v>385</v>
      </c>
      <c r="U585" s="79" t="s">
        <v>4244</v>
      </c>
      <c r="V585" s="79" t="s">
        <v>6193</v>
      </c>
      <c r="W585" s="79" t="s">
        <v>757</v>
      </c>
      <c r="Y585" s="374" t="s">
        <v>7201</v>
      </c>
    </row>
    <row r="586" spans="1:25" x14ac:dyDescent="0.25">
      <c r="A586" s="273" t="s">
        <v>6887</v>
      </c>
      <c r="B586" s="79" t="s">
        <v>60</v>
      </c>
      <c r="C586" s="79" t="s">
        <v>805</v>
      </c>
      <c r="D586" s="79" t="s">
        <v>6888</v>
      </c>
      <c r="E586" s="79" t="s">
        <v>393</v>
      </c>
      <c r="F586" s="62" t="s">
        <v>26</v>
      </c>
      <c r="G586" s="62" t="str">
        <f>_xlfn.IFNA(VLOOKUP($A586,'Engaged Deals'!$A:$J,2,FALSE),"No")</f>
        <v>No</v>
      </c>
      <c r="H586" s="62" t="s">
        <v>65</v>
      </c>
      <c r="I586" s="79" t="s">
        <v>32</v>
      </c>
      <c r="J586" s="80">
        <v>42914</v>
      </c>
      <c r="K586" s="174" t="s">
        <v>6938</v>
      </c>
      <c r="L586" s="79" t="s">
        <v>47</v>
      </c>
      <c r="M586" s="238">
        <v>42972</v>
      </c>
      <c r="N586" s="167">
        <v>250000</v>
      </c>
      <c r="O586" s="373">
        <f t="shared" si="9"/>
        <v>0.25</v>
      </c>
      <c r="P586" s="274">
        <v>12</v>
      </c>
      <c r="Q586" s="238" t="s">
        <v>7101</v>
      </c>
      <c r="R586" s="84" t="s">
        <v>103</v>
      </c>
      <c r="S586" s="79" t="s">
        <v>7</v>
      </c>
      <c r="T586" s="79" t="s">
        <v>477</v>
      </c>
      <c r="U586" s="79" t="s">
        <v>1204</v>
      </c>
      <c r="V586" s="79" t="s">
        <v>6939</v>
      </c>
      <c r="W586" s="79" t="s">
        <v>221</v>
      </c>
      <c r="Y586" s="374" t="s">
        <v>7201</v>
      </c>
    </row>
    <row r="587" spans="1:25" x14ac:dyDescent="0.25">
      <c r="A587" s="275" t="s">
        <v>1716</v>
      </c>
      <c r="B587" s="199" t="s">
        <v>60</v>
      </c>
      <c r="C587" s="199" t="s">
        <v>138</v>
      </c>
      <c r="D587" s="199" t="s">
        <v>1717</v>
      </c>
      <c r="E587" s="199" t="s">
        <v>1718</v>
      </c>
      <c r="F587" s="62" t="s">
        <v>26</v>
      </c>
      <c r="G587" s="62" t="str">
        <f>_xlfn.IFNA(VLOOKUP($A587,'Engaged Deals'!$A:$J,2,FALSE),"No")</f>
        <v>No</v>
      </c>
      <c r="H587" s="62" t="s">
        <v>67</v>
      </c>
      <c r="I587" s="199" t="s">
        <v>32</v>
      </c>
      <c r="J587" s="233">
        <v>43090</v>
      </c>
      <c r="K587" s="234" t="s">
        <v>1719</v>
      </c>
      <c r="L587" s="199" t="s">
        <v>46</v>
      </c>
      <c r="M587" s="235">
        <v>43090</v>
      </c>
      <c r="N587" s="236">
        <v>250000</v>
      </c>
      <c r="O587" s="373">
        <f t="shared" si="9"/>
        <v>0.25</v>
      </c>
      <c r="P587" s="276">
        <v>1</v>
      </c>
      <c r="Q587" s="235" t="s">
        <v>1720</v>
      </c>
      <c r="R587" s="237" t="s">
        <v>103</v>
      </c>
      <c r="S587" s="199" t="s">
        <v>13</v>
      </c>
      <c r="T587" s="199" t="s">
        <v>126</v>
      </c>
      <c r="U587" s="199" t="s">
        <v>1721</v>
      </c>
      <c r="V587" s="199" t="s">
        <v>6460</v>
      </c>
      <c r="W587" s="199" t="s">
        <v>1722</v>
      </c>
      <c r="Y587" s="374" t="s">
        <v>7201</v>
      </c>
    </row>
    <row r="588" spans="1:25" x14ac:dyDescent="0.25">
      <c r="A588" s="273" t="s">
        <v>3146</v>
      </c>
      <c r="B588" s="79" t="s">
        <v>56</v>
      </c>
      <c r="C588" s="79" t="s">
        <v>235</v>
      </c>
      <c r="D588" s="79" t="s">
        <v>604</v>
      </c>
      <c r="E588" s="79" t="s">
        <v>3147</v>
      </c>
      <c r="F588" s="62" t="s">
        <v>24</v>
      </c>
      <c r="G588" s="62" t="str">
        <f>_xlfn.IFNA(VLOOKUP($A588,'Engaged Deals'!$A:$J,2,FALSE),"No")</f>
        <v>No</v>
      </c>
      <c r="H588" s="62" t="s">
        <v>65</v>
      </c>
      <c r="I588" s="82" t="s">
        <v>37</v>
      </c>
      <c r="J588" s="80">
        <v>42909</v>
      </c>
      <c r="K588" s="174" t="s">
        <v>3148</v>
      </c>
      <c r="L588" s="79" t="s">
        <v>46</v>
      </c>
      <c r="M588" s="238">
        <v>42909</v>
      </c>
      <c r="N588" s="167">
        <v>100000</v>
      </c>
      <c r="O588" s="373">
        <f t="shared" si="9"/>
        <v>0.1</v>
      </c>
      <c r="P588" s="274">
        <v>2</v>
      </c>
      <c r="Q588" s="238" t="s">
        <v>5554</v>
      </c>
      <c r="R588" s="84" t="s">
        <v>211</v>
      </c>
      <c r="S588" s="79" t="s">
        <v>8</v>
      </c>
      <c r="T588" s="79" t="s">
        <v>104</v>
      </c>
      <c r="U588" s="79" t="s">
        <v>5555</v>
      </c>
      <c r="V588" s="79" t="s">
        <v>5495</v>
      </c>
      <c r="W588" s="79" t="s">
        <v>186</v>
      </c>
      <c r="Y588" s="374" t="s">
        <v>7201</v>
      </c>
    </row>
    <row r="589" spans="1:25" x14ac:dyDescent="0.25">
      <c r="A589" s="273" t="s">
        <v>3146</v>
      </c>
      <c r="B589" s="79" t="s">
        <v>56</v>
      </c>
      <c r="C589" s="79" t="s">
        <v>235</v>
      </c>
      <c r="D589" s="79" t="s">
        <v>604</v>
      </c>
      <c r="E589" s="79" t="s">
        <v>3147</v>
      </c>
      <c r="F589" s="62" t="s">
        <v>24</v>
      </c>
      <c r="G589" s="62" t="str">
        <f>_xlfn.IFNA(VLOOKUP($A589,'Engaged Deals'!$A:$J,2,FALSE),"No")</f>
        <v>No</v>
      </c>
      <c r="H589" s="62" t="s">
        <v>65</v>
      </c>
      <c r="I589" s="82" t="s">
        <v>37</v>
      </c>
      <c r="J589" s="80">
        <v>42909</v>
      </c>
      <c r="K589" s="174" t="s">
        <v>3148</v>
      </c>
      <c r="L589" s="79" t="s">
        <v>46</v>
      </c>
      <c r="M589" s="238">
        <v>42909</v>
      </c>
      <c r="N589" s="167">
        <v>75000</v>
      </c>
      <c r="O589" s="373">
        <f t="shared" si="9"/>
        <v>7.4999999999999997E-2</v>
      </c>
      <c r="P589" s="274">
        <v>2</v>
      </c>
      <c r="Q589" s="238" t="s">
        <v>3595</v>
      </c>
      <c r="R589" s="84" t="s">
        <v>211</v>
      </c>
      <c r="S589" s="79" t="s">
        <v>8</v>
      </c>
      <c r="T589" s="79" t="s">
        <v>134</v>
      </c>
      <c r="U589" s="79" t="s">
        <v>1119</v>
      </c>
      <c r="V589" s="79" t="s">
        <v>5495</v>
      </c>
      <c r="W589" s="79" t="s">
        <v>186</v>
      </c>
      <c r="Y589" s="374" t="s">
        <v>7201</v>
      </c>
    </row>
    <row r="590" spans="1:25" x14ac:dyDescent="0.25">
      <c r="A590" s="273" t="s">
        <v>3146</v>
      </c>
      <c r="B590" s="79" t="s">
        <v>56</v>
      </c>
      <c r="C590" s="79" t="s">
        <v>235</v>
      </c>
      <c r="D590" s="79" t="s">
        <v>604</v>
      </c>
      <c r="E590" s="79" t="s">
        <v>3147</v>
      </c>
      <c r="F590" s="62" t="s">
        <v>24</v>
      </c>
      <c r="G590" s="62" t="str">
        <f>_xlfn.IFNA(VLOOKUP($A590,'Engaged Deals'!$A:$J,2,FALSE),"No")</f>
        <v>No</v>
      </c>
      <c r="H590" s="62" t="s">
        <v>65</v>
      </c>
      <c r="I590" s="82" t="s">
        <v>37</v>
      </c>
      <c r="J590" s="80">
        <v>42909</v>
      </c>
      <c r="K590" s="174" t="s">
        <v>3148</v>
      </c>
      <c r="L590" s="79" t="s">
        <v>46</v>
      </c>
      <c r="M590" s="238">
        <v>42909</v>
      </c>
      <c r="N590" s="167">
        <v>75000</v>
      </c>
      <c r="O590" s="373">
        <f t="shared" si="9"/>
        <v>7.4999999999999997E-2</v>
      </c>
      <c r="P590" s="274">
        <v>3</v>
      </c>
      <c r="Q590" s="238" t="s">
        <v>3596</v>
      </c>
      <c r="R590" s="84" t="s">
        <v>211</v>
      </c>
      <c r="S590" s="79" t="s">
        <v>9</v>
      </c>
      <c r="T590" s="79" t="s">
        <v>184</v>
      </c>
      <c r="U590" s="79" t="s">
        <v>3573</v>
      </c>
      <c r="V590" s="79" t="s">
        <v>5495</v>
      </c>
      <c r="W590" s="79" t="s">
        <v>186</v>
      </c>
      <c r="Y590" s="374" t="s">
        <v>7201</v>
      </c>
    </row>
    <row r="591" spans="1:25" x14ac:dyDescent="0.25">
      <c r="A591" s="275" t="s">
        <v>6257</v>
      </c>
      <c r="B591" s="199" t="s">
        <v>56</v>
      </c>
      <c r="C591" s="199" t="s">
        <v>161</v>
      </c>
      <c r="D591" s="199" t="s">
        <v>6258</v>
      </c>
      <c r="E591" s="199" t="s">
        <v>6259</v>
      </c>
      <c r="F591" s="62" t="s">
        <v>26</v>
      </c>
      <c r="G591" s="62" t="str">
        <f>_xlfn.IFNA(VLOOKUP($A591,'Engaged Deals'!$A:$J,2,FALSE),"No")</f>
        <v>Yes</v>
      </c>
      <c r="H591" s="62" t="s">
        <v>66</v>
      </c>
      <c r="I591" s="199" t="s">
        <v>32</v>
      </c>
      <c r="J591" s="233">
        <v>43000</v>
      </c>
      <c r="K591" s="234" t="s">
        <v>6294</v>
      </c>
      <c r="L591" s="199" t="s">
        <v>47</v>
      </c>
      <c r="M591" s="233">
        <v>43000</v>
      </c>
      <c r="N591" s="236">
        <v>2500000</v>
      </c>
      <c r="O591" s="373">
        <f t="shared" si="9"/>
        <v>2.5</v>
      </c>
      <c r="P591" s="276">
        <v>36</v>
      </c>
      <c r="Q591" s="235" t="s">
        <v>7101</v>
      </c>
      <c r="R591" s="237" t="s">
        <v>103</v>
      </c>
      <c r="S591" s="199" t="s">
        <v>8</v>
      </c>
      <c r="T591" s="199" t="s">
        <v>104</v>
      </c>
      <c r="U591" s="199" t="s">
        <v>105</v>
      </c>
      <c r="V591" s="199" t="s">
        <v>6295</v>
      </c>
      <c r="W591" s="199" t="s">
        <v>1629</v>
      </c>
      <c r="Y591" s="374" t="s">
        <v>7201</v>
      </c>
    </row>
    <row r="592" spans="1:25" x14ac:dyDescent="0.25">
      <c r="A592" s="273" t="s">
        <v>3302</v>
      </c>
      <c r="B592" s="79" t="s">
        <v>57</v>
      </c>
      <c r="C592" s="79" t="s">
        <v>775</v>
      </c>
      <c r="D592" s="79" t="s">
        <v>1009</v>
      </c>
      <c r="E592" s="79" t="s">
        <v>7277</v>
      </c>
      <c r="F592" s="62" t="s">
        <v>28</v>
      </c>
      <c r="G592" s="62" t="str">
        <f>_xlfn.IFNA(VLOOKUP($A592,'Engaged Deals'!$A:$J,2,FALSE),"No")</f>
        <v>No</v>
      </c>
      <c r="H592" s="62" t="s">
        <v>65</v>
      </c>
      <c r="I592" s="79" t="s">
        <v>31</v>
      </c>
      <c r="J592" s="80">
        <v>42906</v>
      </c>
      <c r="K592" s="174" t="s">
        <v>3303</v>
      </c>
      <c r="L592" s="79" t="s">
        <v>142</v>
      </c>
      <c r="M592" s="238">
        <v>42993</v>
      </c>
      <c r="N592" s="167">
        <v>100000</v>
      </c>
      <c r="O592" s="373">
        <f t="shared" si="9"/>
        <v>0.1</v>
      </c>
      <c r="P592" s="274">
        <v>12</v>
      </c>
      <c r="Q592" s="238" t="s">
        <v>3304</v>
      </c>
      <c r="R592" s="84" t="s">
        <v>103</v>
      </c>
      <c r="S592" s="79" t="s">
        <v>7</v>
      </c>
      <c r="T592" s="79" t="s">
        <v>477</v>
      </c>
      <c r="U592" s="79" t="s">
        <v>1996</v>
      </c>
      <c r="V592" s="79" t="s">
        <v>6049</v>
      </c>
      <c r="W592" s="79" t="s">
        <v>186</v>
      </c>
      <c r="Y592" s="374" t="s">
        <v>7201</v>
      </c>
    </row>
    <row r="593" spans="1:25" x14ac:dyDescent="0.25">
      <c r="A593" s="275" t="s">
        <v>2192</v>
      </c>
      <c r="B593" s="199" t="s">
        <v>60</v>
      </c>
      <c r="C593" s="199" t="s">
        <v>805</v>
      </c>
      <c r="D593" s="199" t="s">
        <v>2193</v>
      </c>
      <c r="E593" s="199" t="s">
        <v>2194</v>
      </c>
      <c r="F593" s="62" t="s">
        <v>26</v>
      </c>
      <c r="G593" s="62" t="str">
        <f>_xlfn.IFNA(VLOOKUP($A593,'Engaged Deals'!$A:$J,2,FALSE),"No")</f>
        <v>No</v>
      </c>
      <c r="H593" s="62" t="s">
        <v>67</v>
      </c>
      <c r="I593" s="199" t="s">
        <v>32</v>
      </c>
      <c r="J593" s="233">
        <v>43069</v>
      </c>
      <c r="K593" s="234" t="s">
        <v>2195</v>
      </c>
      <c r="L593" s="199" t="s">
        <v>46</v>
      </c>
      <c r="M593" s="235">
        <v>43069</v>
      </c>
      <c r="N593" s="236">
        <v>185000</v>
      </c>
      <c r="O593" s="373">
        <f t="shared" si="9"/>
        <v>0.185</v>
      </c>
      <c r="P593" s="276">
        <v>1</v>
      </c>
      <c r="Q593" s="235" t="s">
        <v>2017</v>
      </c>
      <c r="R593" s="237" t="s">
        <v>103</v>
      </c>
      <c r="S593" s="199" t="s">
        <v>13</v>
      </c>
      <c r="T593" s="199" t="s">
        <v>126</v>
      </c>
      <c r="U593" s="199" t="s">
        <v>498</v>
      </c>
      <c r="V593" s="199" t="s">
        <v>6359</v>
      </c>
      <c r="W593" s="199" t="s">
        <v>2196</v>
      </c>
      <c r="Y593" s="374" t="s">
        <v>7201</v>
      </c>
    </row>
    <row r="594" spans="1:25" x14ac:dyDescent="0.25">
      <c r="A594" s="273" t="s">
        <v>3591</v>
      </c>
      <c r="B594" s="79" t="s">
        <v>57</v>
      </c>
      <c r="C594" s="79" t="s">
        <v>182</v>
      </c>
      <c r="D594" s="79" t="s">
        <v>3592</v>
      </c>
      <c r="E594" s="79" t="s">
        <v>3593</v>
      </c>
      <c r="F594" s="62" t="s">
        <v>28</v>
      </c>
      <c r="G594" s="62" t="str">
        <f>_xlfn.IFNA(VLOOKUP($A594,'Engaged Deals'!$A:$J,2,FALSE),"No")</f>
        <v>No</v>
      </c>
      <c r="H594" s="62" t="s">
        <v>65</v>
      </c>
      <c r="I594" s="82" t="s">
        <v>34</v>
      </c>
      <c r="J594" s="80">
        <v>42872</v>
      </c>
      <c r="K594" s="174" t="s">
        <v>3594</v>
      </c>
      <c r="L594" s="79" t="s">
        <v>142</v>
      </c>
      <c r="M594" s="238">
        <v>42872</v>
      </c>
      <c r="N594" s="167">
        <v>75000</v>
      </c>
      <c r="O594" s="373">
        <f t="shared" si="9"/>
        <v>7.4999999999999997E-2</v>
      </c>
      <c r="P594" s="274">
        <v>12</v>
      </c>
      <c r="Q594" s="238" t="s">
        <v>992</v>
      </c>
      <c r="R594" s="84" t="s">
        <v>125</v>
      </c>
      <c r="S594" s="79" t="s">
        <v>16</v>
      </c>
      <c r="T594" s="79" t="s">
        <v>16</v>
      </c>
      <c r="U594" s="79" t="s">
        <v>993</v>
      </c>
      <c r="V594" s="79" t="s">
        <v>6105</v>
      </c>
      <c r="W594" s="79" t="s">
        <v>356</v>
      </c>
      <c r="Y594" s="374" t="s">
        <v>7201</v>
      </c>
    </row>
    <row r="595" spans="1:25" x14ac:dyDescent="0.25">
      <c r="A595" s="273" t="s">
        <v>4409</v>
      </c>
      <c r="B595" s="79" t="s">
        <v>57</v>
      </c>
      <c r="C595" s="79" t="s">
        <v>1046</v>
      </c>
      <c r="D595" s="79" t="s">
        <v>4410</v>
      </c>
      <c r="E595" s="79" t="s">
        <v>582</v>
      </c>
      <c r="F595" s="62" t="s">
        <v>28</v>
      </c>
      <c r="G595" s="62" t="str">
        <f>_xlfn.IFNA(VLOOKUP($A595,'Engaged Deals'!$A:$J,2,FALSE),"No")</f>
        <v>No</v>
      </c>
      <c r="H595" s="62" t="s">
        <v>65</v>
      </c>
      <c r="I595" s="79" t="s">
        <v>42</v>
      </c>
      <c r="J595" s="80">
        <v>42892</v>
      </c>
      <c r="K595" s="174" t="s">
        <v>4411</v>
      </c>
      <c r="L595" s="79" t="s">
        <v>46</v>
      </c>
      <c r="M595" s="238">
        <v>42892</v>
      </c>
      <c r="N595" s="167">
        <v>20000</v>
      </c>
      <c r="O595" s="373">
        <f t="shared" si="9"/>
        <v>0.02</v>
      </c>
      <c r="P595" s="274">
        <v>12</v>
      </c>
      <c r="Q595" s="238" t="s">
        <v>3796</v>
      </c>
      <c r="R595" s="84" t="s">
        <v>103</v>
      </c>
      <c r="S595" s="79" t="s">
        <v>7</v>
      </c>
      <c r="T595" s="79" t="s">
        <v>477</v>
      </c>
      <c r="U595" s="79"/>
      <c r="V595" s="79" t="s">
        <v>6213</v>
      </c>
      <c r="W595" s="79" t="s">
        <v>186</v>
      </c>
      <c r="Y595" s="374" t="s">
        <v>7201</v>
      </c>
    </row>
    <row r="596" spans="1:25" x14ac:dyDescent="0.25">
      <c r="A596" s="273" t="s">
        <v>4409</v>
      </c>
      <c r="B596" s="79" t="s">
        <v>57</v>
      </c>
      <c r="C596" s="79" t="s">
        <v>1046</v>
      </c>
      <c r="D596" s="79" t="s">
        <v>4410</v>
      </c>
      <c r="E596" s="79" t="s">
        <v>582</v>
      </c>
      <c r="F596" s="62" t="s">
        <v>28</v>
      </c>
      <c r="G596" s="62" t="str">
        <f>_xlfn.IFNA(VLOOKUP($A596,'Engaged Deals'!$A:$J,2,FALSE),"No")</f>
        <v>No</v>
      </c>
      <c r="H596" s="62" t="s">
        <v>65</v>
      </c>
      <c r="I596" s="79" t="s">
        <v>42</v>
      </c>
      <c r="J596" s="80">
        <v>42892</v>
      </c>
      <c r="K596" s="174" t="s">
        <v>4411</v>
      </c>
      <c r="L596" s="79" t="s">
        <v>46</v>
      </c>
      <c r="M596" s="238">
        <v>42892</v>
      </c>
      <c r="N596" s="167">
        <v>20000</v>
      </c>
      <c r="O596" s="373">
        <f t="shared" si="9"/>
        <v>0.02</v>
      </c>
      <c r="P596" s="274">
        <v>12</v>
      </c>
      <c r="Q596" s="238" t="s">
        <v>1118</v>
      </c>
      <c r="R596" s="84" t="s">
        <v>103</v>
      </c>
      <c r="S596" s="79" t="s">
        <v>8</v>
      </c>
      <c r="T596" s="79" t="s">
        <v>104</v>
      </c>
      <c r="U596" s="79" t="s">
        <v>344</v>
      </c>
      <c r="V596" s="79" t="s">
        <v>6213</v>
      </c>
      <c r="W596" s="79" t="s">
        <v>186</v>
      </c>
      <c r="Y596" s="374" t="s">
        <v>7201</v>
      </c>
    </row>
    <row r="597" spans="1:25" x14ac:dyDescent="0.25">
      <c r="A597" s="273" t="s">
        <v>2277</v>
      </c>
      <c r="B597" s="79" t="s">
        <v>62</v>
      </c>
      <c r="C597" s="79" t="s">
        <v>1065</v>
      </c>
      <c r="D597" s="79" t="s">
        <v>2278</v>
      </c>
      <c r="E597" s="79" t="s">
        <v>2279</v>
      </c>
      <c r="F597" s="62" t="s">
        <v>26</v>
      </c>
      <c r="G597" s="62" t="str">
        <f>_xlfn.IFNA(VLOOKUP($A597,'Engaged Deals'!$A:$J,2,FALSE),"No")</f>
        <v>No</v>
      </c>
      <c r="H597" s="62" t="s">
        <v>65</v>
      </c>
      <c r="I597" s="79" t="s">
        <v>32</v>
      </c>
      <c r="J597" s="80">
        <v>42916</v>
      </c>
      <c r="K597" s="174" t="s">
        <v>2280</v>
      </c>
      <c r="L597" s="79" t="s">
        <v>46</v>
      </c>
      <c r="M597" s="238">
        <v>42916</v>
      </c>
      <c r="N597" s="167">
        <v>160000</v>
      </c>
      <c r="O597" s="373">
        <f t="shared" si="9"/>
        <v>0.16</v>
      </c>
      <c r="P597" s="274">
        <v>12</v>
      </c>
      <c r="Q597" s="238" t="s">
        <v>226</v>
      </c>
      <c r="R597" s="84" t="s">
        <v>103</v>
      </c>
      <c r="S597" s="79" t="s">
        <v>7</v>
      </c>
      <c r="T597" s="79" t="s">
        <v>477</v>
      </c>
      <c r="U597" s="79" t="s">
        <v>1138</v>
      </c>
      <c r="V597" s="79" t="s">
        <v>5955</v>
      </c>
      <c r="W597" s="79" t="s">
        <v>313</v>
      </c>
      <c r="Y597" s="374" t="s">
        <v>7201</v>
      </c>
    </row>
    <row r="598" spans="1:25" x14ac:dyDescent="0.25">
      <c r="A598" s="273" t="s">
        <v>3942</v>
      </c>
      <c r="B598" s="79" t="s">
        <v>56</v>
      </c>
      <c r="C598" s="79" t="s">
        <v>161</v>
      </c>
      <c r="D598" s="79" t="s">
        <v>3943</v>
      </c>
      <c r="E598" s="79" t="s">
        <v>3944</v>
      </c>
      <c r="F598" s="62" t="s">
        <v>26</v>
      </c>
      <c r="G598" s="62" t="str">
        <f>_xlfn.IFNA(VLOOKUP($A598,'Engaged Deals'!$A:$J,2,FALSE),"No")</f>
        <v>No</v>
      </c>
      <c r="H598" s="62" t="s">
        <v>65</v>
      </c>
      <c r="I598" s="79" t="s">
        <v>33</v>
      </c>
      <c r="J598" s="80">
        <v>42916</v>
      </c>
      <c r="K598" s="174" t="s">
        <v>3945</v>
      </c>
      <c r="L598" s="79" t="s">
        <v>46</v>
      </c>
      <c r="M598" s="238">
        <v>42916</v>
      </c>
      <c r="N598" s="167">
        <v>50000</v>
      </c>
      <c r="O598" s="373">
        <f t="shared" si="9"/>
        <v>0.05</v>
      </c>
      <c r="P598" s="274">
        <v>1</v>
      </c>
      <c r="Q598" s="238" t="s">
        <v>3946</v>
      </c>
      <c r="R598" s="84" t="s">
        <v>125</v>
      </c>
      <c r="S598" s="79" t="s">
        <v>13</v>
      </c>
      <c r="T598" s="79" t="s">
        <v>1089</v>
      </c>
      <c r="U598" s="79"/>
      <c r="V598" s="79" t="s">
        <v>6157</v>
      </c>
      <c r="W598" s="79"/>
      <c r="Y598" s="374" t="s">
        <v>7201</v>
      </c>
    </row>
    <row r="599" spans="1:25" x14ac:dyDescent="0.25">
      <c r="A599" s="275" t="s">
        <v>2214</v>
      </c>
      <c r="B599" s="199" t="s">
        <v>57</v>
      </c>
      <c r="C599" s="199" t="s">
        <v>98</v>
      </c>
      <c r="D599" s="199" t="s">
        <v>2215</v>
      </c>
      <c r="E599" s="199" t="s">
        <v>2216</v>
      </c>
      <c r="F599" s="62" t="s">
        <v>25</v>
      </c>
      <c r="G599" s="62" t="str">
        <f>_xlfn.IFNA(VLOOKUP($A599,'Engaged Deals'!$A:$J,2,FALSE),"No")</f>
        <v>No</v>
      </c>
      <c r="H599" s="62" t="s">
        <v>67</v>
      </c>
      <c r="I599" s="199" t="s">
        <v>41</v>
      </c>
      <c r="J599" s="233">
        <v>43010</v>
      </c>
      <c r="K599" s="234" t="s">
        <v>2217</v>
      </c>
      <c r="L599" s="199" t="s">
        <v>47</v>
      </c>
      <c r="M599" s="235">
        <v>43010</v>
      </c>
      <c r="N599" s="236">
        <v>180000</v>
      </c>
      <c r="O599" s="373">
        <f t="shared" si="9"/>
        <v>0.18</v>
      </c>
      <c r="P599" s="276">
        <v>12</v>
      </c>
      <c r="Q599" s="235" t="s">
        <v>826</v>
      </c>
      <c r="R599" s="237" t="s">
        <v>125</v>
      </c>
      <c r="S599" s="199" t="s">
        <v>15</v>
      </c>
      <c r="T599" s="199" t="s">
        <v>278</v>
      </c>
      <c r="U599" s="199" t="s">
        <v>2013</v>
      </c>
      <c r="V599" s="199" t="s">
        <v>106</v>
      </c>
      <c r="W599" s="199" t="s">
        <v>1091</v>
      </c>
      <c r="Y599" s="374" t="s">
        <v>7201</v>
      </c>
    </row>
    <row r="600" spans="1:25" x14ac:dyDescent="0.25">
      <c r="A600" s="273" t="s">
        <v>3143</v>
      </c>
      <c r="B600" s="79" t="s">
        <v>57</v>
      </c>
      <c r="C600" s="79" t="s">
        <v>98</v>
      </c>
      <c r="D600" s="79" t="s">
        <v>3144</v>
      </c>
      <c r="E600" s="79" t="s">
        <v>414</v>
      </c>
      <c r="F600" s="62" t="s">
        <v>27</v>
      </c>
      <c r="G600" s="62" t="str">
        <f>_xlfn.IFNA(VLOOKUP($A600,'Engaged Deals'!$A:$J,2,FALSE),"No")</f>
        <v>No</v>
      </c>
      <c r="H600" s="62" t="s">
        <v>65</v>
      </c>
      <c r="I600" s="79" t="s">
        <v>39</v>
      </c>
      <c r="J600" s="80">
        <v>42902</v>
      </c>
      <c r="K600" s="174" t="s">
        <v>3145</v>
      </c>
      <c r="L600" s="79" t="s">
        <v>46</v>
      </c>
      <c r="M600" s="238">
        <v>42902</v>
      </c>
      <c r="N600" s="167">
        <v>100000</v>
      </c>
      <c r="O600" s="373">
        <f t="shared" si="9"/>
        <v>0.1</v>
      </c>
      <c r="P600" s="274">
        <v>12</v>
      </c>
      <c r="Q600" s="238" t="s">
        <v>425</v>
      </c>
      <c r="R600" s="84" t="s">
        <v>125</v>
      </c>
      <c r="S600" s="79" t="s">
        <v>8</v>
      </c>
      <c r="T600" s="79" t="s">
        <v>104</v>
      </c>
      <c r="U600" s="79" t="s">
        <v>344</v>
      </c>
      <c r="V600" s="79" t="s">
        <v>106</v>
      </c>
      <c r="W600" s="79" t="s">
        <v>667</v>
      </c>
      <c r="Y600" s="374" t="s">
        <v>7201</v>
      </c>
    </row>
    <row r="601" spans="1:25" x14ac:dyDescent="0.25">
      <c r="A601" s="273" t="s">
        <v>3478</v>
      </c>
      <c r="B601" s="79" t="s">
        <v>57</v>
      </c>
      <c r="C601" s="79" t="s">
        <v>98</v>
      </c>
      <c r="D601" s="79" t="s">
        <v>3479</v>
      </c>
      <c r="E601" s="79" t="s">
        <v>3480</v>
      </c>
      <c r="F601" s="62" t="s">
        <v>25</v>
      </c>
      <c r="G601" s="62" t="str">
        <f>_xlfn.IFNA(VLOOKUP($A601,'Engaged Deals'!$A:$J,2,FALSE),"No")</f>
        <v>No</v>
      </c>
      <c r="H601" s="62" t="s">
        <v>65</v>
      </c>
      <c r="I601" s="79" t="s">
        <v>35</v>
      </c>
      <c r="J601" s="80">
        <v>42916</v>
      </c>
      <c r="K601" s="174" t="s">
        <v>3481</v>
      </c>
      <c r="L601" s="79" t="s">
        <v>46</v>
      </c>
      <c r="M601" s="238">
        <v>42916</v>
      </c>
      <c r="N601" s="167">
        <v>90000</v>
      </c>
      <c r="O601" s="373">
        <f t="shared" si="9"/>
        <v>0.09</v>
      </c>
      <c r="P601" s="274">
        <v>12</v>
      </c>
      <c r="Q601" s="238" t="s">
        <v>387</v>
      </c>
      <c r="R601" s="84" t="s">
        <v>103</v>
      </c>
      <c r="S601" s="79" t="s">
        <v>7</v>
      </c>
      <c r="T601" s="79" t="s">
        <v>388</v>
      </c>
      <c r="U601" s="79" t="s">
        <v>389</v>
      </c>
      <c r="V601" s="79" t="s">
        <v>106</v>
      </c>
      <c r="W601" s="79"/>
      <c r="Y601" s="374" t="s">
        <v>7201</v>
      </c>
    </row>
    <row r="602" spans="1:25" x14ac:dyDescent="0.25">
      <c r="A602" s="273" t="s">
        <v>3478</v>
      </c>
      <c r="B602" s="79" t="s">
        <v>57</v>
      </c>
      <c r="C602" s="79" t="s">
        <v>98</v>
      </c>
      <c r="D602" s="79" t="s">
        <v>3479</v>
      </c>
      <c r="E602" s="79" t="s">
        <v>3480</v>
      </c>
      <c r="F602" s="62" t="s">
        <v>25</v>
      </c>
      <c r="G602" s="62" t="str">
        <f>_xlfn.IFNA(VLOOKUP($A602,'Engaged Deals'!$A:$J,2,FALSE),"No")</f>
        <v>No</v>
      </c>
      <c r="H602" s="62" t="s">
        <v>65</v>
      </c>
      <c r="I602" s="79" t="s">
        <v>35</v>
      </c>
      <c r="J602" s="80">
        <v>42916</v>
      </c>
      <c r="K602" s="174" t="s">
        <v>3481</v>
      </c>
      <c r="L602" s="79" t="s">
        <v>46</v>
      </c>
      <c r="M602" s="238">
        <v>42916</v>
      </c>
      <c r="N602" s="167">
        <v>25000</v>
      </c>
      <c r="O602" s="373">
        <f t="shared" si="9"/>
        <v>2.5000000000000001E-2</v>
      </c>
      <c r="P602" s="274">
        <v>1</v>
      </c>
      <c r="Q602" s="238" t="s">
        <v>2921</v>
      </c>
      <c r="R602" s="84" t="s">
        <v>103</v>
      </c>
      <c r="S602" s="79" t="s">
        <v>385</v>
      </c>
      <c r="T602" s="79" t="s">
        <v>5512</v>
      </c>
      <c r="U602" s="79" t="s">
        <v>5513</v>
      </c>
      <c r="V602" s="79" t="s">
        <v>106</v>
      </c>
      <c r="W602" s="79"/>
      <c r="Y602" s="374" t="s">
        <v>7201</v>
      </c>
    </row>
    <row r="603" spans="1:25" x14ac:dyDescent="0.25">
      <c r="A603" s="275" t="s">
        <v>2556</v>
      </c>
      <c r="B603" s="199" t="s">
        <v>57</v>
      </c>
      <c r="C603" s="199" t="s">
        <v>98</v>
      </c>
      <c r="D603" s="199" t="s">
        <v>2557</v>
      </c>
      <c r="E603" s="199" t="s">
        <v>2558</v>
      </c>
      <c r="F603" s="62" t="s">
        <v>26</v>
      </c>
      <c r="G603" s="62" t="str">
        <f>_xlfn.IFNA(VLOOKUP($A603,'Engaged Deals'!$A:$J,2,FALSE),"No")</f>
        <v>No</v>
      </c>
      <c r="H603" s="62" t="s">
        <v>66</v>
      </c>
      <c r="I603" s="199" t="s">
        <v>33</v>
      </c>
      <c r="J603" s="233">
        <v>42998</v>
      </c>
      <c r="K603" s="234" t="s">
        <v>2559</v>
      </c>
      <c r="L603" s="199" t="s">
        <v>46</v>
      </c>
      <c r="M603" s="233">
        <v>42998</v>
      </c>
      <c r="N603" s="236">
        <v>150000</v>
      </c>
      <c r="O603" s="373">
        <f t="shared" si="9"/>
        <v>0.15</v>
      </c>
      <c r="P603" s="276">
        <v>12</v>
      </c>
      <c r="Q603" s="235" t="s">
        <v>226</v>
      </c>
      <c r="R603" s="237" t="s">
        <v>103</v>
      </c>
      <c r="S603" s="199" t="s">
        <v>8</v>
      </c>
      <c r="T603" s="199" t="s">
        <v>104</v>
      </c>
      <c r="U603" s="199" t="s">
        <v>105</v>
      </c>
      <c r="V603" s="199" t="s">
        <v>106</v>
      </c>
      <c r="W603" s="199"/>
      <c r="Y603" s="374" t="s">
        <v>7201</v>
      </c>
    </row>
    <row r="604" spans="1:25" x14ac:dyDescent="0.25">
      <c r="A604" s="126" t="s">
        <v>7408</v>
      </c>
      <c r="B604" s="126" t="s">
        <v>57</v>
      </c>
      <c r="C604" s="126" t="s">
        <v>182</v>
      </c>
      <c r="D604" s="126" t="s">
        <v>229</v>
      </c>
      <c r="E604" s="126" t="s">
        <v>7409</v>
      </c>
      <c r="F604" s="62" t="s">
        <v>24</v>
      </c>
      <c r="G604" s="62" t="str">
        <f>_xlfn.IFNA(VLOOKUP($A604,'Engaged Deals'!$A:$J,2,FALSE),"No")</f>
        <v>No</v>
      </c>
      <c r="H604" s="62" t="s">
        <v>65</v>
      </c>
      <c r="I604" s="126" t="s">
        <v>38</v>
      </c>
      <c r="J604" s="127">
        <v>42839</v>
      </c>
      <c r="K604" s="195">
        <v>42760</v>
      </c>
      <c r="L604" s="126" t="s">
        <v>49</v>
      </c>
      <c r="M604" s="195">
        <v>42839</v>
      </c>
      <c r="N604" s="128">
        <v>40000</v>
      </c>
      <c r="O604" s="373">
        <f t="shared" si="9"/>
        <v>0.04</v>
      </c>
      <c r="P604" s="277">
        <v>9</v>
      </c>
      <c r="Q604" s="127">
        <v>42825</v>
      </c>
      <c r="R604" s="202" t="s">
        <v>292</v>
      </c>
      <c r="S604" s="199" t="s">
        <v>8</v>
      </c>
      <c r="T604" s="126" t="s">
        <v>162</v>
      </c>
      <c r="U604" s="126" t="s">
        <v>105</v>
      </c>
      <c r="V604" s="126" t="s">
        <v>7159</v>
      </c>
      <c r="W604" s="199"/>
      <c r="Y604" s="374" t="s">
        <v>7201</v>
      </c>
    </row>
    <row r="605" spans="1:25" x14ac:dyDescent="0.25">
      <c r="A605" s="275" t="s">
        <v>2084</v>
      </c>
      <c r="B605" s="199" t="s">
        <v>62</v>
      </c>
      <c r="C605" s="199" t="s">
        <v>1065</v>
      </c>
      <c r="D605" s="199" t="s">
        <v>2085</v>
      </c>
      <c r="E605" s="199" t="s">
        <v>2086</v>
      </c>
      <c r="F605" s="62" t="s">
        <v>27</v>
      </c>
      <c r="G605" s="62" t="str">
        <f>_xlfn.IFNA(VLOOKUP($A605,'Engaged Deals'!$A:$J,2,FALSE),"No")</f>
        <v>No</v>
      </c>
      <c r="H605" s="62" t="s">
        <v>66</v>
      </c>
      <c r="I605" s="199" t="s">
        <v>39</v>
      </c>
      <c r="J605" s="233">
        <v>43008</v>
      </c>
      <c r="K605" s="234" t="s">
        <v>2087</v>
      </c>
      <c r="L605" s="199" t="s">
        <v>46</v>
      </c>
      <c r="M605" s="233">
        <v>43008</v>
      </c>
      <c r="N605" s="236">
        <v>200000</v>
      </c>
      <c r="O605" s="373">
        <f t="shared" si="9"/>
        <v>0.2</v>
      </c>
      <c r="P605" s="276">
        <v>12</v>
      </c>
      <c r="Q605" s="235" t="s">
        <v>2088</v>
      </c>
      <c r="R605" s="237" t="s">
        <v>125</v>
      </c>
      <c r="S605" s="199" t="s">
        <v>7</v>
      </c>
      <c r="T605" s="199" t="s">
        <v>477</v>
      </c>
      <c r="U605" s="199"/>
      <c r="V605" s="199" t="s">
        <v>6350</v>
      </c>
      <c r="W605" s="199"/>
      <c r="Y605" s="374" t="s">
        <v>7201</v>
      </c>
    </row>
    <row r="606" spans="1:25" x14ac:dyDescent="0.25">
      <c r="A606" s="275" t="s">
        <v>2084</v>
      </c>
      <c r="B606" s="199" t="s">
        <v>62</v>
      </c>
      <c r="C606" s="199" t="s">
        <v>1065</v>
      </c>
      <c r="D606" s="199" t="s">
        <v>2085</v>
      </c>
      <c r="E606" s="199" t="s">
        <v>2086</v>
      </c>
      <c r="F606" s="62" t="s">
        <v>27</v>
      </c>
      <c r="G606" s="62" t="str">
        <f>_xlfn.IFNA(VLOOKUP($A606,'Engaged Deals'!$A:$J,2,FALSE),"No")</f>
        <v>No</v>
      </c>
      <c r="H606" s="62" t="s">
        <v>66</v>
      </c>
      <c r="I606" s="199" t="s">
        <v>39</v>
      </c>
      <c r="J606" s="233">
        <v>43008</v>
      </c>
      <c r="K606" s="234" t="s">
        <v>2087</v>
      </c>
      <c r="L606" s="199" t="s">
        <v>46</v>
      </c>
      <c r="M606" s="233">
        <v>43008</v>
      </c>
      <c r="N606" s="236">
        <v>70000</v>
      </c>
      <c r="O606" s="373">
        <f t="shared" si="9"/>
        <v>7.0000000000000007E-2</v>
      </c>
      <c r="P606" s="276">
        <v>12</v>
      </c>
      <c r="Q606" s="235" t="s">
        <v>3632</v>
      </c>
      <c r="R606" s="237" t="s">
        <v>125</v>
      </c>
      <c r="S606" s="199" t="s">
        <v>7</v>
      </c>
      <c r="T606" s="199" t="s">
        <v>388</v>
      </c>
      <c r="U606" s="199" t="s">
        <v>389</v>
      </c>
      <c r="V606" s="199" t="s">
        <v>6350</v>
      </c>
      <c r="W606" s="199"/>
      <c r="Y606" s="374" t="s">
        <v>7201</v>
      </c>
    </row>
    <row r="607" spans="1:25" x14ac:dyDescent="0.25">
      <c r="A607" s="273" t="s">
        <v>4521</v>
      </c>
      <c r="B607" s="79" t="s">
        <v>57</v>
      </c>
      <c r="C607" s="79" t="s">
        <v>98</v>
      </c>
      <c r="D607" s="79" t="s">
        <v>1817</v>
      </c>
      <c r="E607" s="79" t="s">
        <v>4522</v>
      </c>
      <c r="F607" s="62" t="s">
        <v>25</v>
      </c>
      <c r="G607" s="62" t="str">
        <f>_xlfn.IFNA(VLOOKUP($A607,'Engaged Deals'!$A:$J,2,FALSE),"No")</f>
        <v>No</v>
      </c>
      <c r="H607" s="62" t="s">
        <v>65</v>
      </c>
      <c r="I607" s="79" t="s">
        <v>41</v>
      </c>
      <c r="J607" s="80">
        <v>42848</v>
      </c>
      <c r="K607" s="174" t="s">
        <v>4523</v>
      </c>
      <c r="L607" s="79" t="s">
        <v>46</v>
      </c>
      <c r="M607" s="238">
        <v>42848</v>
      </c>
      <c r="N607" s="167">
        <v>15000</v>
      </c>
      <c r="O607" s="373">
        <f t="shared" si="9"/>
        <v>1.4999999999999999E-2</v>
      </c>
      <c r="P607" s="274">
        <v>12</v>
      </c>
      <c r="Q607" s="238" t="s">
        <v>1597</v>
      </c>
      <c r="R607" s="84" t="s">
        <v>125</v>
      </c>
      <c r="S607" s="79" t="s">
        <v>7</v>
      </c>
      <c r="T607" s="79" t="s">
        <v>388</v>
      </c>
      <c r="U607" s="79" t="s">
        <v>389</v>
      </c>
      <c r="V607" s="79" t="s">
        <v>106</v>
      </c>
      <c r="W607" s="79" t="s">
        <v>297</v>
      </c>
      <c r="Y607" s="374" t="s">
        <v>7201</v>
      </c>
    </row>
    <row r="608" spans="1:25" x14ac:dyDescent="0.25">
      <c r="A608" s="273" t="s">
        <v>6682</v>
      </c>
      <c r="B608" s="79" t="s">
        <v>56</v>
      </c>
      <c r="C608" s="79" t="s">
        <v>235</v>
      </c>
      <c r="D608" s="79" t="s">
        <v>6683</v>
      </c>
      <c r="E608" s="79" t="s">
        <v>316</v>
      </c>
      <c r="F608" s="62" t="s">
        <v>27</v>
      </c>
      <c r="G608" s="62" t="str">
        <f>_xlfn.IFNA(VLOOKUP($A608,'Engaged Deals'!$A:$J,2,FALSE),"No")</f>
        <v>No</v>
      </c>
      <c r="H608" s="62" t="s">
        <v>65</v>
      </c>
      <c r="I608" s="79" t="s">
        <v>40</v>
      </c>
      <c r="J608" s="80">
        <v>42914</v>
      </c>
      <c r="K608" s="174" t="s">
        <v>6839</v>
      </c>
      <c r="L608" s="79" t="s">
        <v>46</v>
      </c>
      <c r="M608" s="238">
        <v>42914</v>
      </c>
      <c r="N608" s="167">
        <v>25000</v>
      </c>
      <c r="O608" s="373">
        <f t="shared" si="9"/>
        <v>2.5000000000000001E-2</v>
      </c>
      <c r="P608" s="274">
        <v>12</v>
      </c>
      <c r="Q608" s="238" t="s">
        <v>7102</v>
      </c>
      <c r="R608" s="84" t="s">
        <v>125</v>
      </c>
      <c r="S608" s="79" t="s">
        <v>18</v>
      </c>
      <c r="T608" s="79" t="s">
        <v>316</v>
      </c>
      <c r="U608" s="79"/>
      <c r="V608" s="79" t="s">
        <v>6840</v>
      </c>
      <c r="W608" s="79"/>
      <c r="Y608" s="374" t="s">
        <v>7201</v>
      </c>
    </row>
    <row r="609" spans="1:25" x14ac:dyDescent="0.25">
      <c r="A609" s="275" t="s">
        <v>346</v>
      </c>
      <c r="B609" s="199" t="s">
        <v>56</v>
      </c>
      <c r="C609" s="199" t="s">
        <v>117</v>
      </c>
      <c r="D609" s="199" t="s">
        <v>347</v>
      </c>
      <c r="E609" s="199" t="s">
        <v>348</v>
      </c>
      <c r="F609" s="62" t="s">
        <v>25</v>
      </c>
      <c r="G609" s="62" t="str">
        <f>_xlfn.IFNA(VLOOKUP($A609,'Engaged Deals'!$A:$J,2,FALSE),"No")</f>
        <v>No</v>
      </c>
      <c r="H609" s="62" t="s">
        <v>66</v>
      </c>
      <c r="I609" s="199" t="s">
        <v>35</v>
      </c>
      <c r="J609" s="233">
        <v>43007</v>
      </c>
      <c r="K609" s="234" t="s">
        <v>349</v>
      </c>
      <c r="L609" s="199" t="s">
        <v>47</v>
      </c>
      <c r="M609" s="233">
        <v>43007</v>
      </c>
      <c r="N609" s="236">
        <v>2000000</v>
      </c>
      <c r="O609" s="373">
        <f t="shared" si="9"/>
        <v>2</v>
      </c>
      <c r="P609" s="276">
        <v>12</v>
      </c>
      <c r="Q609" s="235" t="s">
        <v>7102</v>
      </c>
      <c r="R609" s="237" t="s">
        <v>103</v>
      </c>
      <c r="S609" s="199" t="s">
        <v>8</v>
      </c>
      <c r="T609" s="199" t="s">
        <v>104</v>
      </c>
      <c r="U609" s="199" t="s">
        <v>105</v>
      </c>
      <c r="V609" s="199" t="s">
        <v>5768</v>
      </c>
      <c r="W609" s="199" t="s">
        <v>167</v>
      </c>
      <c r="Y609" s="374" t="s">
        <v>7201</v>
      </c>
    </row>
    <row r="610" spans="1:25" x14ac:dyDescent="0.25">
      <c r="A610" s="275" t="s">
        <v>3298</v>
      </c>
      <c r="B610" s="199" t="s">
        <v>57</v>
      </c>
      <c r="C610" s="199" t="s">
        <v>98</v>
      </c>
      <c r="D610" s="199" t="s">
        <v>3299</v>
      </c>
      <c r="E610" s="199" t="s">
        <v>3300</v>
      </c>
      <c r="F610" s="62" t="s">
        <v>26</v>
      </c>
      <c r="G610" s="62" t="str">
        <f>_xlfn.IFNA(VLOOKUP($A610,'Engaged Deals'!$A:$J,2,FALSE),"No")</f>
        <v>No</v>
      </c>
      <c r="H610" s="62" t="s">
        <v>66</v>
      </c>
      <c r="I610" s="199" t="s">
        <v>32</v>
      </c>
      <c r="J610" s="233">
        <v>42993</v>
      </c>
      <c r="K610" s="234" t="s">
        <v>3301</v>
      </c>
      <c r="L610" s="199" t="s">
        <v>46</v>
      </c>
      <c r="M610" s="233">
        <v>42993</v>
      </c>
      <c r="N610" s="236">
        <v>100000</v>
      </c>
      <c r="O610" s="373">
        <f t="shared" si="9"/>
        <v>0.1</v>
      </c>
      <c r="P610" s="276">
        <v>12</v>
      </c>
      <c r="Q610" s="235" t="s">
        <v>387</v>
      </c>
      <c r="R610" s="237" t="s">
        <v>125</v>
      </c>
      <c r="S610" s="199" t="s">
        <v>8</v>
      </c>
      <c r="T610" s="199" t="s">
        <v>104</v>
      </c>
      <c r="U610" s="199"/>
      <c r="V610" s="199" t="s">
        <v>106</v>
      </c>
      <c r="W610" s="199"/>
      <c r="Y610" s="374" t="s">
        <v>7201</v>
      </c>
    </row>
    <row r="611" spans="1:25" x14ac:dyDescent="0.25">
      <c r="A611" s="273" t="s">
        <v>4363</v>
      </c>
      <c r="B611" s="79" t="s">
        <v>57</v>
      </c>
      <c r="C611" s="79" t="s">
        <v>98</v>
      </c>
      <c r="D611" s="79" t="s">
        <v>1526</v>
      </c>
      <c r="E611" s="79" t="s">
        <v>4364</v>
      </c>
      <c r="F611" s="62" t="s">
        <v>26</v>
      </c>
      <c r="G611" s="62" t="str">
        <f>_xlfn.IFNA(VLOOKUP($A611,'Engaged Deals'!$A:$J,2,FALSE),"No")</f>
        <v>No</v>
      </c>
      <c r="H611" s="62" t="s">
        <v>65</v>
      </c>
      <c r="I611" s="79" t="s">
        <v>32</v>
      </c>
      <c r="J611" s="80">
        <v>42886</v>
      </c>
      <c r="K611" s="174" t="s">
        <v>4365</v>
      </c>
      <c r="L611" s="79" t="s">
        <v>48</v>
      </c>
      <c r="M611" s="238">
        <v>42886</v>
      </c>
      <c r="N611" s="167">
        <v>20000</v>
      </c>
      <c r="O611" s="373">
        <f t="shared" si="9"/>
        <v>0.02</v>
      </c>
      <c r="P611" s="274">
        <v>12</v>
      </c>
      <c r="Q611" s="238" t="s">
        <v>6513</v>
      </c>
      <c r="R611" s="84" t="s">
        <v>292</v>
      </c>
      <c r="S611" s="79" t="s">
        <v>7</v>
      </c>
      <c r="T611" s="79" t="s">
        <v>477</v>
      </c>
      <c r="U611" s="79" t="s">
        <v>1138</v>
      </c>
      <c r="V611" s="79" t="s">
        <v>106</v>
      </c>
      <c r="W611" s="79" t="s">
        <v>356</v>
      </c>
      <c r="Y611" s="374" t="s">
        <v>7201</v>
      </c>
    </row>
    <row r="612" spans="1:25" x14ac:dyDescent="0.25">
      <c r="A612" s="273" t="s">
        <v>4363</v>
      </c>
      <c r="B612" s="79" t="s">
        <v>57</v>
      </c>
      <c r="C612" s="79" t="s">
        <v>98</v>
      </c>
      <c r="D612" s="79" t="s">
        <v>1526</v>
      </c>
      <c r="E612" s="79" t="s">
        <v>4364</v>
      </c>
      <c r="F612" s="62" t="s">
        <v>26</v>
      </c>
      <c r="G612" s="62" t="str">
        <f>_xlfn.IFNA(VLOOKUP($A612,'Engaged Deals'!$A:$J,2,FALSE),"No")</f>
        <v>No</v>
      </c>
      <c r="H612" s="62" t="s">
        <v>65</v>
      </c>
      <c r="I612" s="79" t="s">
        <v>32</v>
      </c>
      <c r="J612" s="80">
        <v>42886</v>
      </c>
      <c r="K612" s="174" t="s">
        <v>4365</v>
      </c>
      <c r="L612" s="79" t="s">
        <v>48</v>
      </c>
      <c r="M612" s="238">
        <v>42886</v>
      </c>
      <c r="N612" s="167">
        <v>15000</v>
      </c>
      <c r="O612" s="373">
        <f t="shared" si="9"/>
        <v>1.4999999999999999E-2</v>
      </c>
      <c r="P612" s="274">
        <v>12</v>
      </c>
      <c r="Q612" s="238" t="s">
        <v>6513</v>
      </c>
      <c r="R612" s="84" t="s">
        <v>103</v>
      </c>
      <c r="S612" s="79" t="s">
        <v>7</v>
      </c>
      <c r="T612" s="79" t="s">
        <v>388</v>
      </c>
      <c r="U612" s="79" t="s">
        <v>389</v>
      </c>
      <c r="V612" s="79" t="s">
        <v>106</v>
      </c>
      <c r="W612" s="79" t="s">
        <v>356</v>
      </c>
      <c r="Y612" s="374" t="s">
        <v>7201</v>
      </c>
    </row>
    <row r="613" spans="1:25" x14ac:dyDescent="0.25">
      <c r="A613" s="273" t="s">
        <v>4363</v>
      </c>
      <c r="B613" s="79" t="s">
        <v>57</v>
      </c>
      <c r="C613" s="79" t="s">
        <v>98</v>
      </c>
      <c r="D613" s="79" t="s">
        <v>1526</v>
      </c>
      <c r="E613" s="79" t="s">
        <v>4364</v>
      </c>
      <c r="F613" s="62" t="s">
        <v>26</v>
      </c>
      <c r="G613" s="62" t="str">
        <f>_xlfn.IFNA(VLOOKUP($A613,'Engaged Deals'!$A:$J,2,FALSE),"No")</f>
        <v>No</v>
      </c>
      <c r="H613" s="62" t="s">
        <v>65</v>
      </c>
      <c r="I613" s="79" t="s">
        <v>32</v>
      </c>
      <c r="J613" s="80">
        <v>42886</v>
      </c>
      <c r="K613" s="174" t="s">
        <v>4365</v>
      </c>
      <c r="L613" s="79" t="s">
        <v>48</v>
      </c>
      <c r="M613" s="238">
        <v>42886</v>
      </c>
      <c r="N613" s="167">
        <v>9000</v>
      </c>
      <c r="O613" s="373">
        <f t="shared" si="9"/>
        <v>8.9999999999999993E-3</v>
      </c>
      <c r="P613" s="274">
        <v>12</v>
      </c>
      <c r="Q613" s="238" t="s">
        <v>6513</v>
      </c>
      <c r="R613" s="84" t="s">
        <v>103</v>
      </c>
      <c r="S613" s="79" t="s">
        <v>7</v>
      </c>
      <c r="T613" s="79" t="s">
        <v>388</v>
      </c>
      <c r="U613" s="79" t="s">
        <v>389</v>
      </c>
      <c r="V613" s="79" t="s">
        <v>106</v>
      </c>
      <c r="W613" s="79" t="s">
        <v>356</v>
      </c>
      <c r="Y613" s="374" t="s">
        <v>7201</v>
      </c>
    </row>
    <row r="614" spans="1:25" x14ac:dyDescent="0.25">
      <c r="A614" s="275" t="s">
        <v>1625</v>
      </c>
      <c r="B614" s="199" t="s">
        <v>56</v>
      </c>
      <c r="C614" s="199" t="s">
        <v>194</v>
      </c>
      <c r="D614" s="199" t="s">
        <v>1626</v>
      </c>
      <c r="E614" s="199" t="s">
        <v>1627</v>
      </c>
      <c r="F614" s="62" t="s">
        <v>27</v>
      </c>
      <c r="G614" s="62" t="str">
        <f>_xlfn.IFNA(VLOOKUP($A614,'Engaged Deals'!$A:$J,2,FALSE),"No")</f>
        <v>No</v>
      </c>
      <c r="H614" s="62" t="s">
        <v>66</v>
      </c>
      <c r="I614" s="199" t="s">
        <v>40</v>
      </c>
      <c r="J614" s="233">
        <v>42978</v>
      </c>
      <c r="K614" s="234" t="s">
        <v>1628</v>
      </c>
      <c r="L614" s="199" t="s">
        <v>46</v>
      </c>
      <c r="M614" s="233">
        <v>42978</v>
      </c>
      <c r="N614" s="236">
        <v>250000</v>
      </c>
      <c r="O614" s="373">
        <f t="shared" si="9"/>
        <v>0.25</v>
      </c>
      <c r="P614" s="276">
        <v>1</v>
      </c>
      <c r="Q614" s="235" t="s">
        <v>5888</v>
      </c>
      <c r="R614" s="237" t="s">
        <v>103</v>
      </c>
      <c r="S614" s="199" t="s">
        <v>8</v>
      </c>
      <c r="T614" s="199" t="s">
        <v>134</v>
      </c>
      <c r="U614" s="199"/>
      <c r="V614" s="199" t="s">
        <v>5889</v>
      </c>
      <c r="W614" s="199" t="s">
        <v>1629</v>
      </c>
      <c r="Y614" s="374" t="s">
        <v>7201</v>
      </c>
    </row>
    <row r="615" spans="1:25" x14ac:dyDescent="0.25">
      <c r="A615" s="200" t="s">
        <v>7202</v>
      </c>
      <c r="B615" s="200" t="s">
        <v>60</v>
      </c>
      <c r="C615" s="200" t="s">
        <v>543</v>
      </c>
      <c r="D615" s="200" t="s">
        <v>1765</v>
      </c>
      <c r="E615" s="200" t="s">
        <v>7203</v>
      </c>
      <c r="F615" s="62" t="s">
        <v>6576</v>
      </c>
      <c r="G615" s="62" t="str">
        <f>_xlfn.IFNA(VLOOKUP($A615,'Engaged Deals'!$A:$J,2,FALSE),"No")</f>
        <v>No</v>
      </c>
      <c r="H615" s="62" t="s">
        <v>65</v>
      </c>
      <c r="I615" s="200" t="s">
        <v>31</v>
      </c>
      <c r="J615" s="205">
        <v>42893</v>
      </c>
      <c r="K615" s="206">
        <v>42828</v>
      </c>
      <c r="L615" s="200" t="s">
        <v>47</v>
      </c>
      <c r="M615" s="206">
        <v>42893</v>
      </c>
      <c r="N615" s="207">
        <v>250000</v>
      </c>
      <c r="O615" s="373">
        <f t="shared" si="9"/>
        <v>0.25</v>
      </c>
      <c r="P615" s="295">
        <v>12</v>
      </c>
      <c r="Q615" s="205">
        <v>42829</v>
      </c>
      <c r="R615" s="208" t="s">
        <v>125</v>
      </c>
      <c r="S615" s="200" t="s">
        <v>8</v>
      </c>
      <c r="T615" s="200" t="s">
        <v>162</v>
      </c>
      <c r="U615" s="200" t="s">
        <v>105</v>
      </c>
      <c r="V615" s="126" t="s">
        <v>7204</v>
      </c>
      <c r="W615" s="126" t="s">
        <v>6864</v>
      </c>
      <c r="Y615" s="374" t="s">
        <v>7201</v>
      </c>
    </row>
    <row r="616" spans="1:25" x14ac:dyDescent="0.25">
      <c r="A616" s="273" t="s">
        <v>4332</v>
      </c>
      <c r="B616" s="79" t="s">
        <v>57</v>
      </c>
      <c r="C616" s="79" t="s">
        <v>324</v>
      </c>
      <c r="D616" s="79" t="s">
        <v>4333</v>
      </c>
      <c r="E616" s="79" t="s">
        <v>4334</v>
      </c>
      <c r="F616" s="62" t="s">
        <v>28</v>
      </c>
      <c r="G616" s="62" t="str">
        <f>_xlfn.IFNA(VLOOKUP($A616,'Engaged Deals'!$A:$J,2,FALSE),"No")</f>
        <v>No</v>
      </c>
      <c r="H616" s="62" t="s">
        <v>65</v>
      </c>
      <c r="I616" s="79" t="s">
        <v>34</v>
      </c>
      <c r="J616" s="80">
        <v>42831</v>
      </c>
      <c r="K616" s="174" t="s">
        <v>4335</v>
      </c>
      <c r="L616" s="79" t="s">
        <v>46</v>
      </c>
      <c r="M616" s="238">
        <v>42831</v>
      </c>
      <c r="N616" s="167">
        <v>23250</v>
      </c>
      <c r="O616" s="373">
        <f t="shared" si="9"/>
        <v>2.325E-2</v>
      </c>
      <c r="P616" s="274">
        <v>3</v>
      </c>
      <c r="Q616" s="238" t="s">
        <v>887</v>
      </c>
      <c r="R616" s="84" t="s">
        <v>125</v>
      </c>
      <c r="S616" s="79" t="s">
        <v>7</v>
      </c>
      <c r="T616" s="79" t="s">
        <v>388</v>
      </c>
      <c r="U616" s="79" t="s">
        <v>389</v>
      </c>
      <c r="V616" s="79" t="s">
        <v>6208</v>
      </c>
      <c r="W616" s="79" t="s">
        <v>297</v>
      </c>
      <c r="Y616" s="374" t="s">
        <v>7201</v>
      </c>
    </row>
    <row r="617" spans="1:25" x14ac:dyDescent="0.25">
      <c r="A617" s="247" t="s">
        <v>4162</v>
      </c>
      <c r="B617" s="68" t="s">
        <v>56</v>
      </c>
      <c r="C617" s="68" t="s">
        <v>161</v>
      </c>
      <c r="D617" s="68" t="s">
        <v>4163</v>
      </c>
      <c r="E617" s="68" t="s">
        <v>4164</v>
      </c>
      <c r="F617" s="62" t="s">
        <v>26</v>
      </c>
      <c r="G617" s="62" t="str">
        <f>_xlfn.IFNA(VLOOKUP($A617,'Engaged Deals'!$A:$J,2,FALSE),"No")</f>
        <v>No</v>
      </c>
      <c r="H617" s="62" t="s">
        <v>68</v>
      </c>
      <c r="I617" s="68" t="s">
        <v>32</v>
      </c>
      <c r="J617" s="75">
        <v>42741</v>
      </c>
      <c r="K617" s="93" t="s">
        <v>4165</v>
      </c>
      <c r="L617" s="68" t="s">
        <v>46</v>
      </c>
      <c r="M617" s="75">
        <v>42741</v>
      </c>
      <c r="N617" s="77">
        <v>33000</v>
      </c>
      <c r="O617" s="373">
        <f t="shared" si="9"/>
        <v>3.3000000000000002E-2</v>
      </c>
      <c r="P617" s="78">
        <v>12</v>
      </c>
      <c r="Q617" s="93" t="s">
        <v>887</v>
      </c>
      <c r="R617" s="78" t="s">
        <v>125</v>
      </c>
      <c r="S617" s="68" t="s">
        <v>7</v>
      </c>
      <c r="T617" s="68" t="s">
        <v>388</v>
      </c>
      <c r="U617" s="68" t="s">
        <v>389</v>
      </c>
      <c r="V617" s="68" t="s">
        <v>5595</v>
      </c>
      <c r="W617" s="68" t="s">
        <v>4166</v>
      </c>
      <c r="Y617" s="374" t="s">
        <v>7201</v>
      </c>
    </row>
    <row r="618" spans="1:25" x14ac:dyDescent="0.25">
      <c r="A618" s="273" t="s">
        <v>3139</v>
      </c>
      <c r="B618" s="79" t="s">
        <v>57</v>
      </c>
      <c r="C618" s="79" t="s">
        <v>1046</v>
      </c>
      <c r="D618" s="79" t="s">
        <v>1070</v>
      </c>
      <c r="E618" s="79" t="s">
        <v>3140</v>
      </c>
      <c r="F618" s="62" t="s">
        <v>27</v>
      </c>
      <c r="G618" s="62" t="str">
        <f>_xlfn.IFNA(VLOOKUP($A618,'Engaged Deals'!$A:$J,2,FALSE),"No")</f>
        <v>No</v>
      </c>
      <c r="H618" s="62" t="s">
        <v>65</v>
      </c>
      <c r="I618" s="79" t="s">
        <v>39</v>
      </c>
      <c r="J618" s="80">
        <v>42900</v>
      </c>
      <c r="K618" s="174" t="s">
        <v>3141</v>
      </c>
      <c r="L618" s="79" t="s">
        <v>46</v>
      </c>
      <c r="M618" s="238">
        <v>42900</v>
      </c>
      <c r="N618" s="167">
        <v>100000</v>
      </c>
      <c r="O618" s="373">
        <f t="shared" si="9"/>
        <v>0.1</v>
      </c>
      <c r="P618" s="274">
        <v>1</v>
      </c>
      <c r="Q618" s="238" t="s">
        <v>3142</v>
      </c>
      <c r="R618" s="84" t="s">
        <v>103</v>
      </c>
      <c r="S618" s="79" t="s">
        <v>11</v>
      </c>
      <c r="T618" s="79" t="s">
        <v>11</v>
      </c>
      <c r="U618" s="79" t="s">
        <v>1387</v>
      </c>
      <c r="V618" s="79" t="s">
        <v>5906</v>
      </c>
      <c r="W618" s="79" t="s">
        <v>186</v>
      </c>
      <c r="Y618" s="374" t="s">
        <v>7201</v>
      </c>
    </row>
    <row r="619" spans="1:25" x14ac:dyDescent="0.25">
      <c r="A619" s="275" t="s">
        <v>4851</v>
      </c>
      <c r="B619" s="199" t="s">
        <v>60</v>
      </c>
      <c r="C619" s="199" t="s">
        <v>138</v>
      </c>
      <c r="D619" s="199" t="s">
        <v>4831</v>
      </c>
      <c r="E619" s="199" t="s">
        <v>4852</v>
      </c>
      <c r="F619" s="62" t="s">
        <v>26</v>
      </c>
      <c r="G619" s="62" t="str">
        <f>_xlfn.IFNA(VLOOKUP($A619,'Engaged Deals'!$A:$J,2,FALSE),"No")</f>
        <v>Yes</v>
      </c>
      <c r="H619" s="62" t="s">
        <v>66</v>
      </c>
      <c r="I619" s="199" t="s">
        <v>32</v>
      </c>
      <c r="J619" s="233">
        <v>42944</v>
      </c>
      <c r="K619" s="234" t="s">
        <v>4853</v>
      </c>
      <c r="L619" s="199" t="s">
        <v>47</v>
      </c>
      <c r="M619" s="233">
        <v>42944</v>
      </c>
      <c r="N619" s="236">
        <v>0</v>
      </c>
      <c r="O619" s="373">
        <f t="shared" si="9"/>
        <v>0</v>
      </c>
      <c r="P619" s="276">
        <v>3</v>
      </c>
      <c r="Q619" s="235" t="s">
        <v>4853</v>
      </c>
      <c r="R619" s="237" t="s">
        <v>103</v>
      </c>
      <c r="S619" s="199" t="s">
        <v>8</v>
      </c>
      <c r="T619" s="199" t="s">
        <v>104</v>
      </c>
      <c r="U619" s="199" t="s">
        <v>105</v>
      </c>
      <c r="V619" s="199" t="s">
        <v>6409</v>
      </c>
      <c r="W619" s="199" t="s">
        <v>221</v>
      </c>
      <c r="Y619" s="374" t="s">
        <v>7201</v>
      </c>
    </row>
    <row r="620" spans="1:25" x14ac:dyDescent="0.25">
      <c r="A620" s="273" t="s">
        <v>3136</v>
      </c>
      <c r="B620" s="79" t="s">
        <v>56</v>
      </c>
      <c r="C620" s="79" t="s">
        <v>235</v>
      </c>
      <c r="D620" s="79" t="s">
        <v>3137</v>
      </c>
      <c r="E620" s="79" t="s">
        <v>2358</v>
      </c>
      <c r="F620" s="62" t="s">
        <v>28</v>
      </c>
      <c r="G620" s="62" t="str">
        <f>_xlfn.IFNA(VLOOKUP($A620,'Engaged Deals'!$A:$J,2,FALSE),"No")</f>
        <v>No</v>
      </c>
      <c r="H620" s="62" t="s">
        <v>65</v>
      </c>
      <c r="I620" s="79" t="s">
        <v>34</v>
      </c>
      <c r="J620" s="80">
        <v>42906</v>
      </c>
      <c r="K620" s="174" t="s">
        <v>3138</v>
      </c>
      <c r="L620" s="79" t="s">
        <v>46</v>
      </c>
      <c r="M620" s="238">
        <v>42906</v>
      </c>
      <c r="N620" s="167">
        <v>100000</v>
      </c>
      <c r="O620" s="373">
        <f t="shared" si="9"/>
        <v>0.1</v>
      </c>
      <c r="P620" s="274">
        <v>12</v>
      </c>
      <c r="Q620" s="238" t="s">
        <v>445</v>
      </c>
      <c r="R620" s="84" t="s">
        <v>103</v>
      </c>
      <c r="S620" s="79" t="s">
        <v>7</v>
      </c>
      <c r="T620" s="79" t="s">
        <v>477</v>
      </c>
      <c r="U620" s="79" t="s">
        <v>1204</v>
      </c>
      <c r="V620" s="79" t="s">
        <v>6040</v>
      </c>
      <c r="W620" s="79"/>
      <c r="Y620" s="374" t="s">
        <v>7201</v>
      </c>
    </row>
    <row r="621" spans="1:25" x14ac:dyDescent="0.25">
      <c r="A621" s="275" t="s">
        <v>1364</v>
      </c>
      <c r="B621" s="199" t="s">
        <v>56</v>
      </c>
      <c r="C621" s="199" t="s">
        <v>510</v>
      </c>
      <c r="D621" s="199" t="s">
        <v>1365</v>
      </c>
      <c r="E621" s="199" t="s">
        <v>316</v>
      </c>
      <c r="F621" s="62" t="s">
        <v>27</v>
      </c>
      <c r="G621" s="62" t="str">
        <f>_xlfn.IFNA(VLOOKUP($A621,'Engaged Deals'!$A:$J,2,FALSE),"No")</f>
        <v>No</v>
      </c>
      <c r="H621" s="62" t="s">
        <v>66</v>
      </c>
      <c r="I621" s="199" t="s">
        <v>39</v>
      </c>
      <c r="J621" s="233">
        <v>42992</v>
      </c>
      <c r="K621" s="234" t="s">
        <v>1366</v>
      </c>
      <c r="L621" s="199" t="s">
        <v>46</v>
      </c>
      <c r="M621" s="233">
        <v>42992</v>
      </c>
      <c r="N621" s="236">
        <v>300000</v>
      </c>
      <c r="O621" s="373">
        <f t="shared" si="9"/>
        <v>0.3</v>
      </c>
      <c r="P621" s="276">
        <v>12</v>
      </c>
      <c r="Q621" s="235" t="s">
        <v>812</v>
      </c>
      <c r="R621" s="237" t="s">
        <v>125</v>
      </c>
      <c r="S621" s="199" t="s">
        <v>8</v>
      </c>
      <c r="T621" s="199" t="s">
        <v>104</v>
      </c>
      <c r="U621" s="199"/>
      <c r="V621" s="199" t="s">
        <v>6313</v>
      </c>
      <c r="W621" s="199"/>
      <c r="Y621" s="374" t="s">
        <v>7201</v>
      </c>
    </row>
    <row r="622" spans="1:25" x14ac:dyDescent="0.25">
      <c r="A622" s="275" t="s">
        <v>6910</v>
      </c>
      <c r="B622" s="199" t="s">
        <v>60</v>
      </c>
      <c r="C622" s="199" t="s">
        <v>805</v>
      </c>
      <c r="D622" s="199" t="s">
        <v>806</v>
      </c>
      <c r="E622" s="199" t="s">
        <v>6911</v>
      </c>
      <c r="F622" s="62" t="s">
        <v>26</v>
      </c>
      <c r="G622" s="62" t="str">
        <f>_xlfn.IFNA(VLOOKUP($A622,'Engaged Deals'!$A:$J,2,FALSE),"No")</f>
        <v>Yes</v>
      </c>
      <c r="H622" s="62" t="s">
        <v>66</v>
      </c>
      <c r="I622" s="199" t="s">
        <v>32</v>
      </c>
      <c r="J622" s="233">
        <v>43007</v>
      </c>
      <c r="K622" s="234" t="s">
        <v>6956</v>
      </c>
      <c r="L622" s="199" t="s">
        <v>47</v>
      </c>
      <c r="M622" s="233">
        <v>43098</v>
      </c>
      <c r="N622" s="236">
        <v>100000</v>
      </c>
      <c r="O622" s="373">
        <f t="shared" si="9"/>
        <v>0.1</v>
      </c>
      <c r="P622" s="276">
        <v>12</v>
      </c>
      <c r="Q622" s="235" t="s">
        <v>6513</v>
      </c>
      <c r="R622" s="237" t="s">
        <v>103</v>
      </c>
      <c r="S622" s="199" t="s">
        <v>8</v>
      </c>
      <c r="T622" s="199" t="s">
        <v>134</v>
      </c>
      <c r="U622" s="199" t="s">
        <v>5793</v>
      </c>
      <c r="V622" s="199" t="s">
        <v>5572</v>
      </c>
      <c r="W622" s="199" t="s">
        <v>297</v>
      </c>
      <c r="X622" s="1" t="s">
        <v>7800</v>
      </c>
      <c r="Y622" s="374" t="s">
        <v>7201</v>
      </c>
    </row>
    <row r="623" spans="1:25" x14ac:dyDescent="0.25">
      <c r="A623" s="126" t="s">
        <v>6698</v>
      </c>
      <c r="B623" s="126" t="s">
        <v>58</v>
      </c>
      <c r="C623" s="126" t="s">
        <v>58</v>
      </c>
      <c r="D623" s="126" t="s">
        <v>6699</v>
      </c>
      <c r="E623" s="126" t="s">
        <v>6700</v>
      </c>
      <c r="F623" s="62" t="s">
        <v>26</v>
      </c>
      <c r="G623" s="62" t="str">
        <f>_xlfn.IFNA(VLOOKUP($A623,'Engaged Deals'!$A:$J,2,FALSE),"No")</f>
        <v>No</v>
      </c>
      <c r="H623" s="62" t="s">
        <v>65</v>
      </c>
      <c r="I623" s="126" t="s">
        <v>32</v>
      </c>
      <c r="J623" s="127">
        <v>42881</v>
      </c>
      <c r="K623" s="195">
        <v>42778</v>
      </c>
      <c r="L623" s="126" t="s">
        <v>46</v>
      </c>
      <c r="M623" s="195">
        <v>42881</v>
      </c>
      <c r="N623" s="128">
        <v>19047</v>
      </c>
      <c r="O623" s="373">
        <f t="shared" si="9"/>
        <v>1.9047000000000001E-2</v>
      </c>
      <c r="P623" s="277">
        <v>2</v>
      </c>
      <c r="Q623" s="127">
        <v>42782</v>
      </c>
      <c r="R623" s="202" t="s">
        <v>103</v>
      </c>
      <c r="S623" s="199" t="s">
        <v>8</v>
      </c>
      <c r="T623" s="126" t="s">
        <v>162</v>
      </c>
      <c r="U623" s="126" t="s">
        <v>105</v>
      </c>
      <c r="V623" s="126" t="s">
        <v>6849</v>
      </c>
      <c r="W623" s="199"/>
      <c r="Y623" s="374" t="s">
        <v>7201</v>
      </c>
    </row>
    <row r="624" spans="1:25" x14ac:dyDescent="0.25">
      <c r="A624" s="273" t="s">
        <v>2473</v>
      </c>
      <c r="B624" s="79" t="s">
        <v>56</v>
      </c>
      <c r="C624" s="79" t="s">
        <v>161</v>
      </c>
      <c r="D624" s="79" t="s">
        <v>2474</v>
      </c>
      <c r="E624" s="79" t="s">
        <v>2475</v>
      </c>
      <c r="F624" s="62" t="s">
        <v>26</v>
      </c>
      <c r="G624" s="62" t="str">
        <f>_xlfn.IFNA(VLOOKUP($A624,'Engaged Deals'!$A:$J,2,FALSE),"No")</f>
        <v>No</v>
      </c>
      <c r="H624" s="62" t="s">
        <v>65</v>
      </c>
      <c r="I624" s="79" t="s">
        <v>33</v>
      </c>
      <c r="J624" s="80">
        <v>42916</v>
      </c>
      <c r="K624" s="174" t="s">
        <v>2476</v>
      </c>
      <c r="L624" s="79" t="s">
        <v>46</v>
      </c>
      <c r="M624" s="238">
        <v>42916</v>
      </c>
      <c r="N624" s="167">
        <v>150000</v>
      </c>
      <c r="O624" s="373">
        <f t="shared" si="9"/>
        <v>0.15</v>
      </c>
      <c r="P624" s="274">
        <v>12</v>
      </c>
      <c r="Q624" s="238" t="s">
        <v>226</v>
      </c>
      <c r="R624" s="84" t="s">
        <v>103</v>
      </c>
      <c r="S624" s="79" t="s">
        <v>8</v>
      </c>
      <c r="T624" s="79" t="s">
        <v>104</v>
      </c>
      <c r="U624" s="79"/>
      <c r="V624" s="79" t="s">
        <v>5984</v>
      </c>
      <c r="W624" s="79"/>
      <c r="Y624" s="374" t="s">
        <v>7201</v>
      </c>
    </row>
    <row r="625" spans="1:25" x14ac:dyDescent="0.25">
      <c r="A625" s="275" t="s">
        <v>1243</v>
      </c>
      <c r="B625" s="199" t="s">
        <v>57</v>
      </c>
      <c r="C625" s="199" t="s">
        <v>324</v>
      </c>
      <c r="D625" s="199" t="s">
        <v>1244</v>
      </c>
      <c r="E625" s="199" t="s">
        <v>316</v>
      </c>
      <c r="F625" s="62" t="s">
        <v>26</v>
      </c>
      <c r="G625" s="62" t="str">
        <f>_xlfn.IFNA(VLOOKUP($A625,'Engaged Deals'!$A:$J,2,FALSE),"No")</f>
        <v>No</v>
      </c>
      <c r="H625" s="62" t="s">
        <v>67</v>
      </c>
      <c r="I625" s="199" t="s">
        <v>33</v>
      </c>
      <c r="J625" s="233">
        <v>43063</v>
      </c>
      <c r="K625" s="234" t="s">
        <v>1245</v>
      </c>
      <c r="L625" s="199" t="s">
        <v>46</v>
      </c>
      <c r="M625" s="235">
        <v>43063</v>
      </c>
      <c r="N625" s="236">
        <v>310000</v>
      </c>
      <c r="O625" s="373">
        <f t="shared" si="9"/>
        <v>0.31</v>
      </c>
      <c r="P625" s="276">
        <v>12</v>
      </c>
      <c r="Q625" s="235" t="s">
        <v>113</v>
      </c>
      <c r="R625" s="237" t="s">
        <v>125</v>
      </c>
      <c r="S625" s="199" t="s">
        <v>7</v>
      </c>
      <c r="T625" s="199" t="s">
        <v>477</v>
      </c>
      <c r="U625" s="199" t="s">
        <v>1246</v>
      </c>
      <c r="V625" s="199" t="s">
        <v>6450</v>
      </c>
      <c r="W625" s="199"/>
      <c r="Y625" s="374" t="s">
        <v>7201</v>
      </c>
    </row>
    <row r="626" spans="1:25" x14ac:dyDescent="0.25">
      <c r="A626" s="275" t="s">
        <v>228</v>
      </c>
      <c r="B626" s="199" t="s">
        <v>57</v>
      </c>
      <c r="C626" s="199" t="s">
        <v>182</v>
      </c>
      <c r="D626" s="199" t="s">
        <v>229</v>
      </c>
      <c r="E626" s="199" t="s">
        <v>230</v>
      </c>
      <c r="F626" s="62" t="s">
        <v>24</v>
      </c>
      <c r="G626" s="62" t="str">
        <f>_xlfn.IFNA(VLOOKUP($A626,'Engaged Deals'!$A:$J,2,FALSE),"No")</f>
        <v>Yes</v>
      </c>
      <c r="H626" s="62" t="s">
        <v>67</v>
      </c>
      <c r="I626" s="199" t="s">
        <v>38</v>
      </c>
      <c r="J626" s="233">
        <v>43087</v>
      </c>
      <c r="K626" s="234" t="s">
        <v>231</v>
      </c>
      <c r="L626" s="199" t="s">
        <v>47</v>
      </c>
      <c r="M626" s="235">
        <v>43087</v>
      </c>
      <c r="N626" s="236">
        <v>4000000</v>
      </c>
      <c r="O626" s="373">
        <f t="shared" si="9"/>
        <v>4</v>
      </c>
      <c r="P626" s="276">
        <v>12</v>
      </c>
      <c r="Q626" s="235" t="s">
        <v>5799</v>
      </c>
      <c r="R626" s="237" t="s">
        <v>103</v>
      </c>
      <c r="S626" s="199" t="s">
        <v>8</v>
      </c>
      <c r="T626" s="199" t="s">
        <v>134</v>
      </c>
      <c r="U626" s="199" t="s">
        <v>5531</v>
      </c>
      <c r="V626" s="199" t="s">
        <v>5507</v>
      </c>
      <c r="W626" s="199" t="s">
        <v>233</v>
      </c>
      <c r="Y626" s="374" t="s">
        <v>7201</v>
      </c>
    </row>
    <row r="627" spans="1:25" x14ac:dyDescent="0.25">
      <c r="A627" s="273" t="s">
        <v>3527</v>
      </c>
      <c r="B627" s="79" t="s">
        <v>60</v>
      </c>
      <c r="C627" s="79" t="s">
        <v>805</v>
      </c>
      <c r="D627" s="79" t="s">
        <v>3528</v>
      </c>
      <c r="E627" s="79" t="s">
        <v>3529</v>
      </c>
      <c r="F627" s="62" t="s">
        <v>28</v>
      </c>
      <c r="G627" s="62" t="str">
        <f>_xlfn.IFNA(VLOOKUP($A627,'Engaged Deals'!$A:$J,2,FALSE),"No")</f>
        <v>No</v>
      </c>
      <c r="H627" s="62" t="s">
        <v>65</v>
      </c>
      <c r="I627" s="79" t="s">
        <v>34</v>
      </c>
      <c r="J627" s="80">
        <v>42884</v>
      </c>
      <c r="K627" s="174" t="s">
        <v>3530</v>
      </c>
      <c r="L627" s="79" t="s">
        <v>47</v>
      </c>
      <c r="M627" s="238">
        <v>42914</v>
      </c>
      <c r="N627" s="167">
        <v>80000</v>
      </c>
      <c r="O627" s="373">
        <f t="shared" si="9"/>
        <v>0.08</v>
      </c>
      <c r="P627" s="274">
        <v>1</v>
      </c>
      <c r="Q627" s="238" t="s">
        <v>3531</v>
      </c>
      <c r="R627" s="84" t="s">
        <v>103</v>
      </c>
      <c r="S627" s="79" t="s">
        <v>7</v>
      </c>
      <c r="T627" s="79" t="s">
        <v>388</v>
      </c>
      <c r="U627" s="79" t="s">
        <v>389</v>
      </c>
      <c r="V627" s="79" t="s">
        <v>6098</v>
      </c>
      <c r="W627" s="79" t="s">
        <v>356</v>
      </c>
      <c r="Y627" s="374" t="s">
        <v>7201</v>
      </c>
    </row>
    <row r="628" spans="1:25" x14ac:dyDescent="0.25">
      <c r="A628" s="275" t="s">
        <v>2330</v>
      </c>
      <c r="B628" s="199" t="s">
        <v>57</v>
      </c>
      <c r="C628" s="199" t="s">
        <v>324</v>
      </c>
      <c r="D628" s="199" t="s">
        <v>2331</v>
      </c>
      <c r="E628" s="199" t="s">
        <v>316</v>
      </c>
      <c r="F628" s="62" t="s">
        <v>26</v>
      </c>
      <c r="G628" s="62" t="str">
        <f>_xlfn.IFNA(VLOOKUP($A628,'Engaged Deals'!$A:$J,2,FALSE),"No")</f>
        <v>No</v>
      </c>
      <c r="H628" s="62" t="s">
        <v>67</v>
      </c>
      <c r="I628" s="199" t="s">
        <v>32</v>
      </c>
      <c r="J628" s="233">
        <v>43063</v>
      </c>
      <c r="K628" s="234" t="s">
        <v>2332</v>
      </c>
      <c r="L628" s="199" t="s">
        <v>46</v>
      </c>
      <c r="M628" s="235">
        <v>43063</v>
      </c>
      <c r="N628" s="236">
        <v>155000</v>
      </c>
      <c r="O628" s="373">
        <f t="shared" si="9"/>
        <v>0.155</v>
      </c>
      <c r="P628" s="276">
        <v>12</v>
      </c>
      <c r="Q628" s="235" t="s">
        <v>113</v>
      </c>
      <c r="R628" s="237" t="s">
        <v>125</v>
      </c>
      <c r="S628" s="199" t="s">
        <v>7</v>
      </c>
      <c r="T628" s="199" t="s">
        <v>477</v>
      </c>
      <c r="U628" s="199" t="s">
        <v>1246</v>
      </c>
      <c r="V628" s="199" t="s">
        <v>6450</v>
      </c>
      <c r="W628" s="199"/>
      <c r="Y628" s="374" t="s">
        <v>7201</v>
      </c>
    </row>
    <row r="629" spans="1:25" x14ac:dyDescent="0.25">
      <c r="A629" s="273" t="s">
        <v>3938</v>
      </c>
      <c r="B629" s="79" t="s">
        <v>57</v>
      </c>
      <c r="C629" s="79" t="s">
        <v>391</v>
      </c>
      <c r="D629" s="79" t="s">
        <v>3939</v>
      </c>
      <c r="E629" s="79" t="s">
        <v>3940</v>
      </c>
      <c r="F629" s="62" t="s">
        <v>24</v>
      </c>
      <c r="G629" s="62" t="str">
        <f>_xlfn.IFNA(VLOOKUP($A629,'Engaged Deals'!$A:$J,2,FALSE),"No")</f>
        <v>No</v>
      </c>
      <c r="H629" s="62" t="s">
        <v>65</v>
      </c>
      <c r="I629" s="79" t="s">
        <v>38</v>
      </c>
      <c r="J629" s="80">
        <v>42916</v>
      </c>
      <c r="K629" s="174" t="s">
        <v>3941</v>
      </c>
      <c r="L629" s="79" t="s">
        <v>47</v>
      </c>
      <c r="M629" s="238">
        <v>42916</v>
      </c>
      <c r="N629" s="167">
        <v>100000</v>
      </c>
      <c r="O629" s="373">
        <f t="shared" si="9"/>
        <v>0.1</v>
      </c>
      <c r="P629" s="274">
        <v>1</v>
      </c>
      <c r="Q629" s="238" t="s">
        <v>7102</v>
      </c>
      <c r="R629" s="84" t="s">
        <v>103</v>
      </c>
      <c r="S629" s="79" t="s">
        <v>8</v>
      </c>
      <c r="T629" s="79" t="s">
        <v>104</v>
      </c>
      <c r="U629" s="79" t="s">
        <v>105</v>
      </c>
      <c r="V629" s="79" t="s">
        <v>6156</v>
      </c>
      <c r="W629" s="79" t="s">
        <v>313</v>
      </c>
      <c r="Y629" s="374" t="s">
        <v>7201</v>
      </c>
    </row>
    <row r="630" spans="1:25" x14ac:dyDescent="0.25">
      <c r="A630" s="273" t="s">
        <v>2469</v>
      </c>
      <c r="B630" s="79" t="s">
        <v>57</v>
      </c>
      <c r="C630" s="79" t="s">
        <v>391</v>
      </c>
      <c r="D630" s="79" t="s">
        <v>2470</v>
      </c>
      <c r="E630" s="79" t="s">
        <v>2471</v>
      </c>
      <c r="F630" s="62" t="s">
        <v>26</v>
      </c>
      <c r="G630" s="62" t="str">
        <f>_xlfn.IFNA(VLOOKUP($A630,'Engaged Deals'!$A:$J,2,FALSE),"No")</f>
        <v>No</v>
      </c>
      <c r="H630" s="62" t="s">
        <v>65</v>
      </c>
      <c r="I630" s="79" t="s">
        <v>32</v>
      </c>
      <c r="J630" s="80">
        <v>42916</v>
      </c>
      <c r="K630" s="174" t="s">
        <v>2472</v>
      </c>
      <c r="L630" s="79" t="s">
        <v>47</v>
      </c>
      <c r="M630" s="238">
        <v>42916</v>
      </c>
      <c r="N630" s="167">
        <v>150000</v>
      </c>
      <c r="O630" s="373">
        <f t="shared" si="9"/>
        <v>0.15</v>
      </c>
      <c r="P630" s="274">
        <v>12</v>
      </c>
      <c r="Q630" s="238" t="s">
        <v>7102</v>
      </c>
      <c r="R630" s="84" t="s">
        <v>125</v>
      </c>
      <c r="S630" s="79" t="s">
        <v>8</v>
      </c>
      <c r="T630" s="79" t="s">
        <v>104</v>
      </c>
      <c r="U630" s="79" t="s">
        <v>105</v>
      </c>
      <c r="V630" s="79" t="s">
        <v>5983</v>
      </c>
      <c r="W630" s="79" t="s">
        <v>1057</v>
      </c>
      <c r="Y630" s="374" t="s">
        <v>7201</v>
      </c>
    </row>
    <row r="631" spans="1:25" x14ac:dyDescent="0.25">
      <c r="A631" s="273" t="s">
        <v>668</v>
      </c>
      <c r="B631" s="79" t="s">
        <v>59</v>
      </c>
      <c r="C631" s="79" t="s">
        <v>468</v>
      </c>
      <c r="D631" s="79" t="s">
        <v>591</v>
      </c>
      <c r="E631" s="79" t="s">
        <v>669</v>
      </c>
      <c r="F631" s="62" t="s">
        <v>28</v>
      </c>
      <c r="G631" s="62" t="str">
        <f>_xlfn.IFNA(VLOOKUP($A631,'Engaged Deals'!$A:$J,2,FALSE),"No")</f>
        <v>No</v>
      </c>
      <c r="H631" s="62" t="s">
        <v>65</v>
      </c>
      <c r="I631" s="79" t="s">
        <v>42</v>
      </c>
      <c r="J631" s="80">
        <v>42916</v>
      </c>
      <c r="K631" s="174" t="s">
        <v>670</v>
      </c>
      <c r="L631" s="79" t="s">
        <v>48</v>
      </c>
      <c r="M631" s="238">
        <v>43017</v>
      </c>
      <c r="N631" s="167">
        <v>673000</v>
      </c>
      <c r="O631" s="373">
        <f t="shared" si="9"/>
        <v>0.67300000000000004</v>
      </c>
      <c r="P631" s="274">
        <v>1</v>
      </c>
      <c r="Q631" s="238" t="s">
        <v>7102</v>
      </c>
      <c r="R631" s="84" t="s">
        <v>211</v>
      </c>
      <c r="S631" s="79" t="s">
        <v>8</v>
      </c>
      <c r="T631" s="79" t="s">
        <v>158</v>
      </c>
      <c r="U631" s="79" t="s">
        <v>5781</v>
      </c>
      <c r="V631" s="79" t="s">
        <v>5782</v>
      </c>
      <c r="W631" s="79"/>
      <c r="Y631" s="374" t="s">
        <v>7201</v>
      </c>
    </row>
    <row r="632" spans="1:25" x14ac:dyDescent="0.25">
      <c r="A632" s="273" t="s">
        <v>5741</v>
      </c>
      <c r="B632" s="79" t="s">
        <v>57</v>
      </c>
      <c r="C632" s="79" t="s">
        <v>98</v>
      </c>
      <c r="D632" s="79" t="s">
        <v>5742</v>
      </c>
      <c r="E632" s="79" t="s">
        <v>5652</v>
      </c>
      <c r="F632" s="62" t="s">
        <v>27</v>
      </c>
      <c r="G632" s="62" t="str">
        <f>_xlfn.IFNA(VLOOKUP($A632,'Engaged Deals'!$A:$J,2,FALSE),"No")</f>
        <v>No</v>
      </c>
      <c r="H632" s="62" t="s">
        <v>65</v>
      </c>
      <c r="I632" s="79" t="s">
        <v>40</v>
      </c>
      <c r="J632" s="80">
        <v>42907</v>
      </c>
      <c r="K632" s="174" t="s">
        <v>6191</v>
      </c>
      <c r="L632" s="79" t="s">
        <v>46</v>
      </c>
      <c r="M632" s="238">
        <v>42907</v>
      </c>
      <c r="N632" s="167">
        <v>30000</v>
      </c>
      <c r="O632" s="373">
        <f t="shared" si="9"/>
        <v>0.03</v>
      </c>
      <c r="P632" s="274">
        <v>1</v>
      </c>
      <c r="Q632" s="238" t="s">
        <v>6832</v>
      </c>
      <c r="R632" s="84" t="s">
        <v>125</v>
      </c>
      <c r="S632" s="79" t="s">
        <v>11</v>
      </c>
      <c r="T632" s="79" t="s">
        <v>11</v>
      </c>
      <c r="U632" s="79" t="s">
        <v>6192</v>
      </c>
      <c r="V632" s="79" t="s">
        <v>6736</v>
      </c>
      <c r="W632" s="79" t="s">
        <v>667</v>
      </c>
      <c r="Y632" s="374" t="s">
        <v>7201</v>
      </c>
    </row>
    <row r="633" spans="1:25" x14ac:dyDescent="0.25">
      <c r="A633" s="126" t="s">
        <v>187</v>
      </c>
      <c r="B633" s="126" t="s">
        <v>56</v>
      </c>
      <c r="C633" s="126" t="s">
        <v>117</v>
      </c>
      <c r="D633" s="126" t="s">
        <v>4896</v>
      </c>
      <c r="E633" s="126" t="s">
        <v>188</v>
      </c>
      <c r="F633" s="62" t="s">
        <v>25</v>
      </c>
      <c r="G633" s="62" t="str">
        <f>_xlfn.IFNA(VLOOKUP($A633,'Engaged Deals'!$A:$J,2,FALSE),"No")</f>
        <v>No</v>
      </c>
      <c r="H633" s="62" t="s">
        <v>65</v>
      </c>
      <c r="I633" s="126" t="s">
        <v>35</v>
      </c>
      <c r="J633" s="127">
        <v>42916</v>
      </c>
      <c r="K633" s="195">
        <v>42761</v>
      </c>
      <c r="L633" s="126" t="s">
        <v>47</v>
      </c>
      <c r="M633" s="195">
        <v>42944</v>
      </c>
      <c r="N633" s="128">
        <v>5000000</v>
      </c>
      <c r="O633" s="373">
        <f t="shared" si="9"/>
        <v>5</v>
      </c>
      <c r="P633" s="277">
        <v>18</v>
      </c>
      <c r="Q633" s="127">
        <v>42830</v>
      </c>
      <c r="R633" s="202" t="s">
        <v>103</v>
      </c>
      <c r="S633" s="199" t="s">
        <v>8</v>
      </c>
      <c r="T633" s="126" t="s">
        <v>162</v>
      </c>
      <c r="U633" s="126" t="s">
        <v>105</v>
      </c>
      <c r="V633" s="126" t="s">
        <v>6709</v>
      </c>
      <c r="W633" s="199"/>
      <c r="Y633" s="374" t="s">
        <v>7201</v>
      </c>
    </row>
    <row r="634" spans="1:25" x14ac:dyDescent="0.25">
      <c r="A634" s="273" t="s">
        <v>2465</v>
      </c>
      <c r="B634" s="79" t="s">
        <v>61</v>
      </c>
      <c r="C634" s="79" t="s">
        <v>61</v>
      </c>
      <c r="D634" s="79" t="s">
        <v>2466</v>
      </c>
      <c r="E634" s="79" t="s">
        <v>2467</v>
      </c>
      <c r="F634" s="62" t="s">
        <v>27</v>
      </c>
      <c r="G634" s="62" t="str">
        <f>_xlfn.IFNA(VLOOKUP($A634,'Engaged Deals'!$A:$J,2,FALSE),"No")</f>
        <v>No</v>
      </c>
      <c r="H634" s="62" t="s">
        <v>65</v>
      </c>
      <c r="I634" s="79" t="s">
        <v>39</v>
      </c>
      <c r="J634" s="80">
        <v>42871</v>
      </c>
      <c r="K634" s="174" t="s">
        <v>2468</v>
      </c>
      <c r="L634" s="79" t="s">
        <v>48</v>
      </c>
      <c r="M634" s="238">
        <v>42871</v>
      </c>
      <c r="N634" s="167">
        <v>55000</v>
      </c>
      <c r="O634" s="373">
        <f t="shared" si="9"/>
        <v>5.5E-2</v>
      </c>
      <c r="P634" s="274">
        <v>1</v>
      </c>
      <c r="Q634" s="238" t="s">
        <v>7101</v>
      </c>
      <c r="R634" s="84" t="s">
        <v>103</v>
      </c>
      <c r="S634" s="79" t="s">
        <v>8</v>
      </c>
      <c r="T634" s="79" t="s">
        <v>104</v>
      </c>
      <c r="U634" s="79" t="s">
        <v>105</v>
      </c>
      <c r="V634" s="79" t="s">
        <v>5982</v>
      </c>
      <c r="W634" s="79" t="s">
        <v>221</v>
      </c>
      <c r="Y634" s="374" t="s">
        <v>7201</v>
      </c>
    </row>
    <row r="635" spans="1:25" x14ac:dyDescent="0.25">
      <c r="A635" s="273" t="s">
        <v>4597</v>
      </c>
      <c r="B635" s="79" t="s">
        <v>57</v>
      </c>
      <c r="C635" s="79" t="s">
        <v>98</v>
      </c>
      <c r="D635" s="79" t="s">
        <v>4264</v>
      </c>
      <c r="E635" s="79" t="s">
        <v>316</v>
      </c>
      <c r="F635" s="62" t="s">
        <v>27</v>
      </c>
      <c r="G635" s="62" t="str">
        <f>_xlfn.IFNA(VLOOKUP($A635,'Engaged Deals'!$A:$J,2,FALSE),"No")</f>
        <v>No</v>
      </c>
      <c r="H635" s="62" t="s">
        <v>65</v>
      </c>
      <c r="I635" s="79" t="s">
        <v>39</v>
      </c>
      <c r="J635" s="80">
        <v>42916</v>
      </c>
      <c r="K635" s="174" t="s">
        <v>4598</v>
      </c>
      <c r="L635" s="79" t="s">
        <v>47</v>
      </c>
      <c r="M635" s="238">
        <v>42916</v>
      </c>
      <c r="N635" s="167">
        <v>10000</v>
      </c>
      <c r="O635" s="373">
        <f t="shared" si="9"/>
        <v>0.01</v>
      </c>
      <c r="P635" s="274">
        <v>1</v>
      </c>
      <c r="Q635" s="238" t="s">
        <v>7102</v>
      </c>
      <c r="R635" s="84" t="s">
        <v>103</v>
      </c>
      <c r="S635" s="79" t="s">
        <v>12</v>
      </c>
      <c r="T635" s="79" t="s">
        <v>681</v>
      </c>
      <c r="U635" s="79" t="s">
        <v>4599</v>
      </c>
      <c r="V635" s="79" t="s">
        <v>106</v>
      </c>
      <c r="W635" s="79"/>
      <c r="Y635" s="374" t="s">
        <v>7201</v>
      </c>
    </row>
    <row r="636" spans="1:25" x14ac:dyDescent="0.25">
      <c r="A636" s="275" t="s">
        <v>1833</v>
      </c>
      <c r="B636" s="199" t="s">
        <v>62</v>
      </c>
      <c r="C636" s="199" t="s">
        <v>1065</v>
      </c>
      <c r="D636" s="199" t="s">
        <v>1834</v>
      </c>
      <c r="E636" s="199" t="s">
        <v>1835</v>
      </c>
      <c r="F636" s="62" t="s">
        <v>28</v>
      </c>
      <c r="G636" s="62" t="str">
        <f>_xlfn.IFNA(VLOOKUP($A636,'Engaged Deals'!$A:$J,2,FALSE),"No")</f>
        <v>No</v>
      </c>
      <c r="H636" s="62" t="s">
        <v>66</v>
      </c>
      <c r="I636" s="199" t="s">
        <v>34</v>
      </c>
      <c r="J636" s="233">
        <v>43007</v>
      </c>
      <c r="K636" s="234" t="s">
        <v>1836</v>
      </c>
      <c r="L636" s="199" t="s">
        <v>47</v>
      </c>
      <c r="M636" s="233">
        <v>43007</v>
      </c>
      <c r="N636" s="236">
        <v>200000</v>
      </c>
      <c r="O636" s="373">
        <f t="shared" si="9"/>
        <v>0.2</v>
      </c>
      <c r="P636" s="276">
        <v>1</v>
      </c>
      <c r="Q636" s="235" t="s">
        <v>7102</v>
      </c>
      <c r="R636" s="237" t="s">
        <v>103</v>
      </c>
      <c r="S636" s="199" t="s">
        <v>7</v>
      </c>
      <c r="T636" s="199" t="s">
        <v>477</v>
      </c>
      <c r="U636" s="199" t="s">
        <v>1138</v>
      </c>
      <c r="V636" s="199" t="s">
        <v>5526</v>
      </c>
      <c r="W636" s="199" t="s">
        <v>313</v>
      </c>
      <c r="Y636" s="374" t="s">
        <v>7201</v>
      </c>
    </row>
    <row r="637" spans="1:25" x14ac:dyDescent="0.25">
      <c r="A637" s="273" t="s">
        <v>4591</v>
      </c>
      <c r="B637" s="79" t="s">
        <v>60</v>
      </c>
      <c r="C637" s="79" t="s">
        <v>543</v>
      </c>
      <c r="D637" s="79" t="s">
        <v>4592</v>
      </c>
      <c r="E637" s="79" t="s">
        <v>4593</v>
      </c>
      <c r="F637" s="62" t="s">
        <v>6576</v>
      </c>
      <c r="G637" s="62" t="str">
        <f>_xlfn.IFNA(VLOOKUP($A637,'Engaged Deals'!$A:$J,2,FALSE),"No")</f>
        <v>No</v>
      </c>
      <c r="H637" s="62" t="s">
        <v>65</v>
      </c>
      <c r="I637" s="79" t="s">
        <v>34</v>
      </c>
      <c r="J637" s="80">
        <v>42879</v>
      </c>
      <c r="K637" s="174" t="s">
        <v>4594</v>
      </c>
      <c r="L637" s="79" t="s">
        <v>47</v>
      </c>
      <c r="M637" s="238">
        <v>42879</v>
      </c>
      <c r="N637" s="167">
        <v>11111</v>
      </c>
      <c r="O637" s="373">
        <f t="shared" si="9"/>
        <v>1.1110999999999999E-2</v>
      </c>
      <c r="P637" s="274">
        <v>2</v>
      </c>
      <c r="Q637" s="238" t="s">
        <v>5535</v>
      </c>
      <c r="R637" s="84" t="s">
        <v>103</v>
      </c>
      <c r="S637" s="79" t="s">
        <v>7</v>
      </c>
      <c r="T637" s="79" t="s">
        <v>477</v>
      </c>
      <c r="U637" s="79" t="s">
        <v>1138</v>
      </c>
      <c r="V637" s="79" t="s">
        <v>6239</v>
      </c>
      <c r="W637" s="79" t="s">
        <v>356</v>
      </c>
      <c r="Y637" s="374" t="s">
        <v>7201</v>
      </c>
    </row>
    <row r="638" spans="1:25" x14ac:dyDescent="0.25">
      <c r="A638" s="312" t="s">
        <v>6670</v>
      </c>
      <c r="B638" s="312" t="s">
        <v>57</v>
      </c>
      <c r="C638" s="312" t="s">
        <v>98</v>
      </c>
      <c r="D638" s="312" t="s">
        <v>6671</v>
      </c>
      <c r="E638" s="312" t="s">
        <v>6672</v>
      </c>
      <c r="F638" s="62" t="s">
        <v>28</v>
      </c>
      <c r="G638" s="62" t="str">
        <f>_xlfn.IFNA(VLOOKUP($A638,'Engaged Deals'!$A:$J,2,FALSE),"No")</f>
        <v>No</v>
      </c>
      <c r="H638" s="62" t="s">
        <v>65</v>
      </c>
      <c r="I638" s="312" t="s">
        <v>31</v>
      </c>
      <c r="J638" s="313">
        <v>42908</v>
      </c>
      <c r="K638" s="314">
        <v>42818</v>
      </c>
      <c r="L638" s="312" t="s">
        <v>46</v>
      </c>
      <c r="M638" s="313">
        <v>42908</v>
      </c>
      <c r="N638" s="315">
        <v>30000</v>
      </c>
      <c r="O638" s="373">
        <f t="shared" si="9"/>
        <v>0.03</v>
      </c>
      <c r="P638" s="316">
        <v>12</v>
      </c>
      <c r="Q638" s="314">
        <v>42818</v>
      </c>
      <c r="R638" s="317" t="s">
        <v>4275</v>
      </c>
      <c r="S638" s="185" t="s">
        <v>8</v>
      </c>
      <c r="T638" s="312" t="s">
        <v>162</v>
      </c>
      <c r="U638" s="312" t="s">
        <v>105</v>
      </c>
      <c r="V638" s="312" t="s">
        <v>6820</v>
      </c>
      <c r="W638" s="318"/>
      <c r="Y638" s="374" t="s">
        <v>7201</v>
      </c>
    </row>
    <row r="639" spans="1:25" x14ac:dyDescent="0.25">
      <c r="A639" s="273" t="s">
        <v>1962</v>
      </c>
      <c r="B639" s="79" t="s">
        <v>60</v>
      </c>
      <c r="C639" s="79" t="s">
        <v>805</v>
      </c>
      <c r="D639" s="79" t="s">
        <v>1185</v>
      </c>
      <c r="E639" s="79" t="s">
        <v>1963</v>
      </c>
      <c r="F639" s="62" t="s">
        <v>26</v>
      </c>
      <c r="G639" s="62" t="str">
        <f>_xlfn.IFNA(VLOOKUP($A639,'Engaged Deals'!$A:$J,2,FALSE),"No")</f>
        <v>No</v>
      </c>
      <c r="H639" s="62" t="s">
        <v>65</v>
      </c>
      <c r="I639" s="79" t="s">
        <v>32</v>
      </c>
      <c r="J639" s="80">
        <v>42870</v>
      </c>
      <c r="K639" s="174" t="s">
        <v>1964</v>
      </c>
      <c r="L639" s="79" t="s">
        <v>46</v>
      </c>
      <c r="M639" s="238">
        <v>42870</v>
      </c>
      <c r="N639" s="167">
        <v>200000</v>
      </c>
      <c r="O639" s="373">
        <f t="shared" si="9"/>
        <v>0.2</v>
      </c>
      <c r="P639" s="274">
        <v>12</v>
      </c>
      <c r="Q639" s="238" t="s">
        <v>1965</v>
      </c>
      <c r="R639" s="84" t="s">
        <v>103</v>
      </c>
      <c r="S639" s="79" t="s">
        <v>7</v>
      </c>
      <c r="T639" s="79" t="s">
        <v>388</v>
      </c>
      <c r="U639" s="79" t="s">
        <v>389</v>
      </c>
      <c r="V639" s="79" t="s">
        <v>5930</v>
      </c>
      <c r="W639" s="79"/>
      <c r="Y639" s="374" t="s">
        <v>7201</v>
      </c>
    </row>
    <row r="640" spans="1:25" x14ac:dyDescent="0.25">
      <c r="A640" s="273" t="s">
        <v>5691</v>
      </c>
      <c r="B640" s="79" t="s">
        <v>57</v>
      </c>
      <c r="C640" s="79" t="s">
        <v>182</v>
      </c>
      <c r="D640" s="79" t="s">
        <v>1592</v>
      </c>
      <c r="E640" s="79" t="s">
        <v>5692</v>
      </c>
      <c r="F640" s="62" t="s">
        <v>26</v>
      </c>
      <c r="G640" s="62" t="str">
        <f>_xlfn.IFNA(VLOOKUP($A640,'Engaged Deals'!$A:$J,2,FALSE),"No")</f>
        <v>No</v>
      </c>
      <c r="H640" s="62" t="s">
        <v>65</v>
      </c>
      <c r="I640" s="79" t="s">
        <v>32</v>
      </c>
      <c r="J640" s="80">
        <v>42904</v>
      </c>
      <c r="K640" s="174" t="s">
        <v>5981</v>
      </c>
      <c r="L640" s="79" t="s">
        <v>46</v>
      </c>
      <c r="M640" s="238">
        <v>42904</v>
      </c>
      <c r="N640" s="167">
        <v>150000</v>
      </c>
      <c r="O640" s="373">
        <f t="shared" si="9"/>
        <v>0.15</v>
      </c>
      <c r="P640" s="274">
        <v>3</v>
      </c>
      <c r="Q640" s="238" t="s">
        <v>7242</v>
      </c>
      <c r="R640" s="84" t="s">
        <v>125</v>
      </c>
      <c r="S640" s="79" t="s">
        <v>8</v>
      </c>
      <c r="T640" s="79" t="s">
        <v>104</v>
      </c>
      <c r="U640" s="79"/>
      <c r="V640" s="79" t="s">
        <v>5883</v>
      </c>
      <c r="W640" s="79" t="s">
        <v>186</v>
      </c>
      <c r="Y640" s="374" t="s">
        <v>7201</v>
      </c>
    </row>
    <row r="641" spans="1:25" x14ac:dyDescent="0.25">
      <c r="A641" s="275" t="s">
        <v>2552</v>
      </c>
      <c r="B641" s="199" t="s">
        <v>56</v>
      </c>
      <c r="C641" s="199" t="s">
        <v>161</v>
      </c>
      <c r="D641" s="199" t="s">
        <v>2553</v>
      </c>
      <c r="E641" s="199" t="s">
        <v>2554</v>
      </c>
      <c r="F641" s="62" t="s">
        <v>26</v>
      </c>
      <c r="G641" s="62" t="str">
        <f>_xlfn.IFNA(VLOOKUP($A641,'Engaged Deals'!$A:$J,2,FALSE),"No")</f>
        <v>No</v>
      </c>
      <c r="H641" s="62" t="s">
        <v>66</v>
      </c>
      <c r="I641" s="203" t="s">
        <v>32</v>
      </c>
      <c r="J641" s="233">
        <v>43008</v>
      </c>
      <c r="K641" s="234" t="s">
        <v>2555</v>
      </c>
      <c r="L641" s="199" t="s">
        <v>47</v>
      </c>
      <c r="M641" s="233">
        <v>43008</v>
      </c>
      <c r="N641" s="236">
        <v>150000</v>
      </c>
      <c r="O641" s="373">
        <f t="shared" si="9"/>
        <v>0.15</v>
      </c>
      <c r="P641" s="276">
        <v>12</v>
      </c>
      <c r="Q641" s="235" t="s">
        <v>7104</v>
      </c>
      <c r="R641" s="237" t="s">
        <v>125</v>
      </c>
      <c r="S641" s="199" t="s">
        <v>7</v>
      </c>
      <c r="T641" s="199" t="s">
        <v>388</v>
      </c>
      <c r="U641" s="199" t="s">
        <v>389</v>
      </c>
      <c r="V641" s="199" t="s">
        <v>5533</v>
      </c>
      <c r="W641" s="199" t="s">
        <v>297</v>
      </c>
      <c r="Y641" s="374" t="s">
        <v>7201</v>
      </c>
    </row>
    <row r="642" spans="1:25" x14ac:dyDescent="0.25">
      <c r="A642" s="275" t="s">
        <v>2552</v>
      </c>
      <c r="B642" s="199" t="s">
        <v>56</v>
      </c>
      <c r="C642" s="199" t="s">
        <v>161</v>
      </c>
      <c r="D642" s="199" t="s">
        <v>2553</v>
      </c>
      <c r="E642" s="199" t="s">
        <v>2554</v>
      </c>
      <c r="F642" s="62" t="s">
        <v>26</v>
      </c>
      <c r="G642" s="62" t="str">
        <f>_xlfn.IFNA(VLOOKUP($A642,'Engaged Deals'!$A:$J,2,FALSE),"No")</f>
        <v>No</v>
      </c>
      <c r="H642" s="62" t="s">
        <v>66</v>
      </c>
      <c r="I642" s="203" t="s">
        <v>32</v>
      </c>
      <c r="J642" s="233">
        <v>43008</v>
      </c>
      <c r="K642" s="234" t="s">
        <v>2555</v>
      </c>
      <c r="L642" s="199" t="s">
        <v>47</v>
      </c>
      <c r="M642" s="233">
        <v>43008</v>
      </c>
      <c r="N642" s="236">
        <v>25000</v>
      </c>
      <c r="O642" s="373">
        <f t="shared" ref="O642:O705" si="10">N642/1000000</f>
        <v>2.5000000000000001E-2</v>
      </c>
      <c r="P642" s="276">
        <v>12</v>
      </c>
      <c r="Q642" s="235" t="s">
        <v>7102</v>
      </c>
      <c r="R642" s="237" t="s">
        <v>125</v>
      </c>
      <c r="S642" s="199" t="s">
        <v>9</v>
      </c>
      <c r="T642" s="199" t="s">
        <v>184</v>
      </c>
      <c r="U642" s="199" t="s">
        <v>4323</v>
      </c>
      <c r="V642" s="199" t="s">
        <v>5533</v>
      </c>
      <c r="W642" s="199" t="s">
        <v>297</v>
      </c>
      <c r="Y642" s="374" t="s">
        <v>7201</v>
      </c>
    </row>
    <row r="643" spans="1:25" x14ac:dyDescent="0.25">
      <c r="A643" s="275" t="s">
        <v>2552</v>
      </c>
      <c r="B643" s="199" t="s">
        <v>56</v>
      </c>
      <c r="C643" s="199" t="s">
        <v>161</v>
      </c>
      <c r="D643" s="199" t="s">
        <v>2553</v>
      </c>
      <c r="E643" s="199" t="s">
        <v>2554</v>
      </c>
      <c r="F643" s="62" t="s">
        <v>26</v>
      </c>
      <c r="G643" s="62" t="str">
        <f>_xlfn.IFNA(VLOOKUP($A643,'Engaged Deals'!$A:$J,2,FALSE),"No")</f>
        <v>No</v>
      </c>
      <c r="H643" s="62" t="s">
        <v>66</v>
      </c>
      <c r="I643" s="203" t="s">
        <v>32</v>
      </c>
      <c r="J643" s="233">
        <v>43008</v>
      </c>
      <c r="K643" s="234" t="s">
        <v>2555</v>
      </c>
      <c r="L643" s="199" t="s">
        <v>47</v>
      </c>
      <c r="M643" s="233">
        <v>43008</v>
      </c>
      <c r="N643" s="236">
        <v>25000</v>
      </c>
      <c r="O643" s="373">
        <f t="shared" si="10"/>
        <v>2.5000000000000001E-2</v>
      </c>
      <c r="P643" s="276">
        <v>12</v>
      </c>
      <c r="Q643" s="235" t="s">
        <v>7101</v>
      </c>
      <c r="R643" s="237" t="s">
        <v>125</v>
      </c>
      <c r="S643" s="199" t="s">
        <v>7</v>
      </c>
      <c r="T643" s="199" t="s">
        <v>1867</v>
      </c>
      <c r="U643" s="199" t="s">
        <v>1868</v>
      </c>
      <c r="V643" s="199" t="s">
        <v>5533</v>
      </c>
      <c r="W643" s="199" t="s">
        <v>297</v>
      </c>
      <c r="Y643" s="374" t="s">
        <v>7201</v>
      </c>
    </row>
    <row r="644" spans="1:25" x14ac:dyDescent="0.25">
      <c r="A644" s="273" t="s">
        <v>6679</v>
      </c>
      <c r="B644" s="79" t="s">
        <v>56</v>
      </c>
      <c r="C644" s="79" t="s">
        <v>161</v>
      </c>
      <c r="D644" s="79" t="s">
        <v>6680</v>
      </c>
      <c r="E644" s="79" t="s">
        <v>6681</v>
      </c>
      <c r="F644" s="62" t="s">
        <v>26</v>
      </c>
      <c r="G644" s="62" t="str">
        <f>_xlfn.IFNA(VLOOKUP($A644,'Engaged Deals'!$A:$J,2,FALSE),"No")</f>
        <v>No</v>
      </c>
      <c r="H644" s="62" t="s">
        <v>65</v>
      </c>
      <c r="I644" s="82" t="s">
        <v>32</v>
      </c>
      <c r="J644" s="80">
        <v>42914</v>
      </c>
      <c r="K644" s="174" t="s">
        <v>6838</v>
      </c>
      <c r="L644" s="79" t="s">
        <v>47</v>
      </c>
      <c r="M644" s="238">
        <v>42914</v>
      </c>
      <c r="N644" s="167">
        <v>25000</v>
      </c>
      <c r="O644" s="373">
        <f t="shared" si="10"/>
        <v>2.5000000000000001E-2</v>
      </c>
      <c r="P644" s="274">
        <v>12</v>
      </c>
      <c r="Q644" s="238" t="s">
        <v>7102</v>
      </c>
      <c r="R644" s="84" t="s">
        <v>103</v>
      </c>
      <c r="S644" s="79" t="s">
        <v>7</v>
      </c>
      <c r="T644" s="79" t="s">
        <v>477</v>
      </c>
      <c r="U644" s="79" t="s">
        <v>3186</v>
      </c>
      <c r="V644" s="79" t="s">
        <v>5528</v>
      </c>
      <c r="W644" s="79" t="s">
        <v>667</v>
      </c>
      <c r="Y644" s="374" t="s">
        <v>7201</v>
      </c>
    </row>
    <row r="645" spans="1:25" x14ac:dyDescent="0.25">
      <c r="A645" s="273" t="s">
        <v>6679</v>
      </c>
      <c r="B645" s="79" t="s">
        <v>56</v>
      </c>
      <c r="C645" s="79" t="s">
        <v>161</v>
      </c>
      <c r="D645" s="79" t="s">
        <v>6680</v>
      </c>
      <c r="E645" s="79" t="s">
        <v>6681</v>
      </c>
      <c r="F645" s="62" t="s">
        <v>26</v>
      </c>
      <c r="G645" s="62" t="str">
        <f>_xlfn.IFNA(VLOOKUP($A645,'Engaged Deals'!$A:$J,2,FALSE),"No")</f>
        <v>No</v>
      </c>
      <c r="H645" s="62" t="s">
        <v>65</v>
      </c>
      <c r="I645" s="82" t="s">
        <v>32</v>
      </c>
      <c r="J645" s="80">
        <v>42914</v>
      </c>
      <c r="K645" s="174" t="s">
        <v>6838</v>
      </c>
      <c r="L645" s="79" t="s">
        <v>47</v>
      </c>
      <c r="M645" s="238">
        <v>42914</v>
      </c>
      <c r="N645" s="167">
        <v>25000</v>
      </c>
      <c r="O645" s="373">
        <f t="shared" si="10"/>
        <v>2.5000000000000001E-2</v>
      </c>
      <c r="P645" s="274">
        <v>1</v>
      </c>
      <c r="Q645" s="238" t="s">
        <v>7102</v>
      </c>
      <c r="R645" s="84" t="s">
        <v>103</v>
      </c>
      <c r="S645" s="79" t="s">
        <v>7</v>
      </c>
      <c r="T645" s="79" t="s">
        <v>477</v>
      </c>
      <c r="U645" s="79" t="s">
        <v>2539</v>
      </c>
      <c r="V645" s="79" t="s">
        <v>5528</v>
      </c>
      <c r="W645" s="79" t="s">
        <v>667</v>
      </c>
      <c r="Y645" s="374" t="s">
        <v>7201</v>
      </c>
    </row>
    <row r="646" spans="1:25" x14ac:dyDescent="0.25">
      <c r="A646" s="273" t="s">
        <v>2673</v>
      </c>
      <c r="B646" s="79" t="s">
        <v>59</v>
      </c>
      <c r="C646" s="79" t="s">
        <v>468</v>
      </c>
      <c r="D646" s="79" t="s">
        <v>2674</v>
      </c>
      <c r="E646" s="79" t="s">
        <v>1081</v>
      </c>
      <c r="F646" s="62" t="s">
        <v>26</v>
      </c>
      <c r="G646" s="62" t="str">
        <f>_xlfn.IFNA(VLOOKUP($A646,'Engaged Deals'!$A:$J,2,FALSE),"No")</f>
        <v>No</v>
      </c>
      <c r="H646" s="62" t="s">
        <v>65</v>
      </c>
      <c r="I646" s="79" t="s">
        <v>32</v>
      </c>
      <c r="J646" s="80">
        <v>42881</v>
      </c>
      <c r="K646" s="174" t="s">
        <v>2675</v>
      </c>
      <c r="L646" s="79" t="s">
        <v>47</v>
      </c>
      <c r="M646" s="238">
        <v>42881</v>
      </c>
      <c r="N646" s="167">
        <v>122236</v>
      </c>
      <c r="O646" s="373">
        <f t="shared" si="10"/>
        <v>0.122236</v>
      </c>
      <c r="P646" s="274">
        <v>1</v>
      </c>
      <c r="Q646" s="238" t="s">
        <v>6784</v>
      </c>
      <c r="R646" s="84" t="s">
        <v>103</v>
      </c>
      <c r="S646" s="79" t="s">
        <v>8</v>
      </c>
      <c r="T646" s="79" t="s">
        <v>134</v>
      </c>
      <c r="U646" s="79" t="s">
        <v>552</v>
      </c>
      <c r="V646" s="79" t="s">
        <v>5999</v>
      </c>
      <c r="W646" s="79" t="s">
        <v>2676</v>
      </c>
      <c r="Y646" s="374" t="s">
        <v>7201</v>
      </c>
    </row>
    <row r="647" spans="1:25" x14ac:dyDescent="0.25">
      <c r="A647" s="273" t="s">
        <v>1959</v>
      </c>
      <c r="B647" s="79" t="s">
        <v>56</v>
      </c>
      <c r="C647" s="79" t="s">
        <v>117</v>
      </c>
      <c r="D647" s="79" t="s">
        <v>1960</v>
      </c>
      <c r="E647" s="79" t="s">
        <v>1015</v>
      </c>
      <c r="F647" s="62" t="s">
        <v>28</v>
      </c>
      <c r="G647" s="62" t="str">
        <f>_xlfn.IFNA(VLOOKUP($A647,'Engaged Deals'!$A:$J,2,FALSE),"No")</f>
        <v>No</v>
      </c>
      <c r="H647" s="62" t="s">
        <v>65</v>
      </c>
      <c r="I647" s="79" t="s">
        <v>42</v>
      </c>
      <c r="J647" s="80">
        <v>42853</v>
      </c>
      <c r="K647" s="174" t="s">
        <v>1961</v>
      </c>
      <c r="L647" s="79" t="s">
        <v>48</v>
      </c>
      <c r="M647" s="238">
        <v>42853</v>
      </c>
      <c r="N647" s="167">
        <v>200000</v>
      </c>
      <c r="O647" s="373">
        <f t="shared" si="10"/>
        <v>0.2</v>
      </c>
      <c r="P647" s="274">
        <v>12</v>
      </c>
      <c r="Q647" s="238" t="s">
        <v>113</v>
      </c>
      <c r="R647" s="84" t="s">
        <v>292</v>
      </c>
      <c r="S647" s="79" t="s">
        <v>8</v>
      </c>
      <c r="T647" s="79" t="s">
        <v>104</v>
      </c>
      <c r="U647" s="79" t="s">
        <v>105</v>
      </c>
      <c r="V647" s="79" t="s">
        <v>5776</v>
      </c>
      <c r="W647" s="79" t="s">
        <v>186</v>
      </c>
      <c r="Y647" s="374" t="s">
        <v>7201</v>
      </c>
    </row>
    <row r="648" spans="1:25" x14ac:dyDescent="0.25">
      <c r="A648" s="273" t="s">
        <v>3657</v>
      </c>
      <c r="B648" s="79" t="s">
        <v>56</v>
      </c>
      <c r="C648" s="79" t="s">
        <v>109</v>
      </c>
      <c r="D648" s="79" t="s">
        <v>3658</v>
      </c>
      <c r="E648" s="79" t="s">
        <v>3659</v>
      </c>
      <c r="F648" s="62" t="s">
        <v>28</v>
      </c>
      <c r="G648" s="62" t="str">
        <f>_xlfn.IFNA(VLOOKUP($A648,'Engaged Deals'!$A:$J,2,FALSE),"No")</f>
        <v>Yes</v>
      </c>
      <c r="H648" s="62" t="s">
        <v>65</v>
      </c>
      <c r="I648" s="79" t="s">
        <v>31</v>
      </c>
      <c r="J648" s="80">
        <v>42895</v>
      </c>
      <c r="K648" s="174" t="s">
        <v>3660</v>
      </c>
      <c r="L648" s="79" t="s">
        <v>46</v>
      </c>
      <c r="M648" s="238">
        <v>42895</v>
      </c>
      <c r="N648" s="167">
        <v>66000</v>
      </c>
      <c r="O648" s="373">
        <f t="shared" si="10"/>
        <v>6.6000000000000003E-2</v>
      </c>
      <c r="P648" s="274">
        <v>12</v>
      </c>
      <c r="Q648" s="238" t="s">
        <v>2366</v>
      </c>
      <c r="R648" s="84" t="s">
        <v>292</v>
      </c>
      <c r="S648" s="79" t="s">
        <v>15</v>
      </c>
      <c r="T648" s="79" t="s">
        <v>278</v>
      </c>
      <c r="U648" s="79"/>
      <c r="V648" s="79" t="s">
        <v>6117</v>
      </c>
      <c r="W648" s="79" t="s">
        <v>667</v>
      </c>
      <c r="Y648" s="374" t="s">
        <v>7201</v>
      </c>
    </row>
    <row r="649" spans="1:25" x14ac:dyDescent="0.25">
      <c r="A649" s="273" t="s">
        <v>3657</v>
      </c>
      <c r="B649" s="79" t="s">
        <v>56</v>
      </c>
      <c r="C649" s="79" t="s">
        <v>109</v>
      </c>
      <c r="D649" s="79" t="s">
        <v>3658</v>
      </c>
      <c r="E649" s="79" t="s">
        <v>3659</v>
      </c>
      <c r="F649" s="62" t="s">
        <v>28</v>
      </c>
      <c r="G649" s="62" t="str">
        <f>_xlfn.IFNA(VLOOKUP($A649,'Engaged Deals'!$A:$J,2,FALSE),"No")</f>
        <v>Yes</v>
      </c>
      <c r="H649" s="62" t="s">
        <v>65</v>
      </c>
      <c r="I649" s="79" t="s">
        <v>31</v>
      </c>
      <c r="J649" s="80">
        <v>42895</v>
      </c>
      <c r="K649" s="174" t="s">
        <v>3660</v>
      </c>
      <c r="L649" s="79" t="s">
        <v>46</v>
      </c>
      <c r="M649" s="238">
        <v>42895</v>
      </c>
      <c r="N649" s="167">
        <v>60000</v>
      </c>
      <c r="O649" s="373">
        <f t="shared" si="10"/>
        <v>0.06</v>
      </c>
      <c r="P649" s="274">
        <v>12</v>
      </c>
      <c r="Q649" s="238" t="s">
        <v>660</v>
      </c>
      <c r="R649" s="84" t="s">
        <v>292</v>
      </c>
      <c r="S649" s="79" t="s">
        <v>7</v>
      </c>
      <c r="T649" s="79" t="s">
        <v>477</v>
      </c>
      <c r="U649" s="79" t="s">
        <v>478</v>
      </c>
      <c r="V649" s="79" t="s">
        <v>6117</v>
      </c>
      <c r="W649" s="79" t="s">
        <v>667</v>
      </c>
      <c r="Y649" s="374" t="s">
        <v>7201</v>
      </c>
    </row>
    <row r="650" spans="1:25" x14ac:dyDescent="0.25">
      <c r="A650" s="275" t="s">
        <v>7005</v>
      </c>
      <c r="B650" s="199" t="s">
        <v>60</v>
      </c>
      <c r="C650" s="199" t="s">
        <v>805</v>
      </c>
      <c r="D650" s="199" t="s">
        <v>2856</v>
      </c>
      <c r="E650" s="199" t="s">
        <v>7006</v>
      </c>
      <c r="F650" s="62" t="s">
        <v>26</v>
      </c>
      <c r="G650" s="62" t="str">
        <f>_xlfn.IFNA(VLOOKUP($A650,'Engaged Deals'!$A:$J,2,FALSE),"No")</f>
        <v>No</v>
      </c>
      <c r="H650" s="62" t="s">
        <v>67</v>
      </c>
      <c r="I650" s="199" t="s">
        <v>32</v>
      </c>
      <c r="J650" s="233">
        <v>43100</v>
      </c>
      <c r="K650" s="234" t="s">
        <v>7068</v>
      </c>
      <c r="L650" s="199" t="s">
        <v>46</v>
      </c>
      <c r="M650" s="235">
        <v>43100</v>
      </c>
      <c r="N650" s="236">
        <v>150000</v>
      </c>
      <c r="O650" s="373">
        <f t="shared" si="10"/>
        <v>0.15</v>
      </c>
      <c r="P650" s="276">
        <v>1</v>
      </c>
      <c r="Q650" s="235" t="s">
        <v>6513</v>
      </c>
      <c r="R650" s="237" t="s">
        <v>125</v>
      </c>
      <c r="S650" s="199" t="s">
        <v>13</v>
      </c>
      <c r="T650" s="199" t="s">
        <v>126</v>
      </c>
      <c r="U650" s="199" t="s">
        <v>498</v>
      </c>
      <c r="V650" s="199" t="s">
        <v>7069</v>
      </c>
      <c r="W650" s="199"/>
      <c r="Y650" s="374" t="s">
        <v>7201</v>
      </c>
    </row>
    <row r="651" spans="1:25" x14ac:dyDescent="0.25">
      <c r="A651" s="79" t="s">
        <v>4283</v>
      </c>
      <c r="B651" s="79" t="s">
        <v>56</v>
      </c>
      <c r="C651" s="79" t="s">
        <v>161</v>
      </c>
      <c r="D651" s="79" t="s">
        <v>4284</v>
      </c>
      <c r="E651" s="79" t="s">
        <v>4285</v>
      </c>
      <c r="F651" s="62" t="s">
        <v>26</v>
      </c>
      <c r="G651" s="62" t="str">
        <f>_xlfn.IFNA(VLOOKUP($A651,'Engaged Deals'!$A:$J,2,FALSE),"No")</f>
        <v>No</v>
      </c>
      <c r="H651" s="62" t="s">
        <v>68</v>
      </c>
      <c r="I651" s="79" t="s">
        <v>32</v>
      </c>
      <c r="J651" s="80">
        <v>42795</v>
      </c>
      <c r="K651" s="174" t="s">
        <v>4286</v>
      </c>
      <c r="L651" s="79" t="s">
        <v>46</v>
      </c>
      <c r="M651" s="238">
        <v>42795</v>
      </c>
      <c r="N651" s="167">
        <v>25000</v>
      </c>
      <c r="O651" s="373">
        <f t="shared" si="10"/>
        <v>2.5000000000000001E-2</v>
      </c>
      <c r="P651" s="84">
        <v>1</v>
      </c>
      <c r="Q651" s="238" t="s">
        <v>2848</v>
      </c>
      <c r="R651" s="79" t="s">
        <v>103</v>
      </c>
      <c r="S651" s="79" t="s">
        <v>7</v>
      </c>
      <c r="T651" s="79" t="s">
        <v>388</v>
      </c>
      <c r="U651" s="79" t="s">
        <v>389</v>
      </c>
      <c r="V651" s="79" t="s">
        <v>5533</v>
      </c>
      <c r="W651" s="79" t="s">
        <v>356</v>
      </c>
      <c r="Y651" s="374" t="s">
        <v>7201</v>
      </c>
    </row>
    <row r="652" spans="1:25" x14ac:dyDescent="0.25">
      <c r="A652" s="273" t="s">
        <v>7413</v>
      </c>
      <c r="B652" s="79" t="s">
        <v>56</v>
      </c>
      <c r="C652" s="79" t="s">
        <v>124</v>
      </c>
      <c r="D652" s="79" t="s">
        <v>7414</v>
      </c>
      <c r="E652" s="79" t="s">
        <v>316</v>
      </c>
      <c r="F652" s="62" t="s">
        <v>25</v>
      </c>
      <c r="G652" s="62" t="str">
        <f>_xlfn.IFNA(VLOOKUP($A652,'Engaged Deals'!$A:$J,2,FALSE),"No")</f>
        <v>No</v>
      </c>
      <c r="H652" s="62" t="s">
        <v>65</v>
      </c>
      <c r="I652" s="82" t="s">
        <v>41</v>
      </c>
      <c r="J652" s="80">
        <v>42915</v>
      </c>
      <c r="K652" s="174" t="s">
        <v>7415</v>
      </c>
      <c r="L652" s="79" t="s">
        <v>46</v>
      </c>
      <c r="M652" s="238">
        <v>42915</v>
      </c>
      <c r="N652" s="167">
        <v>33334</v>
      </c>
      <c r="O652" s="373">
        <f t="shared" si="10"/>
        <v>3.3334000000000003E-2</v>
      </c>
      <c r="P652" s="274">
        <v>12</v>
      </c>
      <c r="Q652" s="238" t="s">
        <v>7102</v>
      </c>
      <c r="R652" s="84" t="s">
        <v>125</v>
      </c>
      <c r="S652" s="79" t="s">
        <v>8</v>
      </c>
      <c r="T652" s="79" t="s">
        <v>104</v>
      </c>
      <c r="U652" s="79" t="s">
        <v>105</v>
      </c>
      <c r="V652" s="79" t="s">
        <v>7416</v>
      </c>
      <c r="W652" s="79" t="s">
        <v>667</v>
      </c>
      <c r="Y652" s="374" t="s">
        <v>7201</v>
      </c>
    </row>
    <row r="653" spans="1:25" x14ac:dyDescent="0.25">
      <c r="A653" s="273" t="s">
        <v>7413</v>
      </c>
      <c r="B653" s="79" t="s">
        <v>56</v>
      </c>
      <c r="C653" s="79" t="s">
        <v>124</v>
      </c>
      <c r="D653" s="79" t="s">
        <v>7414</v>
      </c>
      <c r="E653" s="79" t="s">
        <v>316</v>
      </c>
      <c r="F653" s="62" t="s">
        <v>25</v>
      </c>
      <c r="G653" s="62" t="str">
        <f>_xlfn.IFNA(VLOOKUP($A653,'Engaged Deals'!$A:$J,2,FALSE),"No")</f>
        <v>No</v>
      </c>
      <c r="H653" s="62" t="s">
        <v>65</v>
      </c>
      <c r="I653" s="82" t="s">
        <v>41</v>
      </c>
      <c r="J653" s="80">
        <v>42915</v>
      </c>
      <c r="K653" s="174" t="s">
        <v>7415</v>
      </c>
      <c r="L653" s="79" t="s">
        <v>46</v>
      </c>
      <c r="M653" s="238">
        <v>42915</v>
      </c>
      <c r="N653" s="167">
        <v>3333</v>
      </c>
      <c r="O653" s="373">
        <f t="shared" si="10"/>
        <v>3.333E-3</v>
      </c>
      <c r="P653" s="274">
        <v>12</v>
      </c>
      <c r="Q653" s="238" t="s">
        <v>7101</v>
      </c>
      <c r="R653" s="84" t="s">
        <v>125</v>
      </c>
      <c r="S653" s="79" t="s">
        <v>8</v>
      </c>
      <c r="T653" s="79" t="s">
        <v>134</v>
      </c>
      <c r="U653" s="79" t="s">
        <v>518</v>
      </c>
      <c r="V653" s="79" t="s">
        <v>7416</v>
      </c>
      <c r="W653" s="79" t="s">
        <v>667</v>
      </c>
      <c r="Y653" s="374" t="s">
        <v>7201</v>
      </c>
    </row>
    <row r="654" spans="1:25" x14ac:dyDescent="0.25">
      <c r="A654" s="126" t="s">
        <v>6977</v>
      </c>
      <c r="B654" s="126" t="s">
        <v>56</v>
      </c>
      <c r="C654" s="126" t="s">
        <v>117</v>
      </c>
      <c r="D654" s="126" t="s">
        <v>7686</v>
      </c>
      <c r="E654" s="126" t="s">
        <v>6978</v>
      </c>
      <c r="F654" s="62" t="s">
        <v>27</v>
      </c>
      <c r="G654" s="62" t="str">
        <f>_xlfn.IFNA(VLOOKUP($A654,'Engaged Deals'!$A:$J,2,FALSE),"No")</f>
        <v>No</v>
      </c>
      <c r="H654" s="62" t="s">
        <v>67</v>
      </c>
      <c r="I654" s="126" t="s">
        <v>39</v>
      </c>
      <c r="J654" s="127">
        <v>43081</v>
      </c>
      <c r="K654" s="195">
        <v>42801</v>
      </c>
      <c r="L654" s="126" t="s">
        <v>46</v>
      </c>
      <c r="M654" s="195">
        <v>43081</v>
      </c>
      <c r="N654" s="128">
        <v>3000000</v>
      </c>
      <c r="O654" s="373">
        <f t="shared" si="10"/>
        <v>3</v>
      </c>
      <c r="P654" s="277">
        <v>12</v>
      </c>
      <c r="Q654" s="127">
        <v>42803</v>
      </c>
      <c r="R654" s="202" t="s">
        <v>211</v>
      </c>
      <c r="S654" s="199" t="s">
        <v>8</v>
      </c>
      <c r="T654" s="126" t="s">
        <v>1715</v>
      </c>
      <c r="U654" s="126" t="s">
        <v>518</v>
      </c>
      <c r="V654" s="126" t="s">
        <v>7041</v>
      </c>
      <c r="W654" s="126" t="s">
        <v>7201</v>
      </c>
      <c r="Y654" s="374" t="s">
        <v>7201</v>
      </c>
    </row>
    <row r="655" spans="1:25" x14ac:dyDescent="0.25">
      <c r="A655" s="275" t="s">
        <v>4206</v>
      </c>
      <c r="B655" s="199" t="s">
        <v>60</v>
      </c>
      <c r="C655" s="199" t="s">
        <v>138</v>
      </c>
      <c r="D655" s="199" t="s">
        <v>4207</v>
      </c>
      <c r="E655" s="199" t="s">
        <v>4208</v>
      </c>
      <c r="F655" s="62" t="s">
        <v>25</v>
      </c>
      <c r="G655" s="62" t="str">
        <f>_xlfn.IFNA(VLOOKUP($A655,'Engaged Deals'!$A:$J,2,FALSE),"No")</f>
        <v>No</v>
      </c>
      <c r="H655" s="62" t="s">
        <v>66</v>
      </c>
      <c r="I655" s="199" t="s">
        <v>35</v>
      </c>
      <c r="J655" s="233">
        <v>42947</v>
      </c>
      <c r="K655" s="234" t="s">
        <v>4209</v>
      </c>
      <c r="L655" s="199" t="s">
        <v>47</v>
      </c>
      <c r="M655" s="233">
        <v>42947</v>
      </c>
      <c r="N655" s="236">
        <v>31000</v>
      </c>
      <c r="O655" s="373">
        <f t="shared" si="10"/>
        <v>3.1E-2</v>
      </c>
      <c r="P655" s="276">
        <v>12</v>
      </c>
      <c r="Q655" s="235" t="s">
        <v>7102</v>
      </c>
      <c r="R655" s="237" t="s">
        <v>103</v>
      </c>
      <c r="S655" s="199" t="s">
        <v>8</v>
      </c>
      <c r="T655" s="199" t="s">
        <v>104</v>
      </c>
      <c r="U655" s="199" t="s">
        <v>105</v>
      </c>
      <c r="V655" s="199" t="s">
        <v>6236</v>
      </c>
      <c r="W655" s="199" t="s">
        <v>4210</v>
      </c>
      <c r="Y655" s="374" t="s">
        <v>7201</v>
      </c>
    </row>
    <row r="656" spans="1:25" x14ac:dyDescent="0.25">
      <c r="A656" s="275" t="s">
        <v>4269</v>
      </c>
      <c r="B656" s="199" t="s">
        <v>59</v>
      </c>
      <c r="C656" s="199" t="s">
        <v>468</v>
      </c>
      <c r="D656" s="199" t="s">
        <v>4270</v>
      </c>
      <c r="E656" s="199" t="s">
        <v>4271</v>
      </c>
      <c r="F656" s="62" t="s">
        <v>26</v>
      </c>
      <c r="G656" s="62" t="str">
        <f>_xlfn.IFNA(VLOOKUP($A656,'Engaged Deals'!$A:$J,2,FALSE),"No")</f>
        <v>No</v>
      </c>
      <c r="H656" s="62" t="s">
        <v>66</v>
      </c>
      <c r="I656" s="199" t="s">
        <v>32</v>
      </c>
      <c r="J656" s="233">
        <v>43008</v>
      </c>
      <c r="K656" s="234" t="s">
        <v>4272</v>
      </c>
      <c r="L656" s="199" t="s">
        <v>47</v>
      </c>
      <c r="M656" s="233">
        <v>43008</v>
      </c>
      <c r="N656" s="236">
        <v>29214</v>
      </c>
      <c r="O656" s="373">
        <f t="shared" si="10"/>
        <v>2.9214E-2</v>
      </c>
      <c r="P656" s="276">
        <v>12</v>
      </c>
      <c r="Q656" s="235" t="s">
        <v>7102</v>
      </c>
      <c r="R656" s="237" t="s">
        <v>292</v>
      </c>
      <c r="S656" s="199" t="s">
        <v>7</v>
      </c>
      <c r="T656" s="199" t="s">
        <v>477</v>
      </c>
      <c r="U656" s="199" t="s">
        <v>1138</v>
      </c>
      <c r="V656" s="199" t="s">
        <v>5894</v>
      </c>
      <c r="W656" s="199" t="s">
        <v>1091</v>
      </c>
      <c r="Y656" s="374" t="s">
        <v>7201</v>
      </c>
    </row>
    <row r="657" spans="1:25" x14ac:dyDescent="0.25">
      <c r="A657" s="275" t="s">
        <v>7576</v>
      </c>
      <c r="B657" s="203" t="s">
        <v>57</v>
      </c>
      <c r="C657" s="203" t="s">
        <v>324</v>
      </c>
      <c r="D657" s="203" t="s">
        <v>7577</v>
      </c>
      <c r="E657" s="203" t="s">
        <v>7578</v>
      </c>
      <c r="F657" s="62" t="s">
        <v>26</v>
      </c>
      <c r="G657" s="62" t="str">
        <f>_xlfn.IFNA(VLOOKUP($A657,'Engaged Deals'!$A:$J,2,FALSE),"No")</f>
        <v>No</v>
      </c>
      <c r="H657" s="62" t="s">
        <v>66</v>
      </c>
      <c r="I657" s="203" t="s">
        <v>32</v>
      </c>
      <c r="J657" s="233">
        <v>42923</v>
      </c>
      <c r="K657" s="234" t="s">
        <v>7579</v>
      </c>
      <c r="L657" s="203" t="s">
        <v>46</v>
      </c>
      <c r="M657" s="233">
        <v>42923</v>
      </c>
      <c r="N657" s="240">
        <v>120000</v>
      </c>
      <c r="O657" s="373">
        <f t="shared" si="10"/>
        <v>0.12</v>
      </c>
      <c r="P657" s="276">
        <v>12</v>
      </c>
      <c r="Q657" s="239" t="s">
        <v>7102</v>
      </c>
      <c r="R657" s="237" t="s">
        <v>125</v>
      </c>
      <c r="S657" s="203" t="s">
        <v>8</v>
      </c>
      <c r="T657" s="203" t="s">
        <v>104</v>
      </c>
      <c r="U657" s="203"/>
      <c r="V657" s="203" t="s">
        <v>7580</v>
      </c>
      <c r="W657" s="203"/>
      <c r="Y657" s="374" t="s">
        <v>7201</v>
      </c>
    </row>
    <row r="658" spans="1:25" x14ac:dyDescent="0.25">
      <c r="A658" s="275" t="s">
        <v>3132</v>
      </c>
      <c r="B658" s="199" t="s">
        <v>60</v>
      </c>
      <c r="C658" s="199" t="s">
        <v>805</v>
      </c>
      <c r="D658" s="199" t="s">
        <v>3133</v>
      </c>
      <c r="E658" s="199" t="s">
        <v>3134</v>
      </c>
      <c r="F658" s="62" t="s">
        <v>28</v>
      </c>
      <c r="G658" s="62" t="str">
        <f>_xlfn.IFNA(VLOOKUP($A658,'Engaged Deals'!$A:$J,2,FALSE),"No")</f>
        <v>No</v>
      </c>
      <c r="H658" s="62" t="s">
        <v>66</v>
      </c>
      <c r="I658" s="199" t="s">
        <v>31</v>
      </c>
      <c r="J658" s="233">
        <v>43003</v>
      </c>
      <c r="K658" s="234" t="s">
        <v>3135</v>
      </c>
      <c r="L658" s="199" t="s">
        <v>46</v>
      </c>
      <c r="M658" s="233">
        <v>43003</v>
      </c>
      <c r="N658" s="236">
        <v>100000</v>
      </c>
      <c r="O658" s="373">
        <f t="shared" si="10"/>
        <v>0.1</v>
      </c>
      <c r="P658" s="276">
        <v>12</v>
      </c>
      <c r="Q658" s="235" t="s">
        <v>6801</v>
      </c>
      <c r="R658" s="237" t="s">
        <v>103</v>
      </c>
      <c r="S658" s="199" t="s">
        <v>8</v>
      </c>
      <c r="T658" s="199" t="s">
        <v>104</v>
      </c>
      <c r="U658" s="199" t="s">
        <v>105</v>
      </c>
      <c r="V658" s="199" t="s">
        <v>6047</v>
      </c>
      <c r="W658" s="199" t="s">
        <v>3696</v>
      </c>
      <c r="Y658" s="374" t="s">
        <v>7201</v>
      </c>
    </row>
    <row r="659" spans="1:25" x14ac:dyDescent="0.25">
      <c r="A659" s="275" t="s">
        <v>3132</v>
      </c>
      <c r="B659" s="199" t="s">
        <v>60</v>
      </c>
      <c r="C659" s="199" t="s">
        <v>805</v>
      </c>
      <c r="D659" s="199" t="s">
        <v>3133</v>
      </c>
      <c r="E659" s="199" t="s">
        <v>3134</v>
      </c>
      <c r="F659" s="62" t="s">
        <v>28</v>
      </c>
      <c r="G659" s="62" t="str">
        <f>_xlfn.IFNA(VLOOKUP($A659,'Engaged Deals'!$A:$J,2,FALSE),"No")</f>
        <v>No</v>
      </c>
      <c r="H659" s="62" t="s">
        <v>66</v>
      </c>
      <c r="I659" s="199" t="s">
        <v>31</v>
      </c>
      <c r="J659" s="233">
        <v>43003</v>
      </c>
      <c r="K659" s="234" t="s">
        <v>3135</v>
      </c>
      <c r="L659" s="199" t="s">
        <v>46</v>
      </c>
      <c r="M659" s="233">
        <v>43003</v>
      </c>
      <c r="N659" s="236">
        <v>50000</v>
      </c>
      <c r="O659" s="373">
        <f t="shared" si="10"/>
        <v>0.05</v>
      </c>
      <c r="P659" s="276">
        <v>3</v>
      </c>
      <c r="Q659" s="235" t="s">
        <v>6827</v>
      </c>
      <c r="R659" s="237" t="s">
        <v>103</v>
      </c>
      <c r="S659" s="199" t="s">
        <v>7</v>
      </c>
      <c r="T659" s="199" t="s">
        <v>477</v>
      </c>
      <c r="U659" s="199" t="s">
        <v>1138</v>
      </c>
      <c r="V659" s="199" t="s">
        <v>6047</v>
      </c>
      <c r="W659" s="199" t="s">
        <v>3696</v>
      </c>
      <c r="Y659" s="374" t="s">
        <v>7201</v>
      </c>
    </row>
    <row r="660" spans="1:25" x14ac:dyDescent="0.25">
      <c r="A660" s="275" t="s">
        <v>2461</v>
      </c>
      <c r="B660" s="199" t="s">
        <v>56</v>
      </c>
      <c r="C660" s="199" t="s">
        <v>117</v>
      </c>
      <c r="D660" s="199" t="s">
        <v>2462</v>
      </c>
      <c r="E660" s="199" t="s">
        <v>2463</v>
      </c>
      <c r="F660" s="62" t="s">
        <v>25</v>
      </c>
      <c r="G660" s="62" t="str">
        <f>_xlfn.IFNA(VLOOKUP($A660,'Engaged Deals'!$A:$J,2,FALSE),"No")</f>
        <v>No</v>
      </c>
      <c r="H660" s="62" t="s">
        <v>66</v>
      </c>
      <c r="I660" s="199" t="s">
        <v>35</v>
      </c>
      <c r="J660" s="233">
        <v>42930</v>
      </c>
      <c r="K660" s="234" t="s">
        <v>2464</v>
      </c>
      <c r="L660" s="199" t="s">
        <v>46</v>
      </c>
      <c r="M660" s="233">
        <v>42930</v>
      </c>
      <c r="N660" s="236">
        <v>150000</v>
      </c>
      <c r="O660" s="373">
        <f t="shared" si="10"/>
        <v>0.15</v>
      </c>
      <c r="P660" s="276">
        <v>2</v>
      </c>
      <c r="Q660" s="235" t="s">
        <v>1597</v>
      </c>
      <c r="R660" s="237" t="s">
        <v>103</v>
      </c>
      <c r="S660" s="199" t="s">
        <v>8</v>
      </c>
      <c r="T660" s="199" t="s">
        <v>104</v>
      </c>
      <c r="U660" s="199" t="s">
        <v>105</v>
      </c>
      <c r="V660" s="199" t="s">
        <v>5965</v>
      </c>
      <c r="W660" s="199"/>
      <c r="Y660" s="374" t="s">
        <v>7201</v>
      </c>
    </row>
    <row r="661" spans="1:25" x14ac:dyDescent="0.25">
      <c r="A661" s="273" t="s">
        <v>4812</v>
      </c>
      <c r="B661" s="79" t="s">
        <v>61</v>
      </c>
      <c r="C661" s="79" t="s">
        <v>61</v>
      </c>
      <c r="D661" s="79" t="s">
        <v>1219</v>
      </c>
      <c r="E661" s="79" t="s">
        <v>4813</v>
      </c>
      <c r="F661" s="62" t="s">
        <v>26</v>
      </c>
      <c r="G661" s="62" t="str">
        <f>_xlfn.IFNA(VLOOKUP($A661,'Engaged Deals'!$A:$J,2,FALSE),"No")</f>
        <v>No</v>
      </c>
      <c r="H661" s="62" t="s">
        <v>65</v>
      </c>
      <c r="I661" s="79" t="s">
        <v>32</v>
      </c>
      <c r="J661" s="80">
        <v>42853</v>
      </c>
      <c r="K661" s="174" t="s">
        <v>4814</v>
      </c>
      <c r="L661" s="79" t="s">
        <v>46</v>
      </c>
      <c r="M661" s="238">
        <v>42853</v>
      </c>
      <c r="N661" s="167">
        <v>12</v>
      </c>
      <c r="O661" s="373">
        <f t="shared" si="10"/>
        <v>1.2E-5</v>
      </c>
      <c r="P661" s="274">
        <v>1</v>
      </c>
      <c r="Q661" s="238" t="s">
        <v>476</v>
      </c>
      <c r="R661" s="84" t="s">
        <v>103</v>
      </c>
      <c r="S661" s="79" t="s">
        <v>7</v>
      </c>
      <c r="T661" s="79" t="s">
        <v>477</v>
      </c>
      <c r="U661" s="79" t="s">
        <v>1138</v>
      </c>
      <c r="V661" s="79" t="s">
        <v>6253</v>
      </c>
      <c r="W661" s="79"/>
      <c r="Y661" s="374" t="s">
        <v>7201</v>
      </c>
    </row>
    <row r="662" spans="1:25" x14ac:dyDescent="0.25">
      <c r="A662" s="273" t="s">
        <v>1506</v>
      </c>
      <c r="B662" s="79" t="s">
        <v>56</v>
      </c>
      <c r="C662" s="79" t="s">
        <v>117</v>
      </c>
      <c r="D662" s="79" t="s">
        <v>1507</v>
      </c>
      <c r="E662" s="79" t="s">
        <v>1508</v>
      </c>
      <c r="F662" s="62" t="s">
        <v>25</v>
      </c>
      <c r="G662" s="62" t="str">
        <f>_xlfn.IFNA(VLOOKUP($A662,'Engaged Deals'!$A:$J,2,FALSE),"No")</f>
        <v>No</v>
      </c>
      <c r="H662" s="62" t="s">
        <v>65</v>
      </c>
      <c r="I662" s="79" t="s">
        <v>35</v>
      </c>
      <c r="J662" s="80">
        <v>42885</v>
      </c>
      <c r="K662" s="174" t="s">
        <v>1509</v>
      </c>
      <c r="L662" s="79" t="s">
        <v>47</v>
      </c>
      <c r="M662" s="238">
        <v>42885</v>
      </c>
      <c r="N662" s="167">
        <v>250000</v>
      </c>
      <c r="O662" s="373">
        <f t="shared" si="10"/>
        <v>0.25</v>
      </c>
      <c r="P662" s="274">
        <v>4</v>
      </c>
      <c r="Q662" s="238" t="s">
        <v>7102</v>
      </c>
      <c r="R662" s="84" t="s">
        <v>103</v>
      </c>
      <c r="S662" s="79" t="s">
        <v>8</v>
      </c>
      <c r="T662" s="79" t="s">
        <v>104</v>
      </c>
      <c r="U662" s="79" t="s">
        <v>105</v>
      </c>
      <c r="V662" s="79" t="s">
        <v>5887</v>
      </c>
      <c r="W662" s="79" t="s">
        <v>186</v>
      </c>
      <c r="Y662" s="374" t="s">
        <v>7201</v>
      </c>
    </row>
    <row r="663" spans="1:25" x14ac:dyDescent="0.25">
      <c r="A663" s="275" t="s">
        <v>3295</v>
      </c>
      <c r="B663" s="199" t="s">
        <v>62</v>
      </c>
      <c r="C663" s="199" t="s">
        <v>1065</v>
      </c>
      <c r="D663" s="199" t="s">
        <v>3296</v>
      </c>
      <c r="E663" s="199" t="s">
        <v>316</v>
      </c>
      <c r="F663" s="62" t="s">
        <v>27</v>
      </c>
      <c r="G663" s="62" t="str">
        <f>_xlfn.IFNA(VLOOKUP($A663,'Engaged Deals'!$A:$J,2,FALSE),"No")</f>
        <v>No</v>
      </c>
      <c r="H663" s="62" t="s">
        <v>66</v>
      </c>
      <c r="I663" s="199" t="s">
        <v>40</v>
      </c>
      <c r="J663" s="233">
        <v>42947</v>
      </c>
      <c r="K663" s="234" t="s">
        <v>3297</v>
      </c>
      <c r="L663" s="199" t="s">
        <v>47</v>
      </c>
      <c r="M663" s="233">
        <v>42947</v>
      </c>
      <c r="N663" s="236">
        <v>100000</v>
      </c>
      <c r="O663" s="373">
        <f t="shared" si="10"/>
        <v>0.1</v>
      </c>
      <c r="P663" s="276">
        <v>12</v>
      </c>
      <c r="Q663" s="235" t="s">
        <v>7101</v>
      </c>
      <c r="R663" s="237" t="s">
        <v>292</v>
      </c>
      <c r="S663" s="199" t="s">
        <v>9</v>
      </c>
      <c r="T663" s="199" t="s">
        <v>184</v>
      </c>
      <c r="U663" s="199" t="s">
        <v>185</v>
      </c>
      <c r="V663" s="199" t="s">
        <v>5556</v>
      </c>
      <c r="W663" s="199" t="s">
        <v>1629</v>
      </c>
      <c r="Y663" s="374" t="s">
        <v>7201</v>
      </c>
    </row>
    <row r="664" spans="1:25" x14ac:dyDescent="0.25">
      <c r="A664" s="273" t="s">
        <v>3130</v>
      </c>
      <c r="B664" s="79" t="s">
        <v>60</v>
      </c>
      <c r="C664" s="79" t="s">
        <v>805</v>
      </c>
      <c r="D664" s="79" t="s">
        <v>2429</v>
      </c>
      <c r="E664" s="79" t="s">
        <v>528</v>
      </c>
      <c r="F664" s="62" t="s">
        <v>27</v>
      </c>
      <c r="G664" s="62" t="str">
        <f>_xlfn.IFNA(VLOOKUP($A664,'Engaged Deals'!$A:$J,2,FALSE),"No")</f>
        <v>No</v>
      </c>
      <c r="H664" s="62" t="s">
        <v>65</v>
      </c>
      <c r="I664" s="79" t="s">
        <v>39</v>
      </c>
      <c r="J664" s="80">
        <v>42916</v>
      </c>
      <c r="K664" s="174" t="s">
        <v>3131</v>
      </c>
      <c r="L664" s="79" t="s">
        <v>46</v>
      </c>
      <c r="M664" s="238">
        <v>42916</v>
      </c>
      <c r="N664" s="167">
        <v>100000</v>
      </c>
      <c r="O664" s="373">
        <f t="shared" si="10"/>
        <v>0.1</v>
      </c>
      <c r="P664" s="274">
        <v>1</v>
      </c>
      <c r="Q664" s="238" t="s">
        <v>1491</v>
      </c>
      <c r="R664" s="84" t="s">
        <v>125</v>
      </c>
      <c r="S664" s="79" t="s">
        <v>13</v>
      </c>
      <c r="T664" s="79" t="s">
        <v>126</v>
      </c>
      <c r="U664" s="79" t="s">
        <v>498</v>
      </c>
      <c r="V664" s="79" t="s">
        <v>6046</v>
      </c>
      <c r="W664" s="79"/>
      <c r="Y664" s="374" t="s">
        <v>7201</v>
      </c>
    </row>
    <row r="665" spans="1:25" x14ac:dyDescent="0.25">
      <c r="A665" s="281" t="s">
        <v>7571</v>
      </c>
      <c r="B665" s="282" t="s">
        <v>57</v>
      </c>
      <c r="C665" s="282" t="s">
        <v>182</v>
      </c>
      <c r="D665" s="282" t="s">
        <v>7572</v>
      </c>
      <c r="E665" s="282" t="s">
        <v>7573</v>
      </c>
      <c r="F665" s="62" t="s">
        <v>26</v>
      </c>
      <c r="G665" s="62" t="str">
        <f>_xlfn.IFNA(VLOOKUP($A665,'Engaged Deals'!$A:$J,2,FALSE),"No")</f>
        <v>No</v>
      </c>
      <c r="H665" s="62" t="s">
        <v>66</v>
      </c>
      <c r="I665" s="282" t="s">
        <v>32</v>
      </c>
      <c r="J665" s="283">
        <v>42920</v>
      </c>
      <c r="K665" s="284" t="s">
        <v>7574</v>
      </c>
      <c r="L665" s="282" t="s">
        <v>46</v>
      </c>
      <c r="M665" s="283">
        <v>42920</v>
      </c>
      <c r="N665" s="286">
        <v>150000</v>
      </c>
      <c r="O665" s="373">
        <f t="shared" si="10"/>
        <v>0.15</v>
      </c>
      <c r="P665" s="287">
        <v>12</v>
      </c>
      <c r="Q665" s="285" t="s">
        <v>7102</v>
      </c>
      <c r="R665" s="288" t="s">
        <v>125</v>
      </c>
      <c r="S665" s="282" t="s">
        <v>8</v>
      </c>
      <c r="T665" s="282" t="s">
        <v>104</v>
      </c>
      <c r="U665" s="282"/>
      <c r="V665" s="79" t="s">
        <v>5883</v>
      </c>
      <c r="W665" s="79" t="s">
        <v>186</v>
      </c>
      <c r="Y665" s="374" t="s">
        <v>7201</v>
      </c>
    </row>
    <row r="666" spans="1:25" x14ac:dyDescent="0.25">
      <c r="A666" s="275" t="s">
        <v>4432</v>
      </c>
      <c r="B666" s="199" t="s">
        <v>62</v>
      </c>
      <c r="C666" s="199" t="s">
        <v>1065</v>
      </c>
      <c r="D666" s="199" t="s">
        <v>2294</v>
      </c>
      <c r="E666" s="199" t="s">
        <v>4433</v>
      </c>
      <c r="F666" s="62" t="s">
        <v>28</v>
      </c>
      <c r="G666" s="62" t="str">
        <f>_xlfn.IFNA(VLOOKUP($A666,'Engaged Deals'!$A:$J,2,FALSE),"No")</f>
        <v>No</v>
      </c>
      <c r="H666" s="62" t="s">
        <v>66</v>
      </c>
      <c r="I666" s="199" t="s">
        <v>34</v>
      </c>
      <c r="J666" s="233">
        <v>43007</v>
      </c>
      <c r="K666" s="234" t="s">
        <v>4434</v>
      </c>
      <c r="L666" s="199" t="s">
        <v>46</v>
      </c>
      <c r="M666" s="233">
        <v>43007</v>
      </c>
      <c r="N666" s="236">
        <v>20000</v>
      </c>
      <c r="O666" s="373">
        <f t="shared" si="10"/>
        <v>0.02</v>
      </c>
      <c r="P666" s="276">
        <v>12</v>
      </c>
      <c r="Q666" s="235" t="s">
        <v>2238</v>
      </c>
      <c r="R666" s="237" t="s">
        <v>125</v>
      </c>
      <c r="S666" s="199" t="s">
        <v>7</v>
      </c>
      <c r="T666" s="199" t="s">
        <v>477</v>
      </c>
      <c r="U666" s="199" t="s">
        <v>1138</v>
      </c>
      <c r="V666" s="199" t="s">
        <v>6402</v>
      </c>
      <c r="W666" s="199" t="s">
        <v>313</v>
      </c>
      <c r="Y666" s="374" t="s">
        <v>7201</v>
      </c>
    </row>
    <row r="667" spans="1:25" x14ac:dyDescent="0.25">
      <c r="A667" s="275" t="s">
        <v>3431</v>
      </c>
      <c r="B667" s="199" t="s">
        <v>58</v>
      </c>
      <c r="C667" s="199" t="s">
        <v>58</v>
      </c>
      <c r="D667" s="199" t="s">
        <v>3391</v>
      </c>
      <c r="E667" s="199" t="s">
        <v>3432</v>
      </c>
      <c r="F667" s="62" t="s">
        <v>26</v>
      </c>
      <c r="G667" s="62" t="str">
        <f>_xlfn.IFNA(VLOOKUP($A667,'Engaged Deals'!$A:$J,2,FALSE),"No")</f>
        <v>No</v>
      </c>
      <c r="H667" s="62" t="s">
        <v>66</v>
      </c>
      <c r="I667" s="199" t="s">
        <v>32</v>
      </c>
      <c r="J667" s="233">
        <v>43008</v>
      </c>
      <c r="K667" s="234" t="s">
        <v>3433</v>
      </c>
      <c r="L667" s="199" t="s">
        <v>47</v>
      </c>
      <c r="M667" s="233">
        <v>43010</v>
      </c>
      <c r="N667" s="236">
        <v>95238</v>
      </c>
      <c r="O667" s="373">
        <f t="shared" si="10"/>
        <v>9.5238000000000003E-2</v>
      </c>
      <c r="P667" s="276">
        <v>3</v>
      </c>
      <c r="Q667" s="235" t="s">
        <v>7102</v>
      </c>
      <c r="R667" s="237" t="s">
        <v>103</v>
      </c>
      <c r="S667" s="199" t="s">
        <v>8</v>
      </c>
      <c r="T667" s="199" t="s">
        <v>134</v>
      </c>
      <c r="U667" s="199" t="s">
        <v>5793</v>
      </c>
      <c r="V667" s="199" t="s">
        <v>6080</v>
      </c>
      <c r="W667" s="199" t="s">
        <v>3394</v>
      </c>
      <c r="Y667" s="374" t="s">
        <v>7201</v>
      </c>
    </row>
    <row r="668" spans="1:25" x14ac:dyDescent="0.25">
      <c r="A668" s="275" t="s">
        <v>1361</v>
      </c>
      <c r="B668" s="199" t="s">
        <v>56</v>
      </c>
      <c r="C668" s="199" t="s">
        <v>109</v>
      </c>
      <c r="D668" s="199" t="s">
        <v>1294</v>
      </c>
      <c r="E668" s="199" t="s">
        <v>1362</v>
      </c>
      <c r="F668" s="62" t="s">
        <v>28</v>
      </c>
      <c r="G668" s="62" t="str">
        <f>_xlfn.IFNA(VLOOKUP($A668,'Engaged Deals'!$A:$J,2,FALSE),"No")</f>
        <v>No</v>
      </c>
      <c r="H668" s="62" t="s">
        <v>66</v>
      </c>
      <c r="I668" s="199" t="s">
        <v>43</v>
      </c>
      <c r="J668" s="233">
        <v>42944</v>
      </c>
      <c r="K668" s="234" t="s">
        <v>1363</v>
      </c>
      <c r="L668" s="199" t="s">
        <v>46</v>
      </c>
      <c r="M668" s="233">
        <v>42944</v>
      </c>
      <c r="N668" s="236">
        <v>300000</v>
      </c>
      <c r="O668" s="373">
        <f t="shared" si="10"/>
        <v>0.3</v>
      </c>
      <c r="P668" s="276">
        <v>4</v>
      </c>
      <c r="Q668" s="235" t="s">
        <v>113</v>
      </c>
      <c r="R668" s="237" t="s">
        <v>125</v>
      </c>
      <c r="S668" s="199" t="s">
        <v>8</v>
      </c>
      <c r="T668" s="199" t="s">
        <v>104</v>
      </c>
      <c r="U668" s="199"/>
      <c r="V668" s="199" t="s">
        <v>5850</v>
      </c>
      <c r="W668" s="199"/>
      <c r="Y668" s="374" t="s">
        <v>7201</v>
      </c>
    </row>
    <row r="669" spans="1:25" x14ac:dyDescent="0.25">
      <c r="A669" s="275" t="s">
        <v>2669</v>
      </c>
      <c r="B669" s="199" t="s">
        <v>60</v>
      </c>
      <c r="C669" s="199" t="s">
        <v>138</v>
      </c>
      <c r="D669" s="199" t="s">
        <v>2670</v>
      </c>
      <c r="E669" s="199" t="s">
        <v>2671</v>
      </c>
      <c r="F669" s="62" t="s">
        <v>28</v>
      </c>
      <c r="G669" s="62" t="str">
        <f>_xlfn.IFNA(VLOOKUP($A669,'Engaged Deals'!$A:$J,2,FALSE),"No")</f>
        <v>No</v>
      </c>
      <c r="H669" s="62" t="s">
        <v>66</v>
      </c>
      <c r="I669" s="199" t="s">
        <v>42</v>
      </c>
      <c r="J669" s="233">
        <v>43006</v>
      </c>
      <c r="K669" s="234" t="s">
        <v>2672</v>
      </c>
      <c r="L669" s="199" t="s">
        <v>47</v>
      </c>
      <c r="M669" s="233">
        <v>43006</v>
      </c>
      <c r="N669" s="236">
        <v>124000</v>
      </c>
      <c r="O669" s="373">
        <f t="shared" si="10"/>
        <v>0.124</v>
      </c>
      <c r="P669" s="276">
        <v>12</v>
      </c>
      <c r="Q669" s="235" t="s">
        <v>7102</v>
      </c>
      <c r="R669" s="237" t="s">
        <v>103</v>
      </c>
      <c r="S669" s="199" t="s">
        <v>7</v>
      </c>
      <c r="T669" s="199" t="s">
        <v>477</v>
      </c>
      <c r="U669" s="199" t="s">
        <v>1138</v>
      </c>
      <c r="V669" s="199" t="s">
        <v>5974</v>
      </c>
      <c r="W669" s="199" t="s">
        <v>757</v>
      </c>
      <c r="Y669" s="374" t="s">
        <v>7201</v>
      </c>
    </row>
    <row r="670" spans="1:25" x14ac:dyDescent="0.25">
      <c r="A670" s="79" t="s">
        <v>2831</v>
      </c>
      <c r="B670" s="79" t="s">
        <v>56</v>
      </c>
      <c r="C670" s="79" t="s">
        <v>1541</v>
      </c>
      <c r="D670" s="79" t="s">
        <v>2832</v>
      </c>
      <c r="E670" s="79" t="s">
        <v>2833</v>
      </c>
      <c r="F670" s="62" t="s">
        <v>28</v>
      </c>
      <c r="G670" s="62" t="str">
        <f>_xlfn.IFNA(VLOOKUP($A670,'Engaged Deals'!$A:$J,2,FALSE),"No")</f>
        <v>No</v>
      </c>
      <c r="H670" s="62" t="s">
        <v>68</v>
      </c>
      <c r="I670" s="79" t="s">
        <v>34</v>
      </c>
      <c r="J670" s="80">
        <v>42816</v>
      </c>
      <c r="K670" s="174" t="s">
        <v>2834</v>
      </c>
      <c r="L670" s="79" t="s">
        <v>47</v>
      </c>
      <c r="M670" s="238">
        <v>42816</v>
      </c>
      <c r="N670" s="167">
        <v>100000</v>
      </c>
      <c r="O670" s="373">
        <f t="shared" si="10"/>
        <v>0.1</v>
      </c>
      <c r="P670" s="84">
        <v>2</v>
      </c>
      <c r="Q670" s="238" t="s">
        <v>7102</v>
      </c>
      <c r="R670" s="79" t="s">
        <v>125</v>
      </c>
      <c r="S670" s="79" t="s">
        <v>8</v>
      </c>
      <c r="T670" s="79" t="s">
        <v>134</v>
      </c>
      <c r="U670" s="79" t="s">
        <v>2835</v>
      </c>
      <c r="V670" s="79" t="s">
        <v>5553</v>
      </c>
      <c r="W670" s="79" t="s">
        <v>186</v>
      </c>
      <c r="Y670" s="374" t="s">
        <v>7201</v>
      </c>
    </row>
    <row r="671" spans="1:25" x14ac:dyDescent="0.25">
      <c r="A671" s="273" t="s">
        <v>1289</v>
      </c>
      <c r="B671" s="79" t="s">
        <v>60</v>
      </c>
      <c r="C671" s="79" t="s">
        <v>543</v>
      </c>
      <c r="D671" s="79" t="s">
        <v>730</v>
      </c>
      <c r="E671" s="79" t="s">
        <v>1290</v>
      </c>
      <c r="F671" s="62" t="s">
        <v>6576</v>
      </c>
      <c r="G671" s="62" t="str">
        <f>_xlfn.IFNA(VLOOKUP($A671,'Engaged Deals'!$A:$J,2,FALSE),"No")</f>
        <v>Yes</v>
      </c>
      <c r="H671" s="62" t="s">
        <v>65</v>
      </c>
      <c r="I671" s="79" t="s">
        <v>32</v>
      </c>
      <c r="J671" s="80">
        <v>42916</v>
      </c>
      <c r="K671" s="174" t="s">
        <v>1291</v>
      </c>
      <c r="L671" s="79" t="s">
        <v>47</v>
      </c>
      <c r="M671" s="238">
        <v>42916</v>
      </c>
      <c r="N671" s="167">
        <v>300000</v>
      </c>
      <c r="O671" s="373">
        <f t="shared" si="10"/>
        <v>0.3</v>
      </c>
      <c r="P671" s="274">
        <v>1</v>
      </c>
      <c r="Q671" s="238" t="s">
        <v>172</v>
      </c>
      <c r="R671" s="84" t="s">
        <v>292</v>
      </c>
      <c r="S671" s="79" t="s">
        <v>14</v>
      </c>
      <c r="T671" s="79" t="s">
        <v>911</v>
      </c>
      <c r="U671" s="79" t="s">
        <v>1292</v>
      </c>
      <c r="V671" s="79" t="s">
        <v>5514</v>
      </c>
      <c r="W671" s="79" t="s">
        <v>757</v>
      </c>
      <c r="Y671" s="374" t="s">
        <v>7201</v>
      </c>
    </row>
    <row r="672" spans="1:25" x14ac:dyDescent="0.25">
      <c r="A672" s="275" t="s">
        <v>1079</v>
      </c>
      <c r="B672" s="199" t="s">
        <v>60</v>
      </c>
      <c r="C672" s="199" t="s">
        <v>543</v>
      </c>
      <c r="D672" s="199" t="s">
        <v>1080</v>
      </c>
      <c r="E672" s="199" t="s">
        <v>1081</v>
      </c>
      <c r="F672" s="62" t="s">
        <v>6576</v>
      </c>
      <c r="G672" s="62" t="str">
        <f>_xlfn.IFNA(VLOOKUP($A672,'Engaged Deals'!$A:$J,2,FALSE),"No")</f>
        <v>No</v>
      </c>
      <c r="H672" s="62" t="s">
        <v>66</v>
      </c>
      <c r="I672" s="199" t="s">
        <v>31</v>
      </c>
      <c r="J672" s="233">
        <v>42955</v>
      </c>
      <c r="K672" s="234" t="s">
        <v>1082</v>
      </c>
      <c r="L672" s="199" t="s">
        <v>47</v>
      </c>
      <c r="M672" s="233">
        <v>42955</v>
      </c>
      <c r="N672" s="236">
        <v>444444</v>
      </c>
      <c r="O672" s="373">
        <f t="shared" si="10"/>
        <v>0.44444400000000001</v>
      </c>
      <c r="P672" s="276">
        <v>12</v>
      </c>
      <c r="Q672" s="235" t="s">
        <v>7102</v>
      </c>
      <c r="R672" s="237" t="s">
        <v>103</v>
      </c>
      <c r="S672" s="199" t="s">
        <v>8</v>
      </c>
      <c r="T672" s="199" t="s">
        <v>134</v>
      </c>
      <c r="U672" s="199" t="s">
        <v>5491</v>
      </c>
      <c r="V672" s="199" t="s">
        <v>5820</v>
      </c>
      <c r="W672" s="199" t="s">
        <v>313</v>
      </c>
      <c r="Y672" s="374" t="s">
        <v>7201</v>
      </c>
    </row>
    <row r="673" spans="1:25" x14ac:dyDescent="0.25">
      <c r="A673" s="273" t="s">
        <v>3935</v>
      </c>
      <c r="B673" s="79" t="s">
        <v>57</v>
      </c>
      <c r="C673" s="79" t="s">
        <v>324</v>
      </c>
      <c r="D673" s="79" t="s">
        <v>3936</v>
      </c>
      <c r="E673" s="79" t="s">
        <v>3890</v>
      </c>
      <c r="F673" s="62" t="s">
        <v>28</v>
      </c>
      <c r="G673" s="62" t="str">
        <f>_xlfn.IFNA(VLOOKUP($A673,'Engaged Deals'!$A:$J,2,FALSE),"No")</f>
        <v>No</v>
      </c>
      <c r="H673" s="62" t="s">
        <v>65</v>
      </c>
      <c r="I673" s="79" t="s">
        <v>36</v>
      </c>
      <c r="J673" s="80">
        <v>42886</v>
      </c>
      <c r="K673" s="174" t="s">
        <v>3937</v>
      </c>
      <c r="L673" s="79" t="s">
        <v>46</v>
      </c>
      <c r="M673" s="238">
        <v>42886</v>
      </c>
      <c r="N673" s="167">
        <v>50000</v>
      </c>
      <c r="O673" s="373">
        <f t="shared" si="10"/>
        <v>0.05</v>
      </c>
      <c r="P673" s="274">
        <v>12</v>
      </c>
      <c r="Q673" s="238" t="s">
        <v>172</v>
      </c>
      <c r="R673" s="84" t="s">
        <v>292</v>
      </c>
      <c r="S673" s="79" t="s">
        <v>8</v>
      </c>
      <c r="T673" s="79" t="s">
        <v>104</v>
      </c>
      <c r="U673" s="79" t="s">
        <v>105</v>
      </c>
      <c r="V673" s="79" t="s">
        <v>6145</v>
      </c>
      <c r="W673" s="79"/>
      <c r="Y673" s="374" t="s">
        <v>7201</v>
      </c>
    </row>
    <row r="674" spans="1:25" x14ac:dyDescent="0.25">
      <c r="A674" s="79" t="s">
        <v>4498</v>
      </c>
      <c r="B674" s="79" t="s">
        <v>57</v>
      </c>
      <c r="C674" s="79" t="s">
        <v>98</v>
      </c>
      <c r="D674" s="79" t="s">
        <v>106</v>
      </c>
      <c r="E674" s="79" t="s">
        <v>106</v>
      </c>
      <c r="G674" s="62" t="str">
        <f>_xlfn.IFNA(VLOOKUP($A674,'Engaged Deals'!$A:$J,2,FALSE),"No")</f>
        <v>No</v>
      </c>
      <c r="H674" s="62" t="s">
        <v>68</v>
      </c>
      <c r="I674" s="79"/>
      <c r="J674" s="80">
        <v>42781</v>
      </c>
      <c r="K674" s="174" t="s">
        <v>4499</v>
      </c>
      <c r="L674" s="79" t="s">
        <v>47</v>
      </c>
      <c r="M674" s="238">
        <v>42781</v>
      </c>
      <c r="N674" s="167">
        <v>15000</v>
      </c>
      <c r="O674" s="373">
        <f t="shared" si="10"/>
        <v>1.4999999999999999E-2</v>
      </c>
      <c r="P674" s="84">
        <v>1</v>
      </c>
      <c r="Q674" s="238" t="s">
        <v>7102</v>
      </c>
      <c r="R674" s="79" t="s">
        <v>125</v>
      </c>
      <c r="S674" s="79" t="s">
        <v>7</v>
      </c>
      <c r="T674" s="79" t="s">
        <v>388</v>
      </c>
      <c r="U674" s="79" t="s">
        <v>389</v>
      </c>
      <c r="V674" s="79" t="s">
        <v>106</v>
      </c>
      <c r="W674" s="79" t="s">
        <v>297</v>
      </c>
      <c r="Y674" s="374" t="s">
        <v>7201</v>
      </c>
    </row>
    <row r="675" spans="1:25" x14ac:dyDescent="0.25">
      <c r="A675" s="275" t="s">
        <v>1672</v>
      </c>
      <c r="B675" s="199" t="s">
        <v>56</v>
      </c>
      <c r="C675" s="199" t="s">
        <v>109</v>
      </c>
      <c r="D675" s="199" t="s">
        <v>1673</v>
      </c>
      <c r="E675" s="199" t="s">
        <v>829</v>
      </c>
      <c r="F675" s="62" t="s">
        <v>28</v>
      </c>
      <c r="G675" s="62" t="str">
        <f>_xlfn.IFNA(VLOOKUP($A675,'Engaged Deals'!$A:$J,2,FALSE),"No")</f>
        <v>No</v>
      </c>
      <c r="H675" s="62" t="s">
        <v>66</v>
      </c>
      <c r="I675" s="199" t="s">
        <v>42</v>
      </c>
      <c r="J675" s="233">
        <v>42993</v>
      </c>
      <c r="K675" s="234" t="s">
        <v>1674</v>
      </c>
      <c r="L675" s="199" t="s">
        <v>46</v>
      </c>
      <c r="M675" s="233">
        <v>43000</v>
      </c>
      <c r="N675" s="236">
        <v>250000</v>
      </c>
      <c r="O675" s="373">
        <f t="shared" si="10"/>
        <v>0.25</v>
      </c>
      <c r="P675" s="276">
        <v>12</v>
      </c>
      <c r="Q675" s="235" t="s">
        <v>504</v>
      </c>
      <c r="R675" s="237" t="s">
        <v>103</v>
      </c>
      <c r="S675" s="199" t="s">
        <v>8</v>
      </c>
      <c r="T675" s="199" t="s">
        <v>104</v>
      </c>
      <c r="U675" s="199" t="s">
        <v>114</v>
      </c>
      <c r="V675" s="199" t="s">
        <v>7523</v>
      </c>
      <c r="W675" s="199" t="s">
        <v>757</v>
      </c>
      <c r="Y675" s="374" t="s">
        <v>7201</v>
      </c>
    </row>
    <row r="676" spans="1:25" x14ac:dyDescent="0.25">
      <c r="A676" s="275" t="s">
        <v>1184</v>
      </c>
      <c r="B676" s="199" t="s">
        <v>60</v>
      </c>
      <c r="C676" s="199" t="s">
        <v>805</v>
      </c>
      <c r="D676" s="199" t="s">
        <v>1185</v>
      </c>
      <c r="E676" s="199" t="s">
        <v>1186</v>
      </c>
      <c r="F676" s="62" t="s">
        <v>26</v>
      </c>
      <c r="G676" s="62" t="str">
        <f>_xlfn.IFNA(VLOOKUP($A676,'Engaged Deals'!$A:$J,2,FALSE),"No")</f>
        <v>No</v>
      </c>
      <c r="H676" s="62" t="s">
        <v>66</v>
      </c>
      <c r="I676" s="199" t="s">
        <v>32</v>
      </c>
      <c r="J676" s="233">
        <v>43008</v>
      </c>
      <c r="K676" s="234" t="s">
        <v>1187</v>
      </c>
      <c r="L676" s="199" t="s">
        <v>47</v>
      </c>
      <c r="M676" s="233">
        <v>43008</v>
      </c>
      <c r="N676" s="236">
        <v>350000</v>
      </c>
      <c r="O676" s="373">
        <f t="shared" si="10"/>
        <v>0.35</v>
      </c>
      <c r="P676" s="276">
        <v>1</v>
      </c>
      <c r="Q676" s="235" t="s">
        <v>7102</v>
      </c>
      <c r="R676" s="237" t="s">
        <v>103</v>
      </c>
      <c r="S676" s="199" t="s">
        <v>12</v>
      </c>
      <c r="T676" s="199" t="s">
        <v>1182</v>
      </c>
      <c r="U676" s="199" t="s">
        <v>1188</v>
      </c>
      <c r="V676" s="199" t="s">
        <v>7517</v>
      </c>
      <c r="W676" s="199"/>
      <c r="Y676" s="374" t="s">
        <v>7201</v>
      </c>
    </row>
    <row r="677" spans="1:25" x14ac:dyDescent="0.25">
      <c r="A677" s="275" t="s">
        <v>1184</v>
      </c>
      <c r="B677" s="199" t="s">
        <v>60</v>
      </c>
      <c r="C677" s="199" t="s">
        <v>805</v>
      </c>
      <c r="D677" s="199" t="s">
        <v>1185</v>
      </c>
      <c r="E677" s="199" t="s">
        <v>1186</v>
      </c>
      <c r="F677" s="62" t="s">
        <v>26</v>
      </c>
      <c r="G677" s="62" t="str">
        <f>_xlfn.IFNA(VLOOKUP($A677,'Engaged Deals'!$A:$J,2,FALSE),"No")</f>
        <v>No</v>
      </c>
      <c r="H677" s="62" t="s">
        <v>66</v>
      </c>
      <c r="I677" s="199" t="s">
        <v>32</v>
      </c>
      <c r="J677" s="233">
        <v>43008</v>
      </c>
      <c r="K677" s="234" t="s">
        <v>1187</v>
      </c>
      <c r="L677" s="199" t="s">
        <v>47</v>
      </c>
      <c r="M677" s="233">
        <v>43008</v>
      </c>
      <c r="N677" s="236">
        <v>210000</v>
      </c>
      <c r="O677" s="373">
        <f t="shared" si="10"/>
        <v>0.21</v>
      </c>
      <c r="P677" s="276">
        <v>1</v>
      </c>
      <c r="Q677" s="235" t="s">
        <v>7102</v>
      </c>
      <c r="R677" s="237" t="s">
        <v>103</v>
      </c>
      <c r="S677" s="199" t="s">
        <v>14</v>
      </c>
      <c r="T677" s="199" t="s">
        <v>911</v>
      </c>
      <c r="U677" s="199" t="s">
        <v>1787</v>
      </c>
      <c r="V677" s="199" t="s">
        <v>7517</v>
      </c>
      <c r="W677" s="199"/>
      <c r="Y677" s="374" t="s">
        <v>7201</v>
      </c>
    </row>
    <row r="678" spans="1:25" x14ac:dyDescent="0.25">
      <c r="A678" s="275" t="s">
        <v>1184</v>
      </c>
      <c r="B678" s="199" t="s">
        <v>60</v>
      </c>
      <c r="C678" s="199" t="s">
        <v>805</v>
      </c>
      <c r="D678" s="199" t="s">
        <v>1185</v>
      </c>
      <c r="E678" s="199" t="s">
        <v>1186</v>
      </c>
      <c r="F678" s="62" t="s">
        <v>26</v>
      </c>
      <c r="G678" s="62" t="str">
        <f>_xlfn.IFNA(VLOOKUP($A678,'Engaged Deals'!$A:$J,2,FALSE),"No")</f>
        <v>No</v>
      </c>
      <c r="H678" s="62" t="s">
        <v>66</v>
      </c>
      <c r="I678" s="199" t="s">
        <v>32</v>
      </c>
      <c r="J678" s="233">
        <v>43008</v>
      </c>
      <c r="K678" s="234" t="s">
        <v>1187</v>
      </c>
      <c r="L678" s="199" t="s">
        <v>47</v>
      </c>
      <c r="M678" s="233">
        <v>43008</v>
      </c>
      <c r="N678" s="236">
        <v>200000</v>
      </c>
      <c r="O678" s="373">
        <f t="shared" si="10"/>
        <v>0.2</v>
      </c>
      <c r="P678" s="276">
        <v>1</v>
      </c>
      <c r="Q678" s="235" t="s">
        <v>7102</v>
      </c>
      <c r="R678" s="237" t="s">
        <v>103</v>
      </c>
      <c r="S678" s="199" t="s">
        <v>14</v>
      </c>
      <c r="T678" s="199" t="s">
        <v>911</v>
      </c>
      <c r="U678" s="199" t="s">
        <v>2083</v>
      </c>
      <c r="V678" s="199" t="s">
        <v>7517</v>
      </c>
      <c r="W678" s="199"/>
      <c r="Y678" s="374" t="s">
        <v>7201</v>
      </c>
    </row>
    <row r="679" spans="1:25" x14ac:dyDescent="0.25">
      <c r="A679" s="275" t="s">
        <v>1184</v>
      </c>
      <c r="B679" s="199" t="s">
        <v>60</v>
      </c>
      <c r="C679" s="199" t="s">
        <v>805</v>
      </c>
      <c r="D679" s="199" t="s">
        <v>1185</v>
      </c>
      <c r="E679" s="199" t="s">
        <v>1186</v>
      </c>
      <c r="F679" s="62" t="s">
        <v>26</v>
      </c>
      <c r="G679" s="62" t="str">
        <f>_xlfn.IFNA(VLOOKUP($A679,'Engaged Deals'!$A:$J,2,FALSE),"No")</f>
        <v>No</v>
      </c>
      <c r="H679" s="62" t="s">
        <v>66</v>
      </c>
      <c r="I679" s="199" t="s">
        <v>32</v>
      </c>
      <c r="J679" s="233">
        <v>43008</v>
      </c>
      <c r="K679" s="234" t="s">
        <v>1187</v>
      </c>
      <c r="L679" s="199" t="s">
        <v>47</v>
      </c>
      <c r="M679" s="233">
        <v>43008</v>
      </c>
      <c r="N679" s="236">
        <v>150000</v>
      </c>
      <c r="O679" s="373">
        <f t="shared" si="10"/>
        <v>0.15</v>
      </c>
      <c r="P679" s="276">
        <v>1</v>
      </c>
      <c r="Q679" s="235" t="s">
        <v>7102</v>
      </c>
      <c r="R679" s="237" t="s">
        <v>103</v>
      </c>
      <c r="S679" s="199" t="s">
        <v>7</v>
      </c>
      <c r="T679" s="199" t="s">
        <v>306</v>
      </c>
      <c r="U679" s="199" t="s">
        <v>2551</v>
      </c>
      <c r="V679" s="199" t="s">
        <v>7517</v>
      </c>
      <c r="W679" s="199"/>
      <c r="Y679" s="374" t="s">
        <v>7201</v>
      </c>
    </row>
    <row r="680" spans="1:25" x14ac:dyDescent="0.25">
      <c r="A680" s="275" t="s">
        <v>1184</v>
      </c>
      <c r="B680" s="199" t="s">
        <v>60</v>
      </c>
      <c r="C680" s="199" t="s">
        <v>805</v>
      </c>
      <c r="D680" s="199" t="s">
        <v>1185</v>
      </c>
      <c r="E680" s="199" t="s">
        <v>1186</v>
      </c>
      <c r="F680" s="62" t="s">
        <v>26</v>
      </c>
      <c r="G680" s="62" t="str">
        <f>_xlfn.IFNA(VLOOKUP($A680,'Engaged Deals'!$A:$J,2,FALSE),"No")</f>
        <v>No</v>
      </c>
      <c r="H680" s="62" t="s">
        <v>66</v>
      </c>
      <c r="I680" s="199" t="s">
        <v>32</v>
      </c>
      <c r="J680" s="233">
        <v>43008</v>
      </c>
      <c r="K680" s="234" t="s">
        <v>1187</v>
      </c>
      <c r="L680" s="199" t="s">
        <v>47</v>
      </c>
      <c r="M680" s="233">
        <v>43008</v>
      </c>
      <c r="N680" s="236">
        <v>150000</v>
      </c>
      <c r="O680" s="373">
        <f t="shared" si="10"/>
        <v>0.15</v>
      </c>
      <c r="P680" s="276">
        <v>1</v>
      </c>
      <c r="Q680" s="235" t="s">
        <v>7102</v>
      </c>
      <c r="R680" s="237" t="s">
        <v>125</v>
      </c>
      <c r="S680" s="199" t="s">
        <v>6</v>
      </c>
      <c r="T680" s="199" t="s">
        <v>1077</v>
      </c>
      <c r="U680" s="199" t="s">
        <v>2550</v>
      </c>
      <c r="V680" s="199" t="s">
        <v>7517</v>
      </c>
      <c r="W680" s="199"/>
      <c r="Y680" s="374" t="s">
        <v>7201</v>
      </c>
    </row>
    <row r="681" spans="1:25" x14ac:dyDescent="0.25">
      <c r="A681" s="275" t="s">
        <v>1184</v>
      </c>
      <c r="B681" s="199" t="s">
        <v>60</v>
      </c>
      <c r="C681" s="199" t="s">
        <v>805</v>
      </c>
      <c r="D681" s="199" t="s">
        <v>1185</v>
      </c>
      <c r="E681" s="199" t="s">
        <v>1186</v>
      </c>
      <c r="F681" s="62" t="s">
        <v>26</v>
      </c>
      <c r="G681" s="62" t="str">
        <f>_xlfn.IFNA(VLOOKUP($A681,'Engaged Deals'!$A:$J,2,FALSE),"No")</f>
        <v>No</v>
      </c>
      <c r="H681" s="62" t="s">
        <v>66</v>
      </c>
      <c r="I681" s="199" t="s">
        <v>32</v>
      </c>
      <c r="J681" s="233">
        <v>43008</v>
      </c>
      <c r="K681" s="234" t="s">
        <v>1187</v>
      </c>
      <c r="L681" s="199" t="s">
        <v>47</v>
      </c>
      <c r="M681" s="233">
        <v>43008</v>
      </c>
      <c r="N681" s="236">
        <v>100000</v>
      </c>
      <c r="O681" s="373">
        <f t="shared" si="10"/>
        <v>0.1</v>
      </c>
      <c r="P681" s="276">
        <v>1</v>
      </c>
      <c r="Q681" s="235" t="s">
        <v>7102</v>
      </c>
      <c r="R681" s="237" t="s">
        <v>103</v>
      </c>
      <c r="S681" s="199" t="s">
        <v>12</v>
      </c>
      <c r="T681" s="199" t="s">
        <v>1182</v>
      </c>
      <c r="U681" s="199" t="s">
        <v>3292</v>
      </c>
      <c r="V681" s="199" t="s">
        <v>7517</v>
      </c>
      <c r="W681" s="199"/>
      <c r="Y681" s="374" t="s">
        <v>7201</v>
      </c>
    </row>
    <row r="682" spans="1:25" x14ac:dyDescent="0.25">
      <c r="A682" s="275" t="s">
        <v>1184</v>
      </c>
      <c r="B682" s="199" t="s">
        <v>60</v>
      </c>
      <c r="C682" s="199" t="s">
        <v>805</v>
      </c>
      <c r="D682" s="199" t="s">
        <v>1185</v>
      </c>
      <c r="E682" s="199" t="s">
        <v>1186</v>
      </c>
      <c r="F682" s="62" t="s">
        <v>26</v>
      </c>
      <c r="G682" s="62" t="str">
        <f>_xlfn.IFNA(VLOOKUP($A682,'Engaged Deals'!$A:$J,2,FALSE),"No")</f>
        <v>No</v>
      </c>
      <c r="H682" s="62" t="s">
        <v>66</v>
      </c>
      <c r="I682" s="199" t="s">
        <v>32</v>
      </c>
      <c r="J682" s="233">
        <v>43008</v>
      </c>
      <c r="K682" s="234" t="s">
        <v>1187</v>
      </c>
      <c r="L682" s="199" t="s">
        <v>47</v>
      </c>
      <c r="M682" s="233">
        <v>43008</v>
      </c>
      <c r="N682" s="236">
        <v>100000</v>
      </c>
      <c r="O682" s="373">
        <f t="shared" si="10"/>
        <v>0.1</v>
      </c>
      <c r="P682" s="276">
        <v>1</v>
      </c>
      <c r="Q682" s="235" t="s">
        <v>7102</v>
      </c>
      <c r="R682" s="237" t="s">
        <v>103</v>
      </c>
      <c r="S682" s="199" t="s">
        <v>7</v>
      </c>
      <c r="T682" s="199" t="s">
        <v>306</v>
      </c>
      <c r="U682" s="199" t="s">
        <v>3294</v>
      </c>
      <c r="V682" s="199" t="s">
        <v>7517</v>
      </c>
      <c r="W682" s="199"/>
      <c r="Y682" s="374" t="s">
        <v>7201</v>
      </c>
    </row>
    <row r="683" spans="1:25" x14ac:dyDescent="0.25">
      <c r="A683" s="275" t="s">
        <v>1184</v>
      </c>
      <c r="B683" s="199" t="s">
        <v>60</v>
      </c>
      <c r="C683" s="199" t="s">
        <v>805</v>
      </c>
      <c r="D683" s="199" t="s">
        <v>1185</v>
      </c>
      <c r="E683" s="199" t="s">
        <v>1186</v>
      </c>
      <c r="F683" s="62" t="s">
        <v>26</v>
      </c>
      <c r="G683" s="62" t="str">
        <f>_xlfn.IFNA(VLOOKUP($A683,'Engaged Deals'!$A:$J,2,FALSE),"No")</f>
        <v>No</v>
      </c>
      <c r="H683" s="62" t="s">
        <v>66</v>
      </c>
      <c r="I683" s="199" t="s">
        <v>32</v>
      </c>
      <c r="J683" s="233">
        <v>43008</v>
      </c>
      <c r="K683" s="234" t="s">
        <v>1187</v>
      </c>
      <c r="L683" s="199" t="s">
        <v>47</v>
      </c>
      <c r="M683" s="233">
        <v>43008</v>
      </c>
      <c r="N683" s="236">
        <v>100000</v>
      </c>
      <c r="O683" s="373">
        <f t="shared" si="10"/>
        <v>0.1</v>
      </c>
      <c r="P683" s="276">
        <v>1</v>
      </c>
      <c r="Q683" s="235" t="s">
        <v>7102</v>
      </c>
      <c r="R683" s="237" t="s">
        <v>103</v>
      </c>
      <c r="S683" s="199" t="s">
        <v>12</v>
      </c>
      <c r="T683" s="199" t="s">
        <v>1182</v>
      </c>
      <c r="U683" s="199" t="s">
        <v>3293</v>
      </c>
      <c r="V683" s="199" t="s">
        <v>7517</v>
      </c>
      <c r="W683" s="199"/>
      <c r="Y683" s="374" t="s">
        <v>7201</v>
      </c>
    </row>
    <row r="684" spans="1:25" x14ac:dyDescent="0.25">
      <c r="A684" s="275" t="s">
        <v>1184</v>
      </c>
      <c r="B684" s="199" t="s">
        <v>60</v>
      </c>
      <c r="C684" s="199" t="s">
        <v>805</v>
      </c>
      <c r="D684" s="199" t="s">
        <v>1185</v>
      </c>
      <c r="E684" s="199" t="s">
        <v>1186</v>
      </c>
      <c r="F684" s="62" t="s">
        <v>26</v>
      </c>
      <c r="G684" s="62" t="str">
        <f>_xlfn.IFNA(VLOOKUP($A684,'Engaged Deals'!$A:$J,2,FALSE),"No")</f>
        <v>No</v>
      </c>
      <c r="H684" s="62" t="s">
        <v>66</v>
      </c>
      <c r="I684" s="199" t="s">
        <v>32</v>
      </c>
      <c r="J684" s="233">
        <v>43008</v>
      </c>
      <c r="K684" s="234" t="s">
        <v>1187</v>
      </c>
      <c r="L684" s="199" t="s">
        <v>47</v>
      </c>
      <c r="M684" s="233">
        <v>43008</v>
      </c>
      <c r="N684" s="236">
        <v>30000</v>
      </c>
      <c r="O684" s="373">
        <f t="shared" si="10"/>
        <v>0.03</v>
      </c>
      <c r="P684" s="276">
        <v>1</v>
      </c>
      <c r="Q684" s="235" t="s">
        <v>7102</v>
      </c>
      <c r="R684" s="237" t="s">
        <v>103</v>
      </c>
      <c r="S684" s="199" t="s">
        <v>12</v>
      </c>
      <c r="T684" s="199" t="s">
        <v>681</v>
      </c>
      <c r="U684" s="199" t="s">
        <v>4263</v>
      </c>
      <c r="V684" s="199" t="s">
        <v>7517</v>
      </c>
      <c r="W684" s="199"/>
      <c r="Y684" s="374" t="s">
        <v>7201</v>
      </c>
    </row>
    <row r="685" spans="1:25" x14ac:dyDescent="0.25">
      <c r="A685" s="273" t="s">
        <v>3124</v>
      </c>
      <c r="B685" s="79" t="s">
        <v>57</v>
      </c>
      <c r="C685" s="79" t="s">
        <v>147</v>
      </c>
      <c r="D685" s="79" t="s">
        <v>3125</v>
      </c>
      <c r="E685" s="79" t="s">
        <v>3126</v>
      </c>
      <c r="F685" s="62" t="s">
        <v>24</v>
      </c>
      <c r="G685" s="62" t="str">
        <f>_xlfn.IFNA(VLOOKUP($A685,'Engaged Deals'!$A:$J,2,FALSE),"No")</f>
        <v>No</v>
      </c>
      <c r="H685" s="62" t="s">
        <v>65</v>
      </c>
      <c r="I685" s="79" t="s">
        <v>38</v>
      </c>
      <c r="J685" s="80">
        <v>42885</v>
      </c>
      <c r="K685" s="174" t="s">
        <v>3127</v>
      </c>
      <c r="L685" s="79" t="s">
        <v>46</v>
      </c>
      <c r="M685" s="238">
        <v>42885</v>
      </c>
      <c r="N685" s="167">
        <v>100000</v>
      </c>
      <c r="O685" s="373">
        <f t="shared" si="10"/>
        <v>0.1</v>
      </c>
      <c r="P685" s="274">
        <v>12</v>
      </c>
      <c r="Q685" s="238" t="s">
        <v>3128</v>
      </c>
      <c r="R685" s="84" t="s">
        <v>103</v>
      </c>
      <c r="S685" s="79" t="s">
        <v>7</v>
      </c>
      <c r="T685" s="79" t="s">
        <v>1867</v>
      </c>
      <c r="U685" s="79"/>
      <c r="V685" s="79" t="s">
        <v>6045</v>
      </c>
      <c r="W685" s="79" t="s">
        <v>3129</v>
      </c>
      <c r="Y685" s="374" t="s">
        <v>7201</v>
      </c>
    </row>
    <row r="686" spans="1:25" x14ac:dyDescent="0.25">
      <c r="A686" s="275" t="s">
        <v>3474</v>
      </c>
      <c r="B686" s="199" t="s">
        <v>57</v>
      </c>
      <c r="C686" s="199" t="s">
        <v>147</v>
      </c>
      <c r="D686" s="199" t="s">
        <v>3475</v>
      </c>
      <c r="E686" s="199" t="s">
        <v>3476</v>
      </c>
      <c r="F686" s="62" t="s">
        <v>26</v>
      </c>
      <c r="G686" s="62" t="str">
        <f>_xlfn.IFNA(VLOOKUP($A686,'Engaged Deals'!$A:$J,2,FALSE),"No")</f>
        <v>No</v>
      </c>
      <c r="H686" s="62" t="s">
        <v>66</v>
      </c>
      <c r="I686" s="199" t="s">
        <v>32</v>
      </c>
      <c r="J686" s="233">
        <v>42963</v>
      </c>
      <c r="K686" s="234" t="s">
        <v>3477</v>
      </c>
      <c r="L686" s="199" t="s">
        <v>47</v>
      </c>
      <c r="M686" s="233">
        <v>42963</v>
      </c>
      <c r="N686" s="236">
        <v>90000</v>
      </c>
      <c r="O686" s="373">
        <f t="shared" si="10"/>
        <v>0.09</v>
      </c>
      <c r="P686" s="276">
        <v>1</v>
      </c>
      <c r="Q686" s="235" t="s">
        <v>7102</v>
      </c>
      <c r="R686" s="237" t="s">
        <v>292</v>
      </c>
      <c r="S686" s="199" t="s">
        <v>11</v>
      </c>
      <c r="T686" s="199" t="s">
        <v>11</v>
      </c>
      <c r="U686" s="199" t="s">
        <v>1387</v>
      </c>
      <c r="V686" s="199" t="s">
        <v>6095</v>
      </c>
      <c r="W686" s="199"/>
      <c r="Y686" s="374" t="s">
        <v>7201</v>
      </c>
    </row>
    <row r="687" spans="1:25" x14ac:dyDescent="0.25">
      <c r="A687" s="281" t="s">
        <v>7337</v>
      </c>
      <c r="B687" s="282" t="s">
        <v>57</v>
      </c>
      <c r="C687" s="282" t="s">
        <v>324</v>
      </c>
      <c r="D687" s="282" t="s">
        <v>7338</v>
      </c>
      <c r="E687" s="282" t="s">
        <v>7339</v>
      </c>
      <c r="F687" s="62" t="s">
        <v>24</v>
      </c>
      <c r="G687" s="62" t="str">
        <f>_xlfn.IFNA(VLOOKUP($A687,'Engaged Deals'!$A:$J,2,FALSE),"No")</f>
        <v>No</v>
      </c>
      <c r="H687" s="62" t="s">
        <v>65</v>
      </c>
      <c r="I687" s="282" t="s">
        <v>38</v>
      </c>
      <c r="J687" s="283">
        <v>42909</v>
      </c>
      <c r="K687" s="284" t="s">
        <v>7340</v>
      </c>
      <c r="L687" s="282" t="s">
        <v>142</v>
      </c>
      <c r="M687" s="285">
        <v>42909</v>
      </c>
      <c r="N687" s="286">
        <v>50000</v>
      </c>
      <c r="O687" s="373">
        <f t="shared" si="10"/>
        <v>0.05</v>
      </c>
      <c r="P687" s="287">
        <v>12</v>
      </c>
      <c r="Q687" s="285" t="s">
        <v>7340</v>
      </c>
      <c r="R687" s="288" t="s">
        <v>292</v>
      </c>
      <c r="S687" s="282" t="s">
        <v>8</v>
      </c>
      <c r="T687" s="282" t="s">
        <v>158</v>
      </c>
      <c r="U687" s="282"/>
      <c r="V687" s="79" t="s">
        <v>7341</v>
      </c>
      <c r="W687" s="79" t="s">
        <v>757</v>
      </c>
      <c r="Y687" s="374" t="s">
        <v>7201</v>
      </c>
    </row>
    <row r="688" spans="1:25" x14ac:dyDescent="0.25">
      <c r="A688" s="113" t="s">
        <v>3627</v>
      </c>
      <c r="B688" s="113" t="s">
        <v>60</v>
      </c>
      <c r="C688" s="113" t="s">
        <v>805</v>
      </c>
      <c r="D688" s="113" t="s">
        <v>806</v>
      </c>
      <c r="E688" s="113" t="s">
        <v>3628</v>
      </c>
      <c r="F688" s="62" t="s">
        <v>26</v>
      </c>
      <c r="G688" s="62" t="str">
        <f>_xlfn.IFNA(VLOOKUP($A688,'Engaged Deals'!$A:$J,2,FALSE),"No")</f>
        <v>Yes</v>
      </c>
      <c r="H688" s="62" t="s">
        <v>68</v>
      </c>
      <c r="I688" s="113" t="s">
        <v>32</v>
      </c>
      <c r="J688" s="90">
        <v>42783</v>
      </c>
      <c r="K688" s="91" t="s">
        <v>3629</v>
      </c>
      <c r="L688" s="113" t="s">
        <v>50</v>
      </c>
      <c r="M688" s="165">
        <v>42783</v>
      </c>
      <c r="N688" s="166">
        <v>70000</v>
      </c>
      <c r="O688" s="373">
        <f t="shared" si="10"/>
        <v>7.0000000000000007E-2</v>
      </c>
      <c r="P688" s="92">
        <v>6</v>
      </c>
      <c r="Q688" s="165" t="s">
        <v>226</v>
      </c>
      <c r="R688" s="113" t="s">
        <v>578</v>
      </c>
      <c r="S688" s="113" t="s">
        <v>8</v>
      </c>
      <c r="T688" s="113" t="s">
        <v>134</v>
      </c>
      <c r="U688" s="113" t="s">
        <v>3630</v>
      </c>
      <c r="V688" s="113" t="s">
        <v>5572</v>
      </c>
      <c r="W688" s="113" t="s">
        <v>297</v>
      </c>
      <c r="Y688" s="374" t="s">
        <v>7201</v>
      </c>
    </row>
    <row r="689" spans="1:25" x14ac:dyDescent="0.25">
      <c r="A689" s="273" t="s">
        <v>1053</v>
      </c>
      <c r="B689" s="79" t="s">
        <v>57</v>
      </c>
      <c r="C689" s="79" t="s">
        <v>98</v>
      </c>
      <c r="D689" s="79" t="s">
        <v>1054</v>
      </c>
      <c r="E689" s="79" t="s">
        <v>1055</v>
      </c>
      <c r="F689" s="62" t="s">
        <v>25</v>
      </c>
      <c r="G689" s="62" t="str">
        <f>_xlfn.IFNA(VLOOKUP($A689,'Engaged Deals'!$A:$J,2,FALSE),"No")</f>
        <v>No</v>
      </c>
      <c r="H689" s="62" t="s">
        <v>65</v>
      </c>
      <c r="I689" s="79" t="s">
        <v>35</v>
      </c>
      <c r="J689" s="80">
        <v>42902</v>
      </c>
      <c r="K689" s="174" t="s">
        <v>1056</v>
      </c>
      <c r="L689" s="79" t="s">
        <v>47</v>
      </c>
      <c r="M689" s="238">
        <v>42902</v>
      </c>
      <c r="N689" s="167">
        <v>450000</v>
      </c>
      <c r="O689" s="373">
        <f t="shared" si="10"/>
        <v>0.45</v>
      </c>
      <c r="P689" s="274">
        <v>1</v>
      </c>
      <c r="Q689" s="238" t="s">
        <v>7102</v>
      </c>
      <c r="R689" s="84" t="s">
        <v>125</v>
      </c>
      <c r="S689" s="79" t="s">
        <v>8</v>
      </c>
      <c r="T689" s="79" t="s">
        <v>104</v>
      </c>
      <c r="U689" s="79" t="s">
        <v>344</v>
      </c>
      <c r="V689" s="79" t="s">
        <v>106</v>
      </c>
      <c r="W689" s="79" t="s">
        <v>1057</v>
      </c>
      <c r="Y689" s="374" t="s">
        <v>7201</v>
      </c>
    </row>
    <row r="690" spans="1:25" x14ac:dyDescent="0.25">
      <c r="A690" s="275" t="s">
        <v>3286</v>
      </c>
      <c r="B690" s="199" t="s">
        <v>56</v>
      </c>
      <c r="C690" s="199" t="s">
        <v>194</v>
      </c>
      <c r="D690" s="199" t="s">
        <v>3287</v>
      </c>
      <c r="E690" s="199" t="s">
        <v>3288</v>
      </c>
      <c r="F690" s="62" t="s">
        <v>27</v>
      </c>
      <c r="G690" s="62" t="str">
        <f>_xlfn.IFNA(VLOOKUP($A690,'Engaged Deals'!$A:$J,2,FALSE),"No")</f>
        <v>No</v>
      </c>
      <c r="H690" s="62" t="s">
        <v>66</v>
      </c>
      <c r="I690" s="199" t="s">
        <v>39</v>
      </c>
      <c r="J690" s="233">
        <v>42977</v>
      </c>
      <c r="K690" s="234" t="s">
        <v>3289</v>
      </c>
      <c r="L690" s="199" t="s">
        <v>46</v>
      </c>
      <c r="M690" s="233">
        <v>42977</v>
      </c>
      <c r="N690" s="236">
        <v>100000</v>
      </c>
      <c r="O690" s="373">
        <f t="shared" si="10"/>
        <v>0.1</v>
      </c>
      <c r="P690" s="276">
        <v>12</v>
      </c>
      <c r="Q690" s="235" t="s">
        <v>3290</v>
      </c>
      <c r="R690" s="237" t="s">
        <v>125</v>
      </c>
      <c r="S690" s="199" t="s">
        <v>8</v>
      </c>
      <c r="T690" s="199" t="s">
        <v>134</v>
      </c>
      <c r="U690" s="199" t="s">
        <v>3291</v>
      </c>
      <c r="V690" s="199" t="s">
        <v>6071</v>
      </c>
      <c r="W690" s="199" t="s">
        <v>297</v>
      </c>
      <c r="Y690" s="374" t="s">
        <v>7201</v>
      </c>
    </row>
    <row r="691" spans="1:25" x14ac:dyDescent="0.25">
      <c r="A691" s="273" t="s">
        <v>3120</v>
      </c>
      <c r="B691" s="79" t="s">
        <v>60</v>
      </c>
      <c r="C691" s="79" t="s">
        <v>805</v>
      </c>
      <c r="D691" s="79" t="s">
        <v>3121</v>
      </c>
      <c r="E691" s="79" t="s">
        <v>316</v>
      </c>
      <c r="F691" s="62" t="s">
        <v>25</v>
      </c>
      <c r="G691" s="62" t="str">
        <f>_xlfn.IFNA(VLOOKUP($A691,'Engaged Deals'!$A:$J,2,FALSE),"No")</f>
        <v>No</v>
      </c>
      <c r="H691" s="62" t="s">
        <v>65</v>
      </c>
      <c r="I691" s="79" t="s">
        <v>35</v>
      </c>
      <c r="J691" s="80">
        <v>42912</v>
      </c>
      <c r="K691" s="174" t="s">
        <v>3122</v>
      </c>
      <c r="L691" s="79" t="s">
        <v>46</v>
      </c>
      <c r="M691" s="238">
        <v>42912</v>
      </c>
      <c r="N691" s="167">
        <v>100000</v>
      </c>
      <c r="O691" s="373">
        <f t="shared" si="10"/>
        <v>0.1</v>
      </c>
      <c r="P691" s="274">
        <v>1</v>
      </c>
      <c r="Q691" s="238" t="s">
        <v>3123</v>
      </c>
      <c r="R691" s="84" t="s">
        <v>103</v>
      </c>
      <c r="S691" s="79" t="s">
        <v>7</v>
      </c>
      <c r="T691" s="79" t="s">
        <v>921</v>
      </c>
      <c r="U691" s="79" t="s">
        <v>1771</v>
      </c>
      <c r="V691" s="79" t="s">
        <v>6044</v>
      </c>
      <c r="W691" s="79" t="s">
        <v>757</v>
      </c>
      <c r="Y691" s="374" t="s">
        <v>7201</v>
      </c>
    </row>
    <row r="692" spans="1:25" x14ac:dyDescent="0.25">
      <c r="A692" s="275" t="s">
        <v>4012</v>
      </c>
      <c r="B692" s="199" t="s">
        <v>56</v>
      </c>
      <c r="C692" s="199" t="s">
        <v>161</v>
      </c>
      <c r="D692" s="199" t="s">
        <v>4013</v>
      </c>
      <c r="E692" s="199" t="s">
        <v>4014</v>
      </c>
      <c r="F692" s="62" t="s">
        <v>26</v>
      </c>
      <c r="G692" s="62" t="str">
        <f>_xlfn.IFNA(VLOOKUP($A692,'Engaged Deals'!$A:$J,2,FALSE),"No")</f>
        <v>No</v>
      </c>
      <c r="H692" s="62" t="s">
        <v>66</v>
      </c>
      <c r="I692" s="199" t="s">
        <v>32</v>
      </c>
      <c r="J692" s="233">
        <v>43007</v>
      </c>
      <c r="K692" s="234" t="s">
        <v>4015</v>
      </c>
      <c r="L692" s="199" t="s">
        <v>47</v>
      </c>
      <c r="M692" s="233">
        <v>43007</v>
      </c>
      <c r="N692" s="236">
        <v>50000</v>
      </c>
      <c r="O692" s="373">
        <f t="shared" si="10"/>
        <v>0.05</v>
      </c>
      <c r="P692" s="276">
        <v>12</v>
      </c>
      <c r="Q692" s="235" t="s">
        <v>7104</v>
      </c>
      <c r="R692" s="237" t="s">
        <v>103</v>
      </c>
      <c r="S692" s="199" t="s">
        <v>8</v>
      </c>
      <c r="T692" s="199" t="s">
        <v>134</v>
      </c>
      <c r="U692" s="199" t="s">
        <v>5491</v>
      </c>
      <c r="V692" s="199" t="s">
        <v>7647</v>
      </c>
      <c r="W692" s="199" t="s">
        <v>757</v>
      </c>
      <c r="Y692" s="374" t="s">
        <v>7201</v>
      </c>
    </row>
    <row r="693" spans="1:25" x14ac:dyDescent="0.25">
      <c r="A693" s="275" t="s">
        <v>646</v>
      </c>
      <c r="B693" s="199" t="s">
        <v>60</v>
      </c>
      <c r="C693" s="199" t="s">
        <v>138</v>
      </c>
      <c r="D693" s="199" t="s">
        <v>647</v>
      </c>
      <c r="E693" s="199" t="s">
        <v>634</v>
      </c>
      <c r="F693" s="62" t="s">
        <v>25</v>
      </c>
      <c r="G693" s="62" t="str">
        <f>_xlfn.IFNA(VLOOKUP($A693,'Engaged Deals'!$A:$J,2,FALSE),"No")</f>
        <v>No</v>
      </c>
      <c r="H693" s="62" t="s">
        <v>67</v>
      </c>
      <c r="I693" s="199" t="s">
        <v>35</v>
      </c>
      <c r="J693" s="233">
        <v>43066</v>
      </c>
      <c r="K693" s="234" t="s">
        <v>648</v>
      </c>
      <c r="L693" s="199" t="s">
        <v>47</v>
      </c>
      <c r="M693" s="235">
        <v>43101</v>
      </c>
      <c r="N693" s="236">
        <v>744000</v>
      </c>
      <c r="O693" s="373">
        <f t="shared" si="10"/>
        <v>0.74399999999999999</v>
      </c>
      <c r="P693" s="276">
        <v>12</v>
      </c>
      <c r="Q693" s="235" t="s">
        <v>649</v>
      </c>
      <c r="R693" s="237" t="s">
        <v>103</v>
      </c>
      <c r="S693" s="199" t="s">
        <v>9</v>
      </c>
      <c r="T693" s="199" t="s">
        <v>184</v>
      </c>
      <c r="U693" s="199" t="s">
        <v>185</v>
      </c>
      <c r="V693" s="199" t="s">
        <v>6324</v>
      </c>
      <c r="W693" s="199" t="s">
        <v>313</v>
      </c>
      <c r="Y693" s="374" t="s">
        <v>7201</v>
      </c>
    </row>
    <row r="694" spans="1:25" x14ac:dyDescent="0.25">
      <c r="A694" s="275" t="s">
        <v>6890</v>
      </c>
      <c r="B694" s="199" t="s">
        <v>56</v>
      </c>
      <c r="C694" s="199" t="s">
        <v>117</v>
      </c>
      <c r="D694" s="199" t="s">
        <v>6891</v>
      </c>
      <c r="E694" s="199" t="s">
        <v>6892</v>
      </c>
      <c r="F694" s="62" t="s">
        <v>25</v>
      </c>
      <c r="G694" s="62" t="str">
        <f>_xlfn.IFNA(VLOOKUP($A694,'Engaged Deals'!$A:$J,2,FALSE),"No")</f>
        <v>No</v>
      </c>
      <c r="H694" s="62" t="s">
        <v>66</v>
      </c>
      <c r="I694" s="199" t="s">
        <v>35</v>
      </c>
      <c r="J694" s="233">
        <v>43008</v>
      </c>
      <c r="K694" s="234" t="s">
        <v>6943</v>
      </c>
      <c r="L694" s="199" t="s">
        <v>47</v>
      </c>
      <c r="M694" s="233">
        <v>43008</v>
      </c>
      <c r="N694" s="236">
        <v>200000</v>
      </c>
      <c r="O694" s="373">
        <f t="shared" si="10"/>
        <v>0.2</v>
      </c>
      <c r="P694" s="276">
        <v>12</v>
      </c>
      <c r="Q694" s="235" t="s">
        <v>7101</v>
      </c>
      <c r="R694" s="237" t="s">
        <v>292</v>
      </c>
      <c r="S694" s="199" t="s">
        <v>9</v>
      </c>
      <c r="T694" s="199" t="s">
        <v>184</v>
      </c>
      <c r="U694" s="199" t="s">
        <v>185</v>
      </c>
      <c r="V694" s="199" t="s">
        <v>6944</v>
      </c>
      <c r="W694" s="199" t="s">
        <v>186</v>
      </c>
      <c r="Y694" s="374" t="s">
        <v>7201</v>
      </c>
    </row>
    <row r="695" spans="1:25" x14ac:dyDescent="0.25">
      <c r="A695" s="273" t="s">
        <v>4635</v>
      </c>
      <c r="B695" s="79" t="s">
        <v>57</v>
      </c>
      <c r="C695" s="79" t="s">
        <v>182</v>
      </c>
      <c r="D695" s="79" t="s">
        <v>4636</v>
      </c>
      <c r="E695" s="79" t="s">
        <v>4637</v>
      </c>
      <c r="F695" s="62" t="s">
        <v>25</v>
      </c>
      <c r="G695" s="62" t="str">
        <f>_xlfn.IFNA(VLOOKUP($A695,'Engaged Deals'!$A:$J,2,FALSE),"No")</f>
        <v>No</v>
      </c>
      <c r="H695" s="62" t="s">
        <v>65</v>
      </c>
      <c r="I695" s="79" t="s">
        <v>35</v>
      </c>
      <c r="J695" s="80">
        <v>42880</v>
      </c>
      <c r="K695" s="174" t="s">
        <v>4638</v>
      </c>
      <c r="L695" s="79" t="s">
        <v>46</v>
      </c>
      <c r="M695" s="238">
        <v>42880</v>
      </c>
      <c r="N695" s="167">
        <v>10000</v>
      </c>
      <c r="O695" s="373">
        <f t="shared" si="10"/>
        <v>0.01</v>
      </c>
      <c r="P695" s="274">
        <v>12</v>
      </c>
      <c r="Q695" s="238" t="s">
        <v>445</v>
      </c>
      <c r="R695" s="84" t="s">
        <v>125</v>
      </c>
      <c r="S695" s="79" t="s">
        <v>7</v>
      </c>
      <c r="T695" s="79" t="s">
        <v>477</v>
      </c>
      <c r="U695" s="79"/>
      <c r="V695" s="79" t="s">
        <v>6132</v>
      </c>
      <c r="W695" s="79"/>
      <c r="Y695" s="374" t="s">
        <v>7201</v>
      </c>
    </row>
    <row r="696" spans="1:25" x14ac:dyDescent="0.25">
      <c r="A696" s="273" t="s">
        <v>2702</v>
      </c>
      <c r="B696" s="79" t="s">
        <v>57</v>
      </c>
      <c r="C696" s="79" t="s">
        <v>182</v>
      </c>
      <c r="D696" s="79" t="s">
        <v>2703</v>
      </c>
      <c r="E696" s="79" t="s">
        <v>2704</v>
      </c>
      <c r="F696" s="62" t="s">
        <v>28</v>
      </c>
      <c r="G696" s="62" t="str">
        <f>_xlfn.IFNA(VLOOKUP($A696,'Engaged Deals'!$A:$J,2,FALSE),"No")</f>
        <v>No</v>
      </c>
      <c r="H696" s="62" t="s">
        <v>65</v>
      </c>
      <c r="I696" s="79" t="s">
        <v>36</v>
      </c>
      <c r="J696" s="80">
        <v>42908</v>
      </c>
      <c r="K696" s="174" t="s">
        <v>2705</v>
      </c>
      <c r="L696" s="79" t="s">
        <v>46</v>
      </c>
      <c r="M696" s="238">
        <v>42908</v>
      </c>
      <c r="N696" s="167">
        <v>120000</v>
      </c>
      <c r="O696" s="373">
        <f t="shared" si="10"/>
        <v>0.12</v>
      </c>
      <c r="P696" s="274">
        <v>12</v>
      </c>
      <c r="Q696" s="238" t="s">
        <v>2366</v>
      </c>
      <c r="R696" s="84" t="s">
        <v>125</v>
      </c>
      <c r="S696" s="79" t="s">
        <v>15</v>
      </c>
      <c r="T696" s="79" t="s">
        <v>278</v>
      </c>
      <c r="U696" s="79"/>
      <c r="V696" s="79" t="s">
        <v>5570</v>
      </c>
      <c r="W696" s="79" t="s">
        <v>2706</v>
      </c>
      <c r="Y696" s="374" t="s">
        <v>7201</v>
      </c>
    </row>
    <row r="697" spans="1:25" x14ac:dyDescent="0.25">
      <c r="A697" s="273" t="s">
        <v>1620</v>
      </c>
      <c r="B697" s="79" t="s">
        <v>57</v>
      </c>
      <c r="C697" s="79" t="s">
        <v>775</v>
      </c>
      <c r="D697" s="79" t="s">
        <v>1621</v>
      </c>
      <c r="E697" s="79" t="s">
        <v>1622</v>
      </c>
      <c r="F697" s="62" t="s">
        <v>28</v>
      </c>
      <c r="G697" s="62" t="str">
        <f>_xlfn.IFNA(VLOOKUP($A697,'Engaged Deals'!$A:$J,2,FALSE),"No")</f>
        <v>No</v>
      </c>
      <c r="H697" s="62" t="s">
        <v>65</v>
      </c>
      <c r="I697" s="79" t="s">
        <v>34</v>
      </c>
      <c r="J697" s="80">
        <v>42883</v>
      </c>
      <c r="K697" s="174" t="s">
        <v>1623</v>
      </c>
      <c r="L697" s="79" t="s">
        <v>47</v>
      </c>
      <c r="M697" s="238">
        <v>42883</v>
      </c>
      <c r="N697" s="167">
        <v>250000</v>
      </c>
      <c r="O697" s="373">
        <f t="shared" si="10"/>
        <v>0.25</v>
      </c>
      <c r="P697" s="274">
        <v>12</v>
      </c>
      <c r="Q697" s="238" t="s">
        <v>5535</v>
      </c>
      <c r="R697" s="84" t="s">
        <v>125</v>
      </c>
      <c r="S697" s="79" t="s">
        <v>8</v>
      </c>
      <c r="T697" s="79" t="s">
        <v>104</v>
      </c>
      <c r="U697" s="79" t="s">
        <v>105</v>
      </c>
      <c r="V697" s="79" t="s">
        <v>5886</v>
      </c>
      <c r="W697" s="79" t="s">
        <v>1624</v>
      </c>
      <c r="Y697" s="374" t="s">
        <v>7201</v>
      </c>
    </row>
    <row r="698" spans="1:25" x14ac:dyDescent="0.25">
      <c r="A698" s="275" t="s">
        <v>2079</v>
      </c>
      <c r="B698" s="199" t="s">
        <v>59</v>
      </c>
      <c r="C698" s="199" t="s">
        <v>468</v>
      </c>
      <c r="D698" s="199" t="s">
        <v>2080</v>
      </c>
      <c r="E698" s="199" t="s">
        <v>1220</v>
      </c>
      <c r="F698" s="62" t="s">
        <v>26</v>
      </c>
      <c r="G698" s="62" t="str">
        <f>_xlfn.IFNA(VLOOKUP($A698,'Engaged Deals'!$A:$J,2,FALSE),"No")</f>
        <v>No</v>
      </c>
      <c r="H698" s="62" t="s">
        <v>66</v>
      </c>
      <c r="I698" s="199" t="s">
        <v>32</v>
      </c>
      <c r="J698" s="233">
        <v>43008</v>
      </c>
      <c r="K698" s="234" t="s">
        <v>2081</v>
      </c>
      <c r="L698" s="199" t="s">
        <v>47</v>
      </c>
      <c r="M698" s="233">
        <v>43008</v>
      </c>
      <c r="N698" s="236">
        <v>200000</v>
      </c>
      <c r="O698" s="373">
        <f t="shared" si="10"/>
        <v>0.2</v>
      </c>
      <c r="P698" s="276">
        <v>1</v>
      </c>
      <c r="Q698" s="235" t="s">
        <v>7102</v>
      </c>
      <c r="R698" s="237" t="s">
        <v>103</v>
      </c>
      <c r="S698" s="199" t="s">
        <v>13</v>
      </c>
      <c r="T698" s="199" t="s">
        <v>126</v>
      </c>
      <c r="U698" s="199" t="s">
        <v>127</v>
      </c>
      <c r="V698" s="199" t="s">
        <v>7532</v>
      </c>
      <c r="W698" s="199" t="s">
        <v>2082</v>
      </c>
      <c r="Y698" s="374" t="s">
        <v>7201</v>
      </c>
    </row>
    <row r="699" spans="1:25" x14ac:dyDescent="0.25">
      <c r="A699" s="273" t="s">
        <v>4632</v>
      </c>
      <c r="B699" s="79" t="s">
        <v>57</v>
      </c>
      <c r="C699" s="79" t="s">
        <v>182</v>
      </c>
      <c r="D699" s="79" t="s">
        <v>4607</v>
      </c>
      <c r="E699" s="79" t="s">
        <v>4633</v>
      </c>
      <c r="F699" s="62" t="s">
        <v>28</v>
      </c>
      <c r="G699" s="62" t="str">
        <f>_xlfn.IFNA(VLOOKUP($A699,'Engaged Deals'!$A:$J,2,FALSE),"No")</f>
        <v>No</v>
      </c>
      <c r="H699" s="62" t="s">
        <v>65</v>
      </c>
      <c r="I699" s="79" t="s">
        <v>43</v>
      </c>
      <c r="J699" s="80">
        <v>42893</v>
      </c>
      <c r="K699" s="174" t="s">
        <v>4634</v>
      </c>
      <c r="L699" s="79" t="s">
        <v>46</v>
      </c>
      <c r="M699" s="238">
        <v>43010</v>
      </c>
      <c r="N699" s="167">
        <v>10000</v>
      </c>
      <c r="O699" s="373">
        <f t="shared" si="10"/>
        <v>0.01</v>
      </c>
      <c r="P699" s="274">
        <v>1</v>
      </c>
      <c r="Q699" s="238" t="s">
        <v>7456</v>
      </c>
      <c r="R699" s="84" t="s">
        <v>125</v>
      </c>
      <c r="S699" s="79" t="s">
        <v>8</v>
      </c>
      <c r="T699" s="79" t="s">
        <v>134</v>
      </c>
      <c r="U699" s="79" t="s">
        <v>4610</v>
      </c>
      <c r="V699" s="79" t="s">
        <v>6243</v>
      </c>
      <c r="W699" s="79"/>
      <c r="Y699" s="374" t="s">
        <v>7201</v>
      </c>
    </row>
    <row r="700" spans="1:25" x14ac:dyDescent="0.25">
      <c r="A700" s="273" t="s">
        <v>7267</v>
      </c>
      <c r="B700" s="79" t="s">
        <v>57</v>
      </c>
      <c r="C700" s="79" t="s">
        <v>324</v>
      </c>
      <c r="D700" s="79" t="s">
        <v>106</v>
      </c>
      <c r="E700" s="79" t="s">
        <v>106</v>
      </c>
      <c r="G700" s="62" t="str">
        <f>_xlfn.IFNA(VLOOKUP($A700,'Engaged Deals'!$A:$J,2,FALSE),"No")</f>
        <v>No</v>
      </c>
      <c r="H700" s="62" t="s">
        <v>65</v>
      </c>
      <c r="I700" s="79"/>
      <c r="J700" s="80">
        <v>42870</v>
      </c>
      <c r="K700" s="174" t="s">
        <v>7268</v>
      </c>
      <c r="L700" s="79" t="s">
        <v>48</v>
      </c>
      <c r="M700" s="238">
        <v>42870</v>
      </c>
      <c r="N700" s="167">
        <v>120000</v>
      </c>
      <c r="O700" s="373">
        <f t="shared" si="10"/>
        <v>0.12</v>
      </c>
      <c r="P700" s="274">
        <v>2</v>
      </c>
      <c r="Q700" s="238" t="s">
        <v>7102</v>
      </c>
      <c r="R700" s="84" t="s">
        <v>211</v>
      </c>
      <c r="S700" s="79" t="s">
        <v>8</v>
      </c>
      <c r="T700" s="79" t="s">
        <v>104</v>
      </c>
      <c r="U700" s="79" t="s">
        <v>105</v>
      </c>
      <c r="V700" s="79" t="s">
        <v>7269</v>
      </c>
      <c r="W700" s="79" t="s">
        <v>7270</v>
      </c>
      <c r="Y700" s="374" t="s">
        <v>7201</v>
      </c>
    </row>
    <row r="701" spans="1:25" x14ac:dyDescent="0.25">
      <c r="A701" s="275" t="s">
        <v>6907</v>
      </c>
      <c r="B701" s="199" t="s">
        <v>61</v>
      </c>
      <c r="C701" s="199" t="s">
        <v>61</v>
      </c>
      <c r="D701" s="199" t="s">
        <v>6908</v>
      </c>
      <c r="E701" s="199" t="s">
        <v>6909</v>
      </c>
      <c r="F701" s="62" t="s">
        <v>26</v>
      </c>
      <c r="G701" s="62" t="str">
        <f>_xlfn.IFNA(VLOOKUP($A701,'Engaged Deals'!$A:$J,2,FALSE),"No")</f>
        <v>No</v>
      </c>
      <c r="H701" s="62" t="s">
        <v>66</v>
      </c>
      <c r="I701" s="199" t="s">
        <v>32</v>
      </c>
      <c r="J701" s="233">
        <v>43005</v>
      </c>
      <c r="K701" s="234" t="s">
        <v>6954</v>
      </c>
      <c r="L701" s="199" t="s">
        <v>46</v>
      </c>
      <c r="M701" s="233">
        <v>43005</v>
      </c>
      <c r="N701" s="236">
        <v>100000</v>
      </c>
      <c r="O701" s="373">
        <f t="shared" si="10"/>
        <v>0.1</v>
      </c>
      <c r="P701" s="276">
        <v>12</v>
      </c>
      <c r="Q701" s="235" t="s">
        <v>6520</v>
      </c>
      <c r="R701" s="237" t="s">
        <v>125</v>
      </c>
      <c r="S701" s="199" t="s">
        <v>8</v>
      </c>
      <c r="T701" s="199" t="s">
        <v>104</v>
      </c>
      <c r="U701" s="199"/>
      <c r="V701" s="199" t="s">
        <v>6955</v>
      </c>
      <c r="W701" s="199"/>
      <c r="Y701" s="374" t="s">
        <v>7201</v>
      </c>
    </row>
    <row r="702" spans="1:25" x14ac:dyDescent="0.25">
      <c r="A702" s="273" t="s">
        <v>883</v>
      </c>
      <c r="B702" s="79" t="s">
        <v>60</v>
      </c>
      <c r="C702" s="79" t="s">
        <v>138</v>
      </c>
      <c r="D702" s="79" t="s">
        <v>884</v>
      </c>
      <c r="E702" s="79" t="s">
        <v>885</v>
      </c>
      <c r="F702" s="62" t="s">
        <v>27</v>
      </c>
      <c r="G702" s="62" t="str">
        <f>_xlfn.IFNA(VLOOKUP($A702,'Engaged Deals'!$A:$J,2,FALSE),"No")</f>
        <v>No</v>
      </c>
      <c r="H702" s="62" t="s">
        <v>65</v>
      </c>
      <c r="I702" s="79" t="s">
        <v>39</v>
      </c>
      <c r="J702" s="80">
        <v>42902</v>
      </c>
      <c r="K702" s="174" t="s">
        <v>886</v>
      </c>
      <c r="L702" s="79" t="s">
        <v>46</v>
      </c>
      <c r="M702" s="238">
        <v>42902</v>
      </c>
      <c r="N702" s="167">
        <v>500000</v>
      </c>
      <c r="O702" s="373">
        <f t="shared" si="10"/>
        <v>0.5</v>
      </c>
      <c r="P702" s="274">
        <v>12</v>
      </c>
      <c r="Q702" s="238" t="s">
        <v>887</v>
      </c>
      <c r="R702" s="84" t="s">
        <v>125</v>
      </c>
      <c r="S702" s="79" t="s">
        <v>7</v>
      </c>
      <c r="T702" s="79" t="s">
        <v>388</v>
      </c>
      <c r="U702" s="79"/>
      <c r="V702" s="79" t="s">
        <v>5807</v>
      </c>
      <c r="W702" s="79" t="s">
        <v>888</v>
      </c>
      <c r="Y702" s="374" t="s">
        <v>7201</v>
      </c>
    </row>
    <row r="703" spans="1:25" x14ac:dyDescent="0.25">
      <c r="A703" s="273" t="s">
        <v>883</v>
      </c>
      <c r="B703" s="79" t="s">
        <v>60</v>
      </c>
      <c r="C703" s="79" t="s">
        <v>138</v>
      </c>
      <c r="D703" s="79" t="s">
        <v>884</v>
      </c>
      <c r="E703" s="79" t="s">
        <v>885</v>
      </c>
      <c r="F703" s="62" t="s">
        <v>27</v>
      </c>
      <c r="G703" s="62" t="str">
        <f>_xlfn.IFNA(VLOOKUP($A703,'Engaged Deals'!$A:$J,2,FALSE),"No")</f>
        <v>No</v>
      </c>
      <c r="H703" s="62" t="s">
        <v>65</v>
      </c>
      <c r="I703" s="79" t="s">
        <v>39</v>
      </c>
      <c r="J703" s="80">
        <v>42902</v>
      </c>
      <c r="K703" s="174" t="s">
        <v>886</v>
      </c>
      <c r="L703" s="79" t="s">
        <v>46</v>
      </c>
      <c r="M703" s="238">
        <v>42919</v>
      </c>
      <c r="N703" s="167">
        <v>400000</v>
      </c>
      <c r="O703" s="373">
        <f t="shared" si="10"/>
        <v>0.4</v>
      </c>
      <c r="P703" s="274">
        <v>12</v>
      </c>
      <c r="Q703" s="238" t="s">
        <v>5563</v>
      </c>
      <c r="R703" s="84" t="s">
        <v>125</v>
      </c>
      <c r="S703" s="79" t="s">
        <v>8</v>
      </c>
      <c r="T703" s="79" t="s">
        <v>134</v>
      </c>
      <c r="U703" s="79" t="s">
        <v>5491</v>
      </c>
      <c r="V703" s="79" t="s">
        <v>5807</v>
      </c>
      <c r="W703" s="79" t="s">
        <v>888</v>
      </c>
      <c r="Y703" s="374" t="s">
        <v>7201</v>
      </c>
    </row>
    <row r="704" spans="1:25" x14ac:dyDescent="0.25">
      <c r="A704" s="273" t="s">
        <v>3524</v>
      </c>
      <c r="B704" s="79" t="s">
        <v>57</v>
      </c>
      <c r="C704" s="79" t="s">
        <v>98</v>
      </c>
      <c r="D704" s="79" t="s">
        <v>3525</v>
      </c>
      <c r="E704" s="79" t="s">
        <v>528</v>
      </c>
      <c r="F704" s="62" t="s">
        <v>25</v>
      </c>
      <c r="G704" s="62" t="str">
        <f>_xlfn.IFNA(VLOOKUP($A704,'Engaged Deals'!$A:$J,2,FALSE),"No")</f>
        <v>No</v>
      </c>
      <c r="H704" s="62" t="s">
        <v>65</v>
      </c>
      <c r="I704" s="79" t="s">
        <v>41</v>
      </c>
      <c r="J704" s="80">
        <v>42881</v>
      </c>
      <c r="K704" s="174" t="s">
        <v>3526</v>
      </c>
      <c r="L704" s="79" t="s">
        <v>46</v>
      </c>
      <c r="M704" s="238">
        <v>42881</v>
      </c>
      <c r="N704" s="167">
        <v>80000</v>
      </c>
      <c r="O704" s="373">
        <f t="shared" si="10"/>
        <v>0.08</v>
      </c>
      <c r="P704" s="274">
        <v>1</v>
      </c>
      <c r="Q704" s="238" t="s">
        <v>440</v>
      </c>
      <c r="R704" s="84" t="s">
        <v>125</v>
      </c>
      <c r="S704" s="79" t="s">
        <v>8</v>
      </c>
      <c r="T704" s="79" t="s">
        <v>134</v>
      </c>
      <c r="U704" s="79" t="s">
        <v>552</v>
      </c>
      <c r="V704" s="79" t="s">
        <v>106</v>
      </c>
      <c r="W704" s="79"/>
      <c r="Y704" s="374" t="s">
        <v>7201</v>
      </c>
    </row>
    <row r="705" spans="1:25" x14ac:dyDescent="0.25">
      <c r="A705" s="273" t="s">
        <v>1049</v>
      </c>
      <c r="B705" s="79" t="s">
        <v>56</v>
      </c>
      <c r="C705" s="79" t="s">
        <v>194</v>
      </c>
      <c r="D705" s="79" t="s">
        <v>1050</v>
      </c>
      <c r="E705" s="79" t="s">
        <v>1051</v>
      </c>
      <c r="F705" s="62" t="s">
        <v>27</v>
      </c>
      <c r="G705" s="62" t="str">
        <f>_xlfn.IFNA(VLOOKUP($A705,'Engaged Deals'!$A:$J,2,FALSE),"No")</f>
        <v>Yes</v>
      </c>
      <c r="H705" s="62" t="s">
        <v>65</v>
      </c>
      <c r="I705" s="79" t="s">
        <v>40</v>
      </c>
      <c r="J705" s="80">
        <v>42886</v>
      </c>
      <c r="K705" s="174" t="s">
        <v>1052</v>
      </c>
      <c r="L705" s="79" t="s">
        <v>46</v>
      </c>
      <c r="M705" s="238">
        <v>42886</v>
      </c>
      <c r="N705" s="167">
        <v>450000</v>
      </c>
      <c r="O705" s="373">
        <f t="shared" si="10"/>
        <v>0.45</v>
      </c>
      <c r="P705" s="274">
        <v>4</v>
      </c>
      <c r="Q705" s="238" t="s">
        <v>5799</v>
      </c>
      <c r="R705" s="84" t="s">
        <v>292</v>
      </c>
      <c r="S705" s="79" t="s">
        <v>8</v>
      </c>
      <c r="T705" s="79" t="s">
        <v>134</v>
      </c>
      <c r="U705" s="79" t="s">
        <v>1640</v>
      </c>
      <c r="V705" s="79" t="s">
        <v>5816</v>
      </c>
      <c r="W705" s="79" t="s">
        <v>186</v>
      </c>
      <c r="X705" s="1" t="s">
        <v>7800</v>
      </c>
      <c r="Y705" s="374" t="s">
        <v>7201</v>
      </c>
    </row>
    <row r="706" spans="1:25" x14ac:dyDescent="0.25">
      <c r="A706" s="273" t="s">
        <v>3117</v>
      </c>
      <c r="B706" s="79" t="s">
        <v>57</v>
      </c>
      <c r="C706" s="79" t="s">
        <v>324</v>
      </c>
      <c r="D706" s="79" t="s">
        <v>3118</v>
      </c>
      <c r="E706" s="79" t="s">
        <v>316</v>
      </c>
      <c r="F706" s="62" t="s">
        <v>27</v>
      </c>
      <c r="G706" s="62" t="str">
        <f>_xlfn.IFNA(VLOOKUP($A706,'Engaged Deals'!$A:$J,2,FALSE),"No")</f>
        <v>Yes</v>
      </c>
      <c r="H706" s="62" t="s">
        <v>65</v>
      </c>
      <c r="I706" s="79" t="s">
        <v>39</v>
      </c>
      <c r="J706" s="80">
        <v>42867</v>
      </c>
      <c r="K706" s="174" t="s">
        <v>3119</v>
      </c>
      <c r="L706" s="79" t="s">
        <v>47</v>
      </c>
      <c r="M706" s="238">
        <v>42867</v>
      </c>
      <c r="N706" s="167">
        <v>100000</v>
      </c>
      <c r="O706" s="373">
        <f t="shared" ref="O706:O769" si="11">N706/1000000</f>
        <v>0.1</v>
      </c>
      <c r="P706" s="274">
        <v>1</v>
      </c>
      <c r="Q706" s="238" t="s">
        <v>7102</v>
      </c>
      <c r="R706" s="84" t="s">
        <v>103</v>
      </c>
      <c r="S706" s="79" t="s">
        <v>8</v>
      </c>
      <c r="T706" s="79" t="s">
        <v>104</v>
      </c>
      <c r="U706" s="79" t="s">
        <v>105</v>
      </c>
      <c r="V706" s="79" t="s">
        <v>6043</v>
      </c>
      <c r="W706" s="79" t="s">
        <v>888</v>
      </c>
      <c r="Y706" s="374" t="s">
        <v>7201</v>
      </c>
    </row>
    <row r="707" spans="1:25" x14ac:dyDescent="0.25">
      <c r="A707" s="281" t="s">
        <v>7297</v>
      </c>
      <c r="B707" s="282" t="s">
        <v>57</v>
      </c>
      <c r="C707" s="282" t="s">
        <v>182</v>
      </c>
      <c r="D707" s="282" t="s">
        <v>7298</v>
      </c>
      <c r="E707" s="282" t="s">
        <v>7299</v>
      </c>
      <c r="F707" s="62" t="s">
        <v>27</v>
      </c>
      <c r="G707" s="62" t="str">
        <f>_xlfn.IFNA(VLOOKUP($A707,'Engaged Deals'!$A:$J,2,FALSE),"No")</f>
        <v>No</v>
      </c>
      <c r="H707" s="62" t="s">
        <v>65</v>
      </c>
      <c r="I707" s="282" t="s">
        <v>39</v>
      </c>
      <c r="J707" s="283">
        <v>42901</v>
      </c>
      <c r="K707" s="284" t="s">
        <v>7300</v>
      </c>
      <c r="L707" s="282" t="s">
        <v>47</v>
      </c>
      <c r="M707" s="285">
        <v>42915</v>
      </c>
      <c r="N707" s="286">
        <v>100000</v>
      </c>
      <c r="O707" s="373">
        <f t="shared" si="11"/>
        <v>0.1</v>
      </c>
      <c r="P707" s="287">
        <v>6</v>
      </c>
      <c r="Q707" s="285" t="s">
        <v>7102</v>
      </c>
      <c r="R707" s="288" t="s">
        <v>211</v>
      </c>
      <c r="S707" s="282" t="s">
        <v>8</v>
      </c>
      <c r="T707" s="282" t="s">
        <v>104</v>
      </c>
      <c r="U707" s="282" t="s">
        <v>105</v>
      </c>
      <c r="V707" s="79" t="s">
        <v>7255</v>
      </c>
      <c r="W707" s="79" t="s">
        <v>186</v>
      </c>
      <c r="Y707" s="374" t="s">
        <v>7201</v>
      </c>
    </row>
    <row r="708" spans="1:25" x14ac:dyDescent="0.25">
      <c r="A708" s="273" t="s">
        <v>879</v>
      </c>
      <c r="B708" s="79" t="s">
        <v>57</v>
      </c>
      <c r="C708" s="79" t="s">
        <v>98</v>
      </c>
      <c r="D708" s="79" t="s">
        <v>880</v>
      </c>
      <c r="E708" s="79" t="s">
        <v>316</v>
      </c>
      <c r="F708" s="62" t="s">
        <v>26</v>
      </c>
      <c r="G708" s="62" t="str">
        <f>_xlfn.IFNA(VLOOKUP($A708,'Engaged Deals'!$A:$J,2,FALSE),"No")</f>
        <v>No</v>
      </c>
      <c r="H708" s="62" t="s">
        <v>65</v>
      </c>
      <c r="I708" s="79" t="s">
        <v>33</v>
      </c>
      <c r="J708" s="80">
        <v>42909</v>
      </c>
      <c r="K708" s="174" t="s">
        <v>881</v>
      </c>
      <c r="L708" s="79" t="s">
        <v>47</v>
      </c>
      <c r="M708" s="238">
        <v>43000</v>
      </c>
      <c r="N708" s="167">
        <v>500000</v>
      </c>
      <c r="O708" s="373">
        <f t="shared" si="11"/>
        <v>0.5</v>
      </c>
      <c r="P708" s="274">
        <v>12</v>
      </c>
      <c r="Q708" s="238" t="s">
        <v>7102</v>
      </c>
      <c r="R708" s="84" t="s">
        <v>103</v>
      </c>
      <c r="S708" s="79" t="s">
        <v>8</v>
      </c>
      <c r="T708" s="79" t="s">
        <v>134</v>
      </c>
      <c r="U708" s="79" t="s">
        <v>5491</v>
      </c>
      <c r="V708" s="79" t="s">
        <v>106</v>
      </c>
      <c r="W708" s="79" t="s">
        <v>882</v>
      </c>
      <c r="Y708" s="374" t="s">
        <v>7201</v>
      </c>
    </row>
    <row r="709" spans="1:25" x14ac:dyDescent="0.25">
      <c r="A709" s="273" t="s">
        <v>3470</v>
      </c>
      <c r="B709" s="79" t="s">
        <v>59</v>
      </c>
      <c r="C709" s="79" t="s">
        <v>468</v>
      </c>
      <c r="D709" s="79" t="s">
        <v>3471</v>
      </c>
      <c r="E709" s="79" t="s">
        <v>3472</v>
      </c>
      <c r="F709" s="62" t="s">
        <v>25</v>
      </c>
      <c r="G709" s="62" t="str">
        <f>_xlfn.IFNA(VLOOKUP($A709,'Engaged Deals'!$A:$J,2,FALSE),"No")</f>
        <v>No</v>
      </c>
      <c r="H709" s="62" t="s">
        <v>65</v>
      </c>
      <c r="I709" s="79" t="s">
        <v>41</v>
      </c>
      <c r="J709" s="80">
        <v>42916</v>
      </c>
      <c r="K709" s="174" t="s">
        <v>3473</v>
      </c>
      <c r="L709" s="79" t="s">
        <v>48</v>
      </c>
      <c r="M709" s="238">
        <v>42916</v>
      </c>
      <c r="N709" s="167">
        <v>90000</v>
      </c>
      <c r="O709" s="373">
        <f t="shared" si="11"/>
        <v>0.09</v>
      </c>
      <c r="P709" s="274">
        <v>6</v>
      </c>
      <c r="Q709" s="238" t="s">
        <v>445</v>
      </c>
      <c r="R709" s="84" t="s">
        <v>103</v>
      </c>
      <c r="S709" s="79" t="s">
        <v>8</v>
      </c>
      <c r="T709" s="79" t="s">
        <v>134</v>
      </c>
      <c r="U709" s="79" t="s">
        <v>518</v>
      </c>
      <c r="V709" s="79" t="s">
        <v>6094</v>
      </c>
      <c r="W709" s="79"/>
      <c r="Y709" s="374" t="s">
        <v>7201</v>
      </c>
    </row>
    <row r="710" spans="1:25" x14ac:dyDescent="0.25">
      <c r="A710" s="273" t="s">
        <v>6662</v>
      </c>
      <c r="B710" s="79" t="s">
        <v>56</v>
      </c>
      <c r="C710" s="79" t="s">
        <v>235</v>
      </c>
      <c r="D710" s="79" t="s">
        <v>2258</v>
      </c>
      <c r="E710" s="79" t="s">
        <v>6663</v>
      </c>
      <c r="F710" s="62" t="s">
        <v>24</v>
      </c>
      <c r="G710" s="62" t="str">
        <f>_xlfn.IFNA(VLOOKUP($A710,'Engaged Deals'!$A:$J,2,FALSE),"No")</f>
        <v>No</v>
      </c>
      <c r="H710" s="62" t="s">
        <v>65</v>
      </c>
      <c r="I710" s="79" t="s">
        <v>37</v>
      </c>
      <c r="J710" s="80">
        <v>42913</v>
      </c>
      <c r="K710" s="174" t="s">
        <v>6826</v>
      </c>
      <c r="L710" s="79" t="s">
        <v>47</v>
      </c>
      <c r="M710" s="238">
        <v>42913</v>
      </c>
      <c r="N710" s="167">
        <v>50000</v>
      </c>
      <c r="O710" s="373">
        <f t="shared" si="11"/>
        <v>0.05</v>
      </c>
      <c r="P710" s="274">
        <v>12</v>
      </c>
      <c r="Q710" s="238" t="s">
        <v>7101</v>
      </c>
      <c r="R710" s="84" t="s">
        <v>103</v>
      </c>
      <c r="S710" s="79" t="s">
        <v>7</v>
      </c>
      <c r="T710" s="79" t="s">
        <v>477</v>
      </c>
      <c r="U710" s="79" t="s">
        <v>1204</v>
      </c>
      <c r="V710" s="79" t="s">
        <v>5520</v>
      </c>
      <c r="W710" s="79" t="s">
        <v>757</v>
      </c>
      <c r="Y710" s="374" t="s">
        <v>7201</v>
      </c>
    </row>
    <row r="711" spans="1:25" x14ac:dyDescent="0.25">
      <c r="A711" s="281" t="s">
        <v>7285</v>
      </c>
      <c r="B711" s="282" t="s">
        <v>57</v>
      </c>
      <c r="C711" s="282" t="s">
        <v>1348</v>
      </c>
      <c r="D711" s="282" t="s">
        <v>3924</v>
      </c>
      <c r="E711" s="282" t="s">
        <v>2729</v>
      </c>
      <c r="F711" s="62" t="s">
        <v>26</v>
      </c>
      <c r="G711" s="62" t="str">
        <f>_xlfn.IFNA(VLOOKUP($A711,'Engaged Deals'!$A:$J,2,FALSE),"No")</f>
        <v>No</v>
      </c>
      <c r="H711" s="62" t="s">
        <v>65</v>
      </c>
      <c r="I711" s="282" t="s">
        <v>32</v>
      </c>
      <c r="J711" s="283">
        <v>42915</v>
      </c>
      <c r="K711" s="284" t="s">
        <v>7286</v>
      </c>
      <c r="L711" s="282" t="s">
        <v>46</v>
      </c>
      <c r="M711" s="285">
        <v>43100</v>
      </c>
      <c r="N711" s="286">
        <v>100000</v>
      </c>
      <c r="O711" s="373">
        <f t="shared" si="11"/>
        <v>0.1</v>
      </c>
      <c r="P711" s="287">
        <v>12</v>
      </c>
      <c r="Q711" s="285" t="s">
        <v>7102</v>
      </c>
      <c r="R711" s="288" t="s">
        <v>125</v>
      </c>
      <c r="S711" s="282" t="s">
        <v>18</v>
      </c>
      <c r="T711" s="282" t="s">
        <v>316</v>
      </c>
      <c r="U711" s="282"/>
      <c r="V711" s="79" t="s">
        <v>7287</v>
      </c>
      <c r="W711" s="79" t="s">
        <v>313</v>
      </c>
      <c r="Y711" s="374" t="s">
        <v>7201</v>
      </c>
    </row>
    <row r="712" spans="1:25" x14ac:dyDescent="0.25">
      <c r="A712" s="126" t="s">
        <v>713</v>
      </c>
      <c r="B712" s="126" t="s">
        <v>59</v>
      </c>
      <c r="C712" s="79" t="s">
        <v>468</v>
      </c>
      <c r="D712" s="126" t="s">
        <v>6535</v>
      </c>
      <c r="E712" s="126" t="s">
        <v>714</v>
      </c>
      <c r="F712" s="62" t="s">
        <v>27</v>
      </c>
      <c r="G712" s="62" t="str">
        <f>_xlfn.IFNA(VLOOKUP($A712,'Engaged Deals'!$A:$J,2,FALSE),"No")</f>
        <v>No</v>
      </c>
      <c r="H712" s="62" t="s">
        <v>65</v>
      </c>
      <c r="I712" s="126" t="s">
        <v>40</v>
      </c>
      <c r="J712" s="127">
        <v>42916</v>
      </c>
      <c r="K712" s="195">
        <v>42734</v>
      </c>
      <c r="L712" s="126" t="s">
        <v>48</v>
      </c>
      <c r="M712" s="195">
        <v>42916</v>
      </c>
      <c r="N712" s="128">
        <v>1455116</v>
      </c>
      <c r="O712" s="373">
        <f t="shared" si="11"/>
        <v>1.4551160000000001</v>
      </c>
      <c r="P712" s="277">
        <v>12</v>
      </c>
      <c r="Q712" s="127">
        <v>42829</v>
      </c>
      <c r="R712" s="202" t="s">
        <v>211</v>
      </c>
      <c r="S712" s="199" t="s">
        <v>8</v>
      </c>
      <c r="T712" s="126" t="s">
        <v>162</v>
      </c>
      <c r="U712" s="126" t="s">
        <v>105</v>
      </c>
      <c r="V712" s="126" t="s">
        <v>5788</v>
      </c>
      <c r="W712" s="199"/>
      <c r="Y712" s="374" t="s">
        <v>7201</v>
      </c>
    </row>
    <row r="713" spans="1:25" x14ac:dyDescent="0.25">
      <c r="A713" s="113" t="s">
        <v>1801</v>
      </c>
      <c r="B713" s="113" t="s">
        <v>56</v>
      </c>
      <c r="C713" s="113" t="s">
        <v>124</v>
      </c>
      <c r="D713" s="113" t="s">
        <v>1802</v>
      </c>
      <c r="E713" s="113" t="s">
        <v>1803</v>
      </c>
      <c r="F713" s="62" t="s">
        <v>26</v>
      </c>
      <c r="G713" s="62" t="str">
        <f>_xlfn.IFNA(VLOOKUP($A713,'Engaged Deals'!$A:$J,2,FALSE),"No")</f>
        <v>No</v>
      </c>
      <c r="H713" s="62" t="s">
        <v>68</v>
      </c>
      <c r="I713" s="113" t="s">
        <v>32</v>
      </c>
      <c r="J713" s="90">
        <v>42825</v>
      </c>
      <c r="K713" s="91" t="s">
        <v>1804</v>
      </c>
      <c r="L713" s="113" t="s">
        <v>4686</v>
      </c>
      <c r="M713" s="165">
        <v>42825</v>
      </c>
      <c r="N713" s="166">
        <v>19800</v>
      </c>
      <c r="O713" s="373">
        <f t="shared" si="11"/>
        <v>1.9800000000000002E-2</v>
      </c>
      <c r="P713" s="92">
        <v>12</v>
      </c>
      <c r="Q713" s="165" t="s">
        <v>7102</v>
      </c>
      <c r="R713" s="113" t="s">
        <v>578</v>
      </c>
      <c r="S713" s="113" t="s">
        <v>7</v>
      </c>
      <c r="T713" s="113" t="s">
        <v>477</v>
      </c>
      <c r="U713" s="113" t="s">
        <v>1204</v>
      </c>
      <c r="V713" s="113" t="s">
        <v>6516</v>
      </c>
      <c r="W713" s="113" t="s">
        <v>221</v>
      </c>
      <c r="Y713" s="374" t="s">
        <v>7201</v>
      </c>
    </row>
    <row r="714" spans="1:25" x14ac:dyDescent="0.25">
      <c r="A714" s="79" t="s">
        <v>4212</v>
      </c>
      <c r="B714" s="79" t="s">
        <v>56</v>
      </c>
      <c r="C714" s="79" t="s">
        <v>117</v>
      </c>
      <c r="D714" s="79" t="s">
        <v>1829</v>
      </c>
      <c r="E714" s="79" t="s">
        <v>4213</v>
      </c>
      <c r="F714" s="62" t="s">
        <v>25</v>
      </c>
      <c r="G714" s="62" t="str">
        <f>_xlfn.IFNA(VLOOKUP($A714,'Engaged Deals'!$A:$J,2,FALSE),"No")</f>
        <v>No</v>
      </c>
      <c r="H714" s="62" t="s">
        <v>68</v>
      </c>
      <c r="I714" s="79" t="s">
        <v>35</v>
      </c>
      <c r="J714" s="80">
        <v>42783</v>
      </c>
      <c r="K714" s="174" t="s">
        <v>4214</v>
      </c>
      <c r="L714" s="79" t="s">
        <v>46</v>
      </c>
      <c r="M714" s="238">
        <v>42783</v>
      </c>
      <c r="N714" s="167">
        <v>30000</v>
      </c>
      <c r="O714" s="373">
        <f t="shared" si="11"/>
        <v>0.03</v>
      </c>
      <c r="P714" s="84">
        <v>12</v>
      </c>
      <c r="Q714" s="238" t="s">
        <v>887</v>
      </c>
      <c r="R714" s="79" t="s">
        <v>125</v>
      </c>
      <c r="S714" s="79" t="s">
        <v>7</v>
      </c>
      <c r="T714" s="79" t="s">
        <v>388</v>
      </c>
      <c r="U714" s="79" t="s">
        <v>389</v>
      </c>
      <c r="V714" s="79" t="s">
        <v>5600</v>
      </c>
      <c r="W714" s="79" t="s">
        <v>356</v>
      </c>
      <c r="Y714" s="374" t="s">
        <v>7201</v>
      </c>
    </row>
    <row r="715" spans="1:25" x14ac:dyDescent="0.25">
      <c r="A715" s="273" t="s">
        <v>4043</v>
      </c>
      <c r="B715" s="79" t="s">
        <v>62</v>
      </c>
      <c r="C715" s="79" t="s">
        <v>429</v>
      </c>
      <c r="D715" s="79" t="s">
        <v>4044</v>
      </c>
      <c r="E715" s="79" t="s">
        <v>4045</v>
      </c>
      <c r="F715" s="62" t="s">
        <v>25</v>
      </c>
      <c r="G715" s="62" t="str">
        <f>_xlfn.IFNA(VLOOKUP($A715,'Engaged Deals'!$A:$J,2,FALSE),"No")</f>
        <v>No</v>
      </c>
      <c r="H715" s="62" t="s">
        <v>65</v>
      </c>
      <c r="I715" s="79" t="s">
        <v>35</v>
      </c>
      <c r="J715" s="80">
        <v>42879</v>
      </c>
      <c r="K715" s="174" t="s">
        <v>4046</v>
      </c>
      <c r="L715" s="79" t="s">
        <v>47</v>
      </c>
      <c r="M715" s="238">
        <v>42879</v>
      </c>
      <c r="N715" s="167">
        <v>48301</v>
      </c>
      <c r="O715" s="373">
        <f t="shared" si="11"/>
        <v>4.8300999999999997E-2</v>
      </c>
      <c r="P715" s="274">
        <v>3</v>
      </c>
      <c r="Q715" s="238" t="s">
        <v>5535</v>
      </c>
      <c r="R715" s="84" t="s">
        <v>103</v>
      </c>
      <c r="S715" s="79" t="s">
        <v>8</v>
      </c>
      <c r="T715" s="79" t="s">
        <v>104</v>
      </c>
      <c r="U715" s="79" t="s">
        <v>105</v>
      </c>
      <c r="V715" s="79" t="s">
        <v>6169</v>
      </c>
      <c r="W715" s="79" t="s">
        <v>186</v>
      </c>
      <c r="Y715" s="374" t="s">
        <v>7201</v>
      </c>
    </row>
    <row r="716" spans="1:25" x14ac:dyDescent="0.25">
      <c r="A716" s="275" t="s">
        <v>1102</v>
      </c>
      <c r="B716" s="199" t="s">
        <v>60</v>
      </c>
      <c r="C716" s="199" t="s">
        <v>543</v>
      </c>
      <c r="D716" s="199" t="s">
        <v>1103</v>
      </c>
      <c r="E716" s="199" t="s">
        <v>1104</v>
      </c>
      <c r="F716" s="62" t="s">
        <v>6576</v>
      </c>
      <c r="G716" s="62" t="str">
        <f>_xlfn.IFNA(VLOOKUP($A716,'Engaged Deals'!$A:$J,2,FALSE),"No")</f>
        <v>No</v>
      </c>
      <c r="H716" s="62" t="s">
        <v>66</v>
      </c>
      <c r="I716" s="199" t="s">
        <v>39</v>
      </c>
      <c r="J716" s="233">
        <v>42969</v>
      </c>
      <c r="K716" s="234" t="s">
        <v>1105</v>
      </c>
      <c r="L716" s="199" t="s">
        <v>46</v>
      </c>
      <c r="M716" s="233">
        <v>42969</v>
      </c>
      <c r="N716" s="236">
        <v>400000</v>
      </c>
      <c r="O716" s="373">
        <f t="shared" si="11"/>
        <v>0.4</v>
      </c>
      <c r="P716" s="276">
        <v>12</v>
      </c>
      <c r="Q716" s="235" t="s">
        <v>5517</v>
      </c>
      <c r="R716" s="237" t="s">
        <v>125</v>
      </c>
      <c r="S716" s="199" t="s">
        <v>16</v>
      </c>
      <c r="T716" s="199" t="s">
        <v>16</v>
      </c>
      <c r="U716" s="199"/>
      <c r="V716" s="199" t="s">
        <v>5819</v>
      </c>
      <c r="W716" s="199"/>
      <c r="Y716" s="374" t="s">
        <v>7201</v>
      </c>
    </row>
    <row r="717" spans="1:25" x14ac:dyDescent="0.25">
      <c r="A717" s="273" t="s">
        <v>2648</v>
      </c>
      <c r="B717" s="79" t="s">
        <v>56</v>
      </c>
      <c r="C717" s="79" t="s">
        <v>109</v>
      </c>
      <c r="D717" s="79" t="s">
        <v>2438</v>
      </c>
      <c r="E717" s="79" t="s">
        <v>316</v>
      </c>
      <c r="F717" s="62" t="s">
        <v>28</v>
      </c>
      <c r="G717" s="62" t="str">
        <f>_xlfn.IFNA(VLOOKUP($A717,'Engaged Deals'!$A:$J,2,FALSE),"No")</f>
        <v>No</v>
      </c>
      <c r="H717" s="62" t="s">
        <v>65</v>
      </c>
      <c r="I717" s="79" t="s">
        <v>43</v>
      </c>
      <c r="J717" s="80">
        <v>42890</v>
      </c>
      <c r="K717" s="174" t="s">
        <v>2649</v>
      </c>
      <c r="L717" s="79" t="s">
        <v>46</v>
      </c>
      <c r="M717" s="238">
        <v>42890</v>
      </c>
      <c r="N717" s="167">
        <v>125000</v>
      </c>
      <c r="O717" s="373">
        <f t="shared" si="11"/>
        <v>0.125</v>
      </c>
      <c r="P717" s="274">
        <v>4</v>
      </c>
      <c r="Q717" s="238" t="s">
        <v>172</v>
      </c>
      <c r="R717" s="84" t="s">
        <v>125</v>
      </c>
      <c r="S717" s="79" t="s">
        <v>8</v>
      </c>
      <c r="T717" s="79" t="s">
        <v>104</v>
      </c>
      <c r="U717" s="79"/>
      <c r="V717" s="79" t="s">
        <v>5850</v>
      </c>
      <c r="W717" s="79" t="s">
        <v>2650</v>
      </c>
      <c r="Y717" s="374" t="s">
        <v>7201</v>
      </c>
    </row>
    <row r="718" spans="1:25" x14ac:dyDescent="0.25">
      <c r="A718" s="273" t="s">
        <v>874</v>
      </c>
      <c r="B718" s="79" t="s">
        <v>57</v>
      </c>
      <c r="C718" s="79" t="s">
        <v>98</v>
      </c>
      <c r="D718" s="79" t="s">
        <v>875</v>
      </c>
      <c r="E718" s="79" t="s">
        <v>316</v>
      </c>
      <c r="F718" s="62" t="s">
        <v>24</v>
      </c>
      <c r="G718" s="62" t="str">
        <f>_xlfn.IFNA(VLOOKUP($A718,'Engaged Deals'!$A:$J,2,FALSE),"No")</f>
        <v>No</v>
      </c>
      <c r="H718" s="62" t="s">
        <v>65</v>
      </c>
      <c r="I718" s="79" t="s">
        <v>37</v>
      </c>
      <c r="J718" s="80">
        <v>42872</v>
      </c>
      <c r="K718" s="174" t="s">
        <v>876</v>
      </c>
      <c r="L718" s="79" t="s">
        <v>47</v>
      </c>
      <c r="M718" s="238">
        <v>42872</v>
      </c>
      <c r="N718" s="167">
        <v>500000</v>
      </c>
      <c r="O718" s="373">
        <f t="shared" si="11"/>
        <v>0.5</v>
      </c>
      <c r="P718" s="274">
        <v>12</v>
      </c>
      <c r="Q718" s="238" t="s">
        <v>6513</v>
      </c>
      <c r="R718" s="84" t="s">
        <v>103</v>
      </c>
      <c r="S718" s="79" t="s">
        <v>385</v>
      </c>
      <c r="T718" s="79" t="s">
        <v>5512</v>
      </c>
      <c r="U718" s="79" t="s">
        <v>5513</v>
      </c>
      <c r="V718" s="79" t="s">
        <v>106</v>
      </c>
      <c r="W718" s="79" t="s">
        <v>878</v>
      </c>
      <c r="Y718" s="374" t="s">
        <v>7201</v>
      </c>
    </row>
    <row r="719" spans="1:25" x14ac:dyDescent="0.25">
      <c r="A719" s="275" t="s">
        <v>4872</v>
      </c>
      <c r="B719" s="199" t="s">
        <v>60</v>
      </c>
      <c r="C719" s="199" t="s">
        <v>805</v>
      </c>
      <c r="D719" s="199" t="s">
        <v>4873</v>
      </c>
      <c r="E719" s="199" t="s">
        <v>4874</v>
      </c>
      <c r="F719" s="62" t="s">
        <v>28</v>
      </c>
      <c r="G719" s="62" t="str">
        <f>_xlfn.IFNA(VLOOKUP($A719,'Engaged Deals'!$A:$J,2,FALSE),"No")</f>
        <v>No</v>
      </c>
      <c r="H719" s="62" t="s">
        <v>65</v>
      </c>
      <c r="I719" s="199" t="s">
        <v>43</v>
      </c>
      <c r="J719" s="233">
        <v>42854</v>
      </c>
      <c r="K719" s="234" t="s">
        <v>4875</v>
      </c>
      <c r="L719" s="199" t="s">
        <v>46</v>
      </c>
      <c r="M719" s="235"/>
      <c r="N719" s="236"/>
      <c r="O719" s="373">
        <f t="shared" si="11"/>
        <v>0</v>
      </c>
      <c r="P719" s="276"/>
      <c r="Q719" s="235"/>
      <c r="R719" s="237"/>
      <c r="S719" s="199"/>
      <c r="T719" s="199"/>
      <c r="U719" s="199"/>
      <c r="V719" s="199" t="s">
        <v>6256</v>
      </c>
      <c r="W719" s="199" t="s">
        <v>313</v>
      </c>
      <c r="Y719" s="374" t="s">
        <v>7201</v>
      </c>
    </row>
    <row r="720" spans="1:25" x14ac:dyDescent="0.25">
      <c r="A720" s="273" t="s">
        <v>787</v>
      </c>
      <c r="B720" s="79" t="s">
        <v>56</v>
      </c>
      <c r="C720" s="79" t="s">
        <v>510</v>
      </c>
      <c r="D720" s="79" t="s">
        <v>788</v>
      </c>
      <c r="E720" s="79" t="s">
        <v>789</v>
      </c>
      <c r="F720" s="62" t="s">
        <v>27</v>
      </c>
      <c r="G720" s="62" t="str">
        <f>_xlfn.IFNA(VLOOKUP($A720,'Engaged Deals'!$A:$J,2,FALSE),"No")</f>
        <v>No</v>
      </c>
      <c r="H720" s="62" t="s">
        <v>65</v>
      </c>
      <c r="I720" s="79" t="s">
        <v>39</v>
      </c>
      <c r="J720" s="80">
        <v>42886</v>
      </c>
      <c r="K720" s="174" t="s">
        <v>790</v>
      </c>
      <c r="L720" s="79" t="s">
        <v>48</v>
      </c>
      <c r="M720" s="238">
        <v>42886</v>
      </c>
      <c r="N720" s="167">
        <v>500000</v>
      </c>
      <c r="O720" s="373">
        <f t="shared" si="11"/>
        <v>0.5</v>
      </c>
      <c r="P720" s="274">
        <v>6</v>
      </c>
      <c r="Q720" s="238" t="s">
        <v>172</v>
      </c>
      <c r="R720" s="84" t="s">
        <v>103</v>
      </c>
      <c r="S720" s="79" t="s">
        <v>8</v>
      </c>
      <c r="T720" s="79" t="s">
        <v>104</v>
      </c>
      <c r="U720" s="79" t="s">
        <v>105</v>
      </c>
      <c r="V720" s="79" t="s">
        <v>5806</v>
      </c>
      <c r="W720" s="79" t="s">
        <v>791</v>
      </c>
      <c r="Y720" s="374" t="s">
        <v>7201</v>
      </c>
    </row>
    <row r="721" spans="1:25" x14ac:dyDescent="0.25">
      <c r="A721" s="273" t="s">
        <v>4071</v>
      </c>
      <c r="B721" s="79" t="s">
        <v>56</v>
      </c>
      <c r="C721" s="79" t="s">
        <v>510</v>
      </c>
      <c r="D721" s="79" t="s">
        <v>106</v>
      </c>
      <c r="E721" s="79" t="s">
        <v>106</v>
      </c>
      <c r="G721" s="62" t="str">
        <f>_xlfn.IFNA(VLOOKUP($A721,'Engaged Deals'!$A:$J,2,FALSE),"No")</f>
        <v>No</v>
      </c>
      <c r="H721" s="62" t="s">
        <v>65</v>
      </c>
      <c r="I721" s="79"/>
      <c r="J721" s="80">
        <v>42916</v>
      </c>
      <c r="K721" s="174" t="s">
        <v>4072</v>
      </c>
      <c r="L721" s="79" t="s">
        <v>142</v>
      </c>
      <c r="M721" s="238">
        <v>42916</v>
      </c>
      <c r="N721" s="167">
        <v>45000</v>
      </c>
      <c r="O721" s="373">
        <f t="shared" si="11"/>
        <v>4.4999999999999998E-2</v>
      </c>
      <c r="P721" s="274">
        <v>12</v>
      </c>
      <c r="Q721" s="238" t="s">
        <v>172</v>
      </c>
      <c r="R721" s="84" t="s">
        <v>103</v>
      </c>
      <c r="S721" s="79" t="s">
        <v>8</v>
      </c>
      <c r="T721" s="79" t="s">
        <v>104</v>
      </c>
      <c r="U721" s="79"/>
      <c r="V721" s="79" t="s">
        <v>6171</v>
      </c>
      <c r="W721" s="79" t="s">
        <v>186</v>
      </c>
      <c r="Y721" s="374" t="s">
        <v>7201</v>
      </c>
    </row>
    <row r="722" spans="1:25" x14ac:dyDescent="0.25">
      <c r="A722" s="273" t="s">
        <v>2752</v>
      </c>
      <c r="B722" s="79" t="s">
        <v>60</v>
      </c>
      <c r="C722" s="79" t="s">
        <v>543</v>
      </c>
      <c r="D722" s="79" t="s">
        <v>2753</v>
      </c>
      <c r="E722" s="79" t="s">
        <v>2754</v>
      </c>
      <c r="F722" s="62" t="s">
        <v>6576</v>
      </c>
      <c r="G722" s="62" t="str">
        <f>_xlfn.IFNA(VLOOKUP($A722,'Engaged Deals'!$A:$J,2,FALSE),"No")</f>
        <v>No</v>
      </c>
      <c r="H722" s="62" t="s">
        <v>65</v>
      </c>
      <c r="I722" s="79" t="s">
        <v>32</v>
      </c>
      <c r="J722" s="80">
        <v>42901</v>
      </c>
      <c r="K722" s="174" t="s">
        <v>2755</v>
      </c>
      <c r="L722" s="79" t="s">
        <v>46</v>
      </c>
      <c r="M722" s="238">
        <v>42901</v>
      </c>
      <c r="N722" s="167">
        <v>111111</v>
      </c>
      <c r="O722" s="373">
        <f t="shared" si="11"/>
        <v>0.111111</v>
      </c>
      <c r="P722" s="274">
        <v>12</v>
      </c>
      <c r="Q722" s="238" t="s">
        <v>113</v>
      </c>
      <c r="R722" s="84" t="s">
        <v>125</v>
      </c>
      <c r="S722" s="79" t="s">
        <v>8</v>
      </c>
      <c r="T722" s="79" t="s">
        <v>104</v>
      </c>
      <c r="U722" s="79"/>
      <c r="V722" s="79" t="s">
        <v>6009</v>
      </c>
      <c r="W722" s="79"/>
      <c r="Y722" s="374" t="s">
        <v>7201</v>
      </c>
    </row>
    <row r="723" spans="1:25" x14ac:dyDescent="0.25">
      <c r="A723" s="126" t="s">
        <v>6545</v>
      </c>
      <c r="B723" s="126" t="s">
        <v>60</v>
      </c>
      <c r="C723" s="126" t="s">
        <v>377</v>
      </c>
      <c r="D723" s="126" t="s">
        <v>6546</v>
      </c>
      <c r="E723" s="126" t="s">
        <v>6547</v>
      </c>
      <c r="F723" s="62" t="s">
        <v>26</v>
      </c>
      <c r="G723" s="62" t="str">
        <f>_xlfn.IFNA(VLOOKUP($A723,'Engaged Deals'!$A:$J,2,FALSE),"No")</f>
        <v>No</v>
      </c>
      <c r="H723" s="62" t="s">
        <v>65</v>
      </c>
      <c r="I723" s="126" t="s">
        <v>32</v>
      </c>
      <c r="J723" s="127">
        <v>42909</v>
      </c>
      <c r="K723" s="195">
        <v>42808</v>
      </c>
      <c r="L723" s="126" t="s">
        <v>47</v>
      </c>
      <c r="M723" s="195">
        <v>42909</v>
      </c>
      <c r="N723" s="128">
        <v>500000</v>
      </c>
      <c r="O723" s="373">
        <f t="shared" si="11"/>
        <v>0.5</v>
      </c>
      <c r="P723" s="277">
        <v>6</v>
      </c>
      <c r="Q723" s="127">
        <v>42824</v>
      </c>
      <c r="R723" s="202" t="s">
        <v>103</v>
      </c>
      <c r="S723" s="199" t="s">
        <v>8</v>
      </c>
      <c r="T723" s="126" t="s">
        <v>162</v>
      </c>
      <c r="U723" s="126" t="s">
        <v>105</v>
      </c>
      <c r="V723" s="126" t="s">
        <v>6722</v>
      </c>
      <c r="W723" s="199"/>
      <c r="Y723" s="374" t="s">
        <v>7201</v>
      </c>
    </row>
    <row r="724" spans="1:25" x14ac:dyDescent="0.25">
      <c r="A724" s="275" t="s">
        <v>643</v>
      </c>
      <c r="B724" s="199" t="s">
        <v>60</v>
      </c>
      <c r="C724" s="199" t="s">
        <v>138</v>
      </c>
      <c r="D724" s="199" t="s">
        <v>644</v>
      </c>
      <c r="E724" s="199" t="s">
        <v>634</v>
      </c>
      <c r="F724" s="62" t="s">
        <v>25</v>
      </c>
      <c r="G724" s="62" t="str">
        <f>_xlfn.IFNA(VLOOKUP($A724,'Engaged Deals'!$A:$J,2,FALSE),"No")</f>
        <v>No</v>
      </c>
      <c r="H724" s="62" t="s">
        <v>67</v>
      </c>
      <c r="I724" s="199" t="s">
        <v>35</v>
      </c>
      <c r="J724" s="233">
        <v>43066</v>
      </c>
      <c r="K724" s="234" t="s">
        <v>645</v>
      </c>
      <c r="L724" s="199" t="s">
        <v>46</v>
      </c>
      <c r="M724" s="235">
        <v>43101</v>
      </c>
      <c r="N724" s="236">
        <v>744000</v>
      </c>
      <c r="O724" s="373">
        <f t="shared" si="11"/>
        <v>0.74399999999999999</v>
      </c>
      <c r="P724" s="276">
        <v>12</v>
      </c>
      <c r="Q724" s="235" t="s">
        <v>635</v>
      </c>
      <c r="R724" s="237" t="s">
        <v>125</v>
      </c>
      <c r="S724" s="199" t="s">
        <v>9</v>
      </c>
      <c r="T724" s="199" t="s">
        <v>184</v>
      </c>
      <c r="U724" s="199" t="s">
        <v>185</v>
      </c>
      <c r="V724" s="199" t="s">
        <v>6324</v>
      </c>
      <c r="W724" s="199" t="s">
        <v>313</v>
      </c>
      <c r="Y724" s="374" t="s">
        <v>7201</v>
      </c>
    </row>
    <row r="725" spans="1:25" x14ac:dyDescent="0.25">
      <c r="A725" s="273" t="s">
        <v>5676</v>
      </c>
      <c r="B725" s="79" t="s">
        <v>60</v>
      </c>
      <c r="C725" s="79" t="s">
        <v>805</v>
      </c>
      <c r="D725" s="79" t="s">
        <v>5677</v>
      </c>
      <c r="E725" s="79" t="s">
        <v>5678</v>
      </c>
      <c r="F725" s="62" t="s">
        <v>26</v>
      </c>
      <c r="G725" s="62" t="str">
        <f>_xlfn.IFNA(VLOOKUP($A725,'Engaged Deals'!$A:$J,2,FALSE),"No")</f>
        <v>No</v>
      </c>
      <c r="H725" s="62" t="s">
        <v>65</v>
      </c>
      <c r="I725" s="79" t="s">
        <v>33</v>
      </c>
      <c r="J725" s="80">
        <v>42901</v>
      </c>
      <c r="K725" s="174" t="s">
        <v>5518</v>
      </c>
      <c r="L725" s="79" t="s">
        <v>47</v>
      </c>
      <c r="M725" s="238">
        <v>42901</v>
      </c>
      <c r="N725" s="167">
        <v>200000</v>
      </c>
      <c r="O725" s="373">
        <f t="shared" si="11"/>
        <v>0.2</v>
      </c>
      <c r="P725" s="274">
        <v>12</v>
      </c>
      <c r="Q725" s="238" t="s">
        <v>5535</v>
      </c>
      <c r="R725" s="84" t="s">
        <v>103</v>
      </c>
      <c r="S725" s="79" t="s">
        <v>9</v>
      </c>
      <c r="T725" s="79" t="s">
        <v>184</v>
      </c>
      <c r="U725" s="79" t="s">
        <v>185</v>
      </c>
      <c r="V725" s="79" t="s">
        <v>5929</v>
      </c>
      <c r="W725" s="79" t="s">
        <v>1629</v>
      </c>
      <c r="Y725" s="374" t="s">
        <v>7201</v>
      </c>
    </row>
    <row r="726" spans="1:25" x14ac:dyDescent="0.25">
      <c r="A726" s="275" t="s">
        <v>2734</v>
      </c>
      <c r="B726" s="199" t="s">
        <v>62</v>
      </c>
      <c r="C726" s="199" t="s">
        <v>1065</v>
      </c>
      <c r="D726" s="199" t="s">
        <v>2735</v>
      </c>
      <c r="E726" s="199" t="s">
        <v>1781</v>
      </c>
      <c r="F726" s="62" t="s">
        <v>27</v>
      </c>
      <c r="G726" s="62" t="str">
        <f>_xlfn.IFNA(VLOOKUP($A726,'Engaged Deals'!$A:$J,2,FALSE),"No")</f>
        <v>No</v>
      </c>
      <c r="H726" s="62" t="s">
        <v>67</v>
      </c>
      <c r="I726" s="199" t="s">
        <v>39</v>
      </c>
      <c r="J726" s="233">
        <v>43099</v>
      </c>
      <c r="K726" s="234" t="s">
        <v>2736</v>
      </c>
      <c r="L726" s="199" t="s">
        <v>47</v>
      </c>
      <c r="M726" s="235">
        <v>43099</v>
      </c>
      <c r="N726" s="236">
        <v>120000</v>
      </c>
      <c r="O726" s="373">
        <f t="shared" si="11"/>
        <v>0.12</v>
      </c>
      <c r="P726" s="276">
        <v>12</v>
      </c>
      <c r="Q726" s="235" t="s">
        <v>445</v>
      </c>
      <c r="R726" s="237" t="s">
        <v>103</v>
      </c>
      <c r="S726" s="199" t="s">
        <v>7</v>
      </c>
      <c r="T726" s="199" t="s">
        <v>477</v>
      </c>
      <c r="U726" s="199" t="s">
        <v>1138</v>
      </c>
      <c r="V726" s="199" t="s">
        <v>6461</v>
      </c>
      <c r="W726" s="199" t="s">
        <v>313</v>
      </c>
      <c r="Y726" s="374" t="s">
        <v>7201</v>
      </c>
    </row>
    <row r="727" spans="1:25" x14ac:dyDescent="0.25">
      <c r="A727" s="273" t="s">
        <v>4312</v>
      </c>
      <c r="B727" s="79" t="s">
        <v>56</v>
      </c>
      <c r="C727" s="79" t="s">
        <v>161</v>
      </c>
      <c r="D727" s="79" t="s">
        <v>3814</v>
      </c>
      <c r="E727" s="79" t="s">
        <v>4313</v>
      </c>
      <c r="F727" s="62" t="s">
        <v>26</v>
      </c>
      <c r="G727" s="62" t="str">
        <f>_xlfn.IFNA(VLOOKUP($A727,'Engaged Deals'!$A:$J,2,FALSE),"No")</f>
        <v>No</v>
      </c>
      <c r="H727" s="62" t="s">
        <v>65</v>
      </c>
      <c r="I727" s="79" t="s">
        <v>32</v>
      </c>
      <c r="J727" s="80">
        <v>42879</v>
      </c>
      <c r="K727" s="174" t="s">
        <v>4314</v>
      </c>
      <c r="L727" s="79" t="s">
        <v>46</v>
      </c>
      <c r="M727" s="238">
        <v>42879</v>
      </c>
      <c r="N727" s="167">
        <v>25000</v>
      </c>
      <c r="O727" s="373">
        <f t="shared" si="11"/>
        <v>2.5000000000000001E-2</v>
      </c>
      <c r="P727" s="274">
        <v>6</v>
      </c>
      <c r="Q727" s="238" t="s">
        <v>445</v>
      </c>
      <c r="R727" s="84" t="s">
        <v>125</v>
      </c>
      <c r="S727" s="79" t="s">
        <v>8</v>
      </c>
      <c r="T727" s="79" t="s">
        <v>104</v>
      </c>
      <c r="U727" s="79" t="s">
        <v>105</v>
      </c>
      <c r="V727" s="79" t="s">
        <v>6205</v>
      </c>
      <c r="W727" s="79"/>
      <c r="Y727" s="374" t="s">
        <v>7201</v>
      </c>
    </row>
    <row r="728" spans="1:25" x14ac:dyDescent="0.25">
      <c r="A728" s="275" t="s">
        <v>6918</v>
      </c>
      <c r="B728" s="199" t="s">
        <v>62</v>
      </c>
      <c r="C728" s="199" t="s">
        <v>429</v>
      </c>
      <c r="D728" s="199" t="s">
        <v>6919</v>
      </c>
      <c r="E728" s="199" t="s">
        <v>316</v>
      </c>
      <c r="F728" s="62" t="s">
        <v>26</v>
      </c>
      <c r="G728" s="62" t="str">
        <f>_xlfn.IFNA(VLOOKUP($A728,'Engaged Deals'!$A:$J,2,FALSE),"No")</f>
        <v>No</v>
      </c>
      <c r="H728" s="62" t="s">
        <v>66</v>
      </c>
      <c r="I728" s="199" t="s">
        <v>32</v>
      </c>
      <c r="J728" s="233">
        <v>42977</v>
      </c>
      <c r="K728" s="234" t="s">
        <v>6962</v>
      </c>
      <c r="L728" s="199" t="s">
        <v>47</v>
      </c>
      <c r="M728" s="233">
        <v>42977</v>
      </c>
      <c r="N728" s="236">
        <v>32201</v>
      </c>
      <c r="O728" s="373">
        <f t="shared" si="11"/>
        <v>3.2201E-2</v>
      </c>
      <c r="P728" s="276">
        <v>12</v>
      </c>
      <c r="Q728" s="235" t="s">
        <v>7101</v>
      </c>
      <c r="R728" s="237" t="s">
        <v>125</v>
      </c>
      <c r="S728" s="199" t="s">
        <v>9</v>
      </c>
      <c r="T728" s="199" t="s">
        <v>184</v>
      </c>
      <c r="U728" s="199" t="s">
        <v>185</v>
      </c>
      <c r="V728" s="199" t="s">
        <v>6963</v>
      </c>
      <c r="W728" s="199" t="s">
        <v>6972</v>
      </c>
      <c r="Y728" s="374" t="s">
        <v>7201</v>
      </c>
    </row>
    <row r="729" spans="1:25" x14ac:dyDescent="0.25">
      <c r="A729" s="273" t="s">
        <v>3114</v>
      </c>
      <c r="B729" s="79" t="s">
        <v>57</v>
      </c>
      <c r="C729" s="79" t="s">
        <v>98</v>
      </c>
      <c r="D729" s="79" t="s">
        <v>3115</v>
      </c>
      <c r="E729" s="79" t="s">
        <v>582</v>
      </c>
      <c r="F729" s="62" t="s">
        <v>26</v>
      </c>
      <c r="G729" s="62" t="str">
        <f>_xlfn.IFNA(VLOOKUP($A729,'Engaged Deals'!$A:$J,2,FALSE),"No")</f>
        <v>No</v>
      </c>
      <c r="H729" s="62" t="s">
        <v>65</v>
      </c>
      <c r="I729" s="79" t="s">
        <v>33</v>
      </c>
      <c r="J729" s="80">
        <v>42907</v>
      </c>
      <c r="K729" s="174" t="s">
        <v>3116</v>
      </c>
      <c r="L729" s="79" t="s">
        <v>46</v>
      </c>
      <c r="M729" s="238">
        <v>42907</v>
      </c>
      <c r="N729" s="167">
        <v>100000</v>
      </c>
      <c r="O729" s="373">
        <f t="shared" si="11"/>
        <v>0.1</v>
      </c>
      <c r="P729" s="274">
        <v>12</v>
      </c>
      <c r="Q729" s="238" t="s">
        <v>826</v>
      </c>
      <c r="R729" s="84" t="s">
        <v>125</v>
      </c>
      <c r="S729" s="79" t="s">
        <v>8</v>
      </c>
      <c r="T729" s="79" t="s">
        <v>104</v>
      </c>
      <c r="U729" s="79"/>
      <c r="V729" s="79" t="s">
        <v>106</v>
      </c>
      <c r="W729" s="79"/>
      <c r="Y729" s="374" t="s">
        <v>7201</v>
      </c>
    </row>
    <row r="730" spans="1:25" x14ac:dyDescent="0.25">
      <c r="A730" s="273" t="s">
        <v>618</v>
      </c>
      <c r="B730" s="79" t="s">
        <v>57</v>
      </c>
      <c r="C730" s="79" t="s">
        <v>98</v>
      </c>
      <c r="D730" s="79" t="s">
        <v>619</v>
      </c>
      <c r="E730" s="79" t="s">
        <v>620</v>
      </c>
      <c r="F730" s="62" t="s">
        <v>24</v>
      </c>
      <c r="G730" s="62" t="str">
        <f>_xlfn.IFNA(VLOOKUP($A730,'Engaged Deals'!$A:$J,2,FALSE),"No")</f>
        <v>No</v>
      </c>
      <c r="H730" s="62" t="s">
        <v>65</v>
      </c>
      <c r="I730" s="79" t="s">
        <v>37</v>
      </c>
      <c r="J730" s="80">
        <v>42901</v>
      </c>
      <c r="K730" s="174" t="s">
        <v>621</v>
      </c>
      <c r="L730" s="79" t="s">
        <v>47</v>
      </c>
      <c r="M730" s="238">
        <v>42901</v>
      </c>
      <c r="N730" s="167">
        <v>750000</v>
      </c>
      <c r="O730" s="373">
        <f t="shared" si="11"/>
        <v>0.75</v>
      </c>
      <c r="P730" s="274">
        <v>12</v>
      </c>
      <c r="Q730" s="238" t="s">
        <v>7102</v>
      </c>
      <c r="R730" s="84" t="s">
        <v>211</v>
      </c>
      <c r="S730" s="79" t="s">
        <v>8</v>
      </c>
      <c r="T730" s="79" t="s">
        <v>134</v>
      </c>
      <c r="U730" s="79" t="s">
        <v>5571</v>
      </c>
      <c r="V730" s="79" t="s">
        <v>106</v>
      </c>
      <c r="W730" s="79" t="s">
        <v>622</v>
      </c>
      <c r="Y730" s="374" t="s">
        <v>7201</v>
      </c>
    </row>
    <row r="731" spans="1:25" x14ac:dyDescent="0.25">
      <c r="A731" s="273" t="s">
        <v>618</v>
      </c>
      <c r="B731" s="79" t="s">
        <v>57</v>
      </c>
      <c r="C731" s="79" t="s">
        <v>98</v>
      </c>
      <c r="D731" s="79" t="s">
        <v>619</v>
      </c>
      <c r="E731" s="79" t="s">
        <v>620</v>
      </c>
      <c r="F731" s="62" t="s">
        <v>24</v>
      </c>
      <c r="G731" s="62" t="str">
        <f>_xlfn.IFNA(VLOOKUP($A731,'Engaged Deals'!$A:$J,2,FALSE),"No")</f>
        <v>No</v>
      </c>
      <c r="H731" s="62" t="s">
        <v>65</v>
      </c>
      <c r="I731" s="79" t="s">
        <v>37</v>
      </c>
      <c r="J731" s="80">
        <v>42901</v>
      </c>
      <c r="K731" s="174" t="s">
        <v>621</v>
      </c>
      <c r="L731" s="79" t="s">
        <v>47</v>
      </c>
      <c r="M731" s="238">
        <v>42901</v>
      </c>
      <c r="N731" s="167">
        <v>0</v>
      </c>
      <c r="O731" s="373">
        <f t="shared" si="11"/>
        <v>0</v>
      </c>
      <c r="P731" s="274">
        <v>12</v>
      </c>
      <c r="Q731" s="238" t="s">
        <v>7102</v>
      </c>
      <c r="R731" s="84" t="s">
        <v>125</v>
      </c>
      <c r="S731" s="79" t="s">
        <v>8</v>
      </c>
      <c r="T731" s="79" t="s">
        <v>134</v>
      </c>
      <c r="U731" s="79" t="s">
        <v>5571</v>
      </c>
      <c r="V731" s="79" t="s">
        <v>106</v>
      </c>
      <c r="W731" s="79" t="s">
        <v>622</v>
      </c>
      <c r="Y731" s="374" t="s">
        <v>7201</v>
      </c>
    </row>
    <row r="732" spans="1:25" x14ac:dyDescent="0.25">
      <c r="A732" s="113" t="s">
        <v>5487</v>
      </c>
      <c r="B732" s="113" t="s">
        <v>58</v>
      </c>
      <c r="C732" s="113" t="s">
        <v>58</v>
      </c>
      <c r="D732" s="113" t="s">
        <v>3496</v>
      </c>
      <c r="E732" s="113" t="s">
        <v>528</v>
      </c>
      <c r="F732" s="62" t="s">
        <v>26</v>
      </c>
      <c r="G732" s="62" t="str">
        <f>_xlfn.IFNA(VLOOKUP($A732,'Engaged Deals'!$A:$J,2,FALSE),"No")</f>
        <v>No</v>
      </c>
      <c r="H732" s="62" t="s">
        <v>68</v>
      </c>
      <c r="I732" s="113" t="s">
        <v>32</v>
      </c>
      <c r="J732" s="90">
        <v>42825</v>
      </c>
      <c r="K732" s="91" t="s">
        <v>5622</v>
      </c>
      <c r="L732" s="113" t="s">
        <v>4686</v>
      </c>
      <c r="M732" s="165">
        <v>42825</v>
      </c>
      <c r="N732" s="166">
        <v>8571</v>
      </c>
      <c r="O732" s="373">
        <f t="shared" si="11"/>
        <v>8.5710000000000005E-3</v>
      </c>
      <c r="P732" s="92">
        <v>12</v>
      </c>
      <c r="Q732" s="165" t="s">
        <v>7102</v>
      </c>
      <c r="R732" s="113" t="s">
        <v>578</v>
      </c>
      <c r="S732" s="113" t="s">
        <v>7</v>
      </c>
      <c r="T732" s="113" t="s">
        <v>477</v>
      </c>
      <c r="U732" s="113" t="s">
        <v>1138</v>
      </c>
      <c r="V732" s="113" t="s">
        <v>5623</v>
      </c>
      <c r="W732" s="113" t="s">
        <v>5624</v>
      </c>
      <c r="Y732" s="374" t="s">
        <v>7201</v>
      </c>
    </row>
    <row r="733" spans="1:25" x14ac:dyDescent="0.25">
      <c r="A733" s="126" t="s">
        <v>1714</v>
      </c>
      <c r="B733" s="126" t="s">
        <v>56</v>
      </c>
      <c r="C733" s="126" t="s">
        <v>510</v>
      </c>
      <c r="D733" s="126" t="s">
        <v>7712</v>
      </c>
      <c r="E733" s="126" t="s">
        <v>7713</v>
      </c>
      <c r="F733" s="62" t="s">
        <v>27</v>
      </c>
      <c r="G733" s="62" t="str">
        <f>_xlfn.IFNA(VLOOKUP($A733,'Engaged Deals'!$A:$J,2,FALSE),"No")</f>
        <v>No</v>
      </c>
      <c r="H733" s="62" t="s">
        <v>67</v>
      </c>
      <c r="I733" s="126" t="s">
        <v>39</v>
      </c>
      <c r="J733" s="127">
        <v>43046</v>
      </c>
      <c r="K733" s="195">
        <v>42776</v>
      </c>
      <c r="L733" s="126" t="s">
        <v>47</v>
      </c>
      <c r="M733" s="195">
        <v>43046</v>
      </c>
      <c r="N733" s="128">
        <v>250000</v>
      </c>
      <c r="O733" s="373">
        <f t="shared" si="11"/>
        <v>0.25</v>
      </c>
      <c r="P733" s="277">
        <v>12</v>
      </c>
      <c r="Q733" s="127">
        <v>42782</v>
      </c>
      <c r="R733" s="202" t="s">
        <v>103</v>
      </c>
      <c r="S733" s="126" t="s">
        <v>8</v>
      </c>
      <c r="T733" s="126" t="s">
        <v>1715</v>
      </c>
      <c r="U733" s="126" t="s">
        <v>518</v>
      </c>
      <c r="V733" s="126" t="s">
        <v>6459</v>
      </c>
      <c r="W733" s="126" t="s">
        <v>7096</v>
      </c>
      <c r="Y733" s="374" t="s">
        <v>7201</v>
      </c>
    </row>
    <row r="734" spans="1:25" x14ac:dyDescent="0.25">
      <c r="A734" s="275" t="s">
        <v>2545</v>
      </c>
      <c r="B734" s="199" t="s">
        <v>57</v>
      </c>
      <c r="C734" s="199" t="s">
        <v>391</v>
      </c>
      <c r="D734" s="199" t="s">
        <v>2546</v>
      </c>
      <c r="E734" s="199" t="s">
        <v>2547</v>
      </c>
      <c r="F734" s="62" t="s">
        <v>25</v>
      </c>
      <c r="G734" s="62" t="str">
        <f>_xlfn.IFNA(VLOOKUP($A734,'Engaged Deals'!$A:$J,2,FALSE),"No")</f>
        <v>Yes</v>
      </c>
      <c r="H734" s="62" t="s">
        <v>66</v>
      </c>
      <c r="I734" s="199" t="s">
        <v>35</v>
      </c>
      <c r="J734" s="233">
        <v>43007</v>
      </c>
      <c r="K734" s="234" t="s">
        <v>2548</v>
      </c>
      <c r="L734" s="199" t="s">
        <v>46</v>
      </c>
      <c r="M734" s="233">
        <v>43007</v>
      </c>
      <c r="N734" s="236">
        <v>150000</v>
      </c>
      <c r="O734" s="373">
        <f t="shared" si="11"/>
        <v>0.15</v>
      </c>
      <c r="P734" s="276">
        <v>12</v>
      </c>
      <c r="Q734" s="235" t="s">
        <v>2549</v>
      </c>
      <c r="R734" s="237" t="s">
        <v>103</v>
      </c>
      <c r="S734" s="199" t="s">
        <v>8</v>
      </c>
      <c r="T734" s="199" t="s">
        <v>104</v>
      </c>
      <c r="U734" s="199"/>
      <c r="V734" s="199" t="s">
        <v>5968</v>
      </c>
      <c r="W734" s="199"/>
      <c r="Y734" s="374" t="s">
        <v>7201</v>
      </c>
    </row>
    <row r="735" spans="1:25" x14ac:dyDescent="0.25">
      <c r="A735" s="275" t="s">
        <v>4237</v>
      </c>
      <c r="B735" s="199" t="s">
        <v>56</v>
      </c>
      <c r="C735" s="199" t="s">
        <v>161</v>
      </c>
      <c r="D735" s="199" t="s">
        <v>4238</v>
      </c>
      <c r="E735" s="199" t="s">
        <v>4239</v>
      </c>
      <c r="F735" s="62" t="s">
        <v>26</v>
      </c>
      <c r="G735" s="62" t="str">
        <f>_xlfn.IFNA(VLOOKUP($A735,'Engaged Deals'!$A:$J,2,FALSE),"No")</f>
        <v>No</v>
      </c>
      <c r="H735" s="62" t="s">
        <v>66</v>
      </c>
      <c r="I735" s="199" t="s">
        <v>32</v>
      </c>
      <c r="J735" s="233">
        <v>43008</v>
      </c>
      <c r="K735" s="234" t="s">
        <v>4240</v>
      </c>
      <c r="L735" s="199" t="s">
        <v>46</v>
      </c>
      <c r="M735" s="233">
        <v>43008</v>
      </c>
      <c r="N735" s="236">
        <v>30000</v>
      </c>
      <c r="O735" s="373">
        <f t="shared" si="11"/>
        <v>0.03</v>
      </c>
      <c r="P735" s="276">
        <v>12</v>
      </c>
      <c r="Q735" s="235" t="s">
        <v>2510</v>
      </c>
      <c r="R735" s="237" t="s">
        <v>125</v>
      </c>
      <c r="S735" s="199" t="s">
        <v>7</v>
      </c>
      <c r="T735" s="199" t="s">
        <v>388</v>
      </c>
      <c r="U735" s="199" t="s">
        <v>389</v>
      </c>
      <c r="V735" s="199" t="s">
        <v>6001</v>
      </c>
      <c r="W735" s="199"/>
      <c r="Y735" s="374" t="s">
        <v>7201</v>
      </c>
    </row>
    <row r="736" spans="1:25" x14ac:dyDescent="0.25">
      <c r="A736" s="273" t="s">
        <v>3773</v>
      </c>
      <c r="B736" s="79" t="s">
        <v>57</v>
      </c>
      <c r="C736" s="79" t="s">
        <v>98</v>
      </c>
      <c r="D736" s="79" t="s">
        <v>2507</v>
      </c>
      <c r="E736" s="79" t="s">
        <v>3774</v>
      </c>
      <c r="F736" s="62" t="s">
        <v>28</v>
      </c>
      <c r="G736" s="62" t="str">
        <f>_xlfn.IFNA(VLOOKUP($A736,'Engaged Deals'!$A:$J,2,FALSE),"No")</f>
        <v>No</v>
      </c>
      <c r="H736" s="62" t="s">
        <v>65</v>
      </c>
      <c r="I736" s="79" t="s">
        <v>31</v>
      </c>
      <c r="J736" s="80">
        <v>42914</v>
      </c>
      <c r="K736" s="174" t="s">
        <v>3775</v>
      </c>
      <c r="L736" s="79" t="s">
        <v>47</v>
      </c>
      <c r="M736" s="238">
        <v>42914</v>
      </c>
      <c r="N736" s="167">
        <v>50000</v>
      </c>
      <c r="O736" s="373">
        <f t="shared" si="11"/>
        <v>0.05</v>
      </c>
      <c r="P736" s="274">
        <v>12</v>
      </c>
      <c r="Q736" s="238" t="s">
        <v>7102</v>
      </c>
      <c r="R736" s="84" t="s">
        <v>211</v>
      </c>
      <c r="S736" s="79" t="s">
        <v>8</v>
      </c>
      <c r="T736" s="79" t="s">
        <v>134</v>
      </c>
      <c r="U736" s="79" t="s">
        <v>5586</v>
      </c>
      <c r="V736" s="79" t="s">
        <v>106</v>
      </c>
      <c r="W736" s="79" t="s">
        <v>297</v>
      </c>
      <c r="Y736" s="374" t="s">
        <v>7201</v>
      </c>
    </row>
    <row r="737" spans="1:25" x14ac:dyDescent="0.25">
      <c r="A737" s="275" t="s">
        <v>1120</v>
      </c>
      <c r="B737" s="199" t="s">
        <v>57</v>
      </c>
      <c r="C737" s="199" t="s">
        <v>1046</v>
      </c>
      <c r="D737" s="199" t="s">
        <v>1121</v>
      </c>
      <c r="E737" s="199" t="s">
        <v>1122</v>
      </c>
      <c r="F737" s="62" t="s">
        <v>27</v>
      </c>
      <c r="G737" s="62" t="str">
        <f>_xlfn.IFNA(VLOOKUP($A737,'Engaged Deals'!$A:$J,2,FALSE),"No")</f>
        <v>No</v>
      </c>
      <c r="H737" s="62" t="s">
        <v>67</v>
      </c>
      <c r="I737" s="199" t="s">
        <v>39</v>
      </c>
      <c r="J737" s="233">
        <v>43098</v>
      </c>
      <c r="K737" s="234" t="s">
        <v>1123</v>
      </c>
      <c r="L737" s="199" t="s">
        <v>47</v>
      </c>
      <c r="M737" s="235">
        <v>43098</v>
      </c>
      <c r="N737" s="236">
        <v>400000</v>
      </c>
      <c r="O737" s="373">
        <f t="shared" si="11"/>
        <v>0.4</v>
      </c>
      <c r="P737" s="276">
        <v>1</v>
      </c>
      <c r="Q737" s="235" t="s">
        <v>1124</v>
      </c>
      <c r="R737" s="237" t="s">
        <v>103</v>
      </c>
      <c r="S737" s="199" t="s">
        <v>12</v>
      </c>
      <c r="T737" s="199" t="s">
        <v>681</v>
      </c>
      <c r="U737" s="199" t="s">
        <v>1101</v>
      </c>
      <c r="V737" s="199" t="s">
        <v>6335</v>
      </c>
      <c r="W737" s="199"/>
      <c r="Y737" s="374" t="s">
        <v>7201</v>
      </c>
    </row>
    <row r="738" spans="1:25" x14ac:dyDescent="0.25">
      <c r="A738" s="273" t="s">
        <v>5711</v>
      </c>
      <c r="B738" s="79" t="s">
        <v>60</v>
      </c>
      <c r="C738" s="79" t="s">
        <v>805</v>
      </c>
      <c r="D738" s="79" t="s">
        <v>5712</v>
      </c>
      <c r="E738" s="79" t="s">
        <v>5713</v>
      </c>
      <c r="F738" s="62" t="s">
        <v>27</v>
      </c>
      <c r="G738" s="62" t="str">
        <f>_xlfn.IFNA(VLOOKUP($A738,'Engaged Deals'!$A:$J,2,FALSE),"No")</f>
        <v>No</v>
      </c>
      <c r="H738" s="62" t="s">
        <v>65</v>
      </c>
      <c r="I738" s="79" t="s">
        <v>39</v>
      </c>
      <c r="J738" s="80">
        <v>42852</v>
      </c>
      <c r="K738" s="174" t="s">
        <v>6092</v>
      </c>
      <c r="L738" s="79" t="s">
        <v>47</v>
      </c>
      <c r="M738" s="238">
        <v>42852</v>
      </c>
      <c r="N738" s="167">
        <v>90000</v>
      </c>
      <c r="O738" s="373">
        <f t="shared" si="11"/>
        <v>0.09</v>
      </c>
      <c r="P738" s="274">
        <v>12</v>
      </c>
      <c r="Q738" s="238" t="s">
        <v>5535</v>
      </c>
      <c r="R738" s="84" t="s">
        <v>103</v>
      </c>
      <c r="S738" s="79" t="s">
        <v>8</v>
      </c>
      <c r="T738" s="79" t="s">
        <v>104</v>
      </c>
      <c r="U738" s="79" t="s">
        <v>105</v>
      </c>
      <c r="V738" s="79" t="s">
        <v>6093</v>
      </c>
      <c r="W738" s="79" t="s">
        <v>186</v>
      </c>
      <c r="Y738" s="374" t="s">
        <v>7201</v>
      </c>
    </row>
    <row r="739" spans="1:25" x14ac:dyDescent="0.25">
      <c r="A739" s="273" t="s">
        <v>1285</v>
      </c>
      <c r="B739" s="79" t="s">
        <v>60</v>
      </c>
      <c r="C739" s="79" t="s">
        <v>805</v>
      </c>
      <c r="D739" s="79" t="s">
        <v>1286</v>
      </c>
      <c r="E739" s="79" t="s">
        <v>1287</v>
      </c>
      <c r="F739" s="62" t="s">
        <v>27</v>
      </c>
      <c r="G739" s="62" t="str">
        <f>_xlfn.IFNA(VLOOKUP($A739,'Engaged Deals'!$A:$J,2,FALSE),"No")</f>
        <v>No</v>
      </c>
      <c r="H739" s="62" t="s">
        <v>65</v>
      </c>
      <c r="I739" s="79" t="s">
        <v>40</v>
      </c>
      <c r="J739" s="80">
        <v>42905</v>
      </c>
      <c r="K739" s="174" t="s">
        <v>1288</v>
      </c>
      <c r="L739" s="79" t="s">
        <v>46</v>
      </c>
      <c r="M739" s="238">
        <v>42905</v>
      </c>
      <c r="N739" s="167">
        <v>300000</v>
      </c>
      <c r="O739" s="373">
        <f t="shared" si="11"/>
        <v>0.3</v>
      </c>
      <c r="P739" s="274">
        <v>12</v>
      </c>
      <c r="Q739" s="238" t="s">
        <v>445</v>
      </c>
      <c r="R739" s="84" t="s">
        <v>125</v>
      </c>
      <c r="S739" s="79" t="s">
        <v>8</v>
      </c>
      <c r="T739" s="79" t="s">
        <v>134</v>
      </c>
      <c r="U739" s="79" t="s">
        <v>5491</v>
      </c>
      <c r="V739" s="79" t="s">
        <v>5849</v>
      </c>
      <c r="W739" s="79" t="s">
        <v>186</v>
      </c>
      <c r="Y739" s="374" t="s">
        <v>7201</v>
      </c>
    </row>
    <row r="740" spans="1:25" x14ac:dyDescent="0.25">
      <c r="A740" s="273" t="s">
        <v>3111</v>
      </c>
      <c r="B740" s="79" t="s">
        <v>57</v>
      </c>
      <c r="C740" s="79" t="s">
        <v>182</v>
      </c>
      <c r="D740" s="79" t="s">
        <v>3112</v>
      </c>
      <c r="E740" s="79" t="s">
        <v>582</v>
      </c>
      <c r="F740" s="62" t="s">
        <v>24</v>
      </c>
      <c r="G740" s="62" t="str">
        <f>_xlfn.IFNA(VLOOKUP($A740,'Engaged Deals'!$A:$J,2,FALSE),"No")</f>
        <v>No</v>
      </c>
      <c r="H740" s="62" t="s">
        <v>65</v>
      </c>
      <c r="I740" s="79" t="s">
        <v>38</v>
      </c>
      <c r="J740" s="80">
        <v>42860</v>
      </c>
      <c r="K740" s="174" t="s">
        <v>3113</v>
      </c>
      <c r="L740" s="79" t="s">
        <v>48</v>
      </c>
      <c r="M740" s="238">
        <v>42860</v>
      </c>
      <c r="N740" s="167">
        <v>100000</v>
      </c>
      <c r="O740" s="373">
        <f t="shared" si="11"/>
        <v>0.1</v>
      </c>
      <c r="P740" s="274">
        <v>3</v>
      </c>
      <c r="Q740" s="238" t="s">
        <v>7313</v>
      </c>
      <c r="R740" s="84" t="s">
        <v>292</v>
      </c>
      <c r="S740" s="79" t="s">
        <v>8</v>
      </c>
      <c r="T740" s="79" t="s">
        <v>104</v>
      </c>
      <c r="U740" s="79" t="s">
        <v>105</v>
      </c>
      <c r="V740" s="79" t="s">
        <v>5507</v>
      </c>
      <c r="W740" s="79" t="s">
        <v>1900</v>
      </c>
      <c r="Y740" s="374" t="s">
        <v>7201</v>
      </c>
    </row>
    <row r="741" spans="1:25" x14ac:dyDescent="0.25">
      <c r="A741" s="273" t="s">
        <v>5664</v>
      </c>
      <c r="B741" s="79" t="s">
        <v>59</v>
      </c>
      <c r="C741" s="79" t="s">
        <v>468</v>
      </c>
      <c r="D741" s="79" t="s">
        <v>5665</v>
      </c>
      <c r="E741" s="79" t="s">
        <v>316</v>
      </c>
      <c r="F741" s="62" t="s">
        <v>26</v>
      </c>
      <c r="G741" s="62" t="str">
        <f>_xlfn.IFNA(VLOOKUP($A741,'Engaged Deals'!$A:$J,2,FALSE),"No")</f>
        <v>No</v>
      </c>
      <c r="H741" s="62" t="s">
        <v>65</v>
      </c>
      <c r="I741" s="79" t="s">
        <v>33</v>
      </c>
      <c r="J741" s="80">
        <v>42916</v>
      </c>
      <c r="K741" s="174" t="s">
        <v>5893</v>
      </c>
      <c r="L741" s="79" t="s">
        <v>47</v>
      </c>
      <c r="M741" s="238">
        <v>42916</v>
      </c>
      <c r="N741" s="167">
        <v>243450</v>
      </c>
      <c r="O741" s="373">
        <f t="shared" si="11"/>
        <v>0.24345</v>
      </c>
      <c r="P741" s="274">
        <v>1</v>
      </c>
      <c r="Q741" s="238" t="s">
        <v>7102</v>
      </c>
      <c r="R741" s="84" t="s">
        <v>292</v>
      </c>
      <c r="S741" s="79" t="s">
        <v>13</v>
      </c>
      <c r="T741" s="79" t="s">
        <v>126</v>
      </c>
      <c r="U741" s="79" t="s">
        <v>498</v>
      </c>
      <c r="V741" s="79" t="s">
        <v>5894</v>
      </c>
      <c r="W741" s="79" t="s">
        <v>186</v>
      </c>
      <c r="Y741" s="374" t="s">
        <v>7201</v>
      </c>
    </row>
    <row r="742" spans="1:25" x14ac:dyDescent="0.25">
      <c r="A742" s="275" t="s">
        <v>2074</v>
      </c>
      <c r="B742" s="199" t="s">
        <v>57</v>
      </c>
      <c r="C742" s="199" t="s">
        <v>98</v>
      </c>
      <c r="D742" s="199" t="s">
        <v>1997</v>
      </c>
      <c r="E742" s="199" t="s">
        <v>2075</v>
      </c>
      <c r="F742" s="62" t="s">
        <v>27</v>
      </c>
      <c r="G742" s="62" t="str">
        <f>_xlfn.IFNA(VLOOKUP($A742,'Engaged Deals'!$A:$J,2,FALSE),"No")</f>
        <v>No</v>
      </c>
      <c r="H742" s="62" t="s">
        <v>66</v>
      </c>
      <c r="I742" s="199" t="s">
        <v>39</v>
      </c>
      <c r="J742" s="233">
        <v>42990</v>
      </c>
      <c r="K742" s="234" t="s">
        <v>2076</v>
      </c>
      <c r="L742" s="199" t="s">
        <v>47</v>
      </c>
      <c r="M742" s="233">
        <v>42990</v>
      </c>
      <c r="N742" s="236">
        <v>200000</v>
      </c>
      <c r="O742" s="373">
        <f t="shared" si="11"/>
        <v>0.2</v>
      </c>
      <c r="P742" s="276">
        <v>1</v>
      </c>
      <c r="Q742" s="235" t="s">
        <v>7102</v>
      </c>
      <c r="R742" s="237" t="s">
        <v>125</v>
      </c>
      <c r="S742" s="199" t="s">
        <v>13</v>
      </c>
      <c r="T742" s="199" t="s">
        <v>860</v>
      </c>
      <c r="U742" s="199" t="s">
        <v>2077</v>
      </c>
      <c r="V742" s="199" t="s">
        <v>106</v>
      </c>
      <c r="W742" s="199" t="s">
        <v>2078</v>
      </c>
      <c r="Y742" s="374" t="s">
        <v>7201</v>
      </c>
    </row>
    <row r="743" spans="1:25" x14ac:dyDescent="0.25">
      <c r="A743" s="273" t="s">
        <v>4235</v>
      </c>
      <c r="B743" s="79" t="s">
        <v>57</v>
      </c>
      <c r="C743" s="79" t="s">
        <v>775</v>
      </c>
      <c r="D743" s="79" t="s">
        <v>106</v>
      </c>
      <c r="E743" s="79" t="s">
        <v>106</v>
      </c>
      <c r="G743" s="62" t="str">
        <f>_xlfn.IFNA(VLOOKUP($A743,'Engaged Deals'!$A:$J,2,FALSE),"No")</f>
        <v>No</v>
      </c>
      <c r="H743" s="62" t="s">
        <v>65</v>
      </c>
      <c r="I743" s="79"/>
      <c r="J743" s="80">
        <v>42916</v>
      </c>
      <c r="K743" s="174" t="s">
        <v>4236</v>
      </c>
      <c r="L743" s="79" t="s">
        <v>46</v>
      </c>
      <c r="M743" s="238">
        <v>42916</v>
      </c>
      <c r="N743" s="167">
        <v>30000</v>
      </c>
      <c r="O743" s="373">
        <f t="shared" si="11"/>
        <v>0.03</v>
      </c>
      <c r="P743" s="274">
        <v>12</v>
      </c>
      <c r="Q743" s="238" t="s">
        <v>1118</v>
      </c>
      <c r="R743" s="84" t="s">
        <v>125</v>
      </c>
      <c r="S743" s="79" t="s">
        <v>8</v>
      </c>
      <c r="T743" s="79" t="s">
        <v>104</v>
      </c>
      <c r="U743" s="79"/>
      <c r="V743" s="79" t="s">
        <v>5792</v>
      </c>
      <c r="W743" s="79" t="s">
        <v>186</v>
      </c>
      <c r="Y743" s="374" t="s">
        <v>7201</v>
      </c>
    </row>
    <row r="744" spans="1:25" x14ac:dyDescent="0.25">
      <c r="A744" s="273" t="s">
        <v>2164</v>
      </c>
      <c r="B744" s="79" t="s">
        <v>58</v>
      </c>
      <c r="C744" s="79" t="s">
        <v>58</v>
      </c>
      <c r="D744" s="79" t="s">
        <v>2165</v>
      </c>
      <c r="E744" s="79" t="s">
        <v>1015</v>
      </c>
      <c r="F744" s="62" t="s">
        <v>26</v>
      </c>
      <c r="G744" s="62" t="str">
        <f>_xlfn.IFNA(VLOOKUP($A744,'Engaged Deals'!$A:$J,2,FALSE),"No")</f>
        <v>No</v>
      </c>
      <c r="H744" s="62" t="s">
        <v>65</v>
      </c>
      <c r="I744" s="79" t="s">
        <v>32</v>
      </c>
      <c r="J744" s="80">
        <v>42886</v>
      </c>
      <c r="K744" s="174" t="s">
        <v>2166</v>
      </c>
      <c r="L744" s="79" t="s">
        <v>47</v>
      </c>
      <c r="M744" s="238">
        <v>42886</v>
      </c>
      <c r="N744" s="167">
        <v>190476</v>
      </c>
      <c r="O744" s="373">
        <f t="shared" si="11"/>
        <v>0.19047600000000001</v>
      </c>
      <c r="P744" s="274">
        <v>12</v>
      </c>
      <c r="Q744" s="238" t="s">
        <v>226</v>
      </c>
      <c r="R744" s="84" t="s">
        <v>103</v>
      </c>
      <c r="S744" s="79" t="s">
        <v>8</v>
      </c>
      <c r="T744" s="79" t="s">
        <v>134</v>
      </c>
      <c r="U744" s="79" t="s">
        <v>5531</v>
      </c>
      <c r="V744" s="79" t="s">
        <v>5945</v>
      </c>
      <c r="W744" s="79" t="s">
        <v>2167</v>
      </c>
      <c r="Y744" s="374" t="s">
        <v>7201</v>
      </c>
    </row>
    <row r="745" spans="1:25" x14ac:dyDescent="0.25">
      <c r="A745" s="273" t="s">
        <v>3108</v>
      </c>
      <c r="B745" s="79" t="s">
        <v>56</v>
      </c>
      <c r="C745" s="79" t="s">
        <v>161</v>
      </c>
      <c r="D745" s="79" t="s">
        <v>3109</v>
      </c>
      <c r="E745" s="79" t="s">
        <v>1081</v>
      </c>
      <c r="F745" s="62" t="s">
        <v>26</v>
      </c>
      <c r="G745" s="62" t="str">
        <f>_xlfn.IFNA(VLOOKUP($A745,'Engaged Deals'!$A:$J,2,FALSE),"No")</f>
        <v>No</v>
      </c>
      <c r="H745" s="62" t="s">
        <v>65</v>
      </c>
      <c r="I745" s="79" t="s">
        <v>33</v>
      </c>
      <c r="J745" s="80">
        <v>42902</v>
      </c>
      <c r="K745" s="174" t="s">
        <v>3110</v>
      </c>
      <c r="L745" s="79" t="s">
        <v>47</v>
      </c>
      <c r="M745" s="238">
        <v>42902</v>
      </c>
      <c r="N745" s="167">
        <v>100000</v>
      </c>
      <c r="O745" s="373">
        <f t="shared" si="11"/>
        <v>0.1</v>
      </c>
      <c r="P745" s="274">
        <v>12</v>
      </c>
      <c r="Q745" s="238" t="s">
        <v>7289</v>
      </c>
      <c r="R745" s="84" t="s">
        <v>292</v>
      </c>
      <c r="S745" s="79" t="s">
        <v>16</v>
      </c>
      <c r="T745" s="79" t="s">
        <v>16</v>
      </c>
      <c r="U745" s="79" t="s">
        <v>993</v>
      </c>
      <c r="V745" s="79" t="s">
        <v>6052</v>
      </c>
      <c r="W745" s="79" t="s">
        <v>757</v>
      </c>
      <c r="Y745" s="374" t="s">
        <v>7201</v>
      </c>
    </row>
    <row r="746" spans="1:25" x14ac:dyDescent="0.25">
      <c r="A746" s="273" t="s">
        <v>3931</v>
      </c>
      <c r="B746" s="82" t="s">
        <v>57</v>
      </c>
      <c r="C746" s="82" t="s">
        <v>182</v>
      </c>
      <c r="D746" s="82" t="s">
        <v>3932</v>
      </c>
      <c r="E746" s="82" t="s">
        <v>3933</v>
      </c>
      <c r="F746" s="62" t="s">
        <v>28</v>
      </c>
      <c r="G746" s="62" t="str">
        <f>_xlfn.IFNA(VLOOKUP($A746,'Engaged Deals'!$A:$J,2,FALSE),"No")</f>
        <v>No</v>
      </c>
      <c r="H746" s="62" t="s">
        <v>65</v>
      </c>
      <c r="I746" s="82" t="s">
        <v>34</v>
      </c>
      <c r="J746" s="80">
        <v>42883</v>
      </c>
      <c r="K746" s="174" t="s">
        <v>3934</v>
      </c>
      <c r="L746" s="82" t="s">
        <v>142</v>
      </c>
      <c r="M746" s="81">
        <v>42883</v>
      </c>
      <c r="N746" s="303">
        <v>50000</v>
      </c>
      <c r="O746" s="373">
        <f t="shared" si="11"/>
        <v>0.05</v>
      </c>
      <c r="P746" s="274">
        <v>12</v>
      </c>
      <c r="Q746" s="81" t="s">
        <v>445</v>
      </c>
      <c r="R746" s="84" t="s">
        <v>125</v>
      </c>
      <c r="S746" s="82" t="s">
        <v>8</v>
      </c>
      <c r="T746" s="82" t="s">
        <v>104</v>
      </c>
      <c r="U746" s="82" t="s">
        <v>105</v>
      </c>
      <c r="V746" s="82" t="s">
        <v>6105</v>
      </c>
      <c r="W746" s="82"/>
      <c r="Y746" s="374" t="s">
        <v>7201</v>
      </c>
    </row>
    <row r="747" spans="1:25" x14ac:dyDescent="0.25">
      <c r="A747" s="275" t="s">
        <v>1356</v>
      </c>
      <c r="B747" s="199" t="s">
        <v>57</v>
      </c>
      <c r="C747" s="199" t="s">
        <v>1348</v>
      </c>
      <c r="D747" s="199" t="s">
        <v>1357</v>
      </c>
      <c r="E747" s="199" t="s">
        <v>1358</v>
      </c>
      <c r="F747" s="62" t="s">
        <v>26</v>
      </c>
      <c r="G747" s="62" t="str">
        <f>_xlfn.IFNA(VLOOKUP($A747,'Engaged Deals'!$A:$J,2,FALSE),"No")</f>
        <v>No</v>
      </c>
      <c r="H747" s="62" t="s">
        <v>66</v>
      </c>
      <c r="I747" s="199" t="s">
        <v>32</v>
      </c>
      <c r="J747" s="233">
        <v>42993</v>
      </c>
      <c r="K747" s="234" t="s">
        <v>1359</v>
      </c>
      <c r="L747" s="199" t="s">
        <v>47</v>
      </c>
      <c r="M747" s="233">
        <v>42993</v>
      </c>
      <c r="N747" s="236">
        <v>300000</v>
      </c>
      <c r="O747" s="373">
        <f t="shared" si="11"/>
        <v>0.3</v>
      </c>
      <c r="P747" s="276">
        <v>12</v>
      </c>
      <c r="Q747" s="235" t="s">
        <v>7102</v>
      </c>
      <c r="R747" s="237" t="s">
        <v>103</v>
      </c>
      <c r="S747" s="199" t="s">
        <v>9</v>
      </c>
      <c r="T747" s="199" t="s">
        <v>184</v>
      </c>
      <c r="U747" s="199" t="s">
        <v>1360</v>
      </c>
      <c r="V747" s="199" t="s">
        <v>5569</v>
      </c>
      <c r="W747" s="199" t="s">
        <v>667</v>
      </c>
      <c r="Y747" s="374" t="s">
        <v>7201</v>
      </c>
    </row>
    <row r="748" spans="1:25" x14ac:dyDescent="0.25">
      <c r="A748" s="275" t="s">
        <v>1728</v>
      </c>
      <c r="B748" s="199" t="s">
        <v>59</v>
      </c>
      <c r="C748" s="199" t="s">
        <v>468</v>
      </c>
      <c r="D748" s="199" t="s">
        <v>1729</v>
      </c>
      <c r="E748" s="199" t="s">
        <v>1399</v>
      </c>
      <c r="F748" s="62" t="s">
        <v>25</v>
      </c>
      <c r="G748" s="62" t="str">
        <f>_xlfn.IFNA(VLOOKUP($A748,'Engaged Deals'!$A:$J,2,FALSE),"No")</f>
        <v>No</v>
      </c>
      <c r="H748" s="62" t="s">
        <v>67</v>
      </c>
      <c r="I748" s="199" t="s">
        <v>35</v>
      </c>
      <c r="J748" s="233">
        <v>43098</v>
      </c>
      <c r="K748" s="234" t="s">
        <v>1730</v>
      </c>
      <c r="L748" s="199" t="s">
        <v>47</v>
      </c>
      <c r="M748" s="235">
        <v>43098</v>
      </c>
      <c r="N748" s="236">
        <v>242612</v>
      </c>
      <c r="O748" s="373">
        <f t="shared" si="11"/>
        <v>0.24261199999999999</v>
      </c>
      <c r="P748" s="276">
        <v>1</v>
      </c>
      <c r="Q748" s="235" t="s">
        <v>7059</v>
      </c>
      <c r="R748" s="237" t="s">
        <v>103</v>
      </c>
      <c r="S748" s="199" t="s">
        <v>7</v>
      </c>
      <c r="T748" s="199" t="s">
        <v>388</v>
      </c>
      <c r="U748" s="199" t="s">
        <v>389</v>
      </c>
      <c r="V748" s="199" t="s">
        <v>5797</v>
      </c>
      <c r="W748" s="199" t="s">
        <v>667</v>
      </c>
      <c r="Y748" s="374" t="s">
        <v>7201</v>
      </c>
    </row>
    <row r="749" spans="1:25" x14ac:dyDescent="0.25">
      <c r="A749" s="273" t="s">
        <v>2698</v>
      </c>
      <c r="B749" s="79" t="s">
        <v>56</v>
      </c>
      <c r="C749" s="79" t="s">
        <v>235</v>
      </c>
      <c r="D749" s="79" t="s">
        <v>2434</v>
      </c>
      <c r="E749" s="79" t="s">
        <v>2699</v>
      </c>
      <c r="F749" s="62" t="s">
        <v>24</v>
      </c>
      <c r="G749" s="62" t="str">
        <f>_xlfn.IFNA(VLOOKUP($A749,'Engaged Deals'!$A:$J,2,FALSE),"No")</f>
        <v>No</v>
      </c>
      <c r="H749" s="62" t="s">
        <v>65</v>
      </c>
      <c r="I749" s="79" t="s">
        <v>37</v>
      </c>
      <c r="J749" s="80">
        <v>42870</v>
      </c>
      <c r="K749" s="174" t="s">
        <v>2700</v>
      </c>
      <c r="L749" s="79" t="s">
        <v>46</v>
      </c>
      <c r="M749" s="238">
        <v>42870</v>
      </c>
      <c r="N749" s="167">
        <v>120000</v>
      </c>
      <c r="O749" s="373">
        <f t="shared" si="11"/>
        <v>0.12</v>
      </c>
      <c r="P749" s="274">
        <v>12</v>
      </c>
      <c r="Q749" s="238" t="s">
        <v>812</v>
      </c>
      <c r="R749" s="84" t="s">
        <v>125</v>
      </c>
      <c r="S749" s="79" t="s">
        <v>8</v>
      </c>
      <c r="T749" s="79" t="s">
        <v>104</v>
      </c>
      <c r="U749" s="79"/>
      <c r="V749" s="79" t="s">
        <v>6003</v>
      </c>
      <c r="W749" s="79" t="s">
        <v>2701</v>
      </c>
      <c r="Y749" s="374" t="s">
        <v>7201</v>
      </c>
    </row>
    <row r="750" spans="1:25" x14ac:dyDescent="0.25">
      <c r="A750" s="273" t="s">
        <v>2826</v>
      </c>
      <c r="B750" s="79" t="s">
        <v>57</v>
      </c>
      <c r="C750" s="79" t="s">
        <v>182</v>
      </c>
      <c r="D750" s="79" t="s">
        <v>2827</v>
      </c>
      <c r="E750" s="79" t="s">
        <v>2828</v>
      </c>
      <c r="F750" s="62" t="s">
        <v>26</v>
      </c>
      <c r="G750" s="62" t="str">
        <f>_xlfn.IFNA(VLOOKUP($A750,'Engaged Deals'!$A:$J,2,FALSE),"No")</f>
        <v>No</v>
      </c>
      <c r="H750" s="62" t="s">
        <v>65</v>
      </c>
      <c r="I750" s="79" t="s">
        <v>32</v>
      </c>
      <c r="J750" s="80">
        <v>42908</v>
      </c>
      <c r="K750" s="174" t="s">
        <v>2829</v>
      </c>
      <c r="L750" s="79" t="s">
        <v>47</v>
      </c>
      <c r="M750" s="238">
        <v>42908</v>
      </c>
      <c r="N750" s="167">
        <v>100000</v>
      </c>
      <c r="O750" s="373">
        <f t="shared" si="11"/>
        <v>0.1</v>
      </c>
      <c r="P750" s="274">
        <v>12</v>
      </c>
      <c r="Q750" s="238" t="s">
        <v>7101</v>
      </c>
      <c r="R750" s="84" t="s">
        <v>103</v>
      </c>
      <c r="S750" s="79" t="s">
        <v>8</v>
      </c>
      <c r="T750" s="79" t="s">
        <v>104</v>
      </c>
      <c r="U750" s="79" t="s">
        <v>344</v>
      </c>
      <c r="V750" s="79" t="s">
        <v>5552</v>
      </c>
      <c r="W750" s="79" t="s">
        <v>2830</v>
      </c>
      <c r="Y750" s="374" t="s">
        <v>7201</v>
      </c>
    </row>
    <row r="751" spans="1:25" x14ac:dyDescent="0.25">
      <c r="A751" s="273" t="s">
        <v>3561</v>
      </c>
      <c r="B751" s="79" t="s">
        <v>57</v>
      </c>
      <c r="C751" s="79" t="s">
        <v>324</v>
      </c>
      <c r="D751" s="79" t="s">
        <v>3562</v>
      </c>
      <c r="E751" s="79" t="s">
        <v>582</v>
      </c>
      <c r="F751" s="62" t="s">
        <v>25</v>
      </c>
      <c r="G751" s="62" t="str">
        <f>_xlfn.IFNA(VLOOKUP($A751,'Engaged Deals'!$A:$J,2,FALSE),"No")</f>
        <v>No</v>
      </c>
      <c r="H751" s="62" t="s">
        <v>65</v>
      </c>
      <c r="I751" s="79" t="s">
        <v>35</v>
      </c>
      <c r="J751" s="80">
        <v>42915</v>
      </c>
      <c r="K751" s="174" t="s">
        <v>3563</v>
      </c>
      <c r="L751" s="79" t="s">
        <v>46</v>
      </c>
      <c r="M751" s="238">
        <v>42915</v>
      </c>
      <c r="N751" s="167">
        <v>77500</v>
      </c>
      <c r="O751" s="373">
        <f t="shared" si="11"/>
        <v>7.7499999999999999E-2</v>
      </c>
      <c r="P751" s="274">
        <v>12</v>
      </c>
      <c r="Q751" s="238" t="s">
        <v>6102</v>
      </c>
      <c r="R751" s="84" t="s">
        <v>125</v>
      </c>
      <c r="S751" s="79" t="s">
        <v>8</v>
      </c>
      <c r="T751" s="79" t="s">
        <v>104</v>
      </c>
      <c r="U751" s="79" t="s">
        <v>105</v>
      </c>
      <c r="V751" s="79" t="s">
        <v>6103</v>
      </c>
      <c r="W751" s="79" t="s">
        <v>757</v>
      </c>
      <c r="Y751" s="374" t="s">
        <v>7201</v>
      </c>
    </row>
    <row r="752" spans="1:25" x14ac:dyDescent="0.25">
      <c r="A752" s="275" t="s">
        <v>3105</v>
      </c>
      <c r="B752" s="199" t="s">
        <v>59</v>
      </c>
      <c r="C752" s="199" t="s">
        <v>468</v>
      </c>
      <c r="D752" s="199" t="s">
        <v>3106</v>
      </c>
      <c r="E752" s="199" t="s">
        <v>1015</v>
      </c>
      <c r="F752" s="62" t="s">
        <v>26</v>
      </c>
      <c r="G752" s="62" t="str">
        <f>_xlfn.IFNA(VLOOKUP($A752,'Engaged Deals'!$A:$J,2,FALSE),"No")</f>
        <v>No</v>
      </c>
      <c r="H752" s="62" t="s">
        <v>67</v>
      </c>
      <c r="I752" s="199" t="s">
        <v>32</v>
      </c>
      <c r="J752" s="233">
        <v>43068</v>
      </c>
      <c r="K752" s="234" t="s">
        <v>3107</v>
      </c>
      <c r="L752" s="199" t="s">
        <v>47</v>
      </c>
      <c r="M752" s="235">
        <v>43068</v>
      </c>
      <c r="N752" s="236">
        <v>100000</v>
      </c>
      <c r="O752" s="373">
        <f t="shared" si="11"/>
        <v>0.1</v>
      </c>
      <c r="P752" s="276">
        <v>12</v>
      </c>
      <c r="Q752" s="235" t="s">
        <v>5535</v>
      </c>
      <c r="R752" s="237" t="s">
        <v>103</v>
      </c>
      <c r="S752" s="199" t="s">
        <v>8</v>
      </c>
      <c r="T752" s="199" t="s">
        <v>104</v>
      </c>
      <c r="U752" s="199" t="s">
        <v>105</v>
      </c>
      <c r="V752" s="199" t="s">
        <v>6483</v>
      </c>
      <c r="W752" s="199" t="s">
        <v>221</v>
      </c>
      <c r="Y752" s="374" t="s">
        <v>7201</v>
      </c>
    </row>
    <row r="753" spans="1:25" x14ac:dyDescent="0.25">
      <c r="A753" s="273" t="s">
        <v>3410</v>
      </c>
      <c r="B753" s="79" t="s">
        <v>58</v>
      </c>
      <c r="C753" s="79" t="s">
        <v>58</v>
      </c>
      <c r="D753" s="79" t="s">
        <v>3411</v>
      </c>
      <c r="E753" s="79" t="s">
        <v>3412</v>
      </c>
      <c r="F753" s="62" t="s">
        <v>27</v>
      </c>
      <c r="G753" s="62" t="str">
        <f>_xlfn.IFNA(VLOOKUP($A753,'Engaged Deals'!$A:$J,2,FALSE),"No")</f>
        <v>No</v>
      </c>
      <c r="H753" s="62" t="s">
        <v>65</v>
      </c>
      <c r="I753" s="79" t="s">
        <v>39</v>
      </c>
      <c r="J753" s="80">
        <v>42863</v>
      </c>
      <c r="K753" s="174" t="s">
        <v>3413</v>
      </c>
      <c r="L753" s="79" t="s">
        <v>46</v>
      </c>
      <c r="M753" s="238">
        <v>42863</v>
      </c>
      <c r="N753" s="167">
        <v>95238</v>
      </c>
      <c r="O753" s="373">
        <f t="shared" si="11"/>
        <v>9.5238000000000003E-2</v>
      </c>
      <c r="P753" s="274">
        <v>3</v>
      </c>
      <c r="Q753" s="238" t="s">
        <v>5563</v>
      </c>
      <c r="R753" s="84" t="s">
        <v>292</v>
      </c>
      <c r="S753" s="79" t="s">
        <v>8</v>
      </c>
      <c r="T753" s="79" t="s">
        <v>134</v>
      </c>
      <c r="U753" s="79" t="s">
        <v>5491</v>
      </c>
      <c r="V753" s="79" t="s">
        <v>6086</v>
      </c>
      <c r="W753" s="79" t="s">
        <v>1213</v>
      </c>
      <c r="Y753" s="374" t="s">
        <v>7201</v>
      </c>
    </row>
    <row r="754" spans="1:25" x14ac:dyDescent="0.25">
      <c r="A754" s="273" t="s">
        <v>154</v>
      </c>
      <c r="B754" s="79" t="s">
        <v>56</v>
      </c>
      <c r="C754" s="79" t="s">
        <v>109</v>
      </c>
      <c r="D754" s="79" t="s">
        <v>155</v>
      </c>
      <c r="E754" s="79" t="s">
        <v>156</v>
      </c>
      <c r="F754" s="62" t="s">
        <v>28</v>
      </c>
      <c r="G754" s="62" t="str">
        <f>_xlfn.IFNA(VLOOKUP($A754,'Engaged Deals'!$A:$J,2,FALSE),"No")</f>
        <v>No</v>
      </c>
      <c r="H754" s="62" t="s">
        <v>66</v>
      </c>
      <c r="I754" s="79" t="s">
        <v>43</v>
      </c>
      <c r="J754" s="80">
        <v>42978</v>
      </c>
      <c r="K754" s="174" t="s">
        <v>157</v>
      </c>
      <c r="L754" s="79" t="s">
        <v>47</v>
      </c>
      <c r="M754" s="80">
        <v>43008</v>
      </c>
      <c r="N754" s="167">
        <v>6000000</v>
      </c>
      <c r="O754" s="373">
        <f t="shared" si="11"/>
        <v>6</v>
      </c>
      <c r="P754" s="274">
        <v>12</v>
      </c>
      <c r="Q754" s="238" t="s">
        <v>7102</v>
      </c>
      <c r="R754" s="84" t="s">
        <v>103</v>
      </c>
      <c r="S754" s="79" t="s">
        <v>8</v>
      </c>
      <c r="T754" s="79" t="s">
        <v>158</v>
      </c>
      <c r="U754" s="79" t="s">
        <v>5501</v>
      </c>
      <c r="V754" s="79" t="s">
        <v>5850</v>
      </c>
      <c r="W754" s="79" t="s">
        <v>159</v>
      </c>
      <c r="Y754" s="374" t="s">
        <v>7201</v>
      </c>
    </row>
    <row r="755" spans="1:25" x14ac:dyDescent="0.25">
      <c r="A755" s="273" t="s">
        <v>154</v>
      </c>
      <c r="B755" s="79" t="s">
        <v>56</v>
      </c>
      <c r="C755" s="79" t="s">
        <v>109</v>
      </c>
      <c r="D755" s="79" t="s">
        <v>155</v>
      </c>
      <c r="E755" s="79" t="s">
        <v>156</v>
      </c>
      <c r="F755" s="62" t="s">
        <v>28</v>
      </c>
      <c r="G755" s="62" t="str">
        <f>_xlfn.IFNA(VLOOKUP($A755,'Engaged Deals'!$A:$J,2,FALSE),"No")</f>
        <v>No</v>
      </c>
      <c r="H755" s="62" t="s">
        <v>66</v>
      </c>
      <c r="I755" s="79" t="s">
        <v>43</v>
      </c>
      <c r="J755" s="80">
        <v>42978</v>
      </c>
      <c r="K755" s="174" t="s">
        <v>157</v>
      </c>
      <c r="L755" s="79" t="s">
        <v>47</v>
      </c>
      <c r="M755" s="80">
        <v>42978</v>
      </c>
      <c r="N755" s="167">
        <v>2000000</v>
      </c>
      <c r="O755" s="373">
        <f t="shared" si="11"/>
        <v>2</v>
      </c>
      <c r="P755" s="274">
        <v>12</v>
      </c>
      <c r="Q755" s="238" t="s">
        <v>7102</v>
      </c>
      <c r="R755" s="84" t="s">
        <v>103</v>
      </c>
      <c r="S755" s="79" t="s">
        <v>7</v>
      </c>
      <c r="T755" s="79" t="s">
        <v>388</v>
      </c>
      <c r="U755" s="79" t="s">
        <v>389</v>
      </c>
      <c r="V755" s="79" t="s">
        <v>5850</v>
      </c>
      <c r="W755" s="79" t="s">
        <v>159</v>
      </c>
      <c r="Y755" s="374" t="s">
        <v>7201</v>
      </c>
    </row>
    <row r="756" spans="1:25" x14ac:dyDescent="0.25">
      <c r="A756" s="275" t="s">
        <v>1502</v>
      </c>
      <c r="B756" s="199" t="s">
        <v>57</v>
      </c>
      <c r="C756" s="199" t="s">
        <v>98</v>
      </c>
      <c r="D756" s="199" t="s">
        <v>1503</v>
      </c>
      <c r="E756" s="199" t="s">
        <v>1504</v>
      </c>
      <c r="F756" s="62" t="s">
        <v>28</v>
      </c>
      <c r="G756" s="62" t="str">
        <f>_xlfn.IFNA(VLOOKUP($A756,'Engaged Deals'!$A:$J,2,FALSE),"No")</f>
        <v>No</v>
      </c>
      <c r="H756" s="62" t="s">
        <v>67</v>
      </c>
      <c r="I756" s="199" t="s">
        <v>36</v>
      </c>
      <c r="J756" s="233">
        <v>43028</v>
      </c>
      <c r="K756" s="234" t="s">
        <v>1505</v>
      </c>
      <c r="L756" s="199" t="s">
        <v>46</v>
      </c>
      <c r="M756" s="235">
        <v>43028</v>
      </c>
      <c r="N756" s="236">
        <v>250000</v>
      </c>
      <c r="O756" s="373">
        <f t="shared" si="11"/>
        <v>0.25</v>
      </c>
      <c r="P756" s="276">
        <v>12</v>
      </c>
      <c r="Q756" s="235" t="s">
        <v>5517</v>
      </c>
      <c r="R756" s="237" t="s">
        <v>103</v>
      </c>
      <c r="S756" s="199" t="s">
        <v>16</v>
      </c>
      <c r="T756" s="199" t="s">
        <v>16</v>
      </c>
      <c r="U756" s="199"/>
      <c r="V756" s="199" t="s">
        <v>106</v>
      </c>
      <c r="W756" s="199"/>
      <c r="Y756" s="374" t="s">
        <v>7201</v>
      </c>
    </row>
    <row r="757" spans="1:25" x14ac:dyDescent="0.25">
      <c r="A757" s="273" t="s">
        <v>4008</v>
      </c>
      <c r="B757" s="79" t="s">
        <v>57</v>
      </c>
      <c r="C757" s="79" t="s">
        <v>98</v>
      </c>
      <c r="D757" s="79" t="s">
        <v>4009</v>
      </c>
      <c r="E757" s="79" t="s">
        <v>4010</v>
      </c>
      <c r="F757" s="62" t="s">
        <v>26</v>
      </c>
      <c r="G757" s="62" t="str">
        <f>_xlfn.IFNA(VLOOKUP($A757,'Engaged Deals'!$A:$J,2,FALSE),"No")</f>
        <v>No</v>
      </c>
      <c r="H757" s="62" t="s">
        <v>66</v>
      </c>
      <c r="I757" s="79" t="s">
        <v>33</v>
      </c>
      <c r="J757" s="80">
        <v>42947</v>
      </c>
      <c r="K757" s="174" t="s">
        <v>4011</v>
      </c>
      <c r="L757" s="79" t="s">
        <v>46</v>
      </c>
      <c r="M757" s="80">
        <v>42947</v>
      </c>
      <c r="N757" s="167">
        <v>50000</v>
      </c>
      <c r="O757" s="373">
        <f t="shared" si="11"/>
        <v>0.05</v>
      </c>
      <c r="P757" s="274">
        <v>12</v>
      </c>
      <c r="Q757" s="238" t="s">
        <v>826</v>
      </c>
      <c r="R757" s="84" t="s">
        <v>103</v>
      </c>
      <c r="S757" s="79" t="s">
        <v>8</v>
      </c>
      <c r="T757" s="79" t="s">
        <v>104</v>
      </c>
      <c r="U757" s="79" t="s">
        <v>1761</v>
      </c>
      <c r="V757" s="79" t="s">
        <v>106</v>
      </c>
      <c r="W757" s="79" t="s">
        <v>186</v>
      </c>
      <c r="Y757" s="374" t="s">
        <v>7201</v>
      </c>
    </row>
    <row r="758" spans="1:25" x14ac:dyDescent="0.25">
      <c r="A758" s="273" t="s">
        <v>870</v>
      </c>
      <c r="B758" s="79" t="s">
        <v>56</v>
      </c>
      <c r="C758" s="79" t="s">
        <v>194</v>
      </c>
      <c r="D758" s="79" t="s">
        <v>871</v>
      </c>
      <c r="E758" s="79" t="s">
        <v>872</v>
      </c>
      <c r="F758" s="62" t="s">
        <v>26</v>
      </c>
      <c r="G758" s="62" t="str">
        <f>_xlfn.IFNA(VLOOKUP($A758,'Engaged Deals'!$A:$J,2,FALSE),"No")</f>
        <v>Yes</v>
      </c>
      <c r="H758" s="62" t="s">
        <v>65</v>
      </c>
      <c r="I758" s="79" t="s">
        <v>33</v>
      </c>
      <c r="J758" s="80">
        <v>42835</v>
      </c>
      <c r="K758" s="174" t="s">
        <v>873</v>
      </c>
      <c r="L758" s="79" t="s">
        <v>46</v>
      </c>
      <c r="M758" s="238">
        <v>42835</v>
      </c>
      <c r="N758" s="167">
        <v>500000</v>
      </c>
      <c r="O758" s="373">
        <f t="shared" si="11"/>
        <v>0.5</v>
      </c>
      <c r="P758" s="274">
        <v>1</v>
      </c>
      <c r="Q758" s="238" t="s">
        <v>812</v>
      </c>
      <c r="R758" s="84" t="s">
        <v>103</v>
      </c>
      <c r="S758" s="79" t="s">
        <v>13</v>
      </c>
      <c r="T758" s="79" t="s">
        <v>126</v>
      </c>
      <c r="U758" s="79" t="s">
        <v>524</v>
      </c>
      <c r="V758" s="79" t="s">
        <v>5805</v>
      </c>
      <c r="W758" s="79" t="s">
        <v>435</v>
      </c>
      <c r="Y758" s="374" t="s">
        <v>7201</v>
      </c>
    </row>
    <row r="759" spans="1:25" x14ac:dyDescent="0.25">
      <c r="A759" s="273" t="s">
        <v>4098</v>
      </c>
      <c r="B759" s="79" t="s">
        <v>60</v>
      </c>
      <c r="C759" s="79" t="s">
        <v>805</v>
      </c>
      <c r="D759" s="79" t="s">
        <v>1698</v>
      </c>
      <c r="E759" s="79" t="s">
        <v>4099</v>
      </c>
      <c r="F759" s="62" t="s">
        <v>26</v>
      </c>
      <c r="G759" s="62" t="str">
        <f>_xlfn.IFNA(VLOOKUP($A759,'Engaged Deals'!$A:$J,2,FALSE),"No")</f>
        <v>No</v>
      </c>
      <c r="H759" s="62" t="s">
        <v>65</v>
      </c>
      <c r="I759" s="79" t="s">
        <v>32</v>
      </c>
      <c r="J759" s="80">
        <v>42877</v>
      </c>
      <c r="K759" s="174" t="s">
        <v>4100</v>
      </c>
      <c r="L759" s="79" t="s">
        <v>46</v>
      </c>
      <c r="M759" s="238">
        <v>42877</v>
      </c>
      <c r="N759" s="167">
        <v>40000</v>
      </c>
      <c r="O759" s="373">
        <f t="shared" si="11"/>
        <v>0.04</v>
      </c>
      <c r="P759" s="274">
        <v>12</v>
      </c>
      <c r="Q759" s="238" t="s">
        <v>6175</v>
      </c>
      <c r="R759" s="84" t="s">
        <v>103</v>
      </c>
      <c r="S759" s="79" t="s">
        <v>7</v>
      </c>
      <c r="T759" s="79" t="s">
        <v>388</v>
      </c>
      <c r="U759" s="79" t="s">
        <v>389</v>
      </c>
      <c r="V759" s="79" t="s">
        <v>6176</v>
      </c>
      <c r="W759" s="79"/>
      <c r="Y759" s="374" t="s">
        <v>7201</v>
      </c>
    </row>
    <row r="760" spans="1:25" x14ac:dyDescent="0.25">
      <c r="A760" s="275" t="s">
        <v>490</v>
      </c>
      <c r="B760" s="199" t="s">
        <v>56</v>
      </c>
      <c r="C760" s="199" t="s">
        <v>117</v>
      </c>
      <c r="D760" s="199" t="s">
        <v>491</v>
      </c>
      <c r="E760" s="199" t="s">
        <v>492</v>
      </c>
      <c r="F760" s="62" t="s">
        <v>25</v>
      </c>
      <c r="G760" s="62" t="str">
        <f>_xlfn.IFNA(VLOOKUP($A760,'Engaged Deals'!$A:$J,2,FALSE),"No")</f>
        <v>No</v>
      </c>
      <c r="H760" s="62" t="s">
        <v>66</v>
      </c>
      <c r="I760" s="199" t="s">
        <v>35</v>
      </c>
      <c r="J760" s="233">
        <v>43007</v>
      </c>
      <c r="K760" s="234" t="s">
        <v>493</v>
      </c>
      <c r="L760" s="199" t="s">
        <v>46</v>
      </c>
      <c r="M760" s="233">
        <v>43007</v>
      </c>
      <c r="N760" s="236">
        <v>1000000</v>
      </c>
      <c r="O760" s="373">
        <f t="shared" si="11"/>
        <v>1</v>
      </c>
      <c r="P760" s="276">
        <v>12</v>
      </c>
      <c r="Q760" s="235" t="s">
        <v>7102</v>
      </c>
      <c r="R760" s="237" t="s">
        <v>103</v>
      </c>
      <c r="S760" s="199" t="s">
        <v>8</v>
      </c>
      <c r="T760" s="199" t="s">
        <v>104</v>
      </c>
      <c r="U760" s="199" t="s">
        <v>105</v>
      </c>
      <c r="V760" s="199" t="s">
        <v>5768</v>
      </c>
      <c r="W760" s="199" t="s">
        <v>167</v>
      </c>
      <c r="Y760" s="374" t="s">
        <v>7201</v>
      </c>
    </row>
    <row r="761" spans="1:25" x14ac:dyDescent="0.25">
      <c r="A761" s="273" t="s">
        <v>2457</v>
      </c>
      <c r="B761" s="79" t="s">
        <v>57</v>
      </c>
      <c r="C761" s="79" t="s">
        <v>98</v>
      </c>
      <c r="D761" s="79" t="s">
        <v>2458</v>
      </c>
      <c r="E761" s="79" t="s">
        <v>2459</v>
      </c>
      <c r="F761" s="62" t="s">
        <v>24</v>
      </c>
      <c r="G761" s="62" t="str">
        <f>_xlfn.IFNA(VLOOKUP($A761,'Engaged Deals'!$A:$J,2,FALSE),"No")</f>
        <v>No</v>
      </c>
      <c r="H761" s="62" t="s">
        <v>65</v>
      </c>
      <c r="I761" s="79" t="s">
        <v>37</v>
      </c>
      <c r="J761" s="80">
        <v>42845</v>
      </c>
      <c r="K761" s="174" t="s">
        <v>2460</v>
      </c>
      <c r="L761" s="79" t="s">
        <v>46</v>
      </c>
      <c r="M761" s="238">
        <v>42845</v>
      </c>
      <c r="N761" s="167">
        <v>150000</v>
      </c>
      <c r="O761" s="373">
        <f t="shared" si="11"/>
        <v>0.15</v>
      </c>
      <c r="P761" s="274">
        <v>12</v>
      </c>
      <c r="Q761" s="238" t="s">
        <v>718</v>
      </c>
      <c r="R761" s="84" t="s">
        <v>125</v>
      </c>
      <c r="S761" s="79" t="s">
        <v>8</v>
      </c>
      <c r="T761" s="79" t="s">
        <v>104</v>
      </c>
      <c r="U761" s="79" t="s">
        <v>344</v>
      </c>
      <c r="V761" s="79" t="s">
        <v>106</v>
      </c>
      <c r="W761" s="79" t="s">
        <v>565</v>
      </c>
      <c r="Y761" s="374" t="s">
        <v>7201</v>
      </c>
    </row>
    <row r="762" spans="1:25" x14ac:dyDescent="0.25">
      <c r="A762" s="273" t="s">
        <v>1955</v>
      </c>
      <c r="B762" s="79" t="s">
        <v>57</v>
      </c>
      <c r="C762" s="79" t="s">
        <v>98</v>
      </c>
      <c r="D762" s="79" t="s">
        <v>1956</v>
      </c>
      <c r="E762" s="79" t="s">
        <v>1957</v>
      </c>
      <c r="F762" s="62" t="s">
        <v>24</v>
      </c>
      <c r="G762" s="62" t="str">
        <f>_xlfn.IFNA(VLOOKUP($A762,'Engaged Deals'!$A:$J,2,FALSE),"No")</f>
        <v>No</v>
      </c>
      <c r="H762" s="62" t="s">
        <v>65</v>
      </c>
      <c r="I762" s="79" t="s">
        <v>37</v>
      </c>
      <c r="J762" s="80">
        <v>42916</v>
      </c>
      <c r="K762" s="174" t="s">
        <v>1958</v>
      </c>
      <c r="L762" s="79" t="s">
        <v>46</v>
      </c>
      <c r="M762" s="238">
        <v>42916</v>
      </c>
      <c r="N762" s="167">
        <v>200000</v>
      </c>
      <c r="O762" s="373">
        <f t="shared" si="11"/>
        <v>0.2</v>
      </c>
      <c r="P762" s="274">
        <v>1</v>
      </c>
      <c r="Q762" s="238" t="s">
        <v>5799</v>
      </c>
      <c r="R762" s="84" t="s">
        <v>125</v>
      </c>
      <c r="S762" s="79" t="s">
        <v>8</v>
      </c>
      <c r="T762" s="79" t="s">
        <v>134</v>
      </c>
      <c r="U762" s="79" t="s">
        <v>5531</v>
      </c>
      <c r="V762" s="79" t="s">
        <v>106</v>
      </c>
      <c r="W762" s="79"/>
      <c r="Y762" s="374" t="s">
        <v>7201</v>
      </c>
    </row>
    <row r="763" spans="1:25" x14ac:dyDescent="0.25">
      <c r="A763" s="275" t="s">
        <v>964</v>
      </c>
      <c r="B763" s="199" t="s">
        <v>57</v>
      </c>
      <c r="C763" s="199" t="s">
        <v>98</v>
      </c>
      <c r="D763" s="199" t="s">
        <v>965</v>
      </c>
      <c r="E763" s="199" t="s">
        <v>966</v>
      </c>
      <c r="F763" s="62" t="s">
        <v>26</v>
      </c>
      <c r="G763" s="62" t="str">
        <f>_xlfn.IFNA(VLOOKUP($A763,'Engaged Deals'!$A:$J,2,FALSE),"No")</f>
        <v>No</v>
      </c>
      <c r="H763" s="62" t="s">
        <v>66</v>
      </c>
      <c r="I763" s="199" t="s">
        <v>33</v>
      </c>
      <c r="J763" s="233">
        <v>42992</v>
      </c>
      <c r="K763" s="234" t="s">
        <v>967</v>
      </c>
      <c r="L763" s="199" t="s">
        <v>142</v>
      </c>
      <c r="M763" s="233">
        <v>42992</v>
      </c>
      <c r="N763" s="236">
        <v>500000</v>
      </c>
      <c r="O763" s="373">
        <f t="shared" si="11"/>
        <v>0.5</v>
      </c>
      <c r="P763" s="276">
        <v>12</v>
      </c>
      <c r="Q763" s="235" t="s">
        <v>102</v>
      </c>
      <c r="R763" s="237" t="s">
        <v>125</v>
      </c>
      <c r="S763" s="199" t="s">
        <v>8</v>
      </c>
      <c r="T763" s="199" t="s">
        <v>104</v>
      </c>
      <c r="U763" s="199"/>
      <c r="V763" s="199" t="s">
        <v>106</v>
      </c>
      <c r="W763" s="199"/>
      <c r="Y763" s="374" t="s">
        <v>7201</v>
      </c>
    </row>
    <row r="764" spans="1:25" x14ac:dyDescent="0.25">
      <c r="A764" s="273" t="s">
        <v>2453</v>
      </c>
      <c r="B764" s="79" t="s">
        <v>56</v>
      </c>
      <c r="C764" s="79" t="s">
        <v>161</v>
      </c>
      <c r="D764" s="79" t="s">
        <v>2454</v>
      </c>
      <c r="E764" s="79" t="s">
        <v>2455</v>
      </c>
      <c r="F764" s="62" t="s">
        <v>26</v>
      </c>
      <c r="G764" s="62" t="str">
        <f>_xlfn.IFNA(VLOOKUP($A764,'Engaged Deals'!$A:$J,2,FALSE),"No")</f>
        <v>No</v>
      </c>
      <c r="H764" s="62" t="s">
        <v>65</v>
      </c>
      <c r="I764" s="79" t="s">
        <v>33</v>
      </c>
      <c r="J764" s="80">
        <v>42909</v>
      </c>
      <c r="K764" s="174" t="s">
        <v>2456</v>
      </c>
      <c r="L764" s="79" t="s">
        <v>47</v>
      </c>
      <c r="M764" s="238">
        <v>42909</v>
      </c>
      <c r="N764" s="167">
        <v>150000</v>
      </c>
      <c r="O764" s="373">
        <f t="shared" si="11"/>
        <v>0.15</v>
      </c>
      <c r="P764" s="274">
        <v>12</v>
      </c>
      <c r="Q764" s="238" t="s">
        <v>887</v>
      </c>
      <c r="R764" s="84" t="s">
        <v>103</v>
      </c>
      <c r="S764" s="79" t="s">
        <v>7</v>
      </c>
      <c r="T764" s="79" t="s">
        <v>388</v>
      </c>
      <c r="U764" s="79" t="s">
        <v>389</v>
      </c>
      <c r="V764" s="79" t="s">
        <v>5980</v>
      </c>
      <c r="W764" s="79" t="s">
        <v>757</v>
      </c>
      <c r="Y764" s="374" t="s">
        <v>7201</v>
      </c>
    </row>
    <row r="765" spans="1:25" x14ac:dyDescent="0.25">
      <c r="A765" s="273" t="s">
        <v>3927</v>
      </c>
      <c r="B765" s="79" t="s">
        <v>60</v>
      </c>
      <c r="C765" s="79" t="s">
        <v>805</v>
      </c>
      <c r="D765" s="79" t="s">
        <v>3928</v>
      </c>
      <c r="E765" s="79" t="s">
        <v>3929</v>
      </c>
      <c r="F765" s="62" t="s">
        <v>25</v>
      </c>
      <c r="G765" s="62" t="str">
        <f>_xlfn.IFNA(VLOOKUP($A765,'Engaged Deals'!$A:$J,2,FALSE),"No")</f>
        <v>No</v>
      </c>
      <c r="H765" s="62" t="s">
        <v>65</v>
      </c>
      <c r="I765" s="79" t="s">
        <v>35</v>
      </c>
      <c r="J765" s="80">
        <v>42899</v>
      </c>
      <c r="K765" s="174" t="s">
        <v>3930</v>
      </c>
      <c r="L765" s="79" t="s">
        <v>47</v>
      </c>
      <c r="M765" s="238">
        <v>42899</v>
      </c>
      <c r="N765" s="167">
        <v>50000</v>
      </c>
      <c r="O765" s="373">
        <f t="shared" si="11"/>
        <v>0.05</v>
      </c>
      <c r="P765" s="274">
        <v>12</v>
      </c>
      <c r="Q765" s="238" t="s">
        <v>7102</v>
      </c>
      <c r="R765" s="84" t="s">
        <v>125</v>
      </c>
      <c r="S765" s="79" t="s">
        <v>7</v>
      </c>
      <c r="T765" s="79" t="s">
        <v>388</v>
      </c>
      <c r="U765" s="79" t="s">
        <v>389</v>
      </c>
      <c r="V765" s="79" t="s">
        <v>6155</v>
      </c>
      <c r="W765" s="79" t="s">
        <v>667</v>
      </c>
      <c r="Y765" s="374" t="s">
        <v>7201</v>
      </c>
    </row>
    <row r="766" spans="1:25" x14ac:dyDescent="0.25">
      <c r="A766" s="273" t="s">
        <v>1668</v>
      </c>
      <c r="B766" s="79" t="s">
        <v>56</v>
      </c>
      <c r="C766" s="79" t="s">
        <v>161</v>
      </c>
      <c r="D766" s="79" t="s">
        <v>1669</v>
      </c>
      <c r="E766" s="79" t="s">
        <v>1670</v>
      </c>
      <c r="F766" s="62" t="s">
        <v>26</v>
      </c>
      <c r="G766" s="62" t="str">
        <f>_xlfn.IFNA(VLOOKUP($A766,'Engaged Deals'!$A:$J,2,FALSE),"No")</f>
        <v>No</v>
      </c>
      <c r="H766" s="62" t="s">
        <v>66</v>
      </c>
      <c r="I766" s="79" t="s">
        <v>33</v>
      </c>
      <c r="J766" s="80">
        <v>42958</v>
      </c>
      <c r="K766" s="174" t="s">
        <v>1671</v>
      </c>
      <c r="L766" s="79" t="s">
        <v>47</v>
      </c>
      <c r="M766" s="80">
        <v>42979</v>
      </c>
      <c r="N766" s="167">
        <v>250000</v>
      </c>
      <c r="O766" s="373">
        <f t="shared" si="11"/>
        <v>0.25</v>
      </c>
      <c r="P766" s="274">
        <v>12</v>
      </c>
      <c r="Q766" s="238" t="s">
        <v>7102</v>
      </c>
      <c r="R766" s="84" t="s">
        <v>211</v>
      </c>
      <c r="S766" s="79" t="s">
        <v>8</v>
      </c>
      <c r="T766" s="79" t="s">
        <v>104</v>
      </c>
      <c r="U766" s="79" t="s">
        <v>105</v>
      </c>
      <c r="V766" s="79" t="s">
        <v>7103</v>
      </c>
      <c r="W766" s="79" t="s">
        <v>882</v>
      </c>
      <c r="Y766" s="374" t="s">
        <v>7201</v>
      </c>
    </row>
    <row r="767" spans="1:25" x14ac:dyDescent="0.25">
      <c r="A767" s="275" t="s">
        <v>2731</v>
      </c>
      <c r="B767" s="199" t="s">
        <v>57</v>
      </c>
      <c r="C767" s="199" t="s">
        <v>391</v>
      </c>
      <c r="D767" s="199" t="s">
        <v>7755</v>
      </c>
      <c r="E767" s="199" t="s">
        <v>2732</v>
      </c>
      <c r="F767" s="62" t="s">
        <v>28</v>
      </c>
      <c r="G767" s="62" t="str">
        <f>_xlfn.IFNA(VLOOKUP($A767,'Engaged Deals'!$A:$J,2,FALSE),"No")</f>
        <v>No</v>
      </c>
      <c r="H767" s="62" t="s">
        <v>67</v>
      </c>
      <c r="I767" s="199" t="s">
        <v>34</v>
      </c>
      <c r="J767" s="233">
        <v>43082</v>
      </c>
      <c r="K767" s="234" t="s">
        <v>2733</v>
      </c>
      <c r="L767" s="199" t="s">
        <v>46</v>
      </c>
      <c r="M767" s="235">
        <v>43082</v>
      </c>
      <c r="N767" s="236">
        <v>120000</v>
      </c>
      <c r="O767" s="373">
        <f t="shared" si="11"/>
        <v>0.12</v>
      </c>
      <c r="P767" s="276">
        <v>12</v>
      </c>
      <c r="Q767" s="235" t="s">
        <v>113</v>
      </c>
      <c r="R767" s="237" t="s">
        <v>125</v>
      </c>
      <c r="S767" s="199" t="s">
        <v>7</v>
      </c>
      <c r="T767" s="199" t="s">
        <v>477</v>
      </c>
      <c r="U767" s="199"/>
      <c r="V767" s="199" t="s">
        <v>6484</v>
      </c>
      <c r="W767" s="199" t="s">
        <v>356</v>
      </c>
      <c r="Y767" s="374" t="s">
        <v>7201</v>
      </c>
    </row>
    <row r="768" spans="1:25" x14ac:dyDescent="0.25">
      <c r="A768" s="273" t="s">
        <v>3923</v>
      </c>
      <c r="B768" s="79" t="s">
        <v>57</v>
      </c>
      <c r="C768" s="79" t="s">
        <v>1348</v>
      </c>
      <c r="D768" s="79" t="s">
        <v>3924</v>
      </c>
      <c r="E768" s="79" t="s">
        <v>316</v>
      </c>
      <c r="F768" s="62" t="s">
        <v>26</v>
      </c>
      <c r="G768" s="62" t="str">
        <f>_xlfn.IFNA(VLOOKUP($A768,'Engaged Deals'!$A:$J,2,FALSE),"No")</f>
        <v>No</v>
      </c>
      <c r="H768" s="62" t="s">
        <v>65</v>
      </c>
      <c r="I768" s="79" t="s">
        <v>32</v>
      </c>
      <c r="J768" s="80">
        <v>42916</v>
      </c>
      <c r="K768" s="174" t="s">
        <v>3925</v>
      </c>
      <c r="L768" s="79" t="s">
        <v>46</v>
      </c>
      <c r="M768" s="238">
        <v>42916</v>
      </c>
      <c r="N768" s="167">
        <v>50000</v>
      </c>
      <c r="O768" s="373">
        <f t="shared" si="11"/>
        <v>0.05</v>
      </c>
      <c r="P768" s="274">
        <v>12</v>
      </c>
      <c r="Q768" s="238" t="s">
        <v>3926</v>
      </c>
      <c r="R768" s="84" t="s">
        <v>103</v>
      </c>
      <c r="S768" s="79" t="s">
        <v>8</v>
      </c>
      <c r="T768" s="79" t="s">
        <v>104</v>
      </c>
      <c r="U768" s="79"/>
      <c r="V768" s="79" t="s">
        <v>5913</v>
      </c>
      <c r="W768" s="79" t="s">
        <v>186</v>
      </c>
      <c r="Y768" s="374" t="s">
        <v>7201</v>
      </c>
    </row>
    <row r="769" spans="1:25" x14ac:dyDescent="0.25">
      <c r="A769" s="273" t="s">
        <v>3102</v>
      </c>
      <c r="B769" s="79" t="s">
        <v>56</v>
      </c>
      <c r="C769" s="79" t="s">
        <v>109</v>
      </c>
      <c r="D769" s="79" t="s">
        <v>2713</v>
      </c>
      <c r="E769" s="79" t="s">
        <v>3103</v>
      </c>
      <c r="F769" s="62" t="s">
        <v>28</v>
      </c>
      <c r="G769" s="62" t="str">
        <f>_xlfn.IFNA(VLOOKUP($A769,'Engaged Deals'!$A:$J,2,FALSE),"No")</f>
        <v>No</v>
      </c>
      <c r="H769" s="62" t="s">
        <v>65</v>
      </c>
      <c r="I769" s="79" t="s">
        <v>36</v>
      </c>
      <c r="J769" s="80">
        <v>42887</v>
      </c>
      <c r="K769" s="174" t="s">
        <v>3104</v>
      </c>
      <c r="L769" s="79" t="s">
        <v>46</v>
      </c>
      <c r="M769" s="238">
        <v>42887</v>
      </c>
      <c r="N769" s="167">
        <v>100000</v>
      </c>
      <c r="O769" s="373">
        <f t="shared" si="11"/>
        <v>0.1</v>
      </c>
      <c r="P769" s="274">
        <v>12</v>
      </c>
      <c r="Q769" s="238" t="s">
        <v>172</v>
      </c>
      <c r="R769" s="84" t="s">
        <v>125</v>
      </c>
      <c r="S769" s="79" t="s">
        <v>7</v>
      </c>
      <c r="T769" s="79" t="s">
        <v>477</v>
      </c>
      <c r="U769" s="79"/>
      <c r="V769" s="79" t="s">
        <v>6042</v>
      </c>
      <c r="W769" s="79"/>
      <c r="Y769" s="374" t="s">
        <v>7201</v>
      </c>
    </row>
    <row r="770" spans="1:25" x14ac:dyDescent="0.25">
      <c r="A770" s="113" t="s">
        <v>4681</v>
      </c>
      <c r="B770" s="113" t="s">
        <v>60</v>
      </c>
      <c r="C770" s="113" t="s">
        <v>138</v>
      </c>
      <c r="D770" s="113" t="s">
        <v>697</v>
      </c>
      <c r="E770" s="113" t="s">
        <v>4293</v>
      </c>
      <c r="F770" s="62" t="s">
        <v>25</v>
      </c>
      <c r="G770" s="62" t="str">
        <f>_xlfn.IFNA(VLOOKUP($A770,'Engaged Deals'!$A:$J,2,FALSE),"No")</f>
        <v>No</v>
      </c>
      <c r="H770" s="62" t="s">
        <v>68</v>
      </c>
      <c r="I770" s="113" t="s">
        <v>41</v>
      </c>
      <c r="J770" s="90">
        <v>42809</v>
      </c>
      <c r="K770" s="91" t="s">
        <v>4682</v>
      </c>
      <c r="L770" s="113" t="s">
        <v>50</v>
      </c>
      <c r="M770" s="165">
        <v>42809</v>
      </c>
      <c r="N770" s="166">
        <v>9300</v>
      </c>
      <c r="O770" s="373">
        <f t="shared" ref="O770:O833" si="12">N770/1000000</f>
        <v>9.2999999999999992E-3</v>
      </c>
      <c r="P770" s="92">
        <v>1</v>
      </c>
      <c r="Q770" s="165" t="s">
        <v>5535</v>
      </c>
      <c r="R770" s="113" t="s">
        <v>578</v>
      </c>
      <c r="S770" s="113" t="s">
        <v>8</v>
      </c>
      <c r="T770" s="113" t="s">
        <v>104</v>
      </c>
      <c r="U770" s="113" t="s">
        <v>105</v>
      </c>
      <c r="V770" s="113" t="s">
        <v>5621</v>
      </c>
      <c r="W770" s="113" t="s">
        <v>221</v>
      </c>
      <c r="Y770" s="374" t="s">
        <v>7201</v>
      </c>
    </row>
    <row r="771" spans="1:25" x14ac:dyDescent="0.25">
      <c r="A771" s="273" t="s">
        <v>866</v>
      </c>
      <c r="B771" s="79" t="s">
        <v>56</v>
      </c>
      <c r="C771" s="79" t="s">
        <v>161</v>
      </c>
      <c r="D771" s="79" t="s">
        <v>867</v>
      </c>
      <c r="E771" s="79" t="s">
        <v>582</v>
      </c>
      <c r="F771" s="62" t="s">
        <v>26</v>
      </c>
      <c r="G771" s="62" t="str">
        <f>_xlfn.IFNA(VLOOKUP($A771,'Engaged Deals'!$A:$J,2,FALSE),"No")</f>
        <v>No</v>
      </c>
      <c r="H771" s="62" t="s">
        <v>65</v>
      </c>
      <c r="I771" s="79" t="s">
        <v>32</v>
      </c>
      <c r="J771" s="80">
        <v>42881</v>
      </c>
      <c r="K771" s="174" t="s">
        <v>868</v>
      </c>
      <c r="L771" s="79" t="s">
        <v>47</v>
      </c>
      <c r="M771" s="238">
        <v>42881</v>
      </c>
      <c r="N771" s="167">
        <v>250000</v>
      </c>
      <c r="O771" s="373">
        <f t="shared" si="12"/>
        <v>0.25</v>
      </c>
      <c r="P771" s="274">
        <v>3</v>
      </c>
      <c r="Q771" s="238" t="s">
        <v>6513</v>
      </c>
      <c r="R771" s="84" t="s">
        <v>103</v>
      </c>
      <c r="S771" s="79" t="s">
        <v>8</v>
      </c>
      <c r="T771" s="79" t="s">
        <v>104</v>
      </c>
      <c r="U771" s="79" t="s">
        <v>105</v>
      </c>
      <c r="V771" s="79" t="s">
        <v>5804</v>
      </c>
      <c r="W771" s="79" t="s">
        <v>869</v>
      </c>
      <c r="Y771" s="374" t="s">
        <v>7201</v>
      </c>
    </row>
    <row r="772" spans="1:25" x14ac:dyDescent="0.25">
      <c r="A772" s="273" t="s">
        <v>4308</v>
      </c>
      <c r="B772" s="79" t="s">
        <v>57</v>
      </c>
      <c r="C772" s="79" t="s">
        <v>391</v>
      </c>
      <c r="D772" s="79" t="s">
        <v>4309</v>
      </c>
      <c r="E772" s="79" t="s">
        <v>4310</v>
      </c>
      <c r="F772" s="62" t="s">
        <v>28</v>
      </c>
      <c r="G772" s="62" t="str">
        <f>_xlfn.IFNA(VLOOKUP($A772,'Engaged Deals'!$A:$J,2,FALSE),"No")</f>
        <v>No</v>
      </c>
      <c r="H772" s="62" t="s">
        <v>65</v>
      </c>
      <c r="I772" s="79" t="s">
        <v>34</v>
      </c>
      <c r="J772" s="80">
        <v>42893</v>
      </c>
      <c r="K772" s="174" t="s">
        <v>4311</v>
      </c>
      <c r="L772" s="79" t="s">
        <v>142</v>
      </c>
      <c r="M772" s="238">
        <v>42893</v>
      </c>
      <c r="N772" s="167">
        <v>25000</v>
      </c>
      <c r="O772" s="373">
        <f t="shared" si="12"/>
        <v>2.5000000000000001E-2</v>
      </c>
      <c r="P772" s="274">
        <v>12</v>
      </c>
      <c r="Q772" s="238" t="s">
        <v>113</v>
      </c>
      <c r="R772" s="84" t="s">
        <v>103</v>
      </c>
      <c r="S772" s="79" t="s">
        <v>8</v>
      </c>
      <c r="T772" s="79" t="s">
        <v>104</v>
      </c>
      <c r="U772" s="79" t="s">
        <v>105</v>
      </c>
      <c r="V772" s="79" t="s">
        <v>6204</v>
      </c>
      <c r="W772" s="79" t="s">
        <v>128</v>
      </c>
      <c r="Y772" s="374" t="s">
        <v>7201</v>
      </c>
    </row>
    <row r="773" spans="1:25" x14ac:dyDescent="0.25">
      <c r="A773" s="275" t="s">
        <v>3450</v>
      </c>
      <c r="B773" s="199" t="s">
        <v>62</v>
      </c>
      <c r="C773" s="199" t="s">
        <v>429</v>
      </c>
      <c r="D773" s="199" t="s">
        <v>3451</v>
      </c>
      <c r="E773" s="199" t="s">
        <v>3452</v>
      </c>
      <c r="F773" s="62" t="s">
        <v>26</v>
      </c>
      <c r="G773" s="62" t="str">
        <f>_xlfn.IFNA(VLOOKUP($A773,'Engaged Deals'!$A:$J,2,FALSE),"No")</f>
        <v>No</v>
      </c>
      <c r="H773" s="62" t="s">
        <v>67</v>
      </c>
      <c r="I773" s="199" t="s">
        <v>32</v>
      </c>
      <c r="J773" s="233">
        <v>43063</v>
      </c>
      <c r="K773" s="234" t="s">
        <v>3453</v>
      </c>
      <c r="L773" s="199" t="s">
        <v>46</v>
      </c>
      <c r="M773" s="235">
        <v>43063</v>
      </c>
      <c r="N773" s="236">
        <v>96601</v>
      </c>
      <c r="O773" s="373">
        <f t="shared" si="12"/>
        <v>9.6601000000000006E-2</v>
      </c>
      <c r="P773" s="276">
        <v>1</v>
      </c>
      <c r="Q773" s="235" t="s">
        <v>6177</v>
      </c>
      <c r="R773" s="237" t="s">
        <v>292</v>
      </c>
      <c r="S773" s="199" t="s">
        <v>8</v>
      </c>
      <c r="T773" s="199" t="s">
        <v>158</v>
      </c>
      <c r="U773" s="199" t="s">
        <v>5919</v>
      </c>
      <c r="V773" s="199" t="s">
        <v>5574</v>
      </c>
      <c r="W773" s="199" t="s">
        <v>3449</v>
      </c>
      <c r="Y773" s="374" t="s">
        <v>7201</v>
      </c>
    </row>
    <row r="774" spans="1:25" x14ac:dyDescent="0.25">
      <c r="A774" s="273" t="s">
        <v>2261</v>
      </c>
      <c r="B774" s="79" t="s">
        <v>57</v>
      </c>
      <c r="C774" s="79" t="s">
        <v>98</v>
      </c>
      <c r="D774" s="79" t="s">
        <v>2262</v>
      </c>
      <c r="E774" s="79" t="s">
        <v>2263</v>
      </c>
      <c r="F774" s="62" t="s">
        <v>28</v>
      </c>
      <c r="G774" s="62" t="str">
        <f>_xlfn.IFNA(VLOOKUP($A774,'Engaged Deals'!$A:$J,2,FALSE),"No")</f>
        <v>No</v>
      </c>
      <c r="H774" s="62" t="s">
        <v>66</v>
      </c>
      <c r="I774" s="79" t="s">
        <v>42</v>
      </c>
      <c r="J774" s="80">
        <v>42935</v>
      </c>
      <c r="K774" s="174" t="s">
        <v>2264</v>
      </c>
      <c r="L774" s="79" t="s">
        <v>47</v>
      </c>
      <c r="M774" s="80">
        <v>42935</v>
      </c>
      <c r="N774" s="167">
        <v>161000</v>
      </c>
      <c r="O774" s="373">
        <f t="shared" si="12"/>
        <v>0.161</v>
      </c>
      <c r="P774" s="274">
        <v>12</v>
      </c>
      <c r="Q774" s="238" t="s">
        <v>7102</v>
      </c>
      <c r="R774" s="84" t="s">
        <v>103</v>
      </c>
      <c r="S774" s="79" t="s">
        <v>7</v>
      </c>
      <c r="T774" s="79" t="s">
        <v>388</v>
      </c>
      <c r="U774" s="79" t="s">
        <v>389</v>
      </c>
      <c r="V774" s="79" t="s">
        <v>106</v>
      </c>
      <c r="W774" s="79" t="s">
        <v>186</v>
      </c>
      <c r="Y774" s="374" t="s">
        <v>7201</v>
      </c>
    </row>
    <row r="775" spans="1:25" x14ac:dyDescent="0.25">
      <c r="A775" s="273" t="s">
        <v>676</v>
      </c>
      <c r="B775" s="79" t="s">
        <v>56</v>
      </c>
      <c r="C775" s="79" t="s">
        <v>124</v>
      </c>
      <c r="D775" s="79" t="s">
        <v>677</v>
      </c>
      <c r="E775" s="79" t="s">
        <v>678</v>
      </c>
      <c r="F775" s="62" t="s">
        <v>24</v>
      </c>
      <c r="G775" s="62" t="str">
        <f>_xlfn.IFNA(VLOOKUP($A775,'Engaged Deals'!$A:$J,2,FALSE),"No")</f>
        <v>No</v>
      </c>
      <c r="H775" s="62" t="s">
        <v>65</v>
      </c>
      <c r="I775" s="79" t="s">
        <v>37</v>
      </c>
      <c r="J775" s="80">
        <v>42901</v>
      </c>
      <c r="K775" s="174" t="s">
        <v>679</v>
      </c>
      <c r="L775" s="79" t="s">
        <v>48</v>
      </c>
      <c r="M775" s="238">
        <v>42901</v>
      </c>
      <c r="N775" s="167">
        <v>653337</v>
      </c>
      <c r="O775" s="373">
        <f t="shared" si="12"/>
        <v>0.65333699999999995</v>
      </c>
      <c r="P775" s="274">
        <v>1</v>
      </c>
      <c r="Q775" s="238" t="s">
        <v>6520</v>
      </c>
      <c r="R775" s="84" t="s">
        <v>103</v>
      </c>
      <c r="S775" s="79" t="s">
        <v>12</v>
      </c>
      <c r="T775" s="79" t="s">
        <v>681</v>
      </c>
      <c r="U775" s="79" t="s">
        <v>682</v>
      </c>
      <c r="V775" s="79" t="s">
        <v>5785</v>
      </c>
      <c r="W775" s="79"/>
      <c r="Y775" s="374" t="s">
        <v>7201</v>
      </c>
    </row>
    <row r="776" spans="1:25" x14ac:dyDescent="0.25">
      <c r="A776" s="273" t="s">
        <v>1616</v>
      </c>
      <c r="B776" s="79" t="s">
        <v>56</v>
      </c>
      <c r="C776" s="79" t="s">
        <v>117</v>
      </c>
      <c r="D776" s="79" t="s">
        <v>1617</v>
      </c>
      <c r="E776" s="79" t="s">
        <v>1618</v>
      </c>
      <c r="F776" s="62" t="s">
        <v>25</v>
      </c>
      <c r="G776" s="62" t="str">
        <f>_xlfn.IFNA(VLOOKUP($A776,'Engaged Deals'!$A:$J,2,FALSE),"No")</f>
        <v>No</v>
      </c>
      <c r="H776" s="62" t="s">
        <v>65</v>
      </c>
      <c r="I776" s="79" t="s">
        <v>35</v>
      </c>
      <c r="J776" s="80">
        <v>42902</v>
      </c>
      <c r="K776" s="174" t="s">
        <v>1619</v>
      </c>
      <c r="L776" s="79" t="s">
        <v>47</v>
      </c>
      <c r="M776" s="238">
        <v>42902</v>
      </c>
      <c r="N776" s="167">
        <v>250000</v>
      </c>
      <c r="O776" s="373">
        <f t="shared" si="12"/>
        <v>0.25</v>
      </c>
      <c r="P776" s="274">
        <v>12</v>
      </c>
      <c r="Q776" s="238" t="s">
        <v>7102</v>
      </c>
      <c r="R776" s="84" t="s">
        <v>103</v>
      </c>
      <c r="S776" s="79" t="s">
        <v>9</v>
      </c>
      <c r="T776" s="79" t="s">
        <v>184</v>
      </c>
      <c r="U776" s="79" t="s">
        <v>185</v>
      </c>
      <c r="V776" s="79" t="s">
        <v>5882</v>
      </c>
      <c r="W776" s="79" t="s">
        <v>186</v>
      </c>
      <c r="Y776" s="374" t="s">
        <v>7201</v>
      </c>
    </row>
    <row r="777" spans="1:25" x14ac:dyDescent="0.25">
      <c r="A777" s="281" t="s">
        <v>7539</v>
      </c>
      <c r="B777" s="282" t="s">
        <v>56</v>
      </c>
      <c r="C777" s="282" t="s">
        <v>161</v>
      </c>
      <c r="D777" s="282" t="s">
        <v>4281</v>
      </c>
      <c r="E777" s="282" t="s">
        <v>7540</v>
      </c>
      <c r="F777" s="62" t="s">
        <v>26</v>
      </c>
      <c r="G777" s="62" t="str">
        <f>_xlfn.IFNA(VLOOKUP($A777,'Engaged Deals'!$A:$J,2,FALSE),"No")</f>
        <v>No</v>
      </c>
      <c r="H777" s="62" t="s">
        <v>66</v>
      </c>
      <c r="I777" s="268" t="s">
        <v>32</v>
      </c>
      <c r="J777" s="283">
        <v>42978</v>
      </c>
      <c r="K777" s="284" t="s">
        <v>7541</v>
      </c>
      <c r="L777" s="282" t="s">
        <v>46</v>
      </c>
      <c r="M777" s="283">
        <v>42993</v>
      </c>
      <c r="N777" s="286">
        <v>200000</v>
      </c>
      <c r="O777" s="373">
        <f t="shared" si="12"/>
        <v>0.2</v>
      </c>
      <c r="P777" s="287">
        <v>3</v>
      </c>
      <c r="Q777" s="285" t="s">
        <v>7101</v>
      </c>
      <c r="R777" s="288" t="s">
        <v>125</v>
      </c>
      <c r="S777" s="282" t="s">
        <v>8</v>
      </c>
      <c r="T777" s="282" t="s">
        <v>104</v>
      </c>
      <c r="U777" s="282" t="s">
        <v>105</v>
      </c>
      <c r="V777" s="79" t="s">
        <v>7542</v>
      </c>
      <c r="W777" s="79" t="s">
        <v>221</v>
      </c>
      <c r="Y777" s="374" t="s">
        <v>7201</v>
      </c>
    </row>
    <row r="778" spans="1:25" x14ac:dyDescent="0.25">
      <c r="A778" s="281" t="s">
        <v>7490</v>
      </c>
      <c r="B778" s="282" t="s">
        <v>57</v>
      </c>
      <c r="C778" s="282" t="s">
        <v>182</v>
      </c>
      <c r="D778" s="282" t="s">
        <v>7491</v>
      </c>
      <c r="E778" s="282" t="s">
        <v>7492</v>
      </c>
      <c r="F778" s="62" t="s">
        <v>27</v>
      </c>
      <c r="G778" s="62" t="str">
        <f>_xlfn.IFNA(VLOOKUP($A778,'Engaged Deals'!$A:$J,2,FALSE),"No")</f>
        <v>No</v>
      </c>
      <c r="H778" s="62" t="s">
        <v>66</v>
      </c>
      <c r="I778" s="268" t="s">
        <v>40</v>
      </c>
      <c r="J778" s="283">
        <v>42921</v>
      </c>
      <c r="K778" s="284" t="s">
        <v>7493</v>
      </c>
      <c r="L778" s="282" t="s">
        <v>46</v>
      </c>
      <c r="M778" s="283">
        <v>42948</v>
      </c>
      <c r="N778" s="286">
        <v>950000</v>
      </c>
      <c r="O778" s="373">
        <f t="shared" si="12"/>
        <v>0.95</v>
      </c>
      <c r="P778" s="287">
        <v>12</v>
      </c>
      <c r="Q778" s="285" t="s">
        <v>7493</v>
      </c>
      <c r="R778" s="288" t="s">
        <v>103</v>
      </c>
      <c r="S778" s="282" t="s">
        <v>8</v>
      </c>
      <c r="T778" s="282" t="s">
        <v>104</v>
      </c>
      <c r="U778" s="282" t="s">
        <v>105</v>
      </c>
      <c r="V778" s="79" t="s">
        <v>7494</v>
      </c>
      <c r="W778" s="79" t="s">
        <v>186</v>
      </c>
      <c r="Y778" s="374" t="s">
        <v>7201</v>
      </c>
    </row>
    <row r="779" spans="1:25" x14ac:dyDescent="0.25">
      <c r="A779" s="273" t="s">
        <v>3918</v>
      </c>
      <c r="B779" s="79" t="s">
        <v>57</v>
      </c>
      <c r="C779" s="79" t="s">
        <v>324</v>
      </c>
      <c r="D779" s="79" t="s">
        <v>3919</v>
      </c>
      <c r="E779" s="79" t="s">
        <v>3920</v>
      </c>
      <c r="F779" s="62" t="s">
        <v>28</v>
      </c>
      <c r="G779" s="62" t="str">
        <f>_xlfn.IFNA(VLOOKUP($A779,'Engaged Deals'!$A:$J,2,FALSE),"No")</f>
        <v>No</v>
      </c>
      <c r="H779" s="62" t="s">
        <v>65</v>
      </c>
      <c r="I779" s="79" t="s">
        <v>43</v>
      </c>
      <c r="J779" s="80">
        <v>42916</v>
      </c>
      <c r="K779" s="174" t="s">
        <v>3921</v>
      </c>
      <c r="L779" s="79" t="s">
        <v>47</v>
      </c>
      <c r="M779" s="238">
        <v>42916</v>
      </c>
      <c r="N779" s="167">
        <v>50000</v>
      </c>
      <c r="O779" s="373">
        <f t="shared" si="12"/>
        <v>0.05</v>
      </c>
      <c r="P779" s="274">
        <v>12</v>
      </c>
      <c r="Q779" s="238" t="s">
        <v>113</v>
      </c>
      <c r="R779" s="84" t="s">
        <v>103</v>
      </c>
      <c r="S779" s="79" t="s">
        <v>7</v>
      </c>
      <c r="T779" s="79" t="s">
        <v>477</v>
      </c>
      <c r="U779" s="79" t="s">
        <v>1302</v>
      </c>
      <c r="V779" s="79" t="s">
        <v>6154</v>
      </c>
      <c r="W779" s="79" t="s">
        <v>3922</v>
      </c>
      <c r="Y779" s="374" t="s">
        <v>7201</v>
      </c>
    </row>
    <row r="780" spans="1:25" x14ac:dyDescent="0.25">
      <c r="A780" s="273" t="s">
        <v>3098</v>
      </c>
      <c r="B780" s="79" t="s">
        <v>56</v>
      </c>
      <c r="C780" s="79" t="s">
        <v>117</v>
      </c>
      <c r="D780" s="79" t="s">
        <v>898</v>
      </c>
      <c r="E780" s="79" t="s">
        <v>3099</v>
      </c>
      <c r="F780" s="62" t="s">
        <v>25</v>
      </c>
      <c r="G780" s="62" t="str">
        <f>_xlfn.IFNA(VLOOKUP($A780,'Engaged Deals'!$A:$J,2,FALSE),"No")</f>
        <v>No</v>
      </c>
      <c r="H780" s="62" t="s">
        <v>65</v>
      </c>
      <c r="I780" s="79" t="s">
        <v>35</v>
      </c>
      <c r="J780" s="80">
        <v>42916</v>
      </c>
      <c r="K780" s="174" t="s">
        <v>3100</v>
      </c>
      <c r="L780" s="79" t="s">
        <v>47</v>
      </c>
      <c r="M780" s="238">
        <v>42916</v>
      </c>
      <c r="N780" s="167">
        <v>100000</v>
      </c>
      <c r="O780" s="373">
        <f t="shared" si="12"/>
        <v>0.1</v>
      </c>
      <c r="P780" s="274">
        <v>12</v>
      </c>
      <c r="Q780" s="238" t="s">
        <v>3101</v>
      </c>
      <c r="R780" s="84" t="s">
        <v>103</v>
      </c>
      <c r="S780" s="79" t="s">
        <v>8</v>
      </c>
      <c r="T780" s="79" t="s">
        <v>104</v>
      </c>
      <c r="U780" s="79" t="s">
        <v>513</v>
      </c>
      <c r="V780" s="79" t="s">
        <v>6041</v>
      </c>
      <c r="W780" s="79" t="s">
        <v>1929</v>
      </c>
      <c r="Y780" s="374" t="s">
        <v>7201</v>
      </c>
    </row>
    <row r="781" spans="1:25" x14ac:dyDescent="0.25">
      <c r="A781" s="275" t="s">
        <v>3282</v>
      </c>
      <c r="B781" s="199" t="s">
        <v>62</v>
      </c>
      <c r="C781" s="199" t="s">
        <v>1065</v>
      </c>
      <c r="D781" s="199" t="s">
        <v>3283</v>
      </c>
      <c r="E781" s="199" t="s">
        <v>3284</v>
      </c>
      <c r="F781" s="62" t="s">
        <v>25</v>
      </c>
      <c r="G781" s="62" t="str">
        <f>_xlfn.IFNA(VLOOKUP($A781,'Engaged Deals'!$A:$J,2,FALSE),"No")</f>
        <v>No</v>
      </c>
      <c r="H781" s="62" t="s">
        <v>66</v>
      </c>
      <c r="I781" s="199" t="s">
        <v>35</v>
      </c>
      <c r="J781" s="233">
        <v>42944</v>
      </c>
      <c r="K781" s="234" t="s">
        <v>3285</v>
      </c>
      <c r="L781" s="199" t="s">
        <v>47</v>
      </c>
      <c r="M781" s="233">
        <v>42944</v>
      </c>
      <c r="N781" s="236">
        <v>100000</v>
      </c>
      <c r="O781" s="373">
        <f t="shared" si="12"/>
        <v>0.1</v>
      </c>
      <c r="P781" s="276">
        <v>12</v>
      </c>
      <c r="Q781" s="235" t="s">
        <v>7102</v>
      </c>
      <c r="R781" s="237" t="s">
        <v>103</v>
      </c>
      <c r="S781" s="199" t="s">
        <v>7</v>
      </c>
      <c r="T781" s="199" t="s">
        <v>477</v>
      </c>
      <c r="U781" s="199" t="s">
        <v>1138</v>
      </c>
      <c r="V781" s="199" t="s">
        <v>5556</v>
      </c>
      <c r="W781" s="199" t="s">
        <v>313</v>
      </c>
      <c r="Y781" s="374" t="s">
        <v>7201</v>
      </c>
    </row>
    <row r="782" spans="1:25" x14ac:dyDescent="0.25">
      <c r="A782" s="275" t="s">
        <v>3282</v>
      </c>
      <c r="B782" s="199" t="s">
        <v>62</v>
      </c>
      <c r="C782" s="199" t="s">
        <v>1065</v>
      </c>
      <c r="D782" s="199" t="s">
        <v>3283</v>
      </c>
      <c r="E782" s="199" t="s">
        <v>3284</v>
      </c>
      <c r="F782" s="62" t="s">
        <v>25</v>
      </c>
      <c r="G782" s="62" t="str">
        <f>_xlfn.IFNA(VLOOKUP($A782,'Engaged Deals'!$A:$J,2,FALSE),"No")</f>
        <v>No</v>
      </c>
      <c r="H782" s="62" t="s">
        <v>66</v>
      </c>
      <c r="I782" s="199" t="s">
        <v>35</v>
      </c>
      <c r="J782" s="233">
        <v>42944</v>
      </c>
      <c r="K782" s="234" t="s">
        <v>3285</v>
      </c>
      <c r="L782" s="199" t="s">
        <v>47</v>
      </c>
      <c r="M782" s="233">
        <v>42944</v>
      </c>
      <c r="N782" s="236">
        <v>70000</v>
      </c>
      <c r="O782" s="373">
        <f t="shared" si="12"/>
        <v>7.0000000000000007E-2</v>
      </c>
      <c r="P782" s="276">
        <v>1</v>
      </c>
      <c r="Q782" s="235" t="s">
        <v>7102</v>
      </c>
      <c r="R782" s="237" t="s">
        <v>292</v>
      </c>
      <c r="S782" s="199" t="s">
        <v>7</v>
      </c>
      <c r="T782" s="199" t="s">
        <v>1795</v>
      </c>
      <c r="U782" s="199" t="s">
        <v>3631</v>
      </c>
      <c r="V782" s="199" t="s">
        <v>5556</v>
      </c>
      <c r="W782" s="199" t="s">
        <v>313</v>
      </c>
      <c r="Y782" s="374" t="s">
        <v>7201</v>
      </c>
    </row>
    <row r="783" spans="1:25" x14ac:dyDescent="0.25">
      <c r="A783" s="273" t="s">
        <v>691</v>
      </c>
      <c r="B783" s="79" t="s">
        <v>60</v>
      </c>
      <c r="C783" s="79" t="s">
        <v>543</v>
      </c>
      <c r="D783" s="79" t="s">
        <v>692</v>
      </c>
      <c r="E783" s="79" t="s">
        <v>693</v>
      </c>
      <c r="F783" s="62" t="s">
        <v>6576</v>
      </c>
      <c r="G783" s="62" t="str">
        <f>_xlfn.IFNA(VLOOKUP($A783,'Engaged Deals'!$A:$J,2,FALSE),"No")</f>
        <v>No</v>
      </c>
      <c r="H783" s="62" t="s">
        <v>65</v>
      </c>
      <c r="I783" s="79" t="s">
        <v>34</v>
      </c>
      <c r="J783" s="80">
        <v>42907</v>
      </c>
      <c r="K783" s="174" t="s">
        <v>694</v>
      </c>
      <c r="L783" s="79" t="s">
        <v>47</v>
      </c>
      <c r="M783" s="238">
        <v>42907</v>
      </c>
      <c r="N783" s="167">
        <v>622222</v>
      </c>
      <c r="O783" s="373">
        <f t="shared" si="12"/>
        <v>0.62222200000000005</v>
      </c>
      <c r="P783" s="274">
        <v>60</v>
      </c>
      <c r="Q783" s="238" t="s">
        <v>5535</v>
      </c>
      <c r="R783" s="84" t="s">
        <v>103</v>
      </c>
      <c r="S783" s="79" t="s">
        <v>9</v>
      </c>
      <c r="T783" s="79" t="s">
        <v>184</v>
      </c>
      <c r="U783" s="79" t="s">
        <v>695</v>
      </c>
      <c r="V783" s="79" t="s">
        <v>5786</v>
      </c>
      <c r="W783" s="79"/>
      <c r="Y783" s="374" t="s">
        <v>7201</v>
      </c>
    </row>
    <row r="784" spans="1:25" x14ac:dyDescent="0.25">
      <c r="A784" s="273" t="s">
        <v>5739</v>
      </c>
      <c r="B784" s="79" t="s">
        <v>57</v>
      </c>
      <c r="C784" s="79" t="s">
        <v>98</v>
      </c>
      <c r="D784" s="79" t="s">
        <v>4525</v>
      </c>
      <c r="E784" s="79" t="s">
        <v>5740</v>
      </c>
      <c r="F784" s="62" t="s">
        <v>26</v>
      </c>
      <c r="G784" s="62" t="str">
        <f>_xlfn.IFNA(VLOOKUP($A784,'Engaged Deals'!$A:$J,2,FALSE),"No")</f>
        <v>No</v>
      </c>
      <c r="H784" s="62" t="s">
        <v>65</v>
      </c>
      <c r="I784" s="79" t="s">
        <v>32</v>
      </c>
      <c r="J784" s="80">
        <v>42872</v>
      </c>
      <c r="K784" s="174" t="s">
        <v>6190</v>
      </c>
      <c r="L784" s="79" t="s">
        <v>47</v>
      </c>
      <c r="M784" s="238">
        <v>42872</v>
      </c>
      <c r="N784" s="167">
        <v>30000</v>
      </c>
      <c r="O784" s="373">
        <f t="shared" si="12"/>
        <v>0.03</v>
      </c>
      <c r="P784" s="274">
        <v>12</v>
      </c>
      <c r="Q784" s="238" t="s">
        <v>7101</v>
      </c>
      <c r="R784" s="84" t="s">
        <v>125</v>
      </c>
      <c r="S784" s="79" t="s">
        <v>7</v>
      </c>
      <c r="T784" s="79" t="s">
        <v>388</v>
      </c>
      <c r="U784" s="79" t="s">
        <v>389</v>
      </c>
      <c r="V784" s="79" t="s">
        <v>106</v>
      </c>
      <c r="W784" s="79" t="s">
        <v>356</v>
      </c>
      <c r="Y784" s="374" t="s">
        <v>7201</v>
      </c>
    </row>
    <row r="785" spans="1:25" x14ac:dyDescent="0.25">
      <c r="A785" s="275" t="s">
        <v>1352</v>
      </c>
      <c r="B785" s="199" t="s">
        <v>57</v>
      </c>
      <c r="C785" s="199" t="s">
        <v>1046</v>
      </c>
      <c r="D785" s="199" t="s">
        <v>1353</v>
      </c>
      <c r="E785" s="199" t="s">
        <v>1354</v>
      </c>
      <c r="F785" s="62" t="s">
        <v>26</v>
      </c>
      <c r="G785" s="62" t="str">
        <f>_xlfn.IFNA(VLOOKUP($A785,'Engaged Deals'!$A:$J,2,FALSE),"No")</f>
        <v>No</v>
      </c>
      <c r="H785" s="62" t="s">
        <v>66</v>
      </c>
      <c r="I785" s="199" t="s">
        <v>32</v>
      </c>
      <c r="J785" s="233">
        <v>42990</v>
      </c>
      <c r="K785" s="234" t="s">
        <v>1355</v>
      </c>
      <c r="L785" s="199" t="s">
        <v>47</v>
      </c>
      <c r="M785" s="233">
        <v>42990</v>
      </c>
      <c r="N785" s="236">
        <v>300000</v>
      </c>
      <c r="O785" s="373">
        <f t="shared" si="12"/>
        <v>0.3</v>
      </c>
      <c r="P785" s="276">
        <v>12</v>
      </c>
      <c r="Q785" s="235" t="s">
        <v>7101</v>
      </c>
      <c r="R785" s="237" t="s">
        <v>125</v>
      </c>
      <c r="S785" s="199" t="s">
        <v>8</v>
      </c>
      <c r="T785" s="199" t="s">
        <v>134</v>
      </c>
      <c r="U785" s="199" t="s">
        <v>5491</v>
      </c>
      <c r="V785" s="199" t="s">
        <v>6323</v>
      </c>
      <c r="W785" s="199" t="s">
        <v>313</v>
      </c>
      <c r="Y785" s="374" t="s">
        <v>7201</v>
      </c>
    </row>
    <row r="786" spans="1:25" x14ac:dyDescent="0.25">
      <c r="A786" s="281" t="s">
        <v>7535</v>
      </c>
      <c r="B786" s="282" t="s">
        <v>57</v>
      </c>
      <c r="C786" s="282" t="s">
        <v>775</v>
      </c>
      <c r="D786" s="282" t="s">
        <v>4436</v>
      </c>
      <c r="E786" s="282" t="s">
        <v>7536</v>
      </c>
      <c r="F786" s="62" t="s">
        <v>24</v>
      </c>
      <c r="G786" s="62" t="str">
        <f>_xlfn.IFNA(VLOOKUP($A786,'Engaged Deals'!$A:$J,2,FALSE),"No")</f>
        <v>No</v>
      </c>
      <c r="H786" s="62" t="s">
        <v>66</v>
      </c>
      <c r="I786" s="282" t="s">
        <v>38</v>
      </c>
      <c r="J786" s="283">
        <v>42921</v>
      </c>
      <c r="K786" s="284" t="s">
        <v>7537</v>
      </c>
      <c r="L786" s="282" t="s">
        <v>46</v>
      </c>
      <c r="M786" s="283">
        <v>42921</v>
      </c>
      <c r="N786" s="286">
        <v>200000</v>
      </c>
      <c r="O786" s="373">
        <f t="shared" si="12"/>
        <v>0.2</v>
      </c>
      <c r="P786" s="287">
        <v>12</v>
      </c>
      <c r="Q786" s="285" t="s">
        <v>7102</v>
      </c>
      <c r="R786" s="288" t="s">
        <v>125</v>
      </c>
      <c r="S786" s="282" t="s">
        <v>8</v>
      </c>
      <c r="T786" s="282" t="s">
        <v>104</v>
      </c>
      <c r="U786" s="282" t="s">
        <v>105</v>
      </c>
      <c r="V786" s="282" t="s">
        <v>7538</v>
      </c>
      <c r="W786" s="79"/>
      <c r="Y786" s="374" t="s">
        <v>7201</v>
      </c>
    </row>
    <row r="787" spans="1:25" x14ac:dyDescent="0.25">
      <c r="A787" s="275" t="s">
        <v>1214</v>
      </c>
      <c r="B787" s="199" t="s">
        <v>56</v>
      </c>
      <c r="C787" s="199" t="s">
        <v>124</v>
      </c>
      <c r="D787" s="199" t="s">
        <v>1215</v>
      </c>
      <c r="E787" s="199" t="s">
        <v>1216</v>
      </c>
      <c r="F787" s="62" t="s">
        <v>26</v>
      </c>
      <c r="G787" s="62" t="str">
        <f>_xlfn.IFNA(VLOOKUP($A787,'Engaged Deals'!$A:$J,2,FALSE),"No")</f>
        <v>No</v>
      </c>
      <c r="H787" s="62" t="s">
        <v>66</v>
      </c>
      <c r="I787" s="199" t="s">
        <v>33</v>
      </c>
      <c r="J787" s="233">
        <v>43007</v>
      </c>
      <c r="K787" s="234" t="s">
        <v>1217</v>
      </c>
      <c r="L787" s="199" t="s">
        <v>46</v>
      </c>
      <c r="M787" s="233">
        <v>43007</v>
      </c>
      <c r="N787" s="236">
        <v>333335</v>
      </c>
      <c r="O787" s="373">
        <f t="shared" si="12"/>
        <v>0.33333499999999999</v>
      </c>
      <c r="P787" s="276">
        <v>6</v>
      </c>
      <c r="Q787" s="235" t="s">
        <v>226</v>
      </c>
      <c r="R787" s="237" t="s">
        <v>125</v>
      </c>
      <c r="S787" s="199" t="s">
        <v>8</v>
      </c>
      <c r="T787" s="199" t="s">
        <v>104</v>
      </c>
      <c r="U787" s="199" t="s">
        <v>105</v>
      </c>
      <c r="V787" s="199" t="s">
        <v>6327</v>
      </c>
      <c r="W787" s="199"/>
      <c r="Y787" s="374" t="s">
        <v>7201</v>
      </c>
    </row>
    <row r="788" spans="1:25" x14ac:dyDescent="0.25">
      <c r="A788" s="273" t="s">
        <v>5639</v>
      </c>
      <c r="B788" s="79" t="s">
        <v>56</v>
      </c>
      <c r="C788" s="79" t="s">
        <v>109</v>
      </c>
      <c r="D788" s="79" t="s">
        <v>5640</v>
      </c>
      <c r="E788" s="79" t="s">
        <v>6544</v>
      </c>
      <c r="F788" s="62" t="s">
        <v>28</v>
      </c>
      <c r="G788" s="62" t="str">
        <f>_xlfn.IFNA(VLOOKUP($A788,'Engaged Deals'!$A:$J,2,FALSE),"No")</f>
        <v>No</v>
      </c>
      <c r="H788" s="62" t="s">
        <v>65</v>
      </c>
      <c r="I788" s="79" t="s">
        <v>42</v>
      </c>
      <c r="J788" s="80">
        <v>42902</v>
      </c>
      <c r="K788" s="174" t="s">
        <v>5802</v>
      </c>
      <c r="L788" s="79" t="s">
        <v>47</v>
      </c>
      <c r="M788" s="238">
        <v>42905</v>
      </c>
      <c r="N788" s="167">
        <v>500000</v>
      </c>
      <c r="O788" s="373">
        <f t="shared" si="12"/>
        <v>0.5</v>
      </c>
      <c r="P788" s="274">
        <v>3</v>
      </c>
      <c r="Q788" s="238" t="s">
        <v>5535</v>
      </c>
      <c r="R788" s="84" t="s">
        <v>211</v>
      </c>
      <c r="S788" s="79" t="s">
        <v>8</v>
      </c>
      <c r="T788" s="79" t="s">
        <v>104</v>
      </c>
      <c r="U788" s="79" t="s">
        <v>105</v>
      </c>
      <c r="V788" s="79" t="s">
        <v>7147</v>
      </c>
      <c r="W788" s="79" t="s">
        <v>186</v>
      </c>
      <c r="Y788" s="374" t="s">
        <v>7201</v>
      </c>
    </row>
    <row r="789" spans="1:25" x14ac:dyDescent="0.25">
      <c r="A789" s="273" t="s">
        <v>5674</v>
      </c>
      <c r="B789" s="79" t="s">
        <v>60</v>
      </c>
      <c r="C789" s="79" t="s">
        <v>805</v>
      </c>
      <c r="D789" s="79" t="s">
        <v>5675</v>
      </c>
      <c r="E789" s="79" t="s">
        <v>316</v>
      </c>
      <c r="F789" s="62" t="s">
        <v>28</v>
      </c>
      <c r="G789" s="62" t="str">
        <f>_xlfn.IFNA(VLOOKUP($A789,'Engaged Deals'!$A:$J,2,FALSE),"No")</f>
        <v>No</v>
      </c>
      <c r="H789" s="62" t="s">
        <v>65</v>
      </c>
      <c r="I789" s="79" t="s">
        <v>36</v>
      </c>
      <c r="J789" s="80">
        <v>42906</v>
      </c>
      <c r="K789" s="174" t="s">
        <v>5927</v>
      </c>
      <c r="L789" s="79" t="s">
        <v>46</v>
      </c>
      <c r="M789" s="238">
        <v>42906</v>
      </c>
      <c r="N789" s="167">
        <v>200000</v>
      </c>
      <c r="O789" s="373">
        <f t="shared" si="12"/>
        <v>0.2</v>
      </c>
      <c r="P789" s="274">
        <v>12</v>
      </c>
      <c r="Q789" s="238" t="s">
        <v>7102</v>
      </c>
      <c r="R789" s="84" t="s">
        <v>103</v>
      </c>
      <c r="S789" s="79" t="s">
        <v>8</v>
      </c>
      <c r="T789" s="79" t="s">
        <v>104</v>
      </c>
      <c r="U789" s="79" t="s">
        <v>105</v>
      </c>
      <c r="V789" s="79" t="s">
        <v>6761</v>
      </c>
      <c r="W789" s="79" t="s">
        <v>757</v>
      </c>
      <c r="Y789" s="374" t="s">
        <v>7201</v>
      </c>
    </row>
    <row r="790" spans="1:25" x14ac:dyDescent="0.25">
      <c r="A790" s="273" t="s">
        <v>1951</v>
      </c>
      <c r="B790" s="79" t="s">
        <v>56</v>
      </c>
      <c r="C790" s="79" t="s">
        <v>117</v>
      </c>
      <c r="D790" s="79" t="s">
        <v>1952</v>
      </c>
      <c r="E790" s="79" t="s">
        <v>1953</v>
      </c>
      <c r="F790" s="62" t="s">
        <v>25</v>
      </c>
      <c r="G790" s="62" t="str">
        <f>_xlfn.IFNA(VLOOKUP($A790,'Engaged Deals'!$A:$J,2,FALSE),"No")</f>
        <v>No</v>
      </c>
      <c r="H790" s="62" t="s">
        <v>65</v>
      </c>
      <c r="I790" s="79" t="s">
        <v>35</v>
      </c>
      <c r="J790" s="80">
        <v>42900</v>
      </c>
      <c r="K790" s="174" t="s">
        <v>1954</v>
      </c>
      <c r="L790" s="79" t="s">
        <v>46</v>
      </c>
      <c r="M790" s="238">
        <v>42900</v>
      </c>
      <c r="N790" s="167">
        <v>200000</v>
      </c>
      <c r="O790" s="373">
        <f t="shared" si="12"/>
        <v>0.2</v>
      </c>
      <c r="P790" s="274">
        <v>6</v>
      </c>
      <c r="Q790" s="238" t="s">
        <v>5535</v>
      </c>
      <c r="R790" s="84" t="s">
        <v>125</v>
      </c>
      <c r="S790" s="79" t="s">
        <v>8</v>
      </c>
      <c r="T790" s="79" t="s">
        <v>104</v>
      </c>
      <c r="U790" s="79"/>
      <c r="V790" s="79" t="s">
        <v>5926</v>
      </c>
      <c r="W790" s="79"/>
      <c r="Y790" s="374" t="s">
        <v>7201</v>
      </c>
    </row>
    <row r="791" spans="1:25" x14ac:dyDescent="0.25">
      <c r="A791" s="273" t="s">
        <v>4628</v>
      </c>
      <c r="B791" s="79" t="s">
        <v>56</v>
      </c>
      <c r="C791" s="79" t="s">
        <v>235</v>
      </c>
      <c r="D791" s="79" t="s">
        <v>4629</v>
      </c>
      <c r="E791" s="79" t="s">
        <v>4630</v>
      </c>
      <c r="F791" s="62" t="s">
        <v>24</v>
      </c>
      <c r="G791" s="62" t="str">
        <f>_xlfn.IFNA(VLOOKUP($A791,'Engaged Deals'!$A:$J,2,FALSE),"No")</f>
        <v>No</v>
      </c>
      <c r="H791" s="62" t="s">
        <v>65</v>
      </c>
      <c r="I791" s="79" t="s">
        <v>37</v>
      </c>
      <c r="J791" s="80">
        <v>42901</v>
      </c>
      <c r="K791" s="174" t="s">
        <v>4631</v>
      </c>
      <c r="L791" s="79" t="s">
        <v>46</v>
      </c>
      <c r="M791" s="238">
        <v>42901</v>
      </c>
      <c r="N791" s="167">
        <v>10000</v>
      </c>
      <c r="O791" s="373">
        <f t="shared" si="12"/>
        <v>0.01</v>
      </c>
      <c r="P791" s="274">
        <v>12</v>
      </c>
      <c r="Q791" s="238" t="s">
        <v>1137</v>
      </c>
      <c r="R791" s="84" t="s">
        <v>125</v>
      </c>
      <c r="S791" s="79" t="s">
        <v>7</v>
      </c>
      <c r="T791" s="79" t="s">
        <v>477</v>
      </c>
      <c r="U791" s="79"/>
      <c r="V791" s="79" t="s">
        <v>6242</v>
      </c>
      <c r="W791" s="79"/>
      <c r="Y791" s="374" t="s">
        <v>7201</v>
      </c>
    </row>
    <row r="792" spans="1:25" x14ac:dyDescent="0.25">
      <c r="A792" s="273" t="s">
        <v>1443</v>
      </c>
      <c r="B792" s="79" t="s">
        <v>58</v>
      </c>
      <c r="C792" s="79" t="s">
        <v>58</v>
      </c>
      <c r="D792" s="79" t="s">
        <v>1444</v>
      </c>
      <c r="E792" s="79" t="s">
        <v>1445</v>
      </c>
      <c r="F792" s="62" t="s">
        <v>26</v>
      </c>
      <c r="G792" s="62" t="str">
        <f>_xlfn.IFNA(VLOOKUP($A792,'Engaged Deals'!$A:$J,2,FALSE),"No")</f>
        <v>No</v>
      </c>
      <c r="H792" s="62" t="s">
        <v>66</v>
      </c>
      <c r="I792" s="79" t="s">
        <v>32</v>
      </c>
      <c r="J792" s="80">
        <v>42944</v>
      </c>
      <c r="K792" s="174" t="s">
        <v>1446</v>
      </c>
      <c r="L792" s="79" t="s">
        <v>47</v>
      </c>
      <c r="M792" s="80">
        <v>42948</v>
      </c>
      <c r="N792" s="167">
        <v>285714</v>
      </c>
      <c r="O792" s="373">
        <f t="shared" si="12"/>
        <v>0.28571400000000002</v>
      </c>
      <c r="P792" s="274">
        <v>6</v>
      </c>
      <c r="Q792" s="238" t="s">
        <v>7102</v>
      </c>
      <c r="R792" s="84" t="s">
        <v>103</v>
      </c>
      <c r="S792" s="79" t="s">
        <v>8</v>
      </c>
      <c r="T792" s="79" t="s">
        <v>104</v>
      </c>
      <c r="U792" s="79" t="s">
        <v>105</v>
      </c>
      <c r="V792" s="79" t="s">
        <v>5577</v>
      </c>
      <c r="W792" s="79" t="s">
        <v>1447</v>
      </c>
      <c r="Y792" s="374" t="s">
        <v>7201</v>
      </c>
    </row>
    <row r="793" spans="1:25" x14ac:dyDescent="0.25">
      <c r="A793" s="273" t="s">
        <v>862</v>
      </c>
      <c r="B793" s="79" t="s">
        <v>59</v>
      </c>
      <c r="C793" s="79" t="s">
        <v>468</v>
      </c>
      <c r="D793" s="79" t="s">
        <v>863</v>
      </c>
      <c r="E793" s="79" t="s">
        <v>864</v>
      </c>
      <c r="F793" s="62" t="s">
        <v>28</v>
      </c>
      <c r="G793" s="62" t="str">
        <f>_xlfn.IFNA(VLOOKUP($A793,'Engaged Deals'!$A:$J,2,FALSE),"No")</f>
        <v>No</v>
      </c>
      <c r="H793" s="62" t="s">
        <v>65</v>
      </c>
      <c r="I793" s="79" t="s">
        <v>34</v>
      </c>
      <c r="J793" s="80">
        <v>42873</v>
      </c>
      <c r="K793" s="174" t="s">
        <v>865</v>
      </c>
      <c r="L793" s="79" t="s">
        <v>46</v>
      </c>
      <c r="M793" s="238">
        <v>42873</v>
      </c>
      <c r="N793" s="167">
        <v>500000</v>
      </c>
      <c r="O793" s="373">
        <f t="shared" si="12"/>
        <v>0.5</v>
      </c>
      <c r="P793" s="274">
        <v>6</v>
      </c>
      <c r="Q793" s="238" t="s">
        <v>226</v>
      </c>
      <c r="R793" s="84" t="s">
        <v>103</v>
      </c>
      <c r="S793" s="79" t="s">
        <v>8</v>
      </c>
      <c r="T793" s="79" t="s">
        <v>104</v>
      </c>
      <c r="U793" s="79" t="s">
        <v>105</v>
      </c>
      <c r="V793" s="79" t="s">
        <v>5521</v>
      </c>
      <c r="W793" s="79"/>
      <c r="Y793" s="374" t="s">
        <v>7201</v>
      </c>
    </row>
    <row r="794" spans="1:25" x14ac:dyDescent="0.25">
      <c r="A794" s="275" t="s">
        <v>4457</v>
      </c>
      <c r="B794" s="199" t="s">
        <v>58</v>
      </c>
      <c r="C794" s="199" t="s">
        <v>58</v>
      </c>
      <c r="D794" s="199" t="s">
        <v>4458</v>
      </c>
      <c r="E794" s="199" t="s">
        <v>4459</v>
      </c>
      <c r="F794" s="62" t="s">
        <v>26</v>
      </c>
      <c r="G794" s="62" t="str">
        <f>_xlfn.IFNA(VLOOKUP($A794,'Engaged Deals'!$A:$J,2,FALSE),"No")</f>
        <v>No</v>
      </c>
      <c r="H794" s="62" t="s">
        <v>66</v>
      </c>
      <c r="I794" s="199" t="s">
        <v>32</v>
      </c>
      <c r="J794" s="233">
        <v>43007</v>
      </c>
      <c r="K794" s="234" t="s">
        <v>4460</v>
      </c>
      <c r="L794" s="199" t="s">
        <v>46</v>
      </c>
      <c r="M794" s="233">
        <v>43007</v>
      </c>
      <c r="N794" s="236">
        <v>19048</v>
      </c>
      <c r="O794" s="373">
        <f t="shared" si="12"/>
        <v>1.9047999999999999E-2</v>
      </c>
      <c r="P794" s="276">
        <v>2</v>
      </c>
      <c r="Q794" s="235" t="s">
        <v>6027</v>
      </c>
      <c r="R794" s="237" t="s">
        <v>125</v>
      </c>
      <c r="S794" s="199" t="s">
        <v>8</v>
      </c>
      <c r="T794" s="199" t="s">
        <v>104</v>
      </c>
      <c r="U794" s="199" t="s">
        <v>5594</v>
      </c>
      <c r="V794" s="199" t="s">
        <v>6404</v>
      </c>
      <c r="W794" s="199" t="s">
        <v>4461</v>
      </c>
      <c r="Y794" s="374" t="s">
        <v>7201</v>
      </c>
    </row>
    <row r="795" spans="1:25" x14ac:dyDescent="0.25">
      <c r="A795" s="273" t="s">
        <v>207</v>
      </c>
      <c r="B795" s="79" t="s">
        <v>56</v>
      </c>
      <c r="C795" s="79" t="s">
        <v>161</v>
      </c>
      <c r="D795" s="79" t="s">
        <v>208</v>
      </c>
      <c r="E795" s="79" t="s">
        <v>209</v>
      </c>
      <c r="F795" s="62" t="s">
        <v>26</v>
      </c>
      <c r="G795" s="62" t="str">
        <f>_xlfn.IFNA(VLOOKUP($A795,'Engaged Deals'!$A:$J,2,FALSE),"No")</f>
        <v>Yes</v>
      </c>
      <c r="H795" s="62" t="s">
        <v>66</v>
      </c>
      <c r="I795" s="79" t="s">
        <v>33</v>
      </c>
      <c r="J795" s="80">
        <v>42945</v>
      </c>
      <c r="K795" s="174" t="s">
        <v>210</v>
      </c>
      <c r="L795" s="79" t="s">
        <v>47</v>
      </c>
      <c r="M795" s="80">
        <v>43010</v>
      </c>
      <c r="N795" s="167">
        <v>5000000</v>
      </c>
      <c r="O795" s="373">
        <f t="shared" si="12"/>
        <v>5</v>
      </c>
      <c r="P795" s="274">
        <v>12</v>
      </c>
      <c r="Q795" s="238" t="s">
        <v>7101</v>
      </c>
      <c r="R795" s="84" t="s">
        <v>211</v>
      </c>
      <c r="S795" s="79" t="s">
        <v>8</v>
      </c>
      <c r="T795" s="79" t="s">
        <v>104</v>
      </c>
      <c r="U795" s="79" t="s">
        <v>105</v>
      </c>
      <c r="V795" s="79" t="s">
        <v>7103</v>
      </c>
      <c r="W795" s="79" t="s">
        <v>212</v>
      </c>
      <c r="Y795" s="374" t="s">
        <v>7201</v>
      </c>
    </row>
    <row r="796" spans="1:25" x14ac:dyDescent="0.25">
      <c r="A796" s="273" t="s">
        <v>4305</v>
      </c>
      <c r="B796" s="79" t="s">
        <v>57</v>
      </c>
      <c r="C796" s="79" t="s">
        <v>324</v>
      </c>
      <c r="D796" s="79" t="s">
        <v>4306</v>
      </c>
      <c r="E796" s="79" t="s">
        <v>316</v>
      </c>
      <c r="F796" s="62" t="s">
        <v>28</v>
      </c>
      <c r="G796" s="62" t="str">
        <f>_xlfn.IFNA(VLOOKUP($A796,'Engaged Deals'!$A:$J,2,FALSE),"No")</f>
        <v>No</v>
      </c>
      <c r="H796" s="62" t="s">
        <v>65</v>
      </c>
      <c r="I796" s="79" t="s">
        <v>34</v>
      </c>
      <c r="J796" s="80">
        <v>42842</v>
      </c>
      <c r="K796" s="174" t="s">
        <v>4307</v>
      </c>
      <c r="L796" s="79" t="s">
        <v>47</v>
      </c>
      <c r="M796" s="238">
        <v>42842</v>
      </c>
      <c r="N796" s="167">
        <v>25000</v>
      </c>
      <c r="O796" s="373">
        <f t="shared" si="12"/>
        <v>2.5000000000000001E-2</v>
      </c>
      <c r="P796" s="274">
        <v>12</v>
      </c>
      <c r="Q796" s="238" t="s">
        <v>5543</v>
      </c>
      <c r="R796" s="84" t="s">
        <v>103</v>
      </c>
      <c r="S796" s="79" t="s">
        <v>9</v>
      </c>
      <c r="T796" s="79" t="s">
        <v>184</v>
      </c>
      <c r="U796" s="79" t="s">
        <v>185</v>
      </c>
      <c r="V796" s="79" t="s">
        <v>6203</v>
      </c>
      <c r="W796" s="79" t="s">
        <v>128</v>
      </c>
      <c r="Y796" s="374" t="s">
        <v>7201</v>
      </c>
    </row>
    <row r="797" spans="1:25" x14ac:dyDescent="0.25">
      <c r="A797" s="273" t="s">
        <v>2579</v>
      </c>
      <c r="B797" s="79" t="s">
        <v>60</v>
      </c>
      <c r="C797" s="79" t="s">
        <v>138</v>
      </c>
      <c r="D797" s="79" t="s">
        <v>2580</v>
      </c>
      <c r="E797" s="79" t="s">
        <v>2581</v>
      </c>
      <c r="F797" s="62" t="s">
        <v>28</v>
      </c>
      <c r="G797" s="62" t="str">
        <f>_xlfn.IFNA(VLOOKUP($A797,'Engaged Deals'!$A:$J,2,FALSE),"No")</f>
        <v>No</v>
      </c>
      <c r="H797" s="62" t="s">
        <v>65</v>
      </c>
      <c r="I797" s="79" t="s">
        <v>42</v>
      </c>
      <c r="J797" s="80">
        <v>42901</v>
      </c>
      <c r="K797" s="174" t="s">
        <v>2582</v>
      </c>
      <c r="L797" s="79" t="s">
        <v>47</v>
      </c>
      <c r="M797" s="238">
        <v>42902</v>
      </c>
      <c r="N797" s="167">
        <v>148800</v>
      </c>
      <c r="O797" s="373">
        <f t="shared" si="12"/>
        <v>0.14879999999999999</v>
      </c>
      <c r="P797" s="274">
        <v>12</v>
      </c>
      <c r="Q797" s="238" t="s">
        <v>7102</v>
      </c>
      <c r="R797" s="84" t="s">
        <v>103</v>
      </c>
      <c r="S797" s="79" t="s">
        <v>7</v>
      </c>
      <c r="T797" s="79" t="s">
        <v>477</v>
      </c>
      <c r="U797" s="79" t="s">
        <v>1138</v>
      </c>
      <c r="V797" s="79" t="s">
        <v>5974</v>
      </c>
      <c r="W797" s="79" t="s">
        <v>667</v>
      </c>
      <c r="Y797" s="374" t="s">
        <v>7201</v>
      </c>
    </row>
    <row r="798" spans="1:25" x14ac:dyDescent="0.25">
      <c r="A798" s="273" t="s">
        <v>2070</v>
      </c>
      <c r="B798" s="79" t="s">
        <v>57</v>
      </c>
      <c r="C798" s="79" t="s">
        <v>324</v>
      </c>
      <c r="D798" s="79" t="s">
        <v>2021</v>
      </c>
      <c r="E798" s="79" t="s">
        <v>2071</v>
      </c>
      <c r="F798" s="62" t="s">
        <v>25</v>
      </c>
      <c r="G798" s="62" t="str">
        <f>_xlfn.IFNA(VLOOKUP($A798,'Engaged Deals'!$A:$J,2,FALSE),"No")</f>
        <v>Yes</v>
      </c>
      <c r="H798" s="62" t="s">
        <v>66</v>
      </c>
      <c r="I798" s="79" t="s">
        <v>35</v>
      </c>
      <c r="J798" s="80">
        <v>42947</v>
      </c>
      <c r="K798" s="174" t="s">
        <v>2072</v>
      </c>
      <c r="L798" s="79" t="s">
        <v>142</v>
      </c>
      <c r="M798" s="80">
        <v>42947</v>
      </c>
      <c r="N798" s="167">
        <v>200000</v>
      </c>
      <c r="O798" s="373">
        <f t="shared" si="12"/>
        <v>0.2</v>
      </c>
      <c r="P798" s="274">
        <v>12</v>
      </c>
      <c r="Q798" s="238" t="s">
        <v>2073</v>
      </c>
      <c r="R798" s="84" t="s">
        <v>125</v>
      </c>
      <c r="S798" s="79" t="s">
        <v>8</v>
      </c>
      <c r="T798" s="79" t="s">
        <v>104</v>
      </c>
      <c r="U798" s="79" t="s">
        <v>105</v>
      </c>
      <c r="V798" s="79" t="s">
        <v>5938</v>
      </c>
      <c r="W798" s="79" t="s">
        <v>667</v>
      </c>
      <c r="Y798" s="374" t="s">
        <v>7201</v>
      </c>
    </row>
    <row r="799" spans="1:25" x14ac:dyDescent="0.25">
      <c r="A799" s="273" t="s">
        <v>1797</v>
      </c>
      <c r="B799" s="79" t="s">
        <v>56</v>
      </c>
      <c r="C799" s="79" t="s">
        <v>124</v>
      </c>
      <c r="D799" s="79" t="s">
        <v>1798</v>
      </c>
      <c r="E799" s="79" t="s">
        <v>1799</v>
      </c>
      <c r="F799" s="62" t="s">
        <v>26</v>
      </c>
      <c r="G799" s="62" t="str">
        <f>_xlfn.IFNA(VLOOKUP($A799,'Engaged Deals'!$A:$J,2,FALSE),"No")</f>
        <v>Yes</v>
      </c>
      <c r="H799" s="62" t="s">
        <v>65</v>
      </c>
      <c r="I799" s="79" t="s">
        <v>32</v>
      </c>
      <c r="J799" s="80">
        <v>42846</v>
      </c>
      <c r="K799" s="174" t="s">
        <v>1800</v>
      </c>
      <c r="L799" s="79" t="s">
        <v>48</v>
      </c>
      <c r="M799" s="238">
        <v>42846</v>
      </c>
      <c r="N799" s="167">
        <v>200001</v>
      </c>
      <c r="O799" s="373">
        <f t="shared" si="12"/>
        <v>0.20000100000000001</v>
      </c>
      <c r="P799" s="274">
        <v>4</v>
      </c>
      <c r="Q799" s="238" t="s">
        <v>6513</v>
      </c>
      <c r="R799" s="84" t="s">
        <v>125</v>
      </c>
      <c r="S799" s="79" t="s">
        <v>8</v>
      </c>
      <c r="T799" s="79" t="s">
        <v>104</v>
      </c>
      <c r="U799" s="79" t="s">
        <v>105</v>
      </c>
      <c r="V799" s="79" t="s">
        <v>5525</v>
      </c>
      <c r="W799" s="79" t="s">
        <v>186</v>
      </c>
      <c r="X799" s="1" t="s">
        <v>7800</v>
      </c>
      <c r="Y799" s="374" t="s">
        <v>7201</v>
      </c>
    </row>
    <row r="800" spans="1:25" x14ac:dyDescent="0.25">
      <c r="A800" s="273" t="s">
        <v>3093</v>
      </c>
      <c r="B800" s="79" t="s">
        <v>60</v>
      </c>
      <c r="C800" s="79" t="s">
        <v>805</v>
      </c>
      <c r="D800" s="79" t="s">
        <v>3094</v>
      </c>
      <c r="E800" s="79" t="s">
        <v>3095</v>
      </c>
      <c r="F800" s="62" t="s">
        <v>28</v>
      </c>
      <c r="G800" s="62" t="str">
        <f>_xlfn.IFNA(VLOOKUP($A800,'Engaged Deals'!$A:$J,2,FALSE),"No")</f>
        <v>No</v>
      </c>
      <c r="H800" s="62" t="s">
        <v>65</v>
      </c>
      <c r="I800" s="79" t="s">
        <v>34</v>
      </c>
      <c r="J800" s="80">
        <v>42909</v>
      </c>
      <c r="K800" s="174" t="s">
        <v>3096</v>
      </c>
      <c r="L800" s="79" t="s">
        <v>46</v>
      </c>
      <c r="M800" s="238">
        <v>42909</v>
      </c>
      <c r="N800" s="167">
        <v>100000</v>
      </c>
      <c r="O800" s="373">
        <f t="shared" si="12"/>
        <v>0.1</v>
      </c>
      <c r="P800" s="274">
        <v>1</v>
      </c>
      <c r="Q800" s="238" t="s">
        <v>3097</v>
      </c>
      <c r="R800" s="84" t="s">
        <v>103</v>
      </c>
      <c r="S800" s="79" t="s">
        <v>13</v>
      </c>
      <c r="T800" s="79" t="s">
        <v>126</v>
      </c>
      <c r="U800" s="79" t="s">
        <v>127</v>
      </c>
      <c r="V800" s="79" t="s">
        <v>6800</v>
      </c>
      <c r="W800" s="79"/>
      <c r="Y800" s="374" t="s">
        <v>7201</v>
      </c>
    </row>
    <row r="801" spans="1:25" x14ac:dyDescent="0.25">
      <c r="A801" s="273" t="s">
        <v>4087</v>
      </c>
      <c r="B801" s="79" t="s">
        <v>56</v>
      </c>
      <c r="C801" s="79" t="s">
        <v>124</v>
      </c>
      <c r="D801" s="79" t="s">
        <v>1247</v>
      </c>
      <c r="E801" s="79" t="s">
        <v>4088</v>
      </c>
      <c r="F801" s="62" t="s">
        <v>26</v>
      </c>
      <c r="G801" s="62" t="str">
        <f>_xlfn.IFNA(VLOOKUP($A801,'Engaged Deals'!$A:$J,2,FALSE),"No")</f>
        <v>No</v>
      </c>
      <c r="H801" s="62" t="s">
        <v>65</v>
      </c>
      <c r="I801" s="79" t="s">
        <v>32</v>
      </c>
      <c r="J801" s="80">
        <v>42836</v>
      </c>
      <c r="K801" s="174" t="s">
        <v>4089</v>
      </c>
      <c r="L801" s="79" t="s">
        <v>48</v>
      </c>
      <c r="M801" s="238">
        <v>42836</v>
      </c>
      <c r="N801" s="167">
        <v>21240</v>
      </c>
      <c r="O801" s="373">
        <f t="shared" si="12"/>
        <v>2.1239999999999998E-2</v>
      </c>
      <c r="P801" s="274">
        <v>2</v>
      </c>
      <c r="Q801" s="238" t="s">
        <v>7438</v>
      </c>
      <c r="R801" s="84" t="s">
        <v>466</v>
      </c>
      <c r="S801" s="79" t="s">
        <v>7</v>
      </c>
      <c r="T801" s="79" t="s">
        <v>477</v>
      </c>
      <c r="U801" s="79" t="s">
        <v>1204</v>
      </c>
      <c r="V801" s="79" t="s">
        <v>5591</v>
      </c>
      <c r="W801" s="79" t="s">
        <v>356</v>
      </c>
      <c r="Y801" s="374" t="s">
        <v>7201</v>
      </c>
    </row>
    <row r="802" spans="1:25" x14ac:dyDescent="0.25">
      <c r="A802" s="126" t="s">
        <v>3916</v>
      </c>
      <c r="B802" s="126" t="s">
        <v>56</v>
      </c>
      <c r="C802" s="126" t="s">
        <v>161</v>
      </c>
      <c r="D802" s="126" t="s">
        <v>7389</v>
      </c>
      <c r="E802" s="126" t="s">
        <v>3917</v>
      </c>
      <c r="F802" s="62" t="s">
        <v>28</v>
      </c>
      <c r="G802" s="62" t="str">
        <f>_xlfn.IFNA(VLOOKUP($A802,'Engaged Deals'!$A:$J,2,FALSE),"No")</f>
        <v>No</v>
      </c>
      <c r="H802" s="62" t="s">
        <v>65</v>
      </c>
      <c r="I802" s="126" t="s">
        <v>34</v>
      </c>
      <c r="J802" s="127">
        <v>42871</v>
      </c>
      <c r="K802" s="195">
        <v>42781</v>
      </c>
      <c r="L802" s="126" t="s">
        <v>47</v>
      </c>
      <c r="M802" s="195">
        <v>42871</v>
      </c>
      <c r="N802" s="128">
        <v>50000</v>
      </c>
      <c r="O802" s="373">
        <f t="shared" si="12"/>
        <v>0.05</v>
      </c>
      <c r="P802" s="277">
        <v>12</v>
      </c>
      <c r="Q802" s="127">
        <v>42824</v>
      </c>
      <c r="R802" s="202" t="s">
        <v>103</v>
      </c>
      <c r="S802" s="199" t="s">
        <v>8</v>
      </c>
      <c r="T802" s="126" t="s">
        <v>162</v>
      </c>
      <c r="U802" s="126" t="s">
        <v>105</v>
      </c>
      <c r="V802" s="126" t="s">
        <v>6153</v>
      </c>
      <c r="W802" s="199"/>
      <c r="Y802" s="374" t="s">
        <v>7201</v>
      </c>
    </row>
    <row r="803" spans="1:25" x14ac:dyDescent="0.25">
      <c r="A803" s="275" t="s">
        <v>7632</v>
      </c>
      <c r="B803" s="203" t="s">
        <v>57</v>
      </c>
      <c r="C803" s="203" t="s">
        <v>182</v>
      </c>
      <c r="D803" s="203" t="s">
        <v>7491</v>
      </c>
      <c r="E803" s="203" t="s">
        <v>7633</v>
      </c>
      <c r="F803" s="62" t="s">
        <v>26</v>
      </c>
      <c r="G803" s="62" t="str">
        <f>_xlfn.IFNA(VLOOKUP($A803,'Engaged Deals'!$A:$J,2,FALSE),"No")</f>
        <v>No</v>
      </c>
      <c r="H803" s="62" t="s">
        <v>66</v>
      </c>
      <c r="I803" s="203" t="s">
        <v>32</v>
      </c>
      <c r="J803" s="233">
        <v>42921</v>
      </c>
      <c r="K803" s="234" t="s">
        <v>7634</v>
      </c>
      <c r="L803" s="203" t="s">
        <v>47</v>
      </c>
      <c r="M803" s="233">
        <v>42921</v>
      </c>
      <c r="N803" s="240">
        <v>69000</v>
      </c>
      <c r="O803" s="373">
        <f t="shared" si="12"/>
        <v>6.9000000000000006E-2</v>
      </c>
      <c r="P803" s="276">
        <v>3</v>
      </c>
      <c r="Q803" s="239" t="s">
        <v>7634</v>
      </c>
      <c r="R803" s="237" t="s">
        <v>103</v>
      </c>
      <c r="S803" s="203" t="s">
        <v>8</v>
      </c>
      <c r="T803" s="203" t="s">
        <v>104</v>
      </c>
      <c r="U803" s="203" t="s">
        <v>105</v>
      </c>
      <c r="V803" s="203" t="s">
        <v>7494</v>
      </c>
      <c r="W803" s="203" t="s">
        <v>186</v>
      </c>
      <c r="Y803" s="374" t="s">
        <v>7201</v>
      </c>
    </row>
    <row r="804" spans="1:25" x14ac:dyDescent="0.25">
      <c r="A804" s="273" t="s">
        <v>1611</v>
      </c>
      <c r="B804" s="79" t="s">
        <v>57</v>
      </c>
      <c r="C804" s="79" t="s">
        <v>98</v>
      </c>
      <c r="D804" s="79" t="s">
        <v>1612</v>
      </c>
      <c r="E804" s="79" t="s">
        <v>1613</v>
      </c>
      <c r="F804" s="62" t="s">
        <v>26</v>
      </c>
      <c r="G804" s="62" t="str">
        <f>_xlfn.IFNA(VLOOKUP($A804,'Engaged Deals'!$A:$J,2,FALSE),"No")</f>
        <v>No</v>
      </c>
      <c r="H804" s="62" t="s">
        <v>65</v>
      </c>
      <c r="I804" s="79" t="s">
        <v>33</v>
      </c>
      <c r="J804" s="80">
        <v>42885</v>
      </c>
      <c r="K804" s="174" t="s">
        <v>1614</v>
      </c>
      <c r="L804" s="79" t="s">
        <v>47</v>
      </c>
      <c r="M804" s="238">
        <v>42885</v>
      </c>
      <c r="N804" s="167">
        <v>250000</v>
      </c>
      <c r="O804" s="373">
        <f t="shared" si="12"/>
        <v>0.25</v>
      </c>
      <c r="P804" s="274">
        <v>12</v>
      </c>
      <c r="Q804" s="238" t="s">
        <v>7102</v>
      </c>
      <c r="R804" s="84" t="s">
        <v>103</v>
      </c>
      <c r="S804" s="79" t="s">
        <v>15</v>
      </c>
      <c r="T804" s="79" t="s">
        <v>278</v>
      </c>
      <c r="U804" s="79" t="s">
        <v>1615</v>
      </c>
      <c r="V804" s="79" t="s">
        <v>106</v>
      </c>
      <c r="W804" s="79" t="s">
        <v>212</v>
      </c>
      <c r="Y804" s="374" t="s">
        <v>7201</v>
      </c>
    </row>
    <row r="805" spans="1:25" x14ac:dyDescent="0.25">
      <c r="A805" s="250" t="s">
        <v>4280</v>
      </c>
      <c r="B805" s="250" t="s">
        <v>56</v>
      </c>
      <c r="C805" s="250" t="s">
        <v>161</v>
      </c>
      <c r="D805" s="250" t="s">
        <v>4281</v>
      </c>
      <c r="E805" s="250" t="s">
        <v>6697</v>
      </c>
      <c r="F805" s="62" t="s">
        <v>26</v>
      </c>
      <c r="G805" s="62" t="str">
        <f>_xlfn.IFNA(VLOOKUP($A805,'Engaged Deals'!$A:$J,2,FALSE),"No")</f>
        <v>No</v>
      </c>
      <c r="H805" s="62" t="s">
        <v>68</v>
      </c>
      <c r="I805" s="250" t="s">
        <v>32</v>
      </c>
      <c r="J805" s="251">
        <v>42825</v>
      </c>
      <c r="K805" s="252" t="s">
        <v>4282</v>
      </c>
      <c r="L805" s="250" t="s">
        <v>50</v>
      </c>
      <c r="M805" s="253">
        <v>42852</v>
      </c>
      <c r="N805" s="254">
        <v>23000</v>
      </c>
      <c r="O805" s="373">
        <f t="shared" si="12"/>
        <v>2.3E-2</v>
      </c>
      <c r="P805" s="255">
        <v>1</v>
      </c>
      <c r="Q805" s="253" t="s">
        <v>7102</v>
      </c>
      <c r="R805" s="250" t="s">
        <v>578</v>
      </c>
      <c r="S805" s="250" t="s">
        <v>7</v>
      </c>
      <c r="T805" s="113" t="s">
        <v>477</v>
      </c>
      <c r="U805" s="113" t="s">
        <v>1996</v>
      </c>
      <c r="V805" s="113" t="s">
        <v>5591</v>
      </c>
      <c r="W805" s="113" t="s">
        <v>356</v>
      </c>
      <c r="Y805" s="374" t="s">
        <v>7201</v>
      </c>
    </row>
    <row r="806" spans="1:25" x14ac:dyDescent="0.25">
      <c r="A806" s="256" t="s">
        <v>4738</v>
      </c>
      <c r="B806" s="256" t="s">
        <v>58</v>
      </c>
      <c r="C806" s="256" t="s">
        <v>58</v>
      </c>
      <c r="D806" s="256" t="s">
        <v>3435</v>
      </c>
      <c r="E806" s="256" t="s">
        <v>4739</v>
      </c>
      <c r="F806" s="62" t="s">
        <v>26</v>
      </c>
      <c r="G806" s="62" t="str">
        <f>_xlfn.IFNA(VLOOKUP($A806,'Engaged Deals'!$A:$J,2,FALSE),"No")</f>
        <v>No</v>
      </c>
      <c r="H806" s="62" t="s">
        <v>68</v>
      </c>
      <c r="I806" s="256" t="s">
        <v>32</v>
      </c>
      <c r="J806" s="257">
        <v>42824</v>
      </c>
      <c r="K806" s="258" t="s">
        <v>4740</v>
      </c>
      <c r="L806" s="256" t="s">
        <v>50</v>
      </c>
      <c r="M806" s="257">
        <v>42795</v>
      </c>
      <c r="N806" s="259">
        <v>4000</v>
      </c>
      <c r="O806" s="373">
        <f t="shared" si="12"/>
        <v>4.0000000000000001E-3</v>
      </c>
      <c r="P806" s="260">
        <v>6</v>
      </c>
      <c r="Q806" s="258">
        <v>42824</v>
      </c>
      <c r="R806" s="261" t="s">
        <v>578</v>
      </c>
      <c r="S806" s="256" t="s">
        <v>7</v>
      </c>
      <c r="T806" s="256" t="s">
        <v>477</v>
      </c>
      <c r="U806" s="256" t="s">
        <v>1138</v>
      </c>
      <c r="V806" s="256" t="s">
        <v>5613</v>
      </c>
      <c r="W806" s="256" t="s">
        <v>186</v>
      </c>
      <c r="Y806" s="374" t="s">
        <v>7201</v>
      </c>
    </row>
    <row r="807" spans="1:25" x14ac:dyDescent="0.25">
      <c r="A807" s="273" t="s">
        <v>5733</v>
      </c>
      <c r="B807" s="79" t="s">
        <v>57</v>
      </c>
      <c r="C807" s="79" t="s">
        <v>147</v>
      </c>
      <c r="D807" s="79" t="s">
        <v>5734</v>
      </c>
      <c r="E807" s="79" t="s">
        <v>582</v>
      </c>
      <c r="F807" s="62" t="s">
        <v>26</v>
      </c>
      <c r="G807" s="62" t="str">
        <f>_xlfn.IFNA(VLOOKUP($A807,'Engaged Deals'!$A:$J,2,FALSE),"No")</f>
        <v>No</v>
      </c>
      <c r="H807" s="62" t="s">
        <v>65</v>
      </c>
      <c r="I807" s="79" t="s">
        <v>32</v>
      </c>
      <c r="J807" s="80">
        <v>42901</v>
      </c>
      <c r="K807" s="174" t="s">
        <v>6151</v>
      </c>
      <c r="L807" s="79" t="s">
        <v>46</v>
      </c>
      <c r="M807" s="238">
        <v>42901</v>
      </c>
      <c r="N807" s="167">
        <v>50000</v>
      </c>
      <c r="O807" s="373">
        <f t="shared" si="12"/>
        <v>0.05</v>
      </c>
      <c r="P807" s="274">
        <v>12</v>
      </c>
      <c r="Q807" s="238" t="s">
        <v>5535</v>
      </c>
      <c r="R807" s="84" t="s">
        <v>103</v>
      </c>
      <c r="S807" s="79" t="s">
        <v>8</v>
      </c>
      <c r="T807" s="79" t="s">
        <v>104</v>
      </c>
      <c r="U807" s="79" t="s">
        <v>105</v>
      </c>
      <c r="V807" s="79" t="s">
        <v>6152</v>
      </c>
      <c r="W807" s="79"/>
      <c r="Y807" s="374" t="s">
        <v>7201</v>
      </c>
    </row>
    <row r="808" spans="1:25" x14ac:dyDescent="0.25">
      <c r="A808" s="273" t="s">
        <v>526</v>
      </c>
      <c r="B808" s="79" t="s">
        <v>57</v>
      </c>
      <c r="C808" s="79" t="s">
        <v>182</v>
      </c>
      <c r="D808" s="79" t="s">
        <v>527</v>
      </c>
      <c r="E808" s="79" t="s">
        <v>528</v>
      </c>
      <c r="F808" s="62" t="s">
        <v>26</v>
      </c>
      <c r="G808" s="62" t="str">
        <f>_xlfn.IFNA(VLOOKUP($A808,'Engaged Deals'!$A:$J,2,FALSE),"No")</f>
        <v>No</v>
      </c>
      <c r="H808" s="62" t="s">
        <v>66</v>
      </c>
      <c r="I808" s="79" t="s">
        <v>32</v>
      </c>
      <c r="J808" s="80">
        <v>42946</v>
      </c>
      <c r="K808" s="174" t="s">
        <v>529</v>
      </c>
      <c r="L808" s="79" t="s">
        <v>46</v>
      </c>
      <c r="M808" s="80">
        <v>42946</v>
      </c>
      <c r="N808" s="167">
        <v>1000000</v>
      </c>
      <c r="O808" s="373">
        <f t="shared" si="12"/>
        <v>1</v>
      </c>
      <c r="P808" s="274">
        <v>12</v>
      </c>
      <c r="Q808" s="238" t="s">
        <v>530</v>
      </c>
      <c r="R808" s="84" t="s">
        <v>125</v>
      </c>
      <c r="S808" s="79" t="s">
        <v>8</v>
      </c>
      <c r="T808" s="79" t="s">
        <v>134</v>
      </c>
      <c r="U808" s="79"/>
      <c r="V808" s="79" t="s">
        <v>5492</v>
      </c>
      <c r="W808" s="79" t="s">
        <v>531</v>
      </c>
      <c r="Y808" s="374" t="s">
        <v>7201</v>
      </c>
    </row>
    <row r="809" spans="1:25" x14ac:dyDescent="0.25">
      <c r="A809" s="275" t="s">
        <v>1710</v>
      </c>
      <c r="B809" s="199" t="s">
        <v>56</v>
      </c>
      <c r="C809" s="199" t="s">
        <v>161</v>
      </c>
      <c r="D809" s="199" t="s">
        <v>495</v>
      </c>
      <c r="E809" s="199" t="s">
        <v>316</v>
      </c>
      <c r="F809" s="62" t="s">
        <v>26</v>
      </c>
      <c r="G809" s="62" t="str">
        <f>_xlfn.IFNA(VLOOKUP($A809,'Engaged Deals'!$A:$J,2,FALSE),"No")</f>
        <v>No</v>
      </c>
      <c r="H809" s="62" t="s">
        <v>67</v>
      </c>
      <c r="I809" s="199" t="s">
        <v>33</v>
      </c>
      <c r="J809" s="233">
        <v>43100</v>
      </c>
      <c r="K809" s="234" t="s">
        <v>1711</v>
      </c>
      <c r="L809" s="199" t="s">
        <v>47</v>
      </c>
      <c r="M809" s="235">
        <v>43100</v>
      </c>
      <c r="N809" s="236">
        <v>250000</v>
      </c>
      <c r="O809" s="373">
        <f t="shared" si="12"/>
        <v>0.25</v>
      </c>
      <c r="P809" s="276">
        <v>1</v>
      </c>
      <c r="Q809" s="235" t="s">
        <v>1712</v>
      </c>
      <c r="R809" s="237" t="s">
        <v>103</v>
      </c>
      <c r="S809" s="199" t="s">
        <v>13</v>
      </c>
      <c r="T809" s="199" t="s">
        <v>126</v>
      </c>
      <c r="U809" s="199" t="s">
        <v>524</v>
      </c>
      <c r="V809" s="199" t="s">
        <v>6714</v>
      </c>
      <c r="W809" s="199" t="s">
        <v>1713</v>
      </c>
      <c r="Y809" s="374" t="s">
        <v>7201</v>
      </c>
    </row>
    <row r="810" spans="1:25" x14ac:dyDescent="0.25">
      <c r="A810" s="273" t="s">
        <v>4624</v>
      </c>
      <c r="B810" s="79" t="s">
        <v>57</v>
      </c>
      <c r="C810" s="79" t="s">
        <v>324</v>
      </c>
      <c r="D810" s="79" t="s">
        <v>4625</v>
      </c>
      <c r="E810" s="79" t="s">
        <v>1399</v>
      </c>
      <c r="F810" s="62" t="s">
        <v>28</v>
      </c>
      <c r="G810" s="62" t="str">
        <f>_xlfn.IFNA(VLOOKUP($A810,'Engaged Deals'!$A:$J,2,FALSE),"No")</f>
        <v>No</v>
      </c>
      <c r="H810" s="62" t="s">
        <v>65</v>
      </c>
      <c r="I810" s="79" t="s">
        <v>34</v>
      </c>
      <c r="J810" s="80">
        <v>42853</v>
      </c>
      <c r="K810" s="174" t="s">
        <v>4626</v>
      </c>
      <c r="L810" s="79" t="s">
        <v>46</v>
      </c>
      <c r="M810" s="238">
        <v>42853</v>
      </c>
      <c r="N810" s="167">
        <v>10000</v>
      </c>
      <c r="O810" s="373">
        <f t="shared" si="12"/>
        <v>0.01</v>
      </c>
      <c r="P810" s="274">
        <v>12</v>
      </c>
      <c r="Q810" s="238" t="s">
        <v>1590</v>
      </c>
      <c r="R810" s="84" t="s">
        <v>103</v>
      </c>
      <c r="S810" s="79" t="s">
        <v>9</v>
      </c>
      <c r="T810" s="79" t="s">
        <v>184</v>
      </c>
      <c r="U810" s="79" t="s">
        <v>4627</v>
      </c>
      <c r="V810" s="79" t="s">
        <v>6226</v>
      </c>
      <c r="W810" s="79"/>
      <c r="Y810" s="374" t="s">
        <v>7201</v>
      </c>
    </row>
    <row r="811" spans="1:25" x14ac:dyDescent="0.25">
      <c r="A811" s="273" t="s">
        <v>1424</v>
      </c>
      <c r="B811" s="79" t="s">
        <v>58</v>
      </c>
      <c r="C811" s="79" t="s">
        <v>58</v>
      </c>
      <c r="D811" s="79" t="s">
        <v>1425</v>
      </c>
      <c r="E811" s="79" t="s">
        <v>1426</v>
      </c>
      <c r="F811" s="62" t="s">
        <v>27</v>
      </c>
      <c r="G811" s="62" t="str">
        <f>_xlfn.IFNA(VLOOKUP($A811,'Engaged Deals'!$A:$J,2,FALSE),"No")</f>
        <v>No</v>
      </c>
      <c r="H811" s="62" t="s">
        <v>65</v>
      </c>
      <c r="I811" s="79" t="s">
        <v>39</v>
      </c>
      <c r="J811" s="80">
        <v>42853</v>
      </c>
      <c r="K811" s="174" t="s">
        <v>1427</v>
      </c>
      <c r="L811" s="79" t="s">
        <v>47</v>
      </c>
      <c r="M811" s="238">
        <v>42853</v>
      </c>
      <c r="N811" s="167">
        <v>285714</v>
      </c>
      <c r="O811" s="373">
        <f t="shared" si="12"/>
        <v>0.28571400000000002</v>
      </c>
      <c r="P811" s="274">
        <v>12</v>
      </c>
      <c r="Q811" s="238" t="s">
        <v>5593</v>
      </c>
      <c r="R811" s="84" t="s">
        <v>103</v>
      </c>
      <c r="S811" s="79" t="s">
        <v>8</v>
      </c>
      <c r="T811" s="79" t="s">
        <v>104</v>
      </c>
      <c r="U811" s="79" t="s">
        <v>5594</v>
      </c>
      <c r="V811" s="79" t="s">
        <v>5860</v>
      </c>
      <c r="W811" s="79" t="s">
        <v>1428</v>
      </c>
      <c r="Y811" s="374" t="s">
        <v>7201</v>
      </c>
    </row>
    <row r="812" spans="1:25" x14ac:dyDescent="0.25">
      <c r="A812" s="273" t="s">
        <v>3697</v>
      </c>
      <c r="B812" s="79" t="s">
        <v>57</v>
      </c>
      <c r="C812" s="79" t="s">
        <v>1348</v>
      </c>
      <c r="D812" s="79" t="s">
        <v>6650</v>
      </c>
      <c r="E812" s="79" t="s">
        <v>3698</v>
      </c>
      <c r="F812" s="62" t="s">
        <v>24</v>
      </c>
      <c r="G812" s="62" t="str">
        <f>_xlfn.IFNA(VLOOKUP($A812,'Engaged Deals'!$A:$J,2,FALSE),"No")</f>
        <v>No</v>
      </c>
      <c r="H812" s="62" t="s">
        <v>65</v>
      </c>
      <c r="I812" s="79" t="s">
        <v>37</v>
      </c>
      <c r="J812" s="80">
        <v>42916</v>
      </c>
      <c r="K812" s="174" t="s">
        <v>3699</v>
      </c>
      <c r="L812" s="79" t="s">
        <v>48</v>
      </c>
      <c r="M812" s="238">
        <v>42916</v>
      </c>
      <c r="N812" s="167">
        <v>60000</v>
      </c>
      <c r="O812" s="373">
        <f t="shared" si="12"/>
        <v>0.06</v>
      </c>
      <c r="P812" s="274">
        <v>12</v>
      </c>
      <c r="Q812" s="238" t="s">
        <v>6513</v>
      </c>
      <c r="R812" s="84" t="s">
        <v>103</v>
      </c>
      <c r="S812" s="79" t="s">
        <v>8</v>
      </c>
      <c r="T812" s="79" t="s">
        <v>104</v>
      </c>
      <c r="U812" s="79" t="s">
        <v>105</v>
      </c>
      <c r="V812" s="79" t="s">
        <v>6120</v>
      </c>
      <c r="W812" s="79" t="s">
        <v>1192</v>
      </c>
      <c r="Y812" s="374" t="s">
        <v>7201</v>
      </c>
    </row>
    <row r="813" spans="1:25" x14ac:dyDescent="0.25">
      <c r="A813" s="273" t="s">
        <v>2303</v>
      </c>
      <c r="B813" s="79" t="s">
        <v>57</v>
      </c>
      <c r="C813" s="79" t="s">
        <v>324</v>
      </c>
      <c r="D813" s="79" t="s">
        <v>925</v>
      </c>
      <c r="E813" s="79" t="s">
        <v>2304</v>
      </c>
      <c r="F813" s="62" t="s">
        <v>26</v>
      </c>
      <c r="G813" s="62" t="str">
        <f>_xlfn.IFNA(VLOOKUP($A813,'Engaged Deals'!$A:$J,2,FALSE),"No")</f>
        <v>Yes</v>
      </c>
      <c r="H813" s="62" t="s">
        <v>65</v>
      </c>
      <c r="I813" s="79" t="s">
        <v>32</v>
      </c>
      <c r="J813" s="80">
        <v>42881</v>
      </c>
      <c r="K813" s="174" t="s">
        <v>2305</v>
      </c>
      <c r="L813" s="79" t="s">
        <v>48</v>
      </c>
      <c r="M813" s="238">
        <v>42881</v>
      </c>
      <c r="N813" s="167">
        <v>155000</v>
      </c>
      <c r="O813" s="373">
        <f t="shared" si="12"/>
        <v>0.155</v>
      </c>
      <c r="P813" s="274">
        <v>12</v>
      </c>
      <c r="Q813" s="238" t="s">
        <v>2306</v>
      </c>
      <c r="R813" s="84" t="s">
        <v>103</v>
      </c>
      <c r="S813" s="79" t="s">
        <v>8</v>
      </c>
      <c r="T813" s="79" t="s">
        <v>134</v>
      </c>
      <c r="U813" s="79" t="s">
        <v>5491</v>
      </c>
      <c r="V813" s="79" t="s">
        <v>5812</v>
      </c>
      <c r="W813" s="79" t="s">
        <v>757</v>
      </c>
      <c r="X813" s="1" t="s">
        <v>7800</v>
      </c>
      <c r="Y813" s="374" t="s">
        <v>7201</v>
      </c>
    </row>
    <row r="814" spans="1:25" x14ac:dyDescent="0.25">
      <c r="A814" s="273" t="s">
        <v>857</v>
      </c>
      <c r="B814" s="79" t="s">
        <v>60</v>
      </c>
      <c r="C814" s="79" t="s">
        <v>377</v>
      </c>
      <c r="D814" s="79" t="s">
        <v>858</v>
      </c>
      <c r="E814" s="79" t="s">
        <v>7143</v>
      </c>
      <c r="F814" s="62" t="s">
        <v>26</v>
      </c>
      <c r="G814" s="62" t="str">
        <f>_xlfn.IFNA(VLOOKUP($A814,'Engaged Deals'!$A:$J,2,FALSE),"No")</f>
        <v>No</v>
      </c>
      <c r="H814" s="62" t="s">
        <v>65</v>
      </c>
      <c r="I814" s="79" t="s">
        <v>32</v>
      </c>
      <c r="J814" s="80">
        <v>42881</v>
      </c>
      <c r="K814" s="174" t="s">
        <v>859</v>
      </c>
      <c r="L814" s="79" t="s">
        <v>48</v>
      </c>
      <c r="M814" s="238">
        <v>42881</v>
      </c>
      <c r="N814" s="167">
        <v>700000</v>
      </c>
      <c r="O814" s="373">
        <f t="shared" si="12"/>
        <v>0.7</v>
      </c>
      <c r="P814" s="274">
        <v>6</v>
      </c>
      <c r="Q814" s="238" t="s">
        <v>7101</v>
      </c>
      <c r="R814" s="84" t="s">
        <v>292</v>
      </c>
      <c r="S814" s="79" t="s">
        <v>8</v>
      </c>
      <c r="T814" s="79" t="s">
        <v>104</v>
      </c>
      <c r="U814" s="79" t="s">
        <v>105</v>
      </c>
      <c r="V814" s="79" t="s">
        <v>7144</v>
      </c>
      <c r="W814" s="79" t="s">
        <v>667</v>
      </c>
      <c r="Y814" s="374" t="s">
        <v>7201</v>
      </c>
    </row>
    <row r="815" spans="1:25" x14ac:dyDescent="0.25">
      <c r="A815" s="273" t="s">
        <v>857</v>
      </c>
      <c r="B815" s="79" t="s">
        <v>60</v>
      </c>
      <c r="C815" s="79" t="s">
        <v>377</v>
      </c>
      <c r="D815" s="79" t="s">
        <v>858</v>
      </c>
      <c r="E815" s="79" t="s">
        <v>7143</v>
      </c>
      <c r="F815" s="62" t="s">
        <v>26</v>
      </c>
      <c r="G815" s="62" t="str">
        <f>_xlfn.IFNA(VLOOKUP($A815,'Engaged Deals'!$A:$J,2,FALSE),"No")</f>
        <v>No</v>
      </c>
      <c r="H815" s="62" t="s">
        <v>65</v>
      </c>
      <c r="I815" s="79" t="s">
        <v>32</v>
      </c>
      <c r="J815" s="80">
        <v>42881</v>
      </c>
      <c r="K815" s="174" t="s">
        <v>859</v>
      </c>
      <c r="L815" s="79" t="s">
        <v>48</v>
      </c>
      <c r="M815" s="238">
        <v>42881</v>
      </c>
      <c r="N815" s="167">
        <v>300000</v>
      </c>
      <c r="O815" s="373">
        <f t="shared" si="12"/>
        <v>0.3</v>
      </c>
      <c r="P815" s="274">
        <v>1</v>
      </c>
      <c r="Q815" s="238" t="s">
        <v>7170</v>
      </c>
      <c r="R815" s="84" t="s">
        <v>292</v>
      </c>
      <c r="S815" s="79" t="s">
        <v>13</v>
      </c>
      <c r="T815" s="79" t="s">
        <v>860</v>
      </c>
      <c r="U815" s="79" t="s">
        <v>6725</v>
      </c>
      <c r="V815" s="79" t="s">
        <v>7144</v>
      </c>
      <c r="W815" s="79" t="s">
        <v>667</v>
      </c>
      <c r="Y815" s="374" t="s">
        <v>7201</v>
      </c>
    </row>
    <row r="816" spans="1:25" x14ac:dyDescent="0.25">
      <c r="A816" s="273" t="s">
        <v>857</v>
      </c>
      <c r="B816" s="79" t="s">
        <v>60</v>
      </c>
      <c r="C816" s="79" t="s">
        <v>377</v>
      </c>
      <c r="D816" s="79" t="s">
        <v>858</v>
      </c>
      <c r="E816" s="79" t="s">
        <v>7143</v>
      </c>
      <c r="F816" s="62" t="s">
        <v>26</v>
      </c>
      <c r="G816" s="62" t="str">
        <f>_xlfn.IFNA(VLOOKUP($A816,'Engaged Deals'!$A:$J,2,FALSE),"No")</f>
        <v>No</v>
      </c>
      <c r="H816" s="62" t="s">
        <v>65</v>
      </c>
      <c r="I816" s="79" t="s">
        <v>32</v>
      </c>
      <c r="J816" s="80">
        <v>42881</v>
      </c>
      <c r="K816" s="174" t="s">
        <v>859</v>
      </c>
      <c r="L816" s="79" t="s">
        <v>48</v>
      </c>
      <c r="M816" s="238">
        <v>42881</v>
      </c>
      <c r="N816" s="167">
        <v>200000</v>
      </c>
      <c r="O816" s="373">
        <f t="shared" si="12"/>
        <v>0.2</v>
      </c>
      <c r="P816" s="274">
        <v>6</v>
      </c>
      <c r="Q816" s="238" t="s">
        <v>7224</v>
      </c>
      <c r="R816" s="84" t="s">
        <v>292</v>
      </c>
      <c r="S816" s="79" t="s">
        <v>9</v>
      </c>
      <c r="T816" s="79" t="s">
        <v>327</v>
      </c>
      <c r="U816" s="79" t="s">
        <v>4615</v>
      </c>
      <c r="V816" s="79" t="s">
        <v>7144</v>
      </c>
      <c r="W816" s="79" t="s">
        <v>667</v>
      </c>
      <c r="Y816" s="374" t="s">
        <v>7201</v>
      </c>
    </row>
    <row r="817" spans="1:25" x14ac:dyDescent="0.25">
      <c r="A817" s="273" t="s">
        <v>857</v>
      </c>
      <c r="B817" s="79" t="s">
        <v>60</v>
      </c>
      <c r="C817" s="79" t="s">
        <v>377</v>
      </c>
      <c r="D817" s="79" t="s">
        <v>858</v>
      </c>
      <c r="E817" s="79" t="s">
        <v>7143</v>
      </c>
      <c r="F817" s="62" t="s">
        <v>26</v>
      </c>
      <c r="G817" s="62" t="str">
        <f>_xlfn.IFNA(VLOOKUP($A817,'Engaged Deals'!$A:$J,2,FALSE),"No")</f>
        <v>No</v>
      </c>
      <c r="H817" s="62" t="s">
        <v>65</v>
      </c>
      <c r="I817" s="79" t="s">
        <v>32</v>
      </c>
      <c r="J817" s="80">
        <v>42881</v>
      </c>
      <c r="K817" s="174" t="s">
        <v>859</v>
      </c>
      <c r="L817" s="79" t="s">
        <v>48</v>
      </c>
      <c r="M817" s="238">
        <v>42881</v>
      </c>
      <c r="N817" s="167">
        <v>100000</v>
      </c>
      <c r="O817" s="373">
        <f t="shared" si="12"/>
        <v>0.1</v>
      </c>
      <c r="P817" s="274">
        <v>1</v>
      </c>
      <c r="Q817" s="238" t="s">
        <v>6513</v>
      </c>
      <c r="R817" s="84" t="s">
        <v>292</v>
      </c>
      <c r="S817" s="79" t="s">
        <v>13</v>
      </c>
      <c r="T817" s="79" t="s">
        <v>1089</v>
      </c>
      <c r="U817" s="79" t="s">
        <v>1100</v>
      </c>
      <c r="V817" s="79" t="s">
        <v>7144</v>
      </c>
      <c r="W817" s="79" t="s">
        <v>667</v>
      </c>
      <c r="Y817" s="374" t="s">
        <v>7201</v>
      </c>
    </row>
    <row r="818" spans="1:25" x14ac:dyDescent="0.25">
      <c r="A818" s="275" t="s">
        <v>6904</v>
      </c>
      <c r="B818" s="199" t="s">
        <v>56</v>
      </c>
      <c r="C818" s="199" t="s">
        <v>510</v>
      </c>
      <c r="D818" s="199" t="s">
        <v>6905</v>
      </c>
      <c r="E818" s="199" t="s">
        <v>6906</v>
      </c>
      <c r="F818" s="62" t="s">
        <v>27</v>
      </c>
      <c r="G818" s="62" t="str">
        <f>_xlfn.IFNA(VLOOKUP($A818,'Engaged Deals'!$A:$J,2,FALSE),"No")</f>
        <v>No</v>
      </c>
      <c r="H818" s="62" t="s">
        <v>66</v>
      </c>
      <c r="I818" s="199" t="s">
        <v>39</v>
      </c>
      <c r="J818" s="233">
        <v>42944</v>
      </c>
      <c r="K818" s="234" t="s">
        <v>6952</v>
      </c>
      <c r="L818" s="199" t="s">
        <v>46</v>
      </c>
      <c r="M818" s="233">
        <v>42944</v>
      </c>
      <c r="N818" s="236">
        <v>100000</v>
      </c>
      <c r="O818" s="373">
        <f t="shared" si="12"/>
        <v>0.1</v>
      </c>
      <c r="P818" s="276">
        <v>12</v>
      </c>
      <c r="Q818" s="235" t="s">
        <v>6513</v>
      </c>
      <c r="R818" s="237" t="s">
        <v>103</v>
      </c>
      <c r="S818" s="199" t="s">
        <v>8</v>
      </c>
      <c r="T818" s="199" t="s">
        <v>104</v>
      </c>
      <c r="U818" s="199"/>
      <c r="V818" s="199" t="s">
        <v>6953</v>
      </c>
      <c r="W818" s="199" t="s">
        <v>757</v>
      </c>
      <c r="Y818" s="374" t="s">
        <v>7201</v>
      </c>
    </row>
    <row r="819" spans="1:25" x14ac:dyDescent="0.25">
      <c r="A819" s="273" t="s">
        <v>4194</v>
      </c>
      <c r="B819" s="79" t="s">
        <v>60</v>
      </c>
      <c r="C819" s="79" t="s">
        <v>138</v>
      </c>
      <c r="D819" s="79" t="s">
        <v>1014</v>
      </c>
      <c r="E819" s="79" t="s">
        <v>4195</v>
      </c>
      <c r="F819" s="62" t="s">
        <v>27</v>
      </c>
      <c r="G819" s="62" t="str">
        <f>_xlfn.IFNA(VLOOKUP($A819,'Engaged Deals'!$A:$J,2,FALSE),"No")</f>
        <v>No</v>
      </c>
      <c r="H819" s="62" t="s">
        <v>65</v>
      </c>
      <c r="I819" s="79" t="s">
        <v>39</v>
      </c>
      <c r="J819" s="80">
        <v>42872</v>
      </c>
      <c r="K819" s="174" t="s">
        <v>4196</v>
      </c>
      <c r="L819" s="79" t="s">
        <v>47</v>
      </c>
      <c r="M819" s="238">
        <v>42872</v>
      </c>
      <c r="N819" s="167">
        <v>31000</v>
      </c>
      <c r="O819" s="373">
        <f t="shared" si="12"/>
        <v>3.1E-2</v>
      </c>
      <c r="P819" s="274">
        <v>12</v>
      </c>
      <c r="Q819" s="238" t="s">
        <v>4197</v>
      </c>
      <c r="R819" s="84" t="s">
        <v>103</v>
      </c>
      <c r="S819" s="79" t="s">
        <v>8</v>
      </c>
      <c r="T819" s="79" t="s">
        <v>104</v>
      </c>
      <c r="U819" s="79" t="s">
        <v>105</v>
      </c>
      <c r="V819" s="79" t="s">
        <v>6186</v>
      </c>
      <c r="W819" s="79" t="s">
        <v>746</v>
      </c>
      <c r="Y819" s="374" t="s">
        <v>7201</v>
      </c>
    </row>
    <row r="820" spans="1:25" x14ac:dyDescent="0.25">
      <c r="A820" s="273" t="s">
        <v>3557</v>
      </c>
      <c r="B820" s="79" t="s">
        <v>57</v>
      </c>
      <c r="C820" s="79" t="s">
        <v>324</v>
      </c>
      <c r="D820" s="79" t="s">
        <v>3558</v>
      </c>
      <c r="E820" s="79" t="s">
        <v>3367</v>
      </c>
      <c r="F820" s="62" t="s">
        <v>28</v>
      </c>
      <c r="G820" s="62" t="str">
        <f>_xlfn.IFNA(VLOOKUP($A820,'Engaged Deals'!$A:$J,2,FALSE),"No")</f>
        <v>No</v>
      </c>
      <c r="H820" s="62" t="s">
        <v>65</v>
      </c>
      <c r="I820" s="79" t="s">
        <v>34</v>
      </c>
      <c r="J820" s="80">
        <v>42916</v>
      </c>
      <c r="K820" s="174" t="s">
        <v>3559</v>
      </c>
      <c r="L820" s="79" t="s">
        <v>46</v>
      </c>
      <c r="M820" s="238">
        <v>42916</v>
      </c>
      <c r="N820" s="167">
        <v>77500</v>
      </c>
      <c r="O820" s="373">
        <f t="shared" si="12"/>
        <v>7.7499999999999999E-2</v>
      </c>
      <c r="P820" s="274">
        <v>12</v>
      </c>
      <c r="Q820" s="238" t="s">
        <v>3560</v>
      </c>
      <c r="R820" s="84" t="s">
        <v>125</v>
      </c>
      <c r="S820" s="79" t="s">
        <v>7</v>
      </c>
      <c r="T820" s="79" t="s">
        <v>388</v>
      </c>
      <c r="U820" s="79" t="s">
        <v>389</v>
      </c>
      <c r="V820" s="79" t="s">
        <v>6101</v>
      </c>
      <c r="W820" s="79" t="s">
        <v>313</v>
      </c>
      <c r="Y820" s="374" t="s">
        <v>7201</v>
      </c>
    </row>
    <row r="821" spans="1:25" x14ac:dyDescent="0.25">
      <c r="A821" s="273" t="s">
        <v>3557</v>
      </c>
      <c r="B821" s="79" t="s">
        <v>57</v>
      </c>
      <c r="C821" s="79" t="s">
        <v>324</v>
      </c>
      <c r="D821" s="79" t="s">
        <v>3558</v>
      </c>
      <c r="E821" s="79" t="s">
        <v>3367</v>
      </c>
      <c r="F821" s="62" t="s">
        <v>28</v>
      </c>
      <c r="G821" s="62" t="str">
        <f>_xlfn.IFNA(VLOOKUP($A821,'Engaged Deals'!$A:$J,2,FALSE),"No")</f>
        <v>No</v>
      </c>
      <c r="H821" s="62" t="s">
        <v>65</v>
      </c>
      <c r="I821" s="79" t="s">
        <v>34</v>
      </c>
      <c r="J821" s="80">
        <v>42916</v>
      </c>
      <c r="K821" s="174" t="s">
        <v>3559</v>
      </c>
      <c r="L821" s="79" t="s">
        <v>46</v>
      </c>
      <c r="M821" s="238">
        <v>42916</v>
      </c>
      <c r="N821" s="167">
        <v>0</v>
      </c>
      <c r="O821" s="373">
        <f t="shared" si="12"/>
        <v>0</v>
      </c>
      <c r="P821" s="274">
        <v>12</v>
      </c>
      <c r="Q821" s="238" t="s">
        <v>4825</v>
      </c>
      <c r="R821" s="84" t="s">
        <v>125</v>
      </c>
      <c r="S821" s="79" t="s">
        <v>7</v>
      </c>
      <c r="T821" s="79" t="s">
        <v>388</v>
      </c>
      <c r="U821" s="79"/>
      <c r="V821" s="79" t="s">
        <v>6101</v>
      </c>
      <c r="W821" s="79" t="s">
        <v>313</v>
      </c>
      <c r="Y821" s="374" t="s">
        <v>7201</v>
      </c>
    </row>
    <row r="822" spans="1:25" x14ac:dyDescent="0.25">
      <c r="A822" s="79" t="s">
        <v>4575</v>
      </c>
      <c r="B822" s="79" t="s">
        <v>57</v>
      </c>
      <c r="C822" s="79" t="s">
        <v>98</v>
      </c>
      <c r="D822" s="79" t="s">
        <v>4576</v>
      </c>
      <c r="E822" s="79" t="s">
        <v>4577</v>
      </c>
      <c r="F822" s="62" t="s">
        <v>28</v>
      </c>
      <c r="G822" s="62" t="str">
        <f>_xlfn.IFNA(VLOOKUP($A822,'Engaged Deals'!$A:$J,2,FALSE),"No")</f>
        <v>No</v>
      </c>
      <c r="H822" s="62" t="s">
        <v>68</v>
      </c>
      <c r="I822" s="79" t="s">
        <v>34</v>
      </c>
      <c r="J822" s="80">
        <v>42814</v>
      </c>
      <c r="K822" s="174" t="s">
        <v>4578</v>
      </c>
      <c r="L822" s="79" t="s">
        <v>46</v>
      </c>
      <c r="M822" s="238">
        <v>42814</v>
      </c>
      <c r="N822" s="167">
        <v>12000</v>
      </c>
      <c r="O822" s="373">
        <f t="shared" si="12"/>
        <v>1.2E-2</v>
      </c>
      <c r="P822" s="84">
        <v>12</v>
      </c>
      <c r="Q822" s="238" t="s">
        <v>2510</v>
      </c>
      <c r="R822" s="79" t="s">
        <v>125</v>
      </c>
      <c r="S822" s="79" t="s">
        <v>7</v>
      </c>
      <c r="T822" s="79" t="s">
        <v>388</v>
      </c>
      <c r="U822" s="79" t="s">
        <v>389</v>
      </c>
      <c r="V822" s="79" t="s">
        <v>106</v>
      </c>
      <c r="W822" s="79" t="s">
        <v>297</v>
      </c>
      <c r="Y822" s="374" t="s">
        <v>7201</v>
      </c>
    </row>
    <row r="823" spans="1:25" x14ac:dyDescent="0.25">
      <c r="A823" s="273" t="s">
        <v>2273</v>
      </c>
      <c r="B823" s="79" t="s">
        <v>57</v>
      </c>
      <c r="C823" s="79" t="s">
        <v>1348</v>
      </c>
      <c r="D823" s="79" t="s">
        <v>2274</v>
      </c>
      <c r="E823" s="79" t="s">
        <v>2275</v>
      </c>
      <c r="F823" s="62" t="s">
        <v>28</v>
      </c>
      <c r="G823" s="62" t="str">
        <f>_xlfn.IFNA(VLOOKUP($A823,'Engaged Deals'!$A:$J,2,FALSE),"No")</f>
        <v>No</v>
      </c>
      <c r="H823" s="62" t="s">
        <v>65</v>
      </c>
      <c r="I823" s="79" t="s">
        <v>43</v>
      </c>
      <c r="J823" s="80">
        <v>42916</v>
      </c>
      <c r="K823" s="174" t="s">
        <v>2276</v>
      </c>
      <c r="L823" s="79" t="s">
        <v>47</v>
      </c>
      <c r="M823" s="238">
        <v>42916</v>
      </c>
      <c r="N823" s="167">
        <v>160000</v>
      </c>
      <c r="O823" s="373">
        <f t="shared" si="12"/>
        <v>0.16</v>
      </c>
      <c r="P823" s="274">
        <v>12</v>
      </c>
      <c r="Q823" s="238" t="s">
        <v>1062</v>
      </c>
      <c r="R823" s="84" t="s">
        <v>103</v>
      </c>
      <c r="S823" s="79" t="s">
        <v>7</v>
      </c>
      <c r="T823" s="79" t="s">
        <v>477</v>
      </c>
      <c r="U823" s="79" t="s">
        <v>1204</v>
      </c>
      <c r="V823" s="79" t="s">
        <v>5954</v>
      </c>
      <c r="W823" s="79" t="s">
        <v>1192</v>
      </c>
      <c r="Y823" s="374" t="s">
        <v>7201</v>
      </c>
    </row>
    <row r="824" spans="1:25" x14ac:dyDescent="0.25">
      <c r="A824" s="281" t="s">
        <v>7565</v>
      </c>
      <c r="B824" s="282" t="s">
        <v>56</v>
      </c>
      <c r="C824" s="282" t="s">
        <v>161</v>
      </c>
      <c r="D824" s="282" t="s">
        <v>7566</v>
      </c>
      <c r="E824" s="282" t="s">
        <v>7567</v>
      </c>
      <c r="F824" s="62" t="s">
        <v>26</v>
      </c>
      <c r="G824" s="62" t="str">
        <f>_xlfn.IFNA(VLOOKUP($A824,'Engaged Deals'!$A:$J,2,FALSE),"No")</f>
        <v>No</v>
      </c>
      <c r="H824" s="62" t="s">
        <v>66</v>
      </c>
      <c r="I824" s="282" t="s">
        <v>32</v>
      </c>
      <c r="J824" s="283">
        <v>42977</v>
      </c>
      <c r="K824" s="284" t="s">
        <v>7568</v>
      </c>
      <c r="L824" s="282" t="s">
        <v>46</v>
      </c>
      <c r="M824" s="283">
        <v>42977</v>
      </c>
      <c r="N824" s="286">
        <v>150000</v>
      </c>
      <c r="O824" s="373">
        <f t="shared" si="12"/>
        <v>0.15</v>
      </c>
      <c r="P824" s="287">
        <v>12</v>
      </c>
      <c r="Q824" s="285" t="s">
        <v>7102</v>
      </c>
      <c r="R824" s="288" t="s">
        <v>125</v>
      </c>
      <c r="S824" s="282" t="s">
        <v>7</v>
      </c>
      <c r="T824" s="282" t="s">
        <v>477</v>
      </c>
      <c r="U824" s="282"/>
      <c r="V824" s="79" t="s">
        <v>7569</v>
      </c>
      <c r="W824" s="79" t="s">
        <v>7570</v>
      </c>
      <c r="Y824" s="374" t="s">
        <v>7201</v>
      </c>
    </row>
    <row r="825" spans="1:25" x14ac:dyDescent="0.25">
      <c r="A825" s="273" t="s">
        <v>1948</v>
      </c>
      <c r="B825" s="79" t="s">
        <v>62</v>
      </c>
      <c r="C825" s="79" t="s">
        <v>1065</v>
      </c>
      <c r="D825" s="79" t="s">
        <v>1949</v>
      </c>
      <c r="E825" s="79" t="s">
        <v>316</v>
      </c>
      <c r="F825" s="62" t="s">
        <v>28</v>
      </c>
      <c r="G825" s="62" t="str">
        <f>_xlfn.IFNA(VLOOKUP($A825,'Engaged Deals'!$A:$J,2,FALSE),"No")</f>
        <v>No</v>
      </c>
      <c r="H825" s="62" t="s">
        <v>65</v>
      </c>
      <c r="I825" s="79" t="s">
        <v>42</v>
      </c>
      <c r="J825" s="80">
        <v>42853</v>
      </c>
      <c r="K825" s="174" t="s">
        <v>1950</v>
      </c>
      <c r="L825" s="79" t="s">
        <v>47</v>
      </c>
      <c r="M825" s="238">
        <v>42853</v>
      </c>
      <c r="N825" s="167">
        <v>200000</v>
      </c>
      <c r="O825" s="373">
        <f t="shared" si="12"/>
        <v>0.2</v>
      </c>
      <c r="P825" s="274">
        <v>12</v>
      </c>
      <c r="Q825" s="238" t="s">
        <v>1062</v>
      </c>
      <c r="R825" s="84" t="s">
        <v>125</v>
      </c>
      <c r="S825" s="79" t="s">
        <v>7</v>
      </c>
      <c r="T825" s="79" t="s">
        <v>477</v>
      </c>
      <c r="U825" s="79" t="s">
        <v>1138</v>
      </c>
      <c r="V825" s="79" t="s">
        <v>5556</v>
      </c>
      <c r="W825" s="79" t="s">
        <v>313</v>
      </c>
      <c r="Y825" s="374" t="s">
        <v>7201</v>
      </c>
    </row>
    <row r="826" spans="1:25" x14ac:dyDescent="0.25">
      <c r="A826" s="273" t="s">
        <v>4517</v>
      </c>
      <c r="B826" s="79" t="s">
        <v>57</v>
      </c>
      <c r="C826" s="79" t="s">
        <v>98</v>
      </c>
      <c r="D826" s="79" t="s">
        <v>4518</v>
      </c>
      <c r="E826" s="79" t="s">
        <v>4519</v>
      </c>
      <c r="F826" s="62" t="s">
        <v>28</v>
      </c>
      <c r="G826" s="62" t="str">
        <f>_xlfn.IFNA(VLOOKUP($A826,'Engaged Deals'!$A:$J,2,FALSE),"No")</f>
        <v>No</v>
      </c>
      <c r="H826" s="62" t="s">
        <v>65</v>
      </c>
      <c r="I826" s="79" t="s">
        <v>42</v>
      </c>
      <c r="J826" s="80">
        <v>42916</v>
      </c>
      <c r="K826" s="174" t="s">
        <v>4520</v>
      </c>
      <c r="L826" s="79" t="s">
        <v>47</v>
      </c>
      <c r="M826" s="238">
        <v>42916</v>
      </c>
      <c r="N826" s="167">
        <v>15000</v>
      </c>
      <c r="O826" s="373">
        <f t="shared" si="12"/>
        <v>1.4999999999999999E-2</v>
      </c>
      <c r="P826" s="274">
        <v>12</v>
      </c>
      <c r="Q826" s="238" t="s">
        <v>445</v>
      </c>
      <c r="R826" s="84" t="s">
        <v>125</v>
      </c>
      <c r="S826" s="79" t="s">
        <v>8</v>
      </c>
      <c r="T826" s="79" t="s">
        <v>104</v>
      </c>
      <c r="U826" s="79" t="s">
        <v>114</v>
      </c>
      <c r="V826" s="79" t="s">
        <v>106</v>
      </c>
      <c r="W826" s="79" t="s">
        <v>2777</v>
      </c>
      <c r="Y826" s="374" t="s">
        <v>7201</v>
      </c>
    </row>
    <row r="827" spans="1:25" x14ac:dyDescent="0.25">
      <c r="A827" s="273" t="s">
        <v>1096</v>
      </c>
      <c r="B827" s="79" t="s">
        <v>57</v>
      </c>
      <c r="C827" s="79" t="s">
        <v>1046</v>
      </c>
      <c r="D827" s="79" t="s">
        <v>1097</v>
      </c>
      <c r="E827" s="79" t="s">
        <v>1098</v>
      </c>
      <c r="F827" s="62" t="s">
        <v>28</v>
      </c>
      <c r="G827" s="62" t="str">
        <f>_xlfn.IFNA(VLOOKUP($A827,'Engaged Deals'!$A:$J,2,FALSE),"No")</f>
        <v>No</v>
      </c>
      <c r="H827" s="62" t="s">
        <v>65</v>
      </c>
      <c r="I827" s="79" t="s">
        <v>42</v>
      </c>
      <c r="J827" s="80">
        <v>42855</v>
      </c>
      <c r="K827" s="174" t="s">
        <v>1099</v>
      </c>
      <c r="L827" s="79" t="s">
        <v>46</v>
      </c>
      <c r="M827" s="238">
        <v>42855</v>
      </c>
      <c r="N827" s="167">
        <v>400000</v>
      </c>
      <c r="O827" s="373">
        <f t="shared" si="12"/>
        <v>0.4</v>
      </c>
      <c r="P827" s="274">
        <v>6</v>
      </c>
      <c r="Q827" s="238" t="s">
        <v>425</v>
      </c>
      <c r="R827" s="84" t="s">
        <v>125</v>
      </c>
      <c r="S827" s="79" t="s">
        <v>8</v>
      </c>
      <c r="T827" s="79" t="s">
        <v>104</v>
      </c>
      <c r="U827" s="79" t="s">
        <v>344</v>
      </c>
      <c r="V827" s="79" t="s">
        <v>5582</v>
      </c>
      <c r="W827" s="79" t="s">
        <v>427</v>
      </c>
      <c r="Y827" s="374" t="s">
        <v>7201</v>
      </c>
    </row>
    <row r="828" spans="1:25" x14ac:dyDescent="0.25">
      <c r="A828" s="275" t="s">
        <v>2575</v>
      </c>
      <c r="B828" s="199" t="s">
        <v>60</v>
      </c>
      <c r="C828" s="199" t="s">
        <v>805</v>
      </c>
      <c r="D828" s="199" t="s">
        <v>2576</v>
      </c>
      <c r="E828" s="199" t="s">
        <v>2577</v>
      </c>
      <c r="F828" s="62" t="s">
        <v>26</v>
      </c>
      <c r="G828" s="62" t="str">
        <f>_xlfn.IFNA(VLOOKUP($A828,'Engaged Deals'!$A:$J,2,FALSE),"No")</f>
        <v>No</v>
      </c>
      <c r="H828" s="62" t="s">
        <v>67</v>
      </c>
      <c r="I828" s="199" t="s">
        <v>32</v>
      </c>
      <c r="J828" s="233">
        <v>43069</v>
      </c>
      <c r="K828" s="234" t="s">
        <v>2578</v>
      </c>
      <c r="L828" s="199" t="s">
        <v>46</v>
      </c>
      <c r="M828" s="235">
        <v>43069</v>
      </c>
      <c r="N828" s="236">
        <v>150000</v>
      </c>
      <c r="O828" s="373">
        <f t="shared" si="12"/>
        <v>0.15</v>
      </c>
      <c r="P828" s="276">
        <v>1</v>
      </c>
      <c r="Q828" s="235" t="s">
        <v>172</v>
      </c>
      <c r="R828" s="237" t="s">
        <v>103</v>
      </c>
      <c r="S828" s="199" t="s">
        <v>13</v>
      </c>
      <c r="T828" s="199" t="s">
        <v>126</v>
      </c>
      <c r="U828" s="199" t="s">
        <v>498</v>
      </c>
      <c r="V828" s="199" t="s">
        <v>6364</v>
      </c>
      <c r="W828" s="199" t="s">
        <v>186</v>
      </c>
      <c r="Y828" s="374" t="s">
        <v>7201</v>
      </c>
    </row>
    <row r="829" spans="1:25" x14ac:dyDescent="0.25">
      <c r="A829" s="273" t="s">
        <v>656</v>
      </c>
      <c r="B829" s="79" t="s">
        <v>56</v>
      </c>
      <c r="C829" s="79" t="s">
        <v>235</v>
      </c>
      <c r="D829" s="79" t="s">
        <v>657</v>
      </c>
      <c r="E829" s="79" t="s">
        <v>658</v>
      </c>
      <c r="F829" s="62" t="s">
        <v>26</v>
      </c>
      <c r="G829" s="62" t="str">
        <f>_xlfn.IFNA(VLOOKUP($A829,'Engaged Deals'!$A:$J,2,FALSE),"No")</f>
        <v>No</v>
      </c>
      <c r="H829" s="62" t="s">
        <v>66</v>
      </c>
      <c r="I829" s="79" t="s">
        <v>32</v>
      </c>
      <c r="J829" s="80">
        <v>42958</v>
      </c>
      <c r="K829" s="174" t="s">
        <v>659</v>
      </c>
      <c r="L829" s="79" t="s">
        <v>47</v>
      </c>
      <c r="M829" s="80">
        <v>42958</v>
      </c>
      <c r="N829" s="167">
        <v>720000</v>
      </c>
      <c r="O829" s="373">
        <f t="shared" si="12"/>
        <v>0.72</v>
      </c>
      <c r="P829" s="274">
        <v>36</v>
      </c>
      <c r="Q829" s="238" t="s">
        <v>7102</v>
      </c>
      <c r="R829" s="84" t="s">
        <v>103</v>
      </c>
      <c r="S829" s="79" t="s">
        <v>7</v>
      </c>
      <c r="T829" s="79" t="s">
        <v>477</v>
      </c>
      <c r="U829" s="79" t="s">
        <v>661</v>
      </c>
      <c r="V829" s="79" t="s">
        <v>6304</v>
      </c>
      <c r="W829" s="79" t="s">
        <v>356</v>
      </c>
      <c r="Y829" s="374" t="s">
        <v>7201</v>
      </c>
    </row>
    <row r="830" spans="1:25" x14ac:dyDescent="0.25">
      <c r="A830" s="126" t="s">
        <v>7335</v>
      </c>
      <c r="B830" s="126" t="s">
        <v>57</v>
      </c>
      <c r="C830" s="126" t="s">
        <v>182</v>
      </c>
      <c r="D830" s="126" t="s">
        <v>7319</v>
      </c>
      <c r="E830" s="126" t="s">
        <v>7336</v>
      </c>
      <c r="F830" s="62" t="s">
        <v>25</v>
      </c>
      <c r="G830" s="62" t="str">
        <f>_xlfn.IFNA(VLOOKUP($A830,'Engaged Deals'!$A:$J,2,FALSE),"No")</f>
        <v>No</v>
      </c>
      <c r="H830" s="62" t="s">
        <v>65</v>
      </c>
      <c r="I830" s="126" t="s">
        <v>35</v>
      </c>
      <c r="J830" s="127">
        <v>42839</v>
      </c>
      <c r="K830" s="195">
        <v>42809</v>
      </c>
      <c r="L830" s="126" t="s">
        <v>48</v>
      </c>
      <c r="M830" s="195">
        <v>42839</v>
      </c>
      <c r="N830" s="128">
        <v>62000</v>
      </c>
      <c r="O830" s="373">
        <f t="shared" si="12"/>
        <v>6.2E-2</v>
      </c>
      <c r="P830" s="277">
        <v>9</v>
      </c>
      <c r="Q830" s="127">
        <v>42825</v>
      </c>
      <c r="R830" s="202" t="s">
        <v>103</v>
      </c>
      <c r="S830" s="199" t="s">
        <v>8</v>
      </c>
      <c r="T830" s="126" t="s">
        <v>162</v>
      </c>
      <c r="U830" s="126" t="s">
        <v>105</v>
      </c>
      <c r="V830" s="126" t="s">
        <v>7159</v>
      </c>
      <c r="W830" s="199"/>
      <c r="Y830" s="374" t="s">
        <v>7201</v>
      </c>
    </row>
    <row r="831" spans="1:25" x14ac:dyDescent="0.25">
      <c r="A831" s="273" t="s">
        <v>4404</v>
      </c>
      <c r="B831" s="79" t="s">
        <v>57</v>
      </c>
      <c r="C831" s="79" t="s">
        <v>98</v>
      </c>
      <c r="D831" s="79" t="s">
        <v>4405</v>
      </c>
      <c r="E831" s="79" t="s">
        <v>4406</v>
      </c>
      <c r="F831" s="62" t="s">
        <v>28</v>
      </c>
      <c r="G831" s="62" t="str">
        <f>_xlfn.IFNA(VLOOKUP($A831,'Engaged Deals'!$A:$J,2,FALSE),"No")</f>
        <v>No</v>
      </c>
      <c r="H831" s="62" t="s">
        <v>65</v>
      </c>
      <c r="I831" s="79" t="s">
        <v>34</v>
      </c>
      <c r="J831" s="80">
        <v>42883</v>
      </c>
      <c r="K831" s="174" t="s">
        <v>4407</v>
      </c>
      <c r="L831" s="79" t="s">
        <v>46</v>
      </c>
      <c r="M831" s="238">
        <v>42883</v>
      </c>
      <c r="N831" s="167">
        <v>20000</v>
      </c>
      <c r="O831" s="373">
        <f t="shared" si="12"/>
        <v>0.02</v>
      </c>
      <c r="P831" s="274">
        <v>12</v>
      </c>
      <c r="Q831" s="238" t="s">
        <v>445</v>
      </c>
      <c r="R831" s="84" t="s">
        <v>125</v>
      </c>
      <c r="S831" s="79" t="s">
        <v>7</v>
      </c>
      <c r="T831" s="79" t="s">
        <v>477</v>
      </c>
      <c r="U831" s="79" t="s">
        <v>4408</v>
      </c>
      <c r="V831" s="79" t="s">
        <v>106</v>
      </c>
      <c r="W831" s="79" t="s">
        <v>297</v>
      </c>
      <c r="Y831" s="374" t="s">
        <v>7201</v>
      </c>
    </row>
    <row r="832" spans="1:25" x14ac:dyDescent="0.25">
      <c r="A832" s="126" t="s">
        <v>962</v>
      </c>
      <c r="B832" s="126" t="s">
        <v>59</v>
      </c>
      <c r="C832" s="199" t="s">
        <v>468</v>
      </c>
      <c r="D832" s="126" t="s">
        <v>6879</v>
      </c>
      <c r="E832" s="126" t="s">
        <v>963</v>
      </c>
      <c r="F832" s="62" t="s">
        <v>26</v>
      </c>
      <c r="G832" s="62" t="str">
        <f>_xlfn.IFNA(VLOOKUP($A832,'Engaged Deals'!$A:$J,2,FALSE),"No")</f>
        <v>No</v>
      </c>
      <c r="H832" s="62" t="s">
        <v>66</v>
      </c>
      <c r="I832" s="126" t="s">
        <v>32</v>
      </c>
      <c r="J832" s="127">
        <v>42947</v>
      </c>
      <c r="K832" s="195">
        <v>42795</v>
      </c>
      <c r="L832" s="126" t="s">
        <v>47</v>
      </c>
      <c r="M832" s="127">
        <v>42947</v>
      </c>
      <c r="N832" s="128">
        <v>500000</v>
      </c>
      <c r="O832" s="373">
        <f t="shared" si="12"/>
        <v>0.5</v>
      </c>
      <c r="P832" s="277">
        <v>12</v>
      </c>
      <c r="Q832" s="127">
        <v>42796</v>
      </c>
      <c r="R832" s="202" t="s">
        <v>103</v>
      </c>
      <c r="S832" s="126" t="s">
        <v>8</v>
      </c>
      <c r="T832" s="126" t="s">
        <v>162</v>
      </c>
      <c r="U832" s="126" t="s">
        <v>105</v>
      </c>
      <c r="V832" s="126" t="s">
        <v>6319</v>
      </c>
      <c r="W832" s="199"/>
      <c r="Y832" s="374" t="s">
        <v>7201</v>
      </c>
    </row>
    <row r="833" spans="1:25" x14ac:dyDescent="0.25">
      <c r="A833" s="273" t="s">
        <v>3090</v>
      </c>
      <c r="B833" s="79" t="s">
        <v>56</v>
      </c>
      <c r="C833" s="79" t="s">
        <v>235</v>
      </c>
      <c r="D833" s="79" t="s">
        <v>3091</v>
      </c>
      <c r="E833" s="79" t="s">
        <v>2358</v>
      </c>
      <c r="F833" s="62" t="s">
        <v>27</v>
      </c>
      <c r="G833" s="62" t="str">
        <f>_xlfn.IFNA(VLOOKUP($A833,'Engaged Deals'!$A:$J,2,FALSE),"No")</f>
        <v>No</v>
      </c>
      <c r="H833" s="62" t="s">
        <v>65</v>
      </c>
      <c r="I833" s="79" t="s">
        <v>40</v>
      </c>
      <c r="J833" s="80">
        <v>42906</v>
      </c>
      <c r="K833" s="174" t="s">
        <v>3092</v>
      </c>
      <c r="L833" s="79" t="s">
        <v>46</v>
      </c>
      <c r="M833" s="238">
        <v>42906</v>
      </c>
      <c r="N833" s="167">
        <v>100000</v>
      </c>
      <c r="O833" s="373">
        <f t="shared" si="12"/>
        <v>0.1</v>
      </c>
      <c r="P833" s="274">
        <v>12</v>
      </c>
      <c r="Q833" s="238" t="s">
        <v>445</v>
      </c>
      <c r="R833" s="84" t="s">
        <v>125</v>
      </c>
      <c r="S833" s="79" t="s">
        <v>7</v>
      </c>
      <c r="T833" s="79" t="s">
        <v>477</v>
      </c>
      <c r="U833" s="79"/>
      <c r="V833" s="79" t="s">
        <v>6040</v>
      </c>
      <c r="W833" s="79" t="s">
        <v>2773</v>
      </c>
      <c r="Y833" s="374" t="s">
        <v>7201</v>
      </c>
    </row>
    <row r="834" spans="1:25" x14ac:dyDescent="0.25">
      <c r="A834" s="273" t="s">
        <v>1282</v>
      </c>
      <c r="B834" s="79" t="s">
        <v>57</v>
      </c>
      <c r="C834" s="79" t="s">
        <v>98</v>
      </c>
      <c r="D834" s="79" t="s">
        <v>1283</v>
      </c>
      <c r="E834" s="79" t="s">
        <v>316</v>
      </c>
      <c r="F834" s="62" t="s">
        <v>26</v>
      </c>
      <c r="G834" s="62" t="str">
        <f>_xlfn.IFNA(VLOOKUP($A834,'Engaged Deals'!$A:$J,2,FALSE),"No")</f>
        <v>No</v>
      </c>
      <c r="H834" s="62" t="s">
        <v>65</v>
      </c>
      <c r="I834" s="79" t="s">
        <v>33</v>
      </c>
      <c r="J834" s="80">
        <v>42874</v>
      </c>
      <c r="K834" s="174" t="s">
        <v>1284</v>
      </c>
      <c r="L834" s="79" t="s">
        <v>46</v>
      </c>
      <c r="M834" s="238">
        <v>42874</v>
      </c>
      <c r="N834" s="167">
        <v>300000</v>
      </c>
      <c r="O834" s="373">
        <f t="shared" ref="O834:O897" si="13">N834/1000000</f>
        <v>0.3</v>
      </c>
      <c r="P834" s="274">
        <v>12</v>
      </c>
      <c r="Q834" s="238" t="s">
        <v>440</v>
      </c>
      <c r="R834" s="84" t="s">
        <v>103</v>
      </c>
      <c r="S834" s="79" t="s">
        <v>8</v>
      </c>
      <c r="T834" s="79" t="s">
        <v>104</v>
      </c>
      <c r="U834" s="79" t="s">
        <v>114</v>
      </c>
      <c r="V834" s="79" t="s">
        <v>106</v>
      </c>
      <c r="W834" s="79"/>
      <c r="Y834" s="374" t="s">
        <v>7201</v>
      </c>
    </row>
    <row r="835" spans="1:25" x14ac:dyDescent="0.25">
      <c r="A835" s="275" t="s">
        <v>3545</v>
      </c>
      <c r="B835" s="199" t="s">
        <v>57</v>
      </c>
      <c r="C835" s="199" t="s">
        <v>775</v>
      </c>
      <c r="D835" s="199" t="s">
        <v>1918</v>
      </c>
      <c r="E835" s="199" t="s">
        <v>3546</v>
      </c>
      <c r="F835" s="62" t="s">
        <v>26</v>
      </c>
      <c r="G835" s="62" t="str">
        <f>_xlfn.IFNA(VLOOKUP($A835,'Engaged Deals'!$A:$J,2,FALSE),"No")</f>
        <v>No</v>
      </c>
      <c r="H835" s="62" t="s">
        <v>66</v>
      </c>
      <c r="I835" s="199" t="s">
        <v>32</v>
      </c>
      <c r="J835" s="233">
        <v>43007</v>
      </c>
      <c r="K835" s="234" t="s">
        <v>3547</v>
      </c>
      <c r="L835" s="199" t="s">
        <v>48</v>
      </c>
      <c r="M835" s="233">
        <v>43007</v>
      </c>
      <c r="N835" s="236">
        <v>80000</v>
      </c>
      <c r="O835" s="373">
        <f t="shared" si="13"/>
        <v>0.08</v>
      </c>
      <c r="P835" s="276">
        <v>12</v>
      </c>
      <c r="Q835" s="235" t="s">
        <v>7101</v>
      </c>
      <c r="R835" s="237" t="s">
        <v>292</v>
      </c>
      <c r="S835" s="199" t="s">
        <v>8</v>
      </c>
      <c r="T835" s="199" t="s">
        <v>104</v>
      </c>
      <c r="U835" s="199" t="s">
        <v>344</v>
      </c>
      <c r="V835" s="199" t="s">
        <v>5920</v>
      </c>
      <c r="W835" s="199" t="s">
        <v>3548</v>
      </c>
      <c r="Y835" s="374" t="s">
        <v>7201</v>
      </c>
    </row>
    <row r="836" spans="1:25" x14ac:dyDescent="0.25">
      <c r="A836" s="275" t="s">
        <v>6973</v>
      </c>
      <c r="B836" s="199" t="s">
        <v>57</v>
      </c>
      <c r="C836" s="199" t="s">
        <v>1046</v>
      </c>
      <c r="D836" s="199" t="s">
        <v>6578</v>
      </c>
      <c r="E836" s="199" t="s">
        <v>6974</v>
      </c>
      <c r="F836" s="62" t="s">
        <v>24</v>
      </c>
      <c r="G836" s="62" t="str">
        <f>_xlfn.IFNA(VLOOKUP($A836,'Engaged Deals'!$A:$J,2,FALSE),"No")</f>
        <v>No</v>
      </c>
      <c r="H836" s="62" t="s">
        <v>67</v>
      </c>
      <c r="I836" s="199" t="s">
        <v>38</v>
      </c>
      <c r="J836" s="233">
        <v>43088</v>
      </c>
      <c r="K836" s="234" t="s">
        <v>7039</v>
      </c>
      <c r="L836" s="199" t="s">
        <v>47</v>
      </c>
      <c r="M836" s="235">
        <v>43194</v>
      </c>
      <c r="N836" s="236">
        <v>5000000</v>
      </c>
      <c r="O836" s="373">
        <f t="shared" si="13"/>
        <v>5</v>
      </c>
      <c r="P836" s="276">
        <v>12</v>
      </c>
      <c r="Q836" s="235" t="s">
        <v>6513</v>
      </c>
      <c r="R836" s="237" t="s">
        <v>125</v>
      </c>
      <c r="S836" s="199" t="s">
        <v>8</v>
      </c>
      <c r="T836" s="199" t="s">
        <v>104</v>
      </c>
      <c r="U836" s="199" t="s">
        <v>105</v>
      </c>
      <c r="V836" s="199" t="s">
        <v>5985</v>
      </c>
      <c r="W836" s="199" t="s">
        <v>6863</v>
      </c>
      <c r="Y836" s="374" t="s">
        <v>7201</v>
      </c>
    </row>
    <row r="837" spans="1:25" x14ac:dyDescent="0.25">
      <c r="A837" s="275" t="s">
        <v>3085</v>
      </c>
      <c r="B837" s="199" t="s">
        <v>61</v>
      </c>
      <c r="C837" s="199" t="s">
        <v>61</v>
      </c>
      <c r="D837" s="199" t="s">
        <v>3086</v>
      </c>
      <c r="E837" s="199" t="s">
        <v>3087</v>
      </c>
      <c r="F837" s="62" t="s">
        <v>28</v>
      </c>
      <c r="G837" s="62" t="str">
        <f>_xlfn.IFNA(VLOOKUP($A837,'Engaged Deals'!$A:$J,2,FALSE),"No")</f>
        <v>No</v>
      </c>
      <c r="H837" s="62" t="s">
        <v>66</v>
      </c>
      <c r="I837" s="199" t="s">
        <v>43</v>
      </c>
      <c r="J837" s="233">
        <v>43007</v>
      </c>
      <c r="K837" s="234" t="s">
        <v>3088</v>
      </c>
      <c r="L837" s="199" t="s">
        <v>46</v>
      </c>
      <c r="M837" s="233">
        <v>43090</v>
      </c>
      <c r="N837" s="236">
        <v>100000</v>
      </c>
      <c r="O837" s="373">
        <f t="shared" si="13"/>
        <v>0.1</v>
      </c>
      <c r="P837" s="276">
        <v>6</v>
      </c>
      <c r="Q837" s="235" t="s">
        <v>3089</v>
      </c>
      <c r="R837" s="237" t="s">
        <v>103</v>
      </c>
      <c r="S837" s="199" t="s">
        <v>8</v>
      </c>
      <c r="T837" s="199" t="s">
        <v>104</v>
      </c>
      <c r="U837" s="199" t="s">
        <v>513</v>
      </c>
      <c r="V837" s="199" t="s">
        <v>6056</v>
      </c>
      <c r="W837" s="199"/>
      <c r="Y837" s="374" t="s">
        <v>7201</v>
      </c>
    </row>
    <row r="838" spans="1:25" x14ac:dyDescent="0.25">
      <c r="A838" s="273" t="s">
        <v>2599</v>
      </c>
      <c r="B838" s="82" t="s">
        <v>58</v>
      </c>
      <c r="C838" s="82" t="s">
        <v>58</v>
      </c>
      <c r="D838" s="82" t="s">
        <v>5297</v>
      </c>
      <c r="E838" s="82" t="s">
        <v>2600</v>
      </c>
      <c r="F838" s="62" t="s">
        <v>26</v>
      </c>
      <c r="G838" s="62" t="str">
        <f>_xlfn.IFNA(VLOOKUP($A838,'Engaged Deals'!$A:$J,2,FALSE),"No")</f>
        <v>No</v>
      </c>
      <c r="H838" s="62" t="s">
        <v>66</v>
      </c>
      <c r="I838" s="82" t="s">
        <v>32</v>
      </c>
      <c r="J838" s="80">
        <v>43007</v>
      </c>
      <c r="K838" s="96" t="s">
        <v>2601</v>
      </c>
      <c r="L838" s="82" t="s">
        <v>46</v>
      </c>
      <c r="M838" s="80">
        <v>43007</v>
      </c>
      <c r="N838" s="83">
        <v>142857</v>
      </c>
      <c r="O838" s="373">
        <f t="shared" si="13"/>
        <v>0.14285700000000001</v>
      </c>
      <c r="P838" s="274">
        <v>3</v>
      </c>
      <c r="Q838" s="86">
        <v>42794</v>
      </c>
      <c r="R838" s="85" t="s">
        <v>103</v>
      </c>
      <c r="S838" s="86" t="s">
        <v>8</v>
      </c>
      <c r="T838" s="86" t="s">
        <v>158</v>
      </c>
      <c r="U838" s="86" t="s">
        <v>2602</v>
      </c>
      <c r="V838" s="82" t="s">
        <v>6079</v>
      </c>
      <c r="W838" s="82"/>
      <c r="Y838" s="374" t="s">
        <v>7201</v>
      </c>
    </row>
    <row r="839" spans="1:25" x14ac:dyDescent="0.25">
      <c r="A839" s="247" t="s">
        <v>381</v>
      </c>
      <c r="B839" s="68" t="s">
        <v>57</v>
      </c>
      <c r="C839" s="68" t="s">
        <v>182</v>
      </c>
      <c r="D839" s="68" t="s">
        <v>263</v>
      </c>
      <c r="E839" s="68" t="s">
        <v>382</v>
      </c>
      <c r="F839" s="62" t="s">
        <v>28</v>
      </c>
      <c r="G839" s="62" t="str">
        <f>_xlfn.IFNA(VLOOKUP($A839,'Engaged Deals'!$A:$J,2,FALSE),"No")</f>
        <v>No</v>
      </c>
      <c r="H839" s="62" t="s">
        <v>66</v>
      </c>
      <c r="I839" s="68" t="s">
        <v>36</v>
      </c>
      <c r="J839" s="75">
        <v>42992</v>
      </c>
      <c r="K839" s="94" t="s">
        <v>383</v>
      </c>
      <c r="L839" s="68" t="s">
        <v>46</v>
      </c>
      <c r="M839" s="75">
        <v>42992</v>
      </c>
      <c r="N839" s="89">
        <v>2000000</v>
      </c>
      <c r="O839" s="373">
        <f t="shared" si="13"/>
        <v>2</v>
      </c>
      <c r="P839" s="337">
        <v>48</v>
      </c>
      <c r="Q839" s="95" t="s">
        <v>384</v>
      </c>
      <c r="R839" s="87" t="s">
        <v>125</v>
      </c>
      <c r="S839" s="88" t="s">
        <v>17</v>
      </c>
      <c r="T839" s="88" t="s">
        <v>385</v>
      </c>
      <c r="U839" s="88" t="s">
        <v>386</v>
      </c>
      <c r="V839" s="68" t="s">
        <v>5779</v>
      </c>
      <c r="W839" s="68" t="s">
        <v>268</v>
      </c>
      <c r="Y839" s="374" t="s">
        <v>7201</v>
      </c>
    </row>
    <row r="840" spans="1:25" x14ac:dyDescent="0.25">
      <c r="A840" s="273" t="s">
        <v>3080</v>
      </c>
      <c r="B840" s="79" t="s">
        <v>56</v>
      </c>
      <c r="C840" s="79" t="s">
        <v>161</v>
      </c>
      <c r="D840" s="79" t="s">
        <v>3081</v>
      </c>
      <c r="E840" s="79" t="s">
        <v>3082</v>
      </c>
      <c r="F840" s="62" t="s">
        <v>26</v>
      </c>
      <c r="G840" s="62" t="str">
        <f>_xlfn.IFNA(VLOOKUP($A840,'Engaged Deals'!$A:$J,2,FALSE),"No")</f>
        <v>No</v>
      </c>
      <c r="H840" s="62" t="s">
        <v>65</v>
      </c>
      <c r="I840" s="79" t="s">
        <v>32</v>
      </c>
      <c r="J840" s="80">
        <v>42909</v>
      </c>
      <c r="K840" s="174" t="s">
        <v>3083</v>
      </c>
      <c r="L840" s="79" t="s">
        <v>46</v>
      </c>
      <c r="M840" s="238">
        <v>43063</v>
      </c>
      <c r="N840" s="167">
        <v>100000</v>
      </c>
      <c r="O840" s="373">
        <f t="shared" si="13"/>
        <v>0.1</v>
      </c>
      <c r="P840" s="274">
        <v>12</v>
      </c>
      <c r="Q840" s="238" t="s">
        <v>6038</v>
      </c>
      <c r="R840" s="84" t="s">
        <v>125</v>
      </c>
      <c r="S840" s="79" t="s">
        <v>8</v>
      </c>
      <c r="T840" s="79" t="s">
        <v>104</v>
      </c>
      <c r="U840" s="79"/>
      <c r="V840" s="79" t="s">
        <v>6039</v>
      </c>
      <c r="W840" s="79" t="s">
        <v>3084</v>
      </c>
      <c r="Y840" s="374" t="s">
        <v>7201</v>
      </c>
    </row>
    <row r="841" spans="1:25" x14ac:dyDescent="0.25">
      <c r="A841" s="79" t="s">
        <v>3769</v>
      </c>
      <c r="B841" s="79" t="s">
        <v>57</v>
      </c>
      <c r="C841" s="79" t="s">
        <v>98</v>
      </c>
      <c r="D841" s="79" t="s">
        <v>3770</v>
      </c>
      <c r="E841" s="79" t="s">
        <v>3771</v>
      </c>
      <c r="F841" s="62" t="s">
        <v>28</v>
      </c>
      <c r="G841" s="62" t="str">
        <f>_xlfn.IFNA(VLOOKUP($A841,'Engaged Deals'!$A:$J,2,FALSE),"No")</f>
        <v>No</v>
      </c>
      <c r="H841" s="62" t="s">
        <v>68</v>
      </c>
      <c r="I841" s="79" t="s">
        <v>31</v>
      </c>
      <c r="J841" s="80">
        <v>42804</v>
      </c>
      <c r="K841" s="174" t="s">
        <v>3772</v>
      </c>
      <c r="L841" s="79" t="s">
        <v>46</v>
      </c>
      <c r="M841" s="238">
        <v>42804</v>
      </c>
      <c r="N841" s="167">
        <v>50000</v>
      </c>
      <c r="O841" s="373">
        <f t="shared" si="13"/>
        <v>0.05</v>
      </c>
      <c r="P841" s="84">
        <v>1</v>
      </c>
      <c r="Q841" s="238" t="s">
        <v>2693</v>
      </c>
      <c r="R841" s="79" t="s">
        <v>125</v>
      </c>
      <c r="S841" s="79" t="s">
        <v>7</v>
      </c>
      <c r="T841" s="79" t="s">
        <v>477</v>
      </c>
      <c r="U841" s="79"/>
      <c r="V841" s="79" t="s">
        <v>106</v>
      </c>
      <c r="W841" s="79" t="s">
        <v>186</v>
      </c>
      <c r="Y841" s="374" t="s">
        <v>7201</v>
      </c>
    </row>
    <row r="842" spans="1:25" x14ac:dyDescent="0.25">
      <c r="A842" s="79" t="s">
        <v>1497</v>
      </c>
      <c r="B842" s="79" t="s">
        <v>60</v>
      </c>
      <c r="C842" s="79" t="s">
        <v>543</v>
      </c>
      <c r="D842" s="79" t="s">
        <v>1498</v>
      </c>
      <c r="E842" s="79" t="s">
        <v>1499</v>
      </c>
      <c r="F842" s="62" t="s">
        <v>6576</v>
      </c>
      <c r="G842" s="62" t="str">
        <f>_xlfn.IFNA(VLOOKUP($A842,'Engaged Deals'!$A:$J,2,FALSE),"No")</f>
        <v>No</v>
      </c>
      <c r="H842" s="62" t="s">
        <v>68</v>
      </c>
      <c r="I842" s="79" t="s">
        <v>40</v>
      </c>
      <c r="J842" s="80">
        <v>42825</v>
      </c>
      <c r="K842" s="174" t="s">
        <v>1500</v>
      </c>
      <c r="L842" s="79" t="s">
        <v>46</v>
      </c>
      <c r="M842" s="238">
        <v>42825</v>
      </c>
      <c r="N842" s="167">
        <v>250000</v>
      </c>
      <c r="O842" s="373">
        <f t="shared" si="13"/>
        <v>0.25</v>
      </c>
      <c r="P842" s="84">
        <v>1</v>
      </c>
      <c r="Q842" s="238" t="s">
        <v>1501</v>
      </c>
      <c r="R842" s="79" t="s">
        <v>125</v>
      </c>
      <c r="S842" s="79" t="s">
        <v>13</v>
      </c>
      <c r="T842" s="79" t="s">
        <v>126</v>
      </c>
      <c r="U842" s="79"/>
      <c r="V842" s="79" t="s">
        <v>5514</v>
      </c>
      <c r="W842" s="79"/>
      <c r="Y842" s="374" t="s">
        <v>7201</v>
      </c>
    </row>
    <row r="843" spans="1:25" x14ac:dyDescent="0.25">
      <c r="A843" s="275" t="s">
        <v>3541</v>
      </c>
      <c r="B843" s="199" t="s">
        <v>57</v>
      </c>
      <c r="C843" s="199" t="s">
        <v>98</v>
      </c>
      <c r="D843" s="199" t="s">
        <v>3542</v>
      </c>
      <c r="E843" s="199" t="s">
        <v>3543</v>
      </c>
      <c r="F843" s="62" t="s">
        <v>28</v>
      </c>
      <c r="G843" s="62" t="str">
        <f>_xlfn.IFNA(VLOOKUP($A843,'Engaged Deals'!$A:$J,2,FALSE),"No")</f>
        <v>No</v>
      </c>
      <c r="H843" s="62" t="s">
        <v>66</v>
      </c>
      <c r="I843" s="199" t="s">
        <v>42</v>
      </c>
      <c r="J843" s="233">
        <v>43008</v>
      </c>
      <c r="K843" s="234" t="s">
        <v>3544</v>
      </c>
      <c r="L843" s="199" t="s">
        <v>46</v>
      </c>
      <c r="M843" s="233">
        <v>43008</v>
      </c>
      <c r="N843" s="236">
        <v>80000</v>
      </c>
      <c r="O843" s="373">
        <f t="shared" si="13"/>
        <v>0.08</v>
      </c>
      <c r="P843" s="276">
        <v>12</v>
      </c>
      <c r="Q843" s="235" t="s">
        <v>445</v>
      </c>
      <c r="R843" s="237" t="s">
        <v>103</v>
      </c>
      <c r="S843" s="199" t="s">
        <v>8</v>
      </c>
      <c r="T843" s="199" t="s">
        <v>104</v>
      </c>
      <c r="U843" s="199" t="s">
        <v>105</v>
      </c>
      <c r="V843" s="199" t="s">
        <v>106</v>
      </c>
      <c r="W843" s="199" t="s">
        <v>186</v>
      </c>
      <c r="Y843" s="374" t="s">
        <v>7201</v>
      </c>
    </row>
    <row r="844" spans="1:25" x14ac:dyDescent="0.25">
      <c r="A844" s="273" t="s">
        <v>1347</v>
      </c>
      <c r="B844" s="79" t="s">
        <v>57</v>
      </c>
      <c r="C844" s="79" t="s">
        <v>1348</v>
      </c>
      <c r="D844" s="79" t="s">
        <v>1349</v>
      </c>
      <c r="E844" s="79" t="s">
        <v>1081</v>
      </c>
      <c r="F844" s="62" t="s">
        <v>28</v>
      </c>
      <c r="G844" s="62" t="str">
        <f>_xlfn.IFNA(VLOOKUP($A844,'Engaged Deals'!$A:$J,2,FALSE),"No")</f>
        <v>No</v>
      </c>
      <c r="H844" s="62" t="s">
        <v>66</v>
      </c>
      <c r="I844" s="79" t="s">
        <v>31</v>
      </c>
      <c r="J844" s="80">
        <v>42977</v>
      </c>
      <c r="K844" s="174" t="s">
        <v>1350</v>
      </c>
      <c r="L844" s="79" t="s">
        <v>46</v>
      </c>
      <c r="M844" s="80">
        <v>42977</v>
      </c>
      <c r="N844" s="167">
        <v>300000</v>
      </c>
      <c r="O844" s="373">
        <f t="shared" si="13"/>
        <v>0.3</v>
      </c>
      <c r="P844" s="274">
        <v>1</v>
      </c>
      <c r="Q844" s="238" t="s">
        <v>1351</v>
      </c>
      <c r="R844" s="84" t="s">
        <v>125</v>
      </c>
      <c r="S844" s="79" t="s">
        <v>12</v>
      </c>
      <c r="T844" s="79" t="s">
        <v>681</v>
      </c>
      <c r="U844" s="79"/>
      <c r="V844" s="79" t="s">
        <v>6332</v>
      </c>
      <c r="W844" s="79" t="s">
        <v>186</v>
      </c>
      <c r="Y844" s="374" t="s">
        <v>7201</v>
      </c>
    </row>
    <row r="845" spans="1:25" x14ac:dyDescent="0.25">
      <c r="A845" s="273" t="s">
        <v>240</v>
      </c>
      <c r="B845" s="79" t="s">
        <v>56</v>
      </c>
      <c r="C845" s="79" t="s">
        <v>161</v>
      </c>
      <c r="D845" s="79" t="s">
        <v>241</v>
      </c>
      <c r="E845" s="79" t="s">
        <v>242</v>
      </c>
      <c r="F845" s="62" t="s">
        <v>26</v>
      </c>
      <c r="G845" s="62" t="str">
        <f>_xlfn.IFNA(VLOOKUP($A845,'Engaged Deals'!$A:$J,2,FALSE),"No")</f>
        <v>No</v>
      </c>
      <c r="H845" s="62" t="s">
        <v>66</v>
      </c>
      <c r="I845" s="79" t="s">
        <v>32</v>
      </c>
      <c r="J845" s="80">
        <v>42926</v>
      </c>
      <c r="K845" s="174" t="s">
        <v>243</v>
      </c>
      <c r="L845" s="79" t="s">
        <v>46</v>
      </c>
      <c r="M845" s="80">
        <v>42982</v>
      </c>
      <c r="N845" s="167">
        <v>3400000</v>
      </c>
      <c r="O845" s="373">
        <f t="shared" si="13"/>
        <v>3.4</v>
      </c>
      <c r="P845" s="274">
        <v>36</v>
      </c>
      <c r="Q845" s="238" t="s">
        <v>244</v>
      </c>
      <c r="R845" s="84" t="s">
        <v>103</v>
      </c>
      <c r="S845" s="79" t="s">
        <v>8</v>
      </c>
      <c r="T845" s="79" t="s">
        <v>104</v>
      </c>
      <c r="U845" s="79"/>
      <c r="V845" s="79" t="s">
        <v>6292</v>
      </c>
      <c r="W845" s="79" t="s">
        <v>245</v>
      </c>
      <c r="Y845" s="374" t="s">
        <v>7201</v>
      </c>
    </row>
    <row r="846" spans="1:25" x14ac:dyDescent="0.25">
      <c r="A846" s="273" t="s">
        <v>240</v>
      </c>
      <c r="B846" s="79" t="s">
        <v>56</v>
      </c>
      <c r="C846" s="79" t="s">
        <v>161</v>
      </c>
      <c r="D846" s="79" t="s">
        <v>241</v>
      </c>
      <c r="E846" s="79" t="s">
        <v>242</v>
      </c>
      <c r="F846" s="62" t="s">
        <v>26</v>
      </c>
      <c r="G846" s="62" t="str">
        <f>_xlfn.IFNA(VLOOKUP($A846,'Engaged Deals'!$A:$J,2,FALSE),"No")</f>
        <v>No</v>
      </c>
      <c r="H846" s="62" t="s">
        <v>66</v>
      </c>
      <c r="I846" s="79" t="s">
        <v>32</v>
      </c>
      <c r="J846" s="80">
        <v>42926</v>
      </c>
      <c r="K846" s="174" t="s">
        <v>243</v>
      </c>
      <c r="L846" s="79" t="s">
        <v>46</v>
      </c>
      <c r="M846" s="80">
        <v>43160</v>
      </c>
      <c r="N846" s="167">
        <v>0</v>
      </c>
      <c r="O846" s="373">
        <f t="shared" si="13"/>
        <v>0</v>
      </c>
      <c r="P846" s="274">
        <v>12</v>
      </c>
      <c r="Q846" s="238" t="s">
        <v>4850</v>
      </c>
      <c r="R846" s="84" t="s">
        <v>125</v>
      </c>
      <c r="S846" s="79" t="s">
        <v>8</v>
      </c>
      <c r="T846" s="79" t="s">
        <v>104</v>
      </c>
      <c r="U846" s="79"/>
      <c r="V846" s="79" t="s">
        <v>6292</v>
      </c>
      <c r="W846" s="79" t="s">
        <v>245</v>
      </c>
      <c r="Y846" s="374" t="s">
        <v>7201</v>
      </c>
    </row>
    <row r="847" spans="1:25" x14ac:dyDescent="0.25">
      <c r="A847" s="79" t="s">
        <v>4359</v>
      </c>
      <c r="B847" s="79" t="s">
        <v>56</v>
      </c>
      <c r="C847" s="79" t="s">
        <v>161</v>
      </c>
      <c r="D847" s="79" t="s">
        <v>4360</v>
      </c>
      <c r="E847" s="79" t="s">
        <v>4361</v>
      </c>
      <c r="F847" s="62" t="s">
        <v>28</v>
      </c>
      <c r="G847" s="62" t="str">
        <f>_xlfn.IFNA(VLOOKUP($A847,'Engaged Deals'!$A:$J,2,FALSE),"No")</f>
        <v>No</v>
      </c>
      <c r="H847" s="62" t="s">
        <v>68</v>
      </c>
      <c r="I847" s="79" t="s">
        <v>34</v>
      </c>
      <c r="J847" s="80">
        <v>42750</v>
      </c>
      <c r="K847" s="174" t="s">
        <v>4362</v>
      </c>
      <c r="L847" s="79" t="s">
        <v>46</v>
      </c>
      <c r="M847" s="238">
        <v>42750</v>
      </c>
      <c r="N847" s="167">
        <v>20000</v>
      </c>
      <c r="O847" s="373">
        <f t="shared" si="13"/>
        <v>0.02</v>
      </c>
      <c r="P847" s="84">
        <v>12</v>
      </c>
      <c r="Q847" s="238" t="s">
        <v>887</v>
      </c>
      <c r="R847" s="79" t="s">
        <v>125</v>
      </c>
      <c r="S847" s="79" t="s">
        <v>7</v>
      </c>
      <c r="T847" s="79" t="s">
        <v>388</v>
      </c>
      <c r="U847" s="79" t="s">
        <v>389</v>
      </c>
      <c r="V847" s="79" t="s">
        <v>5611</v>
      </c>
      <c r="W847" s="79"/>
      <c r="Y847" s="374" t="s">
        <v>7201</v>
      </c>
    </row>
    <row r="848" spans="1:25" x14ac:dyDescent="0.25">
      <c r="A848" s="273" t="s">
        <v>4120</v>
      </c>
      <c r="B848" s="79" t="s">
        <v>56</v>
      </c>
      <c r="C848" s="79" t="s">
        <v>235</v>
      </c>
      <c r="D848" s="79" t="s">
        <v>4121</v>
      </c>
      <c r="E848" s="79" t="s">
        <v>4122</v>
      </c>
      <c r="F848" s="62" t="s">
        <v>28</v>
      </c>
      <c r="G848" s="62" t="str">
        <f>_xlfn.IFNA(VLOOKUP($A848,'Engaged Deals'!$A:$J,2,FALSE),"No")</f>
        <v>No</v>
      </c>
      <c r="H848" s="62" t="s">
        <v>65</v>
      </c>
      <c r="I848" s="79" t="s">
        <v>34</v>
      </c>
      <c r="J848" s="80">
        <v>42853</v>
      </c>
      <c r="K848" s="174" t="s">
        <v>4123</v>
      </c>
      <c r="L848" s="79" t="s">
        <v>47</v>
      </c>
      <c r="M848" s="238">
        <v>42853</v>
      </c>
      <c r="N848" s="167">
        <v>35000</v>
      </c>
      <c r="O848" s="373">
        <f t="shared" si="13"/>
        <v>3.5000000000000003E-2</v>
      </c>
      <c r="P848" s="274">
        <v>12</v>
      </c>
      <c r="Q848" s="238" t="s">
        <v>445</v>
      </c>
      <c r="R848" s="84" t="s">
        <v>103</v>
      </c>
      <c r="S848" s="79" t="s">
        <v>7</v>
      </c>
      <c r="T848" s="79" t="s">
        <v>388</v>
      </c>
      <c r="U848" s="79" t="s">
        <v>389</v>
      </c>
      <c r="V848" s="79" t="s">
        <v>5591</v>
      </c>
      <c r="W848" s="79" t="s">
        <v>356</v>
      </c>
      <c r="Y848" s="374" t="s">
        <v>7201</v>
      </c>
    </row>
    <row r="849" spans="1:25" x14ac:dyDescent="0.25">
      <c r="A849" s="275" t="s">
        <v>566</v>
      </c>
      <c r="B849" s="199" t="s">
        <v>58</v>
      </c>
      <c r="C849" s="199" t="s">
        <v>58</v>
      </c>
      <c r="D849" s="199" t="s">
        <v>567</v>
      </c>
      <c r="E849" s="199" t="s">
        <v>568</v>
      </c>
      <c r="F849" s="62" t="s">
        <v>26</v>
      </c>
      <c r="G849" s="62" t="str">
        <f>_xlfn.IFNA(VLOOKUP($A849,'Engaged Deals'!$A:$J,2,FALSE),"No")</f>
        <v>No</v>
      </c>
      <c r="H849" s="62" t="s">
        <v>67</v>
      </c>
      <c r="I849" s="199" t="s">
        <v>32</v>
      </c>
      <c r="J849" s="233">
        <v>43098</v>
      </c>
      <c r="K849" s="234" t="s">
        <v>569</v>
      </c>
      <c r="L849" s="199" t="s">
        <v>47</v>
      </c>
      <c r="M849" s="235">
        <v>43101</v>
      </c>
      <c r="N849" s="236">
        <v>952380</v>
      </c>
      <c r="O849" s="373">
        <f t="shared" si="13"/>
        <v>0.95238</v>
      </c>
      <c r="P849" s="276">
        <v>12</v>
      </c>
      <c r="Q849" s="235" t="s">
        <v>172</v>
      </c>
      <c r="R849" s="237" t="s">
        <v>125</v>
      </c>
      <c r="S849" s="199" t="s">
        <v>8</v>
      </c>
      <c r="T849" s="199" t="s">
        <v>134</v>
      </c>
      <c r="U849" s="199" t="s">
        <v>5491</v>
      </c>
      <c r="V849" s="199" t="s">
        <v>6442</v>
      </c>
      <c r="W849" s="199" t="s">
        <v>221</v>
      </c>
      <c r="Y849" s="374" t="s">
        <v>7201</v>
      </c>
    </row>
    <row r="850" spans="1:25" x14ac:dyDescent="0.25">
      <c r="A850" s="273" t="s">
        <v>3912</v>
      </c>
      <c r="B850" s="79" t="s">
        <v>61</v>
      </c>
      <c r="C850" s="79" t="s">
        <v>61</v>
      </c>
      <c r="D850" s="79" t="s">
        <v>3913</v>
      </c>
      <c r="E850" s="79" t="s">
        <v>3914</v>
      </c>
      <c r="F850" s="62" t="s">
        <v>25</v>
      </c>
      <c r="G850" s="62" t="str">
        <f>_xlfn.IFNA(VLOOKUP($A850,'Engaged Deals'!$A:$J,2,FALSE),"No")</f>
        <v>No</v>
      </c>
      <c r="H850" s="62" t="s">
        <v>65</v>
      </c>
      <c r="I850" s="79" t="s">
        <v>41</v>
      </c>
      <c r="J850" s="80">
        <v>42915</v>
      </c>
      <c r="K850" s="174" t="s">
        <v>3915</v>
      </c>
      <c r="L850" s="79" t="s">
        <v>48</v>
      </c>
      <c r="M850" s="238">
        <v>42915</v>
      </c>
      <c r="N850" s="167">
        <v>50000</v>
      </c>
      <c r="O850" s="373">
        <f t="shared" si="13"/>
        <v>0.05</v>
      </c>
      <c r="P850" s="274">
        <v>1</v>
      </c>
      <c r="Q850" s="238" t="s">
        <v>7102</v>
      </c>
      <c r="R850" s="84" t="s">
        <v>103</v>
      </c>
      <c r="S850" s="79" t="s">
        <v>7</v>
      </c>
      <c r="T850" s="79" t="s">
        <v>477</v>
      </c>
      <c r="U850" s="79" t="s">
        <v>1138</v>
      </c>
      <c r="V850" s="79" t="s">
        <v>6150</v>
      </c>
      <c r="W850" s="79" t="s">
        <v>1342</v>
      </c>
      <c r="Y850" s="374" t="s">
        <v>7201</v>
      </c>
    </row>
    <row r="851" spans="1:25" x14ac:dyDescent="0.25">
      <c r="A851" s="273" t="s">
        <v>3454</v>
      </c>
      <c r="B851" s="79" t="s">
        <v>57</v>
      </c>
      <c r="C851" s="79" t="s">
        <v>324</v>
      </c>
      <c r="D851" s="79" t="s">
        <v>3455</v>
      </c>
      <c r="E851" s="79" t="s">
        <v>3456</v>
      </c>
      <c r="F851" s="62" t="s">
        <v>27</v>
      </c>
      <c r="G851" s="62" t="str">
        <f>_xlfn.IFNA(VLOOKUP($A851,'Engaged Deals'!$A:$J,2,FALSE),"No")</f>
        <v>No</v>
      </c>
      <c r="H851" s="62" t="s">
        <v>65</v>
      </c>
      <c r="I851" s="79" t="s">
        <v>40</v>
      </c>
      <c r="J851" s="80">
        <v>42853</v>
      </c>
      <c r="K851" s="174" t="s">
        <v>3457</v>
      </c>
      <c r="L851" s="79" t="s">
        <v>48</v>
      </c>
      <c r="M851" s="238">
        <v>42890</v>
      </c>
      <c r="N851" s="167">
        <v>137950</v>
      </c>
      <c r="O851" s="373">
        <f t="shared" si="13"/>
        <v>0.13794999999999999</v>
      </c>
      <c r="P851" s="274">
        <v>2</v>
      </c>
      <c r="Q851" s="238" t="s">
        <v>7261</v>
      </c>
      <c r="R851" s="84" t="s">
        <v>211</v>
      </c>
      <c r="S851" s="79" t="s">
        <v>8</v>
      </c>
      <c r="T851" s="79" t="s">
        <v>104</v>
      </c>
      <c r="U851" s="79" t="s">
        <v>105</v>
      </c>
      <c r="V851" s="79" t="s">
        <v>5540</v>
      </c>
      <c r="W851" s="79" t="s">
        <v>5541</v>
      </c>
      <c r="Y851" s="374" t="s">
        <v>7201</v>
      </c>
    </row>
    <row r="852" spans="1:25" x14ac:dyDescent="0.25">
      <c r="A852" s="281" t="s">
        <v>7292</v>
      </c>
      <c r="B852" s="282" t="s">
        <v>57</v>
      </c>
      <c r="C852" s="282" t="s">
        <v>775</v>
      </c>
      <c r="D852" s="282" t="s">
        <v>7293</v>
      </c>
      <c r="E852" s="282" t="s">
        <v>7294</v>
      </c>
      <c r="F852" s="62" t="s">
        <v>26</v>
      </c>
      <c r="G852" s="62" t="str">
        <f>_xlfn.IFNA(VLOOKUP($A852,'Engaged Deals'!$A:$J,2,FALSE),"No")</f>
        <v>Yes</v>
      </c>
      <c r="H852" s="62" t="s">
        <v>65</v>
      </c>
      <c r="I852" s="282" t="s">
        <v>32</v>
      </c>
      <c r="J852" s="283">
        <v>42916</v>
      </c>
      <c r="K852" s="284" t="s">
        <v>7295</v>
      </c>
      <c r="L852" s="282" t="s">
        <v>47</v>
      </c>
      <c r="M852" s="285">
        <v>42916</v>
      </c>
      <c r="N852" s="286">
        <v>100000</v>
      </c>
      <c r="O852" s="373">
        <f t="shared" si="13"/>
        <v>0.1</v>
      </c>
      <c r="P852" s="287">
        <v>12</v>
      </c>
      <c r="Q852" s="285" t="s">
        <v>7102</v>
      </c>
      <c r="R852" s="288" t="s">
        <v>125</v>
      </c>
      <c r="S852" s="282" t="s">
        <v>8</v>
      </c>
      <c r="T852" s="282" t="s">
        <v>104</v>
      </c>
      <c r="U852" s="282" t="s">
        <v>105</v>
      </c>
      <c r="V852" s="79" t="s">
        <v>7296</v>
      </c>
      <c r="W852" s="79" t="s">
        <v>221</v>
      </c>
      <c r="Y852" s="374" t="s">
        <v>7201</v>
      </c>
    </row>
    <row r="853" spans="1:25" x14ac:dyDescent="0.25">
      <c r="A853" s="273" t="s">
        <v>1209</v>
      </c>
      <c r="B853" s="79" t="s">
        <v>56</v>
      </c>
      <c r="C853" s="79" t="s">
        <v>124</v>
      </c>
      <c r="D853" s="79" t="s">
        <v>1210</v>
      </c>
      <c r="E853" s="79" t="s">
        <v>1211</v>
      </c>
      <c r="F853" s="62" t="s">
        <v>26</v>
      </c>
      <c r="G853" s="62" t="str">
        <f>_xlfn.IFNA(VLOOKUP($A853,'Engaged Deals'!$A:$J,2,FALSE),"No")</f>
        <v>No</v>
      </c>
      <c r="H853" s="62" t="s">
        <v>65</v>
      </c>
      <c r="I853" s="79" t="s">
        <v>32</v>
      </c>
      <c r="J853" s="80">
        <v>42881</v>
      </c>
      <c r="K853" s="174" t="s">
        <v>1212</v>
      </c>
      <c r="L853" s="79" t="s">
        <v>47</v>
      </c>
      <c r="M853" s="238">
        <v>42881</v>
      </c>
      <c r="N853" s="167">
        <v>333335</v>
      </c>
      <c r="O853" s="373">
        <f t="shared" si="13"/>
        <v>0.33333499999999999</v>
      </c>
      <c r="P853" s="274">
        <v>1</v>
      </c>
      <c r="Q853" s="238" t="s">
        <v>7161</v>
      </c>
      <c r="R853" s="84" t="s">
        <v>103</v>
      </c>
      <c r="S853" s="79" t="s">
        <v>8</v>
      </c>
      <c r="T853" s="79" t="s">
        <v>158</v>
      </c>
      <c r="U853" s="79" t="s">
        <v>5829</v>
      </c>
      <c r="V853" s="79" t="s">
        <v>5830</v>
      </c>
      <c r="W853" s="79" t="s">
        <v>1213</v>
      </c>
      <c r="Y853" s="374" t="s">
        <v>7201</v>
      </c>
    </row>
    <row r="854" spans="1:25" x14ac:dyDescent="0.25">
      <c r="A854" s="273" t="s">
        <v>6565</v>
      </c>
      <c r="B854" s="79" t="s">
        <v>57</v>
      </c>
      <c r="C854" s="79" t="s">
        <v>98</v>
      </c>
      <c r="D854" s="79" t="s">
        <v>6566</v>
      </c>
      <c r="E854" s="79" t="s">
        <v>6567</v>
      </c>
      <c r="F854" s="62" t="s">
        <v>28</v>
      </c>
      <c r="G854" s="62" t="str">
        <f>_xlfn.IFNA(VLOOKUP($A854,'Engaged Deals'!$A:$J,2,FALSE),"No")</f>
        <v>No</v>
      </c>
      <c r="H854" s="62" t="s">
        <v>65</v>
      </c>
      <c r="I854" s="79" t="s">
        <v>31</v>
      </c>
      <c r="J854" s="80">
        <v>42908</v>
      </c>
      <c r="K854" s="174" t="s">
        <v>6742</v>
      </c>
      <c r="L854" s="79" t="s">
        <v>46</v>
      </c>
      <c r="M854" s="238">
        <v>42908</v>
      </c>
      <c r="N854" s="167">
        <v>251000</v>
      </c>
      <c r="O854" s="373">
        <f t="shared" si="13"/>
        <v>0.251</v>
      </c>
      <c r="P854" s="274">
        <v>12</v>
      </c>
      <c r="Q854" s="238" t="s">
        <v>6743</v>
      </c>
      <c r="R854" s="84" t="s">
        <v>125</v>
      </c>
      <c r="S854" s="79" t="s">
        <v>8</v>
      </c>
      <c r="T854" s="79" t="s">
        <v>104</v>
      </c>
      <c r="U854" s="79" t="s">
        <v>105</v>
      </c>
      <c r="V854" s="79" t="s">
        <v>6736</v>
      </c>
      <c r="W854" s="79" t="s">
        <v>667</v>
      </c>
      <c r="Y854" s="374" t="s">
        <v>7201</v>
      </c>
    </row>
    <row r="855" spans="1:25" x14ac:dyDescent="0.25">
      <c r="A855" s="273" t="s">
        <v>6628</v>
      </c>
      <c r="B855" s="79" t="s">
        <v>56</v>
      </c>
      <c r="C855" s="79" t="s">
        <v>161</v>
      </c>
      <c r="D855" s="79" t="s">
        <v>6629</v>
      </c>
      <c r="E855" s="79" t="s">
        <v>6630</v>
      </c>
      <c r="F855" s="62" t="s">
        <v>26</v>
      </c>
      <c r="G855" s="62" t="str">
        <f>_xlfn.IFNA(VLOOKUP($A855,'Engaged Deals'!$A:$J,2,FALSE),"No")</f>
        <v>No</v>
      </c>
      <c r="H855" s="62" t="s">
        <v>65</v>
      </c>
      <c r="I855" s="79" t="s">
        <v>32</v>
      </c>
      <c r="J855" s="80">
        <v>42911</v>
      </c>
      <c r="K855" s="174" t="s">
        <v>6799</v>
      </c>
      <c r="L855" s="79" t="s">
        <v>46</v>
      </c>
      <c r="M855" s="238">
        <v>42911</v>
      </c>
      <c r="N855" s="167">
        <v>100000</v>
      </c>
      <c r="O855" s="373">
        <f t="shared" si="13"/>
        <v>0.1</v>
      </c>
      <c r="P855" s="274">
        <v>12</v>
      </c>
      <c r="Q855" s="238" t="s">
        <v>6513</v>
      </c>
      <c r="R855" s="84" t="s">
        <v>103</v>
      </c>
      <c r="S855" s="79" t="s">
        <v>18</v>
      </c>
      <c r="T855" s="79" t="s">
        <v>316</v>
      </c>
      <c r="U855" s="79"/>
      <c r="V855" s="79" t="s">
        <v>5550</v>
      </c>
      <c r="W855" s="79"/>
      <c r="Y855" s="374" t="s">
        <v>7201</v>
      </c>
    </row>
    <row r="856" spans="1:25" x14ac:dyDescent="0.25">
      <c r="A856" s="278" t="s">
        <v>7704</v>
      </c>
      <c r="B856" s="268" t="s">
        <v>56</v>
      </c>
      <c r="C856" s="268" t="s">
        <v>161</v>
      </c>
      <c r="D856" s="268" t="s">
        <v>7705</v>
      </c>
      <c r="E856" s="268" t="s">
        <v>7706</v>
      </c>
      <c r="F856" s="62" t="s">
        <v>26</v>
      </c>
      <c r="G856" s="62" t="str">
        <f>_xlfn.IFNA(VLOOKUP($A856,'Engaged Deals'!$A:$J,2,FALSE),"No")</f>
        <v>No</v>
      </c>
      <c r="H856" s="62" t="s">
        <v>67</v>
      </c>
      <c r="I856" s="268" t="s">
        <v>32</v>
      </c>
      <c r="J856" s="269">
        <v>43038</v>
      </c>
      <c r="K856" s="270" t="s">
        <v>7707</v>
      </c>
      <c r="L856" s="268" t="s">
        <v>47</v>
      </c>
      <c r="M856" s="279">
        <v>43038</v>
      </c>
      <c r="N856" s="271">
        <v>500000</v>
      </c>
      <c r="O856" s="373">
        <f t="shared" si="13"/>
        <v>0.5</v>
      </c>
      <c r="P856" s="280">
        <v>12</v>
      </c>
      <c r="Q856" s="279" t="s">
        <v>7102</v>
      </c>
      <c r="R856" s="272" t="s">
        <v>125</v>
      </c>
      <c r="S856" s="268" t="s">
        <v>8</v>
      </c>
      <c r="T856" s="268" t="s">
        <v>104</v>
      </c>
      <c r="U856" s="268" t="s">
        <v>105</v>
      </c>
      <c r="V856" s="199" t="s">
        <v>7708</v>
      </c>
      <c r="W856" s="199" t="s">
        <v>435</v>
      </c>
      <c r="Y856" s="374" t="s">
        <v>7201</v>
      </c>
    </row>
    <row r="857" spans="1:25" x14ac:dyDescent="0.25">
      <c r="A857" s="275" t="s">
        <v>6707</v>
      </c>
      <c r="B857" s="199" t="s">
        <v>56</v>
      </c>
      <c r="C857" s="199" t="s">
        <v>235</v>
      </c>
      <c r="D857" s="199" t="s">
        <v>6708</v>
      </c>
      <c r="E857" s="199" t="s">
        <v>7575</v>
      </c>
      <c r="F857" s="62" t="s">
        <v>28</v>
      </c>
      <c r="G857" s="62" t="str">
        <f>_xlfn.IFNA(VLOOKUP($A857,'Engaged Deals'!$A:$J,2,FALSE),"No")</f>
        <v>No</v>
      </c>
      <c r="H857" s="62" t="s">
        <v>66</v>
      </c>
      <c r="I857" s="199" t="s">
        <v>31</v>
      </c>
      <c r="J857" s="233">
        <v>42919</v>
      </c>
      <c r="K857" s="234" t="s">
        <v>6857</v>
      </c>
      <c r="L857" s="199" t="s">
        <v>47</v>
      </c>
      <c r="M857" s="233">
        <v>43276</v>
      </c>
      <c r="N857" s="236">
        <v>120000</v>
      </c>
      <c r="O857" s="373">
        <f t="shared" si="13"/>
        <v>0.12</v>
      </c>
      <c r="P857" s="276">
        <v>12</v>
      </c>
      <c r="Q857" s="235" t="s">
        <v>7104</v>
      </c>
      <c r="R857" s="237" t="s">
        <v>125</v>
      </c>
      <c r="S857" s="199" t="s">
        <v>18</v>
      </c>
      <c r="T857" s="199" t="s">
        <v>316</v>
      </c>
      <c r="U857" s="199" t="s">
        <v>7049</v>
      </c>
      <c r="V857" s="199" t="s">
        <v>6858</v>
      </c>
      <c r="W857" s="199" t="s">
        <v>313</v>
      </c>
      <c r="Y857" s="374" t="s">
        <v>7201</v>
      </c>
    </row>
    <row r="858" spans="1:25" x14ac:dyDescent="0.25">
      <c r="A858" s="275" t="s">
        <v>6707</v>
      </c>
      <c r="B858" s="199" t="s">
        <v>56</v>
      </c>
      <c r="C858" s="199" t="s">
        <v>235</v>
      </c>
      <c r="D858" s="199" t="s">
        <v>6708</v>
      </c>
      <c r="E858" s="199" t="s">
        <v>7575</v>
      </c>
      <c r="F858" s="62" t="s">
        <v>28</v>
      </c>
      <c r="G858" s="62" t="str">
        <f>_xlfn.IFNA(VLOOKUP($A858,'Engaged Deals'!$A:$J,2,FALSE),"No")</f>
        <v>No</v>
      </c>
      <c r="H858" s="62" t="s">
        <v>66</v>
      </c>
      <c r="I858" s="199" t="s">
        <v>31</v>
      </c>
      <c r="J858" s="233">
        <v>42919</v>
      </c>
      <c r="K858" s="234" t="s">
        <v>6857</v>
      </c>
      <c r="L858" s="199" t="s">
        <v>47</v>
      </c>
      <c r="M858" s="233">
        <v>43641</v>
      </c>
      <c r="N858" s="236">
        <v>120000</v>
      </c>
      <c r="O858" s="373">
        <f t="shared" si="13"/>
        <v>0.12</v>
      </c>
      <c r="P858" s="276">
        <v>12</v>
      </c>
      <c r="Q858" s="235" t="s">
        <v>7101</v>
      </c>
      <c r="R858" s="237" t="s">
        <v>125</v>
      </c>
      <c r="S858" s="199" t="s">
        <v>18</v>
      </c>
      <c r="T858" s="199" t="s">
        <v>316</v>
      </c>
      <c r="U858" s="199" t="s">
        <v>7049</v>
      </c>
      <c r="V858" s="199" t="s">
        <v>6858</v>
      </c>
      <c r="W858" s="199" t="s">
        <v>313</v>
      </c>
      <c r="Y858" s="374" t="s">
        <v>7201</v>
      </c>
    </row>
    <row r="859" spans="1:25" x14ac:dyDescent="0.25">
      <c r="A859" s="275" t="s">
        <v>6707</v>
      </c>
      <c r="B859" s="199" t="s">
        <v>56</v>
      </c>
      <c r="C859" s="199" t="s">
        <v>235</v>
      </c>
      <c r="D859" s="199" t="s">
        <v>6708</v>
      </c>
      <c r="E859" s="199" t="s">
        <v>7575</v>
      </c>
      <c r="F859" s="62" t="s">
        <v>28</v>
      </c>
      <c r="G859" s="62" t="str">
        <f>_xlfn.IFNA(VLOOKUP($A859,'Engaged Deals'!$A:$J,2,FALSE),"No")</f>
        <v>No</v>
      </c>
      <c r="H859" s="62" t="s">
        <v>66</v>
      </c>
      <c r="I859" s="199" t="s">
        <v>31</v>
      </c>
      <c r="J859" s="233">
        <v>42919</v>
      </c>
      <c r="K859" s="234" t="s">
        <v>6857</v>
      </c>
      <c r="L859" s="199" t="s">
        <v>47</v>
      </c>
      <c r="M859" s="233">
        <v>42919</v>
      </c>
      <c r="N859" s="236">
        <v>100000</v>
      </c>
      <c r="O859" s="373">
        <f t="shared" si="13"/>
        <v>0.1</v>
      </c>
      <c r="P859" s="276">
        <v>12</v>
      </c>
      <c r="Q859" s="235" t="s">
        <v>7101</v>
      </c>
      <c r="R859" s="237" t="s">
        <v>125</v>
      </c>
      <c r="S859" s="199" t="s">
        <v>9</v>
      </c>
      <c r="T859" s="199" t="s">
        <v>184</v>
      </c>
      <c r="U859" s="199" t="s">
        <v>7603</v>
      </c>
      <c r="V859" s="199" t="s">
        <v>6858</v>
      </c>
      <c r="W859" s="199" t="s">
        <v>313</v>
      </c>
      <c r="Y859" s="374" t="s">
        <v>7201</v>
      </c>
    </row>
    <row r="860" spans="1:25" x14ac:dyDescent="0.25">
      <c r="A860" s="273" t="s">
        <v>6707</v>
      </c>
      <c r="B860" s="79" t="s">
        <v>56</v>
      </c>
      <c r="C860" s="79" t="s">
        <v>235</v>
      </c>
      <c r="D860" s="79" t="s">
        <v>6708</v>
      </c>
      <c r="E860" s="79" t="s">
        <v>7575</v>
      </c>
      <c r="F860" s="62" t="s">
        <v>28</v>
      </c>
      <c r="G860" s="62" t="str">
        <f>_xlfn.IFNA(VLOOKUP($A860,'Engaged Deals'!$A:$J,2,FALSE),"No")</f>
        <v>No</v>
      </c>
      <c r="H860" s="62" t="s">
        <v>66</v>
      </c>
      <c r="I860" s="79" t="s">
        <v>31</v>
      </c>
      <c r="J860" s="80">
        <v>42919</v>
      </c>
      <c r="K860" s="174" t="s">
        <v>6857</v>
      </c>
      <c r="L860" s="79" t="s">
        <v>47</v>
      </c>
      <c r="M860" s="80">
        <v>44011</v>
      </c>
      <c r="N860" s="167">
        <v>60000</v>
      </c>
      <c r="O860" s="373">
        <f t="shared" si="13"/>
        <v>0.06</v>
      </c>
      <c r="P860" s="274">
        <v>12</v>
      </c>
      <c r="Q860" s="238" t="s">
        <v>7102</v>
      </c>
      <c r="R860" s="84" t="s">
        <v>125</v>
      </c>
      <c r="S860" s="79" t="s">
        <v>18</v>
      </c>
      <c r="T860" s="79" t="s">
        <v>316</v>
      </c>
      <c r="U860" s="79" t="s">
        <v>7049</v>
      </c>
      <c r="V860" s="79" t="s">
        <v>6858</v>
      </c>
      <c r="W860" s="79" t="s">
        <v>313</v>
      </c>
      <c r="Y860" s="374" t="s">
        <v>7201</v>
      </c>
    </row>
    <row r="861" spans="1:25" x14ac:dyDescent="0.25">
      <c r="A861" s="273" t="s">
        <v>6707</v>
      </c>
      <c r="B861" s="79" t="s">
        <v>56</v>
      </c>
      <c r="C861" s="79" t="s">
        <v>235</v>
      </c>
      <c r="D861" s="79" t="s">
        <v>6708</v>
      </c>
      <c r="E861" s="79" t="s">
        <v>7575</v>
      </c>
      <c r="F861" s="62" t="s">
        <v>28</v>
      </c>
      <c r="G861" s="62" t="str">
        <f>_xlfn.IFNA(VLOOKUP($A861,'Engaged Deals'!$A:$J,2,FALSE),"No")</f>
        <v>No</v>
      </c>
      <c r="H861" s="62" t="s">
        <v>66</v>
      </c>
      <c r="I861" s="79" t="s">
        <v>31</v>
      </c>
      <c r="J861" s="80">
        <v>42919</v>
      </c>
      <c r="K861" s="174" t="s">
        <v>6857</v>
      </c>
      <c r="L861" s="79" t="s">
        <v>47</v>
      </c>
      <c r="M861" s="80">
        <v>43098</v>
      </c>
      <c r="N861" s="167">
        <v>60000</v>
      </c>
      <c r="O861" s="373">
        <f t="shared" si="13"/>
        <v>0.06</v>
      </c>
      <c r="P861" s="274">
        <v>6</v>
      </c>
      <c r="Q861" s="238" t="s">
        <v>7102</v>
      </c>
      <c r="R861" s="84" t="s">
        <v>125</v>
      </c>
      <c r="S861" s="79" t="s">
        <v>18</v>
      </c>
      <c r="T861" s="79" t="s">
        <v>316</v>
      </c>
      <c r="U861" s="79" t="s">
        <v>7049</v>
      </c>
      <c r="V861" s="79" t="s">
        <v>6858</v>
      </c>
      <c r="W861" s="79" t="s">
        <v>313</v>
      </c>
      <c r="Y861" s="374" t="s">
        <v>7201</v>
      </c>
    </row>
    <row r="862" spans="1:25" x14ac:dyDescent="0.25">
      <c r="A862" s="273" t="s">
        <v>6707</v>
      </c>
      <c r="B862" s="79" t="s">
        <v>56</v>
      </c>
      <c r="C862" s="79" t="s">
        <v>235</v>
      </c>
      <c r="D862" s="79" t="s">
        <v>6708</v>
      </c>
      <c r="E862" s="79" t="s">
        <v>7575</v>
      </c>
      <c r="F862" s="62" t="s">
        <v>28</v>
      </c>
      <c r="G862" s="62" t="str">
        <f>_xlfn.IFNA(VLOOKUP($A862,'Engaged Deals'!$A:$J,2,FALSE),"No")</f>
        <v>No</v>
      </c>
      <c r="H862" s="62" t="s">
        <v>66</v>
      </c>
      <c r="I862" s="79" t="s">
        <v>31</v>
      </c>
      <c r="J862" s="80">
        <v>42919</v>
      </c>
      <c r="K862" s="174" t="s">
        <v>6857</v>
      </c>
      <c r="L862" s="79" t="s">
        <v>47</v>
      </c>
      <c r="M862" s="80">
        <v>44015</v>
      </c>
      <c r="N862" s="167">
        <v>36000</v>
      </c>
      <c r="O862" s="373">
        <f t="shared" si="13"/>
        <v>3.5999999999999997E-2</v>
      </c>
      <c r="P862" s="274">
        <v>36</v>
      </c>
      <c r="Q862" s="238" t="s">
        <v>7102</v>
      </c>
      <c r="R862" s="84" t="s">
        <v>125</v>
      </c>
      <c r="S862" s="79" t="s">
        <v>7</v>
      </c>
      <c r="T862" s="79" t="s">
        <v>477</v>
      </c>
      <c r="U862" s="79" t="s">
        <v>7362</v>
      </c>
      <c r="V862" s="79" t="s">
        <v>6858</v>
      </c>
      <c r="W862" s="79" t="s">
        <v>313</v>
      </c>
      <c r="Y862" s="374" t="s">
        <v>7201</v>
      </c>
    </row>
    <row r="863" spans="1:25" x14ac:dyDescent="0.25">
      <c r="A863" s="273" t="s">
        <v>3522</v>
      </c>
      <c r="B863" s="79" t="s">
        <v>56</v>
      </c>
      <c r="C863" s="79" t="s">
        <v>194</v>
      </c>
      <c r="D863" s="79" t="s">
        <v>214</v>
      </c>
      <c r="E863" s="79" t="s">
        <v>3514</v>
      </c>
      <c r="F863" s="62" t="s">
        <v>27</v>
      </c>
      <c r="G863" s="62" t="str">
        <f>_xlfn.IFNA(VLOOKUP($A863,'Engaged Deals'!$A:$J,2,FALSE),"No")</f>
        <v>No</v>
      </c>
      <c r="H863" s="62" t="s">
        <v>65</v>
      </c>
      <c r="I863" s="79" t="s">
        <v>40</v>
      </c>
      <c r="J863" s="80">
        <v>42915</v>
      </c>
      <c r="K863" s="174" t="s">
        <v>3523</v>
      </c>
      <c r="L863" s="79" t="s">
        <v>47</v>
      </c>
      <c r="M863" s="238">
        <v>42915</v>
      </c>
      <c r="N863" s="167">
        <v>80000</v>
      </c>
      <c r="O863" s="373">
        <f t="shared" si="13"/>
        <v>0.08</v>
      </c>
      <c r="P863" s="274">
        <v>12</v>
      </c>
      <c r="Q863" s="238" t="s">
        <v>172</v>
      </c>
      <c r="R863" s="84" t="s">
        <v>103</v>
      </c>
      <c r="S863" s="79" t="s">
        <v>7</v>
      </c>
      <c r="T863" s="79" t="s">
        <v>477</v>
      </c>
      <c r="U863" s="79" t="s">
        <v>1204</v>
      </c>
      <c r="V863" s="79" t="s">
        <v>5989</v>
      </c>
      <c r="W863" s="79" t="s">
        <v>757</v>
      </c>
      <c r="Y863" s="374" t="s">
        <v>7201</v>
      </c>
    </row>
    <row r="864" spans="1:25" x14ac:dyDescent="0.25">
      <c r="A864" s="273" t="s">
        <v>4489</v>
      </c>
      <c r="B864" s="79" t="s">
        <v>57</v>
      </c>
      <c r="C864" s="79" t="s">
        <v>98</v>
      </c>
      <c r="D864" s="79" t="s">
        <v>4490</v>
      </c>
      <c r="E864" s="79" t="s">
        <v>4491</v>
      </c>
      <c r="F864" s="62" t="s">
        <v>26</v>
      </c>
      <c r="G864" s="62" t="str">
        <f>_xlfn.IFNA(VLOOKUP($A864,'Engaged Deals'!$A:$J,2,FALSE),"No")</f>
        <v>No</v>
      </c>
      <c r="H864" s="62" t="s">
        <v>65</v>
      </c>
      <c r="I864" s="79" t="s">
        <v>32</v>
      </c>
      <c r="J864" s="80">
        <v>42874</v>
      </c>
      <c r="K864" s="174" t="s">
        <v>4492</v>
      </c>
      <c r="L864" s="79" t="s">
        <v>48</v>
      </c>
      <c r="M864" s="238">
        <v>42874</v>
      </c>
      <c r="N864" s="167">
        <v>15000</v>
      </c>
      <c r="O864" s="373">
        <f t="shared" si="13"/>
        <v>1.4999999999999999E-2</v>
      </c>
      <c r="P864" s="274">
        <v>3</v>
      </c>
      <c r="Q864" s="238" t="s">
        <v>7101</v>
      </c>
      <c r="R864" s="84" t="s">
        <v>125</v>
      </c>
      <c r="S864" s="79" t="s">
        <v>8</v>
      </c>
      <c r="T864" s="79" t="s">
        <v>158</v>
      </c>
      <c r="U864" s="79" t="s">
        <v>5501</v>
      </c>
      <c r="V864" s="79" t="s">
        <v>106</v>
      </c>
      <c r="W864" s="79" t="s">
        <v>2594</v>
      </c>
      <c r="Y864" s="374" t="s">
        <v>7201</v>
      </c>
    </row>
    <row r="865" spans="1:25" x14ac:dyDescent="0.25">
      <c r="A865" s="273" t="s">
        <v>3076</v>
      </c>
      <c r="B865" s="79" t="s">
        <v>56</v>
      </c>
      <c r="C865" s="79" t="s">
        <v>161</v>
      </c>
      <c r="D865" s="79" t="s">
        <v>3077</v>
      </c>
      <c r="E865" s="79" t="s">
        <v>3078</v>
      </c>
      <c r="F865" s="62" t="s">
        <v>26</v>
      </c>
      <c r="G865" s="62" t="str">
        <f>_xlfn.IFNA(VLOOKUP($A865,'Engaged Deals'!$A:$J,2,FALSE),"No")</f>
        <v>No</v>
      </c>
      <c r="H865" s="62" t="s">
        <v>65</v>
      </c>
      <c r="I865" s="79" t="s">
        <v>33</v>
      </c>
      <c r="J865" s="80">
        <v>42846</v>
      </c>
      <c r="K865" s="174" t="s">
        <v>3079</v>
      </c>
      <c r="L865" s="79" t="s">
        <v>48</v>
      </c>
      <c r="M865" s="238">
        <v>42856</v>
      </c>
      <c r="N865" s="167">
        <v>100000</v>
      </c>
      <c r="O865" s="373">
        <f t="shared" si="13"/>
        <v>0.1</v>
      </c>
      <c r="P865" s="274">
        <v>3</v>
      </c>
      <c r="Q865" s="238" t="s">
        <v>7310</v>
      </c>
      <c r="R865" s="84" t="s">
        <v>211</v>
      </c>
      <c r="S865" s="79" t="s">
        <v>7</v>
      </c>
      <c r="T865" s="79" t="s">
        <v>477</v>
      </c>
      <c r="U865" s="79" t="s">
        <v>1204</v>
      </c>
      <c r="V865" s="79" t="s">
        <v>6037</v>
      </c>
      <c r="W865" s="79" t="s">
        <v>7311</v>
      </c>
      <c r="Y865" s="374" t="s">
        <v>7201</v>
      </c>
    </row>
    <row r="866" spans="1:25" x14ac:dyDescent="0.25">
      <c r="A866" s="273" t="s">
        <v>3076</v>
      </c>
      <c r="B866" s="79" t="s">
        <v>56</v>
      </c>
      <c r="C866" s="79" t="s">
        <v>161</v>
      </c>
      <c r="D866" s="79" t="s">
        <v>3077</v>
      </c>
      <c r="E866" s="79" t="s">
        <v>3078</v>
      </c>
      <c r="F866" s="62" t="s">
        <v>26</v>
      </c>
      <c r="G866" s="62" t="str">
        <f>_xlfn.IFNA(VLOOKUP($A866,'Engaged Deals'!$A:$J,2,FALSE),"No")</f>
        <v>No</v>
      </c>
      <c r="H866" s="62" t="s">
        <v>65</v>
      </c>
      <c r="I866" s="79" t="s">
        <v>33</v>
      </c>
      <c r="J866" s="80">
        <v>42846</v>
      </c>
      <c r="K866" s="174" t="s">
        <v>3079</v>
      </c>
      <c r="L866" s="79" t="s">
        <v>48</v>
      </c>
      <c r="M866" s="238">
        <v>42856</v>
      </c>
      <c r="N866" s="167">
        <v>100000</v>
      </c>
      <c r="O866" s="373">
        <f t="shared" si="13"/>
        <v>0.1</v>
      </c>
      <c r="P866" s="274">
        <v>6</v>
      </c>
      <c r="Q866" s="238" t="s">
        <v>7312</v>
      </c>
      <c r="R866" s="84" t="s">
        <v>103</v>
      </c>
      <c r="S866" s="79" t="s">
        <v>8</v>
      </c>
      <c r="T866" s="79" t="s">
        <v>104</v>
      </c>
      <c r="U866" s="79" t="s">
        <v>105</v>
      </c>
      <c r="V866" s="79" t="s">
        <v>6037</v>
      </c>
      <c r="W866" s="79" t="s">
        <v>7311</v>
      </c>
      <c r="Y866" s="374" t="s">
        <v>7201</v>
      </c>
    </row>
    <row r="867" spans="1:25" x14ac:dyDescent="0.25">
      <c r="A867" s="275" t="s">
        <v>4888</v>
      </c>
      <c r="B867" s="199" t="s">
        <v>56</v>
      </c>
      <c r="C867" s="199" t="s">
        <v>235</v>
      </c>
      <c r="D867" s="199" t="s">
        <v>4889</v>
      </c>
      <c r="E867" s="199" t="s">
        <v>316</v>
      </c>
      <c r="F867" s="62" t="s">
        <v>27</v>
      </c>
      <c r="G867" s="62" t="str">
        <f>_xlfn.IFNA(VLOOKUP($A867,'Engaged Deals'!$A:$J,2,FALSE),"No")</f>
        <v>No</v>
      </c>
      <c r="H867" s="62" t="s">
        <v>67</v>
      </c>
      <c r="I867" s="199" t="s">
        <v>40</v>
      </c>
      <c r="J867" s="233">
        <v>43098</v>
      </c>
      <c r="K867" s="234" t="s">
        <v>4890</v>
      </c>
      <c r="L867" s="199" t="s">
        <v>46</v>
      </c>
      <c r="M867" s="235">
        <v>43098</v>
      </c>
      <c r="N867" s="236">
        <v>120000</v>
      </c>
      <c r="O867" s="373">
        <f t="shared" si="13"/>
        <v>0.12</v>
      </c>
      <c r="P867" s="276">
        <v>12</v>
      </c>
      <c r="Q867" s="235" t="s">
        <v>6513</v>
      </c>
      <c r="R867" s="237" t="s">
        <v>125</v>
      </c>
      <c r="S867" s="199" t="s">
        <v>8</v>
      </c>
      <c r="T867" s="199" t="s">
        <v>104</v>
      </c>
      <c r="U867" s="199"/>
      <c r="V867" s="199" t="s">
        <v>6500</v>
      </c>
      <c r="W867" s="199" t="s">
        <v>667</v>
      </c>
      <c r="Y867" s="374" t="s">
        <v>7201</v>
      </c>
    </row>
    <row r="868" spans="1:25" x14ac:dyDescent="0.25">
      <c r="A868" s="275" t="s">
        <v>4847</v>
      </c>
      <c r="B868" s="199" t="s">
        <v>60</v>
      </c>
      <c r="C868" s="199" t="s">
        <v>138</v>
      </c>
      <c r="D868" s="199" t="s">
        <v>4834</v>
      </c>
      <c r="E868" s="199" t="s">
        <v>4848</v>
      </c>
      <c r="F868" s="62" t="s">
        <v>26</v>
      </c>
      <c r="G868" s="62" t="str">
        <f>_xlfn.IFNA(VLOOKUP($A868,'Engaged Deals'!$A:$J,2,FALSE),"No")</f>
        <v>Yes</v>
      </c>
      <c r="H868" s="62" t="s">
        <v>66</v>
      </c>
      <c r="I868" s="199" t="s">
        <v>32</v>
      </c>
      <c r="J868" s="233">
        <v>42944</v>
      </c>
      <c r="K868" s="234" t="s">
        <v>4849</v>
      </c>
      <c r="L868" s="199" t="s">
        <v>46</v>
      </c>
      <c r="M868" s="233">
        <v>42944</v>
      </c>
      <c r="N868" s="236">
        <v>0</v>
      </c>
      <c r="O868" s="373">
        <f t="shared" si="13"/>
        <v>0</v>
      </c>
      <c r="P868" s="276">
        <v>3</v>
      </c>
      <c r="Q868" s="235" t="s">
        <v>361</v>
      </c>
      <c r="R868" s="237" t="s">
        <v>103</v>
      </c>
      <c r="S868" s="199" t="s">
        <v>8</v>
      </c>
      <c r="T868" s="199" t="s">
        <v>104</v>
      </c>
      <c r="U868" s="199" t="s">
        <v>105</v>
      </c>
      <c r="V868" s="199" t="s">
        <v>6409</v>
      </c>
      <c r="W868" s="199"/>
      <c r="Y868" s="374" t="s">
        <v>7201</v>
      </c>
    </row>
    <row r="869" spans="1:25" x14ac:dyDescent="0.25">
      <c r="A869" s="273" t="s">
        <v>3909</v>
      </c>
      <c r="B869" s="79" t="s">
        <v>56</v>
      </c>
      <c r="C869" s="79" t="s">
        <v>510</v>
      </c>
      <c r="D869" s="79" t="s">
        <v>2561</v>
      </c>
      <c r="E869" s="79" t="s">
        <v>3910</v>
      </c>
      <c r="F869" s="62" t="s">
        <v>27</v>
      </c>
      <c r="G869" s="62" t="str">
        <f>_xlfn.IFNA(VLOOKUP($A869,'Engaged Deals'!$A:$J,2,FALSE),"No")</f>
        <v>No</v>
      </c>
      <c r="H869" s="62" t="s">
        <v>65</v>
      </c>
      <c r="I869" s="79" t="s">
        <v>39</v>
      </c>
      <c r="J869" s="80">
        <v>42909</v>
      </c>
      <c r="K869" s="174" t="s">
        <v>3911</v>
      </c>
      <c r="L869" s="79" t="s">
        <v>46</v>
      </c>
      <c r="M869" s="238">
        <v>42909</v>
      </c>
      <c r="N869" s="167">
        <v>50000</v>
      </c>
      <c r="O869" s="373">
        <f t="shared" si="13"/>
        <v>0.05</v>
      </c>
      <c r="P869" s="274">
        <v>12</v>
      </c>
      <c r="Q869" s="238" t="s">
        <v>1597</v>
      </c>
      <c r="R869" s="84" t="s">
        <v>125</v>
      </c>
      <c r="S869" s="79" t="s">
        <v>8</v>
      </c>
      <c r="T869" s="79" t="s">
        <v>134</v>
      </c>
      <c r="U869" s="79" t="s">
        <v>5491</v>
      </c>
      <c r="V869" s="79" t="s">
        <v>6149</v>
      </c>
      <c r="W869" s="79"/>
      <c r="Y869" s="374" t="s">
        <v>7201</v>
      </c>
    </row>
    <row r="870" spans="1:25" x14ac:dyDescent="0.25">
      <c r="A870" s="273" t="s">
        <v>4328</v>
      </c>
      <c r="B870" s="79" t="s">
        <v>56</v>
      </c>
      <c r="C870" s="79" t="s">
        <v>194</v>
      </c>
      <c r="D870" s="79" t="s">
        <v>4329</v>
      </c>
      <c r="E870" s="79" t="s">
        <v>4330</v>
      </c>
      <c r="F870" s="62" t="s">
        <v>27</v>
      </c>
      <c r="G870" s="62" t="str">
        <f>_xlfn.IFNA(VLOOKUP($A870,'Engaged Deals'!$A:$J,2,FALSE),"No")</f>
        <v>No</v>
      </c>
      <c r="H870" s="62" t="s">
        <v>65</v>
      </c>
      <c r="I870" s="79" t="s">
        <v>40</v>
      </c>
      <c r="J870" s="80">
        <v>42853</v>
      </c>
      <c r="K870" s="174" t="s">
        <v>4331</v>
      </c>
      <c r="L870" s="79" t="s">
        <v>47</v>
      </c>
      <c r="M870" s="238">
        <v>42853</v>
      </c>
      <c r="N870" s="167">
        <v>24000</v>
      </c>
      <c r="O870" s="373">
        <f t="shared" si="13"/>
        <v>2.4E-2</v>
      </c>
      <c r="P870" s="274">
        <v>1</v>
      </c>
      <c r="Q870" s="238" t="s">
        <v>6513</v>
      </c>
      <c r="R870" s="84" t="s">
        <v>103</v>
      </c>
      <c r="S870" s="79" t="s">
        <v>7</v>
      </c>
      <c r="T870" s="79" t="s">
        <v>388</v>
      </c>
      <c r="U870" s="79" t="s">
        <v>389</v>
      </c>
      <c r="V870" s="79" t="s">
        <v>6207</v>
      </c>
      <c r="W870" s="79" t="s">
        <v>356</v>
      </c>
      <c r="Y870" s="374" t="s">
        <v>7201</v>
      </c>
    </row>
    <row r="871" spans="1:25" x14ac:dyDescent="0.25">
      <c r="A871" s="275" t="s">
        <v>1021</v>
      </c>
      <c r="B871" s="199" t="s">
        <v>58</v>
      </c>
      <c r="C871" s="199" t="s">
        <v>58</v>
      </c>
      <c r="D871" s="199" t="s">
        <v>1022</v>
      </c>
      <c r="E871" s="199" t="s">
        <v>1023</v>
      </c>
      <c r="F871" s="62" t="s">
        <v>26</v>
      </c>
      <c r="G871" s="62" t="str">
        <f>_xlfn.IFNA(VLOOKUP($A871,'Engaged Deals'!$A:$J,2,FALSE),"No")</f>
        <v>No</v>
      </c>
      <c r="H871" s="62" t="s">
        <v>67</v>
      </c>
      <c r="I871" s="199" t="s">
        <v>32</v>
      </c>
      <c r="J871" s="233">
        <v>43039</v>
      </c>
      <c r="K871" s="234" t="s">
        <v>1024</v>
      </c>
      <c r="L871" s="199" t="s">
        <v>47</v>
      </c>
      <c r="M871" s="235">
        <v>43039</v>
      </c>
      <c r="N871" s="236">
        <v>476190</v>
      </c>
      <c r="O871" s="373">
        <f t="shared" si="13"/>
        <v>0.47619</v>
      </c>
      <c r="P871" s="276">
        <v>12</v>
      </c>
      <c r="Q871" s="235" t="s">
        <v>6513</v>
      </c>
      <c r="R871" s="237" t="s">
        <v>103</v>
      </c>
      <c r="S871" s="199" t="s">
        <v>7</v>
      </c>
      <c r="T871" s="199" t="s">
        <v>388</v>
      </c>
      <c r="U871" s="199" t="s">
        <v>389</v>
      </c>
      <c r="V871" s="199" t="s">
        <v>5814</v>
      </c>
      <c r="W871" s="199" t="s">
        <v>1027</v>
      </c>
      <c r="Y871" s="374" t="s">
        <v>7201</v>
      </c>
    </row>
    <row r="872" spans="1:25" x14ac:dyDescent="0.25">
      <c r="A872" s="275" t="s">
        <v>1021</v>
      </c>
      <c r="B872" s="199" t="s">
        <v>58</v>
      </c>
      <c r="C872" s="199" t="s">
        <v>58</v>
      </c>
      <c r="D872" s="199" t="s">
        <v>1022</v>
      </c>
      <c r="E872" s="199" t="s">
        <v>1023</v>
      </c>
      <c r="F872" s="62" t="s">
        <v>26</v>
      </c>
      <c r="G872" s="62" t="str">
        <f>_xlfn.IFNA(VLOOKUP($A872,'Engaged Deals'!$A:$J,2,FALSE),"No")</f>
        <v>No</v>
      </c>
      <c r="H872" s="62" t="s">
        <v>67</v>
      </c>
      <c r="I872" s="199" t="s">
        <v>32</v>
      </c>
      <c r="J872" s="233">
        <v>43039</v>
      </c>
      <c r="K872" s="234" t="s">
        <v>1024</v>
      </c>
      <c r="L872" s="199" t="s">
        <v>47</v>
      </c>
      <c r="M872" s="235">
        <v>43039</v>
      </c>
      <c r="N872" s="236">
        <v>476190</v>
      </c>
      <c r="O872" s="373">
        <f t="shared" si="13"/>
        <v>0.47619</v>
      </c>
      <c r="P872" s="276">
        <v>12</v>
      </c>
      <c r="Q872" s="235" t="s">
        <v>6513</v>
      </c>
      <c r="R872" s="237" t="s">
        <v>103</v>
      </c>
      <c r="S872" s="199" t="s">
        <v>8</v>
      </c>
      <c r="T872" s="199" t="s">
        <v>104</v>
      </c>
      <c r="U872" s="199" t="s">
        <v>1026</v>
      </c>
      <c r="V872" s="199" t="s">
        <v>5814</v>
      </c>
      <c r="W872" s="199" t="s">
        <v>1027</v>
      </c>
      <c r="Y872" s="374" t="s">
        <v>7201</v>
      </c>
    </row>
    <row r="873" spans="1:25" x14ac:dyDescent="0.25">
      <c r="A873" s="273" t="s">
        <v>1178</v>
      </c>
      <c r="B873" s="79" t="s">
        <v>56</v>
      </c>
      <c r="C873" s="79" t="s">
        <v>161</v>
      </c>
      <c r="D873" s="79" t="s">
        <v>1179</v>
      </c>
      <c r="E873" s="79" t="s">
        <v>1180</v>
      </c>
      <c r="F873" s="62" t="s">
        <v>26</v>
      </c>
      <c r="G873" s="62" t="str">
        <f>_xlfn.IFNA(VLOOKUP($A873,'Engaged Deals'!$A:$J,2,FALSE),"No")</f>
        <v>No</v>
      </c>
      <c r="H873" s="62" t="s">
        <v>65</v>
      </c>
      <c r="I873" s="79" t="s">
        <v>33</v>
      </c>
      <c r="J873" s="80">
        <v>42916</v>
      </c>
      <c r="K873" s="174" t="s">
        <v>1181</v>
      </c>
      <c r="L873" s="79" t="s">
        <v>46</v>
      </c>
      <c r="M873" s="238">
        <v>42916</v>
      </c>
      <c r="N873" s="167">
        <v>350000</v>
      </c>
      <c r="O873" s="373">
        <f t="shared" si="13"/>
        <v>0.35</v>
      </c>
      <c r="P873" s="274">
        <v>12</v>
      </c>
      <c r="Q873" s="238" t="s">
        <v>6728</v>
      </c>
      <c r="R873" s="84" t="s">
        <v>103</v>
      </c>
      <c r="S873" s="79" t="s">
        <v>8</v>
      </c>
      <c r="T873" s="79" t="s">
        <v>104</v>
      </c>
      <c r="U873" s="79" t="s">
        <v>105</v>
      </c>
      <c r="V873" s="79" t="s">
        <v>5826</v>
      </c>
      <c r="W873" s="79" t="s">
        <v>186</v>
      </c>
      <c r="Y873" s="374" t="s">
        <v>7201</v>
      </c>
    </row>
    <row r="874" spans="1:25" x14ac:dyDescent="0.25">
      <c r="A874" s="273" t="s">
        <v>3070</v>
      </c>
      <c r="B874" s="79" t="s">
        <v>57</v>
      </c>
      <c r="C874" s="79" t="s">
        <v>98</v>
      </c>
      <c r="D874" s="79" t="s">
        <v>3071</v>
      </c>
      <c r="E874" s="79" t="s">
        <v>3072</v>
      </c>
      <c r="F874" s="62" t="s">
        <v>28</v>
      </c>
      <c r="G874" s="62" t="str">
        <f>_xlfn.IFNA(VLOOKUP($A874,'Engaged Deals'!$A:$J,2,FALSE),"No")</f>
        <v>No</v>
      </c>
      <c r="H874" s="62" t="s">
        <v>65</v>
      </c>
      <c r="I874" s="79" t="s">
        <v>31</v>
      </c>
      <c r="J874" s="80">
        <v>42916</v>
      </c>
      <c r="K874" s="174" t="s">
        <v>3073</v>
      </c>
      <c r="L874" s="79" t="s">
        <v>47</v>
      </c>
      <c r="M874" s="238">
        <v>42916</v>
      </c>
      <c r="N874" s="167">
        <v>100000</v>
      </c>
      <c r="O874" s="373">
        <f t="shared" si="13"/>
        <v>0.1</v>
      </c>
      <c r="P874" s="274">
        <v>1</v>
      </c>
      <c r="Q874" s="238" t="s">
        <v>7101</v>
      </c>
      <c r="R874" s="84" t="s">
        <v>103</v>
      </c>
      <c r="S874" s="79" t="s">
        <v>11</v>
      </c>
      <c r="T874" s="79" t="s">
        <v>11</v>
      </c>
      <c r="U874" s="79" t="s">
        <v>3074</v>
      </c>
      <c r="V874" s="79" t="s">
        <v>106</v>
      </c>
      <c r="W874" s="79" t="s">
        <v>3075</v>
      </c>
      <c r="Y874" s="374" t="s">
        <v>7201</v>
      </c>
    </row>
    <row r="875" spans="1:25" x14ac:dyDescent="0.25">
      <c r="A875" s="273" t="s">
        <v>6563</v>
      </c>
      <c r="B875" s="79" t="s">
        <v>57</v>
      </c>
      <c r="C875" s="79" t="s">
        <v>98</v>
      </c>
      <c r="D875" s="79" t="s">
        <v>981</v>
      </c>
      <c r="E875" s="79" t="s">
        <v>6564</v>
      </c>
      <c r="F875" s="62" t="s">
        <v>24</v>
      </c>
      <c r="G875" s="62" t="str">
        <f>_xlfn.IFNA(VLOOKUP($A875,'Engaged Deals'!$A:$J,2,FALSE),"No")</f>
        <v>No</v>
      </c>
      <c r="H875" s="62" t="s">
        <v>65</v>
      </c>
      <c r="I875" s="79" t="s">
        <v>37</v>
      </c>
      <c r="J875" s="80">
        <v>42908</v>
      </c>
      <c r="K875" s="174" t="s">
        <v>6741</v>
      </c>
      <c r="L875" s="79" t="s">
        <v>46</v>
      </c>
      <c r="M875" s="238">
        <v>42908</v>
      </c>
      <c r="N875" s="167">
        <v>251000</v>
      </c>
      <c r="O875" s="373">
        <f t="shared" si="13"/>
        <v>0.251</v>
      </c>
      <c r="P875" s="274">
        <v>12</v>
      </c>
      <c r="Q875" s="238" t="s">
        <v>6513</v>
      </c>
      <c r="R875" s="84" t="s">
        <v>125</v>
      </c>
      <c r="S875" s="79" t="s">
        <v>8</v>
      </c>
      <c r="T875" s="79" t="s">
        <v>104</v>
      </c>
      <c r="U875" s="79" t="s">
        <v>105</v>
      </c>
      <c r="V875" s="79" t="s">
        <v>106</v>
      </c>
      <c r="W875" s="79" t="s">
        <v>667</v>
      </c>
      <c r="Y875" s="374" t="s">
        <v>7201</v>
      </c>
    </row>
    <row r="876" spans="1:25" x14ac:dyDescent="0.25">
      <c r="A876" s="275" t="s">
        <v>7003</v>
      </c>
      <c r="B876" s="199" t="s">
        <v>60</v>
      </c>
      <c r="C876" s="199" t="s">
        <v>805</v>
      </c>
      <c r="D876" s="199" t="s">
        <v>7004</v>
      </c>
      <c r="E876" s="199" t="s">
        <v>316</v>
      </c>
      <c r="F876" s="62" t="s">
        <v>26</v>
      </c>
      <c r="G876" s="62" t="str">
        <f>_xlfn.IFNA(VLOOKUP($A876,'Engaged Deals'!$A:$J,2,FALSE),"No")</f>
        <v>No</v>
      </c>
      <c r="H876" s="62" t="s">
        <v>67</v>
      </c>
      <c r="I876" s="199" t="s">
        <v>33</v>
      </c>
      <c r="J876" s="233">
        <v>43100</v>
      </c>
      <c r="K876" s="234" t="s">
        <v>7066</v>
      </c>
      <c r="L876" s="199" t="s">
        <v>47</v>
      </c>
      <c r="M876" s="235">
        <v>43100</v>
      </c>
      <c r="N876" s="236">
        <v>150000</v>
      </c>
      <c r="O876" s="373">
        <f t="shared" si="13"/>
        <v>0.15</v>
      </c>
      <c r="P876" s="276">
        <v>12</v>
      </c>
      <c r="Q876" s="235" t="s">
        <v>7102</v>
      </c>
      <c r="R876" s="237" t="s">
        <v>292</v>
      </c>
      <c r="S876" s="199" t="s">
        <v>18</v>
      </c>
      <c r="T876" s="199" t="s">
        <v>316</v>
      </c>
      <c r="U876" s="199" t="s">
        <v>6779</v>
      </c>
      <c r="V876" s="199" t="s">
        <v>7067</v>
      </c>
      <c r="W876" s="199" t="s">
        <v>757</v>
      </c>
      <c r="Y876" s="374" t="s">
        <v>7201</v>
      </c>
    </row>
    <row r="877" spans="1:25" x14ac:dyDescent="0.25">
      <c r="A877" s="275" t="s">
        <v>3278</v>
      </c>
      <c r="B877" s="199" t="s">
        <v>56</v>
      </c>
      <c r="C877" s="199" t="s">
        <v>161</v>
      </c>
      <c r="D877" s="199" t="s">
        <v>3279</v>
      </c>
      <c r="E877" s="199" t="s">
        <v>3280</v>
      </c>
      <c r="F877" s="62" t="s">
        <v>26</v>
      </c>
      <c r="G877" s="62" t="str">
        <f>_xlfn.IFNA(VLOOKUP($A877,'Engaged Deals'!$A:$J,2,FALSE),"No")</f>
        <v>No</v>
      </c>
      <c r="H877" s="62" t="s">
        <v>66</v>
      </c>
      <c r="I877" s="199" t="s">
        <v>32</v>
      </c>
      <c r="J877" s="233">
        <v>43008</v>
      </c>
      <c r="K877" s="234" t="s">
        <v>3281</v>
      </c>
      <c r="L877" s="199" t="s">
        <v>47</v>
      </c>
      <c r="M877" s="233">
        <v>43008</v>
      </c>
      <c r="N877" s="236">
        <v>100000</v>
      </c>
      <c r="O877" s="373">
        <f t="shared" si="13"/>
        <v>0.1</v>
      </c>
      <c r="P877" s="276">
        <v>1</v>
      </c>
      <c r="Q877" s="235" t="s">
        <v>7102</v>
      </c>
      <c r="R877" s="237" t="s">
        <v>103</v>
      </c>
      <c r="S877" s="199" t="s">
        <v>7</v>
      </c>
      <c r="T877" s="199" t="s">
        <v>388</v>
      </c>
      <c r="U877" s="199" t="s">
        <v>389</v>
      </c>
      <c r="V877" s="199" t="s">
        <v>6383</v>
      </c>
      <c r="W877" s="199" t="s">
        <v>356</v>
      </c>
      <c r="Y877" s="374" t="s">
        <v>7201</v>
      </c>
    </row>
    <row r="878" spans="1:25" x14ac:dyDescent="0.25">
      <c r="A878" s="275" t="s">
        <v>958</v>
      </c>
      <c r="B878" s="199" t="s">
        <v>57</v>
      </c>
      <c r="C878" s="199" t="s">
        <v>182</v>
      </c>
      <c r="D878" s="199" t="s">
        <v>688</v>
      </c>
      <c r="E878" s="199" t="s">
        <v>959</v>
      </c>
      <c r="F878" s="62" t="s">
        <v>24</v>
      </c>
      <c r="G878" s="62" t="str">
        <f>_xlfn.IFNA(VLOOKUP($A878,'Engaged Deals'!$A:$J,2,FALSE),"No")</f>
        <v>Yes</v>
      </c>
      <c r="H878" s="62" t="s">
        <v>67</v>
      </c>
      <c r="I878" s="199" t="s">
        <v>38</v>
      </c>
      <c r="J878" s="233">
        <v>43028</v>
      </c>
      <c r="K878" s="234" t="s">
        <v>960</v>
      </c>
      <c r="L878" s="199" t="s">
        <v>47</v>
      </c>
      <c r="M878" s="235">
        <v>43028</v>
      </c>
      <c r="N878" s="236">
        <v>500000</v>
      </c>
      <c r="O878" s="373">
        <f t="shared" si="13"/>
        <v>0.5</v>
      </c>
      <c r="P878" s="276">
        <v>12</v>
      </c>
      <c r="Q878" s="235" t="s">
        <v>821</v>
      </c>
      <c r="R878" s="237" t="s">
        <v>103</v>
      </c>
      <c r="S878" s="199" t="s">
        <v>8</v>
      </c>
      <c r="T878" s="199" t="s">
        <v>134</v>
      </c>
      <c r="U878" s="199" t="s">
        <v>961</v>
      </c>
      <c r="V878" s="199" t="s">
        <v>6717</v>
      </c>
      <c r="W878" s="199" t="s">
        <v>186</v>
      </c>
      <c r="Y878" s="374" t="s">
        <v>7201</v>
      </c>
    </row>
    <row r="879" spans="1:25" x14ac:dyDescent="0.25">
      <c r="A879" s="273" t="s">
        <v>4474</v>
      </c>
      <c r="B879" s="79" t="s">
        <v>57</v>
      </c>
      <c r="C879" s="79" t="s">
        <v>775</v>
      </c>
      <c r="D879" s="79" t="s">
        <v>4475</v>
      </c>
      <c r="E879" s="79" t="s">
        <v>316</v>
      </c>
      <c r="F879" s="62" t="s">
        <v>24</v>
      </c>
      <c r="G879" s="62" t="str">
        <f>_xlfn.IFNA(VLOOKUP($A879,'Engaged Deals'!$A:$J,2,FALSE),"No")</f>
        <v>No</v>
      </c>
      <c r="H879" s="62" t="s">
        <v>65</v>
      </c>
      <c r="I879" s="79" t="s">
        <v>37</v>
      </c>
      <c r="J879" s="80">
        <v>42909</v>
      </c>
      <c r="K879" s="174" t="s">
        <v>4476</v>
      </c>
      <c r="L879" s="79" t="s">
        <v>46</v>
      </c>
      <c r="M879" s="238">
        <v>42909</v>
      </c>
      <c r="N879" s="167">
        <v>16000</v>
      </c>
      <c r="O879" s="373">
        <f t="shared" si="13"/>
        <v>1.6E-2</v>
      </c>
      <c r="P879" s="274">
        <v>12</v>
      </c>
      <c r="Q879" s="238" t="s">
        <v>172</v>
      </c>
      <c r="R879" s="84" t="s">
        <v>103</v>
      </c>
      <c r="S879" s="79" t="s">
        <v>11</v>
      </c>
      <c r="T879" s="79" t="s">
        <v>11</v>
      </c>
      <c r="U879" s="79" t="s">
        <v>4473</v>
      </c>
      <c r="V879" s="79" t="s">
        <v>6216</v>
      </c>
      <c r="W879" s="79" t="s">
        <v>667</v>
      </c>
      <c r="Y879" s="374" t="s">
        <v>7201</v>
      </c>
    </row>
    <row r="880" spans="1:25" x14ac:dyDescent="0.25">
      <c r="A880" s="273" t="s">
        <v>4142</v>
      </c>
      <c r="B880" s="79" t="s">
        <v>56</v>
      </c>
      <c r="C880" s="79" t="s">
        <v>124</v>
      </c>
      <c r="D880" s="79" t="s">
        <v>4143</v>
      </c>
      <c r="E880" s="79" t="s">
        <v>316</v>
      </c>
      <c r="F880" s="62" t="s">
        <v>26</v>
      </c>
      <c r="G880" s="62" t="str">
        <f>_xlfn.IFNA(VLOOKUP($A880,'Engaged Deals'!$A:$J,2,FALSE),"No")</f>
        <v>No</v>
      </c>
      <c r="H880" s="62" t="s">
        <v>65</v>
      </c>
      <c r="I880" s="79" t="s">
        <v>32</v>
      </c>
      <c r="J880" s="80">
        <v>42857</v>
      </c>
      <c r="K880" s="174" t="s">
        <v>4144</v>
      </c>
      <c r="L880" s="79" t="s">
        <v>46</v>
      </c>
      <c r="M880" s="238">
        <v>42857</v>
      </c>
      <c r="N880" s="167">
        <v>33334</v>
      </c>
      <c r="O880" s="373">
        <f t="shared" si="13"/>
        <v>3.3334000000000003E-2</v>
      </c>
      <c r="P880" s="274">
        <v>12</v>
      </c>
      <c r="Q880" s="238" t="s">
        <v>361</v>
      </c>
      <c r="R880" s="84" t="s">
        <v>125</v>
      </c>
      <c r="S880" s="79" t="s">
        <v>8</v>
      </c>
      <c r="T880" s="79" t="s">
        <v>104</v>
      </c>
      <c r="U880" s="79"/>
      <c r="V880" s="79" t="s">
        <v>6180</v>
      </c>
      <c r="W880" s="79" t="s">
        <v>186</v>
      </c>
      <c r="Y880" s="374" t="s">
        <v>7201</v>
      </c>
    </row>
    <row r="881" spans="1:25" x14ac:dyDescent="0.25">
      <c r="A881" s="273" t="s">
        <v>4807</v>
      </c>
      <c r="B881" s="79" t="s">
        <v>61</v>
      </c>
      <c r="C881" s="79" t="s">
        <v>61</v>
      </c>
      <c r="D881" s="79" t="s">
        <v>4808</v>
      </c>
      <c r="E881" s="79" t="s">
        <v>4809</v>
      </c>
      <c r="F881" s="62" t="s">
        <v>26</v>
      </c>
      <c r="G881" s="62" t="str">
        <f>_xlfn.IFNA(VLOOKUP($A881,'Engaged Deals'!$A:$J,2,FALSE),"No")</f>
        <v>No</v>
      </c>
      <c r="H881" s="62" t="s">
        <v>65</v>
      </c>
      <c r="I881" s="79" t="s">
        <v>32</v>
      </c>
      <c r="J881" s="80">
        <v>42881</v>
      </c>
      <c r="K881" s="174" t="s">
        <v>4810</v>
      </c>
      <c r="L881" s="79" t="s">
        <v>46</v>
      </c>
      <c r="M881" s="238">
        <v>42881</v>
      </c>
      <c r="N881" s="167">
        <v>20</v>
      </c>
      <c r="O881" s="373">
        <f t="shared" si="13"/>
        <v>2.0000000000000002E-5</v>
      </c>
      <c r="P881" s="274">
        <v>1</v>
      </c>
      <c r="Q881" s="238" t="s">
        <v>4811</v>
      </c>
      <c r="R881" s="84" t="s">
        <v>292</v>
      </c>
      <c r="S881" s="79" t="s">
        <v>7</v>
      </c>
      <c r="T881" s="79" t="s">
        <v>388</v>
      </c>
      <c r="U881" s="79" t="s">
        <v>389</v>
      </c>
      <c r="V881" s="79" t="s">
        <v>6253</v>
      </c>
      <c r="W881" s="79"/>
      <c r="Y881" s="374" t="s">
        <v>7201</v>
      </c>
    </row>
    <row r="882" spans="1:25" x14ac:dyDescent="0.25">
      <c r="A882" s="273" t="s">
        <v>1607</v>
      </c>
      <c r="B882" s="79" t="s">
        <v>56</v>
      </c>
      <c r="C882" s="79" t="s">
        <v>161</v>
      </c>
      <c r="D882" s="79" t="s">
        <v>1608</v>
      </c>
      <c r="E882" s="79" t="s">
        <v>1609</v>
      </c>
      <c r="F882" s="62" t="s">
        <v>26</v>
      </c>
      <c r="G882" s="62" t="str">
        <f>_xlfn.IFNA(VLOOKUP($A882,'Engaged Deals'!$A:$J,2,FALSE),"No")</f>
        <v>No</v>
      </c>
      <c r="H882" s="62" t="s">
        <v>65</v>
      </c>
      <c r="I882" s="79" t="s">
        <v>32</v>
      </c>
      <c r="J882" s="80">
        <v>42916</v>
      </c>
      <c r="K882" s="174" t="s">
        <v>1610</v>
      </c>
      <c r="L882" s="79" t="s">
        <v>47</v>
      </c>
      <c r="M882" s="238">
        <v>42916</v>
      </c>
      <c r="N882" s="167">
        <v>250000</v>
      </c>
      <c r="O882" s="373">
        <f t="shared" si="13"/>
        <v>0.25</v>
      </c>
      <c r="P882" s="274">
        <v>1</v>
      </c>
      <c r="Q882" s="238" t="s">
        <v>6513</v>
      </c>
      <c r="R882" s="84" t="s">
        <v>103</v>
      </c>
      <c r="S882" s="79" t="s">
        <v>13</v>
      </c>
      <c r="T882" s="79" t="s">
        <v>126</v>
      </c>
      <c r="U882" s="79" t="s">
        <v>498</v>
      </c>
      <c r="V882" s="79" t="s">
        <v>6714</v>
      </c>
      <c r="W882" s="79" t="s">
        <v>435</v>
      </c>
      <c r="Y882" s="374" t="s">
        <v>7201</v>
      </c>
    </row>
    <row r="883" spans="1:25" x14ac:dyDescent="0.25">
      <c r="A883" s="273" t="s">
        <v>3905</v>
      </c>
      <c r="B883" s="79" t="s">
        <v>57</v>
      </c>
      <c r="C883" s="79" t="s">
        <v>147</v>
      </c>
      <c r="D883" s="79" t="s">
        <v>3906</v>
      </c>
      <c r="E883" s="79" t="s">
        <v>3907</v>
      </c>
      <c r="F883" s="62" t="s">
        <v>26</v>
      </c>
      <c r="G883" s="62" t="str">
        <f>_xlfn.IFNA(VLOOKUP($A883,'Engaged Deals'!$A:$J,2,FALSE),"No")</f>
        <v>No</v>
      </c>
      <c r="H883" s="62" t="s">
        <v>65</v>
      </c>
      <c r="I883" s="79" t="s">
        <v>32</v>
      </c>
      <c r="J883" s="80">
        <v>42887</v>
      </c>
      <c r="K883" s="174" t="s">
        <v>3908</v>
      </c>
      <c r="L883" s="79" t="s">
        <v>46</v>
      </c>
      <c r="M883" s="238">
        <v>42887</v>
      </c>
      <c r="N883" s="167">
        <v>50000</v>
      </c>
      <c r="O883" s="373">
        <f t="shared" si="13"/>
        <v>0.05</v>
      </c>
      <c r="P883" s="274">
        <v>12</v>
      </c>
      <c r="Q883" s="238" t="s">
        <v>172</v>
      </c>
      <c r="R883" s="84" t="s">
        <v>125</v>
      </c>
      <c r="S883" s="79" t="s">
        <v>8</v>
      </c>
      <c r="T883" s="79" t="s">
        <v>134</v>
      </c>
      <c r="U883" s="79" t="s">
        <v>5491</v>
      </c>
      <c r="V883" s="79" t="s">
        <v>6148</v>
      </c>
      <c r="W883" s="79"/>
      <c r="Y883" s="374" t="s">
        <v>7201</v>
      </c>
    </row>
    <row r="884" spans="1:25" x14ac:dyDescent="0.25">
      <c r="A884" s="273" t="s">
        <v>5757</v>
      </c>
      <c r="B884" s="79" t="s">
        <v>57</v>
      </c>
      <c r="C884" s="79" t="s">
        <v>324</v>
      </c>
      <c r="D884" s="79" t="s">
        <v>5758</v>
      </c>
      <c r="E884" s="79" t="s">
        <v>5759</v>
      </c>
      <c r="F884" s="62" t="s">
        <v>28</v>
      </c>
      <c r="G884" s="62" t="str">
        <f>_xlfn.IFNA(VLOOKUP($A884,'Engaged Deals'!$A:$J,2,FALSE),"No")</f>
        <v>No</v>
      </c>
      <c r="H884" s="62" t="s">
        <v>65</v>
      </c>
      <c r="I884" s="79" t="s">
        <v>34</v>
      </c>
      <c r="J884" s="80">
        <v>42907</v>
      </c>
      <c r="K884" s="174" t="s">
        <v>6225</v>
      </c>
      <c r="L884" s="79" t="s">
        <v>47</v>
      </c>
      <c r="M884" s="238">
        <v>42907</v>
      </c>
      <c r="N884" s="167">
        <v>15500</v>
      </c>
      <c r="O884" s="373">
        <f t="shared" si="13"/>
        <v>1.55E-2</v>
      </c>
      <c r="P884" s="274">
        <v>12</v>
      </c>
      <c r="Q884" s="238" t="s">
        <v>7101</v>
      </c>
      <c r="R884" s="84" t="s">
        <v>103</v>
      </c>
      <c r="S884" s="79" t="s">
        <v>9</v>
      </c>
      <c r="T884" s="79" t="s">
        <v>184</v>
      </c>
      <c r="U884" s="79" t="s">
        <v>185</v>
      </c>
      <c r="V884" s="79" t="s">
        <v>6226</v>
      </c>
      <c r="W884" s="79" t="s">
        <v>2589</v>
      </c>
      <c r="Y884" s="374" t="s">
        <v>7201</v>
      </c>
    </row>
    <row r="885" spans="1:25" x14ac:dyDescent="0.25">
      <c r="A885" s="273" t="s">
        <v>4090</v>
      </c>
      <c r="B885" s="79" t="s">
        <v>56</v>
      </c>
      <c r="C885" s="79" t="s">
        <v>117</v>
      </c>
      <c r="D885" s="79" t="s">
        <v>4091</v>
      </c>
      <c r="E885" s="79" t="s">
        <v>4092</v>
      </c>
      <c r="F885" s="62" t="s">
        <v>25</v>
      </c>
      <c r="G885" s="62" t="str">
        <f>_xlfn.IFNA(VLOOKUP($A885,'Engaged Deals'!$A:$J,2,FALSE),"No")</f>
        <v>No</v>
      </c>
      <c r="H885" s="62" t="s">
        <v>65</v>
      </c>
      <c r="I885" s="79" t="s">
        <v>35</v>
      </c>
      <c r="J885" s="80">
        <v>42826</v>
      </c>
      <c r="K885" s="174" t="s">
        <v>4093</v>
      </c>
      <c r="L885" s="79" t="s">
        <v>46</v>
      </c>
      <c r="M885" s="238">
        <v>42826</v>
      </c>
      <c r="N885" s="167">
        <v>41680</v>
      </c>
      <c r="O885" s="373">
        <f t="shared" si="13"/>
        <v>4.1680000000000002E-2</v>
      </c>
      <c r="P885" s="274">
        <v>1</v>
      </c>
      <c r="Q885" s="238" t="s">
        <v>826</v>
      </c>
      <c r="R885" s="84" t="s">
        <v>103</v>
      </c>
      <c r="S885" s="79" t="s">
        <v>15</v>
      </c>
      <c r="T885" s="79" t="s">
        <v>278</v>
      </c>
      <c r="U885" s="79" t="s">
        <v>4094</v>
      </c>
      <c r="V885" s="79" t="s">
        <v>6173</v>
      </c>
      <c r="W885" s="79" t="s">
        <v>768</v>
      </c>
      <c r="Y885" s="374" t="s">
        <v>7201</v>
      </c>
    </row>
    <row r="886" spans="1:25" x14ac:dyDescent="0.25">
      <c r="A886" s="275" t="s">
        <v>852</v>
      </c>
      <c r="B886" s="199" t="s">
        <v>56</v>
      </c>
      <c r="C886" s="199" t="s">
        <v>161</v>
      </c>
      <c r="D886" s="199" t="s">
        <v>358</v>
      </c>
      <c r="E886" s="199" t="s">
        <v>853</v>
      </c>
      <c r="F886" s="62" t="s">
        <v>26</v>
      </c>
      <c r="G886" s="62" t="str">
        <f>_xlfn.IFNA(VLOOKUP($A886,'Engaged Deals'!$A:$J,2,FALSE),"No")</f>
        <v>No</v>
      </c>
      <c r="H886" s="62" t="s">
        <v>66</v>
      </c>
      <c r="I886" s="199" t="s">
        <v>32</v>
      </c>
      <c r="J886" s="233">
        <v>43008</v>
      </c>
      <c r="K886" s="234" t="s">
        <v>854</v>
      </c>
      <c r="L886" s="199" t="s">
        <v>47</v>
      </c>
      <c r="M886" s="233">
        <v>43008</v>
      </c>
      <c r="N886" s="236">
        <v>500000</v>
      </c>
      <c r="O886" s="373">
        <f t="shared" si="13"/>
        <v>0.5</v>
      </c>
      <c r="P886" s="276">
        <v>1</v>
      </c>
      <c r="Q886" s="235" t="s">
        <v>7102</v>
      </c>
      <c r="R886" s="237" t="s">
        <v>103</v>
      </c>
      <c r="S886" s="199" t="s">
        <v>13</v>
      </c>
      <c r="T886" s="199" t="s">
        <v>126</v>
      </c>
      <c r="U886" s="199" t="s">
        <v>856</v>
      </c>
      <c r="V886" s="199" t="s">
        <v>5835</v>
      </c>
      <c r="W886" s="199" t="s">
        <v>435</v>
      </c>
      <c r="Y886" s="374" t="s">
        <v>7201</v>
      </c>
    </row>
    <row r="887" spans="1:25" x14ac:dyDescent="0.25">
      <c r="A887" s="113" t="s">
        <v>2631</v>
      </c>
      <c r="B887" s="113" t="s">
        <v>57</v>
      </c>
      <c r="C887" s="113" t="s">
        <v>182</v>
      </c>
      <c r="D887" s="113" t="s">
        <v>229</v>
      </c>
      <c r="E887" s="113" t="s">
        <v>2632</v>
      </c>
      <c r="F887" s="62" t="s">
        <v>24</v>
      </c>
      <c r="G887" s="62" t="str">
        <f>_xlfn.IFNA(VLOOKUP($A887,'Engaged Deals'!$A:$J,2,FALSE),"No")</f>
        <v>No</v>
      </c>
      <c r="H887" s="62" t="s">
        <v>68</v>
      </c>
      <c r="I887" s="113" t="s">
        <v>38</v>
      </c>
      <c r="J887" s="90">
        <v>42815</v>
      </c>
      <c r="K887" s="187" t="s">
        <v>2633</v>
      </c>
      <c r="L887" s="113" t="s">
        <v>50</v>
      </c>
      <c r="M887" s="245" t="s">
        <v>7105</v>
      </c>
      <c r="N887" s="166">
        <v>125555</v>
      </c>
      <c r="O887" s="373">
        <f t="shared" si="13"/>
        <v>0.125555</v>
      </c>
      <c r="P887" s="92">
        <v>3</v>
      </c>
      <c r="Q887" s="246">
        <v>42824</v>
      </c>
      <c r="R887" s="189" t="s">
        <v>211</v>
      </c>
      <c r="S887" s="188" t="s">
        <v>8</v>
      </c>
      <c r="T887" s="188" t="s">
        <v>104</v>
      </c>
      <c r="U887" s="188" t="s">
        <v>2634</v>
      </c>
      <c r="V887" s="113" t="s">
        <v>5507</v>
      </c>
      <c r="W887" s="113" t="s">
        <v>1200</v>
      </c>
      <c r="Y887" s="374" t="s">
        <v>7201</v>
      </c>
    </row>
    <row r="888" spans="1:25" x14ac:dyDescent="0.25">
      <c r="A888" s="273" t="s">
        <v>5672</v>
      </c>
      <c r="B888" s="79" t="s">
        <v>56</v>
      </c>
      <c r="C888" s="79" t="s">
        <v>161</v>
      </c>
      <c r="D888" s="79" t="s">
        <v>3081</v>
      </c>
      <c r="E888" s="79" t="s">
        <v>5673</v>
      </c>
      <c r="F888" s="62" t="s">
        <v>26</v>
      </c>
      <c r="G888" s="62" t="str">
        <f>_xlfn.IFNA(VLOOKUP($A888,'Engaged Deals'!$A:$J,2,FALSE),"No")</f>
        <v>No</v>
      </c>
      <c r="H888" s="62" t="s">
        <v>65</v>
      </c>
      <c r="I888" s="79" t="s">
        <v>32</v>
      </c>
      <c r="J888" s="80">
        <v>42900</v>
      </c>
      <c r="K888" s="174" t="s">
        <v>5924</v>
      </c>
      <c r="L888" s="79" t="s">
        <v>47</v>
      </c>
      <c r="M888" s="238">
        <v>42900</v>
      </c>
      <c r="N888" s="167">
        <v>200000</v>
      </c>
      <c r="O888" s="373">
        <f t="shared" si="13"/>
        <v>0.2</v>
      </c>
      <c r="P888" s="274">
        <v>12</v>
      </c>
      <c r="Q888" s="238" t="s">
        <v>6513</v>
      </c>
      <c r="R888" s="84" t="s">
        <v>103</v>
      </c>
      <c r="S888" s="79" t="s">
        <v>8</v>
      </c>
      <c r="T888" s="79" t="s">
        <v>134</v>
      </c>
      <c r="U888" s="79" t="s">
        <v>5491</v>
      </c>
      <c r="V888" s="79" t="s">
        <v>5925</v>
      </c>
      <c r="W888" s="79" t="s">
        <v>1213</v>
      </c>
      <c r="Y888" s="374" t="s">
        <v>7201</v>
      </c>
    </row>
    <row r="889" spans="1:25" x14ac:dyDescent="0.25">
      <c r="A889" s="275" t="s">
        <v>1017</v>
      </c>
      <c r="B889" s="199" t="s">
        <v>59</v>
      </c>
      <c r="C889" s="199" t="s">
        <v>468</v>
      </c>
      <c r="D889" s="199" t="s">
        <v>1018</v>
      </c>
      <c r="E889" s="199" t="s">
        <v>316</v>
      </c>
      <c r="F889" s="62" t="s">
        <v>27</v>
      </c>
      <c r="G889" s="62" t="str">
        <f>_xlfn.IFNA(VLOOKUP($A889,'Engaged Deals'!$A:$J,2,FALSE),"No")</f>
        <v>No</v>
      </c>
      <c r="H889" s="62" t="s">
        <v>67</v>
      </c>
      <c r="I889" s="199" t="s">
        <v>40</v>
      </c>
      <c r="J889" s="233">
        <v>43098</v>
      </c>
      <c r="K889" s="234" t="s">
        <v>1019</v>
      </c>
      <c r="L889" s="199" t="s">
        <v>47</v>
      </c>
      <c r="M889" s="235">
        <v>43098</v>
      </c>
      <c r="N889" s="236">
        <v>488907</v>
      </c>
      <c r="O889" s="373">
        <f t="shared" si="13"/>
        <v>0.48890699999999998</v>
      </c>
      <c r="P889" s="276">
        <v>1</v>
      </c>
      <c r="Q889" s="235" t="s">
        <v>6447</v>
      </c>
      <c r="R889" s="237" t="s">
        <v>125</v>
      </c>
      <c r="S889" s="199" t="s">
        <v>8</v>
      </c>
      <c r="T889" s="199" t="s">
        <v>104</v>
      </c>
      <c r="U889" s="199" t="s">
        <v>5594</v>
      </c>
      <c r="V889" s="199" t="s">
        <v>6448</v>
      </c>
      <c r="W889" s="199" t="s">
        <v>1020</v>
      </c>
      <c r="Y889" s="374" t="s">
        <v>7201</v>
      </c>
    </row>
    <row r="890" spans="1:25" x14ac:dyDescent="0.25">
      <c r="A890" s="273" t="s">
        <v>4621</v>
      </c>
      <c r="B890" s="79" t="s">
        <v>57</v>
      </c>
      <c r="C890" s="79" t="s">
        <v>182</v>
      </c>
      <c r="D890" s="79" t="s">
        <v>4622</v>
      </c>
      <c r="E890" s="79" t="s">
        <v>2346</v>
      </c>
      <c r="F890" s="62" t="s">
        <v>26</v>
      </c>
      <c r="G890" s="62" t="str">
        <f>_xlfn.IFNA(VLOOKUP($A890,'Engaged Deals'!$A:$J,2,FALSE),"No")</f>
        <v>No</v>
      </c>
      <c r="H890" s="62" t="s">
        <v>65</v>
      </c>
      <c r="I890" s="79" t="s">
        <v>32</v>
      </c>
      <c r="J890" s="80">
        <v>42870</v>
      </c>
      <c r="K890" s="174" t="s">
        <v>4623</v>
      </c>
      <c r="L890" s="79" t="s">
        <v>142</v>
      </c>
      <c r="M890" s="238">
        <v>42870</v>
      </c>
      <c r="N890" s="167">
        <v>10000</v>
      </c>
      <c r="O890" s="373">
        <f t="shared" si="13"/>
        <v>0.01</v>
      </c>
      <c r="P890" s="274">
        <v>12</v>
      </c>
      <c r="Q890" s="238" t="s">
        <v>2693</v>
      </c>
      <c r="R890" s="84" t="s">
        <v>103</v>
      </c>
      <c r="S890" s="79" t="s">
        <v>7</v>
      </c>
      <c r="T890" s="79" t="s">
        <v>477</v>
      </c>
      <c r="U890" s="79"/>
      <c r="V890" s="79" t="s">
        <v>5552</v>
      </c>
      <c r="W890" s="79"/>
      <c r="Y890" s="374" t="s">
        <v>7201</v>
      </c>
    </row>
    <row r="891" spans="1:25" x14ac:dyDescent="0.25">
      <c r="A891" s="273" t="s">
        <v>4765</v>
      </c>
      <c r="B891" s="79" t="s">
        <v>57</v>
      </c>
      <c r="C891" s="79" t="s">
        <v>1348</v>
      </c>
      <c r="D891" s="79" t="s">
        <v>1357</v>
      </c>
      <c r="E891" s="79" t="s">
        <v>4766</v>
      </c>
      <c r="F891" s="62" t="s">
        <v>26</v>
      </c>
      <c r="G891" s="62" t="str">
        <f>_xlfn.IFNA(VLOOKUP($A891,'Engaged Deals'!$A:$J,2,FALSE),"No")</f>
        <v>No</v>
      </c>
      <c r="H891" s="62" t="s">
        <v>65</v>
      </c>
      <c r="I891" s="79" t="s">
        <v>32</v>
      </c>
      <c r="J891" s="80">
        <v>42916</v>
      </c>
      <c r="K891" s="174" t="s">
        <v>4767</v>
      </c>
      <c r="L891" s="79" t="s">
        <v>48</v>
      </c>
      <c r="M891" s="238">
        <v>42916</v>
      </c>
      <c r="N891" s="167">
        <v>50000</v>
      </c>
      <c r="O891" s="373">
        <f t="shared" si="13"/>
        <v>0.05</v>
      </c>
      <c r="P891" s="274">
        <v>1</v>
      </c>
      <c r="Q891" s="238" t="s">
        <v>7101</v>
      </c>
      <c r="R891" s="84" t="s">
        <v>103</v>
      </c>
      <c r="S891" s="79" t="s">
        <v>7</v>
      </c>
      <c r="T891" s="79" t="s">
        <v>921</v>
      </c>
      <c r="U891" s="79" t="s">
        <v>7374</v>
      </c>
      <c r="V891" s="79" t="s">
        <v>6249</v>
      </c>
      <c r="W891" s="79" t="s">
        <v>667</v>
      </c>
      <c r="Y891" s="374" t="s">
        <v>7201</v>
      </c>
    </row>
    <row r="892" spans="1:25" x14ac:dyDescent="0.25">
      <c r="A892" s="273" t="s">
        <v>2792</v>
      </c>
      <c r="B892" s="79" t="s">
        <v>56</v>
      </c>
      <c r="C892" s="79" t="s">
        <v>109</v>
      </c>
      <c r="D892" s="79" t="s">
        <v>2793</v>
      </c>
      <c r="E892" s="79" t="s">
        <v>2794</v>
      </c>
      <c r="F892" s="62" t="s">
        <v>28</v>
      </c>
      <c r="G892" s="62" t="str">
        <f>_xlfn.IFNA(VLOOKUP($A892,'Engaged Deals'!$A:$J,2,FALSE),"No")</f>
        <v>No</v>
      </c>
      <c r="H892" s="62" t="s">
        <v>65</v>
      </c>
      <c r="I892" s="79" t="s">
        <v>36</v>
      </c>
      <c r="J892" s="80">
        <v>42916</v>
      </c>
      <c r="K892" s="174" t="s">
        <v>2795</v>
      </c>
      <c r="L892" s="79" t="s">
        <v>47</v>
      </c>
      <c r="M892" s="238">
        <v>42916</v>
      </c>
      <c r="N892" s="167">
        <v>105000</v>
      </c>
      <c r="O892" s="373">
        <f t="shared" si="13"/>
        <v>0.105</v>
      </c>
      <c r="P892" s="274">
        <v>2</v>
      </c>
      <c r="Q892" s="238" t="s">
        <v>2796</v>
      </c>
      <c r="R892" s="84" t="s">
        <v>103</v>
      </c>
      <c r="S892" s="79" t="s">
        <v>7</v>
      </c>
      <c r="T892" s="79" t="s">
        <v>388</v>
      </c>
      <c r="U892" s="79" t="s">
        <v>389</v>
      </c>
      <c r="V892" s="79" t="s">
        <v>5600</v>
      </c>
      <c r="W892" s="79" t="s">
        <v>356</v>
      </c>
      <c r="Y892" s="374" t="s">
        <v>7201</v>
      </c>
    </row>
    <row r="893" spans="1:25" x14ac:dyDescent="0.25">
      <c r="A893" s="275" t="s">
        <v>2242</v>
      </c>
      <c r="B893" s="199" t="s">
        <v>56</v>
      </c>
      <c r="C893" s="199" t="s">
        <v>124</v>
      </c>
      <c r="D893" s="199" t="s">
        <v>2243</v>
      </c>
      <c r="E893" s="199" t="s">
        <v>2244</v>
      </c>
      <c r="F893" s="62" t="s">
        <v>26</v>
      </c>
      <c r="G893" s="62" t="str">
        <f>_xlfn.IFNA(VLOOKUP($A893,'Engaged Deals'!$A:$J,2,FALSE),"No")</f>
        <v>No</v>
      </c>
      <c r="H893" s="62" t="s">
        <v>66</v>
      </c>
      <c r="I893" s="199" t="s">
        <v>33</v>
      </c>
      <c r="J893" s="233">
        <v>43007</v>
      </c>
      <c r="K893" s="234" t="s">
        <v>2245</v>
      </c>
      <c r="L893" s="199" t="s">
        <v>47</v>
      </c>
      <c r="M893" s="233">
        <v>43007</v>
      </c>
      <c r="N893" s="236">
        <v>166668</v>
      </c>
      <c r="O893" s="373">
        <f t="shared" si="13"/>
        <v>0.16666800000000001</v>
      </c>
      <c r="P893" s="276">
        <v>1</v>
      </c>
      <c r="Q893" s="235" t="s">
        <v>6513</v>
      </c>
      <c r="R893" s="237" t="s">
        <v>103</v>
      </c>
      <c r="S893" s="199" t="s">
        <v>8</v>
      </c>
      <c r="T893" s="199" t="s">
        <v>134</v>
      </c>
      <c r="U893" s="199" t="s">
        <v>961</v>
      </c>
      <c r="V893" s="199" t="s">
        <v>5952</v>
      </c>
      <c r="W893" s="199" t="s">
        <v>2246</v>
      </c>
      <c r="Y893" s="374" t="s">
        <v>7201</v>
      </c>
    </row>
    <row r="894" spans="1:25" x14ac:dyDescent="0.25">
      <c r="A894" s="281" t="s">
        <v>7363</v>
      </c>
      <c r="B894" s="282" t="s">
        <v>60</v>
      </c>
      <c r="C894" s="282" t="s">
        <v>377</v>
      </c>
      <c r="D894" s="282" t="s">
        <v>7364</v>
      </c>
      <c r="E894" s="282" t="s">
        <v>7365</v>
      </c>
      <c r="F894" s="62" t="s">
        <v>27</v>
      </c>
      <c r="G894" s="62" t="str">
        <f>_xlfn.IFNA(VLOOKUP($A894,'Engaged Deals'!$A:$J,2,FALSE),"No")</f>
        <v>No</v>
      </c>
      <c r="H894" s="62" t="s">
        <v>65</v>
      </c>
      <c r="I894" s="282" t="s">
        <v>39</v>
      </c>
      <c r="J894" s="283">
        <v>42915</v>
      </c>
      <c r="K894" s="284" t="s">
        <v>7366</v>
      </c>
      <c r="L894" s="282" t="s">
        <v>47</v>
      </c>
      <c r="M894" s="285">
        <v>42920</v>
      </c>
      <c r="N894" s="286">
        <v>50000</v>
      </c>
      <c r="O894" s="373">
        <f t="shared" si="13"/>
        <v>0.05</v>
      </c>
      <c r="P894" s="287">
        <v>12</v>
      </c>
      <c r="Q894" s="285" t="s">
        <v>7102</v>
      </c>
      <c r="R894" s="288" t="s">
        <v>125</v>
      </c>
      <c r="S894" s="282" t="s">
        <v>7</v>
      </c>
      <c r="T894" s="282" t="s">
        <v>477</v>
      </c>
      <c r="U894" s="282" t="s">
        <v>1302</v>
      </c>
      <c r="V894" s="79" t="s">
        <v>7367</v>
      </c>
      <c r="W894" s="79" t="s">
        <v>1629</v>
      </c>
      <c r="Y894" s="374" t="s">
        <v>7201</v>
      </c>
    </row>
    <row r="895" spans="1:25" x14ac:dyDescent="0.25">
      <c r="A895" s="273" t="s">
        <v>709</v>
      </c>
      <c r="B895" s="79" t="s">
        <v>59</v>
      </c>
      <c r="C895" s="79" t="s">
        <v>468</v>
      </c>
      <c r="D895" s="79" t="s">
        <v>710</v>
      </c>
      <c r="E895" s="79" t="s">
        <v>711</v>
      </c>
      <c r="F895" s="62" t="s">
        <v>28</v>
      </c>
      <c r="G895" s="62" t="str">
        <f>_xlfn.IFNA(VLOOKUP($A895,'Engaged Deals'!$A:$J,2,FALSE),"No")</f>
        <v>No</v>
      </c>
      <c r="H895" s="62" t="s">
        <v>65</v>
      </c>
      <c r="I895" s="79" t="s">
        <v>42</v>
      </c>
      <c r="J895" s="80">
        <v>42863</v>
      </c>
      <c r="K895" s="174" t="s">
        <v>712</v>
      </c>
      <c r="L895" s="79" t="s">
        <v>47</v>
      </c>
      <c r="M895" s="238">
        <v>42978</v>
      </c>
      <c r="N895" s="167">
        <v>600000</v>
      </c>
      <c r="O895" s="373">
        <f t="shared" si="13"/>
        <v>0.6</v>
      </c>
      <c r="P895" s="274">
        <v>12</v>
      </c>
      <c r="Q895" s="238" t="s">
        <v>7101</v>
      </c>
      <c r="R895" s="84" t="s">
        <v>103</v>
      </c>
      <c r="S895" s="79" t="s">
        <v>8</v>
      </c>
      <c r="T895" s="79" t="s">
        <v>104</v>
      </c>
      <c r="U895" s="79" t="s">
        <v>105</v>
      </c>
      <c r="V895" s="79" t="s">
        <v>6053</v>
      </c>
      <c r="W895" s="79" t="s">
        <v>667</v>
      </c>
      <c r="Y895" s="374" t="s">
        <v>7201</v>
      </c>
    </row>
    <row r="896" spans="1:25" x14ac:dyDescent="0.25">
      <c r="A896" s="275" t="s">
        <v>4004</v>
      </c>
      <c r="B896" s="199" t="s">
        <v>60</v>
      </c>
      <c r="C896" s="199" t="s">
        <v>805</v>
      </c>
      <c r="D896" s="199" t="s">
        <v>4005</v>
      </c>
      <c r="E896" s="199" t="s">
        <v>4006</v>
      </c>
      <c r="F896" s="62" t="s">
        <v>26</v>
      </c>
      <c r="G896" s="62" t="str">
        <f>_xlfn.IFNA(VLOOKUP($A896,'Engaged Deals'!$A:$J,2,FALSE),"No")</f>
        <v>No</v>
      </c>
      <c r="H896" s="62" t="s">
        <v>66</v>
      </c>
      <c r="I896" s="199" t="s">
        <v>32</v>
      </c>
      <c r="J896" s="233">
        <v>43008</v>
      </c>
      <c r="K896" s="234" t="s">
        <v>4007</v>
      </c>
      <c r="L896" s="199" t="s">
        <v>46</v>
      </c>
      <c r="M896" s="233">
        <v>43008</v>
      </c>
      <c r="N896" s="236">
        <v>50000</v>
      </c>
      <c r="O896" s="373">
        <f t="shared" si="13"/>
        <v>0.05</v>
      </c>
      <c r="P896" s="276">
        <v>12</v>
      </c>
      <c r="Q896" s="235" t="s">
        <v>3796</v>
      </c>
      <c r="R896" s="237" t="s">
        <v>125</v>
      </c>
      <c r="S896" s="199" t="s">
        <v>7</v>
      </c>
      <c r="T896" s="199" t="s">
        <v>477</v>
      </c>
      <c r="U896" s="199"/>
      <c r="V896" s="199" t="s">
        <v>6397</v>
      </c>
      <c r="W896" s="199" t="s">
        <v>186</v>
      </c>
      <c r="Y896" s="374" t="s">
        <v>7201</v>
      </c>
    </row>
    <row r="897" spans="1:25" x14ac:dyDescent="0.25">
      <c r="A897" s="273" t="s">
        <v>2449</v>
      </c>
      <c r="B897" s="79" t="s">
        <v>62</v>
      </c>
      <c r="C897" s="79" t="s">
        <v>1065</v>
      </c>
      <c r="D897" s="79" t="s">
        <v>2450</v>
      </c>
      <c r="E897" s="79" t="s">
        <v>2451</v>
      </c>
      <c r="F897" s="62" t="s">
        <v>28</v>
      </c>
      <c r="G897" s="62" t="str">
        <f>_xlfn.IFNA(VLOOKUP($A897,'Engaged Deals'!$A:$J,2,FALSE),"No")</f>
        <v>No</v>
      </c>
      <c r="H897" s="62" t="s">
        <v>65</v>
      </c>
      <c r="I897" s="79" t="s">
        <v>42</v>
      </c>
      <c r="J897" s="80">
        <v>42916</v>
      </c>
      <c r="K897" s="174" t="s">
        <v>2452</v>
      </c>
      <c r="L897" s="79" t="s">
        <v>47</v>
      </c>
      <c r="M897" s="238">
        <v>42916</v>
      </c>
      <c r="N897" s="167">
        <v>150000</v>
      </c>
      <c r="O897" s="373">
        <f t="shared" si="13"/>
        <v>0.15</v>
      </c>
      <c r="P897" s="274">
        <v>12</v>
      </c>
      <c r="Q897" s="238" t="s">
        <v>1062</v>
      </c>
      <c r="R897" s="84" t="s">
        <v>103</v>
      </c>
      <c r="S897" s="79" t="s">
        <v>7</v>
      </c>
      <c r="T897" s="79" t="s">
        <v>477</v>
      </c>
      <c r="U897" s="79" t="s">
        <v>1138</v>
      </c>
      <c r="V897" s="79" t="s">
        <v>6050</v>
      </c>
      <c r="W897" s="79" t="s">
        <v>667</v>
      </c>
      <c r="Y897" s="374" t="s">
        <v>7201</v>
      </c>
    </row>
    <row r="898" spans="1:25" x14ac:dyDescent="0.25">
      <c r="A898" s="273" t="s">
        <v>2694</v>
      </c>
      <c r="B898" s="79" t="s">
        <v>61</v>
      </c>
      <c r="C898" s="79" t="s">
        <v>61</v>
      </c>
      <c r="D898" s="79" t="s">
        <v>2695</v>
      </c>
      <c r="E898" s="79" t="s">
        <v>2696</v>
      </c>
      <c r="F898" s="62" t="s">
        <v>26</v>
      </c>
      <c r="G898" s="62" t="str">
        <f>_xlfn.IFNA(VLOOKUP($A898,'Engaged Deals'!$A:$J,2,FALSE),"No")</f>
        <v>No</v>
      </c>
      <c r="H898" s="62" t="s">
        <v>65</v>
      </c>
      <c r="I898" s="79" t="s">
        <v>32</v>
      </c>
      <c r="J898" s="80">
        <v>42915</v>
      </c>
      <c r="K898" s="174" t="s">
        <v>2697</v>
      </c>
      <c r="L898" s="79" t="s">
        <v>46</v>
      </c>
      <c r="M898" s="238">
        <v>42915</v>
      </c>
      <c r="N898" s="167">
        <v>120000</v>
      </c>
      <c r="O898" s="373">
        <f t="shared" ref="O898:O961" si="14">N898/1000000</f>
        <v>0.12</v>
      </c>
      <c r="P898" s="274">
        <v>12</v>
      </c>
      <c r="Q898" s="238" t="s">
        <v>660</v>
      </c>
      <c r="R898" s="84" t="s">
        <v>125</v>
      </c>
      <c r="S898" s="79" t="s">
        <v>7</v>
      </c>
      <c r="T898" s="79" t="s">
        <v>477</v>
      </c>
      <c r="U898" s="79" t="s">
        <v>478</v>
      </c>
      <c r="V898" s="79" t="s">
        <v>6002</v>
      </c>
      <c r="W898" s="79" t="s">
        <v>356</v>
      </c>
      <c r="Y898" s="374" t="s">
        <v>7201</v>
      </c>
    </row>
    <row r="899" spans="1:25" x14ac:dyDescent="0.25">
      <c r="A899" s="126" t="s">
        <v>7687</v>
      </c>
      <c r="B899" s="126" t="s">
        <v>58</v>
      </c>
      <c r="C899" s="126" t="s">
        <v>58</v>
      </c>
      <c r="D899" s="126" t="s">
        <v>7688</v>
      </c>
      <c r="E899" s="126" t="s">
        <v>7689</v>
      </c>
      <c r="F899" s="62" t="s">
        <v>26</v>
      </c>
      <c r="G899" s="62" t="str">
        <f>_xlfn.IFNA(VLOOKUP($A899,'Engaged Deals'!$A:$J,2,FALSE),"No")</f>
        <v>No</v>
      </c>
      <c r="H899" s="62" t="s">
        <v>67</v>
      </c>
      <c r="I899" s="126" t="s">
        <v>32</v>
      </c>
      <c r="J899" s="127">
        <v>43091</v>
      </c>
      <c r="K899" s="195">
        <v>42774</v>
      </c>
      <c r="L899" s="126" t="s">
        <v>46</v>
      </c>
      <c r="M899" s="195">
        <v>43091</v>
      </c>
      <c r="N899" s="128">
        <v>1428571</v>
      </c>
      <c r="O899" s="373">
        <f t="shared" si="14"/>
        <v>1.428571</v>
      </c>
      <c r="P899" s="277">
        <v>12</v>
      </c>
      <c r="Q899" s="127">
        <v>42775</v>
      </c>
      <c r="R899" s="202" t="s">
        <v>125</v>
      </c>
      <c r="S899" s="199" t="s">
        <v>8</v>
      </c>
      <c r="T899" s="126" t="s">
        <v>162</v>
      </c>
      <c r="U899" s="126" t="s">
        <v>7199</v>
      </c>
      <c r="V899" s="126" t="s">
        <v>7690</v>
      </c>
      <c r="W899" s="126" t="s">
        <v>7201</v>
      </c>
      <c r="Y899" s="374" t="s">
        <v>7201</v>
      </c>
    </row>
    <row r="900" spans="1:25" x14ac:dyDescent="0.25">
      <c r="A900" s="79" t="s">
        <v>3765</v>
      </c>
      <c r="B900" s="79" t="s">
        <v>60</v>
      </c>
      <c r="C900" s="79" t="s">
        <v>805</v>
      </c>
      <c r="D900" s="79" t="s">
        <v>2856</v>
      </c>
      <c r="E900" s="79" t="s">
        <v>3766</v>
      </c>
      <c r="F900" s="62" t="s">
        <v>26</v>
      </c>
      <c r="G900" s="62" t="str">
        <f>_xlfn.IFNA(VLOOKUP($A900,'Engaged Deals'!$A:$J,2,FALSE),"No")</f>
        <v>No</v>
      </c>
      <c r="H900" s="62" t="s">
        <v>68</v>
      </c>
      <c r="I900" s="79" t="s">
        <v>32</v>
      </c>
      <c r="J900" s="80">
        <v>42818</v>
      </c>
      <c r="K900" s="174" t="s">
        <v>3767</v>
      </c>
      <c r="L900" s="79" t="s">
        <v>46</v>
      </c>
      <c r="M900" s="238">
        <v>42818</v>
      </c>
      <c r="N900" s="167">
        <v>50000</v>
      </c>
      <c r="O900" s="373">
        <f t="shared" si="14"/>
        <v>0.05</v>
      </c>
      <c r="P900" s="84">
        <v>1</v>
      </c>
      <c r="Q900" s="238" t="s">
        <v>3768</v>
      </c>
      <c r="R900" s="79" t="s">
        <v>125</v>
      </c>
      <c r="S900" s="79" t="s">
        <v>7</v>
      </c>
      <c r="T900" s="79" t="s">
        <v>477</v>
      </c>
      <c r="U900" s="79"/>
      <c r="V900" s="79" t="s">
        <v>5585</v>
      </c>
      <c r="W900" s="79"/>
      <c r="Y900" s="374" t="s">
        <v>7201</v>
      </c>
    </row>
    <row r="901" spans="1:25" x14ac:dyDescent="0.25">
      <c r="A901" s="275" t="s">
        <v>1343</v>
      </c>
      <c r="B901" s="199" t="s">
        <v>60</v>
      </c>
      <c r="C901" s="199" t="s">
        <v>377</v>
      </c>
      <c r="D901" s="199" t="s">
        <v>1344</v>
      </c>
      <c r="E901" s="199" t="s">
        <v>1345</v>
      </c>
      <c r="F901" s="62" t="s">
        <v>26</v>
      </c>
      <c r="G901" s="62" t="str">
        <f>_xlfn.IFNA(VLOOKUP($A901,'Engaged Deals'!$A:$J,2,FALSE),"No")</f>
        <v>No</v>
      </c>
      <c r="H901" s="62" t="s">
        <v>66</v>
      </c>
      <c r="I901" s="199" t="s">
        <v>32</v>
      </c>
      <c r="J901" s="233">
        <v>43000</v>
      </c>
      <c r="K901" s="234" t="s">
        <v>1346</v>
      </c>
      <c r="L901" s="199" t="s">
        <v>46</v>
      </c>
      <c r="M901" s="233">
        <v>43000</v>
      </c>
      <c r="N901" s="236">
        <v>300000</v>
      </c>
      <c r="O901" s="373">
        <f t="shared" si="14"/>
        <v>0.3</v>
      </c>
      <c r="P901" s="276">
        <v>3</v>
      </c>
      <c r="Q901" s="235" t="s">
        <v>113</v>
      </c>
      <c r="R901" s="237" t="s">
        <v>125</v>
      </c>
      <c r="S901" s="199" t="s">
        <v>8</v>
      </c>
      <c r="T901" s="199" t="s">
        <v>134</v>
      </c>
      <c r="U901" s="199" t="s">
        <v>5491</v>
      </c>
      <c r="V901" s="199" t="s">
        <v>5801</v>
      </c>
      <c r="W901" s="199" t="s">
        <v>667</v>
      </c>
      <c r="Y901" s="374" t="s">
        <v>7201</v>
      </c>
    </row>
    <row r="902" spans="1:25" x14ac:dyDescent="0.25">
      <c r="A902" s="275" t="s">
        <v>1343</v>
      </c>
      <c r="B902" s="199" t="s">
        <v>60</v>
      </c>
      <c r="C902" s="199" t="s">
        <v>377</v>
      </c>
      <c r="D902" s="199" t="s">
        <v>1344</v>
      </c>
      <c r="E902" s="199" t="s">
        <v>1345</v>
      </c>
      <c r="F902" s="62" t="s">
        <v>26</v>
      </c>
      <c r="G902" s="62" t="str">
        <f>_xlfn.IFNA(VLOOKUP($A902,'Engaged Deals'!$A:$J,2,FALSE),"No")</f>
        <v>No</v>
      </c>
      <c r="H902" s="62" t="s">
        <v>66</v>
      </c>
      <c r="I902" s="199" t="s">
        <v>32</v>
      </c>
      <c r="J902" s="233">
        <v>43000</v>
      </c>
      <c r="K902" s="234" t="s">
        <v>1346</v>
      </c>
      <c r="L902" s="199" t="s">
        <v>46</v>
      </c>
      <c r="M902" s="233">
        <v>43000</v>
      </c>
      <c r="N902" s="236">
        <v>200000</v>
      </c>
      <c r="O902" s="373">
        <f t="shared" si="14"/>
        <v>0.2</v>
      </c>
      <c r="P902" s="276">
        <v>1</v>
      </c>
      <c r="Q902" s="235" t="s">
        <v>680</v>
      </c>
      <c r="R902" s="237" t="s">
        <v>125</v>
      </c>
      <c r="S902" s="199" t="s">
        <v>13</v>
      </c>
      <c r="T902" s="199" t="s">
        <v>860</v>
      </c>
      <c r="U902" s="199" t="s">
        <v>861</v>
      </c>
      <c r="V902" s="199" t="s">
        <v>5801</v>
      </c>
      <c r="W902" s="199" t="s">
        <v>667</v>
      </c>
      <c r="Y902" s="374" t="s">
        <v>7201</v>
      </c>
    </row>
    <row r="903" spans="1:25" x14ac:dyDescent="0.25">
      <c r="A903" s="281" t="s">
        <v>7472</v>
      </c>
      <c r="B903" s="282" t="s">
        <v>57</v>
      </c>
      <c r="C903" s="282" t="s">
        <v>1046</v>
      </c>
      <c r="D903" s="282" t="s">
        <v>7473</v>
      </c>
      <c r="E903" s="282" t="s">
        <v>2732</v>
      </c>
      <c r="F903" s="62" t="s">
        <v>26</v>
      </c>
      <c r="G903" s="62" t="str">
        <f>_xlfn.IFNA(VLOOKUP($A903,'Engaged Deals'!$A:$J,2,FALSE),"No")</f>
        <v>No</v>
      </c>
      <c r="H903" s="62" t="s">
        <v>65</v>
      </c>
      <c r="I903" s="282" t="s">
        <v>32</v>
      </c>
      <c r="J903" s="283">
        <v>42832</v>
      </c>
      <c r="K903" s="284" t="s">
        <v>7474</v>
      </c>
      <c r="L903" s="282" t="s">
        <v>50</v>
      </c>
      <c r="M903" s="285">
        <v>42832</v>
      </c>
      <c r="N903" s="286">
        <v>1100</v>
      </c>
      <c r="O903" s="373">
        <f t="shared" si="14"/>
        <v>1.1000000000000001E-3</v>
      </c>
      <c r="P903" s="287">
        <v>12</v>
      </c>
      <c r="Q903" s="285" t="s">
        <v>7475</v>
      </c>
      <c r="R903" s="288" t="s">
        <v>578</v>
      </c>
      <c r="S903" s="282" t="s">
        <v>7</v>
      </c>
      <c r="T903" s="282" t="s">
        <v>477</v>
      </c>
      <c r="U903" s="282" t="s">
        <v>1138</v>
      </c>
      <c r="V903" s="79" t="s">
        <v>7476</v>
      </c>
      <c r="W903" s="79" t="s">
        <v>667</v>
      </c>
      <c r="Y903" s="374" t="s">
        <v>7201</v>
      </c>
    </row>
    <row r="904" spans="1:25" x14ac:dyDescent="0.25">
      <c r="A904" s="79" t="s">
        <v>3509</v>
      </c>
      <c r="B904" s="79" t="s">
        <v>57</v>
      </c>
      <c r="C904" s="79" t="s">
        <v>98</v>
      </c>
      <c r="D904" s="79" t="s">
        <v>3510</v>
      </c>
      <c r="E904" s="79" t="s">
        <v>3511</v>
      </c>
      <c r="F904" s="62" t="s">
        <v>25</v>
      </c>
      <c r="G904" s="62" t="str">
        <f>_xlfn.IFNA(VLOOKUP($A904,'Engaged Deals'!$A:$J,2,FALSE),"No")</f>
        <v>No</v>
      </c>
      <c r="H904" s="62" t="s">
        <v>68</v>
      </c>
      <c r="I904" s="79" t="s">
        <v>41</v>
      </c>
      <c r="J904" s="80">
        <v>42817</v>
      </c>
      <c r="K904" s="174" t="s">
        <v>3512</v>
      </c>
      <c r="L904" s="79" t="s">
        <v>47</v>
      </c>
      <c r="M904" s="238">
        <v>42828</v>
      </c>
      <c r="N904" s="167">
        <v>80000</v>
      </c>
      <c r="O904" s="373">
        <f t="shared" si="14"/>
        <v>0.08</v>
      </c>
      <c r="P904" s="84">
        <v>3</v>
      </c>
      <c r="Q904" s="238" t="s">
        <v>7102</v>
      </c>
      <c r="R904" s="79" t="s">
        <v>125</v>
      </c>
      <c r="S904" s="79" t="s">
        <v>8</v>
      </c>
      <c r="T904" s="79" t="s">
        <v>104</v>
      </c>
      <c r="U904" s="79" t="s">
        <v>114</v>
      </c>
      <c r="V904" s="79" t="s">
        <v>106</v>
      </c>
      <c r="W904" s="79" t="s">
        <v>454</v>
      </c>
      <c r="Y904" s="374" t="s">
        <v>7201</v>
      </c>
    </row>
    <row r="905" spans="1:25" x14ac:dyDescent="0.25">
      <c r="A905" s="275" t="s">
        <v>7001</v>
      </c>
      <c r="B905" s="199" t="s">
        <v>56</v>
      </c>
      <c r="C905" s="199" t="s">
        <v>161</v>
      </c>
      <c r="D905" s="199" t="s">
        <v>337</v>
      </c>
      <c r="E905" s="199" t="s">
        <v>7002</v>
      </c>
      <c r="F905" s="62" t="s">
        <v>26</v>
      </c>
      <c r="G905" s="62" t="str">
        <f>_xlfn.IFNA(VLOOKUP($A905,'Engaged Deals'!$A:$J,2,FALSE),"No")</f>
        <v>No</v>
      </c>
      <c r="H905" s="62" t="s">
        <v>67</v>
      </c>
      <c r="I905" s="199" t="s">
        <v>32</v>
      </c>
      <c r="J905" s="233">
        <v>43040</v>
      </c>
      <c r="K905" s="234" t="s">
        <v>7065</v>
      </c>
      <c r="L905" s="199" t="s">
        <v>47</v>
      </c>
      <c r="M905" s="235">
        <v>43040</v>
      </c>
      <c r="N905" s="236">
        <v>150000</v>
      </c>
      <c r="O905" s="373">
        <f t="shared" si="14"/>
        <v>0.15</v>
      </c>
      <c r="P905" s="276">
        <v>12</v>
      </c>
      <c r="Q905" s="235" t="s">
        <v>7102</v>
      </c>
      <c r="R905" s="237" t="s">
        <v>125</v>
      </c>
      <c r="S905" s="199" t="s">
        <v>18</v>
      </c>
      <c r="T905" s="199" t="s">
        <v>316</v>
      </c>
      <c r="U905" s="199" t="s">
        <v>6370</v>
      </c>
      <c r="V905" s="199" t="s">
        <v>6750</v>
      </c>
      <c r="W905" s="199" t="s">
        <v>435</v>
      </c>
      <c r="Y905" s="374" t="s">
        <v>7201</v>
      </c>
    </row>
    <row r="906" spans="1:25" x14ac:dyDescent="0.25">
      <c r="A906" s="273" t="s">
        <v>6570</v>
      </c>
      <c r="B906" s="79" t="s">
        <v>56</v>
      </c>
      <c r="C906" s="79" t="s">
        <v>161</v>
      </c>
      <c r="D906" s="79" t="s">
        <v>106</v>
      </c>
      <c r="E906" s="79" t="s">
        <v>106</v>
      </c>
      <c r="G906" s="62" t="str">
        <f>_xlfn.IFNA(VLOOKUP($A906,'Engaged Deals'!$A:$J,2,FALSE),"No")</f>
        <v>No</v>
      </c>
      <c r="H906" s="62" t="s">
        <v>65</v>
      </c>
      <c r="I906" s="79"/>
      <c r="J906" s="80">
        <v>42886</v>
      </c>
      <c r="K906" s="174" t="s">
        <v>6747</v>
      </c>
      <c r="L906" s="79" t="s">
        <v>46</v>
      </c>
      <c r="M906" s="238">
        <v>42886</v>
      </c>
      <c r="N906" s="167">
        <v>250000</v>
      </c>
      <c r="O906" s="373">
        <f t="shared" si="14"/>
        <v>0.25</v>
      </c>
      <c r="P906" s="274">
        <v>1</v>
      </c>
      <c r="Q906" s="238" t="s">
        <v>6748</v>
      </c>
      <c r="R906" s="84" t="s">
        <v>103</v>
      </c>
      <c r="S906" s="79" t="s">
        <v>7</v>
      </c>
      <c r="T906" s="79" t="s">
        <v>306</v>
      </c>
      <c r="U906" s="79" t="s">
        <v>6749</v>
      </c>
      <c r="V906" s="79" t="s">
        <v>6750</v>
      </c>
      <c r="W906" s="79" t="s">
        <v>531</v>
      </c>
      <c r="Y906" s="374" t="s">
        <v>7201</v>
      </c>
    </row>
    <row r="907" spans="1:25" x14ac:dyDescent="0.25">
      <c r="A907" s="273" t="s">
        <v>2884</v>
      </c>
      <c r="B907" s="79" t="s">
        <v>60</v>
      </c>
      <c r="C907" s="79" t="s">
        <v>805</v>
      </c>
      <c r="D907" s="79" t="s">
        <v>2885</v>
      </c>
      <c r="E907" s="79" t="s">
        <v>2886</v>
      </c>
      <c r="F907" s="62" t="s">
        <v>28</v>
      </c>
      <c r="G907" s="62" t="str">
        <f>_xlfn.IFNA(VLOOKUP($A907,'Engaged Deals'!$A:$J,2,FALSE),"No")</f>
        <v>No</v>
      </c>
      <c r="H907" s="62" t="s">
        <v>65</v>
      </c>
      <c r="I907" s="79" t="s">
        <v>34</v>
      </c>
      <c r="J907" s="80">
        <v>42909</v>
      </c>
      <c r="K907" s="174" t="s">
        <v>2887</v>
      </c>
      <c r="L907" s="79" t="s">
        <v>46</v>
      </c>
      <c r="M907" s="238">
        <v>42909</v>
      </c>
      <c r="N907" s="167">
        <v>100000</v>
      </c>
      <c r="O907" s="373">
        <f t="shared" si="14"/>
        <v>0.1</v>
      </c>
      <c r="P907" s="274">
        <v>3</v>
      </c>
      <c r="Q907" s="238" t="s">
        <v>2888</v>
      </c>
      <c r="R907" s="84" t="s">
        <v>103</v>
      </c>
      <c r="S907" s="79" t="s">
        <v>7</v>
      </c>
      <c r="T907" s="79" t="s">
        <v>388</v>
      </c>
      <c r="U907" s="79" t="s">
        <v>389</v>
      </c>
      <c r="V907" s="79" t="s">
        <v>5548</v>
      </c>
      <c r="W907" s="79"/>
      <c r="Y907" s="374" t="s">
        <v>7201</v>
      </c>
    </row>
    <row r="908" spans="1:25" x14ac:dyDescent="0.25">
      <c r="A908" s="275" t="s">
        <v>4101</v>
      </c>
      <c r="B908" s="199" t="s">
        <v>57</v>
      </c>
      <c r="C908" s="199" t="s">
        <v>98</v>
      </c>
      <c r="D908" s="199" t="s">
        <v>4102</v>
      </c>
      <c r="E908" s="199" t="s">
        <v>316</v>
      </c>
      <c r="F908" s="62" t="s">
        <v>25</v>
      </c>
      <c r="G908" s="62" t="str">
        <f>_xlfn.IFNA(VLOOKUP($A908,'Engaged Deals'!$A:$J,2,FALSE),"No")</f>
        <v>No</v>
      </c>
      <c r="H908" s="62" t="s">
        <v>66</v>
      </c>
      <c r="I908" s="199" t="s">
        <v>41</v>
      </c>
      <c r="J908" s="233">
        <v>42996</v>
      </c>
      <c r="K908" s="234" t="s">
        <v>4103</v>
      </c>
      <c r="L908" s="199" t="s">
        <v>46</v>
      </c>
      <c r="M908" s="233">
        <v>42996</v>
      </c>
      <c r="N908" s="236">
        <v>40000</v>
      </c>
      <c r="O908" s="373">
        <f t="shared" si="14"/>
        <v>0.04</v>
      </c>
      <c r="P908" s="276">
        <v>12</v>
      </c>
      <c r="Q908" s="235" t="s">
        <v>4104</v>
      </c>
      <c r="R908" s="237" t="s">
        <v>103</v>
      </c>
      <c r="S908" s="199" t="s">
        <v>7</v>
      </c>
      <c r="T908" s="199" t="s">
        <v>477</v>
      </c>
      <c r="U908" s="199"/>
      <c r="V908" s="199" t="s">
        <v>106</v>
      </c>
      <c r="W908" s="199"/>
      <c r="Y908" s="374" t="s">
        <v>7201</v>
      </c>
    </row>
    <row r="909" spans="1:25" x14ac:dyDescent="0.25">
      <c r="A909" s="273" t="s">
        <v>6560</v>
      </c>
      <c r="B909" s="79" t="s">
        <v>57</v>
      </c>
      <c r="C909" s="79" t="s">
        <v>98</v>
      </c>
      <c r="D909" s="79" t="s">
        <v>6561</v>
      </c>
      <c r="E909" s="79" t="s">
        <v>6562</v>
      </c>
      <c r="F909" s="62" t="s">
        <v>25</v>
      </c>
      <c r="G909" s="62" t="str">
        <f>_xlfn.IFNA(VLOOKUP($A909,'Engaged Deals'!$A:$J,2,FALSE),"No")</f>
        <v>No</v>
      </c>
      <c r="H909" s="62" t="s">
        <v>65</v>
      </c>
      <c r="I909" s="79" t="s">
        <v>41</v>
      </c>
      <c r="J909" s="80">
        <v>42908</v>
      </c>
      <c r="K909" s="174" t="s">
        <v>6740</v>
      </c>
      <c r="L909" s="79" t="s">
        <v>46</v>
      </c>
      <c r="M909" s="238">
        <v>42908</v>
      </c>
      <c r="N909" s="167">
        <v>251000</v>
      </c>
      <c r="O909" s="373">
        <f t="shared" si="14"/>
        <v>0.251</v>
      </c>
      <c r="P909" s="274">
        <v>12</v>
      </c>
      <c r="Q909" s="238" t="s">
        <v>6513</v>
      </c>
      <c r="R909" s="84" t="s">
        <v>125</v>
      </c>
      <c r="S909" s="79" t="s">
        <v>8</v>
      </c>
      <c r="T909" s="79" t="s">
        <v>104</v>
      </c>
      <c r="U909" s="79"/>
      <c r="V909" s="79" t="s">
        <v>106</v>
      </c>
      <c r="W909" s="79" t="s">
        <v>667</v>
      </c>
      <c r="Y909" s="374" t="s">
        <v>7201</v>
      </c>
    </row>
    <row r="910" spans="1:25" x14ac:dyDescent="0.25">
      <c r="A910" s="275" t="s">
        <v>3564</v>
      </c>
      <c r="B910" s="199" t="s">
        <v>57</v>
      </c>
      <c r="C910" s="199" t="s">
        <v>324</v>
      </c>
      <c r="D910" s="199" t="s">
        <v>7622</v>
      </c>
      <c r="E910" s="199" t="s">
        <v>3095</v>
      </c>
      <c r="F910" s="62" t="s">
        <v>28</v>
      </c>
      <c r="G910" s="62" t="str">
        <f>_xlfn.IFNA(VLOOKUP($A910,'Engaged Deals'!$A:$J,2,FALSE),"No")</f>
        <v>No</v>
      </c>
      <c r="H910" s="62" t="s">
        <v>66</v>
      </c>
      <c r="I910" s="199" t="s">
        <v>34</v>
      </c>
      <c r="J910" s="233">
        <v>43008</v>
      </c>
      <c r="K910" s="234" t="s">
        <v>3565</v>
      </c>
      <c r="L910" s="199" t="s">
        <v>46</v>
      </c>
      <c r="M910" s="233">
        <v>43008</v>
      </c>
      <c r="N910" s="236">
        <v>77500</v>
      </c>
      <c r="O910" s="373">
        <f t="shared" si="14"/>
        <v>7.7499999999999999E-2</v>
      </c>
      <c r="P910" s="276">
        <v>12</v>
      </c>
      <c r="Q910" s="235" t="s">
        <v>113</v>
      </c>
      <c r="R910" s="237" t="s">
        <v>125</v>
      </c>
      <c r="S910" s="199" t="s">
        <v>9</v>
      </c>
      <c r="T910" s="199" t="s">
        <v>184</v>
      </c>
      <c r="U910" s="199" t="s">
        <v>185</v>
      </c>
      <c r="V910" s="199" t="s">
        <v>6391</v>
      </c>
      <c r="W910" s="199"/>
      <c r="Y910" s="374" t="s">
        <v>7201</v>
      </c>
    </row>
    <row r="911" spans="1:25" x14ac:dyDescent="0.25">
      <c r="A911" s="273" t="s">
        <v>5689</v>
      </c>
      <c r="B911" s="79" t="s">
        <v>60</v>
      </c>
      <c r="C911" s="79" t="s">
        <v>805</v>
      </c>
      <c r="D911" s="79" t="s">
        <v>4036</v>
      </c>
      <c r="E911" s="79" t="s">
        <v>5690</v>
      </c>
      <c r="F911" s="62" t="s">
        <v>25</v>
      </c>
      <c r="G911" s="62" t="str">
        <f>_xlfn.IFNA(VLOOKUP($A911,'Engaged Deals'!$A:$J,2,FALSE),"No")</f>
        <v>No</v>
      </c>
      <c r="H911" s="62" t="s">
        <v>65</v>
      </c>
      <c r="I911" s="79" t="s">
        <v>35</v>
      </c>
      <c r="J911" s="80">
        <v>42916</v>
      </c>
      <c r="K911" s="174" t="s">
        <v>5978</v>
      </c>
      <c r="L911" s="79" t="s">
        <v>46</v>
      </c>
      <c r="M911" s="238">
        <v>42916</v>
      </c>
      <c r="N911" s="167">
        <v>150000</v>
      </c>
      <c r="O911" s="373">
        <f t="shared" si="14"/>
        <v>0.15</v>
      </c>
      <c r="P911" s="274">
        <v>12</v>
      </c>
      <c r="Q911" s="238" t="s">
        <v>5535</v>
      </c>
      <c r="R911" s="84" t="s">
        <v>125</v>
      </c>
      <c r="S911" s="79" t="s">
        <v>8</v>
      </c>
      <c r="T911" s="79" t="s">
        <v>104</v>
      </c>
      <c r="U911" s="79"/>
      <c r="V911" s="79" t="s">
        <v>5979</v>
      </c>
      <c r="W911" s="79" t="s">
        <v>313</v>
      </c>
      <c r="Y911" s="374" t="s">
        <v>7201</v>
      </c>
    </row>
    <row r="912" spans="1:25" x14ac:dyDescent="0.25">
      <c r="A912" s="273" t="s">
        <v>4514</v>
      </c>
      <c r="B912" s="79" t="s">
        <v>56</v>
      </c>
      <c r="C912" s="79" t="s">
        <v>161</v>
      </c>
      <c r="D912" s="79" t="s">
        <v>4515</v>
      </c>
      <c r="E912" s="79" t="s">
        <v>3367</v>
      </c>
      <c r="F912" s="62" t="s">
        <v>26</v>
      </c>
      <c r="G912" s="62" t="str">
        <f>_xlfn.IFNA(VLOOKUP($A912,'Engaged Deals'!$A:$J,2,FALSE),"No")</f>
        <v>No</v>
      </c>
      <c r="H912" s="62" t="s">
        <v>65</v>
      </c>
      <c r="I912" s="79" t="s">
        <v>33</v>
      </c>
      <c r="J912" s="80">
        <v>42851</v>
      </c>
      <c r="K912" s="174" t="s">
        <v>4516</v>
      </c>
      <c r="L912" s="79" t="s">
        <v>46</v>
      </c>
      <c r="M912" s="238">
        <v>42851</v>
      </c>
      <c r="N912" s="167">
        <v>15000</v>
      </c>
      <c r="O912" s="373">
        <f t="shared" si="14"/>
        <v>1.4999999999999999E-2</v>
      </c>
      <c r="P912" s="274">
        <v>12</v>
      </c>
      <c r="Q912" s="238" t="s">
        <v>504</v>
      </c>
      <c r="R912" s="84" t="s">
        <v>125</v>
      </c>
      <c r="S912" s="79" t="s">
        <v>8</v>
      </c>
      <c r="T912" s="79" t="s">
        <v>104</v>
      </c>
      <c r="U912" s="79" t="s">
        <v>105</v>
      </c>
      <c r="V912" s="79" t="s">
        <v>6228</v>
      </c>
      <c r="W912" s="79" t="s">
        <v>313</v>
      </c>
      <c r="Y912" s="374" t="s">
        <v>7201</v>
      </c>
    </row>
    <row r="913" spans="1:25" x14ac:dyDescent="0.25">
      <c r="A913" s="275" t="s">
        <v>1111</v>
      </c>
      <c r="B913" s="199" t="s">
        <v>57</v>
      </c>
      <c r="C913" s="199" t="s">
        <v>1046</v>
      </c>
      <c r="D913" s="199" t="s">
        <v>1112</v>
      </c>
      <c r="E913" s="199" t="s">
        <v>316</v>
      </c>
      <c r="F913" s="62" t="s">
        <v>26</v>
      </c>
      <c r="G913" s="62" t="str">
        <f>_xlfn.IFNA(VLOOKUP($A913,'Engaged Deals'!$A:$J,2,FALSE),"No")</f>
        <v>No</v>
      </c>
      <c r="H913" s="62" t="s">
        <v>66</v>
      </c>
      <c r="I913" s="199" t="s">
        <v>32</v>
      </c>
      <c r="J913" s="233">
        <v>43006</v>
      </c>
      <c r="K913" s="234" t="s">
        <v>1113</v>
      </c>
      <c r="L913" s="199" t="s">
        <v>46</v>
      </c>
      <c r="M913" s="233">
        <v>43006</v>
      </c>
      <c r="N913" s="236">
        <v>400000</v>
      </c>
      <c r="O913" s="373">
        <f t="shared" si="14"/>
        <v>0.4</v>
      </c>
      <c r="P913" s="276">
        <v>12</v>
      </c>
      <c r="Q913" s="235" t="s">
        <v>102</v>
      </c>
      <c r="R913" s="237" t="s">
        <v>125</v>
      </c>
      <c r="S913" s="199" t="s">
        <v>8</v>
      </c>
      <c r="T913" s="199" t="s">
        <v>104</v>
      </c>
      <c r="U913" s="199"/>
      <c r="V913" s="199" t="s">
        <v>6323</v>
      </c>
      <c r="W913" s="199" t="s">
        <v>313</v>
      </c>
      <c r="Y913" s="374" t="s">
        <v>7201</v>
      </c>
    </row>
    <row r="914" spans="1:25" x14ac:dyDescent="0.25">
      <c r="A914" s="273" t="s">
        <v>1943</v>
      </c>
      <c r="B914" s="79" t="s">
        <v>59</v>
      </c>
      <c r="C914" s="79" t="s">
        <v>468</v>
      </c>
      <c r="D914" s="79" t="s">
        <v>1789</v>
      </c>
      <c r="E914" s="79" t="s">
        <v>1944</v>
      </c>
      <c r="F914" s="62" t="s">
        <v>26</v>
      </c>
      <c r="G914" s="62" t="str">
        <f>_xlfn.IFNA(VLOOKUP($A914,'Engaged Deals'!$A:$J,2,FALSE),"No")</f>
        <v>No</v>
      </c>
      <c r="H914" s="62" t="s">
        <v>65</v>
      </c>
      <c r="I914" s="79" t="s">
        <v>33</v>
      </c>
      <c r="J914" s="80">
        <v>42855</v>
      </c>
      <c r="K914" s="174" t="s">
        <v>1945</v>
      </c>
      <c r="L914" s="79" t="s">
        <v>48</v>
      </c>
      <c r="M914" s="238">
        <v>42855</v>
      </c>
      <c r="N914" s="167">
        <v>200000</v>
      </c>
      <c r="O914" s="373">
        <f t="shared" si="14"/>
        <v>0.2</v>
      </c>
      <c r="P914" s="274">
        <v>1</v>
      </c>
      <c r="Q914" s="238" t="s">
        <v>1946</v>
      </c>
      <c r="R914" s="84" t="s">
        <v>292</v>
      </c>
      <c r="S914" s="79" t="s">
        <v>13</v>
      </c>
      <c r="T914" s="79" t="s">
        <v>126</v>
      </c>
      <c r="U914" s="79" t="s">
        <v>498</v>
      </c>
      <c r="V914" s="79" t="s">
        <v>5881</v>
      </c>
      <c r="W914" s="79" t="s">
        <v>1947</v>
      </c>
      <c r="Y914" s="374" t="s">
        <v>7201</v>
      </c>
    </row>
    <row r="915" spans="1:25" x14ac:dyDescent="0.25">
      <c r="A915" s="273" t="s">
        <v>6643</v>
      </c>
      <c r="B915" s="79" t="s">
        <v>61</v>
      </c>
      <c r="C915" s="79" t="s">
        <v>61</v>
      </c>
      <c r="D915" s="79" t="s">
        <v>6644</v>
      </c>
      <c r="E915" s="79" t="s">
        <v>6645</v>
      </c>
      <c r="F915" s="62" t="s">
        <v>26</v>
      </c>
      <c r="G915" s="62" t="str">
        <f>_xlfn.IFNA(VLOOKUP($A915,'Engaged Deals'!$A:$J,2,FALSE),"No")</f>
        <v>No</v>
      </c>
      <c r="H915" s="62" t="s">
        <v>65</v>
      </c>
      <c r="I915" s="79" t="s">
        <v>32</v>
      </c>
      <c r="J915" s="80">
        <v>42911</v>
      </c>
      <c r="K915" s="174" t="s">
        <v>6812</v>
      </c>
      <c r="L915" s="79" t="s">
        <v>46</v>
      </c>
      <c r="M915" s="238">
        <v>42911</v>
      </c>
      <c r="N915" s="167">
        <v>75834</v>
      </c>
      <c r="O915" s="373">
        <f t="shared" si="14"/>
        <v>7.5833999999999999E-2</v>
      </c>
      <c r="P915" s="274">
        <v>12</v>
      </c>
      <c r="Q915" s="238" t="s">
        <v>6513</v>
      </c>
      <c r="R915" s="84" t="s">
        <v>125</v>
      </c>
      <c r="S915" s="79" t="s">
        <v>8</v>
      </c>
      <c r="T915" s="79" t="s">
        <v>104</v>
      </c>
      <c r="U915" s="79" t="s">
        <v>105</v>
      </c>
      <c r="V915" s="79" t="s">
        <v>6813</v>
      </c>
      <c r="W915" s="79"/>
      <c r="Y915" s="374" t="s">
        <v>7201</v>
      </c>
    </row>
    <row r="916" spans="1:25" x14ac:dyDescent="0.25">
      <c r="A916" s="273" t="s">
        <v>1663</v>
      </c>
      <c r="B916" s="79" t="s">
        <v>57</v>
      </c>
      <c r="C916" s="79" t="s">
        <v>98</v>
      </c>
      <c r="D916" s="79" t="s">
        <v>1664</v>
      </c>
      <c r="E916" s="79" t="s">
        <v>1665</v>
      </c>
      <c r="F916" s="62" t="s">
        <v>26</v>
      </c>
      <c r="G916" s="62" t="str">
        <f>_xlfn.IFNA(VLOOKUP($A916,'Engaged Deals'!$A:$J,2,FALSE),"No")</f>
        <v>No</v>
      </c>
      <c r="H916" s="62" t="s">
        <v>66</v>
      </c>
      <c r="I916" s="79" t="s">
        <v>33</v>
      </c>
      <c r="J916" s="80">
        <v>42944</v>
      </c>
      <c r="K916" s="174" t="s">
        <v>1666</v>
      </c>
      <c r="L916" s="79" t="s">
        <v>142</v>
      </c>
      <c r="M916" s="80">
        <v>42944</v>
      </c>
      <c r="N916" s="167">
        <v>250000</v>
      </c>
      <c r="O916" s="373">
        <f t="shared" si="14"/>
        <v>0.25</v>
      </c>
      <c r="P916" s="274">
        <v>12</v>
      </c>
      <c r="Q916" s="238" t="s">
        <v>992</v>
      </c>
      <c r="R916" s="84" t="s">
        <v>103</v>
      </c>
      <c r="S916" s="79" t="s">
        <v>16</v>
      </c>
      <c r="T916" s="79" t="s">
        <v>16</v>
      </c>
      <c r="U916" s="79"/>
      <c r="V916" s="79" t="s">
        <v>106</v>
      </c>
      <c r="W916" s="79" t="s">
        <v>1667</v>
      </c>
      <c r="Y916" s="374" t="s">
        <v>7201</v>
      </c>
    </row>
    <row r="917" spans="1:25" x14ac:dyDescent="0.25">
      <c r="A917" s="200" t="s">
        <v>7586</v>
      </c>
      <c r="B917" s="200" t="s">
        <v>57</v>
      </c>
      <c r="C917" s="200" t="s">
        <v>324</v>
      </c>
      <c r="D917" s="200" t="s">
        <v>7587</v>
      </c>
      <c r="E917" s="200" t="s">
        <v>7588</v>
      </c>
      <c r="F917" s="62" t="s">
        <v>25</v>
      </c>
      <c r="G917" s="62" t="str">
        <f>_xlfn.IFNA(VLOOKUP($A917,'Engaged Deals'!$A:$J,2,FALSE),"No")</f>
        <v>No</v>
      </c>
      <c r="H917" s="62" t="s">
        <v>66</v>
      </c>
      <c r="I917" s="200" t="s">
        <v>35</v>
      </c>
      <c r="J917" s="205">
        <v>42923</v>
      </c>
      <c r="K917" s="206">
        <v>42829</v>
      </c>
      <c r="L917" s="200" t="s">
        <v>46</v>
      </c>
      <c r="M917" s="205">
        <v>42923</v>
      </c>
      <c r="N917" s="207">
        <v>120000</v>
      </c>
      <c r="O917" s="373">
        <f t="shared" si="14"/>
        <v>0.12</v>
      </c>
      <c r="P917" s="295">
        <v>12</v>
      </c>
      <c r="Q917" s="205">
        <v>42829</v>
      </c>
      <c r="R917" s="208" t="s">
        <v>125</v>
      </c>
      <c r="S917" s="200" t="s">
        <v>8</v>
      </c>
      <c r="T917" s="200" t="s">
        <v>162</v>
      </c>
      <c r="U917" s="200" t="s">
        <v>7199</v>
      </c>
      <c r="V917" s="126" t="s">
        <v>7585</v>
      </c>
      <c r="W917" s="126" t="s">
        <v>7201</v>
      </c>
      <c r="Y917" s="374" t="s">
        <v>7201</v>
      </c>
    </row>
    <row r="918" spans="1:25" x14ac:dyDescent="0.25">
      <c r="A918" s="273" t="s">
        <v>2446</v>
      </c>
      <c r="B918" s="79" t="s">
        <v>60</v>
      </c>
      <c r="C918" s="79" t="s">
        <v>377</v>
      </c>
      <c r="D918" s="79" t="s">
        <v>2447</v>
      </c>
      <c r="E918" s="79" t="s">
        <v>6599</v>
      </c>
      <c r="F918" s="62" t="s">
        <v>26</v>
      </c>
      <c r="G918" s="62" t="str">
        <f>_xlfn.IFNA(VLOOKUP($A918,'Engaged Deals'!$A:$J,2,FALSE),"No")</f>
        <v>No</v>
      </c>
      <c r="H918" s="62" t="s">
        <v>65</v>
      </c>
      <c r="I918" s="79" t="s">
        <v>32</v>
      </c>
      <c r="J918" s="80">
        <v>42912</v>
      </c>
      <c r="K918" s="174" t="s">
        <v>2448</v>
      </c>
      <c r="L918" s="79" t="s">
        <v>47</v>
      </c>
      <c r="M918" s="238">
        <v>42912</v>
      </c>
      <c r="N918" s="167">
        <v>150000</v>
      </c>
      <c r="O918" s="373">
        <f t="shared" si="14"/>
        <v>0.15</v>
      </c>
      <c r="P918" s="274">
        <v>12</v>
      </c>
      <c r="Q918" s="238" t="s">
        <v>6513</v>
      </c>
      <c r="R918" s="84" t="s">
        <v>103</v>
      </c>
      <c r="S918" s="79" t="s">
        <v>7</v>
      </c>
      <c r="T918" s="79" t="s">
        <v>477</v>
      </c>
      <c r="U918" s="79" t="s">
        <v>478</v>
      </c>
      <c r="V918" s="79" t="s">
        <v>5914</v>
      </c>
      <c r="W918" s="79" t="s">
        <v>356</v>
      </c>
      <c r="Y918" s="374" t="s">
        <v>7201</v>
      </c>
    </row>
    <row r="919" spans="1:25" x14ac:dyDescent="0.25">
      <c r="A919" s="273" t="s">
        <v>2446</v>
      </c>
      <c r="B919" s="79" t="s">
        <v>60</v>
      </c>
      <c r="C919" s="79" t="s">
        <v>377</v>
      </c>
      <c r="D919" s="79" t="s">
        <v>2447</v>
      </c>
      <c r="E919" s="79" t="s">
        <v>6599</v>
      </c>
      <c r="F919" s="62" t="s">
        <v>26</v>
      </c>
      <c r="G919" s="62" t="str">
        <f>_xlfn.IFNA(VLOOKUP($A919,'Engaged Deals'!$A:$J,2,FALSE),"No")</f>
        <v>No</v>
      </c>
      <c r="H919" s="62" t="s">
        <v>65</v>
      </c>
      <c r="I919" s="79" t="s">
        <v>32</v>
      </c>
      <c r="J919" s="80">
        <v>42912</v>
      </c>
      <c r="K919" s="174" t="s">
        <v>2448</v>
      </c>
      <c r="L919" s="79" t="s">
        <v>47</v>
      </c>
      <c r="M919" s="238">
        <v>42912</v>
      </c>
      <c r="N919" s="167">
        <v>100000</v>
      </c>
      <c r="O919" s="373">
        <f t="shared" si="14"/>
        <v>0.1</v>
      </c>
      <c r="P919" s="274">
        <v>12</v>
      </c>
      <c r="Q919" s="238" t="s">
        <v>6513</v>
      </c>
      <c r="R919" s="84" t="s">
        <v>103</v>
      </c>
      <c r="S919" s="79" t="s">
        <v>7</v>
      </c>
      <c r="T919" s="79" t="s">
        <v>477</v>
      </c>
      <c r="U919" s="79" t="s">
        <v>1138</v>
      </c>
      <c r="V919" s="79" t="s">
        <v>5914</v>
      </c>
      <c r="W919" s="79" t="s">
        <v>356</v>
      </c>
      <c r="Y919" s="374" t="s">
        <v>7201</v>
      </c>
    </row>
    <row r="920" spans="1:25" x14ac:dyDescent="0.25">
      <c r="A920" s="273" t="s">
        <v>3066</v>
      </c>
      <c r="B920" s="79" t="s">
        <v>60</v>
      </c>
      <c r="C920" s="79" t="s">
        <v>543</v>
      </c>
      <c r="D920" s="79" t="s">
        <v>3067</v>
      </c>
      <c r="E920" s="79" t="s">
        <v>3068</v>
      </c>
      <c r="F920" s="62" t="s">
        <v>6576</v>
      </c>
      <c r="G920" s="62" t="str">
        <f>_xlfn.IFNA(VLOOKUP($A920,'Engaged Deals'!$A:$J,2,FALSE),"No")</f>
        <v>No</v>
      </c>
      <c r="H920" s="62" t="s">
        <v>65</v>
      </c>
      <c r="I920" s="79" t="s">
        <v>32</v>
      </c>
      <c r="J920" s="80">
        <v>42892</v>
      </c>
      <c r="K920" s="174" t="s">
        <v>3069</v>
      </c>
      <c r="L920" s="79" t="s">
        <v>46</v>
      </c>
      <c r="M920" s="238">
        <v>42892</v>
      </c>
      <c r="N920" s="167">
        <v>100000</v>
      </c>
      <c r="O920" s="373">
        <f t="shared" si="14"/>
        <v>0.1</v>
      </c>
      <c r="P920" s="274">
        <v>12</v>
      </c>
      <c r="Q920" s="238" t="s">
        <v>1597</v>
      </c>
      <c r="R920" s="84" t="s">
        <v>125</v>
      </c>
      <c r="S920" s="79" t="s">
        <v>8</v>
      </c>
      <c r="T920" s="79" t="s">
        <v>104</v>
      </c>
      <c r="U920" s="79" t="s">
        <v>105</v>
      </c>
      <c r="V920" s="79" t="s">
        <v>5891</v>
      </c>
      <c r="W920" s="79" t="s">
        <v>186</v>
      </c>
      <c r="Y920" s="374" t="s">
        <v>7201</v>
      </c>
    </row>
    <row r="921" spans="1:25" x14ac:dyDescent="0.25">
      <c r="A921" s="247" t="s">
        <v>4698</v>
      </c>
      <c r="B921" s="74" t="s">
        <v>57</v>
      </c>
      <c r="C921" s="74" t="s">
        <v>1046</v>
      </c>
      <c r="D921" s="74" t="s">
        <v>4699</v>
      </c>
      <c r="E921" s="74" t="s">
        <v>4700</v>
      </c>
      <c r="F921" s="62" t="s">
        <v>28</v>
      </c>
      <c r="G921" s="62" t="str">
        <f>_xlfn.IFNA(VLOOKUP($A921,'Engaged Deals'!$A:$J,2,FALSE),"No")</f>
        <v>No</v>
      </c>
      <c r="H921" s="62" t="s">
        <v>68</v>
      </c>
      <c r="I921" s="74" t="s">
        <v>36</v>
      </c>
      <c r="J921" s="75">
        <v>42825</v>
      </c>
      <c r="K921" s="76">
        <v>42536.474479166667</v>
      </c>
      <c r="L921" s="74" t="s">
        <v>47</v>
      </c>
      <c r="M921" s="75">
        <v>42825</v>
      </c>
      <c r="N921" s="77">
        <v>5000</v>
      </c>
      <c r="O921" s="373">
        <f t="shared" si="14"/>
        <v>5.0000000000000001E-3</v>
      </c>
      <c r="P921" s="78">
        <v>12</v>
      </c>
      <c r="Q921" s="120">
        <v>42825</v>
      </c>
      <c r="R921" s="78" t="s">
        <v>103</v>
      </c>
      <c r="S921" s="74" t="s">
        <v>7</v>
      </c>
      <c r="T921" s="74" t="s">
        <v>477</v>
      </c>
      <c r="U921" s="74" t="s">
        <v>4541</v>
      </c>
      <c r="V921" s="74" t="s">
        <v>5497</v>
      </c>
      <c r="W921" s="74" t="s">
        <v>1174</v>
      </c>
      <c r="Y921" s="374" t="s">
        <v>7201</v>
      </c>
    </row>
    <row r="922" spans="1:25" x14ac:dyDescent="0.25">
      <c r="A922" s="273" t="s">
        <v>3902</v>
      </c>
      <c r="B922" s="79" t="s">
        <v>57</v>
      </c>
      <c r="C922" s="79" t="s">
        <v>182</v>
      </c>
      <c r="D922" s="79" t="s">
        <v>1592</v>
      </c>
      <c r="E922" s="79" t="s">
        <v>3903</v>
      </c>
      <c r="F922" s="62" t="s">
        <v>26</v>
      </c>
      <c r="G922" s="62" t="str">
        <f>_xlfn.IFNA(VLOOKUP($A922,'Engaged Deals'!$A:$J,2,FALSE),"No")</f>
        <v>No</v>
      </c>
      <c r="H922" s="62" t="s">
        <v>65</v>
      </c>
      <c r="I922" s="79" t="s">
        <v>32</v>
      </c>
      <c r="J922" s="80">
        <v>42916</v>
      </c>
      <c r="K922" s="174" t="s">
        <v>3904</v>
      </c>
      <c r="L922" s="79" t="s">
        <v>46</v>
      </c>
      <c r="M922" s="238">
        <v>42971</v>
      </c>
      <c r="N922" s="167">
        <v>50000</v>
      </c>
      <c r="O922" s="373">
        <f t="shared" si="14"/>
        <v>0.05</v>
      </c>
      <c r="P922" s="274">
        <v>6</v>
      </c>
      <c r="Q922" s="238" t="s">
        <v>7343</v>
      </c>
      <c r="R922" s="84" t="s">
        <v>125</v>
      </c>
      <c r="S922" s="79" t="s">
        <v>8</v>
      </c>
      <c r="T922" s="79" t="s">
        <v>104</v>
      </c>
      <c r="U922" s="79" t="s">
        <v>105</v>
      </c>
      <c r="V922" s="79" t="s">
        <v>5883</v>
      </c>
      <c r="W922" s="79" t="s">
        <v>221</v>
      </c>
      <c r="Y922" s="374" t="s">
        <v>7201</v>
      </c>
    </row>
    <row r="923" spans="1:25" x14ac:dyDescent="0.25">
      <c r="A923" s="79" t="s">
        <v>3762</v>
      </c>
      <c r="B923" s="79" t="s">
        <v>57</v>
      </c>
      <c r="C923" s="79" t="s">
        <v>182</v>
      </c>
      <c r="D923" s="79" t="s">
        <v>1380</v>
      </c>
      <c r="E923" s="79" t="s">
        <v>3763</v>
      </c>
      <c r="F923" s="62" t="s">
        <v>24</v>
      </c>
      <c r="G923" s="62" t="str">
        <f>_xlfn.IFNA(VLOOKUP($A923,'Engaged Deals'!$A:$J,2,FALSE),"No")</f>
        <v>No</v>
      </c>
      <c r="H923" s="62" t="s">
        <v>68</v>
      </c>
      <c r="I923" s="79" t="s">
        <v>37</v>
      </c>
      <c r="J923" s="80">
        <v>42797</v>
      </c>
      <c r="K923" s="174" t="s">
        <v>3764</v>
      </c>
      <c r="L923" s="79" t="s">
        <v>47</v>
      </c>
      <c r="M923" s="238">
        <v>42917</v>
      </c>
      <c r="N923" s="167">
        <v>50000</v>
      </c>
      <c r="O923" s="373">
        <f t="shared" si="14"/>
        <v>0.05</v>
      </c>
      <c r="P923" s="84">
        <v>12</v>
      </c>
      <c r="Q923" s="238" t="s">
        <v>7102</v>
      </c>
      <c r="R923" s="79" t="s">
        <v>103</v>
      </c>
      <c r="S923" s="79" t="s">
        <v>8</v>
      </c>
      <c r="T923" s="79" t="s">
        <v>104</v>
      </c>
      <c r="U923" s="79" t="s">
        <v>105</v>
      </c>
      <c r="V923" s="79" t="s">
        <v>5584</v>
      </c>
      <c r="W923" s="79" t="s">
        <v>186</v>
      </c>
      <c r="Y923" s="374" t="s">
        <v>7201</v>
      </c>
    </row>
    <row r="924" spans="1:25" x14ac:dyDescent="0.25">
      <c r="A924" s="273" t="s">
        <v>5656</v>
      </c>
      <c r="B924" s="79" t="s">
        <v>57</v>
      </c>
      <c r="C924" s="79" t="s">
        <v>98</v>
      </c>
      <c r="D924" s="79" t="s">
        <v>5657</v>
      </c>
      <c r="E924" s="79" t="s">
        <v>5658</v>
      </c>
      <c r="F924" s="62" t="s">
        <v>28</v>
      </c>
      <c r="G924" s="62" t="str">
        <f>_xlfn.IFNA(VLOOKUP($A924,'Engaged Deals'!$A:$J,2,FALSE),"No")</f>
        <v>No</v>
      </c>
      <c r="H924" s="62" t="s">
        <v>65</v>
      </c>
      <c r="I924" s="79" t="s">
        <v>42</v>
      </c>
      <c r="J924" s="80">
        <v>42906</v>
      </c>
      <c r="K924" s="174" t="s">
        <v>5871</v>
      </c>
      <c r="L924" s="79" t="s">
        <v>46</v>
      </c>
      <c r="M924" s="238">
        <v>42906</v>
      </c>
      <c r="N924" s="167">
        <v>251000</v>
      </c>
      <c r="O924" s="373">
        <f t="shared" si="14"/>
        <v>0.251</v>
      </c>
      <c r="P924" s="274">
        <v>12</v>
      </c>
      <c r="Q924" s="238" t="s">
        <v>6739</v>
      </c>
      <c r="R924" s="84" t="s">
        <v>125</v>
      </c>
      <c r="S924" s="79" t="s">
        <v>8</v>
      </c>
      <c r="T924" s="79" t="s">
        <v>104</v>
      </c>
      <c r="U924" s="79" t="s">
        <v>105</v>
      </c>
      <c r="V924" s="79" t="s">
        <v>6736</v>
      </c>
      <c r="W924" s="79" t="s">
        <v>667</v>
      </c>
      <c r="Y924" s="374" t="s">
        <v>7201</v>
      </c>
    </row>
    <row r="925" spans="1:25" x14ac:dyDescent="0.25">
      <c r="A925" s="275" t="s">
        <v>2252</v>
      </c>
      <c r="B925" s="199" t="s">
        <v>60</v>
      </c>
      <c r="C925" s="199" t="s">
        <v>543</v>
      </c>
      <c r="D925" s="199" t="s">
        <v>2253</v>
      </c>
      <c r="E925" s="199" t="s">
        <v>2254</v>
      </c>
      <c r="F925" s="62" t="s">
        <v>6576</v>
      </c>
      <c r="G925" s="62" t="str">
        <f>_xlfn.IFNA(VLOOKUP($A925,'Engaged Deals'!$A:$J,2,FALSE),"No")</f>
        <v>No</v>
      </c>
      <c r="H925" s="62" t="s">
        <v>66</v>
      </c>
      <c r="I925" s="199" t="s">
        <v>32</v>
      </c>
      <c r="J925" s="233">
        <v>42970</v>
      </c>
      <c r="K925" s="234" t="s">
        <v>2255</v>
      </c>
      <c r="L925" s="199" t="s">
        <v>46</v>
      </c>
      <c r="M925" s="233">
        <v>42970</v>
      </c>
      <c r="N925" s="236">
        <v>166667</v>
      </c>
      <c r="O925" s="373">
        <f t="shared" si="14"/>
        <v>0.16666700000000001</v>
      </c>
      <c r="P925" s="276">
        <v>1</v>
      </c>
      <c r="Q925" s="235" t="s">
        <v>2256</v>
      </c>
      <c r="R925" s="237" t="s">
        <v>103</v>
      </c>
      <c r="S925" s="199" t="s">
        <v>13</v>
      </c>
      <c r="T925" s="199" t="s">
        <v>126</v>
      </c>
      <c r="U925" s="199"/>
      <c r="V925" s="199" t="s">
        <v>6011</v>
      </c>
      <c r="W925" s="199" t="s">
        <v>356</v>
      </c>
      <c r="Y925" s="374" t="s">
        <v>7201</v>
      </c>
    </row>
    <row r="926" spans="1:25" x14ac:dyDescent="0.25">
      <c r="A926" s="275" t="s">
        <v>2252</v>
      </c>
      <c r="B926" s="199" t="s">
        <v>60</v>
      </c>
      <c r="C926" s="199" t="s">
        <v>543</v>
      </c>
      <c r="D926" s="199" t="s">
        <v>2253</v>
      </c>
      <c r="E926" s="199" t="s">
        <v>2254</v>
      </c>
      <c r="F926" s="62" t="s">
        <v>6576</v>
      </c>
      <c r="G926" s="62" t="str">
        <f>_xlfn.IFNA(VLOOKUP($A926,'Engaged Deals'!$A:$J,2,FALSE),"No")</f>
        <v>No</v>
      </c>
      <c r="H926" s="62" t="s">
        <v>66</v>
      </c>
      <c r="I926" s="199" t="s">
        <v>32</v>
      </c>
      <c r="J926" s="233">
        <v>42970</v>
      </c>
      <c r="K926" s="234" t="s">
        <v>2255</v>
      </c>
      <c r="L926" s="199" t="s">
        <v>46</v>
      </c>
      <c r="M926" s="233">
        <v>42970</v>
      </c>
      <c r="N926" s="236">
        <v>0</v>
      </c>
      <c r="O926" s="373">
        <f t="shared" si="14"/>
        <v>0</v>
      </c>
      <c r="P926" s="276">
        <v>3</v>
      </c>
      <c r="Q926" s="235" t="s">
        <v>5799</v>
      </c>
      <c r="R926" s="237" t="s">
        <v>125</v>
      </c>
      <c r="S926" s="199" t="s">
        <v>8</v>
      </c>
      <c r="T926" s="199" t="s">
        <v>134</v>
      </c>
      <c r="U926" s="199" t="s">
        <v>5531</v>
      </c>
      <c r="V926" s="199" t="s">
        <v>6011</v>
      </c>
      <c r="W926" s="199" t="s">
        <v>356</v>
      </c>
      <c r="Y926" s="374" t="s">
        <v>7201</v>
      </c>
    </row>
    <row r="927" spans="1:25" x14ac:dyDescent="0.25">
      <c r="A927" s="275" t="s">
        <v>1452</v>
      </c>
      <c r="B927" s="199" t="s">
        <v>58</v>
      </c>
      <c r="C927" s="199" t="s">
        <v>58</v>
      </c>
      <c r="D927" s="199" t="s">
        <v>1453</v>
      </c>
      <c r="E927" s="199" t="s">
        <v>1454</v>
      </c>
      <c r="F927" s="62" t="s">
        <v>28</v>
      </c>
      <c r="G927" s="62" t="str">
        <f>_xlfn.IFNA(VLOOKUP($A927,'Engaged Deals'!$A:$J,2,FALSE),"No")</f>
        <v>No</v>
      </c>
      <c r="H927" s="62" t="s">
        <v>67</v>
      </c>
      <c r="I927" s="199" t="s">
        <v>36</v>
      </c>
      <c r="J927" s="233">
        <v>43063</v>
      </c>
      <c r="K927" s="234" t="s">
        <v>1455</v>
      </c>
      <c r="L927" s="199" t="s">
        <v>47</v>
      </c>
      <c r="M927" s="235">
        <v>43063</v>
      </c>
      <c r="N927" s="236">
        <v>285714</v>
      </c>
      <c r="O927" s="373">
        <f t="shared" si="14"/>
        <v>0.28571400000000002</v>
      </c>
      <c r="P927" s="276">
        <v>12</v>
      </c>
      <c r="Q927" s="235" t="s">
        <v>7057</v>
      </c>
      <c r="R927" s="237" t="s">
        <v>103</v>
      </c>
      <c r="S927" s="199" t="s">
        <v>8</v>
      </c>
      <c r="T927" s="199" t="s">
        <v>134</v>
      </c>
      <c r="U927" s="199" t="s">
        <v>7058</v>
      </c>
      <c r="V927" s="199" t="s">
        <v>6454</v>
      </c>
      <c r="W927" s="199" t="s">
        <v>1456</v>
      </c>
      <c r="Y927" s="374" t="s">
        <v>7201</v>
      </c>
    </row>
    <row r="928" spans="1:25" x14ac:dyDescent="0.25">
      <c r="A928" s="273" t="s">
        <v>3898</v>
      </c>
      <c r="B928" s="79" t="s">
        <v>62</v>
      </c>
      <c r="C928" s="79" t="s">
        <v>1065</v>
      </c>
      <c r="D928" s="79" t="s">
        <v>3899</v>
      </c>
      <c r="E928" s="79" t="s">
        <v>3900</v>
      </c>
      <c r="F928" s="62" t="s">
        <v>24</v>
      </c>
      <c r="G928" s="62" t="str">
        <f>_xlfn.IFNA(VLOOKUP($A928,'Engaged Deals'!$A:$J,2,FALSE),"No")</f>
        <v>No</v>
      </c>
      <c r="H928" s="62" t="s">
        <v>65</v>
      </c>
      <c r="I928" s="79" t="s">
        <v>37</v>
      </c>
      <c r="J928" s="80">
        <v>42916</v>
      </c>
      <c r="K928" s="174" t="s">
        <v>3901</v>
      </c>
      <c r="L928" s="79" t="s">
        <v>46</v>
      </c>
      <c r="M928" s="238">
        <v>42916</v>
      </c>
      <c r="N928" s="167">
        <v>50000</v>
      </c>
      <c r="O928" s="373">
        <f t="shared" si="14"/>
        <v>0.05</v>
      </c>
      <c r="P928" s="274">
        <v>12</v>
      </c>
      <c r="Q928" s="238" t="s">
        <v>5535</v>
      </c>
      <c r="R928" s="84" t="s">
        <v>125</v>
      </c>
      <c r="S928" s="79" t="s">
        <v>8</v>
      </c>
      <c r="T928" s="79" t="s">
        <v>104</v>
      </c>
      <c r="U928" s="79"/>
      <c r="V928" s="79" t="s">
        <v>6147</v>
      </c>
      <c r="W928" s="79"/>
      <c r="Y928" s="374" t="s">
        <v>7201</v>
      </c>
    </row>
    <row r="929" spans="1:25" x14ac:dyDescent="0.25">
      <c r="A929" s="273" t="s">
        <v>5653</v>
      </c>
      <c r="B929" s="79" t="s">
        <v>57</v>
      </c>
      <c r="C929" s="79" t="s">
        <v>98</v>
      </c>
      <c r="D929" s="79" t="s">
        <v>5654</v>
      </c>
      <c r="E929" s="79" t="s">
        <v>5655</v>
      </c>
      <c r="F929" s="62" t="s">
        <v>28</v>
      </c>
      <c r="G929" s="62" t="str">
        <f>_xlfn.IFNA(VLOOKUP($A929,'Engaged Deals'!$A:$J,2,FALSE),"No")</f>
        <v>No</v>
      </c>
      <c r="H929" s="62" t="s">
        <v>65</v>
      </c>
      <c r="I929" s="79" t="s">
        <v>31</v>
      </c>
      <c r="J929" s="80">
        <v>42906</v>
      </c>
      <c r="K929" s="174" t="s">
        <v>5870</v>
      </c>
      <c r="L929" s="79" t="s">
        <v>46</v>
      </c>
      <c r="M929" s="238">
        <v>42906</v>
      </c>
      <c r="N929" s="167">
        <v>251000</v>
      </c>
      <c r="O929" s="373">
        <f t="shared" si="14"/>
        <v>0.251</v>
      </c>
      <c r="P929" s="274">
        <v>12</v>
      </c>
      <c r="Q929" s="238" t="s">
        <v>6738</v>
      </c>
      <c r="R929" s="84" t="s">
        <v>125</v>
      </c>
      <c r="S929" s="79" t="s">
        <v>8</v>
      </c>
      <c r="T929" s="79" t="s">
        <v>104</v>
      </c>
      <c r="U929" s="79" t="s">
        <v>105</v>
      </c>
      <c r="V929" s="79" t="s">
        <v>6736</v>
      </c>
      <c r="W929" s="79" t="s">
        <v>667</v>
      </c>
      <c r="Y929" s="374" t="s">
        <v>7201</v>
      </c>
    </row>
    <row r="930" spans="1:25" x14ac:dyDescent="0.25">
      <c r="A930" s="275" t="s">
        <v>4660</v>
      </c>
      <c r="B930" s="199" t="s">
        <v>59</v>
      </c>
      <c r="C930" s="199" t="s">
        <v>468</v>
      </c>
      <c r="D930" s="199" t="s">
        <v>1789</v>
      </c>
      <c r="E930" s="199" t="s">
        <v>4661</v>
      </c>
      <c r="F930" s="62" t="s">
        <v>26</v>
      </c>
      <c r="G930" s="62" t="str">
        <f>_xlfn.IFNA(VLOOKUP($A930,'Engaged Deals'!$A:$J,2,FALSE),"No")</f>
        <v>No</v>
      </c>
      <c r="H930" s="62" t="s">
        <v>67</v>
      </c>
      <c r="I930" s="199" t="s">
        <v>33</v>
      </c>
      <c r="J930" s="233">
        <v>43039</v>
      </c>
      <c r="K930" s="234" t="s">
        <v>4662</v>
      </c>
      <c r="L930" s="199" t="s">
        <v>46</v>
      </c>
      <c r="M930" s="235">
        <v>43039</v>
      </c>
      <c r="N930" s="236">
        <v>10000</v>
      </c>
      <c r="O930" s="373">
        <f t="shared" si="14"/>
        <v>0.01</v>
      </c>
      <c r="P930" s="276">
        <v>1</v>
      </c>
      <c r="Q930" s="235" t="s">
        <v>4663</v>
      </c>
      <c r="R930" s="237" t="s">
        <v>125</v>
      </c>
      <c r="S930" s="199" t="s">
        <v>7</v>
      </c>
      <c r="T930" s="199" t="s">
        <v>306</v>
      </c>
      <c r="U930" s="199" t="s">
        <v>4664</v>
      </c>
      <c r="V930" s="199" t="s">
        <v>6499</v>
      </c>
      <c r="W930" s="199"/>
      <c r="Y930" s="374" t="s">
        <v>7201</v>
      </c>
    </row>
    <row r="931" spans="1:25" x14ac:dyDescent="0.25">
      <c r="A931" s="281" t="s">
        <v>7466</v>
      </c>
      <c r="B931" s="282" t="s">
        <v>58</v>
      </c>
      <c r="C931" s="282" t="s">
        <v>58</v>
      </c>
      <c r="D931" s="282" t="s">
        <v>7467</v>
      </c>
      <c r="E931" s="282" t="s">
        <v>7468</v>
      </c>
      <c r="F931" s="62" t="s">
        <v>26</v>
      </c>
      <c r="G931" s="62" t="str">
        <f>_xlfn.IFNA(VLOOKUP($A931,'Engaged Deals'!$A:$J,2,FALSE),"No")</f>
        <v>Yes</v>
      </c>
      <c r="H931" s="62" t="s">
        <v>65</v>
      </c>
      <c r="I931" s="282" t="s">
        <v>32</v>
      </c>
      <c r="J931" s="283">
        <v>42851</v>
      </c>
      <c r="K931" s="284" t="s">
        <v>7469</v>
      </c>
      <c r="L931" s="282" t="s">
        <v>47</v>
      </c>
      <c r="M931" s="285">
        <v>42851</v>
      </c>
      <c r="N931" s="286">
        <v>2571</v>
      </c>
      <c r="O931" s="373">
        <f t="shared" si="14"/>
        <v>2.5709999999999999E-3</v>
      </c>
      <c r="P931" s="287">
        <v>3</v>
      </c>
      <c r="Q931" s="285" t="s">
        <v>7469</v>
      </c>
      <c r="R931" s="288" t="s">
        <v>125</v>
      </c>
      <c r="S931" s="282" t="s">
        <v>9</v>
      </c>
      <c r="T931" s="282" t="s">
        <v>184</v>
      </c>
      <c r="U931" s="282" t="s">
        <v>7470</v>
      </c>
      <c r="V931" s="79" t="s">
        <v>7471</v>
      </c>
      <c r="W931" s="79" t="s">
        <v>356</v>
      </c>
      <c r="Y931" s="374" t="s">
        <v>7201</v>
      </c>
    </row>
    <row r="932" spans="1:25" x14ac:dyDescent="0.25">
      <c r="A932" s="273" t="s">
        <v>4753</v>
      </c>
      <c r="B932" s="79" t="s">
        <v>60</v>
      </c>
      <c r="C932" s="79" t="s">
        <v>805</v>
      </c>
      <c r="D932" s="79" t="s">
        <v>4754</v>
      </c>
      <c r="E932" s="79" t="s">
        <v>4755</v>
      </c>
      <c r="F932" s="62" t="s">
        <v>27</v>
      </c>
      <c r="G932" s="62" t="str">
        <f>_xlfn.IFNA(VLOOKUP($A932,'Engaged Deals'!$A:$J,2,FALSE),"No")</f>
        <v>No</v>
      </c>
      <c r="H932" s="62" t="s">
        <v>65</v>
      </c>
      <c r="I932" s="79" t="s">
        <v>39</v>
      </c>
      <c r="J932" s="80">
        <v>42853</v>
      </c>
      <c r="K932" s="174" t="s">
        <v>4756</v>
      </c>
      <c r="L932" s="79" t="s">
        <v>48</v>
      </c>
      <c r="M932" s="238">
        <v>42874</v>
      </c>
      <c r="N932" s="167">
        <v>1000</v>
      </c>
      <c r="O932" s="373">
        <f t="shared" si="14"/>
        <v>1E-3</v>
      </c>
      <c r="P932" s="274">
        <v>12</v>
      </c>
      <c r="Q932" s="238" t="s">
        <v>7102</v>
      </c>
      <c r="R932" s="84" t="s">
        <v>211</v>
      </c>
      <c r="S932" s="79" t="s">
        <v>7</v>
      </c>
      <c r="T932" s="79" t="s">
        <v>477</v>
      </c>
      <c r="U932" s="79" t="s">
        <v>1138</v>
      </c>
      <c r="V932" s="79" t="s">
        <v>6044</v>
      </c>
      <c r="W932" s="79" t="s">
        <v>757</v>
      </c>
      <c r="Y932" s="374" t="s">
        <v>7201</v>
      </c>
    </row>
    <row r="933" spans="1:25" x14ac:dyDescent="0.25">
      <c r="A933" s="275" t="s">
        <v>376</v>
      </c>
      <c r="B933" s="199" t="s">
        <v>60</v>
      </c>
      <c r="C933" s="199" t="s">
        <v>377</v>
      </c>
      <c r="D933" s="199" t="s">
        <v>378</v>
      </c>
      <c r="E933" s="199" t="s">
        <v>379</v>
      </c>
      <c r="F933" s="62" t="s">
        <v>26</v>
      </c>
      <c r="G933" s="62" t="str">
        <f>_xlfn.IFNA(VLOOKUP($A933,'Engaged Deals'!$A:$J,2,FALSE),"No")</f>
        <v>No</v>
      </c>
      <c r="H933" s="62" t="s">
        <v>66</v>
      </c>
      <c r="I933" s="199" t="s">
        <v>32</v>
      </c>
      <c r="J933" s="233">
        <v>43000</v>
      </c>
      <c r="K933" s="234" t="s">
        <v>380</v>
      </c>
      <c r="L933" s="199" t="s">
        <v>46</v>
      </c>
      <c r="M933" s="233">
        <v>43000</v>
      </c>
      <c r="N933" s="236">
        <v>2000000</v>
      </c>
      <c r="O933" s="373">
        <f t="shared" si="14"/>
        <v>2</v>
      </c>
      <c r="P933" s="276">
        <v>12</v>
      </c>
      <c r="Q933" s="235" t="s">
        <v>113</v>
      </c>
      <c r="R933" s="237" t="s">
        <v>103</v>
      </c>
      <c r="S933" s="199" t="s">
        <v>9</v>
      </c>
      <c r="T933" s="199" t="s">
        <v>184</v>
      </c>
      <c r="U933" s="199" t="s">
        <v>185</v>
      </c>
      <c r="V933" s="199" t="s">
        <v>6298</v>
      </c>
      <c r="W933" s="199" t="s">
        <v>356</v>
      </c>
      <c r="Y933" s="374" t="s">
        <v>7201</v>
      </c>
    </row>
    <row r="934" spans="1:25" x14ac:dyDescent="0.25">
      <c r="A934" s="273" t="s">
        <v>1339</v>
      </c>
      <c r="B934" s="79" t="s">
        <v>57</v>
      </c>
      <c r="C934" s="79" t="s">
        <v>775</v>
      </c>
      <c r="D934" s="79" t="s">
        <v>1340</v>
      </c>
      <c r="E934" s="79" t="s">
        <v>528</v>
      </c>
      <c r="F934" s="62" t="s">
        <v>26</v>
      </c>
      <c r="G934" s="62" t="str">
        <f>_xlfn.IFNA(VLOOKUP($A934,'Engaged Deals'!$A:$J,2,FALSE),"No")</f>
        <v>No</v>
      </c>
      <c r="H934" s="62" t="s">
        <v>66</v>
      </c>
      <c r="I934" s="79" t="s">
        <v>33</v>
      </c>
      <c r="J934" s="80">
        <v>42919</v>
      </c>
      <c r="K934" s="174" t="s">
        <v>1341</v>
      </c>
      <c r="L934" s="79" t="s">
        <v>47</v>
      </c>
      <c r="M934" s="80">
        <v>42919</v>
      </c>
      <c r="N934" s="167">
        <v>300000</v>
      </c>
      <c r="O934" s="373">
        <f t="shared" si="14"/>
        <v>0.3</v>
      </c>
      <c r="P934" s="274">
        <v>12</v>
      </c>
      <c r="Q934" s="238" t="s">
        <v>7102</v>
      </c>
      <c r="R934" s="84" t="s">
        <v>103</v>
      </c>
      <c r="S934" s="79" t="s">
        <v>8</v>
      </c>
      <c r="T934" s="79" t="s">
        <v>104</v>
      </c>
      <c r="U934" s="79" t="s">
        <v>513</v>
      </c>
      <c r="V934" s="79" t="s">
        <v>6331</v>
      </c>
      <c r="W934" s="79" t="s">
        <v>1342</v>
      </c>
      <c r="Y934" s="374" t="s">
        <v>7201</v>
      </c>
    </row>
    <row r="935" spans="1:25" x14ac:dyDescent="0.25">
      <c r="A935" s="275" t="s">
        <v>1339</v>
      </c>
      <c r="B935" s="199" t="s">
        <v>57</v>
      </c>
      <c r="C935" s="199" t="s">
        <v>775</v>
      </c>
      <c r="D935" s="199" t="s">
        <v>1340</v>
      </c>
      <c r="E935" s="199" t="s">
        <v>528</v>
      </c>
      <c r="F935" s="62" t="s">
        <v>26</v>
      </c>
      <c r="G935" s="62" t="str">
        <f>_xlfn.IFNA(VLOOKUP($A935,'Engaged Deals'!$A:$J,2,FALSE),"No")</f>
        <v>No</v>
      </c>
      <c r="H935" s="62" t="s">
        <v>66</v>
      </c>
      <c r="I935" s="199" t="s">
        <v>33</v>
      </c>
      <c r="J935" s="233">
        <v>42919</v>
      </c>
      <c r="K935" s="234" t="s">
        <v>1341</v>
      </c>
      <c r="L935" s="199" t="s">
        <v>47</v>
      </c>
      <c r="M935" s="233">
        <v>42947</v>
      </c>
      <c r="N935" s="236">
        <v>100000</v>
      </c>
      <c r="O935" s="373">
        <f t="shared" si="14"/>
        <v>0.1</v>
      </c>
      <c r="P935" s="276">
        <v>1</v>
      </c>
      <c r="Q935" s="235" t="s">
        <v>7101</v>
      </c>
      <c r="R935" s="237" t="s">
        <v>103</v>
      </c>
      <c r="S935" s="199" t="s">
        <v>7</v>
      </c>
      <c r="T935" s="199" t="s">
        <v>306</v>
      </c>
      <c r="U935" s="199" t="s">
        <v>3277</v>
      </c>
      <c r="V935" s="199" t="s">
        <v>6331</v>
      </c>
      <c r="W935" s="199" t="s">
        <v>1342</v>
      </c>
      <c r="Y935" s="374" t="s">
        <v>7201</v>
      </c>
    </row>
    <row r="936" spans="1:25" x14ac:dyDescent="0.25">
      <c r="A936" s="273" t="s">
        <v>4400</v>
      </c>
      <c r="B936" s="79" t="s">
        <v>57</v>
      </c>
      <c r="C936" s="79" t="s">
        <v>1046</v>
      </c>
      <c r="D936" s="79" t="s">
        <v>4401</v>
      </c>
      <c r="E936" s="79" t="s">
        <v>4402</v>
      </c>
      <c r="F936" s="62" t="s">
        <v>27</v>
      </c>
      <c r="G936" s="62" t="str">
        <f>_xlfn.IFNA(VLOOKUP($A936,'Engaged Deals'!$A:$J,2,FALSE),"No")</f>
        <v>No</v>
      </c>
      <c r="H936" s="62" t="s">
        <v>65</v>
      </c>
      <c r="I936" s="79" t="s">
        <v>39</v>
      </c>
      <c r="J936" s="80">
        <v>42912</v>
      </c>
      <c r="K936" s="174" t="s">
        <v>4403</v>
      </c>
      <c r="L936" s="79" t="s">
        <v>46</v>
      </c>
      <c r="M936" s="238">
        <v>42912</v>
      </c>
      <c r="N936" s="167">
        <v>20000</v>
      </c>
      <c r="O936" s="373">
        <f t="shared" si="14"/>
        <v>0.02</v>
      </c>
      <c r="P936" s="274">
        <v>12</v>
      </c>
      <c r="Q936" s="238" t="s">
        <v>2711</v>
      </c>
      <c r="R936" s="84" t="s">
        <v>125</v>
      </c>
      <c r="S936" s="79" t="s">
        <v>7</v>
      </c>
      <c r="T936" s="79" t="s">
        <v>477</v>
      </c>
      <c r="U936" s="79" t="s">
        <v>1138</v>
      </c>
      <c r="V936" s="79" t="s">
        <v>6212</v>
      </c>
      <c r="W936" s="79" t="s">
        <v>667</v>
      </c>
      <c r="Y936" s="374" t="s">
        <v>7201</v>
      </c>
    </row>
    <row r="937" spans="1:25" x14ac:dyDescent="0.25">
      <c r="A937" s="273" t="s">
        <v>2300</v>
      </c>
      <c r="B937" s="79" t="s">
        <v>60</v>
      </c>
      <c r="C937" s="79" t="s">
        <v>138</v>
      </c>
      <c r="D937" s="79" t="s">
        <v>697</v>
      </c>
      <c r="E937" s="79" t="s">
        <v>2301</v>
      </c>
      <c r="F937" s="62" t="s">
        <v>25</v>
      </c>
      <c r="G937" s="62" t="str">
        <f>_xlfn.IFNA(VLOOKUP($A937,'Engaged Deals'!$A:$J,2,FALSE),"No")</f>
        <v>No</v>
      </c>
      <c r="H937" s="62" t="s">
        <v>65</v>
      </c>
      <c r="I937" s="79" t="s">
        <v>41</v>
      </c>
      <c r="J937" s="80">
        <v>42852</v>
      </c>
      <c r="K937" s="174" t="s">
        <v>2302</v>
      </c>
      <c r="L937" s="79" t="s">
        <v>48</v>
      </c>
      <c r="M937" s="238">
        <v>42852</v>
      </c>
      <c r="N937" s="167">
        <v>155000</v>
      </c>
      <c r="O937" s="373">
        <f t="shared" si="14"/>
        <v>0.155</v>
      </c>
      <c r="P937" s="274">
        <v>2</v>
      </c>
      <c r="Q937" s="238" t="s">
        <v>6520</v>
      </c>
      <c r="R937" s="84" t="s">
        <v>292</v>
      </c>
      <c r="S937" s="79" t="s">
        <v>8</v>
      </c>
      <c r="T937" s="79" t="s">
        <v>104</v>
      </c>
      <c r="U937" s="79" t="s">
        <v>105</v>
      </c>
      <c r="V937" s="79" t="s">
        <v>5621</v>
      </c>
      <c r="W937" s="79" t="s">
        <v>186</v>
      </c>
      <c r="Y937" s="374" t="s">
        <v>7201</v>
      </c>
    </row>
    <row r="938" spans="1:25" x14ac:dyDescent="0.25">
      <c r="A938" s="273" t="s">
        <v>3061</v>
      </c>
      <c r="B938" s="79" t="s">
        <v>60</v>
      </c>
      <c r="C938" s="79" t="s">
        <v>543</v>
      </c>
      <c r="D938" s="79" t="s">
        <v>3062</v>
      </c>
      <c r="E938" s="79" t="s">
        <v>3063</v>
      </c>
      <c r="F938" s="62" t="s">
        <v>6576</v>
      </c>
      <c r="G938" s="62" t="str">
        <f>_xlfn.IFNA(VLOOKUP($A938,'Engaged Deals'!$A:$J,2,FALSE),"No")</f>
        <v>Yes</v>
      </c>
      <c r="H938" s="62" t="s">
        <v>65</v>
      </c>
      <c r="I938" s="79" t="s">
        <v>41</v>
      </c>
      <c r="J938" s="80">
        <v>42885</v>
      </c>
      <c r="K938" s="174" t="s">
        <v>3064</v>
      </c>
      <c r="L938" s="79" t="s">
        <v>47</v>
      </c>
      <c r="M938" s="238">
        <v>42885</v>
      </c>
      <c r="N938" s="167">
        <v>100000</v>
      </c>
      <c r="O938" s="373">
        <f t="shared" si="14"/>
        <v>0.1</v>
      </c>
      <c r="P938" s="274">
        <v>12</v>
      </c>
      <c r="Q938" s="238" t="s">
        <v>6513</v>
      </c>
      <c r="R938" s="84" t="s">
        <v>292</v>
      </c>
      <c r="S938" s="79" t="s">
        <v>8</v>
      </c>
      <c r="T938" s="79" t="s">
        <v>104</v>
      </c>
      <c r="U938" s="79" t="s">
        <v>105</v>
      </c>
      <c r="V938" s="79" t="s">
        <v>6036</v>
      </c>
      <c r="W938" s="79" t="s">
        <v>3065</v>
      </c>
      <c r="Y938" s="374" t="s">
        <v>7201</v>
      </c>
    </row>
    <row r="939" spans="1:25" x14ac:dyDescent="0.25">
      <c r="A939" s="281" t="s">
        <v>7233</v>
      </c>
      <c r="B939" s="282" t="s">
        <v>58</v>
      </c>
      <c r="C939" s="282" t="s">
        <v>58</v>
      </c>
      <c r="D939" s="282" t="s">
        <v>7234</v>
      </c>
      <c r="E939" s="282" t="s">
        <v>7235</v>
      </c>
      <c r="F939" s="62" t="s">
        <v>28</v>
      </c>
      <c r="G939" s="62" t="str">
        <f>_xlfn.IFNA(VLOOKUP($A939,'Engaged Deals'!$A:$J,2,FALSE),"No")</f>
        <v>No</v>
      </c>
      <c r="H939" s="62" t="s">
        <v>65</v>
      </c>
      <c r="I939" s="282" t="s">
        <v>36</v>
      </c>
      <c r="J939" s="283">
        <v>42916</v>
      </c>
      <c r="K939" s="284" t="s">
        <v>7236</v>
      </c>
      <c r="L939" s="282" t="s">
        <v>46</v>
      </c>
      <c r="M939" s="285">
        <v>42916</v>
      </c>
      <c r="N939" s="286">
        <v>190476</v>
      </c>
      <c r="O939" s="373">
        <f t="shared" si="14"/>
        <v>0.19047600000000001</v>
      </c>
      <c r="P939" s="287">
        <v>12</v>
      </c>
      <c r="Q939" s="285" t="s">
        <v>7236</v>
      </c>
      <c r="R939" s="288" t="s">
        <v>292</v>
      </c>
      <c r="S939" s="282" t="s">
        <v>8</v>
      </c>
      <c r="T939" s="282" t="s">
        <v>104</v>
      </c>
      <c r="U939" s="282"/>
      <c r="V939" s="79" t="s">
        <v>7237</v>
      </c>
      <c r="W939" s="79" t="s">
        <v>186</v>
      </c>
      <c r="Y939" s="374" t="s">
        <v>7201</v>
      </c>
    </row>
    <row r="940" spans="1:25" x14ac:dyDescent="0.25">
      <c r="A940" s="275" t="s">
        <v>2327</v>
      </c>
      <c r="B940" s="199" t="s">
        <v>57</v>
      </c>
      <c r="C940" s="199" t="s">
        <v>324</v>
      </c>
      <c r="D940" s="199" t="s">
        <v>2328</v>
      </c>
      <c r="E940" s="199" t="s">
        <v>316</v>
      </c>
      <c r="F940" s="62" t="s">
        <v>24</v>
      </c>
      <c r="G940" s="62" t="str">
        <f>_xlfn.IFNA(VLOOKUP($A940,'Engaged Deals'!$A:$J,2,FALSE),"No")</f>
        <v>No</v>
      </c>
      <c r="H940" s="62" t="s">
        <v>67</v>
      </c>
      <c r="I940" s="199" t="s">
        <v>38</v>
      </c>
      <c r="J940" s="233">
        <v>43063</v>
      </c>
      <c r="K940" s="234" t="s">
        <v>2329</v>
      </c>
      <c r="L940" s="199" t="s">
        <v>46</v>
      </c>
      <c r="M940" s="235">
        <v>43063</v>
      </c>
      <c r="N940" s="236">
        <v>155000</v>
      </c>
      <c r="O940" s="373">
        <f t="shared" si="14"/>
        <v>0.155</v>
      </c>
      <c r="P940" s="276">
        <v>12</v>
      </c>
      <c r="Q940" s="235" t="s">
        <v>113</v>
      </c>
      <c r="R940" s="237" t="s">
        <v>125</v>
      </c>
      <c r="S940" s="199" t="s">
        <v>7</v>
      </c>
      <c r="T940" s="199" t="s">
        <v>477</v>
      </c>
      <c r="U940" s="199" t="s">
        <v>1246</v>
      </c>
      <c r="V940" s="199" t="s">
        <v>6450</v>
      </c>
      <c r="W940" s="199"/>
      <c r="Y940" s="374" t="s">
        <v>7201</v>
      </c>
    </row>
    <row r="941" spans="1:25" x14ac:dyDescent="0.25">
      <c r="A941" s="273" t="s">
        <v>3058</v>
      </c>
      <c r="B941" s="79" t="s">
        <v>60</v>
      </c>
      <c r="C941" s="79" t="s">
        <v>377</v>
      </c>
      <c r="D941" s="79" t="s">
        <v>506</v>
      </c>
      <c r="E941" s="79" t="s">
        <v>3059</v>
      </c>
      <c r="F941" s="62" t="s">
        <v>25</v>
      </c>
      <c r="G941" s="62" t="str">
        <f>_xlfn.IFNA(VLOOKUP($A941,'Engaged Deals'!$A:$J,2,FALSE),"No")</f>
        <v>No</v>
      </c>
      <c r="H941" s="62" t="s">
        <v>65</v>
      </c>
      <c r="I941" s="79" t="s">
        <v>35</v>
      </c>
      <c r="J941" s="80">
        <v>42909</v>
      </c>
      <c r="K941" s="174" t="s">
        <v>3060</v>
      </c>
      <c r="L941" s="79" t="s">
        <v>47</v>
      </c>
      <c r="M941" s="238">
        <v>42909</v>
      </c>
      <c r="N941" s="167">
        <v>100000</v>
      </c>
      <c r="O941" s="373">
        <f t="shared" si="14"/>
        <v>0.1</v>
      </c>
      <c r="P941" s="274">
        <v>4</v>
      </c>
      <c r="Q941" s="238" t="s">
        <v>7102</v>
      </c>
      <c r="R941" s="84" t="s">
        <v>103</v>
      </c>
      <c r="S941" s="79" t="s">
        <v>8</v>
      </c>
      <c r="T941" s="79" t="s">
        <v>104</v>
      </c>
      <c r="U941" s="79" t="s">
        <v>105</v>
      </c>
      <c r="V941" s="79" t="s">
        <v>6035</v>
      </c>
      <c r="W941" s="79" t="s">
        <v>313</v>
      </c>
      <c r="Y941" s="374" t="s">
        <v>7201</v>
      </c>
    </row>
    <row r="942" spans="1:25" x14ac:dyDescent="0.25">
      <c r="A942" s="273" t="s">
        <v>6652</v>
      </c>
      <c r="B942" s="79" t="s">
        <v>56</v>
      </c>
      <c r="C942" s="79" t="s">
        <v>510</v>
      </c>
      <c r="D942" s="79" t="s">
        <v>6559</v>
      </c>
      <c r="E942" s="79" t="s">
        <v>6653</v>
      </c>
      <c r="F942" s="62" t="s">
        <v>28</v>
      </c>
      <c r="G942" s="62" t="str">
        <f>_xlfn.IFNA(VLOOKUP($A942,'Engaged Deals'!$A:$J,2,FALSE),"No")</f>
        <v>No</v>
      </c>
      <c r="H942" s="62" t="s">
        <v>65</v>
      </c>
      <c r="I942" s="79" t="s">
        <v>31</v>
      </c>
      <c r="J942" s="80">
        <v>42909</v>
      </c>
      <c r="K942" s="174" t="s">
        <v>6818</v>
      </c>
      <c r="L942" s="79" t="s">
        <v>47</v>
      </c>
      <c r="M942" s="238">
        <v>42909</v>
      </c>
      <c r="N942" s="167">
        <v>60000</v>
      </c>
      <c r="O942" s="373">
        <f t="shared" si="14"/>
        <v>0.06</v>
      </c>
      <c r="P942" s="274">
        <v>12</v>
      </c>
      <c r="Q942" s="238" t="s">
        <v>7104</v>
      </c>
      <c r="R942" s="84" t="s">
        <v>103</v>
      </c>
      <c r="S942" s="79" t="s">
        <v>18</v>
      </c>
      <c r="T942" s="79" t="s">
        <v>316</v>
      </c>
      <c r="U942" s="79" t="s">
        <v>6779</v>
      </c>
      <c r="V942" s="79" t="s">
        <v>6732</v>
      </c>
      <c r="W942" s="79" t="s">
        <v>356</v>
      </c>
      <c r="Y942" s="374" t="s">
        <v>7201</v>
      </c>
    </row>
    <row r="943" spans="1:25" x14ac:dyDescent="0.25">
      <c r="A943" s="273" t="s">
        <v>4068</v>
      </c>
      <c r="B943" s="79" t="s">
        <v>56</v>
      </c>
      <c r="C943" s="79" t="s">
        <v>510</v>
      </c>
      <c r="D943" s="79" t="s">
        <v>4062</v>
      </c>
      <c r="E943" s="79" t="s">
        <v>4069</v>
      </c>
      <c r="F943" s="62" t="s">
        <v>27</v>
      </c>
      <c r="G943" s="62" t="str">
        <f>_xlfn.IFNA(VLOOKUP($A943,'Engaged Deals'!$A:$J,2,FALSE),"No")</f>
        <v>No</v>
      </c>
      <c r="H943" s="62" t="s">
        <v>65</v>
      </c>
      <c r="I943" s="79" t="s">
        <v>39</v>
      </c>
      <c r="J943" s="80">
        <v>42916</v>
      </c>
      <c r="K943" s="174" t="s">
        <v>4070</v>
      </c>
      <c r="L943" s="79" t="s">
        <v>142</v>
      </c>
      <c r="M943" s="238">
        <v>42916</v>
      </c>
      <c r="N943" s="167">
        <v>45000</v>
      </c>
      <c r="O943" s="373">
        <f t="shared" si="14"/>
        <v>4.4999999999999998E-2</v>
      </c>
      <c r="P943" s="274">
        <v>12</v>
      </c>
      <c r="Q943" s="238" t="s">
        <v>172</v>
      </c>
      <c r="R943" s="84" t="s">
        <v>103</v>
      </c>
      <c r="S943" s="79" t="s">
        <v>8</v>
      </c>
      <c r="T943" s="79" t="s">
        <v>104</v>
      </c>
      <c r="U943" s="79"/>
      <c r="V943" s="79" t="s">
        <v>6171</v>
      </c>
      <c r="W943" s="79" t="s">
        <v>186</v>
      </c>
      <c r="Y943" s="374" t="s">
        <v>7201</v>
      </c>
    </row>
    <row r="944" spans="1:25" x14ac:dyDescent="0.25">
      <c r="A944" s="273" t="s">
        <v>2160</v>
      </c>
      <c r="B944" s="79" t="s">
        <v>58</v>
      </c>
      <c r="C944" s="79" t="s">
        <v>58</v>
      </c>
      <c r="D944" s="79" t="s">
        <v>562</v>
      </c>
      <c r="E944" s="79" t="s">
        <v>2161</v>
      </c>
      <c r="F944" s="62" t="s">
        <v>26</v>
      </c>
      <c r="G944" s="62" t="str">
        <f>_xlfn.IFNA(VLOOKUP($A944,'Engaged Deals'!$A:$J,2,FALSE),"No")</f>
        <v>No</v>
      </c>
      <c r="H944" s="62" t="s">
        <v>65</v>
      </c>
      <c r="I944" s="79" t="s">
        <v>32</v>
      </c>
      <c r="J944" s="80">
        <v>42850</v>
      </c>
      <c r="K944" s="174" t="s">
        <v>2162</v>
      </c>
      <c r="L944" s="79" t="s">
        <v>47</v>
      </c>
      <c r="M944" s="238">
        <v>42850</v>
      </c>
      <c r="N944" s="167">
        <v>190476</v>
      </c>
      <c r="O944" s="373">
        <f t="shared" si="14"/>
        <v>0.19047600000000001</v>
      </c>
      <c r="P944" s="274">
        <v>12</v>
      </c>
      <c r="Q944" s="238" t="s">
        <v>5535</v>
      </c>
      <c r="R944" s="84" t="s">
        <v>103</v>
      </c>
      <c r="S944" s="79" t="s">
        <v>9</v>
      </c>
      <c r="T944" s="79" t="s">
        <v>327</v>
      </c>
      <c r="U944" s="79" t="s">
        <v>2163</v>
      </c>
      <c r="V944" s="79" t="s">
        <v>6055</v>
      </c>
      <c r="W944" s="79" t="s">
        <v>757</v>
      </c>
      <c r="Y944" s="374" t="s">
        <v>7201</v>
      </c>
    </row>
    <row r="945" spans="1:25" x14ac:dyDescent="0.25">
      <c r="A945" s="275" t="s">
        <v>3369</v>
      </c>
      <c r="B945" s="199" t="s">
        <v>60</v>
      </c>
      <c r="C945" s="199" t="s">
        <v>138</v>
      </c>
      <c r="D945" s="199" t="s">
        <v>3370</v>
      </c>
      <c r="E945" s="199" t="s">
        <v>3371</v>
      </c>
      <c r="F945" s="62" t="s">
        <v>27</v>
      </c>
      <c r="G945" s="62" t="str">
        <f>_xlfn.IFNA(VLOOKUP($A945,'Engaged Deals'!$A:$J,2,FALSE),"No")</f>
        <v>No</v>
      </c>
      <c r="H945" s="62" t="s">
        <v>67</v>
      </c>
      <c r="I945" s="199" t="s">
        <v>40</v>
      </c>
      <c r="J945" s="233">
        <v>43009</v>
      </c>
      <c r="K945" s="234" t="s">
        <v>3372</v>
      </c>
      <c r="L945" s="199" t="s">
        <v>142</v>
      </c>
      <c r="M945" s="235">
        <v>43009</v>
      </c>
      <c r="N945" s="236">
        <v>100000</v>
      </c>
      <c r="O945" s="373">
        <f t="shared" si="14"/>
        <v>0.1</v>
      </c>
      <c r="P945" s="276">
        <v>12</v>
      </c>
      <c r="Q945" s="235" t="s">
        <v>445</v>
      </c>
      <c r="R945" s="237" t="s">
        <v>125</v>
      </c>
      <c r="S945" s="199" t="s">
        <v>8</v>
      </c>
      <c r="T945" s="199" t="s">
        <v>104</v>
      </c>
      <c r="U945" s="199"/>
      <c r="V945" s="199" t="s">
        <v>6487</v>
      </c>
      <c r="W945" s="199" t="s">
        <v>186</v>
      </c>
      <c r="Y945" s="374" t="s">
        <v>7201</v>
      </c>
    </row>
    <row r="946" spans="1:25" x14ac:dyDescent="0.25">
      <c r="A946" s="200" t="s">
        <v>7582</v>
      </c>
      <c r="B946" s="200" t="s">
        <v>57</v>
      </c>
      <c r="C946" s="200" t="s">
        <v>324</v>
      </c>
      <c r="D946" s="200" t="s">
        <v>7583</v>
      </c>
      <c r="E946" s="200" t="s">
        <v>7584</v>
      </c>
      <c r="F946" s="62" t="s">
        <v>26</v>
      </c>
      <c r="G946" s="62" t="str">
        <f>_xlfn.IFNA(VLOOKUP($A946,'Engaged Deals'!$A:$J,2,FALSE),"No")</f>
        <v>No</v>
      </c>
      <c r="H946" s="62" t="s">
        <v>66</v>
      </c>
      <c r="I946" s="200" t="s">
        <v>33</v>
      </c>
      <c r="J946" s="205">
        <v>42923</v>
      </c>
      <c r="K946" s="206">
        <v>42829</v>
      </c>
      <c r="L946" s="200" t="s">
        <v>46</v>
      </c>
      <c r="M946" s="205">
        <v>42923</v>
      </c>
      <c r="N946" s="207">
        <v>120000</v>
      </c>
      <c r="O946" s="373">
        <f t="shared" si="14"/>
        <v>0.12</v>
      </c>
      <c r="P946" s="295">
        <v>12</v>
      </c>
      <c r="Q946" s="205">
        <v>42829</v>
      </c>
      <c r="R946" s="208" t="s">
        <v>125</v>
      </c>
      <c r="S946" s="200" t="s">
        <v>8</v>
      </c>
      <c r="T946" s="200" t="s">
        <v>162</v>
      </c>
      <c r="U946" s="200" t="s">
        <v>7199</v>
      </c>
      <c r="V946" s="126" t="s">
        <v>7585</v>
      </c>
      <c r="W946" s="126" t="s">
        <v>7201</v>
      </c>
      <c r="Y946" s="374" t="s">
        <v>7201</v>
      </c>
    </row>
    <row r="947" spans="1:25" x14ac:dyDescent="0.25">
      <c r="A947" s="275" t="s">
        <v>3365</v>
      </c>
      <c r="B947" s="199" t="s">
        <v>56</v>
      </c>
      <c r="C947" s="199" t="s">
        <v>161</v>
      </c>
      <c r="D947" s="199" t="s">
        <v>3366</v>
      </c>
      <c r="E947" s="199" t="s">
        <v>3367</v>
      </c>
      <c r="F947" s="62" t="s">
        <v>26</v>
      </c>
      <c r="G947" s="62" t="str">
        <f>_xlfn.IFNA(VLOOKUP($A947,'Engaged Deals'!$A:$J,2,FALSE),"No")</f>
        <v>No</v>
      </c>
      <c r="H947" s="62" t="s">
        <v>67</v>
      </c>
      <c r="I947" s="199" t="s">
        <v>33</v>
      </c>
      <c r="J947" s="233">
        <v>43084</v>
      </c>
      <c r="K947" s="234" t="s">
        <v>3368</v>
      </c>
      <c r="L947" s="199" t="s">
        <v>46</v>
      </c>
      <c r="M947" s="235">
        <v>43084</v>
      </c>
      <c r="N947" s="236">
        <v>100000</v>
      </c>
      <c r="O947" s="373">
        <f t="shared" si="14"/>
        <v>0.1</v>
      </c>
      <c r="P947" s="276">
        <v>1</v>
      </c>
      <c r="Q947" s="235" t="s">
        <v>113</v>
      </c>
      <c r="R947" s="237" t="s">
        <v>125</v>
      </c>
      <c r="S947" s="199" t="s">
        <v>10</v>
      </c>
      <c r="T947" s="199" t="s">
        <v>2819</v>
      </c>
      <c r="U947" s="199" t="s">
        <v>2820</v>
      </c>
      <c r="V947" s="199" t="s">
        <v>6486</v>
      </c>
      <c r="W947" s="199" t="s">
        <v>186</v>
      </c>
      <c r="Y947" s="374" t="s">
        <v>7201</v>
      </c>
    </row>
    <row r="948" spans="1:25" x14ac:dyDescent="0.25">
      <c r="A948" s="273" t="s">
        <v>2441</v>
      </c>
      <c r="B948" s="79" t="s">
        <v>57</v>
      </c>
      <c r="C948" s="79" t="s">
        <v>182</v>
      </c>
      <c r="D948" s="79" t="s">
        <v>2442</v>
      </c>
      <c r="E948" s="79" t="s">
        <v>2443</v>
      </c>
      <c r="F948" s="62" t="s">
        <v>25</v>
      </c>
      <c r="G948" s="62" t="str">
        <f>_xlfn.IFNA(VLOOKUP($A948,'Engaged Deals'!$A:$J,2,FALSE),"No")</f>
        <v>No</v>
      </c>
      <c r="H948" s="62" t="s">
        <v>65</v>
      </c>
      <c r="I948" s="79" t="s">
        <v>41</v>
      </c>
      <c r="J948" s="80">
        <v>42885</v>
      </c>
      <c r="K948" s="174" t="s">
        <v>2444</v>
      </c>
      <c r="L948" s="79" t="s">
        <v>46</v>
      </c>
      <c r="M948" s="238">
        <v>42885</v>
      </c>
      <c r="N948" s="167">
        <v>150000</v>
      </c>
      <c r="O948" s="373">
        <f t="shared" si="14"/>
        <v>0.15</v>
      </c>
      <c r="P948" s="274">
        <v>12</v>
      </c>
      <c r="Q948" s="238" t="s">
        <v>2445</v>
      </c>
      <c r="R948" s="84" t="s">
        <v>125</v>
      </c>
      <c r="S948" s="79" t="s">
        <v>8</v>
      </c>
      <c r="T948" s="79" t="s">
        <v>104</v>
      </c>
      <c r="U948" s="79" t="s">
        <v>344</v>
      </c>
      <c r="V948" s="79" t="s">
        <v>5570</v>
      </c>
      <c r="W948" s="79" t="s">
        <v>675</v>
      </c>
      <c r="Y948" s="374" t="s">
        <v>7201</v>
      </c>
    </row>
    <row r="949" spans="1:25" x14ac:dyDescent="0.25">
      <c r="A949" s="273" t="s">
        <v>2257</v>
      </c>
      <c r="B949" s="79" t="s">
        <v>56</v>
      </c>
      <c r="C949" s="79" t="s">
        <v>235</v>
      </c>
      <c r="D949" s="79" t="s">
        <v>2258</v>
      </c>
      <c r="E949" s="79" t="s">
        <v>2259</v>
      </c>
      <c r="F949" s="62" t="s">
        <v>24</v>
      </c>
      <c r="G949" s="62" t="str">
        <f>_xlfn.IFNA(VLOOKUP($A949,'Engaged Deals'!$A:$J,2,FALSE),"No")</f>
        <v>No</v>
      </c>
      <c r="H949" s="62" t="s">
        <v>65</v>
      </c>
      <c r="I949" s="79" t="s">
        <v>37</v>
      </c>
      <c r="J949" s="80">
        <v>42900</v>
      </c>
      <c r="K949" s="174" t="s">
        <v>2260</v>
      </c>
      <c r="L949" s="79" t="s">
        <v>48</v>
      </c>
      <c r="M949" s="238">
        <v>42900</v>
      </c>
      <c r="N949" s="167">
        <v>165000</v>
      </c>
      <c r="O949" s="373">
        <f t="shared" si="14"/>
        <v>0.16500000000000001</v>
      </c>
      <c r="P949" s="274">
        <v>12</v>
      </c>
      <c r="Q949" s="238" t="s">
        <v>660</v>
      </c>
      <c r="R949" s="84" t="s">
        <v>103</v>
      </c>
      <c r="S949" s="79" t="s">
        <v>7</v>
      </c>
      <c r="T949" s="79" t="s">
        <v>477</v>
      </c>
      <c r="U949" s="79" t="s">
        <v>478</v>
      </c>
      <c r="V949" s="79" t="s">
        <v>5520</v>
      </c>
      <c r="W949" s="79" t="s">
        <v>757</v>
      </c>
      <c r="Y949" s="374" t="s">
        <v>7201</v>
      </c>
    </row>
    <row r="950" spans="1:25" x14ac:dyDescent="0.25">
      <c r="A950" s="292" t="s">
        <v>4716</v>
      </c>
      <c r="B950" s="112" t="s">
        <v>57</v>
      </c>
      <c r="C950" s="112" t="s">
        <v>98</v>
      </c>
      <c r="D950" s="112" t="s">
        <v>4717</v>
      </c>
      <c r="E950" s="112" t="s">
        <v>4718</v>
      </c>
      <c r="F950" s="62" t="s">
        <v>26</v>
      </c>
      <c r="G950" s="62" t="str">
        <f>_xlfn.IFNA(VLOOKUP($A950,'Engaged Deals'!$A:$J,2,FALSE),"No")</f>
        <v>No</v>
      </c>
      <c r="H950" s="62" t="s">
        <v>65</v>
      </c>
      <c r="I950" s="112" t="s">
        <v>32</v>
      </c>
      <c r="J950" s="114">
        <v>42885</v>
      </c>
      <c r="K950" s="222" t="s">
        <v>4719</v>
      </c>
      <c r="L950" s="112" t="s">
        <v>142</v>
      </c>
      <c r="M950" s="320">
        <v>42885</v>
      </c>
      <c r="N950" s="223">
        <v>5000</v>
      </c>
      <c r="O950" s="373">
        <f t="shared" si="14"/>
        <v>5.0000000000000001E-3</v>
      </c>
      <c r="P950" s="294">
        <v>1</v>
      </c>
      <c r="Q950" s="224" t="s">
        <v>4720</v>
      </c>
      <c r="R950" s="117" t="s">
        <v>125</v>
      </c>
      <c r="S950" s="204" t="s">
        <v>7</v>
      </c>
      <c r="T950" s="204" t="s">
        <v>477</v>
      </c>
      <c r="U950" s="204" t="s">
        <v>1204</v>
      </c>
      <c r="V950" s="112" t="s">
        <v>6054</v>
      </c>
      <c r="W950" s="112" t="s">
        <v>4527</v>
      </c>
      <c r="Y950" s="374" t="s">
        <v>7201</v>
      </c>
    </row>
    <row r="951" spans="1:25" x14ac:dyDescent="0.25">
      <c r="A951" s="126" t="s">
        <v>7157</v>
      </c>
      <c r="B951" s="126" t="s">
        <v>57</v>
      </c>
      <c r="C951" s="126" t="s">
        <v>182</v>
      </c>
      <c r="D951" s="126" t="s">
        <v>229</v>
      </c>
      <c r="E951" s="126" t="s">
        <v>7158</v>
      </c>
      <c r="F951" s="62" t="s">
        <v>24</v>
      </c>
      <c r="G951" s="62" t="str">
        <f>_xlfn.IFNA(VLOOKUP($A951,'Engaged Deals'!$A:$J,2,FALSE),"No")</f>
        <v>No</v>
      </c>
      <c r="H951" s="62" t="s">
        <v>65</v>
      </c>
      <c r="I951" s="126" t="s">
        <v>38</v>
      </c>
      <c r="J951" s="127">
        <v>42846</v>
      </c>
      <c r="K951" s="195">
        <v>42501</v>
      </c>
      <c r="L951" s="126" t="s">
        <v>49</v>
      </c>
      <c r="M951" s="195">
        <v>42846</v>
      </c>
      <c r="N951" s="128">
        <v>350000</v>
      </c>
      <c r="O951" s="373">
        <f t="shared" si="14"/>
        <v>0.35</v>
      </c>
      <c r="P951" s="277">
        <v>9</v>
      </c>
      <c r="Q951" s="127">
        <v>42830</v>
      </c>
      <c r="R951" s="202" t="s">
        <v>211</v>
      </c>
      <c r="S951" s="199" t="s">
        <v>8</v>
      </c>
      <c r="T951" s="126" t="s">
        <v>162</v>
      </c>
      <c r="U951" s="126" t="s">
        <v>105</v>
      </c>
      <c r="V951" s="126" t="s">
        <v>7159</v>
      </c>
      <c r="W951" s="126" t="s">
        <v>7160</v>
      </c>
      <c r="Y951" s="374" t="s">
        <v>7201</v>
      </c>
    </row>
    <row r="952" spans="1:25" x14ac:dyDescent="0.25">
      <c r="A952" s="273" t="s">
        <v>2437</v>
      </c>
      <c r="B952" s="79" t="s">
        <v>56</v>
      </c>
      <c r="C952" s="79" t="s">
        <v>109</v>
      </c>
      <c r="D952" s="79" t="s">
        <v>2438</v>
      </c>
      <c r="E952" s="79" t="s">
        <v>2439</v>
      </c>
      <c r="F952" s="62" t="s">
        <v>28</v>
      </c>
      <c r="G952" s="62" t="str">
        <f>_xlfn.IFNA(VLOOKUP($A952,'Engaged Deals'!$A:$J,2,FALSE),"No")</f>
        <v>No</v>
      </c>
      <c r="H952" s="62" t="s">
        <v>65</v>
      </c>
      <c r="I952" s="79" t="s">
        <v>43</v>
      </c>
      <c r="J952" s="80">
        <v>42893</v>
      </c>
      <c r="K952" s="174" t="s">
        <v>2440</v>
      </c>
      <c r="L952" s="79" t="s">
        <v>47</v>
      </c>
      <c r="M952" s="238">
        <v>42893</v>
      </c>
      <c r="N952" s="167">
        <v>150000</v>
      </c>
      <c r="O952" s="373">
        <f t="shared" si="14"/>
        <v>0.15</v>
      </c>
      <c r="P952" s="274">
        <v>4</v>
      </c>
      <c r="Q952" s="238" t="s">
        <v>7101</v>
      </c>
      <c r="R952" s="84" t="s">
        <v>103</v>
      </c>
      <c r="S952" s="79" t="s">
        <v>8</v>
      </c>
      <c r="T952" s="79" t="s">
        <v>104</v>
      </c>
      <c r="U952" s="79" t="s">
        <v>105</v>
      </c>
      <c r="V952" s="79" t="s">
        <v>5977</v>
      </c>
      <c r="W952" s="79" t="s">
        <v>186</v>
      </c>
      <c r="Y952" s="374" t="s">
        <v>7201</v>
      </c>
    </row>
    <row r="953" spans="1:25" x14ac:dyDescent="0.25">
      <c r="A953" s="273" t="s">
        <v>1828</v>
      </c>
      <c r="B953" s="79" t="s">
        <v>56</v>
      </c>
      <c r="C953" s="79" t="s">
        <v>117</v>
      </c>
      <c r="D953" s="79" t="s">
        <v>1829</v>
      </c>
      <c r="E953" s="79" t="s">
        <v>1015</v>
      </c>
      <c r="F953" s="62" t="s">
        <v>25</v>
      </c>
      <c r="G953" s="62" t="str">
        <f>_xlfn.IFNA(VLOOKUP($A953,'Engaged Deals'!$A:$J,2,FALSE),"No")</f>
        <v>Yes</v>
      </c>
      <c r="H953" s="62" t="s">
        <v>65</v>
      </c>
      <c r="I953" s="79" t="s">
        <v>35</v>
      </c>
      <c r="J953" s="80">
        <v>42916</v>
      </c>
      <c r="K953" s="174" t="s">
        <v>1830</v>
      </c>
      <c r="L953" s="79" t="s">
        <v>46</v>
      </c>
      <c r="M953" s="238">
        <v>43100</v>
      </c>
      <c r="N953" s="167">
        <v>200000</v>
      </c>
      <c r="O953" s="373">
        <f t="shared" si="14"/>
        <v>0.2</v>
      </c>
      <c r="P953" s="274">
        <v>12</v>
      </c>
      <c r="Q953" s="238" t="s">
        <v>1831</v>
      </c>
      <c r="R953" s="84" t="s">
        <v>125</v>
      </c>
      <c r="S953" s="79" t="s">
        <v>8</v>
      </c>
      <c r="T953" s="79" t="s">
        <v>104</v>
      </c>
      <c r="U953" s="79"/>
      <c r="V953" s="79" t="s">
        <v>5527</v>
      </c>
      <c r="W953" s="79" t="s">
        <v>1832</v>
      </c>
      <c r="Y953" s="374" t="s">
        <v>7201</v>
      </c>
    </row>
    <row r="954" spans="1:25" x14ac:dyDescent="0.25">
      <c r="A954" s="273" t="s">
        <v>7279</v>
      </c>
      <c r="B954" s="79" t="s">
        <v>60</v>
      </c>
      <c r="C954" s="79" t="s">
        <v>805</v>
      </c>
      <c r="D954" s="79" t="s">
        <v>7280</v>
      </c>
      <c r="E954" s="79" t="s">
        <v>7281</v>
      </c>
      <c r="F954" s="62" t="s">
        <v>27</v>
      </c>
      <c r="G954" s="62" t="str">
        <f>_xlfn.IFNA(VLOOKUP($A954,'Engaged Deals'!$A:$J,2,FALSE),"No")</f>
        <v>No</v>
      </c>
      <c r="H954" s="62" t="s">
        <v>65</v>
      </c>
      <c r="I954" s="79" t="s">
        <v>39</v>
      </c>
      <c r="J954" s="80">
        <v>42915</v>
      </c>
      <c r="K954" s="174" t="s">
        <v>7282</v>
      </c>
      <c r="L954" s="79" t="s">
        <v>46</v>
      </c>
      <c r="M954" s="238">
        <v>42915</v>
      </c>
      <c r="N954" s="167">
        <v>100000</v>
      </c>
      <c r="O954" s="373">
        <f t="shared" si="14"/>
        <v>0.1</v>
      </c>
      <c r="P954" s="274">
        <v>6</v>
      </c>
      <c r="Q954" s="238" t="s">
        <v>7102</v>
      </c>
      <c r="R954" s="84" t="s">
        <v>103</v>
      </c>
      <c r="S954" s="79" t="s">
        <v>7</v>
      </c>
      <c r="T954" s="79" t="s">
        <v>388</v>
      </c>
      <c r="U954" s="79" t="s">
        <v>389</v>
      </c>
      <c r="V954" s="79" t="s">
        <v>7283</v>
      </c>
      <c r="W954" s="79"/>
      <c r="Y954" s="374" t="s">
        <v>7201</v>
      </c>
    </row>
    <row r="955" spans="1:25" x14ac:dyDescent="0.25">
      <c r="A955" s="273" t="s">
        <v>1601</v>
      </c>
      <c r="B955" s="79" t="s">
        <v>56</v>
      </c>
      <c r="C955" s="79" t="s">
        <v>510</v>
      </c>
      <c r="D955" s="79" t="s">
        <v>1602</v>
      </c>
      <c r="E955" s="79" t="s">
        <v>1603</v>
      </c>
      <c r="F955" s="62" t="s">
        <v>27</v>
      </c>
      <c r="G955" s="62" t="str">
        <f>_xlfn.IFNA(VLOOKUP($A955,'Engaged Deals'!$A:$J,2,FALSE),"No")</f>
        <v>No</v>
      </c>
      <c r="H955" s="62" t="s">
        <v>66</v>
      </c>
      <c r="I955" s="79" t="s">
        <v>39</v>
      </c>
      <c r="J955" s="80">
        <v>42958</v>
      </c>
      <c r="K955" s="174" t="s">
        <v>1604</v>
      </c>
      <c r="L955" s="79" t="s">
        <v>47</v>
      </c>
      <c r="M955" s="80">
        <v>42958</v>
      </c>
      <c r="N955" s="167">
        <v>250000</v>
      </c>
      <c r="O955" s="373">
        <f t="shared" si="14"/>
        <v>0.25</v>
      </c>
      <c r="P955" s="274">
        <v>12</v>
      </c>
      <c r="Q955" s="238" t="s">
        <v>1605</v>
      </c>
      <c r="R955" s="84" t="s">
        <v>125</v>
      </c>
      <c r="S955" s="79" t="s">
        <v>8</v>
      </c>
      <c r="T955" s="79" t="s">
        <v>104</v>
      </c>
      <c r="U955" s="79" t="s">
        <v>344</v>
      </c>
      <c r="V955" s="79" t="s">
        <v>5885</v>
      </c>
      <c r="W955" s="79" t="s">
        <v>1606</v>
      </c>
      <c r="Y955" s="374" t="s">
        <v>7201</v>
      </c>
    </row>
    <row r="956" spans="1:25" x14ac:dyDescent="0.25">
      <c r="A956" s="273" t="s">
        <v>2784</v>
      </c>
      <c r="B956" s="79" t="s">
        <v>60</v>
      </c>
      <c r="C956" s="79" t="s">
        <v>543</v>
      </c>
      <c r="D956" s="79" t="s">
        <v>2785</v>
      </c>
      <c r="E956" s="79" t="s">
        <v>2786</v>
      </c>
      <c r="F956" s="62" t="s">
        <v>6576</v>
      </c>
      <c r="G956" s="62" t="str">
        <f>_xlfn.IFNA(VLOOKUP($A956,'Engaged Deals'!$A:$J,2,FALSE),"No")</f>
        <v>No</v>
      </c>
      <c r="H956" s="62" t="s">
        <v>65</v>
      </c>
      <c r="I956" s="79" t="s">
        <v>32</v>
      </c>
      <c r="J956" s="80">
        <v>42882</v>
      </c>
      <c r="K956" s="174" t="s">
        <v>2787</v>
      </c>
      <c r="L956" s="79" t="s">
        <v>47</v>
      </c>
      <c r="M956" s="238">
        <v>42882</v>
      </c>
      <c r="N956" s="167">
        <v>108889</v>
      </c>
      <c r="O956" s="373">
        <f t="shared" si="14"/>
        <v>0.108889</v>
      </c>
      <c r="P956" s="274">
        <v>12</v>
      </c>
      <c r="Q956" s="238" t="s">
        <v>6513</v>
      </c>
      <c r="R956" s="84" t="s">
        <v>125</v>
      </c>
      <c r="S956" s="79" t="s">
        <v>8</v>
      </c>
      <c r="T956" s="79" t="s">
        <v>134</v>
      </c>
      <c r="U956" s="79" t="s">
        <v>5491</v>
      </c>
      <c r="V956" s="79" t="s">
        <v>6051</v>
      </c>
      <c r="W956" s="79" t="s">
        <v>221</v>
      </c>
      <c r="Y956" s="374" t="s">
        <v>7201</v>
      </c>
    </row>
    <row r="957" spans="1:25" x14ac:dyDescent="0.25">
      <c r="A957" s="292" t="s">
        <v>1477</v>
      </c>
      <c r="B957" s="5" t="s">
        <v>56</v>
      </c>
      <c r="C957" s="5" t="s">
        <v>194</v>
      </c>
      <c r="D957" s="5" t="s">
        <v>1478</v>
      </c>
      <c r="E957" s="5" t="s">
        <v>1479</v>
      </c>
      <c r="F957" s="62" t="s">
        <v>27</v>
      </c>
      <c r="G957" s="62" t="str">
        <f>_xlfn.IFNA(VLOOKUP($A957,'Engaged Deals'!$A:$J,2,FALSE),"No")</f>
        <v>No</v>
      </c>
      <c r="H957" s="62" t="s">
        <v>65</v>
      </c>
      <c r="I957" s="5" t="s">
        <v>40</v>
      </c>
      <c r="J957" s="114">
        <v>42891</v>
      </c>
      <c r="K957" s="5" t="s">
        <v>1480</v>
      </c>
      <c r="L957" s="5" t="s">
        <v>46</v>
      </c>
      <c r="M957" s="293">
        <v>42891</v>
      </c>
      <c r="N957" s="118">
        <v>257777</v>
      </c>
      <c r="O957" s="373">
        <f t="shared" si="14"/>
        <v>0.25777699999999998</v>
      </c>
      <c r="P957" s="294">
        <v>12</v>
      </c>
      <c r="Q957" s="5" t="s">
        <v>172</v>
      </c>
      <c r="R957" s="116" t="s">
        <v>103</v>
      </c>
      <c r="S957" s="5" t="s">
        <v>8</v>
      </c>
      <c r="T957" s="5" t="s">
        <v>134</v>
      </c>
      <c r="U957" s="5" t="s">
        <v>5491</v>
      </c>
      <c r="V957" s="5" t="s">
        <v>5867</v>
      </c>
      <c r="W957" s="5" t="s">
        <v>667</v>
      </c>
      <c r="Y957" s="374" t="s">
        <v>7201</v>
      </c>
    </row>
    <row r="958" spans="1:25" x14ac:dyDescent="0.25">
      <c r="A958" s="273" t="s">
        <v>849</v>
      </c>
      <c r="B958" s="79" t="s">
        <v>56</v>
      </c>
      <c r="C958" s="79" t="s">
        <v>161</v>
      </c>
      <c r="D958" s="79" t="s">
        <v>850</v>
      </c>
      <c r="E958" s="79" t="s">
        <v>12</v>
      </c>
      <c r="F958" s="62" t="s">
        <v>26</v>
      </c>
      <c r="G958" s="62" t="str">
        <f>_xlfn.IFNA(VLOOKUP($A958,'Engaged Deals'!$A:$J,2,FALSE),"No")</f>
        <v>No</v>
      </c>
      <c r="H958" s="62" t="s">
        <v>65</v>
      </c>
      <c r="I958" s="79" t="s">
        <v>32</v>
      </c>
      <c r="J958" s="80">
        <v>42873</v>
      </c>
      <c r="K958" s="174" t="s">
        <v>851</v>
      </c>
      <c r="L958" s="79" t="s">
        <v>46</v>
      </c>
      <c r="M958" s="238">
        <v>42873</v>
      </c>
      <c r="N958" s="167">
        <v>500000</v>
      </c>
      <c r="O958" s="373">
        <f t="shared" si="14"/>
        <v>0.5</v>
      </c>
      <c r="P958" s="274">
        <v>12</v>
      </c>
      <c r="Q958" s="238" t="s">
        <v>226</v>
      </c>
      <c r="R958" s="84" t="s">
        <v>125</v>
      </c>
      <c r="S958" s="79" t="s">
        <v>9</v>
      </c>
      <c r="T958" s="79" t="s">
        <v>184</v>
      </c>
      <c r="U958" s="79"/>
      <c r="V958" s="79" t="s">
        <v>5538</v>
      </c>
      <c r="W958" s="79"/>
      <c r="Y958" s="374" t="s">
        <v>7201</v>
      </c>
    </row>
    <row r="959" spans="1:25" x14ac:dyDescent="0.25">
      <c r="A959" s="273" t="s">
        <v>3640</v>
      </c>
      <c r="B959" s="79" t="s">
        <v>60</v>
      </c>
      <c r="C959" s="79" t="s">
        <v>543</v>
      </c>
      <c r="D959" s="79" t="s">
        <v>2981</v>
      </c>
      <c r="E959" s="79" t="s">
        <v>3641</v>
      </c>
      <c r="F959" s="62" t="s">
        <v>6576</v>
      </c>
      <c r="G959" s="62" t="str">
        <f>_xlfn.IFNA(VLOOKUP($A959,'Engaged Deals'!$A:$J,2,FALSE),"No")</f>
        <v>No</v>
      </c>
      <c r="H959" s="62" t="s">
        <v>65</v>
      </c>
      <c r="I959" s="79" t="s">
        <v>33</v>
      </c>
      <c r="J959" s="80">
        <v>42901</v>
      </c>
      <c r="K959" s="174" t="s">
        <v>3642</v>
      </c>
      <c r="L959" s="79" t="s">
        <v>47</v>
      </c>
      <c r="M959" s="238">
        <v>42913</v>
      </c>
      <c r="N959" s="167">
        <v>66667</v>
      </c>
      <c r="O959" s="373">
        <f t="shared" si="14"/>
        <v>6.6667000000000004E-2</v>
      </c>
      <c r="P959" s="274">
        <v>12</v>
      </c>
      <c r="Q959" s="238" t="s">
        <v>7102</v>
      </c>
      <c r="R959" s="84" t="s">
        <v>103</v>
      </c>
      <c r="S959" s="79" t="s">
        <v>8</v>
      </c>
      <c r="T959" s="79" t="s">
        <v>158</v>
      </c>
      <c r="U959" s="79" t="s">
        <v>5501</v>
      </c>
      <c r="V959" s="79" t="s">
        <v>6114</v>
      </c>
      <c r="W959" s="79" t="s">
        <v>329</v>
      </c>
      <c r="Y959" s="374" t="s">
        <v>7201</v>
      </c>
    </row>
    <row r="960" spans="1:25" x14ac:dyDescent="0.25">
      <c r="A960" s="273" t="s">
        <v>4618</v>
      </c>
      <c r="B960" s="79" t="s">
        <v>60</v>
      </c>
      <c r="C960" s="79" t="s">
        <v>377</v>
      </c>
      <c r="D960" s="79" t="s">
        <v>4619</v>
      </c>
      <c r="E960" s="79" t="s">
        <v>4614</v>
      </c>
      <c r="F960" s="62" t="s">
        <v>26</v>
      </c>
      <c r="G960" s="62" t="str">
        <f>_xlfn.IFNA(VLOOKUP($A960,'Engaged Deals'!$A:$J,2,FALSE),"No")</f>
        <v>No</v>
      </c>
      <c r="H960" s="62" t="s">
        <v>65</v>
      </c>
      <c r="I960" s="79" t="s">
        <v>32</v>
      </c>
      <c r="J960" s="80">
        <v>42901</v>
      </c>
      <c r="K960" s="174" t="s">
        <v>4620</v>
      </c>
      <c r="L960" s="79" t="s">
        <v>46</v>
      </c>
      <c r="M960" s="238">
        <v>42901</v>
      </c>
      <c r="N960" s="167">
        <v>10000</v>
      </c>
      <c r="O960" s="373">
        <f t="shared" si="14"/>
        <v>0.01</v>
      </c>
      <c r="P960" s="274">
        <v>12</v>
      </c>
      <c r="Q960" s="238" t="s">
        <v>5535</v>
      </c>
      <c r="R960" s="84" t="s">
        <v>103</v>
      </c>
      <c r="S960" s="79" t="s">
        <v>9</v>
      </c>
      <c r="T960" s="79" t="s">
        <v>327</v>
      </c>
      <c r="U960" s="79" t="s">
        <v>4615</v>
      </c>
      <c r="V960" s="79" t="s">
        <v>6241</v>
      </c>
      <c r="W960" s="79" t="s">
        <v>757</v>
      </c>
      <c r="Y960" s="374" t="s">
        <v>7201</v>
      </c>
    </row>
    <row r="961" spans="1:25" x14ac:dyDescent="0.25">
      <c r="A961" s="79" t="s">
        <v>4803</v>
      </c>
      <c r="B961" s="79" t="s">
        <v>57</v>
      </c>
      <c r="C961" s="79" t="s">
        <v>98</v>
      </c>
      <c r="D961" s="79" t="s">
        <v>4804</v>
      </c>
      <c r="E961" s="79" t="s">
        <v>4805</v>
      </c>
      <c r="F961" s="62" t="s">
        <v>28</v>
      </c>
      <c r="G961" s="62" t="str">
        <f>_xlfn.IFNA(VLOOKUP($A961,'Engaged Deals'!$A:$J,2,FALSE),"No")</f>
        <v>No</v>
      </c>
      <c r="H961" s="62" t="s">
        <v>68</v>
      </c>
      <c r="I961" s="79" t="s">
        <v>42</v>
      </c>
      <c r="J961" s="80">
        <v>42794</v>
      </c>
      <c r="K961" s="174" t="s">
        <v>4806</v>
      </c>
      <c r="L961" s="79" t="s">
        <v>46</v>
      </c>
      <c r="M961" s="238">
        <v>42794</v>
      </c>
      <c r="N961" s="167">
        <v>30</v>
      </c>
      <c r="O961" s="373">
        <f t="shared" si="14"/>
        <v>3.0000000000000001E-5</v>
      </c>
      <c r="P961" s="84">
        <v>1</v>
      </c>
      <c r="Q961" s="238" t="s">
        <v>2500</v>
      </c>
      <c r="R961" s="79" t="s">
        <v>125</v>
      </c>
      <c r="S961" s="79" t="s">
        <v>6</v>
      </c>
      <c r="T961" s="79" t="s">
        <v>1641</v>
      </c>
      <c r="U961" s="79"/>
      <c r="V961" s="79" t="s">
        <v>5634</v>
      </c>
      <c r="W961" s="79" t="s">
        <v>667</v>
      </c>
      <c r="Y961" s="374" t="s">
        <v>7201</v>
      </c>
    </row>
    <row r="962" spans="1:25" x14ac:dyDescent="0.25">
      <c r="A962" s="273" t="s">
        <v>3054</v>
      </c>
      <c r="B962" s="79" t="s">
        <v>57</v>
      </c>
      <c r="C962" s="79" t="s">
        <v>98</v>
      </c>
      <c r="D962" s="79" t="s">
        <v>3055</v>
      </c>
      <c r="E962" s="79" t="s">
        <v>3056</v>
      </c>
      <c r="F962" s="62" t="s">
        <v>28</v>
      </c>
      <c r="G962" s="62" t="str">
        <f>_xlfn.IFNA(VLOOKUP($A962,'Engaged Deals'!$A:$J,2,FALSE),"No")</f>
        <v>No</v>
      </c>
      <c r="H962" s="62" t="s">
        <v>65</v>
      </c>
      <c r="I962" s="79" t="s">
        <v>31</v>
      </c>
      <c r="J962" s="80">
        <v>42846</v>
      </c>
      <c r="K962" s="174" t="s">
        <v>3057</v>
      </c>
      <c r="L962" s="79" t="s">
        <v>47</v>
      </c>
      <c r="M962" s="238">
        <v>42846</v>
      </c>
      <c r="N962" s="167">
        <v>100000</v>
      </c>
      <c r="O962" s="373">
        <f t="shared" ref="O962:O1025" si="15">N962/1000000</f>
        <v>0.1</v>
      </c>
      <c r="P962" s="274">
        <v>12</v>
      </c>
      <c r="Q962" s="238" t="s">
        <v>7102</v>
      </c>
      <c r="R962" s="84" t="s">
        <v>103</v>
      </c>
      <c r="S962" s="79" t="s">
        <v>7</v>
      </c>
      <c r="T962" s="79" t="s">
        <v>388</v>
      </c>
      <c r="U962" s="79" t="s">
        <v>389</v>
      </c>
      <c r="V962" s="79" t="s">
        <v>106</v>
      </c>
      <c r="W962" s="79" t="s">
        <v>297</v>
      </c>
      <c r="Y962" s="374" t="s">
        <v>7201</v>
      </c>
    </row>
    <row r="963" spans="1:25" x14ac:dyDescent="0.25">
      <c r="A963" s="273" t="s">
        <v>3054</v>
      </c>
      <c r="B963" s="79" t="s">
        <v>57</v>
      </c>
      <c r="C963" s="79" t="s">
        <v>98</v>
      </c>
      <c r="D963" s="79" t="s">
        <v>3055</v>
      </c>
      <c r="E963" s="79" t="s">
        <v>3056</v>
      </c>
      <c r="F963" s="62" t="s">
        <v>28</v>
      </c>
      <c r="G963" s="62" t="str">
        <f>_xlfn.IFNA(VLOOKUP($A963,'Engaged Deals'!$A:$J,2,FALSE),"No")</f>
        <v>No</v>
      </c>
      <c r="H963" s="62" t="s">
        <v>65</v>
      </c>
      <c r="I963" s="79" t="s">
        <v>31</v>
      </c>
      <c r="J963" s="80">
        <v>42846</v>
      </c>
      <c r="K963" s="174" t="s">
        <v>3057</v>
      </c>
      <c r="L963" s="79" t="s">
        <v>47</v>
      </c>
      <c r="M963" s="238">
        <v>42846</v>
      </c>
      <c r="N963" s="167">
        <v>35000</v>
      </c>
      <c r="O963" s="373">
        <f t="shared" si="15"/>
        <v>3.5000000000000003E-2</v>
      </c>
      <c r="P963" s="274">
        <v>6</v>
      </c>
      <c r="Q963" s="238" t="s">
        <v>6177</v>
      </c>
      <c r="R963" s="84" t="s">
        <v>125</v>
      </c>
      <c r="S963" s="79" t="s">
        <v>8</v>
      </c>
      <c r="T963" s="79" t="s">
        <v>158</v>
      </c>
      <c r="U963" s="79" t="s">
        <v>5919</v>
      </c>
      <c r="V963" s="79" t="s">
        <v>106</v>
      </c>
      <c r="W963" s="79" t="s">
        <v>297</v>
      </c>
      <c r="Y963" s="374" t="s">
        <v>7201</v>
      </c>
    </row>
    <row r="964" spans="1:25" x14ac:dyDescent="0.25">
      <c r="A964" s="273" t="s">
        <v>3054</v>
      </c>
      <c r="B964" s="79" t="s">
        <v>57</v>
      </c>
      <c r="C964" s="79" t="s">
        <v>98</v>
      </c>
      <c r="D964" s="79" t="s">
        <v>3055</v>
      </c>
      <c r="E964" s="79" t="s">
        <v>3056</v>
      </c>
      <c r="F964" s="62" t="s">
        <v>28</v>
      </c>
      <c r="G964" s="62" t="str">
        <f>_xlfn.IFNA(VLOOKUP($A964,'Engaged Deals'!$A:$J,2,FALSE),"No")</f>
        <v>No</v>
      </c>
      <c r="H964" s="62" t="s">
        <v>65</v>
      </c>
      <c r="I964" s="79" t="s">
        <v>31</v>
      </c>
      <c r="J964" s="80">
        <v>42846</v>
      </c>
      <c r="K964" s="174" t="s">
        <v>3057</v>
      </c>
      <c r="L964" s="79" t="s">
        <v>47</v>
      </c>
      <c r="M964" s="238">
        <v>42846</v>
      </c>
      <c r="N964" s="167">
        <v>0</v>
      </c>
      <c r="O964" s="373">
        <f t="shared" si="15"/>
        <v>0</v>
      </c>
      <c r="P964" s="274">
        <v>3</v>
      </c>
      <c r="Q964" s="238" t="s">
        <v>7102</v>
      </c>
      <c r="R964" s="84" t="s">
        <v>125</v>
      </c>
      <c r="S964" s="79" t="s">
        <v>7</v>
      </c>
      <c r="T964" s="79" t="s">
        <v>388</v>
      </c>
      <c r="U964" s="79" t="s">
        <v>389</v>
      </c>
      <c r="V964" s="79" t="s">
        <v>106</v>
      </c>
      <c r="W964" s="79" t="s">
        <v>297</v>
      </c>
      <c r="Y964" s="374" t="s">
        <v>7201</v>
      </c>
    </row>
    <row r="965" spans="1:25" x14ac:dyDescent="0.25">
      <c r="A965" s="126" t="s">
        <v>1198</v>
      </c>
      <c r="B965" s="126" t="s">
        <v>57</v>
      </c>
      <c r="C965" s="126" t="s">
        <v>182</v>
      </c>
      <c r="D965" s="126" t="s">
        <v>229</v>
      </c>
      <c r="E965" s="126" t="s">
        <v>1199</v>
      </c>
      <c r="F965" s="62" t="s">
        <v>24</v>
      </c>
      <c r="G965" s="62" t="str">
        <f>_xlfn.IFNA(VLOOKUP($A965,'Engaged Deals'!$A:$J,2,FALSE),"No")</f>
        <v>No</v>
      </c>
      <c r="H965" s="62" t="s">
        <v>65</v>
      </c>
      <c r="I965" s="126" t="s">
        <v>38</v>
      </c>
      <c r="J965" s="127">
        <v>42837</v>
      </c>
      <c r="K965" s="195">
        <v>42790</v>
      </c>
      <c r="L965" s="126" t="s">
        <v>49</v>
      </c>
      <c r="M965" s="195">
        <v>42837</v>
      </c>
      <c r="N965" s="128">
        <v>275000</v>
      </c>
      <c r="O965" s="373">
        <f t="shared" si="15"/>
        <v>0.27500000000000002</v>
      </c>
      <c r="P965" s="277">
        <v>9</v>
      </c>
      <c r="Q965" s="127">
        <v>42830</v>
      </c>
      <c r="R965" s="202" t="s">
        <v>211</v>
      </c>
      <c r="S965" s="199" t="s">
        <v>8</v>
      </c>
      <c r="T965" s="126" t="s">
        <v>162</v>
      </c>
      <c r="U965" s="126" t="s">
        <v>105</v>
      </c>
      <c r="V965" s="126" t="s">
        <v>7159</v>
      </c>
      <c r="W965" s="126" t="s">
        <v>7172</v>
      </c>
      <c r="Y965" s="374" t="s">
        <v>7201</v>
      </c>
    </row>
    <row r="966" spans="1:25" x14ac:dyDescent="0.25">
      <c r="A966" s="273" t="s">
        <v>3896</v>
      </c>
      <c r="B966" s="79" t="s">
        <v>57</v>
      </c>
      <c r="C966" s="79" t="s">
        <v>98</v>
      </c>
      <c r="D966" s="79" t="s">
        <v>965</v>
      </c>
      <c r="E966" s="79" t="s">
        <v>582</v>
      </c>
      <c r="F966" s="62" t="s">
        <v>26</v>
      </c>
      <c r="G966" s="62" t="str">
        <f>_xlfn.IFNA(VLOOKUP($A966,'Engaged Deals'!$A:$J,2,FALSE),"No")</f>
        <v>No</v>
      </c>
      <c r="H966" s="62" t="s">
        <v>65</v>
      </c>
      <c r="I966" s="79" t="s">
        <v>33</v>
      </c>
      <c r="J966" s="80">
        <v>42864</v>
      </c>
      <c r="K966" s="174" t="s">
        <v>3897</v>
      </c>
      <c r="L966" s="79" t="s">
        <v>46</v>
      </c>
      <c r="M966" s="238">
        <v>42864</v>
      </c>
      <c r="N966" s="167">
        <v>50000</v>
      </c>
      <c r="O966" s="373">
        <f t="shared" si="15"/>
        <v>0.05</v>
      </c>
      <c r="P966" s="274">
        <v>12</v>
      </c>
      <c r="Q966" s="238" t="s">
        <v>102</v>
      </c>
      <c r="R966" s="84" t="s">
        <v>103</v>
      </c>
      <c r="S966" s="79" t="s">
        <v>8</v>
      </c>
      <c r="T966" s="79" t="s">
        <v>104</v>
      </c>
      <c r="U966" s="79" t="s">
        <v>105</v>
      </c>
      <c r="V966" s="79" t="s">
        <v>106</v>
      </c>
      <c r="W966" s="79"/>
      <c r="Y966" s="374" t="s">
        <v>7201</v>
      </c>
    </row>
    <row r="967" spans="1:25" x14ac:dyDescent="0.25">
      <c r="A967" s="273" t="s">
        <v>3051</v>
      </c>
      <c r="B967" s="79" t="s">
        <v>62</v>
      </c>
      <c r="C967" s="79" t="s">
        <v>1065</v>
      </c>
      <c r="D967" s="79" t="s">
        <v>3052</v>
      </c>
      <c r="E967" s="79" t="s">
        <v>2403</v>
      </c>
      <c r="F967" s="62" t="s">
        <v>28</v>
      </c>
      <c r="G967" s="62" t="str">
        <f>_xlfn.IFNA(VLOOKUP($A967,'Engaged Deals'!$A:$J,2,FALSE),"No")</f>
        <v>No</v>
      </c>
      <c r="H967" s="62" t="s">
        <v>65</v>
      </c>
      <c r="I967" s="79" t="s">
        <v>42</v>
      </c>
      <c r="J967" s="80">
        <v>42916</v>
      </c>
      <c r="K967" s="174" t="s">
        <v>3053</v>
      </c>
      <c r="L967" s="79" t="s">
        <v>47</v>
      </c>
      <c r="M967" s="238">
        <v>42916</v>
      </c>
      <c r="N967" s="167">
        <v>100000</v>
      </c>
      <c r="O967" s="373">
        <f t="shared" si="15"/>
        <v>0.1</v>
      </c>
      <c r="P967" s="274">
        <v>12</v>
      </c>
      <c r="Q967" s="238" t="s">
        <v>113</v>
      </c>
      <c r="R967" s="84" t="s">
        <v>103</v>
      </c>
      <c r="S967" s="79" t="s">
        <v>7</v>
      </c>
      <c r="T967" s="79" t="s">
        <v>477</v>
      </c>
      <c r="U967" s="79" t="s">
        <v>1138</v>
      </c>
      <c r="V967" s="79" t="s">
        <v>6050</v>
      </c>
      <c r="W967" s="79" t="s">
        <v>667</v>
      </c>
      <c r="Y967" s="374" t="s">
        <v>7201</v>
      </c>
    </row>
    <row r="968" spans="1:25" x14ac:dyDescent="0.25">
      <c r="A968" s="275" t="s">
        <v>2120</v>
      </c>
      <c r="B968" s="199" t="s">
        <v>56</v>
      </c>
      <c r="C968" s="199" t="s">
        <v>117</v>
      </c>
      <c r="D968" s="199" t="s">
        <v>2121</v>
      </c>
      <c r="E968" s="199" t="s">
        <v>2122</v>
      </c>
      <c r="F968" s="62" t="s">
        <v>25</v>
      </c>
      <c r="G968" s="62" t="str">
        <f>_xlfn.IFNA(VLOOKUP($A968,'Engaged Deals'!$A:$J,2,FALSE),"No")</f>
        <v>No</v>
      </c>
      <c r="H968" s="62" t="s">
        <v>67</v>
      </c>
      <c r="I968" s="199" t="s">
        <v>41</v>
      </c>
      <c r="J968" s="233">
        <v>43098</v>
      </c>
      <c r="K968" s="234" t="s">
        <v>2123</v>
      </c>
      <c r="L968" s="199" t="s">
        <v>47</v>
      </c>
      <c r="M968" s="235">
        <v>43098</v>
      </c>
      <c r="N968" s="236">
        <v>200000</v>
      </c>
      <c r="O968" s="373">
        <f t="shared" si="15"/>
        <v>0.2</v>
      </c>
      <c r="P968" s="276">
        <v>1</v>
      </c>
      <c r="Q968" s="235" t="s">
        <v>1491</v>
      </c>
      <c r="R968" s="237" t="s">
        <v>103</v>
      </c>
      <c r="S968" s="199" t="s">
        <v>13</v>
      </c>
      <c r="T968" s="199" t="s">
        <v>860</v>
      </c>
      <c r="U968" s="199" t="s">
        <v>2124</v>
      </c>
      <c r="V968" s="199" t="s">
        <v>6467</v>
      </c>
      <c r="W968" s="199"/>
      <c r="Y968" s="374" t="s">
        <v>7201</v>
      </c>
    </row>
    <row r="969" spans="1:25" x14ac:dyDescent="0.25">
      <c r="A969" s="275" t="s">
        <v>2590</v>
      </c>
      <c r="B969" s="199" t="s">
        <v>59</v>
      </c>
      <c r="C969" s="199" t="s">
        <v>468</v>
      </c>
      <c r="D969" s="199" t="s">
        <v>2591</v>
      </c>
      <c r="E969" s="199" t="s">
        <v>2125</v>
      </c>
      <c r="F969" s="62" t="s">
        <v>26</v>
      </c>
      <c r="G969" s="62" t="str">
        <f>_xlfn.IFNA(VLOOKUP($A969,'Engaged Deals'!$A:$J,2,FALSE),"No")</f>
        <v>No</v>
      </c>
      <c r="H969" s="62" t="s">
        <v>66</v>
      </c>
      <c r="I969" s="199" t="s">
        <v>32</v>
      </c>
      <c r="J969" s="233">
        <v>43008</v>
      </c>
      <c r="K969" s="234" t="s">
        <v>2592</v>
      </c>
      <c r="L969" s="199" t="s">
        <v>46</v>
      </c>
      <c r="M969" s="233">
        <v>43008</v>
      </c>
      <c r="N969" s="236">
        <v>145511</v>
      </c>
      <c r="O969" s="373">
        <f t="shared" si="15"/>
        <v>0.145511</v>
      </c>
      <c r="P969" s="276">
        <v>12</v>
      </c>
      <c r="Q969" s="235" t="s">
        <v>6781</v>
      </c>
      <c r="R969" s="237" t="s">
        <v>125</v>
      </c>
      <c r="S969" s="199" t="s">
        <v>9</v>
      </c>
      <c r="T969" s="199" t="s">
        <v>327</v>
      </c>
      <c r="U969" s="199"/>
      <c r="V969" s="199" t="s">
        <v>6366</v>
      </c>
      <c r="W969" s="199"/>
      <c r="Y969" s="374" t="s">
        <v>7201</v>
      </c>
    </row>
    <row r="970" spans="1:25" x14ac:dyDescent="0.25">
      <c r="A970" s="275" t="s">
        <v>3274</v>
      </c>
      <c r="B970" s="199" t="s">
        <v>59</v>
      </c>
      <c r="C970" s="199" t="s">
        <v>468</v>
      </c>
      <c r="D970" s="199" t="s">
        <v>3275</v>
      </c>
      <c r="E970" s="199" t="s">
        <v>316</v>
      </c>
      <c r="F970" s="62" t="s">
        <v>28</v>
      </c>
      <c r="G970" s="62" t="str">
        <f>_xlfn.IFNA(VLOOKUP($A970,'Engaged Deals'!$A:$J,2,FALSE),"No")</f>
        <v>No</v>
      </c>
      <c r="H970" s="62" t="s">
        <v>66</v>
      </c>
      <c r="I970" s="199" t="s">
        <v>36</v>
      </c>
      <c r="J970" s="233">
        <v>43007</v>
      </c>
      <c r="K970" s="234" t="s">
        <v>3276</v>
      </c>
      <c r="L970" s="199" t="s">
        <v>47</v>
      </c>
      <c r="M970" s="233">
        <v>43007</v>
      </c>
      <c r="N970" s="236">
        <v>100000</v>
      </c>
      <c r="O970" s="373">
        <f t="shared" si="15"/>
        <v>0.1</v>
      </c>
      <c r="P970" s="276">
        <v>12</v>
      </c>
      <c r="Q970" s="235" t="s">
        <v>7102</v>
      </c>
      <c r="R970" s="237" t="s">
        <v>103</v>
      </c>
      <c r="S970" s="199" t="s">
        <v>8</v>
      </c>
      <c r="T970" s="199" t="s">
        <v>104</v>
      </c>
      <c r="U970" s="199" t="s">
        <v>105</v>
      </c>
      <c r="V970" s="199" t="s">
        <v>6382</v>
      </c>
      <c r="W970" s="199" t="s">
        <v>1192</v>
      </c>
      <c r="Y970" s="374" t="s">
        <v>7201</v>
      </c>
    </row>
    <row r="971" spans="1:25" x14ac:dyDescent="0.25">
      <c r="A971" s="273" t="s">
        <v>2433</v>
      </c>
      <c r="B971" s="79" t="s">
        <v>56</v>
      </c>
      <c r="C971" s="79" t="s">
        <v>235</v>
      </c>
      <c r="D971" s="79" t="s">
        <v>2434</v>
      </c>
      <c r="E971" s="79" t="s">
        <v>2435</v>
      </c>
      <c r="F971" s="62" t="s">
        <v>24</v>
      </c>
      <c r="G971" s="62" t="str">
        <f>_xlfn.IFNA(VLOOKUP($A971,'Engaged Deals'!$A:$J,2,FALSE),"No")</f>
        <v>No</v>
      </c>
      <c r="H971" s="62" t="s">
        <v>65</v>
      </c>
      <c r="I971" s="79" t="s">
        <v>37</v>
      </c>
      <c r="J971" s="80">
        <v>42869</v>
      </c>
      <c r="K971" s="174" t="s">
        <v>2436</v>
      </c>
      <c r="L971" s="79" t="s">
        <v>46</v>
      </c>
      <c r="M971" s="238">
        <v>42869</v>
      </c>
      <c r="N971" s="167">
        <v>150000</v>
      </c>
      <c r="O971" s="373">
        <f t="shared" si="15"/>
        <v>0.15</v>
      </c>
      <c r="P971" s="274">
        <v>12</v>
      </c>
      <c r="Q971" s="238" t="s">
        <v>826</v>
      </c>
      <c r="R971" s="84" t="s">
        <v>103</v>
      </c>
      <c r="S971" s="79" t="s">
        <v>8</v>
      </c>
      <c r="T971" s="79" t="s">
        <v>104</v>
      </c>
      <c r="U971" s="79"/>
      <c r="V971" s="79" t="s">
        <v>6059</v>
      </c>
      <c r="W971" s="79" t="s">
        <v>1629</v>
      </c>
      <c r="Y971" s="374" t="s">
        <v>7201</v>
      </c>
    </row>
    <row r="972" spans="1:25" x14ac:dyDescent="0.25">
      <c r="A972" s="126" t="s">
        <v>847</v>
      </c>
      <c r="B972" s="126" t="s">
        <v>56</v>
      </c>
      <c r="C972" s="126" t="s">
        <v>117</v>
      </c>
      <c r="D972" s="126" t="s">
        <v>6548</v>
      </c>
      <c r="E972" s="126" t="s">
        <v>848</v>
      </c>
      <c r="F972" s="62" t="s">
        <v>25</v>
      </c>
      <c r="G972" s="62" t="str">
        <f>_xlfn.IFNA(VLOOKUP($A972,'Engaged Deals'!$A:$J,2,FALSE),"No")</f>
        <v>No</v>
      </c>
      <c r="H972" s="62" t="s">
        <v>65</v>
      </c>
      <c r="I972" s="126" t="s">
        <v>35</v>
      </c>
      <c r="J972" s="127">
        <v>42887</v>
      </c>
      <c r="K972" s="195">
        <v>42756</v>
      </c>
      <c r="L972" s="126" t="s">
        <v>47</v>
      </c>
      <c r="M972" s="195">
        <v>42856</v>
      </c>
      <c r="N972" s="128">
        <v>495000</v>
      </c>
      <c r="O972" s="373">
        <f t="shared" si="15"/>
        <v>0.495</v>
      </c>
      <c r="P972" s="277">
        <v>1</v>
      </c>
      <c r="Q972" s="127">
        <v>42828</v>
      </c>
      <c r="R972" s="202" t="s">
        <v>103</v>
      </c>
      <c r="S972" s="199" t="s">
        <v>8</v>
      </c>
      <c r="T972" s="126" t="s">
        <v>162</v>
      </c>
      <c r="U972" s="126" t="s">
        <v>105</v>
      </c>
      <c r="V972" s="126" t="s">
        <v>5847</v>
      </c>
      <c r="W972" s="199"/>
      <c r="Y972" s="374" t="s">
        <v>7201</v>
      </c>
    </row>
    <row r="973" spans="1:25" x14ac:dyDescent="0.25">
      <c r="A973" s="273" t="s">
        <v>1598</v>
      </c>
      <c r="B973" s="79" t="s">
        <v>56</v>
      </c>
      <c r="C973" s="79" t="s">
        <v>194</v>
      </c>
      <c r="D973" s="79" t="s">
        <v>223</v>
      </c>
      <c r="E973" s="79" t="s">
        <v>1599</v>
      </c>
      <c r="F973" s="62" t="s">
        <v>27</v>
      </c>
      <c r="G973" s="62" t="str">
        <f>_xlfn.IFNA(VLOOKUP($A973,'Engaged Deals'!$A:$J,2,FALSE),"No")</f>
        <v>No</v>
      </c>
      <c r="H973" s="62" t="s">
        <v>65</v>
      </c>
      <c r="I973" s="79" t="s">
        <v>40</v>
      </c>
      <c r="J973" s="80">
        <v>42886</v>
      </c>
      <c r="K973" s="174" t="s">
        <v>1600</v>
      </c>
      <c r="L973" s="79" t="s">
        <v>47</v>
      </c>
      <c r="M973" s="238">
        <v>42919</v>
      </c>
      <c r="N973" s="167">
        <v>250000</v>
      </c>
      <c r="O973" s="373">
        <f t="shared" si="15"/>
        <v>0.25</v>
      </c>
      <c r="P973" s="274">
        <v>6</v>
      </c>
      <c r="Q973" s="238" t="s">
        <v>680</v>
      </c>
      <c r="R973" s="84" t="s">
        <v>103</v>
      </c>
      <c r="S973" s="79" t="s">
        <v>8</v>
      </c>
      <c r="T973" s="79" t="s">
        <v>104</v>
      </c>
      <c r="U973" s="79" t="s">
        <v>344</v>
      </c>
      <c r="V973" s="79" t="s">
        <v>5496</v>
      </c>
      <c r="W973" s="79" t="s">
        <v>186</v>
      </c>
      <c r="Y973" s="374" t="s">
        <v>7201</v>
      </c>
    </row>
    <row r="974" spans="1:25" x14ac:dyDescent="0.25">
      <c r="A974" s="273" t="s">
        <v>5731</v>
      </c>
      <c r="B974" s="79" t="s">
        <v>57</v>
      </c>
      <c r="C974" s="79" t="s">
        <v>98</v>
      </c>
      <c r="D974" s="79" t="s">
        <v>5732</v>
      </c>
      <c r="E974" s="79" t="s">
        <v>5655</v>
      </c>
      <c r="F974" s="62" t="s">
        <v>26</v>
      </c>
      <c r="G974" s="62" t="str">
        <f>_xlfn.IFNA(VLOOKUP($A974,'Engaged Deals'!$A:$J,2,FALSE),"No")</f>
        <v>No</v>
      </c>
      <c r="H974" s="62" t="s">
        <v>65</v>
      </c>
      <c r="I974" s="79" t="s">
        <v>32</v>
      </c>
      <c r="J974" s="80">
        <v>42906</v>
      </c>
      <c r="K974" s="174" t="s">
        <v>6146</v>
      </c>
      <c r="L974" s="79" t="s">
        <v>46</v>
      </c>
      <c r="M974" s="238">
        <v>42906</v>
      </c>
      <c r="N974" s="167">
        <v>50000</v>
      </c>
      <c r="O974" s="373">
        <f t="shared" si="15"/>
        <v>0.05</v>
      </c>
      <c r="P974" s="274">
        <v>12</v>
      </c>
      <c r="Q974" s="238" t="s">
        <v>6825</v>
      </c>
      <c r="R974" s="84" t="s">
        <v>125</v>
      </c>
      <c r="S974" s="79" t="s">
        <v>8</v>
      </c>
      <c r="T974" s="79" t="s">
        <v>104</v>
      </c>
      <c r="U974" s="79" t="s">
        <v>105</v>
      </c>
      <c r="V974" s="79" t="s">
        <v>6736</v>
      </c>
      <c r="W974" s="79" t="s">
        <v>667</v>
      </c>
      <c r="Y974" s="374" t="s">
        <v>7201</v>
      </c>
    </row>
    <row r="975" spans="1:25" x14ac:dyDescent="0.25">
      <c r="A975" s="273" t="s">
        <v>3047</v>
      </c>
      <c r="B975" s="79" t="s">
        <v>57</v>
      </c>
      <c r="C975" s="79" t="s">
        <v>98</v>
      </c>
      <c r="D975" s="79" t="s">
        <v>3048</v>
      </c>
      <c r="E975" s="79" t="s">
        <v>3049</v>
      </c>
      <c r="F975" s="62" t="s">
        <v>28</v>
      </c>
      <c r="G975" s="62" t="str">
        <f>_xlfn.IFNA(VLOOKUP($A975,'Engaged Deals'!$A:$J,2,FALSE),"No")</f>
        <v>No</v>
      </c>
      <c r="H975" s="62" t="s">
        <v>65</v>
      </c>
      <c r="I975" s="79" t="s">
        <v>43</v>
      </c>
      <c r="J975" s="80">
        <v>42849</v>
      </c>
      <c r="K975" s="174" t="s">
        <v>3050</v>
      </c>
      <c r="L975" s="79" t="s">
        <v>46</v>
      </c>
      <c r="M975" s="238">
        <v>42849</v>
      </c>
      <c r="N975" s="167">
        <v>100000</v>
      </c>
      <c r="O975" s="373">
        <f t="shared" si="15"/>
        <v>0.1</v>
      </c>
      <c r="P975" s="274">
        <v>12</v>
      </c>
      <c r="Q975" s="238" t="s">
        <v>172</v>
      </c>
      <c r="R975" s="84" t="s">
        <v>103</v>
      </c>
      <c r="S975" s="79" t="s">
        <v>7</v>
      </c>
      <c r="T975" s="79" t="s">
        <v>388</v>
      </c>
      <c r="U975" s="79" t="s">
        <v>389</v>
      </c>
      <c r="V975" s="79" t="s">
        <v>106</v>
      </c>
      <c r="W975" s="79"/>
      <c r="Y975" s="374" t="s">
        <v>7201</v>
      </c>
    </row>
    <row r="976" spans="1:25" x14ac:dyDescent="0.25">
      <c r="A976" s="273" t="s">
        <v>6626</v>
      </c>
      <c r="B976" s="79" t="s">
        <v>59</v>
      </c>
      <c r="C976" s="79" t="s">
        <v>468</v>
      </c>
      <c r="D976" s="79" t="s">
        <v>554</v>
      </c>
      <c r="E976" s="79" t="s">
        <v>6627</v>
      </c>
      <c r="F976" s="62" t="s">
        <v>26</v>
      </c>
      <c r="G976" s="62" t="str">
        <f>_xlfn.IFNA(VLOOKUP($A976,'Engaged Deals'!$A:$J,2,FALSE),"No")</f>
        <v>No</v>
      </c>
      <c r="H976" s="62" t="s">
        <v>65</v>
      </c>
      <c r="I976" s="79" t="s">
        <v>32</v>
      </c>
      <c r="J976" s="80">
        <v>42916</v>
      </c>
      <c r="K976" s="174" t="s">
        <v>6797</v>
      </c>
      <c r="L976" s="79" t="s">
        <v>48</v>
      </c>
      <c r="M976" s="238">
        <v>42916</v>
      </c>
      <c r="N976" s="167">
        <v>100000</v>
      </c>
      <c r="O976" s="373">
        <f t="shared" si="15"/>
        <v>0.1</v>
      </c>
      <c r="P976" s="274">
        <v>1</v>
      </c>
      <c r="Q976" s="238" t="s">
        <v>7102</v>
      </c>
      <c r="R976" s="84" t="s">
        <v>292</v>
      </c>
      <c r="S976" s="79" t="s">
        <v>13</v>
      </c>
      <c r="T976" s="79" t="s">
        <v>860</v>
      </c>
      <c r="U976" s="79" t="s">
        <v>6798</v>
      </c>
      <c r="V976" s="79" t="s">
        <v>5780</v>
      </c>
      <c r="W976" s="79" t="s">
        <v>6867</v>
      </c>
      <c r="Y976" s="374" t="s">
        <v>7201</v>
      </c>
    </row>
    <row r="977" spans="1:25" x14ac:dyDescent="0.25">
      <c r="A977" s="275" t="s">
        <v>2168</v>
      </c>
      <c r="B977" s="199" t="s">
        <v>58</v>
      </c>
      <c r="C977" s="199" t="s">
        <v>58</v>
      </c>
      <c r="D977" s="199" t="s">
        <v>2169</v>
      </c>
      <c r="E977" s="199" t="s">
        <v>2170</v>
      </c>
      <c r="F977" s="62" t="s">
        <v>26</v>
      </c>
      <c r="G977" s="62" t="str">
        <f>_xlfn.IFNA(VLOOKUP($A977,'Engaged Deals'!$A:$J,2,FALSE),"No")</f>
        <v>No</v>
      </c>
      <c r="H977" s="62" t="s">
        <v>67</v>
      </c>
      <c r="I977" s="199" t="s">
        <v>33</v>
      </c>
      <c r="J977" s="233">
        <v>43084</v>
      </c>
      <c r="K977" s="234" t="s">
        <v>2171</v>
      </c>
      <c r="L977" s="199" t="s">
        <v>47</v>
      </c>
      <c r="M977" s="235">
        <v>43084</v>
      </c>
      <c r="N977" s="236">
        <v>190476</v>
      </c>
      <c r="O977" s="373">
        <f t="shared" si="15"/>
        <v>0.19047600000000001</v>
      </c>
      <c r="P977" s="276">
        <v>1</v>
      </c>
      <c r="Q977" s="235" t="s">
        <v>2172</v>
      </c>
      <c r="R977" s="237" t="s">
        <v>125</v>
      </c>
      <c r="S977" s="199" t="s">
        <v>13</v>
      </c>
      <c r="T977" s="199" t="s">
        <v>126</v>
      </c>
      <c r="U977" s="199" t="s">
        <v>856</v>
      </c>
      <c r="V977" s="199" t="s">
        <v>6472</v>
      </c>
      <c r="W977" s="199" t="s">
        <v>356</v>
      </c>
      <c r="Y977" s="374" t="s">
        <v>7201</v>
      </c>
    </row>
    <row r="978" spans="1:25" x14ac:dyDescent="0.25">
      <c r="A978" s="126" t="s">
        <v>7390</v>
      </c>
      <c r="B978" s="126" t="s">
        <v>57</v>
      </c>
      <c r="C978" s="126" t="s">
        <v>98</v>
      </c>
      <c r="D978" s="126" t="s">
        <v>7380</v>
      </c>
      <c r="E978" s="126" t="s">
        <v>7391</v>
      </c>
      <c r="F978" s="62" t="s">
        <v>25</v>
      </c>
      <c r="G978" s="62" t="str">
        <f>_xlfn.IFNA(VLOOKUP($A978,'Engaged Deals'!$A:$J,2,FALSE),"No")</f>
        <v>No</v>
      </c>
      <c r="H978" s="62" t="s">
        <v>65</v>
      </c>
      <c r="I978" s="126" t="s">
        <v>41</v>
      </c>
      <c r="J978" s="127">
        <v>42898</v>
      </c>
      <c r="K978" s="195">
        <v>42808</v>
      </c>
      <c r="L978" s="126" t="s">
        <v>46</v>
      </c>
      <c r="M978" s="195">
        <v>42898</v>
      </c>
      <c r="N978" s="128">
        <v>50000</v>
      </c>
      <c r="O978" s="373">
        <f t="shared" si="15"/>
        <v>0.05</v>
      </c>
      <c r="P978" s="277">
        <v>12</v>
      </c>
      <c r="Q978" s="127">
        <v>42810</v>
      </c>
      <c r="R978" s="202" t="s">
        <v>125</v>
      </c>
      <c r="S978" s="199" t="s">
        <v>8</v>
      </c>
      <c r="T978" s="126" t="s">
        <v>162</v>
      </c>
      <c r="U978" s="126" t="s">
        <v>7199</v>
      </c>
      <c r="V978" s="126" t="s">
        <v>7392</v>
      </c>
      <c r="W978" s="199"/>
      <c r="Y978" s="374" t="s">
        <v>7201</v>
      </c>
    </row>
    <row r="979" spans="1:25" x14ac:dyDescent="0.25">
      <c r="A979" s="200" t="s">
        <v>7623</v>
      </c>
      <c r="B979" s="200" t="s">
        <v>59</v>
      </c>
      <c r="C979" s="200" t="s">
        <v>468</v>
      </c>
      <c r="D979" s="200" t="s">
        <v>7624</v>
      </c>
      <c r="E979" s="200" t="s">
        <v>7625</v>
      </c>
      <c r="F979" s="62" t="s">
        <v>26</v>
      </c>
      <c r="G979" s="62" t="str">
        <f>_xlfn.IFNA(VLOOKUP($A979,'Engaged Deals'!$A:$J,2,FALSE),"No")</f>
        <v>No</v>
      </c>
      <c r="H979" s="62" t="s">
        <v>66</v>
      </c>
      <c r="I979" s="200" t="s">
        <v>32</v>
      </c>
      <c r="J979" s="205">
        <v>42944</v>
      </c>
      <c r="K979" s="206">
        <v>42825</v>
      </c>
      <c r="L979" s="200" t="s">
        <v>47</v>
      </c>
      <c r="M979" s="205">
        <v>42944</v>
      </c>
      <c r="N979" s="207">
        <v>72755</v>
      </c>
      <c r="O979" s="373">
        <f t="shared" si="15"/>
        <v>7.2755E-2</v>
      </c>
      <c r="P979" s="295">
        <v>12</v>
      </c>
      <c r="Q979" s="205">
        <v>42825</v>
      </c>
      <c r="R979" s="208" t="s">
        <v>103</v>
      </c>
      <c r="S979" s="200" t="s">
        <v>8</v>
      </c>
      <c r="T979" s="200" t="s">
        <v>162</v>
      </c>
      <c r="U979" s="200" t="s">
        <v>105</v>
      </c>
      <c r="V979" s="126" t="s">
        <v>7626</v>
      </c>
      <c r="W979" s="199"/>
      <c r="Y979" s="374" t="s">
        <v>7201</v>
      </c>
    </row>
    <row r="980" spans="1:25" x14ac:dyDescent="0.25">
      <c r="A980" s="275" t="s">
        <v>4048</v>
      </c>
      <c r="B980" s="199" t="s">
        <v>57</v>
      </c>
      <c r="C980" s="199" t="s">
        <v>324</v>
      </c>
      <c r="D980" s="199" t="s">
        <v>4049</v>
      </c>
      <c r="E980" s="199" t="s">
        <v>582</v>
      </c>
      <c r="F980" s="62" t="s">
        <v>26</v>
      </c>
      <c r="G980" s="62" t="str">
        <f>_xlfn.IFNA(VLOOKUP($A980,'Engaged Deals'!$A:$J,2,FALSE),"No")</f>
        <v>No</v>
      </c>
      <c r="H980" s="62" t="s">
        <v>67</v>
      </c>
      <c r="I980" s="199" t="s">
        <v>33</v>
      </c>
      <c r="J980" s="233">
        <v>43079</v>
      </c>
      <c r="K980" s="234" t="s">
        <v>4050</v>
      </c>
      <c r="L980" s="199" t="s">
        <v>46</v>
      </c>
      <c r="M980" s="235">
        <v>43079</v>
      </c>
      <c r="N980" s="236">
        <v>46500</v>
      </c>
      <c r="O980" s="373">
        <f t="shared" si="15"/>
        <v>4.65E-2</v>
      </c>
      <c r="P980" s="276">
        <v>12</v>
      </c>
      <c r="Q980" s="235" t="s">
        <v>812</v>
      </c>
      <c r="R980" s="237" t="s">
        <v>103</v>
      </c>
      <c r="S980" s="199" t="s">
        <v>8</v>
      </c>
      <c r="T980" s="199" t="s">
        <v>104</v>
      </c>
      <c r="U980" s="199"/>
      <c r="V980" s="199" t="s">
        <v>6494</v>
      </c>
      <c r="W980" s="199"/>
      <c r="Y980" s="374" t="s">
        <v>7201</v>
      </c>
    </row>
    <row r="981" spans="1:25" x14ac:dyDescent="0.25">
      <c r="A981" s="273" t="s">
        <v>556</v>
      </c>
      <c r="B981" s="79" t="s">
        <v>58</v>
      </c>
      <c r="C981" s="79" t="s">
        <v>58</v>
      </c>
      <c r="D981" s="79" t="s">
        <v>557</v>
      </c>
      <c r="E981" s="79" t="s">
        <v>558</v>
      </c>
      <c r="F981" s="62" t="s">
        <v>26</v>
      </c>
      <c r="G981" s="62" t="str">
        <f>_xlfn.IFNA(VLOOKUP($A981,'Engaged Deals'!$A:$J,2,FALSE),"No")</f>
        <v>Yes</v>
      </c>
      <c r="H981" s="62" t="s">
        <v>65</v>
      </c>
      <c r="I981" s="79" t="s">
        <v>32</v>
      </c>
      <c r="J981" s="80">
        <v>42916</v>
      </c>
      <c r="K981" s="174" t="s">
        <v>559</v>
      </c>
      <c r="L981" s="79" t="s">
        <v>47</v>
      </c>
      <c r="M981" s="238">
        <v>42916</v>
      </c>
      <c r="N981" s="167">
        <v>952380</v>
      </c>
      <c r="O981" s="373">
        <f t="shared" si="15"/>
        <v>0.95238</v>
      </c>
      <c r="P981" s="274">
        <v>12</v>
      </c>
      <c r="Q981" s="238" t="s">
        <v>5535</v>
      </c>
      <c r="R981" s="84" t="s">
        <v>125</v>
      </c>
      <c r="S981" s="79" t="s">
        <v>8</v>
      </c>
      <c r="T981" s="79" t="s">
        <v>134</v>
      </c>
      <c r="U981" s="79" t="s">
        <v>560</v>
      </c>
      <c r="V981" s="79" t="s">
        <v>5545</v>
      </c>
      <c r="W981" s="79" t="s">
        <v>297</v>
      </c>
      <c r="X981" s="1" t="s">
        <v>7800</v>
      </c>
      <c r="Y981" s="374" t="s">
        <v>7201</v>
      </c>
    </row>
    <row r="982" spans="1:25" x14ac:dyDescent="0.25">
      <c r="A982" s="273" t="s">
        <v>556</v>
      </c>
      <c r="B982" s="79" t="s">
        <v>58</v>
      </c>
      <c r="C982" s="79" t="s">
        <v>58</v>
      </c>
      <c r="D982" s="79" t="s">
        <v>557</v>
      </c>
      <c r="E982" s="79" t="s">
        <v>558</v>
      </c>
      <c r="F982" s="62" t="s">
        <v>26</v>
      </c>
      <c r="G982" s="62" t="str">
        <f>_xlfn.IFNA(VLOOKUP($A982,'Engaged Deals'!$A:$J,2,FALSE),"No")</f>
        <v>Yes</v>
      </c>
      <c r="H982" s="62" t="s">
        <v>65</v>
      </c>
      <c r="I982" s="79" t="s">
        <v>32</v>
      </c>
      <c r="J982" s="80">
        <v>42916</v>
      </c>
      <c r="K982" s="174" t="s">
        <v>559</v>
      </c>
      <c r="L982" s="79" t="s">
        <v>47</v>
      </c>
      <c r="M982" s="238">
        <v>42916</v>
      </c>
      <c r="N982" s="167">
        <v>285714</v>
      </c>
      <c r="O982" s="373">
        <f t="shared" si="15"/>
        <v>0.28571400000000002</v>
      </c>
      <c r="P982" s="274">
        <v>12</v>
      </c>
      <c r="Q982" s="238" t="s">
        <v>226</v>
      </c>
      <c r="R982" s="84" t="s">
        <v>125</v>
      </c>
      <c r="S982" s="79" t="s">
        <v>7</v>
      </c>
      <c r="T982" s="79" t="s">
        <v>477</v>
      </c>
      <c r="U982" s="79" t="s">
        <v>1138</v>
      </c>
      <c r="V982" s="79" t="s">
        <v>5545</v>
      </c>
      <c r="W982" s="79" t="s">
        <v>297</v>
      </c>
      <c r="X982" s="1" t="s">
        <v>7800</v>
      </c>
      <c r="Y982" s="374" t="s">
        <v>7201</v>
      </c>
    </row>
    <row r="983" spans="1:25" x14ac:dyDescent="0.25">
      <c r="A983" s="1" t="s">
        <v>4866</v>
      </c>
      <c r="B983" s="1" t="s">
        <v>57</v>
      </c>
      <c r="C983" s="1" t="s">
        <v>98</v>
      </c>
      <c r="D983" s="1" t="s">
        <v>4867</v>
      </c>
      <c r="E983" s="1" t="s">
        <v>316</v>
      </c>
      <c r="F983" s="62" t="s">
        <v>27</v>
      </c>
      <c r="G983" s="62" t="str">
        <f>_xlfn.IFNA(VLOOKUP($A983,'Engaged Deals'!$A:$J,2,FALSE),"No")</f>
        <v>No</v>
      </c>
      <c r="H983" s="62" t="s">
        <v>68</v>
      </c>
      <c r="I983" s="1" t="s">
        <v>40</v>
      </c>
      <c r="J983" s="182">
        <v>42765</v>
      </c>
      <c r="K983" s="183" t="s">
        <v>4868</v>
      </c>
      <c r="L983" s="1" t="s">
        <v>46</v>
      </c>
      <c r="M983" s="182"/>
      <c r="N983" s="184"/>
      <c r="O983" s="373">
        <f t="shared" si="15"/>
        <v>0</v>
      </c>
      <c r="P983" s="2"/>
      <c r="Q983" s="182"/>
      <c r="R983" s="1"/>
      <c r="S983" s="1"/>
      <c r="T983" s="1"/>
      <c r="U983" s="1"/>
      <c r="V983" s="1" t="s">
        <v>106</v>
      </c>
      <c r="W983" s="1"/>
      <c r="Y983" s="374" t="s">
        <v>7201</v>
      </c>
    </row>
    <row r="984" spans="1:25" x14ac:dyDescent="0.25">
      <c r="A984" s="79" t="s">
        <v>4866</v>
      </c>
      <c r="B984" s="79" t="s">
        <v>57</v>
      </c>
      <c r="C984" s="79" t="s">
        <v>98</v>
      </c>
      <c r="D984" s="79" t="s">
        <v>4867</v>
      </c>
      <c r="E984" s="79" t="s">
        <v>316</v>
      </c>
      <c r="F984" s="62" t="s">
        <v>27</v>
      </c>
      <c r="G984" s="62" t="str">
        <f>_xlfn.IFNA(VLOOKUP($A984,'Engaged Deals'!$A:$J,2,FALSE),"No")</f>
        <v>No</v>
      </c>
      <c r="H984" s="62" t="s">
        <v>68</v>
      </c>
      <c r="I984" s="79" t="s">
        <v>40</v>
      </c>
      <c r="J984" s="80">
        <v>42765</v>
      </c>
      <c r="K984" s="174" t="s">
        <v>4868</v>
      </c>
      <c r="L984" s="79" t="s">
        <v>46</v>
      </c>
      <c r="M984" s="79"/>
      <c r="N984" s="167"/>
      <c r="O984" s="373">
        <f t="shared" si="15"/>
        <v>0</v>
      </c>
      <c r="P984" s="84"/>
      <c r="Q984" s="80"/>
      <c r="R984" s="79"/>
      <c r="S984" s="79"/>
      <c r="T984" s="79"/>
      <c r="U984" s="79"/>
      <c r="V984" s="79" t="s">
        <v>106</v>
      </c>
      <c r="W984" s="79"/>
      <c r="Y984" s="374" t="s">
        <v>7201</v>
      </c>
    </row>
    <row r="985" spans="1:25" x14ac:dyDescent="0.25">
      <c r="A985" s="273" t="s">
        <v>1823</v>
      </c>
      <c r="B985" s="79" t="s">
        <v>59</v>
      </c>
      <c r="C985" s="79" t="s">
        <v>468</v>
      </c>
      <c r="D985" s="79" t="s">
        <v>1824</v>
      </c>
      <c r="E985" s="79" t="s">
        <v>1825</v>
      </c>
      <c r="F985" s="62" t="s">
        <v>24</v>
      </c>
      <c r="G985" s="62" t="str">
        <f>_xlfn.IFNA(VLOOKUP($A985,'Engaged Deals'!$A:$J,2,FALSE),"No")</f>
        <v>No</v>
      </c>
      <c r="H985" s="62" t="s">
        <v>65</v>
      </c>
      <c r="I985" s="82" t="s">
        <v>37</v>
      </c>
      <c r="J985" s="80">
        <v>42855</v>
      </c>
      <c r="K985" s="174" t="s">
        <v>1826</v>
      </c>
      <c r="L985" s="79" t="s">
        <v>48</v>
      </c>
      <c r="M985" s="238">
        <v>42855</v>
      </c>
      <c r="N985" s="167">
        <v>200000</v>
      </c>
      <c r="O985" s="373">
        <f t="shared" si="15"/>
        <v>0.2</v>
      </c>
      <c r="P985" s="274">
        <v>1</v>
      </c>
      <c r="Q985" s="238" t="s">
        <v>7223</v>
      </c>
      <c r="R985" s="84" t="s">
        <v>292</v>
      </c>
      <c r="S985" s="79" t="s">
        <v>13</v>
      </c>
      <c r="T985" s="79" t="s">
        <v>126</v>
      </c>
      <c r="U985" s="79" t="s">
        <v>498</v>
      </c>
      <c r="V985" s="79" t="s">
        <v>5508</v>
      </c>
      <c r="W985" s="79" t="s">
        <v>1827</v>
      </c>
      <c r="Y985" s="374" t="s">
        <v>7201</v>
      </c>
    </row>
    <row r="986" spans="1:25" x14ac:dyDescent="0.25">
      <c r="A986" s="273" t="s">
        <v>1823</v>
      </c>
      <c r="B986" s="79" t="s">
        <v>59</v>
      </c>
      <c r="C986" s="79" t="s">
        <v>468</v>
      </c>
      <c r="D986" s="79" t="s">
        <v>1824</v>
      </c>
      <c r="E986" s="79" t="s">
        <v>1825</v>
      </c>
      <c r="F986" s="62" t="s">
        <v>24</v>
      </c>
      <c r="G986" s="62" t="str">
        <f>_xlfn.IFNA(VLOOKUP($A986,'Engaged Deals'!$A:$J,2,FALSE),"No")</f>
        <v>No</v>
      </c>
      <c r="H986" s="62" t="s">
        <v>65</v>
      </c>
      <c r="I986" s="82" t="s">
        <v>37</v>
      </c>
      <c r="J986" s="80">
        <v>42855</v>
      </c>
      <c r="K986" s="174" t="s">
        <v>1826</v>
      </c>
      <c r="L986" s="79" t="s">
        <v>48</v>
      </c>
      <c r="M986" s="238">
        <v>42855</v>
      </c>
      <c r="N986" s="167">
        <v>30000</v>
      </c>
      <c r="O986" s="373">
        <f t="shared" si="15"/>
        <v>0.03</v>
      </c>
      <c r="P986" s="274">
        <v>1</v>
      </c>
      <c r="Q986" s="238" t="s">
        <v>7426</v>
      </c>
      <c r="R986" s="84" t="s">
        <v>292</v>
      </c>
      <c r="S986" s="79" t="s">
        <v>13</v>
      </c>
      <c r="T986" s="79" t="s">
        <v>1089</v>
      </c>
      <c r="U986" s="79" t="s">
        <v>4211</v>
      </c>
      <c r="V986" s="79" t="s">
        <v>5508</v>
      </c>
      <c r="W986" s="79" t="s">
        <v>1827</v>
      </c>
      <c r="Y986" s="374" t="s">
        <v>7201</v>
      </c>
    </row>
    <row r="987" spans="1:25" x14ac:dyDescent="0.25">
      <c r="A987" s="273" t="s">
        <v>1823</v>
      </c>
      <c r="B987" s="79" t="s">
        <v>59</v>
      </c>
      <c r="C987" s="79" t="s">
        <v>468</v>
      </c>
      <c r="D987" s="79" t="s">
        <v>1824</v>
      </c>
      <c r="E987" s="79" t="s">
        <v>1825</v>
      </c>
      <c r="F987" s="62" t="s">
        <v>24</v>
      </c>
      <c r="G987" s="62" t="str">
        <f>_xlfn.IFNA(VLOOKUP($A987,'Engaged Deals'!$A:$J,2,FALSE),"No")</f>
        <v>No</v>
      </c>
      <c r="H987" s="62" t="s">
        <v>65</v>
      </c>
      <c r="I987" s="82" t="s">
        <v>37</v>
      </c>
      <c r="J987" s="80">
        <v>42855</v>
      </c>
      <c r="K987" s="174" t="s">
        <v>1826</v>
      </c>
      <c r="L987" s="79" t="s">
        <v>48</v>
      </c>
      <c r="M987" s="238">
        <v>42855</v>
      </c>
      <c r="N987" s="167">
        <v>0</v>
      </c>
      <c r="O987" s="373">
        <f t="shared" si="15"/>
        <v>0</v>
      </c>
      <c r="P987" s="274">
        <v>1</v>
      </c>
      <c r="Q987" s="238" t="s">
        <v>7482</v>
      </c>
      <c r="R987" s="84" t="s">
        <v>125</v>
      </c>
      <c r="S987" s="79" t="s">
        <v>13</v>
      </c>
      <c r="T987" s="79" t="s">
        <v>126</v>
      </c>
      <c r="U987" s="79" t="s">
        <v>2853</v>
      </c>
      <c r="V987" s="79" t="s">
        <v>5508</v>
      </c>
      <c r="W987" s="79" t="s">
        <v>1827</v>
      </c>
      <c r="Y987" s="374" t="s">
        <v>7201</v>
      </c>
    </row>
    <row r="988" spans="1:25" x14ac:dyDescent="0.25">
      <c r="A988" s="275" t="s">
        <v>1069</v>
      </c>
      <c r="B988" s="199" t="s">
        <v>57</v>
      </c>
      <c r="C988" s="199" t="s">
        <v>1046</v>
      </c>
      <c r="D988" s="199" t="s">
        <v>1070</v>
      </c>
      <c r="E988" s="199" t="s">
        <v>1071</v>
      </c>
      <c r="F988" s="62" t="s">
        <v>27</v>
      </c>
      <c r="G988" s="62" t="str">
        <f>_xlfn.IFNA(VLOOKUP($A988,'Engaged Deals'!$A:$J,2,FALSE),"No")</f>
        <v>No</v>
      </c>
      <c r="H988" s="62" t="s">
        <v>66</v>
      </c>
      <c r="I988" s="199" t="s">
        <v>39</v>
      </c>
      <c r="J988" s="233">
        <v>42963</v>
      </c>
      <c r="K988" s="234" t="s">
        <v>1072</v>
      </c>
      <c r="L988" s="199" t="s">
        <v>46</v>
      </c>
      <c r="M988" s="233">
        <v>42963</v>
      </c>
      <c r="N988" s="236">
        <v>450000</v>
      </c>
      <c r="O988" s="373">
        <f t="shared" si="15"/>
        <v>0.45</v>
      </c>
      <c r="P988" s="276">
        <v>12</v>
      </c>
      <c r="Q988" s="235" t="s">
        <v>387</v>
      </c>
      <c r="R988" s="237" t="s">
        <v>125</v>
      </c>
      <c r="S988" s="199" t="s">
        <v>8</v>
      </c>
      <c r="T988" s="199" t="s">
        <v>104</v>
      </c>
      <c r="U988" s="199"/>
      <c r="V988" s="199" t="s">
        <v>6323</v>
      </c>
      <c r="W988" s="199" t="s">
        <v>313</v>
      </c>
      <c r="Y988" s="374" t="s">
        <v>7201</v>
      </c>
    </row>
    <row r="989" spans="1:25" x14ac:dyDescent="0.25">
      <c r="A989" s="273" t="s">
        <v>3043</v>
      </c>
      <c r="B989" s="79" t="s">
        <v>60</v>
      </c>
      <c r="C989" s="79" t="s">
        <v>543</v>
      </c>
      <c r="D989" s="79" t="s">
        <v>3044</v>
      </c>
      <c r="E989" s="79" t="s">
        <v>3045</v>
      </c>
      <c r="F989" s="62" t="s">
        <v>6576</v>
      </c>
      <c r="G989" s="62" t="str">
        <f>_xlfn.IFNA(VLOOKUP($A989,'Engaged Deals'!$A:$J,2,FALSE),"No")</f>
        <v>No</v>
      </c>
      <c r="H989" s="62" t="s">
        <v>65</v>
      </c>
      <c r="I989" s="79" t="s">
        <v>36</v>
      </c>
      <c r="J989" s="80">
        <v>42897</v>
      </c>
      <c r="K989" s="174" t="s">
        <v>3046</v>
      </c>
      <c r="L989" s="79" t="s">
        <v>142</v>
      </c>
      <c r="M989" s="238">
        <v>42916</v>
      </c>
      <c r="N989" s="167">
        <v>100000</v>
      </c>
      <c r="O989" s="373">
        <f t="shared" si="15"/>
        <v>0.1</v>
      </c>
      <c r="P989" s="274">
        <v>12</v>
      </c>
      <c r="Q989" s="238" t="s">
        <v>113</v>
      </c>
      <c r="R989" s="84" t="s">
        <v>125</v>
      </c>
      <c r="S989" s="79" t="s">
        <v>8</v>
      </c>
      <c r="T989" s="79" t="s">
        <v>104</v>
      </c>
      <c r="U989" s="79"/>
      <c r="V989" s="79" t="s">
        <v>6058</v>
      </c>
      <c r="W989" s="79"/>
      <c r="Y989" s="374" t="s">
        <v>7201</v>
      </c>
    </row>
    <row r="990" spans="1:25" x14ac:dyDescent="0.25">
      <c r="A990" s="275" t="s">
        <v>7007</v>
      </c>
      <c r="B990" s="199" t="s">
        <v>56</v>
      </c>
      <c r="C990" s="199" t="s">
        <v>235</v>
      </c>
      <c r="D990" s="199" t="s">
        <v>7008</v>
      </c>
      <c r="E990" s="199" t="s">
        <v>316</v>
      </c>
      <c r="F990" s="62" t="s">
        <v>28</v>
      </c>
      <c r="G990" s="62" t="str">
        <f>_xlfn.IFNA(VLOOKUP($A990,'Engaged Deals'!$A:$J,2,FALSE),"No")</f>
        <v>No</v>
      </c>
      <c r="H990" s="62" t="s">
        <v>67</v>
      </c>
      <c r="I990" s="199" t="s">
        <v>34</v>
      </c>
      <c r="J990" s="233">
        <v>43098</v>
      </c>
      <c r="K990" s="234" t="s">
        <v>7070</v>
      </c>
      <c r="L990" s="199" t="s">
        <v>46</v>
      </c>
      <c r="M990" s="235">
        <v>43098</v>
      </c>
      <c r="N990" s="236">
        <v>120000</v>
      </c>
      <c r="O990" s="373">
        <f t="shared" si="15"/>
        <v>0.12</v>
      </c>
      <c r="P990" s="276">
        <v>12</v>
      </c>
      <c r="Q990" s="235" t="s">
        <v>6513</v>
      </c>
      <c r="R990" s="237" t="s">
        <v>125</v>
      </c>
      <c r="S990" s="199" t="s">
        <v>8</v>
      </c>
      <c r="T990" s="199" t="s">
        <v>104</v>
      </c>
      <c r="U990" s="199"/>
      <c r="V990" s="199" t="s">
        <v>7071</v>
      </c>
      <c r="W990" s="199" t="s">
        <v>667</v>
      </c>
      <c r="Y990" s="374" t="s">
        <v>7201</v>
      </c>
    </row>
    <row r="991" spans="1:25" x14ac:dyDescent="0.25">
      <c r="A991" s="275" t="s">
        <v>1175</v>
      </c>
      <c r="B991" s="199" t="s">
        <v>56</v>
      </c>
      <c r="C991" s="199" t="s">
        <v>109</v>
      </c>
      <c r="D991" s="199" t="s">
        <v>155</v>
      </c>
      <c r="E991" s="199" t="s">
        <v>1176</v>
      </c>
      <c r="F991" s="62" t="s">
        <v>28</v>
      </c>
      <c r="G991" s="62" t="str">
        <f>_xlfn.IFNA(VLOOKUP($A991,'Engaged Deals'!$A:$J,2,FALSE),"No")</f>
        <v>Yes</v>
      </c>
      <c r="H991" s="62" t="s">
        <v>66</v>
      </c>
      <c r="I991" s="199" t="s">
        <v>43</v>
      </c>
      <c r="J991" s="233">
        <v>42930</v>
      </c>
      <c r="K991" s="234" t="s">
        <v>1177</v>
      </c>
      <c r="L991" s="199" t="s">
        <v>46</v>
      </c>
      <c r="M991" s="233">
        <v>42930</v>
      </c>
      <c r="N991" s="236">
        <v>350000</v>
      </c>
      <c r="O991" s="373">
        <f t="shared" si="15"/>
        <v>0.35</v>
      </c>
      <c r="P991" s="276">
        <v>2</v>
      </c>
      <c r="Q991" s="235" t="s">
        <v>113</v>
      </c>
      <c r="R991" s="237" t="s">
        <v>125</v>
      </c>
      <c r="S991" s="199" t="s">
        <v>8</v>
      </c>
      <c r="T991" s="199" t="s">
        <v>104</v>
      </c>
      <c r="U991" s="199"/>
      <c r="V991" s="199" t="s">
        <v>5825</v>
      </c>
      <c r="W991" s="199" t="s">
        <v>1297</v>
      </c>
      <c r="Y991" s="374" t="s">
        <v>7201</v>
      </c>
    </row>
    <row r="992" spans="1:25" x14ac:dyDescent="0.25">
      <c r="A992" s="275" t="s">
        <v>3361</v>
      </c>
      <c r="B992" s="199" t="s">
        <v>57</v>
      </c>
      <c r="C992" s="199" t="s">
        <v>324</v>
      </c>
      <c r="D992" s="199" t="s">
        <v>7761</v>
      </c>
      <c r="E992" s="199" t="s">
        <v>414</v>
      </c>
      <c r="F992" s="62" t="s">
        <v>25</v>
      </c>
      <c r="G992" s="62" t="str">
        <f>_xlfn.IFNA(VLOOKUP($A992,'Engaged Deals'!$A:$J,2,FALSE),"No")</f>
        <v>No</v>
      </c>
      <c r="H992" s="62" t="s">
        <v>67</v>
      </c>
      <c r="I992" s="199" t="s">
        <v>35</v>
      </c>
      <c r="J992" s="233">
        <v>43084</v>
      </c>
      <c r="K992" s="234" t="s">
        <v>3363</v>
      </c>
      <c r="L992" s="199" t="s">
        <v>46</v>
      </c>
      <c r="M992" s="235">
        <v>43084</v>
      </c>
      <c r="N992" s="236">
        <v>100000</v>
      </c>
      <c r="O992" s="373">
        <f t="shared" si="15"/>
        <v>0.1</v>
      </c>
      <c r="P992" s="276">
        <v>12</v>
      </c>
      <c r="Q992" s="235" t="s">
        <v>7762</v>
      </c>
      <c r="R992" s="237" t="s">
        <v>125</v>
      </c>
      <c r="S992" s="199" t="s">
        <v>7</v>
      </c>
      <c r="T992" s="199" t="s">
        <v>477</v>
      </c>
      <c r="U992" s="199"/>
      <c r="V992" s="199" t="s">
        <v>6485</v>
      </c>
      <c r="W992" s="199"/>
      <c r="Y992" s="374" t="s">
        <v>7201</v>
      </c>
    </row>
    <row r="993" spans="1:25" x14ac:dyDescent="0.25">
      <c r="A993" s="273" t="s">
        <v>484</v>
      </c>
      <c r="B993" s="79" t="s">
        <v>56</v>
      </c>
      <c r="C993" s="79" t="s">
        <v>161</v>
      </c>
      <c r="D993" s="79" t="s">
        <v>485</v>
      </c>
      <c r="E993" s="79" t="s">
        <v>486</v>
      </c>
      <c r="F993" s="62" t="s">
        <v>26</v>
      </c>
      <c r="G993" s="62" t="str">
        <f>_xlfn.IFNA(VLOOKUP($A993,'Engaged Deals'!$A:$J,2,FALSE),"No")</f>
        <v>No</v>
      </c>
      <c r="H993" s="62" t="s">
        <v>65</v>
      </c>
      <c r="I993" s="79" t="s">
        <v>32</v>
      </c>
      <c r="J993" s="80">
        <v>42898</v>
      </c>
      <c r="K993" s="174" t="s">
        <v>487</v>
      </c>
      <c r="L993" s="79" t="s">
        <v>46</v>
      </c>
      <c r="M993" s="238">
        <v>42898</v>
      </c>
      <c r="N993" s="167">
        <v>1000000</v>
      </c>
      <c r="O993" s="373">
        <f t="shared" si="15"/>
        <v>1</v>
      </c>
      <c r="P993" s="274">
        <v>1</v>
      </c>
      <c r="Q993" s="238" t="s">
        <v>113</v>
      </c>
      <c r="R993" s="84" t="s">
        <v>125</v>
      </c>
      <c r="S993" s="79" t="s">
        <v>18</v>
      </c>
      <c r="T993" s="79" t="s">
        <v>488</v>
      </c>
      <c r="U993" s="79" t="s">
        <v>5777</v>
      </c>
      <c r="V993" s="79" t="s">
        <v>5778</v>
      </c>
      <c r="W993" s="79" t="s">
        <v>489</v>
      </c>
      <c r="Y993" s="374" t="s">
        <v>7201</v>
      </c>
    </row>
    <row r="994" spans="1:25" x14ac:dyDescent="0.25">
      <c r="A994" s="273" t="s">
        <v>2821</v>
      </c>
      <c r="B994" s="79" t="s">
        <v>57</v>
      </c>
      <c r="C994" s="79" t="s">
        <v>98</v>
      </c>
      <c r="D994" s="79" t="s">
        <v>2822</v>
      </c>
      <c r="E994" s="79" t="s">
        <v>2823</v>
      </c>
      <c r="F994" s="62" t="s">
        <v>28</v>
      </c>
      <c r="G994" s="62" t="str">
        <f>_xlfn.IFNA(VLOOKUP($A994,'Engaged Deals'!$A:$J,2,FALSE),"No")</f>
        <v>No</v>
      </c>
      <c r="H994" s="62" t="s">
        <v>65</v>
      </c>
      <c r="I994" s="79" t="s">
        <v>31</v>
      </c>
      <c r="J994" s="80">
        <v>42835</v>
      </c>
      <c r="K994" s="174" t="s">
        <v>2824</v>
      </c>
      <c r="L994" s="79" t="s">
        <v>48</v>
      </c>
      <c r="M994" s="238">
        <v>42835</v>
      </c>
      <c r="N994" s="167">
        <v>20000</v>
      </c>
      <c r="O994" s="373">
        <f t="shared" si="15"/>
        <v>0.02</v>
      </c>
      <c r="P994" s="274">
        <v>1</v>
      </c>
      <c r="Q994" s="238" t="s">
        <v>6847</v>
      </c>
      <c r="R994" s="84" t="s">
        <v>466</v>
      </c>
      <c r="S994" s="79" t="s">
        <v>11</v>
      </c>
      <c r="T994" s="79" t="s">
        <v>11</v>
      </c>
      <c r="U994" s="79" t="s">
        <v>3074</v>
      </c>
      <c r="V994" s="79" t="s">
        <v>106</v>
      </c>
      <c r="W994" s="79" t="s">
        <v>2825</v>
      </c>
      <c r="Y994" s="374" t="s">
        <v>7201</v>
      </c>
    </row>
    <row r="995" spans="1:25" x14ac:dyDescent="0.25">
      <c r="A995" s="273" t="s">
        <v>1739</v>
      </c>
      <c r="B995" s="79" t="s">
        <v>57</v>
      </c>
      <c r="C995" s="79" t="s">
        <v>182</v>
      </c>
      <c r="D995" s="79" t="s">
        <v>315</v>
      </c>
      <c r="E995" s="79" t="s">
        <v>1740</v>
      </c>
      <c r="F995" s="62" t="s">
        <v>26</v>
      </c>
      <c r="G995" s="62" t="str">
        <f>_xlfn.IFNA(VLOOKUP($A995,'Engaged Deals'!$A:$J,2,FALSE),"No")</f>
        <v>Yes</v>
      </c>
      <c r="H995" s="62" t="s">
        <v>65</v>
      </c>
      <c r="I995" s="79" t="s">
        <v>32</v>
      </c>
      <c r="J995" s="80">
        <v>42916</v>
      </c>
      <c r="K995" s="174" t="s">
        <v>1741</v>
      </c>
      <c r="L995" s="79" t="s">
        <v>48</v>
      </c>
      <c r="M995" s="238">
        <v>42916</v>
      </c>
      <c r="N995" s="167">
        <v>240000</v>
      </c>
      <c r="O995" s="373">
        <f t="shared" si="15"/>
        <v>0.24</v>
      </c>
      <c r="P995" s="274">
        <v>12</v>
      </c>
      <c r="Q995" s="238" t="s">
        <v>5535</v>
      </c>
      <c r="R995" s="84" t="s">
        <v>211</v>
      </c>
      <c r="S995" s="79" t="s">
        <v>7</v>
      </c>
      <c r="T995" s="79" t="s">
        <v>477</v>
      </c>
      <c r="U995" s="79" t="s">
        <v>478</v>
      </c>
      <c r="V995" s="79" t="s">
        <v>5896</v>
      </c>
      <c r="W995" s="79" t="s">
        <v>313</v>
      </c>
      <c r="Y995" s="374" t="s">
        <v>7201</v>
      </c>
    </row>
    <row r="996" spans="1:25" x14ac:dyDescent="0.25">
      <c r="A996" s="273" t="s">
        <v>1739</v>
      </c>
      <c r="B996" s="79" t="s">
        <v>57</v>
      </c>
      <c r="C996" s="79" t="s">
        <v>182</v>
      </c>
      <c r="D996" s="79" t="s">
        <v>315</v>
      </c>
      <c r="E996" s="79" t="s">
        <v>1740</v>
      </c>
      <c r="F996" s="62" t="s">
        <v>26</v>
      </c>
      <c r="G996" s="62" t="str">
        <f>_xlfn.IFNA(VLOOKUP($A996,'Engaged Deals'!$A:$J,2,FALSE),"No")</f>
        <v>Yes</v>
      </c>
      <c r="H996" s="62" t="s">
        <v>65</v>
      </c>
      <c r="I996" s="79" t="s">
        <v>32</v>
      </c>
      <c r="J996" s="80">
        <v>42916</v>
      </c>
      <c r="K996" s="174" t="s">
        <v>1741</v>
      </c>
      <c r="L996" s="79" t="s">
        <v>48</v>
      </c>
      <c r="M996" s="238">
        <v>42916</v>
      </c>
      <c r="N996" s="167">
        <v>10000</v>
      </c>
      <c r="O996" s="373">
        <f t="shared" si="15"/>
        <v>0.01</v>
      </c>
      <c r="P996" s="274">
        <v>12</v>
      </c>
      <c r="Q996" s="238" t="s">
        <v>5535</v>
      </c>
      <c r="R996" s="84" t="s">
        <v>211</v>
      </c>
      <c r="S996" s="79" t="s">
        <v>7</v>
      </c>
      <c r="T996" s="79" t="s">
        <v>477</v>
      </c>
      <c r="U996" s="79" t="s">
        <v>1138</v>
      </c>
      <c r="V996" s="79" t="s">
        <v>5896</v>
      </c>
      <c r="W996" s="79" t="s">
        <v>313</v>
      </c>
      <c r="Y996" s="374" t="s">
        <v>7201</v>
      </c>
    </row>
    <row r="997" spans="1:25" x14ac:dyDescent="0.25">
      <c r="A997" s="273" t="s">
        <v>1595</v>
      </c>
      <c r="B997" s="79" t="s">
        <v>56</v>
      </c>
      <c r="C997" s="79" t="s">
        <v>1541</v>
      </c>
      <c r="D997" s="79" t="s">
        <v>7181</v>
      </c>
      <c r="E997" s="79" t="s">
        <v>316</v>
      </c>
      <c r="F997" s="62" t="s">
        <v>28</v>
      </c>
      <c r="G997" s="62" t="str">
        <f>_xlfn.IFNA(VLOOKUP($A997,'Engaged Deals'!$A:$J,2,FALSE),"No")</f>
        <v>No</v>
      </c>
      <c r="H997" s="62" t="s">
        <v>65</v>
      </c>
      <c r="I997" s="79" t="s">
        <v>36</v>
      </c>
      <c r="J997" s="80">
        <v>42899</v>
      </c>
      <c r="K997" s="174" t="s">
        <v>1596</v>
      </c>
      <c r="L997" s="79" t="s">
        <v>47</v>
      </c>
      <c r="M997" s="238">
        <v>42899</v>
      </c>
      <c r="N997" s="167">
        <v>250000</v>
      </c>
      <c r="O997" s="373">
        <f t="shared" si="15"/>
        <v>0.25</v>
      </c>
      <c r="P997" s="274">
        <v>12</v>
      </c>
      <c r="Q997" s="238" t="s">
        <v>7101</v>
      </c>
      <c r="R997" s="84" t="s">
        <v>103</v>
      </c>
      <c r="S997" s="79" t="s">
        <v>8</v>
      </c>
      <c r="T997" s="79" t="s">
        <v>104</v>
      </c>
      <c r="U997" s="79" t="s">
        <v>7182</v>
      </c>
      <c r="V997" s="79" t="s">
        <v>5884</v>
      </c>
      <c r="W997" s="79" t="s">
        <v>186</v>
      </c>
      <c r="Y997" s="374" t="s">
        <v>7201</v>
      </c>
    </row>
    <row r="998" spans="1:25" x14ac:dyDescent="0.25">
      <c r="A998" s="273" t="s">
        <v>2737</v>
      </c>
      <c r="B998" s="79" t="s">
        <v>56</v>
      </c>
      <c r="C998" s="79" t="s">
        <v>510</v>
      </c>
      <c r="D998" s="79" t="s">
        <v>2738</v>
      </c>
      <c r="E998" s="79" t="s">
        <v>2739</v>
      </c>
      <c r="F998" s="62" t="s">
        <v>26</v>
      </c>
      <c r="G998" s="62" t="str">
        <f>_xlfn.IFNA(VLOOKUP($A998,'Engaged Deals'!$A:$J,2,FALSE),"No")</f>
        <v>No</v>
      </c>
      <c r="H998" s="62" t="s">
        <v>65</v>
      </c>
      <c r="I998" s="79" t="s">
        <v>32</v>
      </c>
      <c r="J998" s="80">
        <v>42850</v>
      </c>
      <c r="K998" s="174" t="s">
        <v>2740</v>
      </c>
      <c r="L998" s="79" t="s">
        <v>46</v>
      </c>
      <c r="M998" s="238">
        <v>42850</v>
      </c>
      <c r="N998" s="167">
        <v>115000</v>
      </c>
      <c r="O998" s="373">
        <f t="shared" si="15"/>
        <v>0.115</v>
      </c>
      <c r="P998" s="274">
        <v>12</v>
      </c>
      <c r="Q998" s="238" t="s">
        <v>1597</v>
      </c>
      <c r="R998" s="84" t="s">
        <v>103</v>
      </c>
      <c r="S998" s="79" t="s">
        <v>7</v>
      </c>
      <c r="T998" s="79" t="s">
        <v>388</v>
      </c>
      <c r="U998" s="79" t="s">
        <v>389</v>
      </c>
      <c r="V998" s="79" t="s">
        <v>6007</v>
      </c>
      <c r="W998" s="79"/>
      <c r="Y998" s="374" t="s">
        <v>7201</v>
      </c>
    </row>
    <row r="999" spans="1:25" x14ac:dyDescent="0.25">
      <c r="A999" s="275" t="s">
        <v>1193</v>
      </c>
      <c r="B999" s="199" t="s">
        <v>60</v>
      </c>
      <c r="C999" s="199" t="s">
        <v>543</v>
      </c>
      <c r="D999" s="199" t="s">
        <v>1194</v>
      </c>
      <c r="E999" s="199" t="s">
        <v>1195</v>
      </c>
      <c r="F999" s="62" t="s">
        <v>6576</v>
      </c>
      <c r="G999" s="62" t="str">
        <f>_xlfn.IFNA(VLOOKUP($A999,'Engaged Deals'!$A:$J,2,FALSE),"No")</f>
        <v>No</v>
      </c>
      <c r="H999" s="62" t="s">
        <v>66</v>
      </c>
      <c r="I999" s="199" t="s">
        <v>43</v>
      </c>
      <c r="J999" s="233">
        <v>42985</v>
      </c>
      <c r="K999" s="234" t="s">
        <v>1196</v>
      </c>
      <c r="L999" s="199" t="s">
        <v>47</v>
      </c>
      <c r="M999" s="233">
        <v>42985</v>
      </c>
      <c r="N999" s="236">
        <v>337777</v>
      </c>
      <c r="O999" s="373">
        <f t="shared" si="15"/>
        <v>0.33777699999999999</v>
      </c>
      <c r="P999" s="276">
        <v>12</v>
      </c>
      <c r="Q999" s="235" t="s">
        <v>7104</v>
      </c>
      <c r="R999" s="237" t="s">
        <v>125</v>
      </c>
      <c r="S999" s="199" t="s">
        <v>7</v>
      </c>
      <c r="T999" s="199" t="s">
        <v>388</v>
      </c>
      <c r="U999" s="199" t="s">
        <v>1197</v>
      </c>
      <c r="V999" s="199" t="s">
        <v>6326</v>
      </c>
      <c r="W999" s="199" t="s">
        <v>313</v>
      </c>
      <c r="Y999" s="374" t="s">
        <v>7201</v>
      </c>
    </row>
    <row r="1000" spans="1:25" x14ac:dyDescent="0.25">
      <c r="A1000" s="273" t="s">
        <v>5687</v>
      </c>
      <c r="B1000" s="79" t="s">
        <v>57</v>
      </c>
      <c r="C1000" s="79" t="s">
        <v>324</v>
      </c>
      <c r="D1000" s="79" t="s">
        <v>1318</v>
      </c>
      <c r="E1000" s="79" t="s">
        <v>5688</v>
      </c>
      <c r="F1000" s="62" t="s">
        <v>26</v>
      </c>
      <c r="G1000" s="62" t="str">
        <f>_xlfn.IFNA(VLOOKUP($A1000,'Engaged Deals'!$A:$J,2,FALSE),"No")</f>
        <v>Yes</v>
      </c>
      <c r="H1000" s="62" t="s">
        <v>65</v>
      </c>
      <c r="I1000" s="79" t="s">
        <v>32</v>
      </c>
      <c r="J1000" s="80">
        <v>42904</v>
      </c>
      <c r="K1000" s="174" t="s">
        <v>5975</v>
      </c>
      <c r="L1000" s="79" t="s">
        <v>47</v>
      </c>
      <c r="M1000" s="238">
        <v>42904</v>
      </c>
      <c r="N1000" s="167">
        <v>150000</v>
      </c>
      <c r="O1000" s="373">
        <f t="shared" si="15"/>
        <v>0.15</v>
      </c>
      <c r="P1000" s="274">
        <v>6</v>
      </c>
      <c r="Q1000" s="238" t="s">
        <v>7102</v>
      </c>
      <c r="R1000" s="84" t="s">
        <v>103</v>
      </c>
      <c r="S1000" s="79" t="s">
        <v>8</v>
      </c>
      <c r="T1000" s="79" t="s">
        <v>104</v>
      </c>
      <c r="U1000" s="79" t="s">
        <v>105</v>
      </c>
      <c r="V1000" s="79" t="s">
        <v>5976</v>
      </c>
      <c r="W1000" s="79" t="s">
        <v>186</v>
      </c>
      <c r="Y1000" s="374" t="s">
        <v>7201</v>
      </c>
    </row>
    <row r="1001" spans="1:25" x14ac:dyDescent="0.25">
      <c r="A1001" s="275" t="s">
        <v>520</v>
      </c>
      <c r="B1001" s="199" t="s">
        <v>56</v>
      </c>
      <c r="C1001" s="199" t="s">
        <v>161</v>
      </c>
      <c r="D1001" s="199" t="s">
        <v>521</v>
      </c>
      <c r="E1001" s="199" t="s">
        <v>522</v>
      </c>
      <c r="F1001" s="62" t="s">
        <v>26</v>
      </c>
      <c r="G1001" s="62" t="str">
        <f>_xlfn.IFNA(VLOOKUP($A1001,'Engaged Deals'!$A:$J,2,FALSE),"No")</f>
        <v>No</v>
      </c>
      <c r="H1001" s="62" t="s">
        <v>66</v>
      </c>
      <c r="I1001" s="199" t="s">
        <v>32</v>
      </c>
      <c r="J1001" s="233">
        <v>43007</v>
      </c>
      <c r="K1001" s="234" t="s">
        <v>523</v>
      </c>
      <c r="L1001" s="199" t="s">
        <v>47</v>
      </c>
      <c r="M1001" s="233">
        <v>43007</v>
      </c>
      <c r="N1001" s="236">
        <v>1000000</v>
      </c>
      <c r="O1001" s="373">
        <f t="shared" si="15"/>
        <v>1</v>
      </c>
      <c r="P1001" s="276">
        <v>1</v>
      </c>
      <c r="Q1001" s="235" t="s">
        <v>7102</v>
      </c>
      <c r="R1001" s="237" t="s">
        <v>103</v>
      </c>
      <c r="S1001" s="199" t="s">
        <v>13</v>
      </c>
      <c r="T1001" s="199" t="s">
        <v>126</v>
      </c>
      <c r="U1001" s="199" t="s">
        <v>524</v>
      </c>
      <c r="V1001" s="199" t="s">
        <v>6306</v>
      </c>
      <c r="W1001" s="199" t="s">
        <v>525</v>
      </c>
      <c r="Y1001" s="374" t="s">
        <v>7201</v>
      </c>
    </row>
    <row r="1002" spans="1:25" x14ac:dyDescent="0.25">
      <c r="A1002" s="79" t="s">
        <v>2814</v>
      </c>
      <c r="B1002" s="79" t="s">
        <v>57</v>
      </c>
      <c r="C1002" s="79" t="s">
        <v>775</v>
      </c>
      <c r="D1002" s="79" t="s">
        <v>2815</v>
      </c>
      <c r="E1002" s="79" t="s">
        <v>2816</v>
      </c>
      <c r="F1002" s="62" t="s">
        <v>25</v>
      </c>
      <c r="G1002" s="62" t="str">
        <f>_xlfn.IFNA(VLOOKUP($A1002,'Engaged Deals'!$A:$J,2,FALSE),"No")</f>
        <v>No</v>
      </c>
      <c r="H1002" s="62" t="s">
        <v>68</v>
      </c>
      <c r="I1002" s="79" t="s">
        <v>41</v>
      </c>
      <c r="J1002" s="80">
        <v>42766</v>
      </c>
      <c r="K1002" s="174" t="s">
        <v>2817</v>
      </c>
      <c r="L1002" s="79" t="s">
        <v>46</v>
      </c>
      <c r="M1002" s="238">
        <v>42766</v>
      </c>
      <c r="N1002" s="167">
        <v>100000</v>
      </c>
      <c r="O1002" s="373">
        <f t="shared" si="15"/>
        <v>0.1</v>
      </c>
      <c r="P1002" s="84">
        <v>1</v>
      </c>
      <c r="Q1002" s="238" t="s">
        <v>2818</v>
      </c>
      <c r="R1002" s="79" t="s">
        <v>125</v>
      </c>
      <c r="S1002" s="79" t="s">
        <v>10</v>
      </c>
      <c r="T1002" s="79" t="s">
        <v>2819</v>
      </c>
      <c r="U1002" s="79" t="s">
        <v>2820</v>
      </c>
      <c r="V1002" s="79" t="s">
        <v>5551</v>
      </c>
      <c r="W1002" s="79" t="s">
        <v>297</v>
      </c>
      <c r="Y1002" s="374" t="s">
        <v>7201</v>
      </c>
    </row>
    <row r="1003" spans="1:25" x14ac:dyDescent="0.25">
      <c r="A1003" s="273" t="s">
        <v>1591</v>
      </c>
      <c r="B1003" s="79" t="s">
        <v>57</v>
      </c>
      <c r="C1003" s="79" t="s">
        <v>182</v>
      </c>
      <c r="D1003" s="79" t="s">
        <v>1592</v>
      </c>
      <c r="E1003" s="79" t="s">
        <v>1593</v>
      </c>
      <c r="F1003" s="62" t="s">
        <v>26</v>
      </c>
      <c r="G1003" s="62" t="str">
        <f>_xlfn.IFNA(VLOOKUP($A1003,'Engaged Deals'!$A:$J,2,FALSE),"No")</f>
        <v>No</v>
      </c>
      <c r="H1003" s="62" t="s">
        <v>65</v>
      </c>
      <c r="I1003" s="79" t="s">
        <v>32</v>
      </c>
      <c r="J1003" s="80">
        <v>42885</v>
      </c>
      <c r="K1003" s="174" t="s">
        <v>1594</v>
      </c>
      <c r="L1003" s="79" t="s">
        <v>46</v>
      </c>
      <c r="M1003" s="238">
        <v>42948</v>
      </c>
      <c r="N1003" s="167">
        <v>250000</v>
      </c>
      <c r="O1003" s="373">
        <f t="shared" si="15"/>
        <v>0.25</v>
      </c>
      <c r="P1003" s="274">
        <v>6</v>
      </c>
      <c r="Q1003" s="238" t="s">
        <v>7175</v>
      </c>
      <c r="R1003" s="84" t="s">
        <v>125</v>
      </c>
      <c r="S1003" s="79" t="s">
        <v>8</v>
      </c>
      <c r="T1003" s="79" t="s">
        <v>104</v>
      </c>
      <c r="U1003" s="79" t="s">
        <v>105</v>
      </c>
      <c r="V1003" s="79" t="s">
        <v>5883</v>
      </c>
      <c r="W1003" s="79" t="s">
        <v>186</v>
      </c>
      <c r="Y1003" s="374" t="s">
        <v>7201</v>
      </c>
    </row>
    <row r="1004" spans="1:25" x14ac:dyDescent="0.25">
      <c r="A1004" s="275" t="s">
        <v>6424</v>
      </c>
      <c r="B1004" s="199" t="s">
        <v>57</v>
      </c>
      <c r="C1004" s="199" t="s">
        <v>775</v>
      </c>
      <c r="D1004" s="199" t="s">
        <v>6425</v>
      </c>
      <c r="E1004" s="199" t="s">
        <v>316</v>
      </c>
      <c r="F1004" s="62" t="s">
        <v>25</v>
      </c>
      <c r="G1004" s="62" t="str">
        <f>_xlfn.IFNA(VLOOKUP($A1004,'Engaged Deals'!$A:$J,2,FALSE),"No")</f>
        <v>No</v>
      </c>
      <c r="H1004" s="62" t="s">
        <v>67</v>
      </c>
      <c r="I1004" s="199" t="s">
        <v>35</v>
      </c>
      <c r="J1004" s="233">
        <v>43089</v>
      </c>
      <c r="K1004" s="234" t="s">
        <v>6465</v>
      </c>
      <c r="L1004" s="199" t="s">
        <v>47</v>
      </c>
      <c r="M1004" s="235">
        <v>43089</v>
      </c>
      <c r="N1004" s="236">
        <v>200000</v>
      </c>
      <c r="O1004" s="373">
        <f t="shared" si="15"/>
        <v>0.2</v>
      </c>
      <c r="P1004" s="276">
        <v>12</v>
      </c>
      <c r="Q1004" s="235" t="s">
        <v>5535</v>
      </c>
      <c r="R1004" s="237" t="s">
        <v>125</v>
      </c>
      <c r="S1004" s="199" t="s">
        <v>8</v>
      </c>
      <c r="T1004" s="199" t="s">
        <v>104</v>
      </c>
      <c r="U1004" s="199" t="s">
        <v>105</v>
      </c>
      <c r="V1004" s="199" t="s">
        <v>6466</v>
      </c>
      <c r="W1004" s="199" t="s">
        <v>1496</v>
      </c>
      <c r="Y1004" s="374" t="s">
        <v>7201</v>
      </c>
    </row>
    <row r="1005" spans="1:25" x14ac:dyDescent="0.25">
      <c r="A1005" s="281" t="s">
        <v>7349</v>
      </c>
      <c r="B1005" s="282" t="s">
        <v>57</v>
      </c>
      <c r="C1005" s="282" t="s">
        <v>182</v>
      </c>
      <c r="D1005" s="282" t="s">
        <v>7350</v>
      </c>
      <c r="E1005" s="282" t="s">
        <v>7351</v>
      </c>
      <c r="F1005" s="62" t="s">
        <v>27</v>
      </c>
      <c r="G1005" s="62" t="str">
        <f>_xlfn.IFNA(VLOOKUP($A1005,'Engaged Deals'!$A:$J,2,FALSE),"No")</f>
        <v>No</v>
      </c>
      <c r="H1005" s="62" t="s">
        <v>65</v>
      </c>
      <c r="I1005" s="282" t="s">
        <v>40</v>
      </c>
      <c r="J1005" s="283">
        <v>42915</v>
      </c>
      <c r="K1005" s="284" t="s">
        <v>7352</v>
      </c>
      <c r="L1005" s="282" t="s">
        <v>46</v>
      </c>
      <c r="M1005" s="285">
        <v>42915</v>
      </c>
      <c r="N1005" s="286">
        <v>50000</v>
      </c>
      <c r="O1005" s="373">
        <f t="shared" si="15"/>
        <v>0.05</v>
      </c>
      <c r="P1005" s="287">
        <v>12</v>
      </c>
      <c r="Q1005" s="285" t="s">
        <v>7102</v>
      </c>
      <c r="R1005" s="288" t="s">
        <v>103</v>
      </c>
      <c r="S1005" s="282" t="s">
        <v>8</v>
      </c>
      <c r="T1005" s="282" t="s">
        <v>104</v>
      </c>
      <c r="U1005" s="282" t="s">
        <v>105</v>
      </c>
      <c r="V1005" s="79" t="s">
        <v>7353</v>
      </c>
      <c r="W1005" s="79" t="s">
        <v>667</v>
      </c>
      <c r="Y1005" s="374" t="s">
        <v>7201</v>
      </c>
    </row>
    <row r="1006" spans="1:25" x14ac:dyDescent="0.25">
      <c r="A1006" s="281" t="s">
        <v>7349</v>
      </c>
      <c r="B1006" s="282" t="s">
        <v>57</v>
      </c>
      <c r="C1006" s="282" t="s">
        <v>182</v>
      </c>
      <c r="D1006" s="282" t="s">
        <v>7350</v>
      </c>
      <c r="E1006" s="282" t="s">
        <v>7351</v>
      </c>
      <c r="F1006" s="62" t="s">
        <v>27</v>
      </c>
      <c r="G1006" s="62" t="str">
        <f>_xlfn.IFNA(VLOOKUP($A1006,'Engaged Deals'!$A:$J,2,FALSE),"No")</f>
        <v>No</v>
      </c>
      <c r="H1006" s="62" t="s">
        <v>65</v>
      </c>
      <c r="I1006" s="319" t="s">
        <v>40</v>
      </c>
      <c r="J1006" s="283">
        <v>42915</v>
      </c>
      <c r="K1006" s="284" t="s">
        <v>7352</v>
      </c>
      <c r="L1006" s="282" t="s">
        <v>46</v>
      </c>
      <c r="M1006" s="285">
        <v>42915</v>
      </c>
      <c r="N1006" s="286">
        <v>25000</v>
      </c>
      <c r="O1006" s="373">
        <f t="shared" si="15"/>
        <v>2.5000000000000001E-2</v>
      </c>
      <c r="P1006" s="287">
        <v>12</v>
      </c>
      <c r="Q1006" s="285" t="s">
        <v>7102</v>
      </c>
      <c r="R1006" s="288" t="s">
        <v>103</v>
      </c>
      <c r="S1006" s="282" t="s">
        <v>7</v>
      </c>
      <c r="T1006" s="282" t="s">
        <v>477</v>
      </c>
      <c r="U1006" s="282" t="s">
        <v>1302</v>
      </c>
      <c r="V1006" s="79" t="s">
        <v>7353</v>
      </c>
      <c r="W1006" s="79" t="s">
        <v>667</v>
      </c>
      <c r="Y1006" s="374" t="s">
        <v>7201</v>
      </c>
    </row>
    <row r="1007" spans="1:25" x14ac:dyDescent="0.25">
      <c r="A1007" s="273" t="s">
        <v>293</v>
      </c>
      <c r="B1007" s="79" t="s">
        <v>56</v>
      </c>
      <c r="C1007" s="79" t="s">
        <v>161</v>
      </c>
      <c r="D1007" s="79" t="s">
        <v>294</v>
      </c>
      <c r="E1007" s="79" t="s">
        <v>295</v>
      </c>
      <c r="F1007" s="62" t="s">
        <v>26</v>
      </c>
      <c r="G1007" s="62" t="str">
        <f>_xlfn.IFNA(VLOOKUP($A1007,'Engaged Deals'!$A:$J,2,FALSE),"No")</f>
        <v>Yes</v>
      </c>
      <c r="H1007" s="62" t="s">
        <v>65</v>
      </c>
      <c r="I1007" s="79" t="s">
        <v>32</v>
      </c>
      <c r="J1007" s="80">
        <v>42888</v>
      </c>
      <c r="K1007" s="174" t="s">
        <v>296</v>
      </c>
      <c r="L1007" s="79" t="s">
        <v>47</v>
      </c>
      <c r="M1007" s="238">
        <v>42888</v>
      </c>
      <c r="N1007" s="167">
        <v>2500000</v>
      </c>
      <c r="O1007" s="373">
        <f t="shared" si="15"/>
        <v>2.5</v>
      </c>
      <c r="P1007" s="274">
        <v>12</v>
      </c>
      <c r="Q1007" s="238" t="s">
        <v>7115</v>
      </c>
      <c r="R1007" s="84" t="s">
        <v>211</v>
      </c>
      <c r="S1007" s="79" t="s">
        <v>8</v>
      </c>
      <c r="T1007" s="79" t="s">
        <v>104</v>
      </c>
      <c r="U1007" s="79" t="s">
        <v>105</v>
      </c>
      <c r="V1007" s="79" t="s">
        <v>5521</v>
      </c>
      <c r="W1007" s="79" t="s">
        <v>297</v>
      </c>
      <c r="X1007" s="1" t="s">
        <v>7800</v>
      </c>
      <c r="Y1007" s="374" t="s">
        <v>7201</v>
      </c>
    </row>
    <row r="1008" spans="1:25" x14ac:dyDescent="0.25">
      <c r="A1008" s="275" t="s">
        <v>460</v>
      </c>
      <c r="B1008" s="199" t="s">
        <v>57</v>
      </c>
      <c r="C1008" s="199" t="s">
        <v>98</v>
      </c>
      <c r="D1008" s="199" t="s">
        <v>461</v>
      </c>
      <c r="E1008" s="199" t="s">
        <v>462</v>
      </c>
      <c r="F1008" s="62" t="s">
        <v>26</v>
      </c>
      <c r="G1008" s="62" t="str">
        <f>_xlfn.IFNA(VLOOKUP($A1008,'Engaged Deals'!$A:$J,2,FALSE),"No")</f>
        <v>No</v>
      </c>
      <c r="H1008" s="62" t="s">
        <v>66</v>
      </c>
      <c r="I1008" s="199" t="s">
        <v>33</v>
      </c>
      <c r="J1008" s="233">
        <v>42929</v>
      </c>
      <c r="K1008" s="234" t="s">
        <v>463</v>
      </c>
      <c r="L1008" s="199" t="s">
        <v>47</v>
      </c>
      <c r="M1008" s="233">
        <v>42929</v>
      </c>
      <c r="N1008" s="236">
        <v>1500000</v>
      </c>
      <c r="O1008" s="373">
        <f t="shared" si="15"/>
        <v>1.5</v>
      </c>
      <c r="P1008" s="276">
        <v>1</v>
      </c>
      <c r="Q1008" s="235" t="s">
        <v>7101</v>
      </c>
      <c r="R1008" s="237" t="s">
        <v>103</v>
      </c>
      <c r="S1008" s="199" t="s">
        <v>8</v>
      </c>
      <c r="T1008" s="199" t="s">
        <v>134</v>
      </c>
      <c r="U1008" s="199" t="s">
        <v>465</v>
      </c>
      <c r="V1008" s="199" t="s">
        <v>106</v>
      </c>
      <c r="W1008" s="199" t="s">
        <v>212</v>
      </c>
      <c r="Y1008" s="374" t="s">
        <v>7201</v>
      </c>
    </row>
    <row r="1009" spans="1:25" x14ac:dyDescent="0.25">
      <c r="A1009" s="273" t="s">
        <v>1938</v>
      </c>
      <c r="B1009" s="79" t="s">
        <v>56</v>
      </c>
      <c r="C1009" s="79" t="s">
        <v>117</v>
      </c>
      <c r="D1009" s="79" t="s">
        <v>1939</v>
      </c>
      <c r="E1009" s="79" t="s">
        <v>1940</v>
      </c>
      <c r="F1009" s="62" t="s">
        <v>25</v>
      </c>
      <c r="G1009" s="62" t="str">
        <f>_xlfn.IFNA(VLOOKUP($A1009,'Engaged Deals'!$A:$J,2,FALSE),"No")</f>
        <v>No</v>
      </c>
      <c r="H1009" s="62" t="s">
        <v>65</v>
      </c>
      <c r="I1009" s="79" t="s">
        <v>35</v>
      </c>
      <c r="J1009" s="80">
        <v>42903</v>
      </c>
      <c r="K1009" s="174" t="s">
        <v>1941</v>
      </c>
      <c r="L1009" s="79" t="s">
        <v>47</v>
      </c>
      <c r="M1009" s="238">
        <v>42903</v>
      </c>
      <c r="N1009" s="167">
        <v>200000</v>
      </c>
      <c r="O1009" s="373">
        <f t="shared" si="15"/>
        <v>0.2</v>
      </c>
      <c r="P1009" s="274">
        <v>12</v>
      </c>
      <c r="Q1009" s="238" t="s">
        <v>1942</v>
      </c>
      <c r="R1009" s="84" t="s">
        <v>125</v>
      </c>
      <c r="S1009" s="79" t="s">
        <v>7</v>
      </c>
      <c r="T1009" s="79" t="s">
        <v>477</v>
      </c>
      <c r="U1009" s="79" t="s">
        <v>1302</v>
      </c>
      <c r="V1009" s="79" t="s">
        <v>5923</v>
      </c>
      <c r="W1009" s="79" t="s">
        <v>313</v>
      </c>
      <c r="Y1009" s="374" t="s">
        <v>7201</v>
      </c>
    </row>
    <row r="1010" spans="1:25" x14ac:dyDescent="0.25">
      <c r="A1010" s="275" t="s">
        <v>1336</v>
      </c>
      <c r="B1010" s="199" t="s">
        <v>56</v>
      </c>
      <c r="C1010" s="199" t="s">
        <v>109</v>
      </c>
      <c r="D1010" s="199" t="s">
        <v>1294</v>
      </c>
      <c r="E1010" s="199" t="s">
        <v>1337</v>
      </c>
      <c r="F1010" s="62" t="s">
        <v>28</v>
      </c>
      <c r="G1010" s="62" t="str">
        <f>_xlfn.IFNA(VLOOKUP($A1010,'Engaged Deals'!$A:$J,2,FALSE),"No")</f>
        <v>No</v>
      </c>
      <c r="H1010" s="62" t="s">
        <v>66</v>
      </c>
      <c r="I1010" s="199" t="s">
        <v>43</v>
      </c>
      <c r="J1010" s="233">
        <v>42922</v>
      </c>
      <c r="K1010" s="234" t="s">
        <v>1338</v>
      </c>
      <c r="L1010" s="199" t="s">
        <v>46</v>
      </c>
      <c r="M1010" s="233">
        <v>42922</v>
      </c>
      <c r="N1010" s="236">
        <v>300000</v>
      </c>
      <c r="O1010" s="373">
        <f t="shared" si="15"/>
        <v>0.3</v>
      </c>
      <c r="P1010" s="276">
        <v>4</v>
      </c>
      <c r="Q1010" s="235" t="s">
        <v>113</v>
      </c>
      <c r="R1010" s="237" t="s">
        <v>125</v>
      </c>
      <c r="S1010" s="199" t="s">
        <v>8</v>
      </c>
      <c r="T1010" s="199" t="s">
        <v>104</v>
      </c>
      <c r="U1010" s="199"/>
      <c r="V1010" s="199" t="s">
        <v>5850</v>
      </c>
      <c r="W1010" s="199" t="s">
        <v>1297</v>
      </c>
      <c r="Y1010" s="374" t="s">
        <v>7201</v>
      </c>
    </row>
    <row r="1011" spans="1:25" x14ac:dyDescent="0.25">
      <c r="A1011" s="273" t="s">
        <v>3038</v>
      </c>
      <c r="B1011" s="79" t="s">
        <v>57</v>
      </c>
      <c r="C1011" s="79" t="s">
        <v>98</v>
      </c>
      <c r="D1011" s="79" t="s">
        <v>3039</v>
      </c>
      <c r="E1011" s="79" t="s">
        <v>3040</v>
      </c>
      <c r="F1011" s="62" t="s">
        <v>26</v>
      </c>
      <c r="G1011" s="62" t="str">
        <f>_xlfn.IFNA(VLOOKUP($A1011,'Engaged Deals'!$A:$J,2,FALSE),"No")</f>
        <v>No</v>
      </c>
      <c r="H1011" s="62" t="s">
        <v>65</v>
      </c>
      <c r="I1011" s="79" t="s">
        <v>32</v>
      </c>
      <c r="J1011" s="80">
        <v>42909</v>
      </c>
      <c r="K1011" s="174" t="s">
        <v>3041</v>
      </c>
      <c r="L1011" s="79" t="s">
        <v>47</v>
      </c>
      <c r="M1011" s="238">
        <v>42919</v>
      </c>
      <c r="N1011" s="167">
        <v>100000</v>
      </c>
      <c r="O1011" s="373">
        <f t="shared" si="15"/>
        <v>0.1</v>
      </c>
      <c r="P1011" s="274">
        <v>12</v>
      </c>
      <c r="Q1011" s="238" t="s">
        <v>7102</v>
      </c>
      <c r="R1011" s="84" t="s">
        <v>125</v>
      </c>
      <c r="S1011" s="79" t="s">
        <v>18</v>
      </c>
      <c r="T1011" s="79" t="s">
        <v>488</v>
      </c>
      <c r="U1011" s="79" t="s">
        <v>3042</v>
      </c>
      <c r="V1011" s="79" t="s">
        <v>106</v>
      </c>
      <c r="W1011" s="79" t="s">
        <v>1091</v>
      </c>
      <c r="Y1011" s="374" t="s">
        <v>7201</v>
      </c>
    </row>
    <row r="1012" spans="1:25" x14ac:dyDescent="0.25">
      <c r="A1012" s="273" t="s">
        <v>3892</v>
      </c>
      <c r="B1012" s="79" t="s">
        <v>57</v>
      </c>
      <c r="C1012" s="79" t="s">
        <v>775</v>
      </c>
      <c r="D1012" s="79" t="s">
        <v>3893</v>
      </c>
      <c r="E1012" s="79" t="s">
        <v>3894</v>
      </c>
      <c r="F1012" s="62" t="s">
        <v>26</v>
      </c>
      <c r="G1012" s="62" t="str">
        <f>_xlfn.IFNA(VLOOKUP($A1012,'Engaged Deals'!$A:$J,2,FALSE),"No")</f>
        <v>No</v>
      </c>
      <c r="H1012" s="62" t="s">
        <v>65</v>
      </c>
      <c r="I1012" s="79" t="s">
        <v>33</v>
      </c>
      <c r="J1012" s="80">
        <v>42859</v>
      </c>
      <c r="K1012" s="174" t="s">
        <v>3895</v>
      </c>
      <c r="L1012" s="79" t="s">
        <v>48</v>
      </c>
      <c r="M1012" s="238">
        <v>42859</v>
      </c>
      <c r="N1012" s="167">
        <v>50000</v>
      </c>
      <c r="O1012" s="373">
        <f t="shared" si="15"/>
        <v>0.05</v>
      </c>
      <c r="P1012" s="274">
        <v>1</v>
      </c>
      <c r="Q1012" s="238" t="s">
        <v>305</v>
      </c>
      <c r="R1012" s="84" t="s">
        <v>125</v>
      </c>
      <c r="S1012" s="79" t="s">
        <v>13</v>
      </c>
      <c r="T1012" s="79" t="s">
        <v>126</v>
      </c>
      <c r="U1012" s="79" t="s">
        <v>733</v>
      </c>
      <c r="V1012" s="79" t="s">
        <v>6824</v>
      </c>
      <c r="W1012" s="79" t="s">
        <v>435</v>
      </c>
      <c r="Y1012" s="374" t="s">
        <v>7201</v>
      </c>
    </row>
    <row r="1013" spans="1:25" x14ac:dyDescent="0.25">
      <c r="A1013" s="275" t="s">
        <v>3712</v>
      </c>
      <c r="B1013" s="199" t="s">
        <v>56</v>
      </c>
      <c r="C1013" s="199" t="s">
        <v>109</v>
      </c>
      <c r="D1013" s="199" t="s">
        <v>823</v>
      </c>
      <c r="E1013" s="199" t="s">
        <v>3713</v>
      </c>
      <c r="F1013" s="62" t="s">
        <v>28</v>
      </c>
      <c r="G1013" s="62" t="str">
        <f>_xlfn.IFNA(VLOOKUP($A1013,'Engaged Deals'!$A:$J,2,FALSE),"No")</f>
        <v>No</v>
      </c>
      <c r="H1013" s="62" t="s">
        <v>66</v>
      </c>
      <c r="I1013" s="199" t="s">
        <v>31</v>
      </c>
      <c r="J1013" s="233">
        <v>42944</v>
      </c>
      <c r="K1013" s="234" t="s">
        <v>3714</v>
      </c>
      <c r="L1013" s="199" t="s">
        <v>47</v>
      </c>
      <c r="M1013" s="233">
        <v>42944</v>
      </c>
      <c r="N1013" s="236">
        <v>60000</v>
      </c>
      <c r="O1013" s="373">
        <f t="shared" si="15"/>
        <v>0.06</v>
      </c>
      <c r="P1013" s="276">
        <v>12</v>
      </c>
      <c r="Q1013" s="235" t="s">
        <v>7102</v>
      </c>
      <c r="R1013" s="237" t="s">
        <v>103</v>
      </c>
      <c r="S1013" s="199" t="s">
        <v>15</v>
      </c>
      <c r="T1013" s="199" t="s">
        <v>278</v>
      </c>
      <c r="U1013" s="199" t="s">
        <v>2013</v>
      </c>
      <c r="V1013" s="199" t="s">
        <v>6394</v>
      </c>
      <c r="W1013" s="199" t="s">
        <v>3715</v>
      </c>
      <c r="Y1013" s="374" t="s">
        <v>7201</v>
      </c>
    </row>
    <row r="1014" spans="1:25" x14ac:dyDescent="0.25">
      <c r="A1014" s="273" t="s">
        <v>1469</v>
      </c>
      <c r="B1014" s="79" t="s">
        <v>56</v>
      </c>
      <c r="C1014" s="79" t="s">
        <v>235</v>
      </c>
      <c r="D1014" s="79" t="s">
        <v>1470</v>
      </c>
      <c r="E1014" s="79" t="s">
        <v>1471</v>
      </c>
      <c r="F1014" s="62" t="s">
        <v>24</v>
      </c>
      <c r="G1014" s="62" t="str">
        <f>_xlfn.IFNA(VLOOKUP($A1014,'Engaged Deals'!$A:$J,2,FALSE),"No")</f>
        <v>Yes</v>
      </c>
      <c r="H1014" s="62" t="s">
        <v>65</v>
      </c>
      <c r="I1014" s="79" t="s">
        <v>37</v>
      </c>
      <c r="J1014" s="80">
        <v>42906</v>
      </c>
      <c r="K1014" s="174" t="s">
        <v>1472</v>
      </c>
      <c r="L1014" s="79" t="s">
        <v>47</v>
      </c>
      <c r="M1014" s="238">
        <v>42906</v>
      </c>
      <c r="N1014" s="167">
        <v>260000</v>
      </c>
      <c r="O1014" s="373">
        <f t="shared" si="15"/>
        <v>0.26</v>
      </c>
      <c r="P1014" s="274">
        <v>1</v>
      </c>
      <c r="Q1014" s="238" t="s">
        <v>7101</v>
      </c>
      <c r="R1014" s="84" t="s">
        <v>103</v>
      </c>
      <c r="S1014" s="79" t="s">
        <v>7</v>
      </c>
      <c r="T1014" s="79" t="s">
        <v>306</v>
      </c>
      <c r="U1014" s="79" t="s">
        <v>1473</v>
      </c>
      <c r="V1014" s="79" t="s">
        <v>5866</v>
      </c>
      <c r="W1014" s="79" t="s">
        <v>313</v>
      </c>
      <c r="Y1014" s="374" t="s">
        <v>7201</v>
      </c>
    </row>
    <row r="1015" spans="1:25" x14ac:dyDescent="0.25">
      <c r="A1015" s="278" t="s">
        <v>7639</v>
      </c>
      <c r="B1015" s="268" t="s">
        <v>60</v>
      </c>
      <c r="C1015" s="268" t="s">
        <v>805</v>
      </c>
      <c r="D1015" s="268" t="s">
        <v>7640</v>
      </c>
      <c r="E1015" s="268" t="s">
        <v>7641</v>
      </c>
      <c r="F1015" s="62" t="s">
        <v>27</v>
      </c>
      <c r="G1015" s="62" t="str">
        <f>_xlfn.IFNA(VLOOKUP($A1015,'Engaged Deals'!$A:$J,2,FALSE),"No")</f>
        <v>No</v>
      </c>
      <c r="H1015" s="62" t="s">
        <v>66</v>
      </c>
      <c r="I1015" s="268" t="s">
        <v>39</v>
      </c>
      <c r="J1015" s="269">
        <v>43003</v>
      </c>
      <c r="K1015" s="270" t="s">
        <v>7642</v>
      </c>
      <c r="L1015" s="268" t="s">
        <v>46</v>
      </c>
      <c r="M1015" s="269">
        <v>43003</v>
      </c>
      <c r="N1015" s="271">
        <v>50500</v>
      </c>
      <c r="O1015" s="373">
        <f t="shared" si="15"/>
        <v>5.0500000000000003E-2</v>
      </c>
      <c r="P1015" s="280">
        <v>12</v>
      </c>
      <c r="Q1015" s="279" t="s">
        <v>7101</v>
      </c>
      <c r="R1015" s="272" t="s">
        <v>103</v>
      </c>
      <c r="S1015" s="268" t="s">
        <v>7</v>
      </c>
      <c r="T1015" s="268" t="s">
        <v>388</v>
      </c>
      <c r="U1015" s="268" t="s">
        <v>389</v>
      </c>
      <c r="V1015" s="199" t="s">
        <v>5532</v>
      </c>
      <c r="W1015" s="199"/>
      <c r="Y1015" s="374" t="s">
        <v>7201</v>
      </c>
    </row>
    <row r="1016" spans="1:25" x14ac:dyDescent="0.25">
      <c r="A1016" s="273" t="s">
        <v>2584</v>
      </c>
      <c r="B1016" s="79" t="s">
        <v>59</v>
      </c>
      <c r="C1016" s="79" t="s">
        <v>468</v>
      </c>
      <c r="D1016" s="79" t="s">
        <v>2585</v>
      </c>
      <c r="E1016" s="79" t="s">
        <v>2586</v>
      </c>
      <c r="F1016" s="62" t="s">
        <v>26</v>
      </c>
      <c r="G1016" s="62" t="str">
        <f>_xlfn.IFNA(VLOOKUP($A1016,'Engaged Deals'!$A:$J,2,FALSE),"No")</f>
        <v>No</v>
      </c>
      <c r="H1016" s="62" t="s">
        <v>65</v>
      </c>
      <c r="I1016" s="79" t="s">
        <v>32</v>
      </c>
      <c r="J1016" s="80">
        <v>42911</v>
      </c>
      <c r="K1016" s="174" t="s">
        <v>2587</v>
      </c>
      <c r="L1016" s="79" t="s">
        <v>46</v>
      </c>
      <c r="M1016" s="238">
        <v>42911</v>
      </c>
      <c r="N1016" s="167">
        <v>145511</v>
      </c>
      <c r="O1016" s="373">
        <f t="shared" si="15"/>
        <v>0.145511</v>
      </c>
      <c r="P1016" s="274">
        <v>12</v>
      </c>
      <c r="Q1016" s="238" t="s">
        <v>6781</v>
      </c>
      <c r="R1016" s="84" t="s">
        <v>103</v>
      </c>
      <c r="S1016" s="79" t="s">
        <v>9</v>
      </c>
      <c r="T1016" s="79" t="s">
        <v>327</v>
      </c>
      <c r="U1016" s="79" t="s">
        <v>2588</v>
      </c>
      <c r="V1016" s="79" t="s">
        <v>6060</v>
      </c>
      <c r="W1016" s="79" t="s">
        <v>2589</v>
      </c>
      <c r="Y1016" s="374" t="s">
        <v>7201</v>
      </c>
    </row>
    <row r="1017" spans="1:25" x14ac:dyDescent="0.25">
      <c r="A1017" s="273" t="s">
        <v>446</v>
      </c>
      <c r="B1017" s="79" t="s">
        <v>56</v>
      </c>
      <c r="C1017" s="79" t="s">
        <v>109</v>
      </c>
      <c r="D1017" s="79" t="s">
        <v>447</v>
      </c>
      <c r="E1017" s="79" t="s">
        <v>448</v>
      </c>
      <c r="F1017" s="62" t="s">
        <v>28</v>
      </c>
      <c r="G1017" s="62" t="str">
        <f>_xlfn.IFNA(VLOOKUP($A1017,'Engaged Deals'!$A:$J,2,FALSE),"No")</f>
        <v>No</v>
      </c>
      <c r="H1017" s="62" t="s">
        <v>65</v>
      </c>
      <c r="I1017" s="79" t="s">
        <v>36</v>
      </c>
      <c r="J1017" s="80">
        <v>42909</v>
      </c>
      <c r="K1017" s="174" t="s">
        <v>449</v>
      </c>
      <c r="L1017" s="79" t="s">
        <v>46</v>
      </c>
      <c r="M1017" s="238">
        <v>43080</v>
      </c>
      <c r="N1017" s="167">
        <v>1500000</v>
      </c>
      <c r="O1017" s="373">
        <f t="shared" si="15"/>
        <v>1.5</v>
      </c>
      <c r="P1017" s="274">
        <v>12</v>
      </c>
      <c r="Q1017" s="238" t="s">
        <v>445</v>
      </c>
      <c r="R1017" s="84" t="s">
        <v>125</v>
      </c>
      <c r="S1017" s="79" t="s">
        <v>8</v>
      </c>
      <c r="T1017" s="79" t="s">
        <v>134</v>
      </c>
      <c r="U1017" s="79" t="s">
        <v>5491</v>
      </c>
      <c r="V1017" s="79" t="s">
        <v>5775</v>
      </c>
      <c r="W1017" s="79"/>
      <c r="Y1017" s="374" t="s">
        <v>7201</v>
      </c>
    </row>
    <row r="1018" spans="1:25" x14ac:dyDescent="0.25">
      <c r="A1018" s="273" t="s">
        <v>446</v>
      </c>
      <c r="B1018" s="79" t="s">
        <v>56</v>
      </c>
      <c r="C1018" s="79" t="s">
        <v>109</v>
      </c>
      <c r="D1018" s="79" t="s">
        <v>447</v>
      </c>
      <c r="E1018" s="79" t="s">
        <v>448</v>
      </c>
      <c r="F1018" s="62" t="s">
        <v>28</v>
      </c>
      <c r="G1018" s="62" t="str">
        <f>_xlfn.IFNA(VLOOKUP($A1018,'Engaged Deals'!$A:$J,2,FALSE),"No")</f>
        <v>No</v>
      </c>
      <c r="H1018" s="62" t="s">
        <v>65</v>
      </c>
      <c r="I1018" s="79" t="s">
        <v>36</v>
      </c>
      <c r="J1018" s="80">
        <v>42909</v>
      </c>
      <c r="K1018" s="174" t="s">
        <v>449</v>
      </c>
      <c r="L1018" s="79" t="s">
        <v>46</v>
      </c>
      <c r="M1018" s="238">
        <v>42909</v>
      </c>
      <c r="N1018" s="167">
        <v>500000</v>
      </c>
      <c r="O1018" s="373">
        <f t="shared" si="15"/>
        <v>0.5</v>
      </c>
      <c r="P1018" s="274">
        <v>12</v>
      </c>
      <c r="Q1018" s="238" t="s">
        <v>305</v>
      </c>
      <c r="R1018" s="84" t="s">
        <v>125</v>
      </c>
      <c r="S1018" s="79" t="s">
        <v>8</v>
      </c>
      <c r="T1018" s="79" t="s">
        <v>104</v>
      </c>
      <c r="U1018" s="79" t="s">
        <v>105</v>
      </c>
      <c r="V1018" s="79" t="s">
        <v>5775</v>
      </c>
      <c r="W1018" s="79"/>
      <c r="Y1018" s="374" t="s">
        <v>7201</v>
      </c>
    </row>
    <row r="1019" spans="1:25" x14ac:dyDescent="0.25">
      <c r="A1019" s="275" t="s">
        <v>1820</v>
      </c>
      <c r="B1019" s="199" t="s">
        <v>62</v>
      </c>
      <c r="C1019" s="199" t="s">
        <v>1065</v>
      </c>
      <c r="D1019" s="199" t="s">
        <v>1821</v>
      </c>
      <c r="E1019" s="199" t="s">
        <v>316</v>
      </c>
      <c r="F1019" s="62" t="s">
        <v>28</v>
      </c>
      <c r="G1019" s="62" t="str">
        <f>_xlfn.IFNA(VLOOKUP($A1019,'Engaged Deals'!$A:$J,2,FALSE),"No")</f>
        <v>No</v>
      </c>
      <c r="H1019" s="62" t="s">
        <v>66</v>
      </c>
      <c r="I1019" s="199" t="s">
        <v>34</v>
      </c>
      <c r="J1019" s="233">
        <v>43007</v>
      </c>
      <c r="K1019" s="234" t="s">
        <v>1822</v>
      </c>
      <c r="L1019" s="199" t="s">
        <v>47</v>
      </c>
      <c r="M1019" s="233">
        <v>43007</v>
      </c>
      <c r="N1019" s="236">
        <v>200000</v>
      </c>
      <c r="O1019" s="373">
        <f t="shared" si="15"/>
        <v>0.2</v>
      </c>
      <c r="P1019" s="276">
        <v>1</v>
      </c>
      <c r="Q1019" s="235" t="s">
        <v>7101</v>
      </c>
      <c r="R1019" s="237" t="s">
        <v>103</v>
      </c>
      <c r="S1019" s="199" t="s">
        <v>7</v>
      </c>
      <c r="T1019" s="199" t="s">
        <v>477</v>
      </c>
      <c r="U1019" s="199" t="s">
        <v>1138</v>
      </c>
      <c r="V1019" s="199" t="s">
        <v>5526</v>
      </c>
      <c r="W1019" s="199" t="s">
        <v>313</v>
      </c>
      <c r="Y1019" s="374" t="s">
        <v>7201</v>
      </c>
    </row>
    <row r="1020" spans="1:25" x14ac:dyDescent="0.25">
      <c r="A1020" s="79" t="s">
        <v>1085</v>
      </c>
      <c r="B1020" s="79" t="s">
        <v>57</v>
      </c>
      <c r="C1020" s="79" t="s">
        <v>324</v>
      </c>
      <c r="D1020" s="79" t="s">
        <v>1086</v>
      </c>
      <c r="E1020" s="79" t="s">
        <v>1087</v>
      </c>
      <c r="F1020" s="62" t="s">
        <v>28</v>
      </c>
      <c r="G1020" s="62" t="str">
        <f>_xlfn.IFNA(VLOOKUP($A1020,'Engaged Deals'!$A:$J,2,FALSE),"No")</f>
        <v>No</v>
      </c>
      <c r="H1020" s="62" t="s">
        <v>68</v>
      </c>
      <c r="I1020" s="79" t="s">
        <v>34</v>
      </c>
      <c r="J1020" s="80">
        <v>42794</v>
      </c>
      <c r="K1020" s="174" t="s">
        <v>1088</v>
      </c>
      <c r="L1020" s="79" t="s">
        <v>49</v>
      </c>
      <c r="M1020" s="238">
        <v>42794</v>
      </c>
      <c r="N1020" s="167">
        <v>400000</v>
      </c>
      <c r="O1020" s="373">
        <f t="shared" si="15"/>
        <v>0.4</v>
      </c>
      <c r="P1020" s="84">
        <v>1</v>
      </c>
      <c r="Q1020" s="238" t="s">
        <v>1088</v>
      </c>
      <c r="R1020" s="79" t="s">
        <v>125</v>
      </c>
      <c r="S1020" s="79" t="s">
        <v>13</v>
      </c>
      <c r="T1020" s="79" t="s">
        <v>1089</v>
      </c>
      <c r="U1020" s="79" t="s">
        <v>1090</v>
      </c>
      <c r="V1020" s="79" t="s">
        <v>5504</v>
      </c>
      <c r="W1020" s="79" t="s">
        <v>356</v>
      </c>
      <c r="Y1020" s="374" t="s">
        <v>7201</v>
      </c>
    </row>
    <row r="1021" spans="1:25" x14ac:dyDescent="0.25">
      <c r="A1021" s="275" t="s">
        <v>752</v>
      </c>
      <c r="B1021" s="199" t="s">
        <v>57</v>
      </c>
      <c r="C1021" s="199" t="s">
        <v>324</v>
      </c>
      <c r="D1021" s="199" t="s">
        <v>753</v>
      </c>
      <c r="E1021" s="199" t="s">
        <v>754</v>
      </c>
      <c r="F1021" s="62" t="s">
        <v>26</v>
      </c>
      <c r="G1021" s="62" t="str">
        <f>_xlfn.IFNA(VLOOKUP($A1021,'Engaged Deals'!$A:$J,2,FALSE),"No")</f>
        <v>Yes</v>
      </c>
      <c r="H1021" s="62" t="s">
        <v>66</v>
      </c>
      <c r="I1021" s="199" t="s">
        <v>32</v>
      </c>
      <c r="J1021" s="233">
        <v>43007</v>
      </c>
      <c r="K1021" s="234" t="s">
        <v>755</v>
      </c>
      <c r="L1021" s="199" t="s">
        <v>47</v>
      </c>
      <c r="M1021" s="233">
        <v>43007</v>
      </c>
      <c r="N1021" s="236">
        <v>499875</v>
      </c>
      <c r="O1021" s="373">
        <f t="shared" si="15"/>
        <v>0.49987500000000001</v>
      </c>
      <c r="P1021" s="276">
        <v>12</v>
      </c>
      <c r="Q1021" s="235" t="s">
        <v>7102</v>
      </c>
      <c r="R1021" s="237" t="s">
        <v>103</v>
      </c>
      <c r="S1021" s="199" t="s">
        <v>8</v>
      </c>
      <c r="T1021" s="199" t="s">
        <v>104</v>
      </c>
      <c r="U1021" s="199" t="s">
        <v>105</v>
      </c>
      <c r="V1021" s="199" t="s">
        <v>5510</v>
      </c>
      <c r="W1021" s="199" t="s">
        <v>1748</v>
      </c>
      <c r="X1021" s="1" t="s">
        <v>7800</v>
      </c>
      <c r="Y1021" s="374" t="s">
        <v>7201</v>
      </c>
    </row>
    <row r="1022" spans="1:25" x14ac:dyDescent="0.25">
      <c r="A1022" s="273" t="s">
        <v>3728</v>
      </c>
      <c r="B1022" s="79" t="s">
        <v>58</v>
      </c>
      <c r="C1022" s="79" t="s">
        <v>58</v>
      </c>
      <c r="D1022" s="79" t="s">
        <v>3729</v>
      </c>
      <c r="E1022" s="79" t="s">
        <v>3730</v>
      </c>
      <c r="F1022" s="62" t="s">
        <v>26</v>
      </c>
      <c r="G1022" s="62" t="str">
        <f>_xlfn.IFNA(VLOOKUP($A1022,'Engaged Deals'!$A:$J,2,FALSE),"No")</f>
        <v>No</v>
      </c>
      <c r="H1022" s="62" t="s">
        <v>65</v>
      </c>
      <c r="I1022" s="79" t="s">
        <v>32</v>
      </c>
      <c r="J1022" s="80">
        <v>42879</v>
      </c>
      <c r="K1022" s="174" t="s">
        <v>3731</v>
      </c>
      <c r="L1022" s="79" t="s">
        <v>46</v>
      </c>
      <c r="M1022" s="238">
        <v>43033</v>
      </c>
      <c r="N1022" s="167">
        <v>57143</v>
      </c>
      <c r="O1022" s="373">
        <f t="shared" si="15"/>
        <v>5.7142999999999999E-2</v>
      </c>
      <c r="P1022" s="274">
        <v>5</v>
      </c>
      <c r="Q1022" s="238" t="s">
        <v>812</v>
      </c>
      <c r="R1022" s="84" t="s">
        <v>103</v>
      </c>
      <c r="S1022" s="79" t="s">
        <v>8</v>
      </c>
      <c r="T1022" s="79" t="s">
        <v>134</v>
      </c>
      <c r="U1022" s="79" t="s">
        <v>3732</v>
      </c>
      <c r="V1022" s="79" t="s">
        <v>6123</v>
      </c>
      <c r="W1022" s="79"/>
      <c r="Y1022" s="374" t="s">
        <v>7201</v>
      </c>
    </row>
    <row r="1023" spans="1:25" x14ac:dyDescent="0.25">
      <c r="A1023" s="273" t="s">
        <v>6660</v>
      </c>
      <c r="B1023" s="79" t="s">
        <v>60</v>
      </c>
      <c r="C1023" s="79" t="s">
        <v>805</v>
      </c>
      <c r="D1023" s="79" t="s">
        <v>2369</v>
      </c>
      <c r="E1023" s="79" t="s">
        <v>6661</v>
      </c>
      <c r="F1023" s="62" t="s">
        <v>24</v>
      </c>
      <c r="G1023" s="62" t="str">
        <f>_xlfn.IFNA(VLOOKUP($A1023,'Engaged Deals'!$A:$J,2,FALSE),"No")</f>
        <v>No</v>
      </c>
      <c r="H1023" s="62" t="s">
        <v>65</v>
      </c>
      <c r="I1023" s="79" t="s">
        <v>38</v>
      </c>
      <c r="J1023" s="80">
        <v>42912</v>
      </c>
      <c r="K1023" s="174" t="s">
        <v>6822</v>
      </c>
      <c r="L1023" s="79" t="s">
        <v>46</v>
      </c>
      <c r="M1023" s="238">
        <v>42912</v>
      </c>
      <c r="N1023" s="167">
        <v>50000</v>
      </c>
      <c r="O1023" s="373">
        <f t="shared" si="15"/>
        <v>0.05</v>
      </c>
      <c r="P1023" s="274">
        <v>12</v>
      </c>
      <c r="Q1023" s="238" t="s">
        <v>6513</v>
      </c>
      <c r="R1023" s="84" t="s">
        <v>125</v>
      </c>
      <c r="S1023" s="79" t="s">
        <v>7</v>
      </c>
      <c r="T1023" s="79" t="s">
        <v>477</v>
      </c>
      <c r="U1023" s="79"/>
      <c r="V1023" s="79" t="s">
        <v>6823</v>
      </c>
      <c r="W1023" s="79" t="s">
        <v>667</v>
      </c>
      <c r="Y1023" s="374" t="s">
        <v>7201</v>
      </c>
    </row>
    <row r="1024" spans="1:25" x14ac:dyDescent="0.25">
      <c r="A1024" s="275" t="s">
        <v>639</v>
      </c>
      <c r="B1024" s="199" t="s">
        <v>60</v>
      </c>
      <c r="C1024" s="199" t="s">
        <v>138</v>
      </c>
      <c r="D1024" s="199" t="s">
        <v>640</v>
      </c>
      <c r="E1024" s="199" t="s">
        <v>634</v>
      </c>
      <c r="F1024" s="62" t="s">
        <v>25</v>
      </c>
      <c r="G1024" s="62" t="str">
        <f>_xlfn.IFNA(VLOOKUP($A1024,'Engaged Deals'!$A:$J,2,FALSE),"No")</f>
        <v>No</v>
      </c>
      <c r="H1024" s="62" t="s">
        <v>67</v>
      </c>
      <c r="I1024" s="199" t="s">
        <v>35</v>
      </c>
      <c r="J1024" s="233">
        <v>43066</v>
      </c>
      <c r="K1024" s="234" t="s">
        <v>641</v>
      </c>
      <c r="L1024" s="199" t="s">
        <v>47</v>
      </c>
      <c r="M1024" s="235">
        <v>43101</v>
      </c>
      <c r="N1024" s="236">
        <v>744000</v>
      </c>
      <c r="O1024" s="373">
        <f t="shared" si="15"/>
        <v>0.74399999999999999</v>
      </c>
      <c r="P1024" s="276">
        <v>12</v>
      </c>
      <c r="Q1024" s="235" t="s">
        <v>642</v>
      </c>
      <c r="R1024" s="237" t="s">
        <v>103</v>
      </c>
      <c r="S1024" s="199" t="s">
        <v>9</v>
      </c>
      <c r="T1024" s="199" t="s">
        <v>184</v>
      </c>
      <c r="U1024" s="199" t="s">
        <v>185</v>
      </c>
      <c r="V1024" s="199" t="s">
        <v>6324</v>
      </c>
      <c r="W1024" s="199" t="s">
        <v>313</v>
      </c>
      <c r="Y1024" s="374" t="s">
        <v>7201</v>
      </c>
    </row>
    <row r="1025" spans="1:25" x14ac:dyDescent="0.25">
      <c r="A1025" s="273" t="s">
        <v>6658</v>
      </c>
      <c r="B1025" s="79" t="s">
        <v>57</v>
      </c>
      <c r="C1025" s="79" t="s">
        <v>98</v>
      </c>
      <c r="D1025" s="79" t="s">
        <v>1526</v>
      </c>
      <c r="E1025" s="79" t="s">
        <v>6659</v>
      </c>
      <c r="F1025" s="62" t="s">
        <v>26</v>
      </c>
      <c r="G1025" s="62" t="str">
        <f>_xlfn.IFNA(VLOOKUP($A1025,'Engaged Deals'!$A:$J,2,FALSE),"No")</f>
        <v>No</v>
      </c>
      <c r="H1025" s="62" t="s">
        <v>65</v>
      </c>
      <c r="I1025" s="79" t="s">
        <v>32</v>
      </c>
      <c r="J1025" s="80">
        <v>42908</v>
      </c>
      <c r="K1025" s="174" t="s">
        <v>6821</v>
      </c>
      <c r="L1025" s="79" t="s">
        <v>46</v>
      </c>
      <c r="M1025" s="238">
        <v>42908</v>
      </c>
      <c r="N1025" s="167">
        <v>50000</v>
      </c>
      <c r="O1025" s="373">
        <f t="shared" si="15"/>
        <v>0.05</v>
      </c>
      <c r="P1025" s="274">
        <v>12</v>
      </c>
      <c r="Q1025" s="238" t="s">
        <v>6513</v>
      </c>
      <c r="R1025" s="84" t="s">
        <v>125</v>
      </c>
      <c r="S1025" s="79" t="s">
        <v>8</v>
      </c>
      <c r="T1025" s="79" t="s">
        <v>104</v>
      </c>
      <c r="U1025" s="79" t="s">
        <v>105</v>
      </c>
      <c r="V1025" s="79" t="s">
        <v>106</v>
      </c>
      <c r="W1025" s="79" t="s">
        <v>667</v>
      </c>
      <c r="Y1025" s="374" t="s">
        <v>7201</v>
      </c>
    </row>
    <row r="1026" spans="1:25" x14ac:dyDescent="0.25">
      <c r="A1026" s="275" t="s">
        <v>729</v>
      </c>
      <c r="B1026" s="199" t="s">
        <v>60</v>
      </c>
      <c r="C1026" s="199" t="s">
        <v>543</v>
      </c>
      <c r="D1026" s="199" t="s">
        <v>730</v>
      </c>
      <c r="E1026" s="199" t="s">
        <v>731</v>
      </c>
      <c r="F1026" s="62" t="s">
        <v>6576</v>
      </c>
      <c r="G1026" s="62" t="str">
        <f>_xlfn.IFNA(VLOOKUP($A1026,'Engaged Deals'!$A:$J,2,FALSE),"No")</f>
        <v>No</v>
      </c>
      <c r="H1026" s="62" t="s">
        <v>66</v>
      </c>
      <c r="I1026" s="199" t="s">
        <v>32</v>
      </c>
      <c r="J1026" s="233">
        <v>43005</v>
      </c>
      <c r="K1026" s="234" t="s">
        <v>732</v>
      </c>
      <c r="L1026" s="199" t="s">
        <v>48</v>
      </c>
      <c r="M1026" s="233">
        <v>43005</v>
      </c>
      <c r="N1026" s="236">
        <v>555555</v>
      </c>
      <c r="O1026" s="373">
        <f t="shared" ref="O1026:O1089" si="16">N1026/1000000</f>
        <v>0.55555500000000002</v>
      </c>
      <c r="P1026" s="276">
        <v>1</v>
      </c>
      <c r="Q1026" s="235" t="s">
        <v>7102</v>
      </c>
      <c r="R1026" s="237" t="s">
        <v>103</v>
      </c>
      <c r="S1026" s="199" t="s">
        <v>13</v>
      </c>
      <c r="T1026" s="199" t="s">
        <v>126</v>
      </c>
      <c r="U1026" s="199" t="s">
        <v>733</v>
      </c>
      <c r="V1026" s="199" t="s">
        <v>6312</v>
      </c>
      <c r="W1026" s="199" t="s">
        <v>734</v>
      </c>
      <c r="Y1026" s="374" t="s">
        <v>7201</v>
      </c>
    </row>
    <row r="1027" spans="1:25" x14ac:dyDescent="0.25">
      <c r="A1027" s="273" t="s">
        <v>3888</v>
      </c>
      <c r="B1027" s="79" t="s">
        <v>57</v>
      </c>
      <c r="C1027" s="79" t="s">
        <v>324</v>
      </c>
      <c r="D1027" s="79" t="s">
        <v>3889</v>
      </c>
      <c r="E1027" s="79" t="s">
        <v>3890</v>
      </c>
      <c r="F1027" s="62" t="s">
        <v>28</v>
      </c>
      <c r="G1027" s="62" t="str">
        <f>_xlfn.IFNA(VLOOKUP($A1027,'Engaged Deals'!$A:$J,2,FALSE),"No")</f>
        <v>No</v>
      </c>
      <c r="H1027" s="62" t="s">
        <v>65</v>
      </c>
      <c r="I1027" s="79" t="s">
        <v>31</v>
      </c>
      <c r="J1027" s="80">
        <v>42886</v>
      </c>
      <c r="K1027" s="174" t="s">
        <v>3891</v>
      </c>
      <c r="L1027" s="79" t="s">
        <v>46</v>
      </c>
      <c r="M1027" s="238">
        <v>42886</v>
      </c>
      <c r="N1027" s="167">
        <v>50000</v>
      </c>
      <c r="O1027" s="373">
        <f t="shared" si="16"/>
        <v>0.05</v>
      </c>
      <c r="P1027" s="274">
        <v>12</v>
      </c>
      <c r="Q1027" s="238" t="s">
        <v>172</v>
      </c>
      <c r="R1027" s="84" t="s">
        <v>292</v>
      </c>
      <c r="S1027" s="79" t="s">
        <v>8</v>
      </c>
      <c r="T1027" s="79" t="s">
        <v>104</v>
      </c>
      <c r="U1027" s="79" t="s">
        <v>105</v>
      </c>
      <c r="V1027" s="79" t="s">
        <v>6145</v>
      </c>
      <c r="W1027" s="79"/>
      <c r="Y1027" s="374" t="s">
        <v>7201</v>
      </c>
    </row>
    <row r="1028" spans="1:25" x14ac:dyDescent="0.25">
      <c r="A1028" s="275" t="s">
        <v>7020</v>
      </c>
      <c r="B1028" s="199" t="s">
        <v>57</v>
      </c>
      <c r="C1028" s="199" t="s">
        <v>147</v>
      </c>
      <c r="D1028" s="199" t="s">
        <v>7021</v>
      </c>
      <c r="E1028" s="199" t="s">
        <v>7022</v>
      </c>
      <c r="F1028" s="62" t="s">
        <v>28</v>
      </c>
      <c r="G1028" s="62" t="str">
        <f>_xlfn.IFNA(VLOOKUP($A1028,'Engaged Deals'!$A:$J,2,FALSE),"No")</f>
        <v>No</v>
      </c>
      <c r="H1028" s="62" t="s">
        <v>67</v>
      </c>
      <c r="I1028" s="199" t="s">
        <v>43</v>
      </c>
      <c r="J1028" s="233">
        <v>43084</v>
      </c>
      <c r="K1028" s="234" t="s">
        <v>7081</v>
      </c>
      <c r="L1028" s="199" t="s">
        <v>46</v>
      </c>
      <c r="M1028" s="235">
        <v>43084</v>
      </c>
      <c r="N1028" s="236">
        <v>50000</v>
      </c>
      <c r="O1028" s="373">
        <f t="shared" si="16"/>
        <v>0.05</v>
      </c>
      <c r="P1028" s="276">
        <v>12</v>
      </c>
      <c r="Q1028" s="235" t="s">
        <v>7102</v>
      </c>
      <c r="R1028" s="237" t="s">
        <v>103</v>
      </c>
      <c r="S1028" s="199" t="s">
        <v>8</v>
      </c>
      <c r="T1028" s="199" t="s">
        <v>104</v>
      </c>
      <c r="U1028" s="199" t="s">
        <v>105</v>
      </c>
      <c r="V1028" s="199" t="s">
        <v>7082</v>
      </c>
      <c r="W1028" s="199" t="s">
        <v>221</v>
      </c>
      <c r="Y1028" s="374" t="s">
        <v>7201</v>
      </c>
    </row>
    <row r="1029" spans="1:25" x14ac:dyDescent="0.25">
      <c r="A1029" s="273" t="s">
        <v>1278</v>
      </c>
      <c r="B1029" s="79" t="s">
        <v>60</v>
      </c>
      <c r="C1029" s="79" t="s">
        <v>805</v>
      </c>
      <c r="D1029" s="79" t="s">
        <v>1279</v>
      </c>
      <c r="E1029" s="79" t="s">
        <v>1280</v>
      </c>
      <c r="F1029" s="62" t="s">
        <v>24</v>
      </c>
      <c r="G1029" s="62" t="str">
        <f>_xlfn.IFNA(VLOOKUP($A1029,'Engaged Deals'!$A:$J,2,FALSE),"No")</f>
        <v>No</v>
      </c>
      <c r="H1029" s="62" t="s">
        <v>65</v>
      </c>
      <c r="I1029" s="79" t="s">
        <v>37</v>
      </c>
      <c r="J1029" s="80">
        <v>42916</v>
      </c>
      <c r="K1029" s="174" t="s">
        <v>1281</v>
      </c>
      <c r="L1029" s="79" t="s">
        <v>48</v>
      </c>
      <c r="M1029" s="238">
        <v>42916</v>
      </c>
      <c r="N1029" s="167">
        <v>300000</v>
      </c>
      <c r="O1029" s="373">
        <f t="shared" si="16"/>
        <v>0.3</v>
      </c>
      <c r="P1029" s="274">
        <v>1</v>
      </c>
      <c r="Q1029" s="238" t="s">
        <v>7101</v>
      </c>
      <c r="R1029" s="84" t="s">
        <v>211</v>
      </c>
      <c r="S1029" s="79" t="s">
        <v>14</v>
      </c>
      <c r="T1029" s="79" t="s">
        <v>911</v>
      </c>
      <c r="U1029" s="79" t="s">
        <v>3008</v>
      </c>
      <c r="V1029" s="79" t="s">
        <v>5848</v>
      </c>
      <c r="W1029" s="79"/>
      <c r="Y1029" s="374" t="s">
        <v>7201</v>
      </c>
    </row>
    <row r="1030" spans="1:25" x14ac:dyDescent="0.25">
      <c r="A1030" s="275" t="s">
        <v>1128</v>
      </c>
      <c r="B1030" s="199" t="s">
        <v>57</v>
      </c>
      <c r="C1030" s="199" t="s">
        <v>324</v>
      </c>
      <c r="D1030" s="199" t="s">
        <v>1129</v>
      </c>
      <c r="E1030" s="199" t="s">
        <v>1130</v>
      </c>
      <c r="F1030" s="62" t="s">
        <v>24</v>
      </c>
      <c r="G1030" s="62" t="str">
        <f>_xlfn.IFNA(VLOOKUP($A1030,'Engaged Deals'!$A:$J,2,FALSE),"No")</f>
        <v>No</v>
      </c>
      <c r="H1030" s="62" t="s">
        <v>66</v>
      </c>
      <c r="I1030" s="199" t="s">
        <v>37</v>
      </c>
      <c r="J1030" s="233">
        <v>43007</v>
      </c>
      <c r="K1030" s="234" t="s">
        <v>1131</v>
      </c>
      <c r="L1030" s="199" t="s">
        <v>46</v>
      </c>
      <c r="M1030" s="233">
        <v>43007</v>
      </c>
      <c r="N1030" s="236">
        <v>389050</v>
      </c>
      <c r="O1030" s="373">
        <f t="shared" si="16"/>
        <v>0.38905000000000001</v>
      </c>
      <c r="P1030" s="276">
        <v>1</v>
      </c>
      <c r="Q1030" s="235" t="s">
        <v>172</v>
      </c>
      <c r="R1030" s="237" t="s">
        <v>125</v>
      </c>
      <c r="S1030" s="199" t="s">
        <v>13</v>
      </c>
      <c r="T1030" s="199" t="s">
        <v>1089</v>
      </c>
      <c r="U1030" s="199" t="s">
        <v>1100</v>
      </c>
      <c r="V1030" s="199" t="s">
        <v>5958</v>
      </c>
      <c r="W1030" s="199" t="s">
        <v>1012</v>
      </c>
      <c r="Y1030" s="374" t="s">
        <v>7201</v>
      </c>
    </row>
    <row r="1031" spans="1:25" x14ac:dyDescent="0.25">
      <c r="A1031" s="275" t="s">
        <v>1658</v>
      </c>
      <c r="B1031" s="199" t="s">
        <v>56</v>
      </c>
      <c r="C1031" s="199" t="s">
        <v>235</v>
      </c>
      <c r="D1031" s="199" t="s">
        <v>1659</v>
      </c>
      <c r="E1031" s="199" t="s">
        <v>1660</v>
      </c>
      <c r="F1031" s="62" t="s">
        <v>28</v>
      </c>
      <c r="G1031" s="62" t="str">
        <f>_xlfn.IFNA(VLOOKUP($A1031,'Engaged Deals'!$A:$J,2,FALSE),"No")</f>
        <v>No</v>
      </c>
      <c r="H1031" s="62" t="s">
        <v>66</v>
      </c>
      <c r="I1031" s="199" t="s">
        <v>34</v>
      </c>
      <c r="J1031" s="233">
        <v>43008</v>
      </c>
      <c r="K1031" s="234" t="s">
        <v>1661</v>
      </c>
      <c r="L1031" s="199" t="s">
        <v>46</v>
      </c>
      <c r="M1031" s="233">
        <v>43008</v>
      </c>
      <c r="N1031" s="236">
        <v>250000</v>
      </c>
      <c r="O1031" s="373">
        <f t="shared" si="16"/>
        <v>0.25</v>
      </c>
      <c r="P1031" s="276">
        <v>12</v>
      </c>
      <c r="Q1031" s="235" t="s">
        <v>1590</v>
      </c>
      <c r="R1031" s="237" t="s">
        <v>125</v>
      </c>
      <c r="S1031" s="199" t="s">
        <v>9</v>
      </c>
      <c r="T1031" s="199" t="s">
        <v>184</v>
      </c>
      <c r="U1031" s="199" t="s">
        <v>1662</v>
      </c>
      <c r="V1031" s="199" t="s">
        <v>6337</v>
      </c>
      <c r="W1031" s="199" t="s">
        <v>667</v>
      </c>
      <c r="Y1031" s="374" t="s">
        <v>7201</v>
      </c>
    </row>
    <row r="1032" spans="1:25" x14ac:dyDescent="0.25">
      <c r="A1032" s="275" t="s">
        <v>4843</v>
      </c>
      <c r="B1032" s="199" t="s">
        <v>60</v>
      </c>
      <c r="C1032" s="199" t="s">
        <v>377</v>
      </c>
      <c r="D1032" s="199" t="s">
        <v>4844</v>
      </c>
      <c r="E1032" s="199" t="s">
        <v>4845</v>
      </c>
      <c r="F1032" s="62" t="s">
        <v>26</v>
      </c>
      <c r="G1032" s="62" t="str">
        <f>_xlfn.IFNA(VLOOKUP($A1032,'Engaged Deals'!$A:$J,2,FALSE),"No")</f>
        <v>No</v>
      </c>
      <c r="H1032" s="62" t="s">
        <v>66</v>
      </c>
      <c r="I1032" s="199" t="s">
        <v>32</v>
      </c>
      <c r="J1032" s="233">
        <v>43007</v>
      </c>
      <c r="K1032" s="234" t="s">
        <v>4846</v>
      </c>
      <c r="L1032" s="199" t="s">
        <v>142</v>
      </c>
      <c r="M1032" s="233">
        <v>43007</v>
      </c>
      <c r="N1032" s="236">
        <v>0</v>
      </c>
      <c r="O1032" s="373">
        <f t="shared" si="16"/>
        <v>0</v>
      </c>
      <c r="P1032" s="276">
        <v>1</v>
      </c>
      <c r="Q1032" s="235" t="s">
        <v>4846</v>
      </c>
      <c r="R1032" s="237" t="s">
        <v>103</v>
      </c>
      <c r="S1032" s="199" t="s">
        <v>13</v>
      </c>
      <c r="T1032" s="199" t="s">
        <v>126</v>
      </c>
      <c r="U1032" s="199"/>
      <c r="V1032" s="199" t="s">
        <v>6410</v>
      </c>
      <c r="W1032" s="199"/>
      <c r="Y1032" s="374" t="s">
        <v>7201</v>
      </c>
    </row>
    <row r="1033" spans="1:25" x14ac:dyDescent="0.25">
      <c r="A1033" s="273" t="s">
        <v>4059</v>
      </c>
      <c r="B1033" s="79" t="s">
        <v>57</v>
      </c>
      <c r="C1033" s="79" t="s">
        <v>324</v>
      </c>
      <c r="D1033" s="79" t="s">
        <v>3677</v>
      </c>
      <c r="E1033" s="79" t="s">
        <v>414</v>
      </c>
      <c r="F1033" s="62" t="s">
        <v>26</v>
      </c>
      <c r="G1033" s="62" t="str">
        <f>_xlfn.IFNA(VLOOKUP($A1033,'Engaged Deals'!$A:$J,2,FALSE),"No")</f>
        <v>No</v>
      </c>
      <c r="H1033" s="62" t="s">
        <v>65</v>
      </c>
      <c r="I1033" s="79" t="s">
        <v>32</v>
      </c>
      <c r="J1033" s="80">
        <v>42916</v>
      </c>
      <c r="K1033" s="174" t="s">
        <v>4060</v>
      </c>
      <c r="L1033" s="79" t="s">
        <v>48</v>
      </c>
      <c r="M1033" s="238">
        <v>42916</v>
      </c>
      <c r="N1033" s="167">
        <v>45000</v>
      </c>
      <c r="O1033" s="373">
        <f t="shared" si="16"/>
        <v>4.4999999999999998E-2</v>
      </c>
      <c r="P1033" s="274">
        <v>12</v>
      </c>
      <c r="Q1033" s="238" t="s">
        <v>5535</v>
      </c>
      <c r="R1033" s="84" t="s">
        <v>292</v>
      </c>
      <c r="S1033" s="79" t="s">
        <v>7</v>
      </c>
      <c r="T1033" s="79" t="s">
        <v>477</v>
      </c>
      <c r="U1033" s="79" t="s">
        <v>1138</v>
      </c>
      <c r="V1033" s="79" t="s">
        <v>5595</v>
      </c>
      <c r="W1033" s="79" t="s">
        <v>356</v>
      </c>
      <c r="Y1033" s="374" t="s">
        <v>7201</v>
      </c>
    </row>
    <row r="1034" spans="1:25" x14ac:dyDescent="0.25">
      <c r="A1034" s="273" t="s">
        <v>6577</v>
      </c>
      <c r="B1034" s="79" t="s">
        <v>57</v>
      </c>
      <c r="C1034" s="79" t="s">
        <v>1046</v>
      </c>
      <c r="D1034" s="79" t="s">
        <v>6578</v>
      </c>
      <c r="E1034" s="79" t="s">
        <v>6579</v>
      </c>
      <c r="F1034" s="62" t="s">
        <v>24</v>
      </c>
      <c r="G1034" s="62" t="str">
        <f>_xlfn.IFNA(VLOOKUP($A1034,'Engaged Deals'!$A:$J,2,FALSE),"No")</f>
        <v>No</v>
      </c>
      <c r="H1034" s="62" t="s">
        <v>65</v>
      </c>
      <c r="I1034" s="79" t="s">
        <v>38</v>
      </c>
      <c r="J1034" s="80">
        <v>42914</v>
      </c>
      <c r="K1034" s="174" t="s">
        <v>6760</v>
      </c>
      <c r="L1034" s="79" t="s">
        <v>47</v>
      </c>
      <c r="M1034" s="238">
        <v>43146</v>
      </c>
      <c r="N1034" s="167">
        <v>200000</v>
      </c>
      <c r="O1034" s="373">
        <f t="shared" si="16"/>
        <v>0.2</v>
      </c>
      <c r="P1034" s="274">
        <v>12</v>
      </c>
      <c r="Q1034" s="238" t="s">
        <v>6513</v>
      </c>
      <c r="R1034" s="84" t="s">
        <v>125</v>
      </c>
      <c r="S1034" s="79" t="s">
        <v>8</v>
      </c>
      <c r="T1034" s="79" t="s">
        <v>104</v>
      </c>
      <c r="U1034" s="79" t="s">
        <v>105</v>
      </c>
      <c r="V1034" s="79" t="s">
        <v>5985</v>
      </c>
      <c r="W1034" s="79" t="s">
        <v>6863</v>
      </c>
      <c r="Y1034" s="374" t="s">
        <v>7201</v>
      </c>
    </row>
    <row r="1035" spans="1:25" x14ac:dyDescent="0.25">
      <c r="A1035" s="275" t="s">
        <v>784</v>
      </c>
      <c r="B1035" s="199" t="s">
        <v>56</v>
      </c>
      <c r="C1035" s="199" t="s">
        <v>194</v>
      </c>
      <c r="D1035" s="199" t="s">
        <v>785</v>
      </c>
      <c r="E1035" s="199" t="s">
        <v>6543</v>
      </c>
      <c r="F1035" s="62" t="s">
        <v>27</v>
      </c>
      <c r="G1035" s="62" t="str">
        <f>_xlfn.IFNA(VLOOKUP($A1035,'Engaged Deals'!$A:$J,2,FALSE),"No")</f>
        <v>No</v>
      </c>
      <c r="H1035" s="62" t="s">
        <v>66</v>
      </c>
      <c r="I1035" s="199" t="s">
        <v>40</v>
      </c>
      <c r="J1035" s="233">
        <v>42965</v>
      </c>
      <c r="K1035" s="234" t="s">
        <v>786</v>
      </c>
      <c r="L1035" s="199" t="s">
        <v>47</v>
      </c>
      <c r="M1035" s="233">
        <v>42965</v>
      </c>
      <c r="N1035" s="236">
        <v>500000</v>
      </c>
      <c r="O1035" s="373">
        <f t="shared" si="16"/>
        <v>0.5</v>
      </c>
      <c r="P1035" s="276">
        <v>1</v>
      </c>
      <c r="Q1035" s="235" t="s">
        <v>7101</v>
      </c>
      <c r="R1035" s="237" t="s">
        <v>125</v>
      </c>
      <c r="S1035" s="199" t="s">
        <v>8</v>
      </c>
      <c r="T1035" s="199" t="s">
        <v>158</v>
      </c>
      <c r="U1035" s="199" t="s">
        <v>5501</v>
      </c>
      <c r="V1035" s="199" t="s">
        <v>5502</v>
      </c>
      <c r="W1035" s="199" t="s">
        <v>667</v>
      </c>
      <c r="Y1035" s="374" t="s">
        <v>7201</v>
      </c>
    </row>
    <row r="1036" spans="1:25" x14ac:dyDescent="0.25">
      <c r="A1036" s="275" t="s">
        <v>4000</v>
      </c>
      <c r="B1036" s="199" t="s">
        <v>57</v>
      </c>
      <c r="C1036" s="199" t="s">
        <v>98</v>
      </c>
      <c r="D1036" s="199" t="s">
        <v>4001</v>
      </c>
      <c r="E1036" s="199" t="s">
        <v>4002</v>
      </c>
      <c r="F1036" s="62" t="s">
        <v>25</v>
      </c>
      <c r="G1036" s="62" t="str">
        <f>_xlfn.IFNA(VLOOKUP($A1036,'Engaged Deals'!$A:$J,2,FALSE),"No")</f>
        <v>No</v>
      </c>
      <c r="H1036" s="62" t="s">
        <v>66</v>
      </c>
      <c r="I1036" s="199" t="s">
        <v>35</v>
      </c>
      <c r="J1036" s="233">
        <v>42978</v>
      </c>
      <c r="K1036" s="234" t="s">
        <v>4003</v>
      </c>
      <c r="L1036" s="199" t="s">
        <v>46</v>
      </c>
      <c r="M1036" s="233">
        <v>42978</v>
      </c>
      <c r="N1036" s="236">
        <v>50000</v>
      </c>
      <c r="O1036" s="373">
        <f t="shared" si="16"/>
        <v>0.05</v>
      </c>
      <c r="P1036" s="276">
        <v>12</v>
      </c>
      <c r="Q1036" s="235" t="s">
        <v>226</v>
      </c>
      <c r="R1036" s="237" t="s">
        <v>125</v>
      </c>
      <c r="S1036" s="199" t="s">
        <v>8</v>
      </c>
      <c r="T1036" s="199" t="s">
        <v>104</v>
      </c>
      <c r="U1036" s="199" t="s">
        <v>105</v>
      </c>
      <c r="V1036" s="199" t="s">
        <v>106</v>
      </c>
      <c r="W1036" s="199" t="s">
        <v>186</v>
      </c>
      <c r="Y1036" s="374" t="s">
        <v>7201</v>
      </c>
    </row>
    <row r="1037" spans="1:25" x14ac:dyDescent="0.25">
      <c r="A1037" s="275" t="s">
        <v>7028</v>
      </c>
      <c r="B1037" s="199" t="s">
        <v>57</v>
      </c>
      <c r="C1037" s="199" t="s">
        <v>147</v>
      </c>
      <c r="D1037" s="199" t="s">
        <v>7029</v>
      </c>
      <c r="E1037" s="199" t="s">
        <v>7030</v>
      </c>
      <c r="F1037" s="62" t="s">
        <v>27</v>
      </c>
      <c r="G1037" s="62" t="str">
        <f>_xlfn.IFNA(VLOOKUP($A1037,'Engaged Deals'!$A:$J,2,FALSE),"No")</f>
        <v>No</v>
      </c>
      <c r="H1037" s="62" t="s">
        <v>67</v>
      </c>
      <c r="I1037" s="199" t="s">
        <v>40</v>
      </c>
      <c r="J1037" s="233">
        <v>43024</v>
      </c>
      <c r="K1037" s="234" t="s">
        <v>7087</v>
      </c>
      <c r="L1037" s="199" t="s">
        <v>46</v>
      </c>
      <c r="M1037" s="235">
        <v>43024</v>
      </c>
      <c r="N1037" s="236">
        <v>30000</v>
      </c>
      <c r="O1037" s="373">
        <f t="shared" si="16"/>
        <v>0.03</v>
      </c>
      <c r="P1037" s="276">
        <v>12</v>
      </c>
      <c r="Q1037" s="235" t="s">
        <v>6513</v>
      </c>
      <c r="R1037" s="237" t="s">
        <v>125</v>
      </c>
      <c r="S1037" s="199" t="s">
        <v>7</v>
      </c>
      <c r="T1037" s="199" t="s">
        <v>477</v>
      </c>
      <c r="U1037" s="199"/>
      <c r="V1037" s="199" t="s">
        <v>7088</v>
      </c>
      <c r="W1037" s="199"/>
      <c r="Y1037" s="374" t="s">
        <v>7201</v>
      </c>
    </row>
    <row r="1038" spans="1:25" x14ac:dyDescent="0.25">
      <c r="A1038" s="275" t="s">
        <v>542</v>
      </c>
      <c r="B1038" s="199" t="s">
        <v>60</v>
      </c>
      <c r="C1038" s="199" t="s">
        <v>543</v>
      </c>
      <c r="D1038" s="199" t="s">
        <v>544</v>
      </c>
      <c r="E1038" s="199" t="s">
        <v>545</v>
      </c>
      <c r="F1038" s="62" t="s">
        <v>6576</v>
      </c>
      <c r="G1038" s="62" t="str">
        <f>_xlfn.IFNA(VLOOKUP($A1038,'Engaged Deals'!$A:$J,2,FALSE),"No")</f>
        <v>No</v>
      </c>
      <c r="H1038" s="62" t="s">
        <v>67</v>
      </c>
      <c r="I1038" s="199" t="s">
        <v>33</v>
      </c>
      <c r="J1038" s="233">
        <v>43069</v>
      </c>
      <c r="K1038" s="234" t="s">
        <v>546</v>
      </c>
      <c r="L1038" s="199" t="s">
        <v>46</v>
      </c>
      <c r="M1038" s="235">
        <v>43069</v>
      </c>
      <c r="N1038" s="236">
        <v>999999</v>
      </c>
      <c r="O1038" s="373">
        <f t="shared" si="16"/>
        <v>0.99999899999999997</v>
      </c>
      <c r="P1038" s="276">
        <v>36</v>
      </c>
      <c r="Q1038" s="235" t="s">
        <v>547</v>
      </c>
      <c r="R1038" s="237" t="s">
        <v>125</v>
      </c>
      <c r="S1038" s="199" t="s">
        <v>8</v>
      </c>
      <c r="T1038" s="199" t="s">
        <v>104</v>
      </c>
      <c r="U1038" s="199" t="s">
        <v>513</v>
      </c>
      <c r="V1038" s="199" t="s">
        <v>6008</v>
      </c>
      <c r="W1038" s="199" t="s">
        <v>297</v>
      </c>
      <c r="Y1038" s="374" t="s">
        <v>7201</v>
      </c>
    </row>
    <row r="1039" spans="1:25" x14ac:dyDescent="0.25">
      <c r="A1039" s="273" t="s">
        <v>3803</v>
      </c>
      <c r="B1039" s="79" t="s">
        <v>61</v>
      </c>
      <c r="C1039" s="79" t="s">
        <v>61</v>
      </c>
      <c r="D1039" s="79" t="s">
        <v>218</v>
      </c>
      <c r="E1039" s="79" t="s">
        <v>3804</v>
      </c>
      <c r="F1039" s="62" t="s">
        <v>26</v>
      </c>
      <c r="G1039" s="62" t="str">
        <f>_xlfn.IFNA(VLOOKUP($A1039,'Engaged Deals'!$A:$J,2,FALSE),"No")</f>
        <v>No</v>
      </c>
      <c r="H1039" s="62" t="s">
        <v>65</v>
      </c>
      <c r="I1039" s="79" t="s">
        <v>32</v>
      </c>
      <c r="J1039" s="80">
        <v>42916</v>
      </c>
      <c r="K1039" s="174" t="s">
        <v>3805</v>
      </c>
      <c r="L1039" s="79" t="s">
        <v>47</v>
      </c>
      <c r="M1039" s="238">
        <v>42916</v>
      </c>
      <c r="N1039" s="167">
        <v>50000</v>
      </c>
      <c r="O1039" s="373">
        <f t="shared" si="16"/>
        <v>0.05</v>
      </c>
      <c r="P1039" s="274">
        <v>12</v>
      </c>
      <c r="Q1039" s="238" t="s">
        <v>7360</v>
      </c>
      <c r="R1039" s="84" t="s">
        <v>211</v>
      </c>
      <c r="S1039" s="79" t="s">
        <v>7</v>
      </c>
      <c r="T1039" s="79" t="s">
        <v>477</v>
      </c>
      <c r="U1039" s="79" t="s">
        <v>1138</v>
      </c>
      <c r="V1039" s="79" t="s">
        <v>5583</v>
      </c>
      <c r="W1039" s="79" t="s">
        <v>1091</v>
      </c>
      <c r="Y1039" s="374" t="s">
        <v>7201</v>
      </c>
    </row>
    <row r="1040" spans="1:25" x14ac:dyDescent="0.25">
      <c r="A1040" s="275" t="s">
        <v>1408</v>
      </c>
      <c r="B1040" s="199" t="s">
        <v>58</v>
      </c>
      <c r="C1040" s="199" t="s">
        <v>58</v>
      </c>
      <c r="D1040" s="199" t="s">
        <v>1409</v>
      </c>
      <c r="E1040" s="199" t="s">
        <v>1410</v>
      </c>
      <c r="F1040" s="62" t="s">
        <v>24</v>
      </c>
      <c r="G1040" s="62" t="str">
        <f>_xlfn.IFNA(VLOOKUP($A1040,'Engaged Deals'!$A:$J,2,FALSE),"No")</f>
        <v>No</v>
      </c>
      <c r="H1040" s="62" t="s">
        <v>66</v>
      </c>
      <c r="I1040" s="199" t="s">
        <v>37</v>
      </c>
      <c r="J1040" s="233">
        <v>42972</v>
      </c>
      <c r="K1040" s="234" t="s">
        <v>1411</v>
      </c>
      <c r="L1040" s="199" t="s">
        <v>46</v>
      </c>
      <c r="M1040" s="233">
        <v>42972</v>
      </c>
      <c r="N1040" s="236">
        <v>285714</v>
      </c>
      <c r="O1040" s="373">
        <f t="shared" si="16"/>
        <v>0.28571400000000002</v>
      </c>
      <c r="P1040" s="276">
        <v>6</v>
      </c>
      <c r="Q1040" s="235" t="s">
        <v>6513</v>
      </c>
      <c r="R1040" s="237" t="s">
        <v>103</v>
      </c>
      <c r="S1040" s="199" t="s">
        <v>8</v>
      </c>
      <c r="T1040" s="199" t="s">
        <v>104</v>
      </c>
      <c r="U1040" s="199" t="s">
        <v>105</v>
      </c>
      <c r="V1040" s="199" t="s">
        <v>5509</v>
      </c>
      <c r="W1040" s="199" t="s">
        <v>1412</v>
      </c>
      <c r="Y1040" s="374" t="s">
        <v>7201</v>
      </c>
    </row>
    <row r="1041" spans="1:25" x14ac:dyDescent="0.25">
      <c r="A1041" s="273" t="s">
        <v>2621</v>
      </c>
      <c r="B1041" s="79" t="s">
        <v>57</v>
      </c>
      <c r="C1041" s="79" t="s">
        <v>98</v>
      </c>
      <c r="D1041" s="79" t="s">
        <v>2622</v>
      </c>
      <c r="E1041" s="79" t="s">
        <v>2623</v>
      </c>
      <c r="F1041" s="62" t="s">
        <v>26</v>
      </c>
      <c r="G1041" s="62" t="str">
        <f>_xlfn.IFNA(VLOOKUP($A1041,'Engaged Deals'!$A:$J,2,FALSE),"No")</f>
        <v>No</v>
      </c>
      <c r="H1041" s="62" t="s">
        <v>65</v>
      </c>
      <c r="I1041" s="79" t="s">
        <v>32</v>
      </c>
      <c r="J1041" s="80">
        <v>42916</v>
      </c>
      <c r="K1041" s="174" t="s">
        <v>2624</v>
      </c>
      <c r="L1041" s="79" t="s">
        <v>46</v>
      </c>
      <c r="M1041" s="238">
        <v>42916</v>
      </c>
      <c r="N1041" s="167">
        <v>130000</v>
      </c>
      <c r="O1041" s="373">
        <f t="shared" si="16"/>
        <v>0.13</v>
      </c>
      <c r="P1041" s="274">
        <v>12</v>
      </c>
      <c r="Q1041" s="238" t="s">
        <v>2347</v>
      </c>
      <c r="R1041" s="84" t="s">
        <v>125</v>
      </c>
      <c r="S1041" s="79" t="s">
        <v>7</v>
      </c>
      <c r="T1041" s="79" t="s">
        <v>477</v>
      </c>
      <c r="U1041" s="79"/>
      <c r="V1041" s="79" t="s">
        <v>106</v>
      </c>
      <c r="W1041" s="79" t="s">
        <v>2625</v>
      </c>
      <c r="Y1041" s="374" t="s">
        <v>7201</v>
      </c>
    </row>
    <row r="1042" spans="1:25" x14ac:dyDescent="0.25">
      <c r="A1042" s="273" t="s">
        <v>2621</v>
      </c>
      <c r="B1042" s="79" t="s">
        <v>57</v>
      </c>
      <c r="C1042" s="79" t="s">
        <v>98</v>
      </c>
      <c r="D1042" s="79" t="s">
        <v>2622</v>
      </c>
      <c r="E1042" s="79" t="s">
        <v>2623</v>
      </c>
      <c r="F1042" s="62" t="s">
        <v>26</v>
      </c>
      <c r="G1042" s="62" t="str">
        <f>_xlfn.IFNA(VLOOKUP($A1042,'Engaged Deals'!$A:$J,2,FALSE),"No")</f>
        <v>No</v>
      </c>
      <c r="H1042" s="62" t="s">
        <v>65</v>
      </c>
      <c r="I1042" s="79" t="s">
        <v>32</v>
      </c>
      <c r="J1042" s="80">
        <v>42916</v>
      </c>
      <c r="K1042" s="174" t="s">
        <v>2624</v>
      </c>
      <c r="L1042" s="79" t="s">
        <v>46</v>
      </c>
      <c r="M1042" s="238">
        <v>42916</v>
      </c>
      <c r="N1042" s="167">
        <v>20000</v>
      </c>
      <c r="O1042" s="373">
        <f t="shared" si="16"/>
        <v>0.02</v>
      </c>
      <c r="P1042" s="274">
        <v>12</v>
      </c>
      <c r="Q1042" s="238" t="s">
        <v>504</v>
      </c>
      <c r="R1042" s="84" t="s">
        <v>292</v>
      </c>
      <c r="S1042" s="79" t="s">
        <v>7</v>
      </c>
      <c r="T1042" s="79" t="s">
        <v>388</v>
      </c>
      <c r="U1042" s="79" t="s">
        <v>389</v>
      </c>
      <c r="V1042" s="79" t="s">
        <v>106</v>
      </c>
      <c r="W1042" s="79" t="s">
        <v>2625</v>
      </c>
      <c r="Y1042" s="374" t="s">
        <v>7201</v>
      </c>
    </row>
    <row r="1043" spans="1:25" ht="15.75" thickBot="1" x14ac:dyDescent="0.3">
      <c r="A1043" s="273" t="s">
        <v>2778</v>
      </c>
      <c r="B1043" s="79" t="s">
        <v>56</v>
      </c>
      <c r="C1043" s="79" t="s">
        <v>109</v>
      </c>
      <c r="D1043" s="79" t="s">
        <v>155</v>
      </c>
      <c r="E1043" s="79" t="s">
        <v>2779</v>
      </c>
      <c r="F1043" s="62" t="s">
        <v>28</v>
      </c>
      <c r="G1043" s="62" t="str">
        <f>_xlfn.IFNA(VLOOKUP($A1043,'Engaged Deals'!$A:$J,2,FALSE),"No")</f>
        <v>No</v>
      </c>
      <c r="H1043" s="62" t="s">
        <v>65</v>
      </c>
      <c r="I1043" s="79" t="s">
        <v>43</v>
      </c>
      <c r="J1043" s="80">
        <v>42890</v>
      </c>
      <c r="K1043" s="174" t="s">
        <v>2780</v>
      </c>
      <c r="L1043" s="79" t="s">
        <v>47</v>
      </c>
      <c r="M1043" s="238">
        <v>42890</v>
      </c>
      <c r="N1043" s="167">
        <v>110000</v>
      </c>
      <c r="O1043" s="373">
        <f t="shared" si="16"/>
        <v>0.11</v>
      </c>
      <c r="P1043" s="274">
        <v>12</v>
      </c>
      <c r="Q1043" s="238" t="s">
        <v>7102</v>
      </c>
      <c r="R1043" s="84" t="s">
        <v>125</v>
      </c>
      <c r="S1043" s="79" t="s">
        <v>9</v>
      </c>
      <c r="T1043" s="79" t="s">
        <v>184</v>
      </c>
      <c r="U1043" s="79" t="s">
        <v>185</v>
      </c>
      <c r="V1043" s="79" t="s">
        <v>5825</v>
      </c>
      <c r="W1043" s="79" t="s">
        <v>221</v>
      </c>
      <c r="Y1043" s="374" t="s">
        <v>7201</v>
      </c>
    </row>
    <row r="1044" spans="1:25" ht="15.75" thickBot="1" x14ac:dyDescent="0.3">
      <c r="A1044" s="324" t="s">
        <v>246</v>
      </c>
      <c r="B1044" s="325" t="s">
        <v>61</v>
      </c>
      <c r="C1044" s="325" t="s">
        <v>61</v>
      </c>
      <c r="D1044" s="325" t="s">
        <v>218</v>
      </c>
      <c r="E1044" s="325" t="s">
        <v>247</v>
      </c>
      <c r="F1044" s="62" t="s">
        <v>26</v>
      </c>
      <c r="G1044" s="62" t="str">
        <f>_xlfn.IFNA(VLOOKUP($A1044,'Engaged Deals'!$A:$J,2,FALSE),"No")</f>
        <v>Yes</v>
      </c>
      <c r="H1044" s="62" t="s">
        <v>67</v>
      </c>
      <c r="I1044" s="325" t="s">
        <v>32</v>
      </c>
      <c r="J1044" s="326">
        <v>43040</v>
      </c>
      <c r="K1044" s="327" t="s">
        <v>248</v>
      </c>
      <c r="L1044" s="325" t="s">
        <v>46</v>
      </c>
      <c r="M1044" s="328">
        <v>43040</v>
      </c>
      <c r="N1044" s="329">
        <v>3150919</v>
      </c>
      <c r="O1044" s="373">
        <f t="shared" si="16"/>
        <v>3.150919</v>
      </c>
      <c r="P1044" s="330">
        <v>12</v>
      </c>
      <c r="Q1044" s="328" t="s">
        <v>172</v>
      </c>
      <c r="R1044" s="331" t="s">
        <v>103</v>
      </c>
      <c r="S1044" s="325" t="s">
        <v>8</v>
      </c>
      <c r="T1044" s="325" t="s">
        <v>104</v>
      </c>
      <c r="U1044" s="325" t="s">
        <v>105</v>
      </c>
      <c r="V1044" s="325" t="s">
        <v>5899</v>
      </c>
      <c r="W1044" s="325" t="s">
        <v>221</v>
      </c>
      <c r="X1044" s="1" t="s">
        <v>7800</v>
      </c>
      <c r="Y1044" s="374" t="s">
        <v>7201</v>
      </c>
    </row>
    <row r="1045" spans="1:25" ht="15.75" thickBot="1" x14ac:dyDescent="0.3">
      <c r="A1045" s="324" t="s">
        <v>6421</v>
      </c>
      <c r="B1045" s="325" t="s">
        <v>62</v>
      </c>
      <c r="C1045" s="325" t="s">
        <v>1065</v>
      </c>
      <c r="D1045" s="325" t="s">
        <v>6422</v>
      </c>
      <c r="E1045" s="325" t="s">
        <v>6423</v>
      </c>
      <c r="F1045" s="62" t="s">
        <v>26</v>
      </c>
      <c r="G1045" s="62" t="str">
        <f>_xlfn.IFNA(VLOOKUP($A1045,'Engaged Deals'!$A:$J,2,FALSE),"No")</f>
        <v>No</v>
      </c>
      <c r="H1045" s="62" t="s">
        <v>67</v>
      </c>
      <c r="I1045" s="325" t="s">
        <v>32</v>
      </c>
      <c r="J1045" s="326">
        <v>43040</v>
      </c>
      <c r="K1045" s="327" t="s">
        <v>6464</v>
      </c>
      <c r="L1045" s="325" t="s">
        <v>46</v>
      </c>
      <c r="M1045" s="328">
        <v>43040</v>
      </c>
      <c r="N1045" s="329">
        <v>200000</v>
      </c>
      <c r="O1045" s="373">
        <f t="shared" si="16"/>
        <v>0.2</v>
      </c>
      <c r="P1045" s="330">
        <v>1</v>
      </c>
      <c r="Q1045" s="328" t="s">
        <v>5535</v>
      </c>
      <c r="R1045" s="331" t="s">
        <v>103</v>
      </c>
      <c r="S1045" s="325" t="s">
        <v>13</v>
      </c>
      <c r="T1045" s="325" t="s">
        <v>126</v>
      </c>
      <c r="U1045" s="325"/>
      <c r="V1045" s="325" t="s">
        <v>7060</v>
      </c>
      <c r="W1045" s="325" t="s">
        <v>435</v>
      </c>
      <c r="Y1045" s="374" t="s">
        <v>7201</v>
      </c>
    </row>
    <row r="1046" spans="1:25" ht="15.75" thickBot="1" x14ac:dyDescent="0.3">
      <c r="A1046" s="324" t="s">
        <v>406</v>
      </c>
      <c r="B1046" s="325" t="s">
        <v>56</v>
      </c>
      <c r="C1046" s="325" t="s">
        <v>235</v>
      </c>
      <c r="D1046" s="325" t="s">
        <v>407</v>
      </c>
      <c r="E1046" s="325" t="s">
        <v>408</v>
      </c>
      <c r="F1046" s="62" t="s">
        <v>24</v>
      </c>
      <c r="G1046" s="62" t="str">
        <f>_xlfn.IFNA(VLOOKUP($A1046,'Engaged Deals'!$A:$J,2,FALSE),"No")</f>
        <v>No</v>
      </c>
      <c r="H1046" s="62" t="s">
        <v>67</v>
      </c>
      <c r="I1046" s="325" t="s">
        <v>37</v>
      </c>
      <c r="J1046" s="326">
        <v>43069</v>
      </c>
      <c r="K1046" s="327" t="s">
        <v>409</v>
      </c>
      <c r="L1046" s="325" t="s">
        <v>46</v>
      </c>
      <c r="M1046" s="328">
        <v>43069</v>
      </c>
      <c r="N1046" s="329">
        <v>2000000</v>
      </c>
      <c r="O1046" s="373">
        <f t="shared" si="16"/>
        <v>2</v>
      </c>
      <c r="P1046" s="330">
        <v>3</v>
      </c>
      <c r="Q1046" s="328" t="s">
        <v>410</v>
      </c>
      <c r="R1046" s="331" t="s">
        <v>125</v>
      </c>
      <c r="S1046" s="325" t="s">
        <v>8</v>
      </c>
      <c r="T1046" s="325" t="s">
        <v>104</v>
      </c>
      <c r="U1046" s="325" t="s">
        <v>114</v>
      </c>
      <c r="V1046" s="325" t="s">
        <v>6437</v>
      </c>
      <c r="W1046" s="325" t="s">
        <v>411</v>
      </c>
      <c r="Y1046" s="374" t="s">
        <v>7201</v>
      </c>
    </row>
    <row r="1047" spans="1:25" ht="15.75" thickBot="1" x14ac:dyDescent="0.3">
      <c r="A1047" s="324" t="s">
        <v>2428</v>
      </c>
      <c r="B1047" s="325" t="s">
        <v>60</v>
      </c>
      <c r="C1047" s="325" t="s">
        <v>805</v>
      </c>
      <c r="D1047" s="325" t="s">
        <v>2429</v>
      </c>
      <c r="E1047" s="325" t="s">
        <v>2430</v>
      </c>
      <c r="F1047" s="62" t="s">
        <v>27</v>
      </c>
      <c r="G1047" s="62" t="str">
        <f>_xlfn.IFNA(VLOOKUP($A1047,'Engaged Deals'!$A:$J,2,FALSE),"No")</f>
        <v>No</v>
      </c>
      <c r="H1047" s="62" t="s">
        <v>65</v>
      </c>
      <c r="I1047" s="325" t="s">
        <v>39</v>
      </c>
      <c r="J1047" s="326">
        <v>42916</v>
      </c>
      <c r="K1047" s="327" t="s">
        <v>2431</v>
      </c>
      <c r="L1047" s="325" t="s">
        <v>47</v>
      </c>
      <c r="M1047" s="328">
        <v>42916</v>
      </c>
      <c r="N1047" s="329">
        <v>0</v>
      </c>
      <c r="O1047" s="373">
        <f t="shared" si="16"/>
        <v>0</v>
      </c>
      <c r="P1047" s="330">
        <v>1</v>
      </c>
      <c r="Q1047" s="328" t="s">
        <v>5535</v>
      </c>
      <c r="R1047" s="331" t="s">
        <v>125</v>
      </c>
      <c r="S1047" s="325" t="s">
        <v>7</v>
      </c>
      <c r="T1047" s="325" t="s">
        <v>921</v>
      </c>
      <c r="U1047" s="325" t="s">
        <v>2432</v>
      </c>
      <c r="V1047" s="325" t="s">
        <v>6021</v>
      </c>
      <c r="W1047" s="325" t="s">
        <v>757</v>
      </c>
      <c r="Y1047" s="374" t="s">
        <v>7201</v>
      </c>
    </row>
    <row r="1048" spans="1:25" x14ac:dyDescent="0.25">
      <c r="A1048" s="278" t="s">
        <v>7656</v>
      </c>
      <c r="B1048" s="268" t="s">
        <v>56</v>
      </c>
      <c r="C1048" s="268" t="s">
        <v>194</v>
      </c>
      <c r="D1048" s="268" t="s">
        <v>7657</v>
      </c>
      <c r="E1048" s="268" t="s">
        <v>7658</v>
      </c>
      <c r="F1048" s="62" t="s">
        <v>27</v>
      </c>
      <c r="G1048" s="62" t="str">
        <f>_xlfn.IFNA(VLOOKUP($A1048,'Engaged Deals'!$A:$J,2,FALSE),"No")</f>
        <v>No</v>
      </c>
      <c r="H1048" s="62" t="s">
        <v>66</v>
      </c>
      <c r="I1048" s="268" t="s">
        <v>40</v>
      </c>
      <c r="J1048" s="269">
        <v>42919</v>
      </c>
      <c r="K1048" s="270" t="s">
        <v>7659</v>
      </c>
      <c r="L1048" s="268" t="s">
        <v>47</v>
      </c>
      <c r="M1048" s="269">
        <v>42919</v>
      </c>
      <c r="N1048" s="271">
        <v>50000</v>
      </c>
      <c r="O1048" s="373">
        <f t="shared" si="16"/>
        <v>0.05</v>
      </c>
      <c r="P1048" s="280">
        <v>12</v>
      </c>
      <c r="Q1048" s="279" t="s">
        <v>7101</v>
      </c>
      <c r="R1048" s="272" t="s">
        <v>103</v>
      </c>
      <c r="S1048" s="268" t="s">
        <v>7</v>
      </c>
      <c r="T1048" s="268" t="s">
        <v>388</v>
      </c>
      <c r="U1048" s="268" t="s">
        <v>389</v>
      </c>
      <c r="V1048" s="199" t="s">
        <v>7660</v>
      </c>
      <c r="W1048" s="199" t="s">
        <v>2625</v>
      </c>
      <c r="Y1048" s="374" t="s">
        <v>7201</v>
      </c>
    </row>
    <row r="1049" spans="1:25" x14ac:dyDescent="0.25">
      <c r="A1049" s="275" t="s">
        <v>3549</v>
      </c>
      <c r="B1049" s="199" t="s">
        <v>59</v>
      </c>
      <c r="C1049" s="199" t="s">
        <v>468</v>
      </c>
      <c r="D1049" s="199" t="s">
        <v>3550</v>
      </c>
      <c r="E1049" s="199" t="s">
        <v>3551</v>
      </c>
      <c r="F1049" s="62" t="s">
        <v>26</v>
      </c>
      <c r="G1049" s="62" t="str">
        <f>_xlfn.IFNA(VLOOKUP($A1049,'Engaged Deals'!$A:$J,2,FALSE),"No")</f>
        <v>No</v>
      </c>
      <c r="H1049" s="62" t="s">
        <v>67</v>
      </c>
      <c r="I1049" s="199" t="s">
        <v>32</v>
      </c>
      <c r="J1049" s="233">
        <v>43091</v>
      </c>
      <c r="K1049" s="234" t="s">
        <v>3552</v>
      </c>
      <c r="L1049" s="199" t="s">
        <v>47</v>
      </c>
      <c r="M1049" s="235">
        <v>43091</v>
      </c>
      <c r="N1049" s="236">
        <v>80000</v>
      </c>
      <c r="O1049" s="373">
        <f t="shared" si="16"/>
        <v>0.08</v>
      </c>
      <c r="P1049" s="276">
        <v>12</v>
      </c>
      <c r="Q1049" s="235" t="s">
        <v>7766</v>
      </c>
      <c r="R1049" s="237" t="s">
        <v>292</v>
      </c>
      <c r="S1049" s="199" t="s">
        <v>9</v>
      </c>
      <c r="T1049" s="199" t="s">
        <v>184</v>
      </c>
      <c r="U1049" s="199" t="s">
        <v>185</v>
      </c>
      <c r="V1049" s="199" t="s">
        <v>6491</v>
      </c>
      <c r="W1049" s="199" t="s">
        <v>356</v>
      </c>
      <c r="Y1049" s="374" t="s">
        <v>7201</v>
      </c>
    </row>
    <row r="1050" spans="1:25" x14ac:dyDescent="0.25">
      <c r="A1050" s="275" t="s">
        <v>4880</v>
      </c>
      <c r="B1050" s="199" t="s">
        <v>57</v>
      </c>
      <c r="C1050" s="199" t="s">
        <v>324</v>
      </c>
      <c r="D1050" s="199" t="s">
        <v>4881</v>
      </c>
      <c r="E1050" s="199" t="s">
        <v>4882</v>
      </c>
      <c r="F1050" s="62" t="s">
        <v>25</v>
      </c>
      <c r="G1050" s="62" t="str">
        <f>_xlfn.IFNA(VLOOKUP($A1050,'Engaged Deals'!$A:$J,2,FALSE),"No")</f>
        <v>No</v>
      </c>
      <c r="H1050" s="62" t="s">
        <v>66</v>
      </c>
      <c r="I1050" s="199" t="s">
        <v>35</v>
      </c>
      <c r="J1050" s="233">
        <v>43008</v>
      </c>
      <c r="K1050" s="234" t="s">
        <v>4883</v>
      </c>
      <c r="L1050" s="199" t="s">
        <v>142</v>
      </c>
      <c r="M1050" s="237"/>
      <c r="N1050" s="236"/>
      <c r="O1050" s="373">
        <f t="shared" si="16"/>
        <v>0</v>
      </c>
      <c r="P1050" s="276"/>
      <c r="Q1050" s="235"/>
      <c r="R1050" s="237"/>
      <c r="S1050" s="199"/>
      <c r="T1050" s="199"/>
      <c r="U1050" s="199"/>
      <c r="V1050" s="199" t="s">
        <v>6413</v>
      </c>
      <c r="W1050" s="199"/>
      <c r="Y1050" s="374" t="s">
        <v>7201</v>
      </c>
    </row>
    <row r="1051" spans="1:25" x14ac:dyDescent="0.25">
      <c r="A1051" s="273" t="s">
        <v>3519</v>
      </c>
      <c r="B1051" s="79" t="s">
        <v>57</v>
      </c>
      <c r="C1051" s="79" t="s">
        <v>182</v>
      </c>
      <c r="D1051" s="79" t="s">
        <v>2867</v>
      </c>
      <c r="E1051" s="79" t="s">
        <v>3520</v>
      </c>
      <c r="F1051" s="62" t="s">
        <v>24</v>
      </c>
      <c r="G1051" s="62" t="str">
        <f>_xlfn.IFNA(VLOOKUP($A1051,'Engaged Deals'!$A:$J,2,FALSE),"No")</f>
        <v>No</v>
      </c>
      <c r="H1051" s="62" t="s">
        <v>65</v>
      </c>
      <c r="I1051" s="79" t="s">
        <v>38</v>
      </c>
      <c r="J1051" s="80">
        <v>42870</v>
      </c>
      <c r="K1051" s="174" t="s">
        <v>3521</v>
      </c>
      <c r="L1051" s="79" t="s">
        <v>48</v>
      </c>
      <c r="M1051" s="238">
        <v>42870</v>
      </c>
      <c r="N1051" s="167">
        <v>80000</v>
      </c>
      <c r="O1051" s="373">
        <f t="shared" si="16"/>
        <v>0.08</v>
      </c>
      <c r="P1051" s="274">
        <v>12</v>
      </c>
      <c r="Q1051" s="238" t="s">
        <v>1118</v>
      </c>
      <c r="R1051" s="84" t="s">
        <v>211</v>
      </c>
      <c r="S1051" s="79" t="s">
        <v>8</v>
      </c>
      <c r="T1051" s="79" t="s">
        <v>104</v>
      </c>
      <c r="U1051" s="79" t="s">
        <v>344</v>
      </c>
      <c r="V1051" s="79" t="s">
        <v>5507</v>
      </c>
      <c r="W1051" s="79" t="s">
        <v>186</v>
      </c>
      <c r="Y1051" s="374" t="s">
        <v>7201</v>
      </c>
    </row>
    <row r="1052" spans="1:25" x14ac:dyDescent="0.25">
      <c r="A1052" s="273" t="s">
        <v>3883</v>
      </c>
      <c r="B1052" s="79" t="s">
        <v>61</v>
      </c>
      <c r="C1052" s="79" t="s">
        <v>61</v>
      </c>
      <c r="D1052" s="79" t="s">
        <v>3884</v>
      </c>
      <c r="E1052" s="79" t="s">
        <v>3885</v>
      </c>
      <c r="F1052" s="62" t="s">
        <v>24</v>
      </c>
      <c r="G1052" s="62" t="str">
        <f>_xlfn.IFNA(VLOOKUP($A1052,'Engaged Deals'!$A:$J,2,FALSE),"No")</f>
        <v>No</v>
      </c>
      <c r="H1052" s="62" t="s">
        <v>65</v>
      </c>
      <c r="I1052" s="79" t="s">
        <v>38</v>
      </c>
      <c r="J1052" s="80">
        <v>42838</v>
      </c>
      <c r="K1052" s="174" t="s">
        <v>3886</v>
      </c>
      <c r="L1052" s="79" t="s">
        <v>46</v>
      </c>
      <c r="M1052" s="238">
        <v>42979</v>
      </c>
      <c r="N1052" s="167">
        <v>50000</v>
      </c>
      <c r="O1052" s="373">
        <f t="shared" si="16"/>
        <v>0.05</v>
      </c>
      <c r="P1052" s="274">
        <v>12</v>
      </c>
      <c r="Q1052" s="238" t="s">
        <v>3887</v>
      </c>
      <c r="R1052" s="84" t="s">
        <v>103</v>
      </c>
      <c r="S1052" s="79" t="s">
        <v>16</v>
      </c>
      <c r="T1052" s="79" t="s">
        <v>16</v>
      </c>
      <c r="U1052" s="79"/>
      <c r="V1052" s="79" t="s">
        <v>6144</v>
      </c>
      <c r="W1052" s="79"/>
      <c r="Y1052" s="374" t="s">
        <v>7201</v>
      </c>
    </row>
    <row r="1053" spans="1:25" x14ac:dyDescent="0.25">
      <c r="A1053" s="273" t="s">
        <v>4745</v>
      </c>
      <c r="B1053" s="79" t="s">
        <v>57</v>
      </c>
      <c r="C1053" s="79" t="s">
        <v>98</v>
      </c>
      <c r="D1053" s="79" t="s">
        <v>4525</v>
      </c>
      <c r="E1053" s="79" t="s">
        <v>4746</v>
      </c>
      <c r="F1053" s="62" t="s">
        <v>26</v>
      </c>
      <c r="G1053" s="62" t="str">
        <f>_xlfn.IFNA(VLOOKUP($A1053,'Engaged Deals'!$A:$J,2,FALSE),"No")</f>
        <v>No</v>
      </c>
      <c r="H1053" s="62" t="s">
        <v>65</v>
      </c>
      <c r="I1053" s="79" t="s">
        <v>32</v>
      </c>
      <c r="J1053" s="80">
        <v>42900</v>
      </c>
      <c r="K1053" s="174" t="s">
        <v>4747</v>
      </c>
      <c r="L1053" s="79" t="s">
        <v>50</v>
      </c>
      <c r="M1053" s="238">
        <v>42900</v>
      </c>
      <c r="N1053" s="167">
        <v>4000</v>
      </c>
      <c r="O1053" s="373">
        <f t="shared" si="16"/>
        <v>4.0000000000000001E-3</v>
      </c>
      <c r="P1053" s="274">
        <v>12</v>
      </c>
      <c r="Q1053" s="238" t="s">
        <v>7464</v>
      </c>
      <c r="R1053" s="84" t="s">
        <v>578</v>
      </c>
      <c r="S1053" s="79" t="s">
        <v>7</v>
      </c>
      <c r="T1053" s="79" t="s">
        <v>388</v>
      </c>
      <c r="U1053" s="79" t="s">
        <v>389</v>
      </c>
      <c r="V1053" s="79" t="s">
        <v>106</v>
      </c>
      <c r="W1053" s="79" t="s">
        <v>186</v>
      </c>
      <c r="Y1053" s="374" t="s">
        <v>7201</v>
      </c>
    </row>
    <row r="1054" spans="1:25" x14ac:dyDescent="0.25">
      <c r="A1054" s="273" t="s">
        <v>6590</v>
      </c>
      <c r="B1054" s="79" t="s">
        <v>57</v>
      </c>
      <c r="C1054" s="79" t="s">
        <v>98</v>
      </c>
      <c r="D1054" s="79" t="s">
        <v>6591</v>
      </c>
      <c r="E1054" s="79" t="s">
        <v>7240</v>
      </c>
      <c r="F1054" s="62" t="s">
        <v>25</v>
      </c>
      <c r="G1054" s="62" t="str">
        <f>_xlfn.IFNA(VLOOKUP($A1054,'Engaged Deals'!$A:$J,2,FALSE),"No")</f>
        <v>No</v>
      </c>
      <c r="H1054" s="62" t="s">
        <v>65</v>
      </c>
      <c r="I1054" s="79" t="s">
        <v>41</v>
      </c>
      <c r="J1054" s="80">
        <v>42913</v>
      </c>
      <c r="K1054" s="174" t="s">
        <v>6768</v>
      </c>
      <c r="L1054" s="79" t="s">
        <v>46</v>
      </c>
      <c r="M1054" s="238">
        <v>42913</v>
      </c>
      <c r="N1054" s="167">
        <v>151000</v>
      </c>
      <c r="O1054" s="373">
        <f t="shared" si="16"/>
        <v>0.151</v>
      </c>
      <c r="P1054" s="274">
        <v>1</v>
      </c>
      <c r="Q1054" s="238" t="s">
        <v>6513</v>
      </c>
      <c r="R1054" s="84" t="s">
        <v>125</v>
      </c>
      <c r="S1054" s="79" t="s">
        <v>11</v>
      </c>
      <c r="T1054" s="79" t="s">
        <v>11</v>
      </c>
      <c r="U1054" s="79"/>
      <c r="V1054" s="79" t="s">
        <v>106</v>
      </c>
      <c r="W1054" s="79" t="s">
        <v>667</v>
      </c>
      <c r="Y1054" s="374" t="s">
        <v>7201</v>
      </c>
    </row>
    <row r="1055" spans="1:25" x14ac:dyDescent="0.25">
      <c r="A1055" s="273" t="s">
        <v>6590</v>
      </c>
      <c r="B1055" s="79" t="s">
        <v>57</v>
      </c>
      <c r="C1055" s="79" t="s">
        <v>98</v>
      </c>
      <c r="D1055" s="79" t="s">
        <v>6591</v>
      </c>
      <c r="E1055" s="79" t="s">
        <v>7240</v>
      </c>
      <c r="F1055" s="62" t="s">
        <v>25</v>
      </c>
      <c r="G1055" s="62" t="str">
        <f>_xlfn.IFNA(VLOOKUP($A1055,'Engaged Deals'!$A:$J,2,FALSE),"No")</f>
        <v>No</v>
      </c>
      <c r="H1055" s="62" t="s">
        <v>65</v>
      </c>
      <c r="I1055" s="79" t="s">
        <v>41</v>
      </c>
      <c r="J1055" s="80">
        <v>42913</v>
      </c>
      <c r="K1055" s="174" t="s">
        <v>6768</v>
      </c>
      <c r="L1055" s="79" t="s">
        <v>46</v>
      </c>
      <c r="M1055" s="238">
        <v>42913</v>
      </c>
      <c r="N1055" s="167">
        <v>100000</v>
      </c>
      <c r="O1055" s="373">
        <f t="shared" si="16"/>
        <v>0.1</v>
      </c>
      <c r="P1055" s="274">
        <v>12</v>
      </c>
      <c r="Q1055" s="238" t="s">
        <v>6513</v>
      </c>
      <c r="R1055" s="84" t="s">
        <v>125</v>
      </c>
      <c r="S1055" s="79" t="s">
        <v>15</v>
      </c>
      <c r="T1055" s="79" t="s">
        <v>278</v>
      </c>
      <c r="U1055" s="79"/>
      <c r="V1055" s="79" t="s">
        <v>106</v>
      </c>
      <c r="W1055" s="79" t="s">
        <v>667</v>
      </c>
      <c r="Y1055" s="374" t="s">
        <v>7201</v>
      </c>
    </row>
    <row r="1056" spans="1:25" x14ac:dyDescent="0.25">
      <c r="A1056" s="275" t="s">
        <v>249</v>
      </c>
      <c r="B1056" s="199" t="s">
        <v>56</v>
      </c>
      <c r="C1056" s="199" t="s">
        <v>117</v>
      </c>
      <c r="D1056" s="199" t="s">
        <v>250</v>
      </c>
      <c r="E1056" s="199" t="s">
        <v>251</v>
      </c>
      <c r="F1056" s="62" t="s">
        <v>25</v>
      </c>
      <c r="G1056" s="62" t="str">
        <f>_xlfn.IFNA(VLOOKUP($A1056,'Engaged Deals'!$A:$J,2,FALSE),"No")</f>
        <v>No</v>
      </c>
      <c r="H1056" s="62" t="s">
        <v>66</v>
      </c>
      <c r="I1056" s="199" t="s">
        <v>35</v>
      </c>
      <c r="J1056" s="233">
        <v>43007</v>
      </c>
      <c r="K1056" s="234" t="s">
        <v>252</v>
      </c>
      <c r="L1056" s="199" t="s">
        <v>47</v>
      </c>
      <c r="M1056" s="233">
        <v>43007</v>
      </c>
      <c r="N1056" s="236">
        <v>3000000</v>
      </c>
      <c r="O1056" s="373">
        <f t="shared" si="16"/>
        <v>3</v>
      </c>
      <c r="P1056" s="276">
        <v>12</v>
      </c>
      <c r="Q1056" s="235" t="s">
        <v>7102</v>
      </c>
      <c r="R1056" s="237" t="s">
        <v>103</v>
      </c>
      <c r="S1056" s="199" t="s">
        <v>8</v>
      </c>
      <c r="T1056" s="199" t="s">
        <v>104</v>
      </c>
      <c r="U1056" s="199" t="s">
        <v>105</v>
      </c>
      <c r="V1056" s="199" t="s">
        <v>5768</v>
      </c>
      <c r="W1056" s="199" t="s">
        <v>167</v>
      </c>
      <c r="Y1056" s="374" t="s">
        <v>7201</v>
      </c>
    </row>
    <row r="1057" spans="1:25" x14ac:dyDescent="0.25">
      <c r="A1057" s="126" t="s">
        <v>1936</v>
      </c>
      <c r="B1057" s="126" t="s">
        <v>59</v>
      </c>
      <c r="C1057" s="79" t="s">
        <v>468</v>
      </c>
      <c r="D1057" s="126" t="s">
        <v>3624</v>
      </c>
      <c r="E1057" s="126" t="s">
        <v>1937</v>
      </c>
      <c r="F1057" s="62" t="s">
        <v>26</v>
      </c>
      <c r="G1057" s="62" t="str">
        <f>_xlfn.IFNA(VLOOKUP($A1057,'Engaged Deals'!$A:$J,2,FALSE),"No")</f>
        <v>No</v>
      </c>
      <c r="H1057" s="62" t="s">
        <v>65</v>
      </c>
      <c r="I1057" s="126" t="s">
        <v>32</v>
      </c>
      <c r="J1057" s="127">
        <v>42897</v>
      </c>
      <c r="K1057" s="195">
        <v>42807</v>
      </c>
      <c r="L1057" s="126" t="s">
        <v>48</v>
      </c>
      <c r="M1057" s="195">
        <v>42897</v>
      </c>
      <c r="N1057" s="128">
        <v>200000</v>
      </c>
      <c r="O1057" s="373">
        <f t="shared" si="16"/>
        <v>0.2</v>
      </c>
      <c r="P1057" s="277">
        <v>12</v>
      </c>
      <c r="Q1057" s="127">
        <v>42823</v>
      </c>
      <c r="R1057" s="202" t="s">
        <v>211</v>
      </c>
      <c r="S1057" s="199" t="s">
        <v>8</v>
      </c>
      <c r="T1057" s="126" t="s">
        <v>162</v>
      </c>
      <c r="U1057" s="126" t="s">
        <v>105</v>
      </c>
      <c r="V1057" s="126" t="s">
        <v>6061</v>
      </c>
      <c r="W1057" s="126" t="s">
        <v>7222</v>
      </c>
      <c r="Y1057" s="374" t="s">
        <v>7201</v>
      </c>
    </row>
    <row r="1058" spans="1:25" x14ac:dyDescent="0.25">
      <c r="A1058" s="273" t="s">
        <v>2741</v>
      </c>
      <c r="B1058" s="79" t="s">
        <v>58</v>
      </c>
      <c r="C1058" s="79" t="s">
        <v>58</v>
      </c>
      <c r="D1058" s="79" t="s">
        <v>557</v>
      </c>
      <c r="E1058" s="79" t="s">
        <v>2742</v>
      </c>
      <c r="F1058" s="62" t="s">
        <v>26</v>
      </c>
      <c r="G1058" s="62" t="str">
        <f>_xlfn.IFNA(VLOOKUP($A1058,'Engaged Deals'!$A:$J,2,FALSE),"No")</f>
        <v>Yes</v>
      </c>
      <c r="H1058" s="62" t="s">
        <v>65</v>
      </c>
      <c r="I1058" s="79" t="s">
        <v>32</v>
      </c>
      <c r="J1058" s="80">
        <v>42916</v>
      </c>
      <c r="K1058" s="174" t="s">
        <v>2743</v>
      </c>
      <c r="L1058" s="79" t="s">
        <v>50</v>
      </c>
      <c r="M1058" s="238">
        <v>42916</v>
      </c>
      <c r="N1058" s="167">
        <v>111428</v>
      </c>
      <c r="O1058" s="373">
        <f t="shared" si="16"/>
        <v>0.111428</v>
      </c>
      <c r="P1058" s="274">
        <v>4</v>
      </c>
      <c r="Q1058" s="238" t="s">
        <v>7271</v>
      </c>
      <c r="R1058" s="84" t="s">
        <v>578</v>
      </c>
      <c r="S1058" s="79" t="s">
        <v>8</v>
      </c>
      <c r="T1058" s="79" t="s">
        <v>104</v>
      </c>
      <c r="U1058" s="79" t="s">
        <v>105</v>
      </c>
      <c r="V1058" s="79" t="s">
        <v>5545</v>
      </c>
      <c r="W1058" s="79" t="s">
        <v>297</v>
      </c>
      <c r="Y1058" s="374" t="s">
        <v>7201</v>
      </c>
    </row>
    <row r="1059" spans="1:25" x14ac:dyDescent="0.25">
      <c r="A1059" s="273" t="s">
        <v>2741</v>
      </c>
      <c r="B1059" s="79" t="s">
        <v>58</v>
      </c>
      <c r="C1059" s="79" t="s">
        <v>58</v>
      </c>
      <c r="D1059" s="79" t="s">
        <v>557</v>
      </c>
      <c r="E1059" s="79" t="s">
        <v>2742</v>
      </c>
      <c r="F1059" s="62" t="s">
        <v>26</v>
      </c>
      <c r="G1059" s="62" t="str">
        <f>_xlfn.IFNA(VLOOKUP($A1059,'Engaged Deals'!$A:$J,2,FALSE),"No")</f>
        <v>Yes</v>
      </c>
      <c r="H1059" s="62" t="s">
        <v>65</v>
      </c>
      <c r="I1059" s="79" t="s">
        <v>32</v>
      </c>
      <c r="J1059" s="80">
        <v>42916</v>
      </c>
      <c r="K1059" s="174" t="s">
        <v>2743</v>
      </c>
      <c r="L1059" s="79" t="s">
        <v>50</v>
      </c>
      <c r="M1059" s="238">
        <v>42916</v>
      </c>
      <c r="N1059" s="167">
        <v>3750</v>
      </c>
      <c r="O1059" s="373">
        <f t="shared" si="16"/>
        <v>3.7499999999999999E-3</v>
      </c>
      <c r="P1059" s="274">
        <v>12</v>
      </c>
      <c r="Q1059" s="238" t="s">
        <v>1137</v>
      </c>
      <c r="R1059" s="84" t="s">
        <v>578</v>
      </c>
      <c r="S1059" s="79" t="s">
        <v>7</v>
      </c>
      <c r="T1059" s="79" t="s">
        <v>477</v>
      </c>
      <c r="U1059" s="79" t="s">
        <v>1138</v>
      </c>
      <c r="V1059" s="79" t="s">
        <v>5545</v>
      </c>
      <c r="W1059" s="79" t="s">
        <v>297</v>
      </c>
      <c r="Y1059" s="374" t="s">
        <v>7201</v>
      </c>
    </row>
    <row r="1060" spans="1:25" x14ac:dyDescent="0.25">
      <c r="A1060" s="273" t="s">
        <v>1164</v>
      </c>
      <c r="B1060" s="79" t="s">
        <v>56</v>
      </c>
      <c r="C1060" s="79" t="s">
        <v>161</v>
      </c>
      <c r="D1060" s="79" t="s">
        <v>1165</v>
      </c>
      <c r="E1060" s="79" t="s">
        <v>1166</v>
      </c>
      <c r="F1060" s="62" t="s">
        <v>26</v>
      </c>
      <c r="G1060" s="62" t="str">
        <f>_xlfn.IFNA(VLOOKUP($A1060,'Engaged Deals'!$A:$J,2,FALSE),"No")</f>
        <v>No</v>
      </c>
      <c r="H1060" s="62" t="s">
        <v>65</v>
      </c>
      <c r="I1060" s="79" t="s">
        <v>32</v>
      </c>
      <c r="J1060" s="80">
        <v>42881</v>
      </c>
      <c r="K1060" s="174" t="s">
        <v>1167</v>
      </c>
      <c r="L1060" s="79" t="s">
        <v>47</v>
      </c>
      <c r="M1060" s="238">
        <v>42881</v>
      </c>
      <c r="N1060" s="167">
        <v>350000</v>
      </c>
      <c r="O1060" s="373">
        <f t="shared" si="16"/>
        <v>0.35</v>
      </c>
      <c r="P1060" s="274">
        <v>12</v>
      </c>
      <c r="Q1060" s="238" t="s">
        <v>7102</v>
      </c>
      <c r="R1060" s="84" t="s">
        <v>292</v>
      </c>
      <c r="S1060" s="79" t="s">
        <v>7</v>
      </c>
      <c r="T1060" s="79" t="s">
        <v>477</v>
      </c>
      <c r="U1060" s="79" t="s">
        <v>478</v>
      </c>
      <c r="V1060" s="79" t="s">
        <v>5506</v>
      </c>
      <c r="W1060" s="79" t="s">
        <v>1168</v>
      </c>
      <c r="Y1060" s="374" t="s">
        <v>7201</v>
      </c>
    </row>
    <row r="1061" spans="1:25" x14ac:dyDescent="0.25">
      <c r="A1061" s="273" t="s">
        <v>3034</v>
      </c>
      <c r="B1061" s="79" t="s">
        <v>57</v>
      </c>
      <c r="C1061" s="79" t="s">
        <v>1046</v>
      </c>
      <c r="D1061" s="79" t="s">
        <v>3035</v>
      </c>
      <c r="E1061" s="79" t="s">
        <v>3036</v>
      </c>
      <c r="F1061" s="62" t="s">
        <v>28</v>
      </c>
      <c r="G1061" s="62" t="str">
        <f>_xlfn.IFNA(VLOOKUP($A1061,'Engaged Deals'!$A:$J,2,FALSE),"No")</f>
        <v>No</v>
      </c>
      <c r="H1061" s="62" t="s">
        <v>65</v>
      </c>
      <c r="I1061" s="79" t="s">
        <v>31</v>
      </c>
      <c r="J1061" s="80">
        <v>42916</v>
      </c>
      <c r="K1061" s="174" t="s">
        <v>3037</v>
      </c>
      <c r="L1061" s="79" t="s">
        <v>46</v>
      </c>
      <c r="M1061" s="238">
        <v>42917</v>
      </c>
      <c r="N1061" s="167">
        <v>100000</v>
      </c>
      <c r="O1061" s="373">
        <f t="shared" si="16"/>
        <v>0.1</v>
      </c>
      <c r="P1061" s="274">
        <v>12</v>
      </c>
      <c r="Q1061" s="238" t="s">
        <v>504</v>
      </c>
      <c r="R1061" s="84" t="s">
        <v>125</v>
      </c>
      <c r="S1061" s="79" t="s">
        <v>9</v>
      </c>
      <c r="T1061" s="79" t="s">
        <v>184</v>
      </c>
      <c r="U1061" s="79" t="s">
        <v>185</v>
      </c>
      <c r="V1061" s="79" t="s">
        <v>6034</v>
      </c>
      <c r="W1061" s="79" t="s">
        <v>313</v>
      </c>
      <c r="Y1061" s="374" t="s">
        <v>7201</v>
      </c>
    </row>
    <row r="1062" spans="1:25" x14ac:dyDescent="0.25">
      <c r="A1062" s="273" t="s">
        <v>3029</v>
      </c>
      <c r="B1062" s="79" t="s">
        <v>56</v>
      </c>
      <c r="C1062" s="79" t="s">
        <v>161</v>
      </c>
      <c r="D1062" s="79" t="s">
        <v>3030</v>
      </c>
      <c r="E1062" s="79" t="s">
        <v>3031</v>
      </c>
      <c r="F1062" s="62" t="s">
        <v>26</v>
      </c>
      <c r="G1062" s="62" t="str">
        <f>_xlfn.IFNA(VLOOKUP($A1062,'Engaged Deals'!$A:$J,2,FALSE),"No")</f>
        <v>No</v>
      </c>
      <c r="H1062" s="62" t="s">
        <v>65</v>
      </c>
      <c r="I1062" s="79" t="s">
        <v>32</v>
      </c>
      <c r="J1062" s="80">
        <v>42853</v>
      </c>
      <c r="K1062" s="174" t="s">
        <v>3032</v>
      </c>
      <c r="L1062" s="79" t="s">
        <v>47</v>
      </c>
      <c r="M1062" s="238">
        <v>42853</v>
      </c>
      <c r="N1062" s="167">
        <v>100000</v>
      </c>
      <c r="O1062" s="373">
        <f t="shared" si="16"/>
        <v>0.1</v>
      </c>
      <c r="P1062" s="274">
        <v>12</v>
      </c>
      <c r="Q1062" s="238" t="s">
        <v>7102</v>
      </c>
      <c r="R1062" s="84" t="s">
        <v>103</v>
      </c>
      <c r="S1062" s="79" t="s">
        <v>7</v>
      </c>
      <c r="T1062" s="79" t="s">
        <v>1867</v>
      </c>
      <c r="U1062" s="79" t="s">
        <v>2155</v>
      </c>
      <c r="V1062" s="79" t="s">
        <v>5892</v>
      </c>
      <c r="W1062" s="79" t="s">
        <v>356</v>
      </c>
      <c r="Y1062" s="374" t="s">
        <v>7201</v>
      </c>
    </row>
    <row r="1063" spans="1:25" x14ac:dyDescent="0.25">
      <c r="A1063" s="273" t="s">
        <v>467</v>
      </c>
      <c r="B1063" s="79" t="s">
        <v>59</v>
      </c>
      <c r="C1063" s="79" t="s">
        <v>468</v>
      </c>
      <c r="D1063" s="79" t="s">
        <v>469</v>
      </c>
      <c r="E1063" s="79" t="s">
        <v>470</v>
      </c>
      <c r="F1063" s="62" t="s">
        <v>26</v>
      </c>
      <c r="G1063" s="62" t="str">
        <f>_xlfn.IFNA(VLOOKUP($A1063,'Engaged Deals'!$A:$J,2,FALSE),"No")</f>
        <v>Yes</v>
      </c>
      <c r="H1063" s="62" t="s">
        <v>65</v>
      </c>
      <c r="I1063" s="79" t="s">
        <v>32</v>
      </c>
      <c r="J1063" s="80">
        <v>42916</v>
      </c>
      <c r="K1063" s="174" t="s">
        <v>471</v>
      </c>
      <c r="L1063" s="79" t="s">
        <v>46</v>
      </c>
      <c r="M1063" s="238">
        <v>42916</v>
      </c>
      <c r="N1063" s="167">
        <v>1213062</v>
      </c>
      <c r="O1063" s="373">
        <f t="shared" si="16"/>
        <v>1.2130620000000001</v>
      </c>
      <c r="P1063" s="274">
        <v>1</v>
      </c>
      <c r="Q1063" s="238" t="s">
        <v>472</v>
      </c>
      <c r="R1063" s="84" t="s">
        <v>125</v>
      </c>
      <c r="S1063" s="79" t="s">
        <v>8</v>
      </c>
      <c r="T1063" s="79" t="s">
        <v>134</v>
      </c>
      <c r="U1063" s="79"/>
      <c r="V1063" s="79" t="s">
        <v>5534</v>
      </c>
      <c r="W1063" s="79"/>
      <c r="Y1063" s="374" t="s">
        <v>7201</v>
      </c>
    </row>
    <row r="1064" spans="1:25" x14ac:dyDescent="0.25">
      <c r="A1064" s="273" t="s">
        <v>467</v>
      </c>
      <c r="B1064" s="79" t="s">
        <v>59</v>
      </c>
      <c r="C1064" s="79" t="s">
        <v>468</v>
      </c>
      <c r="D1064" s="79" t="s">
        <v>469</v>
      </c>
      <c r="E1064" s="79" t="s">
        <v>470</v>
      </c>
      <c r="F1064" s="62" t="s">
        <v>26</v>
      </c>
      <c r="G1064" s="62" t="str">
        <f>_xlfn.IFNA(VLOOKUP($A1064,'Engaged Deals'!$A:$J,2,FALSE),"No")</f>
        <v>Yes</v>
      </c>
      <c r="H1064" s="62" t="s">
        <v>65</v>
      </c>
      <c r="I1064" s="79" t="s">
        <v>32</v>
      </c>
      <c r="J1064" s="80">
        <v>42916</v>
      </c>
      <c r="K1064" s="174" t="s">
        <v>471</v>
      </c>
      <c r="L1064" s="79" t="s">
        <v>46</v>
      </c>
      <c r="M1064" s="238">
        <v>42916</v>
      </c>
      <c r="N1064" s="167">
        <v>1000000</v>
      </c>
      <c r="O1064" s="373">
        <f t="shared" si="16"/>
        <v>1</v>
      </c>
      <c r="P1064" s="274">
        <v>1</v>
      </c>
      <c r="Q1064" s="238" t="s">
        <v>483</v>
      </c>
      <c r="R1064" s="84" t="s">
        <v>125</v>
      </c>
      <c r="S1064" s="79" t="s">
        <v>13</v>
      </c>
      <c r="T1064" s="79" t="s">
        <v>126</v>
      </c>
      <c r="U1064" s="79"/>
      <c r="V1064" s="79" t="s">
        <v>5534</v>
      </c>
      <c r="W1064" s="79"/>
      <c r="Y1064" s="374" t="s">
        <v>7201</v>
      </c>
    </row>
    <row r="1065" spans="1:25" x14ac:dyDescent="0.25">
      <c r="A1065" s="275" t="s">
        <v>636</v>
      </c>
      <c r="B1065" s="199" t="s">
        <v>60</v>
      </c>
      <c r="C1065" s="199" t="s">
        <v>138</v>
      </c>
      <c r="D1065" s="199" t="s">
        <v>637</v>
      </c>
      <c r="E1065" s="199" t="s">
        <v>634</v>
      </c>
      <c r="F1065" s="62" t="s">
        <v>25</v>
      </c>
      <c r="G1065" s="62" t="str">
        <f>_xlfn.IFNA(VLOOKUP($A1065,'Engaged Deals'!$A:$J,2,FALSE),"No")</f>
        <v>No</v>
      </c>
      <c r="H1065" s="62" t="s">
        <v>67</v>
      </c>
      <c r="I1065" s="199" t="s">
        <v>41</v>
      </c>
      <c r="J1065" s="233">
        <v>43066</v>
      </c>
      <c r="K1065" s="234" t="s">
        <v>638</v>
      </c>
      <c r="L1065" s="199" t="s">
        <v>46</v>
      </c>
      <c r="M1065" s="235">
        <v>43101</v>
      </c>
      <c r="N1065" s="236">
        <v>744000</v>
      </c>
      <c r="O1065" s="373">
        <f t="shared" si="16"/>
        <v>0.74399999999999999</v>
      </c>
      <c r="P1065" s="276">
        <v>12</v>
      </c>
      <c r="Q1065" s="235" t="s">
        <v>635</v>
      </c>
      <c r="R1065" s="237" t="s">
        <v>125</v>
      </c>
      <c r="S1065" s="199" t="s">
        <v>9</v>
      </c>
      <c r="T1065" s="199" t="s">
        <v>184</v>
      </c>
      <c r="U1065" s="199" t="s">
        <v>185</v>
      </c>
      <c r="V1065" s="199" t="s">
        <v>6324</v>
      </c>
      <c r="W1065" s="199" t="s">
        <v>313</v>
      </c>
      <c r="Y1065" s="374" t="s">
        <v>7201</v>
      </c>
    </row>
    <row r="1066" spans="1:25" x14ac:dyDescent="0.25">
      <c r="A1066" s="273" t="s">
        <v>842</v>
      </c>
      <c r="B1066" s="79" t="s">
        <v>56</v>
      </c>
      <c r="C1066" s="79" t="s">
        <v>117</v>
      </c>
      <c r="D1066" s="79" t="s">
        <v>843</v>
      </c>
      <c r="E1066" s="79" t="s">
        <v>844</v>
      </c>
      <c r="F1066" s="62" t="s">
        <v>25</v>
      </c>
      <c r="G1066" s="62" t="str">
        <f>_xlfn.IFNA(VLOOKUP($A1066,'Engaged Deals'!$A:$J,2,FALSE),"No")</f>
        <v>No</v>
      </c>
      <c r="H1066" s="62" t="s">
        <v>65</v>
      </c>
      <c r="I1066" s="79" t="s">
        <v>35</v>
      </c>
      <c r="J1066" s="80">
        <v>42881</v>
      </c>
      <c r="K1066" s="174" t="s">
        <v>845</v>
      </c>
      <c r="L1066" s="79" t="s">
        <v>46</v>
      </c>
      <c r="M1066" s="238">
        <v>42881</v>
      </c>
      <c r="N1066" s="167">
        <v>500000</v>
      </c>
      <c r="O1066" s="373">
        <f t="shared" si="16"/>
        <v>0.5</v>
      </c>
      <c r="P1066" s="274">
        <v>6</v>
      </c>
      <c r="Q1066" s="238" t="s">
        <v>5799</v>
      </c>
      <c r="R1066" s="84" t="s">
        <v>125</v>
      </c>
      <c r="S1066" s="79" t="s">
        <v>8</v>
      </c>
      <c r="T1066" s="79" t="s">
        <v>134</v>
      </c>
      <c r="U1066" s="79" t="s">
        <v>1640</v>
      </c>
      <c r="V1066" s="79" t="s">
        <v>5800</v>
      </c>
      <c r="W1066" s="79"/>
      <c r="Y1066" s="374" t="s">
        <v>7201</v>
      </c>
    </row>
    <row r="1067" spans="1:25" x14ac:dyDescent="0.25">
      <c r="A1067" s="275" t="s">
        <v>1767</v>
      </c>
      <c r="B1067" s="199" t="s">
        <v>60</v>
      </c>
      <c r="C1067" s="199" t="s">
        <v>543</v>
      </c>
      <c r="D1067" s="199" t="s">
        <v>7531</v>
      </c>
      <c r="E1067" s="199" t="s">
        <v>1768</v>
      </c>
      <c r="F1067" s="62" t="s">
        <v>6576</v>
      </c>
      <c r="G1067" s="62" t="str">
        <f>_xlfn.IFNA(VLOOKUP($A1067,'Engaged Deals'!$A:$J,2,FALSE),"No")</f>
        <v>No</v>
      </c>
      <c r="H1067" s="62" t="s">
        <v>66</v>
      </c>
      <c r="I1067" s="199" t="s">
        <v>39</v>
      </c>
      <c r="J1067" s="233">
        <v>42993</v>
      </c>
      <c r="K1067" s="234" t="s">
        <v>1769</v>
      </c>
      <c r="L1067" s="199" t="s">
        <v>46</v>
      </c>
      <c r="M1067" s="233">
        <v>42993</v>
      </c>
      <c r="N1067" s="236">
        <v>222222</v>
      </c>
      <c r="O1067" s="373">
        <f t="shared" si="16"/>
        <v>0.222222</v>
      </c>
      <c r="P1067" s="276">
        <v>1</v>
      </c>
      <c r="Q1067" s="235" t="s">
        <v>1770</v>
      </c>
      <c r="R1067" s="237" t="s">
        <v>125</v>
      </c>
      <c r="S1067" s="199" t="s">
        <v>7</v>
      </c>
      <c r="T1067" s="199" t="s">
        <v>921</v>
      </c>
      <c r="U1067" s="199" t="s">
        <v>1771</v>
      </c>
      <c r="V1067" s="199" t="s">
        <v>6344</v>
      </c>
      <c r="W1067" s="199" t="s">
        <v>667</v>
      </c>
      <c r="Y1067" s="374" t="s">
        <v>7201</v>
      </c>
    </row>
    <row r="1068" spans="1:25" x14ac:dyDescent="0.25">
      <c r="A1068" s="273" t="s">
        <v>1274</v>
      </c>
      <c r="B1068" s="79" t="s">
        <v>57</v>
      </c>
      <c r="C1068" s="79" t="s">
        <v>98</v>
      </c>
      <c r="D1068" s="79" t="s">
        <v>1275</v>
      </c>
      <c r="E1068" s="79" t="s">
        <v>1276</v>
      </c>
      <c r="F1068" s="62" t="s">
        <v>26</v>
      </c>
      <c r="G1068" s="62" t="str">
        <f>_xlfn.IFNA(VLOOKUP($A1068,'Engaged Deals'!$A:$J,2,FALSE),"No")</f>
        <v>No</v>
      </c>
      <c r="H1068" s="62" t="s">
        <v>65</v>
      </c>
      <c r="I1068" s="79" t="s">
        <v>32</v>
      </c>
      <c r="J1068" s="80">
        <v>42914</v>
      </c>
      <c r="K1068" s="174" t="s">
        <v>1277</v>
      </c>
      <c r="L1068" s="79" t="s">
        <v>48</v>
      </c>
      <c r="M1068" s="238">
        <v>42914</v>
      </c>
      <c r="N1068" s="167">
        <v>300000</v>
      </c>
      <c r="O1068" s="373">
        <f t="shared" si="16"/>
        <v>0.3</v>
      </c>
      <c r="P1068" s="274">
        <v>6</v>
      </c>
      <c r="Q1068" s="238" t="s">
        <v>7101</v>
      </c>
      <c r="R1068" s="84" t="s">
        <v>103</v>
      </c>
      <c r="S1068" s="79" t="s">
        <v>8</v>
      </c>
      <c r="T1068" s="79" t="s">
        <v>104</v>
      </c>
      <c r="U1068" s="79" t="s">
        <v>344</v>
      </c>
      <c r="V1068" s="79" t="s">
        <v>106</v>
      </c>
      <c r="W1068" s="79" t="s">
        <v>667</v>
      </c>
      <c r="Y1068" s="374" t="s">
        <v>7201</v>
      </c>
    </row>
    <row r="1069" spans="1:25" x14ac:dyDescent="0.25">
      <c r="A1069" s="273" t="s">
        <v>5760</v>
      </c>
      <c r="B1069" s="79" t="s">
        <v>57</v>
      </c>
      <c r="C1069" s="79" t="s">
        <v>324</v>
      </c>
      <c r="D1069" s="79" t="s">
        <v>5761</v>
      </c>
      <c r="E1069" s="79" t="s">
        <v>5762</v>
      </c>
      <c r="F1069" s="62" t="s">
        <v>24</v>
      </c>
      <c r="G1069" s="62" t="str">
        <f>_xlfn.IFNA(VLOOKUP($A1069,'Engaged Deals'!$A:$J,2,FALSE),"No")</f>
        <v>No</v>
      </c>
      <c r="H1069" s="62" t="s">
        <v>65</v>
      </c>
      <c r="I1069" s="79" t="s">
        <v>37</v>
      </c>
      <c r="J1069" s="80">
        <v>42904</v>
      </c>
      <c r="K1069" s="174" t="s">
        <v>6230</v>
      </c>
      <c r="L1069" s="79" t="s">
        <v>49</v>
      </c>
      <c r="M1069" s="238">
        <v>42904</v>
      </c>
      <c r="N1069" s="167">
        <v>13950</v>
      </c>
      <c r="O1069" s="373">
        <f t="shared" si="16"/>
        <v>1.3950000000000001E-2</v>
      </c>
      <c r="P1069" s="274">
        <v>1</v>
      </c>
      <c r="Q1069" s="238" t="s">
        <v>5543</v>
      </c>
      <c r="R1069" s="84" t="s">
        <v>211</v>
      </c>
      <c r="S1069" s="79" t="s">
        <v>7</v>
      </c>
      <c r="T1069" s="79" t="s">
        <v>477</v>
      </c>
      <c r="U1069" s="79" t="s">
        <v>2539</v>
      </c>
      <c r="V1069" s="79" t="s">
        <v>6231</v>
      </c>
      <c r="W1069" s="79" t="s">
        <v>356</v>
      </c>
      <c r="Y1069" s="374" t="s">
        <v>7201</v>
      </c>
    </row>
    <row r="1070" spans="1:25" x14ac:dyDescent="0.25">
      <c r="A1070" s="281" t="s">
        <v>7262</v>
      </c>
      <c r="B1070" s="282" t="s">
        <v>56</v>
      </c>
      <c r="C1070" s="282" t="s">
        <v>161</v>
      </c>
      <c r="D1070" s="282" t="s">
        <v>1155</v>
      </c>
      <c r="E1070" s="282" t="s">
        <v>7263</v>
      </c>
      <c r="F1070" s="62" t="s">
        <v>26</v>
      </c>
      <c r="G1070" s="62" t="str">
        <f>_xlfn.IFNA(VLOOKUP($A1070,'Engaged Deals'!$A:$J,2,FALSE),"No")</f>
        <v>No</v>
      </c>
      <c r="H1070" s="62" t="s">
        <v>65</v>
      </c>
      <c r="I1070" s="282" t="s">
        <v>33</v>
      </c>
      <c r="J1070" s="283">
        <v>42886</v>
      </c>
      <c r="K1070" s="284" t="s">
        <v>7264</v>
      </c>
      <c r="L1070" s="282" t="s">
        <v>48</v>
      </c>
      <c r="M1070" s="285">
        <v>42887</v>
      </c>
      <c r="N1070" s="286">
        <v>125000</v>
      </c>
      <c r="O1070" s="373">
        <f t="shared" si="16"/>
        <v>0.125</v>
      </c>
      <c r="P1070" s="287">
        <v>12</v>
      </c>
      <c r="Q1070" s="285" t="s">
        <v>7102</v>
      </c>
      <c r="R1070" s="288" t="s">
        <v>103</v>
      </c>
      <c r="S1070" s="282" t="s">
        <v>7</v>
      </c>
      <c r="T1070" s="282" t="s">
        <v>477</v>
      </c>
      <c r="U1070" s="282" t="s">
        <v>1204</v>
      </c>
      <c r="V1070" s="79" t="s">
        <v>7265</v>
      </c>
      <c r="W1070" s="79" t="s">
        <v>7266</v>
      </c>
      <c r="Y1070" s="374" t="s">
        <v>7201</v>
      </c>
    </row>
    <row r="1071" spans="1:25" x14ac:dyDescent="0.25">
      <c r="A1071" s="275" t="s">
        <v>953</v>
      </c>
      <c r="B1071" s="199" t="s">
        <v>56</v>
      </c>
      <c r="C1071" s="199" t="s">
        <v>109</v>
      </c>
      <c r="D1071" s="199" t="s">
        <v>954</v>
      </c>
      <c r="E1071" s="199" t="s">
        <v>955</v>
      </c>
      <c r="F1071" s="62" t="s">
        <v>28</v>
      </c>
      <c r="G1071" s="62" t="str">
        <f>_xlfn.IFNA(VLOOKUP($A1071,'Engaged Deals'!$A:$J,2,FALSE),"No")</f>
        <v>Yes</v>
      </c>
      <c r="H1071" s="62" t="s">
        <v>66</v>
      </c>
      <c r="I1071" s="199" t="s">
        <v>31</v>
      </c>
      <c r="J1071" s="233">
        <v>42919</v>
      </c>
      <c r="K1071" s="234" t="s">
        <v>956</v>
      </c>
      <c r="L1071" s="199" t="s">
        <v>46</v>
      </c>
      <c r="M1071" s="233">
        <v>42919</v>
      </c>
      <c r="N1071" s="236">
        <v>500000</v>
      </c>
      <c r="O1071" s="373">
        <f t="shared" si="16"/>
        <v>0.5</v>
      </c>
      <c r="P1071" s="276">
        <v>6</v>
      </c>
      <c r="Q1071" s="235" t="s">
        <v>6933</v>
      </c>
      <c r="R1071" s="237" t="s">
        <v>103</v>
      </c>
      <c r="S1071" s="199" t="s">
        <v>8</v>
      </c>
      <c r="T1071" s="199" t="s">
        <v>104</v>
      </c>
      <c r="U1071" s="199" t="s">
        <v>105</v>
      </c>
      <c r="V1071" s="199" t="s">
        <v>6318</v>
      </c>
      <c r="W1071" s="199" t="s">
        <v>957</v>
      </c>
      <c r="X1071" s="1" t="s">
        <v>7800</v>
      </c>
      <c r="Y1071" s="374" t="s">
        <v>7201</v>
      </c>
    </row>
    <row r="1072" spans="1:25" x14ac:dyDescent="0.25">
      <c r="A1072" s="273" t="s">
        <v>2239</v>
      </c>
      <c r="B1072" s="79" t="s">
        <v>56</v>
      </c>
      <c r="C1072" s="79" t="s">
        <v>124</v>
      </c>
      <c r="D1072" s="79" t="s">
        <v>1247</v>
      </c>
      <c r="E1072" s="79" t="s">
        <v>2240</v>
      </c>
      <c r="F1072" s="62" t="s">
        <v>26</v>
      </c>
      <c r="G1072" s="62" t="str">
        <f>_xlfn.IFNA(VLOOKUP($A1072,'Engaged Deals'!$A:$J,2,FALSE),"No")</f>
        <v>No</v>
      </c>
      <c r="H1072" s="62" t="s">
        <v>65</v>
      </c>
      <c r="I1072" s="79" t="s">
        <v>32</v>
      </c>
      <c r="J1072" s="80">
        <v>42867</v>
      </c>
      <c r="K1072" s="174" t="s">
        <v>2241</v>
      </c>
      <c r="L1072" s="79" t="s">
        <v>46</v>
      </c>
      <c r="M1072" s="238">
        <v>42867</v>
      </c>
      <c r="N1072" s="167">
        <v>166668</v>
      </c>
      <c r="O1072" s="373">
        <f t="shared" si="16"/>
        <v>0.16666800000000001</v>
      </c>
      <c r="P1072" s="274">
        <v>4</v>
      </c>
      <c r="Q1072" s="238" t="s">
        <v>5898</v>
      </c>
      <c r="R1072" s="84" t="s">
        <v>103</v>
      </c>
      <c r="S1072" s="79" t="s">
        <v>8</v>
      </c>
      <c r="T1072" s="79" t="s">
        <v>158</v>
      </c>
      <c r="U1072" s="79" t="s">
        <v>5919</v>
      </c>
      <c r="V1072" s="79" t="s">
        <v>5573</v>
      </c>
      <c r="W1072" s="79"/>
      <c r="Y1072" s="374" t="s">
        <v>7201</v>
      </c>
    </row>
    <row r="1073" spans="1:25" x14ac:dyDescent="0.25">
      <c r="A1073" s="273" t="s">
        <v>5650</v>
      </c>
      <c r="B1073" s="79" t="s">
        <v>57</v>
      </c>
      <c r="C1073" s="79" t="s">
        <v>98</v>
      </c>
      <c r="D1073" s="79" t="s">
        <v>5651</v>
      </c>
      <c r="E1073" s="79" t="s">
        <v>5652</v>
      </c>
      <c r="F1073" s="62" t="s">
        <v>24</v>
      </c>
      <c r="G1073" s="62" t="str">
        <f>_xlfn.IFNA(VLOOKUP($A1073,'Engaged Deals'!$A:$J,2,FALSE),"No")</f>
        <v>No</v>
      </c>
      <c r="H1073" s="62" t="s">
        <v>65</v>
      </c>
      <c r="I1073" s="79" t="s">
        <v>37</v>
      </c>
      <c r="J1073" s="80">
        <v>42906</v>
      </c>
      <c r="K1073" s="174" t="s">
        <v>5869</v>
      </c>
      <c r="L1073" s="79" t="s">
        <v>46</v>
      </c>
      <c r="M1073" s="238">
        <v>42906</v>
      </c>
      <c r="N1073" s="167">
        <v>251000</v>
      </c>
      <c r="O1073" s="373">
        <f t="shared" si="16"/>
        <v>0.251</v>
      </c>
      <c r="P1073" s="274">
        <v>12</v>
      </c>
      <c r="Q1073" s="238" t="s">
        <v>6737</v>
      </c>
      <c r="R1073" s="84" t="s">
        <v>125</v>
      </c>
      <c r="S1073" s="79" t="s">
        <v>8</v>
      </c>
      <c r="T1073" s="79" t="s">
        <v>104</v>
      </c>
      <c r="U1073" s="79" t="s">
        <v>105</v>
      </c>
      <c r="V1073" s="79" t="s">
        <v>6736</v>
      </c>
      <c r="W1073" s="79" t="s">
        <v>667</v>
      </c>
      <c r="Y1073" s="374" t="s">
        <v>7201</v>
      </c>
    </row>
    <row r="1074" spans="1:25" x14ac:dyDescent="0.25">
      <c r="A1074" s="273" t="s">
        <v>3026</v>
      </c>
      <c r="B1074" s="79" t="s">
        <v>57</v>
      </c>
      <c r="C1074" s="79" t="s">
        <v>98</v>
      </c>
      <c r="D1074" s="79" t="s">
        <v>880</v>
      </c>
      <c r="E1074" s="79" t="s">
        <v>3027</v>
      </c>
      <c r="F1074" s="62" t="s">
        <v>26</v>
      </c>
      <c r="G1074" s="62" t="str">
        <f>_xlfn.IFNA(VLOOKUP($A1074,'Engaged Deals'!$A:$J,2,FALSE),"No")</f>
        <v>No</v>
      </c>
      <c r="H1074" s="62" t="s">
        <v>65</v>
      </c>
      <c r="I1074" s="79" t="s">
        <v>33</v>
      </c>
      <c r="J1074" s="80">
        <v>42913</v>
      </c>
      <c r="K1074" s="174" t="s">
        <v>3028</v>
      </c>
      <c r="L1074" s="79" t="s">
        <v>142</v>
      </c>
      <c r="M1074" s="238">
        <v>42913</v>
      </c>
      <c r="N1074" s="167">
        <v>100000</v>
      </c>
      <c r="O1074" s="373">
        <f t="shared" si="16"/>
        <v>0.1</v>
      </c>
      <c r="P1074" s="274">
        <v>12</v>
      </c>
      <c r="Q1074" s="238" t="s">
        <v>992</v>
      </c>
      <c r="R1074" s="84" t="s">
        <v>103</v>
      </c>
      <c r="S1074" s="79" t="s">
        <v>16</v>
      </c>
      <c r="T1074" s="79" t="s">
        <v>16</v>
      </c>
      <c r="U1074" s="79"/>
      <c r="V1074" s="79" t="s">
        <v>106</v>
      </c>
      <c r="W1074" s="79" t="s">
        <v>1667</v>
      </c>
      <c r="Y1074" s="374" t="s">
        <v>7201</v>
      </c>
    </row>
    <row r="1075" spans="1:25" x14ac:dyDescent="0.25">
      <c r="A1075" s="273" t="s">
        <v>4558</v>
      </c>
      <c r="B1075" s="79" t="s">
        <v>57</v>
      </c>
      <c r="C1075" s="79" t="s">
        <v>1046</v>
      </c>
      <c r="D1075" s="79" t="s">
        <v>4559</v>
      </c>
      <c r="E1075" s="79" t="s">
        <v>4560</v>
      </c>
      <c r="F1075" s="62" t="s">
        <v>27</v>
      </c>
      <c r="G1075" s="62" t="str">
        <f>_xlfn.IFNA(VLOOKUP($A1075,'Engaged Deals'!$A:$J,2,FALSE),"No")</f>
        <v>No</v>
      </c>
      <c r="H1075" s="62" t="s">
        <v>65</v>
      </c>
      <c r="I1075" s="79" t="s">
        <v>39</v>
      </c>
      <c r="J1075" s="80">
        <v>42867</v>
      </c>
      <c r="K1075" s="174" t="s">
        <v>4561</v>
      </c>
      <c r="L1075" s="79" t="s">
        <v>47</v>
      </c>
      <c r="M1075" s="238">
        <v>42867</v>
      </c>
      <c r="N1075" s="167">
        <v>48193</v>
      </c>
      <c r="O1075" s="373">
        <f t="shared" si="16"/>
        <v>4.8193E-2</v>
      </c>
      <c r="P1075" s="274">
        <v>3</v>
      </c>
      <c r="Q1075" s="238" t="s">
        <v>7102</v>
      </c>
      <c r="R1075" s="84" t="s">
        <v>103</v>
      </c>
      <c r="S1075" s="79" t="s">
        <v>8</v>
      </c>
      <c r="T1075" s="79" t="s">
        <v>104</v>
      </c>
      <c r="U1075" s="79" t="s">
        <v>105</v>
      </c>
      <c r="V1075" s="79" t="s">
        <v>6237</v>
      </c>
      <c r="W1075" s="79" t="s">
        <v>888</v>
      </c>
      <c r="Y1075" s="374" t="s">
        <v>7201</v>
      </c>
    </row>
    <row r="1076" spans="1:25" x14ac:dyDescent="0.25">
      <c r="A1076" s="273" t="s">
        <v>2143</v>
      </c>
      <c r="B1076" s="79" t="s">
        <v>58</v>
      </c>
      <c r="C1076" s="79" t="s">
        <v>58</v>
      </c>
      <c r="D1076" s="79" t="s">
        <v>1409</v>
      </c>
      <c r="E1076" s="79" t="s">
        <v>2144</v>
      </c>
      <c r="F1076" s="62" t="s">
        <v>24</v>
      </c>
      <c r="G1076" s="62" t="str">
        <f>_xlfn.IFNA(VLOOKUP($A1076,'Engaged Deals'!$A:$J,2,FALSE),"No")</f>
        <v>No</v>
      </c>
      <c r="H1076" s="62" t="s">
        <v>65</v>
      </c>
      <c r="I1076" s="79" t="s">
        <v>37</v>
      </c>
      <c r="J1076" s="80">
        <v>42853</v>
      </c>
      <c r="K1076" s="174" t="s">
        <v>2145</v>
      </c>
      <c r="L1076" s="79" t="s">
        <v>47</v>
      </c>
      <c r="M1076" s="238">
        <v>42853</v>
      </c>
      <c r="N1076" s="167">
        <v>190476</v>
      </c>
      <c r="O1076" s="373">
        <f t="shared" si="16"/>
        <v>0.19047600000000001</v>
      </c>
      <c r="P1076" s="274">
        <v>3</v>
      </c>
      <c r="Q1076" s="238" t="s">
        <v>5543</v>
      </c>
      <c r="R1076" s="84" t="s">
        <v>103</v>
      </c>
      <c r="S1076" s="79" t="s">
        <v>8</v>
      </c>
      <c r="T1076" s="79" t="s">
        <v>104</v>
      </c>
      <c r="U1076" s="79" t="s">
        <v>114</v>
      </c>
      <c r="V1076" s="79" t="s">
        <v>5509</v>
      </c>
      <c r="W1076" s="79" t="s">
        <v>2146</v>
      </c>
      <c r="Y1076" s="374" t="s">
        <v>7201</v>
      </c>
    </row>
    <row r="1077" spans="1:25" x14ac:dyDescent="0.25">
      <c r="A1077" s="79" t="s">
        <v>2774</v>
      </c>
      <c r="B1077" s="79" t="s">
        <v>56</v>
      </c>
      <c r="C1077" s="79" t="s">
        <v>161</v>
      </c>
      <c r="D1077" s="79" t="s">
        <v>1886</v>
      </c>
      <c r="E1077" s="79" t="s">
        <v>2775</v>
      </c>
      <c r="F1077" s="62" t="s">
        <v>26</v>
      </c>
      <c r="G1077" s="62" t="str">
        <f>_xlfn.IFNA(VLOOKUP($A1077,'Engaged Deals'!$A:$J,2,FALSE),"No")</f>
        <v>No</v>
      </c>
      <c r="H1077" s="62" t="s">
        <v>68</v>
      </c>
      <c r="I1077" s="79" t="s">
        <v>33</v>
      </c>
      <c r="J1077" s="80">
        <v>42824</v>
      </c>
      <c r="K1077" s="174" t="s">
        <v>2776</v>
      </c>
      <c r="L1077" s="79" t="s">
        <v>46</v>
      </c>
      <c r="M1077" s="238">
        <v>43055</v>
      </c>
      <c r="N1077" s="167">
        <v>110000</v>
      </c>
      <c r="O1077" s="373">
        <f t="shared" si="16"/>
        <v>0.11</v>
      </c>
      <c r="P1077" s="84">
        <v>12</v>
      </c>
      <c r="Q1077" s="238" t="s">
        <v>7106</v>
      </c>
      <c r="R1077" s="79" t="s">
        <v>125</v>
      </c>
      <c r="S1077" s="79" t="s">
        <v>7</v>
      </c>
      <c r="T1077" s="79" t="s">
        <v>477</v>
      </c>
      <c r="U1077" s="79"/>
      <c r="V1077" s="79" t="s">
        <v>5547</v>
      </c>
      <c r="W1077" s="79" t="s">
        <v>2777</v>
      </c>
      <c r="Y1077" s="374" t="s">
        <v>7201</v>
      </c>
    </row>
    <row r="1078" spans="1:25" x14ac:dyDescent="0.25">
      <c r="A1078" s="275" t="s">
        <v>473</v>
      </c>
      <c r="B1078" s="199" t="s">
        <v>56</v>
      </c>
      <c r="C1078" s="199" t="s">
        <v>235</v>
      </c>
      <c r="D1078" s="199" t="s">
        <v>6872</v>
      </c>
      <c r="E1078" s="199" t="s">
        <v>474</v>
      </c>
      <c r="F1078" s="62" t="s">
        <v>24</v>
      </c>
      <c r="G1078" s="62" t="str">
        <f>_xlfn.IFNA(VLOOKUP($A1078,'Engaged Deals'!$A:$J,2,FALSE),"No")</f>
        <v>No</v>
      </c>
      <c r="H1078" s="62" t="s">
        <v>66</v>
      </c>
      <c r="I1078" s="199" t="s">
        <v>37</v>
      </c>
      <c r="J1078" s="233">
        <v>42930</v>
      </c>
      <c r="K1078" s="234" t="s">
        <v>475</v>
      </c>
      <c r="L1078" s="199" t="s">
        <v>47</v>
      </c>
      <c r="M1078" s="233">
        <v>42930</v>
      </c>
      <c r="N1078" s="236">
        <v>1200000</v>
      </c>
      <c r="O1078" s="373">
        <f t="shared" si="16"/>
        <v>1.2</v>
      </c>
      <c r="P1078" s="276">
        <v>60</v>
      </c>
      <c r="Q1078" s="235" t="s">
        <v>7104</v>
      </c>
      <c r="R1078" s="237" t="s">
        <v>292</v>
      </c>
      <c r="S1078" s="199" t="s">
        <v>7</v>
      </c>
      <c r="T1078" s="199" t="s">
        <v>477</v>
      </c>
      <c r="U1078" s="199" t="s">
        <v>478</v>
      </c>
      <c r="V1078" s="199" t="s">
        <v>6304</v>
      </c>
      <c r="W1078" s="199" t="s">
        <v>356</v>
      </c>
      <c r="Y1078" s="374" t="s">
        <v>7201</v>
      </c>
    </row>
    <row r="1079" spans="1:25" x14ac:dyDescent="0.25">
      <c r="A1079" s="275" t="s">
        <v>1930</v>
      </c>
      <c r="B1079" s="199" t="s">
        <v>56</v>
      </c>
      <c r="C1079" s="199" t="s">
        <v>235</v>
      </c>
      <c r="D1079" s="199" t="s">
        <v>1931</v>
      </c>
      <c r="E1079" s="199" t="s">
        <v>1932</v>
      </c>
      <c r="F1079" s="62" t="s">
        <v>24</v>
      </c>
      <c r="G1079" s="62" t="str">
        <f>_xlfn.IFNA(VLOOKUP($A1079,'Engaged Deals'!$A:$J,2,FALSE),"No")</f>
        <v>No</v>
      </c>
      <c r="H1079" s="62" t="s">
        <v>66</v>
      </c>
      <c r="I1079" s="199" t="s">
        <v>37</v>
      </c>
      <c r="J1079" s="233">
        <v>43007</v>
      </c>
      <c r="K1079" s="234" t="s">
        <v>1933</v>
      </c>
      <c r="L1079" s="199" t="s">
        <v>47</v>
      </c>
      <c r="M1079" s="233">
        <v>43007</v>
      </c>
      <c r="N1079" s="236">
        <v>200000</v>
      </c>
      <c r="O1079" s="373">
        <f t="shared" si="16"/>
        <v>0.2</v>
      </c>
      <c r="P1079" s="276">
        <v>1</v>
      </c>
      <c r="Q1079" s="235" t="s">
        <v>7533</v>
      </c>
      <c r="R1079" s="237" t="s">
        <v>103</v>
      </c>
      <c r="S1079" s="199" t="s">
        <v>8</v>
      </c>
      <c r="T1079" s="199" t="s">
        <v>134</v>
      </c>
      <c r="U1079" s="199" t="s">
        <v>399</v>
      </c>
      <c r="V1079" s="199" t="s">
        <v>7534</v>
      </c>
      <c r="W1079" s="199" t="s">
        <v>1935</v>
      </c>
      <c r="Y1079" s="374" t="s">
        <v>7201</v>
      </c>
    </row>
    <row r="1080" spans="1:25" x14ac:dyDescent="0.25">
      <c r="A1080" s="273" t="s">
        <v>2424</v>
      </c>
      <c r="B1080" s="79" t="s">
        <v>60</v>
      </c>
      <c r="C1080" s="79" t="s">
        <v>138</v>
      </c>
      <c r="D1080" s="79" t="s">
        <v>2425</v>
      </c>
      <c r="E1080" s="79" t="s">
        <v>2426</v>
      </c>
      <c r="F1080" s="62" t="s">
        <v>26</v>
      </c>
      <c r="G1080" s="62" t="str">
        <f>_xlfn.IFNA(VLOOKUP($A1080,'Engaged Deals'!$A:$J,2,FALSE),"No")</f>
        <v>No</v>
      </c>
      <c r="H1080" s="62" t="s">
        <v>65</v>
      </c>
      <c r="I1080" s="79" t="s">
        <v>33</v>
      </c>
      <c r="J1080" s="80">
        <v>42879</v>
      </c>
      <c r="K1080" s="174" t="s">
        <v>2427</v>
      </c>
      <c r="L1080" s="79" t="s">
        <v>48</v>
      </c>
      <c r="M1080" s="238">
        <v>42916</v>
      </c>
      <c r="N1080" s="167">
        <v>150000</v>
      </c>
      <c r="O1080" s="373">
        <f t="shared" si="16"/>
        <v>0.15</v>
      </c>
      <c r="P1080" s="274">
        <v>12</v>
      </c>
      <c r="Q1080" s="238" t="s">
        <v>7102</v>
      </c>
      <c r="R1080" s="84" t="s">
        <v>103</v>
      </c>
      <c r="S1080" s="79" t="s">
        <v>7</v>
      </c>
      <c r="T1080" s="79" t="s">
        <v>388</v>
      </c>
      <c r="U1080" s="79" t="s">
        <v>389</v>
      </c>
      <c r="V1080" s="79" t="s">
        <v>5974</v>
      </c>
      <c r="W1080" s="79" t="s">
        <v>757</v>
      </c>
      <c r="Y1080" s="374" t="s">
        <v>7201</v>
      </c>
    </row>
    <row r="1081" spans="1:25" x14ac:dyDescent="0.25">
      <c r="A1081" s="273" t="s">
        <v>2424</v>
      </c>
      <c r="B1081" s="79" t="s">
        <v>60</v>
      </c>
      <c r="C1081" s="79" t="s">
        <v>138</v>
      </c>
      <c r="D1081" s="79" t="s">
        <v>2425</v>
      </c>
      <c r="E1081" s="79" t="s">
        <v>2426</v>
      </c>
      <c r="F1081" s="62" t="s">
        <v>26</v>
      </c>
      <c r="G1081" s="62" t="str">
        <f>_xlfn.IFNA(VLOOKUP($A1081,'Engaged Deals'!$A:$J,2,FALSE),"No")</f>
        <v>No</v>
      </c>
      <c r="H1081" s="62" t="s">
        <v>65</v>
      </c>
      <c r="I1081" s="79" t="s">
        <v>33</v>
      </c>
      <c r="J1081" s="80">
        <v>42879</v>
      </c>
      <c r="K1081" s="174" t="s">
        <v>2427</v>
      </c>
      <c r="L1081" s="79" t="s">
        <v>48</v>
      </c>
      <c r="M1081" s="238">
        <v>42916</v>
      </c>
      <c r="N1081" s="167">
        <v>25000</v>
      </c>
      <c r="O1081" s="373">
        <f t="shared" si="16"/>
        <v>2.5000000000000001E-2</v>
      </c>
      <c r="P1081" s="274">
        <v>12</v>
      </c>
      <c r="Q1081" s="238" t="s">
        <v>7102</v>
      </c>
      <c r="R1081" s="84" t="s">
        <v>103</v>
      </c>
      <c r="S1081" s="79" t="s">
        <v>7</v>
      </c>
      <c r="T1081" s="79" t="s">
        <v>388</v>
      </c>
      <c r="U1081" s="79" t="s">
        <v>389</v>
      </c>
      <c r="V1081" s="79" t="s">
        <v>5974</v>
      </c>
      <c r="W1081" s="79" t="s">
        <v>757</v>
      </c>
      <c r="Y1081" s="374" t="s">
        <v>7201</v>
      </c>
    </row>
    <row r="1082" spans="1:25" x14ac:dyDescent="0.25">
      <c r="A1082" s="273" t="s">
        <v>3745</v>
      </c>
      <c r="B1082" s="79" t="s">
        <v>57</v>
      </c>
      <c r="C1082" s="79" t="s">
        <v>98</v>
      </c>
      <c r="D1082" s="79" t="s">
        <v>3746</v>
      </c>
      <c r="E1082" s="79" t="s">
        <v>3747</v>
      </c>
      <c r="F1082" s="62" t="s">
        <v>26</v>
      </c>
      <c r="G1082" s="62" t="str">
        <f>_xlfn.IFNA(VLOOKUP($A1082,'Engaged Deals'!$A:$J,2,FALSE),"No")</f>
        <v>No</v>
      </c>
      <c r="H1082" s="62" t="s">
        <v>65</v>
      </c>
      <c r="I1082" s="79" t="s">
        <v>32</v>
      </c>
      <c r="J1082" s="80">
        <v>42894</v>
      </c>
      <c r="K1082" s="174" t="s">
        <v>1738</v>
      </c>
      <c r="L1082" s="79" t="s">
        <v>46</v>
      </c>
      <c r="M1082" s="238">
        <v>42894</v>
      </c>
      <c r="N1082" s="167">
        <v>35000</v>
      </c>
      <c r="O1082" s="373">
        <f t="shared" si="16"/>
        <v>3.5000000000000003E-2</v>
      </c>
      <c r="P1082" s="274">
        <v>12</v>
      </c>
      <c r="Q1082" s="238" t="s">
        <v>7410</v>
      </c>
      <c r="R1082" s="84" t="s">
        <v>125</v>
      </c>
      <c r="S1082" s="79" t="s">
        <v>7</v>
      </c>
      <c r="T1082" s="79" t="s">
        <v>388</v>
      </c>
      <c r="U1082" s="79" t="s">
        <v>389</v>
      </c>
      <c r="V1082" s="79" t="s">
        <v>106</v>
      </c>
      <c r="W1082" s="79"/>
      <c r="Y1082" s="374" t="s">
        <v>7201</v>
      </c>
    </row>
    <row r="1083" spans="1:25" x14ac:dyDescent="0.25">
      <c r="A1083" s="278" t="s">
        <v>7510</v>
      </c>
      <c r="B1083" s="268" t="s">
        <v>56</v>
      </c>
      <c r="C1083" s="268" t="s">
        <v>235</v>
      </c>
      <c r="D1083" s="268" t="s">
        <v>3378</v>
      </c>
      <c r="E1083" s="268" t="s">
        <v>7511</v>
      </c>
      <c r="F1083" s="62" t="s">
        <v>26</v>
      </c>
      <c r="G1083" s="62" t="str">
        <f>_xlfn.IFNA(VLOOKUP($A1083,'Engaged Deals'!$A:$J,2,FALSE),"No")</f>
        <v>No</v>
      </c>
      <c r="H1083" s="62" t="s">
        <v>66</v>
      </c>
      <c r="I1083" s="268" t="s">
        <v>32</v>
      </c>
      <c r="J1083" s="269">
        <v>42919</v>
      </c>
      <c r="K1083" s="270" t="s">
        <v>7512</v>
      </c>
      <c r="L1083" s="268" t="s">
        <v>47</v>
      </c>
      <c r="M1083" s="269">
        <v>42919</v>
      </c>
      <c r="N1083" s="271">
        <v>400000</v>
      </c>
      <c r="O1083" s="373">
        <f t="shared" si="16"/>
        <v>0.4</v>
      </c>
      <c r="P1083" s="280">
        <v>1</v>
      </c>
      <c r="Q1083" s="279" t="s">
        <v>7104</v>
      </c>
      <c r="R1083" s="272" t="s">
        <v>211</v>
      </c>
      <c r="S1083" s="268" t="s">
        <v>8</v>
      </c>
      <c r="T1083" s="268" t="s">
        <v>104</v>
      </c>
      <c r="U1083" s="268" t="s">
        <v>105</v>
      </c>
      <c r="V1083" s="199" t="s">
        <v>6304</v>
      </c>
      <c r="W1083" s="199" t="s">
        <v>356</v>
      </c>
      <c r="Y1083" s="374" t="s">
        <v>7201</v>
      </c>
    </row>
    <row r="1084" spans="1:25" x14ac:dyDescent="0.25">
      <c r="A1084" s="273" t="s">
        <v>599</v>
      </c>
      <c r="B1084" s="79" t="s">
        <v>58</v>
      </c>
      <c r="C1084" s="79" t="s">
        <v>58</v>
      </c>
      <c r="D1084" s="79" t="s">
        <v>600</v>
      </c>
      <c r="E1084" s="79" t="s">
        <v>601</v>
      </c>
      <c r="F1084" s="62" t="s">
        <v>26</v>
      </c>
      <c r="G1084" s="62" t="str">
        <f>_xlfn.IFNA(VLOOKUP($A1084,'Engaged Deals'!$A:$J,2,FALSE),"No")</f>
        <v>No</v>
      </c>
      <c r="H1084" s="62" t="s">
        <v>65</v>
      </c>
      <c r="I1084" s="79" t="s">
        <v>32</v>
      </c>
      <c r="J1084" s="80">
        <v>42881</v>
      </c>
      <c r="K1084" s="174" t="s">
        <v>602</v>
      </c>
      <c r="L1084" s="79" t="s">
        <v>47</v>
      </c>
      <c r="M1084" s="238">
        <v>42881</v>
      </c>
      <c r="N1084" s="167">
        <v>761904</v>
      </c>
      <c r="O1084" s="373">
        <f t="shared" si="16"/>
        <v>0.76190400000000003</v>
      </c>
      <c r="P1084" s="274">
        <v>9</v>
      </c>
      <c r="Q1084" s="238" t="s">
        <v>5563</v>
      </c>
      <c r="R1084" s="84" t="s">
        <v>125</v>
      </c>
      <c r="S1084" s="79" t="s">
        <v>8</v>
      </c>
      <c r="T1084" s="79" t="s">
        <v>134</v>
      </c>
      <c r="U1084" s="79" t="s">
        <v>5491</v>
      </c>
      <c r="V1084" s="79" t="s">
        <v>5545</v>
      </c>
      <c r="W1084" s="79" t="s">
        <v>297</v>
      </c>
      <c r="Y1084" s="374" t="s">
        <v>7201</v>
      </c>
    </row>
    <row r="1085" spans="1:25" x14ac:dyDescent="0.25">
      <c r="A1085" s="273" t="s">
        <v>599</v>
      </c>
      <c r="B1085" s="79" t="s">
        <v>58</v>
      </c>
      <c r="C1085" s="79" t="s">
        <v>58</v>
      </c>
      <c r="D1085" s="79" t="s">
        <v>600</v>
      </c>
      <c r="E1085" s="79" t="s">
        <v>601</v>
      </c>
      <c r="F1085" s="62" t="s">
        <v>26</v>
      </c>
      <c r="G1085" s="62" t="str">
        <f>_xlfn.IFNA(VLOOKUP($A1085,'Engaged Deals'!$A:$J,2,FALSE),"No")</f>
        <v>No</v>
      </c>
      <c r="H1085" s="62" t="s">
        <v>65</v>
      </c>
      <c r="I1085" s="79" t="s">
        <v>32</v>
      </c>
      <c r="J1085" s="80">
        <v>42881</v>
      </c>
      <c r="K1085" s="174" t="s">
        <v>602</v>
      </c>
      <c r="L1085" s="79" t="s">
        <v>47</v>
      </c>
      <c r="M1085" s="238">
        <v>42881</v>
      </c>
      <c r="N1085" s="167">
        <v>380952</v>
      </c>
      <c r="O1085" s="373">
        <f t="shared" si="16"/>
        <v>0.38095200000000001</v>
      </c>
      <c r="P1085" s="274">
        <v>12</v>
      </c>
      <c r="Q1085" s="238" t="s">
        <v>7102</v>
      </c>
      <c r="R1085" s="84" t="s">
        <v>125</v>
      </c>
      <c r="S1085" s="79" t="s">
        <v>7</v>
      </c>
      <c r="T1085" s="79" t="s">
        <v>477</v>
      </c>
      <c r="U1085" s="79" t="s">
        <v>1138</v>
      </c>
      <c r="V1085" s="79" t="s">
        <v>5545</v>
      </c>
      <c r="W1085" s="79" t="s">
        <v>297</v>
      </c>
      <c r="Y1085" s="374" t="s">
        <v>7201</v>
      </c>
    </row>
    <row r="1086" spans="1:25" x14ac:dyDescent="0.25">
      <c r="A1086" s="281" t="s">
        <v>7434</v>
      </c>
      <c r="B1086" s="282" t="s">
        <v>60</v>
      </c>
      <c r="C1086" s="282" t="s">
        <v>543</v>
      </c>
      <c r="D1086" s="282" t="s">
        <v>7435</v>
      </c>
      <c r="E1086" s="282" t="s">
        <v>7436</v>
      </c>
      <c r="F1086" s="62" t="s">
        <v>6576</v>
      </c>
      <c r="G1086" s="62" t="str">
        <f>_xlfn.IFNA(VLOOKUP($A1086,'Engaged Deals'!$A:$J,2,FALSE),"No")</f>
        <v>No</v>
      </c>
      <c r="H1086" s="62" t="s">
        <v>65</v>
      </c>
      <c r="I1086" s="282" t="s">
        <v>39</v>
      </c>
      <c r="J1086" s="283">
        <v>42915</v>
      </c>
      <c r="K1086" s="284" t="s">
        <v>7437</v>
      </c>
      <c r="L1086" s="282" t="s">
        <v>142</v>
      </c>
      <c r="M1086" s="285">
        <v>43100</v>
      </c>
      <c r="N1086" s="286">
        <v>22222</v>
      </c>
      <c r="O1086" s="373">
        <f t="shared" si="16"/>
        <v>2.2221999999999999E-2</v>
      </c>
      <c r="P1086" s="287">
        <v>12</v>
      </c>
      <c r="Q1086" s="285" t="s">
        <v>7102</v>
      </c>
      <c r="R1086" s="288" t="s">
        <v>125</v>
      </c>
      <c r="S1086" s="282" t="s">
        <v>18</v>
      </c>
      <c r="T1086" s="282" t="s">
        <v>316</v>
      </c>
      <c r="U1086" s="282"/>
      <c r="V1086" s="79" t="s">
        <v>6163</v>
      </c>
      <c r="W1086" s="79"/>
      <c r="Y1086" s="374" t="s">
        <v>7201</v>
      </c>
    </row>
    <row r="1087" spans="1:25" x14ac:dyDescent="0.25">
      <c r="A1087" s="275" t="s">
        <v>2689</v>
      </c>
      <c r="B1087" s="199" t="s">
        <v>59</v>
      </c>
      <c r="C1087" s="199" t="s">
        <v>468</v>
      </c>
      <c r="D1087" s="199" t="s">
        <v>2690</v>
      </c>
      <c r="E1087" s="199" t="s">
        <v>2691</v>
      </c>
      <c r="F1087" s="62" t="s">
        <v>26</v>
      </c>
      <c r="G1087" s="62" t="str">
        <f>_xlfn.IFNA(VLOOKUP($A1087,'Engaged Deals'!$A:$J,2,FALSE),"No")</f>
        <v>No</v>
      </c>
      <c r="H1087" s="62" t="s">
        <v>67</v>
      </c>
      <c r="I1087" s="199" t="s">
        <v>32</v>
      </c>
      <c r="J1087" s="233">
        <v>43055</v>
      </c>
      <c r="K1087" s="234" t="s">
        <v>2692</v>
      </c>
      <c r="L1087" s="199" t="s">
        <v>47</v>
      </c>
      <c r="M1087" s="235">
        <v>43055</v>
      </c>
      <c r="N1087" s="236">
        <v>120000</v>
      </c>
      <c r="O1087" s="373">
        <f t="shared" si="16"/>
        <v>0.12</v>
      </c>
      <c r="P1087" s="276">
        <v>12</v>
      </c>
      <c r="Q1087" s="235" t="s">
        <v>5535</v>
      </c>
      <c r="R1087" s="237" t="s">
        <v>103</v>
      </c>
      <c r="S1087" s="199" t="s">
        <v>8</v>
      </c>
      <c r="T1087" s="199" t="s">
        <v>134</v>
      </c>
      <c r="U1087" s="199" t="s">
        <v>518</v>
      </c>
      <c r="V1087" s="199" t="s">
        <v>6483</v>
      </c>
      <c r="W1087" s="199" t="s">
        <v>221</v>
      </c>
      <c r="Y1087" s="374" t="s">
        <v>7201</v>
      </c>
    </row>
    <row r="1088" spans="1:25" x14ac:dyDescent="0.25">
      <c r="A1088" s="275" t="s">
        <v>839</v>
      </c>
      <c r="B1088" s="199" t="s">
        <v>56</v>
      </c>
      <c r="C1088" s="199" t="s">
        <v>194</v>
      </c>
      <c r="D1088" s="199" t="s">
        <v>223</v>
      </c>
      <c r="E1088" s="199" t="s">
        <v>7496</v>
      </c>
      <c r="F1088" s="62" t="s">
        <v>27</v>
      </c>
      <c r="G1088" s="62" t="str">
        <f>_xlfn.IFNA(VLOOKUP($A1088,'Engaged Deals'!$A:$J,2,FALSE),"No")</f>
        <v>No</v>
      </c>
      <c r="H1088" s="62" t="s">
        <v>66</v>
      </c>
      <c r="I1088" s="199" t="s">
        <v>40</v>
      </c>
      <c r="J1088" s="233">
        <v>42993</v>
      </c>
      <c r="K1088" s="234" t="s">
        <v>840</v>
      </c>
      <c r="L1088" s="199" t="s">
        <v>47</v>
      </c>
      <c r="M1088" s="233">
        <v>42993</v>
      </c>
      <c r="N1088" s="236">
        <v>500000</v>
      </c>
      <c r="O1088" s="373">
        <f t="shared" si="16"/>
        <v>0.5</v>
      </c>
      <c r="P1088" s="276">
        <v>3</v>
      </c>
      <c r="Q1088" s="235" t="s">
        <v>7102</v>
      </c>
      <c r="R1088" s="237" t="s">
        <v>103</v>
      </c>
      <c r="S1088" s="199" t="s">
        <v>8</v>
      </c>
      <c r="T1088" s="199" t="s">
        <v>104</v>
      </c>
      <c r="U1088" s="199" t="s">
        <v>344</v>
      </c>
      <c r="V1088" s="199" t="s">
        <v>5496</v>
      </c>
      <c r="W1088" s="199" t="s">
        <v>841</v>
      </c>
      <c r="Y1088" s="374" t="s">
        <v>7201</v>
      </c>
    </row>
    <row r="1089" spans="1:25" x14ac:dyDescent="0.25">
      <c r="A1089" s="273" t="s">
        <v>1586</v>
      </c>
      <c r="B1089" s="79" t="s">
        <v>57</v>
      </c>
      <c r="C1089" s="79" t="s">
        <v>98</v>
      </c>
      <c r="D1089" s="79" t="s">
        <v>1587</v>
      </c>
      <c r="E1089" s="79" t="s">
        <v>1588</v>
      </c>
      <c r="F1089" s="62" t="s">
        <v>26</v>
      </c>
      <c r="G1089" s="62" t="str">
        <f>_xlfn.IFNA(VLOOKUP($A1089,'Engaged Deals'!$A:$J,2,FALSE),"No")</f>
        <v>No</v>
      </c>
      <c r="H1089" s="62" t="s">
        <v>65</v>
      </c>
      <c r="I1089" s="79" t="s">
        <v>32</v>
      </c>
      <c r="J1089" s="80">
        <v>42915</v>
      </c>
      <c r="K1089" s="174" t="s">
        <v>1589</v>
      </c>
      <c r="L1089" s="79" t="s">
        <v>46</v>
      </c>
      <c r="M1089" s="238">
        <v>42915</v>
      </c>
      <c r="N1089" s="167">
        <v>250000</v>
      </c>
      <c r="O1089" s="373">
        <f t="shared" si="16"/>
        <v>0.25</v>
      </c>
      <c r="P1089" s="274">
        <v>12</v>
      </c>
      <c r="Q1089" s="238" t="s">
        <v>1590</v>
      </c>
      <c r="R1089" s="84" t="s">
        <v>125</v>
      </c>
      <c r="S1089" s="79" t="s">
        <v>9</v>
      </c>
      <c r="T1089" s="79" t="s">
        <v>184</v>
      </c>
      <c r="U1089" s="79"/>
      <c r="V1089" s="79" t="s">
        <v>106</v>
      </c>
      <c r="W1089" s="79" t="s">
        <v>186</v>
      </c>
      <c r="Y1089" s="374" t="s">
        <v>7201</v>
      </c>
    </row>
    <row r="1090" spans="1:25" x14ac:dyDescent="0.25">
      <c r="A1090" s="273" t="s">
        <v>4452</v>
      </c>
      <c r="B1090" s="79" t="s">
        <v>58</v>
      </c>
      <c r="C1090" s="79" t="s">
        <v>58</v>
      </c>
      <c r="D1090" s="79" t="s">
        <v>4453</v>
      </c>
      <c r="E1090" s="79" t="s">
        <v>4454</v>
      </c>
      <c r="F1090" s="62" t="s">
        <v>26</v>
      </c>
      <c r="G1090" s="62" t="str">
        <f>_xlfn.IFNA(VLOOKUP($A1090,'Engaged Deals'!$A:$J,2,FALSE),"No")</f>
        <v>No</v>
      </c>
      <c r="H1090" s="62" t="s">
        <v>65</v>
      </c>
      <c r="I1090" s="79" t="s">
        <v>32</v>
      </c>
      <c r="J1090" s="80">
        <v>42853</v>
      </c>
      <c r="K1090" s="174" t="s">
        <v>4455</v>
      </c>
      <c r="L1090" s="79" t="s">
        <v>47</v>
      </c>
      <c r="M1090" s="238">
        <v>42853</v>
      </c>
      <c r="N1090" s="167">
        <v>19048</v>
      </c>
      <c r="O1090" s="373">
        <f t="shared" ref="O1090:O1153" si="17">N1090/1000000</f>
        <v>1.9047999999999999E-2</v>
      </c>
      <c r="P1090" s="274">
        <v>1</v>
      </c>
      <c r="Q1090" s="238" t="s">
        <v>5856</v>
      </c>
      <c r="R1090" s="84" t="s">
        <v>103</v>
      </c>
      <c r="S1090" s="79" t="s">
        <v>8</v>
      </c>
      <c r="T1090" s="79" t="s">
        <v>134</v>
      </c>
      <c r="U1090" s="79" t="s">
        <v>5793</v>
      </c>
      <c r="V1090" s="79" t="s">
        <v>5577</v>
      </c>
      <c r="W1090" s="79" t="s">
        <v>4456</v>
      </c>
      <c r="Y1090" s="374" t="s">
        <v>7201</v>
      </c>
    </row>
    <row r="1091" spans="1:25" x14ac:dyDescent="0.25">
      <c r="A1091" s="273" t="s">
        <v>4397</v>
      </c>
      <c r="B1091" s="79" t="s">
        <v>57</v>
      </c>
      <c r="C1091" s="79" t="s">
        <v>1046</v>
      </c>
      <c r="D1091" s="79" t="s">
        <v>1547</v>
      </c>
      <c r="E1091" s="79" t="s">
        <v>4398</v>
      </c>
      <c r="F1091" s="62" t="s">
        <v>26</v>
      </c>
      <c r="G1091" s="62" t="str">
        <f>_xlfn.IFNA(VLOOKUP($A1091,'Engaged Deals'!$A:$J,2,FALSE),"No")</f>
        <v>No</v>
      </c>
      <c r="H1091" s="62" t="s">
        <v>65</v>
      </c>
      <c r="I1091" s="79" t="s">
        <v>32</v>
      </c>
      <c r="J1091" s="80">
        <v>42886</v>
      </c>
      <c r="K1091" s="174" t="s">
        <v>4399</v>
      </c>
      <c r="L1091" s="79" t="s">
        <v>47</v>
      </c>
      <c r="M1091" s="238">
        <v>42886</v>
      </c>
      <c r="N1091" s="167">
        <v>20000</v>
      </c>
      <c r="O1091" s="373">
        <f t="shared" si="17"/>
        <v>0.02</v>
      </c>
      <c r="P1091" s="274">
        <v>1</v>
      </c>
      <c r="Q1091" s="238" t="s">
        <v>172</v>
      </c>
      <c r="R1091" s="84" t="s">
        <v>103</v>
      </c>
      <c r="S1091" s="79" t="s">
        <v>8</v>
      </c>
      <c r="T1091" s="79" t="s">
        <v>104</v>
      </c>
      <c r="U1091" s="79" t="s">
        <v>105</v>
      </c>
      <c r="V1091" s="79" t="s">
        <v>5875</v>
      </c>
      <c r="W1091" s="79" t="s">
        <v>297</v>
      </c>
      <c r="Y1091" s="374" t="s">
        <v>7201</v>
      </c>
    </row>
    <row r="1092" spans="1:25" x14ac:dyDescent="0.25">
      <c r="A1092" s="113" t="s">
        <v>3495</v>
      </c>
      <c r="B1092" s="113" t="s">
        <v>58</v>
      </c>
      <c r="C1092" s="113" t="s">
        <v>58</v>
      </c>
      <c r="D1092" s="113" t="s">
        <v>3496</v>
      </c>
      <c r="E1092" s="113" t="s">
        <v>3497</v>
      </c>
      <c r="F1092" s="62" t="s">
        <v>26</v>
      </c>
      <c r="G1092" s="62" t="str">
        <f>_xlfn.IFNA(VLOOKUP($A1092,'Engaged Deals'!$A:$J,2,FALSE),"No")</f>
        <v>No</v>
      </c>
      <c r="H1092" s="62" t="s">
        <v>68</v>
      </c>
      <c r="I1092" s="113" t="s">
        <v>32</v>
      </c>
      <c r="J1092" s="90">
        <v>42825</v>
      </c>
      <c r="K1092" s="91" t="s">
        <v>3498</v>
      </c>
      <c r="L1092" s="113" t="s">
        <v>50</v>
      </c>
      <c r="M1092" s="165">
        <v>42828</v>
      </c>
      <c r="N1092" s="166">
        <v>128000</v>
      </c>
      <c r="O1092" s="373">
        <f t="shared" si="17"/>
        <v>0.128</v>
      </c>
      <c r="P1092" s="92">
        <v>12</v>
      </c>
      <c r="Q1092" s="165" t="s">
        <v>7104</v>
      </c>
      <c r="R1092" s="113" t="s">
        <v>578</v>
      </c>
      <c r="S1092" s="113" t="s">
        <v>8</v>
      </c>
      <c r="T1092" s="113" t="s">
        <v>104</v>
      </c>
      <c r="U1092" s="113" t="s">
        <v>105</v>
      </c>
      <c r="V1092" s="113" t="s">
        <v>5544</v>
      </c>
      <c r="W1092" s="113" t="s">
        <v>675</v>
      </c>
      <c r="Y1092" s="374" t="s">
        <v>7201</v>
      </c>
    </row>
    <row r="1093" spans="1:25" x14ac:dyDescent="0.25">
      <c r="A1093" s="113" t="s">
        <v>3495</v>
      </c>
      <c r="B1093" s="113" t="s">
        <v>58</v>
      </c>
      <c r="C1093" s="113" t="s">
        <v>58</v>
      </c>
      <c r="D1093" s="113" t="s">
        <v>3496</v>
      </c>
      <c r="E1093" s="113" t="s">
        <v>3497</v>
      </c>
      <c r="F1093" s="62" t="s">
        <v>26</v>
      </c>
      <c r="G1093" s="62" t="str">
        <f>_xlfn.IFNA(VLOOKUP($A1093,'Engaged Deals'!$A:$J,2,FALSE),"No")</f>
        <v>No</v>
      </c>
      <c r="H1093" s="62" t="s">
        <v>68</v>
      </c>
      <c r="I1093" s="113" t="s">
        <v>32</v>
      </c>
      <c r="J1093" s="90">
        <v>42825</v>
      </c>
      <c r="K1093" s="91" t="s">
        <v>3498</v>
      </c>
      <c r="L1093" s="113" t="s">
        <v>50</v>
      </c>
      <c r="M1093" s="165">
        <v>42825</v>
      </c>
      <c r="N1093" s="166">
        <v>8571</v>
      </c>
      <c r="O1093" s="373">
        <f t="shared" si="17"/>
        <v>8.5710000000000005E-3</v>
      </c>
      <c r="P1093" s="92">
        <v>12</v>
      </c>
      <c r="Q1093" s="165" t="s">
        <v>7102</v>
      </c>
      <c r="R1093" s="113" t="s">
        <v>578</v>
      </c>
      <c r="S1093" s="113" t="s">
        <v>7</v>
      </c>
      <c r="T1093" s="113" t="s">
        <v>388</v>
      </c>
      <c r="U1093" s="113" t="s">
        <v>389</v>
      </c>
      <c r="V1093" s="113" t="s">
        <v>5544</v>
      </c>
      <c r="W1093" s="113" t="s">
        <v>675</v>
      </c>
      <c r="Y1093" s="374" t="s">
        <v>7201</v>
      </c>
    </row>
    <row r="1094" spans="1:25" x14ac:dyDescent="0.25">
      <c r="A1094" s="126" t="s">
        <v>3024</v>
      </c>
      <c r="B1094" s="126" t="s">
        <v>59</v>
      </c>
      <c r="C1094" s="79" t="s">
        <v>468</v>
      </c>
      <c r="D1094" s="126" t="s">
        <v>3624</v>
      </c>
      <c r="E1094" s="126" t="s">
        <v>3025</v>
      </c>
      <c r="F1094" s="62" t="s">
        <v>26</v>
      </c>
      <c r="G1094" s="62" t="str">
        <f>_xlfn.IFNA(VLOOKUP($A1094,'Engaged Deals'!$A:$J,2,FALSE),"No")</f>
        <v>No</v>
      </c>
      <c r="H1094" s="62" t="s">
        <v>65</v>
      </c>
      <c r="I1094" s="126" t="s">
        <v>32</v>
      </c>
      <c r="J1094" s="127">
        <v>42866</v>
      </c>
      <c r="K1094" s="195">
        <v>42776</v>
      </c>
      <c r="L1094" s="126" t="s">
        <v>47</v>
      </c>
      <c r="M1094" s="195">
        <v>42866</v>
      </c>
      <c r="N1094" s="128">
        <v>100000</v>
      </c>
      <c r="O1094" s="373">
        <f t="shared" si="17"/>
        <v>0.1</v>
      </c>
      <c r="P1094" s="277">
        <v>12</v>
      </c>
      <c r="Q1094" s="127">
        <v>42817</v>
      </c>
      <c r="R1094" s="202" t="s">
        <v>103</v>
      </c>
      <c r="S1094" s="199" t="s">
        <v>8</v>
      </c>
      <c r="T1094" s="126" t="s">
        <v>162</v>
      </c>
      <c r="U1094" s="126" t="s">
        <v>105</v>
      </c>
      <c r="V1094" s="126" t="s">
        <v>6062</v>
      </c>
      <c r="W1094" s="126" t="s">
        <v>6866</v>
      </c>
      <c r="Y1094" s="374" t="s">
        <v>7201</v>
      </c>
    </row>
    <row r="1095" spans="1:25" x14ac:dyDescent="0.25">
      <c r="A1095" s="273" t="s">
        <v>3880</v>
      </c>
      <c r="B1095" s="79" t="s">
        <v>57</v>
      </c>
      <c r="C1095" s="79" t="s">
        <v>1348</v>
      </c>
      <c r="D1095" s="79" t="s">
        <v>3881</v>
      </c>
      <c r="E1095" s="79" t="s">
        <v>316</v>
      </c>
      <c r="F1095" s="62" t="s">
        <v>26</v>
      </c>
      <c r="G1095" s="62" t="str">
        <f>_xlfn.IFNA(VLOOKUP($A1095,'Engaged Deals'!$A:$J,2,FALSE),"No")</f>
        <v>No</v>
      </c>
      <c r="H1095" s="62" t="s">
        <v>65</v>
      </c>
      <c r="I1095" s="79" t="s">
        <v>32</v>
      </c>
      <c r="J1095" s="80">
        <v>42843</v>
      </c>
      <c r="K1095" s="174" t="s">
        <v>3882</v>
      </c>
      <c r="L1095" s="79" t="s">
        <v>46</v>
      </c>
      <c r="M1095" s="238">
        <v>42916</v>
      </c>
      <c r="N1095" s="167">
        <v>50000</v>
      </c>
      <c r="O1095" s="373">
        <f t="shared" si="17"/>
        <v>0.05</v>
      </c>
      <c r="P1095" s="274">
        <v>12</v>
      </c>
      <c r="Q1095" s="238" t="s">
        <v>573</v>
      </c>
      <c r="R1095" s="84" t="s">
        <v>103</v>
      </c>
      <c r="S1095" s="79" t="s">
        <v>9</v>
      </c>
      <c r="T1095" s="79" t="s">
        <v>184</v>
      </c>
      <c r="U1095" s="79" t="s">
        <v>185</v>
      </c>
      <c r="V1095" s="79" t="s">
        <v>6143</v>
      </c>
      <c r="W1095" s="79"/>
      <c r="Y1095" s="374" t="s">
        <v>7201</v>
      </c>
    </row>
    <row r="1096" spans="1:25" x14ac:dyDescent="0.25">
      <c r="A1096" s="275" t="s">
        <v>1333</v>
      </c>
      <c r="B1096" s="199" t="s">
        <v>56</v>
      </c>
      <c r="C1096" s="199" t="s">
        <v>194</v>
      </c>
      <c r="D1096" s="199" t="s">
        <v>214</v>
      </c>
      <c r="E1096" s="199" t="s">
        <v>1334</v>
      </c>
      <c r="F1096" s="62" t="s">
        <v>27</v>
      </c>
      <c r="G1096" s="62" t="str">
        <f>_xlfn.IFNA(VLOOKUP($A1096,'Engaged Deals'!$A:$J,2,FALSE),"No")</f>
        <v>No</v>
      </c>
      <c r="H1096" s="62" t="s">
        <v>66</v>
      </c>
      <c r="I1096" s="199" t="s">
        <v>40</v>
      </c>
      <c r="J1096" s="233">
        <v>42919</v>
      </c>
      <c r="K1096" s="234" t="s">
        <v>1335</v>
      </c>
      <c r="L1096" s="199" t="s">
        <v>121</v>
      </c>
      <c r="M1096" s="233">
        <v>42935</v>
      </c>
      <c r="N1096" s="236">
        <v>300000</v>
      </c>
      <c r="O1096" s="373">
        <f t="shared" si="17"/>
        <v>0.3</v>
      </c>
      <c r="P1096" s="276">
        <v>2</v>
      </c>
      <c r="Q1096" s="235" t="s">
        <v>172</v>
      </c>
      <c r="R1096" s="237" t="s">
        <v>103</v>
      </c>
      <c r="S1096" s="199" t="s">
        <v>8</v>
      </c>
      <c r="T1096" s="199" t="s">
        <v>104</v>
      </c>
      <c r="U1096" s="199" t="s">
        <v>105</v>
      </c>
      <c r="V1096" s="199" t="s">
        <v>5915</v>
      </c>
      <c r="W1096" s="199"/>
      <c r="Y1096" s="374" t="s">
        <v>7201</v>
      </c>
    </row>
    <row r="1097" spans="1:25" x14ac:dyDescent="0.25">
      <c r="A1097" s="275" t="s">
        <v>3876</v>
      </c>
      <c r="B1097" s="199" t="s">
        <v>60</v>
      </c>
      <c r="C1097" s="199" t="s">
        <v>805</v>
      </c>
      <c r="D1097" s="199" t="s">
        <v>2805</v>
      </c>
      <c r="E1097" s="199" t="s">
        <v>3877</v>
      </c>
      <c r="F1097" s="62" t="s">
        <v>26</v>
      </c>
      <c r="G1097" s="62" t="str">
        <f>_xlfn.IFNA(VLOOKUP($A1097,'Engaged Deals'!$A:$J,2,FALSE),"No")</f>
        <v>No</v>
      </c>
      <c r="H1097" s="62" t="s">
        <v>66</v>
      </c>
      <c r="I1097" s="199" t="s">
        <v>32</v>
      </c>
      <c r="J1097" s="233">
        <v>42972</v>
      </c>
      <c r="K1097" s="234" t="s">
        <v>3878</v>
      </c>
      <c r="L1097" s="199" t="s">
        <v>47</v>
      </c>
      <c r="M1097" s="233">
        <v>42972</v>
      </c>
      <c r="N1097" s="236">
        <v>50000</v>
      </c>
      <c r="O1097" s="373">
        <f t="shared" si="17"/>
        <v>0.05</v>
      </c>
      <c r="P1097" s="276">
        <v>1</v>
      </c>
      <c r="Q1097" s="235" t="s">
        <v>7102</v>
      </c>
      <c r="R1097" s="237" t="s">
        <v>125</v>
      </c>
      <c r="S1097" s="199" t="s">
        <v>14</v>
      </c>
      <c r="T1097" s="199" t="s">
        <v>911</v>
      </c>
      <c r="U1097" s="199" t="s">
        <v>3879</v>
      </c>
      <c r="V1097" s="199" t="s">
        <v>5848</v>
      </c>
      <c r="W1097" s="199"/>
      <c r="Y1097" s="374" t="s">
        <v>7201</v>
      </c>
    </row>
    <row r="1098" spans="1:25" x14ac:dyDescent="0.25">
      <c r="A1098" s="273" t="s">
        <v>3553</v>
      </c>
      <c r="B1098" s="79" t="s">
        <v>56</v>
      </c>
      <c r="C1098" s="79" t="s">
        <v>109</v>
      </c>
      <c r="D1098" s="79" t="s">
        <v>954</v>
      </c>
      <c r="E1098" s="79" t="s">
        <v>3554</v>
      </c>
      <c r="F1098" s="62" t="s">
        <v>28</v>
      </c>
      <c r="G1098" s="62" t="str">
        <f>_xlfn.IFNA(VLOOKUP($A1098,'Engaged Deals'!$A:$J,2,FALSE),"No")</f>
        <v>Yes</v>
      </c>
      <c r="H1098" s="62" t="s">
        <v>65</v>
      </c>
      <c r="I1098" s="79" t="s">
        <v>31</v>
      </c>
      <c r="J1098" s="80">
        <v>42902</v>
      </c>
      <c r="K1098" s="174" t="s">
        <v>3555</v>
      </c>
      <c r="L1098" s="79" t="s">
        <v>47</v>
      </c>
      <c r="M1098" s="238">
        <v>42902</v>
      </c>
      <c r="N1098" s="167">
        <v>79200</v>
      </c>
      <c r="O1098" s="373">
        <f t="shared" si="17"/>
        <v>7.9200000000000007E-2</v>
      </c>
      <c r="P1098" s="274">
        <v>1</v>
      </c>
      <c r="Q1098" s="238" t="s">
        <v>7102</v>
      </c>
      <c r="R1098" s="84" t="s">
        <v>292</v>
      </c>
      <c r="S1098" s="79" t="s">
        <v>7</v>
      </c>
      <c r="T1098" s="79" t="s">
        <v>388</v>
      </c>
      <c r="U1098" s="79" t="s">
        <v>3556</v>
      </c>
      <c r="V1098" s="79" t="s">
        <v>5907</v>
      </c>
      <c r="W1098" s="79"/>
      <c r="X1098" s="1" t="s">
        <v>7800</v>
      </c>
      <c r="Y1098" s="374" t="s">
        <v>7201</v>
      </c>
    </row>
    <row r="1099" spans="1:25" x14ac:dyDescent="0.25">
      <c r="A1099" s="275" t="s">
        <v>6282</v>
      </c>
      <c r="B1099" s="199" t="s">
        <v>60</v>
      </c>
      <c r="C1099" s="199" t="s">
        <v>805</v>
      </c>
      <c r="D1099" s="199" t="s">
        <v>6283</v>
      </c>
      <c r="E1099" s="199" t="s">
        <v>316</v>
      </c>
      <c r="F1099" s="62" t="s">
        <v>26</v>
      </c>
      <c r="G1099" s="62" t="str">
        <f>_xlfn.IFNA(VLOOKUP($A1099,'Engaged Deals'!$A:$J,2,FALSE),"No")</f>
        <v>No</v>
      </c>
      <c r="H1099" s="62" t="s">
        <v>66</v>
      </c>
      <c r="I1099" s="199" t="s">
        <v>32</v>
      </c>
      <c r="J1099" s="233">
        <v>43007</v>
      </c>
      <c r="K1099" s="234" t="s">
        <v>6401</v>
      </c>
      <c r="L1099" s="199" t="s">
        <v>46</v>
      </c>
      <c r="M1099" s="233">
        <v>43007</v>
      </c>
      <c r="N1099" s="236">
        <v>20000</v>
      </c>
      <c r="O1099" s="373">
        <f t="shared" si="17"/>
        <v>0.02</v>
      </c>
      <c r="P1099" s="276">
        <v>3</v>
      </c>
      <c r="Q1099" s="235" t="s">
        <v>5535</v>
      </c>
      <c r="R1099" s="237" t="s">
        <v>103</v>
      </c>
      <c r="S1099" s="199" t="s">
        <v>7</v>
      </c>
      <c r="T1099" s="199" t="s">
        <v>477</v>
      </c>
      <c r="U1099" s="199" t="s">
        <v>1996</v>
      </c>
      <c r="V1099" s="199" t="s">
        <v>6215</v>
      </c>
      <c r="W1099" s="199" t="s">
        <v>757</v>
      </c>
      <c r="Y1099" s="374" t="s">
        <v>7201</v>
      </c>
    </row>
    <row r="1100" spans="1:25" x14ac:dyDescent="0.25">
      <c r="A1100" s="273" t="s">
        <v>6701</v>
      </c>
      <c r="B1100" s="79" t="s">
        <v>56</v>
      </c>
      <c r="C1100" s="79" t="s">
        <v>124</v>
      </c>
      <c r="D1100" s="79" t="s">
        <v>6702</v>
      </c>
      <c r="E1100" s="79" t="s">
        <v>6703</v>
      </c>
      <c r="F1100" s="62" t="s">
        <v>27</v>
      </c>
      <c r="G1100" s="62" t="str">
        <f>_xlfn.IFNA(VLOOKUP($A1100,'Engaged Deals'!$A:$J,2,FALSE),"No")</f>
        <v>No</v>
      </c>
      <c r="H1100" s="62" t="s">
        <v>65</v>
      </c>
      <c r="I1100" s="79" t="s">
        <v>39</v>
      </c>
      <c r="J1100" s="80">
        <v>42911</v>
      </c>
      <c r="K1100" s="174" t="s">
        <v>6851</v>
      </c>
      <c r="L1100" s="79" t="s">
        <v>46</v>
      </c>
      <c r="M1100" s="238">
        <v>42911</v>
      </c>
      <c r="N1100" s="167">
        <v>10000</v>
      </c>
      <c r="O1100" s="373">
        <f t="shared" si="17"/>
        <v>0.01</v>
      </c>
      <c r="P1100" s="274">
        <v>12</v>
      </c>
      <c r="Q1100" s="238" t="s">
        <v>6513</v>
      </c>
      <c r="R1100" s="84" t="s">
        <v>125</v>
      </c>
      <c r="S1100" s="79" t="s">
        <v>8</v>
      </c>
      <c r="T1100" s="79" t="s">
        <v>104</v>
      </c>
      <c r="U1100" s="79"/>
      <c r="V1100" s="79" t="s">
        <v>6852</v>
      </c>
      <c r="W1100" s="79" t="s">
        <v>6869</v>
      </c>
      <c r="Y1100" s="374" t="s">
        <v>7201</v>
      </c>
    </row>
    <row r="1101" spans="1:25" x14ac:dyDescent="0.25">
      <c r="A1101" s="273" t="s">
        <v>3873</v>
      </c>
      <c r="B1101" s="79" t="s">
        <v>56</v>
      </c>
      <c r="C1101" s="79" t="s">
        <v>161</v>
      </c>
      <c r="D1101" s="79" t="s">
        <v>3814</v>
      </c>
      <c r="E1101" s="79" t="s">
        <v>3874</v>
      </c>
      <c r="F1101" s="62" t="s">
        <v>26</v>
      </c>
      <c r="G1101" s="62" t="str">
        <f>_xlfn.IFNA(VLOOKUP($A1101,'Engaged Deals'!$A:$J,2,FALSE),"No")</f>
        <v>No</v>
      </c>
      <c r="H1101" s="62" t="s">
        <v>65</v>
      </c>
      <c r="I1101" s="79" t="s">
        <v>32</v>
      </c>
      <c r="J1101" s="80">
        <v>42872</v>
      </c>
      <c r="K1101" s="174" t="s">
        <v>3875</v>
      </c>
      <c r="L1101" s="79" t="s">
        <v>142</v>
      </c>
      <c r="M1101" s="238">
        <v>42872</v>
      </c>
      <c r="N1101" s="167">
        <v>50000</v>
      </c>
      <c r="O1101" s="373">
        <f t="shared" si="17"/>
        <v>0.05</v>
      </c>
      <c r="P1101" s="274">
        <v>1</v>
      </c>
      <c r="Q1101" s="238" t="s">
        <v>5608</v>
      </c>
      <c r="R1101" s="84" t="s">
        <v>292</v>
      </c>
      <c r="S1101" s="79" t="s">
        <v>8</v>
      </c>
      <c r="T1101" s="79" t="s">
        <v>158</v>
      </c>
      <c r="U1101" s="79"/>
      <c r="V1101" s="79" t="s">
        <v>6142</v>
      </c>
      <c r="W1101" s="79"/>
      <c r="Y1101" s="374" t="s">
        <v>7201</v>
      </c>
    </row>
    <row r="1102" spans="1:25" x14ac:dyDescent="0.25">
      <c r="A1102" s="275" t="s">
        <v>2540</v>
      </c>
      <c r="B1102" s="199" t="s">
        <v>57</v>
      </c>
      <c r="C1102" s="199" t="s">
        <v>324</v>
      </c>
      <c r="D1102" s="199" t="s">
        <v>925</v>
      </c>
      <c r="E1102" s="199" t="s">
        <v>2541</v>
      </c>
      <c r="F1102" s="62" t="s">
        <v>26</v>
      </c>
      <c r="G1102" s="62" t="str">
        <f>_xlfn.IFNA(VLOOKUP($A1102,'Engaged Deals'!$A:$J,2,FALSE),"No")</f>
        <v>No</v>
      </c>
      <c r="H1102" s="62" t="s">
        <v>66</v>
      </c>
      <c r="I1102" s="199" t="s">
        <v>32</v>
      </c>
      <c r="J1102" s="233">
        <v>42977</v>
      </c>
      <c r="K1102" s="234" t="s">
        <v>2542</v>
      </c>
      <c r="L1102" s="199" t="s">
        <v>46</v>
      </c>
      <c r="M1102" s="233">
        <v>42977</v>
      </c>
      <c r="N1102" s="236">
        <v>150000</v>
      </c>
      <c r="O1102" s="373">
        <f t="shared" si="17"/>
        <v>0.15</v>
      </c>
      <c r="P1102" s="276">
        <v>12</v>
      </c>
      <c r="Q1102" s="235" t="s">
        <v>2543</v>
      </c>
      <c r="R1102" s="237" t="s">
        <v>292</v>
      </c>
      <c r="S1102" s="199" t="s">
        <v>8</v>
      </c>
      <c r="T1102" s="199" t="s">
        <v>134</v>
      </c>
      <c r="U1102" s="199" t="s">
        <v>5491</v>
      </c>
      <c r="V1102" s="199" t="s">
        <v>5812</v>
      </c>
      <c r="W1102" s="199" t="s">
        <v>2544</v>
      </c>
      <c r="Y1102" s="374" t="s">
        <v>7201</v>
      </c>
    </row>
    <row r="1103" spans="1:25" x14ac:dyDescent="0.25">
      <c r="A1103" s="275" t="s">
        <v>1448</v>
      </c>
      <c r="B1103" s="199" t="s">
        <v>58</v>
      </c>
      <c r="C1103" s="199" t="s">
        <v>58</v>
      </c>
      <c r="D1103" s="199" t="s">
        <v>725</v>
      </c>
      <c r="E1103" s="199" t="s">
        <v>1449</v>
      </c>
      <c r="F1103" s="62" t="s">
        <v>28</v>
      </c>
      <c r="G1103" s="62" t="str">
        <f>_xlfn.IFNA(VLOOKUP($A1103,'Engaged Deals'!$A:$J,2,FALSE),"No")</f>
        <v>Yes</v>
      </c>
      <c r="H1103" s="62" t="s">
        <v>67</v>
      </c>
      <c r="I1103" s="199" t="s">
        <v>31</v>
      </c>
      <c r="J1103" s="233">
        <v>43035</v>
      </c>
      <c r="K1103" s="234" t="s">
        <v>1450</v>
      </c>
      <c r="L1103" s="199" t="s">
        <v>47</v>
      </c>
      <c r="M1103" s="235">
        <v>43035</v>
      </c>
      <c r="N1103" s="236">
        <v>285714</v>
      </c>
      <c r="O1103" s="373">
        <f t="shared" si="17"/>
        <v>0.28571400000000002</v>
      </c>
      <c r="P1103" s="276">
        <v>12</v>
      </c>
      <c r="Q1103" s="235" t="s">
        <v>172</v>
      </c>
      <c r="R1103" s="237" t="s">
        <v>103</v>
      </c>
      <c r="S1103" s="199" t="s">
        <v>9</v>
      </c>
      <c r="T1103" s="199" t="s">
        <v>184</v>
      </c>
      <c r="U1103" s="199" t="s">
        <v>185</v>
      </c>
      <c r="V1103" s="199" t="s">
        <v>5861</v>
      </c>
      <c r="W1103" s="199" t="s">
        <v>1451</v>
      </c>
      <c r="X1103" s="1" t="s">
        <v>7800</v>
      </c>
      <c r="Y1103" s="374" t="s">
        <v>7201</v>
      </c>
    </row>
    <row r="1104" spans="1:25" x14ac:dyDescent="0.25">
      <c r="A1104" s="273" t="s">
        <v>3723</v>
      </c>
      <c r="B1104" s="79" t="s">
        <v>59</v>
      </c>
      <c r="C1104" s="79" t="s">
        <v>468</v>
      </c>
      <c r="D1104" s="79" t="s">
        <v>3724</v>
      </c>
      <c r="E1104" s="79" t="s">
        <v>3725</v>
      </c>
      <c r="F1104" s="62" t="s">
        <v>26</v>
      </c>
      <c r="G1104" s="62" t="str">
        <f>_xlfn.IFNA(VLOOKUP($A1104,'Engaged Deals'!$A:$J,2,FALSE),"No")</f>
        <v>Yes</v>
      </c>
      <c r="H1104" s="62" t="s">
        <v>65</v>
      </c>
      <c r="I1104" s="79" t="s">
        <v>32</v>
      </c>
      <c r="J1104" s="80">
        <v>42916</v>
      </c>
      <c r="K1104" s="174" t="s">
        <v>3726</v>
      </c>
      <c r="L1104" s="79" t="s">
        <v>47</v>
      </c>
      <c r="M1104" s="238">
        <v>42916</v>
      </c>
      <c r="N1104" s="167">
        <v>582046</v>
      </c>
      <c r="O1104" s="373">
        <f t="shared" si="17"/>
        <v>0.58204599999999995</v>
      </c>
      <c r="P1104" s="274">
        <v>12</v>
      </c>
      <c r="Q1104" s="238" t="s">
        <v>7102</v>
      </c>
      <c r="R1104" s="84" t="s">
        <v>103</v>
      </c>
      <c r="S1104" s="79" t="s">
        <v>8</v>
      </c>
      <c r="T1104" s="79" t="s">
        <v>104</v>
      </c>
      <c r="U1104" s="79" t="s">
        <v>105</v>
      </c>
      <c r="V1104" s="79" t="s">
        <v>6122</v>
      </c>
      <c r="W1104" s="79"/>
      <c r="Y1104" s="374" t="s">
        <v>7201</v>
      </c>
    </row>
    <row r="1105" spans="1:25" x14ac:dyDescent="0.25">
      <c r="A1105" s="273" t="s">
        <v>3723</v>
      </c>
      <c r="B1105" s="79" t="s">
        <v>59</v>
      </c>
      <c r="C1105" s="79" t="s">
        <v>468</v>
      </c>
      <c r="D1105" s="79" t="s">
        <v>3724</v>
      </c>
      <c r="E1105" s="79" t="s">
        <v>3725</v>
      </c>
      <c r="F1105" s="62" t="s">
        <v>26</v>
      </c>
      <c r="G1105" s="62" t="str">
        <f>_xlfn.IFNA(VLOOKUP($A1105,'Engaged Deals'!$A:$J,2,FALSE),"No")</f>
        <v>Yes</v>
      </c>
      <c r="H1105" s="62" t="s">
        <v>65</v>
      </c>
      <c r="I1105" s="79" t="s">
        <v>32</v>
      </c>
      <c r="J1105" s="80">
        <v>42916</v>
      </c>
      <c r="K1105" s="174" t="s">
        <v>3726</v>
      </c>
      <c r="L1105" s="79" t="s">
        <v>47</v>
      </c>
      <c r="M1105" s="238">
        <v>42916</v>
      </c>
      <c r="N1105" s="167">
        <v>0</v>
      </c>
      <c r="O1105" s="373">
        <f t="shared" si="17"/>
        <v>0</v>
      </c>
      <c r="P1105" s="274">
        <v>1</v>
      </c>
      <c r="Q1105" s="238" t="s">
        <v>7481</v>
      </c>
      <c r="R1105" s="84" t="s">
        <v>103</v>
      </c>
      <c r="S1105" s="79" t="s">
        <v>13</v>
      </c>
      <c r="T1105" s="79" t="s">
        <v>126</v>
      </c>
      <c r="U1105" s="79" t="s">
        <v>498</v>
      </c>
      <c r="V1105" s="79" t="s">
        <v>6122</v>
      </c>
      <c r="W1105" s="79"/>
      <c r="Y1105" s="374" t="s">
        <v>7201</v>
      </c>
    </row>
    <row r="1106" spans="1:25" x14ac:dyDescent="0.25">
      <c r="A1106" s="273" t="s">
        <v>2156</v>
      </c>
      <c r="B1106" s="79" t="s">
        <v>58</v>
      </c>
      <c r="C1106" s="79" t="s">
        <v>58</v>
      </c>
      <c r="D1106" s="79" t="s">
        <v>725</v>
      </c>
      <c r="E1106" s="79" t="s">
        <v>2157</v>
      </c>
      <c r="F1106" s="62" t="s">
        <v>28</v>
      </c>
      <c r="G1106" s="62" t="str">
        <f>_xlfn.IFNA(VLOOKUP($A1106,'Engaged Deals'!$A:$J,2,FALSE),"No")</f>
        <v>Yes</v>
      </c>
      <c r="H1106" s="62" t="s">
        <v>65</v>
      </c>
      <c r="I1106" s="79" t="s">
        <v>31</v>
      </c>
      <c r="J1106" s="80">
        <v>42849</v>
      </c>
      <c r="K1106" s="174" t="s">
        <v>2158</v>
      </c>
      <c r="L1106" s="79" t="s">
        <v>46</v>
      </c>
      <c r="M1106" s="238">
        <v>42849</v>
      </c>
      <c r="N1106" s="167">
        <v>190476</v>
      </c>
      <c r="O1106" s="373">
        <f t="shared" si="17"/>
        <v>0.19047600000000001</v>
      </c>
      <c r="P1106" s="274">
        <v>12</v>
      </c>
      <c r="Q1106" s="238" t="s">
        <v>2159</v>
      </c>
      <c r="R1106" s="84" t="s">
        <v>103</v>
      </c>
      <c r="S1106" s="79" t="s">
        <v>8</v>
      </c>
      <c r="T1106" s="79" t="s">
        <v>134</v>
      </c>
      <c r="U1106" s="79" t="s">
        <v>518</v>
      </c>
      <c r="V1106" s="79" t="s">
        <v>5861</v>
      </c>
      <c r="W1106" s="79" t="s">
        <v>6285</v>
      </c>
      <c r="X1106" s="1" t="s">
        <v>7800</v>
      </c>
      <c r="Y1106" s="374" t="s">
        <v>7201</v>
      </c>
    </row>
    <row r="1107" spans="1:25" x14ac:dyDescent="0.25">
      <c r="A1107" s="273" t="s">
        <v>6623</v>
      </c>
      <c r="B1107" s="79" t="s">
        <v>56</v>
      </c>
      <c r="C1107" s="79" t="s">
        <v>161</v>
      </c>
      <c r="D1107" s="79" t="s">
        <v>6624</v>
      </c>
      <c r="E1107" s="79" t="s">
        <v>6625</v>
      </c>
      <c r="F1107" s="62" t="s">
        <v>25</v>
      </c>
      <c r="G1107" s="62" t="str">
        <f>_xlfn.IFNA(VLOOKUP($A1107,'Engaged Deals'!$A:$J,2,FALSE),"No")</f>
        <v>No</v>
      </c>
      <c r="H1107" s="62" t="s">
        <v>65</v>
      </c>
      <c r="I1107" s="79" t="s">
        <v>35</v>
      </c>
      <c r="J1107" s="80">
        <v>42910</v>
      </c>
      <c r="K1107" s="174" t="s">
        <v>6794</v>
      </c>
      <c r="L1107" s="79" t="s">
        <v>46</v>
      </c>
      <c r="M1107" s="238">
        <v>42910</v>
      </c>
      <c r="N1107" s="167">
        <v>100000</v>
      </c>
      <c r="O1107" s="373">
        <f t="shared" si="17"/>
        <v>0.1</v>
      </c>
      <c r="P1107" s="274">
        <v>12</v>
      </c>
      <c r="Q1107" s="238" t="s">
        <v>6795</v>
      </c>
      <c r="R1107" s="84" t="s">
        <v>103</v>
      </c>
      <c r="S1107" s="79" t="s">
        <v>8</v>
      </c>
      <c r="T1107" s="79" t="s">
        <v>104</v>
      </c>
      <c r="U1107" s="79"/>
      <c r="V1107" s="79" t="s">
        <v>6796</v>
      </c>
      <c r="W1107" s="79" t="s">
        <v>757</v>
      </c>
      <c r="Y1107" s="374" t="s">
        <v>7201</v>
      </c>
    </row>
    <row r="1108" spans="1:25" x14ac:dyDescent="0.25">
      <c r="A1108" s="273" t="s">
        <v>2419</v>
      </c>
      <c r="B1108" s="79" t="s">
        <v>56</v>
      </c>
      <c r="C1108" s="79" t="s">
        <v>161</v>
      </c>
      <c r="D1108" s="79" t="s">
        <v>2420</v>
      </c>
      <c r="E1108" s="79" t="s">
        <v>2421</v>
      </c>
      <c r="F1108" s="62" t="s">
        <v>26</v>
      </c>
      <c r="G1108" s="62" t="str">
        <f>_xlfn.IFNA(VLOOKUP($A1108,'Engaged Deals'!$A:$J,2,FALSE),"No")</f>
        <v>No</v>
      </c>
      <c r="H1108" s="62" t="s">
        <v>65</v>
      </c>
      <c r="I1108" s="79" t="s">
        <v>32</v>
      </c>
      <c r="J1108" s="80">
        <v>42853</v>
      </c>
      <c r="K1108" s="174" t="s">
        <v>2422</v>
      </c>
      <c r="L1108" s="79" t="s">
        <v>46</v>
      </c>
      <c r="M1108" s="238">
        <v>42853</v>
      </c>
      <c r="N1108" s="167">
        <v>150000</v>
      </c>
      <c r="O1108" s="373">
        <f t="shared" si="17"/>
        <v>0.15</v>
      </c>
      <c r="P1108" s="274">
        <v>12</v>
      </c>
      <c r="Q1108" s="238" t="s">
        <v>2423</v>
      </c>
      <c r="R1108" s="84" t="s">
        <v>103</v>
      </c>
      <c r="S1108" s="79" t="s">
        <v>7</v>
      </c>
      <c r="T1108" s="79" t="s">
        <v>388</v>
      </c>
      <c r="U1108" s="79" t="s">
        <v>389</v>
      </c>
      <c r="V1108" s="79" t="s">
        <v>5533</v>
      </c>
      <c r="W1108" s="79" t="s">
        <v>757</v>
      </c>
      <c r="Y1108" s="374" t="s">
        <v>7201</v>
      </c>
    </row>
    <row r="1109" spans="1:25" x14ac:dyDescent="0.25">
      <c r="A1109" s="281" t="s">
        <v>7216</v>
      </c>
      <c r="B1109" s="282" t="s">
        <v>61</v>
      </c>
      <c r="C1109" s="282" t="s">
        <v>61</v>
      </c>
      <c r="D1109" s="282" t="s">
        <v>7217</v>
      </c>
      <c r="E1109" s="282" t="s">
        <v>7218</v>
      </c>
      <c r="F1109" s="62" t="s">
        <v>25</v>
      </c>
      <c r="G1109" s="62" t="str">
        <f>_xlfn.IFNA(VLOOKUP($A1109,'Engaged Deals'!$A:$J,2,FALSE),"No")</f>
        <v>No</v>
      </c>
      <c r="H1109" s="62" t="s">
        <v>65</v>
      </c>
      <c r="I1109" s="282" t="s">
        <v>35</v>
      </c>
      <c r="J1109" s="283">
        <v>42915</v>
      </c>
      <c r="K1109" s="284" t="s">
        <v>7219</v>
      </c>
      <c r="L1109" s="282" t="s">
        <v>47</v>
      </c>
      <c r="M1109" s="285">
        <v>42915</v>
      </c>
      <c r="N1109" s="286">
        <v>200000</v>
      </c>
      <c r="O1109" s="373">
        <f t="shared" si="17"/>
        <v>0.2</v>
      </c>
      <c r="P1109" s="287">
        <v>3</v>
      </c>
      <c r="Q1109" s="285" t="s">
        <v>7102</v>
      </c>
      <c r="R1109" s="288" t="s">
        <v>292</v>
      </c>
      <c r="S1109" s="282" t="s">
        <v>8</v>
      </c>
      <c r="T1109" s="282" t="s">
        <v>104</v>
      </c>
      <c r="U1109" s="282" t="s">
        <v>105</v>
      </c>
      <c r="V1109" s="79" t="s">
        <v>7220</v>
      </c>
      <c r="W1109" s="79" t="s">
        <v>313</v>
      </c>
      <c r="Y1109" s="374" t="s">
        <v>7201</v>
      </c>
    </row>
    <row r="1110" spans="1:25" x14ac:dyDescent="0.25">
      <c r="A1110" s="281" t="s">
        <v>7216</v>
      </c>
      <c r="B1110" s="282" t="s">
        <v>61</v>
      </c>
      <c r="C1110" s="282" t="s">
        <v>61</v>
      </c>
      <c r="D1110" s="282" t="s">
        <v>7217</v>
      </c>
      <c r="E1110" s="282" t="s">
        <v>7218</v>
      </c>
      <c r="F1110" s="62" t="s">
        <v>25</v>
      </c>
      <c r="G1110" s="62" t="str">
        <f>_xlfn.IFNA(VLOOKUP($A1110,'Engaged Deals'!$A:$J,2,FALSE),"No")</f>
        <v>No</v>
      </c>
      <c r="H1110" s="62" t="s">
        <v>65</v>
      </c>
      <c r="I1110" s="282" t="s">
        <v>35</v>
      </c>
      <c r="J1110" s="283">
        <v>42915</v>
      </c>
      <c r="K1110" s="284" t="s">
        <v>7219</v>
      </c>
      <c r="L1110" s="282" t="s">
        <v>47</v>
      </c>
      <c r="M1110" s="285">
        <v>42948</v>
      </c>
      <c r="N1110" s="286">
        <v>50000</v>
      </c>
      <c r="O1110" s="373">
        <f t="shared" si="17"/>
        <v>0.05</v>
      </c>
      <c r="P1110" s="287">
        <v>12</v>
      </c>
      <c r="Q1110" s="285" t="s">
        <v>7102</v>
      </c>
      <c r="R1110" s="288" t="s">
        <v>292</v>
      </c>
      <c r="S1110" s="282" t="s">
        <v>7</v>
      </c>
      <c r="T1110" s="282" t="s">
        <v>477</v>
      </c>
      <c r="U1110" s="282" t="s">
        <v>7362</v>
      </c>
      <c r="V1110" s="79" t="s">
        <v>7220</v>
      </c>
      <c r="W1110" s="79" t="s">
        <v>313</v>
      </c>
      <c r="Y1110" s="374" t="s">
        <v>7201</v>
      </c>
    </row>
    <row r="1111" spans="1:25" x14ac:dyDescent="0.25">
      <c r="A1111" s="273" t="s">
        <v>4190</v>
      </c>
      <c r="B1111" s="79" t="s">
        <v>60</v>
      </c>
      <c r="C1111" s="79" t="s">
        <v>138</v>
      </c>
      <c r="D1111" s="79" t="s">
        <v>4056</v>
      </c>
      <c r="E1111" s="79" t="s">
        <v>4191</v>
      </c>
      <c r="F1111" s="62" t="s">
        <v>26</v>
      </c>
      <c r="G1111" s="62" t="str">
        <f>_xlfn.IFNA(VLOOKUP($A1111,'Engaged Deals'!$A:$J,2,FALSE),"No")</f>
        <v>No</v>
      </c>
      <c r="H1111" s="62" t="s">
        <v>65</v>
      </c>
      <c r="I1111" s="79" t="s">
        <v>32</v>
      </c>
      <c r="J1111" s="80">
        <v>42870</v>
      </c>
      <c r="K1111" s="174" t="s">
        <v>4192</v>
      </c>
      <c r="L1111" s="79" t="s">
        <v>46</v>
      </c>
      <c r="M1111" s="238">
        <v>42870</v>
      </c>
      <c r="N1111" s="167">
        <v>31000</v>
      </c>
      <c r="O1111" s="373">
        <f t="shared" si="17"/>
        <v>3.1E-2</v>
      </c>
      <c r="P1111" s="274">
        <v>12</v>
      </c>
      <c r="Q1111" s="238" t="s">
        <v>4193</v>
      </c>
      <c r="R1111" s="84" t="s">
        <v>292</v>
      </c>
      <c r="S1111" s="79" t="s">
        <v>7</v>
      </c>
      <c r="T1111" s="79" t="s">
        <v>1867</v>
      </c>
      <c r="U1111" s="79" t="s">
        <v>2218</v>
      </c>
      <c r="V1111" s="79" t="s">
        <v>6185</v>
      </c>
      <c r="W1111" s="79" t="s">
        <v>186</v>
      </c>
      <c r="Y1111" s="374" t="s">
        <v>7201</v>
      </c>
    </row>
    <row r="1112" spans="1:25" x14ac:dyDescent="0.25">
      <c r="A1112" s="273" t="s">
        <v>1421</v>
      </c>
      <c r="B1112" s="79" t="s">
        <v>58</v>
      </c>
      <c r="C1112" s="79" t="s">
        <v>58</v>
      </c>
      <c r="D1112" s="79" t="s">
        <v>725</v>
      </c>
      <c r="E1112" s="79" t="s">
        <v>1422</v>
      </c>
      <c r="F1112" s="62" t="s">
        <v>28</v>
      </c>
      <c r="G1112" s="62" t="str">
        <f>_xlfn.IFNA(VLOOKUP($A1112,'Engaged Deals'!$A:$J,2,FALSE),"No")</f>
        <v>Yes</v>
      </c>
      <c r="H1112" s="62" t="s">
        <v>65</v>
      </c>
      <c r="I1112" s="79" t="s">
        <v>31</v>
      </c>
      <c r="J1112" s="80">
        <v>42867</v>
      </c>
      <c r="K1112" s="174" t="s">
        <v>1423</v>
      </c>
      <c r="L1112" s="79" t="s">
        <v>47</v>
      </c>
      <c r="M1112" s="238">
        <v>42867</v>
      </c>
      <c r="N1112" s="167">
        <v>285714</v>
      </c>
      <c r="O1112" s="373">
        <f t="shared" si="17"/>
        <v>0.28571400000000002</v>
      </c>
      <c r="P1112" s="274">
        <v>3</v>
      </c>
      <c r="Q1112" s="238" t="s">
        <v>5543</v>
      </c>
      <c r="R1112" s="84" t="s">
        <v>103</v>
      </c>
      <c r="S1112" s="79" t="s">
        <v>8</v>
      </c>
      <c r="T1112" s="79" t="s">
        <v>158</v>
      </c>
      <c r="U1112" s="79" t="s">
        <v>5501</v>
      </c>
      <c r="V1112" s="79" t="s">
        <v>5861</v>
      </c>
      <c r="W1112" s="79" t="s">
        <v>728</v>
      </c>
      <c r="X1112" s="1" t="s">
        <v>7800</v>
      </c>
      <c r="Y1112" s="374" t="s">
        <v>7201</v>
      </c>
    </row>
    <row r="1113" spans="1:25" x14ac:dyDescent="0.25">
      <c r="A1113" s="113" t="s">
        <v>2595</v>
      </c>
      <c r="B1113" s="113" t="s">
        <v>56</v>
      </c>
      <c r="C1113" s="113" t="s">
        <v>161</v>
      </c>
      <c r="D1113" s="113" t="s">
        <v>894</v>
      </c>
      <c r="E1113" s="113" t="s">
        <v>2596</v>
      </c>
      <c r="F1113" s="62" t="s">
        <v>26</v>
      </c>
      <c r="G1113" s="62" t="str">
        <f>_xlfn.IFNA(VLOOKUP($A1113,'Engaged Deals'!$A:$J,2,FALSE),"No")</f>
        <v>No</v>
      </c>
      <c r="H1113" s="62" t="s">
        <v>68</v>
      </c>
      <c r="I1113" s="113" t="s">
        <v>32</v>
      </c>
      <c r="J1113" s="90">
        <v>42804</v>
      </c>
      <c r="K1113" s="91" t="s">
        <v>2597</v>
      </c>
      <c r="L1113" s="113" t="s">
        <v>50</v>
      </c>
      <c r="M1113" s="165">
        <v>42804</v>
      </c>
      <c r="N1113" s="166">
        <v>144540</v>
      </c>
      <c r="O1113" s="373">
        <f t="shared" si="17"/>
        <v>0.14454</v>
      </c>
      <c r="P1113" s="92">
        <v>2</v>
      </c>
      <c r="Q1113" s="165" t="s">
        <v>113</v>
      </c>
      <c r="R1113" s="113" t="s">
        <v>578</v>
      </c>
      <c r="S1113" s="113" t="s">
        <v>8</v>
      </c>
      <c r="T1113" s="113" t="s">
        <v>104</v>
      </c>
      <c r="U1113" s="113" t="s">
        <v>105</v>
      </c>
      <c r="V1113" s="113" t="s">
        <v>5539</v>
      </c>
      <c r="W1113" s="113" t="s">
        <v>2598</v>
      </c>
      <c r="Y1113" s="374" t="s">
        <v>7201</v>
      </c>
    </row>
    <row r="1114" spans="1:25" x14ac:dyDescent="0.25">
      <c r="A1114" s="275" t="s">
        <v>4724</v>
      </c>
      <c r="B1114" s="199" t="s">
        <v>56</v>
      </c>
      <c r="C1114" s="199" t="s">
        <v>194</v>
      </c>
      <c r="D1114" s="199" t="s">
        <v>4725</v>
      </c>
      <c r="E1114" s="199" t="s">
        <v>2259</v>
      </c>
      <c r="F1114" s="62" t="s">
        <v>27</v>
      </c>
      <c r="G1114" s="62" t="str">
        <f>_xlfn.IFNA(VLOOKUP($A1114,'Engaged Deals'!$A:$J,2,FALSE),"No")</f>
        <v>No</v>
      </c>
      <c r="H1114" s="62" t="s">
        <v>66</v>
      </c>
      <c r="I1114" s="199" t="s">
        <v>40</v>
      </c>
      <c r="J1114" s="233">
        <v>42930</v>
      </c>
      <c r="K1114" s="234" t="s">
        <v>4726</v>
      </c>
      <c r="L1114" s="199" t="s">
        <v>142</v>
      </c>
      <c r="M1114" s="233">
        <v>42930</v>
      </c>
      <c r="N1114" s="236">
        <v>5000</v>
      </c>
      <c r="O1114" s="373">
        <f t="shared" si="17"/>
        <v>5.0000000000000001E-3</v>
      </c>
      <c r="P1114" s="276">
        <v>12</v>
      </c>
      <c r="Q1114" s="235" t="s">
        <v>2711</v>
      </c>
      <c r="R1114" s="237" t="s">
        <v>125</v>
      </c>
      <c r="S1114" s="199" t="s">
        <v>7</v>
      </c>
      <c r="T1114" s="199" t="s">
        <v>477</v>
      </c>
      <c r="U1114" s="199" t="s">
        <v>1138</v>
      </c>
      <c r="V1114" s="199" t="s">
        <v>6966</v>
      </c>
      <c r="W1114" s="199" t="s">
        <v>356</v>
      </c>
      <c r="Y1114" s="374" t="s">
        <v>7201</v>
      </c>
    </row>
    <row r="1115" spans="1:25" x14ac:dyDescent="0.25">
      <c r="A1115" s="275" t="s">
        <v>3271</v>
      </c>
      <c r="B1115" s="199" t="s">
        <v>57</v>
      </c>
      <c r="C1115" s="199" t="s">
        <v>1348</v>
      </c>
      <c r="D1115" s="199" t="s">
        <v>1902</v>
      </c>
      <c r="E1115" s="199" t="s">
        <v>3272</v>
      </c>
      <c r="F1115" s="62" t="s">
        <v>26</v>
      </c>
      <c r="G1115" s="62" t="str">
        <f>_xlfn.IFNA(VLOOKUP($A1115,'Engaged Deals'!$A:$J,2,FALSE),"No")</f>
        <v>No</v>
      </c>
      <c r="H1115" s="62" t="s">
        <v>66</v>
      </c>
      <c r="I1115" s="199" t="s">
        <v>32</v>
      </c>
      <c r="J1115" s="233">
        <v>43008</v>
      </c>
      <c r="K1115" s="234" t="s">
        <v>3273</v>
      </c>
      <c r="L1115" s="199" t="s">
        <v>121</v>
      </c>
      <c r="M1115" s="233">
        <v>43008</v>
      </c>
      <c r="N1115" s="236">
        <v>100000</v>
      </c>
      <c r="O1115" s="373">
        <f t="shared" si="17"/>
        <v>0.1</v>
      </c>
      <c r="P1115" s="276">
        <v>12</v>
      </c>
      <c r="Q1115" s="235" t="s">
        <v>172</v>
      </c>
      <c r="R1115" s="237" t="s">
        <v>125</v>
      </c>
      <c r="S1115" s="199" t="s">
        <v>7</v>
      </c>
      <c r="T1115" s="199" t="s">
        <v>477</v>
      </c>
      <c r="U1115" s="199"/>
      <c r="V1115" s="199" t="s">
        <v>6381</v>
      </c>
      <c r="W1115" s="199" t="s">
        <v>313</v>
      </c>
      <c r="Y1115" s="374" t="s">
        <v>7201</v>
      </c>
    </row>
    <row r="1116" spans="1:25" x14ac:dyDescent="0.25">
      <c r="A1116" s="278" t="s">
        <v>7788</v>
      </c>
      <c r="B1116" s="268" t="s">
        <v>60</v>
      </c>
      <c r="C1116" s="268" t="s">
        <v>805</v>
      </c>
      <c r="D1116" s="268" t="s">
        <v>7607</v>
      </c>
      <c r="E1116" s="268" t="s">
        <v>316</v>
      </c>
      <c r="F1116" s="62" t="s">
        <v>25</v>
      </c>
      <c r="G1116" s="62" t="str">
        <f>_xlfn.IFNA(VLOOKUP($A1116,'Engaged Deals'!$A:$J,2,FALSE),"No")</f>
        <v>No</v>
      </c>
      <c r="H1116" s="62" t="s">
        <v>67</v>
      </c>
      <c r="I1116" s="268" t="s">
        <v>41</v>
      </c>
      <c r="J1116" s="269">
        <v>43100</v>
      </c>
      <c r="K1116" s="270" t="s">
        <v>7789</v>
      </c>
      <c r="L1116" s="268" t="s">
        <v>46</v>
      </c>
      <c r="M1116" s="279">
        <v>43100</v>
      </c>
      <c r="N1116" s="271">
        <v>35000</v>
      </c>
      <c r="O1116" s="373">
        <f t="shared" si="17"/>
        <v>3.5000000000000003E-2</v>
      </c>
      <c r="P1116" s="280">
        <v>12</v>
      </c>
      <c r="Q1116" s="279" t="s">
        <v>7101</v>
      </c>
      <c r="R1116" s="272" t="s">
        <v>125</v>
      </c>
      <c r="S1116" s="268" t="s">
        <v>7</v>
      </c>
      <c r="T1116" s="268" t="s">
        <v>477</v>
      </c>
      <c r="U1116" s="268"/>
      <c r="V1116" s="199" t="s">
        <v>7790</v>
      </c>
      <c r="W1116" s="199"/>
      <c r="Y1116" s="374" t="s">
        <v>7201</v>
      </c>
    </row>
    <row r="1117" spans="1:25" x14ac:dyDescent="0.25">
      <c r="A1117" s="273" t="s">
        <v>835</v>
      </c>
      <c r="B1117" s="79" t="s">
        <v>59</v>
      </c>
      <c r="C1117" s="79" t="s">
        <v>468</v>
      </c>
      <c r="D1117" s="79" t="s">
        <v>836</v>
      </c>
      <c r="E1117" s="79" t="s">
        <v>711</v>
      </c>
      <c r="F1117" s="62" t="s">
        <v>27</v>
      </c>
      <c r="G1117" s="62" t="str">
        <f>_xlfn.IFNA(VLOOKUP($A1117,'Engaged Deals'!$A:$J,2,FALSE),"No")</f>
        <v>No</v>
      </c>
      <c r="H1117" s="62" t="s">
        <v>65</v>
      </c>
      <c r="I1117" s="79" t="s">
        <v>40</v>
      </c>
      <c r="J1117" s="80">
        <v>42916</v>
      </c>
      <c r="K1117" s="174" t="s">
        <v>837</v>
      </c>
      <c r="L1117" s="79" t="s">
        <v>48</v>
      </c>
      <c r="M1117" s="238">
        <v>42916</v>
      </c>
      <c r="N1117" s="167">
        <v>291023</v>
      </c>
      <c r="O1117" s="373">
        <f t="shared" si="17"/>
        <v>0.29102299999999998</v>
      </c>
      <c r="P1117" s="274">
        <v>12</v>
      </c>
      <c r="Q1117" s="238" t="s">
        <v>7171</v>
      </c>
      <c r="R1117" s="84" t="s">
        <v>211</v>
      </c>
      <c r="S1117" s="79" t="s">
        <v>8</v>
      </c>
      <c r="T1117" s="79" t="s">
        <v>104</v>
      </c>
      <c r="U1117" s="79" t="s">
        <v>838</v>
      </c>
      <c r="V1117" s="79" t="s">
        <v>6733</v>
      </c>
      <c r="W1117" s="79" t="s">
        <v>313</v>
      </c>
      <c r="Y1117" s="374" t="s">
        <v>7201</v>
      </c>
    </row>
    <row r="1118" spans="1:25" x14ac:dyDescent="0.25">
      <c r="A1118" s="275" t="s">
        <v>3268</v>
      </c>
      <c r="B1118" s="199" t="s">
        <v>56</v>
      </c>
      <c r="C1118" s="199" t="s">
        <v>194</v>
      </c>
      <c r="D1118" s="199" t="s">
        <v>3269</v>
      </c>
      <c r="E1118" s="199" t="s">
        <v>2358</v>
      </c>
      <c r="F1118" s="62" t="s">
        <v>27</v>
      </c>
      <c r="G1118" s="62" t="str">
        <f>_xlfn.IFNA(VLOOKUP($A1118,'Engaged Deals'!$A:$J,2,FALSE),"No")</f>
        <v>No</v>
      </c>
      <c r="H1118" s="62" t="s">
        <v>66</v>
      </c>
      <c r="I1118" s="199" t="s">
        <v>40</v>
      </c>
      <c r="J1118" s="233">
        <v>43007</v>
      </c>
      <c r="K1118" s="234" t="s">
        <v>3270</v>
      </c>
      <c r="L1118" s="199" t="s">
        <v>47</v>
      </c>
      <c r="M1118" s="233">
        <v>43007</v>
      </c>
      <c r="N1118" s="236">
        <v>100000</v>
      </c>
      <c r="O1118" s="373">
        <f t="shared" si="17"/>
        <v>0.1</v>
      </c>
      <c r="P1118" s="276">
        <v>12</v>
      </c>
      <c r="Q1118" s="235" t="s">
        <v>7102</v>
      </c>
      <c r="R1118" s="237" t="s">
        <v>125</v>
      </c>
      <c r="S1118" s="199" t="s">
        <v>7</v>
      </c>
      <c r="T1118" s="199" t="s">
        <v>477</v>
      </c>
      <c r="U1118" s="199" t="s">
        <v>1138</v>
      </c>
      <c r="V1118" s="199" t="s">
        <v>6380</v>
      </c>
      <c r="W1118" s="199" t="s">
        <v>356</v>
      </c>
      <c r="Y1118" s="374" t="s">
        <v>7201</v>
      </c>
    </row>
    <row r="1119" spans="1:25" x14ac:dyDescent="0.25">
      <c r="A1119" s="79" t="s">
        <v>4571</v>
      </c>
      <c r="B1119" s="79" t="s">
        <v>57</v>
      </c>
      <c r="C1119" s="79" t="s">
        <v>1046</v>
      </c>
      <c r="D1119" s="79" t="s">
        <v>4572</v>
      </c>
      <c r="E1119" s="79" t="s">
        <v>4573</v>
      </c>
      <c r="F1119" s="62" t="s">
        <v>28</v>
      </c>
      <c r="G1119" s="62" t="str">
        <f>_xlfn.IFNA(VLOOKUP($A1119,'Engaged Deals'!$A:$J,2,FALSE),"No")</f>
        <v>No</v>
      </c>
      <c r="H1119" s="62" t="s">
        <v>68</v>
      </c>
      <c r="I1119" s="79" t="s">
        <v>34</v>
      </c>
      <c r="J1119" s="80">
        <v>42825</v>
      </c>
      <c r="K1119" s="174" t="s">
        <v>4574</v>
      </c>
      <c r="L1119" s="79" t="s">
        <v>142</v>
      </c>
      <c r="M1119" s="238">
        <v>42825</v>
      </c>
      <c r="N1119" s="167">
        <v>12000</v>
      </c>
      <c r="O1119" s="373">
        <f t="shared" si="17"/>
        <v>1.2E-2</v>
      </c>
      <c r="P1119" s="84">
        <v>1</v>
      </c>
      <c r="Q1119" s="238" t="s">
        <v>1770</v>
      </c>
      <c r="R1119" s="79" t="s">
        <v>125</v>
      </c>
      <c r="S1119" s="79" t="s">
        <v>7</v>
      </c>
      <c r="T1119" s="79" t="s">
        <v>921</v>
      </c>
      <c r="U1119" s="79" t="s">
        <v>1771</v>
      </c>
      <c r="V1119" s="79" t="s">
        <v>5618</v>
      </c>
      <c r="W1119" s="79"/>
      <c r="Y1119" s="374" t="s">
        <v>7201</v>
      </c>
    </row>
    <row r="1120" spans="1:25" x14ac:dyDescent="0.25">
      <c r="A1120" s="79" t="s">
        <v>4792</v>
      </c>
      <c r="B1120" s="79" t="s">
        <v>57</v>
      </c>
      <c r="C1120" s="79" t="s">
        <v>98</v>
      </c>
      <c r="D1120" s="79" t="s">
        <v>4793</v>
      </c>
      <c r="E1120" s="79" t="s">
        <v>4794</v>
      </c>
      <c r="F1120" s="62" t="s">
        <v>25</v>
      </c>
      <c r="G1120" s="62" t="str">
        <f>_xlfn.IFNA(VLOOKUP($A1120,'Engaged Deals'!$A:$J,2,FALSE),"No")</f>
        <v>No</v>
      </c>
      <c r="H1120" s="62" t="s">
        <v>68</v>
      </c>
      <c r="I1120" s="79" t="s">
        <v>41</v>
      </c>
      <c r="J1120" s="80">
        <v>42818</v>
      </c>
      <c r="K1120" s="174" t="s">
        <v>4795</v>
      </c>
      <c r="L1120" s="79" t="s">
        <v>46</v>
      </c>
      <c r="M1120" s="238">
        <v>42828</v>
      </c>
      <c r="N1120" s="167">
        <v>150</v>
      </c>
      <c r="O1120" s="373">
        <f t="shared" si="17"/>
        <v>1.4999999999999999E-4</v>
      </c>
      <c r="P1120" s="84">
        <v>3</v>
      </c>
      <c r="Q1120" s="238" t="s">
        <v>440</v>
      </c>
      <c r="R1120" s="79" t="s">
        <v>125</v>
      </c>
      <c r="S1120" s="79" t="s">
        <v>8</v>
      </c>
      <c r="T1120" s="79" t="s">
        <v>104</v>
      </c>
      <c r="U1120" s="79"/>
      <c r="V1120" s="79" t="s">
        <v>106</v>
      </c>
      <c r="W1120" s="79"/>
      <c r="Y1120" s="374" t="s">
        <v>7201</v>
      </c>
    </row>
    <row r="1121" spans="1:25" x14ac:dyDescent="0.25">
      <c r="A1121" s="79" t="s">
        <v>4769</v>
      </c>
      <c r="B1121" s="79" t="s">
        <v>62</v>
      </c>
      <c r="C1121" s="79" t="s">
        <v>429</v>
      </c>
      <c r="D1121" s="79" t="s">
        <v>4478</v>
      </c>
      <c r="E1121" s="79" t="s">
        <v>4770</v>
      </c>
      <c r="F1121" s="62" t="s">
        <v>26</v>
      </c>
      <c r="G1121" s="62" t="str">
        <f>_xlfn.IFNA(VLOOKUP($A1121,'Engaged Deals'!$A:$J,2,FALSE),"No")</f>
        <v>No</v>
      </c>
      <c r="H1121" s="62" t="s">
        <v>68</v>
      </c>
      <c r="I1121" s="79" t="s">
        <v>32</v>
      </c>
      <c r="J1121" s="80">
        <v>42825</v>
      </c>
      <c r="K1121" s="174" t="s">
        <v>4771</v>
      </c>
      <c r="L1121" s="79" t="s">
        <v>47</v>
      </c>
      <c r="M1121" s="238">
        <v>42825</v>
      </c>
      <c r="N1121" s="167">
        <v>644</v>
      </c>
      <c r="O1121" s="373">
        <f t="shared" si="17"/>
        <v>6.4400000000000004E-4</v>
      </c>
      <c r="P1121" s="84">
        <v>12</v>
      </c>
      <c r="Q1121" s="238" t="s">
        <v>7101</v>
      </c>
      <c r="R1121" s="79" t="s">
        <v>292</v>
      </c>
      <c r="S1121" s="79" t="s">
        <v>16</v>
      </c>
      <c r="T1121" s="79" t="s">
        <v>16</v>
      </c>
      <c r="U1121" s="79" t="s">
        <v>4772</v>
      </c>
      <c r="V1121" s="79" t="s">
        <v>5616</v>
      </c>
      <c r="W1121" s="79" t="s">
        <v>667</v>
      </c>
      <c r="Y1121" s="374" t="s">
        <v>7201</v>
      </c>
    </row>
    <row r="1122" spans="1:25" x14ac:dyDescent="0.25">
      <c r="A1122" s="273" t="s">
        <v>4156</v>
      </c>
      <c r="B1122" s="79" t="s">
        <v>60</v>
      </c>
      <c r="C1122" s="79" t="s">
        <v>543</v>
      </c>
      <c r="D1122" s="79" t="s">
        <v>2253</v>
      </c>
      <c r="E1122" s="79" t="s">
        <v>4157</v>
      </c>
      <c r="F1122" s="62" t="s">
        <v>6576</v>
      </c>
      <c r="G1122" s="62" t="str">
        <f>_xlfn.IFNA(VLOOKUP($A1122,'Engaged Deals'!$A:$J,2,FALSE),"No")</f>
        <v>No</v>
      </c>
      <c r="H1122" s="62" t="s">
        <v>65</v>
      </c>
      <c r="I1122" s="79" t="s">
        <v>32</v>
      </c>
      <c r="J1122" s="80">
        <v>42875</v>
      </c>
      <c r="K1122" s="174" t="s">
        <v>4158</v>
      </c>
      <c r="L1122" s="79" t="s">
        <v>46</v>
      </c>
      <c r="M1122" s="238">
        <v>42875</v>
      </c>
      <c r="N1122" s="167">
        <v>33333</v>
      </c>
      <c r="O1122" s="373">
        <f t="shared" si="17"/>
        <v>3.3333000000000002E-2</v>
      </c>
      <c r="P1122" s="274">
        <v>1</v>
      </c>
      <c r="Q1122" s="238" t="s">
        <v>2711</v>
      </c>
      <c r="R1122" s="84" t="s">
        <v>125</v>
      </c>
      <c r="S1122" s="79" t="s">
        <v>7</v>
      </c>
      <c r="T1122" s="79" t="s">
        <v>477</v>
      </c>
      <c r="U1122" s="79" t="s">
        <v>1138</v>
      </c>
      <c r="V1122" s="79" t="s">
        <v>6182</v>
      </c>
      <c r="W1122" s="79" t="s">
        <v>2777</v>
      </c>
      <c r="Y1122" s="374" t="s">
        <v>7201</v>
      </c>
    </row>
    <row r="1123" spans="1:25" x14ac:dyDescent="0.25">
      <c r="A1123" s="273" t="s">
        <v>831</v>
      </c>
      <c r="B1123" s="79" t="s">
        <v>57</v>
      </c>
      <c r="C1123" s="79" t="s">
        <v>98</v>
      </c>
      <c r="D1123" s="79" t="s">
        <v>832</v>
      </c>
      <c r="E1123" s="79" t="s">
        <v>833</v>
      </c>
      <c r="F1123" s="62" t="s">
        <v>25</v>
      </c>
      <c r="G1123" s="62" t="str">
        <f>_xlfn.IFNA(VLOOKUP($A1123,'Engaged Deals'!$A:$J,2,FALSE),"No")</f>
        <v>No</v>
      </c>
      <c r="H1123" s="62" t="s">
        <v>65</v>
      </c>
      <c r="I1123" s="79" t="s">
        <v>41</v>
      </c>
      <c r="J1123" s="80">
        <v>42909</v>
      </c>
      <c r="K1123" s="174" t="s">
        <v>834</v>
      </c>
      <c r="L1123" s="79" t="s">
        <v>47</v>
      </c>
      <c r="M1123" s="238">
        <v>42909</v>
      </c>
      <c r="N1123" s="167">
        <v>500000</v>
      </c>
      <c r="O1123" s="373">
        <f t="shared" si="17"/>
        <v>0.5</v>
      </c>
      <c r="P1123" s="274">
        <v>6</v>
      </c>
      <c r="Q1123" s="238" t="s">
        <v>5563</v>
      </c>
      <c r="R1123" s="84" t="s">
        <v>211</v>
      </c>
      <c r="S1123" s="79" t="s">
        <v>8</v>
      </c>
      <c r="T1123" s="79" t="s">
        <v>134</v>
      </c>
      <c r="U1123" s="79" t="s">
        <v>5491</v>
      </c>
      <c r="V1123" s="79" t="s">
        <v>106</v>
      </c>
      <c r="W1123" s="79" t="s">
        <v>6860</v>
      </c>
      <c r="Y1123" s="374" t="s">
        <v>7201</v>
      </c>
    </row>
    <row r="1124" spans="1:25" x14ac:dyDescent="0.25">
      <c r="A1124" s="275" t="s">
        <v>3758</v>
      </c>
      <c r="B1124" s="199" t="s">
        <v>57</v>
      </c>
      <c r="C1124" s="199" t="s">
        <v>98</v>
      </c>
      <c r="D1124" s="199" t="s">
        <v>3759</v>
      </c>
      <c r="E1124" s="199" t="s">
        <v>3760</v>
      </c>
      <c r="F1124" s="62" t="s">
        <v>25</v>
      </c>
      <c r="G1124" s="62" t="str">
        <f>_xlfn.IFNA(VLOOKUP($A1124,'Engaged Deals'!$A:$J,2,FALSE),"No")</f>
        <v>No</v>
      </c>
      <c r="H1124" s="62" t="s">
        <v>66</v>
      </c>
      <c r="I1124" s="199" t="s">
        <v>35</v>
      </c>
      <c r="J1124" s="233">
        <v>42936</v>
      </c>
      <c r="K1124" s="234" t="s">
        <v>3761</v>
      </c>
      <c r="L1124" s="199" t="s">
        <v>46</v>
      </c>
      <c r="M1124" s="233">
        <v>42936</v>
      </c>
      <c r="N1124" s="236">
        <v>50000</v>
      </c>
      <c r="O1124" s="373">
        <f t="shared" si="17"/>
        <v>0.05</v>
      </c>
      <c r="P1124" s="276">
        <v>12</v>
      </c>
      <c r="Q1124" s="235" t="s">
        <v>573</v>
      </c>
      <c r="R1124" s="237" t="s">
        <v>103</v>
      </c>
      <c r="S1124" s="199" t="s">
        <v>9</v>
      </c>
      <c r="T1124" s="199" t="s">
        <v>184</v>
      </c>
      <c r="U1124" s="199" t="s">
        <v>185</v>
      </c>
      <c r="V1124" s="199" t="s">
        <v>106</v>
      </c>
      <c r="W1124" s="199" t="s">
        <v>297</v>
      </c>
      <c r="Y1124" s="374" t="s">
        <v>7201</v>
      </c>
    </row>
    <row r="1125" spans="1:25" x14ac:dyDescent="0.25">
      <c r="A1125" s="275" t="s">
        <v>3358</v>
      </c>
      <c r="B1125" s="199" t="s">
        <v>56</v>
      </c>
      <c r="C1125" s="199" t="s">
        <v>161</v>
      </c>
      <c r="D1125" s="199" t="s">
        <v>3077</v>
      </c>
      <c r="E1125" s="199" t="s">
        <v>3359</v>
      </c>
      <c r="F1125" s="62" t="s">
        <v>26</v>
      </c>
      <c r="G1125" s="62" t="str">
        <f>_xlfn.IFNA(VLOOKUP($A1125,'Engaged Deals'!$A:$J,2,FALSE),"No")</f>
        <v>No</v>
      </c>
      <c r="H1125" s="62" t="s">
        <v>67</v>
      </c>
      <c r="I1125" s="199" t="s">
        <v>33</v>
      </c>
      <c r="J1125" s="233">
        <v>43049</v>
      </c>
      <c r="K1125" s="234" t="s">
        <v>3360</v>
      </c>
      <c r="L1125" s="199" t="s">
        <v>47</v>
      </c>
      <c r="M1125" s="235">
        <v>43049</v>
      </c>
      <c r="N1125" s="236">
        <v>100000</v>
      </c>
      <c r="O1125" s="373">
        <f t="shared" si="17"/>
        <v>0.1</v>
      </c>
      <c r="P1125" s="276">
        <v>3</v>
      </c>
      <c r="Q1125" s="235" t="s">
        <v>445</v>
      </c>
      <c r="R1125" s="237" t="s">
        <v>125</v>
      </c>
      <c r="S1125" s="199" t="s">
        <v>7</v>
      </c>
      <c r="T1125" s="199" t="s">
        <v>477</v>
      </c>
      <c r="U1125" s="199" t="s">
        <v>1204</v>
      </c>
      <c r="V1125" s="199" t="s">
        <v>6037</v>
      </c>
      <c r="W1125" s="199" t="s">
        <v>882</v>
      </c>
      <c r="Y1125" s="374" t="s">
        <v>7201</v>
      </c>
    </row>
    <row r="1126" spans="1:25" x14ac:dyDescent="0.25">
      <c r="A1126" s="275" t="s">
        <v>3358</v>
      </c>
      <c r="B1126" s="199" t="s">
        <v>56</v>
      </c>
      <c r="C1126" s="199" t="s">
        <v>161</v>
      </c>
      <c r="D1126" s="199" t="s">
        <v>3077</v>
      </c>
      <c r="E1126" s="199" t="s">
        <v>3359</v>
      </c>
      <c r="F1126" s="62" t="s">
        <v>26</v>
      </c>
      <c r="G1126" s="62" t="str">
        <f>_xlfn.IFNA(VLOOKUP($A1126,'Engaged Deals'!$A:$J,2,FALSE),"No")</f>
        <v>No</v>
      </c>
      <c r="H1126" s="62" t="s">
        <v>67</v>
      </c>
      <c r="I1126" s="199" t="s">
        <v>33</v>
      </c>
      <c r="J1126" s="233">
        <v>43049</v>
      </c>
      <c r="K1126" s="234" t="s">
        <v>3360</v>
      </c>
      <c r="L1126" s="199" t="s">
        <v>47</v>
      </c>
      <c r="M1126" s="235">
        <v>43049</v>
      </c>
      <c r="N1126" s="236">
        <v>100000</v>
      </c>
      <c r="O1126" s="373">
        <f t="shared" si="17"/>
        <v>0.1</v>
      </c>
      <c r="P1126" s="276">
        <v>3</v>
      </c>
      <c r="Q1126" s="235" t="s">
        <v>305</v>
      </c>
      <c r="R1126" s="237" t="s">
        <v>125</v>
      </c>
      <c r="S1126" s="199" t="s">
        <v>8</v>
      </c>
      <c r="T1126" s="199" t="s">
        <v>104</v>
      </c>
      <c r="U1126" s="199" t="s">
        <v>105</v>
      </c>
      <c r="V1126" s="199" t="s">
        <v>6037</v>
      </c>
      <c r="W1126" s="199" t="s">
        <v>882</v>
      </c>
      <c r="Y1126" s="374" t="s">
        <v>7201</v>
      </c>
    </row>
    <row r="1127" spans="1:25" x14ac:dyDescent="0.25">
      <c r="A1127" s="273" t="s">
        <v>3021</v>
      </c>
      <c r="B1127" s="79" t="s">
        <v>57</v>
      </c>
      <c r="C1127" s="79" t="s">
        <v>182</v>
      </c>
      <c r="D1127" s="79" t="s">
        <v>1115</v>
      </c>
      <c r="E1127" s="79" t="s">
        <v>3022</v>
      </c>
      <c r="F1127" s="62" t="s">
        <v>24</v>
      </c>
      <c r="G1127" s="62" t="str">
        <f>_xlfn.IFNA(VLOOKUP($A1127,'Engaged Deals'!$A:$J,2,FALSE),"No")</f>
        <v>No</v>
      </c>
      <c r="H1127" s="62" t="s">
        <v>65</v>
      </c>
      <c r="I1127" s="79" t="s">
        <v>38</v>
      </c>
      <c r="J1127" s="80">
        <v>42852</v>
      </c>
      <c r="K1127" s="174" t="s">
        <v>3023</v>
      </c>
      <c r="L1127" s="79" t="s">
        <v>48</v>
      </c>
      <c r="M1127" s="238">
        <v>42852</v>
      </c>
      <c r="N1127" s="167">
        <v>100000</v>
      </c>
      <c r="O1127" s="373">
        <f t="shared" si="17"/>
        <v>0.1</v>
      </c>
      <c r="P1127" s="274">
        <v>3</v>
      </c>
      <c r="Q1127" s="238" t="s">
        <v>7309</v>
      </c>
      <c r="R1127" s="84" t="s">
        <v>211</v>
      </c>
      <c r="S1127" s="79" t="s">
        <v>8</v>
      </c>
      <c r="T1127" s="79" t="s">
        <v>104</v>
      </c>
      <c r="U1127" s="79" t="s">
        <v>105</v>
      </c>
      <c r="V1127" s="79" t="s">
        <v>5507</v>
      </c>
      <c r="W1127" s="79" t="s">
        <v>186</v>
      </c>
      <c r="Y1127" s="374" t="s">
        <v>7201</v>
      </c>
    </row>
    <row r="1128" spans="1:25" x14ac:dyDescent="0.25">
      <c r="A1128" s="273" t="s">
        <v>2415</v>
      </c>
      <c r="B1128" s="79" t="s">
        <v>57</v>
      </c>
      <c r="C1128" s="79" t="s">
        <v>147</v>
      </c>
      <c r="D1128" s="79" t="s">
        <v>2416</v>
      </c>
      <c r="E1128" s="79" t="s">
        <v>316</v>
      </c>
      <c r="F1128" s="62" t="s">
        <v>26</v>
      </c>
      <c r="G1128" s="62" t="str">
        <f>_xlfn.IFNA(VLOOKUP($A1128,'Engaged Deals'!$A:$J,2,FALSE),"No")</f>
        <v>No</v>
      </c>
      <c r="H1128" s="62" t="s">
        <v>65</v>
      </c>
      <c r="I1128" s="79" t="s">
        <v>32</v>
      </c>
      <c r="J1128" s="80">
        <v>42883</v>
      </c>
      <c r="K1128" s="174" t="s">
        <v>2417</v>
      </c>
      <c r="L1128" s="79" t="s">
        <v>47</v>
      </c>
      <c r="M1128" s="238">
        <v>42883</v>
      </c>
      <c r="N1128" s="167">
        <v>150000</v>
      </c>
      <c r="O1128" s="373">
        <f t="shared" si="17"/>
        <v>0.15</v>
      </c>
      <c r="P1128" s="274">
        <v>1</v>
      </c>
      <c r="Q1128" s="238" t="s">
        <v>7102</v>
      </c>
      <c r="R1128" s="84" t="s">
        <v>103</v>
      </c>
      <c r="S1128" s="79" t="s">
        <v>13</v>
      </c>
      <c r="T1128" s="79" t="s">
        <v>860</v>
      </c>
      <c r="U1128" s="79" t="s">
        <v>2418</v>
      </c>
      <c r="V1128" s="79" t="s">
        <v>5973</v>
      </c>
      <c r="W1128" s="79" t="s">
        <v>186</v>
      </c>
      <c r="Y1128" s="374" t="s">
        <v>7201</v>
      </c>
    </row>
    <row r="1129" spans="1:25" x14ac:dyDescent="0.25">
      <c r="A1129" s="273" t="s">
        <v>2744</v>
      </c>
      <c r="B1129" s="79" t="s">
        <v>60</v>
      </c>
      <c r="C1129" s="79" t="s">
        <v>543</v>
      </c>
      <c r="D1129" s="79" t="s">
        <v>2745</v>
      </c>
      <c r="E1129" s="79" t="s">
        <v>2746</v>
      </c>
      <c r="F1129" s="62" t="s">
        <v>6576</v>
      </c>
      <c r="G1129" s="62" t="str">
        <f>_xlfn.IFNA(VLOOKUP($A1129,'Engaged Deals'!$A:$J,2,FALSE),"No")</f>
        <v>Yes</v>
      </c>
      <c r="H1129" s="62" t="s">
        <v>65</v>
      </c>
      <c r="I1129" s="79" t="s">
        <v>33</v>
      </c>
      <c r="J1129" s="80">
        <v>42879</v>
      </c>
      <c r="K1129" s="174" t="s">
        <v>2747</v>
      </c>
      <c r="L1129" s="79" t="s">
        <v>48</v>
      </c>
      <c r="M1129" s="238">
        <v>42879</v>
      </c>
      <c r="N1129" s="167">
        <v>111111</v>
      </c>
      <c r="O1129" s="373">
        <f t="shared" si="17"/>
        <v>0.111111</v>
      </c>
      <c r="P1129" s="274">
        <v>3</v>
      </c>
      <c r="Q1129" s="238" t="s">
        <v>7102</v>
      </c>
      <c r="R1129" s="84" t="s">
        <v>292</v>
      </c>
      <c r="S1129" s="79" t="s">
        <v>8</v>
      </c>
      <c r="T1129" s="79" t="s">
        <v>104</v>
      </c>
      <c r="U1129" s="79" t="s">
        <v>105</v>
      </c>
      <c r="V1129" s="79" t="s">
        <v>5546</v>
      </c>
      <c r="W1129" s="79" t="s">
        <v>186</v>
      </c>
      <c r="X1129" s="1" t="s">
        <v>7800</v>
      </c>
      <c r="Y1129" s="374" t="s">
        <v>7201</v>
      </c>
    </row>
    <row r="1130" spans="1:25" x14ac:dyDescent="0.25">
      <c r="A1130" s="273" t="s">
        <v>6614</v>
      </c>
      <c r="B1130" s="79" t="s">
        <v>58</v>
      </c>
      <c r="C1130" s="79" t="s">
        <v>58</v>
      </c>
      <c r="D1130" s="79" t="s">
        <v>6615</v>
      </c>
      <c r="E1130" s="79" t="s">
        <v>1081</v>
      </c>
      <c r="F1130" s="62" t="s">
        <v>25</v>
      </c>
      <c r="G1130" s="62" t="str">
        <f>_xlfn.IFNA(VLOOKUP($A1130,'Engaged Deals'!$A:$J,2,FALSE),"No")</f>
        <v>No</v>
      </c>
      <c r="H1130" s="62" t="s">
        <v>65</v>
      </c>
      <c r="I1130" s="79" t="s">
        <v>35</v>
      </c>
      <c r="J1130" s="80">
        <v>42905</v>
      </c>
      <c r="K1130" s="174" t="s">
        <v>6782</v>
      </c>
      <c r="L1130" s="79" t="s">
        <v>47</v>
      </c>
      <c r="M1130" s="238">
        <v>42905</v>
      </c>
      <c r="N1130" s="167">
        <v>142857</v>
      </c>
      <c r="O1130" s="373">
        <f t="shared" si="17"/>
        <v>0.14285700000000001</v>
      </c>
      <c r="P1130" s="274">
        <v>12</v>
      </c>
      <c r="Q1130" s="238" t="s">
        <v>7259</v>
      </c>
      <c r="R1130" s="84" t="s">
        <v>292</v>
      </c>
      <c r="S1130" s="79" t="s">
        <v>8</v>
      </c>
      <c r="T1130" s="79" t="s">
        <v>104</v>
      </c>
      <c r="U1130" s="79" t="s">
        <v>105</v>
      </c>
      <c r="V1130" s="79" t="s">
        <v>6783</v>
      </c>
      <c r="W1130" s="79" t="s">
        <v>667</v>
      </c>
      <c r="Y1130" s="374" t="s">
        <v>7201</v>
      </c>
    </row>
    <row r="1131" spans="1:25" x14ac:dyDescent="0.25">
      <c r="A1131" s="273" t="s">
        <v>2176</v>
      </c>
      <c r="B1131" s="79" t="s">
        <v>57</v>
      </c>
      <c r="C1131" s="79" t="s">
        <v>98</v>
      </c>
      <c r="D1131" s="79" t="s">
        <v>2177</v>
      </c>
      <c r="E1131" s="79" t="s">
        <v>2178</v>
      </c>
      <c r="F1131" s="62" t="s">
        <v>26</v>
      </c>
      <c r="G1131" s="62" t="str">
        <f>_xlfn.IFNA(VLOOKUP($A1131,'Engaged Deals'!$A:$J,2,FALSE),"No")</f>
        <v>No</v>
      </c>
      <c r="H1131" s="62" t="s">
        <v>65</v>
      </c>
      <c r="I1131" s="79" t="s">
        <v>33</v>
      </c>
      <c r="J1131" s="80">
        <v>42900</v>
      </c>
      <c r="K1131" s="174" t="s">
        <v>2179</v>
      </c>
      <c r="L1131" s="79" t="s">
        <v>47</v>
      </c>
      <c r="M1131" s="238">
        <v>42900</v>
      </c>
      <c r="N1131" s="167">
        <v>190000</v>
      </c>
      <c r="O1131" s="373">
        <f t="shared" si="17"/>
        <v>0.19</v>
      </c>
      <c r="P1131" s="274">
        <v>12</v>
      </c>
      <c r="Q1131" s="238" t="s">
        <v>5535</v>
      </c>
      <c r="R1131" s="84" t="s">
        <v>125</v>
      </c>
      <c r="S1131" s="79" t="s">
        <v>8</v>
      </c>
      <c r="T1131" s="79" t="s">
        <v>104</v>
      </c>
      <c r="U1131" s="79" t="s">
        <v>2180</v>
      </c>
      <c r="V1131" s="79" t="s">
        <v>106</v>
      </c>
      <c r="W1131" s="79" t="s">
        <v>313</v>
      </c>
      <c r="Y1131" s="374" t="s">
        <v>7201</v>
      </c>
    </row>
    <row r="1132" spans="1:25" x14ac:dyDescent="0.25">
      <c r="A1132" s="275" t="s">
        <v>3264</v>
      </c>
      <c r="B1132" s="199" t="s">
        <v>60</v>
      </c>
      <c r="C1132" s="199" t="s">
        <v>138</v>
      </c>
      <c r="D1132" s="199" t="s">
        <v>3265</v>
      </c>
      <c r="E1132" s="199" t="s">
        <v>528</v>
      </c>
      <c r="F1132" s="62" t="s">
        <v>26</v>
      </c>
      <c r="G1132" s="62" t="str">
        <f>_xlfn.IFNA(VLOOKUP($A1132,'Engaged Deals'!$A:$J,2,FALSE),"No")</f>
        <v>No</v>
      </c>
      <c r="H1132" s="62" t="s">
        <v>66</v>
      </c>
      <c r="I1132" s="199" t="s">
        <v>32</v>
      </c>
      <c r="J1132" s="233">
        <v>42991</v>
      </c>
      <c r="K1132" s="234" t="s">
        <v>3266</v>
      </c>
      <c r="L1132" s="199" t="s">
        <v>46</v>
      </c>
      <c r="M1132" s="233">
        <v>42991</v>
      </c>
      <c r="N1132" s="236">
        <v>100000</v>
      </c>
      <c r="O1132" s="373">
        <f t="shared" si="17"/>
        <v>0.1</v>
      </c>
      <c r="P1132" s="276">
        <v>12</v>
      </c>
      <c r="Q1132" s="235" t="s">
        <v>5563</v>
      </c>
      <c r="R1132" s="237" t="s">
        <v>103</v>
      </c>
      <c r="S1132" s="199" t="s">
        <v>8</v>
      </c>
      <c r="T1132" s="199" t="s">
        <v>134</v>
      </c>
      <c r="U1132" s="199" t="s">
        <v>5491</v>
      </c>
      <c r="V1132" s="199" t="s">
        <v>5970</v>
      </c>
      <c r="W1132" s="199"/>
      <c r="Y1132" s="374" t="s">
        <v>7201</v>
      </c>
    </row>
    <row r="1133" spans="1:25" x14ac:dyDescent="0.25">
      <c r="A1133" s="275" t="s">
        <v>3261</v>
      </c>
      <c r="B1133" s="199" t="s">
        <v>57</v>
      </c>
      <c r="C1133" s="199" t="s">
        <v>98</v>
      </c>
      <c r="D1133" s="199" t="s">
        <v>2916</v>
      </c>
      <c r="E1133" s="199" t="s">
        <v>3262</v>
      </c>
      <c r="F1133" s="62" t="s">
        <v>27</v>
      </c>
      <c r="G1133" s="62" t="str">
        <f>_xlfn.IFNA(VLOOKUP($A1133,'Engaged Deals'!$A:$J,2,FALSE),"No")</f>
        <v>No</v>
      </c>
      <c r="H1133" s="62" t="s">
        <v>66</v>
      </c>
      <c r="I1133" s="199" t="s">
        <v>39</v>
      </c>
      <c r="J1133" s="233">
        <v>42993</v>
      </c>
      <c r="K1133" s="234" t="s">
        <v>3263</v>
      </c>
      <c r="L1133" s="199" t="s">
        <v>46</v>
      </c>
      <c r="M1133" s="233">
        <v>42993</v>
      </c>
      <c r="N1133" s="236">
        <v>100000</v>
      </c>
      <c r="O1133" s="373">
        <f t="shared" si="17"/>
        <v>0.1</v>
      </c>
      <c r="P1133" s="276">
        <v>12</v>
      </c>
      <c r="Q1133" s="235" t="s">
        <v>812</v>
      </c>
      <c r="R1133" s="237" t="s">
        <v>125</v>
      </c>
      <c r="S1133" s="199" t="s">
        <v>8</v>
      </c>
      <c r="T1133" s="199" t="s">
        <v>104</v>
      </c>
      <c r="U1133" s="199" t="s">
        <v>105</v>
      </c>
      <c r="V1133" s="199" t="s">
        <v>106</v>
      </c>
      <c r="W1133" s="199" t="s">
        <v>667</v>
      </c>
      <c r="Y1133" s="374" t="s">
        <v>7201</v>
      </c>
    </row>
    <row r="1134" spans="1:25" x14ac:dyDescent="0.25">
      <c r="A1134" s="79" t="s">
        <v>4355</v>
      </c>
      <c r="B1134" s="79" t="s">
        <v>57</v>
      </c>
      <c r="C1134" s="79" t="s">
        <v>147</v>
      </c>
      <c r="D1134" s="79" t="s">
        <v>4356</v>
      </c>
      <c r="E1134" s="79" t="s">
        <v>4357</v>
      </c>
      <c r="F1134" s="62" t="s">
        <v>26</v>
      </c>
      <c r="G1134" s="62" t="str">
        <f>_xlfn.IFNA(VLOOKUP($A1134,'Engaged Deals'!$A:$J,2,FALSE),"No")</f>
        <v>No</v>
      </c>
      <c r="H1134" s="62" t="s">
        <v>68</v>
      </c>
      <c r="I1134" s="79" t="s">
        <v>32</v>
      </c>
      <c r="J1134" s="80">
        <v>42823</v>
      </c>
      <c r="K1134" s="174" t="s">
        <v>4358</v>
      </c>
      <c r="L1134" s="79" t="s">
        <v>47</v>
      </c>
      <c r="M1134" s="238">
        <v>42823</v>
      </c>
      <c r="N1134" s="167">
        <v>20000</v>
      </c>
      <c r="O1134" s="373">
        <f t="shared" si="17"/>
        <v>0.02</v>
      </c>
      <c r="P1134" s="84">
        <v>1</v>
      </c>
      <c r="Q1134" s="238" t="s">
        <v>7102</v>
      </c>
      <c r="R1134" s="79" t="s">
        <v>125</v>
      </c>
      <c r="S1134" s="79" t="s">
        <v>7</v>
      </c>
      <c r="T1134" s="79" t="s">
        <v>477</v>
      </c>
      <c r="U1134" s="79" t="s">
        <v>1302</v>
      </c>
      <c r="V1134" s="79" t="s">
        <v>5610</v>
      </c>
      <c r="W1134" s="79" t="s">
        <v>667</v>
      </c>
      <c r="Y1134" s="374" t="s">
        <v>7201</v>
      </c>
    </row>
    <row r="1135" spans="1:25" x14ac:dyDescent="0.25">
      <c r="A1135" s="275" t="s">
        <v>269</v>
      </c>
      <c r="B1135" s="199" t="s">
        <v>57</v>
      </c>
      <c r="C1135" s="199" t="s">
        <v>182</v>
      </c>
      <c r="D1135" s="199" t="s">
        <v>270</v>
      </c>
      <c r="E1135" s="199" t="s">
        <v>271</v>
      </c>
      <c r="F1135" s="62" t="s">
        <v>26</v>
      </c>
      <c r="G1135" s="62" t="str">
        <f>_xlfn.IFNA(VLOOKUP($A1135,'Engaged Deals'!$A:$J,2,FALSE),"No")</f>
        <v>No</v>
      </c>
      <c r="H1135" s="62" t="s">
        <v>67</v>
      </c>
      <c r="I1135" s="199" t="s">
        <v>33</v>
      </c>
      <c r="J1135" s="233">
        <v>43091</v>
      </c>
      <c r="K1135" s="234" t="s">
        <v>272</v>
      </c>
      <c r="L1135" s="199" t="s">
        <v>47</v>
      </c>
      <c r="M1135" s="235">
        <v>43091</v>
      </c>
      <c r="N1135" s="236">
        <v>3000000</v>
      </c>
      <c r="O1135" s="373">
        <f t="shared" si="17"/>
        <v>3</v>
      </c>
      <c r="P1135" s="276">
        <v>12</v>
      </c>
      <c r="Q1135" s="235" t="s">
        <v>172</v>
      </c>
      <c r="R1135" s="237" t="s">
        <v>103</v>
      </c>
      <c r="S1135" s="199" t="s">
        <v>8</v>
      </c>
      <c r="T1135" s="199" t="s">
        <v>134</v>
      </c>
      <c r="U1135" s="199" t="s">
        <v>5491</v>
      </c>
      <c r="V1135" s="199" t="s">
        <v>6436</v>
      </c>
      <c r="W1135" s="199" t="s">
        <v>212</v>
      </c>
      <c r="Y1135" s="374" t="s">
        <v>7201</v>
      </c>
    </row>
    <row r="1136" spans="1:25" x14ac:dyDescent="0.25">
      <c r="A1136" s="273" t="s">
        <v>700</v>
      </c>
      <c r="B1136" s="79" t="s">
        <v>57</v>
      </c>
      <c r="C1136" s="79" t="s">
        <v>324</v>
      </c>
      <c r="D1136" s="79" t="s">
        <v>701</v>
      </c>
      <c r="E1136" s="79" t="s">
        <v>702</v>
      </c>
      <c r="F1136" s="62" t="s">
        <v>28</v>
      </c>
      <c r="G1136" s="62" t="str">
        <f>_xlfn.IFNA(VLOOKUP($A1136,'Engaged Deals'!$A:$J,2,FALSE),"No")</f>
        <v>No</v>
      </c>
      <c r="H1136" s="62" t="s">
        <v>65</v>
      </c>
      <c r="I1136" s="79" t="s">
        <v>34</v>
      </c>
      <c r="J1136" s="80">
        <v>42916</v>
      </c>
      <c r="K1136" s="174" t="s">
        <v>703</v>
      </c>
      <c r="L1136" s="79" t="s">
        <v>47</v>
      </c>
      <c r="M1136" s="238">
        <v>42916</v>
      </c>
      <c r="N1136" s="167">
        <v>93000</v>
      </c>
      <c r="O1136" s="373">
        <f t="shared" si="17"/>
        <v>9.2999999999999999E-2</v>
      </c>
      <c r="P1136" s="274">
        <v>1</v>
      </c>
      <c r="Q1136" s="238" t="s">
        <v>5535</v>
      </c>
      <c r="R1136" s="84" t="s">
        <v>103</v>
      </c>
      <c r="S1136" s="79" t="s">
        <v>13</v>
      </c>
      <c r="T1136" s="79" t="s">
        <v>126</v>
      </c>
      <c r="U1136" s="79" t="s">
        <v>498</v>
      </c>
      <c r="V1136" s="79" t="s">
        <v>6091</v>
      </c>
      <c r="W1136" s="79" t="s">
        <v>128</v>
      </c>
      <c r="Y1136" s="374" t="s">
        <v>7201</v>
      </c>
    </row>
    <row r="1137" spans="1:25" x14ac:dyDescent="0.25">
      <c r="A1137" s="273" t="s">
        <v>1582</v>
      </c>
      <c r="B1137" s="79" t="s">
        <v>56</v>
      </c>
      <c r="C1137" s="79" t="s">
        <v>117</v>
      </c>
      <c r="D1137" s="79" t="s">
        <v>1583</v>
      </c>
      <c r="E1137" s="79" t="s">
        <v>1584</v>
      </c>
      <c r="F1137" s="62" t="s">
        <v>25</v>
      </c>
      <c r="G1137" s="62" t="str">
        <f>_xlfn.IFNA(VLOOKUP($A1137,'Engaged Deals'!$A:$J,2,FALSE),"No")</f>
        <v>No</v>
      </c>
      <c r="H1137" s="62" t="s">
        <v>65</v>
      </c>
      <c r="I1137" s="79" t="s">
        <v>41</v>
      </c>
      <c r="J1137" s="80">
        <v>42878</v>
      </c>
      <c r="K1137" s="174" t="s">
        <v>1585</v>
      </c>
      <c r="L1137" s="79" t="s">
        <v>47</v>
      </c>
      <c r="M1137" s="238">
        <v>42878</v>
      </c>
      <c r="N1137" s="167">
        <v>250000</v>
      </c>
      <c r="O1137" s="373">
        <f t="shared" si="17"/>
        <v>0.25</v>
      </c>
      <c r="P1137" s="274">
        <v>12</v>
      </c>
      <c r="Q1137" s="238" t="s">
        <v>6513</v>
      </c>
      <c r="R1137" s="84" t="s">
        <v>103</v>
      </c>
      <c r="S1137" s="79" t="s">
        <v>8</v>
      </c>
      <c r="T1137" s="79" t="s">
        <v>104</v>
      </c>
      <c r="U1137" s="79" t="s">
        <v>105</v>
      </c>
      <c r="V1137" s="79" t="s">
        <v>5882</v>
      </c>
      <c r="W1137" s="79" t="s">
        <v>186</v>
      </c>
      <c r="Y1137" s="374" t="s">
        <v>7201</v>
      </c>
    </row>
    <row r="1138" spans="1:25" x14ac:dyDescent="0.25">
      <c r="A1138" s="275" t="s">
        <v>1114</v>
      </c>
      <c r="B1138" s="199" t="s">
        <v>57</v>
      </c>
      <c r="C1138" s="199" t="s">
        <v>182</v>
      </c>
      <c r="D1138" s="199" t="s">
        <v>1115</v>
      </c>
      <c r="E1138" s="199" t="s">
        <v>1116</v>
      </c>
      <c r="F1138" s="62" t="s">
        <v>24</v>
      </c>
      <c r="G1138" s="62" t="str">
        <f>_xlfn.IFNA(VLOOKUP($A1138,'Engaged Deals'!$A:$J,2,FALSE),"No")</f>
        <v>No</v>
      </c>
      <c r="H1138" s="62" t="s">
        <v>67</v>
      </c>
      <c r="I1138" s="199" t="s">
        <v>38</v>
      </c>
      <c r="J1138" s="233">
        <v>43045</v>
      </c>
      <c r="K1138" s="234" t="s">
        <v>1117</v>
      </c>
      <c r="L1138" s="199" t="s">
        <v>47</v>
      </c>
      <c r="M1138" s="235">
        <v>43045</v>
      </c>
      <c r="N1138" s="236">
        <v>400000</v>
      </c>
      <c r="O1138" s="373">
        <f t="shared" si="17"/>
        <v>0.4</v>
      </c>
      <c r="P1138" s="276">
        <v>12</v>
      </c>
      <c r="Q1138" s="235" t="s">
        <v>1118</v>
      </c>
      <c r="R1138" s="237" t="s">
        <v>103</v>
      </c>
      <c r="S1138" s="199" t="s">
        <v>8</v>
      </c>
      <c r="T1138" s="199" t="s">
        <v>134</v>
      </c>
      <c r="U1138" s="199" t="s">
        <v>1119</v>
      </c>
      <c r="V1138" s="199" t="s">
        <v>5507</v>
      </c>
      <c r="W1138" s="199" t="s">
        <v>186</v>
      </c>
      <c r="Y1138" s="374" t="s">
        <v>7201</v>
      </c>
    </row>
    <row r="1139" spans="1:25" x14ac:dyDescent="0.25">
      <c r="A1139" s="275" t="s">
        <v>4532</v>
      </c>
      <c r="B1139" s="199" t="s">
        <v>56</v>
      </c>
      <c r="C1139" s="199" t="s">
        <v>194</v>
      </c>
      <c r="D1139" s="199" t="s">
        <v>4329</v>
      </c>
      <c r="E1139" s="199" t="s">
        <v>3095</v>
      </c>
      <c r="F1139" s="62" t="s">
        <v>27</v>
      </c>
      <c r="G1139" s="62" t="str">
        <f>_xlfn.IFNA(VLOOKUP($A1139,'Engaged Deals'!$A:$J,2,FALSE),"No")</f>
        <v>No</v>
      </c>
      <c r="H1139" s="62" t="s">
        <v>67</v>
      </c>
      <c r="I1139" s="199" t="s">
        <v>40</v>
      </c>
      <c r="J1139" s="233">
        <v>43098</v>
      </c>
      <c r="K1139" s="234" t="s">
        <v>4533</v>
      </c>
      <c r="L1139" s="199" t="s">
        <v>142</v>
      </c>
      <c r="M1139" s="235">
        <v>43098</v>
      </c>
      <c r="N1139" s="236">
        <v>15000</v>
      </c>
      <c r="O1139" s="373">
        <f t="shared" si="17"/>
        <v>1.4999999999999999E-2</v>
      </c>
      <c r="P1139" s="276">
        <v>12</v>
      </c>
      <c r="Q1139" s="235" t="s">
        <v>4534</v>
      </c>
      <c r="R1139" s="237" t="s">
        <v>125</v>
      </c>
      <c r="S1139" s="199" t="s">
        <v>8</v>
      </c>
      <c r="T1139" s="199" t="s">
        <v>104</v>
      </c>
      <c r="U1139" s="199"/>
      <c r="V1139" s="199" t="s">
        <v>6498</v>
      </c>
      <c r="W1139" s="199" t="s">
        <v>4535</v>
      </c>
      <c r="Y1139" s="374" t="s">
        <v>7201</v>
      </c>
    </row>
    <row r="1140" spans="1:25" x14ac:dyDescent="0.25">
      <c r="A1140" s="273" t="s">
        <v>1270</v>
      </c>
      <c r="B1140" s="79" t="s">
        <v>56</v>
      </c>
      <c r="C1140" s="79" t="s">
        <v>117</v>
      </c>
      <c r="D1140" s="79" t="s">
        <v>1271</v>
      </c>
      <c r="E1140" s="79" t="s">
        <v>1272</v>
      </c>
      <c r="F1140" s="62" t="s">
        <v>25</v>
      </c>
      <c r="G1140" s="62" t="str">
        <f>_xlfn.IFNA(VLOOKUP($A1140,'Engaged Deals'!$A:$J,2,FALSE),"No")</f>
        <v>No</v>
      </c>
      <c r="H1140" s="62" t="s">
        <v>65</v>
      </c>
      <c r="I1140" s="79" t="s">
        <v>35</v>
      </c>
      <c r="J1140" s="80">
        <v>42880</v>
      </c>
      <c r="K1140" s="174" t="s">
        <v>1273</v>
      </c>
      <c r="L1140" s="79" t="s">
        <v>47</v>
      </c>
      <c r="M1140" s="238">
        <v>42880</v>
      </c>
      <c r="N1140" s="167">
        <v>300000</v>
      </c>
      <c r="O1140" s="373">
        <f t="shared" si="17"/>
        <v>0.3</v>
      </c>
      <c r="P1140" s="274">
        <v>3</v>
      </c>
      <c r="Q1140" s="238" t="s">
        <v>113</v>
      </c>
      <c r="R1140" s="84" t="s">
        <v>103</v>
      </c>
      <c r="S1140" s="79" t="s">
        <v>8</v>
      </c>
      <c r="T1140" s="79" t="s">
        <v>104</v>
      </c>
      <c r="U1140" s="79" t="s">
        <v>105</v>
      </c>
      <c r="V1140" s="79" t="s">
        <v>5846</v>
      </c>
      <c r="W1140" s="79" t="s">
        <v>186</v>
      </c>
      <c r="Y1140" s="374" t="s">
        <v>7201</v>
      </c>
    </row>
    <row r="1141" spans="1:25" x14ac:dyDescent="0.25">
      <c r="A1141" s="275" t="s">
        <v>2116</v>
      </c>
      <c r="B1141" s="199" t="s">
        <v>62</v>
      </c>
      <c r="C1141" s="199" t="s">
        <v>985</v>
      </c>
      <c r="D1141" s="199" t="s">
        <v>2117</v>
      </c>
      <c r="E1141" s="199" t="s">
        <v>2118</v>
      </c>
      <c r="F1141" s="62" t="s">
        <v>26</v>
      </c>
      <c r="G1141" s="62" t="str">
        <f>_xlfn.IFNA(VLOOKUP($A1141,'Engaged Deals'!$A:$J,2,FALSE),"No")</f>
        <v>No</v>
      </c>
      <c r="H1141" s="62" t="s">
        <v>67</v>
      </c>
      <c r="I1141" s="199" t="s">
        <v>33</v>
      </c>
      <c r="J1141" s="233">
        <v>43014</v>
      </c>
      <c r="K1141" s="234" t="s">
        <v>2119</v>
      </c>
      <c r="L1141" s="199" t="s">
        <v>47</v>
      </c>
      <c r="M1141" s="235">
        <v>43014</v>
      </c>
      <c r="N1141" s="236">
        <v>200000</v>
      </c>
      <c r="O1141" s="373">
        <f t="shared" si="17"/>
        <v>0.2</v>
      </c>
      <c r="P1141" s="276">
        <v>12</v>
      </c>
      <c r="Q1141" s="235" t="s">
        <v>812</v>
      </c>
      <c r="R1141" s="237" t="s">
        <v>103</v>
      </c>
      <c r="S1141" s="199" t="s">
        <v>8</v>
      </c>
      <c r="T1141" s="199" t="s">
        <v>104</v>
      </c>
      <c r="U1141" s="199" t="s">
        <v>598</v>
      </c>
      <c r="V1141" s="199" t="s">
        <v>6330</v>
      </c>
      <c r="W1141" s="199" t="s">
        <v>313</v>
      </c>
      <c r="Y1141" s="374" t="s">
        <v>7201</v>
      </c>
    </row>
    <row r="1142" spans="1:25" x14ac:dyDescent="0.25">
      <c r="A1142" s="113" t="s">
        <v>3499</v>
      </c>
      <c r="B1142" s="113" t="s">
        <v>57</v>
      </c>
      <c r="C1142" s="113" t="s">
        <v>324</v>
      </c>
      <c r="D1142" s="113" t="s">
        <v>1725</v>
      </c>
      <c r="E1142" s="113" t="s">
        <v>3500</v>
      </c>
      <c r="F1142" s="62" t="s">
        <v>26</v>
      </c>
      <c r="G1142" s="62" t="str">
        <f>_xlfn.IFNA(VLOOKUP($A1142,'Engaged Deals'!$A:$J,2,FALSE),"No")</f>
        <v>No</v>
      </c>
      <c r="H1142" s="62" t="s">
        <v>68</v>
      </c>
      <c r="I1142" s="113" t="s">
        <v>32</v>
      </c>
      <c r="J1142" s="90">
        <v>42800</v>
      </c>
      <c r="K1142" s="91" t="s">
        <v>3501</v>
      </c>
      <c r="L1142" s="113" t="s">
        <v>50</v>
      </c>
      <c r="M1142" s="165">
        <v>42814</v>
      </c>
      <c r="N1142" s="166">
        <v>85250</v>
      </c>
      <c r="O1142" s="373">
        <f t="shared" si="17"/>
        <v>8.5250000000000006E-2</v>
      </c>
      <c r="P1142" s="92">
        <v>6</v>
      </c>
      <c r="Q1142" s="165" t="s">
        <v>172</v>
      </c>
      <c r="R1142" s="113" t="s">
        <v>578</v>
      </c>
      <c r="S1142" s="113" t="s">
        <v>7</v>
      </c>
      <c r="T1142" s="113" t="s">
        <v>388</v>
      </c>
      <c r="U1142" s="113" t="s">
        <v>389</v>
      </c>
      <c r="V1142" s="113" t="s">
        <v>5565</v>
      </c>
      <c r="W1142" s="113" t="s">
        <v>356</v>
      </c>
      <c r="Y1142" s="374" t="s">
        <v>7201</v>
      </c>
    </row>
    <row r="1143" spans="1:25" x14ac:dyDescent="0.25">
      <c r="A1143" s="275" t="s">
        <v>201</v>
      </c>
      <c r="B1143" s="199" t="s">
        <v>56</v>
      </c>
      <c r="C1143" s="199" t="s">
        <v>109</v>
      </c>
      <c r="D1143" s="199" t="s">
        <v>202</v>
      </c>
      <c r="E1143" s="199" t="s">
        <v>203</v>
      </c>
      <c r="F1143" s="62" t="s">
        <v>28</v>
      </c>
      <c r="G1143" s="62" t="str">
        <f>_xlfn.IFNA(VLOOKUP($A1143,'Engaged Deals'!$A:$J,2,FALSE),"No")</f>
        <v>Yes</v>
      </c>
      <c r="H1143" s="62" t="s">
        <v>66</v>
      </c>
      <c r="I1143" s="199" t="s">
        <v>36</v>
      </c>
      <c r="J1143" s="233">
        <v>42993</v>
      </c>
      <c r="K1143" s="234" t="s">
        <v>204</v>
      </c>
      <c r="L1143" s="199" t="s">
        <v>46</v>
      </c>
      <c r="M1143" s="233">
        <v>43007</v>
      </c>
      <c r="N1143" s="236">
        <v>5000000</v>
      </c>
      <c r="O1143" s="373">
        <f t="shared" si="17"/>
        <v>5</v>
      </c>
      <c r="P1143" s="276">
        <v>18</v>
      </c>
      <c r="Q1143" s="235" t="s">
        <v>205</v>
      </c>
      <c r="R1143" s="237" t="s">
        <v>125</v>
      </c>
      <c r="S1143" s="199" t="s">
        <v>8</v>
      </c>
      <c r="T1143" s="199" t="s">
        <v>134</v>
      </c>
      <c r="U1143" s="199" t="s">
        <v>5531</v>
      </c>
      <c r="V1143" s="199" t="s">
        <v>5932</v>
      </c>
      <c r="W1143" s="199" t="s">
        <v>206</v>
      </c>
      <c r="X1143" s="1" t="s">
        <v>7800</v>
      </c>
      <c r="Y1143" s="374" t="s">
        <v>7201</v>
      </c>
    </row>
    <row r="1144" spans="1:25" x14ac:dyDescent="0.25">
      <c r="A1144" s="273" t="s">
        <v>4055</v>
      </c>
      <c r="B1144" s="79" t="s">
        <v>60</v>
      </c>
      <c r="C1144" s="79" t="s">
        <v>138</v>
      </c>
      <c r="D1144" s="79" t="s">
        <v>4056</v>
      </c>
      <c r="E1144" s="79" t="s">
        <v>4057</v>
      </c>
      <c r="F1144" s="62" t="s">
        <v>26</v>
      </c>
      <c r="G1144" s="62" t="str">
        <f>_xlfn.IFNA(VLOOKUP($A1144,'Engaged Deals'!$A:$J,2,FALSE),"No")</f>
        <v>No</v>
      </c>
      <c r="H1144" s="62" t="s">
        <v>65</v>
      </c>
      <c r="I1144" s="79" t="s">
        <v>32</v>
      </c>
      <c r="J1144" s="80">
        <v>42829</v>
      </c>
      <c r="K1144" s="174" t="s">
        <v>4058</v>
      </c>
      <c r="L1144" s="79" t="s">
        <v>46</v>
      </c>
      <c r="M1144" s="238">
        <v>42829</v>
      </c>
      <c r="N1144" s="167">
        <v>45260</v>
      </c>
      <c r="O1144" s="373">
        <f t="shared" si="17"/>
        <v>4.5260000000000002E-2</v>
      </c>
      <c r="P1144" s="274">
        <v>1</v>
      </c>
      <c r="Q1144" s="238" t="s">
        <v>2760</v>
      </c>
      <c r="R1144" s="84" t="s">
        <v>125</v>
      </c>
      <c r="S1144" s="79" t="s">
        <v>8</v>
      </c>
      <c r="T1144" s="79" t="s">
        <v>104</v>
      </c>
      <c r="U1144" s="79" t="s">
        <v>1321</v>
      </c>
      <c r="V1144" s="79" t="s">
        <v>6170</v>
      </c>
      <c r="W1144" s="79"/>
      <c r="Y1144" s="374" t="s">
        <v>7201</v>
      </c>
    </row>
    <row r="1145" spans="1:25" x14ac:dyDescent="0.25">
      <c r="A1145" s="273" t="s">
        <v>6649</v>
      </c>
      <c r="B1145" s="79" t="s">
        <v>57</v>
      </c>
      <c r="C1145" s="79" t="s">
        <v>1348</v>
      </c>
      <c r="D1145" s="79" t="s">
        <v>6650</v>
      </c>
      <c r="E1145" s="79" t="s">
        <v>6651</v>
      </c>
      <c r="F1145" s="62" t="s">
        <v>24</v>
      </c>
      <c r="G1145" s="62" t="str">
        <f>_xlfn.IFNA(VLOOKUP($A1145,'Engaged Deals'!$A:$J,2,FALSE),"No")</f>
        <v>No</v>
      </c>
      <c r="H1145" s="62" t="s">
        <v>65</v>
      </c>
      <c r="I1145" s="79" t="s">
        <v>37</v>
      </c>
      <c r="J1145" s="80">
        <v>42908</v>
      </c>
      <c r="K1145" s="174" t="s">
        <v>6816</v>
      </c>
      <c r="L1145" s="79" t="s">
        <v>48</v>
      </c>
      <c r="M1145" s="238">
        <v>42908</v>
      </c>
      <c r="N1145" s="167">
        <v>60000</v>
      </c>
      <c r="O1145" s="373">
        <f t="shared" si="17"/>
        <v>0.06</v>
      </c>
      <c r="P1145" s="274">
        <v>3</v>
      </c>
      <c r="Q1145" s="238" t="s">
        <v>6513</v>
      </c>
      <c r="R1145" s="84" t="s">
        <v>125</v>
      </c>
      <c r="S1145" s="79" t="s">
        <v>8</v>
      </c>
      <c r="T1145" s="79" t="s">
        <v>104</v>
      </c>
      <c r="U1145" s="79" t="s">
        <v>105</v>
      </c>
      <c r="V1145" s="79" t="s">
        <v>6817</v>
      </c>
      <c r="W1145" s="79" t="s">
        <v>411</v>
      </c>
      <c r="Y1145" s="374" t="s">
        <v>7201</v>
      </c>
    </row>
    <row r="1146" spans="1:25" x14ac:dyDescent="0.25">
      <c r="A1146" s="273" t="s">
        <v>4393</v>
      </c>
      <c r="B1146" s="79" t="s">
        <v>57</v>
      </c>
      <c r="C1146" s="79" t="s">
        <v>182</v>
      </c>
      <c r="D1146" s="79" t="s">
        <v>4394</v>
      </c>
      <c r="E1146" s="79" t="s">
        <v>4395</v>
      </c>
      <c r="F1146" s="62" t="s">
        <v>24</v>
      </c>
      <c r="G1146" s="62" t="str">
        <f>_xlfn.IFNA(VLOOKUP($A1146,'Engaged Deals'!$A:$J,2,FALSE),"No")</f>
        <v>No</v>
      </c>
      <c r="H1146" s="62" t="s">
        <v>65</v>
      </c>
      <c r="I1146" s="79" t="s">
        <v>38</v>
      </c>
      <c r="J1146" s="80">
        <v>42853</v>
      </c>
      <c r="K1146" s="174" t="s">
        <v>4396</v>
      </c>
      <c r="L1146" s="79" t="s">
        <v>48</v>
      </c>
      <c r="M1146" s="238">
        <v>42853</v>
      </c>
      <c r="N1146" s="167">
        <v>20000</v>
      </c>
      <c r="O1146" s="373">
        <f t="shared" si="17"/>
        <v>0.02</v>
      </c>
      <c r="P1146" s="274">
        <v>1</v>
      </c>
      <c r="Q1146" s="238" t="s">
        <v>7446</v>
      </c>
      <c r="R1146" s="84" t="s">
        <v>103</v>
      </c>
      <c r="S1146" s="79" t="s">
        <v>8</v>
      </c>
      <c r="T1146" s="79" t="s">
        <v>104</v>
      </c>
      <c r="U1146" s="79" t="s">
        <v>105</v>
      </c>
      <c r="V1146" s="79" t="s">
        <v>5507</v>
      </c>
      <c r="W1146" s="79" t="s">
        <v>667</v>
      </c>
      <c r="Y1146" s="374" t="s">
        <v>7201</v>
      </c>
    </row>
    <row r="1147" spans="1:25" x14ac:dyDescent="0.25">
      <c r="A1147" s="275" t="s">
        <v>3996</v>
      </c>
      <c r="B1147" s="199" t="s">
        <v>60</v>
      </c>
      <c r="C1147" s="199" t="s">
        <v>805</v>
      </c>
      <c r="D1147" s="199" t="s">
        <v>3997</v>
      </c>
      <c r="E1147" s="199" t="s">
        <v>3998</v>
      </c>
      <c r="F1147" s="62" t="s">
        <v>26</v>
      </c>
      <c r="G1147" s="62" t="str">
        <f>_xlfn.IFNA(VLOOKUP($A1147,'Engaged Deals'!$A:$J,2,FALSE),"No")</f>
        <v>No</v>
      </c>
      <c r="H1147" s="62" t="s">
        <v>66</v>
      </c>
      <c r="I1147" s="199" t="s">
        <v>32</v>
      </c>
      <c r="J1147" s="233">
        <v>42930</v>
      </c>
      <c r="K1147" s="234" t="s">
        <v>3999</v>
      </c>
      <c r="L1147" s="199" t="s">
        <v>46</v>
      </c>
      <c r="M1147" s="233">
        <v>42930</v>
      </c>
      <c r="N1147" s="236">
        <v>50000</v>
      </c>
      <c r="O1147" s="373">
        <f t="shared" si="17"/>
        <v>0.05</v>
      </c>
      <c r="P1147" s="276">
        <v>12</v>
      </c>
      <c r="Q1147" s="235" t="s">
        <v>172</v>
      </c>
      <c r="R1147" s="237" t="s">
        <v>103</v>
      </c>
      <c r="S1147" s="199" t="s">
        <v>8</v>
      </c>
      <c r="T1147" s="199" t="s">
        <v>104</v>
      </c>
      <c r="U1147" s="199" t="s">
        <v>105</v>
      </c>
      <c r="V1147" s="199" t="s">
        <v>6396</v>
      </c>
      <c r="W1147" s="199"/>
      <c r="Y1147" s="374" t="s">
        <v>7201</v>
      </c>
    </row>
    <row r="1148" spans="1:25" x14ac:dyDescent="0.25">
      <c r="A1148" s="273" t="s">
        <v>3017</v>
      </c>
      <c r="B1148" s="79" t="s">
        <v>56</v>
      </c>
      <c r="C1148" s="79" t="s">
        <v>510</v>
      </c>
      <c r="D1148" s="79" t="s">
        <v>3018</v>
      </c>
      <c r="E1148" s="79" t="s">
        <v>3019</v>
      </c>
      <c r="F1148" s="62" t="s">
        <v>27</v>
      </c>
      <c r="G1148" s="62" t="str">
        <f>_xlfn.IFNA(VLOOKUP($A1148,'Engaged Deals'!$A:$J,2,FALSE),"No")</f>
        <v>No</v>
      </c>
      <c r="H1148" s="62" t="s">
        <v>65</v>
      </c>
      <c r="I1148" s="79" t="s">
        <v>39</v>
      </c>
      <c r="J1148" s="80">
        <v>42843</v>
      </c>
      <c r="K1148" s="174" t="s">
        <v>3020</v>
      </c>
      <c r="L1148" s="79" t="s">
        <v>47</v>
      </c>
      <c r="M1148" s="238">
        <v>42843</v>
      </c>
      <c r="N1148" s="167">
        <v>100000</v>
      </c>
      <c r="O1148" s="373">
        <f t="shared" si="17"/>
        <v>0.1</v>
      </c>
      <c r="P1148" s="274">
        <v>12</v>
      </c>
      <c r="Q1148" s="238" t="s">
        <v>7102</v>
      </c>
      <c r="R1148" s="84" t="s">
        <v>103</v>
      </c>
      <c r="S1148" s="79" t="s">
        <v>16</v>
      </c>
      <c r="T1148" s="79" t="s">
        <v>16</v>
      </c>
      <c r="U1148" s="79" t="s">
        <v>1775</v>
      </c>
      <c r="V1148" s="79" t="s">
        <v>6033</v>
      </c>
      <c r="W1148" s="79" t="s">
        <v>757</v>
      </c>
      <c r="Y1148" s="374" t="s">
        <v>7201</v>
      </c>
    </row>
    <row r="1149" spans="1:25" x14ac:dyDescent="0.25">
      <c r="A1149" s="273" t="s">
        <v>1925</v>
      </c>
      <c r="B1149" s="79" t="s">
        <v>57</v>
      </c>
      <c r="C1149" s="79" t="s">
        <v>98</v>
      </c>
      <c r="D1149" s="79" t="s">
        <v>1926</v>
      </c>
      <c r="E1149" s="79" t="s">
        <v>1927</v>
      </c>
      <c r="F1149" s="62" t="s">
        <v>27</v>
      </c>
      <c r="G1149" s="62" t="str">
        <f>_xlfn.IFNA(VLOOKUP($A1149,'Engaged Deals'!$A:$J,2,FALSE),"No")</f>
        <v>No</v>
      </c>
      <c r="H1149" s="62" t="s">
        <v>65</v>
      </c>
      <c r="I1149" s="79" t="s">
        <v>40</v>
      </c>
      <c r="J1149" s="80">
        <v>42881</v>
      </c>
      <c r="K1149" s="174" t="s">
        <v>1928</v>
      </c>
      <c r="L1149" s="79" t="s">
        <v>46</v>
      </c>
      <c r="M1149" s="238">
        <v>42881</v>
      </c>
      <c r="N1149" s="167">
        <v>200000</v>
      </c>
      <c r="O1149" s="373">
        <f t="shared" si="17"/>
        <v>0.2</v>
      </c>
      <c r="P1149" s="274">
        <v>1</v>
      </c>
      <c r="Q1149" s="238" t="s">
        <v>5922</v>
      </c>
      <c r="R1149" s="84" t="s">
        <v>103</v>
      </c>
      <c r="S1149" s="79" t="s">
        <v>8</v>
      </c>
      <c r="T1149" s="79" t="s">
        <v>104</v>
      </c>
      <c r="U1149" s="79" t="s">
        <v>5555</v>
      </c>
      <c r="V1149" s="79" t="s">
        <v>106</v>
      </c>
      <c r="W1149" s="79" t="s">
        <v>1929</v>
      </c>
      <c r="Y1149" s="374" t="s">
        <v>7201</v>
      </c>
    </row>
    <row r="1150" spans="1:25" x14ac:dyDescent="0.25">
      <c r="A1150" s="126" t="s">
        <v>7318</v>
      </c>
      <c r="B1150" s="126" t="s">
        <v>57</v>
      </c>
      <c r="C1150" s="126" t="s">
        <v>182</v>
      </c>
      <c r="D1150" s="126" t="s">
        <v>7319</v>
      </c>
      <c r="E1150" s="126" t="s">
        <v>7320</v>
      </c>
      <c r="F1150" s="62" t="s">
        <v>25</v>
      </c>
      <c r="G1150" s="62" t="str">
        <f>_xlfn.IFNA(VLOOKUP($A1150,'Engaged Deals'!$A:$J,2,FALSE),"No")</f>
        <v>No</v>
      </c>
      <c r="H1150" s="62" t="s">
        <v>65</v>
      </c>
      <c r="I1150" s="126" t="s">
        <v>35</v>
      </c>
      <c r="J1150" s="127">
        <v>42839</v>
      </c>
      <c r="K1150" s="195">
        <v>42809</v>
      </c>
      <c r="L1150" s="126" t="s">
        <v>48</v>
      </c>
      <c r="M1150" s="195">
        <v>42839</v>
      </c>
      <c r="N1150" s="128">
        <v>92000</v>
      </c>
      <c r="O1150" s="373">
        <f t="shared" si="17"/>
        <v>9.1999999999999998E-2</v>
      </c>
      <c r="P1150" s="277">
        <v>9</v>
      </c>
      <c r="Q1150" s="127">
        <v>42830</v>
      </c>
      <c r="R1150" s="202" t="s">
        <v>211</v>
      </c>
      <c r="S1150" s="199" t="s">
        <v>8</v>
      </c>
      <c r="T1150" s="126" t="s">
        <v>162</v>
      </c>
      <c r="U1150" s="126" t="s">
        <v>105</v>
      </c>
      <c r="V1150" s="126" t="s">
        <v>7159</v>
      </c>
      <c r="W1150" s="199"/>
      <c r="Y1150" s="374" t="s">
        <v>7201</v>
      </c>
    </row>
    <row r="1151" spans="1:25" x14ac:dyDescent="0.25">
      <c r="A1151" s="281" t="s">
        <v>7429</v>
      </c>
      <c r="B1151" s="282" t="s">
        <v>62</v>
      </c>
      <c r="C1151" s="282" t="s">
        <v>429</v>
      </c>
      <c r="D1151" s="282" t="s">
        <v>7430</v>
      </c>
      <c r="E1151" s="282" t="s">
        <v>7431</v>
      </c>
      <c r="F1151" s="62" t="s">
        <v>24</v>
      </c>
      <c r="G1151" s="62" t="str">
        <f>_xlfn.IFNA(VLOOKUP($A1151,'Engaged Deals'!$A:$J,2,FALSE),"No")</f>
        <v>No</v>
      </c>
      <c r="H1151" s="62" t="s">
        <v>65</v>
      </c>
      <c r="I1151" s="282" t="s">
        <v>37</v>
      </c>
      <c r="J1151" s="283">
        <v>42839</v>
      </c>
      <c r="K1151" s="284" t="s">
        <v>7432</v>
      </c>
      <c r="L1151" s="282" t="s">
        <v>46</v>
      </c>
      <c r="M1151" s="285">
        <v>42839</v>
      </c>
      <c r="N1151" s="286">
        <v>24151</v>
      </c>
      <c r="O1151" s="373">
        <f t="shared" si="17"/>
        <v>2.4150999999999999E-2</v>
      </c>
      <c r="P1151" s="287">
        <v>2</v>
      </c>
      <c r="Q1151" s="285" t="s">
        <v>7102</v>
      </c>
      <c r="R1151" s="288" t="s">
        <v>466</v>
      </c>
      <c r="S1151" s="282" t="s">
        <v>7</v>
      </c>
      <c r="T1151" s="282" t="s">
        <v>388</v>
      </c>
      <c r="U1151" s="282" t="s">
        <v>389</v>
      </c>
      <c r="V1151" s="79" t="s">
        <v>7433</v>
      </c>
      <c r="W1151" s="79" t="s">
        <v>757</v>
      </c>
      <c r="Y1151" s="374" t="s">
        <v>7201</v>
      </c>
    </row>
    <row r="1152" spans="1:25" x14ac:dyDescent="0.25">
      <c r="A1152" s="79" t="s">
        <v>3755</v>
      </c>
      <c r="B1152" s="79" t="s">
        <v>57</v>
      </c>
      <c r="C1152" s="79" t="s">
        <v>1046</v>
      </c>
      <c r="D1152" s="79" t="s">
        <v>1097</v>
      </c>
      <c r="E1152" s="79" t="s">
        <v>3756</v>
      </c>
      <c r="F1152" s="62" t="s">
        <v>28</v>
      </c>
      <c r="G1152" s="62" t="str">
        <f>_xlfn.IFNA(VLOOKUP($A1152,'Engaged Deals'!$A:$J,2,FALSE),"No")</f>
        <v>No</v>
      </c>
      <c r="H1152" s="62" t="s">
        <v>68</v>
      </c>
      <c r="I1152" s="79" t="s">
        <v>42</v>
      </c>
      <c r="J1152" s="80">
        <v>42825</v>
      </c>
      <c r="K1152" s="174" t="s">
        <v>3757</v>
      </c>
      <c r="L1152" s="79" t="s">
        <v>47</v>
      </c>
      <c r="M1152" s="238">
        <v>42825</v>
      </c>
      <c r="N1152" s="167">
        <v>50000</v>
      </c>
      <c r="O1152" s="373">
        <f t="shared" si="17"/>
        <v>0.05</v>
      </c>
      <c r="P1152" s="84">
        <v>2</v>
      </c>
      <c r="Q1152" s="238" t="s">
        <v>7102</v>
      </c>
      <c r="R1152" s="79" t="s">
        <v>292</v>
      </c>
      <c r="S1152" s="79" t="s">
        <v>8</v>
      </c>
      <c r="T1152" s="79" t="s">
        <v>104</v>
      </c>
      <c r="U1152" s="79" t="s">
        <v>344</v>
      </c>
      <c r="V1152" s="79" t="s">
        <v>5582</v>
      </c>
      <c r="W1152" s="79" t="s">
        <v>186</v>
      </c>
      <c r="Y1152" s="374" t="s">
        <v>7201</v>
      </c>
    </row>
    <row r="1153" spans="1:25" x14ac:dyDescent="0.25">
      <c r="A1153" s="113" t="s">
        <v>1132</v>
      </c>
      <c r="B1153" s="113" t="s">
        <v>57</v>
      </c>
      <c r="C1153" s="113" t="s">
        <v>324</v>
      </c>
      <c r="D1153" s="113" t="s">
        <v>1133</v>
      </c>
      <c r="E1153" s="113" t="s">
        <v>1134</v>
      </c>
      <c r="F1153" s="62" t="s">
        <v>26</v>
      </c>
      <c r="G1153" s="62" t="str">
        <f>_xlfn.IFNA(VLOOKUP($A1153,'Engaged Deals'!$A:$J,2,FALSE),"No")</f>
        <v>No</v>
      </c>
      <c r="H1153" s="62" t="s">
        <v>68</v>
      </c>
      <c r="I1153" s="113" t="s">
        <v>32</v>
      </c>
      <c r="J1153" s="90">
        <v>42794</v>
      </c>
      <c r="K1153" s="91" t="s">
        <v>1135</v>
      </c>
      <c r="L1153" s="113" t="s">
        <v>50</v>
      </c>
      <c r="M1153" s="165">
        <v>42794</v>
      </c>
      <c r="N1153" s="166">
        <v>387500</v>
      </c>
      <c r="O1153" s="373">
        <f t="shared" si="17"/>
        <v>0.38750000000000001</v>
      </c>
      <c r="P1153" s="92">
        <v>12</v>
      </c>
      <c r="Q1153" s="165" t="s">
        <v>1136</v>
      </c>
      <c r="R1153" s="113" t="s">
        <v>578</v>
      </c>
      <c r="S1153" s="113" t="s">
        <v>8</v>
      </c>
      <c r="T1153" s="113" t="s">
        <v>134</v>
      </c>
      <c r="U1153" s="113" t="s">
        <v>5491</v>
      </c>
      <c r="V1153" s="113" t="s">
        <v>5505</v>
      </c>
      <c r="W1153" s="113" t="s">
        <v>186</v>
      </c>
      <c r="Y1153" s="374" t="s">
        <v>7201</v>
      </c>
    </row>
    <row r="1154" spans="1:25" x14ac:dyDescent="0.25">
      <c r="A1154" s="273" t="s">
        <v>3014</v>
      </c>
      <c r="B1154" s="79" t="s">
        <v>57</v>
      </c>
      <c r="C1154" s="79" t="s">
        <v>182</v>
      </c>
      <c r="D1154" s="79" t="s">
        <v>3015</v>
      </c>
      <c r="E1154" s="79" t="s">
        <v>316</v>
      </c>
      <c r="F1154" s="62" t="s">
        <v>28</v>
      </c>
      <c r="G1154" s="62" t="str">
        <f>_xlfn.IFNA(VLOOKUP($A1154,'Engaged Deals'!$A:$J,2,FALSE),"No")</f>
        <v>No</v>
      </c>
      <c r="H1154" s="62" t="s">
        <v>65</v>
      </c>
      <c r="I1154" s="79" t="s">
        <v>34</v>
      </c>
      <c r="J1154" s="80">
        <v>42915</v>
      </c>
      <c r="K1154" s="174" t="s">
        <v>3016</v>
      </c>
      <c r="L1154" s="79" t="s">
        <v>46</v>
      </c>
      <c r="M1154" s="238">
        <v>42915</v>
      </c>
      <c r="N1154" s="167">
        <v>100000</v>
      </c>
      <c r="O1154" s="373">
        <f t="shared" ref="O1154:O1217" si="18">N1154/1000000</f>
        <v>0.1</v>
      </c>
      <c r="P1154" s="274">
        <v>12</v>
      </c>
      <c r="Q1154" s="238" t="s">
        <v>1597</v>
      </c>
      <c r="R1154" s="84" t="s">
        <v>103</v>
      </c>
      <c r="S1154" s="79" t="s">
        <v>9</v>
      </c>
      <c r="T1154" s="79" t="s">
        <v>184</v>
      </c>
      <c r="U1154" s="79" t="s">
        <v>185</v>
      </c>
      <c r="V1154" s="79" t="s">
        <v>6032</v>
      </c>
      <c r="W1154" s="79" t="s">
        <v>356</v>
      </c>
      <c r="Y1154" s="374" t="s">
        <v>7201</v>
      </c>
    </row>
    <row r="1155" spans="1:25" x14ac:dyDescent="0.25">
      <c r="A1155" s="113" t="s">
        <v>4741</v>
      </c>
      <c r="B1155" s="113" t="s">
        <v>57</v>
      </c>
      <c r="C1155" s="113" t="s">
        <v>98</v>
      </c>
      <c r="D1155" s="113" t="s">
        <v>3048</v>
      </c>
      <c r="E1155" s="113" t="s">
        <v>4742</v>
      </c>
      <c r="F1155" s="62" t="s">
        <v>28</v>
      </c>
      <c r="G1155" s="62" t="str">
        <f>_xlfn.IFNA(VLOOKUP($A1155,'Engaged Deals'!$A:$J,2,FALSE),"No")</f>
        <v>No</v>
      </c>
      <c r="H1155" s="62" t="s">
        <v>68</v>
      </c>
      <c r="I1155" s="113" t="s">
        <v>43</v>
      </c>
      <c r="J1155" s="90">
        <v>42794</v>
      </c>
      <c r="K1155" s="91" t="s">
        <v>4743</v>
      </c>
      <c r="L1155" s="113" t="s">
        <v>50</v>
      </c>
      <c r="M1155" s="165">
        <v>42794</v>
      </c>
      <c r="N1155" s="166">
        <v>4000</v>
      </c>
      <c r="O1155" s="373">
        <f t="shared" si="18"/>
        <v>4.0000000000000001E-3</v>
      </c>
      <c r="P1155" s="92">
        <v>12</v>
      </c>
      <c r="Q1155" s="165" t="s">
        <v>4744</v>
      </c>
      <c r="R1155" s="113" t="s">
        <v>578</v>
      </c>
      <c r="S1155" s="113" t="s">
        <v>7</v>
      </c>
      <c r="T1155" s="113" t="s">
        <v>388</v>
      </c>
      <c r="U1155" s="113" t="s">
        <v>389</v>
      </c>
      <c r="V1155" s="113" t="s">
        <v>106</v>
      </c>
      <c r="W1155" s="113" t="s">
        <v>313</v>
      </c>
      <c r="Y1155" s="374" t="s">
        <v>7201</v>
      </c>
    </row>
    <row r="1156" spans="1:25" x14ac:dyDescent="0.25">
      <c r="A1156" s="273" t="s">
        <v>2685</v>
      </c>
      <c r="B1156" s="79" t="s">
        <v>56</v>
      </c>
      <c r="C1156" s="79" t="s">
        <v>161</v>
      </c>
      <c r="D1156" s="79" t="s">
        <v>2686</v>
      </c>
      <c r="E1156" s="79" t="s">
        <v>2687</v>
      </c>
      <c r="F1156" s="62" t="s">
        <v>26</v>
      </c>
      <c r="G1156" s="62" t="str">
        <f>_xlfn.IFNA(VLOOKUP($A1156,'Engaged Deals'!$A:$J,2,FALSE),"No")</f>
        <v>No</v>
      </c>
      <c r="H1156" s="62" t="s">
        <v>65</v>
      </c>
      <c r="I1156" s="79" t="s">
        <v>32</v>
      </c>
      <c r="J1156" s="80">
        <v>42916</v>
      </c>
      <c r="K1156" s="174" t="s">
        <v>2688</v>
      </c>
      <c r="L1156" s="79" t="s">
        <v>46</v>
      </c>
      <c r="M1156" s="238">
        <v>42916</v>
      </c>
      <c r="N1156" s="167">
        <v>120000</v>
      </c>
      <c r="O1156" s="373">
        <f t="shared" si="18"/>
        <v>0.12</v>
      </c>
      <c r="P1156" s="274">
        <v>12</v>
      </c>
      <c r="Q1156" s="238" t="s">
        <v>476</v>
      </c>
      <c r="R1156" s="84" t="s">
        <v>125</v>
      </c>
      <c r="S1156" s="79" t="s">
        <v>7</v>
      </c>
      <c r="T1156" s="79" t="s">
        <v>477</v>
      </c>
      <c r="U1156" s="79" t="s">
        <v>478</v>
      </c>
      <c r="V1156" s="79" t="s">
        <v>6001</v>
      </c>
      <c r="W1156" s="79"/>
      <c r="Y1156" s="374" t="s">
        <v>7201</v>
      </c>
    </row>
    <row r="1157" spans="1:25" x14ac:dyDescent="0.25">
      <c r="A1157" s="275" t="s">
        <v>2536</v>
      </c>
      <c r="B1157" s="199" t="s">
        <v>56</v>
      </c>
      <c r="C1157" s="199" t="s">
        <v>194</v>
      </c>
      <c r="D1157" s="199" t="s">
        <v>2537</v>
      </c>
      <c r="E1157" s="199" t="s">
        <v>528</v>
      </c>
      <c r="F1157" s="62" t="s">
        <v>27</v>
      </c>
      <c r="G1157" s="62" t="str">
        <f>_xlfn.IFNA(VLOOKUP($A1157,'Engaged Deals'!$A:$J,2,FALSE),"No")</f>
        <v>No</v>
      </c>
      <c r="H1157" s="62" t="s">
        <v>66</v>
      </c>
      <c r="I1157" s="199" t="s">
        <v>40</v>
      </c>
      <c r="J1157" s="233">
        <v>43006</v>
      </c>
      <c r="K1157" s="234" t="s">
        <v>2538</v>
      </c>
      <c r="L1157" s="199" t="s">
        <v>47</v>
      </c>
      <c r="M1157" s="233">
        <v>43006</v>
      </c>
      <c r="N1157" s="236">
        <v>150000</v>
      </c>
      <c r="O1157" s="373">
        <f t="shared" si="18"/>
        <v>0.15</v>
      </c>
      <c r="P1157" s="276">
        <v>3</v>
      </c>
      <c r="Q1157" s="235" t="s">
        <v>7102</v>
      </c>
      <c r="R1157" s="237" t="s">
        <v>292</v>
      </c>
      <c r="S1157" s="199" t="s">
        <v>7</v>
      </c>
      <c r="T1157" s="199" t="s">
        <v>477</v>
      </c>
      <c r="U1157" s="199" t="s">
        <v>2539</v>
      </c>
      <c r="V1157" s="199" t="s">
        <v>6362</v>
      </c>
      <c r="W1157" s="199" t="s">
        <v>356</v>
      </c>
      <c r="Y1157" s="374" t="s">
        <v>7201</v>
      </c>
    </row>
    <row r="1158" spans="1:25" x14ac:dyDescent="0.25">
      <c r="A1158" s="275" t="s">
        <v>2617</v>
      </c>
      <c r="B1158" s="199" t="s">
        <v>56</v>
      </c>
      <c r="C1158" s="199" t="s">
        <v>161</v>
      </c>
      <c r="D1158" s="199" t="s">
        <v>2618</v>
      </c>
      <c r="E1158" s="199" t="s">
        <v>2619</v>
      </c>
      <c r="F1158" s="62" t="s">
        <v>26</v>
      </c>
      <c r="G1158" s="62" t="str">
        <f>_xlfn.IFNA(VLOOKUP($A1158,'Engaged Deals'!$A:$J,2,FALSE),"No")</f>
        <v>No</v>
      </c>
      <c r="H1158" s="62" t="s">
        <v>66</v>
      </c>
      <c r="I1158" s="199" t="s">
        <v>33</v>
      </c>
      <c r="J1158" s="233">
        <v>42957</v>
      </c>
      <c r="K1158" s="234" t="s">
        <v>2620</v>
      </c>
      <c r="L1158" s="199" t="s">
        <v>47</v>
      </c>
      <c r="M1158" s="233">
        <v>42957</v>
      </c>
      <c r="N1158" s="236">
        <v>130400</v>
      </c>
      <c r="O1158" s="373">
        <f t="shared" si="18"/>
        <v>0.13039999999999999</v>
      </c>
      <c r="P1158" s="276">
        <v>1</v>
      </c>
      <c r="Q1158" s="235" t="s">
        <v>7101</v>
      </c>
      <c r="R1158" s="237" t="s">
        <v>292</v>
      </c>
      <c r="S1158" s="199" t="s">
        <v>7</v>
      </c>
      <c r="T1158" s="199" t="s">
        <v>388</v>
      </c>
      <c r="U1158" s="199" t="s">
        <v>389</v>
      </c>
      <c r="V1158" s="199" t="s">
        <v>5542</v>
      </c>
      <c r="W1158" s="199" t="s">
        <v>356</v>
      </c>
      <c r="Y1158" s="374" t="s">
        <v>7201</v>
      </c>
    </row>
    <row r="1159" spans="1:25" x14ac:dyDescent="0.25">
      <c r="A1159" s="273" t="s">
        <v>827</v>
      </c>
      <c r="B1159" s="79" t="s">
        <v>56</v>
      </c>
      <c r="C1159" s="79" t="s">
        <v>161</v>
      </c>
      <c r="D1159" s="79" t="s">
        <v>828</v>
      </c>
      <c r="E1159" s="79" t="s">
        <v>829</v>
      </c>
      <c r="F1159" s="62" t="s">
        <v>26</v>
      </c>
      <c r="G1159" s="62" t="str">
        <f>_xlfn.IFNA(VLOOKUP($A1159,'Engaged Deals'!$A:$J,2,FALSE),"No")</f>
        <v>No</v>
      </c>
      <c r="H1159" s="62" t="s">
        <v>65</v>
      </c>
      <c r="I1159" s="79" t="s">
        <v>32</v>
      </c>
      <c r="J1159" s="80">
        <v>42886</v>
      </c>
      <c r="K1159" s="174" t="s">
        <v>830</v>
      </c>
      <c r="L1159" s="79" t="s">
        <v>47</v>
      </c>
      <c r="M1159" s="238">
        <v>42886</v>
      </c>
      <c r="N1159" s="167">
        <v>500000</v>
      </c>
      <c r="O1159" s="373">
        <f t="shared" si="18"/>
        <v>0.5</v>
      </c>
      <c r="P1159" s="274">
        <v>6</v>
      </c>
      <c r="Q1159" s="238" t="s">
        <v>7146</v>
      </c>
      <c r="R1159" s="84" t="s">
        <v>292</v>
      </c>
      <c r="S1159" s="79" t="s">
        <v>8</v>
      </c>
      <c r="T1159" s="79" t="s">
        <v>104</v>
      </c>
      <c r="U1159" s="79" t="s">
        <v>105</v>
      </c>
      <c r="V1159" s="79" t="s">
        <v>5539</v>
      </c>
      <c r="W1159" s="79" t="s">
        <v>757</v>
      </c>
      <c r="Y1159" s="374" t="s">
        <v>7201</v>
      </c>
    </row>
    <row r="1160" spans="1:25" x14ac:dyDescent="0.25">
      <c r="A1160" s="275" t="s">
        <v>2656</v>
      </c>
      <c r="B1160" s="199" t="s">
        <v>56</v>
      </c>
      <c r="C1160" s="199" t="s">
        <v>109</v>
      </c>
      <c r="D1160" s="199" t="s">
        <v>2657</v>
      </c>
      <c r="E1160" s="199" t="s">
        <v>1015</v>
      </c>
      <c r="F1160" s="62" t="s">
        <v>28</v>
      </c>
      <c r="G1160" s="62" t="str">
        <f>_xlfn.IFNA(VLOOKUP($A1160,'Engaged Deals'!$A:$J,2,FALSE),"No")</f>
        <v>No</v>
      </c>
      <c r="H1160" s="62" t="s">
        <v>67</v>
      </c>
      <c r="I1160" s="199" t="s">
        <v>31</v>
      </c>
      <c r="J1160" s="233">
        <v>43039</v>
      </c>
      <c r="K1160" s="234" t="s">
        <v>2658</v>
      </c>
      <c r="L1160" s="199" t="s">
        <v>46</v>
      </c>
      <c r="M1160" s="235">
        <v>43039</v>
      </c>
      <c r="N1160" s="236">
        <v>125000</v>
      </c>
      <c r="O1160" s="373">
        <f t="shared" si="18"/>
        <v>0.125</v>
      </c>
      <c r="P1160" s="276">
        <v>1</v>
      </c>
      <c r="Q1160" s="235" t="s">
        <v>2659</v>
      </c>
      <c r="R1160" s="237" t="s">
        <v>125</v>
      </c>
      <c r="S1160" s="199" t="s">
        <v>13</v>
      </c>
      <c r="T1160" s="199" t="s">
        <v>126</v>
      </c>
      <c r="U1160" s="199"/>
      <c r="V1160" s="199" t="s">
        <v>6482</v>
      </c>
      <c r="W1160" s="199" t="s">
        <v>186</v>
      </c>
      <c r="Y1160" s="374" t="s">
        <v>7201</v>
      </c>
    </row>
    <row r="1161" spans="1:25" x14ac:dyDescent="0.25">
      <c r="A1161" s="273" t="s">
        <v>1577</v>
      </c>
      <c r="B1161" s="79" t="s">
        <v>56</v>
      </c>
      <c r="C1161" s="79" t="s">
        <v>161</v>
      </c>
      <c r="D1161" s="79" t="s">
        <v>1578</v>
      </c>
      <c r="E1161" s="79" t="s">
        <v>1579</v>
      </c>
      <c r="F1161" s="62" t="s">
        <v>26</v>
      </c>
      <c r="G1161" s="62" t="str">
        <f>_xlfn.IFNA(VLOOKUP($A1161,'Engaged Deals'!$A:$J,2,FALSE),"No")</f>
        <v>No</v>
      </c>
      <c r="H1161" s="62" t="s">
        <v>65</v>
      </c>
      <c r="I1161" s="79" t="s">
        <v>33</v>
      </c>
      <c r="J1161" s="80">
        <v>42916</v>
      </c>
      <c r="K1161" s="174" t="s">
        <v>1580</v>
      </c>
      <c r="L1161" s="79" t="s">
        <v>47</v>
      </c>
      <c r="M1161" s="238">
        <v>42916</v>
      </c>
      <c r="N1161" s="167">
        <v>250000</v>
      </c>
      <c r="O1161" s="373">
        <f t="shared" si="18"/>
        <v>0.25</v>
      </c>
      <c r="P1161" s="274">
        <v>1</v>
      </c>
      <c r="Q1161" s="238" t="s">
        <v>1581</v>
      </c>
      <c r="R1161" s="84" t="s">
        <v>125</v>
      </c>
      <c r="S1161" s="79" t="s">
        <v>8</v>
      </c>
      <c r="T1161" s="79" t="s">
        <v>104</v>
      </c>
      <c r="U1161" s="79" t="s">
        <v>105</v>
      </c>
      <c r="V1161" s="79" t="s">
        <v>5826</v>
      </c>
      <c r="W1161" s="79" t="s">
        <v>186</v>
      </c>
      <c r="Y1161" s="374" t="s">
        <v>7201</v>
      </c>
    </row>
    <row r="1162" spans="1:25" x14ac:dyDescent="0.25">
      <c r="A1162" s="126" t="s">
        <v>1762</v>
      </c>
      <c r="B1162" s="126" t="s">
        <v>60</v>
      </c>
      <c r="C1162" s="199" t="s">
        <v>543</v>
      </c>
      <c r="D1162" s="126" t="s">
        <v>7209</v>
      </c>
      <c r="E1162" s="126" t="s">
        <v>1763</v>
      </c>
      <c r="F1162" s="62" t="s">
        <v>6576</v>
      </c>
      <c r="G1162" s="62" t="str">
        <f>_xlfn.IFNA(VLOOKUP($A1162,'Engaged Deals'!$A:$J,2,FALSE),"No")</f>
        <v>No</v>
      </c>
      <c r="H1162" s="62" t="s">
        <v>65</v>
      </c>
      <c r="I1162" s="126" t="s">
        <v>32</v>
      </c>
      <c r="J1162" s="127">
        <v>42901</v>
      </c>
      <c r="K1162" s="195">
        <v>42793</v>
      </c>
      <c r="L1162" s="126" t="s">
        <v>48</v>
      </c>
      <c r="M1162" s="195">
        <v>42901</v>
      </c>
      <c r="N1162" s="128">
        <v>222222</v>
      </c>
      <c r="O1162" s="373">
        <f t="shared" si="18"/>
        <v>0.222222</v>
      </c>
      <c r="P1162" s="277">
        <v>12</v>
      </c>
      <c r="Q1162" s="127">
        <v>42829</v>
      </c>
      <c r="R1162" s="202" t="s">
        <v>103</v>
      </c>
      <c r="S1162" s="199" t="s">
        <v>8</v>
      </c>
      <c r="T1162" s="126" t="s">
        <v>162</v>
      </c>
      <c r="U1162" s="126" t="s">
        <v>105</v>
      </c>
      <c r="V1162" s="126" t="s">
        <v>6063</v>
      </c>
      <c r="W1162" s="126" t="s">
        <v>6859</v>
      </c>
      <c r="Y1162" s="374" t="s">
        <v>7201</v>
      </c>
    </row>
    <row r="1163" spans="1:25" x14ac:dyDescent="0.25">
      <c r="A1163" s="273" t="s">
        <v>1201</v>
      </c>
      <c r="B1163" s="79" t="s">
        <v>56</v>
      </c>
      <c r="C1163" s="79" t="s">
        <v>161</v>
      </c>
      <c r="D1163" s="79" t="s">
        <v>5641</v>
      </c>
      <c r="E1163" s="79" t="s">
        <v>1202</v>
      </c>
      <c r="F1163" s="62" t="s">
        <v>26</v>
      </c>
      <c r="G1163" s="62" t="str">
        <f>_xlfn.IFNA(VLOOKUP($A1163,'Engaged Deals'!$A:$J,2,FALSE),"No")</f>
        <v>Yes</v>
      </c>
      <c r="H1163" s="62" t="s">
        <v>65</v>
      </c>
      <c r="I1163" s="79" t="s">
        <v>32</v>
      </c>
      <c r="J1163" s="80">
        <v>42838</v>
      </c>
      <c r="K1163" s="174" t="s">
        <v>1203</v>
      </c>
      <c r="L1163" s="79" t="s">
        <v>48</v>
      </c>
      <c r="M1163" s="238">
        <v>42838</v>
      </c>
      <c r="N1163" s="167">
        <v>335000</v>
      </c>
      <c r="O1163" s="373">
        <f t="shared" si="18"/>
        <v>0.33500000000000002</v>
      </c>
      <c r="P1163" s="274">
        <v>12</v>
      </c>
      <c r="Q1163" s="238" t="s">
        <v>6513</v>
      </c>
      <c r="R1163" s="84" t="s">
        <v>211</v>
      </c>
      <c r="S1163" s="79" t="s">
        <v>7</v>
      </c>
      <c r="T1163" s="79" t="s">
        <v>477</v>
      </c>
      <c r="U1163" s="79" t="s">
        <v>1204</v>
      </c>
      <c r="V1163" s="79" t="s">
        <v>5533</v>
      </c>
      <c r="W1163" s="79" t="s">
        <v>757</v>
      </c>
      <c r="X1163" s="1" t="s">
        <v>7800</v>
      </c>
      <c r="Y1163" s="374" t="s">
        <v>7201</v>
      </c>
    </row>
    <row r="1164" spans="1:25" x14ac:dyDescent="0.25">
      <c r="A1164" s="273" t="s">
        <v>822</v>
      </c>
      <c r="B1164" s="79" t="s">
        <v>56</v>
      </c>
      <c r="C1164" s="79" t="s">
        <v>109</v>
      </c>
      <c r="D1164" s="79" t="s">
        <v>823</v>
      </c>
      <c r="E1164" s="79" t="s">
        <v>824</v>
      </c>
      <c r="F1164" s="62" t="s">
        <v>28</v>
      </c>
      <c r="G1164" s="62" t="str">
        <f>_xlfn.IFNA(VLOOKUP($A1164,'Engaged Deals'!$A:$J,2,FALSE),"No")</f>
        <v>No</v>
      </c>
      <c r="H1164" s="62" t="s">
        <v>65</v>
      </c>
      <c r="I1164" s="79" t="s">
        <v>31</v>
      </c>
      <c r="J1164" s="80">
        <v>42865</v>
      </c>
      <c r="K1164" s="174" t="s">
        <v>825</v>
      </c>
      <c r="L1164" s="79" t="s">
        <v>46</v>
      </c>
      <c r="M1164" s="238">
        <v>42865</v>
      </c>
      <c r="N1164" s="167">
        <v>500000</v>
      </c>
      <c r="O1164" s="373">
        <f t="shared" si="18"/>
        <v>0.5</v>
      </c>
      <c r="P1164" s="274">
        <v>12</v>
      </c>
      <c r="Q1164" s="238" t="s">
        <v>826</v>
      </c>
      <c r="R1164" s="84" t="s">
        <v>103</v>
      </c>
      <c r="S1164" s="79" t="s">
        <v>8</v>
      </c>
      <c r="T1164" s="79" t="s">
        <v>104</v>
      </c>
      <c r="U1164" s="79" t="s">
        <v>105</v>
      </c>
      <c r="V1164" s="79" t="s">
        <v>5796</v>
      </c>
      <c r="W1164" s="79"/>
      <c r="Y1164" s="374" t="s">
        <v>7201</v>
      </c>
    </row>
    <row r="1165" spans="1:25" x14ac:dyDescent="0.25">
      <c r="A1165" s="273" t="s">
        <v>5752</v>
      </c>
      <c r="B1165" s="79" t="s">
        <v>58</v>
      </c>
      <c r="C1165" s="79" t="s">
        <v>58</v>
      </c>
      <c r="D1165" s="79" t="s">
        <v>5753</v>
      </c>
      <c r="E1165" s="79" t="s">
        <v>5754</v>
      </c>
      <c r="F1165" s="62" t="s">
        <v>28</v>
      </c>
      <c r="G1165" s="62" t="str">
        <f>_xlfn.IFNA(VLOOKUP($A1165,'Engaged Deals'!$A:$J,2,FALSE),"No")</f>
        <v>No</v>
      </c>
      <c r="H1165" s="62" t="s">
        <v>65</v>
      </c>
      <c r="I1165" s="79" t="s">
        <v>34</v>
      </c>
      <c r="J1165" s="80">
        <v>42916</v>
      </c>
      <c r="K1165" s="174" t="s">
        <v>6220</v>
      </c>
      <c r="L1165" s="79" t="s">
        <v>47</v>
      </c>
      <c r="M1165" s="238">
        <v>43091</v>
      </c>
      <c r="N1165" s="167">
        <v>19048</v>
      </c>
      <c r="O1165" s="373">
        <f t="shared" si="18"/>
        <v>1.9047999999999999E-2</v>
      </c>
      <c r="P1165" s="274">
        <v>1</v>
      </c>
      <c r="Q1165" s="238" t="s">
        <v>5535</v>
      </c>
      <c r="R1165" s="84" t="s">
        <v>103</v>
      </c>
      <c r="S1165" s="79" t="s">
        <v>13</v>
      </c>
      <c r="T1165" s="79" t="s">
        <v>126</v>
      </c>
      <c r="U1165" s="79" t="s">
        <v>2853</v>
      </c>
      <c r="V1165" s="79" t="s">
        <v>6221</v>
      </c>
      <c r="W1165" s="79" t="s">
        <v>2082</v>
      </c>
      <c r="Y1165" s="374" t="s">
        <v>7201</v>
      </c>
    </row>
    <row r="1166" spans="1:25" x14ac:dyDescent="0.25">
      <c r="A1166" s="273" t="s">
        <v>3009</v>
      </c>
      <c r="B1166" s="79" t="s">
        <v>60</v>
      </c>
      <c r="C1166" s="79" t="s">
        <v>543</v>
      </c>
      <c r="D1166" s="79" t="s">
        <v>3010</v>
      </c>
      <c r="E1166" s="79" t="s">
        <v>3011</v>
      </c>
      <c r="F1166" s="62" t="s">
        <v>6576</v>
      </c>
      <c r="G1166" s="62" t="str">
        <f>_xlfn.IFNA(VLOOKUP($A1166,'Engaged Deals'!$A:$J,2,FALSE),"No")</f>
        <v>No</v>
      </c>
      <c r="H1166" s="62" t="s">
        <v>65</v>
      </c>
      <c r="I1166" s="79" t="s">
        <v>32</v>
      </c>
      <c r="J1166" s="80">
        <v>42887</v>
      </c>
      <c r="K1166" s="174" t="s">
        <v>3012</v>
      </c>
      <c r="L1166" s="79" t="s">
        <v>142</v>
      </c>
      <c r="M1166" s="238">
        <v>42919</v>
      </c>
      <c r="N1166" s="167">
        <v>100000</v>
      </c>
      <c r="O1166" s="373">
        <f t="shared" si="18"/>
        <v>0.1</v>
      </c>
      <c r="P1166" s="274">
        <v>3</v>
      </c>
      <c r="Q1166" s="238" t="s">
        <v>7276</v>
      </c>
      <c r="R1166" s="84" t="s">
        <v>103</v>
      </c>
      <c r="S1166" s="79" t="s">
        <v>8</v>
      </c>
      <c r="T1166" s="79" t="s">
        <v>104</v>
      </c>
      <c r="U1166" s="79"/>
      <c r="V1166" s="79" t="s">
        <v>6031</v>
      </c>
      <c r="W1166" s="79" t="s">
        <v>3013</v>
      </c>
      <c r="Y1166" s="374" t="s">
        <v>7201</v>
      </c>
    </row>
    <row r="1167" spans="1:25" x14ac:dyDescent="0.25">
      <c r="A1167" s="273" t="s">
        <v>4485</v>
      </c>
      <c r="B1167" s="79" t="s">
        <v>57</v>
      </c>
      <c r="C1167" s="79" t="s">
        <v>98</v>
      </c>
      <c r="D1167" s="79" t="s">
        <v>4486</v>
      </c>
      <c r="E1167" s="79" t="s">
        <v>4487</v>
      </c>
      <c r="F1167" s="62" t="s">
        <v>26</v>
      </c>
      <c r="G1167" s="62" t="str">
        <f>_xlfn.IFNA(VLOOKUP($A1167,'Engaged Deals'!$A:$J,2,FALSE),"No")</f>
        <v>No</v>
      </c>
      <c r="H1167" s="62" t="s">
        <v>65</v>
      </c>
      <c r="I1167" s="79" t="s">
        <v>32</v>
      </c>
      <c r="J1167" s="80">
        <v>42916</v>
      </c>
      <c r="K1167" s="174" t="s">
        <v>4488</v>
      </c>
      <c r="L1167" s="79" t="s">
        <v>47</v>
      </c>
      <c r="M1167" s="238">
        <v>42916</v>
      </c>
      <c r="N1167" s="167">
        <v>15000</v>
      </c>
      <c r="O1167" s="373">
        <f t="shared" si="18"/>
        <v>1.4999999999999999E-2</v>
      </c>
      <c r="P1167" s="274">
        <v>3</v>
      </c>
      <c r="Q1167" s="238" t="s">
        <v>6513</v>
      </c>
      <c r="R1167" s="84" t="s">
        <v>103</v>
      </c>
      <c r="S1167" s="79" t="s">
        <v>7</v>
      </c>
      <c r="T1167" s="79" t="s">
        <v>388</v>
      </c>
      <c r="U1167" s="79" t="s">
        <v>389</v>
      </c>
      <c r="V1167" s="79" t="s">
        <v>106</v>
      </c>
      <c r="W1167" s="79" t="s">
        <v>297</v>
      </c>
      <c r="Y1167" s="374" t="s">
        <v>7201</v>
      </c>
    </row>
    <row r="1168" spans="1:25" x14ac:dyDescent="0.25">
      <c r="A1168" s="275" t="s">
        <v>6913</v>
      </c>
      <c r="B1168" s="199" t="s">
        <v>56</v>
      </c>
      <c r="C1168" s="199" t="s">
        <v>510</v>
      </c>
      <c r="D1168" s="199" t="s">
        <v>6914</v>
      </c>
      <c r="E1168" s="199" t="s">
        <v>6915</v>
      </c>
      <c r="F1168" s="62" t="s">
        <v>27</v>
      </c>
      <c r="G1168" s="62" t="str">
        <f>_xlfn.IFNA(VLOOKUP($A1168,'Engaged Deals'!$A:$J,2,FALSE),"No")</f>
        <v>No</v>
      </c>
      <c r="H1168" s="62" t="s">
        <v>66</v>
      </c>
      <c r="I1168" s="199" t="s">
        <v>39</v>
      </c>
      <c r="J1168" s="233">
        <v>42965</v>
      </c>
      <c r="K1168" s="234" t="s">
        <v>6958</v>
      </c>
      <c r="L1168" s="199" t="s">
        <v>46</v>
      </c>
      <c r="M1168" s="233">
        <v>42965</v>
      </c>
      <c r="N1168" s="236">
        <v>85000</v>
      </c>
      <c r="O1168" s="373">
        <f t="shared" si="18"/>
        <v>8.5000000000000006E-2</v>
      </c>
      <c r="P1168" s="276">
        <v>12</v>
      </c>
      <c r="Q1168" s="235" t="s">
        <v>6520</v>
      </c>
      <c r="R1168" s="237" t="s">
        <v>103</v>
      </c>
      <c r="S1168" s="199" t="s">
        <v>7</v>
      </c>
      <c r="T1168" s="199" t="s">
        <v>388</v>
      </c>
      <c r="U1168" s="199" t="s">
        <v>389</v>
      </c>
      <c r="V1168" s="199" t="s">
        <v>6959</v>
      </c>
      <c r="W1168" s="199" t="s">
        <v>356</v>
      </c>
      <c r="Y1168" s="374" t="s">
        <v>7201</v>
      </c>
    </row>
    <row r="1169" spans="1:25" x14ac:dyDescent="0.25">
      <c r="A1169" s="275" t="s">
        <v>6913</v>
      </c>
      <c r="B1169" s="199" t="s">
        <v>56</v>
      </c>
      <c r="C1169" s="199" t="s">
        <v>510</v>
      </c>
      <c r="D1169" s="199" t="s">
        <v>6914</v>
      </c>
      <c r="E1169" s="199" t="s">
        <v>6915</v>
      </c>
      <c r="F1169" s="62" t="s">
        <v>27</v>
      </c>
      <c r="G1169" s="62" t="str">
        <f>_xlfn.IFNA(VLOOKUP($A1169,'Engaged Deals'!$A:$J,2,FALSE),"No")</f>
        <v>No</v>
      </c>
      <c r="H1169" s="62" t="s">
        <v>66</v>
      </c>
      <c r="I1169" s="199" t="s">
        <v>39</v>
      </c>
      <c r="J1169" s="233">
        <v>42965</v>
      </c>
      <c r="K1169" s="234" t="s">
        <v>6958</v>
      </c>
      <c r="L1169" s="199" t="s">
        <v>46</v>
      </c>
      <c r="M1169" s="233">
        <v>42965</v>
      </c>
      <c r="N1169" s="236">
        <v>25000</v>
      </c>
      <c r="O1169" s="373">
        <f t="shared" si="18"/>
        <v>2.5000000000000001E-2</v>
      </c>
      <c r="P1169" s="276">
        <v>12</v>
      </c>
      <c r="Q1169" s="235" t="s">
        <v>6513</v>
      </c>
      <c r="R1169" s="237" t="s">
        <v>103</v>
      </c>
      <c r="S1169" s="199" t="s">
        <v>7</v>
      </c>
      <c r="T1169" s="199" t="s">
        <v>477</v>
      </c>
      <c r="U1169" s="199"/>
      <c r="V1169" s="199" t="s">
        <v>6959</v>
      </c>
      <c r="W1169" s="199" t="s">
        <v>356</v>
      </c>
      <c r="Y1169" s="374" t="s">
        <v>7201</v>
      </c>
    </row>
    <row r="1170" spans="1:25" x14ac:dyDescent="0.25">
      <c r="A1170" s="79" t="s">
        <v>3688</v>
      </c>
      <c r="B1170" s="79" t="s">
        <v>57</v>
      </c>
      <c r="C1170" s="79" t="s">
        <v>391</v>
      </c>
      <c r="D1170" s="79" t="s">
        <v>3689</v>
      </c>
      <c r="E1170" s="79" t="s">
        <v>3690</v>
      </c>
      <c r="F1170" s="62" t="s">
        <v>26</v>
      </c>
      <c r="G1170" s="62" t="str">
        <f>_xlfn.IFNA(VLOOKUP($A1170,'Engaged Deals'!$A:$J,2,FALSE),"No")</f>
        <v>No</v>
      </c>
      <c r="H1170" s="62" t="s">
        <v>68</v>
      </c>
      <c r="I1170" s="79" t="s">
        <v>32</v>
      </c>
      <c r="J1170" s="80">
        <v>42824</v>
      </c>
      <c r="K1170" s="174" t="s">
        <v>3691</v>
      </c>
      <c r="L1170" s="79" t="s">
        <v>47</v>
      </c>
      <c r="M1170" s="238">
        <v>42824</v>
      </c>
      <c r="N1170" s="167">
        <v>60000</v>
      </c>
      <c r="O1170" s="373">
        <f t="shared" si="18"/>
        <v>0.06</v>
      </c>
      <c r="P1170" s="84">
        <v>12</v>
      </c>
      <c r="Q1170" s="238" t="s">
        <v>7102</v>
      </c>
      <c r="R1170" s="79" t="s">
        <v>125</v>
      </c>
      <c r="S1170" s="79" t="s">
        <v>7</v>
      </c>
      <c r="T1170" s="79" t="s">
        <v>388</v>
      </c>
      <c r="U1170" s="79" t="s">
        <v>389</v>
      </c>
      <c r="V1170" s="79" t="s">
        <v>5566</v>
      </c>
      <c r="W1170" s="79" t="s">
        <v>667</v>
      </c>
      <c r="Y1170" s="374" t="s">
        <v>7201</v>
      </c>
    </row>
    <row r="1171" spans="1:25" x14ac:dyDescent="0.25">
      <c r="A1171" s="273" t="s">
        <v>1922</v>
      </c>
      <c r="B1171" s="79" t="s">
        <v>61</v>
      </c>
      <c r="C1171" s="79" t="s">
        <v>61</v>
      </c>
      <c r="D1171" s="79" t="s">
        <v>1923</v>
      </c>
      <c r="E1171" s="79" t="s">
        <v>1015</v>
      </c>
      <c r="F1171" s="62" t="s">
        <v>27</v>
      </c>
      <c r="G1171" s="62" t="str">
        <f>_xlfn.IFNA(VLOOKUP($A1171,'Engaged Deals'!$A:$J,2,FALSE),"No")</f>
        <v>No</v>
      </c>
      <c r="H1171" s="62" t="s">
        <v>65</v>
      </c>
      <c r="I1171" s="82" t="s">
        <v>39</v>
      </c>
      <c r="J1171" s="80">
        <v>42852</v>
      </c>
      <c r="K1171" s="174" t="s">
        <v>1924</v>
      </c>
      <c r="L1171" s="79" t="s">
        <v>48</v>
      </c>
      <c r="M1171" s="238">
        <v>42852</v>
      </c>
      <c r="N1171" s="167">
        <v>200000</v>
      </c>
      <c r="O1171" s="373">
        <f t="shared" si="18"/>
        <v>0.2</v>
      </c>
      <c r="P1171" s="274">
        <v>12</v>
      </c>
      <c r="Q1171" s="238" t="s">
        <v>305</v>
      </c>
      <c r="R1171" s="84" t="s">
        <v>125</v>
      </c>
      <c r="S1171" s="79" t="s">
        <v>7</v>
      </c>
      <c r="T1171" s="79" t="s">
        <v>477</v>
      </c>
      <c r="U1171" s="79" t="s">
        <v>1302</v>
      </c>
      <c r="V1171" s="79" t="s">
        <v>5921</v>
      </c>
      <c r="W1171" s="79" t="s">
        <v>454</v>
      </c>
      <c r="X1171" s="1" t="s">
        <v>7800</v>
      </c>
      <c r="Y1171" s="374" t="s">
        <v>7201</v>
      </c>
    </row>
    <row r="1172" spans="1:25" x14ac:dyDescent="0.25">
      <c r="A1172" s="273" t="s">
        <v>1922</v>
      </c>
      <c r="B1172" s="79" t="s">
        <v>61</v>
      </c>
      <c r="C1172" s="79" t="s">
        <v>61</v>
      </c>
      <c r="D1172" s="79" t="s">
        <v>1923</v>
      </c>
      <c r="E1172" s="79" t="s">
        <v>1015</v>
      </c>
      <c r="F1172" s="62" t="s">
        <v>27</v>
      </c>
      <c r="G1172" s="62" t="str">
        <f>_xlfn.IFNA(VLOOKUP($A1172,'Engaged Deals'!$A:$J,2,FALSE),"No")</f>
        <v>No</v>
      </c>
      <c r="H1172" s="62" t="s">
        <v>65</v>
      </c>
      <c r="I1172" s="82" t="s">
        <v>39</v>
      </c>
      <c r="J1172" s="80">
        <v>42852</v>
      </c>
      <c r="K1172" s="174" t="s">
        <v>1924</v>
      </c>
      <c r="L1172" s="79" t="s">
        <v>48</v>
      </c>
      <c r="M1172" s="238">
        <v>42852</v>
      </c>
      <c r="N1172" s="167">
        <v>100000</v>
      </c>
      <c r="O1172" s="373">
        <f t="shared" si="18"/>
        <v>0.1</v>
      </c>
      <c r="P1172" s="274">
        <v>12</v>
      </c>
      <c r="Q1172" s="238" t="s">
        <v>172</v>
      </c>
      <c r="R1172" s="84" t="s">
        <v>125</v>
      </c>
      <c r="S1172" s="79" t="s">
        <v>8</v>
      </c>
      <c r="T1172" s="79" t="s">
        <v>104</v>
      </c>
      <c r="U1172" s="79" t="s">
        <v>114</v>
      </c>
      <c r="V1172" s="79" t="s">
        <v>5921</v>
      </c>
      <c r="W1172" s="79" t="s">
        <v>454</v>
      </c>
      <c r="X1172" s="1" t="s">
        <v>7800</v>
      </c>
      <c r="Y1172" s="374" t="s">
        <v>7201</v>
      </c>
    </row>
    <row r="1173" spans="1:25" x14ac:dyDescent="0.25">
      <c r="A1173" s="273" t="s">
        <v>1574</v>
      </c>
      <c r="B1173" s="79" t="s">
        <v>57</v>
      </c>
      <c r="C1173" s="79" t="s">
        <v>98</v>
      </c>
      <c r="D1173" s="79" t="s">
        <v>1575</v>
      </c>
      <c r="E1173" s="79" t="s">
        <v>316</v>
      </c>
      <c r="F1173" s="62" t="s">
        <v>25</v>
      </c>
      <c r="G1173" s="62" t="str">
        <f>_xlfn.IFNA(VLOOKUP($A1173,'Engaged Deals'!$A:$J,2,FALSE),"No")</f>
        <v>No</v>
      </c>
      <c r="H1173" s="62" t="s">
        <v>65</v>
      </c>
      <c r="I1173" s="79" t="s">
        <v>41</v>
      </c>
      <c r="J1173" s="80">
        <v>42916</v>
      </c>
      <c r="K1173" s="174" t="s">
        <v>1576</v>
      </c>
      <c r="L1173" s="79" t="s">
        <v>46</v>
      </c>
      <c r="M1173" s="238">
        <v>42916</v>
      </c>
      <c r="N1173" s="167">
        <v>250000</v>
      </c>
      <c r="O1173" s="373">
        <f t="shared" si="18"/>
        <v>0.25</v>
      </c>
      <c r="P1173" s="274">
        <v>12</v>
      </c>
      <c r="Q1173" s="238" t="s">
        <v>445</v>
      </c>
      <c r="R1173" s="84" t="s">
        <v>103</v>
      </c>
      <c r="S1173" s="79" t="s">
        <v>8</v>
      </c>
      <c r="T1173" s="79" t="s">
        <v>104</v>
      </c>
      <c r="U1173" s="79" t="s">
        <v>105</v>
      </c>
      <c r="V1173" s="79" t="s">
        <v>106</v>
      </c>
      <c r="W1173" s="79"/>
      <c r="Y1173" s="374" t="s">
        <v>7201</v>
      </c>
    </row>
    <row r="1174" spans="1:25" x14ac:dyDescent="0.25">
      <c r="A1174" s="275" t="s">
        <v>2247</v>
      </c>
      <c r="B1174" s="199" t="s">
        <v>56</v>
      </c>
      <c r="C1174" s="199" t="s">
        <v>124</v>
      </c>
      <c r="D1174" s="199" t="s">
        <v>2248</v>
      </c>
      <c r="E1174" s="199" t="s">
        <v>2249</v>
      </c>
      <c r="F1174" s="62" t="s">
        <v>25</v>
      </c>
      <c r="G1174" s="62" t="str">
        <f>_xlfn.IFNA(VLOOKUP($A1174,'Engaged Deals'!$A:$J,2,FALSE),"No")</f>
        <v>No</v>
      </c>
      <c r="H1174" s="62" t="s">
        <v>66</v>
      </c>
      <c r="I1174" s="199" t="s">
        <v>35</v>
      </c>
      <c r="J1174" s="233">
        <v>42974</v>
      </c>
      <c r="K1174" s="234" t="s">
        <v>2250</v>
      </c>
      <c r="L1174" s="199" t="s">
        <v>46</v>
      </c>
      <c r="M1174" s="233">
        <v>42974</v>
      </c>
      <c r="N1174" s="236">
        <v>166668</v>
      </c>
      <c r="O1174" s="373">
        <f t="shared" si="18"/>
        <v>0.16666800000000001</v>
      </c>
      <c r="P1174" s="276">
        <v>3</v>
      </c>
      <c r="Q1174" s="235" t="s">
        <v>5608</v>
      </c>
      <c r="R1174" s="237" t="s">
        <v>125</v>
      </c>
      <c r="S1174" s="199" t="s">
        <v>8</v>
      </c>
      <c r="T1174" s="199" t="s">
        <v>158</v>
      </c>
      <c r="U1174" s="199" t="s">
        <v>5609</v>
      </c>
      <c r="V1174" s="199" t="s">
        <v>6356</v>
      </c>
      <c r="W1174" s="199" t="s">
        <v>2251</v>
      </c>
      <c r="Y1174" s="374" t="s">
        <v>7201</v>
      </c>
    </row>
    <row r="1175" spans="1:25" x14ac:dyDescent="0.25">
      <c r="A1175" s="275" t="s">
        <v>3005</v>
      </c>
      <c r="B1175" s="199" t="s">
        <v>60</v>
      </c>
      <c r="C1175" s="199" t="s">
        <v>543</v>
      </c>
      <c r="D1175" s="199" t="s">
        <v>2253</v>
      </c>
      <c r="E1175" s="199" t="s">
        <v>3006</v>
      </c>
      <c r="F1175" s="62" t="s">
        <v>6576</v>
      </c>
      <c r="G1175" s="62" t="str">
        <f>_xlfn.IFNA(VLOOKUP($A1175,'Engaged Deals'!$A:$J,2,FALSE),"No")</f>
        <v>No</v>
      </c>
      <c r="H1175" s="62" t="s">
        <v>66</v>
      </c>
      <c r="I1175" s="199" t="s">
        <v>32</v>
      </c>
      <c r="J1175" s="233">
        <v>42944</v>
      </c>
      <c r="K1175" s="234" t="s">
        <v>3007</v>
      </c>
      <c r="L1175" s="199" t="s">
        <v>47</v>
      </c>
      <c r="M1175" s="233">
        <v>42944</v>
      </c>
      <c r="N1175" s="236">
        <v>100000</v>
      </c>
      <c r="O1175" s="373">
        <f t="shared" si="18"/>
        <v>0.1</v>
      </c>
      <c r="P1175" s="276">
        <v>1</v>
      </c>
      <c r="Q1175" s="235" t="s">
        <v>7101</v>
      </c>
      <c r="R1175" s="237" t="s">
        <v>125</v>
      </c>
      <c r="S1175" s="199" t="s">
        <v>14</v>
      </c>
      <c r="T1175" s="199" t="s">
        <v>911</v>
      </c>
      <c r="U1175" s="199" t="s">
        <v>3008</v>
      </c>
      <c r="V1175" s="199" t="s">
        <v>5514</v>
      </c>
      <c r="W1175" s="199" t="s">
        <v>435</v>
      </c>
      <c r="Y1175" s="374" t="s">
        <v>7201</v>
      </c>
    </row>
    <row r="1176" spans="1:25" x14ac:dyDescent="0.25">
      <c r="A1176" s="275" t="s">
        <v>3005</v>
      </c>
      <c r="B1176" s="199" t="s">
        <v>60</v>
      </c>
      <c r="C1176" s="199" t="s">
        <v>543</v>
      </c>
      <c r="D1176" s="199" t="s">
        <v>2253</v>
      </c>
      <c r="E1176" s="199" t="s">
        <v>3006</v>
      </c>
      <c r="F1176" s="62" t="s">
        <v>6576</v>
      </c>
      <c r="G1176" s="62" t="str">
        <f>_xlfn.IFNA(VLOOKUP($A1176,'Engaged Deals'!$A:$J,2,FALSE),"No")</f>
        <v>No</v>
      </c>
      <c r="H1176" s="62" t="s">
        <v>66</v>
      </c>
      <c r="I1176" s="199" t="s">
        <v>32</v>
      </c>
      <c r="J1176" s="233">
        <v>42944</v>
      </c>
      <c r="K1176" s="234" t="s">
        <v>3007</v>
      </c>
      <c r="L1176" s="199" t="s">
        <v>47</v>
      </c>
      <c r="M1176" s="233">
        <v>42944</v>
      </c>
      <c r="N1176" s="236">
        <v>0</v>
      </c>
      <c r="O1176" s="373">
        <f t="shared" si="18"/>
        <v>0</v>
      </c>
      <c r="P1176" s="276">
        <v>1</v>
      </c>
      <c r="Q1176" s="235" t="s">
        <v>1597</v>
      </c>
      <c r="R1176" s="237" t="s">
        <v>125</v>
      </c>
      <c r="S1176" s="199" t="s">
        <v>13</v>
      </c>
      <c r="T1176" s="199" t="s">
        <v>126</v>
      </c>
      <c r="U1176" s="199" t="s">
        <v>127</v>
      </c>
      <c r="V1176" s="199" t="s">
        <v>5514</v>
      </c>
      <c r="W1176" s="199" t="s">
        <v>435</v>
      </c>
      <c r="Y1176" s="374" t="s">
        <v>7201</v>
      </c>
    </row>
    <row r="1177" spans="1:25" x14ac:dyDescent="0.25">
      <c r="A1177" s="273" t="s">
        <v>3623</v>
      </c>
      <c r="B1177" s="79" t="s">
        <v>59</v>
      </c>
      <c r="C1177" s="79" t="s">
        <v>468</v>
      </c>
      <c r="D1177" s="79" t="s">
        <v>3624</v>
      </c>
      <c r="E1177" s="79" t="s">
        <v>3625</v>
      </c>
      <c r="F1177" s="62" t="s">
        <v>26</v>
      </c>
      <c r="G1177" s="62" t="str">
        <f>_xlfn.IFNA(VLOOKUP($A1177,'Engaged Deals'!$A:$J,2,FALSE),"No")</f>
        <v>No</v>
      </c>
      <c r="H1177" s="62" t="s">
        <v>65</v>
      </c>
      <c r="I1177" s="79" t="s">
        <v>32</v>
      </c>
      <c r="J1177" s="80">
        <v>42916</v>
      </c>
      <c r="K1177" s="174" t="s">
        <v>3626</v>
      </c>
      <c r="L1177" s="79" t="s">
        <v>46</v>
      </c>
      <c r="M1177" s="238">
        <v>42916</v>
      </c>
      <c r="N1177" s="167">
        <v>72755</v>
      </c>
      <c r="O1177" s="373">
        <f t="shared" si="18"/>
        <v>7.2755E-2</v>
      </c>
      <c r="P1177" s="274">
        <v>12</v>
      </c>
      <c r="Q1177" s="238" t="s">
        <v>6111</v>
      </c>
      <c r="R1177" s="84" t="s">
        <v>103</v>
      </c>
      <c r="S1177" s="79" t="s">
        <v>8</v>
      </c>
      <c r="T1177" s="79" t="s">
        <v>104</v>
      </c>
      <c r="U1177" s="79" t="s">
        <v>105</v>
      </c>
      <c r="V1177" s="79" t="s">
        <v>5901</v>
      </c>
      <c r="W1177" s="79" t="s">
        <v>186</v>
      </c>
      <c r="Y1177" s="374" t="s">
        <v>7201</v>
      </c>
    </row>
    <row r="1178" spans="1:25" x14ac:dyDescent="0.25">
      <c r="A1178" s="273" t="s">
        <v>2413</v>
      </c>
      <c r="B1178" s="79" t="s">
        <v>61</v>
      </c>
      <c r="C1178" s="79" t="s">
        <v>61</v>
      </c>
      <c r="D1178" s="79" t="s">
        <v>575</v>
      </c>
      <c r="E1178" s="79" t="s">
        <v>2358</v>
      </c>
      <c r="F1178" s="62" t="s">
        <v>27</v>
      </c>
      <c r="G1178" s="62" t="str">
        <f>_xlfn.IFNA(VLOOKUP($A1178,'Engaged Deals'!$A:$J,2,FALSE),"No")</f>
        <v>No</v>
      </c>
      <c r="H1178" s="62" t="s">
        <v>65</v>
      </c>
      <c r="I1178" s="79" t="s">
        <v>39</v>
      </c>
      <c r="J1178" s="80">
        <v>42916</v>
      </c>
      <c r="K1178" s="174" t="s">
        <v>2414</v>
      </c>
      <c r="L1178" s="79" t="s">
        <v>47</v>
      </c>
      <c r="M1178" s="238">
        <v>42916</v>
      </c>
      <c r="N1178" s="167">
        <v>150000</v>
      </c>
      <c r="O1178" s="373">
        <f t="shared" si="18"/>
        <v>0.15</v>
      </c>
      <c r="P1178" s="274">
        <v>12</v>
      </c>
      <c r="Q1178" s="238" t="s">
        <v>361</v>
      </c>
      <c r="R1178" s="84" t="s">
        <v>103</v>
      </c>
      <c r="S1178" s="79" t="s">
        <v>7</v>
      </c>
      <c r="T1178" s="79" t="s">
        <v>388</v>
      </c>
      <c r="U1178" s="79" t="s">
        <v>389</v>
      </c>
      <c r="V1178" s="79" t="s">
        <v>5536</v>
      </c>
      <c r="W1178" s="79" t="s">
        <v>667</v>
      </c>
      <c r="Y1178" s="374" t="s">
        <v>7201</v>
      </c>
    </row>
    <row r="1179" spans="1:25" x14ac:dyDescent="0.25">
      <c r="A1179" s="275" t="s">
        <v>4152</v>
      </c>
      <c r="B1179" s="199" t="s">
        <v>60</v>
      </c>
      <c r="C1179" s="199" t="s">
        <v>543</v>
      </c>
      <c r="D1179" s="199" t="s">
        <v>4153</v>
      </c>
      <c r="E1179" s="199" t="s">
        <v>4154</v>
      </c>
      <c r="F1179" s="62" t="s">
        <v>6576</v>
      </c>
      <c r="G1179" s="62" t="str">
        <f>_xlfn.IFNA(VLOOKUP($A1179,'Engaged Deals'!$A:$J,2,FALSE),"No")</f>
        <v>No</v>
      </c>
      <c r="H1179" s="62" t="s">
        <v>66</v>
      </c>
      <c r="I1179" s="199" t="s">
        <v>32</v>
      </c>
      <c r="J1179" s="233">
        <v>42972</v>
      </c>
      <c r="K1179" s="234" t="s">
        <v>4155</v>
      </c>
      <c r="L1179" s="199" t="s">
        <v>47</v>
      </c>
      <c r="M1179" s="233">
        <v>42972</v>
      </c>
      <c r="N1179" s="236">
        <v>33333</v>
      </c>
      <c r="O1179" s="373">
        <f t="shared" si="18"/>
        <v>3.3333000000000002E-2</v>
      </c>
      <c r="P1179" s="276">
        <v>12</v>
      </c>
      <c r="Q1179" s="235" t="s">
        <v>7102</v>
      </c>
      <c r="R1179" s="237" t="s">
        <v>103</v>
      </c>
      <c r="S1179" s="199" t="s">
        <v>7</v>
      </c>
      <c r="T1179" s="199" t="s">
        <v>477</v>
      </c>
      <c r="U1179" s="199" t="s">
        <v>1138</v>
      </c>
      <c r="V1179" s="199" t="s">
        <v>6124</v>
      </c>
      <c r="W1179" s="199" t="s">
        <v>1091</v>
      </c>
      <c r="Y1179" s="374" t="s">
        <v>7201</v>
      </c>
    </row>
    <row r="1180" spans="1:25" x14ac:dyDescent="0.25">
      <c r="A1180" s="273" t="s">
        <v>6557</v>
      </c>
      <c r="B1180" s="79" t="s">
        <v>57</v>
      </c>
      <c r="C1180" s="79" t="s">
        <v>182</v>
      </c>
      <c r="D1180" s="79" t="s">
        <v>6558</v>
      </c>
      <c r="E1180" s="79" t="s">
        <v>316</v>
      </c>
      <c r="F1180" s="62" t="s">
        <v>25</v>
      </c>
      <c r="G1180" s="62" t="str">
        <f>_xlfn.IFNA(VLOOKUP($A1180,'Engaged Deals'!$A:$J,2,FALSE),"No")</f>
        <v>No</v>
      </c>
      <c r="H1180" s="62" t="s">
        <v>65</v>
      </c>
      <c r="I1180" s="79" t="s">
        <v>41</v>
      </c>
      <c r="J1180" s="80">
        <v>42912</v>
      </c>
      <c r="K1180" s="174" t="s">
        <v>6730</v>
      </c>
      <c r="L1180" s="79" t="s">
        <v>46</v>
      </c>
      <c r="M1180" s="238">
        <v>42912</v>
      </c>
      <c r="N1180" s="167">
        <v>300000</v>
      </c>
      <c r="O1180" s="373">
        <f t="shared" si="18"/>
        <v>0.3</v>
      </c>
      <c r="P1180" s="274">
        <v>12</v>
      </c>
      <c r="Q1180" s="238" t="s">
        <v>6513</v>
      </c>
      <c r="R1180" s="84" t="s">
        <v>103</v>
      </c>
      <c r="S1180" s="79" t="s">
        <v>7</v>
      </c>
      <c r="T1180" s="79" t="s">
        <v>477</v>
      </c>
      <c r="U1180" s="79"/>
      <c r="V1180" s="79" t="s">
        <v>6731</v>
      </c>
      <c r="W1180" s="79"/>
      <c r="Y1180" s="374" t="s">
        <v>7201</v>
      </c>
    </row>
    <row r="1181" spans="1:25" x14ac:dyDescent="0.25">
      <c r="A1181" s="275" t="s">
        <v>3709</v>
      </c>
      <c r="B1181" s="199" t="s">
        <v>56</v>
      </c>
      <c r="C1181" s="199" t="s">
        <v>161</v>
      </c>
      <c r="D1181" s="199" t="s">
        <v>3710</v>
      </c>
      <c r="E1181" s="199" t="s">
        <v>316</v>
      </c>
      <c r="F1181" s="62" t="s">
        <v>26</v>
      </c>
      <c r="G1181" s="62" t="str">
        <f>_xlfn.IFNA(VLOOKUP($A1181,'Engaged Deals'!$A:$J,2,FALSE),"No")</f>
        <v>No</v>
      </c>
      <c r="H1181" s="62" t="s">
        <v>66</v>
      </c>
      <c r="I1181" s="199" t="s">
        <v>33</v>
      </c>
      <c r="J1181" s="233">
        <v>42920</v>
      </c>
      <c r="K1181" s="234" t="s">
        <v>3711</v>
      </c>
      <c r="L1181" s="199" t="s">
        <v>46</v>
      </c>
      <c r="M1181" s="233">
        <v>42920</v>
      </c>
      <c r="N1181" s="236">
        <v>60000</v>
      </c>
      <c r="O1181" s="373">
        <f t="shared" si="18"/>
        <v>0.06</v>
      </c>
      <c r="P1181" s="276">
        <v>12</v>
      </c>
      <c r="Q1181" s="235" t="s">
        <v>573</v>
      </c>
      <c r="R1181" s="237" t="s">
        <v>125</v>
      </c>
      <c r="S1181" s="199" t="s">
        <v>9</v>
      </c>
      <c r="T1181" s="199" t="s">
        <v>184</v>
      </c>
      <c r="U1181" s="199" t="s">
        <v>185</v>
      </c>
      <c r="V1181" s="199" t="s">
        <v>5539</v>
      </c>
      <c r="W1181" s="199" t="s">
        <v>667</v>
      </c>
      <c r="Y1181" s="374" t="s">
        <v>7201</v>
      </c>
    </row>
    <row r="1182" spans="1:25" x14ac:dyDescent="0.25">
      <c r="A1182" s="273" t="s">
        <v>4822</v>
      </c>
      <c r="B1182" s="79" t="s">
        <v>60</v>
      </c>
      <c r="C1182" s="79" t="s">
        <v>138</v>
      </c>
      <c r="D1182" s="79" t="s">
        <v>1717</v>
      </c>
      <c r="E1182" s="79" t="s">
        <v>4823</v>
      </c>
      <c r="F1182" s="62" t="s">
        <v>26</v>
      </c>
      <c r="G1182" s="62" t="str">
        <f>_xlfn.IFNA(VLOOKUP($A1182,'Engaged Deals'!$A:$J,2,FALSE),"No")</f>
        <v>No</v>
      </c>
      <c r="H1182" s="62" t="s">
        <v>65</v>
      </c>
      <c r="I1182" s="79" t="s">
        <v>32</v>
      </c>
      <c r="J1182" s="80">
        <v>42916</v>
      </c>
      <c r="K1182" s="174" t="s">
        <v>4824</v>
      </c>
      <c r="L1182" s="79" t="s">
        <v>47</v>
      </c>
      <c r="M1182" s="238">
        <v>42916</v>
      </c>
      <c r="N1182" s="167">
        <v>0</v>
      </c>
      <c r="O1182" s="373">
        <f t="shared" si="18"/>
        <v>0</v>
      </c>
      <c r="P1182" s="274">
        <v>12</v>
      </c>
      <c r="Q1182" s="238" t="s">
        <v>812</v>
      </c>
      <c r="R1182" s="84" t="s">
        <v>292</v>
      </c>
      <c r="S1182" s="79" t="s">
        <v>7</v>
      </c>
      <c r="T1182" s="79" t="s">
        <v>388</v>
      </c>
      <c r="U1182" s="79" t="s">
        <v>389</v>
      </c>
      <c r="V1182" s="79" t="s">
        <v>6254</v>
      </c>
      <c r="W1182" s="79" t="s">
        <v>667</v>
      </c>
      <c r="Y1182" s="374" t="s">
        <v>7201</v>
      </c>
    </row>
    <row r="1183" spans="1:25" x14ac:dyDescent="0.25">
      <c r="A1183" s="273" t="s">
        <v>2410</v>
      </c>
      <c r="B1183" s="79" t="s">
        <v>62</v>
      </c>
      <c r="C1183" s="79" t="s">
        <v>1065</v>
      </c>
      <c r="D1183" s="79" t="s">
        <v>2411</v>
      </c>
      <c r="E1183" s="79" t="s">
        <v>2403</v>
      </c>
      <c r="F1183" s="62" t="s">
        <v>25</v>
      </c>
      <c r="G1183" s="62" t="str">
        <f>_xlfn.IFNA(VLOOKUP($A1183,'Engaged Deals'!$A:$J,2,FALSE),"No")</f>
        <v>No</v>
      </c>
      <c r="H1183" s="62" t="s">
        <v>65</v>
      </c>
      <c r="I1183" s="79" t="s">
        <v>35</v>
      </c>
      <c r="J1183" s="80">
        <v>42916</v>
      </c>
      <c r="K1183" s="174" t="s">
        <v>2412</v>
      </c>
      <c r="L1183" s="79" t="s">
        <v>47</v>
      </c>
      <c r="M1183" s="238">
        <v>42916</v>
      </c>
      <c r="N1183" s="167">
        <v>150000</v>
      </c>
      <c r="O1183" s="373">
        <f t="shared" si="18"/>
        <v>0.15</v>
      </c>
      <c r="P1183" s="274">
        <v>12</v>
      </c>
      <c r="Q1183" s="238" t="s">
        <v>172</v>
      </c>
      <c r="R1183" s="84" t="s">
        <v>103</v>
      </c>
      <c r="S1183" s="79" t="s">
        <v>7</v>
      </c>
      <c r="T1183" s="79" t="s">
        <v>477</v>
      </c>
      <c r="U1183" s="79" t="s">
        <v>1138</v>
      </c>
      <c r="V1183" s="79" t="s">
        <v>6050</v>
      </c>
      <c r="W1183" s="79" t="s">
        <v>667</v>
      </c>
      <c r="Y1183" s="374" t="s">
        <v>7201</v>
      </c>
    </row>
    <row r="1184" spans="1:25" x14ac:dyDescent="0.25">
      <c r="A1184" s="273" t="s">
        <v>3869</v>
      </c>
      <c r="B1184" s="79" t="s">
        <v>57</v>
      </c>
      <c r="C1184" s="79" t="s">
        <v>182</v>
      </c>
      <c r="D1184" s="79" t="s">
        <v>3870</v>
      </c>
      <c r="E1184" s="79" t="s">
        <v>3871</v>
      </c>
      <c r="F1184" s="62" t="s">
        <v>25</v>
      </c>
      <c r="G1184" s="62" t="str">
        <f>_xlfn.IFNA(VLOOKUP($A1184,'Engaged Deals'!$A:$J,2,FALSE),"No")</f>
        <v>No</v>
      </c>
      <c r="H1184" s="62" t="s">
        <v>65</v>
      </c>
      <c r="I1184" s="82" t="s">
        <v>41</v>
      </c>
      <c r="J1184" s="80">
        <v>42885</v>
      </c>
      <c r="K1184" s="174" t="s">
        <v>3872</v>
      </c>
      <c r="L1184" s="79" t="s">
        <v>47</v>
      </c>
      <c r="M1184" s="238">
        <v>42885</v>
      </c>
      <c r="N1184" s="167">
        <v>50000</v>
      </c>
      <c r="O1184" s="373">
        <f t="shared" si="18"/>
        <v>0.05</v>
      </c>
      <c r="P1184" s="274">
        <v>12</v>
      </c>
      <c r="Q1184" s="238" t="s">
        <v>7102</v>
      </c>
      <c r="R1184" s="84" t="s">
        <v>125</v>
      </c>
      <c r="S1184" s="79" t="s">
        <v>8</v>
      </c>
      <c r="T1184" s="79" t="s">
        <v>104</v>
      </c>
      <c r="U1184" s="79" t="s">
        <v>105</v>
      </c>
      <c r="V1184" s="79" t="s">
        <v>6141</v>
      </c>
      <c r="W1184" s="79" t="s">
        <v>768</v>
      </c>
      <c r="Y1184" s="374" t="s">
        <v>7201</v>
      </c>
    </row>
    <row r="1185" spans="1:25" x14ac:dyDescent="0.25">
      <c r="A1185" s="273" t="s">
        <v>3869</v>
      </c>
      <c r="B1185" s="79" t="s">
        <v>57</v>
      </c>
      <c r="C1185" s="79" t="s">
        <v>182</v>
      </c>
      <c r="D1185" s="79" t="s">
        <v>3870</v>
      </c>
      <c r="E1185" s="79" t="s">
        <v>3871</v>
      </c>
      <c r="F1185" s="62" t="s">
        <v>25</v>
      </c>
      <c r="G1185" s="62" t="str">
        <f>_xlfn.IFNA(VLOOKUP($A1185,'Engaged Deals'!$A:$J,2,FALSE),"No")</f>
        <v>No</v>
      </c>
      <c r="H1185" s="62" t="s">
        <v>65</v>
      </c>
      <c r="I1185" s="82" t="s">
        <v>41</v>
      </c>
      <c r="J1185" s="80">
        <v>42885</v>
      </c>
      <c r="K1185" s="174" t="s">
        <v>3872</v>
      </c>
      <c r="L1185" s="79" t="s">
        <v>47</v>
      </c>
      <c r="M1185" s="238">
        <v>42885</v>
      </c>
      <c r="N1185" s="167">
        <v>50000</v>
      </c>
      <c r="O1185" s="373">
        <f t="shared" si="18"/>
        <v>0.05</v>
      </c>
      <c r="P1185" s="274">
        <v>12</v>
      </c>
      <c r="Q1185" s="238" t="s">
        <v>7101</v>
      </c>
      <c r="R1185" s="84" t="s">
        <v>125</v>
      </c>
      <c r="S1185" s="79" t="s">
        <v>15</v>
      </c>
      <c r="T1185" s="79" t="s">
        <v>278</v>
      </c>
      <c r="U1185" s="79" t="s">
        <v>279</v>
      </c>
      <c r="V1185" s="79" t="s">
        <v>6141</v>
      </c>
      <c r="W1185" s="79" t="s">
        <v>768</v>
      </c>
      <c r="Y1185" s="374" t="s">
        <v>7201</v>
      </c>
    </row>
    <row r="1186" spans="1:25" x14ac:dyDescent="0.25">
      <c r="A1186" s="275" t="s">
        <v>3865</v>
      </c>
      <c r="B1186" s="199" t="s">
        <v>60</v>
      </c>
      <c r="C1186" s="199" t="s">
        <v>805</v>
      </c>
      <c r="D1186" s="199" t="s">
        <v>3866</v>
      </c>
      <c r="E1186" s="199" t="s">
        <v>3867</v>
      </c>
      <c r="F1186" s="62" t="s">
        <v>24</v>
      </c>
      <c r="G1186" s="62" t="str">
        <f>_xlfn.IFNA(VLOOKUP($A1186,'Engaged Deals'!$A:$J,2,FALSE),"No")</f>
        <v>No</v>
      </c>
      <c r="H1186" s="62" t="s">
        <v>66</v>
      </c>
      <c r="I1186" s="199" t="s">
        <v>38</v>
      </c>
      <c r="J1186" s="233">
        <v>43003</v>
      </c>
      <c r="K1186" s="234" t="s">
        <v>3868</v>
      </c>
      <c r="L1186" s="199" t="s">
        <v>47</v>
      </c>
      <c r="M1186" s="233">
        <v>43090</v>
      </c>
      <c r="N1186" s="236">
        <v>50000</v>
      </c>
      <c r="O1186" s="373">
        <f t="shared" si="18"/>
        <v>0.05</v>
      </c>
      <c r="P1186" s="276">
        <v>12</v>
      </c>
      <c r="Q1186" s="235" t="s">
        <v>226</v>
      </c>
      <c r="R1186" s="237" t="s">
        <v>103</v>
      </c>
      <c r="S1186" s="199" t="s">
        <v>7</v>
      </c>
      <c r="T1186" s="199" t="s">
        <v>388</v>
      </c>
      <c r="U1186" s="199" t="s">
        <v>389</v>
      </c>
      <c r="V1186" s="199" t="s">
        <v>6044</v>
      </c>
      <c r="W1186" s="199" t="s">
        <v>757</v>
      </c>
      <c r="Y1186" s="374" t="s">
        <v>7201</v>
      </c>
    </row>
    <row r="1187" spans="1:25" x14ac:dyDescent="0.25">
      <c r="A1187" s="273" t="s">
        <v>779</v>
      </c>
      <c r="B1187" s="79" t="s">
        <v>56</v>
      </c>
      <c r="C1187" s="79" t="s">
        <v>194</v>
      </c>
      <c r="D1187" s="79" t="s">
        <v>780</v>
      </c>
      <c r="E1187" s="79" t="s">
        <v>781</v>
      </c>
      <c r="F1187" s="62" t="s">
        <v>27</v>
      </c>
      <c r="G1187" s="62" t="str">
        <f>_xlfn.IFNA(VLOOKUP($A1187,'Engaged Deals'!$A:$J,2,FALSE),"No")</f>
        <v>No</v>
      </c>
      <c r="H1187" s="62" t="s">
        <v>65</v>
      </c>
      <c r="I1187" s="79" t="s">
        <v>40</v>
      </c>
      <c r="J1187" s="80">
        <v>42916</v>
      </c>
      <c r="K1187" s="174" t="s">
        <v>782</v>
      </c>
      <c r="L1187" s="79" t="s">
        <v>46</v>
      </c>
      <c r="M1187" s="238">
        <v>42916</v>
      </c>
      <c r="N1187" s="167">
        <v>500000</v>
      </c>
      <c r="O1187" s="373">
        <f t="shared" si="18"/>
        <v>0.5</v>
      </c>
      <c r="P1187" s="274">
        <v>12</v>
      </c>
      <c r="Q1187" s="238" t="s">
        <v>783</v>
      </c>
      <c r="R1187" s="84" t="s">
        <v>125</v>
      </c>
      <c r="S1187" s="79" t="s">
        <v>7</v>
      </c>
      <c r="T1187" s="79" t="s">
        <v>477</v>
      </c>
      <c r="U1187" s="79"/>
      <c r="V1187" s="79" t="s">
        <v>5499</v>
      </c>
      <c r="W1187" s="79"/>
      <c r="Y1187" s="374" t="s">
        <v>7201</v>
      </c>
    </row>
    <row r="1188" spans="1:25" x14ac:dyDescent="0.25">
      <c r="A1188" s="273" t="s">
        <v>4616</v>
      </c>
      <c r="B1188" s="79" t="s">
        <v>60</v>
      </c>
      <c r="C1188" s="79" t="s">
        <v>543</v>
      </c>
      <c r="D1188" s="79" t="s">
        <v>2766</v>
      </c>
      <c r="E1188" s="79" t="s">
        <v>1081</v>
      </c>
      <c r="F1188" s="62" t="s">
        <v>6576</v>
      </c>
      <c r="G1188" s="62" t="str">
        <f>_xlfn.IFNA(VLOOKUP($A1188,'Engaged Deals'!$A:$J,2,FALSE),"No")</f>
        <v>No</v>
      </c>
      <c r="H1188" s="62" t="s">
        <v>65</v>
      </c>
      <c r="I1188" s="79" t="s">
        <v>32</v>
      </c>
      <c r="J1188" s="80">
        <v>42892</v>
      </c>
      <c r="K1188" s="174" t="s">
        <v>4617</v>
      </c>
      <c r="L1188" s="79" t="s">
        <v>46</v>
      </c>
      <c r="M1188" s="238">
        <v>42892</v>
      </c>
      <c r="N1188" s="167">
        <v>10000</v>
      </c>
      <c r="O1188" s="373">
        <f t="shared" si="18"/>
        <v>0.01</v>
      </c>
      <c r="P1188" s="274">
        <v>12</v>
      </c>
      <c r="Q1188" s="238" t="s">
        <v>172</v>
      </c>
      <c r="R1188" s="84" t="s">
        <v>103</v>
      </c>
      <c r="S1188" s="79" t="s">
        <v>7</v>
      </c>
      <c r="T1188" s="79" t="s">
        <v>477</v>
      </c>
      <c r="U1188" s="79"/>
      <c r="V1188" s="79" t="s">
        <v>6057</v>
      </c>
      <c r="W1188" s="79" t="s">
        <v>356</v>
      </c>
      <c r="Y1188" s="374" t="s">
        <v>7201</v>
      </c>
    </row>
    <row r="1189" spans="1:25" x14ac:dyDescent="0.25">
      <c r="A1189" s="273" t="s">
        <v>6695</v>
      </c>
      <c r="B1189" s="79" t="s">
        <v>56</v>
      </c>
      <c r="C1189" s="79" t="s">
        <v>124</v>
      </c>
      <c r="D1189" s="79" t="s">
        <v>6696</v>
      </c>
      <c r="E1189" s="79" t="s">
        <v>316</v>
      </c>
      <c r="F1189" s="62" t="s">
        <v>28</v>
      </c>
      <c r="G1189" s="62" t="str">
        <f>_xlfn.IFNA(VLOOKUP($A1189,'Engaged Deals'!$A:$J,2,FALSE),"No")</f>
        <v>No</v>
      </c>
      <c r="H1189" s="62" t="s">
        <v>65</v>
      </c>
      <c r="I1189" s="79" t="s">
        <v>34</v>
      </c>
      <c r="J1189" s="80">
        <v>42908</v>
      </c>
      <c r="K1189" s="174" t="s">
        <v>6846</v>
      </c>
      <c r="L1189" s="79" t="s">
        <v>47</v>
      </c>
      <c r="M1189" s="238">
        <v>42908</v>
      </c>
      <c r="N1189" s="167">
        <v>23333</v>
      </c>
      <c r="O1189" s="373">
        <f t="shared" si="18"/>
        <v>2.3333E-2</v>
      </c>
      <c r="P1189" s="274">
        <v>12</v>
      </c>
      <c r="Q1189" s="238" t="s">
        <v>7102</v>
      </c>
      <c r="R1189" s="84" t="s">
        <v>103</v>
      </c>
      <c r="S1189" s="79" t="s">
        <v>7</v>
      </c>
      <c r="T1189" s="79" t="s">
        <v>477</v>
      </c>
      <c r="U1189" s="79" t="s">
        <v>1996</v>
      </c>
      <c r="V1189" s="79" t="s">
        <v>6845</v>
      </c>
      <c r="W1189" s="79" t="s">
        <v>356</v>
      </c>
      <c r="Y1189" s="374" t="s">
        <v>7201</v>
      </c>
    </row>
    <row r="1190" spans="1:25" x14ac:dyDescent="0.25">
      <c r="A1190" s="273" t="s">
        <v>1492</v>
      </c>
      <c r="B1190" s="79" t="s">
        <v>56</v>
      </c>
      <c r="C1190" s="79" t="s">
        <v>117</v>
      </c>
      <c r="D1190" s="79" t="s">
        <v>1493</v>
      </c>
      <c r="E1190" s="79" t="s">
        <v>1494</v>
      </c>
      <c r="F1190" s="62" t="s">
        <v>25</v>
      </c>
      <c r="G1190" s="62" t="str">
        <f>_xlfn.IFNA(VLOOKUP($A1190,'Engaged Deals'!$A:$J,2,FALSE),"No")</f>
        <v>No</v>
      </c>
      <c r="H1190" s="62" t="s">
        <v>65</v>
      </c>
      <c r="I1190" s="79" t="s">
        <v>35</v>
      </c>
      <c r="J1190" s="80">
        <v>42881</v>
      </c>
      <c r="K1190" s="174" t="s">
        <v>1495</v>
      </c>
      <c r="L1190" s="79" t="s">
        <v>47</v>
      </c>
      <c r="M1190" s="238">
        <v>42881</v>
      </c>
      <c r="N1190" s="167">
        <v>250000</v>
      </c>
      <c r="O1190" s="373">
        <f t="shared" si="18"/>
        <v>0.25</v>
      </c>
      <c r="P1190" s="274">
        <v>3</v>
      </c>
      <c r="Q1190" s="238" t="s">
        <v>5535</v>
      </c>
      <c r="R1190" s="84" t="s">
        <v>103</v>
      </c>
      <c r="S1190" s="79" t="s">
        <v>8</v>
      </c>
      <c r="T1190" s="79" t="s">
        <v>104</v>
      </c>
      <c r="U1190" s="79" t="s">
        <v>344</v>
      </c>
      <c r="V1190" s="79" t="s">
        <v>6746</v>
      </c>
      <c r="W1190" s="79" t="s">
        <v>1496</v>
      </c>
      <c r="Y1190" s="374" t="s">
        <v>7201</v>
      </c>
    </row>
    <row r="1191" spans="1:25" x14ac:dyDescent="0.25">
      <c r="A1191" s="275" t="s">
        <v>3676</v>
      </c>
      <c r="B1191" s="199" t="s">
        <v>57</v>
      </c>
      <c r="C1191" s="199" t="s">
        <v>324</v>
      </c>
      <c r="D1191" s="199" t="s">
        <v>3677</v>
      </c>
      <c r="E1191" s="199" t="s">
        <v>3678</v>
      </c>
      <c r="F1191" s="62" t="s">
        <v>26</v>
      </c>
      <c r="G1191" s="62" t="str">
        <f>_xlfn.IFNA(VLOOKUP($A1191,'Engaged Deals'!$A:$J,2,FALSE),"No")</f>
        <v>No</v>
      </c>
      <c r="H1191" s="62" t="s">
        <v>66</v>
      </c>
      <c r="I1191" s="199" t="s">
        <v>32</v>
      </c>
      <c r="J1191" s="233">
        <v>43008</v>
      </c>
      <c r="K1191" s="234" t="s">
        <v>3679</v>
      </c>
      <c r="L1191" s="199" t="s">
        <v>142</v>
      </c>
      <c r="M1191" s="233">
        <v>43008</v>
      </c>
      <c r="N1191" s="236">
        <v>62000</v>
      </c>
      <c r="O1191" s="373">
        <f t="shared" si="18"/>
        <v>6.2E-2</v>
      </c>
      <c r="P1191" s="276">
        <v>1</v>
      </c>
      <c r="Q1191" s="235" t="s">
        <v>826</v>
      </c>
      <c r="R1191" s="237" t="s">
        <v>125</v>
      </c>
      <c r="S1191" s="199" t="s">
        <v>13</v>
      </c>
      <c r="T1191" s="199" t="s">
        <v>1089</v>
      </c>
      <c r="U1191" s="199" t="s">
        <v>3680</v>
      </c>
      <c r="V1191" s="199" t="s">
        <v>6393</v>
      </c>
      <c r="W1191" s="199" t="s">
        <v>356</v>
      </c>
      <c r="Y1191" s="374" t="s">
        <v>7201</v>
      </c>
    </row>
    <row r="1192" spans="1:25" x14ac:dyDescent="0.25">
      <c r="A1192" s="275" t="s">
        <v>3676</v>
      </c>
      <c r="B1192" s="199" t="s">
        <v>57</v>
      </c>
      <c r="C1192" s="199" t="s">
        <v>324</v>
      </c>
      <c r="D1192" s="199" t="s">
        <v>3677</v>
      </c>
      <c r="E1192" s="199" t="s">
        <v>3678</v>
      </c>
      <c r="F1192" s="62" t="s">
        <v>26</v>
      </c>
      <c r="G1192" s="62" t="str">
        <f>_xlfn.IFNA(VLOOKUP($A1192,'Engaged Deals'!$A:$J,2,FALSE),"No")</f>
        <v>No</v>
      </c>
      <c r="H1192" s="62" t="s">
        <v>66</v>
      </c>
      <c r="I1192" s="199" t="s">
        <v>32</v>
      </c>
      <c r="J1192" s="233">
        <v>43008</v>
      </c>
      <c r="K1192" s="234" t="s">
        <v>3679</v>
      </c>
      <c r="L1192" s="199" t="s">
        <v>142</v>
      </c>
      <c r="M1192" s="233">
        <v>43008</v>
      </c>
      <c r="N1192" s="236">
        <v>46500</v>
      </c>
      <c r="O1192" s="373">
        <f t="shared" si="18"/>
        <v>4.65E-2</v>
      </c>
      <c r="P1192" s="276">
        <v>1</v>
      </c>
      <c r="Q1192" s="235" t="s">
        <v>826</v>
      </c>
      <c r="R1192" s="237" t="s">
        <v>125</v>
      </c>
      <c r="S1192" s="199" t="s">
        <v>13</v>
      </c>
      <c r="T1192" s="199" t="s">
        <v>1089</v>
      </c>
      <c r="U1192" s="199" t="s">
        <v>4047</v>
      </c>
      <c r="V1192" s="199" t="s">
        <v>6393</v>
      </c>
      <c r="W1192" s="199" t="s">
        <v>356</v>
      </c>
      <c r="Y1192" s="374" t="s">
        <v>7201</v>
      </c>
    </row>
    <row r="1193" spans="1:25" x14ac:dyDescent="0.25">
      <c r="A1193" s="273" t="s">
        <v>1814</v>
      </c>
      <c r="B1193" s="79" t="s">
        <v>56</v>
      </c>
      <c r="C1193" s="79" t="s">
        <v>124</v>
      </c>
      <c r="D1193" s="79" t="s">
        <v>1811</v>
      </c>
      <c r="E1193" s="79" t="s">
        <v>1812</v>
      </c>
      <c r="F1193" s="62" t="s">
        <v>24</v>
      </c>
      <c r="G1193" s="62" t="str">
        <f>_xlfn.IFNA(VLOOKUP($A1193,'Engaged Deals'!$A:$J,2,FALSE),"No")</f>
        <v>No</v>
      </c>
      <c r="H1193" s="62" t="s">
        <v>65</v>
      </c>
      <c r="I1193" s="79" t="s">
        <v>38</v>
      </c>
      <c r="J1193" s="80">
        <v>42916</v>
      </c>
      <c r="K1193" s="174" t="s">
        <v>1815</v>
      </c>
      <c r="L1193" s="79" t="s">
        <v>47</v>
      </c>
      <c r="M1193" s="238">
        <v>42916</v>
      </c>
      <c r="N1193" s="167">
        <v>200001</v>
      </c>
      <c r="O1193" s="373">
        <f t="shared" si="18"/>
        <v>0.20000100000000001</v>
      </c>
      <c r="P1193" s="274">
        <v>12</v>
      </c>
      <c r="Q1193" s="238" t="s">
        <v>172</v>
      </c>
      <c r="R1193" s="84" t="s">
        <v>103</v>
      </c>
      <c r="S1193" s="79" t="s">
        <v>7</v>
      </c>
      <c r="T1193" s="79" t="s">
        <v>477</v>
      </c>
      <c r="U1193" s="79" t="s">
        <v>1138</v>
      </c>
      <c r="V1193" s="79" t="s">
        <v>5902</v>
      </c>
      <c r="W1193" s="79" t="s">
        <v>356</v>
      </c>
      <c r="Y1193" s="374" t="s">
        <v>7201</v>
      </c>
    </row>
    <row r="1194" spans="1:25" x14ac:dyDescent="0.25">
      <c r="A1194" s="275" t="s">
        <v>735</v>
      </c>
      <c r="B1194" s="199" t="s">
        <v>56</v>
      </c>
      <c r="C1194" s="199" t="s">
        <v>510</v>
      </c>
      <c r="D1194" s="199" t="s">
        <v>736</v>
      </c>
      <c r="E1194" s="199" t="s">
        <v>737</v>
      </c>
      <c r="F1194" s="62" t="s">
        <v>27</v>
      </c>
      <c r="G1194" s="62" t="str">
        <f>_xlfn.IFNA(VLOOKUP($A1194,'Engaged Deals'!$A:$J,2,FALSE),"No")</f>
        <v>No</v>
      </c>
      <c r="H1194" s="62" t="s">
        <v>66</v>
      </c>
      <c r="I1194" s="199" t="s">
        <v>39</v>
      </c>
      <c r="J1194" s="233">
        <v>42976</v>
      </c>
      <c r="K1194" s="234" t="s">
        <v>738</v>
      </c>
      <c r="L1194" s="199" t="s">
        <v>46</v>
      </c>
      <c r="M1194" s="233">
        <v>42976</v>
      </c>
      <c r="N1194" s="236">
        <v>550000</v>
      </c>
      <c r="O1194" s="373">
        <f t="shared" si="18"/>
        <v>0.55000000000000004</v>
      </c>
      <c r="P1194" s="276">
        <v>1</v>
      </c>
      <c r="Q1194" s="235" t="s">
        <v>739</v>
      </c>
      <c r="R1194" s="237" t="s">
        <v>103</v>
      </c>
      <c r="S1194" s="199" t="s">
        <v>13</v>
      </c>
      <c r="T1194" s="199" t="s">
        <v>126</v>
      </c>
      <c r="U1194" s="199" t="s">
        <v>740</v>
      </c>
      <c r="V1194" s="199" t="s">
        <v>6313</v>
      </c>
      <c r="W1194" s="199"/>
      <c r="Y1194" s="374" t="s">
        <v>7201</v>
      </c>
    </row>
    <row r="1195" spans="1:25" x14ac:dyDescent="0.25">
      <c r="A1195" s="273" t="s">
        <v>6637</v>
      </c>
      <c r="B1195" s="79" t="s">
        <v>57</v>
      </c>
      <c r="C1195" s="79" t="s">
        <v>1046</v>
      </c>
      <c r="D1195" s="79" t="s">
        <v>6638</v>
      </c>
      <c r="E1195" s="79" t="s">
        <v>6639</v>
      </c>
      <c r="F1195" s="62" t="s">
        <v>26</v>
      </c>
      <c r="G1195" s="62" t="str">
        <f>_xlfn.IFNA(VLOOKUP($A1195,'Engaged Deals'!$A:$J,2,FALSE),"No")</f>
        <v>No</v>
      </c>
      <c r="H1195" s="62" t="s">
        <v>65</v>
      </c>
      <c r="I1195" s="82" t="s">
        <v>32</v>
      </c>
      <c r="J1195" s="80">
        <v>42912</v>
      </c>
      <c r="K1195" s="174" t="s">
        <v>6809</v>
      </c>
      <c r="L1195" s="79" t="s">
        <v>47</v>
      </c>
      <c r="M1195" s="238">
        <v>42912</v>
      </c>
      <c r="N1195" s="167">
        <v>80000</v>
      </c>
      <c r="O1195" s="373">
        <f t="shared" si="18"/>
        <v>0.08</v>
      </c>
      <c r="P1195" s="274">
        <v>1</v>
      </c>
      <c r="Q1195" s="238" t="s">
        <v>7329</v>
      </c>
      <c r="R1195" s="84" t="s">
        <v>103</v>
      </c>
      <c r="S1195" s="79" t="s">
        <v>7</v>
      </c>
      <c r="T1195" s="79" t="s">
        <v>921</v>
      </c>
      <c r="U1195" s="79" t="s">
        <v>6810</v>
      </c>
      <c r="V1195" s="79" t="s">
        <v>7330</v>
      </c>
      <c r="W1195" s="79" t="s">
        <v>667</v>
      </c>
      <c r="Y1195" s="374" t="s">
        <v>7201</v>
      </c>
    </row>
    <row r="1196" spans="1:25" x14ac:dyDescent="0.25">
      <c r="A1196" s="273" t="s">
        <v>6637</v>
      </c>
      <c r="B1196" s="79" t="s">
        <v>57</v>
      </c>
      <c r="C1196" s="79" t="s">
        <v>1046</v>
      </c>
      <c r="D1196" s="79" t="s">
        <v>6638</v>
      </c>
      <c r="E1196" s="79" t="s">
        <v>6639</v>
      </c>
      <c r="F1196" s="62" t="s">
        <v>26</v>
      </c>
      <c r="G1196" s="62" t="str">
        <f>_xlfn.IFNA(VLOOKUP($A1196,'Engaged Deals'!$A:$J,2,FALSE),"No")</f>
        <v>No</v>
      </c>
      <c r="H1196" s="62" t="s">
        <v>65</v>
      </c>
      <c r="I1196" s="82" t="s">
        <v>32</v>
      </c>
      <c r="J1196" s="80">
        <v>42912</v>
      </c>
      <c r="K1196" s="174" t="s">
        <v>6809</v>
      </c>
      <c r="L1196" s="79" t="s">
        <v>47</v>
      </c>
      <c r="M1196" s="238">
        <v>42912</v>
      </c>
      <c r="N1196" s="167">
        <v>24000</v>
      </c>
      <c r="O1196" s="373">
        <f t="shared" si="18"/>
        <v>2.4E-2</v>
      </c>
      <c r="P1196" s="274">
        <v>12</v>
      </c>
      <c r="Q1196" s="238" t="s">
        <v>7329</v>
      </c>
      <c r="R1196" s="84" t="s">
        <v>125</v>
      </c>
      <c r="S1196" s="79" t="s">
        <v>18</v>
      </c>
      <c r="T1196" s="79" t="s">
        <v>316</v>
      </c>
      <c r="U1196" s="79" t="s">
        <v>6370</v>
      </c>
      <c r="V1196" s="79" t="s">
        <v>7330</v>
      </c>
      <c r="W1196" s="79" t="s">
        <v>667</v>
      </c>
      <c r="Y1196" s="374" t="s">
        <v>7201</v>
      </c>
    </row>
    <row r="1197" spans="1:25" x14ac:dyDescent="0.25">
      <c r="A1197" s="275" t="s">
        <v>1749</v>
      </c>
      <c r="B1197" s="199" t="s">
        <v>60</v>
      </c>
      <c r="C1197" s="199" t="s">
        <v>805</v>
      </c>
      <c r="D1197" s="199" t="s">
        <v>1750</v>
      </c>
      <c r="E1197" s="199" t="s">
        <v>1751</v>
      </c>
      <c r="F1197" s="62" t="s">
        <v>27</v>
      </c>
      <c r="G1197" s="62" t="str">
        <f>_xlfn.IFNA(VLOOKUP($A1197,'Engaged Deals'!$A:$J,2,FALSE),"No")</f>
        <v>No</v>
      </c>
      <c r="H1197" s="62" t="s">
        <v>66</v>
      </c>
      <c r="I1197" s="199" t="s">
        <v>39</v>
      </c>
      <c r="J1197" s="233">
        <v>42970</v>
      </c>
      <c r="K1197" s="234" t="s">
        <v>1752</v>
      </c>
      <c r="L1197" s="199" t="s">
        <v>46</v>
      </c>
      <c r="M1197" s="233">
        <v>42970</v>
      </c>
      <c r="N1197" s="236">
        <v>230000</v>
      </c>
      <c r="O1197" s="373">
        <f t="shared" si="18"/>
        <v>0.23</v>
      </c>
      <c r="P1197" s="276">
        <v>1</v>
      </c>
      <c r="Q1197" s="235" t="s">
        <v>1753</v>
      </c>
      <c r="R1197" s="237" t="s">
        <v>103</v>
      </c>
      <c r="S1197" s="199" t="s">
        <v>13</v>
      </c>
      <c r="T1197" s="199" t="s">
        <v>126</v>
      </c>
      <c r="U1197" s="199"/>
      <c r="V1197" s="199" t="s">
        <v>6343</v>
      </c>
      <c r="W1197" s="199"/>
      <c r="Y1197" s="374" t="s">
        <v>7201</v>
      </c>
    </row>
    <row r="1198" spans="1:25" x14ac:dyDescent="0.25">
      <c r="A1198" s="275" t="s">
        <v>1749</v>
      </c>
      <c r="B1198" s="199" t="s">
        <v>60</v>
      </c>
      <c r="C1198" s="199" t="s">
        <v>805</v>
      </c>
      <c r="D1198" s="199" t="s">
        <v>1750</v>
      </c>
      <c r="E1198" s="199" t="s">
        <v>1751</v>
      </c>
      <c r="F1198" s="62" t="s">
        <v>27</v>
      </c>
      <c r="G1198" s="62" t="str">
        <f>_xlfn.IFNA(VLOOKUP($A1198,'Engaged Deals'!$A:$J,2,FALSE),"No")</f>
        <v>No</v>
      </c>
      <c r="H1198" s="62" t="s">
        <v>66</v>
      </c>
      <c r="I1198" s="199" t="s">
        <v>39</v>
      </c>
      <c r="J1198" s="233">
        <v>42970</v>
      </c>
      <c r="K1198" s="234" t="s">
        <v>1752</v>
      </c>
      <c r="L1198" s="199" t="s">
        <v>46</v>
      </c>
      <c r="M1198" s="233">
        <v>42970</v>
      </c>
      <c r="N1198" s="236">
        <v>100000</v>
      </c>
      <c r="O1198" s="373">
        <f t="shared" si="18"/>
        <v>0.1</v>
      </c>
      <c r="P1198" s="276">
        <v>1</v>
      </c>
      <c r="Q1198" s="235" t="s">
        <v>3260</v>
      </c>
      <c r="R1198" s="237" t="s">
        <v>125</v>
      </c>
      <c r="S1198" s="199" t="s">
        <v>15</v>
      </c>
      <c r="T1198" s="199" t="s">
        <v>278</v>
      </c>
      <c r="U1198" s="199"/>
      <c r="V1198" s="199" t="s">
        <v>6343</v>
      </c>
      <c r="W1198" s="199"/>
      <c r="Y1198" s="374" t="s">
        <v>7201</v>
      </c>
    </row>
    <row r="1199" spans="1:25" x14ac:dyDescent="0.25">
      <c r="A1199" s="273" t="s">
        <v>6552</v>
      </c>
      <c r="B1199" s="79" t="s">
        <v>56</v>
      </c>
      <c r="C1199" s="79" t="s">
        <v>194</v>
      </c>
      <c r="D1199" s="79" t="s">
        <v>7156</v>
      </c>
      <c r="E1199" s="79" t="s">
        <v>6553</v>
      </c>
      <c r="F1199" s="62" t="s">
        <v>27</v>
      </c>
      <c r="G1199" s="62" t="str">
        <f>_xlfn.IFNA(VLOOKUP($A1199,'Engaged Deals'!$A:$J,2,FALSE),"No")</f>
        <v>No</v>
      </c>
      <c r="H1199" s="62" t="s">
        <v>65</v>
      </c>
      <c r="I1199" s="79" t="s">
        <v>40</v>
      </c>
      <c r="J1199" s="80">
        <v>42912</v>
      </c>
      <c r="K1199" s="174" t="s">
        <v>6727</v>
      </c>
      <c r="L1199" s="79" t="s">
        <v>47</v>
      </c>
      <c r="M1199" s="238">
        <v>42916</v>
      </c>
      <c r="N1199" s="167">
        <v>350000</v>
      </c>
      <c r="O1199" s="373">
        <f t="shared" si="18"/>
        <v>0.35</v>
      </c>
      <c r="P1199" s="274">
        <v>3</v>
      </c>
      <c r="Q1199" s="238" t="s">
        <v>6513</v>
      </c>
      <c r="R1199" s="84" t="s">
        <v>125</v>
      </c>
      <c r="S1199" s="79" t="s">
        <v>8</v>
      </c>
      <c r="T1199" s="79" t="s">
        <v>104</v>
      </c>
      <c r="U1199" s="79" t="s">
        <v>105</v>
      </c>
      <c r="V1199" s="79" t="s">
        <v>5496</v>
      </c>
      <c r="W1199" s="79" t="s">
        <v>186</v>
      </c>
      <c r="Y1199" s="374" t="s">
        <v>7201</v>
      </c>
    </row>
    <row r="1200" spans="1:25" x14ac:dyDescent="0.25">
      <c r="A1200" s="273" t="s">
        <v>1917</v>
      </c>
      <c r="B1200" s="79" t="s">
        <v>57</v>
      </c>
      <c r="C1200" s="79" t="s">
        <v>775</v>
      </c>
      <c r="D1200" s="79" t="s">
        <v>1918</v>
      </c>
      <c r="E1200" s="79" t="s">
        <v>1919</v>
      </c>
      <c r="F1200" s="62" t="s">
        <v>26</v>
      </c>
      <c r="G1200" s="62" t="str">
        <f>_xlfn.IFNA(VLOOKUP($A1200,'Engaged Deals'!$A:$J,2,FALSE),"No")</f>
        <v>No</v>
      </c>
      <c r="H1200" s="62" t="s">
        <v>65</v>
      </c>
      <c r="I1200" s="79" t="s">
        <v>32</v>
      </c>
      <c r="J1200" s="80">
        <v>42916</v>
      </c>
      <c r="K1200" s="174" t="s">
        <v>1920</v>
      </c>
      <c r="L1200" s="79" t="s">
        <v>47</v>
      </c>
      <c r="M1200" s="238">
        <v>42916</v>
      </c>
      <c r="N1200" s="167">
        <v>200000</v>
      </c>
      <c r="O1200" s="373">
        <f t="shared" si="18"/>
        <v>0.2</v>
      </c>
      <c r="P1200" s="274">
        <v>12</v>
      </c>
      <c r="Q1200" s="238" t="s">
        <v>5619</v>
      </c>
      <c r="R1200" s="84" t="s">
        <v>103</v>
      </c>
      <c r="S1200" s="79" t="s">
        <v>8</v>
      </c>
      <c r="T1200" s="79" t="s">
        <v>158</v>
      </c>
      <c r="U1200" s="79" t="s">
        <v>5919</v>
      </c>
      <c r="V1200" s="79" t="s">
        <v>5920</v>
      </c>
      <c r="W1200" s="79" t="s">
        <v>1921</v>
      </c>
      <c r="Y1200" s="374" t="s">
        <v>7201</v>
      </c>
    </row>
    <row r="1201" spans="1:25" x14ac:dyDescent="0.25">
      <c r="A1201" s="273" t="s">
        <v>4138</v>
      </c>
      <c r="B1201" s="79" t="s">
        <v>56</v>
      </c>
      <c r="C1201" s="79" t="s">
        <v>124</v>
      </c>
      <c r="D1201" s="79" t="s">
        <v>4139</v>
      </c>
      <c r="E1201" s="79" t="s">
        <v>4140</v>
      </c>
      <c r="F1201" s="62" t="s">
        <v>26</v>
      </c>
      <c r="G1201" s="62" t="str">
        <f>_xlfn.IFNA(VLOOKUP($A1201,'Engaged Deals'!$A:$J,2,FALSE),"No")</f>
        <v>No</v>
      </c>
      <c r="H1201" s="62" t="s">
        <v>66</v>
      </c>
      <c r="I1201" s="79" t="s">
        <v>32</v>
      </c>
      <c r="J1201" s="80">
        <v>42978</v>
      </c>
      <c r="K1201" s="174" t="s">
        <v>4141</v>
      </c>
      <c r="L1201" s="79" t="s">
        <v>46</v>
      </c>
      <c r="M1201" s="80">
        <v>42978</v>
      </c>
      <c r="N1201" s="167">
        <v>33334</v>
      </c>
      <c r="O1201" s="373">
        <f t="shared" si="18"/>
        <v>3.3334000000000003E-2</v>
      </c>
      <c r="P1201" s="274">
        <v>12</v>
      </c>
      <c r="Q1201" s="238" t="s">
        <v>7221</v>
      </c>
      <c r="R1201" s="84" t="s">
        <v>125</v>
      </c>
      <c r="S1201" s="79" t="s">
        <v>8</v>
      </c>
      <c r="T1201" s="79" t="s">
        <v>104</v>
      </c>
      <c r="U1201" s="79"/>
      <c r="V1201" s="79" t="s">
        <v>6179</v>
      </c>
      <c r="W1201" s="79"/>
      <c r="Y1201" s="374" t="s">
        <v>7201</v>
      </c>
    </row>
    <row r="1202" spans="1:25" x14ac:dyDescent="0.25">
      <c r="A1202" s="126" t="s">
        <v>6541</v>
      </c>
      <c r="B1202" s="126" t="s">
        <v>59</v>
      </c>
      <c r="C1202" s="79" t="s">
        <v>468</v>
      </c>
      <c r="D1202" s="126" t="s">
        <v>7152</v>
      </c>
      <c r="E1202" s="126" t="s">
        <v>6542</v>
      </c>
      <c r="F1202" s="62" t="s">
        <v>28</v>
      </c>
      <c r="G1202" s="62" t="str">
        <f>_xlfn.IFNA(VLOOKUP($A1202,'Engaged Deals'!$A:$J,2,FALSE),"No")</f>
        <v>No</v>
      </c>
      <c r="H1202" s="62" t="s">
        <v>65</v>
      </c>
      <c r="I1202" s="126" t="s">
        <v>42</v>
      </c>
      <c r="J1202" s="127">
        <v>42915</v>
      </c>
      <c r="K1202" s="195">
        <v>42480</v>
      </c>
      <c r="L1202" s="126" t="s">
        <v>48</v>
      </c>
      <c r="M1202" s="195">
        <v>42915</v>
      </c>
      <c r="N1202" s="128">
        <v>500000</v>
      </c>
      <c r="O1202" s="373">
        <f t="shared" si="18"/>
        <v>0.5</v>
      </c>
      <c r="P1202" s="277">
        <v>12</v>
      </c>
      <c r="Q1202" s="127">
        <v>42817</v>
      </c>
      <c r="R1202" s="202" t="s">
        <v>292</v>
      </c>
      <c r="S1202" s="199" t="s">
        <v>8</v>
      </c>
      <c r="T1202" s="126" t="s">
        <v>162</v>
      </c>
      <c r="U1202" s="126" t="s">
        <v>105</v>
      </c>
      <c r="V1202" s="126" t="s">
        <v>6721</v>
      </c>
      <c r="W1202" s="126" t="s">
        <v>6859</v>
      </c>
      <c r="Y1202" s="374" t="s">
        <v>7201</v>
      </c>
    </row>
    <row r="1203" spans="1:25" x14ac:dyDescent="0.25">
      <c r="A1203" s="273" t="s">
        <v>5686</v>
      </c>
      <c r="B1203" s="79" t="s">
        <v>60</v>
      </c>
      <c r="C1203" s="79" t="s">
        <v>805</v>
      </c>
      <c r="D1203" s="79" t="s">
        <v>6598</v>
      </c>
      <c r="E1203" s="79" t="s">
        <v>1287</v>
      </c>
      <c r="F1203" s="62" t="s">
        <v>28</v>
      </c>
      <c r="G1203" s="62" t="str">
        <f>_xlfn.IFNA(VLOOKUP($A1203,'Engaged Deals'!$A:$J,2,FALSE),"No")</f>
        <v>No</v>
      </c>
      <c r="H1203" s="62" t="s">
        <v>65</v>
      </c>
      <c r="I1203" s="79" t="s">
        <v>42</v>
      </c>
      <c r="J1203" s="80">
        <v>42905</v>
      </c>
      <c r="K1203" s="174" t="s">
        <v>5971</v>
      </c>
      <c r="L1203" s="79" t="s">
        <v>47</v>
      </c>
      <c r="M1203" s="238">
        <v>42916</v>
      </c>
      <c r="N1203" s="167">
        <v>150000</v>
      </c>
      <c r="O1203" s="373">
        <f t="shared" si="18"/>
        <v>0.15</v>
      </c>
      <c r="P1203" s="274">
        <v>12</v>
      </c>
      <c r="Q1203" s="238" t="s">
        <v>6513</v>
      </c>
      <c r="R1203" s="84" t="s">
        <v>103</v>
      </c>
      <c r="S1203" s="79" t="s">
        <v>7</v>
      </c>
      <c r="T1203" s="79" t="s">
        <v>477</v>
      </c>
      <c r="U1203" s="79" t="s">
        <v>1996</v>
      </c>
      <c r="V1203" s="79" t="s">
        <v>5972</v>
      </c>
      <c r="W1203" s="79" t="s">
        <v>757</v>
      </c>
      <c r="Y1203" s="374" t="s">
        <v>7201</v>
      </c>
    </row>
    <row r="1204" spans="1:25" x14ac:dyDescent="0.25">
      <c r="A1204" s="275" t="s">
        <v>4481</v>
      </c>
      <c r="B1204" s="199" t="s">
        <v>57</v>
      </c>
      <c r="C1204" s="199" t="s">
        <v>324</v>
      </c>
      <c r="D1204" s="199" t="s">
        <v>4482</v>
      </c>
      <c r="E1204" s="199" t="s">
        <v>316</v>
      </c>
      <c r="F1204" s="62" t="s">
        <v>26</v>
      </c>
      <c r="G1204" s="62" t="str">
        <f>_xlfn.IFNA(VLOOKUP($A1204,'Engaged Deals'!$A:$J,2,FALSE),"No")</f>
        <v>No</v>
      </c>
      <c r="H1204" s="62" t="s">
        <v>67</v>
      </c>
      <c r="I1204" s="199" t="s">
        <v>33</v>
      </c>
      <c r="J1204" s="233">
        <v>43097</v>
      </c>
      <c r="K1204" s="234" t="s">
        <v>4483</v>
      </c>
      <c r="L1204" s="199" t="s">
        <v>47</v>
      </c>
      <c r="M1204" s="235">
        <v>43097</v>
      </c>
      <c r="N1204" s="236">
        <v>15500</v>
      </c>
      <c r="O1204" s="373">
        <f t="shared" si="18"/>
        <v>1.55E-2</v>
      </c>
      <c r="P1204" s="276">
        <v>12</v>
      </c>
      <c r="Q1204" s="235" t="s">
        <v>5535</v>
      </c>
      <c r="R1204" s="237" t="s">
        <v>103</v>
      </c>
      <c r="S1204" s="199" t="s">
        <v>9</v>
      </c>
      <c r="T1204" s="199" t="s">
        <v>184</v>
      </c>
      <c r="U1204" s="199" t="s">
        <v>185</v>
      </c>
      <c r="V1204" s="199" t="s">
        <v>5833</v>
      </c>
      <c r="W1204" s="199" t="s">
        <v>4484</v>
      </c>
      <c r="Y1204" s="374" t="s">
        <v>7201</v>
      </c>
    </row>
    <row r="1205" spans="1:25" x14ac:dyDescent="0.25">
      <c r="A1205" s="273" t="s">
        <v>1913</v>
      </c>
      <c r="B1205" s="79" t="s">
        <v>56</v>
      </c>
      <c r="C1205" s="79" t="s">
        <v>161</v>
      </c>
      <c r="D1205" s="79" t="s">
        <v>1914</v>
      </c>
      <c r="E1205" s="79" t="s">
        <v>829</v>
      </c>
      <c r="F1205" s="62" t="s">
        <v>26</v>
      </c>
      <c r="G1205" s="62" t="str">
        <f>_xlfn.IFNA(VLOOKUP($A1205,'Engaged Deals'!$A:$J,2,FALSE),"No")</f>
        <v>No</v>
      </c>
      <c r="H1205" s="62" t="s">
        <v>66</v>
      </c>
      <c r="I1205" s="79" t="s">
        <v>33</v>
      </c>
      <c r="J1205" s="80">
        <v>42944</v>
      </c>
      <c r="K1205" s="174" t="s">
        <v>1915</v>
      </c>
      <c r="L1205" s="79" t="s">
        <v>47</v>
      </c>
      <c r="M1205" s="80">
        <v>42944</v>
      </c>
      <c r="N1205" s="167">
        <v>200000</v>
      </c>
      <c r="O1205" s="373">
        <f t="shared" si="18"/>
        <v>0.2</v>
      </c>
      <c r="P1205" s="274">
        <v>4</v>
      </c>
      <c r="Q1205" s="238" t="s">
        <v>1916</v>
      </c>
      <c r="R1205" s="84" t="s">
        <v>103</v>
      </c>
      <c r="S1205" s="79" t="s">
        <v>8</v>
      </c>
      <c r="T1205" s="79" t="s">
        <v>104</v>
      </c>
      <c r="U1205" s="79" t="s">
        <v>105</v>
      </c>
      <c r="V1205" s="79" t="s">
        <v>5918</v>
      </c>
      <c r="W1205" s="79" t="s">
        <v>186</v>
      </c>
      <c r="Y1205" s="374" t="s">
        <v>7201</v>
      </c>
    </row>
    <row r="1206" spans="1:25" x14ac:dyDescent="0.25">
      <c r="A1206" s="273" t="s">
        <v>3458</v>
      </c>
      <c r="B1206" s="79" t="s">
        <v>60</v>
      </c>
      <c r="C1206" s="79" t="s">
        <v>138</v>
      </c>
      <c r="D1206" s="79" t="s">
        <v>3459</v>
      </c>
      <c r="E1206" s="79" t="s">
        <v>3460</v>
      </c>
      <c r="F1206" s="62" t="s">
        <v>27</v>
      </c>
      <c r="G1206" s="62" t="str">
        <f>_xlfn.IFNA(VLOOKUP($A1206,'Engaged Deals'!$A:$J,2,FALSE),"No")</f>
        <v>No</v>
      </c>
      <c r="H1206" s="62" t="s">
        <v>65</v>
      </c>
      <c r="I1206" s="79" t="s">
        <v>39</v>
      </c>
      <c r="J1206" s="80">
        <v>42878</v>
      </c>
      <c r="K1206" s="174" t="s">
        <v>3461</v>
      </c>
      <c r="L1206" s="79" t="s">
        <v>46</v>
      </c>
      <c r="M1206" s="238">
        <v>42878</v>
      </c>
      <c r="N1206" s="167">
        <v>93000</v>
      </c>
      <c r="O1206" s="373">
        <f t="shared" si="18"/>
        <v>9.2999999999999999E-2</v>
      </c>
      <c r="P1206" s="274">
        <v>1</v>
      </c>
      <c r="Q1206" s="238" t="s">
        <v>226</v>
      </c>
      <c r="R1206" s="84" t="s">
        <v>125</v>
      </c>
      <c r="S1206" s="79" t="s">
        <v>8</v>
      </c>
      <c r="T1206" s="79" t="s">
        <v>104</v>
      </c>
      <c r="U1206" s="79" t="s">
        <v>105</v>
      </c>
      <c r="V1206" s="79" t="s">
        <v>6090</v>
      </c>
      <c r="W1206" s="79"/>
      <c r="Y1206" s="374" t="s">
        <v>7201</v>
      </c>
    </row>
    <row r="1207" spans="1:25" x14ac:dyDescent="0.25">
      <c r="A1207" s="278" t="s">
        <v>7617</v>
      </c>
      <c r="B1207" s="268" t="s">
        <v>56</v>
      </c>
      <c r="C1207" s="268" t="s">
        <v>510</v>
      </c>
      <c r="D1207" s="268" t="s">
        <v>7618</v>
      </c>
      <c r="E1207" s="268" t="s">
        <v>7619</v>
      </c>
      <c r="F1207" s="62" t="s">
        <v>26</v>
      </c>
      <c r="G1207" s="62" t="str">
        <f>_xlfn.IFNA(VLOOKUP($A1207,'Engaged Deals'!$A:$J,2,FALSE),"No")</f>
        <v>No</v>
      </c>
      <c r="H1207" s="62" t="s">
        <v>66</v>
      </c>
      <c r="I1207" s="268" t="s">
        <v>32</v>
      </c>
      <c r="J1207" s="269">
        <v>42920</v>
      </c>
      <c r="K1207" s="270" t="s">
        <v>7620</v>
      </c>
      <c r="L1207" s="268" t="s">
        <v>46</v>
      </c>
      <c r="M1207" s="269">
        <v>42920</v>
      </c>
      <c r="N1207" s="271">
        <v>80000</v>
      </c>
      <c r="O1207" s="373">
        <f t="shared" si="18"/>
        <v>0.08</v>
      </c>
      <c r="P1207" s="280">
        <v>12</v>
      </c>
      <c r="Q1207" s="279" t="s">
        <v>7104</v>
      </c>
      <c r="R1207" s="272" t="s">
        <v>125</v>
      </c>
      <c r="S1207" s="268" t="s">
        <v>8</v>
      </c>
      <c r="T1207" s="268" t="s">
        <v>104</v>
      </c>
      <c r="U1207" s="268"/>
      <c r="V1207" s="199" t="s">
        <v>7621</v>
      </c>
      <c r="W1207" s="199"/>
      <c r="Y1207" s="374" t="s">
        <v>7201</v>
      </c>
    </row>
    <row r="1208" spans="1:25" x14ac:dyDescent="0.25">
      <c r="A1208" s="275" t="s">
        <v>514</v>
      </c>
      <c r="B1208" s="199" t="s">
        <v>56</v>
      </c>
      <c r="C1208" s="199" t="s">
        <v>161</v>
      </c>
      <c r="D1208" s="199" t="s">
        <v>515</v>
      </c>
      <c r="E1208" s="199" t="s">
        <v>516</v>
      </c>
      <c r="F1208" s="62" t="s">
        <v>26</v>
      </c>
      <c r="G1208" s="62" t="str">
        <f>_xlfn.IFNA(VLOOKUP($A1208,'Engaged Deals'!$A:$J,2,FALSE),"No")</f>
        <v>No</v>
      </c>
      <c r="H1208" s="62" t="s">
        <v>66</v>
      </c>
      <c r="I1208" s="199" t="s">
        <v>32</v>
      </c>
      <c r="J1208" s="233">
        <v>42993</v>
      </c>
      <c r="K1208" s="234" t="s">
        <v>517</v>
      </c>
      <c r="L1208" s="199" t="s">
        <v>47</v>
      </c>
      <c r="M1208" s="233">
        <v>42993</v>
      </c>
      <c r="N1208" s="236">
        <v>1000000</v>
      </c>
      <c r="O1208" s="373">
        <f t="shared" si="18"/>
        <v>1</v>
      </c>
      <c r="P1208" s="276">
        <v>12</v>
      </c>
      <c r="Q1208" s="235" t="s">
        <v>7102</v>
      </c>
      <c r="R1208" s="237" t="s">
        <v>103</v>
      </c>
      <c r="S1208" s="199" t="s">
        <v>8</v>
      </c>
      <c r="T1208" s="199" t="s">
        <v>134</v>
      </c>
      <c r="U1208" s="199" t="s">
        <v>518</v>
      </c>
      <c r="V1208" s="199" t="s">
        <v>6074</v>
      </c>
      <c r="W1208" s="199" t="s">
        <v>519</v>
      </c>
      <c r="Y1208" s="374" t="s">
        <v>7201</v>
      </c>
    </row>
    <row r="1209" spans="1:25" x14ac:dyDescent="0.25">
      <c r="A1209" s="273" t="s">
        <v>1571</v>
      </c>
      <c r="B1209" s="79" t="s">
        <v>59</v>
      </c>
      <c r="C1209" s="79" t="s">
        <v>468</v>
      </c>
      <c r="D1209" s="79" t="s">
        <v>1572</v>
      </c>
      <c r="E1209" s="79" t="s">
        <v>1220</v>
      </c>
      <c r="F1209" s="62" t="s">
        <v>26</v>
      </c>
      <c r="G1209" s="62" t="str">
        <f>_xlfn.IFNA(VLOOKUP($A1209,'Engaged Deals'!$A:$J,2,FALSE),"No")</f>
        <v>No</v>
      </c>
      <c r="H1209" s="62" t="s">
        <v>65</v>
      </c>
      <c r="I1209" s="79" t="s">
        <v>32</v>
      </c>
      <c r="J1209" s="80">
        <v>42916</v>
      </c>
      <c r="K1209" s="174" t="s">
        <v>1573</v>
      </c>
      <c r="L1209" s="79" t="s">
        <v>48</v>
      </c>
      <c r="M1209" s="238">
        <v>42916</v>
      </c>
      <c r="N1209" s="167">
        <v>250000</v>
      </c>
      <c r="O1209" s="373">
        <f t="shared" si="18"/>
        <v>0.25</v>
      </c>
      <c r="P1209" s="274">
        <v>1</v>
      </c>
      <c r="Q1209" s="238" t="s">
        <v>5880</v>
      </c>
      <c r="R1209" s="84" t="s">
        <v>103</v>
      </c>
      <c r="S1209" s="79" t="s">
        <v>13</v>
      </c>
      <c r="T1209" s="79" t="s">
        <v>126</v>
      </c>
      <c r="U1209" s="79" t="s">
        <v>733</v>
      </c>
      <c r="V1209" s="79" t="s">
        <v>5881</v>
      </c>
      <c r="W1209" s="79" t="s">
        <v>356</v>
      </c>
      <c r="Y1209" s="374" t="s">
        <v>7201</v>
      </c>
    </row>
    <row r="1210" spans="1:25" x14ac:dyDescent="0.25">
      <c r="A1210" s="273" t="s">
        <v>2613</v>
      </c>
      <c r="B1210" s="79" t="s">
        <v>56</v>
      </c>
      <c r="C1210" s="79" t="s">
        <v>161</v>
      </c>
      <c r="D1210" s="79" t="s">
        <v>2614</v>
      </c>
      <c r="E1210" s="79" t="s">
        <v>2615</v>
      </c>
      <c r="F1210" s="62" t="s">
        <v>26</v>
      </c>
      <c r="G1210" s="62" t="str">
        <f>_xlfn.IFNA(VLOOKUP($A1210,'Engaged Deals'!$A:$J,2,FALSE),"No")</f>
        <v>No</v>
      </c>
      <c r="H1210" s="62" t="s">
        <v>65</v>
      </c>
      <c r="I1210" s="79" t="s">
        <v>33</v>
      </c>
      <c r="J1210" s="80">
        <v>42909</v>
      </c>
      <c r="K1210" s="174" t="s">
        <v>2616</v>
      </c>
      <c r="L1210" s="79" t="s">
        <v>47</v>
      </c>
      <c r="M1210" s="238">
        <v>42909</v>
      </c>
      <c r="N1210" s="167">
        <v>138600</v>
      </c>
      <c r="O1210" s="373">
        <f t="shared" si="18"/>
        <v>0.1386</v>
      </c>
      <c r="P1210" s="274">
        <v>12</v>
      </c>
      <c r="Q1210" s="238" t="s">
        <v>7102</v>
      </c>
      <c r="R1210" s="84" t="s">
        <v>292</v>
      </c>
      <c r="S1210" s="79" t="s">
        <v>9</v>
      </c>
      <c r="T1210" s="79" t="s">
        <v>184</v>
      </c>
      <c r="U1210" s="79" t="s">
        <v>185</v>
      </c>
      <c r="V1210" s="79" t="s">
        <v>5994</v>
      </c>
      <c r="W1210" s="79" t="s">
        <v>313</v>
      </c>
      <c r="Y1210" s="374" t="s">
        <v>7201</v>
      </c>
    </row>
    <row r="1211" spans="1:25" x14ac:dyDescent="0.25">
      <c r="A1211" s="113" t="s">
        <v>4687</v>
      </c>
      <c r="B1211" s="113" t="s">
        <v>56</v>
      </c>
      <c r="C1211" s="113" t="s">
        <v>124</v>
      </c>
      <c r="D1211" s="113" t="s">
        <v>4143</v>
      </c>
      <c r="E1211" s="113" t="s">
        <v>4688</v>
      </c>
      <c r="F1211" s="62" t="s">
        <v>26</v>
      </c>
      <c r="G1211" s="62" t="str">
        <f>_xlfn.IFNA(VLOOKUP($A1211,'Engaged Deals'!$A:$J,2,FALSE),"No")</f>
        <v>No</v>
      </c>
      <c r="H1211" s="62" t="s">
        <v>68</v>
      </c>
      <c r="I1211" s="113" t="s">
        <v>32</v>
      </c>
      <c r="J1211" s="90">
        <v>42795</v>
      </c>
      <c r="K1211" s="91" t="s">
        <v>4689</v>
      </c>
      <c r="L1211" s="113" t="s">
        <v>50</v>
      </c>
      <c r="M1211" s="165">
        <v>42795</v>
      </c>
      <c r="N1211" s="166">
        <v>6667</v>
      </c>
      <c r="O1211" s="373">
        <f t="shared" si="18"/>
        <v>6.6670000000000002E-3</v>
      </c>
      <c r="P1211" s="92">
        <v>12</v>
      </c>
      <c r="Q1211" s="165" t="s">
        <v>172</v>
      </c>
      <c r="R1211" s="113" t="s">
        <v>578</v>
      </c>
      <c r="S1211" s="113" t="s">
        <v>7</v>
      </c>
      <c r="T1211" s="113" t="s">
        <v>477</v>
      </c>
      <c r="U1211" s="113" t="s">
        <v>2539</v>
      </c>
      <c r="V1211" s="113" t="s">
        <v>5591</v>
      </c>
      <c r="W1211" s="113" t="s">
        <v>356</v>
      </c>
      <c r="Y1211" s="374" t="s">
        <v>7201</v>
      </c>
    </row>
    <row r="1212" spans="1:25" x14ac:dyDescent="0.25">
      <c r="A1212" s="273" t="s">
        <v>4510</v>
      </c>
      <c r="B1212" s="79" t="s">
        <v>57</v>
      </c>
      <c r="C1212" s="79" t="s">
        <v>98</v>
      </c>
      <c r="D1212" s="79" t="s">
        <v>4511</v>
      </c>
      <c r="E1212" s="79" t="s">
        <v>4512</v>
      </c>
      <c r="F1212" s="62" t="s">
        <v>26</v>
      </c>
      <c r="G1212" s="62" t="str">
        <f>_xlfn.IFNA(VLOOKUP($A1212,'Engaged Deals'!$A:$J,2,FALSE),"No")</f>
        <v>No</v>
      </c>
      <c r="H1212" s="62" t="s">
        <v>65</v>
      </c>
      <c r="I1212" s="79" t="s">
        <v>32</v>
      </c>
      <c r="J1212" s="80">
        <v>42885</v>
      </c>
      <c r="K1212" s="174" t="s">
        <v>4513</v>
      </c>
      <c r="L1212" s="79" t="s">
        <v>46</v>
      </c>
      <c r="M1212" s="238">
        <v>42885</v>
      </c>
      <c r="N1212" s="167">
        <v>15000</v>
      </c>
      <c r="O1212" s="373">
        <f t="shared" si="18"/>
        <v>1.4999999999999999E-2</v>
      </c>
      <c r="P1212" s="274">
        <v>1</v>
      </c>
      <c r="Q1212" s="238" t="s">
        <v>226</v>
      </c>
      <c r="R1212" s="84" t="s">
        <v>125</v>
      </c>
      <c r="S1212" s="79" t="s">
        <v>7</v>
      </c>
      <c r="T1212" s="79" t="s">
        <v>477</v>
      </c>
      <c r="U1212" s="79"/>
      <c r="V1212" s="79" t="s">
        <v>106</v>
      </c>
      <c r="W1212" s="79" t="s">
        <v>297</v>
      </c>
      <c r="Y1212" s="374" t="s">
        <v>7201</v>
      </c>
    </row>
    <row r="1213" spans="1:25" x14ac:dyDescent="0.25">
      <c r="A1213" s="273" t="s">
        <v>6554</v>
      </c>
      <c r="B1213" s="79" t="s">
        <v>56</v>
      </c>
      <c r="C1213" s="79" t="s">
        <v>117</v>
      </c>
      <c r="D1213" s="79" t="s">
        <v>6555</v>
      </c>
      <c r="E1213" s="79" t="s">
        <v>6556</v>
      </c>
      <c r="F1213" s="62" t="s">
        <v>25</v>
      </c>
      <c r="G1213" s="62" t="str">
        <f>_xlfn.IFNA(VLOOKUP($A1213,'Engaged Deals'!$A:$J,2,FALSE),"No")</f>
        <v>No</v>
      </c>
      <c r="H1213" s="62" t="s">
        <v>65</v>
      </c>
      <c r="I1213" s="79" t="s">
        <v>35</v>
      </c>
      <c r="J1213" s="80">
        <v>42907</v>
      </c>
      <c r="K1213" s="174" t="s">
        <v>6729</v>
      </c>
      <c r="L1213" s="79" t="s">
        <v>47</v>
      </c>
      <c r="M1213" s="238">
        <v>42907</v>
      </c>
      <c r="N1213" s="167">
        <v>300000</v>
      </c>
      <c r="O1213" s="373">
        <f t="shared" si="18"/>
        <v>0.3</v>
      </c>
      <c r="P1213" s="274">
        <v>12</v>
      </c>
      <c r="Q1213" s="238" t="s">
        <v>6513</v>
      </c>
      <c r="R1213" s="84" t="s">
        <v>103</v>
      </c>
      <c r="S1213" s="79" t="s">
        <v>8</v>
      </c>
      <c r="T1213" s="79" t="s">
        <v>104</v>
      </c>
      <c r="U1213" s="79" t="s">
        <v>105</v>
      </c>
      <c r="V1213" s="79" t="s">
        <v>5855</v>
      </c>
      <c r="W1213" s="79" t="s">
        <v>186</v>
      </c>
      <c r="Y1213" s="374" t="s">
        <v>7201</v>
      </c>
    </row>
    <row r="1214" spans="1:25" x14ac:dyDescent="0.25">
      <c r="A1214" s="275" t="s">
        <v>309</v>
      </c>
      <c r="B1214" s="199" t="s">
        <v>56</v>
      </c>
      <c r="C1214" s="199" t="s">
        <v>235</v>
      </c>
      <c r="D1214" s="199" t="s">
        <v>310</v>
      </c>
      <c r="E1214" s="199" t="s">
        <v>311</v>
      </c>
      <c r="F1214" s="62" t="s">
        <v>24</v>
      </c>
      <c r="G1214" s="62" t="str">
        <f>_xlfn.IFNA(VLOOKUP($A1214,'Engaged Deals'!$A:$J,2,FALSE),"No")</f>
        <v>No</v>
      </c>
      <c r="H1214" s="62" t="s">
        <v>66</v>
      </c>
      <c r="I1214" s="199" t="s">
        <v>37</v>
      </c>
      <c r="J1214" s="233">
        <v>43007</v>
      </c>
      <c r="K1214" s="234" t="s">
        <v>312</v>
      </c>
      <c r="L1214" s="199" t="s">
        <v>47</v>
      </c>
      <c r="M1214" s="233">
        <v>43021</v>
      </c>
      <c r="N1214" s="236">
        <v>2500000</v>
      </c>
      <c r="O1214" s="373">
        <f t="shared" si="18"/>
        <v>2.5</v>
      </c>
      <c r="P1214" s="276">
        <v>24</v>
      </c>
      <c r="Q1214" s="235" t="s">
        <v>7102</v>
      </c>
      <c r="R1214" s="237" t="s">
        <v>292</v>
      </c>
      <c r="S1214" s="199" t="s">
        <v>8</v>
      </c>
      <c r="T1214" s="199" t="s">
        <v>104</v>
      </c>
      <c r="U1214" s="199" t="s">
        <v>105</v>
      </c>
      <c r="V1214" s="199" t="s">
        <v>5490</v>
      </c>
      <c r="W1214" s="199" t="s">
        <v>313</v>
      </c>
      <c r="Y1214" s="374" t="s">
        <v>7201</v>
      </c>
    </row>
    <row r="1215" spans="1:25" x14ac:dyDescent="0.25">
      <c r="A1215" s="275" t="s">
        <v>2285</v>
      </c>
      <c r="B1215" s="199" t="s">
        <v>62</v>
      </c>
      <c r="C1215" s="199" t="s">
        <v>1065</v>
      </c>
      <c r="D1215" s="199" t="s">
        <v>2286</v>
      </c>
      <c r="E1215" s="199" t="s">
        <v>2287</v>
      </c>
      <c r="F1215" s="62" t="s">
        <v>26</v>
      </c>
      <c r="G1215" s="62" t="str">
        <f>_xlfn.IFNA(VLOOKUP($A1215,'Engaged Deals'!$A:$J,2,FALSE),"No")</f>
        <v>No</v>
      </c>
      <c r="H1215" s="62" t="s">
        <v>67</v>
      </c>
      <c r="I1215" s="199" t="s">
        <v>32</v>
      </c>
      <c r="J1215" s="233">
        <v>43098</v>
      </c>
      <c r="K1215" s="234" t="s">
        <v>2288</v>
      </c>
      <c r="L1215" s="199" t="s">
        <v>46</v>
      </c>
      <c r="M1215" s="235">
        <v>43098</v>
      </c>
      <c r="N1215" s="236">
        <v>160000</v>
      </c>
      <c r="O1215" s="373">
        <f t="shared" si="18"/>
        <v>0.16</v>
      </c>
      <c r="P1215" s="276">
        <v>12</v>
      </c>
      <c r="Q1215" s="235" t="s">
        <v>226</v>
      </c>
      <c r="R1215" s="237" t="s">
        <v>103</v>
      </c>
      <c r="S1215" s="199" t="s">
        <v>7</v>
      </c>
      <c r="T1215" s="199" t="s">
        <v>477</v>
      </c>
      <c r="U1215" s="199" t="s">
        <v>1138</v>
      </c>
      <c r="V1215" s="199" t="s">
        <v>6402</v>
      </c>
      <c r="W1215" s="199" t="s">
        <v>313</v>
      </c>
      <c r="Y1215" s="374" t="s">
        <v>7201</v>
      </c>
    </row>
    <row r="1216" spans="1:25" x14ac:dyDescent="0.25">
      <c r="A1216" s="273" t="s">
        <v>323</v>
      </c>
      <c r="B1216" s="79" t="s">
        <v>57</v>
      </c>
      <c r="C1216" s="79" t="s">
        <v>324</v>
      </c>
      <c r="D1216" s="79" t="s">
        <v>325</v>
      </c>
      <c r="E1216" s="79" t="s">
        <v>316</v>
      </c>
      <c r="F1216" s="62" t="s">
        <v>25</v>
      </c>
      <c r="G1216" s="62" t="str">
        <f>_xlfn.IFNA(VLOOKUP($A1216,'Engaged Deals'!$A:$J,2,FALSE),"No")</f>
        <v>No</v>
      </c>
      <c r="H1216" s="62" t="s">
        <v>66</v>
      </c>
      <c r="I1216" s="79" t="s">
        <v>35</v>
      </c>
      <c r="J1216" s="80">
        <v>42972</v>
      </c>
      <c r="K1216" s="174" t="s">
        <v>326</v>
      </c>
      <c r="L1216" s="79" t="s">
        <v>47</v>
      </c>
      <c r="M1216" s="80">
        <v>42972</v>
      </c>
      <c r="N1216" s="167">
        <v>2325001</v>
      </c>
      <c r="O1216" s="373">
        <f t="shared" si="18"/>
        <v>2.3250009999999999</v>
      </c>
      <c r="P1216" s="274">
        <v>12</v>
      </c>
      <c r="Q1216" s="238" t="s">
        <v>7102</v>
      </c>
      <c r="R1216" s="84" t="s">
        <v>103</v>
      </c>
      <c r="S1216" s="79" t="s">
        <v>9</v>
      </c>
      <c r="T1216" s="79" t="s">
        <v>327</v>
      </c>
      <c r="U1216" s="79" t="s">
        <v>328</v>
      </c>
      <c r="V1216" s="79" t="s">
        <v>6296</v>
      </c>
      <c r="W1216" s="79" t="s">
        <v>329</v>
      </c>
      <c r="Y1216" s="374" t="s">
        <v>7201</v>
      </c>
    </row>
    <row r="1217" spans="1:25" x14ac:dyDescent="0.25">
      <c r="A1217" s="273" t="s">
        <v>1910</v>
      </c>
      <c r="B1217" s="79" t="s">
        <v>60</v>
      </c>
      <c r="C1217" s="79" t="s">
        <v>377</v>
      </c>
      <c r="D1217" s="79" t="s">
        <v>378</v>
      </c>
      <c r="E1217" s="79" t="s">
        <v>1911</v>
      </c>
      <c r="F1217" s="62" t="s">
        <v>26</v>
      </c>
      <c r="G1217" s="62" t="str">
        <f>_xlfn.IFNA(VLOOKUP($A1217,'Engaged Deals'!$A:$J,2,FALSE),"No")</f>
        <v>No</v>
      </c>
      <c r="H1217" s="62" t="s">
        <v>65</v>
      </c>
      <c r="I1217" s="79" t="s">
        <v>32</v>
      </c>
      <c r="J1217" s="80">
        <v>42909</v>
      </c>
      <c r="K1217" s="174" t="s">
        <v>1912</v>
      </c>
      <c r="L1217" s="79" t="s">
        <v>47</v>
      </c>
      <c r="M1217" s="238">
        <v>42909</v>
      </c>
      <c r="N1217" s="167">
        <v>200000</v>
      </c>
      <c r="O1217" s="373">
        <f t="shared" si="18"/>
        <v>0.2</v>
      </c>
      <c r="P1217" s="274">
        <v>12</v>
      </c>
      <c r="Q1217" s="238" t="s">
        <v>5543</v>
      </c>
      <c r="R1217" s="84" t="s">
        <v>125</v>
      </c>
      <c r="S1217" s="79" t="s">
        <v>7</v>
      </c>
      <c r="T1217" s="79" t="s">
        <v>388</v>
      </c>
      <c r="U1217" s="79" t="s">
        <v>5916</v>
      </c>
      <c r="V1217" s="79" t="s">
        <v>5917</v>
      </c>
      <c r="W1217" s="79" t="s">
        <v>356</v>
      </c>
      <c r="Y1217" s="374" t="s">
        <v>7201</v>
      </c>
    </row>
    <row r="1218" spans="1:25" x14ac:dyDescent="0.25">
      <c r="A1218" s="273" t="s">
        <v>2405</v>
      </c>
      <c r="B1218" s="79" t="s">
        <v>56</v>
      </c>
      <c r="C1218" s="79" t="s">
        <v>194</v>
      </c>
      <c r="D1218" s="79" t="s">
        <v>2406</v>
      </c>
      <c r="E1218" s="79" t="s">
        <v>2407</v>
      </c>
      <c r="F1218" s="62" t="s">
        <v>27</v>
      </c>
      <c r="G1218" s="62" t="str">
        <f>_xlfn.IFNA(VLOOKUP($A1218,'Engaged Deals'!$A:$J,2,FALSE),"No")</f>
        <v>No</v>
      </c>
      <c r="H1218" s="62" t="s">
        <v>65</v>
      </c>
      <c r="I1218" s="79" t="s">
        <v>39</v>
      </c>
      <c r="J1218" s="80">
        <v>42916</v>
      </c>
      <c r="K1218" s="174" t="s">
        <v>2408</v>
      </c>
      <c r="L1218" s="79" t="s">
        <v>47</v>
      </c>
      <c r="M1218" s="238">
        <v>42916</v>
      </c>
      <c r="N1218" s="167">
        <v>150000</v>
      </c>
      <c r="O1218" s="373">
        <f t="shared" ref="O1218:O1281" si="19">N1218/1000000</f>
        <v>0.15</v>
      </c>
      <c r="P1218" s="274">
        <v>1</v>
      </c>
      <c r="Q1218" s="238" t="s">
        <v>2409</v>
      </c>
      <c r="R1218" s="84" t="s">
        <v>103</v>
      </c>
      <c r="S1218" s="79" t="s">
        <v>13</v>
      </c>
      <c r="T1218" s="79" t="s">
        <v>126</v>
      </c>
      <c r="U1218" s="79" t="s">
        <v>127</v>
      </c>
      <c r="V1218" s="79" t="s">
        <v>5836</v>
      </c>
      <c r="W1218" s="79" t="s">
        <v>1256</v>
      </c>
      <c r="Y1218" s="374" t="s">
        <v>7201</v>
      </c>
    </row>
    <row r="1219" spans="1:25" x14ac:dyDescent="0.25">
      <c r="A1219" s="273" t="s">
        <v>2405</v>
      </c>
      <c r="B1219" s="79" t="s">
        <v>56</v>
      </c>
      <c r="C1219" s="79" t="s">
        <v>194</v>
      </c>
      <c r="D1219" s="79" t="s">
        <v>2406</v>
      </c>
      <c r="E1219" s="79" t="s">
        <v>2407</v>
      </c>
      <c r="F1219" s="62" t="s">
        <v>27</v>
      </c>
      <c r="G1219" s="62" t="str">
        <f>_xlfn.IFNA(VLOOKUP($A1219,'Engaged Deals'!$A:$J,2,FALSE),"No")</f>
        <v>No</v>
      </c>
      <c r="H1219" s="62" t="s">
        <v>65</v>
      </c>
      <c r="I1219" s="79" t="s">
        <v>39</v>
      </c>
      <c r="J1219" s="80">
        <v>42916</v>
      </c>
      <c r="K1219" s="174" t="s">
        <v>2408</v>
      </c>
      <c r="L1219" s="79" t="s">
        <v>47</v>
      </c>
      <c r="M1219" s="238">
        <v>42916</v>
      </c>
      <c r="N1219" s="167">
        <v>150000</v>
      </c>
      <c r="O1219" s="373">
        <f t="shared" si="19"/>
        <v>0.15</v>
      </c>
      <c r="P1219" s="274">
        <v>1</v>
      </c>
      <c r="Q1219" s="238" t="s">
        <v>941</v>
      </c>
      <c r="R1219" s="84" t="s">
        <v>103</v>
      </c>
      <c r="S1219" s="79" t="s">
        <v>13</v>
      </c>
      <c r="T1219" s="79" t="s">
        <v>1089</v>
      </c>
      <c r="U1219" s="79" t="s">
        <v>1090</v>
      </c>
      <c r="V1219" s="79" t="s">
        <v>5836</v>
      </c>
      <c r="W1219" s="79" t="s">
        <v>1256</v>
      </c>
      <c r="Y1219" s="374" t="s">
        <v>7201</v>
      </c>
    </row>
    <row r="1220" spans="1:25" x14ac:dyDescent="0.25">
      <c r="A1220" s="79" t="s">
        <v>774</v>
      </c>
      <c r="B1220" s="79" t="s">
        <v>57</v>
      </c>
      <c r="C1220" s="79" t="s">
        <v>775</v>
      </c>
      <c r="D1220" s="79" t="s">
        <v>776</v>
      </c>
      <c r="E1220" s="79" t="s">
        <v>777</v>
      </c>
      <c r="F1220" s="62" t="s">
        <v>26</v>
      </c>
      <c r="G1220" s="62" t="str">
        <f>_xlfn.IFNA(VLOOKUP($A1220,'Engaged Deals'!$A:$J,2,FALSE),"No")</f>
        <v>No</v>
      </c>
      <c r="H1220" s="62" t="s">
        <v>68</v>
      </c>
      <c r="I1220" s="79" t="s">
        <v>32</v>
      </c>
      <c r="J1220" s="80">
        <v>42825</v>
      </c>
      <c r="K1220" s="174" t="s">
        <v>778</v>
      </c>
      <c r="L1220" s="79" t="s">
        <v>48</v>
      </c>
      <c r="M1220" s="238">
        <v>42825</v>
      </c>
      <c r="N1220" s="167">
        <v>500000</v>
      </c>
      <c r="O1220" s="373">
        <f t="shared" si="19"/>
        <v>0.5</v>
      </c>
      <c r="P1220" s="84">
        <v>12</v>
      </c>
      <c r="Q1220" s="238" t="s">
        <v>7101</v>
      </c>
      <c r="R1220" s="79" t="s">
        <v>125</v>
      </c>
      <c r="S1220" s="79" t="s">
        <v>8</v>
      </c>
      <c r="T1220" s="79" t="s">
        <v>104</v>
      </c>
      <c r="U1220" s="79" t="s">
        <v>344</v>
      </c>
      <c r="V1220" s="79" t="s">
        <v>5498</v>
      </c>
      <c r="W1220" s="79" t="s">
        <v>297</v>
      </c>
      <c r="Y1220" s="374" t="s">
        <v>7201</v>
      </c>
    </row>
    <row r="1221" spans="1:25" x14ac:dyDescent="0.25">
      <c r="A1221" s="273" t="s">
        <v>2401</v>
      </c>
      <c r="B1221" s="79" t="s">
        <v>62</v>
      </c>
      <c r="C1221" s="79" t="s">
        <v>1065</v>
      </c>
      <c r="D1221" s="79" t="s">
        <v>2402</v>
      </c>
      <c r="E1221" s="79" t="s">
        <v>2403</v>
      </c>
      <c r="F1221" s="62" t="s">
        <v>25</v>
      </c>
      <c r="G1221" s="62" t="str">
        <f>_xlfn.IFNA(VLOOKUP($A1221,'Engaged Deals'!$A:$J,2,FALSE),"No")</f>
        <v>No</v>
      </c>
      <c r="H1221" s="62" t="s">
        <v>65</v>
      </c>
      <c r="I1221" s="79" t="s">
        <v>35</v>
      </c>
      <c r="J1221" s="80">
        <v>42916</v>
      </c>
      <c r="K1221" s="174" t="s">
        <v>2404</v>
      </c>
      <c r="L1221" s="79" t="s">
        <v>47</v>
      </c>
      <c r="M1221" s="238">
        <v>42916</v>
      </c>
      <c r="N1221" s="167">
        <v>150000</v>
      </c>
      <c r="O1221" s="373">
        <f t="shared" si="19"/>
        <v>0.15</v>
      </c>
      <c r="P1221" s="274">
        <v>12</v>
      </c>
      <c r="Q1221" s="238" t="s">
        <v>172</v>
      </c>
      <c r="R1221" s="84" t="s">
        <v>103</v>
      </c>
      <c r="S1221" s="79" t="s">
        <v>7</v>
      </c>
      <c r="T1221" s="79" t="s">
        <v>477</v>
      </c>
      <c r="U1221" s="79" t="s">
        <v>1138</v>
      </c>
      <c r="V1221" s="79" t="s">
        <v>6050</v>
      </c>
      <c r="W1221" s="79" t="s">
        <v>667</v>
      </c>
      <c r="Y1221" s="374" t="s">
        <v>7201</v>
      </c>
    </row>
    <row r="1222" spans="1:25" x14ac:dyDescent="0.25">
      <c r="A1222" s="113" t="s">
        <v>3685</v>
      </c>
      <c r="B1222" s="113" t="s">
        <v>58</v>
      </c>
      <c r="C1222" s="113" t="s">
        <v>58</v>
      </c>
      <c r="D1222" s="113" t="s">
        <v>1029</v>
      </c>
      <c r="E1222" s="113" t="s">
        <v>3400</v>
      </c>
      <c r="F1222" s="62" t="s">
        <v>26</v>
      </c>
      <c r="G1222" s="62" t="str">
        <f>_xlfn.IFNA(VLOOKUP($A1222,'Engaged Deals'!$A:$J,2,FALSE),"No")</f>
        <v>No</v>
      </c>
      <c r="H1222" s="62" t="s">
        <v>68</v>
      </c>
      <c r="I1222" s="113" t="s">
        <v>32</v>
      </c>
      <c r="J1222" s="90">
        <v>42766</v>
      </c>
      <c r="K1222" s="91" t="s">
        <v>3686</v>
      </c>
      <c r="L1222" s="113" t="s">
        <v>50</v>
      </c>
      <c r="M1222" s="165">
        <v>42767</v>
      </c>
      <c r="N1222" s="166">
        <v>61905</v>
      </c>
      <c r="O1222" s="373">
        <f t="shared" si="19"/>
        <v>6.1905000000000002E-2</v>
      </c>
      <c r="P1222" s="92">
        <v>2</v>
      </c>
      <c r="Q1222" s="165" t="s">
        <v>3379</v>
      </c>
      <c r="R1222" s="113" t="s">
        <v>578</v>
      </c>
      <c r="S1222" s="113" t="s">
        <v>7</v>
      </c>
      <c r="T1222" s="113" t="s">
        <v>1867</v>
      </c>
      <c r="U1222" s="113" t="s">
        <v>2155</v>
      </c>
      <c r="V1222" s="113" t="s">
        <v>5577</v>
      </c>
      <c r="W1222" s="113" t="s">
        <v>3687</v>
      </c>
      <c r="Y1222" s="374" t="s">
        <v>7201</v>
      </c>
    </row>
    <row r="1223" spans="1:25" x14ac:dyDescent="0.25">
      <c r="A1223" s="113" t="s">
        <v>3685</v>
      </c>
      <c r="B1223" s="113" t="s">
        <v>58</v>
      </c>
      <c r="C1223" s="113" t="s">
        <v>58</v>
      </c>
      <c r="D1223" s="113" t="s">
        <v>1029</v>
      </c>
      <c r="E1223" s="113" t="s">
        <v>3400</v>
      </c>
      <c r="F1223" s="62" t="s">
        <v>26</v>
      </c>
      <c r="G1223" s="62" t="str">
        <f>_xlfn.IFNA(VLOOKUP($A1223,'Engaged Deals'!$A:$J,2,FALSE),"No")</f>
        <v>No</v>
      </c>
      <c r="H1223" s="62" t="s">
        <v>68</v>
      </c>
      <c r="I1223" s="113" t="s">
        <v>32</v>
      </c>
      <c r="J1223" s="90">
        <v>42766</v>
      </c>
      <c r="K1223" s="91" t="s">
        <v>3686</v>
      </c>
      <c r="L1223" s="113" t="s">
        <v>50</v>
      </c>
      <c r="M1223" s="165">
        <v>42766</v>
      </c>
      <c r="N1223" s="166">
        <v>3810</v>
      </c>
      <c r="O1223" s="373">
        <f t="shared" si="19"/>
        <v>3.81E-3</v>
      </c>
      <c r="P1223" s="92">
        <v>6</v>
      </c>
      <c r="Q1223" s="165" t="s">
        <v>3364</v>
      </c>
      <c r="R1223" s="113" t="s">
        <v>578</v>
      </c>
      <c r="S1223" s="113" t="s">
        <v>7</v>
      </c>
      <c r="T1223" s="113" t="s">
        <v>477</v>
      </c>
      <c r="U1223" s="113" t="s">
        <v>1138</v>
      </c>
      <c r="V1223" s="113" t="s">
        <v>5577</v>
      </c>
      <c r="W1223" s="113" t="s">
        <v>3687</v>
      </c>
      <c r="Y1223" s="374" t="s">
        <v>7201</v>
      </c>
    </row>
    <row r="1224" spans="1:25" x14ac:dyDescent="0.25">
      <c r="A1224" s="275" t="s">
        <v>2067</v>
      </c>
      <c r="B1224" s="199" t="s">
        <v>59</v>
      </c>
      <c r="C1224" s="199" t="s">
        <v>468</v>
      </c>
      <c r="D1224" s="199" t="s">
        <v>2068</v>
      </c>
      <c r="E1224" s="199" t="s">
        <v>2033</v>
      </c>
      <c r="F1224" s="62" t="s">
        <v>28</v>
      </c>
      <c r="G1224" s="62" t="str">
        <f>_xlfn.IFNA(VLOOKUP($A1224,'Engaged Deals'!$A:$J,2,FALSE),"No")</f>
        <v>No</v>
      </c>
      <c r="H1224" s="62" t="s">
        <v>66</v>
      </c>
      <c r="I1224" s="199" t="s">
        <v>34</v>
      </c>
      <c r="J1224" s="233">
        <v>43008</v>
      </c>
      <c r="K1224" s="234" t="s">
        <v>2069</v>
      </c>
      <c r="L1224" s="199" t="s">
        <v>46</v>
      </c>
      <c r="M1224" s="233">
        <v>43008</v>
      </c>
      <c r="N1224" s="236">
        <v>200000</v>
      </c>
      <c r="O1224" s="373">
        <f t="shared" si="19"/>
        <v>0.2</v>
      </c>
      <c r="P1224" s="276">
        <v>1</v>
      </c>
      <c r="Q1224" s="235" t="s">
        <v>2035</v>
      </c>
      <c r="R1224" s="237" t="s">
        <v>103</v>
      </c>
      <c r="S1224" s="199" t="s">
        <v>13</v>
      </c>
      <c r="T1224" s="199" t="s">
        <v>126</v>
      </c>
      <c r="U1224" s="199" t="s">
        <v>127</v>
      </c>
      <c r="V1224" s="199" t="s">
        <v>7532</v>
      </c>
      <c r="W1224" s="199" t="s">
        <v>667</v>
      </c>
      <c r="Y1224" s="374" t="s">
        <v>7201</v>
      </c>
    </row>
    <row r="1225" spans="1:25" x14ac:dyDescent="0.25">
      <c r="A1225" s="275" t="s">
        <v>455</v>
      </c>
      <c r="B1225" s="199" t="s">
        <v>56</v>
      </c>
      <c r="C1225" s="199" t="s">
        <v>194</v>
      </c>
      <c r="D1225" s="199" t="s">
        <v>456</v>
      </c>
      <c r="E1225" s="199" t="s">
        <v>457</v>
      </c>
      <c r="F1225" s="62" t="s">
        <v>27</v>
      </c>
      <c r="G1225" s="62" t="str">
        <f>_xlfn.IFNA(VLOOKUP($A1225,'Engaged Deals'!$A:$J,2,FALSE),"No")</f>
        <v>Yes</v>
      </c>
      <c r="H1225" s="62" t="s">
        <v>66</v>
      </c>
      <c r="I1225" s="199" t="s">
        <v>40</v>
      </c>
      <c r="J1225" s="233">
        <v>43007</v>
      </c>
      <c r="K1225" s="234" t="s">
        <v>458</v>
      </c>
      <c r="L1225" s="199" t="s">
        <v>47</v>
      </c>
      <c r="M1225" s="233">
        <v>43010</v>
      </c>
      <c r="N1225" s="236">
        <v>1500000</v>
      </c>
      <c r="O1225" s="373">
        <f t="shared" si="19"/>
        <v>1.5</v>
      </c>
      <c r="P1225" s="276">
        <v>6</v>
      </c>
      <c r="Q1225" s="235" t="s">
        <v>7101</v>
      </c>
      <c r="R1225" s="237" t="s">
        <v>103</v>
      </c>
      <c r="S1225" s="199" t="s">
        <v>8</v>
      </c>
      <c r="T1225" s="199" t="s">
        <v>104</v>
      </c>
      <c r="U1225" s="199" t="s">
        <v>344</v>
      </c>
      <c r="V1225" s="199" t="s">
        <v>5496</v>
      </c>
      <c r="W1225" s="199" t="s">
        <v>459</v>
      </c>
      <c r="X1225" s="1" t="s">
        <v>7800</v>
      </c>
      <c r="Y1225" s="374" t="s">
        <v>7201</v>
      </c>
    </row>
    <row r="1226" spans="1:25" x14ac:dyDescent="0.25">
      <c r="A1226" s="273" t="s">
        <v>2396</v>
      </c>
      <c r="B1226" s="79" t="s">
        <v>60</v>
      </c>
      <c r="C1226" s="79" t="s">
        <v>138</v>
      </c>
      <c r="D1226" s="79" t="s">
        <v>2397</v>
      </c>
      <c r="E1226" s="79" t="s">
        <v>2398</v>
      </c>
      <c r="F1226" s="62" t="s">
        <v>26</v>
      </c>
      <c r="G1226" s="62" t="str">
        <f>_xlfn.IFNA(VLOOKUP($A1226,'Engaged Deals'!$A:$J,2,FALSE),"No")</f>
        <v>No</v>
      </c>
      <c r="H1226" s="62" t="s">
        <v>65</v>
      </c>
      <c r="I1226" s="79" t="s">
        <v>32</v>
      </c>
      <c r="J1226" s="80">
        <v>42879</v>
      </c>
      <c r="K1226" s="174" t="s">
        <v>2399</v>
      </c>
      <c r="L1226" s="79" t="s">
        <v>46</v>
      </c>
      <c r="M1226" s="238">
        <v>42879</v>
      </c>
      <c r="N1226" s="167">
        <v>150000</v>
      </c>
      <c r="O1226" s="373">
        <f t="shared" si="19"/>
        <v>0.15</v>
      </c>
      <c r="P1226" s="274">
        <v>1</v>
      </c>
      <c r="Q1226" s="238" t="s">
        <v>2400</v>
      </c>
      <c r="R1226" s="84" t="s">
        <v>103</v>
      </c>
      <c r="S1226" s="79" t="s">
        <v>13</v>
      </c>
      <c r="T1226" s="79" t="s">
        <v>1089</v>
      </c>
      <c r="U1226" s="79"/>
      <c r="V1226" s="79" t="s">
        <v>5970</v>
      </c>
      <c r="W1226" s="79"/>
      <c r="Y1226" s="374" t="s">
        <v>7201</v>
      </c>
    </row>
    <row r="1227" spans="1:25" x14ac:dyDescent="0.25">
      <c r="A1227" s="273" t="s">
        <v>2999</v>
      </c>
      <c r="B1227" s="79" t="s">
        <v>60</v>
      </c>
      <c r="C1227" s="79" t="s">
        <v>543</v>
      </c>
      <c r="D1227" s="79" t="s">
        <v>3000</v>
      </c>
      <c r="E1227" s="79" t="s">
        <v>3001</v>
      </c>
      <c r="F1227" s="62" t="s">
        <v>6576</v>
      </c>
      <c r="G1227" s="62" t="str">
        <f>_xlfn.IFNA(VLOOKUP($A1227,'Engaged Deals'!$A:$J,2,FALSE),"No")</f>
        <v>No</v>
      </c>
      <c r="H1227" s="62" t="s">
        <v>65</v>
      </c>
      <c r="I1227" s="79" t="s">
        <v>32</v>
      </c>
      <c r="J1227" s="80">
        <v>42865</v>
      </c>
      <c r="K1227" s="174" t="s">
        <v>3002</v>
      </c>
      <c r="L1227" s="79" t="s">
        <v>46</v>
      </c>
      <c r="M1227" s="238">
        <v>42865</v>
      </c>
      <c r="N1227" s="167">
        <v>100000</v>
      </c>
      <c r="O1227" s="373">
        <f t="shared" si="19"/>
        <v>0.1</v>
      </c>
      <c r="P1227" s="274">
        <v>2</v>
      </c>
      <c r="Q1227" s="238" t="s">
        <v>3003</v>
      </c>
      <c r="R1227" s="84" t="s">
        <v>125</v>
      </c>
      <c r="S1227" s="79" t="s">
        <v>8</v>
      </c>
      <c r="T1227" s="79" t="s">
        <v>134</v>
      </c>
      <c r="U1227" s="79" t="s">
        <v>3004</v>
      </c>
      <c r="V1227" s="79" t="s">
        <v>5523</v>
      </c>
      <c r="W1227" s="79" t="s">
        <v>186</v>
      </c>
      <c r="Y1227" s="374" t="s">
        <v>7201</v>
      </c>
    </row>
    <row r="1228" spans="1:25" x14ac:dyDescent="0.25">
      <c r="A1228" s="275" t="s">
        <v>509</v>
      </c>
      <c r="B1228" s="199" t="s">
        <v>56</v>
      </c>
      <c r="C1228" s="199" t="s">
        <v>510</v>
      </c>
      <c r="D1228" s="199" t="s">
        <v>511</v>
      </c>
      <c r="E1228" s="199" t="s">
        <v>6880</v>
      </c>
      <c r="F1228" s="62" t="s">
        <v>27</v>
      </c>
      <c r="G1228" s="62" t="str">
        <f>_xlfn.IFNA(VLOOKUP($A1228,'Engaged Deals'!$A:$J,2,FALSE),"No")</f>
        <v>No</v>
      </c>
      <c r="H1228" s="62" t="s">
        <v>66</v>
      </c>
      <c r="I1228" s="199" t="s">
        <v>39</v>
      </c>
      <c r="J1228" s="233">
        <v>43008</v>
      </c>
      <c r="K1228" s="234" t="s">
        <v>512</v>
      </c>
      <c r="L1228" s="199" t="s">
        <v>46</v>
      </c>
      <c r="M1228" s="233">
        <v>43008</v>
      </c>
      <c r="N1228" s="236">
        <v>475000</v>
      </c>
      <c r="O1228" s="373">
        <f t="shared" si="19"/>
        <v>0.47499999999999998</v>
      </c>
      <c r="P1228" s="276">
        <v>12</v>
      </c>
      <c r="Q1228" s="235" t="s">
        <v>6934</v>
      </c>
      <c r="R1228" s="237" t="s">
        <v>125</v>
      </c>
      <c r="S1228" s="199" t="s">
        <v>8</v>
      </c>
      <c r="T1228" s="199" t="s">
        <v>104</v>
      </c>
      <c r="U1228" s="199" t="s">
        <v>513</v>
      </c>
      <c r="V1228" s="199" t="s">
        <v>6305</v>
      </c>
      <c r="W1228" s="199" t="s">
        <v>6415</v>
      </c>
      <c r="Y1228" s="374" t="s">
        <v>7201</v>
      </c>
    </row>
    <row r="1229" spans="1:25" x14ac:dyDescent="0.25">
      <c r="A1229" s="113" t="s">
        <v>2206</v>
      </c>
      <c r="B1229" s="113" t="s">
        <v>58</v>
      </c>
      <c r="C1229" s="113" t="s">
        <v>58</v>
      </c>
      <c r="D1229" s="113" t="s">
        <v>1409</v>
      </c>
      <c r="E1229" s="113" t="s">
        <v>2207</v>
      </c>
      <c r="F1229" s="62" t="s">
        <v>24</v>
      </c>
      <c r="G1229" s="62" t="str">
        <f>_xlfn.IFNA(VLOOKUP($A1229,'Engaged Deals'!$A:$J,2,FALSE),"No")</f>
        <v>No</v>
      </c>
      <c r="H1229" s="62" t="s">
        <v>68</v>
      </c>
      <c r="I1229" s="113" t="s">
        <v>37</v>
      </c>
      <c r="J1229" s="90">
        <v>42766</v>
      </c>
      <c r="K1229" s="91" t="s">
        <v>2208</v>
      </c>
      <c r="L1229" s="113" t="s">
        <v>50</v>
      </c>
      <c r="M1229" s="165">
        <v>42766</v>
      </c>
      <c r="N1229" s="166">
        <v>180952</v>
      </c>
      <c r="O1229" s="373">
        <f t="shared" si="19"/>
        <v>0.180952</v>
      </c>
      <c r="P1229" s="92">
        <v>2</v>
      </c>
      <c r="Q1229" s="165" t="s">
        <v>5500</v>
      </c>
      <c r="R1229" s="113" t="s">
        <v>578</v>
      </c>
      <c r="S1229" s="113" t="s">
        <v>8</v>
      </c>
      <c r="T1229" s="113" t="s">
        <v>158</v>
      </c>
      <c r="U1229" s="113" t="s">
        <v>5501</v>
      </c>
      <c r="V1229" s="113" t="s">
        <v>5509</v>
      </c>
      <c r="W1229" s="113" t="s">
        <v>6527</v>
      </c>
      <c r="Y1229" s="374" t="s">
        <v>7201</v>
      </c>
    </row>
    <row r="1230" spans="1:25" x14ac:dyDescent="0.25">
      <c r="A1230" s="273" t="s">
        <v>817</v>
      </c>
      <c r="B1230" s="79" t="s">
        <v>57</v>
      </c>
      <c r="C1230" s="79" t="s">
        <v>98</v>
      </c>
      <c r="D1230" s="79" t="s">
        <v>818</v>
      </c>
      <c r="E1230" s="79" t="s">
        <v>819</v>
      </c>
      <c r="F1230" s="62" t="s">
        <v>25</v>
      </c>
      <c r="G1230" s="62" t="str">
        <f>_xlfn.IFNA(VLOOKUP($A1230,'Engaged Deals'!$A:$J,2,FALSE),"No")</f>
        <v>No</v>
      </c>
      <c r="H1230" s="62" t="s">
        <v>65</v>
      </c>
      <c r="I1230" s="79" t="s">
        <v>35</v>
      </c>
      <c r="J1230" s="80">
        <v>42879</v>
      </c>
      <c r="K1230" s="174" t="s">
        <v>820</v>
      </c>
      <c r="L1230" s="79" t="s">
        <v>46</v>
      </c>
      <c r="M1230" s="238">
        <v>42879</v>
      </c>
      <c r="N1230" s="167">
        <v>500000</v>
      </c>
      <c r="O1230" s="373">
        <f t="shared" si="19"/>
        <v>0.5</v>
      </c>
      <c r="P1230" s="274">
        <v>12</v>
      </c>
      <c r="Q1230" s="238" t="s">
        <v>821</v>
      </c>
      <c r="R1230" s="84" t="s">
        <v>103</v>
      </c>
      <c r="S1230" s="79" t="s">
        <v>8</v>
      </c>
      <c r="T1230" s="79" t="s">
        <v>134</v>
      </c>
      <c r="U1230" s="79"/>
      <c r="V1230" s="79" t="s">
        <v>106</v>
      </c>
      <c r="W1230" s="79" t="s">
        <v>667</v>
      </c>
      <c r="Y1230" s="374" t="s">
        <v>7201</v>
      </c>
    </row>
    <row r="1231" spans="1:25" x14ac:dyDescent="0.25">
      <c r="A1231" s="275" t="s">
        <v>2996</v>
      </c>
      <c r="B1231" s="199" t="s">
        <v>57</v>
      </c>
      <c r="C1231" s="199" t="s">
        <v>182</v>
      </c>
      <c r="D1231" s="199" t="s">
        <v>2874</v>
      </c>
      <c r="E1231" s="199" t="s">
        <v>2997</v>
      </c>
      <c r="F1231" s="62" t="s">
        <v>26</v>
      </c>
      <c r="G1231" s="62" t="str">
        <f>_xlfn.IFNA(VLOOKUP($A1231,'Engaged Deals'!$A:$J,2,FALSE),"No")</f>
        <v>Yes</v>
      </c>
      <c r="H1231" s="62" t="s">
        <v>66</v>
      </c>
      <c r="I1231" s="199" t="s">
        <v>32</v>
      </c>
      <c r="J1231" s="233">
        <v>42977</v>
      </c>
      <c r="K1231" s="234" t="s">
        <v>2998</v>
      </c>
      <c r="L1231" s="199" t="s">
        <v>46</v>
      </c>
      <c r="M1231" s="233">
        <v>42977</v>
      </c>
      <c r="N1231" s="236">
        <v>100000</v>
      </c>
      <c r="O1231" s="373">
        <f t="shared" si="19"/>
        <v>0.1</v>
      </c>
      <c r="P1231" s="276">
        <v>12</v>
      </c>
      <c r="Q1231" s="235" t="s">
        <v>464</v>
      </c>
      <c r="R1231" s="237" t="s">
        <v>125</v>
      </c>
      <c r="S1231" s="199" t="s">
        <v>8</v>
      </c>
      <c r="T1231" s="199" t="s">
        <v>104</v>
      </c>
      <c r="U1231" s="199" t="s">
        <v>1321</v>
      </c>
      <c r="V1231" s="199" t="s">
        <v>5559</v>
      </c>
      <c r="W1231" s="199"/>
      <c r="Y1231" s="374" t="s">
        <v>7201</v>
      </c>
    </row>
    <row r="1232" spans="1:25" x14ac:dyDescent="0.25">
      <c r="A1232" s="275" t="s">
        <v>4782</v>
      </c>
      <c r="B1232" s="199" t="s">
        <v>57</v>
      </c>
      <c r="C1232" s="199" t="s">
        <v>324</v>
      </c>
      <c r="D1232" s="199" t="s">
        <v>4783</v>
      </c>
      <c r="E1232" s="199" t="s">
        <v>4784</v>
      </c>
      <c r="F1232" s="62" t="s">
        <v>25</v>
      </c>
      <c r="G1232" s="62" t="str">
        <f>_xlfn.IFNA(VLOOKUP($A1232,'Engaged Deals'!$A:$J,2,FALSE),"No")</f>
        <v>No</v>
      </c>
      <c r="H1232" s="62" t="s">
        <v>66</v>
      </c>
      <c r="I1232" s="199" t="s">
        <v>35</v>
      </c>
      <c r="J1232" s="233">
        <v>43007</v>
      </c>
      <c r="K1232" s="234" t="s">
        <v>4785</v>
      </c>
      <c r="L1232" s="199" t="s">
        <v>47</v>
      </c>
      <c r="M1232" s="233">
        <v>43007</v>
      </c>
      <c r="N1232" s="236">
        <v>300</v>
      </c>
      <c r="O1232" s="373">
        <f t="shared" si="19"/>
        <v>2.9999999999999997E-4</v>
      </c>
      <c r="P1232" s="276">
        <v>12</v>
      </c>
      <c r="Q1232" s="235" t="s">
        <v>7102</v>
      </c>
      <c r="R1232" s="237" t="s">
        <v>103</v>
      </c>
      <c r="S1232" s="199" t="s">
        <v>8</v>
      </c>
      <c r="T1232" s="199" t="s">
        <v>134</v>
      </c>
      <c r="U1232" s="199" t="s">
        <v>5491</v>
      </c>
      <c r="V1232" s="199" t="s">
        <v>6407</v>
      </c>
      <c r="W1232" s="199" t="s">
        <v>757</v>
      </c>
      <c r="Y1232" s="374" t="s">
        <v>7201</v>
      </c>
    </row>
    <row r="1233" spans="1:25" x14ac:dyDescent="0.25">
      <c r="A1233" s="275" t="s">
        <v>1484</v>
      </c>
      <c r="B1233" s="199" t="s">
        <v>56</v>
      </c>
      <c r="C1233" s="199" t="s">
        <v>194</v>
      </c>
      <c r="D1233" s="199" t="s">
        <v>1485</v>
      </c>
      <c r="E1233" s="199" t="s">
        <v>316</v>
      </c>
      <c r="F1233" s="62" t="s">
        <v>27</v>
      </c>
      <c r="G1233" s="62" t="str">
        <f>_xlfn.IFNA(VLOOKUP($A1233,'Engaged Deals'!$A:$J,2,FALSE),"No")</f>
        <v>No</v>
      </c>
      <c r="H1233" s="62" t="s">
        <v>67</v>
      </c>
      <c r="I1233" s="199" t="s">
        <v>40</v>
      </c>
      <c r="J1233" s="233">
        <v>43097</v>
      </c>
      <c r="K1233" s="234" t="s">
        <v>1486</v>
      </c>
      <c r="L1233" s="199" t="s">
        <v>47</v>
      </c>
      <c r="M1233" s="235">
        <v>43097</v>
      </c>
      <c r="N1233" s="236">
        <v>252000</v>
      </c>
      <c r="O1233" s="373">
        <f t="shared" si="19"/>
        <v>0.252</v>
      </c>
      <c r="P1233" s="276">
        <v>1</v>
      </c>
      <c r="Q1233" s="235" t="s">
        <v>172</v>
      </c>
      <c r="R1233" s="237" t="s">
        <v>125</v>
      </c>
      <c r="S1233" s="199" t="s">
        <v>7</v>
      </c>
      <c r="T1233" s="199" t="s">
        <v>477</v>
      </c>
      <c r="U1233" s="199" t="s">
        <v>1138</v>
      </c>
      <c r="V1233" s="199" t="s">
        <v>6966</v>
      </c>
      <c r="W1233" s="199" t="s">
        <v>757</v>
      </c>
      <c r="Y1233" s="374" t="s">
        <v>7201</v>
      </c>
    </row>
    <row r="1234" spans="1:25" x14ac:dyDescent="0.25">
      <c r="A1234" s="275" t="s">
        <v>1039</v>
      </c>
      <c r="B1234" s="199" t="s">
        <v>58</v>
      </c>
      <c r="C1234" s="199" t="s">
        <v>58</v>
      </c>
      <c r="D1234" s="199" t="s">
        <v>1040</v>
      </c>
      <c r="E1234" s="199" t="s">
        <v>1041</v>
      </c>
      <c r="F1234" s="62" t="s">
        <v>28</v>
      </c>
      <c r="G1234" s="62" t="str">
        <f>_xlfn.IFNA(VLOOKUP($A1234,'Engaged Deals'!$A:$J,2,FALSE),"No")</f>
        <v>No</v>
      </c>
      <c r="H1234" s="62" t="s">
        <v>67</v>
      </c>
      <c r="I1234" s="199" t="s">
        <v>31</v>
      </c>
      <c r="J1234" s="233">
        <v>43091</v>
      </c>
      <c r="K1234" s="234" t="s">
        <v>1042</v>
      </c>
      <c r="L1234" s="199" t="s">
        <v>47</v>
      </c>
      <c r="M1234" s="235">
        <v>43098</v>
      </c>
      <c r="N1234" s="236">
        <v>476190</v>
      </c>
      <c r="O1234" s="373">
        <f t="shared" si="19"/>
        <v>0.47619</v>
      </c>
      <c r="P1234" s="276">
        <v>1</v>
      </c>
      <c r="Q1234" s="235" t="s">
        <v>1043</v>
      </c>
      <c r="R1234" s="237" t="s">
        <v>103</v>
      </c>
      <c r="S1234" s="199" t="s">
        <v>13</v>
      </c>
      <c r="T1234" s="199" t="s">
        <v>126</v>
      </c>
      <c r="U1234" s="199" t="s">
        <v>1044</v>
      </c>
      <c r="V1234" s="199" t="s">
        <v>6449</v>
      </c>
      <c r="W1234" s="199"/>
      <c r="Y1234" s="374" t="s">
        <v>7201</v>
      </c>
    </row>
    <row r="1235" spans="1:25" x14ac:dyDescent="0.25">
      <c r="A1235" s="275" t="s">
        <v>436</v>
      </c>
      <c r="B1235" s="199" t="s">
        <v>57</v>
      </c>
      <c r="C1235" s="199" t="s">
        <v>324</v>
      </c>
      <c r="D1235" s="199" t="s">
        <v>437</v>
      </c>
      <c r="E1235" s="199" t="s">
        <v>438</v>
      </c>
      <c r="F1235" s="62" t="s">
        <v>28</v>
      </c>
      <c r="G1235" s="62" t="str">
        <f>_xlfn.IFNA(VLOOKUP($A1235,'Engaged Deals'!$A:$J,2,FALSE),"No")</f>
        <v>No</v>
      </c>
      <c r="H1235" s="62" t="s">
        <v>66</v>
      </c>
      <c r="I1235" s="199" t="s">
        <v>36</v>
      </c>
      <c r="J1235" s="233">
        <v>43007</v>
      </c>
      <c r="K1235" s="234" t="s">
        <v>439</v>
      </c>
      <c r="L1235" s="199" t="s">
        <v>46</v>
      </c>
      <c r="M1235" s="233">
        <v>43007</v>
      </c>
      <c r="N1235" s="236">
        <v>1550001</v>
      </c>
      <c r="O1235" s="373">
        <f t="shared" si="19"/>
        <v>1.550001</v>
      </c>
      <c r="P1235" s="276">
        <v>12</v>
      </c>
      <c r="Q1235" s="235" t="s">
        <v>440</v>
      </c>
      <c r="R1235" s="237" t="s">
        <v>103</v>
      </c>
      <c r="S1235" s="199" t="s">
        <v>8</v>
      </c>
      <c r="T1235" s="199" t="s">
        <v>104</v>
      </c>
      <c r="U1235" s="199" t="s">
        <v>344</v>
      </c>
      <c r="V1235" s="199" t="s">
        <v>6303</v>
      </c>
      <c r="W1235" s="199" t="s">
        <v>441</v>
      </c>
      <c r="Y1235" s="374" t="s">
        <v>7201</v>
      </c>
    </row>
    <row r="1236" spans="1:25" x14ac:dyDescent="0.25">
      <c r="A1236" s="275" t="s">
        <v>7031</v>
      </c>
      <c r="B1236" s="199" t="s">
        <v>57</v>
      </c>
      <c r="C1236" s="199" t="s">
        <v>147</v>
      </c>
      <c r="D1236" s="199" t="s">
        <v>7032</v>
      </c>
      <c r="E1236" s="199" t="s">
        <v>7033</v>
      </c>
      <c r="F1236" s="62" t="s">
        <v>28</v>
      </c>
      <c r="G1236" s="62" t="str">
        <f>_xlfn.IFNA(VLOOKUP($A1236,'Engaged Deals'!$A:$J,2,FALSE),"No")</f>
        <v>No</v>
      </c>
      <c r="H1236" s="62" t="s">
        <v>67</v>
      </c>
      <c r="I1236" s="199" t="s">
        <v>43</v>
      </c>
      <c r="J1236" s="233">
        <v>43041</v>
      </c>
      <c r="K1236" s="234" t="s">
        <v>7089</v>
      </c>
      <c r="L1236" s="199" t="s">
        <v>46</v>
      </c>
      <c r="M1236" s="235">
        <v>43041</v>
      </c>
      <c r="N1236" s="236">
        <v>20000</v>
      </c>
      <c r="O1236" s="373">
        <f t="shared" si="19"/>
        <v>0.02</v>
      </c>
      <c r="P1236" s="276">
        <v>12</v>
      </c>
      <c r="Q1236" s="235" t="s">
        <v>6513</v>
      </c>
      <c r="R1236" s="237" t="s">
        <v>125</v>
      </c>
      <c r="S1236" s="199" t="s">
        <v>7</v>
      </c>
      <c r="T1236" s="199" t="s">
        <v>477</v>
      </c>
      <c r="U1236" s="199"/>
      <c r="V1236" s="199" t="s">
        <v>7090</v>
      </c>
      <c r="W1236" s="199"/>
      <c r="Y1236" s="374" t="s">
        <v>7201</v>
      </c>
    </row>
    <row r="1237" spans="1:25" x14ac:dyDescent="0.25">
      <c r="A1237" s="79" t="s">
        <v>3797</v>
      </c>
      <c r="B1237" s="79" t="s">
        <v>56</v>
      </c>
      <c r="C1237" s="79" t="s">
        <v>194</v>
      </c>
      <c r="D1237" s="79" t="s">
        <v>3798</v>
      </c>
      <c r="E1237" s="79" t="s">
        <v>3799</v>
      </c>
      <c r="F1237" s="62" t="s">
        <v>27</v>
      </c>
      <c r="G1237" s="62" t="str">
        <f>_xlfn.IFNA(VLOOKUP($A1237,'Engaged Deals'!$A:$J,2,FALSE),"No")</f>
        <v>No</v>
      </c>
      <c r="H1237" s="62" t="s">
        <v>68</v>
      </c>
      <c r="I1237" s="201" t="s">
        <v>39</v>
      </c>
      <c r="J1237" s="80">
        <v>42781</v>
      </c>
      <c r="K1237" s="174" t="s">
        <v>3800</v>
      </c>
      <c r="L1237" s="79" t="s">
        <v>47</v>
      </c>
      <c r="M1237" s="238">
        <v>42781</v>
      </c>
      <c r="N1237" s="167">
        <v>50000</v>
      </c>
      <c r="O1237" s="373">
        <f t="shared" si="19"/>
        <v>0.05</v>
      </c>
      <c r="P1237" s="84">
        <v>1</v>
      </c>
      <c r="Q1237" s="238" t="s">
        <v>7102</v>
      </c>
      <c r="R1237" s="79" t="s">
        <v>292</v>
      </c>
      <c r="S1237" s="79" t="s">
        <v>7</v>
      </c>
      <c r="T1237" s="79" t="s">
        <v>477</v>
      </c>
      <c r="U1237" s="79" t="s">
        <v>1138</v>
      </c>
      <c r="V1237" s="79" t="s">
        <v>5581</v>
      </c>
      <c r="W1237" s="79" t="s">
        <v>356</v>
      </c>
      <c r="Y1237" s="374" t="s">
        <v>7201</v>
      </c>
    </row>
    <row r="1238" spans="1:25" x14ac:dyDescent="0.25">
      <c r="A1238" s="79" t="s">
        <v>3797</v>
      </c>
      <c r="B1238" s="79" t="s">
        <v>56</v>
      </c>
      <c r="C1238" s="79" t="s">
        <v>194</v>
      </c>
      <c r="D1238" s="79" t="s">
        <v>3798</v>
      </c>
      <c r="E1238" s="79" t="s">
        <v>3799</v>
      </c>
      <c r="F1238" s="62" t="s">
        <v>27</v>
      </c>
      <c r="G1238" s="62" t="str">
        <f>_xlfn.IFNA(VLOOKUP($A1238,'Engaged Deals'!$A:$J,2,FALSE),"No")</f>
        <v>No</v>
      </c>
      <c r="H1238" s="62" t="s">
        <v>68</v>
      </c>
      <c r="I1238" s="201" t="s">
        <v>39</v>
      </c>
      <c r="J1238" s="80">
        <v>42781</v>
      </c>
      <c r="K1238" s="174" t="s">
        <v>3800</v>
      </c>
      <c r="L1238" s="79" t="s">
        <v>47</v>
      </c>
      <c r="M1238" s="238">
        <v>42781</v>
      </c>
      <c r="N1238" s="167">
        <v>50000</v>
      </c>
      <c r="O1238" s="373">
        <f t="shared" si="19"/>
        <v>0.05</v>
      </c>
      <c r="P1238" s="84">
        <v>1</v>
      </c>
      <c r="Q1238" s="238" t="s">
        <v>7102</v>
      </c>
      <c r="R1238" s="79" t="s">
        <v>292</v>
      </c>
      <c r="S1238" s="79" t="s">
        <v>7</v>
      </c>
      <c r="T1238" s="79" t="s">
        <v>3801</v>
      </c>
      <c r="U1238" s="79" t="s">
        <v>3802</v>
      </c>
      <c r="V1238" s="79" t="s">
        <v>5581</v>
      </c>
      <c r="W1238" s="79" t="s">
        <v>356</v>
      </c>
      <c r="Y1238" s="374" t="s">
        <v>7201</v>
      </c>
    </row>
    <row r="1239" spans="1:25" x14ac:dyDescent="0.25">
      <c r="A1239" s="275" t="s">
        <v>2063</v>
      </c>
      <c r="B1239" s="199" t="s">
        <v>57</v>
      </c>
      <c r="C1239" s="199" t="s">
        <v>1348</v>
      </c>
      <c r="D1239" s="199" t="s">
        <v>2064</v>
      </c>
      <c r="E1239" s="199" t="s">
        <v>2065</v>
      </c>
      <c r="F1239" s="62" t="s">
        <v>26</v>
      </c>
      <c r="G1239" s="62" t="str">
        <f>_xlfn.IFNA(VLOOKUP($A1239,'Engaged Deals'!$A:$J,2,FALSE),"No")</f>
        <v>No</v>
      </c>
      <c r="H1239" s="62" t="s">
        <v>66</v>
      </c>
      <c r="I1239" s="199" t="s">
        <v>32</v>
      </c>
      <c r="J1239" s="233">
        <v>43008</v>
      </c>
      <c r="K1239" s="234" t="s">
        <v>2066</v>
      </c>
      <c r="L1239" s="199" t="s">
        <v>46</v>
      </c>
      <c r="M1239" s="233">
        <v>43008</v>
      </c>
      <c r="N1239" s="236">
        <v>200000</v>
      </c>
      <c r="O1239" s="373">
        <f t="shared" si="19"/>
        <v>0.2</v>
      </c>
      <c r="P1239" s="276">
        <v>12</v>
      </c>
      <c r="Q1239" s="235" t="s">
        <v>226</v>
      </c>
      <c r="R1239" s="237" t="s">
        <v>125</v>
      </c>
      <c r="S1239" s="199" t="s">
        <v>7</v>
      </c>
      <c r="T1239" s="199" t="s">
        <v>477</v>
      </c>
      <c r="U1239" s="199"/>
      <c r="V1239" s="199" t="s">
        <v>6249</v>
      </c>
      <c r="W1239" s="199"/>
      <c r="Y1239" s="374" t="s">
        <v>7201</v>
      </c>
    </row>
    <row r="1240" spans="1:25" x14ac:dyDescent="0.25">
      <c r="A1240" s="273" t="s">
        <v>1856</v>
      </c>
      <c r="B1240" s="79" t="s">
        <v>56</v>
      </c>
      <c r="C1240" s="79" t="s">
        <v>194</v>
      </c>
      <c r="D1240" s="79" t="s">
        <v>764</v>
      </c>
      <c r="E1240" s="79" t="s">
        <v>1015</v>
      </c>
      <c r="F1240" s="62" t="s">
        <v>27</v>
      </c>
      <c r="G1240" s="62" t="str">
        <f>_xlfn.IFNA(VLOOKUP($A1240,'Engaged Deals'!$A:$J,2,FALSE),"No")</f>
        <v>Yes</v>
      </c>
      <c r="H1240" s="62" t="s">
        <v>65</v>
      </c>
      <c r="I1240" s="79" t="s">
        <v>40</v>
      </c>
      <c r="J1240" s="80">
        <v>42916</v>
      </c>
      <c r="K1240" s="174" t="s">
        <v>1857</v>
      </c>
      <c r="L1240" s="79" t="s">
        <v>47</v>
      </c>
      <c r="M1240" s="238">
        <v>42916</v>
      </c>
      <c r="N1240" s="167">
        <v>200000</v>
      </c>
      <c r="O1240" s="373">
        <f t="shared" si="19"/>
        <v>0.2</v>
      </c>
      <c r="P1240" s="274">
        <v>6</v>
      </c>
      <c r="Q1240" s="238" t="s">
        <v>6759</v>
      </c>
      <c r="R1240" s="84" t="s">
        <v>103</v>
      </c>
      <c r="S1240" s="79" t="s">
        <v>8</v>
      </c>
      <c r="T1240" s="79" t="s">
        <v>104</v>
      </c>
      <c r="U1240" s="79" t="s">
        <v>105</v>
      </c>
      <c r="V1240" s="79" t="s">
        <v>5915</v>
      </c>
      <c r="W1240" s="79" t="s">
        <v>313</v>
      </c>
      <c r="X1240" s="1" t="s">
        <v>7800</v>
      </c>
      <c r="Y1240" s="374" t="s">
        <v>7201</v>
      </c>
    </row>
    <row r="1241" spans="1:25" x14ac:dyDescent="0.25">
      <c r="A1241" s="273" t="s">
        <v>7643</v>
      </c>
      <c r="B1241" s="79" t="s">
        <v>57</v>
      </c>
      <c r="C1241" s="79" t="s">
        <v>98</v>
      </c>
      <c r="D1241" s="79" t="s">
        <v>7644</v>
      </c>
      <c r="E1241" s="79" t="s">
        <v>7645</v>
      </c>
      <c r="F1241" s="62" t="s">
        <v>25</v>
      </c>
      <c r="G1241" s="62" t="str">
        <f>_xlfn.IFNA(VLOOKUP($A1241,'Engaged Deals'!$A:$J,2,FALSE),"No")</f>
        <v>No</v>
      </c>
      <c r="H1241" s="62" t="s">
        <v>66</v>
      </c>
      <c r="I1241" s="203" t="s">
        <v>41</v>
      </c>
      <c r="J1241" s="80">
        <v>42978</v>
      </c>
      <c r="K1241" s="174" t="s">
        <v>7646</v>
      </c>
      <c r="L1241" s="79" t="s">
        <v>47</v>
      </c>
      <c r="M1241" s="80">
        <v>42978</v>
      </c>
      <c r="N1241" s="167">
        <v>50000</v>
      </c>
      <c r="O1241" s="373">
        <f t="shared" si="19"/>
        <v>0.05</v>
      </c>
      <c r="P1241" s="274">
        <v>12</v>
      </c>
      <c r="Q1241" s="238" t="s">
        <v>7101</v>
      </c>
      <c r="R1241" s="84" t="s">
        <v>125</v>
      </c>
      <c r="S1241" s="79" t="s">
        <v>8</v>
      </c>
      <c r="T1241" s="79" t="s">
        <v>134</v>
      </c>
      <c r="U1241" s="79" t="s">
        <v>3004</v>
      </c>
      <c r="V1241" s="79" t="s">
        <v>106</v>
      </c>
      <c r="W1241" s="79" t="s">
        <v>1007</v>
      </c>
      <c r="Y1241" s="374" t="s">
        <v>7201</v>
      </c>
    </row>
    <row r="1242" spans="1:25" x14ac:dyDescent="0.25">
      <c r="A1242" s="273" t="s">
        <v>4301</v>
      </c>
      <c r="B1242" s="79" t="s">
        <v>56</v>
      </c>
      <c r="C1242" s="79" t="s">
        <v>235</v>
      </c>
      <c r="D1242" s="79" t="s">
        <v>4302</v>
      </c>
      <c r="E1242" s="79" t="s">
        <v>4303</v>
      </c>
      <c r="F1242" s="62" t="s">
        <v>28</v>
      </c>
      <c r="G1242" s="62" t="str">
        <f>_xlfn.IFNA(VLOOKUP($A1242,'Engaged Deals'!$A:$J,2,FALSE),"No")</f>
        <v>No</v>
      </c>
      <c r="H1242" s="62" t="s">
        <v>65</v>
      </c>
      <c r="I1242" s="199" t="s">
        <v>34</v>
      </c>
      <c r="J1242" s="80">
        <v>42915</v>
      </c>
      <c r="K1242" s="174" t="s">
        <v>4304</v>
      </c>
      <c r="L1242" s="79" t="s">
        <v>47</v>
      </c>
      <c r="M1242" s="238">
        <v>42915</v>
      </c>
      <c r="N1242" s="167">
        <v>25000</v>
      </c>
      <c r="O1242" s="373">
        <f t="shared" si="19"/>
        <v>2.5000000000000001E-2</v>
      </c>
      <c r="P1242" s="274">
        <v>6</v>
      </c>
      <c r="Q1242" s="238" t="s">
        <v>1597</v>
      </c>
      <c r="R1242" s="84" t="s">
        <v>292</v>
      </c>
      <c r="S1242" s="79" t="s">
        <v>8</v>
      </c>
      <c r="T1242" s="79" t="s">
        <v>134</v>
      </c>
      <c r="U1242" s="79" t="s">
        <v>1407</v>
      </c>
      <c r="V1242" s="79" t="s">
        <v>6056</v>
      </c>
      <c r="W1242" s="79" t="s">
        <v>6868</v>
      </c>
      <c r="Y1242" s="374" t="s">
        <v>7201</v>
      </c>
    </row>
    <row r="1243" spans="1:25" x14ac:dyDescent="0.25">
      <c r="A1243" s="275" t="s">
        <v>2677</v>
      </c>
      <c r="B1243" s="199" t="s">
        <v>59</v>
      </c>
      <c r="C1243" s="199" t="s">
        <v>468</v>
      </c>
      <c r="D1243" s="199" t="s">
        <v>2678</v>
      </c>
      <c r="E1243" s="199" t="s">
        <v>316</v>
      </c>
      <c r="F1243" s="62" t="s">
        <v>26</v>
      </c>
      <c r="G1243" s="62" t="str">
        <f>_xlfn.IFNA(VLOOKUP($A1243,'Engaged Deals'!$A:$J,2,FALSE),"No")</f>
        <v>No</v>
      </c>
      <c r="H1243" s="62" t="s">
        <v>66</v>
      </c>
      <c r="I1243" s="199" t="s">
        <v>32</v>
      </c>
      <c r="J1243" s="233">
        <v>43008</v>
      </c>
      <c r="K1243" s="234" t="s">
        <v>2679</v>
      </c>
      <c r="L1243" s="199" t="s">
        <v>46</v>
      </c>
      <c r="M1243" s="233">
        <v>43008</v>
      </c>
      <c r="N1243" s="236">
        <v>121306</v>
      </c>
      <c r="O1243" s="373">
        <f t="shared" si="19"/>
        <v>0.121306</v>
      </c>
      <c r="P1243" s="276">
        <v>12</v>
      </c>
      <c r="Q1243" s="235" t="s">
        <v>5535</v>
      </c>
      <c r="R1243" s="237" t="s">
        <v>103</v>
      </c>
      <c r="S1243" s="199" t="s">
        <v>8</v>
      </c>
      <c r="T1243" s="199" t="s">
        <v>104</v>
      </c>
      <c r="U1243" s="199" t="s">
        <v>105</v>
      </c>
      <c r="V1243" s="199" t="s">
        <v>6368</v>
      </c>
      <c r="W1243" s="199" t="s">
        <v>2680</v>
      </c>
      <c r="Y1243" s="374" t="s">
        <v>7201</v>
      </c>
    </row>
    <row r="1244" spans="1:25" x14ac:dyDescent="0.25">
      <c r="A1244" s="275" t="s">
        <v>2113</v>
      </c>
      <c r="B1244" s="199" t="s">
        <v>56</v>
      </c>
      <c r="C1244" s="199" t="s">
        <v>235</v>
      </c>
      <c r="D1244" s="199" t="s">
        <v>2114</v>
      </c>
      <c r="E1244" s="199" t="s">
        <v>316</v>
      </c>
      <c r="F1244" s="62" t="s">
        <v>28</v>
      </c>
      <c r="G1244" s="62" t="str">
        <f>_xlfn.IFNA(VLOOKUP($A1244,'Engaged Deals'!$A:$J,2,FALSE),"No")</f>
        <v>No</v>
      </c>
      <c r="H1244" s="62" t="s">
        <v>67</v>
      </c>
      <c r="I1244" s="199" t="s">
        <v>34</v>
      </c>
      <c r="J1244" s="233">
        <v>43009</v>
      </c>
      <c r="K1244" s="234" t="s">
        <v>2115</v>
      </c>
      <c r="L1244" s="199" t="s">
        <v>47</v>
      </c>
      <c r="M1244" s="235">
        <v>43009</v>
      </c>
      <c r="N1244" s="236">
        <v>200000</v>
      </c>
      <c r="O1244" s="373">
        <f t="shared" si="19"/>
        <v>0.2</v>
      </c>
      <c r="P1244" s="276">
        <v>12</v>
      </c>
      <c r="Q1244" s="235" t="s">
        <v>6462</v>
      </c>
      <c r="R1244" s="237" t="s">
        <v>125</v>
      </c>
      <c r="S1244" s="199" t="s">
        <v>9</v>
      </c>
      <c r="T1244" s="199" t="s">
        <v>184</v>
      </c>
      <c r="U1244" s="199" t="s">
        <v>185</v>
      </c>
      <c r="V1244" s="199" t="s">
        <v>6463</v>
      </c>
      <c r="W1244" s="199" t="s">
        <v>186</v>
      </c>
      <c r="Y1244" s="374" t="s">
        <v>7201</v>
      </c>
    </row>
    <row r="1245" spans="1:25" x14ac:dyDescent="0.25">
      <c r="A1245" s="275" t="s">
        <v>2113</v>
      </c>
      <c r="B1245" s="199" t="s">
        <v>56</v>
      </c>
      <c r="C1245" s="199" t="s">
        <v>235</v>
      </c>
      <c r="D1245" s="199" t="s">
        <v>2114</v>
      </c>
      <c r="E1245" s="199" t="s">
        <v>316</v>
      </c>
      <c r="F1245" s="62" t="s">
        <v>28</v>
      </c>
      <c r="G1245" s="62" t="str">
        <f>_xlfn.IFNA(VLOOKUP($A1245,'Engaged Deals'!$A:$J,2,FALSE),"No")</f>
        <v>No</v>
      </c>
      <c r="H1245" s="62" t="s">
        <v>67</v>
      </c>
      <c r="I1245" s="199" t="s">
        <v>34</v>
      </c>
      <c r="J1245" s="233">
        <v>43009</v>
      </c>
      <c r="K1245" s="234" t="s">
        <v>2115</v>
      </c>
      <c r="L1245" s="199" t="s">
        <v>47</v>
      </c>
      <c r="M1245" s="235">
        <v>43009</v>
      </c>
      <c r="N1245" s="236">
        <v>20000</v>
      </c>
      <c r="O1245" s="373">
        <f t="shared" si="19"/>
        <v>0.02</v>
      </c>
      <c r="P1245" s="276">
        <v>12</v>
      </c>
      <c r="Q1245" s="235" t="s">
        <v>6462</v>
      </c>
      <c r="R1245" s="237" t="s">
        <v>125</v>
      </c>
      <c r="S1245" s="199" t="s">
        <v>9</v>
      </c>
      <c r="T1245" s="199" t="s">
        <v>184</v>
      </c>
      <c r="U1245" s="199" t="s">
        <v>4439</v>
      </c>
      <c r="V1245" s="199" t="s">
        <v>6463</v>
      </c>
      <c r="W1245" s="199" t="s">
        <v>186</v>
      </c>
      <c r="Y1245" s="374" t="s">
        <v>7201</v>
      </c>
    </row>
    <row r="1246" spans="1:25" x14ac:dyDescent="0.25">
      <c r="A1246" s="181" t="s">
        <v>3636</v>
      </c>
      <c r="B1246" s="181" t="s">
        <v>58</v>
      </c>
      <c r="C1246" s="181" t="s">
        <v>58</v>
      </c>
      <c r="D1246" s="181" t="s">
        <v>3637</v>
      </c>
      <c r="E1246" s="181" t="s">
        <v>6501</v>
      </c>
      <c r="F1246" s="62" t="s">
        <v>26</v>
      </c>
      <c r="G1246" s="62" t="str">
        <f>_xlfn.IFNA(VLOOKUP($A1246,'Engaged Deals'!$A:$J,2,FALSE),"No")</f>
        <v>No</v>
      </c>
      <c r="H1246" s="62" t="s">
        <v>68</v>
      </c>
      <c r="I1246" s="181" t="s">
        <v>32</v>
      </c>
      <c r="J1246" s="196">
        <v>42825</v>
      </c>
      <c r="K1246" s="243" t="s">
        <v>3638</v>
      </c>
      <c r="L1246" s="181" t="s">
        <v>50</v>
      </c>
      <c r="M1246" s="198">
        <v>42826</v>
      </c>
      <c r="N1246" s="244">
        <v>80000</v>
      </c>
      <c r="O1246" s="373">
        <f t="shared" si="19"/>
        <v>0.08</v>
      </c>
      <c r="P1246" s="197">
        <v>3</v>
      </c>
      <c r="Q1246" s="198" t="s">
        <v>7101</v>
      </c>
      <c r="R1246" s="181" t="s">
        <v>578</v>
      </c>
      <c r="S1246" s="181" t="s">
        <v>8</v>
      </c>
      <c r="T1246" s="181" t="s">
        <v>134</v>
      </c>
      <c r="U1246" s="181" t="s">
        <v>3639</v>
      </c>
      <c r="V1246" s="181" t="s">
        <v>5567</v>
      </c>
      <c r="W1246" s="181" t="s">
        <v>7108</v>
      </c>
      <c r="Y1246" s="374" t="s">
        <v>7201</v>
      </c>
    </row>
    <row r="1247" spans="1:25" x14ac:dyDescent="0.25">
      <c r="A1247" s="275" t="s">
        <v>3355</v>
      </c>
      <c r="B1247" s="199" t="s">
        <v>56</v>
      </c>
      <c r="C1247" s="199" t="s">
        <v>109</v>
      </c>
      <c r="D1247" s="199" t="s">
        <v>3356</v>
      </c>
      <c r="E1247" s="199" t="s">
        <v>7760</v>
      </c>
      <c r="F1247" s="62" t="s">
        <v>28</v>
      </c>
      <c r="G1247" s="62" t="str">
        <f>_xlfn.IFNA(VLOOKUP($A1247,'Engaged Deals'!$A:$J,2,FALSE),"No")</f>
        <v>No</v>
      </c>
      <c r="H1247" s="62" t="s">
        <v>67</v>
      </c>
      <c r="I1247" s="199" t="s">
        <v>42</v>
      </c>
      <c r="J1247" s="233">
        <v>43098</v>
      </c>
      <c r="K1247" s="234" t="s">
        <v>3357</v>
      </c>
      <c r="L1247" s="199" t="s">
        <v>46</v>
      </c>
      <c r="M1247" s="235">
        <v>43098</v>
      </c>
      <c r="N1247" s="236">
        <v>100000</v>
      </c>
      <c r="O1247" s="373">
        <f t="shared" si="19"/>
        <v>0.1</v>
      </c>
      <c r="P1247" s="276">
        <v>12</v>
      </c>
      <c r="Q1247" s="235" t="s">
        <v>812</v>
      </c>
      <c r="R1247" s="237" t="s">
        <v>125</v>
      </c>
      <c r="S1247" s="199" t="s">
        <v>7</v>
      </c>
      <c r="T1247" s="199" t="s">
        <v>388</v>
      </c>
      <c r="U1247" s="199"/>
      <c r="V1247" s="199" t="s">
        <v>7074</v>
      </c>
      <c r="W1247" s="199" t="s">
        <v>356</v>
      </c>
      <c r="Y1247" s="374" t="s">
        <v>7201</v>
      </c>
    </row>
    <row r="1248" spans="1:25" x14ac:dyDescent="0.25">
      <c r="A1248" s="275" t="s">
        <v>3355</v>
      </c>
      <c r="B1248" s="199" t="s">
        <v>56</v>
      </c>
      <c r="C1248" s="199" t="s">
        <v>109</v>
      </c>
      <c r="D1248" s="199" t="s">
        <v>3356</v>
      </c>
      <c r="E1248" s="199" t="s">
        <v>7760</v>
      </c>
      <c r="F1248" s="62" t="s">
        <v>28</v>
      </c>
      <c r="G1248" s="62" t="str">
        <f>_xlfn.IFNA(VLOOKUP($A1248,'Engaged Deals'!$A:$J,2,FALSE),"No")</f>
        <v>No</v>
      </c>
      <c r="H1248" s="62" t="s">
        <v>67</v>
      </c>
      <c r="I1248" s="199" t="s">
        <v>42</v>
      </c>
      <c r="J1248" s="233">
        <v>43098</v>
      </c>
      <c r="K1248" s="234" t="s">
        <v>3357</v>
      </c>
      <c r="L1248" s="199" t="s">
        <v>46</v>
      </c>
      <c r="M1248" s="235">
        <v>43098</v>
      </c>
      <c r="N1248" s="236">
        <v>0</v>
      </c>
      <c r="O1248" s="373">
        <f t="shared" si="19"/>
        <v>0</v>
      </c>
      <c r="P1248" s="276">
        <v>12</v>
      </c>
      <c r="Q1248" s="235" t="s">
        <v>7102</v>
      </c>
      <c r="R1248" s="237" t="s">
        <v>125</v>
      </c>
      <c r="S1248" s="199" t="s">
        <v>7</v>
      </c>
      <c r="T1248" s="199" t="s">
        <v>388</v>
      </c>
      <c r="U1248" s="199"/>
      <c r="V1248" s="199" t="s">
        <v>7074</v>
      </c>
      <c r="W1248" s="199" t="s">
        <v>356</v>
      </c>
      <c r="Y1248" s="374" t="s">
        <v>7201</v>
      </c>
    </row>
    <row r="1249" spans="1:25" x14ac:dyDescent="0.25">
      <c r="A1249" s="275" t="s">
        <v>813</v>
      </c>
      <c r="B1249" s="199" t="s">
        <v>56</v>
      </c>
      <c r="C1249" s="199" t="s">
        <v>161</v>
      </c>
      <c r="D1249" s="199" t="s">
        <v>814</v>
      </c>
      <c r="E1249" s="199" t="s">
        <v>815</v>
      </c>
      <c r="F1249" s="62" t="s">
        <v>26</v>
      </c>
      <c r="G1249" s="62" t="str">
        <f>_xlfn.IFNA(VLOOKUP($A1249,'Engaged Deals'!$A:$J,2,FALSE),"No")</f>
        <v>No</v>
      </c>
      <c r="H1249" s="62" t="s">
        <v>65</v>
      </c>
      <c r="I1249" s="199" t="s">
        <v>33</v>
      </c>
      <c r="J1249" s="233">
        <v>42893</v>
      </c>
      <c r="K1249" s="234" t="s">
        <v>816</v>
      </c>
      <c r="L1249" s="199" t="s">
        <v>46</v>
      </c>
      <c r="M1249" s="235">
        <v>43000</v>
      </c>
      <c r="N1249" s="236">
        <v>500000</v>
      </c>
      <c r="O1249" s="373">
        <f t="shared" si="19"/>
        <v>0.5</v>
      </c>
      <c r="P1249" s="276">
        <v>12</v>
      </c>
      <c r="Q1249" s="235" t="s">
        <v>113</v>
      </c>
      <c r="R1249" s="237" t="s">
        <v>103</v>
      </c>
      <c r="S1249" s="199" t="s">
        <v>8</v>
      </c>
      <c r="T1249" s="199" t="s">
        <v>134</v>
      </c>
      <c r="U1249" s="199" t="s">
        <v>5491</v>
      </c>
      <c r="V1249" s="199" t="s">
        <v>5795</v>
      </c>
      <c r="W1249" s="199" t="s">
        <v>757</v>
      </c>
      <c r="Y1249" s="374" t="s">
        <v>7201</v>
      </c>
    </row>
    <row r="1250" spans="1:25" x14ac:dyDescent="0.25">
      <c r="A1250" s="275" t="s">
        <v>2991</v>
      </c>
      <c r="B1250" s="199" t="s">
        <v>57</v>
      </c>
      <c r="C1250" s="199" t="s">
        <v>775</v>
      </c>
      <c r="D1250" s="199" t="s">
        <v>2992</v>
      </c>
      <c r="E1250" s="199" t="s">
        <v>316</v>
      </c>
      <c r="F1250" s="62" t="s">
        <v>25</v>
      </c>
      <c r="G1250" s="62" t="str">
        <f>_xlfn.IFNA(VLOOKUP($A1250,'Engaged Deals'!$A:$J,2,FALSE),"No")</f>
        <v>No</v>
      </c>
      <c r="H1250" s="62" t="s">
        <v>65</v>
      </c>
      <c r="I1250" s="199" t="s">
        <v>35</v>
      </c>
      <c r="J1250" s="233">
        <v>42879</v>
      </c>
      <c r="K1250" s="234" t="s">
        <v>2993</v>
      </c>
      <c r="L1250" s="199" t="s">
        <v>46</v>
      </c>
      <c r="M1250" s="235">
        <v>42879</v>
      </c>
      <c r="N1250" s="236">
        <v>100000</v>
      </c>
      <c r="O1250" s="373">
        <f t="shared" si="19"/>
        <v>0.1</v>
      </c>
      <c r="P1250" s="276">
        <v>12</v>
      </c>
      <c r="Q1250" s="235" t="s">
        <v>2994</v>
      </c>
      <c r="R1250" s="237" t="s">
        <v>125</v>
      </c>
      <c r="S1250" s="199" t="s">
        <v>12</v>
      </c>
      <c r="T1250" s="199" t="s">
        <v>1391</v>
      </c>
      <c r="U1250" s="199" t="s">
        <v>2995</v>
      </c>
      <c r="V1250" s="199" t="s">
        <v>6030</v>
      </c>
      <c r="W1250" s="199"/>
      <c r="Y1250" s="374" t="s">
        <v>7201</v>
      </c>
    </row>
    <row r="1251" spans="1:25" x14ac:dyDescent="0.25">
      <c r="A1251" s="275" t="s">
        <v>1905</v>
      </c>
      <c r="B1251" s="199" t="s">
        <v>60</v>
      </c>
      <c r="C1251" s="199" t="s">
        <v>377</v>
      </c>
      <c r="D1251" s="199" t="s">
        <v>1906</v>
      </c>
      <c r="E1251" s="199" t="s">
        <v>1907</v>
      </c>
      <c r="F1251" s="62" t="s">
        <v>26</v>
      </c>
      <c r="G1251" s="62" t="str">
        <f>_xlfn.IFNA(VLOOKUP($A1251,'Engaged Deals'!$A:$J,2,FALSE),"No")</f>
        <v>No</v>
      </c>
      <c r="H1251" s="62" t="s">
        <v>65</v>
      </c>
      <c r="I1251" s="199" t="s">
        <v>32</v>
      </c>
      <c r="J1251" s="233">
        <v>42877</v>
      </c>
      <c r="K1251" s="234" t="s">
        <v>1908</v>
      </c>
      <c r="L1251" s="199" t="s">
        <v>47</v>
      </c>
      <c r="M1251" s="235">
        <v>42877</v>
      </c>
      <c r="N1251" s="236">
        <v>200000</v>
      </c>
      <c r="O1251" s="373">
        <f t="shared" si="19"/>
        <v>0.2</v>
      </c>
      <c r="P1251" s="276">
        <v>3</v>
      </c>
      <c r="Q1251" s="235" t="s">
        <v>7102</v>
      </c>
      <c r="R1251" s="237" t="s">
        <v>125</v>
      </c>
      <c r="S1251" s="199" t="s">
        <v>7</v>
      </c>
      <c r="T1251" s="199" t="s">
        <v>1867</v>
      </c>
      <c r="U1251" s="199" t="s">
        <v>1909</v>
      </c>
      <c r="V1251" s="199" t="s">
        <v>5914</v>
      </c>
      <c r="W1251" s="199" t="s">
        <v>221</v>
      </c>
      <c r="Y1251" s="374" t="s">
        <v>7201</v>
      </c>
    </row>
    <row r="1252" spans="1:25" x14ac:dyDescent="0.25">
      <c r="A1252" s="275" t="s">
        <v>505</v>
      </c>
      <c r="B1252" s="199" t="s">
        <v>60</v>
      </c>
      <c r="C1252" s="199" t="s">
        <v>377</v>
      </c>
      <c r="D1252" s="199" t="s">
        <v>506</v>
      </c>
      <c r="E1252" s="199" t="s">
        <v>507</v>
      </c>
      <c r="F1252" s="62" t="s">
        <v>25</v>
      </c>
      <c r="G1252" s="62" t="str">
        <f>_xlfn.IFNA(VLOOKUP($A1252,'Engaged Deals'!$A:$J,2,FALSE),"No")</f>
        <v>No</v>
      </c>
      <c r="H1252" s="62" t="s">
        <v>66</v>
      </c>
      <c r="I1252" s="199" t="s">
        <v>35</v>
      </c>
      <c r="J1252" s="233">
        <v>42993</v>
      </c>
      <c r="K1252" s="234" t="s">
        <v>508</v>
      </c>
      <c r="L1252" s="199" t="s">
        <v>46</v>
      </c>
      <c r="M1252" s="233">
        <v>42993</v>
      </c>
      <c r="N1252" s="236">
        <v>1000000</v>
      </c>
      <c r="O1252" s="373">
        <f t="shared" si="19"/>
        <v>1</v>
      </c>
      <c r="P1252" s="276">
        <v>12</v>
      </c>
      <c r="Q1252" s="235" t="s">
        <v>113</v>
      </c>
      <c r="R1252" s="237" t="s">
        <v>125</v>
      </c>
      <c r="S1252" s="199" t="s">
        <v>8</v>
      </c>
      <c r="T1252" s="199" t="s">
        <v>104</v>
      </c>
      <c r="U1252" s="199" t="s">
        <v>105</v>
      </c>
      <c r="V1252" s="199" t="s">
        <v>6035</v>
      </c>
      <c r="W1252" s="199" t="s">
        <v>221</v>
      </c>
      <c r="Y1252" s="374" t="s">
        <v>7201</v>
      </c>
    </row>
    <row r="1253" spans="1:25" x14ac:dyDescent="0.25">
      <c r="A1253" s="199" t="s">
        <v>4705</v>
      </c>
      <c r="B1253" s="199" t="s">
        <v>56</v>
      </c>
      <c r="C1253" s="199" t="s">
        <v>117</v>
      </c>
      <c r="D1253" s="199" t="s">
        <v>4706</v>
      </c>
      <c r="E1253" s="199" t="s">
        <v>4707</v>
      </c>
      <c r="F1253" s="62" t="s">
        <v>25</v>
      </c>
      <c r="G1253" s="62" t="str">
        <f>_xlfn.IFNA(VLOOKUP($A1253,'Engaged Deals'!$A:$J,2,FALSE),"No")</f>
        <v>No</v>
      </c>
      <c r="H1253" s="62" t="s">
        <v>68</v>
      </c>
      <c r="I1253" s="199" t="s">
        <v>35</v>
      </c>
      <c r="J1253" s="233">
        <v>42809</v>
      </c>
      <c r="K1253" s="234" t="s">
        <v>4708</v>
      </c>
      <c r="L1253" s="199" t="s">
        <v>46</v>
      </c>
      <c r="M1253" s="235">
        <v>42809</v>
      </c>
      <c r="N1253" s="236">
        <v>5000</v>
      </c>
      <c r="O1253" s="373">
        <f t="shared" si="19"/>
        <v>5.0000000000000001E-3</v>
      </c>
      <c r="P1253" s="237">
        <v>1</v>
      </c>
      <c r="Q1253" s="235" t="s">
        <v>1942</v>
      </c>
      <c r="R1253" s="199" t="s">
        <v>125</v>
      </c>
      <c r="S1253" s="199" t="s">
        <v>7</v>
      </c>
      <c r="T1253" s="199" t="s">
        <v>477</v>
      </c>
      <c r="U1253" s="199" t="s">
        <v>1302</v>
      </c>
      <c r="V1253" s="199" t="s">
        <v>5628</v>
      </c>
      <c r="W1253" s="199" t="s">
        <v>757</v>
      </c>
      <c r="Y1253" s="374" t="s">
        <v>7201</v>
      </c>
    </row>
    <row r="1254" spans="1:25" x14ac:dyDescent="0.25">
      <c r="A1254" s="275" t="s">
        <v>5482</v>
      </c>
      <c r="B1254" s="199" t="s">
        <v>58</v>
      </c>
      <c r="C1254" s="199" t="s">
        <v>58</v>
      </c>
      <c r="D1254" s="199" t="s">
        <v>3408</v>
      </c>
      <c r="E1254" s="199" t="s">
        <v>5483</v>
      </c>
      <c r="F1254" s="62" t="s">
        <v>25</v>
      </c>
      <c r="G1254" s="62" t="str">
        <f>_xlfn.IFNA(VLOOKUP($A1254,'Engaged Deals'!$A:$J,2,FALSE),"No")</f>
        <v>No</v>
      </c>
      <c r="H1254" s="62" t="s">
        <v>65</v>
      </c>
      <c r="I1254" s="199" t="s">
        <v>41</v>
      </c>
      <c r="J1254" s="233">
        <v>42853</v>
      </c>
      <c r="K1254" s="234" t="s">
        <v>5603</v>
      </c>
      <c r="L1254" s="199" t="s">
        <v>46</v>
      </c>
      <c r="M1254" s="235">
        <v>42853</v>
      </c>
      <c r="N1254" s="236">
        <v>28571</v>
      </c>
      <c r="O1254" s="373">
        <f t="shared" si="19"/>
        <v>2.8570999999999999E-2</v>
      </c>
      <c r="P1254" s="276">
        <v>1</v>
      </c>
      <c r="Q1254" s="235" t="s">
        <v>5535</v>
      </c>
      <c r="R1254" s="237" t="s">
        <v>103</v>
      </c>
      <c r="S1254" s="199" t="s">
        <v>11</v>
      </c>
      <c r="T1254" s="199" t="s">
        <v>11</v>
      </c>
      <c r="U1254" s="199" t="s">
        <v>3074</v>
      </c>
      <c r="V1254" s="199" t="s">
        <v>5604</v>
      </c>
      <c r="W1254" s="199"/>
      <c r="Y1254" s="374" t="s">
        <v>7201</v>
      </c>
    </row>
    <row r="1255" spans="1:25" x14ac:dyDescent="0.25">
      <c r="A1255" s="275" t="s">
        <v>747</v>
      </c>
      <c r="B1255" s="199" t="s">
        <v>60</v>
      </c>
      <c r="C1255" s="199" t="s">
        <v>543</v>
      </c>
      <c r="D1255" s="199" t="s">
        <v>748</v>
      </c>
      <c r="E1255" s="199" t="s">
        <v>749</v>
      </c>
      <c r="F1255" s="62" t="s">
        <v>6576</v>
      </c>
      <c r="G1255" s="62" t="str">
        <f>_xlfn.IFNA(VLOOKUP($A1255,'Engaged Deals'!$A:$J,2,FALSE),"No")</f>
        <v>No</v>
      </c>
      <c r="H1255" s="62" t="s">
        <v>65</v>
      </c>
      <c r="I1255" s="199" t="s">
        <v>32</v>
      </c>
      <c r="J1255" s="233">
        <v>42867</v>
      </c>
      <c r="K1255" s="234" t="s">
        <v>750</v>
      </c>
      <c r="L1255" s="199" t="s">
        <v>48</v>
      </c>
      <c r="M1255" s="235">
        <v>42867</v>
      </c>
      <c r="N1255" s="236">
        <v>300000</v>
      </c>
      <c r="O1255" s="373">
        <f t="shared" si="19"/>
        <v>0.3</v>
      </c>
      <c r="P1255" s="276">
        <v>12</v>
      </c>
      <c r="Q1255" s="235" t="s">
        <v>7169</v>
      </c>
      <c r="R1255" s="237" t="s">
        <v>466</v>
      </c>
      <c r="S1255" s="199" t="s">
        <v>9</v>
      </c>
      <c r="T1255" s="199" t="s">
        <v>184</v>
      </c>
      <c r="U1255" s="199" t="s">
        <v>751</v>
      </c>
      <c r="V1255" s="199" t="s">
        <v>5845</v>
      </c>
      <c r="W1255" s="199"/>
      <c r="Y1255" s="374" t="s">
        <v>7201</v>
      </c>
    </row>
    <row r="1256" spans="1:25" x14ac:dyDescent="0.25">
      <c r="A1256" s="203" t="s">
        <v>1531</v>
      </c>
      <c r="B1256" s="203" t="s">
        <v>57</v>
      </c>
      <c r="C1256" s="203" t="s">
        <v>775</v>
      </c>
      <c r="D1256" s="203" t="s">
        <v>1532</v>
      </c>
      <c r="E1256" s="203" t="s">
        <v>1533</v>
      </c>
      <c r="F1256" s="62" t="s">
        <v>26</v>
      </c>
      <c r="G1256" s="62" t="str">
        <f>_xlfn.IFNA(VLOOKUP($A1256,'Engaged Deals'!$A:$J,2,FALSE),"No")</f>
        <v>No</v>
      </c>
      <c r="H1256" s="62" t="s">
        <v>68</v>
      </c>
      <c r="I1256" s="203" t="s">
        <v>32</v>
      </c>
      <c r="J1256" s="233">
        <v>42825</v>
      </c>
      <c r="K1256" s="234" t="s">
        <v>1534</v>
      </c>
      <c r="L1256" s="203" t="s">
        <v>46</v>
      </c>
      <c r="M1256" s="239">
        <v>42825</v>
      </c>
      <c r="N1256" s="240">
        <v>250000</v>
      </c>
      <c r="O1256" s="373">
        <f t="shared" si="19"/>
        <v>0.25</v>
      </c>
      <c r="P1256" s="237">
        <v>1</v>
      </c>
      <c r="Q1256" s="239" t="s">
        <v>1535</v>
      </c>
      <c r="R1256" s="203" t="s">
        <v>125</v>
      </c>
      <c r="S1256" s="203" t="s">
        <v>9</v>
      </c>
      <c r="T1256" s="203" t="s">
        <v>184</v>
      </c>
      <c r="U1256" s="203" t="s">
        <v>5515</v>
      </c>
      <c r="V1256" s="203" t="s">
        <v>5516</v>
      </c>
      <c r="W1256" s="203"/>
      <c r="Y1256" s="374" t="s">
        <v>7201</v>
      </c>
    </row>
    <row r="1257" spans="1:25" x14ac:dyDescent="0.25">
      <c r="A1257" s="181" t="s">
        <v>4683</v>
      </c>
      <c r="B1257" s="181" t="s">
        <v>58</v>
      </c>
      <c r="C1257" s="181" t="s">
        <v>58</v>
      </c>
      <c r="D1257" s="181" t="s">
        <v>1409</v>
      </c>
      <c r="E1257" s="181" t="s">
        <v>4684</v>
      </c>
      <c r="F1257" s="62" t="s">
        <v>24</v>
      </c>
      <c r="G1257" s="62" t="str">
        <f>_xlfn.IFNA(VLOOKUP($A1257,'Engaged Deals'!$A:$J,2,FALSE),"No")</f>
        <v>No</v>
      </c>
      <c r="H1257" s="62" t="s">
        <v>68</v>
      </c>
      <c r="I1257" s="181" t="s">
        <v>37</v>
      </c>
      <c r="J1257" s="196">
        <v>42776</v>
      </c>
      <c r="K1257" s="243" t="s">
        <v>4685</v>
      </c>
      <c r="L1257" s="181" t="s">
        <v>4686</v>
      </c>
      <c r="M1257" s="198">
        <v>42776</v>
      </c>
      <c r="N1257" s="244">
        <v>8568</v>
      </c>
      <c r="O1257" s="373">
        <f t="shared" si="19"/>
        <v>8.5679999999999992E-3</v>
      </c>
      <c r="P1257" s="197">
        <v>6</v>
      </c>
      <c r="Q1257" s="198" t="s">
        <v>783</v>
      </c>
      <c r="R1257" s="181" t="s">
        <v>578</v>
      </c>
      <c r="S1257" s="181" t="s">
        <v>7</v>
      </c>
      <c r="T1257" s="181" t="s">
        <v>477</v>
      </c>
      <c r="U1257" s="181" t="s">
        <v>1138</v>
      </c>
      <c r="V1257" s="181" t="s">
        <v>5625</v>
      </c>
      <c r="W1257" s="181" t="s">
        <v>1412</v>
      </c>
      <c r="Y1257" s="374" t="s">
        <v>7201</v>
      </c>
    </row>
    <row r="1258" spans="1:25" x14ac:dyDescent="0.25">
      <c r="A1258" s="275" t="s">
        <v>3862</v>
      </c>
      <c r="B1258" s="199" t="s">
        <v>60</v>
      </c>
      <c r="C1258" s="199" t="s">
        <v>805</v>
      </c>
      <c r="D1258" s="199" t="s">
        <v>3863</v>
      </c>
      <c r="E1258" s="199" t="s">
        <v>316</v>
      </c>
      <c r="F1258" s="62" t="s">
        <v>24</v>
      </c>
      <c r="G1258" s="62" t="str">
        <f>_xlfn.IFNA(VLOOKUP($A1258,'Engaged Deals'!$A:$J,2,FALSE),"No")</f>
        <v>No</v>
      </c>
      <c r="H1258" s="62" t="s">
        <v>65</v>
      </c>
      <c r="I1258" s="199" t="s">
        <v>37</v>
      </c>
      <c r="J1258" s="233">
        <v>42897</v>
      </c>
      <c r="K1258" s="234" t="s">
        <v>3864</v>
      </c>
      <c r="L1258" s="199" t="s">
        <v>46</v>
      </c>
      <c r="M1258" s="235">
        <v>42897</v>
      </c>
      <c r="N1258" s="236">
        <v>50000</v>
      </c>
      <c r="O1258" s="373">
        <f t="shared" si="19"/>
        <v>0.05</v>
      </c>
      <c r="P1258" s="276">
        <v>12</v>
      </c>
      <c r="Q1258" s="235" t="s">
        <v>113</v>
      </c>
      <c r="R1258" s="237" t="s">
        <v>125</v>
      </c>
      <c r="S1258" s="199" t="s">
        <v>7</v>
      </c>
      <c r="T1258" s="199" t="s">
        <v>388</v>
      </c>
      <c r="U1258" s="199" t="s">
        <v>389</v>
      </c>
      <c r="V1258" s="199" t="s">
        <v>5548</v>
      </c>
      <c r="W1258" s="199" t="s">
        <v>1629</v>
      </c>
      <c r="Y1258" s="374" t="s">
        <v>7201</v>
      </c>
    </row>
    <row r="1259" spans="1:25" x14ac:dyDescent="0.25">
      <c r="A1259" s="275" t="s">
        <v>1568</v>
      </c>
      <c r="B1259" s="199" t="s">
        <v>57</v>
      </c>
      <c r="C1259" s="199" t="s">
        <v>324</v>
      </c>
      <c r="D1259" s="199" t="s">
        <v>1569</v>
      </c>
      <c r="E1259" s="199" t="s">
        <v>1015</v>
      </c>
      <c r="F1259" s="62" t="s">
        <v>26</v>
      </c>
      <c r="G1259" s="62" t="str">
        <f>_xlfn.IFNA(VLOOKUP($A1259,'Engaged Deals'!$A:$J,2,FALSE),"No")</f>
        <v>No</v>
      </c>
      <c r="H1259" s="62" t="s">
        <v>65</v>
      </c>
      <c r="I1259" s="199" t="s">
        <v>32</v>
      </c>
      <c r="J1259" s="233">
        <v>42916</v>
      </c>
      <c r="K1259" s="234" t="s">
        <v>1570</v>
      </c>
      <c r="L1259" s="199" t="s">
        <v>46</v>
      </c>
      <c r="M1259" s="235">
        <v>42916</v>
      </c>
      <c r="N1259" s="236">
        <v>250000</v>
      </c>
      <c r="O1259" s="373">
        <f t="shared" si="19"/>
        <v>0.25</v>
      </c>
      <c r="P1259" s="276">
        <v>6</v>
      </c>
      <c r="Q1259" s="235" t="s">
        <v>5878</v>
      </c>
      <c r="R1259" s="237" t="s">
        <v>125</v>
      </c>
      <c r="S1259" s="199" t="s">
        <v>8</v>
      </c>
      <c r="T1259" s="199" t="s">
        <v>104</v>
      </c>
      <c r="U1259" s="199"/>
      <c r="V1259" s="199" t="s">
        <v>5879</v>
      </c>
      <c r="W1259" s="199" t="s">
        <v>186</v>
      </c>
      <c r="Y1259" s="374" t="s">
        <v>7201</v>
      </c>
    </row>
    <row r="1260" spans="1:25" x14ac:dyDescent="0.25">
      <c r="A1260" s="275" t="s">
        <v>3586</v>
      </c>
      <c r="B1260" s="199" t="s">
        <v>56</v>
      </c>
      <c r="C1260" s="199" t="s">
        <v>235</v>
      </c>
      <c r="D1260" s="199" t="s">
        <v>3587</v>
      </c>
      <c r="E1260" s="199" t="s">
        <v>3588</v>
      </c>
      <c r="F1260" s="62" t="s">
        <v>28</v>
      </c>
      <c r="G1260" s="62" t="str">
        <f>_xlfn.IFNA(VLOOKUP($A1260,'Engaged Deals'!$A:$J,2,FALSE),"No")</f>
        <v>No</v>
      </c>
      <c r="H1260" s="62" t="s">
        <v>65</v>
      </c>
      <c r="I1260" s="199" t="s">
        <v>34</v>
      </c>
      <c r="J1260" s="233">
        <v>42916</v>
      </c>
      <c r="K1260" s="234" t="s">
        <v>3589</v>
      </c>
      <c r="L1260" s="199" t="s">
        <v>46</v>
      </c>
      <c r="M1260" s="235">
        <v>42916</v>
      </c>
      <c r="N1260" s="236">
        <v>75000</v>
      </c>
      <c r="O1260" s="373">
        <f t="shared" si="19"/>
        <v>7.4999999999999997E-2</v>
      </c>
      <c r="P1260" s="276">
        <v>1</v>
      </c>
      <c r="Q1260" s="235" t="s">
        <v>3590</v>
      </c>
      <c r="R1260" s="237" t="s">
        <v>125</v>
      </c>
      <c r="S1260" s="199" t="s">
        <v>18</v>
      </c>
      <c r="T1260" s="199" t="s">
        <v>488</v>
      </c>
      <c r="U1260" s="199"/>
      <c r="V1260" s="199" t="s">
        <v>6104</v>
      </c>
      <c r="W1260" s="199"/>
      <c r="Y1260" s="374" t="s">
        <v>7201</v>
      </c>
    </row>
    <row r="1261" spans="1:25" x14ac:dyDescent="0.25">
      <c r="A1261" s="275" t="s">
        <v>314</v>
      </c>
      <c r="B1261" s="199" t="s">
        <v>57</v>
      </c>
      <c r="C1261" s="199" t="s">
        <v>182</v>
      </c>
      <c r="D1261" s="199" t="s">
        <v>315</v>
      </c>
      <c r="E1261" s="199" t="s">
        <v>316</v>
      </c>
      <c r="F1261" s="62" t="s">
        <v>26</v>
      </c>
      <c r="G1261" s="62" t="str">
        <f>_xlfn.IFNA(VLOOKUP($A1261,'Engaged Deals'!$A:$J,2,FALSE),"No")</f>
        <v>Yes</v>
      </c>
      <c r="H1261" s="62" t="s">
        <v>65</v>
      </c>
      <c r="I1261" s="199" t="s">
        <v>32</v>
      </c>
      <c r="J1261" s="233">
        <v>42852</v>
      </c>
      <c r="K1261" s="234" t="s">
        <v>317</v>
      </c>
      <c r="L1261" s="199" t="s">
        <v>48</v>
      </c>
      <c r="M1261" s="235">
        <v>42852</v>
      </c>
      <c r="N1261" s="236">
        <v>2100000</v>
      </c>
      <c r="O1261" s="373">
        <f t="shared" si="19"/>
        <v>2.1</v>
      </c>
      <c r="P1261" s="276">
        <v>12</v>
      </c>
      <c r="Q1261" s="235" t="s">
        <v>7101</v>
      </c>
      <c r="R1261" s="237" t="s">
        <v>103</v>
      </c>
      <c r="S1261" s="199" t="s">
        <v>8</v>
      </c>
      <c r="T1261" s="199" t="s">
        <v>134</v>
      </c>
      <c r="U1261" s="199" t="s">
        <v>5491</v>
      </c>
      <c r="V1261" s="199" t="s">
        <v>5492</v>
      </c>
      <c r="W1261" s="199" t="s">
        <v>186</v>
      </c>
      <c r="X1261" s="1" t="s">
        <v>7800</v>
      </c>
      <c r="Y1261" s="374" t="s">
        <v>7201</v>
      </c>
    </row>
    <row r="1262" spans="1:25" x14ac:dyDescent="0.25">
      <c r="A1262" s="275" t="s">
        <v>3583</v>
      </c>
      <c r="B1262" s="199" t="s">
        <v>56</v>
      </c>
      <c r="C1262" s="199" t="s">
        <v>109</v>
      </c>
      <c r="D1262" s="199" t="s">
        <v>155</v>
      </c>
      <c r="E1262" s="199" t="s">
        <v>3584</v>
      </c>
      <c r="F1262" s="62" t="s">
        <v>28</v>
      </c>
      <c r="G1262" s="62" t="str">
        <f>_xlfn.IFNA(VLOOKUP($A1262,'Engaged Deals'!$A:$J,2,FALSE),"No")</f>
        <v>No</v>
      </c>
      <c r="H1262" s="62" t="s">
        <v>66</v>
      </c>
      <c r="I1262" s="199" t="s">
        <v>43</v>
      </c>
      <c r="J1262" s="233">
        <v>42944</v>
      </c>
      <c r="K1262" s="234" t="s">
        <v>3585</v>
      </c>
      <c r="L1262" s="199" t="s">
        <v>47</v>
      </c>
      <c r="M1262" s="233">
        <v>42944</v>
      </c>
      <c r="N1262" s="236">
        <v>75000</v>
      </c>
      <c r="O1262" s="373">
        <f t="shared" si="19"/>
        <v>7.4999999999999997E-2</v>
      </c>
      <c r="P1262" s="276">
        <v>2</v>
      </c>
      <c r="Q1262" s="235" t="s">
        <v>5543</v>
      </c>
      <c r="R1262" s="237" t="s">
        <v>103</v>
      </c>
      <c r="S1262" s="199" t="s">
        <v>7</v>
      </c>
      <c r="T1262" s="199" t="s">
        <v>388</v>
      </c>
      <c r="U1262" s="199" t="s">
        <v>389</v>
      </c>
      <c r="V1262" s="199" t="s">
        <v>5825</v>
      </c>
      <c r="W1262" s="199" t="s">
        <v>159</v>
      </c>
      <c r="Y1262" s="374" t="s">
        <v>7201</v>
      </c>
    </row>
    <row r="1263" spans="1:25" x14ac:dyDescent="0.25">
      <c r="A1263" s="275" t="s">
        <v>3583</v>
      </c>
      <c r="B1263" s="199" t="s">
        <v>56</v>
      </c>
      <c r="C1263" s="199" t="s">
        <v>109</v>
      </c>
      <c r="D1263" s="199" t="s">
        <v>155</v>
      </c>
      <c r="E1263" s="199" t="s">
        <v>3584</v>
      </c>
      <c r="F1263" s="62" t="s">
        <v>28</v>
      </c>
      <c r="G1263" s="62" t="str">
        <f>_xlfn.IFNA(VLOOKUP($A1263,'Engaged Deals'!$A:$J,2,FALSE),"No")</f>
        <v>No</v>
      </c>
      <c r="H1263" s="62" t="s">
        <v>66</v>
      </c>
      <c r="I1263" s="199" t="s">
        <v>43</v>
      </c>
      <c r="J1263" s="233">
        <v>42944</v>
      </c>
      <c r="K1263" s="234" t="s">
        <v>3585</v>
      </c>
      <c r="L1263" s="199" t="s">
        <v>47</v>
      </c>
      <c r="M1263" s="233">
        <v>42944</v>
      </c>
      <c r="N1263" s="236">
        <v>25000</v>
      </c>
      <c r="O1263" s="373">
        <f t="shared" si="19"/>
        <v>2.5000000000000001E-2</v>
      </c>
      <c r="P1263" s="276">
        <v>2</v>
      </c>
      <c r="Q1263" s="235" t="s">
        <v>5608</v>
      </c>
      <c r="R1263" s="237" t="s">
        <v>103</v>
      </c>
      <c r="S1263" s="199" t="s">
        <v>8</v>
      </c>
      <c r="T1263" s="199" t="s">
        <v>158</v>
      </c>
      <c r="U1263" s="199" t="s">
        <v>5501</v>
      </c>
      <c r="V1263" s="199" t="s">
        <v>5825</v>
      </c>
      <c r="W1263" s="199" t="s">
        <v>159</v>
      </c>
      <c r="Y1263" s="374" t="s">
        <v>7201</v>
      </c>
    </row>
    <row r="1264" spans="1:25" x14ac:dyDescent="0.25">
      <c r="A1264" s="275" t="s">
        <v>6616</v>
      </c>
      <c r="B1264" s="199" t="s">
        <v>56</v>
      </c>
      <c r="C1264" s="199" t="s">
        <v>235</v>
      </c>
      <c r="D1264" s="199" t="s">
        <v>6617</v>
      </c>
      <c r="E1264" s="199" t="s">
        <v>316</v>
      </c>
      <c r="F1264" s="62" t="s">
        <v>28</v>
      </c>
      <c r="G1264" s="62" t="str">
        <f>_xlfn.IFNA(VLOOKUP($A1264,'Engaged Deals'!$A:$J,2,FALSE),"No")</f>
        <v>No</v>
      </c>
      <c r="H1264" s="62" t="s">
        <v>65</v>
      </c>
      <c r="I1264" s="199" t="s">
        <v>34</v>
      </c>
      <c r="J1264" s="233">
        <v>42914</v>
      </c>
      <c r="K1264" s="234" t="s">
        <v>6785</v>
      </c>
      <c r="L1264" s="199" t="s">
        <v>46</v>
      </c>
      <c r="M1264" s="235">
        <v>42914</v>
      </c>
      <c r="N1264" s="236">
        <v>120000</v>
      </c>
      <c r="O1264" s="373">
        <f t="shared" si="19"/>
        <v>0.12</v>
      </c>
      <c r="P1264" s="276">
        <v>12</v>
      </c>
      <c r="Q1264" s="235" t="s">
        <v>7102</v>
      </c>
      <c r="R1264" s="237" t="s">
        <v>125</v>
      </c>
      <c r="S1264" s="199" t="s">
        <v>7</v>
      </c>
      <c r="T1264" s="199" t="s">
        <v>477</v>
      </c>
      <c r="U1264" s="199"/>
      <c r="V1264" s="199" t="s">
        <v>6786</v>
      </c>
      <c r="W1264" s="199" t="s">
        <v>6865</v>
      </c>
      <c r="Y1264" s="374" t="s">
        <v>7201</v>
      </c>
    </row>
    <row r="1265" spans="1:25" x14ac:dyDescent="0.25">
      <c r="A1265" s="275" t="s">
        <v>2281</v>
      </c>
      <c r="B1265" s="199" t="s">
        <v>62</v>
      </c>
      <c r="C1265" s="199" t="s">
        <v>1065</v>
      </c>
      <c r="D1265" s="199" t="s">
        <v>2282</v>
      </c>
      <c r="E1265" s="199" t="s">
        <v>2283</v>
      </c>
      <c r="F1265" s="62" t="s">
        <v>26</v>
      </c>
      <c r="G1265" s="62" t="str">
        <f>_xlfn.IFNA(VLOOKUP($A1265,'Engaged Deals'!$A:$J,2,FALSE),"No")</f>
        <v>No</v>
      </c>
      <c r="H1265" s="62" t="s">
        <v>67</v>
      </c>
      <c r="I1265" s="199" t="s">
        <v>32</v>
      </c>
      <c r="J1265" s="233">
        <v>43098</v>
      </c>
      <c r="K1265" s="234" t="s">
        <v>2284</v>
      </c>
      <c r="L1265" s="199" t="s">
        <v>46</v>
      </c>
      <c r="M1265" s="235">
        <v>43098</v>
      </c>
      <c r="N1265" s="236">
        <v>160000</v>
      </c>
      <c r="O1265" s="373">
        <f t="shared" si="19"/>
        <v>0.16</v>
      </c>
      <c r="P1265" s="276">
        <v>12</v>
      </c>
      <c r="Q1265" s="235" t="s">
        <v>226</v>
      </c>
      <c r="R1265" s="237" t="s">
        <v>103</v>
      </c>
      <c r="S1265" s="199" t="s">
        <v>7</v>
      </c>
      <c r="T1265" s="199" t="s">
        <v>477</v>
      </c>
      <c r="U1265" s="199" t="s">
        <v>1138</v>
      </c>
      <c r="V1265" s="199" t="s">
        <v>6402</v>
      </c>
      <c r="W1265" s="199" t="s">
        <v>313</v>
      </c>
      <c r="Y1265" s="374" t="s">
        <v>7201</v>
      </c>
    </row>
    <row r="1266" spans="1:25" x14ac:dyDescent="0.25">
      <c r="A1266" s="275" t="s">
        <v>2059</v>
      </c>
      <c r="B1266" s="199" t="s">
        <v>56</v>
      </c>
      <c r="C1266" s="199" t="s">
        <v>117</v>
      </c>
      <c r="D1266" s="199" t="s">
        <v>2060</v>
      </c>
      <c r="E1266" s="199" t="s">
        <v>2061</v>
      </c>
      <c r="F1266" s="62" t="s">
        <v>25</v>
      </c>
      <c r="G1266" s="62" t="str">
        <f>_xlfn.IFNA(VLOOKUP($A1266,'Engaged Deals'!$A:$J,2,FALSE),"No")</f>
        <v>No</v>
      </c>
      <c r="H1266" s="62" t="s">
        <v>66</v>
      </c>
      <c r="I1266" s="199" t="s">
        <v>35</v>
      </c>
      <c r="J1266" s="233">
        <v>43008</v>
      </c>
      <c r="K1266" s="234" t="s">
        <v>2062</v>
      </c>
      <c r="L1266" s="199" t="s">
        <v>46</v>
      </c>
      <c r="M1266" s="233">
        <v>43008</v>
      </c>
      <c r="N1266" s="236">
        <v>200000</v>
      </c>
      <c r="O1266" s="373">
        <f t="shared" si="19"/>
        <v>0.2</v>
      </c>
      <c r="P1266" s="276">
        <v>12</v>
      </c>
      <c r="Q1266" s="235" t="s">
        <v>6941</v>
      </c>
      <c r="R1266" s="237" t="s">
        <v>125</v>
      </c>
      <c r="S1266" s="199" t="s">
        <v>7</v>
      </c>
      <c r="T1266" s="199" t="s">
        <v>477</v>
      </c>
      <c r="U1266" s="199" t="s">
        <v>1138</v>
      </c>
      <c r="V1266" s="199" t="s">
        <v>6942</v>
      </c>
      <c r="W1266" s="199"/>
      <c r="Y1266" s="374" t="s">
        <v>7201</v>
      </c>
    </row>
    <row r="1267" spans="1:25" x14ac:dyDescent="0.25">
      <c r="A1267" s="126" t="s">
        <v>6656</v>
      </c>
      <c r="B1267" s="126" t="s">
        <v>57</v>
      </c>
      <c r="C1267" s="126" t="s">
        <v>98</v>
      </c>
      <c r="D1267" s="126" t="s">
        <v>7387</v>
      </c>
      <c r="E1267" s="126" t="s">
        <v>6657</v>
      </c>
      <c r="F1267" s="62" t="s">
        <v>25</v>
      </c>
      <c r="G1267" s="62" t="str">
        <f>_xlfn.IFNA(VLOOKUP($A1267,'Engaged Deals'!$A:$J,2,FALSE),"No")</f>
        <v>No</v>
      </c>
      <c r="H1267" s="62" t="s">
        <v>65</v>
      </c>
      <c r="I1267" s="126" t="s">
        <v>41</v>
      </c>
      <c r="J1267" s="127">
        <v>42908</v>
      </c>
      <c r="K1267" s="195">
        <v>42818</v>
      </c>
      <c r="L1267" s="126" t="s">
        <v>46</v>
      </c>
      <c r="M1267" s="195">
        <v>42908</v>
      </c>
      <c r="N1267" s="128">
        <v>50000</v>
      </c>
      <c r="O1267" s="373">
        <f t="shared" si="19"/>
        <v>0.05</v>
      </c>
      <c r="P1267" s="277">
        <v>12</v>
      </c>
      <c r="Q1267" s="127">
        <v>42824</v>
      </c>
      <c r="R1267" s="202" t="s">
        <v>125</v>
      </c>
      <c r="S1267" s="199" t="s">
        <v>8</v>
      </c>
      <c r="T1267" s="126" t="s">
        <v>162</v>
      </c>
      <c r="U1267" s="126" t="s">
        <v>105</v>
      </c>
      <c r="V1267" s="126" t="s">
        <v>7388</v>
      </c>
      <c r="W1267" s="199"/>
      <c r="Y1267" s="374" t="s">
        <v>7201</v>
      </c>
    </row>
    <row r="1268" spans="1:25" x14ac:dyDescent="0.25">
      <c r="A1268" s="278" t="s">
        <v>7609</v>
      </c>
      <c r="B1268" s="268" t="s">
        <v>59</v>
      </c>
      <c r="C1268" s="268" t="s">
        <v>468</v>
      </c>
      <c r="D1268" s="268" t="s">
        <v>7610</v>
      </c>
      <c r="E1268" s="268" t="s">
        <v>316</v>
      </c>
      <c r="F1268" s="62" t="s">
        <v>26</v>
      </c>
      <c r="G1268" s="62" t="str">
        <f>_xlfn.IFNA(VLOOKUP($A1268,'Engaged Deals'!$A:$J,2,FALSE),"No")</f>
        <v>No</v>
      </c>
      <c r="H1268" s="62" t="s">
        <v>66</v>
      </c>
      <c r="I1268" s="268" t="s">
        <v>32</v>
      </c>
      <c r="J1268" s="269">
        <v>43007</v>
      </c>
      <c r="K1268" s="270" t="s">
        <v>7611</v>
      </c>
      <c r="L1268" s="268" t="s">
        <v>47</v>
      </c>
      <c r="M1268" s="269">
        <v>43007</v>
      </c>
      <c r="N1268" s="271">
        <v>100000</v>
      </c>
      <c r="O1268" s="373">
        <f t="shared" si="19"/>
        <v>0.1</v>
      </c>
      <c r="P1268" s="280">
        <v>6</v>
      </c>
      <c r="Q1268" s="279" t="s">
        <v>7102</v>
      </c>
      <c r="R1268" s="272" t="s">
        <v>103</v>
      </c>
      <c r="S1268" s="268" t="s">
        <v>8</v>
      </c>
      <c r="T1268" s="268" t="s">
        <v>104</v>
      </c>
      <c r="U1268" s="268" t="s">
        <v>105</v>
      </c>
      <c r="V1268" s="199" t="s">
        <v>7612</v>
      </c>
      <c r="W1268" s="199" t="s">
        <v>297</v>
      </c>
      <c r="Y1268" s="374" t="s">
        <v>7201</v>
      </c>
    </row>
    <row r="1269" spans="1:25" x14ac:dyDescent="0.25">
      <c r="A1269" s="275" t="s">
        <v>2987</v>
      </c>
      <c r="B1269" s="199" t="s">
        <v>57</v>
      </c>
      <c r="C1269" s="199" t="s">
        <v>182</v>
      </c>
      <c r="D1269" s="199" t="s">
        <v>2874</v>
      </c>
      <c r="E1269" s="199" t="s">
        <v>2988</v>
      </c>
      <c r="F1269" s="62" t="s">
        <v>26</v>
      </c>
      <c r="G1269" s="62" t="str">
        <f>_xlfn.IFNA(VLOOKUP($A1269,'Engaged Deals'!$A:$J,2,FALSE),"No")</f>
        <v>Yes</v>
      </c>
      <c r="H1269" s="62" t="s">
        <v>65</v>
      </c>
      <c r="I1269" s="199" t="s">
        <v>32</v>
      </c>
      <c r="J1269" s="233">
        <v>42915</v>
      </c>
      <c r="K1269" s="234" t="s">
        <v>2989</v>
      </c>
      <c r="L1269" s="199" t="s">
        <v>47</v>
      </c>
      <c r="M1269" s="235">
        <v>42915</v>
      </c>
      <c r="N1269" s="236">
        <v>100000</v>
      </c>
      <c r="O1269" s="373">
        <f t="shared" si="19"/>
        <v>0.1</v>
      </c>
      <c r="P1269" s="276">
        <v>12</v>
      </c>
      <c r="Q1269" s="235" t="s">
        <v>7288</v>
      </c>
      <c r="R1269" s="237" t="s">
        <v>125</v>
      </c>
      <c r="S1269" s="199" t="s">
        <v>8</v>
      </c>
      <c r="T1269" s="199" t="s">
        <v>104</v>
      </c>
      <c r="U1269" s="199" t="s">
        <v>1321</v>
      </c>
      <c r="V1269" s="199" t="s">
        <v>5559</v>
      </c>
      <c r="W1269" s="199" t="s">
        <v>186</v>
      </c>
      <c r="Y1269" s="374" t="s">
        <v>7201</v>
      </c>
    </row>
    <row r="1270" spans="1:25" x14ac:dyDescent="0.25">
      <c r="A1270" s="275" t="s">
        <v>3857</v>
      </c>
      <c r="B1270" s="199" t="s">
        <v>60</v>
      </c>
      <c r="C1270" s="199" t="s">
        <v>805</v>
      </c>
      <c r="D1270" s="199" t="s">
        <v>3858</v>
      </c>
      <c r="E1270" s="199" t="s">
        <v>625</v>
      </c>
      <c r="F1270" s="62" t="s">
        <v>26</v>
      </c>
      <c r="G1270" s="62" t="str">
        <f>_xlfn.IFNA(VLOOKUP($A1270,'Engaged Deals'!$A:$J,2,FALSE),"No")</f>
        <v>No</v>
      </c>
      <c r="H1270" s="62" t="s">
        <v>65</v>
      </c>
      <c r="I1270" s="199" t="s">
        <v>32</v>
      </c>
      <c r="J1270" s="233">
        <v>42902</v>
      </c>
      <c r="K1270" s="234" t="s">
        <v>3859</v>
      </c>
      <c r="L1270" s="199" t="s">
        <v>47</v>
      </c>
      <c r="M1270" s="235">
        <v>42916</v>
      </c>
      <c r="N1270" s="236">
        <v>50000</v>
      </c>
      <c r="O1270" s="373">
        <f t="shared" si="19"/>
        <v>0.05</v>
      </c>
      <c r="P1270" s="276">
        <v>12</v>
      </c>
      <c r="Q1270" s="235" t="s">
        <v>812</v>
      </c>
      <c r="R1270" s="237" t="s">
        <v>125</v>
      </c>
      <c r="S1270" s="199" t="s">
        <v>9</v>
      </c>
      <c r="T1270" s="199" t="s">
        <v>184</v>
      </c>
      <c r="U1270" s="199" t="s">
        <v>3860</v>
      </c>
      <c r="V1270" s="199" t="s">
        <v>6140</v>
      </c>
      <c r="W1270" s="199" t="s">
        <v>1213</v>
      </c>
      <c r="Y1270" s="374" t="s">
        <v>7201</v>
      </c>
    </row>
    <row r="1271" spans="1:25" x14ac:dyDescent="0.25">
      <c r="A1271" s="275" t="s">
        <v>3857</v>
      </c>
      <c r="B1271" s="199" t="s">
        <v>60</v>
      </c>
      <c r="C1271" s="199" t="s">
        <v>805</v>
      </c>
      <c r="D1271" s="199" t="s">
        <v>3858</v>
      </c>
      <c r="E1271" s="199" t="s">
        <v>625</v>
      </c>
      <c r="F1271" s="62" t="s">
        <v>26</v>
      </c>
      <c r="G1271" s="62" t="str">
        <f>_xlfn.IFNA(VLOOKUP($A1271,'Engaged Deals'!$A:$J,2,FALSE),"No")</f>
        <v>No</v>
      </c>
      <c r="H1271" s="62" t="s">
        <v>65</v>
      </c>
      <c r="I1271" s="199" t="s">
        <v>32</v>
      </c>
      <c r="J1271" s="233">
        <v>42902</v>
      </c>
      <c r="K1271" s="234" t="s">
        <v>3859</v>
      </c>
      <c r="L1271" s="199" t="s">
        <v>47</v>
      </c>
      <c r="M1271" s="235">
        <v>42902</v>
      </c>
      <c r="N1271" s="236">
        <v>50000</v>
      </c>
      <c r="O1271" s="373">
        <f t="shared" si="19"/>
        <v>0.05</v>
      </c>
      <c r="P1271" s="276">
        <v>12</v>
      </c>
      <c r="Q1271" s="235" t="s">
        <v>445</v>
      </c>
      <c r="R1271" s="237" t="s">
        <v>125</v>
      </c>
      <c r="S1271" s="199" t="s">
        <v>7</v>
      </c>
      <c r="T1271" s="199" t="s">
        <v>388</v>
      </c>
      <c r="U1271" s="199" t="s">
        <v>3861</v>
      </c>
      <c r="V1271" s="199" t="s">
        <v>6140</v>
      </c>
      <c r="W1271" s="199" t="s">
        <v>1213</v>
      </c>
      <c r="Y1271" s="374" t="s">
        <v>7201</v>
      </c>
    </row>
    <row r="1272" spans="1:25" x14ac:dyDescent="0.25">
      <c r="A1272" s="278" t="s">
        <v>7321</v>
      </c>
      <c r="B1272" s="268" t="s">
        <v>62</v>
      </c>
      <c r="C1272" s="268" t="s">
        <v>985</v>
      </c>
      <c r="D1272" s="268" t="s">
        <v>7322</v>
      </c>
      <c r="E1272" s="268" t="s">
        <v>7323</v>
      </c>
      <c r="F1272" s="62" t="s">
        <v>26</v>
      </c>
      <c r="G1272" s="62" t="str">
        <f>_xlfn.IFNA(VLOOKUP($A1272,'Engaged Deals'!$A:$J,2,FALSE),"No")</f>
        <v>No</v>
      </c>
      <c r="H1272" s="62" t="s">
        <v>65</v>
      </c>
      <c r="I1272" s="268" t="s">
        <v>32</v>
      </c>
      <c r="J1272" s="269">
        <v>42885</v>
      </c>
      <c r="K1272" s="270" t="s">
        <v>7324</v>
      </c>
      <c r="L1272" s="268" t="s">
        <v>46</v>
      </c>
      <c r="M1272" s="279">
        <v>43040</v>
      </c>
      <c r="N1272" s="271">
        <v>90000</v>
      </c>
      <c r="O1272" s="373">
        <f t="shared" si="19"/>
        <v>0.09</v>
      </c>
      <c r="P1272" s="280">
        <v>12</v>
      </c>
      <c r="Q1272" s="279" t="s">
        <v>7102</v>
      </c>
      <c r="R1272" s="272" t="s">
        <v>103</v>
      </c>
      <c r="S1272" s="268" t="s">
        <v>8</v>
      </c>
      <c r="T1272" s="268" t="s">
        <v>104</v>
      </c>
      <c r="U1272" s="268"/>
      <c r="V1272" s="199" t="s">
        <v>7325</v>
      </c>
      <c r="W1272" s="199" t="s">
        <v>356</v>
      </c>
      <c r="Y1272" s="374" t="s">
        <v>7201</v>
      </c>
    </row>
    <row r="1273" spans="1:25" x14ac:dyDescent="0.25">
      <c r="A1273" s="275" t="s">
        <v>4035</v>
      </c>
      <c r="B1273" s="199" t="s">
        <v>60</v>
      </c>
      <c r="C1273" s="199" t="s">
        <v>805</v>
      </c>
      <c r="D1273" s="199" t="s">
        <v>4036</v>
      </c>
      <c r="E1273" s="199" t="s">
        <v>316</v>
      </c>
      <c r="F1273" s="62" t="s">
        <v>25</v>
      </c>
      <c r="G1273" s="62" t="str">
        <f>_xlfn.IFNA(VLOOKUP($A1273,'Engaged Deals'!$A:$J,2,FALSE),"No")</f>
        <v>No</v>
      </c>
      <c r="H1273" s="62" t="s">
        <v>67</v>
      </c>
      <c r="I1273" s="199" t="s">
        <v>35</v>
      </c>
      <c r="J1273" s="233">
        <v>43091</v>
      </c>
      <c r="K1273" s="234" t="s">
        <v>4037</v>
      </c>
      <c r="L1273" s="199" t="s">
        <v>46</v>
      </c>
      <c r="M1273" s="235">
        <v>43091</v>
      </c>
      <c r="N1273" s="236">
        <v>50000</v>
      </c>
      <c r="O1273" s="373">
        <f t="shared" si="19"/>
        <v>0.05</v>
      </c>
      <c r="P1273" s="276">
        <v>12</v>
      </c>
      <c r="Q1273" s="235" t="s">
        <v>113</v>
      </c>
      <c r="R1273" s="237" t="s">
        <v>103</v>
      </c>
      <c r="S1273" s="199" t="s">
        <v>8</v>
      </c>
      <c r="T1273" s="199" t="s">
        <v>104</v>
      </c>
      <c r="U1273" s="199"/>
      <c r="V1273" s="199" t="s">
        <v>6492</v>
      </c>
      <c r="W1273" s="199" t="s">
        <v>757</v>
      </c>
      <c r="Y1273" s="374" t="s">
        <v>7201</v>
      </c>
    </row>
    <row r="1274" spans="1:25" x14ac:dyDescent="0.25">
      <c r="A1274" s="275" t="s">
        <v>1239</v>
      </c>
      <c r="B1274" s="199" t="s">
        <v>57</v>
      </c>
      <c r="C1274" s="199" t="s">
        <v>324</v>
      </c>
      <c r="D1274" s="199" t="s">
        <v>925</v>
      </c>
      <c r="E1274" s="199" t="s">
        <v>1240</v>
      </c>
      <c r="F1274" s="62" t="s">
        <v>26</v>
      </c>
      <c r="G1274" s="62" t="str">
        <f>_xlfn.IFNA(VLOOKUP($A1274,'Engaged Deals'!$A:$J,2,FALSE),"No")</f>
        <v>Yes</v>
      </c>
      <c r="H1274" s="62" t="s">
        <v>65</v>
      </c>
      <c r="I1274" s="199" t="s">
        <v>32</v>
      </c>
      <c r="J1274" s="233">
        <v>42881</v>
      </c>
      <c r="K1274" s="234" t="s">
        <v>1241</v>
      </c>
      <c r="L1274" s="199" t="s">
        <v>48</v>
      </c>
      <c r="M1274" s="235">
        <v>42881</v>
      </c>
      <c r="N1274" s="236">
        <v>310000</v>
      </c>
      <c r="O1274" s="373">
        <f t="shared" si="19"/>
        <v>0.31</v>
      </c>
      <c r="P1274" s="276">
        <v>12</v>
      </c>
      <c r="Q1274" s="235" t="s">
        <v>1242</v>
      </c>
      <c r="R1274" s="237" t="s">
        <v>292</v>
      </c>
      <c r="S1274" s="199" t="s">
        <v>8</v>
      </c>
      <c r="T1274" s="199" t="s">
        <v>134</v>
      </c>
      <c r="U1274" s="199" t="s">
        <v>5491</v>
      </c>
      <c r="V1274" s="199" t="s">
        <v>5812</v>
      </c>
      <c r="W1274" s="199" t="s">
        <v>186</v>
      </c>
      <c r="X1274" s="1" t="s">
        <v>7800</v>
      </c>
      <c r="Y1274" s="374" t="s">
        <v>7201</v>
      </c>
    </row>
    <row r="1275" spans="1:25" x14ac:dyDescent="0.25">
      <c r="A1275" s="275" t="s">
        <v>2341</v>
      </c>
      <c r="B1275" s="199" t="s">
        <v>56</v>
      </c>
      <c r="C1275" s="199" t="s">
        <v>161</v>
      </c>
      <c r="D1275" s="199" t="s">
        <v>2342</v>
      </c>
      <c r="E1275" s="199" t="s">
        <v>2343</v>
      </c>
      <c r="F1275" s="62" t="s">
        <v>26</v>
      </c>
      <c r="G1275" s="62" t="str">
        <f>_xlfn.IFNA(VLOOKUP($A1275,'Engaged Deals'!$A:$J,2,FALSE),"No")</f>
        <v>No</v>
      </c>
      <c r="H1275" s="62" t="s">
        <v>65</v>
      </c>
      <c r="I1275" s="199" t="s">
        <v>33</v>
      </c>
      <c r="J1275" s="233">
        <v>42885</v>
      </c>
      <c r="K1275" s="234" t="s">
        <v>2344</v>
      </c>
      <c r="L1275" s="199" t="s">
        <v>47</v>
      </c>
      <c r="M1275" s="235">
        <v>42885</v>
      </c>
      <c r="N1275" s="236">
        <v>150000</v>
      </c>
      <c r="O1275" s="373">
        <f t="shared" si="19"/>
        <v>0.15</v>
      </c>
      <c r="P1275" s="276">
        <v>1</v>
      </c>
      <c r="Q1275" s="235" t="s">
        <v>1597</v>
      </c>
      <c r="R1275" s="237" t="s">
        <v>103</v>
      </c>
      <c r="S1275" s="199" t="s">
        <v>9</v>
      </c>
      <c r="T1275" s="199" t="s">
        <v>184</v>
      </c>
      <c r="U1275" s="199" t="s">
        <v>185</v>
      </c>
      <c r="V1275" s="199" t="s">
        <v>5969</v>
      </c>
      <c r="W1275" s="199" t="s">
        <v>186</v>
      </c>
      <c r="Y1275" s="374" t="s">
        <v>7201</v>
      </c>
    </row>
    <row r="1276" spans="1:25" x14ac:dyDescent="0.25">
      <c r="A1276" s="275" t="s">
        <v>6265</v>
      </c>
      <c r="B1276" s="199" t="s">
        <v>56</v>
      </c>
      <c r="C1276" s="199" t="s">
        <v>109</v>
      </c>
      <c r="D1276" s="199" t="s">
        <v>6266</v>
      </c>
      <c r="E1276" s="199" t="s">
        <v>6267</v>
      </c>
      <c r="F1276" s="62" t="s">
        <v>27</v>
      </c>
      <c r="G1276" s="62" t="str">
        <f>_xlfn.IFNA(VLOOKUP($A1276,'Engaged Deals'!$A:$J,2,FALSE),"No")</f>
        <v>No</v>
      </c>
      <c r="H1276" s="62" t="s">
        <v>66</v>
      </c>
      <c r="I1276" s="199" t="s">
        <v>40</v>
      </c>
      <c r="J1276" s="233">
        <v>43007</v>
      </c>
      <c r="K1276" s="234" t="s">
        <v>6349</v>
      </c>
      <c r="L1276" s="199" t="s">
        <v>47</v>
      </c>
      <c r="M1276" s="233">
        <v>43007</v>
      </c>
      <c r="N1276" s="236">
        <v>100000</v>
      </c>
      <c r="O1276" s="373">
        <f t="shared" si="19"/>
        <v>0.1</v>
      </c>
      <c r="P1276" s="276">
        <v>12</v>
      </c>
      <c r="Q1276" s="235" t="s">
        <v>7102</v>
      </c>
      <c r="R1276" s="237" t="s">
        <v>103</v>
      </c>
      <c r="S1276" s="199" t="s">
        <v>9</v>
      </c>
      <c r="T1276" s="199" t="s">
        <v>184</v>
      </c>
      <c r="U1276" s="199" t="s">
        <v>4439</v>
      </c>
      <c r="V1276" s="199" t="s">
        <v>7602</v>
      </c>
      <c r="W1276" s="199" t="s">
        <v>313</v>
      </c>
      <c r="Y1276" s="374" t="s">
        <v>7201</v>
      </c>
    </row>
    <row r="1277" spans="1:25" x14ac:dyDescent="0.25">
      <c r="A1277" s="275" t="s">
        <v>6265</v>
      </c>
      <c r="B1277" s="199" t="s">
        <v>56</v>
      </c>
      <c r="C1277" s="199" t="s">
        <v>109</v>
      </c>
      <c r="D1277" s="199" t="s">
        <v>6266</v>
      </c>
      <c r="E1277" s="199" t="s">
        <v>6267</v>
      </c>
      <c r="F1277" s="62" t="s">
        <v>27</v>
      </c>
      <c r="G1277" s="62" t="str">
        <f>_xlfn.IFNA(VLOOKUP($A1277,'Engaged Deals'!$A:$J,2,FALSE),"No")</f>
        <v>No</v>
      </c>
      <c r="H1277" s="62" t="s">
        <v>66</v>
      </c>
      <c r="I1277" s="199" t="s">
        <v>40</v>
      </c>
      <c r="J1277" s="233">
        <v>43007</v>
      </c>
      <c r="K1277" s="234" t="s">
        <v>6349</v>
      </c>
      <c r="L1277" s="199" t="s">
        <v>47</v>
      </c>
      <c r="M1277" s="233">
        <v>43007</v>
      </c>
      <c r="N1277" s="236">
        <v>45000</v>
      </c>
      <c r="O1277" s="373">
        <f t="shared" si="19"/>
        <v>4.4999999999999998E-2</v>
      </c>
      <c r="P1277" s="276">
        <v>12</v>
      </c>
      <c r="Q1277" s="235" t="s">
        <v>7101</v>
      </c>
      <c r="R1277" s="237" t="s">
        <v>103</v>
      </c>
      <c r="S1277" s="199" t="s">
        <v>9</v>
      </c>
      <c r="T1277" s="199" t="s">
        <v>184</v>
      </c>
      <c r="U1277" s="199" t="s">
        <v>185</v>
      </c>
      <c r="V1277" s="199" t="s">
        <v>7602</v>
      </c>
      <c r="W1277" s="199" t="s">
        <v>313</v>
      </c>
      <c r="Y1277" s="374" t="s">
        <v>7201</v>
      </c>
    </row>
    <row r="1278" spans="1:25" x14ac:dyDescent="0.25">
      <c r="A1278" s="275" t="s">
        <v>6265</v>
      </c>
      <c r="B1278" s="199" t="s">
        <v>56</v>
      </c>
      <c r="C1278" s="199" t="s">
        <v>109</v>
      </c>
      <c r="D1278" s="199" t="s">
        <v>6266</v>
      </c>
      <c r="E1278" s="199" t="s">
        <v>6267</v>
      </c>
      <c r="F1278" s="62" t="s">
        <v>27</v>
      </c>
      <c r="G1278" s="62" t="str">
        <f>_xlfn.IFNA(VLOOKUP($A1278,'Engaged Deals'!$A:$J,2,FALSE),"No")</f>
        <v>No</v>
      </c>
      <c r="H1278" s="62" t="s">
        <v>66</v>
      </c>
      <c r="I1278" s="199" t="s">
        <v>40</v>
      </c>
      <c r="J1278" s="233">
        <v>43007</v>
      </c>
      <c r="K1278" s="234" t="s">
        <v>6349</v>
      </c>
      <c r="L1278" s="199" t="s">
        <v>47</v>
      </c>
      <c r="M1278" s="233">
        <v>43007</v>
      </c>
      <c r="N1278" s="236">
        <v>20000</v>
      </c>
      <c r="O1278" s="373">
        <f t="shared" si="19"/>
        <v>0.02</v>
      </c>
      <c r="P1278" s="276">
        <v>12</v>
      </c>
      <c r="Q1278" s="235" t="s">
        <v>7102</v>
      </c>
      <c r="R1278" s="237" t="s">
        <v>103</v>
      </c>
      <c r="S1278" s="199" t="s">
        <v>7</v>
      </c>
      <c r="T1278" s="199" t="s">
        <v>477</v>
      </c>
      <c r="U1278" s="199" t="s">
        <v>3186</v>
      </c>
      <c r="V1278" s="199" t="s">
        <v>7602</v>
      </c>
      <c r="W1278" s="199" t="s">
        <v>313</v>
      </c>
      <c r="Y1278" s="374" t="s">
        <v>7201</v>
      </c>
    </row>
    <row r="1279" spans="1:25" x14ac:dyDescent="0.25">
      <c r="A1279" s="383" t="s">
        <v>4862</v>
      </c>
      <c r="B1279" s="383" t="s">
        <v>60</v>
      </c>
      <c r="C1279" s="383" t="s">
        <v>543</v>
      </c>
      <c r="D1279" s="383" t="s">
        <v>4863</v>
      </c>
      <c r="E1279" s="383" t="s">
        <v>4864</v>
      </c>
      <c r="F1279" s="62" t="s">
        <v>6576</v>
      </c>
      <c r="G1279" s="62" t="str">
        <f>_xlfn.IFNA(VLOOKUP($A1279,'Engaged Deals'!$A:$J,2,FALSE),"No")</f>
        <v>No</v>
      </c>
      <c r="H1279" s="62" t="s">
        <v>68</v>
      </c>
      <c r="I1279" s="383" t="s">
        <v>37</v>
      </c>
      <c r="J1279" s="390">
        <v>42751</v>
      </c>
      <c r="K1279" s="395" t="s">
        <v>4865</v>
      </c>
      <c r="L1279" s="383" t="s">
        <v>46</v>
      </c>
      <c r="M1279" s="390"/>
      <c r="N1279" s="403"/>
      <c r="O1279" s="373">
        <f t="shared" si="19"/>
        <v>0</v>
      </c>
      <c r="P1279" s="408"/>
      <c r="Q1279" s="390"/>
      <c r="R1279" s="383"/>
      <c r="S1279" s="383"/>
      <c r="T1279" s="383"/>
      <c r="U1279" s="412"/>
      <c r="V1279" s="412" t="s">
        <v>5636</v>
      </c>
      <c r="W1279" s="412" t="s">
        <v>186</v>
      </c>
      <c r="Y1279" s="374" t="s">
        <v>7201</v>
      </c>
    </row>
    <row r="1280" spans="1:25" x14ac:dyDescent="0.25">
      <c r="A1280" s="349" t="s">
        <v>4862</v>
      </c>
      <c r="B1280" s="349" t="s">
        <v>60</v>
      </c>
      <c r="C1280" s="349" t="s">
        <v>543</v>
      </c>
      <c r="D1280" s="349" t="s">
        <v>4863</v>
      </c>
      <c r="E1280" s="349" t="s">
        <v>4864</v>
      </c>
      <c r="F1280" s="62" t="s">
        <v>6576</v>
      </c>
      <c r="G1280" s="62" t="str">
        <f>_xlfn.IFNA(VLOOKUP($A1280,'Engaged Deals'!$A:$J,2,FALSE),"No")</f>
        <v>No</v>
      </c>
      <c r="H1280" s="62" t="s">
        <v>68</v>
      </c>
      <c r="I1280" s="349" t="s">
        <v>37</v>
      </c>
      <c r="J1280" s="350">
        <v>42751</v>
      </c>
      <c r="K1280" s="351" t="s">
        <v>4865</v>
      </c>
      <c r="L1280" s="349" t="s">
        <v>46</v>
      </c>
      <c r="M1280" s="349"/>
      <c r="N1280" s="352"/>
      <c r="O1280" s="373">
        <f t="shared" si="19"/>
        <v>0</v>
      </c>
      <c r="P1280" s="355"/>
      <c r="Q1280" s="350"/>
      <c r="R1280" s="349"/>
      <c r="S1280" s="349"/>
      <c r="T1280" s="349"/>
      <c r="U1280" s="229"/>
      <c r="V1280" s="229" t="s">
        <v>5636</v>
      </c>
      <c r="W1280" s="229" t="s">
        <v>186</v>
      </c>
      <c r="Y1280" s="374" t="s">
        <v>7201</v>
      </c>
    </row>
    <row r="1281" spans="1:25" x14ac:dyDescent="0.25">
      <c r="A1281" s="340" t="s">
        <v>1901</v>
      </c>
      <c r="B1281" s="229" t="s">
        <v>57</v>
      </c>
      <c r="C1281" s="229" t="s">
        <v>1348</v>
      </c>
      <c r="D1281" s="229" t="s">
        <v>1902</v>
      </c>
      <c r="E1281" s="229" t="s">
        <v>1903</v>
      </c>
      <c r="F1281" s="62" t="s">
        <v>26</v>
      </c>
      <c r="G1281" s="62" t="str">
        <f>_xlfn.IFNA(VLOOKUP($A1281,'Engaged Deals'!$A:$J,2,FALSE),"No")</f>
        <v>Yes</v>
      </c>
      <c r="H1281" s="62" t="s">
        <v>65</v>
      </c>
      <c r="I1281" s="229" t="s">
        <v>32</v>
      </c>
      <c r="J1281" s="341">
        <v>42916</v>
      </c>
      <c r="K1281" s="342" t="s">
        <v>1904</v>
      </c>
      <c r="L1281" s="229" t="s">
        <v>47</v>
      </c>
      <c r="M1281" s="345">
        <v>42916</v>
      </c>
      <c r="N1281" s="343">
        <v>200000</v>
      </c>
      <c r="O1281" s="373">
        <f t="shared" si="19"/>
        <v>0.2</v>
      </c>
      <c r="P1281" s="344">
        <v>6</v>
      </c>
      <c r="Q1281" s="345" t="s">
        <v>7212</v>
      </c>
      <c r="R1281" s="346" t="s">
        <v>103</v>
      </c>
      <c r="S1281" s="229" t="s">
        <v>8</v>
      </c>
      <c r="T1281" s="229" t="s">
        <v>104</v>
      </c>
      <c r="U1281" s="229" t="s">
        <v>105</v>
      </c>
      <c r="V1281" s="229" t="s">
        <v>5913</v>
      </c>
      <c r="W1281" s="229"/>
      <c r="Y1281" s="374" t="s">
        <v>7201</v>
      </c>
    </row>
    <row r="1282" spans="1:25" x14ac:dyDescent="0.25">
      <c r="A1282" s="348" t="s">
        <v>7486</v>
      </c>
      <c r="B1282" s="349" t="s">
        <v>56</v>
      </c>
      <c r="C1282" s="349" t="s">
        <v>109</v>
      </c>
      <c r="D1282" s="349" t="s">
        <v>7487</v>
      </c>
      <c r="E1282" s="349" t="s">
        <v>582</v>
      </c>
      <c r="F1282" s="62" t="s">
        <v>28</v>
      </c>
      <c r="G1282" s="62" t="str">
        <f>_xlfn.IFNA(VLOOKUP($A1282,'Engaged Deals'!$A:$J,2,FALSE),"No")</f>
        <v>Yes</v>
      </c>
      <c r="H1282" s="62" t="s">
        <v>66</v>
      </c>
      <c r="I1282" s="349" t="s">
        <v>36</v>
      </c>
      <c r="J1282" s="350">
        <v>42993</v>
      </c>
      <c r="K1282" s="351" t="s">
        <v>7488</v>
      </c>
      <c r="L1282" s="349" t="s">
        <v>142</v>
      </c>
      <c r="M1282" s="350">
        <v>42993</v>
      </c>
      <c r="N1282" s="352">
        <v>1000000</v>
      </c>
      <c r="O1282" s="373">
        <f t="shared" ref="O1282:O1345" si="20">N1282/1000000</f>
        <v>1</v>
      </c>
      <c r="P1282" s="353">
        <v>12</v>
      </c>
      <c r="Q1282" s="354" t="s">
        <v>7102</v>
      </c>
      <c r="R1282" s="355" t="s">
        <v>125</v>
      </c>
      <c r="S1282" s="349" t="s">
        <v>8</v>
      </c>
      <c r="T1282" s="349" t="s">
        <v>134</v>
      </c>
      <c r="U1282" s="349" t="s">
        <v>518</v>
      </c>
      <c r="V1282" s="229" t="s">
        <v>7489</v>
      </c>
      <c r="W1282" s="229" t="s">
        <v>186</v>
      </c>
      <c r="Y1282" s="374" t="s">
        <v>7201</v>
      </c>
    </row>
    <row r="1283" spans="1:25" x14ac:dyDescent="0.25">
      <c r="A1283" s="340" t="s">
        <v>6260</v>
      </c>
      <c r="B1283" s="229" t="s">
        <v>56</v>
      </c>
      <c r="C1283" s="229" t="s">
        <v>161</v>
      </c>
      <c r="D1283" s="229" t="s">
        <v>6261</v>
      </c>
      <c r="E1283" s="229" t="s">
        <v>6262</v>
      </c>
      <c r="F1283" s="62" t="s">
        <v>26</v>
      </c>
      <c r="G1283" s="62" t="str">
        <f>_xlfn.IFNA(VLOOKUP($A1283,'Engaged Deals'!$A:$J,2,FALSE),"No")</f>
        <v>No</v>
      </c>
      <c r="H1283" s="62" t="s">
        <v>66</v>
      </c>
      <c r="I1283" s="229" t="s">
        <v>33</v>
      </c>
      <c r="J1283" s="341">
        <v>43007</v>
      </c>
      <c r="K1283" s="342" t="s">
        <v>6316</v>
      </c>
      <c r="L1283" s="229" t="s">
        <v>46</v>
      </c>
      <c r="M1283" s="341">
        <v>43007</v>
      </c>
      <c r="N1283" s="343">
        <v>500000</v>
      </c>
      <c r="O1283" s="373">
        <f t="shared" si="20"/>
        <v>0.5</v>
      </c>
      <c r="P1283" s="344">
        <v>12</v>
      </c>
      <c r="Q1283" s="345" t="s">
        <v>5535</v>
      </c>
      <c r="R1283" s="346" t="s">
        <v>103</v>
      </c>
      <c r="S1283" s="229" t="s">
        <v>385</v>
      </c>
      <c r="T1283" s="229" t="s">
        <v>5512</v>
      </c>
      <c r="U1283" s="229"/>
      <c r="V1283" s="229" t="s">
        <v>6317</v>
      </c>
      <c r="W1283" s="229" t="s">
        <v>308</v>
      </c>
      <c r="Y1283" s="374" t="s">
        <v>7201</v>
      </c>
    </row>
    <row r="1284" spans="1:25" x14ac:dyDescent="0.25">
      <c r="A1284" s="211" t="s">
        <v>7393</v>
      </c>
      <c r="B1284" s="211" t="s">
        <v>57</v>
      </c>
      <c r="C1284" s="211" t="s">
        <v>182</v>
      </c>
      <c r="D1284" s="211" t="s">
        <v>229</v>
      </c>
      <c r="E1284" s="211" t="s">
        <v>7394</v>
      </c>
      <c r="F1284" s="62" t="s">
        <v>24</v>
      </c>
      <c r="G1284" s="62" t="str">
        <f>_xlfn.IFNA(VLOOKUP($A1284,'Engaged Deals'!$A:$J,2,FALSE),"No")</f>
        <v>No</v>
      </c>
      <c r="H1284" s="62" t="s">
        <v>65</v>
      </c>
      <c r="I1284" s="211" t="s">
        <v>38</v>
      </c>
      <c r="J1284" s="225">
        <v>42839</v>
      </c>
      <c r="K1284" s="226">
        <v>42809</v>
      </c>
      <c r="L1284" s="211" t="s">
        <v>48</v>
      </c>
      <c r="M1284" s="226">
        <v>42839</v>
      </c>
      <c r="N1284" s="227">
        <v>50000</v>
      </c>
      <c r="O1284" s="373">
        <f t="shared" si="20"/>
        <v>0.05</v>
      </c>
      <c r="P1284" s="356">
        <v>9</v>
      </c>
      <c r="Q1284" s="225">
        <v>42830</v>
      </c>
      <c r="R1284" s="228" t="s">
        <v>211</v>
      </c>
      <c r="S1284" s="229" t="s">
        <v>8</v>
      </c>
      <c r="T1284" s="211" t="s">
        <v>162</v>
      </c>
      <c r="U1284" s="211" t="s">
        <v>105</v>
      </c>
      <c r="V1284" s="211" t="s">
        <v>7159</v>
      </c>
      <c r="W1284" s="229"/>
      <c r="Y1284" s="374" t="s">
        <v>7201</v>
      </c>
    </row>
    <row r="1285" spans="1:25" x14ac:dyDescent="0.25">
      <c r="A1285" s="340" t="s">
        <v>4259</v>
      </c>
      <c r="B1285" s="229" t="s">
        <v>57</v>
      </c>
      <c r="C1285" s="229" t="s">
        <v>391</v>
      </c>
      <c r="D1285" s="229" t="s">
        <v>4260</v>
      </c>
      <c r="E1285" s="229" t="s">
        <v>4261</v>
      </c>
      <c r="F1285" s="62" t="s">
        <v>27</v>
      </c>
      <c r="G1285" s="62" t="str">
        <f>_xlfn.IFNA(VLOOKUP($A1285,'Engaged Deals'!$A:$J,2,FALSE),"No")</f>
        <v>No</v>
      </c>
      <c r="H1285" s="62" t="s">
        <v>66</v>
      </c>
      <c r="I1285" s="229" t="s">
        <v>39</v>
      </c>
      <c r="J1285" s="341">
        <v>43007</v>
      </c>
      <c r="K1285" s="342" t="s">
        <v>4262</v>
      </c>
      <c r="L1285" s="229" t="s">
        <v>46</v>
      </c>
      <c r="M1285" s="341">
        <v>43007</v>
      </c>
      <c r="N1285" s="343">
        <v>30000</v>
      </c>
      <c r="O1285" s="373">
        <f t="shared" si="20"/>
        <v>0.03</v>
      </c>
      <c r="P1285" s="344">
        <v>6</v>
      </c>
      <c r="Q1285" s="345" t="s">
        <v>440</v>
      </c>
      <c r="R1285" s="346" t="s">
        <v>125</v>
      </c>
      <c r="S1285" s="229" t="s">
        <v>8</v>
      </c>
      <c r="T1285" s="229" t="s">
        <v>104</v>
      </c>
      <c r="U1285" s="229" t="s">
        <v>114</v>
      </c>
      <c r="V1285" s="229" t="s">
        <v>6399</v>
      </c>
      <c r="W1285" s="229" t="s">
        <v>186</v>
      </c>
      <c r="Y1285" s="374" t="s">
        <v>7201</v>
      </c>
    </row>
    <row r="1286" spans="1:25" x14ac:dyDescent="0.25">
      <c r="A1286" s="340" t="s">
        <v>1745</v>
      </c>
      <c r="B1286" s="229" t="s">
        <v>57</v>
      </c>
      <c r="C1286" s="229" t="s">
        <v>324</v>
      </c>
      <c r="D1286" s="229" t="s">
        <v>753</v>
      </c>
      <c r="E1286" s="229" t="s">
        <v>1746</v>
      </c>
      <c r="F1286" s="62" t="s">
        <v>26</v>
      </c>
      <c r="G1286" s="62" t="str">
        <f>_xlfn.IFNA(VLOOKUP($A1286,'Engaged Deals'!$A:$J,2,FALSE),"No")</f>
        <v>Yes</v>
      </c>
      <c r="H1286" s="62" t="s">
        <v>65</v>
      </c>
      <c r="I1286" s="229" t="s">
        <v>32</v>
      </c>
      <c r="J1286" s="341">
        <v>42853</v>
      </c>
      <c r="K1286" s="342" t="s">
        <v>1747</v>
      </c>
      <c r="L1286" s="229" t="s">
        <v>49</v>
      </c>
      <c r="M1286" s="345">
        <v>42853</v>
      </c>
      <c r="N1286" s="343">
        <v>279000</v>
      </c>
      <c r="O1286" s="373">
        <f t="shared" si="20"/>
        <v>0.27900000000000003</v>
      </c>
      <c r="P1286" s="344">
        <v>12</v>
      </c>
      <c r="Q1286" s="345" t="s">
        <v>6734</v>
      </c>
      <c r="R1286" s="346" t="s">
        <v>211</v>
      </c>
      <c r="S1286" s="229" t="s">
        <v>8</v>
      </c>
      <c r="T1286" s="229" t="s">
        <v>104</v>
      </c>
      <c r="U1286" s="229" t="s">
        <v>105</v>
      </c>
      <c r="V1286" s="229" t="s">
        <v>5510</v>
      </c>
      <c r="W1286" s="229" t="s">
        <v>1748</v>
      </c>
      <c r="X1286" s="1" t="s">
        <v>7800</v>
      </c>
      <c r="Y1286" s="374" t="s">
        <v>7201</v>
      </c>
    </row>
    <row r="1287" spans="1:25" x14ac:dyDescent="0.25">
      <c r="A1287" s="340" t="s">
        <v>1266</v>
      </c>
      <c r="B1287" s="229" t="s">
        <v>56</v>
      </c>
      <c r="C1287" s="229" t="s">
        <v>161</v>
      </c>
      <c r="D1287" s="229" t="s">
        <v>1267</v>
      </c>
      <c r="E1287" s="229" t="s">
        <v>1268</v>
      </c>
      <c r="F1287" s="62" t="s">
        <v>26</v>
      </c>
      <c r="G1287" s="62" t="str">
        <f>_xlfn.IFNA(VLOOKUP($A1287,'Engaged Deals'!$A:$J,2,FALSE),"No")</f>
        <v>No</v>
      </c>
      <c r="H1287" s="62" t="s">
        <v>65</v>
      </c>
      <c r="I1287" s="229" t="s">
        <v>32</v>
      </c>
      <c r="J1287" s="341">
        <v>42916</v>
      </c>
      <c r="K1287" s="342" t="s">
        <v>1269</v>
      </c>
      <c r="L1287" s="229" t="s">
        <v>47</v>
      </c>
      <c r="M1287" s="345">
        <v>42916</v>
      </c>
      <c r="N1287" s="343">
        <v>300000</v>
      </c>
      <c r="O1287" s="373">
        <f t="shared" si="20"/>
        <v>0.3</v>
      </c>
      <c r="P1287" s="344">
        <v>3</v>
      </c>
      <c r="Q1287" s="345" t="s">
        <v>5842</v>
      </c>
      <c r="R1287" s="346" t="s">
        <v>103</v>
      </c>
      <c r="S1287" s="229" t="s">
        <v>8</v>
      </c>
      <c r="T1287" s="229" t="s">
        <v>158</v>
      </c>
      <c r="U1287" s="229" t="s">
        <v>5843</v>
      </c>
      <c r="V1287" s="229" t="s">
        <v>5844</v>
      </c>
      <c r="W1287" s="229" t="s">
        <v>519</v>
      </c>
      <c r="Y1287" s="374" t="s">
        <v>7201</v>
      </c>
    </row>
    <row r="1288" spans="1:25" x14ac:dyDescent="0.25">
      <c r="A1288" s="340" t="s">
        <v>1393</v>
      </c>
      <c r="B1288" s="229" t="s">
        <v>57</v>
      </c>
      <c r="C1288" s="229" t="s">
        <v>182</v>
      </c>
      <c r="D1288" s="229" t="s">
        <v>1394</v>
      </c>
      <c r="E1288" s="229" t="s">
        <v>1395</v>
      </c>
      <c r="F1288" s="62" t="s">
        <v>24</v>
      </c>
      <c r="G1288" s="62" t="str">
        <f>_xlfn.IFNA(VLOOKUP($A1288,'Engaged Deals'!$A:$J,2,FALSE),"No")</f>
        <v>No</v>
      </c>
      <c r="H1288" s="62" t="s">
        <v>67</v>
      </c>
      <c r="I1288" s="229" t="s">
        <v>37</v>
      </c>
      <c r="J1288" s="341">
        <v>43065</v>
      </c>
      <c r="K1288" s="342" t="s">
        <v>1396</v>
      </c>
      <c r="L1288" s="229" t="s">
        <v>47</v>
      </c>
      <c r="M1288" s="345">
        <v>43065</v>
      </c>
      <c r="N1288" s="343">
        <v>300000</v>
      </c>
      <c r="O1288" s="373">
        <f t="shared" si="20"/>
        <v>0.3</v>
      </c>
      <c r="P1288" s="344">
        <v>12</v>
      </c>
      <c r="Q1288" s="345" t="s">
        <v>1107</v>
      </c>
      <c r="R1288" s="346" t="s">
        <v>211</v>
      </c>
      <c r="S1288" s="229" t="s">
        <v>8</v>
      </c>
      <c r="T1288" s="229" t="s">
        <v>104</v>
      </c>
      <c r="U1288" s="229" t="s">
        <v>6451</v>
      </c>
      <c r="V1288" s="229" t="s">
        <v>6452</v>
      </c>
      <c r="W1288" s="229" t="s">
        <v>1091</v>
      </c>
      <c r="Y1288" s="374" t="s">
        <v>7201</v>
      </c>
    </row>
    <row r="1289" spans="1:25" x14ac:dyDescent="0.25">
      <c r="A1289" s="340" t="s">
        <v>3407</v>
      </c>
      <c r="B1289" s="229" t="s">
        <v>58</v>
      </c>
      <c r="C1289" s="229" t="s">
        <v>58</v>
      </c>
      <c r="D1289" s="229" t="s">
        <v>3408</v>
      </c>
      <c r="E1289" s="229" t="s">
        <v>582</v>
      </c>
      <c r="F1289" s="62" t="s">
        <v>25</v>
      </c>
      <c r="G1289" s="62" t="str">
        <f>_xlfn.IFNA(VLOOKUP($A1289,'Engaged Deals'!$A:$J,2,FALSE),"No")</f>
        <v>No</v>
      </c>
      <c r="H1289" s="62" t="s">
        <v>65</v>
      </c>
      <c r="I1289" s="229" t="s">
        <v>41</v>
      </c>
      <c r="J1289" s="341">
        <v>42885</v>
      </c>
      <c r="K1289" s="342" t="s">
        <v>3409</v>
      </c>
      <c r="L1289" s="229" t="s">
        <v>47</v>
      </c>
      <c r="M1289" s="345">
        <v>42885</v>
      </c>
      <c r="N1289" s="343">
        <v>95238</v>
      </c>
      <c r="O1289" s="373">
        <f t="shared" si="20"/>
        <v>9.5238000000000003E-2</v>
      </c>
      <c r="P1289" s="344">
        <v>2</v>
      </c>
      <c r="Q1289" s="345" t="s">
        <v>7102</v>
      </c>
      <c r="R1289" s="346" t="s">
        <v>103</v>
      </c>
      <c r="S1289" s="229" t="s">
        <v>8</v>
      </c>
      <c r="T1289" s="229" t="s">
        <v>104</v>
      </c>
      <c r="U1289" s="229" t="s">
        <v>5555</v>
      </c>
      <c r="V1289" s="229" t="s">
        <v>6085</v>
      </c>
      <c r="W1289" s="229" t="s">
        <v>3696</v>
      </c>
      <c r="Y1289" s="374" t="s">
        <v>7201</v>
      </c>
    </row>
    <row r="1290" spans="1:25" x14ac:dyDescent="0.25">
      <c r="A1290" s="229" t="s">
        <v>2181</v>
      </c>
      <c r="B1290" s="229" t="s">
        <v>62</v>
      </c>
      <c r="C1290" s="229" t="s">
        <v>429</v>
      </c>
      <c r="D1290" s="229" t="s">
        <v>2182</v>
      </c>
      <c r="E1290" s="229" t="s">
        <v>2183</v>
      </c>
      <c r="F1290" s="62" t="s">
        <v>26</v>
      </c>
      <c r="G1290" s="62" t="str">
        <f>_xlfn.IFNA(VLOOKUP($A1290,'Engaged Deals'!$A:$J,2,FALSE),"No")</f>
        <v>No</v>
      </c>
      <c r="H1290" s="62" t="s">
        <v>68</v>
      </c>
      <c r="I1290" s="229" t="s">
        <v>32</v>
      </c>
      <c r="J1290" s="341">
        <v>42825</v>
      </c>
      <c r="K1290" s="342" t="s">
        <v>2184</v>
      </c>
      <c r="L1290" s="229" t="s">
        <v>48</v>
      </c>
      <c r="M1290" s="345">
        <v>42916</v>
      </c>
      <c r="N1290" s="343">
        <v>193206</v>
      </c>
      <c r="O1290" s="373">
        <f t="shared" si="20"/>
        <v>0.19320599999999999</v>
      </c>
      <c r="P1290" s="346">
        <v>12</v>
      </c>
      <c r="Q1290" s="345" t="s">
        <v>5615</v>
      </c>
      <c r="R1290" s="229" t="s">
        <v>103</v>
      </c>
      <c r="S1290" s="229" t="s">
        <v>7</v>
      </c>
      <c r="T1290" s="229" t="s">
        <v>477</v>
      </c>
      <c r="U1290" s="229" t="s">
        <v>478</v>
      </c>
      <c r="V1290" s="229" t="s">
        <v>5942</v>
      </c>
      <c r="W1290" s="229" t="s">
        <v>313</v>
      </c>
      <c r="Y1290" s="374" t="s">
        <v>7201</v>
      </c>
    </row>
    <row r="1291" spans="1:25" x14ac:dyDescent="0.25">
      <c r="A1291" s="382" t="s">
        <v>2181</v>
      </c>
      <c r="B1291" s="385" t="s">
        <v>62</v>
      </c>
      <c r="C1291" s="385" t="s">
        <v>429</v>
      </c>
      <c r="D1291" s="385" t="s">
        <v>2182</v>
      </c>
      <c r="E1291" s="385" t="s">
        <v>2183</v>
      </c>
      <c r="F1291" s="62" t="s">
        <v>26</v>
      </c>
      <c r="G1291" s="62" t="str">
        <f>_xlfn.IFNA(VLOOKUP($A1291,'Engaged Deals'!$A:$J,2,FALSE),"No")</f>
        <v>No</v>
      </c>
      <c r="H1291" s="62" t="s">
        <v>68</v>
      </c>
      <c r="I1291" s="385" t="s">
        <v>32</v>
      </c>
      <c r="J1291" s="389">
        <v>42916</v>
      </c>
      <c r="K1291" s="394" t="s">
        <v>2184</v>
      </c>
      <c r="L1291" s="385" t="s">
        <v>47</v>
      </c>
      <c r="M1291" s="389">
        <v>42916</v>
      </c>
      <c r="N1291" s="402">
        <v>193206</v>
      </c>
      <c r="O1291" s="373">
        <f t="shared" si="20"/>
        <v>0.19320599999999999</v>
      </c>
      <c r="P1291" s="407">
        <v>12</v>
      </c>
      <c r="Q1291" s="394" t="s">
        <v>5615</v>
      </c>
      <c r="R1291" s="407" t="s">
        <v>103</v>
      </c>
      <c r="S1291" s="385" t="s">
        <v>7</v>
      </c>
      <c r="T1291" s="385" t="s">
        <v>477</v>
      </c>
      <c r="U1291" s="385" t="s">
        <v>478</v>
      </c>
      <c r="V1291" s="385" t="s">
        <v>5942</v>
      </c>
      <c r="W1291" s="385" t="s">
        <v>313</v>
      </c>
      <c r="Y1291" s="374" t="s">
        <v>7201</v>
      </c>
    </row>
    <row r="1292" spans="1:25" x14ac:dyDescent="0.25">
      <c r="A1292" s="229" t="s">
        <v>2181</v>
      </c>
      <c r="B1292" s="229" t="s">
        <v>62</v>
      </c>
      <c r="C1292" s="229" t="s">
        <v>429</v>
      </c>
      <c r="D1292" s="229" t="s">
        <v>2182</v>
      </c>
      <c r="E1292" s="229" t="s">
        <v>2183</v>
      </c>
      <c r="F1292" s="62" t="s">
        <v>26</v>
      </c>
      <c r="G1292" s="62" t="str">
        <f>_xlfn.IFNA(VLOOKUP($A1292,'Engaged Deals'!$A:$J,2,FALSE),"No")</f>
        <v>No</v>
      </c>
      <c r="H1292" s="62" t="s">
        <v>68</v>
      </c>
      <c r="I1292" s="229" t="s">
        <v>32</v>
      </c>
      <c r="J1292" s="341">
        <v>42825</v>
      </c>
      <c r="K1292" s="342" t="s">
        <v>2184</v>
      </c>
      <c r="L1292" s="229" t="s">
        <v>48</v>
      </c>
      <c r="M1292" s="345">
        <v>42825</v>
      </c>
      <c r="N1292" s="343">
        <v>16101</v>
      </c>
      <c r="O1292" s="373">
        <f t="shared" si="20"/>
        <v>1.6101000000000001E-2</v>
      </c>
      <c r="P1292" s="346">
        <v>1</v>
      </c>
      <c r="Q1292" s="345" t="s">
        <v>7101</v>
      </c>
      <c r="R1292" s="229" t="s">
        <v>578</v>
      </c>
      <c r="S1292" s="199" t="s">
        <v>7</v>
      </c>
      <c r="T1292" s="229" t="s">
        <v>388</v>
      </c>
      <c r="U1292" s="229" t="s">
        <v>389</v>
      </c>
      <c r="V1292" s="229" t="s">
        <v>5942</v>
      </c>
      <c r="W1292" s="229" t="s">
        <v>313</v>
      </c>
      <c r="Y1292" s="374" t="s">
        <v>7201</v>
      </c>
    </row>
    <row r="1293" spans="1:25" x14ac:dyDescent="0.25">
      <c r="A1293" s="382" t="s">
        <v>2181</v>
      </c>
      <c r="B1293" s="385" t="s">
        <v>62</v>
      </c>
      <c r="C1293" s="385" t="s">
        <v>429</v>
      </c>
      <c r="D1293" s="385" t="s">
        <v>2182</v>
      </c>
      <c r="E1293" s="385" t="s">
        <v>2183</v>
      </c>
      <c r="F1293" s="62" t="s">
        <v>26</v>
      </c>
      <c r="G1293" s="62" t="str">
        <f>_xlfn.IFNA(VLOOKUP($A1293,'Engaged Deals'!$A:$J,2,FALSE),"No")</f>
        <v>No</v>
      </c>
      <c r="H1293" s="62" t="s">
        <v>68</v>
      </c>
      <c r="I1293" s="385" t="s">
        <v>32</v>
      </c>
      <c r="J1293" s="389">
        <v>42916</v>
      </c>
      <c r="K1293" s="394" t="s">
        <v>2184</v>
      </c>
      <c r="L1293" s="385" t="s">
        <v>47</v>
      </c>
      <c r="M1293" s="389">
        <v>42916</v>
      </c>
      <c r="N1293" s="402">
        <v>16101</v>
      </c>
      <c r="O1293" s="373">
        <f t="shared" si="20"/>
        <v>1.6101000000000001E-2</v>
      </c>
      <c r="P1293" s="407">
        <v>1</v>
      </c>
      <c r="Q1293" s="394" t="s">
        <v>6513</v>
      </c>
      <c r="R1293" s="407" t="s">
        <v>211</v>
      </c>
      <c r="S1293" s="185" t="s">
        <v>7</v>
      </c>
      <c r="T1293" s="385" t="s">
        <v>477</v>
      </c>
      <c r="U1293" s="385" t="s">
        <v>1204</v>
      </c>
      <c r="V1293" s="385" t="s">
        <v>5942</v>
      </c>
      <c r="W1293" s="385" t="s">
        <v>313</v>
      </c>
      <c r="Y1293" s="374" t="s">
        <v>7201</v>
      </c>
    </row>
    <row r="1294" spans="1:25" x14ac:dyDescent="0.25">
      <c r="A1294" s="340" t="s">
        <v>1810</v>
      </c>
      <c r="B1294" s="229" t="s">
        <v>56</v>
      </c>
      <c r="C1294" s="229" t="s">
        <v>124</v>
      </c>
      <c r="D1294" s="229" t="s">
        <v>1811</v>
      </c>
      <c r="E1294" s="229" t="s">
        <v>1812</v>
      </c>
      <c r="F1294" s="62" t="s">
        <v>25</v>
      </c>
      <c r="G1294" s="62" t="str">
        <f>_xlfn.IFNA(VLOOKUP($A1294,'Engaged Deals'!$A:$J,2,FALSE),"No")</f>
        <v>No</v>
      </c>
      <c r="H1294" s="62" t="s">
        <v>65</v>
      </c>
      <c r="I1294" s="229" t="s">
        <v>35</v>
      </c>
      <c r="J1294" s="341">
        <v>42916</v>
      </c>
      <c r="K1294" s="342" t="s">
        <v>1813</v>
      </c>
      <c r="L1294" s="229" t="s">
        <v>47</v>
      </c>
      <c r="M1294" s="345">
        <v>42916</v>
      </c>
      <c r="N1294" s="343">
        <v>200001</v>
      </c>
      <c r="O1294" s="373">
        <f t="shared" si="20"/>
        <v>0.20000100000000001</v>
      </c>
      <c r="P1294" s="344">
        <v>12</v>
      </c>
      <c r="Q1294" s="345" t="s">
        <v>172</v>
      </c>
      <c r="R1294" s="346" t="s">
        <v>103</v>
      </c>
      <c r="S1294" s="229" t="s">
        <v>7</v>
      </c>
      <c r="T1294" s="229" t="s">
        <v>477</v>
      </c>
      <c r="U1294" s="229" t="s">
        <v>1138</v>
      </c>
      <c r="V1294" s="229" t="s">
        <v>5902</v>
      </c>
      <c r="W1294" s="229" t="s">
        <v>356</v>
      </c>
      <c r="Y1294" s="374" t="s">
        <v>7201</v>
      </c>
    </row>
    <row r="1295" spans="1:25" x14ac:dyDescent="0.25">
      <c r="A1295" s="211" t="s">
        <v>1083</v>
      </c>
      <c r="B1295" s="211" t="s">
        <v>57</v>
      </c>
      <c r="C1295" s="211" t="s">
        <v>182</v>
      </c>
      <c r="D1295" s="211" t="s">
        <v>7153</v>
      </c>
      <c r="E1295" s="211" t="s">
        <v>1084</v>
      </c>
      <c r="F1295" s="62" t="s">
        <v>26</v>
      </c>
      <c r="G1295" s="62" t="str">
        <f>_xlfn.IFNA(VLOOKUP($A1295,'Engaged Deals'!$A:$J,2,FALSE),"No")</f>
        <v>Yes</v>
      </c>
      <c r="H1295" s="62" t="s">
        <v>65</v>
      </c>
      <c r="I1295" s="211" t="s">
        <v>32</v>
      </c>
      <c r="J1295" s="225">
        <v>42839</v>
      </c>
      <c r="K1295" s="226">
        <v>42727</v>
      </c>
      <c r="L1295" s="211" t="s">
        <v>49</v>
      </c>
      <c r="M1295" s="226">
        <v>42839</v>
      </c>
      <c r="N1295" s="227">
        <v>441000</v>
      </c>
      <c r="O1295" s="373">
        <f t="shared" si="20"/>
        <v>0.441</v>
      </c>
      <c r="P1295" s="356">
        <v>12</v>
      </c>
      <c r="Q1295" s="225">
        <v>42825</v>
      </c>
      <c r="R1295" s="228" t="s">
        <v>211</v>
      </c>
      <c r="S1295" s="229" t="s">
        <v>8</v>
      </c>
      <c r="T1295" s="211" t="s">
        <v>162</v>
      </c>
      <c r="U1295" s="211" t="s">
        <v>105</v>
      </c>
      <c r="V1295" s="211" t="s">
        <v>5503</v>
      </c>
      <c r="W1295" s="211" t="s">
        <v>6530</v>
      </c>
      <c r="Y1295" s="374" t="s">
        <v>7201</v>
      </c>
    </row>
    <row r="1296" spans="1:25" x14ac:dyDescent="0.25">
      <c r="A1296" s="211" t="s">
        <v>1083</v>
      </c>
      <c r="B1296" s="211" t="s">
        <v>57</v>
      </c>
      <c r="C1296" s="211" t="s">
        <v>182</v>
      </c>
      <c r="D1296" s="211" t="s">
        <v>7153</v>
      </c>
      <c r="E1296" s="211" t="s">
        <v>1084</v>
      </c>
      <c r="F1296" s="62" t="s">
        <v>26</v>
      </c>
      <c r="G1296" s="62" t="str">
        <f>_xlfn.IFNA(VLOOKUP($A1296,'Engaged Deals'!$A:$J,2,FALSE),"No")</f>
        <v>Yes</v>
      </c>
      <c r="H1296" s="62" t="s">
        <v>65</v>
      </c>
      <c r="I1296" s="211" t="s">
        <v>32</v>
      </c>
      <c r="J1296" s="225">
        <v>42839</v>
      </c>
      <c r="K1296" s="226">
        <v>42727</v>
      </c>
      <c r="L1296" s="211" t="s">
        <v>49</v>
      </c>
      <c r="M1296" s="226">
        <v>42839</v>
      </c>
      <c r="N1296" s="227">
        <v>0</v>
      </c>
      <c r="O1296" s="373">
        <f t="shared" si="20"/>
        <v>0</v>
      </c>
      <c r="P1296" s="356">
        <v>12</v>
      </c>
      <c r="Q1296" s="225">
        <v>42825</v>
      </c>
      <c r="R1296" s="228" t="s">
        <v>292</v>
      </c>
      <c r="S1296" s="229" t="s">
        <v>8</v>
      </c>
      <c r="T1296" s="211" t="s">
        <v>162</v>
      </c>
      <c r="U1296" s="211" t="s">
        <v>105</v>
      </c>
      <c r="V1296" s="211" t="s">
        <v>5503</v>
      </c>
      <c r="W1296" s="211" t="s">
        <v>6530</v>
      </c>
      <c r="Y1296" s="374" t="s">
        <v>7201</v>
      </c>
    </row>
    <row r="1297" spans="1:25" x14ac:dyDescent="0.25">
      <c r="A1297" s="348" t="s">
        <v>7635</v>
      </c>
      <c r="B1297" s="349" t="s">
        <v>60</v>
      </c>
      <c r="C1297" s="349" t="s">
        <v>805</v>
      </c>
      <c r="D1297" s="349" t="s">
        <v>7607</v>
      </c>
      <c r="E1297" s="349" t="s">
        <v>7636</v>
      </c>
      <c r="F1297" s="62" t="s">
        <v>25</v>
      </c>
      <c r="G1297" s="62" t="str">
        <f>_xlfn.IFNA(VLOOKUP($A1297,'Engaged Deals'!$A:$J,2,FALSE),"No")</f>
        <v>No</v>
      </c>
      <c r="H1297" s="62" t="s">
        <v>66</v>
      </c>
      <c r="I1297" s="349" t="s">
        <v>41</v>
      </c>
      <c r="J1297" s="350">
        <v>43008</v>
      </c>
      <c r="K1297" s="351" t="s">
        <v>7637</v>
      </c>
      <c r="L1297" s="349" t="s">
        <v>46</v>
      </c>
      <c r="M1297" s="350">
        <v>43008</v>
      </c>
      <c r="N1297" s="352">
        <v>60000</v>
      </c>
      <c r="O1297" s="373">
        <f t="shared" si="20"/>
        <v>0.06</v>
      </c>
      <c r="P1297" s="353">
        <v>12</v>
      </c>
      <c r="Q1297" s="354" t="s">
        <v>7102</v>
      </c>
      <c r="R1297" s="355" t="s">
        <v>125</v>
      </c>
      <c r="S1297" s="349" t="s">
        <v>7</v>
      </c>
      <c r="T1297" s="349" t="s">
        <v>477</v>
      </c>
      <c r="U1297" s="349"/>
      <c r="V1297" s="229" t="s">
        <v>7638</v>
      </c>
      <c r="W1297" s="229"/>
      <c r="Y1297" s="374" t="s">
        <v>7201</v>
      </c>
    </row>
    <row r="1298" spans="1:25" x14ac:dyDescent="0.25">
      <c r="A1298" s="381" t="s">
        <v>2265</v>
      </c>
      <c r="B1298" s="381" t="s">
        <v>59</v>
      </c>
      <c r="C1298" s="381" t="s">
        <v>468</v>
      </c>
      <c r="D1298" s="381" t="s">
        <v>469</v>
      </c>
      <c r="E1298" s="381" t="s">
        <v>2266</v>
      </c>
      <c r="F1298" s="62" t="s">
        <v>26</v>
      </c>
      <c r="G1298" s="62" t="str">
        <f>_xlfn.IFNA(VLOOKUP($A1298,'Engaged Deals'!$A:$J,2,FALSE),"No")</f>
        <v>No</v>
      </c>
      <c r="H1298" s="62" t="s">
        <v>68</v>
      </c>
      <c r="I1298" s="381" t="s">
        <v>32</v>
      </c>
      <c r="J1298" s="388">
        <v>42794</v>
      </c>
      <c r="K1298" s="393" t="s">
        <v>2267</v>
      </c>
      <c r="L1298" s="381" t="s">
        <v>50</v>
      </c>
      <c r="M1298" s="398">
        <v>42794</v>
      </c>
      <c r="N1298" s="401">
        <v>160000</v>
      </c>
      <c r="O1298" s="373">
        <f t="shared" si="20"/>
        <v>0.16</v>
      </c>
      <c r="P1298" s="406">
        <v>1</v>
      </c>
      <c r="Q1298" s="398" t="s">
        <v>226</v>
      </c>
      <c r="R1298" s="381" t="s">
        <v>578</v>
      </c>
      <c r="S1298" s="381" t="s">
        <v>8</v>
      </c>
      <c r="T1298" s="381" t="s">
        <v>134</v>
      </c>
      <c r="U1298" s="381" t="s">
        <v>334</v>
      </c>
      <c r="V1298" s="381" t="s">
        <v>5534</v>
      </c>
      <c r="W1298" s="381" t="s">
        <v>2268</v>
      </c>
      <c r="Y1298" s="374" t="s">
        <v>7201</v>
      </c>
    </row>
    <row r="1299" spans="1:25" x14ac:dyDescent="0.25">
      <c r="A1299" s="340" t="s">
        <v>2769</v>
      </c>
      <c r="B1299" s="229" t="s">
        <v>60</v>
      </c>
      <c r="C1299" s="229" t="s">
        <v>543</v>
      </c>
      <c r="D1299" s="229" t="s">
        <v>2770</v>
      </c>
      <c r="E1299" s="229" t="s">
        <v>2771</v>
      </c>
      <c r="F1299" s="62" t="s">
        <v>6576</v>
      </c>
      <c r="G1299" s="62" t="str">
        <f>_xlfn.IFNA(VLOOKUP($A1299,'Engaged Deals'!$A:$J,2,FALSE),"No")</f>
        <v>No</v>
      </c>
      <c r="H1299" s="62" t="s">
        <v>66</v>
      </c>
      <c r="I1299" s="229" t="s">
        <v>32</v>
      </c>
      <c r="J1299" s="341">
        <v>42947</v>
      </c>
      <c r="K1299" s="342" t="s">
        <v>2772</v>
      </c>
      <c r="L1299" s="229" t="s">
        <v>46</v>
      </c>
      <c r="M1299" s="341">
        <v>42947</v>
      </c>
      <c r="N1299" s="343">
        <v>111111</v>
      </c>
      <c r="O1299" s="373">
        <f t="shared" si="20"/>
        <v>0.111111</v>
      </c>
      <c r="P1299" s="344">
        <v>12</v>
      </c>
      <c r="Q1299" s="345" t="s">
        <v>387</v>
      </c>
      <c r="R1299" s="346" t="s">
        <v>125</v>
      </c>
      <c r="S1299" s="229" t="s">
        <v>8</v>
      </c>
      <c r="T1299" s="229" t="s">
        <v>104</v>
      </c>
      <c r="U1299" s="229"/>
      <c r="V1299" s="229" t="s">
        <v>6374</v>
      </c>
      <c r="W1299" s="229" t="s">
        <v>2773</v>
      </c>
      <c r="Y1299" s="374" t="s">
        <v>7201</v>
      </c>
    </row>
    <row r="1300" spans="1:25" x14ac:dyDescent="0.25">
      <c r="A1300" s="340" t="s">
        <v>288</v>
      </c>
      <c r="B1300" s="229" t="s">
        <v>58</v>
      </c>
      <c r="C1300" s="229" t="s">
        <v>58</v>
      </c>
      <c r="D1300" s="229" t="s">
        <v>289</v>
      </c>
      <c r="E1300" s="229" t="s">
        <v>290</v>
      </c>
      <c r="F1300" s="62" t="s">
        <v>25</v>
      </c>
      <c r="G1300" s="62" t="str">
        <f>_xlfn.IFNA(VLOOKUP($A1300,'Engaged Deals'!$A:$J,2,FALSE),"No")</f>
        <v>No</v>
      </c>
      <c r="H1300" s="62" t="s">
        <v>65</v>
      </c>
      <c r="I1300" s="229" t="s">
        <v>35</v>
      </c>
      <c r="J1300" s="341">
        <v>42874</v>
      </c>
      <c r="K1300" s="342" t="s">
        <v>291</v>
      </c>
      <c r="L1300" s="229" t="s">
        <v>48</v>
      </c>
      <c r="M1300" s="345">
        <v>42877</v>
      </c>
      <c r="N1300" s="343">
        <v>190476</v>
      </c>
      <c r="O1300" s="373">
        <f t="shared" si="20"/>
        <v>0.19047600000000001</v>
      </c>
      <c r="P1300" s="344">
        <v>12</v>
      </c>
      <c r="Q1300" s="345" t="s">
        <v>7238</v>
      </c>
      <c r="R1300" s="346" t="s">
        <v>292</v>
      </c>
      <c r="S1300" s="229" t="s">
        <v>8</v>
      </c>
      <c r="T1300" s="229" t="s">
        <v>158</v>
      </c>
      <c r="U1300" s="229" t="s">
        <v>5943</v>
      </c>
      <c r="V1300" s="229" t="s">
        <v>5944</v>
      </c>
      <c r="W1300" s="229" t="s">
        <v>167</v>
      </c>
      <c r="Y1300" s="374" t="s">
        <v>7201</v>
      </c>
    </row>
    <row r="1301" spans="1:25" x14ac:dyDescent="0.25">
      <c r="A1301" s="340" t="s">
        <v>7421</v>
      </c>
      <c r="B1301" s="229" t="s">
        <v>60</v>
      </c>
      <c r="C1301" s="229" t="s">
        <v>138</v>
      </c>
      <c r="D1301" s="229" t="s">
        <v>6667</v>
      </c>
      <c r="E1301" s="229" t="s">
        <v>6668</v>
      </c>
      <c r="F1301" s="62" t="s">
        <v>27</v>
      </c>
      <c r="G1301" s="62" t="str">
        <f>_xlfn.IFNA(VLOOKUP($A1301,'Engaged Deals'!$A:$J,2,FALSE),"No")</f>
        <v>No</v>
      </c>
      <c r="H1301" s="62" t="s">
        <v>65</v>
      </c>
      <c r="I1301" s="229" t="s">
        <v>39</v>
      </c>
      <c r="J1301" s="341">
        <v>42908</v>
      </c>
      <c r="K1301" s="342" t="s">
        <v>6830</v>
      </c>
      <c r="L1301" s="229" t="s">
        <v>47</v>
      </c>
      <c r="M1301" s="345">
        <v>42908</v>
      </c>
      <c r="N1301" s="343">
        <v>31000</v>
      </c>
      <c r="O1301" s="373">
        <f t="shared" si="20"/>
        <v>3.1E-2</v>
      </c>
      <c r="P1301" s="344">
        <v>12</v>
      </c>
      <c r="Q1301" s="345" t="s">
        <v>7102</v>
      </c>
      <c r="R1301" s="346" t="s">
        <v>103</v>
      </c>
      <c r="S1301" s="229" t="s">
        <v>8</v>
      </c>
      <c r="T1301" s="229" t="s">
        <v>104</v>
      </c>
      <c r="U1301" s="229" t="s">
        <v>105</v>
      </c>
      <c r="V1301" s="229" t="s">
        <v>6831</v>
      </c>
      <c r="W1301" s="229" t="s">
        <v>757</v>
      </c>
      <c r="Y1301" s="374" t="s">
        <v>7201</v>
      </c>
    </row>
    <row r="1302" spans="1:25" x14ac:dyDescent="0.25">
      <c r="A1302" s="381" t="s">
        <v>4727</v>
      </c>
      <c r="B1302" s="381" t="s">
        <v>58</v>
      </c>
      <c r="C1302" s="381" t="s">
        <v>58</v>
      </c>
      <c r="D1302" s="381" t="s">
        <v>557</v>
      </c>
      <c r="E1302" s="381" t="s">
        <v>4728</v>
      </c>
      <c r="F1302" s="62" t="s">
        <v>26</v>
      </c>
      <c r="G1302" s="62" t="str">
        <f>_xlfn.IFNA(VLOOKUP($A1302,'Engaged Deals'!$A:$J,2,FALSE),"No")</f>
        <v>No</v>
      </c>
      <c r="H1302" s="62" t="s">
        <v>68</v>
      </c>
      <c r="I1302" s="381" t="s">
        <v>32</v>
      </c>
      <c r="J1302" s="388">
        <v>42800</v>
      </c>
      <c r="K1302" s="393" t="s">
        <v>4729</v>
      </c>
      <c r="L1302" s="381" t="s">
        <v>50</v>
      </c>
      <c r="M1302" s="398">
        <v>42800</v>
      </c>
      <c r="N1302" s="401">
        <v>4821</v>
      </c>
      <c r="O1302" s="373">
        <f t="shared" si="20"/>
        <v>4.8209999999999998E-3</v>
      </c>
      <c r="P1302" s="406">
        <v>6</v>
      </c>
      <c r="Q1302" s="398" t="s">
        <v>172</v>
      </c>
      <c r="R1302" s="381" t="s">
        <v>578</v>
      </c>
      <c r="S1302" s="381" t="s">
        <v>7</v>
      </c>
      <c r="T1302" s="381" t="s">
        <v>1867</v>
      </c>
      <c r="U1302" s="381" t="s">
        <v>1868</v>
      </c>
      <c r="V1302" s="381" t="s">
        <v>5629</v>
      </c>
      <c r="W1302" s="381" t="s">
        <v>1629</v>
      </c>
      <c r="Y1302" s="374" t="s">
        <v>7201</v>
      </c>
    </row>
    <row r="1303" spans="1:25" x14ac:dyDescent="0.25">
      <c r="A1303" s="340" t="s">
        <v>2984</v>
      </c>
      <c r="B1303" s="229" t="s">
        <v>60</v>
      </c>
      <c r="C1303" s="229" t="s">
        <v>543</v>
      </c>
      <c r="D1303" s="229" t="s">
        <v>1765</v>
      </c>
      <c r="E1303" s="229" t="s">
        <v>2985</v>
      </c>
      <c r="F1303" s="62" t="s">
        <v>6576</v>
      </c>
      <c r="G1303" s="62" t="str">
        <f>_xlfn.IFNA(VLOOKUP($A1303,'Engaged Deals'!$A:$J,2,FALSE),"No")</f>
        <v>No</v>
      </c>
      <c r="H1303" s="62" t="s">
        <v>65</v>
      </c>
      <c r="I1303" s="229" t="s">
        <v>42</v>
      </c>
      <c r="J1303" s="341">
        <v>42855</v>
      </c>
      <c r="K1303" s="342" t="s">
        <v>2986</v>
      </c>
      <c r="L1303" s="229" t="s">
        <v>46</v>
      </c>
      <c r="M1303" s="345">
        <v>42885</v>
      </c>
      <c r="N1303" s="343">
        <v>400000</v>
      </c>
      <c r="O1303" s="373">
        <f t="shared" si="20"/>
        <v>0.4</v>
      </c>
      <c r="P1303" s="344">
        <v>12</v>
      </c>
      <c r="Q1303" s="345" t="s">
        <v>6724</v>
      </c>
      <c r="R1303" s="346" t="s">
        <v>125</v>
      </c>
      <c r="S1303" s="229" t="s">
        <v>7</v>
      </c>
      <c r="T1303" s="229" t="s">
        <v>477</v>
      </c>
      <c r="U1303" s="229"/>
      <c r="V1303" s="229" t="s">
        <v>6029</v>
      </c>
      <c r="W1303" s="229" t="s">
        <v>186</v>
      </c>
      <c r="Y1303" s="374" t="s">
        <v>7201</v>
      </c>
    </row>
    <row r="1304" spans="1:25" x14ac:dyDescent="0.25">
      <c r="A1304" s="340" t="s">
        <v>6993</v>
      </c>
      <c r="B1304" s="229" t="s">
        <v>57</v>
      </c>
      <c r="C1304" s="229" t="s">
        <v>98</v>
      </c>
      <c r="D1304" s="229" t="s">
        <v>6994</v>
      </c>
      <c r="E1304" s="229" t="s">
        <v>316</v>
      </c>
      <c r="F1304" s="62" t="s">
        <v>28</v>
      </c>
      <c r="G1304" s="62" t="str">
        <f>_xlfn.IFNA(VLOOKUP($A1304,'Engaged Deals'!$A:$J,2,FALSE),"No")</f>
        <v>No</v>
      </c>
      <c r="H1304" s="62" t="s">
        <v>67</v>
      </c>
      <c r="I1304" s="229" t="s">
        <v>42</v>
      </c>
      <c r="J1304" s="341">
        <v>43033</v>
      </c>
      <c r="K1304" s="342" t="s">
        <v>7054</v>
      </c>
      <c r="L1304" s="229" t="s">
        <v>46</v>
      </c>
      <c r="M1304" s="345">
        <v>43033</v>
      </c>
      <c r="N1304" s="343">
        <v>350000</v>
      </c>
      <c r="O1304" s="373">
        <f t="shared" si="20"/>
        <v>0.35</v>
      </c>
      <c r="P1304" s="344">
        <v>12</v>
      </c>
      <c r="Q1304" s="345" t="s">
        <v>6513</v>
      </c>
      <c r="R1304" s="346" t="s">
        <v>103</v>
      </c>
      <c r="S1304" s="229" t="s">
        <v>8</v>
      </c>
      <c r="T1304" s="229" t="s">
        <v>104</v>
      </c>
      <c r="U1304" s="229" t="s">
        <v>105</v>
      </c>
      <c r="V1304" s="229" t="s">
        <v>106</v>
      </c>
      <c r="W1304" s="229"/>
      <c r="Y1304" s="374" t="s">
        <v>7201</v>
      </c>
    </row>
    <row r="1305" spans="1:25" x14ac:dyDescent="0.25">
      <c r="A1305" s="340" t="s">
        <v>3736</v>
      </c>
      <c r="B1305" s="229" t="s">
        <v>60</v>
      </c>
      <c r="C1305" s="229" t="s">
        <v>543</v>
      </c>
      <c r="D1305" s="229" t="s">
        <v>3737</v>
      </c>
      <c r="E1305" s="229" t="s">
        <v>3738</v>
      </c>
      <c r="F1305" s="62" t="s">
        <v>6576</v>
      </c>
      <c r="G1305" s="62" t="str">
        <f>_xlfn.IFNA(VLOOKUP($A1305,'Engaged Deals'!$A:$J,2,FALSE),"No")</f>
        <v>No</v>
      </c>
      <c r="H1305" s="62" t="s">
        <v>65</v>
      </c>
      <c r="I1305" s="229" t="s">
        <v>32</v>
      </c>
      <c r="J1305" s="341">
        <v>42880</v>
      </c>
      <c r="K1305" s="342" t="s">
        <v>3739</v>
      </c>
      <c r="L1305" s="229" t="s">
        <v>47</v>
      </c>
      <c r="M1305" s="345">
        <v>42880</v>
      </c>
      <c r="N1305" s="343">
        <v>55556</v>
      </c>
      <c r="O1305" s="373">
        <f t="shared" si="20"/>
        <v>5.5556000000000001E-2</v>
      </c>
      <c r="P1305" s="344">
        <v>12</v>
      </c>
      <c r="Q1305" s="345" t="s">
        <v>5535</v>
      </c>
      <c r="R1305" s="346" t="s">
        <v>103</v>
      </c>
      <c r="S1305" s="229" t="s">
        <v>7</v>
      </c>
      <c r="T1305" s="229" t="s">
        <v>477</v>
      </c>
      <c r="U1305" s="229" t="s">
        <v>478</v>
      </c>
      <c r="V1305" s="229" t="s">
        <v>6057</v>
      </c>
      <c r="W1305" s="229" t="s">
        <v>3740</v>
      </c>
      <c r="Y1305" s="374" t="s">
        <v>7201</v>
      </c>
    </row>
    <row r="1306" spans="1:25" x14ac:dyDescent="0.25">
      <c r="A1306" s="340" t="s">
        <v>340</v>
      </c>
      <c r="B1306" s="229" t="s">
        <v>56</v>
      </c>
      <c r="C1306" s="229" t="s">
        <v>117</v>
      </c>
      <c r="D1306" s="229" t="s">
        <v>7121</v>
      </c>
      <c r="E1306" s="229" t="s">
        <v>341</v>
      </c>
      <c r="F1306" s="62" t="s">
        <v>26</v>
      </c>
      <c r="G1306" s="62" t="str">
        <f>_xlfn.IFNA(VLOOKUP($A1306,'Engaged Deals'!$A:$J,2,FALSE),"No")</f>
        <v>No</v>
      </c>
      <c r="H1306" s="62" t="s">
        <v>65</v>
      </c>
      <c r="I1306" s="347" t="s">
        <v>32</v>
      </c>
      <c r="J1306" s="341">
        <v>42916</v>
      </c>
      <c r="K1306" s="342" t="s">
        <v>342</v>
      </c>
      <c r="L1306" s="229" t="s">
        <v>46</v>
      </c>
      <c r="M1306" s="345">
        <v>42916</v>
      </c>
      <c r="N1306" s="343">
        <v>2000000</v>
      </c>
      <c r="O1306" s="373">
        <f t="shared" si="20"/>
        <v>2</v>
      </c>
      <c r="P1306" s="344">
        <v>12</v>
      </c>
      <c r="Q1306" s="345" t="s">
        <v>343</v>
      </c>
      <c r="R1306" s="346" t="s">
        <v>103</v>
      </c>
      <c r="S1306" s="229" t="s">
        <v>8</v>
      </c>
      <c r="T1306" s="229" t="s">
        <v>104</v>
      </c>
      <c r="U1306" s="229" t="s">
        <v>344</v>
      </c>
      <c r="V1306" s="229" t="s">
        <v>5773</v>
      </c>
      <c r="W1306" s="229" t="s">
        <v>345</v>
      </c>
      <c r="Y1306" s="374" t="s">
        <v>7201</v>
      </c>
    </row>
    <row r="1307" spans="1:25" x14ac:dyDescent="0.25">
      <c r="A1307" s="340" t="s">
        <v>340</v>
      </c>
      <c r="B1307" s="229" t="s">
        <v>56</v>
      </c>
      <c r="C1307" s="229" t="s">
        <v>117</v>
      </c>
      <c r="D1307" s="229" t="s">
        <v>7121</v>
      </c>
      <c r="E1307" s="229" t="s">
        <v>341</v>
      </c>
      <c r="F1307" s="62" t="s">
        <v>26</v>
      </c>
      <c r="G1307" s="62" t="str">
        <f>_xlfn.IFNA(VLOOKUP($A1307,'Engaged Deals'!$A:$J,2,FALSE),"No")</f>
        <v>No</v>
      </c>
      <c r="H1307" s="62" t="s">
        <v>65</v>
      </c>
      <c r="I1307" s="347" t="s">
        <v>32</v>
      </c>
      <c r="J1307" s="341">
        <v>42916</v>
      </c>
      <c r="K1307" s="342" t="s">
        <v>342</v>
      </c>
      <c r="L1307" s="229" t="s">
        <v>46</v>
      </c>
      <c r="M1307" s="345">
        <v>42916</v>
      </c>
      <c r="N1307" s="343">
        <v>1500000</v>
      </c>
      <c r="O1307" s="373">
        <f t="shared" si="20"/>
        <v>1.5</v>
      </c>
      <c r="P1307" s="344">
        <v>12</v>
      </c>
      <c r="Q1307" s="345" t="s">
        <v>343</v>
      </c>
      <c r="R1307" s="346" t="s">
        <v>103</v>
      </c>
      <c r="S1307" s="229" t="s">
        <v>8</v>
      </c>
      <c r="T1307" s="229" t="s">
        <v>104</v>
      </c>
      <c r="U1307" s="229" t="s">
        <v>344</v>
      </c>
      <c r="V1307" s="229" t="s">
        <v>5773</v>
      </c>
      <c r="W1307" s="229" t="s">
        <v>345</v>
      </c>
      <c r="Y1307" s="374" t="s">
        <v>7201</v>
      </c>
    </row>
    <row r="1308" spans="1:25" x14ac:dyDescent="0.25">
      <c r="A1308" s="340" t="s">
        <v>340</v>
      </c>
      <c r="B1308" s="229" t="s">
        <v>56</v>
      </c>
      <c r="C1308" s="229" t="s">
        <v>117</v>
      </c>
      <c r="D1308" s="229" t="s">
        <v>7121</v>
      </c>
      <c r="E1308" s="229" t="s">
        <v>341</v>
      </c>
      <c r="F1308" s="62" t="s">
        <v>26</v>
      </c>
      <c r="G1308" s="62" t="str">
        <f>_xlfn.IFNA(VLOOKUP($A1308,'Engaged Deals'!$A:$J,2,FALSE),"No")</f>
        <v>No</v>
      </c>
      <c r="H1308" s="62" t="s">
        <v>65</v>
      </c>
      <c r="I1308" s="347" t="s">
        <v>32</v>
      </c>
      <c r="J1308" s="341">
        <v>42916</v>
      </c>
      <c r="K1308" s="342" t="s">
        <v>342</v>
      </c>
      <c r="L1308" s="229" t="s">
        <v>46</v>
      </c>
      <c r="M1308" s="345">
        <v>42916</v>
      </c>
      <c r="N1308" s="343">
        <v>500000</v>
      </c>
      <c r="O1308" s="373">
        <f t="shared" si="20"/>
        <v>0.5</v>
      </c>
      <c r="P1308" s="344">
        <v>12</v>
      </c>
      <c r="Q1308" s="345" t="s">
        <v>812</v>
      </c>
      <c r="R1308" s="346" t="s">
        <v>103</v>
      </c>
      <c r="S1308" s="229" t="s">
        <v>15</v>
      </c>
      <c r="T1308" s="229" t="s">
        <v>278</v>
      </c>
      <c r="U1308" s="229"/>
      <c r="V1308" s="229" t="s">
        <v>5773</v>
      </c>
      <c r="W1308" s="229" t="s">
        <v>345</v>
      </c>
      <c r="Y1308" s="374" t="s">
        <v>7201</v>
      </c>
    </row>
    <row r="1309" spans="1:25" x14ac:dyDescent="0.25">
      <c r="A1309" s="340" t="s">
        <v>340</v>
      </c>
      <c r="B1309" s="229" t="s">
        <v>56</v>
      </c>
      <c r="C1309" s="229" t="s">
        <v>117</v>
      </c>
      <c r="D1309" s="229" t="s">
        <v>7121</v>
      </c>
      <c r="E1309" s="229" t="s">
        <v>341</v>
      </c>
      <c r="F1309" s="62" t="s">
        <v>26</v>
      </c>
      <c r="G1309" s="62" t="str">
        <f>_xlfn.IFNA(VLOOKUP($A1309,'Engaged Deals'!$A:$J,2,FALSE),"No")</f>
        <v>No</v>
      </c>
      <c r="H1309" s="62" t="s">
        <v>65</v>
      </c>
      <c r="I1309" s="347" t="s">
        <v>32</v>
      </c>
      <c r="J1309" s="341">
        <v>42916</v>
      </c>
      <c r="K1309" s="342" t="s">
        <v>342</v>
      </c>
      <c r="L1309" s="229" t="s">
        <v>46</v>
      </c>
      <c r="M1309" s="345">
        <v>42916</v>
      </c>
      <c r="N1309" s="343">
        <v>250000</v>
      </c>
      <c r="O1309" s="373">
        <f t="shared" si="20"/>
        <v>0.25</v>
      </c>
      <c r="P1309" s="344">
        <v>12</v>
      </c>
      <c r="Q1309" s="345" t="s">
        <v>1567</v>
      </c>
      <c r="R1309" s="346" t="s">
        <v>103</v>
      </c>
      <c r="S1309" s="229" t="s">
        <v>8</v>
      </c>
      <c r="T1309" s="229" t="s">
        <v>104</v>
      </c>
      <c r="U1309" s="229" t="s">
        <v>344</v>
      </c>
      <c r="V1309" s="229" t="s">
        <v>5773</v>
      </c>
      <c r="W1309" s="229" t="s">
        <v>345</v>
      </c>
      <c r="Y1309" s="374" t="s">
        <v>7201</v>
      </c>
    </row>
    <row r="1310" spans="1:25" x14ac:dyDescent="0.25">
      <c r="A1310" s="340" t="s">
        <v>340</v>
      </c>
      <c r="B1310" s="229" t="s">
        <v>56</v>
      </c>
      <c r="C1310" s="229" t="s">
        <v>117</v>
      </c>
      <c r="D1310" s="229" t="s">
        <v>7121</v>
      </c>
      <c r="E1310" s="229" t="s">
        <v>341</v>
      </c>
      <c r="F1310" s="62" t="s">
        <v>26</v>
      </c>
      <c r="G1310" s="62" t="str">
        <f>_xlfn.IFNA(VLOOKUP($A1310,'Engaged Deals'!$A:$J,2,FALSE),"No")</f>
        <v>No</v>
      </c>
      <c r="H1310" s="62" t="s">
        <v>65</v>
      </c>
      <c r="I1310" s="347" t="s">
        <v>32</v>
      </c>
      <c r="J1310" s="341">
        <v>42916</v>
      </c>
      <c r="K1310" s="342" t="s">
        <v>342</v>
      </c>
      <c r="L1310" s="229" t="s">
        <v>46</v>
      </c>
      <c r="M1310" s="345">
        <v>42916</v>
      </c>
      <c r="N1310" s="343">
        <v>100000</v>
      </c>
      <c r="O1310" s="373">
        <f t="shared" si="20"/>
        <v>0.1</v>
      </c>
      <c r="P1310" s="344">
        <v>12</v>
      </c>
      <c r="Q1310" s="345" t="s">
        <v>826</v>
      </c>
      <c r="R1310" s="346" t="s">
        <v>103</v>
      </c>
      <c r="S1310" s="229" t="s">
        <v>15</v>
      </c>
      <c r="T1310" s="229" t="s">
        <v>278</v>
      </c>
      <c r="U1310" s="229"/>
      <c r="V1310" s="229" t="s">
        <v>5773</v>
      </c>
      <c r="W1310" s="229" t="s">
        <v>345</v>
      </c>
      <c r="Y1310" s="374" t="s">
        <v>7201</v>
      </c>
    </row>
    <row r="1311" spans="1:25" x14ac:dyDescent="0.25">
      <c r="A1311" s="340" t="s">
        <v>340</v>
      </c>
      <c r="B1311" s="229" t="s">
        <v>56</v>
      </c>
      <c r="C1311" s="229" t="s">
        <v>117</v>
      </c>
      <c r="D1311" s="229" t="s">
        <v>7121</v>
      </c>
      <c r="E1311" s="229" t="s">
        <v>341</v>
      </c>
      <c r="F1311" s="62" t="s">
        <v>26</v>
      </c>
      <c r="G1311" s="62" t="str">
        <f>_xlfn.IFNA(VLOOKUP($A1311,'Engaged Deals'!$A:$J,2,FALSE),"No")</f>
        <v>No</v>
      </c>
      <c r="H1311" s="62" t="s">
        <v>65</v>
      </c>
      <c r="I1311" s="347" t="s">
        <v>32</v>
      </c>
      <c r="J1311" s="341">
        <v>42916</v>
      </c>
      <c r="K1311" s="342" t="s">
        <v>342</v>
      </c>
      <c r="L1311" s="229" t="s">
        <v>46</v>
      </c>
      <c r="M1311" s="345">
        <v>42916</v>
      </c>
      <c r="N1311" s="343">
        <v>50000</v>
      </c>
      <c r="O1311" s="373">
        <f t="shared" si="20"/>
        <v>0.05</v>
      </c>
      <c r="P1311" s="344">
        <v>12</v>
      </c>
      <c r="Q1311" s="345" t="s">
        <v>826</v>
      </c>
      <c r="R1311" s="346" t="s">
        <v>103</v>
      </c>
      <c r="S1311" s="229" t="s">
        <v>15</v>
      </c>
      <c r="T1311" s="229" t="s">
        <v>278</v>
      </c>
      <c r="U1311" s="229"/>
      <c r="V1311" s="229" t="s">
        <v>5773</v>
      </c>
      <c r="W1311" s="229" t="s">
        <v>345</v>
      </c>
      <c r="Y1311" s="374" t="s">
        <v>7201</v>
      </c>
    </row>
    <row r="1312" spans="1:25" x14ac:dyDescent="0.25">
      <c r="A1312" s="340" t="s">
        <v>340</v>
      </c>
      <c r="B1312" s="229" t="s">
        <v>56</v>
      </c>
      <c r="C1312" s="229" t="s">
        <v>117</v>
      </c>
      <c r="D1312" s="229" t="s">
        <v>7121</v>
      </c>
      <c r="E1312" s="229" t="s">
        <v>341</v>
      </c>
      <c r="F1312" s="62" t="s">
        <v>26</v>
      </c>
      <c r="G1312" s="62" t="str">
        <f>_xlfn.IFNA(VLOOKUP($A1312,'Engaged Deals'!$A:$J,2,FALSE),"No")</f>
        <v>No</v>
      </c>
      <c r="H1312" s="62" t="s">
        <v>65</v>
      </c>
      <c r="I1312" s="347" t="s">
        <v>32</v>
      </c>
      <c r="J1312" s="341">
        <v>42916</v>
      </c>
      <c r="K1312" s="342" t="s">
        <v>342</v>
      </c>
      <c r="L1312" s="229" t="s">
        <v>46</v>
      </c>
      <c r="M1312" s="345">
        <v>42916</v>
      </c>
      <c r="N1312" s="343">
        <v>50000</v>
      </c>
      <c r="O1312" s="373">
        <f t="shared" si="20"/>
        <v>0.05</v>
      </c>
      <c r="P1312" s="344">
        <v>12</v>
      </c>
      <c r="Q1312" s="345" t="s">
        <v>3856</v>
      </c>
      <c r="R1312" s="346" t="s">
        <v>103</v>
      </c>
      <c r="S1312" s="229" t="s">
        <v>8</v>
      </c>
      <c r="T1312" s="229" t="s">
        <v>104</v>
      </c>
      <c r="U1312" s="229" t="s">
        <v>344</v>
      </c>
      <c r="V1312" s="229" t="s">
        <v>5773</v>
      </c>
      <c r="W1312" s="229" t="s">
        <v>345</v>
      </c>
      <c r="Y1312" s="374" t="s">
        <v>7201</v>
      </c>
    </row>
    <row r="1313" spans="1:25" x14ac:dyDescent="0.25">
      <c r="A1313" s="340" t="s">
        <v>4447</v>
      </c>
      <c r="B1313" s="229" t="s">
        <v>58</v>
      </c>
      <c r="C1313" s="229" t="s">
        <v>58</v>
      </c>
      <c r="D1313" s="229" t="s">
        <v>4448</v>
      </c>
      <c r="E1313" s="229" t="s">
        <v>4449</v>
      </c>
      <c r="F1313" s="62" t="s">
        <v>24</v>
      </c>
      <c r="G1313" s="62" t="str">
        <f>_xlfn.IFNA(VLOOKUP($A1313,'Engaged Deals'!$A:$J,2,FALSE),"No")</f>
        <v>No</v>
      </c>
      <c r="H1313" s="62" t="s">
        <v>65</v>
      </c>
      <c r="I1313" s="229" t="s">
        <v>37</v>
      </c>
      <c r="J1313" s="341">
        <v>42916</v>
      </c>
      <c r="K1313" s="342" t="s">
        <v>4450</v>
      </c>
      <c r="L1313" s="229" t="s">
        <v>47</v>
      </c>
      <c r="M1313" s="345">
        <v>42916</v>
      </c>
      <c r="N1313" s="343">
        <v>19048</v>
      </c>
      <c r="O1313" s="373">
        <f t="shared" si="20"/>
        <v>1.9047999999999999E-2</v>
      </c>
      <c r="P1313" s="344">
        <v>1</v>
      </c>
      <c r="Q1313" s="345" t="s">
        <v>7102</v>
      </c>
      <c r="R1313" s="346" t="s">
        <v>292</v>
      </c>
      <c r="S1313" s="229" t="s">
        <v>13</v>
      </c>
      <c r="T1313" s="229" t="s">
        <v>860</v>
      </c>
      <c r="U1313" s="229" t="s">
        <v>4451</v>
      </c>
      <c r="V1313" s="229" t="s">
        <v>6219</v>
      </c>
      <c r="W1313" s="229" t="s">
        <v>313</v>
      </c>
      <c r="Y1313" s="374" t="s">
        <v>7201</v>
      </c>
    </row>
    <row r="1314" spans="1:25" x14ac:dyDescent="0.25">
      <c r="A1314" s="340" t="s">
        <v>1896</v>
      </c>
      <c r="B1314" s="229" t="s">
        <v>57</v>
      </c>
      <c r="C1314" s="229" t="s">
        <v>1348</v>
      </c>
      <c r="D1314" s="229" t="s">
        <v>1897</v>
      </c>
      <c r="E1314" s="229" t="s">
        <v>1898</v>
      </c>
      <c r="F1314" s="62" t="s">
        <v>26</v>
      </c>
      <c r="G1314" s="62" t="str">
        <f>_xlfn.IFNA(VLOOKUP($A1314,'Engaged Deals'!$A:$J,2,FALSE),"No")</f>
        <v>No</v>
      </c>
      <c r="H1314" s="62" t="s">
        <v>66</v>
      </c>
      <c r="I1314" s="229" t="s">
        <v>32</v>
      </c>
      <c r="J1314" s="341">
        <v>43007</v>
      </c>
      <c r="K1314" s="342" t="s">
        <v>1899</v>
      </c>
      <c r="L1314" s="229" t="s">
        <v>47</v>
      </c>
      <c r="M1314" s="341">
        <v>43007</v>
      </c>
      <c r="N1314" s="343">
        <v>200000</v>
      </c>
      <c r="O1314" s="373">
        <f t="shared" si="20"/>
        <v>0.2</v>
      </c>
      <c r="P1314" s="344">
        <v>1</v>
      </c>
      <c r="Q1314" s="345" t="s">
        <v>232</v>
      </c>
      <c r="R1314" s="346" t="s">
        <v>103</v>
      </c>
      <c r="S1314" s="229" t="s">
        <v>8</v>
      </c>
      <c r="T1314" s="229" t="s">
        <v>104</v>
      </c>
      <c r="U1314" s="229" t="s">
        <v>344</v>
      </c>
      <c r="V1314" s="229" t="s">
        <v>5912</v>
      </c>
      <c r="W1314" s="229" t="s">
        <v>6862</v>
      </c>
      <c r="Y1314" s="374" t="s">
        <v>7201</v>
      </c>
    </row>
    <row r="1315" spans="1:25" x14ac:dyDescent="0.25">
      <c r="A1315" s="348" t="s">
        <v>7345</v>
      </c>
      <c r="B1315" s="349" t="s">
        <v>60</v>
      </c>
      <c r="C1315" s="349" t="s">
        <v>805</v>
      </c>
      <c r="D1315" s="349" t="s">
        <v>7346</v>
      </c>
      <c r="E1315" s="349" t="s">
        <v>7347</v>
      </c>
      <c r="F1315" s="62" t="s">
        <v>25</v>
      </c>
      <c r="G1315" s="62" t="str">
        <f>_xlfn.IFNA(VLOOKUP($A1315,'Engaged Deals'!$A:$J,2,FALSE),"No")</f>
        <v>No</v>
      </c>
      <c r="H1315" s="62" t="s">
        <v>65</v>
      </c>
      <c r="I1315" s="349" t="s">
        <v>35</v>
      </c>
      <c r="J1315" s="350">
        <v>42916</v>
      </c>
      <c r="K1315" s="351" t="s">
        <v>7348</v>
      </c>
      <c r="L1315" s="349" t="s">
        <v>46</v>
      </c>
      <c r="M1315" s="354">
        <v>42916</v>
      </c>
      <c r="N1315" s="352">
        <v>50000</v>
      </c>
      <c r="O1315" s="373">
        <f t="shared" si="20"/>
        <v>0.05</v>
      </c>
      <c r="P1315" s="353">
        <v>12</v>
      </c>
      <c r="Q1315" s="354" t="s">
        <v>7102</v>
      </c>
      <c r="R1315" s="355" t="s">
        <v>125</v>
      </c>
      <c r="S1315" s="349" t="s">
        <v>7</v>
      </c>
      <c r="T1315" s="349" t="s">
        <v>477</v>
      </c>
      <c r="U1315" s="349" t="s">
        <v>1204</v>
      </c>
      <c r="V1315" s="229" t="s">
        <v>6155</v>
      </c>
      <c r="W1315" s="229"/>
      <c r="Y1315" s="374" t="s">
        <v>7201</v>
      </c>
    </row>
    <row r="1316" spans="1:25" x14ac:dyDescent="0.25">
      <c r="A1316" s="340" t="s">
        <v>2640</v>
      </c>
      <c r="B1316" s="229" t="s">
        <v>56</v>
      </c>
      <c r="C1316" s="229" t="s">
        <v>161</v>
      </c>
      <c r="D1316" s="229" t="s">
        <v>2618</v>
      </c>
      <c r="E1316" s="229" t="s">
        <v>2641</v>
      </c>
      <c r="F1316" s="62" t="s">
        <v>26</v>
      </c>
      <c r="G1316" s="62" t="str">
        <f>_xlfn.IFNA(VLOOKUP($A1316,'Engaged Deals'!$A:$J,2,FALSE),"No")</f>
        <v>No</v>
      </c>
      <c r="H1316" s="62" t="s">
        <v>65</v>
      </c>
      <c r="I1316" s="229" t="s">
        <v>33</v>
      </c>
      <c r="J1316" s="341">
        <v>42916</v>
      </c>
      <c r="K1316" s="342" t="s">
        <v>2642</v>
      </c>
      <c r="L1316" s="229" t="s">
        <v>47</v>
      </c>
      <c r="M1316" s="345">
        <v>42916</v>
      </c>
      <c r="N1316" s="343">
        <v>125000</v>
      </c>
      <c r="O1316" s="373">
        <f t="shared" si="20"/>
        <v>0.125</v>
      </c>
      <c r="P1316" s="344">
        <v>1</v>
      </c>
      <c r="Q1316" s="345" t="s">
        <v>7102</v>
      </c>
      <c r="R1316" s="346" t="s">
        <v>103</v>
      </c>
      <c r="S1316" s="229" t="s">
        <v>13</v>
      </c>
      <c r="T1316" s="229" t="s">
        <v>126</v>
      </c>
      <c r="U1316" s="229" t="s">
        <v>2643</v>
      </c>
      <c r="V1316" s="229" t="s">
        <v>5995</v>
      </c>
      <c r="W1316" s="229" t="s">
        <v>186</v>
      </c>
      <c r="Y1316" s="374" t="s">
        <v>7201</v>
      </c>
    </row>
    <row r="1317" spans="1:25" x14ac:dyDescent="0.25">
      <c r="A1317" s="340" t="s">
        <v>4468</v>
      </c>
      <c r="B1317" s="229" t="s">
        <v>62</v>
      </c>
      <c r="C1317" s="229" t="s">
        <v>429</v>
      </c>
      <c r="D1317" s="229" t="s">
        <v>4469</v>
      </c>
      <c r="E1317" s="229" t="s">
        <v>4470</v>
      </c>
      <c r="F1317" s="62" t="s">
        <v>26</v>
      </c>
      <c r="G1317" s="62" t="str">
        <f>_xlfn.IFNA(VLOOKUP($A1317,'Engaged Deals'!$A:$J,2,FALSE),"No")</f>
        <v>No</v>
      </c>
      <c r="H1317" s="62" t="s">
        <v>66</v>
      </c>
      <c r="I1317" s="229" t="s">
        <v>32</v>
      </c>
      <c r="J1317" s="341">
        <v>42947</v>
      </c>
      <c r="K1317" s="342" t="s">
        <v>4471</v>
      </c>
      <c r="L1317" s="229" t="s">
        <v>46</v>
      </c>
      <c r="M1317" s="341">
        <v>42947</v>
      </c>
      <c r="N1317" s="343">
        <v>17774</v>
      </c>
      <c r="O1317" s="373">
        <f t="shared" si="20"/>
        <v>1.7774000000000002E-2</v>
      </c>
      <c r="P1317" s="344">
        <v>1</v>
      </c>
      <c r="Q1317" s="345" t="s">
        <v>4472</v>
      </c>
      <c r="R1317" s="346" t="s">
        <v>125</v>
      </c>
      <c r="S1317" s="229" t="s">
        <v>11</v>
      </c>
      <c r="T1317" s="229" t="s">
        <v>11</v>
      </c>
      <c r="U1317" s="229" t="s">
        <v>4473</v>
      </c>
      <c r="V1317" s="229" t="s">
        <v>6405</v>
      </c>
      <c r="W1317" s="229" t="s">
        <v>186</v>
      </c>
      <c r="Y1317" s="374" t="s">
        <v>7201</v>
      </c>
    </row>
    <row r="1318" spans="1:25" x14ac:dyDescent="0.25">
      <c r="A1318" s="340" t="s">
        <v>809</v>
      </c>
      <c r="B1318" s="229" t="s">
        <v>59</v>
      </c>
      <c r="C1318" s="229" t="s">
        <v>468</v>
      </c>
      <c r="D1318" s="229" t="s">
        <v>469</v>
      </c>
      <c r="E1318" s="229" t="s">
        <v>810</v>
      </c>
      <c r="F1318" s="62" t="s">
        <v>26</v>
      </c>
      <c r="G1318" s="62" t="str">
        <f>_xlfn.IFNA(VLOOKUP($A1318,'Engaged Deals'!$A:$J,2,FALSE),"No")</f>
        <v>Yes</v>
      </c>
      <c r="H1318" s="62" t="s">
        <v>65</v>
      </c>
      <c r="I1318" s="229" t="s">
        <v>32</v>
      </c>
      <c r="J1318" s="341">
        <v>42916</v>
      </c>
      <c r="K1318" s="342" t="s">
        <v>811</v>
      </c>
      <c r="L1318" s="229" t="s">
        <v>47</v>
      </c>
      <c r="M1318" s="345">
        <v>42978</v>
      </c>
      <c r="N1318" s="343">
        <v>700000</v>
      </c>
      <c r="O1318" s="373">
        <f t="shared" si="20"/>
        <v>0.7</v>
      </c>
      <c r="P1318" s="344">
        <v>12</v>
      </c>
      <c r="Q1318" s="345" t="s">
        <v>7141</v>
      </c>
      <c r="R1318" s="346" t="s">
        <v>103</v>
      </c>
      <c r="S1318" s="229" t="s">
        <v>8</v>
      </c>
      <c r="T1318" s="229" t="s">
        <v>134</v>
      </c>
      <c r="U1318" s="229" t="s">
        <v>7142</v>
      </c>
      <c r="V1318" s="229" t="s">
        <v>5534</v>
      </c>
      <c r="W1318" s="229" t="s">
        <v>221</v>
      </c>
      <c r="Y1318" s="374" t="s">
        <v>7201</v>
      </c>
    </row>
    <row r="1319" spans="1:25" x14ac:dyDescent="0.25">
      <c r="A1319" s="229" t="s">
        <v>4567</v>
      </c>
      <c r="B1319" s="229" t="s">
        <v>57</v>
      </c>
      <c r="C1319" s="229" t="s">
        <v>98</v>
      </c>
      <c r="D1319" s="229" t="s">
        <v>4568</v>
      </c>
      <c r="E1319" s="229" t="s">
        <v>4569</v>
      </c>
      <c r="F1319" s="62" t="s">
        <v>25</v>
      </c>
      <c r="G1319" s="62" t="str">
        <f>_xlfn.IFNA(VLOOKUP($A1319,'Engaged Deals'!$A:$J,2,FALSE),"No")</f>
        <v>No</v>
      </c>
      <c r="H1319" s="62" t="s">
        <v>68</v>
      </c>
      <c r="I1319" s="229" t="s">
        <v>35</v>
      </c>
      <c r="J1319" s="341">
        <v>42811</v>
      </c>
      <c r="K1319" s="342" t="s">
        <v>4570</v>
      </c>
      <c r="L1319" s="229" t="s">
        <v>47</v>
      </c>
      <c r="M1319" s="345">
        <v>42811</v>
      </c>
      <c r="N1319" s="343">
        <v>12000</v>
      </c>
      <c r="O1319" s="373">
        <f t="shared" si="20"/>
        <v>1.2E-2</v>
      </c>
      <c r="P1319" s="346">
        <v>3</v>
      </c>
      <c r="Q1319" s="345" t="s">
        <v>7101</v>
      </c>
      <c r="R1319" s="229" t="s">
        <v>125</v>
      </c>
      <c r="S1319" s="229" t="s">
        <v>7</v>
      </c>
      <c r="T1319" s="229" t="s">
        <v>388</v>
      </c>
      <c r="U1319" s="229" t="s">
        <v>389</v>
      </c>
      <c r="V1319" s="229" t="s">
        <v>106</v>
      </c>
      <c r="W1319" s="229" t="s">
        <v>297</v>
      </c>
      <c r="Y1319" s="374" t="s">
        <v>7201</v>
      </c>
    </row>
    <row r="1320" spans="1:25" x14ac:dyDescent="0.25">
      <c r="A1320" s="340" t="s">
        <v>1891</v>
      </c>
      <c r="B1320" s="229" t="s">
        <v>57</v>
      </c>
      <c r="C1320" s="229" t="s">
        <v>1348</v>
      </c>
      <c r="D1320" s="229" t="s">
        <v>1892</v>
      </c>
      <c r="E1320" s="229" t="s">
        <v>1893</v>
      </c>
      <c r="F1320" s="62" t="s">
        <v>24</v>
      </c>
      <c r="G1320" s="62" t="str">
        <f>_xlfn.IFNA(VLOOKUP($A1320,'Engaged Deals'!$A:$J,2,FALSE),"No")</f>
        <v>No</v>
      </c>
      <c r="H1320" s="62" t="s">
        <v>65</v>
      </c>
      <c r="I1320" s="229" t="s">
        <v>38</v>
      </c>
      <c r="J1320" s="341">
        <v>42908</v>
      </c>
      <c r="K1320" s="342" t="s">
        <v>1894</v>
      </c>
      <c r="L1320" s="229" t="s">
        <v>47</v>
      </c>
      <c r="M1320" s="345">
        <v>42908</v>
      </c>
      <c r="N1320" s="343">
        <v>200000</v>
      </c>
      <c r="O1320" s="373">
        <f t="shared" si="20"/>
        <v>0.2</v>
      </c>
      <c r="P1320" s="344">
        <v>6</v>
      </c>
      <c r="Q1320" s="345" t="s">
        <v>680</v>
      </c>
      <c r="R1320" s="346" t="s">
        <v>103</v>
      </c>
      <c r="S1320" s="229" t="s">
        <v>8</v>
      </c>
      <c r="T1320" s="229" t="s">
        <v>134</v>
      </c>
      <c r="U1320" s="229" t="s">
        <v>5491</v>
      </c>
      <c r="V1320" s="229" t="s">
        <v>5911</v>
      </c>
      <c r="W1320" s="229" t="s">
        <v>1895</v>
      </c>
      <c r="Y1320" s="374" t="s">
        <v>7201</v>
      </c>
    </row>
    <row r="1321" spans="1:25" x14ac:dyDescent="0.25">
      <c r="A1321" s="340" t="s">
        <v>3403</v>
      </c>
      <c r="B1321" s="229" t="s">
        <v>58</v>
      </c>
      <c r="C1321" s="229" t="s">
        <v>58</v>
      </c>
      <c r="D1321" s="229" t="s">
        <v>3404</v>
      </c>
      <c r="E1321" s="229" t="s">
        <v>3405</v>
      </c>
      <c r="F1321" s="62" t="s">
        <v>25</v>
      </c>
      <c r="G1321" s="62" t="str">
        <f>_xlfn.IFNA(VLOOKUP($A1321,'Engaged Deals'!$A:$J,2,FALSE),"No")</f>
        <v>No</v>
      </c>
      <c r="H1321" s="62" t="s">
        <v>65</v>
      </c>
      <c r="I1321" s="229" t="s">
        <v>35</v>
      </c>
      <c r="J1321" s="341">
        <v>42874</v>
      </c>
      <c r="K1321" s="342" t="s">
        <v>3406</v>
      </c>
      <c r="L1321" s="229" t="s">
        <v>47</v>
      </c>
      <c r="M1321" s="345">
        <v>42874</v>
      </c>
      <c r="N1321" s="343">
        <v>95238</v>
      </c>
      <c r="O1321" s="373">
        <f t="shared" si="20"/>
        <v>9.5238000000000003E-2</v>
      </c>
      <c r="P1321" s="344">
        <v>3</v>
      </c>
      <c r="Q1321" s="345" t="s">
        <v>172</v>
      </c>
      <c r="R1321" s="346" t="s">
        <v>103</v>
      </c>
      <c r="S1321" s="229" t="s">
        <v>8</v>
      </c>
      <c r="T1321" s="229" t="s">
        <v>104</v>
      </c>
      <c r="U1321" s="229" t="s">
        <v>105</v>
      </c>
      <c r="V1321" s="229" t="s">
        <v>5578</v>
      </c>
      <c r="W1321" s="229" t="s">
        <v>1496</v>
      </c>
      <c r="Y1321" s="374" t="s">
        <v>7201</v>
      </c>
    </row>
    <row r="1322" spans="1:25" x14ac:dyDescent="0.25">
      <c r="A1322" s="340" t="s">
        <v>479</v>
      </c>
      <c r="B1322" s="229" t="s">
        <v>56</v>
      </c>
      <c r="C1322" s="229" t="s">
        <v>117</v>
      </c>
      <c r="D1322" s="229" t="s">
        <v>480</v>
      </c>
      <c r="E1322" s="229" t="s">
        <v>481</v>
      </c>
      <c r="F1322" s="62" t="s">
        <v>28</v>
      </c>
      <c r="G1322" s="62" t="str">
        <f>_xlfn.IFNA(VLOOKUP($A1322,'Engaged Deals'!$A:$J,2,FALSE),"No")</f>
        <v>No</v>
      </c>
      <c r="H1322" s="62" t="s">
        <v>65</v>
      </c>
      <c r="I1322" s="229" t="s">
        <v>34</v>
      </c>
      <c r="J1322" s="341">
        <v>42916</v>
      </c>
      <c r="K1322" s="342" t="s">
        <v>482</v>
      </c>
      <c r="L1322" s="229" t="s">
        <v>48</v>
      </c>
      <c r="M1322" s="345">
        <v>42916</v>
      </c>
      <c r="N1322" s="343">
        <v>1000000</v>
      </c>
      <c r="O1322" s="373">
        <f t="shared" si="20"/>
        <v>1</v>
      </c>
      <c r="P1322" s="344">
        <v>6</v>
      </c>
      <c r="Q1322" s="345" t="s">
        <v>7131</v>
      </c>
      <c r="R1322" s="346" t="s">
        <v>292</v>
      </c>
      <c r="S1322" s="229" t="s">
        <v>8</v>
      </c>
      <c r="T1322" s="229" t="s">
        <v>104</v>
      </c>
      <c r="U1322" s="229" t="s">
        <v>105</v>
      </c>
      <c r="V1322" s="229" t="s">
        <v>5776</v>
      </c>
      <c r="W1322" s="229" t="s">
        <v>313</v>
      </c>
      <c r="Y1322" s="374" t="s">
        <v>7201</v>
      </c>
    </row>
    <row r="1323" spans="1:25" x14ac:dyDescent="0.25">
      <c r="A1323" s="340" t="s">
        <v>479</v>
      </c>
      <c r="B1323" s="229" t="s">
        <v>56</v>
      </c>
      <c r="C1323" s="229" t="s">
        <v>117</v>
      </c>
      <c r="D1323" s="229" t="s">
        <v>480</v>
      </c>
      <c r="E1323" s="229" t="s">
        <v>481</v>
      </c>
      <c r="F1323" s="62" t="s">
        <v>28</v>
      </c>
      <c r="G1323" s="62" t="str">
        <f>_xlfn.IFNA(VLOOKUP($A1323,'Engaged Deals'!$A:$J,2,FALSE),"No")</f>
        <v>No</v>
      </c>
      <c r="H1323" s="62" t="s">
        <v>65</v>
      </c>
      <c r="I1323" s="229" t="s">
        <v>34</v>
      </c>
      <c r="J1323" s="341">
        <v>42916</v>
      </c>
      <c r="K1323" s="342" t="s">
        <v>482</v>
      </c>
      <c r="L1323" s="229" t="s">
        <v>48</v>
      </c>
      <c r="M1323" s="345">
        <v>42916</v>
      </c>
      <c r="N1323" s="343">
        <v>200000</v>
      </c>
      <c r="O1323" s="373">
        <f t="shared" si="20"/>
        <v>0.2</v>
      </c>
      <c r="P1323" s="344">
        <v>24</v>
      </c>
      <c r="Q1323" s="345" t="s">
        <v>7221</v>
      </c>
      <c r="R1323" s="346" t="s">
        <v>211</v>
      </c>
      <c r="S1323" s="229" t="s">
        <v>7</v>
      </c>
      <c r="T1323" s="229" t="s">
        <v>477</v>
      </c>
      <c r="U1323" s="229" t="s">
        <v>1138</v>
      </c>
      <c r="V1323" s="229" t="s">
        <v>5776</v>
      </c>
      <c r="W1323" s="229" t="s">
        <v>313</v>
      </c>
      <c r="Y1323" s="374" t="s">
        <v>7201</v>
      </c>
    </row>
    <row r="1324" spans="1:25" x14ac:dyDescent="0.25">
      <c r="A1324" s="381" t="s">
        <v>4668</v>
      </c>
      <c r="B1324" s="381" t="s">
        <v>58</v>
      </c>
      <c r="C1324" s="381" t="s">
        <v>58</v>
      </c>
      <c r="D1324" s="381" t="s">
        <v>4669</v>
      </c>
      <c r="E1324" s="381" t="s">
        <v>4670</v>
      </c>
      <c r="F1324" s="62" t="s">
        <v>26</v>
      </c>
      <c r="G1324" s="62" t="str">
        <f>_xlfn.IFNA(VLOOKUP($A1324,'Engaged Deals'!$A:$J,2,FALSE),"No")</f>
        <v>No</v>
      </c>
      <c r="H1324" s="62" t="s">
        <v>68</v>
      </c>
      <c r="I1324" s="381" t="s">
        <v>32</v>
      </c>
      <c r="J1324" s="388">
        <v>42767</v>
      </c>
      <c r="K1324" s="393" t="s">
        <v>4671</v>
      </c>
      <c r="L1324" s="381" t="s">
        <v>50</v>
      </c>
      <c r="M1324" s="398">
        <v>42825</v>
      </c>
      <c r="N1324" s="401">
        <v>9524</v>
      </c>
      <c r="O1324" s="373">
        <f t="shared" si="20"/>
        <v>9.5239999999999995E-3</v>
      </c>
      <c r="P1324" s="406">
        <v>1</v>
      </c>
      <c r="Q1324" s="398" t="s">
        <v>354</v>
      </c>
      <c r="R1324" s="381" t="s">
        <v>578</v>
      </c>
      <c r="S1324" s="381" t="s">
        <v>13</v>
      </c>
      <c r="T1324" s="381" t="s">
        <v>126</v>
      </c>
      <c r="U1324" s="381" t="s">
        <v>2853</v>
      </c>
      <c r="V1324" s="381" t="s">
        <v>5620</v>
      </c>
      <c r="W1324" s="381" t="s">
        <v>2167</v>
      </c>
      <c r="Y1324" s="374" t="s">
        <v>7201</v>
      </c>
    </row>
    <row r="1325" spans="1:25" x14ac:dyDescent="0.25">
      <c r="A1325" s="229" t="s">
        <v>3752</v>
      </c>
      <c r="B1325" s="229" t="s">
        <v>59</v>
      </c>
      <c r="C1325" s="229" t="s">
        <v>468</v>
      </c>
      <c r="D1325" s="229" t="s">
        <v>3753</v>
      </c>
      <c r="E1325" s="229" t="s">
        <v>2358</v>
      </c>
      <c r="F1325" s="62" t="s">
        <v>25</v>
      </c>
      <c r="G1325" s="62" t="str">
        <f>_xlfn.IFNA(VLOOKUP($A1325,'Engaged Deals'!$A:$J,2,FALSE),"No")</f>
        <v>No</v>
      </c>
      <c r="H1325" s="62" t="s">
        <v>68</v>
      </c>
      <c r="I1325" s="229" t="s">
        <v>41</v>
      </c>
      <c r="J1325" s="341">
        <v>42825</v>
      </c>
      <c r="K1325" s="342" t="s">
        <v>3754</v>
      </c>
      <c r="L1325" s="229" t="s">
        <v>47</v>
      </c>
      <c r="M1325" s="345">
        <v>42825</v>
      </c>
      <c r="N1325" s="343">
        <v>50000</v>
      </c>
      <c r="O1325" s="373">
        <f t="shared" si="20"/>
        <v>0.05</v>
      </c>
      <c r="P1325" s="346">
        <v>12</v>
      </c>
      <c r="Q1325" s="345" t="s">
        <v>7104</v>
      </c>
      <c r="R1325" s="229" t="s">
        <v>103</v>
      </c>
      <c r="S1325" s="229" t="s">
        <v>7</v>
      </c>
      <c r="T1325" s="229" t="s">
        <v>477</v>
      </c>
      <c r="U1325" s="229" t="s">
        <v>1138</v>
      </c>
      <c r="V1325" s="229" t="s">
        <v>5580</v>
      </c>
      <c r="W1325" s="229" t="s">
        <v>356</v>
      </c>
      <c r="Y1325" s="374" t="s">
        <v>7201</v>
      </c>
    </row>
    <row r="1326" spans="1:25" x14ac:dyDescent="0.25">
      <c r="A1326" s="340" t="s">
        <v>2980</v>
      </c>
      <c r="B1326" s="229" t="s">
        <v>60</v>
      </c>
      <c r="C1326" s="229" t="s">
        <v>543</v>
      </c>
      <c r="D1326" s="229" t="s">
        <v>2981</v>
      </c>
      <c r="E1326" s="229" t="s">
        <v>2982</v>
      </c>
      <c r="F1326" s="62" t="s">
        <v>6576</v>
      </c>
      <c r="G1326" s="62" t="str">
        <f>_xlfn.IFNA(VLOOKUP($A1326,'Engaged Deals'!$A:$J,2,FALSE),"No")</f>
        <v>Yes</v>
      </c>
      <c r="H1326" s="62" t="s">
        <v>65</v>
      </c>
      <c r="I1326" s="229" t="s">
        <v>33</v>
      </c>
      <c r="J1326" s="341">
        <v>42916</v>
      </c>
      <c r="K1326" s="342" t="s">
        <v>2983</v>
      </c>
      <c r="L1326" s="229" t="s">
        <v>47</v>
      </c>
      <c r="M1326" s="345">
        <v>42916</v>
      </c>
      <c r="N1326" s="343">
        <v>100000</v>
      </c>
      <c r="O1326" s="373">
        <f t="shared" si="20"/>
        <v>0.1</v>
      </c>
      <c r="P1326" s="344">
        <v>1</v>
      </c>
      <c r="Q1326" s="345" t="s">
        <v>6513</v>
      </c>
      <c r="R1326" s="346" t="s">
        <v>292</v>
      </c>
      <c r="S1326" s="229" t="s">
        <v>14</v>
      </c>
      <c r="T1326" s="229" t="s">
        <v>911</v>
      </c>
      <c r="U1326" s="229" t="s">
        <v>1292</v>
      </c>
      <c r="V1326" s="229" t="s">
        <v>5514</v>
      </c>
      <c r="W1326" s="229" t="s">
        <v>757</v>
      </c>
      <c r="Y1326" s="374" t="s">
        <v>7201</v>
      </c>
    </row>
    <row r="1327" spans="1:25" x14ac:dyDescent="0.25">
      <c r="A1327" s="340" t="s">
        <v>1235</v>
      </c>
      <c r="B1327" s="229" t="s">
        <v>57</v>
      </c>
      <c r="C1327" s="229" t="s">
        <v>324</v>
      </c>
      <c r="D1327" s="229" t="s">
        <v>106</v>
      </c>
      <c r="E1327" s="229" t="s">
        <v>106</v>
      </c>
      <c r="G1327" s="62" t="str">
        <f>_xlfn.IFNA(VLOOKUP($A1327,'Engaged Deals'!$A:$J,2,FALSE),"No")</f>
        <v>No</v>
      </c>
      <c r="H1327" s="62" t="s">
        <v>65</v>
      </c>
      <c r="I1327" s="229"/>
      <c r="J1327" s="341">
        <v>42912</v>
      </c>
      <c r="K1327" s="342" t="s">
        <v>1236</v>
      </c>
      <c r="L1327" s="229" t="s">
        <v>48</v>
      </c>
      <c r="M1327" s="345">
        <v>42912</v>
      </c>
      <c r="N1327" s="343">
        <v>310000</v>
      </c>
      <c r="O1327" s="373">
        <f t="shared" si="20"/>
        <v>0.31</v>
      </c>
      <c r="P1327" s="344">
        <v>12</v>
      </c>
      <c r="Q1327" s="345" t="s">
        <v>440</v>
      </c>
      <c r="R1327" s="346" t="s">
        <v>103</v>
      </c>
      <c r="S1327" s="229" t="s">
        <v>8</v>
      </c>
      <c r="T1327" s="229" t="s">
        <v>134</v>
      </c>
      <c r="U1327" s="229" t="s">
        <v>1237</v>
      </c>
      <c r="V1327" s="229" t="s">
        <v>5833</v>
      </c>
      <c r="W1327" s="229" t="s">
        <v>1238</v>
      </c>
      <c r="Y1327" s="374" t="s">
        <v>7201</v>
      </c>
    </row>
    <row r="1328" spans="1:25" x14ac:dyDescent="0.25">
      <c r="A1328" s="348" t="s">
        <v>7757</v>
      </c>
      <c r="B1328" s="349" t="s">
        <v>56</v>
      </c>
      <c r="C1328" s="349" t="s">
        <v>117</v>
      </c>
      <c r="D1328" s="349" t="s">
        <v>4861</v>
      </c>
      <c r="E1328" s="349" t="s">
        <v>6427</v>
      </c>
      <c r="F1328" s="62" t="s">
        <v>25</v>
      </c>
      <c r="G1328" s="62" t="str">
        <f>_xlfn.IFNA(VLOOKUP($A1328,'Engaged Deals'!$A:$J,2,FALSE),"No")</f>
        <v>No</v>
      </c>
      <c r="H1328" s="62" t="s">
        <v>67</v>
      </c>
      <c r="I1328" s="349" t="s">
        <v>35</v>
      </c>
      <c r="J1328" s="350">
        <v>43098</v>
      </c>
      <c r="K1328" s="351" t="s">
        <v>7758</v>
      </c>
      <c r="L1328" s="349" t="s">
        <v>142</v>
      </c>
      <c r="M1328" s="354">
        <v>43098</v>
      </c>
      <c r="N1328" s="352">
        <v>100000</v>
      </c>
      <c r="O1328" s="373">
        <f t="shared" si="20"/>
        <v>0.1</v>
      </c>
      <c r="P1328" s="353">
        <v>12</v>
      </c>
      <c r="Q1328" s="354" t="s">
        <v>7102</v>
      </c>
      <c r="R1328" s="355" t="s">
        <v>125</v>
      </c>
      <c r="S1328" s="349" t="s">
        <v>8</v>
      </c>
      <c r="T1328" s="349" t="s">
        <v>104</v>
      </c>
      <c r="U1328" s="349"/>
      <c r="V1328" s="229" t="s">
        <v>7759</v>
      </c>
      <c r="W1328" s="229"/>
      <c r="Y1328" s="374" t="s">
        <v>7201</v>
      </c>
    </row>
    <row r="1329" spans="1:25" x14ac:dyDescent="0.25">
      <c r="A1329" s="340" t="s">
        <v>2054</v>
      </c>
      <c r="B1329" s="229" t="s">
        <v>60</v>
      </c>
      <c r="C1329" s="229" t="s">
        <v>543</v>
      </c>
      <c r="D1329" s="229" t="s">
        <v>2055</v>
      </c>
      <c r="E1329" s="229" t="s">
        <v>2056</v>
      </c>
      <c r="F1329" s="62" t="s">
        <v>6576</v>
      </c>
      <c r="G1329" s="62" t="str">
        <f>_xlfn.IFNA(VLOOKUP($A1329,'Engaged Deals'!$A:$J,2,FALSE),"No")</f>
        <v>No</v>
      </c>
      <c r="H1329" s="62" t="s">
        <v>66</v>
      </c>
      <c r="I1329" s="229" t="s">
        <v>32</v>
      </c>
      <c r="J1329" s="341">
        <v>42997</v>
      </c>
      <c r="K1329" s="342" t="s">
        <v>2057</v>
      </c>
      <c r="L1329" s="229" t="s">
        <v>47</v>
      </c>
      <c r="M1329" s="341">
        <v>42997</v>
      </c>
      <c r="N1329" s="343">
        <v>200000</v>
      </c>
      <c r="O1329" s="373">
        <f t="shared" si="20"/>
        <v>0.2</v>
      </c>
      <c r="P1329" s="344">
        <v>1</v>
      </c>
      <c r="Q1329" s="345" t="s">
        <v>7101</v>
      </c>
      <c r="R1329" s="346" t="s">
        <v>292</v>
      </c>
      <c r="S1329" s="229" t="s">
        <v>14</v>
      </c>
      <c r="T1329" s="229" t="s">
        <v>911</v>
      </c>
      <c r="U1329" s="229" t="s">
        <v>2058</v>
      </c>
      <c r="V1329" s="229" t="s">
        <v>5514</v>
      </c>
      <c r="W1329" s="229"/>
      <c r="Y1329" s="374" t="s">
        <v>7201</v>
      </c>
    </row>
    <row r="1330" spans="1:25" x14ac:dyDescent="0.25">
      <c r="A1330" s="340" t="s">
        <v>2054</v>
      </c>
      <c r="B1330" s="229" t="s">
        <v>60</v>
      </c>
      <c r="C1330" s="229" t="s">
        <v>543</v>
      </c>
      <c r="D1330" s="229" t="s">
        <v>2055</v>
      </c>
      <c r="E1330" s="229" t="s">
        <v>2056</v>
      </c>
      <c r="F1330" s="62" t="s">
        <v>6576</v>
      </c>
      <c r="G1330" s="62" t="str">
        <f>_xlfn.IFNA(VLOOKUP($A1330,'Engaged Deals'!$A:$J,2,FALSE),"No")</f>
        <v>No</v>
      </c>
      <c r="H1330" s="62" t="s">
        <v>66</v>
      </c>
      <c r="I1330" s="229" t="s">
        <v>32</v>
      </c>
      <c r="J1330" s="341">
        <v>42997</v>
      </c>
      <c r="K1330" s="342" t="s">
        <v>2057</v>
      </c>
      <c r="L1330" s="229" t="s">
        <v>47</v>
      </c>
      <c r="M1330" s="341">
        <v>42997</v>
      </c>
      <c r="N1330" s="343">
        <v>0</v>
      </c>
      <c r="O1330" s="373">
        <f t="shared" si="20"/>
        <v>0</v>
      </c>
      <c r="P1330" s="344">
        <v>1</v>
      </c>
      <c r="Q1330" s="345" t="s">
        <v>4840</v>
      </c>
      <c r="R1330" s="346" t="s">
        <v>103</v>
      </c>
      <c r="S1330" s="229" t="s">
        <v>13</v>
      </c>
      <c r="T1330" s="229" t="s">
        <v>1089</v>
      </c>
      <c r="U1330" s="229" t="s">
        <v>4841</v>
      </c>
      <c r="V1330" s="229" t="s">
        <v>5514</v>
      </c>
      <c r="W1330" s="229"/>
      <c r="Y1330" s="374" t="s">
        <v>7201</v>
      </c>
    </row>
    <row r="1331" spans="1:25" x14ac:dyDescent="0.25">
      <c r="A1331" s="340" t="s">
        <v>2054</v>
      </c>
      <c r="B1331" s="229" t="s">
        <v>60</v>
      </c>
      <c r="C1331" s="229" t="s">
        <v>543</v>
      </c>
      <c r="D1331" s="229" t="s">
        <v>2055</v>
      </c>
      <c r="E1331" s="229" t="s">
        <v>2056</v>
      </c>
      <c r="F1331" s="62" t="s">
        <v>6576</v>
      </c>
      <c r="G1331" s="62" t="str">
        <f>_xlfn.IFNA(VLOOKUP($A1331,'Engaged Deals'!$A:$J,2,FALSE),"No")</f>
        <v>No</v>
      </c>
      <c r="H1331" s="62" t="s">
        <v>66</v>
      </c>
      <c r="I1331" s="229" t="s">
        <v>32</v>
      </c>
      <c r="J1331" s="341">
        <v>42997</v>
      </c>
      <c r="K1331" s="342" t="s">
        <v>2057</v>
      </c>
      <c r="L1331" s="229" t="s">
        <v>47</v>
      </c>
      <c r="M1331" s="341">
        <v>42997</v>
      </c>
      <c r="N1331" s="343">
        <v>0</v>
      </c>
      <c r="O1331" s="373">
        <f t="shared" si="20"/>
        <v>0</v>
      </c>
      <c r="P1331" s="344">
        <v>1</v>
      </c>
      <c r="Q1331" s="345" t="s">
        <v>7101</v>
      </c>
      <c r="R1331" s="346" t="s">
        <v>292</v>
      </c>
      <c r="S1331" s="229" t="s">
        <v>14</v>
      </c>
      <c r="T1331" s="229" t="s">
        <v>911</v>
      </c>
      <c r="U1331" s="229" t="s">
        <v>4842</v>
      </c>
      <c r="V1331" s="229" t="s">
        <v>5514</v>
      </c>
      <c r="W1331" s="229"/>
      <c r="Y1331" s="374" t="s">
        <v>7201</v>
      </c>
    </row>
    <row r="1332" spans="1:25" x14ac:dyDescent="0.25">
      <c r="A1332" s="340" t="s">
        <v>178</v>
      </c>
      <c r="B1332" s="229" t="s">
        <v>56</v>
      </c>
      <c r="C1332" s="229" t="s">
        <v>117</v>
      </c>
      <c r="D1332" s="229" t="s">
        <v>179</v>
      </c>
      <c r="E1332" s="229" t="s">
        <v>180</v>
      </c>
      <c r="F1332" s="62" t="s">
        <v>25</v>
      </c>
      <c r="G1332" s="62" t="str">
        <f>_xlfn.IFNA(VLOOKUP($A1332,'Engaged Deals'!$A:$J,2,FALSE),"No")</f>
        <v>No</v>
      </c>
      <c r="H1332" s="62" t="s">
        <v>66</v>
      </c>
      <c r="I1332" s="229" t="s">
        <v>35</v>
      </c>
      <c r="J1332" s="341">
        <v>43007</v>
      </c>
      <c r="K1332" s="342" t="s">
        <v>181</v>
      </c>
      <c r="L1332" s="229" t="s">
        <v>46</v>
      </c>
      <c r="M1332" s="341">
        <v>43007</v>
      </c>
      <c r="N1332" s="343">
        <v>5000000</v>
      </c>
      <c r="O1332" s="373">
        <f t="shared" si="20"/>
        <v>5</v>
      </c>
      <c r="P1332" s="344">
        <v>18</v>
      </c>
      <c r="Q1332" s="345" t="s">
        <v>7102</v>
      </c>
      <c r="R1332" s="346" t="s">
        <v>103</v>
      </c>
      <c r="S1332" s="229" t="s">
        <v>8</v>
      </c>
      <c r="T1332" s="229" t="s">
        <v>104</v>
      </c>
      <c r="U1332" s="229" t="s">
        <v>105</v>
      </c>
      <c r="V1332" s="229" t="s">
        <v>5768</v>
      </c>
      <c r="W1332" s="229" t="s">
        <v>167</v>
      </c>
      <c r="Y1332" s="374" t="s">
        <v>7201</v>
      </c>
    </row>
    <row r="1333" spans="1:25" x14ac:dyDescent="0.25">
      <c r="A1333" s="340" t="s">
        <v>2050</v>
      </c>
      <c r="B1333" s="229" t="s">
        <v>62</v>
      </c>
      <c r="C1333" s="229" t="s">
        <v>1065</v>
      </c>
      <c r="D1333" s="229" t="s">
        <v>2051</v>
      </c>
      <c r="E1333" s="229" t="s">
        <v>316</v>
      </c>
      <c r="F1333" s="62" t="s">
        <v>26</v>
      </c>
      <c r="G1333" s="62" t="str">
        <f>_xlfn.IFNA(VLOOKUP($A1333,'Engaged Deals'!$A:$J,2,FALSE),"No")</f>
        <v>No</v>
      </c>
      <c r="H1333" s="62" t="s">
        <v>66</v>
      </c>
      <c r="I1333" s="229" t="s">
        <v>32</v>
      </c>
      <c r="J1333" s="341">
        <v>43005</v>
      </c>
      <c r="K1333" s="342" t="s">
        <v>2052</v>
      </c>
      <c r="L1333" s="229" t="s">
        <v>47</v>
      </c>
      <c r="M1333" s="341">
        <v>43005</v>
      </c>
      <c r="N1333" s="343">
        <v>200000</v>
      </c>
      <c r="O1333" s="373">
        <f t="shared" si="20"/>
        <v>0.2</v>
      </c>
      <c r="P1333" s="344">
        <v>12</v>
      </c>
      <c r="Q1333" s="345" t="s">
        <v>7101</v>
      </c>
      <c r="R1333" s="346" t="s">
        <v>103</v>
      </c>
      <c r="S1333" s="229" t="s">
        <v>15</v>
      </c>
      <c r="T1333" s="229" t="s">
        <v>278</v>
      </c>
      <c r="U1333" s="229" t="s">
        <v>2053</v>
      </c>
      <c r="V1333" s="229" t="s">
        <v>6940</v>
      </c>
      <c r="W1333" s="229" t="s">
        <v>370</v>
      </c>
      <c r="Y1333" s="374" t="s">
        <v>7201</v>
      </c>
    </row>
    <row r="1334" spans="1:25" x14ac:dyDescent="0.25">
      <c r="A1334" s="340" t="s">
        <v>4298</v>
      </c>
      <c r="B1334" s="229" t="s">
        <v>57</v>
      </c>
      <c r="C1334" s="229" t="s">
        <v>1046</v>
      </c>
      <c r="D1334" s="229" t="s">
        <v>4299</v>
      </c>
      <c r="E1334" s="229" t="s">
        <v>4300</v>
      </c>
      <c r="F1334" s="62" t="s">
        <v>28</v>
      </c>
      <c r="G1334" s="62" t="str">
        <f>_xlfn.IFNA(VLOOKUP($A1334,'Engaged Deals'!$A:$J,2,FALSE),"No")</f>
        <v>No</v>
      </c>
      <c r="H1334" s="62" t="s">
        <v>65</v>
      </c>
      <c r="I1334" s="229" t="s">
        <v>34</v>
      </c>
      <c r="J1334" s="341">
        <v>42848</v>
      </c>
      <c r="K1334" s="342" t="s">
        <v>1191</v>
      </c>
      <c r="L1334" s="229" t="s">
        <v>47</v>
      </c>
      <c r="M1334" s="345">
        <v>42848</v>
      </c>
      <c r="N1334" s="343">
        <v>25000</v>
      </c>
      <c r="O1334" s="373">
        <f t="shared" si="20"/>
        <v>2.5000000000000001E-2</v>
      </c>
      <c r="P1334" s="344">
        <v>12</v>
      </c>
      <c r="Q1334" s="345" t="s">
        <v>445</v>
      </c>
      <c r="R1334" s="346" t="s">
        <v>103</v>
      </c>
      <c r="S1334" s="229" t="s">
        <v>8</v>
      </c>
      <c r="T1334" s="229" t="s">
        <v>104</v>
      </c>
      <c r="U1334" s="229" t="s">
        <v>105</v>
      </c>
      <c r="V1334" s="229" t="s">
        <v>6202</v>
      </c>
      <c r="W1334" s="229" t="s">
        <v>356</v>
      </c>
      <c r="Y1334" s="374" t="s">
        <v>7201</v>
      </c>
    </row>
    <row r="1335" spans="1:25" x14ac:dyDescent="0.25">
      <c r="A1335" s="211" t="s">
        <v>7447</v>
      </c>
      <c r="B1335" s="211" t="s">
        <v>57</v>
      </c>
      <c r="C1335" s="211" t="s">
        <v>1046</v>
      </c>
      <c r="D1335" s="211" t="s">
        <v>7448</v>
      </c>
      <c r="E1335" s="211" t="s">
        <v>7449</v>
      </c>
      <c r="F1335" s="62" t="s">
        <v>28</v>
      </c>
      <c r="G1335" s="62" t="str">
        <f>_xlfn.IFNA(VLOOKUP($A1335,'Engaged Deals'!$A:$J,2,FALSE),"No")</f>
        <v>No</v>
      </c>
      <c r="H1335" s="62" t="s">
        <v>65</v>
      </c>
      <c r="I1335" s="211" t="s">
        <v>34</v>
      </c>
      <c r="J1335" s="225">
        <v>42892</v>
      </c>
      <c r="K1335" s="226">
        <v>42802</v>
      </c>
      <c r="L1335" s="211" t="s">
        <v>142</v>
      </c>
      <c r="M1335" s="226">
        <v>42892</v>
      </c>
      <c r="N1335" s="227">
        <v>12000</v>
      </c>
      <c r="O1335" s="373">
        <f t="shared" si="20"/>
        <v>1.2E-2</v>
      </c>
      <c r="P1335" s="356">
        <v>12</v>
      </c>
      <c r="Q1335" s="225">
        <v>42803</v>
      </c>
      <c r="R1335" s="228" t="s">
        <v>125</v>
      </c>
      <c r="S1335" s="229" t="s">
        <v>8</v>
      </c>
      <c r="T1335" s="211" t="s">
        <v>162</v>
      </c>
      <c r="U1335" s="211" t="s">
        <v>105</v>
      </c>
      <c r="V1335" s="211" t="s">
        <v>7450</v>
      </c>
      <c r="W1335" s="211" t="s">
        <v>7201</v>
      </c>
      <c r="Y1335" s="374" t="s">
        <v>7201</v>
      </c>
    </row>
    <row r="1336" spans="1:25" x14ac:dyDescent="0.25">
      <c r="A1336" s="340" t="s">
        <v>2976</v>
      </c>
      <c r="B1336" s="229" t="s">
        <v>57</v>
      </c>
      <c r="C1336" s="229" t="s">
        <v>147</v>
      </c>
      <c r="D1336" s="229" t="s">
        <v>2977</v>
      </c>
      <c r="E1336" s="229" t="s">
        <v>2978</v>
      </c>
      <c r="F1336" s="62" t="s">
        <v>26</v>
      </c>
      <c r="G1336" s="62" t="str">
        <f>_xlfn.IFNA(VLOOKUP($A1336,'Engaged Deals'!$A:$J,2,FALSE),"No")</f>
        <v>No</v>
      </c>
      <c r="H1336" s="62" t="s">
        <v>65</v>
      </c>
      <c r="I1336" s="229" t="s">
        <v>33</v>
      </c>
      <c r="J1336" s="341">
        <v>42856</v>
      </c>
      <c r="K1336" s="342" t="s">
        <v>2979</v>
      </c>
      <c r="L1336" s="229" t="s">
        <v>46</v>
      </c>
      <c r="M1336" s="345">
        <v>42887</v>
      </c>
      <c r="N1336" s="343">
        <v>100000</v>
      </c>
      <c r="O1336" s="373">
        <f t="shared" si="20"/>
        <v>0.1</v>
      </c>
      <c r="P1336" s="344">
        <v>3</v>
      </c>
      <c r="Q1336" s="345" t="s">
        <v>6027</v>
      </c>
      <c r="R1336" s="346" t="s">
        <v>125</v>
      </c>
      <c r="S1336" s="229" t="s">
        <v>8</v>
      </c>
      <c r="T1336" s="229" t="s">
        <v>104</v>
      </c>
      <c r="U1336" s="229" t="s">
        <v>5594</v>
      </c>
      <c r="V1336" s="229" t="s">
        <v>6028</v>
      </c>
      <c r="W1336" s="229"/>
      <c r="Y1336" s="374" t="s">
        <v>7201</v>
      </c>
    </row>
    <row r="1337" spans="1:25" x14ac:dyDescent="0.25">
      <c r="A1337" s="348" t="s">
        <v>7699</v>
      </c>
      <c r="B1337" s="349" t="s">
        <v>57</v>
      </c>
      <c r="C1337" s="349" t="s">
        <v>1046</v>
      </c>
      <c r="D1337" s="349" t="s">
        <v>1121</v>
      </c>
      <c r="E1337" s="349" t="s">
        <v>7700</v>
      </c>
      <c r="F1337" s="62" t="s">
        <v>28</v>
      </c>
      <c r="G1337" s="62" t="str">
        <f>_xlfn.IFNA(VLOOKUP($A1337,'Engaged Deals'!$A:$J,2,FALSE),"No")</f>
        <v>No</v>
      </c>
      <c r="H1337" s="62" t="s">
        <v>67</v>
      </c>
      <c r="I1337" s="349" t="s">
        <v>31</v>
      </c>
      <c r="J1337" s="350">
        <v>43063</v>
      </c>
      <c r="K1337" s="351" t="s">
        <v>7701</v>
      </c>
      <c r="L1337" s="349" t="s">
        <v>46</v>
      </c>
      <c r="M1337" s="354">
        <v>43063</v>
      </c>
      <c r="N1337" s="352">
        <v>500000</v>
      </c>
      <c r="O1337" s="373">
        <f t="shared" si="20"/>
        <v>0.5</v>
      </c>
      <c r="P1337" s="353">
        <v>4</v>
      </c>
      <c r="Q1337" s="354" t="s">
        <v>7102</v>
      </c>
      <c r="R1337" s="355" t="s">
        <v>103</v>
      </c>
      <c r="S1337" s="349" t="s">
        <v>8</v>
      </c>
      <c r="T1337" s="349" t="s">
        <v>134</v>
      </c>
      <c r="U1337" s="349" t="s">
        <v>7702</v>
      </c>
      <c r="V1337" s="229" t="s">
        <v>7703</v>
      </c>
      <c r="W1337" s="229" t="s">
        <v>1606</v>
      </c>
      <c r="Y1337" s="374" t="s">
        <v>7201</v>
      </c>
    </row>
    <row r="1338" spans="1:25" x14ac:dyDescent="0.25">
      <c r="A1338" s="340" t="s">
        <v>2320</v>
      </c>
      <c r="B1338" s="229" t="s">
        <v>57</v>
      </c>
      <c r="C1338" s="229" t="s">
        <v>324</v>
      </c>
      <c r="D1338" s="229" t="s">
        <v>2321</v>
      </c>
      <c r="E1338" s="229" t="s">
        <v>2322</v>
      </c>
      <c r="F1338" s="62" t="s">
        <v>26</v>
      </c>
      <c r="G1338" s="62" t="str">
        <f>_xlfn.IFNA(VLOOKUP($A1338,'Engaged Deals'!$A:$J,2,FALSE),"No")</f>
        <v>No</v>
      </c>
      <c r="H1338" s="62" t="s">
        <v>66</v>
      </c>
      <c r="I1338" s="229" t="s">
        <v>32</v>
      </c>
      <c r="J1338" s="341">
        <v>42962</v>
      </c>
      <c r="K1338" s="342" t="s">
        <v>2323</v>
      </c>
      <c r="L1338" s="229" t="s">
        <v>46</v>
      </c>
      <c r="M1338" s="341">
        <v>42962</v>
      </c>
      <c r="N1338" s="343">
        <v>155000</v>
      </c>
      <c r="O1338" s="373">
        <f t="shared" si="20"/>
        <v>0.155</v>
      </c>
      <c r="P1338" s="344">
        <v>12</v>
      </c>
      <c r="Q1338" s="345" t="s">
        <v>425</v>
      </c>
      <c r="R1338" s="346" t="s">
        <v>125</v>
      </c>
      <c r="S1338" s="229" t="s">
        <v>8</v>
      </c>
      <c r="T1338" s="229" t="s">
        <v>104</v>
      </c>
      <c r="U1338" s="229" t="s">
        <v>344</v>
      </c>
      <c r="V1338" s="229" t="s">
        <v>6358</v>
      </c>
      <c r="W1338" s="229" t="s">
        <v>186</v>
      </c>
      <c r="Y1338" s="374" t="s">
        <v>7201</v>
      </c>
    </row>
    <row r="1339" spans="1:25" x14ac:dyDescent="0.25">
      <c r="A1339" s="340" t="s">
        <v>4780</v>
      </c>
      <c r="B1339" s="229" t="s">
        <v>56</v>
      </c>
      <c r="C1339" s="229" t="s">
        <v>161</v>
      </c>
      <c r="D1339" s="229" t="s">
        <v>2728</v>
      </c>
      <c r="E1339" s="229" t="s">
        <v>316</v>
      </c>
      <c r="F1339" s="62" t="s">
        <v>26</v>
      </c>
      <c r="G1339" s="62" t="str">
        <f>_xlfn.IFNA(VLOOKUP($A1339,'Engaged Deals'!$A:$J,2,FALSE),"No")</f>
        <v>No</v>
      </c>
      <c r="H1339" s="62" t="s">
        <v>65</v>
      </c>
      <c r="I1339" s="347" t="s">
        <v>32</v>
      </c>
      <c r="J1339" s="341">
        <v>42916</v>
      </c>
      <c r="K1339" s="342" t="s">
        <v>4781</v>
      </c>
      <c r="L1339" s="229" t="s">
        <v>47</v>
      </c>
      <c r="M1339" s="345">
        <v>42916</v>
      </c>
      <c r="N1339" s="343">
        <v>500</v>
      </c>
      <c r="O1339" s="373">
        <f t="shared" si="20"/>
        <v>5.0000000000000001E-4</v>
      </c>
      <c r="P1339" s="344">
        <v>1</v>
      </c>
      <c r="Q1339" s="345" t="s">
        <v>361</v>
      </c>
      <c r="R1339" s="346" t="s">
        <v>103</v>
      </c>
      <c r="S1339" s="229" t="s">
        <v>13</v>
      </c>
      <c r="T1339" s="229" t="s">
        <v>126</v>
      </c>
      <c r="U1339" s="229" t="s">
        <v>524</v>
      </c>
      <c r="V1339" s="229" t="s">
        <v>6250</v>
      </c>
      <c r="W1339" s="229" t="s">
        <v>1192</v>
      </c>
      <c r="Y1339" s="374" t="s">
        <v>7201</v>
      </c>
    </row>
    <row r="1340" spans="1:25" x14ac:dyDescent="0.25">
      <c r="A1340" s="340" t="s">
        <v>5644</v>
      </c>
      <c r="B1340" s="229" t="s">
        <v>58</v>
      </c>
      <c r="C1340" s="229" t="s">
        <v>58</v>
      </c>
      <c r="D1340" s="229" t="s">
        <v>5645</v>
      </c>
      <c r="E1340" s="229" t="s">
        <v>5646</v>
      </c>
      <c r="F1340" s="62" t="s">
        <v>24</v>
      </c>
      <c r="G1340" s="62" t="str">
        <f>_xlfn.IFNA(VLOOKUP($A1340,'Engaged Deals'!$A:$J,2,FALSE),"No")</f>
        <v>No</v>
      </c>
      <c r="H1340" s="62" t="s">
        <v>65</v>
      </c>
      <c r="I1340" s="229" t="s">
        <v>37</v>
      </c>
      <c r="J1340" s="341">
        <v>42909</v>
      </c>
      <c r="K1340" s="342" t="s">
        <v>5859</v>
      </c>
      <c r="L1340" s="229" t="s">
        <v>47</v>
      </c>
      <c r="M1340" s="345">
        <v>42909</v>
      </c>
      <c r="N1340" s="343">
        <v>285714</v>
      </c>
      <c r="O1340" s="373">
        <f t="shared" si="20"/>
        <v>0.28571400000000002</v>
      </c>
      <c r="P1340" s="344">
        <v>12</v>
      </c>
      <c r="Q1340" s="345" t="s">
        <v>6513</v>
      </c>
      <c r="R1340" s="346" t="s">
        <v>125</v>
      </c>
      <c r="S1340" s="199" t="s">
        <v>8</v>
      </c>
      <c r="T1340" s="229" t="s">
        <v>104</v>
      </c>
      <c r="U1340" s="229" t="s">
        <v>105</v>
      </c>
      <c r="V1340" s="229" t="s">
        <v>5860</v>
      </c>
      <c r="W1340" s="229" t="s">
        <v>1428</v>
      </c>
      <c r="Y1340" s="374" t="s">
        <v>7201</v>
      </c>
    </row>
    <row r="1341" spans="1:25" x14ac:dyDescent="0.25">
      <c r="A1341" s="340" t="s">
        <v>4701</v>
      </c>
      <c r="B1341" s="229" t="s">
        <v>57</v>
      </c>
      <c r="C1341" s="229" t="s">
        <v>98</v>
      </c>
      <c r="D1341" s="229" t="s">
        <v>4702</v>
      </c>
      <c r="E1341" s="229" t="s">
        <v>4703</v>
      </c>
      <c r="F1341" s="62" t="s">
        <v>28</v>
      </c>
      <c r="G1341" s="62" t="str">
        <f>_xlfn.IFNA(VLOOKUP($A1341,'Engaged Deals'!$A:$J,2,FALSE),"No")</f>
        <v>No</v>
      </c>
      <c r="H1341" s="62" t="s">
        <v>65</v>
      </c>
      <c r="I1341" s="347" t="s">
        <v>34</v>
      </c>
      <c r="J1341" s="341">
        <v>42912</v>
      </c>
      <c r="K1341" s="342" t="s">
        <v>4704</v>
      </c>
      <c r="L1341" s="229" t="s">
        <v>47</v>
      </c>
      <c r="M1341" s="345">
        <v>42912</v>
      </c>
      <c r="N1341" s="343">
        <v>5000</v>
      </c>
      <c r="O1341" s="373">
        <f t="shared" si="20"/>
        <v>5.0000000000000001E-3</v>
      </c>
      <c r="P1341" s="344">
        <v>1</v>
      </c>
      <c r="Q1341" s="345" t="s">
        <v>1942</v>
      </c>
      <c r="R1341" s="346" t="s">
        <v>125</v>
      </c>
      <c r="S1341" s="229" t="s">
        <v>7</v>
      </c>
      <c r="T1341" s="229" t="s">
        <v>477</v>
      </c>
      <c r="U1341" s="229" t="s">
        <v>1302</v>
      </c>
      <c r="V1341" s="229" t="s">
        <v>106</v>
      </c>
      <c r="W1341" s="229" t="s">
        <v>1091</v>
      </c>
      <c r="Y1341" s="374" t="s">
        <v>7201</v>
      </c>
    </row>
    <row r="1342" spans="1:25" x14ac:dyDescent="0.25">
      <c r="A1342" s="340" t="s">
        <v>1262</v>
      </c>
      <c r="B1342" s="229" t="s">
        <v>56</v>
      </c>
      <c r="C1342" s="229" t="s">
        <v>161</v>
      </c>
      <c r="D1342" s="229" t="s">
        <v>1263</v>
      </c>
      <c r="E1342" s="229" t="s">
        <v>1264</v>
      </c>
      <c r="F1342" s="62" t="s">
        <v>26</v>
      </c>
      <c r="G1342" s="62" t="str">
        <f>_xlfn.IFNA(VLOOKUP($A1342,'Engaged Deals'!$A:$J,2,FALSE),"No")</f>
        <v>Yes</v>
      </c>
      <c r="H1342" s="62" t="s">
        <v>65</v>
      </c>
      <c r="I1342" s="229" t="s">
        <v>33</v>
      </c>
      <c r="J1342" s="341">
        <v>42873</v>
      </c>
      <c r="K1342" s="342" t="s">
        <v>1265</v>
      </c>
      <c r="L1342" s="229" t="s">
        <v>47</v>
      </c>
      <c r="M1342" s="345">
        <v>42873</v>
      </c>
      <c r="N1342" s="343">
        <v>300000</v>
      </c>
      <c r="O1342" s="373">
        <f t="shared" si="20"/>
        <v>0.3</v>
      </c>
      <c r="P1342" s="344">
        <v>12</v>
      </c>
      <c r="Q1342" s="345" t="s">
        <v>6513</v>
      </c>
      <c r="R1342" s="346" t="s">
        <v>103</v>
      </c>
      <c r="S1342" s="229" t="s">
        <v>8</v>
      </c>
      <c r="T1342" s="229" t="s">
        <v>104</v>
      </c>
      <c r="U1342" s="229" t="s">
        <v>105</v>
      </c>
      <c r="V1342" s="229" t="s">
        <v>5521</v>
      </c>
      <c r="W1342" s="229" t="s">
        <v>297</v>
      </c>
      <c r="X1342" s="1" t="s">
        <v>7800</v>
      </c>
      <c r="Y1342" s="374" t="s">
        <v>7201</v>
      </c>
    </row>
    <row r="1343" spans="1:25" x14ac:dyDescent="0.25">
      <c r="A1343" s="340" t="s">
        <v>1783</v>
      </c>
      <c r="B1343" s="229" t="s">
        <v>59</v>
      </c>
      <c r="C1343" s="229" t="s">
        <v>468</v>
      </c>
      <c r="D1343" s="229" t="s">
        <v>1784</v>
      </c>
      <c r="E1343" s="229" t="s">
        <v>1785</v>
      </c>
      <c r="F1343" s="62" t="s">
        <v>26</v>
      </c>
      <c r="G1343" s="62" t="str">
        <f>_xlfn.IFNA(VLOOKUP($A1343,'Engaged Deals'!$A:$J,2,FALSE),"No")</f>
        <v>No</v>
      </c>
      <c r="H1343" s="62" t="s">
        <v>65</v>
      </c>
      <c r="I1343" s="347" t="s">
        <v>32</v>
      </c>
      <c r="J1343" s="341">
        <v>42916</v>
      </c>
      <c r="K1343" s="342" t="s">
        <v>1786</v>
      </c>
      <c r="L1343" s="229" t="s">
        <v>46</v>
      </c>
      <c r="M1343" s="345">
        <v>42916</v>
      </c>
      <c r="N1343" s="343">
        <v>218267</v>
      </c>
      <c r="O1343" s="373">
        <f t="shared" si="20"/>
        <v>0.21826699999999999</v>
      </c>
      <c r="P1343" s="344">
        <v>3</v>
      </c>
      <c r="Q1343" s="345" t="s">
        <v>172</v>
      </c>
      <c r="R1343" s="346" t="s">
        <v>103</v>
      </c>
      <c r="S1343" s="229" t="s">
        <v>8</v>
      </c>
      <c r="T1343" s="229" t="s">
        <v>104</v>
      </c>
      <c r="U1343" s="229" t="s">
        <v>105</v>
      </c>
      <c r="V1343" s="229" t="s">
        <v>5901</v>
      </c>
      <c r="W1343" s="229" t="s">
        <v>186</v>
      </c>
      <c r="Y1343" s="374" t="s">
        <v>7201</v>
      </c>
    </row>
    <row r="1344" spans="1:25" x14ac:dyDescent="0.25">
      <c r="A1344" s="340" t="s">
        <v>613</v>
      </c>
      <c r="B1344" s="229" t="s">
        <v>57</v>
      </c>
      <c r="C1344" s="229" t="s">
        <v>98</v>
      </c>
      <c r="D1344" s="229" t="s">
        <v>614</v>
      </c>
      <c r="E1344" s="229" t="s">
        <v>615</v>
      </c>
      <c r="F1344" s="62" t="s">
        <v>26</v>
      </c>
      <c r="G1344" s="62" t="str">
        <f>_xlfn.IFNA(VLOOKUP($A1344,'Engaged Deals'!$A:$J,2,FALSE),"No")</f>
        <v>No</v>
      </c>
      <c r="H1344" s="62" t="s">
        <v>65</v>
      </c>
      <c r="I1344" s="229" t="s">
        <v>32</v>
      </c>
      <c r="J1344" s="341">
        <v>42909</v>
      </c>
      <c r="K1344" s="342" t="s">
        <v>616</v>
      </c>
      <c r="L1344" s="229" t="s">
        <v>47</v>
      </c>
      <c r="M1344" s="345">
        <v>42909</v>
      </c>
      <c r="N1344" s="343">
        <v>750000</v>
      </c>
      <c r="O1344" s="373">
        <f t="shared" si="20"/>
        <v>0.75</v>
      </c>
      <c r="P1344" s="344">
        <v>12</v>
      </c>
      <c r="Q1344" s="345" t="s">
        <v>5535</v>
      </c>
      <c r="R1344" s="346" t="s">
        <v>103</v>
      </c>
      <c r="S1344" s="229" t="s">
        <v>8</v>
      </c>
      <c r="T1344" s="229" t="s">
        <v>104</v>
      </c>
      <c r="U1344" s="229" t="s">
        <v>105</v>
      </c>
      <c r="V1344" s="229" t="s">
        <v>106</v>
      </c>
      <c r="W1344" s="229" t="s">
        <v>617</v>
      </c>
      <c r="X1344" s="1" t="s">
        <v>7800</v>
      </c>
      <c r="Y1344" s="374" t="s">
        <v>7201</v>
      </c>
    </row>
    <row r="1345" spans="1:25" x14ac:dyDescent="0.25">
      <c r="A1345" s="340" t="s">
        <v>613</v>
      </c>
      <c r="B1345" s="229" t="s">
        <v>57</v>
      </c>
      <c r="C1345" s="229" t="s">
        <v>98</v>
      </c>
      <c r="D1345" s="229" t="s">
        <v>614</v>
      </c>
      <c r="E1345" s="229" t="s">
        <v>615</v>
      </c>
      <c r="F1345" s="62" t="s">
        <v>26</v>
      </c>
      <c r="G1345" s="62" t="str">
        <f>_xlfn.IFNA(VLOOKUP($A1345,'Engaged Deals'!$A:$J,2,FALSE),"No")</f>
        <v>No</v>
      </c>
      <c r="H1345" s="62" t="s">
        <v>65</v>
      </c>
      <c r="I1345" s="229" t="s">
        <v>32</v>
      </c>
      <c r="J1345" s="341">
        <v>42909</v>
      </c>
      <c r="K1345" s="342" t="s">
        <v>616</v>
      </c>
      <c r="L1345" s="229" t="s">
        <v>47</v>
      </c>
      <c r="M1345" s="345">
        <v>42909</v>
      </c>
      <c r="N1345" s="343">
        <v>12000</v>
      </c>
      <c r="O1345" s="373">
        <f t="shared" si="20"/>
        <v>1.2E-2</v>
      </c>
      <c r="P1345" s="344">
        <v>3</v>
      </c>
      <c r="Q1345" s="345" t="s">
        <v>4579</v>
      </c>
      <c r="R1345" s="346" t="s">
        <v>103</v>
      </c>
      <c r="S1345" s="229" t="s">
        <v>7</v>
      </c>
      <c r="T1345" s="229" t="s">
        <v>388</v>
      </c>
      <c r="U1345" s="229" t="s">
        <v>389</v>
      </c>
      <c r="V1345" s="229" t="s">
        <v>106</v>
      </c>
      <c r="W1345" s="229" t="s">
        <v>617</v>
      </c>
      <c r="X1345" s="1" t="s">
        <v>7800</v>
      </c>
      <c r="Y1345" s="374" t="s">
        <v>7201</v>
      </c>
    </row>
    <row r="1346" spans="1:25" x14ac:dyDescent="0.25">
      <c r="A1346" s="340" t="s">
        <v>4595</v>
      </c>
      <c r="B1346" s="229" t="s">
        <v>56</v>
      </c>
      <c r="C1346" s="229" t="s">
        <v>117</v>
      </c>
      <c r="D1346" s="229" t="s">
        <v>2345</v>
      </c>
      <c r="E1346" s="229" t="s">
        <v>316</v>
      </c>
      <c r="F1346" s="62" t="s">
        <v>27</v>
      </c>
      <c r="G1346" s="62" t="str">
        <f>_xlfn.IFNA(VLOOKUP($A1346,'Engaged Deals'!$A:$J,2,FALSE),"No")</f>
        <v>No</v>
      </c>
      <c r="H1346" s="62" t="s">
        <v>65</v>
      </c>
      <c r="I1346" s="229" t="s">
        <v>40</v>
      </c>
      <c r="J1346" s="341">
        <v>42909</v>
      </c>
      <c r="K1346" s="342" t="s">
        <v>4596</v>
      </c>
      <c r="L1346" s="229" t="s">
        <v>47</v>
      </c>
      <c r="M1346" s="345">
        <v>42909</v>
      </c>
      <c r="N1346" s="343">
        <v>150000</v>
      </c>
      <c r="O1346" s="373">
        <f t="shared" ref="O1346:O1409" si="21">N1346/1000000</f>
        <v>0.15</v>
      </c>
      <c r="P1346" s="344">
        <v>12</v>
      </c>
      <c r="Q1346" s="345" t="s">
        <v>7102</v>
      </c>
      <c r="R1346" s="346" t="s">
        <v>292</v>
      </c>
      <c r="S1346" s="229" t="s">
        <v>7</v>
      </c>
      <c r="T1346" s="229" t="s">
        <v>477</v>
      </c>
      <c r="U1346" s="229" t="s">
        <v>1204</v>
      </c>
      <c r="V1346" s="229" t="s">
        <v>6514</v>
      </c>
      <c r="W1346" s="229" t="s">
        <v>6528</v>
      </c>
      <c r="Y1346" s="374" t="s">
        <v>7201</v>
      </c>
    </row>
    <row r="1347" spans="1:25" x14ac:dyDescent="0.25">
      <c r="A1347" s="340" t="s">
        <v>4595</v>
      </c>
      <c r="B1347" s="229" t="s">
        <v>56</v>
      </c>
      <c r="C1347" s="229" t="s">
        <v>117</v>
      </c>
      <c r="D1347" s="229" t="s">
        <v>2345</v>
      </c>
      <c r="E1347" s="229" t="s">
        <v>316</v>
      </c>
      <c r="F1347" s="62" t="s">
        <v>27</v>
      </c>
      <c r="G1347" s="62" t="str">
        <f>_xlfn.IFNA(VLOOKUP($A1347,'Engaged Deals'!$A:$J,2,FALSE),"No")</f>
        <v>No</v>
      </c>
      <c r="H1347" s="62" t="s">
        <v>65</v>
      </c>
      <c r="I1347" s="229" t="s">
        <v>40</v>
      </c>
      <c r="J1347" s="341">
        <v>42909</v>
      </c>
      <c r="K1347" s="342" t="s">
        <v>4596</v>
      </c>
      <c r="L1347" s="229" t="s">
        <v>47</v>
      </c>
      <c r="M1347" s="345">
        <v>42909</v>
      </c>
      <c r="N1347" s="343">
        <v>10000</v>
      </c>
      <c r="O1347" s="373">
        <f t="shared" si="21"/>
        <v>0.01</v>
      </c>
      <c r="P1347" s="344">
        <v>12</v>
      </c>
      <c r="Q1347" s="345" t="s">
        <v>6519</v>
      </c>
      <c r="R1347" s="346" t="s">
        <v>103</v>
      </c>
      <c r="S1347" s="229" t="s">
        <v>8</v>
      </c>
      <c r="T1347" s="229" t="s">
        <v>134</v>
      </c>
      <c r="U1347" s="229" t="s">
        <v>518</v>
      </c>
      <c r="V1347" s="229" t="s">
        <v>6514</v>
      </c>
      <c r="W1347" s="229" t="s">
        <v>6528</v>
      </c>
      <c r="Y1347" s="374" t="s">
        <v>7201</v>
      </c>
    </row>
    <row r="1348" spans="1:25" x14ac:dyDescent="0.25">
      <c r="A1348" s="348" t="s">
        <v>7552</v>
      </c>
      <c r="B1348" s="349" t="s">
        <v>57</v>
      </c>
      <c r="C1348" s="349" t="s">
        <v>324</v>
      </c>
      <c r="D1348" s="349" t="s">
        <v>7553</v>
      </c>
      <c r="E1348" s="349" t="s">
        <v>7554</v>
      </c>
      <c r="F1348" s="62" t="s">
        <v>24</v>
      </c>
      <c r="G1348" s="62" t="str">
        <f>_xlfn.IFNA(VLOOKUP($A1348,'Engaged Deals'!$A:$J,2,FALSE),"No")</f>
        <v>No</v>
      </c>
      <c r="H1348" s="62" t="s">
        <v>66</v>
      </c>
      <c r="I1348" s="349" t="s">
        <v>38</v>
      </c>
      <c r="J1348" s="350">
        <v>42920</v>
      </c>
      <c r="K1348" s="351" t="s">
        <v>7555</v>
      </c>
      <c r="L1348" s="349" t="s">
        <v>47</v>
      </c>
      <c r="M1348" s="350">
        <v>42920</v>
      </c>
      <c r="N1348" s="352">
        <v>155000</v>
      </c>
      <c r="O1348" s="373">
        <f t="shared" si="21"/>
        <v>0.155</v>
      </c>
      <c r="P1348" s="353">
        <v>12</v>
      </c>
      <c r="Q1348" s="354" t="s">
        <v>7101</v>
      </c>
      <c r="R1348" s="355" t="s">
        <v>103</v>
      </c>
      <c r="S1348" s="349" t="s">
        <v>8</v>
      </c>
      <c r="T1348" s="349" t="s">
        <v>134</v>
      </c>
      <c r="U1348" s="349" t="s">
        <v>1119</v>
      </c>
      <c r="V1348" s="229" t="s">
        <v>7556</v>
      </c>
      <c r="W1348" s="229" t="s">
        <v>308</v>
      </c>
      <c r="Y1348" s="374" t="s">
        <v>7201</v>
      </c>
    </row>
    <row r="1349" spans="1:25" x14ac:dyDescent="0.25">
      <c r="A1349" s="340" t="s">
        <v>4611</v>
      </c>
      <c r="B1349" s="229" t="s">
        <v>60</v>
      </c>
      <c r="C1349" s="229" t="s">
        <v>805</v>
      </c>
      <c r="D1349" s="229" t="s">
        <v>4612</v>
      </c>
      <c r="E1349" s="229" t="s">
        <v>414</v>
      </c>
      <c r="F1349" s="62" t="s">
        <v>25</v>
      </c>
      <c r="G1349" s="62" t="str">
        <f>_xlfn.IFNA(VLOOKUP($A1349,'Engaged Deals'!$A:$J,2,FALSE),"No")</f>
        <v>No</v>
      </c>
      <c r="H1349" s="62" t="s">
        <v>65</v>
      </c>
      <c r="I1349" s="229" t="s">
        <v>35</v>
      </c>
      <c r="J1349" s="341">
        <v>42914</v>
      </c>
      <c r="K1349" s="342" t="s">
        <v>4613</v>
      </c>
      <c r="L1349" s="229" t="s">
        <v>47</v>
      </c>
      <c r="M1349" s="345">
        <v>42914</v>
      </c>
      <c r="N1349" s="343">
        <v>10000</v>
      </c>
      <c r="O1349" s="373">
        <f t="shared" si="21"/>
        <v>0.01</v>
      </c>
      <c r="P1349" s="344">
        <v>12</v>
      </c>
      <c r="Q1349" s="345" t="s">
        <v>2238</v>
      </c>
      <c r="R1349" s="346" t="s">
        <v>103</v>
      </c>
      <c r="S1349" s="229" t="s">
        <v>7</v>
      </c>
      <c r="T1349" s="229" t="s">
        <v>477</v>
      </c>
      <c r="U1349" s="229" t="s">
        <v>1138</v>
      </c>
      <c r="V1349" s="229" t="s">
        <v>7462</v>
      </c>
      <c r="W1349" s="229" t="s">
        <v>757</v>
      </c>
      <c r="Y1349" s="374" t="s">
        <v>7201</v>
      </c>
    </row>
    <row r="1350" spans="1:25" x14ac:dyDescent="0.25">
      <c r="A1350" s="340" t="s">
        <v>1230</v>
      </c>
      <c r="B1350" s="229" t="s">
        <v>60</v>
      </c>
      <c r="C1350" s="229" t="s">
        <v>138</v>
      </c>
      <c r="D1350" s="229" t="s">
        <v>1231</v>
      </c>
      <c r="E1350" s="229" t="s">
        <v>1232</v>
      </c>
      <c r="F1350" s="62" t="s">
        <v>26</v>
      </c>
      <c r="G1350" s="62" t="str">
        <f>_xlfn.IFNA(VLOOKUP($A1350,'Engaged Deals'!$A:$J,2,FALSE),"No")</f>
        <v>No</v>
      </c>
      <c r="H1350" s="62" t="s">
        <v>65</v>
      </c>
      <c r="I1350" s="229" t="s">
        <v>33</v>
      </c>
      <c r="J1350" s="341">
        <v>42915</v>
      </c>
      <c r="K1350" s="342" t="s">
        <v>1233</v>
      </c>
      <c r="L1350" s="229" t="s">
        <v>46</v>
      </c>
      <c r="M1350" s="345">
        <v>42915</v>
      </c>
      <c r="N1350" s="343">
        <v>310000</v>
      </c>
      <c r="O1350" s="373">
        <f t="shared" si="21"/>
        <v>0.31</v>
      </c>
      <c r="P1350" s="344">
        <v>36</v>
      </c>
      <c r="Q1350" s="345" t="s">
        <v>1234</v>
      </c>
      <c r="R1350" s="346" t="s">
        <v>125</v>
      </c>
      <c r="S1350" s="229" t="s">
        <v>9</v>
      </c>
      <c r="T1350" s="229" t="s">
        <v>184</v>
      </c>
      <c r="U1350" s="229" t="s">
        <v>185</v>
      </c>
      <c r="V1350" s="229" t="s">
        <v>5832</v>
      </c>
      <c r="W1350" s="229"/>
      <c r="Y1350" s="374" t="s">
        <v>7201</v>
      </c>
    </row>
    <row r="1351" spans="1:25" x14ac:dyDescent="0.25">
      <c r="A1351" s="340" t="s">
        <v>2972</v>
      </c>
      <c r="B1351" s="229" t="s">
        <v>57</v>
      </c>
      <c r="C1351" s="229" t="s">
        <v>98</v>
      </c>
      <c r="D1351" s="229" t="s">
        <v>2973</v>
      </c>
      <c r="E1351" s="229" t="s">
        <v>2974</v>
      </c>
      <c r="F1351" s="62" t="s">
        <v>28</v>
      </c>
      <c r="G1351" s="62" t="str">
        <f>_xlfn.IFNA(VLOOKUP($A1351,'Engaged Deals'!$A:$J,2,FALSE),"No")</f>
        <v>No</v>
      </c>
      <c r="H1351" s="62" t="s">
        <v>65</v>
      </c>
      <c r="I1351" s="229" t="s">
        <v>42</v>
      </c>
      <c r="J1351" s="341">
        <v>42916</v>
      </c>
      <c r="K1351" s="342" t="s">
        <v>2975</v>
      </c>
      <c r="L1351" s="229" t="s">
        <v>47</v>
      </c>
      <c r="M1351" s="345">
        <v>42916</v>
      </c>
      <c r="N1351" s="343">
        <v>100000</v>
      </c>
      <c r="O1351" s="373">
        <f t="shared" si="21"/>
        <v>0.1</v>
      </c>
      <c r="P1351" s="344">
        <v>12</v>
      </c>
      <c r="Q1351" s="345" t="s">
        <v>7104</v>
      </c>
      <c r="R1351" s="346" t="s">
        <v>103</v>
      </c>
      <c r="S1351" s="229" t="s">
        <v>7</v>
      </c>
      <c r="T1351" s="229" t="s">
        <v>388</v>
      </c>
      <c r="U1351" s="229" t="s">
        <v>389</v>
      </c>
      <c r="V1351" s="229" t="s">
        <v>106</v>
      </c>
      <c r="W1351" s="229" t="s">
        <v>186</v>
      </c>
      <c r="Y1351" s="374" t="s">
        <v>7201</v>
      </c>
    </row>
    <row r="1352" spans="1:25" x14ac:dyDescent="0.25">
      <c r="A1352" s="340" t="s">
        <v>3992</v>
      </c>
      <c r="B1352" s="229" t="s">
        <v>57</v>
      </c>
      <c r="C1352" s="229" t="s">
        <v>182</v>
      </c>
      <c r="D1352" s="229" t="s">
        <v>3993</v>
      </c>
      <c r="E1352" s="229" t="s">
        <v>3994</v>
      </c>
      <c r="F1352" s="62" t="s">
        <v>26</v>
      </c>
      <c r="G1352" s="62" t="str">
        <f>_xlfn.IFNA(VLOOKUP($A1352,'Engaged Deals'!$A:$J,2,FALSE),"No")</f>
        <v>No</v>
      </c>
      <c r="H1352" s="62" t="s">
        <v>66</v>
      </c>
      <c r="I1352" s="229" t="s">
        <v>33</v>
      </c>
      <c r="J1352" s="341">
        <v>42917</v>
      </c>
      <c r="K1352" s="342" t="s">
        <v>3995</v>
      </c>
      <c r="L1352" s="229" t="s">
        <v>47</v>
      </c>
      <c r="M1352" s="341">
        <v>42917</v>
      </c>
      <c r="N1352" s="343">
        <v>50000</v>
      </c>
      <c r="O1352" s="373">
        <f t="shared" si="21"/>
        <v>0.05</v>
      </c>
      <c r="P1352" s="344">
        <v>12</v>
      </c>
      <c r="Q1352" s="345" t="s">
        <v>7102</v>
      </c>
      <c r="R1352" s="346" t="s">
        <v>125</v>
      </c>
      <c r="S1352" s="229" t="s">
        <v>7</v>
      </c>
      <c r="T1352" s="229" t="s">
        <v>477</v>
      </c>
      <c r="U1352" s="229" t="s">
        <v>1302</v>
      </c>
      <c r="V1352" s="229" t="s">
        <v>6395</v>
      </c>
      <c r="W1352" s="229" t="s">
        <v>186</v>
      </c>
      <c r="Y1352" s="374" t="s">
        <v>7201</v>
      </c>
    </row>
    <row r="1353" spans="1:25" x14ac:dyDescent="0.25">
      <c r="A1353" s="340" t="s">
        <v>2110</v>
      </c>
      <c r="B1353" s="229" t="s">
        <v>62</v>
      </c>
      <c r="C1353" s="229" t="s">
        <v>1065</v>
      </c>
      <c r="D1353" s="229" t="s">
        <v>2111</v>
      </c>
      <c r="E1353" s="229" t="s">
        <v>316</v>
      </c>
      <c r="F1353" s="62" t="s">
        <v>24</v>
      </c>
      <c r="G1353" s="62" t="str">
        <f>_xlfn.IFNA(VLOOKUP($A1353,'Engaged Deals'!$A:$J,2,FALSE),"No")</f>
        <v>No</v>
      </c>
      <c r="H1353" s="62" t="s">
        <v>67</v>
      </c>
      <c r="I1353" s="229" t="s">
        <v>38</v>
      </c>
      <c r="J1353" s="341">
        <v>43082</v>
      </c>
      <c r="K1353" s="342" t="s">
        <v>2112</v>
      </c>
      <c r="L1353" s="229" t="s">
        <v>47</v>
      </c>
      <c r="M1353" s="345">
        <v>43082</v>
      </c>
      <c r="N1353" s="343">
        <v>200000</v>
      </c>
      <c r="O1353" s="373">
        <f t="shared" si="21"/>
        <v>0.2</v>
      </c>
      <c r="P1353" s="344">
        <v>12</v>
      </c>
      <c r="Q1353" s="345" t="s">
        <v>1137</v>
      </c>
      <c r="R1353" s="346" t="s">
        <v>125</v>
      </c>
      <c r="S1353" s="229" t="s">
        <v>7</v>
      </c>
      <c r="T1353" s="229" t="s">
        <v>477</v>
      </c>
      <c r="U1353" s="229" t="s">
        <v>1138</v>
      </c>
      <c r="V1353" s="229" t="s">
        <v>7721</v>
      </c>
      <c r="W1353" s="229" t="s">
        <v>313</v>
      </c>
      <c r="Y1353" s="374" t="s">
        <v>7201</v>
      </c>
    </row>
    <row r="1354" spans="1:25" x14ac:dyDescent="0.25">
      <c r="A1354" s="340" t="s">
        <v>561</v>
      </c>
      <c r="B1354" s="229" t="s">
        <v>58</v>
      </c>
      <c r="C1354" s="229" t="s">
        <v>58</v>
      </c>
      <c r="D1354" s="229" t="s">
        <v>562</v>
      </c>
      <c r="E1354" s="229" t="s">
        <v>316</v>
      </c>
      <c r="F1354" s="62" t="s">
        <v>26</v>
      </c>
      <c r="G1354" s="62" t="str">
        <f>_xlfn.IFNA(VLOOKUP($A1354,'Engaged Deals'!$A:$J,2,FALSE),"No")</f>
        <v>Yes</v>
      </c>
      <c r="H1354" s="62" t="s">
        <v>67</v>
      </c>
      <c r="I1354" s="229" t="s">
        <v>32</v>
      </c>
      <c r="J1354" s="341">
        <v>43098</v>
      </c>
      <c r="K1354" s="342" t="s">
        <v>564</v>
      </c>
      <c r="L1354" s="229" t="s">
        <v>46</v>
      </c>
      <c r="M1354" s="345">
        <v>43098</v>
      </c>
      <c r="N1354" s="343">
        <v>952380</v>
      </c>
      <c r="O1354" s="373">
        <f t="shared" si="21"/>
        <v>0.95238</v>
      </c>
      <c r="P1354" s="344">
        <v>12</v>
      </c>
      <c r="Q1354" s="345" t="s">
        <v>5535</v>
      </c>
      <c r="R1354" s="346" t="s">
        <v>125</v>
      </c>
      <c r="S1354" s="229" t="s">
        <v>8</v>
      </c>
      <c r="T1354" s="229" t="s">
        <v>158</v>
      </c>
      <c r="U1354" s="229" t="s">
        <v>6440</v>
      </c>
      <c r="V1354" s="229" t="s">
        <v>6441</v>
      </c>
      <c r="W1354" s="229" t="s">
        <v>565</v>
      </c>
      <c r="X1354" s="1" t="s">
        <v>7800</v>
      </c>
      <c r="Y1354" s="374" t="s">
        <v>7201</v>
      </c>
    </row>
    <row r="1355" spans="1:25" x14ac:dyDescent="0.25">
      <c r="A1355" s="340" t="s">
        <v>3516</v>
      </c>
      <c r="B1355" s="229" t="s">
        <v>57</v>
      </c>
      <c r="C1355" s="229" t="s">
        <v>98</v>
      </c>
      <c r="D1355" s="229" t="s">
        <v>3517</v>
      </c>
      <c r="E1355" s="229" t="s">
        <v>528</v>
      </c>
      <c r="F1355" s="62" t="s">
        <v>25</v>
      </c>
      <c r="G1355" s="62" t="str">
        <f>_xlfn.IFNA(VLOOKUP($A1355,'Engaged Deals'!$A:$J,2,FALSE),"No")</f>
        <v>No</v>
      </c>
      <c r="H1355" s="62" t="s">
        <v>65</v>
      </c>
      <c r="I1355" s="229" t="s">
        <v>41</v>
      </c>
      <c r="J1355" s="341">
        <v>42874</v>
      </c>
      <c r="K1355" s="342" t="s">
        <v>3518</v>
      </c>
      <c r="L1355" s="229" t="s">
        <v>46</v>
      </c>
      <c r="M1355" s="345">
        <v>42874</v>
      </c>
      <c r="N1355" s="343">
        <v>80000</v>
      </c>
      <c r="O1355" s="373">
        <f t="shared" si="21"/>
        <v>0.08</v>
      </c>
      <c r="P1355" s="344">
        <v>1</v>
      </c>
      <c r="Q1355" s="345" t="s">
        <v>440</v>
      </c>
      <c r="R1355" s="346" t="s">
        <v>125</v>
      </c>
      <c r="S1355" s="229" t="s">
        <v>8</v>
      </c>
      <c r="T1355" s="229" t="s">
        <v>134</v>
      </c>
      <c r="U1355" s="229" t="s">
        <v>552</v>
      </c>
      <c r="V1355" s="229" t="s">
        <v>106</v>
      </c>
      <c r="W1355" s="229"/>
      <c r="Y1355" s="374" t="s">
        <v>7201</v>
      </c>
    </row>
    <row r="1356" spans="1:25" x14ac:dyDescent="0.25">
      <c r="A1356" s="340" t="s">
        <v>4318</v>
      </c>
      <c r="B1356" s="229" t="s">
        <v>57</v>
      </c>
      <c r="C1356" s="229" t="s">
        <v>98</v>
      </c>
      <c r="D1356" s="229" t="s">
        <v>4319</v>
      </c>
      <c r="E1356" s="229" t="s">
        <v>4320</v>
      </c>
      <c r="F1356" s="62" t="s">
        <v>27</v>
      </c>
      <c r="G1356" s="62" t="str">
        <f>_xlfn.IFNA(VLOOKUP($A1356,'Engaged Deals'!$A:$J,2,FALSE),"No")</f>
        <v>No</v>
      </c>
      <c r="H1356" s="62" t="s">
        <v>66</v>
      </c>
      <c r="I1356" s="229" t="s">
        <v>39</v>
      </c>
      <c r="J1356" s="341">
        <v>42997</v>
      </c>
      <c r="K1356" s="342" t="s">
        <v>4321</v>
      </c>
      <c r="L1356" s="229" t="s">
        <v>47</v>
      </c>
      <c r="M1356" s="341">
        <v>42997</v>
      </c>
      <c r="N1356" s="343">
        <v>25000</v>
      </c>
      <c r="O1356" s="373">
        <f t="shared" si="21"/>
        <v>2.5000000000000001E-2</v>
      </c>
      <c r="P1356" s="344">
        <v>1</v>
      </c>
      <c r="Q1356" s="345" t="s">
        <v>7102</v>
      </c>
      <c r="R1356" s="346" t="s">
        <v>103</v>
      </c>
      <c r="S1356" s="229" t="s">
        <v>7</v>
      </c>
      <c r="T1356" s="229" t="s">
        <v>306</v>
      </c>
      <c r="U1356" s="229" t="s">
        <v>1473</v>
      </c>
      <c r="V1356" s="229" t="s">
        <v>106</v>
      </c>
      <c r="W1356" s="229" t="s">
        <v>4322</v>
      </c>
      <c r="Y1356" s="374" t="s">
        <v>7201</v>
      </c>
    </row>
    <row r="1357" spans="1:25" x14ac:dyDescent="0.25">
      <c r="A1357" s="340" t="s">
        <v>696</v>
      </c>
      <c r="B1357" s="229" t="s">
        <v>60</v>
      </c>
      <c r="C1357" s="229" t="s">
        <v>138</v>
      </c>
      <c r="D1357" s="229" t="s">
        <v>697</v>
      </c>
      <c r="E1357" s="229" t="s">
        <v>698</v>
      </c>
      <c r="F1357" s="62" t="s">
        <v>25</v>
      </c>
      <c r="G1357" s="62" t="str">
        <f>_xlfn.IFNA(VLOOKUP($A1357,'Engaged Deals'!$A:$J,2,FALSE),"No")</f>
        <v>No</v>
      </c>
      <c r="H1357" s="62" t="s">
        <v>66</v>
      </c>
      <c r="I1357" s="229" t="s">
        <v>41</v>
      </c>
      <c r="J1357" s="341">
        <v>42964</v>
      </c>
      <c r="K1357" s="342" t="s">
        <v>699</v>
      </c>
      <c r="L1357" s="229" t="s">
        <v>47</v>
      </c>
      <c r="M1357" s="341">
        <v>42964</v>
      </c>
      <c r="N1357" s="343">
        <v>620000</v>
      </c>
      <c r="O1357" s="373">
        <f t="shared" si="21"/>
        <v>0.62</v>
      </c>
      <c r="P1357" s="344">
        <v>12</v>
      </c>
      <c r="Q1357" s="345" t="s">
        <v>7102</v>
      </c>
      <c r="R1357" s="346" t="s">
        <v>103</v>
      </c>
      <c r="S1357" s="229" t="s">
        <v>8</v>
      </c>
      <c r="T1357" s="229" t="s">
        <v>104</v>
      </c>
      <c r="U1357" s="229" t="s">
        <v>105</v>
      </c>
      <c r="V1357" s="229" t="s">
        <v>5621</v>
      </c>
      <c r="W1357" s="229" t="s">
        <v>221</v>
      </c>
      <c r="Y1357" s="374" t="s">
        <v>7201</v>
      </c>
    </row>
    <row r="1358" spans="1:25" x14ac:dyDescent="0.25">
      <c r="A1358" s="340" t="s">
        <v>696</v>
      </c>
      <c r="B1358" s="229" t="s">
        <v>60</v>
      </c>
      <c r="C1358" s="229" t="s">
        <v>138</v>
      </c>
      <c r="D1358" s="229" t="s">
        <v>697</v>
      </c>
      <c r="E1358" s="229" t="s">
        <v>698</v>
      </c>
      <c r="F1358" s="62" t="s">
        <v>25</v>
      </c>
      <c r="G1358" s="62" t="str">
        <f>_xlfn.IFNA(VLOOKUP($A1358,'Engaged Deals'!$A:$J,2,FALSE),"No")</f>
        <v>No</v>
      </c>
      <c r="H1358" s="62" t="s">
        <v>66</v>
      </c>
      <c r="I1358" s="229" t="s">
        <v>41</v>
      </c>
      <c r="J1358" s="341">
        <v>42964</v>
      </c>
      <c r="K1358" s="342" t="s">
        <v>699</v>
      </c>
      <c r="L1358" s="229" t="s">
        <v>47</v>
      </c>
      <c r="M1358" s="341">
        <v>42964</v>
      </c>
      <c r="N1358" s="343">
        <v>620000</v>
      </c>
      <c r="O1358" s="373">
        <f t="shared" si="21"/>
        <v>0.62</v>
      </c>
      <c r="P1358" s="344">
        <v>12</v>
      </c>
      <c r="Q1358" s="345" t="s">
        <v>7102</v>
      </c>
      <c r="R1358" s="346" t="s">
        <v>103</v>
      </c>
      <c r="S1358" s="229" t="s">
        <v>8</v>
      </c>
      <c r="T1358" s="229" t="s">
        <v>104</v>
      </c>
      <c r="U1358" s="229" t="s">
        <v>105</v>
      </c>
      <c r="V1358" s="229" t="s">
        <v>5621</v>
      </c>
      <c r="W1358" s="229" t="s">
        <v>221</v>
      </c>
      <c r="Y1358" s="374" t="s">
        <v>7201</v>
      </c>
    </row>
    <row r="1359" spans="1:25" x14ac:dyDescent="0.25">
      <c r="A1359" s="340" t="s">
        <v>2046</v>
      </c>
      <c r="B1359" s="229" t="s">
        <v>57</v>
      </c>
      <c r="C1359" s="229" t="s">
        <v>98</v>
      </c>
      <c r="D1359" s="229" t="s">
        <v>2047</v>
      </c>
      <c r="E1359" s="229" t="s">
        <v>2048</v>
      </c>
      <c r="F1359" s="62" t="s">
        <v>27</v>
      </c>
      <c r="G1359" s="62" t="str">
        <f>_xlfn.IFNA(VLOOKUP($A1359,'Engaged Deals'!$A:$J,2,FALSE),"No")</f>
        <v>No</v>
      </c>
      <c r="H1359" s="62" t="s">
        <v>66</v>
      </c>
      <c r="I1359" s="229" t="s">
        <v>39</v>
      </c>
      <c r="J1359" s="341">
        <v>42961</v>
      </c>
      <c r="K1359" s="342" t="s">
        <v>2049</v>
      </c>
      <c r="L1359" s="229" t="s">
        <v>46</v>
      </c>
      <c r="M1359" s="341">
        <v>42961</v>
      </c>
      <c r="N1359" s="343">
        <v>200000</v>
      </c>
      <c r="O1359" s="373">
        <f t="shared" si="21"/>
        <v>0.2</v>
      </c>
      <c r="P1359" s="344">
        <v>12</v>
      </c>
      <c r="Q1359" s="345" t="s">
        <v>1942</v>
      </c>
      <c r="R1359" s="346" t="s">
        <v>125</v>
      </c>
      <c r="S1359" s="229" t="s">
        <v>7</v>
      </c>
      <c r="T1359" s="229" t="s">
        <v>477</v>
      </c>
      <c r="U1359" s="229" t="s">
        <v>478</v>
      </c>
      <c r="V1359" s="229" t="s">
        <v>106</v>
      </c>
      <c r="W1359" s="229"/>
      <c r="Y1359" s="374" t="s">
        <v>7201</v>
      </c>
    </row>
    <row r="1360" spans="1:25" x14ac:dyDescent="0.25">
      <c r="A1360" s="229" t="s">
        <v>2635</v>
      </c>
      <c r="B1360" s="229" t="s">
        <v>59</v>
      </c>
      <c r="C1360" s="229" t="s">
        <v>468</v>
      </c>
      <c r="D1360" s="229" t="s">
        <v>2636</v>
      </c>
      <c r="E1360" s="229" t="s">
        <v>2637</v>
      </c>
      <c r="F1360" s="62" t="s">
        <v>26</v>
      </c>
      <c r="G1360" s="62" t="str">
        <f>_xlfn.IFNA(VLOOKUP($A1360,'Engaged Deals'!$A:$J,2,FALSE),"No")</f>
        <v>No</v>
      </c>
      <c r="H1360" s="62" t="s">
        <v>68</v>
      </c>
      <c r="I1360" s="229" t="s">
        <v>33</v>
      </c>
      <c r="J1360" s="341">
        <v>42814</v>
      </c>
      <c r="K1360" s="342" t="s">
        <v>2638</v>
      </c>
      <c r="L1360" s="229" t="s">
        <v>46</v>
      </c>
      <c r="M1360" s="345">
        <v>42814</v>
      </c>
      <c r="N1360" s="343">
        <v>125000</v>
      </c>
      <c r="O1360" s="373">
        <f t="shared" si="21"/>
        <v>0.125</v>
      </c>
      <c r="P1360" s="346">
        <v>12</v>
      </c>
      <c r="Q1360" s="345" t="s">
        <v>1590</v>
      </c>
      <c r="R1360" s="229" t="s">
        <v>125</v>
      </c>
      <c r="S1360" s="229" t="s">
        <v>9</v>
      </c>
      <c r="T1360" s="229" t="s">
        <v>184</v>
      </c>
      <c r="U1360" s="229" t="s">
        <v>2639</v>
      </c>
      <c r="V1360" s="229" t="s">
        <v>5539</v>
      </c>
      <c r="W1360" s="229" t="s">
        <v>757</v>
      </c>
      <c r="Y1360" s="374" t="s">
        <v>7201</v>
      </c>
    </row>
    <row r="1361" spans="1:25" x14ac:dyDescent="0.25">
      <c r="A1361" s="340" t="s">
        <v>4464</v>
      </c>
      <c r="B1361" s="229" t="s">
        <v>60</v>
      </c>
      <c r="C1361" s="229" t="s">
        <v>138</v>
      </c>
      <c r="D1361" s="229" t="s">
        <v>4465</v>
      </c>
      <c r="E1361" s="229" t="s">
        <v>4466</v>
      </c>
      <c r="F1361" s="62" t="s">
        <v>25</v>
      </c>
      <c r="G1361" s="62" t="str">
        <f>_xlfn.IFNA(VLOOKUP($A1361,'Engaged Deals'!$A:$J,2,FALSE),"No")</f>
        <v>No</v>
      </c>
      <c r="H1361" s="62" t="s">
        <v>65</v>
      </c>
      <c r="I1361" s="229" t="s">
        <v>35</v>
      </c>
      <c r="J1361" s="341">
        <v>42891</v>
      </c>
      <c r="K1361" s="342" t="s">
        <v>4467</v>
      </c>
      <c r="L1361" s="229" t="s">
        <v>46</v>
      </c>
      <c r="M1361" s="345">
        <v>42891</v>
      </c>
      <c r="N1361" s="343">
        <v>18600</v>
      </c>
      <c r="O1361" s="373">
        <f t="shared" si="21"/>
        <v>1.8599999999999998E-2</v>
      </c>
      <c r="P1361" s="344">
        <v>12</v>
      </c>
      <c r="Q1361" s="345" t="s">
        <v>5799</v>
      </c>
      <c r="R1361" s="346" t="s">
        <v>103</v>
      </c>
      <c r="S1361" s="229" t="s">
        <v>8</v>
      </c>
      <c r="T1361" s="229" t="s">
        <v>134</v>
      </c>
      <c r="U1361" s="229" t="s">
        <v>6223</v>
      </c>
      <c r="V1361" s="229" t="s">
        <v>6224</v>
      </c>
      <c r="W1361" s="229" t="s">
        <v>186</v>
      </c>
      <c r="Y1361" s="374" t="s">
        <v>7201</v>
      </c>
    </row>
    <row r="1362" spans="1:25" x14ac:dyDescent="0.25">
      <c r="A1362" s="340" t="s">
        <v>3852</v>
      </c>
      <c r="B1362" s="229" t="s">
        <v>60</v>
      </c>
      <c r="C1362" s="229" t="s">
        <v>543</v>
      </c>
      <c r="D1362" s="229" t="s">
        <v>3853</v>
      </c>
      <c r="E1362" s="229" t="s">
        <v>3854</v>
      </c>
      <c r="F1362" s="62" t="s">
        <v>6576</v>
      </c>
      <c r="G1362" s="62" t="str">
        <f>_xlfn.IFNA(VLOOKUP($A1362,'Engaged Deals'!$A:$J,2,FALSE),"No")</f>
        <v>No</v>
      </c>
      <c r="H1362" s="62" t="s">
        <v>65</v>
      </c>
      <c r="I1362" s="229" t="s">
        <v>34</v>
      </c>
      <c r="J1362" s="341">
        <v>42846</v>
      </c>
      <c r="K1362" s="342" t="s">
        <v>3855</v>
      </c>
      <c r="L1362" s="229" t="s">
        <v>48</v>
      </c>
      <c r="M1362" s="345">
        <v>42846</v>
      </c>
      <c r="N1362" s="343">
        <v>50000</v>
      </c>
      <c r="O1362" s="373">
        <f t="shared" si="21"/>
        <v>0.05</v>
      </c>
      <c r="P1362" s="344">
        <v>12</v>
      </c>
      <c r="Q1362" s="345" t="s">
        <v>7373</v>
      </c>
      <c r="R1362" s="346" t="s">
        <v>103</v>
      </c>
      <c r="S1362" s="229" t="s">
        <v>9</v>
      </c>
      <c r="T1362" s="229" t="s">
        <v>184</v>
      </c>
      <c r="U1362" s="229" t="s">
        <v>751</v>
      </c>
      <c r="V1362" s="229" t="s">
        <v>5845</v>
      </c>
      <c r="W1362" s="229"/>
      <c r="Y1362" s="374" t="s">
        <v>7201</v>
      </c>
    </row>
    <row r="1363" spans="1:25" x14ac:dyDescent="0.25">
      <c r="A1363" s="340" t="s">
        <v>1887</v>
      </c>
      <c r="B1363" s="229" t="s">
        <v>57</v>
      </c>
      <c r="C1363" s="229" t="s">
        <v>98</v>
      </c>
      <c r="D1363" s="229" t="s">
        <v>1888</v>
      </c>
      <c r="E1363" s="229" t="s">
        <v>1889</v>
      </c>
      <c r="F1363" s="62" t="s">
        <v>25</v>
      </c>
      <c r="G1363" s="62" t="str">
        <f>_xlfn.IFNA(VLOOKUP($A1363,'Engaged Deals'!$A:$J,2,FALSE),"No")</f>
        <v>Yes</v>
      </c>
      <c r="H1363" s="62" t="s">
        <v>66</v>
      </c>
      <c r="I1363" s="229" t="s">
        <v>41</v>
      </c>
      <c r="J1363" s="341">
        <v>43000</v>
      </c>
      <c r="K1363" s="342" t="s">
        <v>1890</v>
      </c>
      <c r="L1363" s="229" t="s">
        <v>46</v>
      </c>
      <c r="M1363" s="341">
        <v>43000</v>
      </c>
      <c r="N1363" s="343">
        <v>200000</v>
      </c>
      <c r="O1363" s="373">
        <f t="shared" si="21"/>
        <v>0.2</v>
      </c>
      <c r="P1363" s="344">
        <v>12</v>
      </c>
      <c r="Q1363" s="345" t="s">
        <v>504</v>
      </c>
      <c r="R1363" s="346" t="s">
        <v>125</v>
      </c>
      <c r="S1363" s="229" t="s">
        <v>8</v>
      </c>
      <c r="T1363" s="229" t="s">
        <v>104</v>
      </c>
      <c r="U1363" s="229" t="s">
        <v>105</v>
      </c>
      <c r="V1363" s="229" t="s">
        <v>106</v>
      </c>
      <c r="W1363" s="229"/>
      <c r="Y1363" s="374" t="s">
        <v>7201</v>
      </c>
    </row>
    <row r="1364" spans="1:25" x14ac:dyDescent="0.25">
      <c r="A1364" s="340" t="s">
        <v>6270</v>
      </c>
      <c r="B1364" s="229" t="s">
        <v>57</v>
      </c>
      <c r="C1364" s="229" t="s">
        <v>98</v>
      </c>
      <c r="D1364" s="229" t="s">
        <v>3206</v>
      </c>
      <c r="E1364" s="229" t="s">
        <v>6271</v>
      </c>
      <c r="F1364" s="62" t="s">
        <v>28</v>
      </c>
      <c r="G1364" s="62" t="str">
        <f>_xlfn.IFNA(VLOOKUP($A1364,'Engaged Deals'!$A:$J,2,FALSE),"No")</f>
        <v>No</v>
      </c>
      <c r="H1364" s="62" t="s">
        <v>66</v>
      </c>
      <c r="I1364" s="229" t="s">
        <v>43</v>
      </c>
      <c r="J1364" s="341">
        <v>42971</v>
      </c>
      <c r="K1364" s="342" t="s">
        <v>6360</v>
      </c>
      <c r="L1364" s="229" t="s">
        <v>46</v>
      </c>
      <c r="M1364" s="341">
        <v>42971</v>
      </c>
      <c r="N1364" s="343">
        <v>150000</v>
      </c>
      <c r="O1364" s="373">
        <f t="shared" si="21"/>
        <v>0.15</v>
      </c>
      <c r="P1364" s="344">
        <v>1</v>
      </c>
      <c r="Q1364" s="345" t="s">
        <v>5535</v>
      </c>
      <c r="R1364" s="346" t="s">
        <v>103</v>
      </c>
      <c r="S1364" s="229" t="s">
        <v>6</v>
      </c>
      <c r="T1364" s="229" t="s">
        <v>1077</v>
      </c>
      <c r="U1364" s="229" t="s">
        <v>6361</v>
      </c>
      <c r="V1364" s="229" t="s">
        <v>106</v>
      </c>
      <c r="W1364" s="229" t="s">
        <v>308</v>
      </c>
      <c r="Y1364" s="374" t="s">
        <v>7201</v>
      </c>
    </row>
    <row r="1365" spans="1:25" x14ac:dyDescent="0.25">
      <c r="A1365" s="348" t="s">
        <v>7652</v>
      </c>
      <c r="B1365" s="349" t="s">
        <v>57</v>
      </c>
      <c r="C1365" s="349" t="s">
        <v>98</v>
      </c>
      <c r="D1365" s="349" t="s">
        <v>7653</v>
      </c>
      <c r="E1365" s="349" t="s">
        <v>7654</v>
      </c>
      <c r="F1365" s="62" t="s">
        <v>28</v>
      </c>
      <c r="G1365" s="62" t="str">
        <f>_xlfn.IFNA(VLOOKUP($A1365,'Engaged Deals'!$A:$J,2,FALSE),"No")</f>
        <v>No</v>
      </c>
      <c r="H1365" s="62" t="s">
        <v>66</v>
      </c>
      <c r="I1365" s="349" t="s">
        <v>36</v>
      </c>
      <c r="J1365" s="350">
        <v>42919</v>
      </c>
      <c r="K1365" s="351" t="s">
        <v>7655</v>
      </c>
      <c r="L1365" s="349" t="s">
        <v>46</v>
      </c>
      <c r="M1365" s="350">
        <v>42919</v>
      </c>
      <c r="N1365" s="352">
        <v>50000</v>
      </c>
      <c r="O1365" s="373">
        <f t="shared" si="21"/>
        <v>0.05</v>
      </c>
      <c r="P1365" s="353">
        <v>12</v>
      </c>
      <c r="Q1365" s="354" t="s">
        <v>7101</v>
      </c>
      <c r="R1365" s="355" t="s">
        <v>125</v>
      </c>
      <c r="S1365" s="349" t="s">
        <v>9</v>
      </c>
      <c r="T1365" s="349" t="s">
        <v>184</v>
      </c>
      <c r="U1365" s="349" t="s">
        <v>589</v>
      </c>
      <c r="V1365" s="229" t="s">
        <v>106</v>
      </c>
      <c r="W1365" s="229"/>
      <c r="Y1365" s="374" t="s">
        <v>7201</v>
      </c>
    </row>
    <row r="1366" spans="1:25" x14ac:dyDescent="0.25">
      <c r="A1366" s="340" t="s">
        <v>3579</v>
      </c>
      <c r="B1366" s="229" t="s">
        <v>56</v>
      </c>
      <c r="C1366" s="229" t="s">
        <v>161</v>
      </c>
      <c r="D1366" s="229" t="s">
        <v>3580</v>
      </c>
      <c r="E1366" s="229" t="s">
        <v>3581</v>
      </c>
      <c r="F1366" s="62" t="s">
        <v>26</v>
      </c>
      <c r="G1366" s="62" t="str">
        <f>_xlfn.IFNA(VLOOKUP($A1366,'Engaged Deals'!$A:$J,2,FALSE),"No")</f>
        <v>No</v>
      </c>
      <c r="H1366" s="62" t="s">
        <v>65</v>
      </c>
      <c r="I1366" s="229" t="s">
        <v>32</v>
      </c>
      <c r="J1366" s="341">
        <v>42864</v>
      </c>
      <c r="K1366" s="342" t="s">
        <v>3582</v>
      </c>
      <c r="L1366" s="229" t="s">
        <v>46</v>
      </c>
      <c r="M1366" s="345">
        <v>42864</v>
      </c>
      <c r="N1366" s="343">
        <v>75000</v>
      </c>
      <c r="O1366" s="373">
        <f t="shared" si="21"/>
        <v>7.4999999999999997E-2</v>
      </c>
      <c r="P1366" s="344">
        <v>1</v>
      </c>
      <c r="Q1366" s="345" t="s">
        <v>226</v>
      </c>
      <c r="R1366" s="346" t="s">
        <v>103</v>
      </c>
      <c r="S1366" s="229" t="s">
        <v>12</v>
      </c>
      <c r="T1366" s="229" t="s">
        <v>681</v>
      </c>
      <c r="U1366" s="229" t="s">
        <v>1545</v>
      </c>
      <c r="V1366" s="229" t="s">
        <v>5822</v>
      </c>
      <c r="W1366" s="229"/>
      <c r="Y1366" s="374" t="s">
        <v>7201</v>
      </c>
    </row>
    <row r="1367" spans="1:25" x14ac:dyDescent="0.25">
      <c r="A1367" s="348" t="s">
        <v>7244</v>
      </c>
      <c r="B1367" s="349" t="s">
        <v>56</v>
      </c>
      <c r="C1367" s="349" t="s">
        <v>235</v>
      </c>
      <c r="D1367" s="349" t="s">
        <v>7245</v>
      </c>
      <c r="E1367" s="349" t="s">
        <v>7246</v>
      </c>
      <c r="F1367" s="62" t="s">
        <v>24</v>
      </c>
      <c r="G1367" s="62" t="str">
        <f>_xlfn.IFNA(VLOOKUP($A1367,'Engaged Deals'!$A:$J,2,FALSE),"No")</f>
        <v>No</v>
      </c>
      <c r="H1367" s="62" t="s">
        <v>65</v>
      </c>
      <c r="I1367" s="349" t="s">
        <v>37</v>
      </c>
      <c r="J1367" s="350">
        <v>42915</v>
      </c>
      <c r="K1367" s="351" t="s">
        <v>7247</v>
      </c>
      <c r="L1367" s="349" t="s">
        <v>46</v>
      </c>
      <c r="M1367" s="354">
        <v>42915</v>
      </c>
      <c r="N1367" s="352">
        <v>150000</v>
      </c>
      <c r="O1367" s="373">
        <f t="shared" si="21"/>
        <v>0.15</v>
      </c>
      <c r="P1367" s="353">
        <v>12</v>
      </c>
      <c r="Q1367" s="354" t="s">
        <v>7102</v>
      </c>
      <c r="R1367" s="355" t="s">
        <v>103</v>
      </c>
      <c r="S1367" s="349" t="s">
        <v>8</v>
      </c>
      <c r="T1367" s="349" t="s">
        <v>104</v>
      </c>
      <c r="U1367" s="349"/>
      <c r="V1367" s="229" t="s">
        <v>7248</v>
      </c>
      <c r="W1367" s="229" t="s">
        <v>7249</v>
      </c>
      <c r="Y1367" s="374" t="s">
        <v>7201</v>
      </c>
    </row>
    <row r="1368" spans="1:25" x14ac:dyDescent="0.25">
      <c r="A1368" s="340" t="s">
        <v>450</v>
      </c>
      <c r="B1368" s="229" t="s">
        <v>57</v>
      </c>
      <c r="C1368" s="229" t="s">
        <v>182</v>
      </c>
      <c r="D1368" s="229" t="s">
        <v>451</v>
      </c>
      <c r="E1368" s="229" t="s">
        <v>452</v>
      </c>
      <c r="F1368" s="62" t="s">
        <v>25</v>
      </c>
      <c r="G1368" s="62" t="str">
        <f>_xlfn.IFNA(VLOOKUP($A1368,'Engaged Deals'!$A:$J,2,FALSE),"No")</f>
        <v>No</v>
      </c>
      <c r="H1368" s="62" t="s">
        <v>66</v>
      </c>
      <c r="I1368" s="229" t="s">
        <v>41</v>
      </c>
      <c r="J1368" s="341">
        <v>42992</v>
      </c>
      <c r="K1368" s="342" t="s">
        <v>453</v>
      </c>
      <c r="L1368" s="229" t="s">
        <v>46</v>
      </c>
      <c r="M1368" s="341">
        <v>42992</v>
      </c>
      <c r="N1368" s="343">
        <v>1500000</v>
      </c>
      <c r="O1368" s="373">
        <f t="shared" si="21"/>
        <v>1.5</v>
      </c>
      <c r="P1368" s="344">
        <v>12</v>
      </c>
      <c r="Q1368" s="345" t="s">
        <v>226</v>
      </c>
      <c r="R1368" s="346" t="s">
        <v>125</v>
      </c>
      <c r="S1368" s="229" t="s">
        <v>8</v>
      </c>
      <c r="T1368" s="229" t="s">
        <v>104</v>
      </c>
      <c r="U1368" s="229" t="s">
        <v>105</v>
      </c>
      <c r="V1368" s="229" t="s">
        <v>6067</v>
      </c>
      <c r="W1368" s="229" t="s">
        <v>454</v>
      </c>
      <c r="Y1368" s="374" t="s">
        <v>7201</v>
      </c>
    </row>
    <row r="1369" spans="1:25" x14ac:dyDescent="0.25">
      <c r="A1369" s="340" t="s">
        <v>5669</v>
      </c>
      <c r="B1369" s="229" t="s">
        <v>60</v>
      </c>
      <c r="C1369" s="229" t="s">
        <v>805</v>
      </c>
      <c r="D1369" s="229" t="s">
        <v>5670</v>
      </c>
      <c r="E1369" s="229" t="s">
        <v>5671</v>
      </c>
      <c r="F1369" s="62" t="s">
        <v>26</v>
      </c>
      <c r="G1369" s="62" t="str">
        <f>_xlfn.IFNA(VLOOKUP($A1369,'Engaged Deals'!$A:$J,2,FALSE),"No")</f>
        <v>No</v>
      </c>
      <c r="H1369" s="62" t="s">
        <v>65</v>
      </c>
      <c r="I1369" s="229" t="s">
        <v>32</v>
      </c>
      <c r="J1369" s="341">
        <v>42901</v>
      </c>
      <c r="K1369" s="342" t="s">
        <v>5909</v>
      </c>
      <c r="L1369" s="229" t="s">
        <v>47</v>
      </c>
      <c r="M1369" s="345">
        <v>42901</v>
      </c>
      <c r="N1369" s="343">
        <v>200000</v>
      </c>
      <c r="O1369" s="373">
        <f t="shared" si="21"/>
        <v>0.2</v>
      </c>
      <c r="P1369" s="344">
        <v>12</v>
      </c>
      <c r="Q1369" s="345" t="s">
        <v>5543</v>
      </c>
      <c r="R1369" s="346" t="s">
        <v>103</v>
      </c>
      <c r="S1369" s="229" t="s">
        <v>7</v>
      </c>
      <c r="T1369" s="229" t="s">
        <v>477</v>
      </c>
      <c r="U1369" s="229" t="s">
        <v>2539</v>
      </c>
      <c r="V1369" s="229" t="s">
        <v>5910</v>
      </c>
      <c r="W1369" s="229" t="s">
        <v>186</v>
      </c>
      <c r="Y1369" s="374" t="s">
        <v>7201</v>
      </c>
    </row>
    <row r="1370" spans="1:25" x14ac:dyDescent="0.25">
      <c r="A1370" s="340" t="s">
        <v>1223</v>
      </c>
      <c r="B1370" s="229" t="s">
        <v>59</v>
      </c>
      <c r="C1370" s="229" t="s">
        <v>468</v>
      </c>
      <c r="D1370" s="229" t="s">
        <v>1224</v>
      </c>
      <c r="E1370" s="229" t="s">
        <v>1225</v>
      </c>
      <c r="F1370" s="62" t="s">
        <v>25</v>
      </c>
      <c r="G1370" s="62" t="str">
        <f>_xlfn.IFNA(VLOOKUP($A1370,'Engaged Deals'!$A:$J,2,FALSE),"No")</f>
        <v>No</v>
      </c>
      <c r="H1370" s="62" t="s">
        <v>65</v>
      </c>
      <c r="I1370" s="229" t="s">
        <v>41</v>
      </c>
      <c r="J1370" s="341">
        <v>42916</v>
      </c>
      <c r="K1370" s="342" t="s">
        <v>1226</v>
      </c>
      <c r="L1370" s="229" t="s">
        <v>47</v>
      </c>
      <c r="M1370" s="345">
        <v>42916</v>
      </c>
      <c r="N1370" s="343">
        <v>324600</v>
      </c>
      <c r="O1370" s="373">
        <f t="shared" si="21"/>
        <v>0.3246</v>
      </c>
      <c r="P1370" s="344">
        <v>12</v>
      </c>
      <c r="Q1370" s="345" t="s">
        <v>445</v>
      </c>
      <c r="R1370" s="346" t="s">
        <v>103</v>
      </c>
      <c r="S1370" s="199" t="s">
        <v>8</v>
      </c>
      <c r="T1370" s="229" t="s">
        <v>134</v>
      </c>
      <c r="U1370" s="229" t="s">
        <v>552</v>
      </c>
      <c r="V1370" s="229" t="s">
        <v>5831</v>
      </c>
      <c r="W1370" s="229" t="s">
        <v>313</v>
      </c>
      <c r="Y1370" s="374" t="s">
        <v>7201</v>
      </c>
    </row>
    <row r="1371" spans="1:25" x14ac:dyDescent="0.25">
      <c r="A1371" s="340" t="s">
        <v>428</v>
      </c>
      <c r="B1371" s="229" t="s">
        <v>62</v>
      </c>
      <c r="C1371" s="229" t="s">
        <v>429</v>
      </c>
      <c r="D1371" s="229" t="s">
        <v>430</v>
      </c>
      <c r="E1371" s="229" t="s">
        <v>431</v>
      </c>
      <c r="F1371" s="62" t="s">
        <v>27</v>
      </c>
      <c r="G1371" s="62" t="str">
        <f>_xlfn.IFNA(VLOOKUP($A1371,'Engaged Deals'!$A:$J,2,FALSE),"No")</f>
        <v>No</v>
      </c>
      <c r="H1371" s="62" t="s">
        <v>66</v>
      </c>
      <c r="I1371" s="229" t="s">
        <v>39</v>
      </c>
      <c r="J1371" s="341">
        <v>42996</v>
      </c>
      <c r="K1371" s="342" t="s">
        <v>432</v>
      </c>
      <c r="L1371" s="229" t="s">
        <v>46</v>
      </c>
      <c r="M1371" s="341">
        <v>42996</v>
      </c>
      <c r="N1371" s="343">
        <v>1932066</v>
      </c>
      <c r="O1371" s="373">
        <f t="shared" si="21"/>
        <v>1.9320660000000001</v>
      </c>
      <c r="P1371" s="344">
        <v>1</v>
      </c>
      <c r="Q1371" s="345" t="s">
        <v>433</v>
      </c>
      <c r="R1371" s="346" t="s">
        <v>125</v>
      </c>
      <c r="S1371" s="229" t="s">
        <v>13</v>
      </c>
      <c r="T1371" s="229" t="s">
        <v>126</v>
      </c>
      <c r="U1371" s="229" t="s">
        <v>434</v>
      </c>
      <c r="V1371" s="229" t="s">
        <v>6302</v>
      </c>
      <c r="W1371" s="229" t="s">
        <v>435</v>
      </c>
      <c r="Y1371" s="374" t="s">
        <v>7201</v>
      </c>
    </row>
    <row r="1372" spans="1:25" x14ac:dyDescent="0.25">
      <c r="A1372" s="340" t="s">
        <v>2970</v>
      </c>
      <c r="B1372" s="229" t="s">
        <v>60</v>
      </c>
      <c r="C1372" s="229" t="s">
        <v>805</v>
      </c>
      <c r="D1372" s="229" t="s">
        <v>2856</v>
      </c>
      <c r="E1372" s="229" t="s">
        <v>625</v>
      </c>
      <c r="F1372" s="62" t="s">
        <v>26</v>
      </c>
      <c r="G1372" s="62" t="str">
        <f>_xlfn.IFNA(VLOOKUP($A1372,'Engaged Deals'!$A:$J,2,FALSE),"No")</f>
        <v>No</v>
      </c>
      <c r="H1372" s="62" t="s">
        <v>65</v>
      </c>
      <c r="I1372" s="229" t="s">
        <v>32</v>
      </c>
      <c r="J1372" s="341">
        <v>42909</v>
      </c>
      <c r="K1372" s="342" t="s">
        <v>2971</v>
      </c>
      <c r="L1372" s="229" t="s">
        <v>47</v>
      </c>
      <c r="M1372" s="345">
        <v>42909</v>
      </c>
      <c r="N1372" s="343">
        <v>100000</v>
      </c>
      <c r="O1372" s="373">
        <f t="shared" si="21"/>
        <v>0.1</v>
      </c>
      <c r="P1372" s="344">
        <v>3</v>
      </c>
      <c r="Q1372" s="345" t="s">
        <v>7102</v>
      </c>
      <c r="R1372" s="346" t="s">
        <v>103</v>
      </c>
      <c r="S1372" s="229" t="s">
        <v>7</v>
      </c>
      <c r="T1372" s="229" t="s">
        <v>388</v>
      </c>
      <c r="U1372" s="229" t="s">
        <v>389</v>
      </c>
      <c r="V1372" s="229" t="s">
        <v>5585</v>
      </c>
      <c r="W1372" s="229" t="s">
        <v>667</v>
      </c>
      <c r="Y1372" s="374" t="s">
        <v>7201</v>
      </c>
    </row>
    <row r="1373" spans="1:25" x14ac:dyDescent="0.25">
      <c r="A1373" s="340" t="s">
        <v>2970</v>
      </c>
      <c r="B1373" s="229" t="s">
        <v>60</v>
      </c>
      <c r="C1373" s="229" t="s">
        <v>805</v>
      </c>
      <c r="D1373" s="229" t="s">
        <v>2856</v>
      </c>
      <c r="E1373" s="229" t="s">
        <v>625</v>
      </c>
      <c r="F1373" s="62" t="s">
        <v>26</v>
      </c>
      <c r="G1373" s="62" t="str">
        <f>_xlfn.IFNA(VLOOKUP($A1373,'Engaged Deals'!$A:$J,2,FALSE),"No")</f>
        <v>No</v>
      </c>
      <c r="H1373" s="62" t="s">
        <v>65</v>
      </c>
      <c r="I1373" s="229" t="s">
        <v>32</v>
      </c>
      <c r="J1373" s="341">
        <v>42909</v>
      </c>
      <c r="K1373" s="342" t="s">
        <v>2971</v>
      </c>
      <c r="L1373" s="229" t="s">
        <v>47</v>
      </c>
      <c r="M1373" s="345">
        <v>42909</v>
      </c>
      <c r="N1373" s="343">
        <v>25000</v>
      </c>
      <c r="O1373" s="373">
        <f t="shared" si="21"/>
        <v>2.5000000000000001E-2</v>
      </c>
      <c r="P1373" s="344">
        <v>1</v>
      </c>
      <c r="Q1373" s="345" t="s">
        <v>7102</v>
      </c>
      <c r="R1373" s="346" t="s">
        <v>292</v>
      </c>
      <c r="S1373" s="229" t="s">
        <v>7</v>
      </c>
      <c r="T1373" s="229" t="s">
        <v>477</v>
      </c>
      <c r="U1373" s="229" t="s">
        <v>1138</v>
      </c>
      <c r="V1373" s="229" t="s">
        <v>5585</v>
      </c>
      <c r="W1373" s="229" t="s">
        <v>667</v>
      </c>
      <c r="Y1373" s="374" t="s">
        <v>7201</v>
      </c>
    </row>
    <row r="1374" spans="1:25" x14ac:dyDescent="0.25">
      <c r="A1374" s="340" t="s">
        <v>2337</v>
      </c>
      <c r="B1374" s="229" t="s">
        <v>57</v>
      </c>
      <c r="C1374" s="229" t="s">
        <v>98</v>
      </c>
      <c r="D1374" s="229" t="s">
        <v>2338</v>
      </c>
      <c r="E1374" s="229" t="s">
        <v>2339</v>
      </c>
      <c r="F1374" s="62" t="s">
        <v>26</v>
      </c>
      <c r="G1374" s="62" t="str">
        <f>_xlfn.IFNA(VLOOKUP($A1374,'Engaged Deals'!$A:$J,2,FALSE),"No")</f>
        <v>No</v>
      </c>
      <c r="H1374" s="62" t="s">
        <v>65</v>
      </c>
      <c r="I1374" s="229" t="s">
        <v>32</v>
      </c>
      <c r="J1374" s="341">
        <v>42859</v>
      </c>
      <c r="K1374" s="342" t="s">
        <v>2340</v>
      </c>
      <c r="L1374" s="229" t="s">
        <v>46</v>
      </c>
      <c r="M1374" s="345">
        <v>42859</v>
      </c>
      <c r="N1374" s="343">
        <v>151000</v>
      </c>
      <c r="O1374" s="373">
        <f t="shared" si="21"/>
        <v>0.151</v>
      </c>
      <c r="P1374" s="344">
        <v>12</v>
      </c>
      <c r="Q1374" s="345" t="s">
        <v>102</v>
      </c>
      <c r="R1374" s="346" t="s">
        <v>125</v>
      </c>
      <c r="S1374" s="229" t="s">
        <v>8</v>
      </c>
      <c r="T1374" s="229" t="s">
        <v>104</v>
      </c>
      <c r="U1374" s="229"/>
      <c r="V1374" s="229" t="s">
        <v>106</v>
      </c>
      <c r="W1374" s="229" t="s">
        <v>297</v>
      </c>
      <c r="Y1374" s="374" t="s">
        <v>7201</v>
      </c>
    </row>
    <row r="1375" spans="1:25" x14ac:dyDescent="0.25">
      <c r="A1375" s="340" t="s">
        <v>222</v>
      </c>
      <c r="B1375" s="229" t="s">
        <v>56</v>
      </c>
      <c r="C1375" s="229" t="s">
        <v>194</v>
      </c>
      <c r="D1375" s="229" t="s">
        <v>223</v>
      </c>
      <c r="E1375" s="229" t="s">
        <v>224</v>
      </c>
      <c r="F1375" s="62" t="s">
        <v>27</v>
      </c>
      <c r="G1375" s="62" t="str">
        <f>_xlfn.IFNA(VLOOKUP($A1375,'Engaged Deals'!$A:$J,2,FALSE),"No")</f>
        <v>Yes</v>
      </c>
      <c r="H1375" s="62" t="s">
        <v>66</v>
      </c>
      <c r="I1375" s="229" t="s">
        <v>40</v>
      </c>
      <c r="J1375" s="341">
        <v>42972</v>
      </c>
      <c r="K1375" s="342" t="s">
        <v>225</v>
      </c>
      <c r="L1375" s="229" t="s">
        <v>46</v>
      </c>
      <c r="M1375" s="341">
        <v>42972</v>
      </c>
      <c r="N1375" s="343">
        <v>4000000</v>
      </c>
      <c r="O1375" s="373">
        <f t="shared" si="21"/>
        <v>4</v>
      </c>
      <c r="P1375" s="344">
        <v>12</v>
      </c>
      <c r="Q1375" s="345" t="s">
        <v>5608</v>
      </c>
      <c r="R1375" s="346" t="s">
        <v>103</v>
      </c>
      <c r="S1375" s="229" t="s">
        <v>8</v>
      </c>
      <c r="T1375" s="229" t="s">
        <v>158</v>
      </c>
      <c r="U1375" s="229" t="s">
        <v>5803</v>
      </c>
      <c r="V1375" s="229" t="s">
        <v>6291</v>
      </c>
      <c r="W1375" s="229" t="s">
        <v>227</v>
      </c>
      <c r="X1375" s="1" t="s">
        <v>7800</v>
      </c>
      <c r="Y1375" s="374" t="s">
        <v>7201</v>
      </c>
    </row>
    <row r="1376" spans="1:25" x14ac:dyDescent="0.25">
      <c r="A1376" s="340" t="s">
        <v>3438</v>
      </c>
      <c r="B1376" s="229" t="s">
        <v>58</v>
      </c>
      <c r="C1376" s="229" t="s">
        <v>58</v>
      </c>
      <c r="D1376" s="229" t="s">
        <v>3439</v>
      </c>
      <c r="E1376" s="229" t="s">
        <v>3440</v>
      </c>
      <c r="F1376" s="62" t="s">
        <v>28</v>
      </c>
      <c r="G1376" s="62" t="str">
        <f>_xlfn.IFNA(VLOOKUP($A1376,'Engaged Deals'!$A:$J,2,FALSE),"No")</f>
        <v>No</v>
      </c>
      <c r="H1376" s="62" t="s">
        <v>67</v>
      </c>
      <c r="I1376" s="229" t="s">
        <v>34</v>
      </c>
      <c r="J1376" s="341">
        <v>43094</v>
      </c>
      <c r="K1376" s="342" t="s">
        <v>3441</v>
      </c>
      <c r="L1376" s="229" t="s">
        <v>47</v>
      </c>
      <c r="M1376" s="345">
        <v>43094</v>
      </c>
      <c r="N1376" s="343">
        <v>95238</v>
      </c>
      <c r="O1376" s="373">
        <f t="shared" si="21"/>
        <v>9.5238000000000003E-2</v>
      </c>
      <c r="P1376" s="344">
        <v>12</v>
      </c>
      <c r="Q1376" s="345" t="s">
        <v>3441</v>
      </c>
      <c r="R1376" s="346" t="s">
        <v>103</v>
      </c>
      <c r="S1376" s="229" t="s">
        <v>8</v>
      </c>
      <c r="T1376" s="229" t="s">
        <v>134</v>
      </c>
      <c r="U1376" s="229" t="s">
        <v>518</v>
      </c>
      <c r="V1376" s="229" t="s">
        <v>6490</v>
      </c>
      <c r="W1376" s="229" t="s">
        <v>667</v>
      </c>
      <c r="Y1376" s="374" t="s">
        <v>7201</v>
      </c>
    </row>
    <row r="1377" spans="1:25" x14ac:dyDescent="0.25">
      <c r="A1377" s="348" t="s">
        <v>7648</v>
      </c>
      <c r="B1377" s="349" t="s">
        <v>57</v>
      </c>
      <c r="C1377" s="349" t="s">
        <v>391</v>
      </c>
      <c r="D1377" s="349" t="s">
        <v>7649</v>
      </c>
      <c r="E1377" s="349" t="s">
        <v>316</v>
      </c>
      <c r="F1377" s="62" t="s">
        <v>26</v>
      </c>
      <c r="G1377" s="62" t="str">
        <f>_xlfn.IFNA(VLOOKUP($A1377,'Engaged Deals'!$A:$J,2,FALSE),"No")</f>
        <v>No</v>
      </c>
      <c r="H1377" s="62" t="s">
        <v>66</v>
      </c>
      <c r="I1377" s="349" t="s">
        <v>32</v>
      </c>
      <c r="J1377" s="350">
        <v>42920</v>
      </c>
      <c r="K1377" s="351" t="s">
        <v>7650</v>
      </c>
      <c r="L1377" s="349" t="s">
        <v>47</v>
      </c>
      <c r="M1377" s="350">
        <v>42920</v>
      </c>
      <c r="N1377" s="352">
        <v>50000</v>
      </c>
      <c r="O1377" s="373">
        <f t="shared" si="21"/>
        <v>0.05</v>
      </c>
      <c r="P1377" s="353">
        <v>12</v>
      </c>
      <c r="Q1377" s="354" t="s">
        <v>7651</v>
      </c>
      <c r="R1377" s="355" t="s">
        <v>125</v>
      </c>
      <c r="S1377" s="268" t="s">
        <v>7</v>
      </c>
      <c r="T1377" s="349" t="s">
        <v>477</v>
      </c>
      <c r="U1377" s="349" t="s">
        <v>1302</v>
      </c>
      <c r="V1377" s="229" t="s">
        <v>5874</v>
      </c>
      <c r="W1377" s="229" t="s">
        <v>667</v>
      </c>
      <c r="Y1377" s="374" t="s">
        <v>7201</v>
      </c>
    </row>
    <row r="1378" spans="1:25" x14ac:dyDescent="0.25">
      <c r="A1378" s="340" t="s">
        <v>5684</v>
      </c>
      <c r="B1378" s="229" t="s">
        <v>57</v>
      </c>
      <c r="C1378" s="229" t="s">
        <v>391</v>
      </c>
      <c r="D1378" s="229" t="s">
        <v>5685</v>
      </c>
      <c r="E1378" s="229" t="s">
        <v>625</v>
      </c>
      <c r="F1378" s="62" t="s">
        <v>25</v>
      </c>
      <c r="G1378" s="62" t="str">
        <f>_xlfn.IFNA(VLOOKUP($A1378,'Engaged Deals'!$A:$J,2,FALSE),"No")</f>
        <v>No</v>
      </c>
      <c r="H1378" s="62" t="s">
        <v>65</v>
      </c>
      <c r="I1378" s="229" t="s">
        <v>35</v>
      </c>
      <c r="J1378" s="341">
        <v>42904</v>
      </c>
      <c r="K1378" s="342" t="s">
        <v>5967</v>
      </c>
      <c r="L1378" s="229" t="s">
        <v>46</v>
      </c>
      <c r="M1378" s="345">
        <v>42904</v>
      </c>
      <c r="N1378" s="343">
        <v>150000</v>
      </c>
      <c r="O1378" s="373">
        <f t="shared" si="21"/>
        <v>0.15</v>
      </c>
      <c r="P1378" s="344">
        <v>2</v>
      </c>
      <c r="Q1378" s="345" t="s">
        <v>5535</v>
      </c>
      <c r="R1378" s="346" t="s">
        <v>103</v>
      </c>
      <c r="S1378" s="229" t="s">
        <v>8</v>
      </c>
      <c r="T1378" s="229" t="s">
        <v>104</v>
      </c>
      <c r="U1378" s="229" t="s">
        <v>838</v>
      </c>
      <c r="V1378" s="229" t="s">
        <v>5968</v>
      </c>
      <c r="W1378" s="229"/>
      <c r="Y1378" s="374" t="s">
        <v>7201</v>
      </c>
    </row>
    <row r="1379" spans="1:25" x14ac:dyDescent="0.25">
      <c r="A1379" s="340" t="s">
        <v>3849</v>
      </c>
      <c r="B1379" s="229" t="s">
        <v>57</v>
      </c>
      <c r="C1379" s="229" t="s">
        <v>98</v>
      </c>
      <c r="D1379" s="229" t="s">
        <v>3055</v>
      </c>
      <c r="E1379" s="229" t="s">
        <v>3850</v>
      </c>
      <c r="F1379" s="62" t="s">
        <v>28</v>
      </c>
      <c r="G1379" s="62" t="str">
        <f>_xlfn.IFNA(VLOOKUP($A1379,'Engaged Deals'!$A:$J,2,FALSE),"No")</f>
        <v>No</v>
      </c>
      <c r="H1379" s="62" t="s">
        <v>65</v>
      </c>
      <c r="I1379" s="229" t="s">
        <v>31</v>
      </c>
      <c r="J1379" s="341">
        <v>42902</v>
      </c>
      <c r="K1379" s="342" t="s">
        <v>3851</v>
      </c>
      <c r="L1379" s="229" t="s">
        <v>46</v>
      </c>
      <c r="M1379" s="345">
        <v>42902</v>
      </c>
      <c r="N1379" s="343">
        <v>50000</v>
      </c>
      <c r="O1379" s="373">
        <f t="shared" si="21"/>
        <v>0.05</v>
      </c>
      <c r="P1379" s="344">
        <v>12</v>
      </c>
      <c r="Q1379" s="345" t="s">
        <v>172</v>
      </c>
      <c r="R1379" s="346" t="s">
        <v>125</v>
      </c>
      <c r="S1379" s="229" t="s">
        <v>7</v>
      </c>
      <c r="T1379" s="229" t="s">
        <v>388</v>
      </c>
      <c r="U1379" s="229" t="s">
        <v>389</v>
      </c>
      <c r="V1379" s="229" t="s">
        <v>106</v>
      </c>
      <c r="W1379" s="229" t="s">
        <v>297</v>
      </c>
      <c r="Y1379" s="374" t="s">
        <v>7201</v>
      </c>
    </row>
    <row r="1380" spans="1:25" x14ac:dyDescent="0.25">
      <c r="A1380" s="340" t="s">
        <v>3849</v>
      </c>
      <c r="B1380" s="229" t="s">
        <v>57</v>
      </c>
      <c r="C1380" s="229" t="s">
        <v>98</v>
      </c>
      <c r="D1380" s="229" t="s">
        <v>3055</v>
      </c>
      <c r="E1380" s="229" t="s">
        <v>3850</v>
      </c>
      <c r="F1380" s="62" t="s">
        <v>28</v>
      </c>
      <c r="G1380" s="62" t="str">
        <f>_xlfn.IFNA(VLOOKUP($A1380,'Engaged Deals'!$A:$J,2,FALSE),"No")</f>
        <v>No</v>
      </c>
      <c r="H1380" s="62" t="s">
        <v>65</v>
      </c>
      <c r="I1380" s="229" t="s">
        <v>31</v>
      </c>
      <c r="J1380" s="341">
        <v>42902</v>
      </c>
      <c r="K1380" s="342" t="s">
        <v>3851</v>
      </c>
      <c r="L1380" s="229" t="s">
        <v>46</v>
      </c>
      <c r="M1380" s="345">
        <v>42902</v>
      </c>
      <c r="N1380" s="343">
        <v>50000</v>
      </c>
      <c r="O1380" s="373">
        <f t="shared" si="21"/>
        <v>0.05</v>
      </c>
      <c r="P1380" s="344">
        <v>12</v>
      </c>
      <c r="Q1380" s="345" t="s">
        <v>172</v>
      </c>
      <c r="R1380" s="346" t="s">
        <v>125</v>
      </c>
      <c r="S1380" s="199" t="s">
        <v>8</v>
      </c>
      <c r="T1380" s="229" t="s">
        <v>104</v>
      </c>
      <c r="U1380" s="229"/>
      <c r="V1380" s="229" t="s">
        <v>106</v>
      </c>
      <c r="W1380" s="229" t="s">
        <v>297</v>
      </c>
      <c r="Y1380" s="374" t="s">
        <v>7201</v>
      </c>
    </row>
    <row r="1381" spans="1:25" x14ac:dyDescent="0.25">
      <c r="A1381" s="340" t="s">
        <v>2043</v>
      </c>
      <c r="B1381" s="229" t="s">
        <v>62</v>
      </c>
      <c r="C1381" s="229" t="s">
        <v>1065</v>
      </c>
      <c r="D1381" s="229" t="s">
        <v>2044</v>
      </c>
      <c r="E1381" s="229" t="s">
        <v>316</v>
      </c>
      <c r="F1381" s="62" t="s">
        <v>26</v>
      </c>
      <c r="G1381" s="62" t="str">
        <f>_xlfn.IFNA(VLOOKUP($A1381,'Engaged Deals'!$A:$J,2,FALSE),"No")</f>
        <v>No</v>
      </c>
      <c r="H1381" s="62" t="s">
        <v>66</v>
      </c>
      <c r="I1381" s="229" t="s">
        <v>32</v>
      </c>
      <c r="J1381" s="341">
        <v>42972</v>
      </c>
      <c r="K1381" s="342" t="s">
        <v>2045</v>
      </c>
      <c r="L1381" s="229" t="s">
        <v>47</v>
      </c>
      <c r="M1381" s="341">
        <v>42972</v>
      </c>
      <c r="N1381" s="343">
        <v>200000</v>
      </c>
      <c r="O1381" s="373">
        <f t="shared" si="21"/>
        <v>0.2</v>
      </c>
      <c r="P1381" s="344">
        <v>12</v>
      </c>
      <c r="Q1381" s="345" t="s">
        <v>7101</v>
      </c>
      <c r="R1381" s="346" t="s">
        <v>125</v>
      </c>
      <c r="S1381" s="229" t="s">
        <v>7</v>
      </c>
      <c r="T1381" s="229" t="s">
        <v>477</v>
      </c>
      <c r="U1381" s="229" t="s">
        <v>1138</v>
      </c>
      <c r="V1381" s="229" t="s">
        <v>6073</v>
      </c>
      <c r="W1381" s="229" t="s">
        <v>757</v>
      </c>
      <c r="Y1381" s="374" t="s">
        <v>7201</v>
      </c>
    </row>
    <row r="1382" spans="1:25" x14ac:dyDescent="0.25">
      <c r="A1382" s="340" t="s">
        <v>336</v>
      </c>
      <c r="B1382" s="229" t="s">
        <v>56</v>
      </c>
      <c r="C1382" s="229" t="s">
        <v>161</v>
      </c>
      <c r="D1382" s="229" t="s">
        <v>337</v>
      </c>
      <c r="E1382" s="229" t="s">
        <v>338</v>
      </c>
      <c r="F1382" s="62" t="s">
        <v>26</v>
      </c>
      <c r="G1382" s="62" t="str">
        <f>_xlfn.IFNA(VLOOKUP($A1382,'Engaged Deals'!$A:$J,2,FALSE),"No")</f>
        <v>Yes</v>
      </c>
      <c r="H1382" s="62" t="s">
        <v>65</v>
      </c>
      <c r="I1382" s="229" t="s">
        <v>32</v>
      </c>
      <c r="J1382" s="341">
        <v>42846</v>
      </c>
      <c r="K1382" s="342" t="s">
        <v>339</v>
      </c>
      <c r="L1382" s="229" t="s">
        <v>48</v>
      </c>
      <c r="M1382" s="345">
        <v>42846</v>
      </c>
      <c r="N1382" s="343">
        <v>2000000</v>
      </c>
      <c r="O1382" s="373">
        <f t="shared" si="21"/>
        <v>2</v>
      </c>
      <c r="P1382" s="344">
        <v>12</v>
      </c>
      <c r="Q1382" s="345" t="s">
        <v>113</v>
      </c>
      <c r="R1382" s="346" t="s">
        <v>211</v>
      </c>
      <c r="S1382" s="229" t="s">
        <v>8</v>
      </c>
      <c r="T1382" s="229" t="s">
        <v>104</v>
      </c>
      <c r="U1382" s="229" t="s">
        <v>105</v>
      </c>
      <c r="V1382" s="229" t="s">
        <v>5521</v>
      </c>
      <c r="W1382" s="229" t="s">
        <v>297</v>
      </c>
      <c r="X1382" s="1" t="s">
        <v>7800</v>
      </c>
      <c r="Y1382" s="374" t="s">
        <v>7201</v>
      </c>
    </row>
    <row r="1383" spans="1:25" x14ac:dyDescent="0.25">
      <c r="A1383" s="340" t="s">
        <v>5729</v>
      </c>
      <c r="B1383" s="229" t="s">
        <v>57</v>
      </c>
      <c r="C1383" s="229" t="s">
        <v>182</v>
      </c>
      <c r="D1383" s="229" t="s">
        <v>5730</v>
      </c>
      <c r="E1383" s="229" t="s">
        <v>316</v>
      </c>
      <c r="F1383" s="62" t="s">
        <v>28</v>
      </c>
      <c r="G1383" s="62" t="str">
        <f>_xlfn.IFNA(VLOOKUP($A1383,'Engaged Deals'!$A:$J,2,FALSE),"No")</f>
        <v>No</v>
      </c>
      <c r="H1383" s="62" t="s">
        <v>65</v>
      </c>
      <c r="I1383" s="229" t="s">
        <v>34</v>
      </c>
      <c r="J1383" s="341">
        <v>42907</v>
      </c>
      <c r="K1383" s="342" t="s">
        <v>6139</v>
      </c>
      <c r="L1383" s="229" t="s">
        <v>142</v>
      </c>
      <c r="M1383" s="345">
        <v>42907</v>
      </c>
      <c r="N1383" s="343">
        <v>50000</v>
      </c>
      <c r="O1383" s="373">
        <f t="shared" si="21"/>
        <v>0.05</v>
      </c>
      <c r="P1383" s="344">
        <v>12</v>
      </c>
      <c r="Q1383" s="345" t="s">
        <v>6513</v>
      </c>
      <c r="R1383" s="346" t="s">
        <v>125</v>
      </c>
      <c r="S1383" s="229" t="s">
        <v>8</v>
      </c>
      <c r="T1383" s="229" t="s">
        <v>134</v>
      </c>
      <c r="U1383" s="229" t="s">
        <v>518</v>
      </c>
      <c r="V1383" s="229" t="s">
        <v>6105</v>
      </c>
      <c r="W1383" s="229" t="s">
        <v>356</v>
      </c>
      <c r="Y1383" s="374" t="s">
        <v>7201</v>
      </c>
    </row>
    <row r="1384" spans="1:25" x14ac:dyDescent="0.25">
      <c r="A1384" s="340" t="s">
        <v>3352</v>
      </c>
      <c r="B1384" s="229" t="s">
        <v>62</v>
      </c>
      <c r="C1384" s="229" t="s">
        <v>1065</v>
      </c>
      <c r="D1384" s="229" t="s">
        <v>3353</v>
      </c>
      <c r="E1384" s="229" t="s">
        <v>1781</v>
      </c>
      <c r="F1384" s="62" t="s">
        <v>27</v>
      </c>
      <c r="G1384" s="62" t="str">
        <f>_xlfn.IFNA(VLOOKUP($A1384,'Engaged Deals'!$A:$J,2,FALSE),"No")</f>
        <v>No</v>
      </c>
      <c r="H1384" s="62" t="s">
        <v>67</v>
      </c>
      <c r="I1384" s="229" t="s">
        <v>39</v>
      </c>
      <c r="J1384" s="341">
        <v>43099</v>
      </c>
      <c r="K1384" s="342" t="s">
        <v>3354</v>
      </c>
      <c r="L1384" s="229" t="s">
        <v>47</v>
      </c>
      <c r="M1384" s="345">
        <v>43099</v>
      </c>
      <c r="N1384" s="343">
        <v>100000</v>
      </c>
      <c r="O1384" s="373">
        <f t="shared" si="21"/>
        <v>0.1</v>
      </c>
      <c r="P1384" s="344">
        <v>1</v>
      </c>
      <c r="Q1384" s="345" t="s">
        <v>305</v>
      </c>
      <c r="R1384" s="346" t="s">
        <v>103</v>
      </c>
      <c r="S1384" s="229" t="s">
        <v>7</v>
      </c>
      <c r="T1384" s="229" t="s">
        <v>477</v>
      </c>
      <c r="U1384" s="229" t="s">
        <v>1138</v>
      </c>
      <c r="V1384" s="229" t="s">
        <v>5526</v>
      </c>
      <c r="W1384" s="229" t="s">
        <v>313</v>
      </c>
      <c r="Y1384" s="374" t="s">
        <v>7201</v>
      </c>
    </row>
    <row r="1385" spans="1:25" x14ac:dyDescent="0.25">
      <c r="A1385" s="275" t="s">
        <v>6988</v>
      </c>
      <c r="B1385" s="199" t="s">
        <v>56</v>
      </c>
      <c r="C1385" s="199" t="s">
        <v>161</v>
      </c>
      <c r="D1385" s="199" t="s">
        <v>294</v>
      </c>
      <c r="E1385" s="199" t="s">
        <v>6989</v>
      </c>
      <c r="F1385" s="62" t="s">
        <v>26</v>
      </c>
      <c r="G1385" s="62" t="str">
        <f>_xlfn.IFNA(VLOOKUP($A1385,'Engaged Deals'!$A:$J,2,FALSE),"No")</f>
        <v>Yes</v>
      </c>
      <c r="H1385" s="62" t="s">
        <v>67</v>
      </c>
      <c r="I1385" s="199" t="s">
        <v>32</v>
      </c>
      <c r="J1385" s="233">
        <v>43066</v>
      </c>
      <c r="K1385" s="234" t="s">
        <v>7051</v>
      </c>
      <c r="L1385" s="199" t="s">
        <v>47</v>
      </c>
      <c r="M1385" s="235">
        <v>43066</v>
      </c>
      <c r="N1385" s="236">
        <v>450000</v>
      </c>
      <c r="O1385" s="373">
        <f t="shared" si="21"/>
        <v>0.45</v>
      </c>
      <c r="P1385" s="276">
        <v>12</v>
      </c>
      <c r="Q1385" s="235" t="s">
        <v>7711</v>
      </c>
      <c r="R1385" s="237" t="s">
        <v>125</v>
      </c>
      <c r="S1385" s="199" t="s">
        <v>8</v>
      </c>
      <c r="T1385" s="199" t="s">
        <v>104</v>
      </c>
      <c r="U1385" s="199" t="s">
        <v>105</v>
      </c>
      <c r="V1385" s="199" t="s">
        <v>6716</v>
      </c>
      <c r="W1385" s="199" t="s">
        <v>221</v>
      </c>
      <c r="Y1385" s="374" t="s">
        <v>7201</v>
      </c>
    </row>
    <row r="1386" spans="1:25" x14ac:dyDescent="0.25">
      <c r="A1386" s="275" t="s">
        <v>6988</v>
      </c>
      <c r="B1386" s="199" t="s">
        <v>56</v>
      </c>
      <c r="C1386" s="199" t="s">
        <v>161</v>
      </c>
      <c r="D1386" s="199" t="s">
        <v>294</v>
      </c>
      <c r="E1386" s="199" t="s">
        <v>6989</v>
      </c>
      <c r="F1386" s="62" t="s">
        <v>26</v>
      </c>
      <c r="G1386" s="62" t="str">
        <f>_xlfn.IFNA(VLOOKUP($A1386,'Engaged Deals'!$A:$J,2,FALSE),"No")</f>
        <v>Yes</v>
      </c>
      <c r="H1386" s="62" t="s">
        <v>67</v>
      </c>
      <c r="I1386" s="199" t="s">
        <v>32</v>
      </c>
      <c r="J1386" s="233">
        <v>43066</v>
      </c>
      <c r="K1386" s="234" t="s">
        <v>7051</v>
      </c>
      <c r="L1386" s="199" t="s">
        <v>47</v>
      </c>
      <c r="M1386" s="235">
        <v>43066</v>
      </c>
      <c r="N1386" s="236">
        <v>200000</v>
      </c>
      <c r="O1386" s="373">
        <f t="shared" si="21"/>
        <v>0.2</v>
      </c>
      <c r="P1386" s="276">
        <v>12</v>
      </c>
      <c r="Q1386" s="235" t="s">
        <v>7720</v>
      </c>
      <c r="R1386" s="237" t="s">
        <v>125</v>
      </c>
      <c r="S1386" s="199" t="s">
        <v>18</v>
      </c>
      <c r="T1386" s="199" t="s">
        <v>316</v>
      </c>
      <c r="U1386" s="199" t="s">
        <v>6370</v>
      </c>
      <c r="V1386" s="199" t="s">
        <v>6716</v>
      </c>
      <c r="W1386" s="199" t="s">
        <v>221</v>
      </c>
      <c r="Y1386" s="374" t="s">
        <v>7201</v>
      </c>
    </row>
    <row r="1387" spans="1:25" x14ac:dyDescent="0.25">
      <c r="A1387" s="278" t="s">
        <v>7775</v>
      </c>
      <c r="B1387" s="268" t="s">
        <v>59</v>
      </c>
      <c r="C1387" s="268" t="s">
        <v>468</v>
      </c>
      <c r="D1387" s="268" t="s">
        <v>7776</v>
      </c>
      <c r="E1387" s="268" t="s">
        <v>7777</v>
      </c>
      <c r="F1387" s="62" t="s">
        <v>26</v>
      </c>
      <c r="G1387" s="62" t="str">
        <f>_xlfn.IFNA(VLOOKUP($A1387,'Engaged Deals'!$A:$J,2,FALSE),"No")</f>
        <v>No</v>
      </c>
      <c r="H1387" s="62" t="s">
        <v>67</v>
      </c>
      <c r="I1387" s="268" t="s">
        <v>32</v>
      </c>
      <c r="J1387" s="269">
        <v>43098</v>
      </c>
      <c r="K1387" s="270" t="s">
        <v>7739</v>
      </c>
      <c r="L1387" s="268" t="s">
        <v>46</v>
      </c>
      <c r="M1387" s="279">
        <v>43098</v>
      </c>
      <c r="N1387" s="271">
        <v>50000</v>
      </c>
      <c r="O1387" s="373">
        <f t="shared" si="21"/>
        <v>0.05</v>
      </c>
      <c r="P1387" s="280">
        <v>12</v>
      </c>
      <c r="Q1387" s="279" t="s">
        <v>7778</v>
      </c>
      <c r="R1387" s="272" t="s">
        <v>103</v>
      </c>
      <c r="S1387" s="268" t="s">
        <v>18</v>
      </c>
      <c r="T1387" s="268" t="s">
        <v>316</v>
      </c>
      <c r="U1387" s="268" t="s">
        <v>6370</v>
      </c>
      <c r="V1387" s="199" t="s">
        <v>7779</v>
      </c>
      <c r="W1387" s="199"/>
      <c r="Y1387" s="374" t="s">
        <v>7201</v>
      </c>
    </row>
    <row r="1388" spans="1:25" x14ac:dyDescent="0.25">
      <c r="A1388" s="278" t="s">
        <v>7116</v>
      </c>
      <c r="B1388" s="268" t="s">
        <v>60</v>
      </c>
      <c r="C1388" s="268" t="s">
        <v>377</v>
      </c>
      <c r="D1388" s="268" t="s">
        <v>7117</v>
      </c>
      <c r="E1388" s="268" t="s">
        <v>7118</v>
      </c>
      <c r="F1388" s="62" t="s">
        <v>28</v>
      </c>
      <c r="G1388" s="62" t="str">
        <f>_xlfn.IFNA(VLOOKUP($A1388,'Engaged Deals'!$A:$J,2,FALSE),"No")</f>
        <v>No</v>
      </c>
      <c r="H1388" s="62" t="s">
        <v>65</v>
      </c>
      <c r="I1388" s="268" t="s">
        <v>36</v>
      </c>
      <c r="J1388" s="269">
        <v>42916</v>
      </c>
      <c r="K1388" s="270" t="s">
        <v>7119</v>
      </c>
      <c r="L1388" s="268" t="s">
        <v>142</v>
      </c>
      <c r="M1388" s="279">
        <v>42916</v>
      </c>
      <c r="N1388" s="271">
        <v>2000000</v>
      </c>
      <c r="O1388" s="373">
        <f t="shared" si="21"/>
        <v>2</v>
      </c>
      <c r="P1388" s="280">
        <v>12</v>
      </c>
      <c r="Q1388" s="279" t="s">
        <v>7101</v>
      </c>
      <c r="R1388" s="272" t="s">
        <v>103</v>
      </c>
      <c r="S1388" s="268" t="s">
        <v>8</v>
      </c>
      <c r="T1388" s="268" t="s">
        <v>134</v>
      </c>
      <c r="U1388" s="268" t="s">
        <v>518</v>
      </c>
      <c r="V1388" s="199" t="s">
        <v>7120</v>
      </c>
      <c r="W1388" s="199" t="s">
        <v>313</v>
      </c>
      <c r="Y1388" s="374" t="s">
        <v>7201</v>
      </c>
    </row>
    <row r="1389" spans="1:25" x14ac:dyDescent="0.25">
      <c r="A1389" s="278" t="s">
        <v>7183</v>
      </c>
      <c r="B1389" s="268" t="s">
        <v>56</v>
      </c>
      <c r="C1389" s="268" t="s">
        <v>161</v>
      </c>
      <c r="D1389" s="268" t="s">
        <v>630</v>
      </c>
      <c r="E1389" s="268" t="s">
        <v>7184</v>
      </c>
      <c r="F1389" s="62" t="s">
        <v>26</v>
      </c>
      <c r="G1389" s="62" t="str">
        <f>_xlfn.IFNA(VLOOKUP($A1389,'Engaged Deals'!$A:$J,2,FALSE),"No")</f>
        <v>No</v>
      </c>
      <c r="H1389" s="62" t="s">
        <v>65</v>
      </c>
      <c r="I1389" s="268" t="s">
        <v>32</v>
      </c>
      <c r="J1389" s="269">
        <v>42915</v>
      </c>
      <c r="K1389" s="270" t="s">
        <v>7185</v>
      </c>
      <c r="L1389" s="268" t="s">
        <v>47</v>
      </c>
      <c r="M1389" s="279">
        <v>42915</v>
      </c>
      <c r="N1389" s="271">
        <v>250000</v>
      </c>
      <c r="O1389" s="373">
        <f t="shared" si="21"/>
        <v>0.25</v>
      </c>
      <c r="P1389" s="280">
        <v>12</v>
      </c>
      <c r="Q1389" s="279" t="s">
        <v>7104</v>
      </c>
      <c r="R1389" s="272" t="s">
        <v>103</v>
      </c>
      <c r="S1389" s="268" t="s">
        <v>7</v>
      </c>
      <c r="T1389" s="268" t="s">
        <v>477</v>
      </c>
      <c r="U1389" s="268" t="s">
        <v>1204</v>
      </c>
      <c r="V1389" s="199" t="s">
        <v>5533</v>
      </c>
      <c r="W1389" s="199" t="s">
        <v>757</v>
      </c>
      <c r="Y1389" s="374" t="s">
        <v>7201</v>
      </c>
    </row>
    <row r="1390" spans="1:25" x14ac:dyDescent="0.25">
      <c r="A1390" s="126" t="s">
        <v>6654</v>
      </c>
      <c r="B1390" s="126" t="s">
        <v>57</v>
      </c>
      <c r="C1390" s="126" t="s">
        <v>98</v>
      </c>
      <c r="D1390" s="126" t="s">
        <v>2507</v>
      </c>
      <c r="E1390" s="126" t="s">
        <v>6655</v>
      </c>
      <c r="F1390" s="62" t="s">
        <v>25</v>
      </c>
      <c r="G1390" s="62" t="str">
        <f>_xlfn.IFNA(VLOOKUP($A1390,'Engaged Deals'!$A:$J,2,FALSE),"No")</f>
        <v>No</v>
      </c>
      <c r="H1390" s="62" t="s">
        <v>65</v>
      </c>
      <c r="I1390" s="126" t="s">
        <v>41</v>
      </c>
      <c r="J1390" s="127">
        <v>42906</v>
      </c>
      <c r="K1390" s="195">
        <v>42816</v>
      </c>
      <c r="L1390" s="126" t="s">
        <v>47</v>
      </c>
      <c r="M1390" s="195">
        <v>42906</v>
      </c>
      <c r="N1390" s="128">
        <v>50000</v>
      </c>
      <c r="O1390" s="373">
        <f t="shared" si="21"/>
        <v>0.05</v>
      </c>
      <c r="P1390" s="277">
        <v>12</v>
      </c>
      <c r="Q1390" s="127">
        <v>42824</v>
      </c>
      <c r="R1390" s="202" t="s">
        <v>125</v>
      </c>
      <c r="S1390" s="199" t="s">
        <v>8</v>
      </c>
      <c r="T1390" s="126" t="s">
        <v>162</v>
      </c>
      <c r="U1390" s="126" t="s">
        <v>105</v>
      </c>
      <c r="V1390" s="126" t="s">
        <v>6819</v>
      </c>
      <c r="W1390" s="199"/>
      <c r="Y1390" s="374" t="s">
        <v>7201</v>
      </c>
    </row>
    <row r="1391" spans="1:25" x14ac:dyDescent="0.25">
      <c r="A1391" s="275" t="s">
        <v>1189</v>
      </c>
      <c r="B1391" s="199" t="s">
        <v>57</v>
      </c>
      <c r="C1391" s="199" t="s">
        <v>98</v>
      </c>
      <c r="D1391" s="199" t="s">
        <v>1190</v>
      </c>
      <c r="E1391" s="199" t="s">
        <v>316</v>
      </c>
      <c r="F1391" s="62" t="s">
        <v>28</v>
      </c>
      <c r="G1391" s="62" t="str">
        <f>_xlfn.IFNA(VLOOKUP($A1391,'Engaged Deals'!$A:$J,2,FALSE),"No")</f>
        <v>No</v>
      </c>
      <c r="H1391" s="62" t="s">
        <v>67</v>
      </c>
      <c r="I1391" s="199" t="s">
        <v>34</v>
      </c>
      <c r="J1391" s="233">
        <v>43059</v>
      </c>
      <c r="K1391" s="234" t="s">
        <v>1191</v>
      </c>
      <c r="L1391" s="199" t="s">
        <v>47</v>
      </c>
      <c r="M1391" s="235">
        <v>43059</v>
      </c>
      <c r="N1391" s="236">
        <v>350000</v>
      </c>
      <c r="O1391" s="373">
        <f t="shared" si="21"/>
        <v>0.35</v>
      </c>
      <c r="P1391" s="276">
        <v>36</v>
      </c>
      <c r="Q1391" s="235" t="s">
        <v>660</v>
      </c>
      <c r="R1391" s="237" t="s">
        <v>103</v>
      </c>
      <c r="S1391" s="199" t="s">
        <v>7</v>
      </c>
      <c r="T1391" s="199" t="s">
        <v>477</v>
      </c>
      <c r="U1391" s="199" t="s">
        <v>478</v>
      </c>
      <c r="V1391" s="199" t="s">
        <v>106</v>
      </c>
      <c r="W1391" s="199" t="s">
        <v>1192</v>
      </c>
      <c r="Y1391" s="374" t="s">
        <v>7201</v>
      </c>
    </row>
    <row r="1392" spans="1:25" x14ac:dyDescent="0.25">
      <c r="A1392" s="275" t="s">
        <v>7627</v>
      </c>
      <c r="B1392" s="199" t="s">
        <v>57</v>
      </c>
      <c r="C1392" s="199" t="s">
        <v>1046</v>
      </c>
      <c r="D1392" s="199" t="s">
        <v>7628</v>
      </c>
      <c r="E1392" s="199" t="s">
        <v>7629</v>
      </c>
      <c r="F1392" s="62" t="s">
        <v>27</v>
      </c>
      <c r="G1392" s="62" t="str">
        <f>_xlfn.IFNA(VLOOKUP($A1392,'Engaged Deals'!$A:$J,2,FALSE),"No")</f>
        <v>No</v>
      </c>
      <c r="H1392" s="62" t="s">
        <v>66</v>
      </c>
      <c r="I1392" s="199" t="s">
        <v>39</v>
      </c>
      <c r="J1392" s="233">
        <v>42971</v>
      </c>
      <c r="K1392" s="234" t="s">
        <v>7630</v>
      </c>
      <c r="L1392" s="199" t="s">
        <v>47</v>
      </c>
      <c r="M1392" s="233">
        <v>42971</v>
      </c>
      <c r="N1392" s="236">
        <v>70000</v>
      </c>
      <c r="O1392" s="373">
        <f t="shared" si="21"/>
        <v>7.0000000000000007E-2</v>
      </c>
      <c r="P1392" s="276">
        <v>12</v>
      </c>
      <c r="Q1392" s="235" t="s">
        <v>7102</v>
      </c>
      <c r="R1392" s="237" t="s">
        <v>125</v>
      </c>
      <c r="S1392" s="199" t="s">
        <v>8</v>
      </c>
      <c r="T1392" s="199" t="s">
        <v>104</v>
      </c>
      <c r="U1392" s="199" t="s">
        <v>105</v>
      </c>
      <c r="V1392" s="199" t="s">
        <v>7631</v>
      </c>
      <c r="W1392" s="199" t="s">
        <v>667</v>
      </c>
      <c r="Y1392" s="374" t="s">
        <v>7201</v>
      </c>
    </row>
    <row r="1393" spans="1:25" x14ac:dyDescent="0.25">
      <c r="A1393" s="275" t="s">
        <v>7627</v>
      </c>
      <c r="B1393" s="199" t="s">
        <v>57</v>
      </c>
      <c r="C1393" s="199" t="s">
        <v>1046</v>
      </c>
      <c r="D1393" s="199" t="s">
        <v>7628</v>
      </c>
      <c r="E1393" s="199" t="s">
        <v>7629</v>
      </c>
      <c r="F1393" s="62" t="s">
        <v>27</v>
      </c>
      <c r="G1393" s="62" t="str">
        <f>_xlfn.IFNA(VLOOKUP($A1393,'Engaged Deals'!$A:$J,2,FALSE),"No")</f>
        <v>No</v>
      </c>
      <c r="H1393" s="62" t="s">
        <v>66</v>
      </c>
      <c r="I1393" s="199" t="s">
        <v>39</v>
      </c>
      <c r="J1393" s="233">
        <v>42971</v>
      </c>
      <c r="K1393" s="234" t="s">
        <v>7630</v>
      </c>
      <c r="L1393" s="199" t="s">
        <v>47</v>
      </c>
      <c r="M1393" s="233">
        <v>42971</v>
      </c>
      <c r="N1393" s="236">
        <v>70000</v>
      </c>
      <c r="O1393" s="373">
        <f t="shared" si="21"/>
        <v>7.0000000000000007E-2</v>
      </c>
      <c r="P1393" s="276">
        <v>1</v>
      </c>
      <c r="Q1393" s="235" t="s">
        <v>7102</v>
      </c>
      <c r="R1393" s="237" t="s">
        <v>125</v>
      </c>
      <c r="S1393" s="199" t="s">
        <v>7</v>
      </c>
      <c r="T1393" s="199" t="s">
        <v>921</v>
      </c>
      <c r="U1393" s="199" t="s">
        <v>1771</v>
      </c>
      <c r="V1393" s="199" t="s">
        <v>7631</v>
      </c>
      <c r="W1393" s="199" t="s">
        <v>667</v>
      </c>
      <c r="Y1393" s="374" t="s">
        <v>7201</v>
      </c>
    </row>
    <row r="1394" spans="1:25" x14ac:dyDescent="0.25">
      <c r="A1394" s="275" t="s">
        <v>7627</v>
      </c>
      <c r="B1394" s="199" t="s">
        <v>57</v>
      </c>
      <c r="C1394" s="199" t="s">
        <v>1046</v>
      </c>
      <c r="D1394" s="199" t="s">
        <v>7628</v>
      </c>
      <c r="E1394" s="199" t="s">
        <v>7629</v>
      </c>
      <c r="F1394" s="62" t="s">
        <v>27</v>
      </c>
      <c r="G1394" s="62" t="str">
        <f>_xlfn.IFNA(VLOOKUP($A1394,'Engaged Deals'!$A:$J,2,FALSE),"No")</f>
        <v>No</v>
      </c>
      <c r="H1394" s="62" t="s">
        <v>66</v>
      </c>
      <c r="I1394" s="199" t="s">
        <v>39</v>
      </c>
      <c r="J1394" s="233">
        <v>42971</v>
      </c>
      <c r="K1394" s="234" t="s">
        <v>7630</v>
      </c>
      <c r="L1394" s="199" t="s">
        <v>47</v>
      </c>
      <c r="M1394" s="233">
        <v>42971</v>
      </c>
      <c r="N1394" s="236">
        <v>70000</v>
      </c>
      <c r="O1394" s="373">
        <f t="shared" si="21"/>
        <v>7.0000000000000007E-2</v>
      </c>
      <c r="P1394" s="276">
        <v>12</v>
      </c>
      <c r="Q1394" s="235" t="s">
        <v>7101</v>
      </c>
      <c r="R1394" s="237" t="s">
        <v>125</v>
      </c>
      <c r="S1394" s="199" t="s">
        <v>7</v>
      </c>
      <c r="T1394" s="199" t="s">
        <v>477</v>
      </c>
      <c r="U1394" s="199" t="s">
        <v>1138</v>
      </c>
      <c r="V1394" s="199" t="s">
        <v>7631</v>
      </c>
      <c r="W1394" s="199" t="s">
        <v>667</v>
      </c>
      <c r="Y1394" s="374" t="s">
        <v>7201</v>
      </c>
    </row>
    <row r="1395" spans="1:25" x14ac:dyDescent="0.25">
      <c r="A1395" s="305" t="s">
        <v>4227</v>
      </c>
      <c r="B1395" s="306" t="s">
        <v>56</v>
      </c>
      <c r="C1395" s="306" t="s">
        <v>117</v>
      </c>
      <c r="D1395" s="306" t="s">
        <v>898</v>
      </c>
      <c r="E1395" s="306" t="s">
        <v>4228</v>
      </c>
      <c r="F1395" s="62" t="s">
        <v>25</v>
      </c>
      <c r="G1395" s="62" t="str">
        <f>_xlfn.IFNA(VLOOKUP($A1395,'Engaged Deals'!$A:$J,2,FALSE),"No")</f>
        <v>No</v>
      </c>
      <c r="H1395" s="62" t="s">
        <v>65</v>
      </c>
      <c r="I1395" s="306" t="s">
        <v>35</v>
      </c>
      <c r="J1395" s="307">
        <v>42853</v>
      </c>
      <c r="K1395" s="308" t="s">
        <v>4229</v>
      </c>
      <c r="L1395" s="306" t="s">
        <v>48</v>
      </c>
      <c r="M1395" s="308">
        <v>42853</v>
      </c>
      <c r="N1395" s="309">
        <v>30000</v>
      </c>
      <c r="O1395" s="373">
        <f t="shared" si="21"/>
        <v>0.03</v>
      </c>
      <c r="P1395" s="310">
        <v>12</v>
      </c>
      <c r="Q1395" s="311">
        <v>42797</v>
      </c>
      <c r="R1395" s="310" t="s">
        <v>103</v>
      </c>
      <c r="S1395" s="306" t="s">
        <v>8</v>
      </c>
      <c r="T1395" s="306" t="s">
        <v>104</v>
      </c>
      <c r="U1395" s="306" t="s">
        <v>513</v>
      </c>
      <c r="V1395" s="306" t="s">
        <v>5813</v>
      </c>
      <c r="W1395" s="306" t="s">
        <v>4230</v>
      </c>
      <c r="Y1395" s="374" t="s">
        <v>7201</v>
      </c>
    </row>
    <row r="1396" spans="1:25" x14ac:dyDescent="0.25">
      <c r="A1396" s="275" t="s">
        <v>2788</v>
      </c>
      <c r="B1396" s="199" t="s">
        <v>57</v>
      </c>
      <c r="C1396" s="199" t="s">
        <v>1348</v>
      </c>
      <c r="D1396" s="199" t="s">
        <v>2789</v>
      </c>
      <c r="E1396" s="199" t="s">
        <v>2790</v>
      </c>
      <c r="F1396" s="62" t="s">
        <v>28</v>
      </c>
      <c r="G1396" s="62" t="str">
        <f>_xlfn.IFNA(VLOOKUP($A1396,'Engaged Deals'!$A:$J,2,FALSE),"No")</f>
        <v>No</v>
      </c>
      <c r="H1396" s="62" t="s">
        <v>65</v>
      </c>
      <c r="I1396" s="199" t="s">
        <v>43</v>
      </c>
      <c r="J1396" s="233">
        <v>42895</v>
      </c>
      <c r="K1396" s="234" t="s">
        <v>2791</v>
      </c>
      <c r="L1396" s="199" t="s">
        <v>46</v>
      </c>
      <c r="M1396" s="235">
        <v>42895</v>
      </c>
      <c r="N1396" s="236">
        <v>105000</v>
      </c>
      <c r="O1396" s="373">
        <f t="shared" si="21"/>
        <v>0.105</v>
      </c>
      <c r="P1396" s="276">
        <v>12</v>
      </c>
      <c r="Q1396" s="235" t="s">
        <v>2088</v>
      </c>
      <c r="R1396" s="237" t="s">
        <v>125</v>
      </c>
      <c r="S1396" s="199" t="s">
        <v>7</v>
      </c>
      <c r="T1396" s="199" t="s">
        <v>477</v>
      </c>
      <c r="U1396" s="199"/>
      <c r="V1396" s="199" t="s">
        <v>5954</v>
      </c>
      <c r="W1396" s="199" t="s">
        <v>667</v>
      </c>
      <c r="Y1396" s="374" t="s">
        <v>7201</v>
      </c>
    </row>
    <row r="1397" spans="1:25" x14ac:dyDescent="0.25">
      <c r="A1397" s="275" t="s">
        <v>2231</v>
      </c>
      <c r="B1397" s="199" t="s">
        <v>56</v>
      </c>
      <c r="C1397" s="199" t="s">
        <v>194</v>
      </c>
      <c r="D1397" s="199" t="s">
        <v>2232</v>
      </c>
      <c r="E1397" s="199" t="s">
        <v>2233</v>
      </c>
      <c r="F1397" s="62" t="s">
        <v>27</v>
      </c>
      <c r="G1397" s="62" t="str">
        <f>_xlfn.IFNA(VLOOKUP($A1397,'Engaged Deals'!$A:$J,2,FALSE),"No")</f>
        <v>No</v>
      </c>
      <c r="H1397" s="62" t="s">
        <v>65</v>
      </c>
      <c r="I1397" s="199" t="s">
        <v>39</v>
      </c>
      <c r="J1397" s="233">
        <v>42906</v>
      </c>
      <c r="K1397" s="234" t="s">
        <v>2234</v>
      </c>
      <c r="L1397" s="199" t="s">
        <v>47</v>
      </c>
      <c r="M1397" s="235">
        <v>42906</v>
      </c>
      <c r="N1397" s="236">
        <v>170000</v>
      </c>
      <c r="O1397" s="373">
        <f t="shared" si="21"/>
        <v>0.17</v>
      </c>
      <c r="P1397" s="276">
        <v>12</v>
      </c>
      <c r="Q1397" s="235" t="s">
        <v>7102</v>
      </c>
      <c r="R1397" s="237" t="s">
        <v>103</v>
      </c>
      <c r="S1397" s="199" t="s">
        <v>7</v>
      </c>
      <c r="T1397" s="199" t="s">
        <v>477</v>
      </c>
      <c r="U1397" s="199" t="s">
        <v>478</v>
      </c>
      <c r="V1397" s="199" t="s">
        <v>5951</v>
      </c>
      <c r="W1397" s="199" t="s">
        <v>356</v>
      </c>
      <c r="Y1397" s="374" t="s">
        <v>7201</v>
      </c>
    </row>
    <row r="1398" spans="1:25" x14ac:dyDescent="0.25">
      <c r="A1398" s="126" t="s">
        <v>7791</v>
      </c>
      <c r="B1398" s="126" t="s">
        <v>57</v>
      </c>
      <c r="C1398" s="126" t="s">
        <v>391</v>
      </c>
      <c r="D1398" s="126" t="s">
        <v>7792</v>
      </c>
      <c r="E1398" s="126" t="s">
        <v>7793</v>
      </c>
      <c r="F1398" s="62" t="s">
        <v>24</v>
      </c>
      <c r="G1398" s="62" t="str">
        <f>_xlfn.IFNA(VLOOKUP($A1398,'Engaged Deals'!$A:$J,2,FALSE),"No")</f>
        <v>No</v>
      </c>
      <c r="H1398" s="62" t="s">
        <v>67</v>
      </c>
      <c r="I1398" s="126" t="s">
        <v>37</v>
      </c>
      <c r="J1398" s="127">
        <v>43100</v>
      </c>
      <c r="K1398" s="195">
        <v>42794</v>
      </c>
      <c r="L1398" s="126" t="s">
        <v>47</v>
      </c>
      <c r="M1398" s="195">
        <v>43100</v>
      </c>
      <c r="N1398" s="128">
        <v>12000</v>
      </c>
      <c r="O1398" s="373">
        <f t="shared" si="21"/>
        <v>1.2E-2</v>
      </c>
      <c r="P1398" s="277">
        <v>12</v>
      </c>
      <c r="Q1398" s="127">
        <v>42808</v>
      </c>
      <c r="R1398" s="202" t="s">
        <v>103</v>
      </c>
      <c r="S1398" s="199" t="s">
        <v>9</v>
      </c>
      <c r="T1398" s="126" t="s">
        <v>7127</v>
      </c>
      <c r="U1398" s="126" t="s">
        <v>185</v>
      </c>
      <c r="V1398" s="126" t="s">
        <v>7454</v>
      </c>
      <c r="W1398" s="199"/>
      <c r="Y1398" s="374" t="s">
        <v>7201</v>
      </c>
    </row>
    <row r="1399" spans="1:25" x14ac:dyDescent="0.25">
      <c r="A1399" s="275" t="s">
        <v>724</v>
      </c>
      <c r="B1399" s="199" t="s">
        <v>58</v>
      </c>
      <c r="C1399" s="199" t="s">
        <v>58</v>
      </c>
      <c r="D1399" s="199" t="s">
        <v>725</v>
      </c>
      <c r="E1399" s="199" t="s">
        <v>726</v>
      </c>
      <c r="F1399" s="62" t="s">
        <v>28</v>
      </c>
      <c r="G1399" s="62" t="str">
        <f>_xlfn.IFNA(VLOOKUP($A1399,'Engaged Deals'!$A:$J,2,FALSE),"No")</f>
        <v>Yes</v>
      </c>
      <c r="H1399" s="62" t="s">
        <v>66</v>
      </c>
      <c r="I1399" s="199" t="s">
        <v>31</v>
      </c>
      <c r="J1399" s="233">
        <v>42968</v>
      </c>
      <c r="K1399" s="234" t="s">
        <v>727</v>
      </c>
      <c r="L1399" s="199" t="s">
        <v>47</v>
      </c>
      <c r="M1399" s="233">
        <v>42968</v>
      </c>
      <c r="N1399" s="236">
        <v>571428</v>
      </c>
      <c r="O1399" s="373">
        <f t="shared" si="21"/>
        <v>0.57142800000000005</v>
      </c>
      <c r="P1399" s="276">
        <v>3</v>
      </c>
      <c r="Q1399" s="235" t="s">
        <v>7102</v>
      </c>
      <c r="R1399" s="237" t="s">
        <v>103</v>
      </c>
      <c r="S1399" s="199" t="s">
        <v>8</v>
      </c>
      <c r="T1399" s="199" t="s">
        <v>158</v>
      </c>
      <c r="U1399" s="199" t="s">
        <v>5501</v>
      </c>
      <c r="V1399" s="199" t="s">
        <v>5861</v>
      </c>
      <c r="W1399" s="199" t="s">
        <v>728</v>
      </c>
      <c r="X1399" s="1" t="s">
        <v>7800</v>
      </c>
      <c r="Y1399" s="374" t="s">
        <v>7201</v>
      </c>
    </row>
    <row r="1400" spans="1:25" x14ac:dyDescent="0.25">
      <c r="A1400" s="275" t="s">
        <v>5708</v>
      </c>
      <c r="B1400" s="199" t="s">
        <v>58</v>
      </c>
      <c r="C1400" s="199" t="s">
        <v>58</v>
      </c>
      <c r="D1400" s="199" t="s">
        <v>5709</v>
      </c>
      <c r="E1400" s="199" t="s">
        <v>5710</v>
      </c>
      <c r="F1400" s="62" t="s">
        <v>26</v>
      </c>
      <c r="G1400" s="62" t="str">
        <f>_xlfn.IFNA(VLOOKUP($A1400,'Engaged Deals'!$A:$J,2,FALSE),"No")</f>
        <v>Yes</v>
      </c>
      <c r="H1400" s="62" t="s">
        <v>65</v>
      </c>
      <c r="I1400" s="199" t="s">
        <v>32</v>
      </c>
      <c r="J1400" s="233">
        <v>42853</v>
      </c>
      <c r="K1400" s="234" t="s">
        <v>6083</v>
      </c>
      <c r="L1400" s="199" t="s">
        <v>121</v>
      </c>
      <c r="M1400" s="235">
        <v>42853</v>
      </c>
      <c r="N1400" s="236">
        <v>95238</v>
      </c>
      <c r="O1400" s="373">
        <f t="shared" si="21"/>
        <v>9.5238000000000003E-2</v>
      </c>
      <c r="P1400" s="276">
        <v>6</v>
      </c>
      <c r="Q1400" s="235" t="s">
        <v>5535</v>
      </c>
      <c r="R1400" s="237" t="s">
        <v>125</v>
      </c>
      <c r="S1400" s="199" t="s">
        <v>8</v>
      </c>
      <c r="T1400" s="199" t="s">
        <v>104</v>
      </c>
      <c r="U1400" s="199"/>
      <c r="V1400" s="199" t="s">
        <v>6084</v>
      </c>
      <c r="W1400" s="199"/>
      <c r="Y1400" s="374" t="s">
        <v>7201</v>
      </c>
    </row>
    <row r="1401" spans="1:25" x14ac:dyDescent="0.25">
      <c r="A1401" s="199" t="s">
        <v>1487</v>
      </c>
      <c r="B1401" s="199" t="s">
        <v>60</v>
      </c>
      <c r="C1401" s="199" t="s">
        <v>543</v>
      </c>
      <c r="D1401" s="199" t="s">
        <v>1488</v>
      </c>
      <c r="E1401" s="199" t="s">
        <v>1489</v>
      </c>
      <c r="F1401" s="62" t="s">
        <v>6576</v>
      </c>
      <c r="G1401" s="62" t="str">
        <f>_xlfn.IFNA(VLOOKUP($A1401,'Engaged Deals'!$A:$J,2,FALSE),"No")</f>
        <v>No</v>
      </c>
      <c r="H1401" s="62" t="s">
        <v>68</v>
      </c>
      <c r="I1401" s="199" t="s">
        <v>32</v>
      </c>
      <c r="J1401" s="233">
        <v>42825</v>
      </c>
      <c r="K1401" s="234" t="s">
        <v>1490</v>
      </c>
      <c r="L1401" s="199" t="s">
        <v>46</v>
      </c>
      <c r="M1401" s="235">
        <v>42825</v>
      </c>
      <c r="N1401" s="236">
        <v>250000</v>
      </c>
      <c r="O1401" s="373">
        <f t="shared" si="21"/>
        <v>0.25</v>
      </c>
      <c r="P1401" s="237">
        <v>1</v>
      </c>
      <c r="Q1401" s="235" t="s">
        <v>1491</v>
      </c>
      <c r="R1401" s="199" t="s">
        <v>125</v>
      </c>
      <c r="S1401" s="199" t="s">
        <v>13</v>
      </c>
      <c r="T1401" s="199" t="s">
        <v>126</v>
      </c>
      <c r="U1401" s="199"/>
      <c r="V1401" s="199" t="s">
        <v>5514</v>
      </c>
      <c r="W1401" s="199"/>
      <c r="Y1401" s="374" t="s">
        <v>7201</v>
      </c>
    </row>
    <row r="1402" spans="1:25" x14ac:dyDescent="0.25">
      <c r="A1402" s="275" t="s">
        <v>1073</v>
      </c>
      <c r="B1402" s="199" t="s">
        <v>60</v>
      </c>
      <c r="C1402" s="199" t="s">
        <v>543</v>
      </c>
      <c r="D1402" s="199" t="s">
        <v>6549</v>
      </c>
      <c r="E1402" s="199" t="s">
        <v>1074</v>
      </c>
      <c r="F1402" s="62" t="s">
        <v>6576</v>
      </c>
      <c r="G1402" s="62" t="str">
        <f>_xlfn.IFNA(VLOOKUP($A1402,'Engaged Deals'!$A:$J,2,FALSE),"No")</f>
        <v>No</v>
      </c>
      <c r="H1402" s="62" t="s">
        <v>65</v>
      </c>
      <c r="I1402" s="199" t="s">
        <v>39</v>
      </c>
      <c r="J1402" s="233">
        <v>42878</v>
      </c>
      <c r="K1402" s="234" t="s">
        <v>1075</v>
      </c>
      <c r="L1402" s="199" t="s">
        <v>46</v>
      </c>
      <c r="M1402" s="235">
        <v>42878</v>
      </c>
      <c r="N1402" s="236">
        <v>444444</v>
      </c>
      <c r="O1402" s="373">
        <f t="shared" si="21"/>
        <v>0.44444400000000001</v>
      </c>
      <c r="P1402" s="276">
        <v>1</v>
      </c>
      <c r="Q1402" s="235" t="s">
        <v>5818</v>
      </c>
      <c r="R1402" s="237" t="s">
        <v>125</v>
      </c>
      <c r="S1402" s="199" t="s">
        <v>6</v>
      </c>
      <c r="T1402" s="199" t="s">
        <v>1077</v>
      </c>
      <c r="U1402" s="199" t="s">
        <v>1078</v>
      </c>
      <c r="V1402" s="199" t="s">
        <v>5819</v>
      </c>
      <c r="W1402" s="199" t="s">
        <v>186</v>
      </c>
      <c r="Y1402" s="374" t="s">
        <v>7201</v>
      </c>
    </row>
    <row r="1403" spans="1:25" x14ac:dyDescent="0.25">
      <c r="A1403" s="275" t="s">
        <v>1073</v>
      </c>
      <c r="B1403" s="199" t="s">
        <v>60</v>
      </c>
      <c r="C1403" s="199" t="s">
        <v>543</v>
      </c>
      <c r="D1403" s="199" t="s">
        <v>6549</v>
      </c>
      <c r="E1403" s="199" t="s">
        <v>1074</v>
      </c>
      <c r="F1403" s="62" t="s">
        <v>6576</v>
      </c>
      <c r="G1403" s="62" t="str">
        <f>_xlfn.IFNA(VLOOKUP($A1403,'Engaged Deals'!$A:$J,2,FALSE),"No")</f>
        <v>No</v>
      </c>
      <c r="H1403" s="62" t="s">
        <v>65</v>
      </c>
      <c r="I1403" s="199" t="s">
        <v>39</v>
      </c>
      <c r="J1403" s="233">
        <v>42878</v>
      </c>
      <c r="K1403" s="234" t="s">
        <v>1075</v>
      </c>
      <c r="L1403" s="199" t="s">
        <v>46</v>
      </c>
      <c r="M1403" s="235">
        <v>42878</v>
      </c>
      <c r="N1403" s="236">
        <v>200000</v>
      </c>
      <c r="O1403" s="373">
        <f t="shared" si="21"/>
        <v>0.2</v>
      </c>
      <c r="P1403" s="276">
        <v>1</v>
      </c>
      <c r="Q1403" s="235" t="s">
        <v>1076</v>
      </c>
      <c r="R1403" s="237" t="s">
        <v>125</v>
      </c>
      <c r="S1403" s="199" t="s">
        <v>11</v>
      </c>
      <c r="T1403" s="199" t="s">
        <v>11</v>
      </c>
      <c r="U1403" s="199" t="s">
        <v>1387</v>
      </c>
      <c r="V1403" s="199" t="s">
        <v>5819</v>
      </c>
      <c r="W1403" s="199" t="s">
        <v>186</v>
      </c>
      <c r="Y1403" s="374" t="s">
        <v>7201</v>
      </c>
    </row>
    <row r="1404" spans="1:25" x14ac:dyDescent="0.25">
      <c r="A1404" s="275" t="s">
        <v>6884</v>
      </c>
      <c r="B1404" s="199" t="s">
        <v>56</v>
      </c>
      <c r="C1404" s="199" t="s">
        <v>109</v>
      </c>
      <c r="D1404" s="199" t="s">
        <v>6885</v>
      </c>
      <c r="E1404" s="199" t="s">
        <v>6886</v>
      </c>
      <c r="F1404" s="62" t="s">
        <v>28</v>
      </c>
      <c r="G1404" s="62" t="str">
        <f>_xlfn.IFNA(VLOOKUP($A1404,'Engaged Deals'!$A:$J,2,FALSE),"No")</f>
        <v>No</v>
      </c>
      <c r="H1404" s="62" t="s">
        <v>66</v>
      </c>
      <c r="I1404" s="199" t="s">
        <v>43</v>
      </c>
      <c r="J1404" s="233">
        <v>42944</v>
      </c>
      <c r="K1404" s="234" t="s">
        <v>6936</v>
      </c>
      <c r="L1404" s="199" t="s">
        <v>142</v>
      </c>
      <c r="M1404" s="233">
        <v>42947</v>
      </c>
      <c r="N1404" s="236">
        <v>250000</v>
      </c>
      <c r="O1404" s="373">
        <f t="shared" si="21"/>
        <v>0.25</v>
      </c>
      <c r="P1404" s="276">
        <v>6</v>
      </c>
      <c r="Q1404" s="235" t="s">
        <v>7102</v>
      </c>
      <c r="R1404" s="237" t="s">
        <v>103</v>
      </c>
      <c r="S1404" s="199" t="s">
        <v>8</v>
      </c>
      <c r="T1404" s="199" t="s">
        <v>104</v>
      </c>
      <c r="U1404" s="199" t="s">
        <v>105</v>
      </c>
      <c r="V1404" s="199" t="s">
        <v>6937</v>
      </c>
      <c r="W1404" s="199" t="s">
        <v>1629</v>
      </c>
      <c r="Y1404" s="374" t="s">
        <v>7201</v>
      </c>
    </row>
    <row r="1405" spans="1:25" x14ac:dyDescent="0.25">
      <c r="A1405" s="275" t="s">
        <v>5637</v>
      </c>
      <c r="B1405" s="199" t="s">
        <v>57</v>
      </c>
      <c r="C1405" s="199" t="s">
        <v>98</v>
      </c>
      <c r="D1405" s="199" t="s">
        <v>2215</v>
      </c>
      <c r="E1405" s="199" t="s">
        <v>5638</v>
      </c>
      <c r="F1405" s="62" t="s">
        <v>25</v>
      </c>
      <c r="G1405" s="62" t="str">
        <f>_xlfn.IFNA(VLOOKUP($A1405,'Engaged Deals'!$A:$J,2,FALSE),"No")</f>
        <v>No</v>
      </c>
      <c r="H1405" s="62" t="s">
        <v>65</v>
      </c>
      <c r="I1405" s="199" t="s">
        <v>41</v>
      </c>
      <c r="J1405" s="233">
        <v>42906</v>
      </c>
      <c r="K1405" s="234" t="s">
        <v>5783</v>
      </c>
      <c r="L1405" s="199" t="s">
        <v>47</v>
      </c>
      <c r="M1405" s="235">
        <v>42906</v>
      </c>
      <c r="N1405" s="236">
        <v>800000</v>
      </c>
      <c r="O1405" s="373">
        <f t="shared" si="21"/>
        <v>0.8</v>
      </c>
      <c r="P1405" s="276">
        <v>12</v>
      </c>
      <c r="Q1405" s="235" t="s">
        <v>7102</v>
      </c>
      <c r="R1405" s="237" t="s">
        <v>125</v>
      </c>
      <c r="S1405" s="199" t="s">
        <v>8</v>
      </c>
      <c r="T1405" s="199" t="s">
        <v>104</v>
      </c>
      <c r="U1405" s="199" t="s">
        <v>105</v>
      </c>
      <c r="V1405" s="199" t="s">
        <v>106</v>
      </c>
      <c r="W1405" s="199" t="s">
        <v>667</v>
      </c>
      <c r="Y1405" s="374" t="s">
        <v>7201</v>
      </c>
    </row>
    <row r="1406" spans="1:25" x14ac:dyDescent="0.25">
      <c r="A1406" s="275" t="s">
        <v>5637</v>
      </c>
      <c r="B1406" s="199" t="s">
        <v>57</v>
      </c>
      <c r="C1406" s="199" t="s">
        <v>98</v>
      </c>
      <c r="D1406" s="199" t="s">
        <v>2215</v>
      </c>
      <c r="E1406" s="199" t="s">
        <v>5638</v>
      </c>
      <c r="F1406" s="62" t="s">
        <v>25</v>
      </c>
      <c r="G1406" s="62" t="str">
        <f>_xlfn.IFNA(VLOOKUP($A1406,'Engaged Deals'!$A:$J,2,FALSE),"No")</f>
        <v>No</v>
      </c>
      <c r="H1406" s="62" t="s">
        <v>65</v>
      </c>
      <c r="I1406" s="199" t="s">
        <v>41</v>
      </c>
      <c r="J1406" s="233">
        <v>42906</v>
      </c>
      <c r="K1406" s="234" t="s">
        <v>5783</v>
      </c>
      <c r="L1406" s="199" t="s">
        <v>47</v>
      </c>
      <c r="M1406" s="235">
        <v>42906</v>
      </c>
      <c r="N1406" s="236">
        <v>300000</v>
      </c>
      <c r="O1406" s="373">
        <f t="shared" si="21"/>
        <v>0.3</v>
      </c>
      <c r="P1406" s="276">
        <v>1</v>
      </c>
      <c r="Q1406" s="235" t="s">
        <v>6513</v>
      </c>
      <c r="R1406" s="237" t="s">
        <v>125</v>
      </c>
      <c r="S1406" s="199" t="s">
        <v>6</v>
      </c>
      <c r="T1406" s="199" t="s">
        <v>1641</v>
      </c>
      <c r="U1406" s="199" t="s">
        <v>5840</v>
      </c>
      <c r="V1406" s="199" t="s">
        <v>106</v>
      </c>
      <c r="W1406" s="199" t="s">
        <v>667</v>
      </c>
      <c r="Y1406" s="374" t="s">
        <v>7201</v>
      </c>
    </row>
    <row r="1407" spans="1:25" x14ac:dyDescent="0.25">
      <c r="A1407" s="275" t="s">
        <v>5637</v>
      </c>
      <c r="B1407" s="199" t="s">
        <v>57</v>
      </c>
      <c r="C1407" s="199" t="s">
        <v>98</v>
      </c>
      <c r="D1407" s="199" t="s">
        <v>2215</v>
      </c>
      <c r="E1407" s="199" t="s">
        <v>5638</v>
      </c>
      <c r="F1407" s="62" t="s">
        <v>25</v>
      </c>
      <c r="G1407" s="62" t="str">
        <f>_xlfn.IFNA(VLOOKUP($A1407,'Engaged Deals'!$A:$J,2,FALSE),"No")</f>
        <v>No</v>
      </c>
      <c r="H1407" s="62" t="s">
        <v>65</v>
      </c>
      <c r="I1407" s="199" t="s">
        <v>41</v>
      </c>
      <c r="J1407" s="233">
        <v>42906</v>
      </c>
      <c r="K1407" s="234" t="s">
        <v>5783</v>
      </c>
      <c r="L1407" s="199" t="s">
        <v>47</v>
      </c>
      <c r="M1407" s="235">
        <v>42906</v>
      </c>
      <c r="N1407" s="236">
        <v>300000</v>
      </c>
      <c r="O1407" s="373">
        <f t="shared" si="21"/>
        <v>0.3</v>
      </c>
      <c r="P1407" s="276">
        <v>12</v>
      </c>
      <c r="Q1407" s="235" t="s">
        <v>7101</v>
      </c>
      <c r="R1407" s="237" t="s">
        <v>125</v>
      </c>
      <c r="S1407" s="199" t="s">
        <v>5560</v>
      </c>
      <c r="T1407" s="199" t="s">
        <v>744</v>
      </c>
      <c r="U1407" s="199" t="s">
        <v>5841</v>
      </c>
      <c r="V1407" s="199" t="s">
        <v>106</v>
      </c>
      <c r="W1407" s="199" t="s">
        <v>667</v>
      </c>
      <c r="Y1407" s="374" t="s">
        <v>7201</v>
      </c>
    </row>
    <row r="1408" spans="1:25" x14ac:dyDescent="0.25">
      <c r="A1408" s="275" t="s">
        <v>5637</v>
      </c>
      <c r="B1408" s="199" t="s">
        <v>57</v>
      </c>
      <c r="C1408" s="199" t="s">
        <v>98</v>
      </c>
      <c r="D1408" s="199" t="s">
        <v>2215</v>
      </c>
      <c r="E1408" s="199" t="s">
        <v>5638</v>
      </c>
      <c r="F1408" s="62" t="s">
        <v>25</v>
      </c>
      <c r="G1408" s="62" t="str">
        <f>_xlfn.IFNA(VLOOKUP($A1408,'Engaged Deals'!$A:$J,2,FALSE),"No")</f>
        <v>No</v>
      </c>
      <c r="H1408" s="62" t="s">
        <v>65</v>
      </c>
      <c r="I1408" s="199" t="s">
        <v>41</v>
      </c>
      <c r="J1408" s="233">
        <v>42906</v>
      </c>
      <c r="K1408" s="234" t="s">
        <v>5783</v>
      </c>
      <c r="L1408" s="199" t="s">
        <v>47</v>
      </c>
      <c r="M1408" s="235">
        <v>42906</v>
      </c>
      <c r="N1408" s="236">
        <v>200000</v>
      </c>
      <c r="O1408" s="373">
        <f t="shared" si="21"/>
        <v>0.2</v>
      </c>
      <c r="P1408" s="276">
        <v>1</v>
      </c>
      <c r="Q1408" s="235" t="s">
        <v>6520</v>
      </c>
      <c r="R1408" s="237" t="s">
        <v>125</v>
      </c>
      <c r="S1408" s="199" t="s">
        <v>6</v>
      </c>
      <c r="T1408" s="199" t="s">
        <v>1077</v>
      </c>
      <c r="U1408" s="199" t="s">
        <v>5908</v>
      </c>
      <c r="V1408" s="199" t="s">
        <v>106</v>
      </c>
      <c r="W1408" s="199" t="s">
        <v>667</v>
      </c>
      <c r="Y1408" s="374" t="s">
        <v>7201</v>
      </c>
    </row>
    <row r="1409" spans="1:25" x14ac:dyDescent="0.25">
      <c r="A1409" s="275" t="s">
        <v>1816</v>
      </c>
      <c r="B1409" s="199" t="s">
        <v>57</v>
      </c>
      <c r="C1409" s="199" t="s">
        <v>98</v>
      </c>
      <c r="D1409" s="199" t="s">
        <v>1817</v>
      </c>
      <c r="E1409" s="199" t="s">
        <v>1818</v>
      </c>
      <c r="F1409" s="62" t="s">
        <v>25</v>
      </c>
      <c r="G1409" s="62" t="str">
        <f>_xlfn.IFNA(VLOOKUP($A1409,'Engaged Deals'!$A:$J,2,FALSE),"No")</f>
        <v>No</v>
      </c>
      <c r="H1409" s="62" t="s">
        <v>65</v>
      </c>
      <c r="I1409" s="199" t="s">
        <v>41</v>
      </c>
      <c r="J1409" s="233">
        <v>42853</v>
      </c>
      <c r="K1409" s="234" t="s">
        <v>1819</v>
      </c>
      <c r="L1409" s="199" t="s">
        <v>47</v>
      </c>
      <c r="M1409" s="235">
        <v>42853</v>
      </c>
      <c r="N1409" s="236">
        <v>200000</v>
      </c>
      <c r="O1409" s="373">
        <f t="shared" si="21"/>
        <v>0.2</v>
      </c>
      <c r="P1409" s="276">
        <v>12</v>
      </c>
      <c r="Q1409" s="235" t="s">
        <v>5535</v>
      </c>
      <c r="R1409" s="237" t="s">
        <v>103</v>
      </c>
      <c r="S1409" s="199" t="s">
        <v>8</v>
      </c>
      <c r="T1409" s="199" t="s">
        <v>104</v>
      </c>
      <c r="U1409" s="199" t="s">
        <v>105</v>
      </c>
      <c r="V1409" s="199" t="s">
        <v>106</v>
      </c>
      <c r="W1409" s="199" t="s">
        <v>297</v>
      </c>
      <c r="Y1409" s="374" t="s">
        <v>7201</v>
      </c>
    </row>
    <row r="1410" spans="1:25" x14ac:dyDescent="0.25">
      <c r="A1410" s="275" t="s">
        <v>1257</v>
      </c>
      <c r="B1410" s="199" t="s">
        <v>56</v>
      </c>
      <c r="C1410" s="199" t="s">
        <v>161</v>
      </c>
      <c r="D1410" s="199" t="s">
        <v>1258</v>
      </c>
      <c r="E1410" s="199" t="s">
        <v>1259</v>
      </c>
      <c r="F1410" s="62" t="s">
        <v>26</v>
      </c>
      <c r="G1410" s="62" t="str">
        <f>_xlfn.IFNA(VLOOKUP($A1410,'Engaged Deals'!$A:$J,2,FALSE),"No")</f>
        <v>No</v>
      </c>
      <c r="H1410" s="62" t="s">
        <v>66</v>
      </c>
      <c r="I1410" s="199" t="s">
        <v>32</v>
      </c>
      <c r="J1410" s="233">
        <v>42958</v>
      </c>
      <c r="K1410" s="234" t="s">
        <v>1260</v>
      </c>
      <c r="L1410" s="199" t="s">
        <v>142</v>
      </c>
      <c r="M1410" s="233">
        <v>42958</v>
      </c>
      <c r="N1410" s="236">
        <v>300000</v>
      </c>
      <c r="O1410" s="373">
        <f t="shared" ref="O1410:O1473" si="22">N1410/1000000</f>
        <v>0.3</v>
      </c>
      <c r="P1410" s="276">
        <v>6</v>
      </c>
      <c r="Q1410" s="235" t="s">
        <v>5838</v>
      </c>
      <c r="R1410" s="237" t="s">
        <v>125</v>
      </c>
      <c r="S1410" s="199" t="s">
        <v>8</v>
      </c>
      <c r="T1410" s="199" t="s">
        <v>134</v>
      </c>
      <c r="U1410" s="199"/>
      <c r="V1410" s="199" t="s">
        <v>5839</v>
      </c>
      <c r="W1410" s="199" t="s">
        <v>1261</v>
      </c>
      <c r="Y1410" s="374" t="s">
        <v>7201</v>
      </c>
    </row>
    <row r="1411" spans="1:25" x14ac:dyDescent="0.25">
      <c r="A1411" s="275" t="s">
        <v>7011</v>
      </c>
      <c r="B1411" s="199" t="s">
        <v>57</v>
      </c>
      <c r="C1411" s="199" t="s">
        <v>98</v>
      </c>
      <c r="D1411" s="199" t="s">
        <v>7012</v>
      </c>
      <c r="E1411" s="199" t="s">
        <v>7013</v>
      </c>
      <c r="F1411" s="62" t="s">
        <v>27</v>
      </c>
      <c r="G1411" s="62" t="str">
        <f>_xlfn.IFNA(VLOOKUP($A1411,'Engaged Deals'!$A:$J,2,FALSE),"No")</f>
        <v>No</v>
      </c>
      <c r="H1411" s="62" t="s">
        <v>67</v>
      </c>
      <c r="I1411" s="199" t="s">
        <v>40</v>
      </c>
      <c r="J1411" s="233">
        <v>43070</v>
      </c>
      <c r="K1411" s="234" t="s">
        <v>7073</v>
      </c>
      <c r="L1411" s="199" t="s">
        <v>46</v>
      </c>
      <c r="M1411" s="235">
        <v>43070</v>
      </c>
      <c r="N1411" s="236">
        <v>100000</v>
      </c>
      <c r="O1411" s="373">
        <f t="shared" si="22"/>
        <v>0.1</v>
      </c>
      <c r="P1411" s="276">
        <v>12</v>
      </c>
      <c r="Q1411" s="235" t="s">
        <v>6513</v>
      </c>
      <c r="R1411" s="237" t="s">
        <v>103</v>
      </c>
      <c r="S1411" s="199" t="s">
        <v>8</v>
      </c>
      <c r="T1411" s="199" t="s">
        <v>104</v>
      </c>
      <c r="U1411" s="199" t="s">
        <v>105</v>
      </c>
      <c r="V1411" s="199" t="s">
        <v>106</v>
      </c>
      <c r="W1411" s="199" t="s">
        <v>1667</v>
      </c>
      <c r="Y1411" s="374" t="s">
        <v>7201</v>
      </c>
    </row>
    <row r="1412" spans="1:25" x14ac:dyDescent="0.25">
      <c r="A1412" s="199" t="s">
        <v>6510</v>
      </c>
      <c r="B1412" s="199" t="s">
        <v>56</v>
      </c>
      <c r="C1412" s="199" t="s">
        <v>161</v>
      </c>
      <c r="D1412" s="199" t="s">
        <v>6511</v>
      </c>
      <c r="E1412" s="199" t="s">
        <v>6512</v>
      </c>
      <c r="F1412" s="62" t="s">
        <v>26</v>
      </c>
      <c r="G1412" s="62" t="str">
        <f>_xlfn.IFNA(VLOOKUP($A1412,'Engaged Deals'!$A:$J,2,FALSE),"No")</f>
        <v>No</v>
      </c>
      <c r="H1412" s="62" t="s">
        <v>68</v>
      </c>
      <c r="I1412" s="199" t="s">
        <v>33</v>
      </c>
      <c r="J1412" s="233">
        <v>42818</v>
      </c>
      <c r="K1412" s="234" t="s">
        <v>6525</v>
      </c>
      <c r="L1412" s="199" t="s">
        <v>46</v>
      </c>
      <c r="M1412" s="199"/>
      <c r="N1412" s="236"/>
      <c r="O1412" s="373">
        <f t="shared" si="22"/>
        <v>0</v>
      </c>
      <c r="P1412" s="237"/>
      <c r="Q1412" s="233"/>
      <c r="R1412" s="199"/>
      <c r="S1412" s="199"/>
      <c r="T1412" s="199"/>
      <c r="U1412" s="199"/>
      <c r="V1412" s="199" t="s">
        <v>6526</v>
      </c>
      <c r="W1412" s="199"/>
      <c r="Y1412" s="374" t="s">
        <v>7201</v>
      </c>
    </row>
    <row r="1413" spans="1:25" x14ac:dyDescent="0.25">
      <c r="A1413" s="275" t="s">
        <v>1724</v>
      </c>
      <c r="B1413" s="199" t="s">
        <v>57</v>
      </c>
      <c r="C1413" s="199" t="s">
        <v>324</v>
      </c>
      <c r="D1413" s="199" t="s">
        <v>1725</v>
      </c>
      <c r="E1413" s="199" t="s">
        <v>1726</v>
      </c>
      <c r="F1413" s="62" t="s">
        <v>26</v>
      </c>
      <c r="G1413" s="62" t="str">
        <f>_xlfn.IFNA(VLOOKUP($A1413,'Engaged Deals'!$A:$J,2,FALSE),"No")</f>
        <v>No</v>
      </c>
      <c r="H1413" s="62" t="s">
        <v>66</v>
      </c>
      <c r="I1413" s="199" t="s">
        <v>32</v>
      </c>
      <c r="J1413" s="233">
        <v>42928</v>
      </c>
      <c r="K1413" s="234" t="s">
        <v>1727</v>
      </c>
      <c r="L1413" s="199" t="s">
        <v>47</v>
      </c>
      <c r="M1413" s="233">
        <v>42928</v>
      </c>
      <c r="N1413" s="236">
        <v>248000</v>
      </c>
      <c r="O1413" s="373">
        <f t="shared" si="22"/>
        <v>0.248</v>
      </c>
      <c r="P1413" s="276">
        <v>12</v>
      </c>
      <c r="Q1413" s="235" t="s">
        <v>7102</v>
      </c>
      <c r="R1413" s="237" t="s">
        <v>125</v>
      </c>
      <c r="S1413" s="199" t="s">
        <v>8</v>
      </c>
      <c r="T1413" s="199" t="s">
        <v>104</v>
      </c>
      <c r="U1413" s="199" t="s">
        <v>105</v>
      </c>
      <c r="V1413" s="199" t="s">
        <v>5505</v>
      </c>
      <c r="W1413" s="199" t="s">
        <v>186</v>
      </c>
      <c r="Y1413" s="374" t="s">
        <v>7201</v>
      </c>
    </row>
    <row r="1414" spans="1:25" x14ac:dyDescent="0.25">
      <c r="A1414" s="278" t="s">
        <v>7751</v>
      </c>
      <c r="B1414" s="268" t="s">
        <v>57</v>
      </c>
      <c r="C1414" s="268" t="s">
        <v>98</v>
      </c>
      <c r="D1414" s="268" t="s">
        <v>7752</v>
      </c>
      <c r="E1414" s="268" t="s">
        <v>7753</v>
      </c>
      <c r="F1414" s="62" t="s">
        <v>27</v>
      </c>
      <c r="G1414" s="62" t="str">
        <f>_xlfn.IFNA(VLOOKUP($A1414,'Engaged Deals'!$A:$J,2,FALSE),"No")</f>
        <v>No</v>
      </c>
      <c r="H1414" s="62" t="s">
        <v>67</v>
      </c>
      <c r="I1414" s="268" t="s">
        <v>39</v>
      </c>
      <c r="J1414" s="269">
        <v>43091</v>
      </c>
      <c r="K1414" s="270" t="s">
        <v>7754</v>
      </c>
      <c r="L1414" s="268" t="s">
        <v>47</v>
      </c>
      <c r="M1414" s="279">
        <v>43091</v>
      </c>
      <c r="N1414" s="271">
        <v>120000</v>
      </c>
      <c r="O1414" s="373">
        <f t="shared" si="22"/>
        <v>0.12</v>
      </c>
      <c r="P1414" s="280">
        <v>12</v>
      </c>
      <c r="Q1414" s="279" t="s">
        <v>7101</v>
      </c>
      <c r="R1414" s="272" t="s">
        <v>103</v>
      </c>
      <c r="S1414" s="268" t="s">
        <v>8</v>
      </c>
      <c r="T1414" s="268" t="s">
        <v>104</v>
      </c>
      <c r="U1414" s="268" t="s">
        <v>105</v>
      </c>
      <c r="V1414" s="199" t="s">
        <v>106</v>
      </c>
      <c r="W1414" s="199" t="s">
        <v>313</v>
      </c>
      <c r="Y1414" s="374" t="s">
        <v>7201</v>
      </c>
    </row>
    <row r="1415" spans="1:25" x14ac:dyDescent="0.25">
      <c r="A1415" s="126" t="s">
        <v>6503</v>
      </c>
      <c r="B1415" s="126" t="s">
        <v>60</v>
      </c>
      <c r="C1415" s="199" t="s">
        <v>138</v>
      </c>
      <c r="D1415" s="126" t="s">
        <v>6504</v>
      </c>
      <c r="E1415" s="126" t="s">
        <v>6505</v>
      </c>
      <c r="F1415" s="62" t="s">
        <v>24</v>
      </c>
      <c r="G1415" s="62" t="str">
        <f>_xlfn.IFNA(VLOOKUP($A1415,'Engaged Deals'!$A:$J,2,FALSE),"No")</f>
        <v>No</v>
      </c>
      <c r="H1415" s="62" t="s">
        <v>65</v>
      </c>
      <c r="I1415" s="126" t="s">
        <v>38</v>
      </c>
      <c r="J1415" s="127">
        <v>42832</v>
      </c>
      <c r="K1415" s="195">
        <v>42590</v>
      </c>
      <c r="L1415" s="126" t="s">
        <v>49</v>
      </c>
      <c r="M1415" s="195">
        <v>42825</v>
      </c>
      <c r="N1415" s="128">
        <v>21700</v>
      </c>
      <c r="O1415" s="373">
        <f t="shared" si="22"/>
        <v>2.1700000000000001E-2</v>
      </c>
      <c r="P1415" s="277">
        <v>2</v>
      </c>
      <c r="Q1415" s="127">
        <v>42821</v>
      </c>
      <c r="R1415" s="202" t="s">
        <v>466</v>
      </c>
      <c r="S1415" s="199" t="s">
        <v>8</v>
      </c>
      <c r="T1415" s="126" t="s">
        <v>162</v>
      </c>
      <c r="U1415" s="126" t="s">
        <v>105</v>
      </c>
      <c r="V1415" s="126" t="s">
        <v>6517</v>
      </c>
      <c r="W1415" s="199"/>
      <c r="Y1415" s="374" t="s">
        <v>7201</v>
      </c>
    </row>
    <row r="1416" spans="1:25" x14ac:dyDescent="0.25">
      <c r="A1416" s="275" t="s">
        <v>7026</v>
      </c>
      <c r="B1416" s="199" t="s">
        <v>57</v>
      </c>
      <c r="C1416" s="199" t="s">
        <v>147</v>
      </c>
      <c r="D1416" s="199" t="s">
        <v>7027</v>
      </c>
      <c r="E1416" s="199" t="s">
        <v>1898</v>
      </c>
      <c r="F1416" s="62" t="s">
        <v>26</v>
      </c>
      <c r="G1416" s="62" t="str">
        <f>_xlfn.IFNA(VLOOKUP($A1416,'Engaged Deals'!$A:$J,2,FALSE),"No")</f>
        <v>No</v>
      </c>
      <c r="H1416" s="62" t="s">
        <v>67</v>
      </c>
      <c r="I1416" s="199" t="s">
        <v>32</v>
      </c>
      <c r="J1416" s="233">
        <v>43024</v>
      </c>
      <c r="K1416" s="234" t="s">
        <v>7085</v>
      </c>
      <c r="L1416" s="199" t="s">
        <v>46</v>
      </c>
      <c r="M1416" s="235">
        <v>43024</v>
      </c>
      <c r="N1416" s="236">
        <v>30000</v>
      </c>
      <c r="O1416" s="373">
        <f t="shared" si="22"/>
        <v>0.03</v>
      </c>
      <c r="P1416" s="276">
        <v>12</v>
      </c>
      <c r="Q1416" s="235" t="s">
        <v>6513</v>
      </c>
      <c r="R1416" s="237" t="s">
        <v>125</v>
      </c>
      <c r="S1416" s="199" t="s">
        <v>7</v>
      </c>
      <c r="T1416" s="199" t="s">
        <v>477</v>
      </c>
      <c r="U1416" s="199"/>
      <c r="V1416" s="199" t="s">
        <v>7086</v>
      </c>
      <c r="W1416" s="199"/>
      <c r="Y1416" s="374" t="s">
        <v>7201</v>
      </c>
    </row>
    <row r="1417" spans="1:25" x14ac:dyDescent="0.25">
      <c r="A1417" s="275" t="s">
        <v>2967</v>
      </c>
      <c r="B1417" s="199" t="s">
        <v>56</v>
      </c>
      <c r="C1417" s="199" t="s">
        <v>161</v>
      </c>
      <c r="D1417" s="199" t="s">
        <v>903</v>
      </c>
      <c r="E1417" s="199" t="s">
        <v>2968</v>
      </c>
      <c r="F1417" s="62" t="s">
        <v>26</v>
      </c>
      <c r="G1417" s="62" t="str">
        <f>_xlfn.IFNA(VLOOKUP($A1417,'Engaged Deals'!$A:$J,2,FALSE),"No")</f>
        <v>No</v>
      </c>
      <c r="H1417" s="62" t="s">
        <v>65</v>
      </c>
      <c r="I1417" s="199" t="s">
        <v>32</v>
      </c>
      <c r="J1417" s="233">
        <v>42866</v>
      </c>
      <c r="K1417" s="234" t="s">
        <v>2969</v>
      </c>
      <c r="L1417" s="199" t="s">
        <v>46</v>
      </c>
      <c r="M1417" s="235">
        <v>42916</v>
      </c>
      <c r="N1417" s="236">
        <v>100000</v>
      </c>
      <c r="O1417" s="373">
        <f t="shared" si="22"/>
        <v>0.1</v>
      </c>
      <c r="P1417" s="276">
        <v>12</v>
      </c>
      <c r="Q1417" s="235" t="s">
        <v>812</v>
      </c>
      <c r="R1417" s="237" t="s">
        <v>103</v>
      </c>
      <c r="S1417" s="199" t="s">
        <v>8</v>
      </c>
      <c r="T1417" s="199" t="s">
        <v>104</v>
      </c>
      <c r="U1417" s="199"/>
      <c r="V1417" s="199" t="s">
        <v>6026</v>
      </c>
      <c r="W1417" s="199"/>
      <c r="Y1417" s="374" t="s">
        <v>7201</v>
      </c>
    </row>
    <row r="1418" spans="1:25" x14ac:dyDescent="0.25">
      <c r="A1418" s="275" t="s">
        <v>2712</v>
      </c>
      <c r="B1418" s="199" t="s">
        <v>56</v>
      </c>
      <c r="C1418" s="199" t="s">
        <v>109</v>
      </c>
      <c r="D1418" s="199" t="s">
        <v>2713</v>
      </c>
      <c r="E1418" s="199" t="s">
        <v>2714</v>
      </c>
      <c r="F1418" s="62" t="s">
        <v>28</v>
      </c>
      <c r="G1418" s="62" t="str">
        <f>_xlfn.IFNA(VLOOKUP($A1418,'Engaged Deals'!$A:$J,2,FALSE),"No")</f>
        <v>No</v>
      </c>
      <c r="H1418" s="62" t="s">
        <v>66</v>
      </c>
      <c r="I1418" s="199" t="s">
        <v>36</v>
      </c>
      <c r="J1418" s="233">
        <v>42937</v>
      </c>
      <c r="K1418" s="234" t="s">
        <v>2715</v>
      </c>
      <c r="L1418" s="199" t="s">
        <v>47</v>
      </c>
      <c r="M1418" s="233">
        <v>42937</v>
      </c>
      <c r="N1418" s="236">
        <v>120000</v>
      </c>
      <c r="O1418" s="373">
        <f t="shared" si="22"/>
        <v>0.12</v>
      </c>
      <c r="P1418" s="276">
        <v>12</v>
      </c>
      <c r="Q1418" s="235" t="s">
        <v>7102</v>
      </c>
      <c r="R1418" s="237" t="s">
        <v>125</v>
      </c>
      <c r="S1418" s="199" t="s">
        <v>7</v>
      </c>
      <c r="T1418" s="199" t="s">
        <v>477</v>
      </c>
      <c r="U1418" s="199" t="s">
        <v>1138</v>
      </c>
      <c r="V1418" s="199" t="s">
        <v>6371</v>
      </c>
      <c r="W1418" s="199" t="s">
        <v>356</v>
      </c>
      <c r="Y1418" s="374" t="s">
        <v>7201</v>
      </c>
    </row>
    <row r="1419" spans="1:25" x14ac:dyDescent="0.25">
      <c r="A1419" s="275" t="s">
        <v>2392</v>
      </c>
      <c r="B1419" s="199" t="s">
        <v>61</v>
      </c>
      <c r="C1419" s="199" t="s">
        <v>61</v>
      </c>
      <c r="D1419" s="199" t="s">
        <v>2393</v>
      </c>
      <c r="E1419" s="199" t="s">
        <v>2358</v>
      </c>
      <c r="F1419" s="62" t="s">
        <v>24</v>
      </c>
      <c r="G1419" s="62" t="str">
        <f>_xlfn.IFNA(VLOOKUP($A1419,'Engaged Deals'!$A:$J,2,FALSE),"No")</f>
        <v>No</v>
      </c>
      <c r="H1419" s="62" t="s">
        <v>65</v>
      </c>
      <c r="I1419" s="199" t="s">
        <v>37</v>
      </c>
      <c r="J1419" s="233">
        <v>42916</v>
      </c>
      <c r="K1419" s="234" t="s">
        <v>2394</v>
      </c>
      <c r="L1419" s="199" t="s">
        <v>47</v>
      </c>
      <c r="M1419" s="235">
        <v>42916</v>
      </c>
      <c r="N1419" s="236">
        <v>150000</v>
      </c>
      <c r="O1419" s="373">
        <f t="shared" si="22"/>
        <v>0.15</v>
      </c>
      <c r="P1419" s="276">
        <v>12</v>
      </c>
      <c r="Q1419" s="235" t="s">
        <v>361</v>
      </c>
      <c r="R1419" s="237" t="s">
        <v>103</v>
      </c>
      <c r="S1419" s="199" t="s">
        <v>7</v>
      </c>
      <c r="T1419" s="199" t="s">
        <v>388</v>
      </c>
      <c r="U1419" s="199" t="s">
        <v>389</v>
      </c>
      <c r="V1419" s="199" t="s">
        <v>5536</v>
      </c>
      <c r="W1419" s="199" t="s">
        <v>667</v>
      </c>
      <c r="Y1419" s="374" t="s">
        <v>7201</v>
      </c>
    </row>
    <row r="1420" spans="1:25" x14ac:dyDescent="0.25">
      <c r="A1420" s="275" t="s">
        <v>1563</v>
      </c>
      <c r="B1420" s="199" t="s">
        <v>57</v>
      </c>
      <c r="C1420" s="199" t="s">
        <v>324</v>
      </c>
      <c r="D1420" s="199" t="s">
        <v>1564</v>
      </c>
      <c r="E1420" s="199" t="s">
        <v>1565</v>
      </c>
      <c r="F1420" s="62" t="s">
        <v>25</v>
      </c>
      <c r="G1420" s="62" t="str">
        <f>_xlfn.IFNA(VLOOKUP($A1420,'Engaged Deals'!$A:$J,2,FALSE),"No")</f>
        <v>No</v>
      </c>
      <c r="H1420" s="62" t="s">
        <v>65</v>
      </c>
      <c r="I1420" s="199" t="s">
        <v>35</v>
      </c>
      <c r="J1420" s="233">
        <v>42916</v>
      </c>
      <c r="K1420" s="234" t="s">
        <v>1566</v>
      </c>
      <c r="L1420" s="199" t="s">
        <v>47</v>
      </c>
      <c r="M1420" s="235">
        <v>42916</v>
      </c>
      <c r="N1420" s="236">
        <v>250000</v>
      </c>
      <c r="O1420" s="373">
        <f t="shared" si="22"/>
        <v>0.25</v>
      </c>
      <c r="P1420" s="276">
        <v>12</v>
      </c>
      <c r="Q1420" s="235" t="s">
        <v>5535</v>
      </c>
      <c r="R1420" s="237" t="s">
        <v>125</v>
      </c>
      <c r="S1420" s="199" t="s">
        <v>8</v>
      </c>
      <c r="T1420" s="199" t="s">
        <v>104</v>
      </c>
      <c r="U1420" s="199" t="s">
        <v>105</v>
      </c>
      <c r="V1420" s="199" t="s">
        <v>5877</v>
      </c>
      <c r="W1420" s="199" t="s">
        <v>186</v>
      </c>
      <c r="Y1420" s="374" t="s">
        <v>7201</v>
      </c>
    </row>
    <row r="1421" spans="1:25" x14ac:dyDescent="0.25">
      <c r="A1421" s="275" t="s">
        <v>769</v>
      </c>
      <c r="B1421" s="199" t="s">
        <v>57</v>
      </c>
      <c r="C1421" s="199" t="s">
        <v>182</v>
      </c>
      <c r="D1421" s="199" t="s">
        <v>770</v>
      </c>
      <c r="E1421" s="199" t="s">
        <v>771</v>
      </c>
      <c r="F1421" s="62" t="s">
        <v>28</v>
      </c>
      <c r="G1421" s="62" t="str">
        <f>_xlfn.IFNA(VLOOKUP($A1421,'Engaged Deals'!$A:$J,2,FALSE),"No")</f>
        <v>No</v>
      </c>
      <c r="H1421" s="62" t="s">
        <v>65</v>
      </c>
      <c r="I1421" s="199" t="s">
        <v>43</v>
      </c>
      <c r="J1421" s="233">
        <v>42916</v>
      </c>
      <c r="K1421" s="234" t="s">
        <v>772</v>
      </c>
      <c r="L1421" s="199" t="s">
        <v>47</v>
      </c>
      <c r="M1421" s="235">
        <v>42916</v>
      </c>
      <c r="N1421" s="236">
        <v>100000</v>
      </c>
      <c r="O1421" s="373">
        <f t="shared" si="22"/>
        <v>0.1</v>
      </c>
      <c r="P1421" s="276">
        <v>1</v>
      </c>
      <c r="Q1421" s="235" t="s">
        <v>7102</v>
      </c>
      <c r="R1421" s="237" t="s">
        <v>103</v>
      </c>
      <c r="S1421" s="199" t="s">
        <v>8</v>
      </c>
      <c r="T1421" s="199" t="s">
        <v>104</v>
      </c>
      <c r="U1421" s="199" t="s">
        <v>344</v>
      </c>
      <c r="V1421" s="199" t="s">
        <v>5794</v>
      </c>
      <c r="W1421" s="199" t="s">
        <v>773</v>
      </c>
      <c r="Y1421" s="374" t="s">
        <v>7201</v>
      </c>
    </row>
    <row r="1422" spans="1:25" x14ac:dyDescent="0.25">
      <c r="A1422" s="275" t="s">
        <v>371</v>
      </c>
      <c r="B1422" s="199" t="s">
        <v>56</v>
      </c>
      <c r="C1422" s="199" t="s">
        <v>117</v>
      </c>
      <c r="D1422" s="199" t="s">
        <v>372</v>
      </c>
      <c r="E1422" s="199" t="s">
        <v>373</v>
      </c>
      <c r="F1422" s="62" t="s">
        <v>25</v>
      </c>
      <c r="G1422" s="62" t="str">
        <f>_xlfn.IFNA(VLOOKUP($A1422,'Engaged Deals'!$A:$J,2,FALSE),"No")</f>
        <v>No</v>
      </c>
      <c r="H1422" s="62" t="s">
        <v>66</v>
      </c>
      <c r="I1422" s="199" t="s">
        <v>35</v>
      </c>
      <c r="J1422" s="233">
        <v>42923</v>
      </c>
      <c r="K1422" s="234" t="s">
        <v>374</v>
      </c>
      <c r="L1422" s="199" t="s">
        <v>47</v>
      </c>
      <c r="M1422" s="233">
        <v>42923</v>
      </c>
      <c r="N1422" s="236">
        <v>2000000</v>
      </c>
      <c r="O1422" s="373">
        <f t="shared" si="22"/>
        <v>2</v>
      </c>
      <c r="P1422" s="276">
        <v>12</v>
      </c>
      <c r="Q1422" s="235" t="s">
        <v>7102</v>
      </c>
      <c r="R1422" s="237" t="s">
        <v>103</v>
      </c>
      <c r="S1422" s="199" t="s">
        <v>8</v>
      </c>
      <c r="T1422" s="199" t="s">
        <v>104</v>
      </c>
      <c r="U1422" s="199" t="s">
        <v>5594</v>
      </c>
      <c r="V1422" s="199" t="s">
        <v>6297</v>
      </c>
      <c r="W1422" s="199" t="s">
        <v>375</v>
      </c>
      <c r="Y1422" s="374" t="s">
        <v>7201</v>
      </c>
    </row>
    <row r="1423" spans="1:25" x14ac:dyDescent="0.25">
      <c r="A1423" s="275" t="s">
        <v>3486</v>
      </c>
      <c r="B1423" s="199" t="s">
        <v>62</v>
      </c>
      <c r="C1423" s="199" t="s">
        <v>1065</v>
      </c>
      <c r="D1423" s="199" t="s">
        <v>3487</v>
      </c>
      <c r="E1423" s="199" t="s">
        <v>3488</v>
      </c>
      <c r="F1423" s="62" t="s">
        <v>26</v>
      </c>
      <c r="G1423" s="62" t="str">
        <f>_xlfn.IFNA(VLOOKUP($A1423,'Engaged Deals'!$A:$J,2,FALSE),"No")</f>
        <v>No</v>
      </c>
      <c r="H1423" s="62" t="s">
        <v>66</v>
      </c>
      <c r="I1423" s="199" t="s">
        <v>32</v>
      </c>
      <c r="J1423" s="233">
        <v>42993</v>
      </c>
      <c r="K1423" s="234" t="s">
        <v>3489</v>
      </c>
      <c r="L1423" s="199" t="s">
        <v>47</v>
      </c>
      <c r="M1423" s="233">
        <v>42993</v>
      </c>
      <c r="N1423" s="236">
        <v>90000</v>
      </c>
      <c r="O1423" s="373">
        <f t="shared" si="22"/>
        <v>0.09</v>
      </c>
      <c r="P1423" s="276">
        <v>12</v>
      </c>
      <c r="Q1423" s="235" t="s">
        <v>7102</v>
      </c>
      <c r="R1423" s="237" t="s">
        <v>125</v>
      </c>
      <c r="S1423" s="199" t="s">
        <v>7</v>
      </c>
      <c r="T1423" s="199" t="s">
        <v>477</v>
      </c>
      <c r="U1423" s="199" t="s">
        <v>478</v>
      </c>
      <c r="V1423" s="199" t="s">
        <v>6073</v>
      </c>
      <c r="W1423" s="199" t="s">
        <v>757</v>
      </c>
      <c r="Y1423" s="374" t="s">
        <v>7201</v>
      </c>
    </row>
    <row r="1424" spans="1:25" x14ac:dyDescent="0.25">
      <c r="A1424" s="275" t="s">
        <v>1328</v>
      </c>
      <c r="B1424" s="199" t="s">
        <v>62</v>
      </c>
      <c r="C1424" s="199" t="s">
        <v>985</v>
      </c>
      <c r="D1424" s="199" t="s">
        <v>1329</v>
      </c>
      <c r="E1424" s="199" t="s">
        <v>1330</v>
      </c>
      <c r="F1424" s="62" t="s">
        <v>26</v>
      </c>
      <c r="G1424" s="62" t="str">
        <f>_xlfn.IFNA(VLOOKUP($A1424,'Engaged Deals'!$A:$J,2,FALSE),"No")</f>
        <v>No</v>
      </c>
      <c r="H1424" s="62" t="s">
        <v>66</v>
      </c>
      <c r="I1424" s="199" t="s">
        <v>33</v>
      </c>
      <c r="J1424" s="233">
        <v>42969</v>
      </c>
      <c r="K1424" s="234" t="s">
        <v>1331</v>
      </c>
      <c r="L1424" s="199" t="s">
        <v>47</v>
      </c>
      <c r="M1424" s="233">
        <v>42969</v>
      </c>
      <c r="N1424" s="236">
        <v>300000</v>
      </c>
      <c r="O1424" s="373">
        <f t="shared" si="22"/>
        <v>0.3</v>
      </c>
      <c r="P1424" s="276">
        <v>12</v>
      </c>
      <c r="Q1424" s="235" t="s">
        <v>7101</v>
      </c>
      <c r="R1424" s="237" t="s">
        <v>292</v>
      </c>
      <c r="S1424" s="199" t="s">
        <v>8</v>
      </c>
      <c r="T1424" s="199" t="s">
        <v>134</v>
      </c>
      <c r="U1424" s="199" t="s">
        <v>1332</v>
      </c>
      <c r="V1424" s="199" t="s">
        <v>6330</v>
      </c>
      <c r="W1424" s="199" t="s">
        <v>186</v>
      </c>
      <c r="Y1424" s="374" t="s">
        <v>7201</v>
      </c>
    </row>
    <row r="1425" spans="1:25" x14ac:dyDescent="0.25">
      <c r="A1425" s="275" t="s">
        <v>1559</v>
      </c>
      <c r="B1425" s="199" t="s">
        <v>56</v>
      </c>
      <c r="C1425" s="199" t="s">
        <v>161</v>
      </c>
      <c r="D1425" s="199" t="s">
        <v>1560</v>
      </c>
      <c r="E1425" s="199" t="s">
        <v>1561</v>
      </c>
      <c r="F1425" s="62" t="s">
        <v>26</v>
      </c>
      <c r="G1425" s="62" t="str">
        <f>_xlfn.IFNA(VLOOKUP($A1425,'Engaged Deals'!$A:$J,2,FALSE),"No")</f>
        <v>No</v>
      </c>
      <c r="H1425" s="62" t="s">
        <v>65</v>
      </c>
      <c r="I1425" s="199" t="s">
        <v>32</v>
      </c>
      <c r="J1425" s="233">
        <v>42886</v>
      </c>
      <c r="K1425" s="234" t="s">
        <v>1562</v>
      </c>
      <c r="L1425" s="199" t="s">
        <v>47</v>
      </c>
      <c r="M1425" s="235">
        <v>42891</v>
      </c>
      <c r="N1425" s="236">
        <v>250000</v>
      </c>
      <c r="O1425" s="373">
        <f t="shared" si="22"/>
        <v>0.25</v>
      </c>
      <c r="P1425" s="276">
        <v>6</v>
      </c>
      <c r="Q1425" s="235" t="s">
        <v>7101</v>
      </c>
      <c r="R1425" s="237" t="s">
        <v>103</v>
      </c>
      <c r="S1425" s="199" t="s">
        <v>8</v>
      </c>
      <c r="T1425" s="199" t="s">
        <v>104</v>
      </c>
      <c r="U1425" s="199" t="s">
        <v>105</v>
      </c>
      <c r="V1425" s="199" t="s">
        <v>5521</v>
      </c>
      <c r="W1425" s="199" t="s">
        <v>297</v>
      </c>
      <c r="Y1425" s="374" t="s">
        <v>7201</v>
      </c>
    </row>
    <row r="1426" spans="1:25" x14ac:dyDescent="0.25">
      <c r="A1426" s="275" t="s">
        <v>2963</v>
      </c>
      <c r="B1426" s="199" t="s">
        <v>57</v>
      </c>
      <c r="C1426" s="199" t="s">
        <v>98</v>
      </c>
      <c r="D1426" s="199" t="s">
        <v>2964</v>
      </c>
      <c r="E1426" s="199" t="s">
        <v>2965</v>
      </c>
      <c r="F1426" s="62" t="s">
        <v>25</v>
      </c>
      <c r="G1426" s="62" t="str">
        <f>_xlfn.IFNA(VLOOKUP($A1426,'Engaged Deals'!$A:$J,2,FALSE),"No")</f>
        <v>No</v>
      </c>
      <c r="H1426" s="62" t="s">
        <v>65</v>
      </c>
      <c r="I1426" s="199" t="s">
        <v>41</v>
      </c>
      <c r="J1426" s="233">
        <v>42916</v>
      </c>
      <c r="K1426" s="234" t="s">
        <v>2966</v>
      </c>
      <c r="L1426" s="199" t="s">
        <v>46</v>
      </c>
      <c r="M1426" s="235">
        <v>42916</v>
      </c>
      <c r="N1426" s="236">
        <v>100000</v>
      </c>
      <c r="O1426" s="373">
        <f t="shared" si="22"/>
        <v>0.1</v>
      </c>
      <c r="P1426" s="276">
        <v>12</v>
      </c>
      <c r="Q1426" s="235" t="s">
        <v>102</v>
      </c>
      <c r="R1426" s="237" t="s">
        <v>125</v>
      </c>
      <c r="S1426" s="199" t="s">
        <v>7</v>
      </c>
      <c r="T1426" s="199" t="s">
        <v>388</v>
      </c>
      <c r="U1426" s="199" t="s">
        <v>389</v>
      </c>
      <c r="V1426" s="199" t="s">
        <v>106</v>
      </c>
      <c r="W1426" s="199"/>
      <c r="Y1426" s="374" t="s">
        <v>7201</v>
      </c>
    </row>
    <row r="1427" spans="1:25" x14ac:dyDescent="0.25">
      <c r="A1427" s="275" t="s">
        <v>173</v>
      </c>
      <c r="B1427" s="199" t="s">
        <v>56</v>
      </c>
      <c r="C1427" s="199" t="s">
        <v>117</v>
      </c>
      <c r="D1427" s="199" t="s">
        <v>174</v>
      </c>
      <c r="E1427" s="199" t="s">
        <v>175</v>
      </c>
      <c r="F1427" s="62" t="s">
        <v>25</v>
      </c>
      <c r="G1427" s="62" t="str">
        <f>_xlfn.IFNA(VLOOKUP($A1427,'Engaged Deals'!$A:$J,2,FALSE),"No")</f>
        <v>Yes</v>
      </c>
      <c r="H1427" s="62" t="s">
        <v>65</v>
      </c>
      <c r="I1427" s="199" t="s">
        <v>41</v>
      </c>
      <c r="J1427" s="233">
        <v>42916</v>
      </c>
      <c r="K1427" s="234" t="s">
        <v>176</v>
      </c>
      <c r="L1427" s="199" t="s">
        <v>47</v>
      </c>
      <c r="M1427" s="235">
        <v>42943</v>
      </c>
      <c r="N1427" s="236">
        <v>5000000</v>
      </c>
      <c r="O1427" s="373">
        <f t="shared" si="22"/>
        <v>5</v>
      </c>
      <c r="P1427" s="276">
        <v>18</v>
      </c>
      <c r="Q1427" s="235" t="s">
        <v>5535</v>
      </c>
      <c r="R1427" s="237" t="s">
        <v>103</v>
      </c>
      <c r="S1427" s="199" t="s">
        <v>8</v>
      </c>
      <c r="T1427" s="199" t="s">
        <v>104</v>
      </c>
      <c r="U1427" s="199" t="s">
        <v>105</v>
      </c>
      <c r="V1427" s="199" t="s">
        <v>5768</v>
      </c>
      <c r="W1427" s="199" t="s">
        <v>177</v>
      </c>
      <c r="Y1427" s="374" t="s">
        <v>7201</v>
      </c>
    </row>
    <row r="1428" spans="1:25" x14ac:dyDescent="0.25">
      <c r="A1428" s="275" t="s">
        <v>1883</v>
      </c>
      <c r="B1428" s="199" t="s">
        <v>56</v>
      </c>
      <c r="C1428" s="199" t="s">
        <v>109</v>
      </c>
      <c r="D1428" s="199" t="s">
        <v>954</v>
      </c>
      <c r="E1428" s="199" t="s">
        <v>1884</v>
      </c>
      <c r="F1428" s="62" t="s">
        <v>28</v>
      </c>
      <c r="G1428" s="62" t="str">
        <f>_xlfn.IFNA(VLOOKUP($A1428,'Engaged Deals'!$A:$J,2,FALSE),"No")</f>
        <v>Yes</v>
      </c>
      <c r="H1428" s="62" t="s">
        <v>65</v>
      </c>
      <c r="I1428" s="199" t="s">
        <v>31</v>
      </c>
      <c r="J1428" s="233">
        <v>42895</v>
      </c>
      <c r="K1428" s="234" t="s">
        <v>1885</v>
      </c>
      <c r="L1428" s="199" t="s">
        <v>47</v>
      </c>
      <c r="M1428" s="235">
        <v>42895</v>
      </c>
      <c r="N1428" s="236">
        <v>200000</v>
      </c>
      <c r="O1428" s="373">
        <f t="shared" si="22"/>
        <v>0.2</v>
      </c>
      <c r="P1428" s="276">
        <v>12</v>
      </c>
      <c r="Q1428" s="235" t="s">
        <v>113</v>
      </c>
      <c r="R1428" s="237" t="s">
        <v>103</v>
      </c>
      <c r="S1428" s="199" t="s">
        <v>7</v>
      </c>
      <c r="T1428" s="199" t="s">
        <v>388</v>
      </c>
      <c r="U1428" s="199" t="s">
        <v>389</v>
      </c>
      <c r="V1428" s="199" t="s">
        <v>5907</v>
      </c>
      <c r="W1428" s="199" t="s">
        <v>667</v>
      </c>
      <c r="X1428" s="1" t="s">
        <v>7800</v>
      </c>
      <c r="Y1428" s="374" t="s">
        <v>7201</v>
      </c>
    </row>
    <row r="1429" spans="1:25" x14ac:dyDescent="0.25">
      <c r="A1429" s="275" t="s">
        <v>3257</v>
      </c>
      <c r="B1429" s="199" t="s">
        <v>56</v>
      </c>
      <c r="C1429" s="199" t="s">
        <v>109</v>
      </c>
      <c r="D1429" s="199" t="s">
        <v>106</v>
      </c>
      <c r="E1429" s="199" t="s">
        <v>106</v>
      </c>
      <c r="G1429" s="62" t="str">
        <f>_xlfn.IFNA(VLOOKUP($A1429,'Engaged Deals'!$A:$J,2,FALSE),"No")</f>
        <v>No</v>
      </c>
      <c r="H1429" s="62" t="s">
        <v>66</v>
      </c>
      <c r="I1429" s="199"/>
      <c r="J1429" s="233">
        <v>42993</v>
      </c>
      <c r="K1429" s="234" t="s">
        <v>3258</v>
      </c>
      <c r="L1429" s="199" t="s">
        <v>142</v>
      </c>
      <c r="M1429" s="233">
        <v>42993</v>
      </c>
      <c r="N1429" s="236">
        <v>100000</v>
      </c>
      <c r="O1429" s="373">
        <f t="shared" si="22"/>
        <v>0.1</v>
      </c>
      <c r="P1429" s="276">
        <v>12</v>
      </c>
      <c r="Q1429" s="235" t="s">
        <v>3259</v>
      </c>
      <c r="R1429" s="237" t="s">
        <v>125</v>
      </c>
      <c r="S1429" s="199" t="s">
        <v>8</v>
      </c>
      <c r="T1429" s="199" t="s">
        <v>104</v>
      </c>
      <c r="U1429" s="199"/>
      <c r="V1429" s="199" t="s">
        <v>5977</v>
      </c>
      <c r="W1429" s="199" t="s">
        <v>186</v>
      </c>
      <c r="Y1429" s="374" t="s">
        <v>7201</v>
      </c>
    </row>
    <row r="1430" spans="1:25" x14ac:dyDescent="0.25">
      <c r="A1430" s="275" t="s">
        <v>2810</v>
      </c>
      <c r="B1430" s="199" t="s">
        <v>56</v>
      </c>
      <c r="C1430" s="199" t="s">
        <v>161</v>
      </c>
      <c r="D1430" s="199" t="s">
        <v>2811</v>
      </c>
      <c r="E1430" s="199" t="s">
        <v>2812</v>
      </c>
      <c r="F1430" s="62" t="s">
        <v>26</v>
      </c>
      <c r="G1430" s="62" t="str">
        <f>_xlfn.IFNA(VLOOKUP($A1430,'Engaged Deals'!$A:$J,2,FALSE),"No")</f>
        <v>No</v>
      </c>
      <c r="H1430" s="62" t="s">
        <v>65</v>
      </c>
      <c r="I1430" s="199" t="s">
        <v>32</v>
      </c>
      <c r="J1430" s="233">
        <v>42881</v>
      </c>
      <c r="K1430" s="234" t="s">
        <v>2813</v>
      </c>
      <c r="L1430" s="199" t="s">
        <v>47</v>
      </c>
      <c r="M1430" s="235">
        <v>42881</v>
      </c>
      <c r="N1430" s="236">
        <v>100000</v>
      </c>
      <c r="O1430" s="373">
        <f t="shared" si="22"/>
        <v>0.1</v>
      </c>
      <c r="P1430" s="276">
        <v>12</v>
      </c>
      <c r="Q1430" s="235" t="s">
        <v>2693</v>
      </c>
      <c r="R1430" s="237" t="s">
        <v>103</v>
      </c>
      <c r="S1430" s="199" t="s">
        <v>7</v>
      </c>
      <c r="T1430" s="199" t="s">
        <v>477</v>
      </c>
      <c r="U1430" s="199" t="s">
        <v>1138</v>
      </c>
      <c r="V1430" s="199" t="s">
        <v>5550</v>
      </c>
      <c r="W1430" s="199" t="s">
        <v>356</v>
      </c>
      <c r="Y1430" s="374" t="s">
        <v>7201</v>
      </c>
    </row>
    <row r="1431" spans="1:25" x14ac:dyDescent="0.25">
      <c r="A1431" s="275" t="s">
        <v>2959</v>
      </c>
      <c r="B1431" s="199" t="s">
        <v>56</v>
      </c>
      <c r="C1431" s="199" t="s">
        <v>161</v>
      </c>
      <c r="D1431" s="199" t="s">
        <v>2960</v>
      </c>
      <c r="E1431" s="199" t="s">
        <v>2961</v>
      </c>
      <c r="F1431" s="62" t="s">
        <v>26</v>
      </c>
      <c r="G1431" s="62" t="str">
        <f>_xlfn.IFNA(VLOOKUP($A1431,'Engaged Deals'!$A:$J,2,FALSE),"No")</f>
        <v>No</v>
      </c>
      <c r="H1431" s="62" t="s">
        <v>65</v>
      </c>
      <c r="I1431" s="203" t="s">
        <v>32</v>
      </c>
      <c r="J1431" s="233">
        <v>42916</v>
      </c>
      <c r="K1431" s="234" t="s">
        <v>2962</v>
      </c>
      <c r="L1431" s="199" t="s">
        <v>47</v>
      </c>
      <c r="M1431" s="235">
        <v>42916</v>
      </c>
      <c r="N1431" s="236">
        <v>100000</v>
      </c>
      <c r="O1431" s="373">
        <f t="shared" si="22"/>
        <v>0.1</v>
      </c>
      <c r="P1431" s="276">
        <v>1</v>
      </c>
      <c r="Q1431" s="235" t="s">
        <v>172</v>
      </c>
      <c r="R1431" s="237" t="s">
        <v>103</v>
      </c>
      <c r="S1431" s="199" t="s">
        <v>7</v>
      </c>
      <c r="T1431" s="199" t="s">
        <v>921</v>
      </c>
      <c r="U1431" s="199" t="s">
        <v>1771</v>
      </c>
      <c r="V1431" s="199" t="s">
        <v>6025</v>
      </c>
      <c r="W1431" s="199" t="s">
        <v>757</v>
      </c>
      <c r="Y1431" s="374" t="s">
        <v>7201</v>
      </c>
    </row>
    <row r="1432" spans="1:25" x14ac:dyDescent="0.25">
      <c r="A1432" s="275" t="s">
        <v>2959</v>
      </c>
      <c r="B1432" s="199" t="s">
        <v>56</v>
      </c>
      <c r="C1432" s="199" t="s">
        <v>161</v>
      </c>
      <c r="D1432" s="199" t="s">
        <v>2960</v>
      </c>
      <c r="E1432" s="199" t="s">
        <v>2961</v>
      </c>
      <c r="F1432" s="62" t="s">
        <v>26</v>
      </c>
      <c r="G1432" s="62" t="str">
        <f>_xlfn.IFNA(VLOOKUP($A1432,'Engaged Deals'!$A:$J,2,FALSE),"No")</f>
        <v>No</v>
      </c>
      <c r="H1432" s="62" t="s">
        <v>65</v>
      </c>
      <c r="I1432" s="203" t="s">
        <v>32</v>
      </c>
      <c r="J1432" s="233">
        <v>42916</v>
      </c>
      <c r="K1432" s="234" t="s">
        <v>2962</v>
      </c>
      <c r="L1432" s="199" t="s">
        <v>47</v>
      </c>
      <c r="M1432" s="235">
        <v>42916</v>
      </c>
      <c r="N1432" s="236">
        <v>50000</v>
      </c>
      <c r="O1432" s="373">
        <f t="shared" si="22"/>
        <v>0.05</v>
      </c>
      <c r="P1432" s="276">
        <v>12</v>
      </c>
      <c r="Q1432" s="235" t="s">
        <v>6138</v>
      </c>
      <c r="R1432" s="237" t="s">
        <v>103</v>
      </c>
      <c r="S1432" s="199" t="s">
        <v>7</v>
      </c>
      <c r="T1432" s="199" t="s">
        <v>477</v>
      </c>
      <c r="U1432" s="199" t="s">
        <v>1138</v>
      </c>
      <c r="V1432" s="199" t="s">
        <v>6025</v>
      </c>
      <c r="W1432" s="199" t="s">
        <v>757</v>
      </c>
      <c r="Y1432" s="374" t="s">
        <v>7201</v>
      </c>
    </row>
    <row r="1433" spans="1:25" x14ac:dyDescent="0.25">
      <c r="A1433" s="278" t="s">
        <v>7606</v>
      </c>
      <c r="B1433" s="268" t="s">
        <v>60</v>
      </c>
      <c r="C1433" s="268" t="s">
        <v>805</v>
      </c>
      <c r="D1433" s="268" t="s">
        <v>7607</v>
      </c>
      <c r="E1433" s="268" t="s">
        <v>1313</v>
      </c>
      <c r="F1433" s="62" t="s">
        <v>25</v>
      </c>
      <c r="G1433" s="62" t="str">
        <f>_xlfn.IFNA(VLOOKUP($A1433,'Engaged Deals'!$A:$J,2,FALSE),"No")</f>
        <v>No</v>
      </c>
      <c r="H1433" s="62" t="s">
        <v>66</v>
      </c>
      <c r="I1433" s="268" t="s">
        <v>41</v>
      </c>
      <c r="J1433" s="269">
        <v>42993</v>
      </c>
      <c r="K1433" s="270" t="s">
        <v>7608</v>
      </c>
      <c r="L1433" s="268" t="s">
        <v>46</v>
      </c>
      <c r="M1433" s="269">
        <v>42993</v>
      </c>
      <c r="N1433" s="271">
        <v>100000</v>
      </c>
      <c r="O1433" s="373">
        <f t="shared" si="22"/>
        <v>0.1</v>
      </c>
      <c r="P1433" s="280">
        <v>12</v>
      </c>
      <c r="Q1433" s="279" t="s">
        <v>7101</v>
      </c>
      <c r="R1433" s="272" t="s">
        <v>103</v>
      </c>
      <c r="S1433" s="268" t="s">
        <v>7</v>
      </c>
      <c r="T1433" s="268" t="s">
        <v>477</v>
      </c>
      <c r="U1433" s="268"/>
      <c r="V1433" s="199" t="s">
        <v>6823</v>
      </c>
      <c r="W1433" s="199" t="s">
        <v>667</v>
      </c>
      <c r="Y1433" s="374" t="s">
        <v>7201</v>
      </c>
    </row>
    <row r="1434" spans="1:25" x14ac:dyDescent="0.25">
      <c r="A1434" s="199" t="s">
        <v>3748</v>
      </c>
      <c r="B1434" s="199" t="s">
        <v>57</v>
      </c>
      <c r="C1434" s="199" t="s">
        <v>1348</v>
      </c>
      <c r="D1434" s="199" t="s">
        <v>3749</v>
      </c>
      <c r="E1434" s="199" t="s">
        <v>3750</v>
      </c>
      <c r="F1434" s="62" t="s">
        <v>26</v>
      </c>
      <c r="G1434" s="62" t="str">
        <f>_xlfn.IFNA(VLOOKUP($A1434,'Engaged Deals'!$A:$J,2,FALSE),"No")</f>
        <v>No</v>
      </c>
      <c r="H1434" s="62" t="s">
        <v>68</v>
      </c>
      <c r="I1434" s="199" t="s">
        <v>32</v>
      </c>
      <c r="J1434" s="233">
        <v>42824</v>
      </c>
      <c r="K1434" s="234" t="s">
        <v>3751</v>
      </c>
      <c r="L1434" s="199" t="s">
        <v>46</v>
      </c>
      <c r="M1434" s="235">
        <v>42824</v>
      </c>
      <c r="N1434" s="236">
        <v>50000</v>
      </c>
      <c r="O1434" s="373">
        <f t="shared" si="22"/>
        <v>0.05</v>
      </c>
      <c r="P1434" s="237">
        <v>1</v>
      </c>
      <c r="Q1434" s="235" t="s">
        <v>476</v>
      </c>
      <c r="R1434" s="199" t="s">
        <v>125</v>
      </c>
      <c r="S1434" s="199" t="s">
        <v>7</v>
      </c>
      <c r="T1434" s="199" t="s">
        <v>477</v>
      </c>
      <c r="U1434" s="199" t="s">
        <v>478</v>
      </c>
      <c r="V1434" s="199" t="s">
        <v>5579</v>
      </c>
      <c r="W1434" s="199" t="s">
        <v>186</v>
      </c>
      <c r="Y1434" s="374" t="s">
        <v>7201</v>
      </c>
    </row>
    <row r="1435" spans="1:25" x14ac:dyDescent="0.25">
      <c r="A1435" s="278" t="s">
        <v>7694</v>
      </c>
      <c r="B1435" s="268" t="s">
        <v>56</v>
      </c>
      <c r="C1435" s="268" t="s">
        <v>161</v>
      </c>
      <c r="D1435" s="268" t="s">
        <v>7695</v>
      </c>
      <c r="E1435" s="268" t="s">
        <v>7696</v>
      </c>
      <c r="F1435" s="62" t="s">
        <v>26</v>
      </c>
      <c r="G1435" s="62" t="str">
        <f>_xlfn.IFNA(VLOOKUP($A1435,'Engaged Deals'!$A:$J,2,FALSE),"No")</f>
        <v>No</v>
      </c>
      <c r="H1435" s="62" t="s">
        <v>67</v>
      </c>
      <c r="I1435" s="268" t="s">
        <v>32</v>
      </c>
      <c r="J1435" s="269">
        <v>43084</v>
      </c>
      <c r="K1435" s="270" t="s">
        <v>7697</v>
      </c>
      <c r="L1435" s="268" t="s">
        <v>47</v>
      </c>
      <c r="M1435" s="279">
        <v>43084</v>
      </c>
      <c r="N1435" s="271">
        <v>1000000</v>
      </c>
      <c r="O1435" s="373">
        <f t="shared" si="22"/>
        <v>1</v>
      </c>
      <c r="P1435" s="280">
        <v>12</v>
      </c>
      <c r="Q1435" s="279" t="s">
        <v>7101</v>
      </c>
      <c r="R1435" s="272" t="s">
        <v>125</v>
      </c>
      <c r="S1435" s="268" t="s">
        <v>18</v>
      </c>
      <c r="T1435" s="268" t="s">
        <v>316</v>
      </c>
      <c r="U1435" s="268" t="s">
        <v>6779</v>
      </c>
      <c r="V1435" s="199" t="s">
        <v>7698</v>
      </c>
      <c r="W1435" s="199" t="s">
        <v>313</v>
      </c>
      <c r="Y1435" s="374" t="s">
        <v>7201</v>
      </c>
    </row>
    <row r="1436" spans="1:25" x14ac:dyDescent="0.25">
      <c r="A1436" s="275" t="s">
        <v>2389</v>
      </c>
      <c r="B1436" s="199" t="s">
        <v>56</v>
      </c>
      <c r="C1436" s="199" t="s">
        <v>117</v>
      </c>
      <c r="D1436" s="199" t="s">
        <v>2390</v>
      </c>
      <c r="E1436" s="199" t="s">
        <v>2374</v>
      </c>
      <c r="F1436" s="62" t="s">
        <v>25</v>
      </c>
      <c r="G1436" s="62" t="str">
        <f>_xlfn.IFNA(VLOOKUP($A1436,'Engaged Deals'!$A:$J,2,FALSE),"No")</f>
        <v>No</v>
      </c>
      <c r="H1436" s="62" t="s">
        <v>65</v>
      </c>
      <c r="I1436" s="199" t="s">
        <v>35</v>
      </c>
      <c r="J1436" s="233">
        <v>42871</v>
      </c>
      <c r="K1436" s="234" t="s">
        <v>2391</v>
      </c>
      <c r="L1436" s="199" t="s">
        <v>46</v>
      </c>
      <c r="M1436" s="235">
        <v>42887</v>
      </c>
      <c r="N1436" s="236">
        <v>150000</v>
      </c>
      <c r="O1436" s="373">
        <f t="shared" si="22"/>
        <v>0.15</v>
      </c>
      <c r="P1436" s="276">
        <v>2</v>
      </c>
      <c r="Q1436" s="235" t="s">
        <v>812</v>
      </c>
      <c r="R1436" s="237" t="s">
        <v>103</v>
      </c>
      <c r="S1436" s="199" t="s">
        <v>8</v>
      </c>
      <c r="T1436" s="199" t="s">
        <v>104</v>
      </c>
      <c r="U1436" s="199"/>
      <c r="V1436" s="199" t="s">
        <v>5965</v>
      </c>
      <c r="W1436" s="199" t="s">
        <v>2376</v>
      </c>
      <c r="Y1436" s="374" t="s">
        <v>7201</v>
      </c>
    </row>
    <row r="1437" spans="1:25" x14ac:dyDescent="0.25">
      <c r="A1437" s="126" t="s">
        <v>7691</v>
      </c>
      <c r="B1437" s="126" t="s">
        <v>59</v>
      </c>
      <c r="C1437" s="199" t="s">
        <v>468</v>
      </c>
      <c r="D1437" s="126" t="s">
        <v>1784</v>
      </c>
      <c r="E1437" s="126" t="s">
        <v>7692</v>
      </c>
      <c r="F1437" s="62" t="s">
        <v>26</v>
      </c>
      <c r="G1437" s="62" t="str">
        <f>_xlfn.IFNA(VLOOKUP($A1437,'Engaged Deals'!$A:$J,2,FALSE),"No")</f>
        <v>No</v>
      </c>
      <c r="H1437" s="62" t="s">
        <v>67</v>
      </c>
      <c r="I1437" s="126" t="s">
        <v>32</v>
      </c>
      <c r="J1437" s="127">
        <v>43054</v>
      </c>
      <c r="K1437" s="195">
        <v>42786</v>
      </c>
      <c r="L1437" s="126" t="s">
        <v>46</v>
      </c>
      <c r="M1437" s="195">
        <v>43044</v>
      </c>
      <c r="N1437" s="128">
        <v>1097556</v>
      </c>
      <c r="O1437" s="373">
        <f t="shared" si="22"/>
        <v>1.097556</v>
      </c>
      <c r="P1437" s="277">
        <v>12</v>
      </c>
      <c r="Q1437" s="127">
        <v>42789</v>
      </c>
      <c r="R1437" s="202" t="s">
        <v>125</v>
      </c>
      <c r="S1437" s="199" t="s">
        <v>8</v>
      </c>
      <c r="T1437" s="126" t="s">
        <v>162</v>
      </c>
      <c r="U1437" s="126" t="s">
        <v>7199</v>
      </c>
      <c r="V1437" s="126" t="s">
        <v>7693</v>
      </c>
      <c r="W1437" s="199"/>
      <c r="Y1437" s="374" t="s">
        <v>7201</v>
      </c>
    </row>
    <row r="1438" spans="1:25" x14ac:dyDescent="0.25">
      <c r="A1438" s="275" t="s">
        <v>1033</v>
      </c>
      <c r="B1438" s="199" t="s">
        <v>58</v>
      </c>
      <c r="C1438" s="199" t="s">
        <v>58</v>
      </c>
      <c r="D1438" s="199" t="s">
        <v>1034</v>
      </c>
      <c r="E1438" s="199" t="s">
        <v>1035</v>
      </c>
      <c r="F1438" s="62" t="s">
        <v>26</v>
      </c>
      <c r="G1438" s="62" t="str">
        <f>_xlfn.IFNA(VLOOKUP($A1438,'Engaged Deals'!$A:$J,2,FALSE),"No")</f>
        <v>No</v>
      </c>
      <c r="H1438" s="62" t="s">
        <v>66</v>
      </c>
      <c r="I1438" s="199" t="s">
        <v>32</v>
      </c>
      <c r="J1438" s="233">
        <v>42975</v>
      </c>
      <c r="K1438" s="234" t="s">
        <v>1036</v>
      </c>
      <c r="L1438" s="199" t="s">
        <v>47</v>
      </c>
      <c r="M1438" s="233">
        <v>42975</v>
      </c>
      <c r="N1438" s="236">
        <v>476190</v>
      </c>
      <c r="O1438" s="373">
        <f t="shared" si="22"/>
        <v>0.47619</v>
      </c>
      <c r="P1438" s="276">
        <v>6</v>
      </c>
      <c r="Q1438" s="235" t="s">
        <v>7102</v>
      </c>
      <c r="R1438" s="237" t="s">
        <v>103</v>
      </c>
      <c r="S1438" s="199" t="s">
        <v>8</v>
      </c>
      <c r="T1438" s="199" t="s">
        <v>134</v>
      </c>
      <c r="U1438" s="199" t="s">
        <v>1037</v>
      </c>
      <c r="V1438" s="199" t="s">
        <v>5577</v>
      </c>
      <c r="W1438" s="199" t="s">
        <v>1038</v>
      </c>
      <c r="Y1438" s="374" t="s">
        <v>7201</v>
      </c>
    </row>
    <row r="1439" spans="1:25" x14ac:dyDescent="0.25">
      <c r="A1439" s="275" t="s">
        <v>4131</v>
      </c>
      <c r="B1439" s="199" t="s">
        <v>57</v>
      </c>
      <c r="C1439" s="199" t="s">
        <v>775</v>
      </c>
      <c r="D1439" s="199" t="s">
        <v>1707</v>
      </c>
      <c r="E1439" s="199" t="s">
        <v>4132</v>
      </c>
      <c r="F1439" s="62" t="s">
        <v>26</v>
      </c>
      <c r="G1439" s="62" t="str">
        <f>_xlfn.IFNA(VLOOKUP($A1439,'Engaged Deals'!$A:$J,2,FALSE),"No")</f>
        <v>No</v>
      </c>
      <c r="H1439" s="62" t="s">
        <v>66</v>
      </c>
      <c r="I1439" s="199" t="s">
        <v>33</v>
      </c>
      <c r="J1439" s="233">
        <v>43007</v>
      </c>
      <c r="K1439" s="234" t="s">
        <v>4133</v>
      </c>
      <c r="L1439" s="199" t="s">
        <v>142</v>
      </c>
      <c r="M1439" s="233">
        <v>43007</v>
      </c>
      <c r="N1439" s="236">
        <v>35000</v>
      </c>
      <c r="O1439" s="373">
        <f t="shared" si="22"/>
        <v>3.5000000000000003E-2</v>
      </c>
      <c r="P1439" s="276">
        <v>12</v>
      </c>
      <c r="Q1439" s="235" t="s">
        <v>172</v>
      </c>
      <c r="R1439" s="237" t="s">
        <v>125</v>
      </c>
      <c r="S1439" s="199" t="s">
        <v>7</v>
      </c>
      <c r="T1439" s="199" t="s">
        <v>477</v>
      </c>
      <c r="U1439" s="199" t="s">
        <v>1996</v>
      </c>
      <c r="V1439" s="199" t="s">
        <v>6206</v>
      </c>
      <c r="W1439" s="199" t="s">
        <v>186</v>
      </c>
      <c r="Y1439" s="374" t="s">
        <v>7201</v>
      </c>
    </row>
    <row r="1440" spans="1:25" x14ac:dyDescent="0.25">
      <c r="A1440" s="275" t="s">
        <v>1880</v>
      </c>
      <c r="B1440" s="199" t="s">
        <v>57</v>
      </c>
      <c r="C1440" s="199" t="s">
        <v>98</v>
      </c>
      <c r="D1440" s="199" t="s">
        <v>1587</v>
      </c>
      <c r="E1440" s="199" t="s">
        <v>1881</v>
      </c>
      <c r="F1440" s="62" t="s">
        <v>26</v>
      </c>
      <c r="G1440" s="62" t="str">
        <f>_xlfn.IFNA(VLOOKUP($A1440,'Engaged Deals'!$A:$J,2,FALSE),"No")</f>
        <v>No</v>
      </c>
      <c r="H1440" s="62" t="s">
        <v>65</v>
      </c>
      <c r="I1440" s="199" t="s">
        <v>32</v>
      </c>
      <c r="J1440" s="233">
        <v>42901</v>
      </c>
      <c r="K1440" s="234" t="s">
        <v>1882</v>
      </c>
      <c r="L1440" s="199" t="s">
        <v>48</v>
      </c>
      <c r="M1440" s="235">
        <v>42901</v>
      </c>
      <c r="N1440" s="236">
        <v>100000</v>
      </c>
      <c r="O1440" s="373">
        <f t="shared" si="22"/>
        <v>0.1</v>
      </c>
      <c r="P1440" s="276">
        <v>1</v>
      </c>
      <c r="Q1440" s="235" t="s">
        <v>7308</v>
      </c>
      <c r="R1440" s="237" t="s">
        <v>103</v>
      </c>
      <c r="S1440" s="199" t="s">
        <v>13</v>
      </c>
      <c r="T1440" s="199" t="s">
        <v>126</v>
      </c>
      <c r="U1440" s="199" t="s">
        <v>740</v>
      </c>
      <c r="V1440" s="199" t="s">
        <v>106</v>
      </c>
      <c r="W1440" s="199"/>
      <c r="Y1440" s="374" t="s">
        <v>7201</v>
      </c>
    </row>
    <row r="1441" spans="1:25" x14ac:dyDescent="0.25">
      <c r="A1441" s="275" t="s">
        <v>4837</v>
      </c>
      <c r="B1441" s="199" t="s">
        <v>57</v>
      </c>
      <c r="C1441" s="199" t="s">
        <v>98</v>
      </c>
      <c r="D1441" s="199" t="s">
        <v>4529</v>
      </c>
      <c r="E1441" s="199" t="s">
        <v>4838</v>
      </c>
      <c r="F1441" s="62" t="s">
        <v>28</v>
      </c>
      <c r="G1441" s="62" t="str">
        <f>_xlfn.IFNA(VLOOKUP($A1441,'Engaged Deals'!$A:$J,2,FALSE),"No")</f>
        <v>No</v>
      </c>
      <c r="H1441" s="62" t="s">
        <v>66</v>
      </c>
      <c r="I1441" s="199" t="s">
        <v>34</v>
      </c>
      <c r="J1441" s="233">
        <v>43006</v>
      </c>
      <c r="K1441" s="234" t="s">
        <v>4839</v>
      </c>
      <c r="L1441" s="199" t="s">
        <v>47</v>
      </c>
      <c r="M1441" s="233">
        <v>43006</v>
      </c>
      <c r="N1441" s="236">
        <v>0</v>
      </c>
      <c r="O1441" s="373">
        <f t="shared" si="22"/>
        <v>0</v>
      </c>
      <c r="P1441" s="276">
        <v>2</v>
      </c>
      <c r="Q1441" s="235" t="s">
        <v>1597</v>
      </c>
      <c r="R1441" s="237" t="s">
        <v>125</v>
      </c>
      <c r="S1441" s="199" t="s">
        <v>7</v>
      </c>
      <c r="T1441" s="199" t="s">
        <v>388</v>
      </c>
      <c r="U1441" s="199" t="s">
        <v>389</v>
      </c>
      <c r="V1441" s="199" t="s">
        <v>106</v>
      </c>
      <c r="W1441" s="199" t="s">
        <v>186</v>
      </c>
      <c r="Y1441" s="374" t="s">
        <v>7201</v>
      </c>
    </row>
    <row r="1442" spans="1:25" x14ac:dyDescent="0.25">
      <c r="A1442" s="275" t="s">
        <v>5720</v>
      </c>
      <c r="B1442" s="199" t="s">
        <v>57</v>
      </c>
      <c r="C1442" s="199" t="s">
        <v>182</v>
      </c>
      <c r="D1442" s="199" t="s">
        <v>315</v>
      </c>
      <c r="E1442" s="199" t="s">
        <v>5721</v>
      </c>
      <c r="F1442" s="62" t="s">
        <v>26</v>
      </c>
      <c r="G1442" s="62" t="str">
        <f>_xlfn.IFNA(VLOOKUP($A1442,'Engaged Deals'!$A:$J,2,FALSE),"No")</f>
        <v>Yes</v>
      </c>
      <c r="H1442" s="62" t="s">
        <v>66</v>
      </c>
      <c r="I1442" s="199" t="s">
        <v>32</v>
      </c>
      <c r="J1442" s="233">
        <v>43008</v>
      </c>
      <c r="K1442" s="234" t="s">
        <v>6125</v>
      </c>
      <c r="L1442" s="199" t="s">
        <v>46</v>
      </c>
      <c r="M1442" s="233">
        <v>43008</v>
      </c>
      <c r="N1442" s="236">
        <v>53000</v>
      </c>
      <c r="O1442" s="373">
        <f t="shared" si="22"/>
        <v>5.2999999999999999E-2</v>
      </c>
      <c r="P1442" s="276">
        <v>3</v>
      </c>
      <c r="Q1442" s="235" t="s">
        <v>5535</v>
      </c>
      <c r="R1442" s="237" t="s">
        <v>125</v>
      </c>
      <c r="S1442" s="199" t="s">
        <v>8</v>
      </c>
      <c r="T1442" s="199" t="s">
        <v>104</v>
      </c>
      <c r="U1442" s="199"/>
      <c r="V1442" s="199" t="s">
        <v>5492</v>
      </c>
      <c r="W1442" s="199"/>
      <c r="Y1442" s="374" t="s">
        <v>7201</v>
      </c>
    </row>
    <row r="1443" spans="1:25" x14ac:dyDescent="0.25">
      <c r="A1443" s="275" t="s">
        <v>804</v>
      </c>
      <c r="B1443" s="199" t="s">
        <v>60</v>
      </c>
      <c r="C1443" s="199" t="s">
        <v>805</v>
      </c>
      <c r="D1443" s="199" t="s">
        <v>806</v>
      </c>
      <c r="E1443" s="199" t="s">
        <v>6538</v>
      </c>
      <c r="F1443" s="62" t="s">
        <v>26</v>
      </c>
      <c r="G1443" s="62" t="str">
        <f>_xlfn.IFNA(VLOOKUP($A1443,'Engaged Deals'!$A:$J,2,FALSE),"No")</f>
        <v>Yes</v>
      </c>
      <c r="H1443" s="62" t="s">
        <v>65</v>
      </c>
      <c r="I1443" s="199" t="s">
        <v>32</v>
      </c>
      <c r="J1443" s="233">
        <v>42886</v>
      </c>
      <c r="K1443" s="234" t="s">
        <v>808</v>
      </c>
      <c r="L1443" s="199" t="s">
        <v>48</v>
      </c>
      <c r="M1443" s="235">
        <v>42886</v>
      </c>
      <c r="N1443" s="236">
        <v>600000</v>
      </c>
      <c r="O1443" s="373">
        <f t="shared" si="22"/>
        <v>0.6</v>
      </c>
      <c r="P1443" s="276">
        <v>6</v>
      </c>
      <c r="Q1443" s="235" t="s">
        <v>7145</v>
      </c>
      <c r="R1443" s="237" t="s">
        <v>211</v>
      </c>
      <c r="S1443" s="199" t="s">
        <v>8</v>
      </c>
      <c r="T1443" s="199" t="s">
        <v>134</v>
      </c>
      <c r="U1443" s="199" t="s">
        <v>5793</v>
      </c>
      <c r="V1443" s="199" t="s">
        <v>5572</v>
      </c>
      <c r="W1443" s="199" t="s">
        <v>297</v>
      </c>
      <c r="X1443" s="1" t="s">
        <v>7800</v>
      </c>
      <c r="Y1443" s="374" t="s">
        <v>7201</v>
      </c>
    </row>
    <row r="1444" spans="1:25" x14ac:dyDescent="0.25">
      <c r="A1444" s="275" t="s">
        <v>2727</v>
      </c>
      <c r="B1444" s="199" t="s">
        <v>56</v>
      </c>
      <c r="C1444" s="199" t="s">
        <v>161</v>
      </c>
      <c r="D1444" s="199" t="s">
        <v>2728</v>
      </c>
      <c r="E1444" s="199" t="s">
        <v>2729</v>
      </c>
      <c r="F1444" s="62" t="s">
        <v>26</v>
      </c>
      <c r="G1444" s="62" t="str">
        <f>_xlfn.IFNA(VLOOKUP($A1444,'Engaged Deals'!$A:$J,2,FALSE),"No")</f>
        <v>No</v>
      </c>
      <c r="H1444" s="62" t="s">
        <v>67</v>
      </c>
      <c r="I1444" s="199" t="s">
        <v>32</v>
      </c>
      <c r="J1444" s="233">
        <v>43098</v>
      </c>
      <c r="K1444" s="234" t="s">
        <v>2730</v>
      </c>
      <c r="L1444" s="199" t="s">
        <v>46</v>
      </c>
      <c r="M1444" s="235">
        <v>43098</v>
      </c>
      <c r="N1444" s="236">
        <v>120000</v>
      </c>
      <c r="O1444" s="373">
        <f t="shared" si="22"/>
        <v>0.12</v>
      </c>
      <c r="P1444" s="276">
        <v>12</v>
      </c>
      <c r="Q1444" s="235" t="s">
        <v>113</v>
      </c>
      <c r="R1444" s="237" t="s">
        <v>125</v>
      </c>
      <c r="S1444" s="199" t="s">
        <v>8</v>
      </c>
      <c r="T1444" s="199" t="s">
        <v>104</v>
      </c>
      <c r="U1444" s="199"/>
      <c r="V1444" s="199" t="s">
        <v>6135</v>
      </c>
      <c r="W1444" s="199" t="s">
        <v>313</v>
      </c>
      <c r="Y1444" s="374" t="s">
        <v>7201</v>
      </c>
    </row>
    <row r="1445" spans="1:25" x14ac:dyDescent="0.25">
      <c r="A1445" s="275" t="s">
        <v>168</v>
      </c>
      <c r="B1445" s="199" t="s">
        <v>56</v>
      </c>
      <c r="C1445" s="199" t="s">
        <v>117</v>
      </c>
      <c r="D1445" s="199" t="s">
        <v>169</v>
      </c>
      <c r="E1445" s="199" t="s">
        <v>170</v>
      </c>
      <c r="F1445" s="62" t="s">
        <v>25</v>
      </c>
      <c r="G1445" s="62" t="str">
        <f>_xlfn.IFNA(VLOOKUP($A1445,'Engaged Deals'!$A:$J,2,FALSE),"No")</f>
        <v>No</v>
      </c>
      <c r="H1445" s="62" t="s">
        <v>66</v>
      </c>
      <c r="I1445" s="199" t="s">
        <v>35</v>
      </c>
      <c r="J1445" s="233">
        <v>43007</v>
      </c>
      <c r="K1445" s="234" t="s">
        <v>171</v>
      </c>
      <c r="L1445" s="199" t="s">
        <v>47</v>
      </c>
      <c r="M1445" s="233">
        <v>43007</v>
      </c>
      <c r="N1445" s="236">
        <v>5000000</v>
      </c>
      <c r="O1445" s="373">
        <f t="shared" si="22"/>
        <v>5</v>
      </c>
      <c r="P1445" s="276">
        <v>18</v>
      </c>
      <c r="Q1445" s="235" t="s">
        <v>7102</v>
      </c>
      <c r="R1445" s="237" t="s">
        <v>103</v>
      </c>
      <c r="S1445" s="199" t="s">
        <v>8</v>
      </c>
      <c r="T1445" s="199" t="s">
        <v>104</v>
      </c>
      <c r="U1445" s="199" t="s">
        <v>105</v>
      </c>
      <c r="V1445" s="199" t="s">
        <v>5768</v>
      </c>
      <c r="W1445" s="199" t="s">
        <v>167</v>
      </c>
      <c r="Y1445" s="374" t="s">
        <v>7201</v>
      </c>
    </row>
    <row r="1446" spans="1:25" x14ac:dyDescent="0.25">
      <c r="A1446" s="275" t="s">
        <v>2954</v>
      </c>
      <c r="B1446" s="199" t="s">
        <v>60</v>
      </c>
      <c r="C1446" s="199" t="s">
        <v>543</v>
      </c>
      <c r="D1446" s="199" t="s">
        <v>2955</v>
      </c>
      <c r="E1446" s="199" t="s">
        <v>2956</v>
      </c>
      <c r="F1446" s="62" t="s">
        <v>6576</v>
      </c>
      <c r="G1446" s="62" t="str">
        <f>_xlfn.IFNA(VLOOKUP($A1446,'Engaged Deals'!$A:$J,2,FALSE),"No")</f>
        <v>Yes</v>
      </c>
      <c r="H1446" s="62" t="s">
        <v>65</v>
      </c>
      <c r="I1446" s="199" t="s">
        <v>37</v>
      </c>
      <c r="J1446" s="233">
        <v>42891</v>
      </c>
      <c r="K1446" s="234" t="s">
        <v>2957</v>
      </c>
      <c r="L1446" s="199" t="s">
        <v>46</v>
      </c>
      <c r="M1446" s="235">
        <v>42891</v>
      </c>
      <c r="N1446" s="236">
        <v>100000</v>
      </c>
      <c r="O1446" s="373">
        <f t="shared" si="22"/>
        <v>0.1</v>
      </c>
      <c r="P1446" s="276">
        <v>12</v>
      </c>
      <c r="Q1446" s="235" t="s">
        <v>172</v>
      </c>
      <c r="R1446" s="237" t="s">
        <v>103</v>
      </c>
      <c r="S1446" s="199" t="s">
        <v>7</v>
      </c>
      <c r="T1446" s="199" t="s">
        <v>1867</v>
      </c>
      <c r="U1446" s="199" t="s">
        <v>2958</v>
      </c>
      <c r="V1446" s="199" t="s">
        <v>6024</v>
      </c>
      <c r="W1446" s="199"/>
      <c r="Y1446" s="374" t="s">
        <v>7201</v>
      </c>
    </row>
    <row r="1447" spans="1:25" x14ac:dyDescent="0.25">
      <c r="A1447" s="126" t="s">
        <v>7427</v>
      </c>
      <c r="B1447" s="126" t="s">
        <v>57</v>
      </c>
      <c r="C1447" s="126" t="s">
        <v>1046</v>
      </c>
      <c r="D1447" s="126" t="s">
        <v>7206</v>
      </c>
      <c r="E1447" s="126" t="s">
        <v>7316</v>
      </c>
      <c r="F1447" s="62" t="s">
        <v>28</v>
      </c>
      <c r="G1447" s="62" t="str">
        <f>_xlfn.IFNA(VLOOKUP($A1447,'Engaged Deals'!$A:$J,2,FALSE),"No")</f>
        <v>No</v>
      </c>
      <c r="H1447" s="62" t="s">
        <v>65</v>
      </c>
      <c r="I1447" s="126" t="s">
        <v>34</v>
      </c>
      <c r="J1447" s="127">
        <v>42848</v>
      </c>
      <c r="K1447" s="195">
        <v>42758</v>
      </c>
      <c r="L1447" s="126" t="s">
        <v>47</v>
      </c>
      <c r="M1447" s="195">
        <v>42848</v>
      </c>
      <c r="N1447" s="128">
        <v>25000</v>
      </c>
      <c r="O1447" s="373">
        <f t="shared" si="22"/>
        <v>2.5000000000000001E-2</v>
      </c>
      <c r="P1447" s="277">
        <v>12</v>
      </c>
      <c r="Q1447" s="127">
        <v>42768</v>
      </c>
      <c r="R1447" s="202" t="s">
        <v>103</v>
      </c>
      <c r="S1447" s="79" t="s">
        <v>9</v>
      </c>
      <c r="T1447" s="126" t="s">
        <v>7127</v>
      </c>
      <c r="U1447" s="126" t="s">
        <v>185</v>
      </c>
      <c r="V1447" s="126" t="s">
        <v>7428</v>
      </c>
      <c r="W1447" s="126" t="s">
        <v>6859</v>
      </c>
      <c r="Y1447" s="374" t="s">
        <v>7201</v>
      </c>
    </row>
    <row r="1448" spans="1:25" x14ac:dyDescent="0.25">
      <c r="A1448" s="275" t="s">
        <v>3845</v>
      </c>
      <c r="B1448" s="199" t="s">
        <v>57</v>
      </c>
      <c r="C1448" s="199" t="s">
        <v>1046</v>
      </c>
      <c r="D1448" s="199" t="s">
        <v>3846</v>
      </c>
      <c r="E1448" s="199" t="s">
        <v>3847</v>
      </c>
      <c r="F1448" s="62" t="s">
        <v>26</v>
      </c>
      <c r="G1448" s="62" t="str">
        <f>_xlfn.IFNA(VLOOKUP($A1448,'Engaged Deals'!$A:$J,2,FALSE),"No")</f>
        <v>No</v>
      </c>
      <c r="H1448" s="62" t="s">
        <v>65</v>
      </c>
      <c r="I1448" s="199" t="s">
        <v>33</v>
      </c>
      <c r="J1448" s="233">
        <v>42906</v>
      </c>
      <c r="K1448" s="234" t="s">
        <v>3848</v>
      </c>
      <c r="L1448" s="199" t="s">
        <v>47</v>
      </c>
      <c r="M1448" s="235">
        <v>42906</v>
      </c>
      <c r="N1448" s="236">
        <v>50000</v>
      </c>
      <c r="O1448" s="373">
        <f t="shared" si="22"/>
        <v>0.05</v>
      </c>
      <c r="P1448" s="276">
        <v>12</v>
      </c>
      <c r="Q1448" s="235" t="s">
        <v>7102</v>
      </c>
      <c r="R1448" s="237" t="s">
        <v>103</v>
      </c>
      <c r="S1448" s="199" t="s">
        <v>7</v>
      </c>
      <c r="T1448" s="199" t="s">
        <v>477</v>
      </c>
      <c r="U1448" s="199" t="s">
        <v>1138</v>
      </c>
      <c r="V1448" s="199" t="s">
        <v>6137</v>
      </c>
      <c r="W1448" s="199" t="s">
        <v>356</v>
      </c>
      <c r="Y1448" s="374" t="s">
        <v>7201</v>
      </c>
    </row>
    <row r="1449" spans="1:25" x14ac:dyDescent="0.25">
      <c r="A1449" s="275" t="s">
        <v>1417</v>
      </c>
      <c r="B1449" s="199" t="s">
        <v>58</v>
      </c>
      <c r="C1449" s="199" t="s">
        <v>58</v>
      </c>
      <c r="D1449" s="199" t="s">
        <v>1418</v>
      </c>
      <c r="E1449" s="199" t="s">
        <v>1419</v>
      </c>
      <c r="F1449" s="62" t="s">
        <v>24</v>
      </c>
      <c r="G1449" s="62" t="str">
        <f>_xlfn.IFNA(VLOOKUP($A1449,'Engaged Deals'!$A:$J,2,FALSE),"No")</f>
        <v>No</v>
      </c>
      <c r="H1449" s="62" t="s">
        <v>65</v>
      </c>
      <c r="I1449" s="199" t="s">
        <v>37</v>
      </c>
      <c r="J1449" s="233">
        <v>42886</v>
      </c>
      <c r="K1449" s="234" t="s">
        <v>1420</v>
      </c>
      <c r="L1449" s="199" t="s">
        <v>47</v>
      </c>
      <c r="M1449" s="235">
        <v>42886</v>
      </c>
      <c r="N1449" s="236">
        <v>285714</v>
      </c>
      <c r="O1449" s="373">
        <f t="shared" si="22"/>
        <v>0.28571400000000002</v>
      </c>
      <c r="P1449" s="276">
        <v>3</v>
      </c>
      <c r="Q1449" s="235" t="s">
        <v>172</v>
      </c>
      <c r="R1449" s="237" t="s">
        <v>125</v>
      </c>
      <c r="S1449" s="199" t="s">
        <v>8</v>
      </c>
      <c r="T1449" s="199" t="s">
        <v>134</v>
      </c>
      <c r="U1449" s="199" t="s">
        <v>399</v>
      </c>
      <c r="V1449" s="199" t="s">
        <v>5858</v>
      </c>
      <c r="W1449" s="199"/>
      <c r="Y1449" s="374" t="s">
        <v>7201</v>
      </c>
    </row>
    <row r="1450" spans="1:25" x14ac:dyDescent="0.25">
      <c r="A1450" s="57" t="s">
        <v>4818</v>
      </c>
      <c r="B1450" s="57" t="s">
        <v>60</v>
      </c>
      <c r="C1450" s="57" t="s">
        <v>138</v>
      </c>
      <c r="D1450" s="57" t="s">
        <v>4819</v>
      </c>
      <c r="E1450" s="57" t="s">
        <v>4820</v>
      </c>
      <c r="F1450" s="62" t="s">
        <v>27</v>
      </c>
      <c r="G1450" s="62" t="str">
        <f>_xlfn.IFNA(VLOOKUP($A1450,'Engaged Deals'!$A:$J,2,FALSE),"No")</f>
        <v>No</v>
      </c>
      <c r="H1450" s="62" t="s">
        <v>68</v>
      </c>
      <c r="I1450" s="57" t="s">
        <v>40</v>
      </c>
      <c r="J1450" s="262">
        <v>42825</v>
      </c>
      <c r="K1450" s="263">
        <v>42436.167326388888</v>
      </c>
      <c r="L1450" s="57" t="s">
        <v>46</v>
      </c>
      <c r="M1450" s="262"/>
      <c r="N1450" s="264">
        <v>0</v>
      </c>
      <c r="O1450" s="373">
        <f t="shared" si="22"/>
        <v>0</v>
      </c>
      <c r="P1450" s="265"/>
      <c r="Q1450" s="266">
        <v>42746.103506944448</v>
      </c>
      <c r="R1450" s="267"/>
      <c r="S1450" s="267"/>
      <c r="T1450" s="267"/>
      <c r="U1450" s="267"/>
      <c r="V1450" s="57" t="s">
        <v>5635</v>
      </c>
      <c r="W1450" s="57" t="s">
        <v>4821</v>
      </c>
      <c r="Y1450" s="374" t="s">
        <v>7201</v>
      </c>
    </row>
    <row r="1451" spans="1:25" x14ac:dyDescent="0.25">
      <c r="A1451" s="126" t="s">
        <v>7419</v>
      </c>
      <c r="B1451" s="126" t="s">
        <v>57</v>
      </c>
      <c r="C1451" s="126" t="s">
        <v>182</v>
      </c>
      <c r="D1451" s="126" t="s">
        <v>7319</v>
      </c>
      <c r="E1451" s="126" t="s">
        <v>7420</v>
      </c>
      <c r="F1451" s="62" t="s">
        <v>25</v>
      </c>
      <c r="G1451" s="62" t="str">
        <f>_xlfn.IFNA(VLOOKUP($A1451,'Engaged Deals'!$A:$J,2,FALSE),"No")</f>
        <v>No</v>
      </c>
      <c r="H1451" s="62" t="s">
        <v>65</v>
      </c>
      <c r="I1451" s="126" t="s">
        <v>35</v>
      </c>
      <c r="J1451" s="127">
        <v>42839</v>
      </c>
      <c r="K1451" s="195">
        <v>42809</v>
      </c>
      <c r="L1451" s="126" t="s">
        <v>48</v>
      </c>
      <c r="M1451" s="195">
        <v>42839</v>
      </c>
      <c r="N1451" s="128">
        <v>32000</v>
      </c>
      <c r="O1451" s="373">
        <f t="shared" si="22"/>
        <v>3.2000000000000001E-2</v>
      </c>
      <c r="P1451" s="277">
        <v>9</v>
      </c>
      <c r="Q1451" s="127">
        <v>42830</v>
      </c>
      <c r="R1451" s="202" t="s">
        <v>211</v>
      </c>
      <c r="S1451" s="199" t="s">
        <v>8</v>
      </c>
      <c r="T1451" s="126" t="s">
        <v>162</v>
      </c>
      <c r="U1451" s="126" t="s">
        <v>105</v>
      </c>
      <c r="V1451" s="126" t="s">
        <v>7159</v>
      </c>
      <c r="W1451" s="199"/>
      <c r="Y1451" s="374" t="s">
        <v>7201</v>
      </c>
    </row>
    <row r="1452" spans="1:25" x14ac:dyDescent="0.25">
      <c r="A1452" s="199" t="s">
        <v>6509</v>
      </c>
      <c r="B1452" s="199" t="s">
        <v>57</v>
      </c>
      <c r="C1452" s="199" t="s">
        <v>182</v>
      </c>
      <c r="D1452" s="199" t="s">
        <v>106</v>
      </c>
      <c r="E1452" s="199" t="s">
        <v>106</v>
      </c>
      <c r="G1452" s="62" t="str">
        <f>_xlfn.IFNA(VLOOKUP($A1452,'Engaged Deals'!$A:$J,2,FALSE),"No")</f>
        <v>No</v>
      </c>
      <c r="H1452" s="62" t="s">
        <v>68</v>
      </c>
      <c r="I1452" s="199"/>
      <c r="J1452" s="233">
        <v>42825</v>
      </c>
      <c r="K1452" s="234" t="s">
        <v>6523</v>
      </c>
      <c r="L1452" s="199" t="s">
        <v>46</v>
      </c>
      <c r="M1452" s="199"/>
      <c r="N1452" s="236"/>
      <c r="O1452" s="373">
        <f t="shared" si="22"/>
        <v>0</v>
      </c>
      <c r="P1452" s="237"/>
      <c r="Q1452" s="233"/>
      <c r="R1452" s="199"/>
      <c r="S1452" s="199"/>
      <c r="T1452" s="199"/>
      <c r="U1452" s="199"/>
      <c r="V1452" s="199" t="s">
        <v>6524</v>
      </c>
      <c r="W1452" s="199"/>
      <c r="Y1452" s="374" t="s">
        <v>7201</v>
      </c>
    </row>
    <row r="1453" spans="1:25" x14ac:dyDescent="0.25">
      <c r="A1453" s="275" t="s">
        <v>7017</v>
      </c>
      <c r="B1453" s="199" t="s">
        <v>57</v>
      </c>
      <c r="C1453" s="199" t="s">
        <v>147</v>
      </c>
      <c r="D1453" s="199" t="s">
        <v>7018</v>
      </c>
      <c r="E1453" s="199" t="s">
        <v>7019</v>
      </c>
      <c r="F1453" s="62" t="s">
        <v>24</v>
      </c>
      <c r="G1453" s="62" t="str">
        <f>_xlfn.IFNA(VLOOKUP($A1453,'Engaged Deals'!$A:$J,2,FALSE),"No")</f>
        <v>No</v>
      </c>
      <c r="H1453" s="62" t="s">
        <v>67</v>
      </c>
      <c r="I1453" s="199" t="s">
        <v>38</v>
      </c>
      <c r="J1453" s="233">
        <v>43034</v>
      </c>
      <c r="K1453" s="234" t="s">
        <v>7079</v>
      </c>
      <c r="L1453" s="199" t="s">
        <v>46</v>
      </c>
      <c r="M1453" s="235">
        <v>43034</v>
      </c>
      <c r="N1453" s="236">
        <v>50000</v>
      </c>
      <c r="O1453" s="373">
        <f t="shared" si="22"/>
        <v>0.05</v>
      </c>
      <c r="P1453" s="276">
        <v>12</v>
      </c>
      <c r="Q1453" s="235" t="s">
        <v>7102</v>
      </c>
      <c r="R1453" s="237" t="s">
        <v>103</v>
      </c>
      <c r="S1453" s="199" t="s">
        <v>7</v>
      </c>
      <c r="T1453" s="199" t="s">
        <v>388</v>
      </c>
      <c r="U1453" s="199" t="s">
        <v>1197</v>
      </c>
      <c r="V1453" s="199" t="s">
        <v>7080</v>
      </c>
      <c r="W1453" s="199" t="s">
        <v>3129</v>
      </c>
      <c r="Y1453" s="374" t="s">
        <v>7201</v>
      </c>
    </row>
    <row r="1454" spans="1:25" x14ac:dyDescent="0.25">
      <c r="A1454" s="199" t="s">
        <v>3445</v>
      </c>
      <c r="B1454" s="199" t="s">
        <v>62</v>
      </c>
      <c r="C1454" s="199" t="s">
        <v>429</v>
      </c>
      <c r="D1454" s="199" t="s">
        <v>3446</v>
      </c>
      <c r="E1454" s="199" t="s">
        <v>3447</v>
      </c>
      <c r="F1454" s="62" t="s">
        <v>26</v>
      </c>
      <c r="G1454" s="62" t="str">
        <f>_xlfn.IFNA(VLOOKUP($A1454,'Engaged Deals'!$A:$J,2,FALSE),"No")</f>
        <v>No</v>
      </c>
      <c r="H1454" s="62" t="s">
        <v>68</v>
      </c>
      <c r="I1454" s="199" t="s">
        <v>33</v>
      </c>
      <c r="J1454" s="233">
        <v>42825</v>
      </c>
      <c r="K1454" s="234" t="s">
        <v>3448</v>
      </c>
      <c r="L1454" s="199" t="s">
        <v>49</v>
      </c>
      <c r="M1454" s="235">
        <v>42825</v>
      </c>
      <c r="N1454" s="236">
        <v>96601</v>
      </c>
      <c r="O1454" s="373">
        <f t="shared" si="22"/>
        <v>9.6601000000000006E-2</v>
      </c>
      <c r="P1454" s="237">
        <v>1</v>
      </c>
      <c r="Q1454" s="235" t="s">
        <v>7101</v>
      </c>
      <c r="R1454" s="199" t="s">
        <v>103</v>
      </c>
      <c r="S1454" s="199" t="s">
        <v>7</v>
      </c>
      <c r="T1454" s="199" t="s">
        <v>306</v>
      </c>
      <c r="U1454" s="199" t="s">
        <v>2551</v>
      </c>
      <c r="V1454" s="199" t="s">
        <v>5562</v>
      </c>
      <c r="W1454" s="199" t="s">
        <v>3449</v>
      </c>
      <c r="Y1454" s="374" t="s">
        <v>7201</v>
      </c>
    </row>
    <row r="1455" spans="1:25" x14ac:dyDescent="0.25">
      <c r="A1455" s="275" t="s">
        <v>6430</v>
      </c>
      <c r="B1455" s="199" t="s">
        <v>59</v>
      </c>
      <c r="C1455" s="199" t="s">
        <v>468</v>
      </c>
      <c r="D1455" s="199" t="s">
        <v>6431</v>
      </c>
      <c r="E1455" s="199" t="s">
        <v>6432</v>
      </c>
      <c r="F1455" s="62" t="s">
        <v>25</v>
      </c>
      <c r="G1455" s="62" t="str">
        <f>_xlfn.IFNA(VLOOKUP($A1455,'Engaged Deals'!$A:$J,2,FALSE),"No")</f>
        <v>No</v>
      </c>
      <c r="H1455" s="62" t="s">
        <v>67</v>
      </c>
      <c r="I1455" s="199" t="s">
        <v>35</v>
      </c>
      <c r="J1455" s="233">
        <v>43100</v>
      </c>
      <c r="K1455" s="234" t="s">
        <v>6477</v>
      </c>
      <c r="L1455" s="199" t="s">
        <v>47</v>
      </c>
      <c r="M1455" s="235">
        <v>43100</v>
      </c>
      <c r="N1455" s="236">
        <v>150000</v>
      </c>
      <c r="O1455" s="373">
        <f t="shared" si="22"/>
        <v>0.15</v>
      </c>
      <c r="P1455" s="276">
        <v>12</v>
      </c>
      <c r="Q1455" s="235" t="s">
        <v>5535</v>
      </c>
      <c r="R1455" s="237" t="s">
        <v>125</v>
      </c>
      <c r="S1455" s="199" t="s">
        <v>8</v>
      </c>
      <c r="T1455" s="199" t="s">
        <v>104</v>
      </c>
      <c r="U1455" s="199" t="s">
        <v>105</v>
      </c>
      <c r="V1455" s="199" t="s">
        <v>6478</v>
      </c>
      <c r="W1455" s="199" t="s">
        <v>667</v>
      </c>
      <c r="Y1455" s="374" t="s">
        <v>7201</v>
      </c>
    </row>
    <row r="1456" spans="1:25" x14ac:dyDescent="0.25">
      <c r="A1456" s="275" t="s">
        <v>2269</v>
      </c>
      <c r="B1456" s="199" t="s">
        <v>56</v>
      </c>
      <c r="C1456" s="199" t="s">
        <v>161</v>
      </c>
      <c r="D1456" s="199" t="s">
        <v>2270</v>
      </c>
      <c r="E1456" s="199" t="s">
        <v>2271</v>
      </c>
      <c r="F1456" s="62" t="s">
        <v>26</v>
      </c>
      <c r="G1456" s="62" t="str">
        <f>_xlfn.IFNA(VLOOKUP($A1456,'Engaged Deals'!$A:$J,2,FALSE),"No")</f>
        <v>No</v>
      </c>
      <c r="H1456" s="62" t="s">
        <v>65</v>
      </c>
      <c r="I1456" s="199" t="s">
        <v>32</v>
      </c>
      <c r="J1456" s="233">
        <v>42901</v>
      </c>
      <c r="K1456" s="234" t="s">
        <v>2272</v>
      </c>
      <c r="L1456" s="199" t="s">
        <v>46</v>
      </c>
      <c r="M1456" s="235">
        <v>42901</v>
      </c>
      <c r="N1456" s="236">
        <v>160000</v>
      </c>
      <c r="O1456" s="373">
        <f t="shared" si="22"/>
        <v>0.16</v>
      </c>
      <c r="P1456" s="276">
        <v>12</v>
      </c>
      <c r="Q1456" s="235" t="s">
        <v>445</v>
      </c>
      <c r="R1456" s="237" t="s">
        <v>125</v>
      </c>
      <c r="S1456" s="199" t="s">
        <v>8</v>
      </c>
      <c r="T1456" s="199" t="s">
        <v>104</v>
      </c>
      <c r="U1456" s="199"/>
      <c r="V1456" s="199" t="s">
        <v>5953</v>
      </c>
      <c r="W1456" s="199"/>
      <c r="Y1456" s="374" t="s">
        <v>7201</v>
      </c>
    </row>
    <row r="1457" spans="1:25" x14ac:dyDescent="0.25">
      <c r="A1457" s="275" t="s">
        <v>4833</v>
      </c>
      <c r="B1457" s="199" t="s">
        <v>60</v>
      </c>
      <c r="C1457" s="199" t="s">
        <v>138</v>
      </c>
      <c r="D1457" s="199" t="s">
        <v>4834</v>
      </c>
      <c r="E1457" s="199" t="s">
        <v>4835</v>
      </c>
      <c r="F1457" s="62" t="s">
        <v>26</v>
      </c>
      <c r="G1457" s="62" t="str">
        <f>_xlfn.IFNA(VLOOKUP($A1457,'Engaged Deals'!$A:$J,2,FALSE),"No")</f>
        <v>Yes</v>
      </c>
      <c r="H1457" s="62" t="s">
        <v>66</v>
      </c>
      <c r="I1457" s="199" t="s">
        <v>32</v>
      </c>
      <c r="J1457" s="233">
        <v>42944</v>
      </c>
      <c r="K1457" s="234" t="s">
        <v>4836</v>
      </c>
      <c r="L1457" s="199" t="s">
        <v>46</v>
      </c>
      <c r="M1457" s="233">
        <v>42944</v>
      </c>
      <c r="N1457" s="236">
        <v>0</v>
      </c>
      <c r="O1457" s="373">
        <f t="shared" si="22"/>
        <v>0</v>
      </c>
      <c r="P1457" s="276">
        <v>3</v>
      </c>
      <c r="Q1457" s="235" t="s">
        <v>504</v>
      </c>
      <c r="R1457" s="237" t="s">
        <v>103</v>
      </c>
      <c r="S1457" s="199" t="s">
        <v>8</v>
      </c>
      <c r="T1457" s="199" t="s">
        <v>104</v>
      </c>
      <c r="U1457" s="199" t="s">
        <v>105</v>
      </c>
      <c r="V1457" s="199" t="s">
        <v>6409</v>
      </c>
      <c r="W1457" s="199"/>
      <c r="Y1457" s="374" t="s">
        <v>7201</v>
      </c>
    </row>
    <row r="1458" spans="1:25" x14ac:dyDescent="0.25">
      <c r="A1458" s="275" t="s">
        <v>366</v>
      </c>
      <c r="B1458" s="199" t="s">
        <v>56</v>
      </c>
      <c r="C1458" s="199" t="s">
        <v>109</v>
      </c>
      <c r="D1458" s="199" t="s">
        <v>367</v>
      </c>
      <c r="E1458" s="199" t="s">
        <v>368</v>
      </c>
      <c r="F1458" s="62" t="s">
        <v>28</v>
      </c>
      <c r="G1458" s="62" t="str">
        <f>_xlfn.IFNA(VLOOKUP($A1458,'Engaged Deals'!$A:$J,2,FALSE),"No")</f>
        <v>Yes</v>
      </c>
      <c r="H1458" s="62" t="s">
        <v>66</v>
      </c>
      <c r="I1458" s="199" t="s">
        <v>42</v>
      </c>
      <c r="J1458" s="233">
        <v>42972</v>
      </c>
      <c r="K1458" s="234" t="s">
        <v>369</v>
      </c>
      <c r="L1458" s="199" t="s">
        <v>46</v>
      </c>
      <c r="M1458" s="233">
        <v>42979</v>
      </c>
      <c r="N1458" s="236">
        <v>2000000</v>
      </c>
      <c r="O1458" s="373">
        <f t="shared" si="22"/>
        <v>2</v>
      </c>
      <c r="P1458" s="276">
        <v>12</v>
      </c>
      <c r="Q1458" s="235" t="s">
        <v>6926</v>
      </c>
      <c r="R1458" s="237" t="s">
        <v>211</v>
      </c>
      <c r="S1458" s="199" t="s">
        <v>8</v>
      </c>
      <c r="T1458" s="199" t="s">
        <v>104</v>
      </c>
      <c r="U1458" s="199" t="s">
        <v>105</v>
      </c>
      <c r="V1458" s="199" t="s">
        <v>7484</v>
      </c>
      <c r="W1458" s="199" t="s">
        <v>370</v>
      </c>
      <c r="X1458" s="1" t="s">
        <v>7800</v>
      </c>
      <c r="Y1458" s="374" t="s">
        <v>7201</v>
      </c>
    </row>
    <row r="1459" spans="1:25" x14ac:dyDescent="0.25">
      <c r="A1459" s="275" t="s">
        <v>1326</v>
      </c>
      <c r="B1459" s="199" t="s">
        <v>59</v>
      </c>
      <c r="C1459" s="199" t="s">
        <v>468</v>
      </c>
      <c r="D1459" s="199" t="s">
        <v>1059</v>
      </c>
      <c r="E1459" s="199" t="s">
        <v>625</v>
      </c>
      <c r="F1459" s="62" t="s">
        <v>26</v>
      </c>
      <c r="G1459" s="62" t="str">
        <f>_xlfn.IFNA(VLOOKUP($A1459,'Engaged Deals'!$A:$J,2,FALSE),"No")</f>
        <v>No</v>
      </c>
      <c r="H1459" s="62" t="s">
        <v>66</v>
      </c>
      <c r="I1459" s="199" t="s">
        <v>32</v>
      </c>
      <c r="J1459" s="233">
        <v>42942</v>
      </c>
      <c r="K1459" s="234" t="s">
        <v>1327</v>
      </c>
      <c r="L1459" s="199" t="s">
        <v>48</v>
      </c>
      <c r="M1459" s="233">
        <v>42942</v>
      </c>
      <c r="N1459" s="236">
        <v>300000</v>
      </c>
      <c r="O1459" s="373">
        <f t="shared" si="22"/>
        <v>0.3</v>
      </c>
      <c r="P1459" s="276">
        <v>6</v>
      </c>
      <c r="Q1459" s="235" t="s">
        <v>7102</v>
      </c>
      <c r="R1459" s="237" t="s">
        <v>125</v>
      </c>
      <c r="S1459" s="199" t="s">
        <v>9</v>
      </c>
      <c r="T1459" s="199" t="s">
        <v>184</v>
      </c>
      <c r="U1459" s="199" t="s">
        <v>185</v>
      </c>
      <c r="V1459" s="199" t="s">
        <v>5817</v>
      </c>
      <c r="W1459" s="199" t="s">
        <v>313</v>
      </c>
      <c r="Y1459" s="374" t="s">
        <v>7201</v>
      </c>
    </row>
    <row r="1460" spans="1:25" x14ac:dyDescent="0.25">
      <c r="A1460" s="275" t="s">
        <v>590</v>
      </c>
      <c r="B1460" s="199" t="s">
        <v>59</v>
      </c>
      <c r="C1460" s="199" t="s">
        <v>468</v>
      </c>
      <c r="D1460" s="199" t="s">
        <v>591</v>
      </c>
      <c r="E1460" s="199" t="s">
        <v>592</v>
      </c>
      <c r="F1460" s="62" t="s">
        <v>28</v>
      </c>
      <c r="G1460" s="62" t="str">
        <f>_xlfn.IFNA(VLOOKUP($A1460,'Engaged Deals'!$A:$J,2,FALSE),"No")</f>
        <v>No</v>
      </c>
      <c r="H1460" s="62" t="s">
        <v>65</v>
      </c>
      <c r="I1460" s="199" t="s">
        <v>42</v>
      </c>
      <c r="J1460" s="233">
        <v>42916</v>
      </c>
      <c r="K1460" s="234" t="s">
        <v>593</v>
      </c>
      <c r="L1460" s="199" t="s">
        <v>48</v>
      </c>
      <c r="M1460" s="235">
        <v>43008</v>
      </c>
      <c r="N1460" s="236">
        <v>898000</v>
      </c>
      <c r="O1460" s="373">
        <f t="shared" si="22"/>
        <v>0.89800000000000002</v>
      </c>
      <c r="P1460" s="276">
        <v>1</v>
      </c>
      <c r="Q1460" s="235" t="s">
        <v>5535</v>
      </c>
      <c r="R1460" s="237" t="s">
        <v>211</v>
      </c>
      <c r="S1460" s="199" t="s">
        <v>8</v>
      </c>
      <c r="T1460" s="199" t="s">
        <v>158</v>
      </c>
      <c r="U1460" s="199" t="s">
        <v>5781</v>
      </c>
      <c r="V1460" s="199" t="s">
        <v>5782</v>
      </c>
      <c r="W1460" s="199" t="s">
        <v>186</v>
      </c>
      <c r="Y1460" s="374" t="s">
        <v>7201</v>
      </c>
    </row>
    <row r="1461" spans="1:25" x14ac:dyDescent="0.25">
      <c r="A1461" s="275" t="s">
        <v>3254</v>
      </c>
      <c r="B1461" s="199" t="s">
        <v>62</v>
      </c>
      <c r="C1461" s="199" t="s">
        <v>1065</v>
      </c>
      <c r="D1461" s="199" t="s">
        <v>3255</v>
      </c>
      <c r="E1461" s="199" t="s">
        <v>316</v>
      </c>
      <c r="F1461" s="62" t="s">
        <v>26</v>
      </c>
      <c r="G1461" s="62" t="str">
        <f>_xlfn.IFNA(VLOOKUP($A1461,'Engaged Deals'!$A:$J,2,FALSE),"No")</f>
        <v>No</v>
      </c>
      <c r="H1461" s="62" t="s">
        <v>66</v>
      </c>
      <c r="I1461" s="199" t="s">
        <v>32</v>
      </c>
      <c r="J1461" s="233">
        <v>42993</v>
      </c>
      <c r="K1461" s="234" t="s">
        <v>3256</v>
      </c>
      <c r="L1461" s="199" t="s">
        <v>47</v>
      </c>
      <c r="M1461" s="233">
        <v>42993</v>
      </c>
      <c r="N1461" s="236">
        <v>100000</v>
      </c>
      <c r="O1461" s="373">
        <f t="shared" si="22"/>
        <v>0.1</v>
      </c>
      <c r="P1461" s="276">
        <v>1</v>
      </c>
      <c r="Q1461" s="235" t="s">
        <v>7102</v>
      </c>
      <c r="R1461" s="237" t="s">
        <v>103</v>
      </c>
      <c r="S1461" s="199" t="s">
        <v>7</v>
      </c>
      <c r="T1461" s="199" t="s">
        <v>477</v>
      </c>
      <c r="U1461" s="199" t="s">
        <v>1138</v>
      </c>
      <c r="V1461" s="199" t="s">
        <v>6379</v>
      </c>
      <c r="W1461" s="199" t="s">
        <v>313</v>
      </c>
      <c r="Y1461" s="374" t="s">
        <v>7201</v>
      </c>
    </row>
    <row r="1462" spans="1:25" x14ac:dyDescent="0.25">
      <c r="A1462" s="275" t="s">
        <v>6902</v>
      </c>
      <c r="B1462" s="199" t="s">
        <v>56</v>
      </c>
      <c r="C1462" s="199" t="s">
        <v>510</v>
      </c>
      <c r="D1462" s="199" t="s">
        <v>511</v>
      </c>
      <c r="E1462" s="199" t="s">
        <v>6903</v>
      </c>
      <c r="F1462" s="62" t="s">
        <v>27</v>
      </c>
      <c r="G1462" s="62" t="str">
        <f>_xlfn.IFNA(VLOOKUP($A1462,'Engaged Deals'!$A:$J,2,FALSE),"No")</f>
        <v>No</v>
      </c>
      <c r="H1462" s="62" t="s">
        <v>66</v>
      </c>
      <c r="I1462" s="199" t="s">
        <v>39</v>
      </c>
      <c r="J1462" s="233">
        <v>42999</v>
      </c>
      <c r="K1462" s="234" t="s">
        <v>6950</v>
      </c>
      <c r="L1462" s="199" t="s">
        <v>46</v>
      </c>
      <c r="M1462" s="233">
        <v>42999</v>
      </c>
      <c r="N1462" s="236">
        <v>100000</v>
      </c>
      <c r="O1462" s="373">
        <f t="shared" si="22"/>
        <v>0.1</v>
      </c>
      <c r="P1462" s="276">
        <v>12</v>
      </c>
      <c r="Q1462" s="235" t="s">
        <v>6513</v>
      </c>
      <c r="R1462" s="237" t="s">
        <v>103</v>
      </c>
      <c r="S1462" s="199" t="s">
        <v>18</v>
      </c>
      <c r="T1462" s="199" t="s">
        <v>316</v>
      </c>
      <c r="U1462" s="199"/>
      <c r="V1462" s="199" t="s">
        <v>6951</v>
      </c>
      <c r="W1462" s="199"/>
      <c r="Y1462" s="374" t="s">
        <v>7201</v>
      </c>
    </row>
    <row r="1463" spans="1:25" x14ac:dyDescent="0.25">
      <c r="A1463" s="275" t="s">
        <v>4109</v>
      </c>
      <c r="B1463" s="199" t="s">
        <v>61</v>
      </c>
      <c r="C1463" s="199" t="s">
        <v>61</v>
      </c>
      <c r="D1463" s="199" t="s">
        <v>2990</v>
      </c>
      <c r="E1463" s="199" t="s">
        <v>4110</v>
      </c>
      <c r="F1463" s="62" t="s">
        <v>26</v>
      </c>
      <c r="G1463" s="62" t="str">
        <f>_xlfn.IFNA(VLOOKUP($A1463,'Engaged Deals'!$A:$J,2,FALSE),"No")</f>
        <v>No</v>
      </c>
      <c r="H1463" s="62" t="s">
        <v>65</v>
      </c>
      <c r="I1463" s="199" t="s">
        <v>32</v>
      </c>
      <c r="J1463" s="233">
        <v>42853</v>
      </c>
      <c r="K1463" s="234" t="s">
        <v>4111</v>
      </c>
      <c r="L1463" s="199" t="s">
        <v>47</v>
      </c>
      <c r="M1463" s="235">
        <v>42853</v>
      </c>
      <c r="N1463" s="236">
        <v>35000</v>
      </c>
      <c r="O1463" s="373">
        <f t="shared" si="22"/>
        <v>3.5000000000000003E-2</v>
      </c>
      <c r="P1463" s="276">
        <v>4</v>
      </c>
      <c r="Q1463" s="235" t="s">
        <v>6513</v>
      </c>
      <c r="R1463" s="237" t="s">
        <v>292</v>
      </c>
      <c r="S1463" s="199" t="s">
        <v>8</v>
      </c>
      <c r="T1463" s="199" t="s">
        <v>104</v>
      </c>
      <c r="U1463" s="199" t="s">
        <v>105</v>
      </c>
      <c r="V1463" s="199" t="s">
        <v>5592</v>
      </c>
      <c r="W1463" s="199" t="s">
        <v>757</v>
      </c>
      <c r="Y1463" s="374" t="s">
        <v>7201</v>
      </c>
    </row>
    <row r="1464" spans="1:25" x14ac:dyDescent="0.25">
      <c r="A1464" s="275" t="s">
        <v>4116</v>
      </c>
      <c r="B1464" s="199" t="s">
        <v>60</v>
      </c>
      <c r="C1464" s="199" t="s">
        <v>805</v>
      </c>
      <c r="D1464" s="199" t="s">
        <v>4117</v>
      </c>
      <c r="E1464" s="199" t="s">
        <v>4118</v>
      </c>
      <c r="F1464" s="62" t="s">
        <v>28</v>
      </c>
      <c r="G1464" s="62" t="str">
        <f>_xlfn.IFNA(VLOOKUP($A1464,'Engaged Deals'!$A:$J,2,FALSE),"No")</f>
        <v>No</v>
      </c>
      <c r="H1464" s="62" t="s">
        <v>65</v>
      </c>
      <c r="I1464" s="199" t="s">
        <v>34</v>
      </c>
      <c r="J1464" s="233">
        <v>42916</v>
      </c>
      <c r="K1464" s="234" t="s">
        <v>4119</v>
      </c>
      <c r="L1464" s="199" t="s">
        <v>46</v>
      </c>
      <c r="M1464" s="235">
        <v>42916</v>
      </c>
      <c r="N1464" s="236">
        <v>35000</v>
      </c>
      <c r="O1464" s="373">
        <f t="shared" si="22"/>
        <v>3.5000000000000003E-2</v>
      </c>
      <c r="P1464" s="276">
        <v>12</v>
      </c>
      <c r="Q1464" s="235" t="s">
        <v>102</v>
      </c>
      <c r="R1464" s="237" t="s">
        <v>103</v>
      </c>
      <c r="S1464" s="199" t="s">
        <v>7</v>
      </c>
      <c r="T1464" s="199" t="s">
        <v>388</v>
      </c>
      <c r="U1464" s="199" t="s">
        <v>389</v>
      </c>
      <c r="V1464" s="199" t="s">
        <v>6098</v>
      </c>
      <c r="W1464" s="199"/>
      <c r="Y1464" s="374" t="s">
        <v>7201</v>
      </c>
    </row>
    <row r="1465" spans="1:25" x14ac:dyDescent="0.25">
      <c r="A1465" s="275" t="s">
        <v>1875</v>
      </c>
      <c r="B1465" s="199" t="s">
        <v>57</v>
      </c>
      <c r="C1465" s="199" t="s">
        <v>1046</v>
      </c>
      <c r="D1465" s="199" t="s">
        <v>1876</v>
      </c>
      <c r="E1465" s="199" t="s">
        <v>1877</v>
      </c>
      <c r="F1465" s="62" t="s">
        <v>27</v>
      </c>
      <c r="G1465" s="62" t="str">
        <f>_xlfn.IFNA(VLOOKUP($A1465,'Engaged Deals'!$A:$J,2,FALSE),"No")</f>
        <v>No</v>
      </c>
      <c r="H1465" s="62" t="s">
        <v>65</v>
      </c>
      <c r="I1465" s="199" t="s">
        <v>39</v>
      </c>
      <c r="J1465" s="233">
        <v>42907</v>
      </c>
      <c r="K1465" s="234" t="s">
        <v>1878</v>
      </c>
      <c r="L1465" s="199" t="s">
        <v>46</v>
      </c>
      <c r="M1465" s="235">
        <v>42907</v>
      </c>
      <c r="N1465" s="236">
        <v>200000</v>
      </c>
      <c r="O1465" s="373">
        <f t="shared" si="22"/>
        <v>0.2</v>
      </c>
      <c r="P1465" s="276">
        <v>1</v>
      </c>
      <c r="Q1465" s="235" t="s">
        <v>1879</v>
      </c>
      <c r="R1465" s="237" t="s">
        <v>103</v>
      </c>
      <c r="S1465" s="199" t="s">
        <v>11</v>
      </c>
      <c r="T1465" s="199" t="s">
        <v>11</v>
      </c>
      <c r="U1465" s="199" t="s">
        <v>1387</v>
      </c>
      <c r="V1465" s="199" t="s">
        <v>5906</v>
      </c>
      <c r="W1465" s="199" t="s">
        <v>186</v>
      </c>
      <c r="Y1465" s="374" t="s">
        <v>7201</v>
      </c>
    </row>
    <row r="1466" spans="1:25" x14ac:dyDescent="0.25">
      <c r="A1466" s="275" t="s">
        <v>2107</v>
      </c>
      <c r="B1466" s="199" t="s">
        <v>57</v>
      </c>
      <c r="C1466" s="199" t="s">
        <v>182</v>
      </c>
      <c r="D1466" s="199" t="s">
        <v>1380</v>
      </c>
      <c r="E1466" s="199" t="s">
        <v>2108</v>
      </c>
      <c r="F1466" s="62" t="s">
        <v>24</v>
      </c>
      <c r="G1466" s="62" t="str">
        <f>_xlfn.IFNA(VLOOKUP($A1466,'Engaged Deals'!$A:$J,2,FALSE),"No")</f>
        <v>No</v>
      </c>
      <c r="H1466" s="62" t="s">
        <v>67</v>
      </c>
      <c r="I1466" s="199" t="s">
        <v>37</v>
      </c>
      <c r="J1466" s="233">
        <v>43054</v>
      </c>
      <c r="K1466" s="234" t="s">
        <v>2109</v>
      </c>
      <c r="L1466" s="199" t="s">
        <v>47</v>
      </c>
      <c r="M1466" s="235">
        <v>43101</v>
      </c>
      <c r="N1466" s="236">
        <v>200000</v>
      </c>
      <c r="O1466" s="373">
        <f t="shared" si="22"/>
        <v>0.2</v>
      </c>
      <c r="P1466" s="276">
        <v>12</v>
      </c>
      <c r="Q1466" s="235" t="s">
        <v>6027</v>
      </c>
      <c r="R1466" s="237" t="s">
        <v>103</v>
      </c>
      <c r="S1466" s="199" t="s">
        <v>8</v>
      </c>
      <c r="T1466" s="199" t="s">
        <v>104</v>
      </c>
      <c r="U1466" s="199" t="s">
        <v>5594</v>
      </c>
      <c r="V1466" s="199" t="s">
        <v>5584</v>
      </c>
      <c r="W1466" s="199" t="s">
        <v>313</v>
      </c>
      <c r="Y1466" s="374" t="s">
        <v>7201</v>
      </c>
    </row>
    <row r="1467" spans="1:25" x14ac:dyDescent="0.25">
      <c r="A1467" s="275" t="s">
        <v>2951</v>
      </c>
      <c r="B1467" s="199" t="s">
        <v>56</v>
      </c>
      <c r="C1467" s="199" t="s">
        <v>161</v>
      </c>
      <c r="D1467" s="199" t="s">
        <v>515</v>
      </c>
      <c r="E1467" s="199" t="s">
        <v>2952</v>
      </c>
      <c r="F1467" s="62" t="s">
        <v>26</v>
      </c>
      <c r="G1467" s="62" t="str">
        <f>_xlfn.IFNA(VLOOKUP($A1467,'Engaged Deals'!$A:$J,2,FALSE),"No")</f>
        <v>No</v>
      </c>
      <c r="H1467" s="62" t="s">
        <v>65</v>
      </c>
      <c r="I1467" s="199" t="s">
        <v>32</v>
      </c>
      <c r="J1467" s="233">
        <v>42853</v>
      </c>
      <c r="K1467" s="234" t="s">
        <v>2953</v>
      </c>
      <c r="L1467" s="199" t="s">
        <v>48</v>
      </c>
      <c r="M1467" s="235">
        <v>42853</v>
      </c>
      <c r="N1467" s="236">
        <v>100000</v>
      </c>
      <c r="O1467" s="373">
        <f t="shared" si="22"/>
        <v>0.1</v>
      </c>
      <c r="P1467" s="276">
        <v>1</v>
      </c>
      <c r="Q1467" s="235" t="s">
        <v>7102</v>
      </c>
      <c r="R1467" s="237" t="s">
        <v>292</v>
      </c>
      <c r="S1467" s="199" t="s">
        <v>8</v>
      </c>
      <c r="T1467" s="199" t="s">
        <v>134</v>
      </c>
      <c r="U1467" s="199" t="s">
        <v>518</v>
      </c>
      <c r="V1467" s="199" t="s">
        <v>6074</v>
      </c>
      <c r="W1467" s="199" t="s">
        <v>519</v>
      </c>
      <c r="Y1467" s="374" t="s">
        <v>7201</v>
      </c>
    </row>
    <row r="1468" spans="1:25" x14ac:dyDescent="0.25">
      <c r="A1468" s="164" t="s">
        <v>4347</v>
      </c>
      <c r="B1468" s="164" t="s">
        <v>56</v>
      </c>
      <c r="C1468" s="164" t="s">
        <v>161</v>
      </c>
      <c r="D1468" s="164" t="s">
        <v>894</v>
      </c>
      <c r="E1468" s="164" t="s">
        <v>4348</v>
      </c>
      <c r="F1468" s="62" t="s">
        <v>26</v>
      </c>
      <c r="G1468" s="62" t="str">
        <f>_xlfn.IFNA(VLOOKUP($A1468,'Engaged Deals'!$A:$J,2,FALSE),"No")</f>
        <v>No</v>
      </c>
      <c r="H1468" s="62" t="s">
        <v>68</v>
      </c>
      <c r="I1468" s="164" t="s">
        <v>32</v>
      </c>
      <c r="J1468" s="170">
        <v>42766</v>
      </c>
      <c r="K1468" s="171">
        <v>42692.00271990741</v>
      </c>
      <c r="L1468" s="164" t="s">
        <v>50</v>
      </c>
      <c r="M1468" s="170">
        <v>42766</v>
      </c>
      <c r="N1468" s="172">
        <v>22080</v>
      </c>
      <c r="O1468" s="373">
        <f t="shared" si="22"/>
        <v>2.2079999999999999E-2</v>
      </c>
      <c r="P1468" s="173">
        <v>1</v>
      </c>
      <c r="Q1468" s="171">
        <v>42804</v>
      </c>
      <c r="R1468" s="164" t="s">
        <v>578</v>
      </c>
      <c r="S1468" s="164" t="s">
        <v>9</v>
      </c>
      <c r="T1468" s="164" t="s">
        <v>184</v>
      </c>
      <c r="U1468" s="164" t="s">
        <v>4349</v>
      </c>
      <c r="V1468" s="164" t="s">
        <v>5539</v>
      </c>
      <c r="W1468" s="164" t="s">
        <v>4350</v>
      </c>
      <c r="Y1468" s="374" t="s">
        <v>7201</v>
      </c>
    </row>
    <row r="1469" spans="1:25" x14ac:dyDescent="0.25">
      <c r="A1469" s="275" t="s">
        <v>4065</v>
      </c>
      <c r="B1469" s="199" t="s">
        <v>56</v>
      </c>
      <c r="C1469" s="199" t="s">
        <v>510</v>
      </c>
      <c r="D1469" s="199" t="s">
        <v>4062</v>
      </c>
      <c r="E1469" s="199" t="s">
        <v>4066</v>
      </c>
      <c r="F1469" s="62" t="s">
        <v>27</v>
      </c>
      <c r="G1469" s="62" t="str">
        <f>_xlfn.IFNA(VLOOKUP($A1469,'Engaged Deals'!$A:$J,2,FALSE),"No")</f>
        <v>No</v>
      </c>
      <c r="H1469" s="62" t="s">
        <v>65</v>
      </c>
      <c r="I1469" s="199" t="s">
        <v>39</v>
      </c>
      <c r="J1469" s="233">
        <v>42916</v>
      </c>
      <c r="K1469" s="234" t="s">
        <v>4067</v>
      </c>
      <c r="L1469" s="199" t="s">
        <v>142</v>
      </c>
      <c r="M1469" s="235">
        <v>42916</v>
      </c>
      <c r="N1469" s="236">
        <v>45000</v>
      </c>
      <c r="O1469" s="373">
        <f t="shared" si="22"/>
        <v>4.4999999999999998E-2</v>
      </c>
      <c r="P1469" s="276">
        <v>12</v>
      </c>
      <c r="Q1469" s="235" t="s">
        <v>172</v>
      </c>
      <c r="R1469" s="237" t="s">
        <v>103</v>
      </c>
      <c r="S1469" s="199" t="s">
        <v>8</v>
      </c>
      <c r="T1469" s="199" t="s">
        <v>104</v>
      </c>
      <c r="U1469" s="199"/>
      <c r="V1469" s="199" t="s">
        <v>6171</v>
      </c>
      <c r="W1469" s="199" t="s">
        <v>186</v>
      </c>
      <c r="Y1469" s="374" t="s">
        <v>7201</v>
      </c>
    </row>
    <row r="1470" spans="1:25" x14ac:dyDescent="0.25">
      <c r="A1470" s="275" t="s">
        <v>3633</v>
      </c>
      <c r="B1470" s="199" t="s">
        <v>56</v>
      </c>
      <c r="C1470" s="199" t="s">
        <v>124</v>
      </c>
      <c r="D1470" s="199" t="s">
        <v>1247</v>
      </c>
      <c r="E1470" s="199" t="s">
        <v>2463</v>
      </c>
      <c r="F1470" s="62" t="s">
        <v>26</v>
      </c>
      <c r="G1470" s="62" t="str">
        <f>_xlfn.IFNA(VLOOKUP($A1470,'Engaged Deals'!$A:$J,2,FALSE),"No")</f>
        <v>No</v>
      </c>
      <c r="H1470" s="62" t="s">
        <v>65</v>
      </c>
      <c r="I1470" s="199" t="s">
        <v>32</v>
      </c>
      <c r="J1470" s="233">
        <v>42842</v>
      </c>
      <c r="K1470" s="234" t="s">
        <v>3634</v>
      </c>
      <c r="L1470" s="199" t="s">
        <v>48</v>
      </c>
      <c r="M1470" s="235">
        <v>42842</v>
      </c>
      <c r="N1470" s="236">
        <v>66667</v>
      </c>
      <c r="O1470" s="373">
        <f t="shared" si="22"/>
        <v>6.6667000000000004E-2</v>
      </c>
      <c r="P1470" s="276">
        <v>2</v>
      </c>
      <c r="Q1470" s="235" t="s">
        <v>6513</v>
      </c>
      <c r="R1470" s="237" t="s">
        <v>211</v>
      </c>
      <c r="S1470" s="199" t="s">
        <v>8</v>
      </c>
      <c r="T1470" s="199" t="s">
        <v>104</v>
      </c>
      <c r="U1470" s="199" t="s">
        <v>105</v>
      </c>
      <c r="V1470" s="199" t="s">
        <v>5573</v>
      </c>
      <c r="W1470" s="199" t="s">
        <v>3635</v>
      </c>
      <c r="Y1470" s="374" t="s">
        <v>7201</v>
      </c>
    </row>
    <row r="1471" spans="1:25" x14ac:dyDescent="0.25">
      <c r="A1471" s="275" t="s">
        <v>3398</v>
      </c>
      <c r="B1471" s="199" t="s">
        <v>58</v>
      </c>
      <c r="C1471" s="199" t="s">
        <v>58</v>
      </c>
      <c r="D1471" s="199" t="s">
        <v>3399</v>
      </c>
      <c r="E1471" s="199" t="s">
        <v>3400</v>
      </c>
      <c r="F1471" s="62" t="s">
        <v>26</v>
      </c>
      <c r="G1471" s="62" t="str">
        <f>_xlfn.IFNA(VLOOKUP($A1471,'Engaged Deals'!$A:$J,2,FALSE),"No")</f>
        <v>No</v>
      </c>
      <c r="H1471" s="62" t="s">
        <v>65</v>
      </c>
      <c r="I1471" s="199" t="s">
        <v>32</v>
      </c>
      <c r="J1471" s="233">
        <v>42878</v>
      </c>
      <c r="K1471" s="234" t="s">
        <v>3401</v>
      </c>
      <c r="L1471" s="199" t="s">
        <v>47</v>
      </c>
      <c r="M1471" s="235">
        <v>42878</v>
      </c>
      <c r="N1471" s="236">
        <v>95238</v>
      </c>
      <c r="O1471" s="373">
        <f t="shared" si="22"/>
        <v>9.5238000000000003E-2</v>
      </c>
      <c r="P1471" s="276">
        <v>6</v>
      </c>
      <c r="Q1471" s="235" t="s">
        <v>7102</v>
      </c>
      <c r="R1471" s="237" t="s">
        <v>103</v>
      </c>
      <c r="S1471" s="199" t="s">
        <v>7</v>
      </c>
      <c r="T1471" s="199" t="s">
        <v>477</v>
      </c>
      <c r="U1471" s="199" t="s">
        <v>3186</v>
      </c>
      <c r="V1471" s="199" t="s">
        <v>5577</v>
      </c>
      <c r="W1471" s="199" t="s">
        <v>1032</v>
      </c>
      <c r="Y1471" s="374" t="s">
        <v>7201</v>
      </c>
    </row>
    <row r="1472" spans="1:25" x14ac:dyDescent="0.25">
      <c r="A1472" s="275" t="s">
        <v>2947</v>
      </c>
      <c r="B1472" s="199" t="s">
        <v>57</v>
      </c>
      <c r="C1472" s="199" t="s">
        <v>391</v>
      </c>
      <c r="D1472" s="199" t="s">
        <v>2948</v>
      </c>
      <c r="E1472" s="199" t="s">
        <v>2949</v>
      </c>
      <c r="F1472" s="62" t="s">
        <v>26</v>
      </c>
      <c r="G1472" s="62" t="str">
        <f>_xlfn.IFNA(VLOOKUP($A1472,'Engaged Deals'!$A:$J,2,FALSE),"No")</f>
        <v>No</v>
      </c>
      <c r="H1472" s="62" t="s">
        <v>65</v>
      </c>
      <c r="I1472" s="199" t="s">
        <v>32</v>
      </c>
      <c r="J1472" s="233">
        <v>42844</v>
      </c>
      <c r="K1472" s="234" t="s">
        <v>2950</v>
      </c>
      <c r="L1472" s="199" t="s">
        <v>47</v>
      </c>
      <c r="M1472" s="235">
        <v>42844</v>
      </c>
      <c r="N1472" s="236">
        <v>100000</v>
      </c>
      <c r="O1472" s="373">
        <f t="shared" si="22"/>
        <v>0.1</v>
      </c>
      <c r="P1472" s="276">
        <v>12</v>
      </c>
      <c r="Q1472" s="235" t="s">
        <v>5530</v>
      </c>
      <c r="R1472" s="237" t="s">
        <v>103</v>
      </c>
      <c r="S1472" s="199" t="s">
        <v>8</v>
      </c>
      <c r="T1472" s="199" t="s">
        <v>134</v>
      </c>
      <c r="U1472" s="199" t="s">
        <v>5531</v>
      </c>
      <c r="V1472" s="199" t="s">
        <v>6023</v>
      </c>
      <c r="W1472" s="199" t="s">
        <v>667</v>
      </c>
      <c r="Y1472" s="374" t="s">
        <v>7201</v>
      </c>
    </row>
    <row r="1473" spans="1:25" x14ac:dyDescent="0.25">
      <c r="A1473" s="275" t="s">
        <v>4295</v>
      </c>
      <c r="B1473" s="199" t="s">
        <v>57</v>
      </c>
      <c r="C1473" s="199" t="s">
        <v>1348</v>
      </c>
      <c r="D1473" s="199" t="s">
        <v>4296</v>
      </c>
      <c r="E1473" s="199" t="s">
        <v>316</v>
      </c>
      <c r="F1473" s="62" t="s">
        <v>25</v>
      </c>
      <c r="G1473" s="62" t="str">
        <f>_xlfn.IFNA(VLOOKUP($A1473,'Engaged Deals'!$A:$J,2,FALSE),"No")</f>
        <v>No</v>
      </c>
      <c r="H1473" s="62" t="s">
        <v>65</v>
      </c>
      <c r="I1473" s="199" t="s">
        <v>35</v>
      </c>
      <c r="J1473" s="233">
        <v>42898</v>
      </c>
      <c r="K1473" s="234" t="s">
        <v>4297</v>
      </c>
      <c r="L1473" s="199" t="s">
        <v>142</v>
      </c>
      <c r="M1473" s="235">
        <v>42898</v>
      </c>
      <c r="N1473" s="236">
        <v>25000</v>
      </c>
      <c r="O1473" s="373">
        <f t="shared" si="22"/>
        <v>2.5000000000000001E-2</v>
      </c>
      <c r="P1473" s="276">
        <v>12</v>
      </c>
      <c r="Q1473" s="235" t="s">
        <v>113</v>
      </c>
      <c r="R1473" s="237" t="s">
        <v>103</v>
      </c>
      <c r="S1473" s="199" t="s">
        <v>8</v>
      </c>
      <c r="T1473" s="199" t="s">
        <v>104</v>
      </c>
      <c r="U1473" s="199" t="s">
        <v>105</v>
      </c>
      <c r="V1473" s="199" t="s">
        <v>6200</v>
      </c>
      <c r="W1473" s="199" t="s">
        <v>313</v>
      </c>
      <c r="Y1473" s="374" t="s">
        <v>7201</v>
      </c>
    </row>
    <row r="1474" spans="1:25" x14ac:dyDescent="0.25">
      <c r="A1474" s="275" t="s">
        <v>2385</v>
      </c>
      <c r="B1474" s="199" t="s">
        <v>62</v>
      </c>
      <c r="C1474" s="199" t="s">
        <v>1065</v>
      </c>
      <c r="D1474" s="199" t="s">
        <v>2386</v>
      </c>
      <c r="E1474" s="199" t="s">
        <v>2387</v>
      </c>
      <c r="F1474" s="62" t="s">
        <v>24</v>
      </c>
      <c r="G1474" s="62" t="str">
        <f>_xlfn.IFNA(VLOOKUP($A1474,'Engaged Deals'!$A:$J,2,FALSE),"No")</f>
        <v>No</v>
      </c>
      <c r="H1474" s="62" t="s">
        <v>65</v>
      </c>
      <c r="I1474" s="199" t="s">
        <v>37</v>
      </c>
      <c r="J1474" s="233">
        <v>42915</v>
      </c>
      <c r="K1474" s="234" t="s">
        <v>2388</v>
      </c>
      <c r="L1474" s="199" t="s">
        <v>47</v>
      </c>
      <c r="M1474" s="235">
        <v>42915</v>
      </c>
      <c r="N1474" s="236">
        <v>150000</v>
      </c>
      <c r="O1474" s="373">
        <f t="shared" ref="O1474:O1537" si="23">N1474/1000000</f>
        <v>0.15</v>
      </c>
      <c r="P1474" s="276">
        <v>12</v>
      </c>
      <c r="Q1474" s="235" t="s">
        <v>226</v>
      </c>
      <c r="R1474" s="237" t="s">
        <v>125</v>
      </c>
      <c r="S1474" s="199" t="s">
        <v>7</v>
      </c>
      <c r="T1474" s="199" t="s">
        <v>477</v>
      </c>
      <c r="U1474" s="199" t="s">
        <v>1138</v>
      </c>
      <c r="V1474" s="199" t="s">
        <v>5526</v>
      </c>
      <c r="W1474" s="199" t="s">
        <v>2082</v>
      </c>
      <c r="Y1474" s="374" t="s">
        <v>7201</v>
      </c>
    </row>
    <row r="1475" spans="1:25" x14ac:dyDescent="0.25">
      <c r="A1475" s="275" t="s">
        <v>2748</v>
      </c>
      <c r="B1475" s="199" t="s">
        <v>60</v>
      </c>
      <c r="C1475" s="199" t="s">
        <v>543</v>
      </c>
      <c r="D1475" s="199" t="s">
        <v>2749</v>
      </c>
      <c r="E1475" s="199" t="s">
        <v>2750</v>
      </c>
      <c r="F1475" s="62" t="s">
        <v>6576</v>
      </c>
      <c r="G1475" s="62" t="str">
        <f>_xlfn.IFNA(VLOOKUP($A1475,'Engaged Deals'!$A:$J,2,FALSE),"No")</f>
        <v>No</v>
      </c>
      <c r="H1475" s="62" t="s">
        <v>65</v>
      </c>
      <c r="I1475" s="199" t="s">
        <v>32</v>
      </c>
      <c r="J1475" s="233">
        <v>42916</v>
      </c>
      <c r="K1475" s="234" t="s">
        <v>2751</v>
      </c>
      <c r="L1475" s="199" t="s">
        <v>46</v>
      </c>
      <c r="M1475" s="235">
        <v>42916</v>
      </c>
      <c r="N1475" s="236">
        <v>111111</v>
      </c>
      <c r="O1475" s="373">
        <f t="shared" si="23"/>
        <v>0.111111</v>
      </c>
      <c r="P1475" s="276">
        <v>12</v>
      </c>
      <c r="Q1475" s="235" t="s">
        <v>5608</v>
      </c>
      <c r="R1475" s="237" t="s">
        <v>125</v>
      </c>
      <c r="S1475" s="199" t="s">
        <v>8</v>
      </c>
      <c r="T1475" s="199" t="s">
        <v>158</v>
      </c>
      <c r="U1475" s="199"/>
      <c r="V1475" s="199" t="s">
        <v>6008</v>
      </c>
      <c r="W1475" s="199" t="s">
        <v>2594</v>
      </c>
      <c r="Y1475" s="374" t="s">
        <v>7201</v>
      </c>
    </row>
    <row r="1476" spans="1:25" x14ac:dyDescent="0.25">
      <c r="A1476" s="275" t="s">
        <v>1869</v>
      </c>
      <c r="B1476" s="199" t="s">
        <v>60</v>
      </c>
      <c r="C1476" s="199" t="s">
        <v>805</v>
      </c>
      <c r="D1476" s="199" t="s">
        <v>1870</v>
      </c>
      <c r="E1476" s="199" t="s">
        <v>1871</v>
      </c>
      <c r="F1476" s="62" t="s">
        <v>26</v>
      </c>
      <c r="G1476" s="62" t="str">
        <f>_xlfn.IFNA(VLOOKUP($A1476,'Engaged Deals'!$A:$J,2,FALSE),"No")</f>
        <v>No</v>
      </c>
      <c r="H1476" s="62" t="s">
        <v>65</v>
      </c>
      <c r="I1476" s="199" t="s">
        <v>32</v>
      </c>
      <c r="J1476" s="233">
        <v>42916</v>
      </c>
      <c r="K1476" s="234" t="s">
        <v>1872</v>
      </c>
      <c r="L1476" s="199" t="s">
        <v>46</v>
      </c>
      <c r="M1476" s="235">
        <v>42916</v>
      </c>
      <c r="N1476" s="236">
        <v>200000</v>
      </c>
      <c r="O1476" s="373">
        <f t="shared" si="23"/>
        <v>0.2</v>
      </c>
      <c r="P1476" s="276">
        <v>12</v>
      </c>
      <c r="Q1476" s="235" t="s">
        <v>1873</v>
      </c>
      <c r="R1476" s="237" t="s">
        <v>125</v>
      </c>
      <c r="S1476" s="199" t="s">
        <v>7</v>
      </c>
      <c r="T1476" s="199" t="s">
        <v>921</v>
      </c>
      <c r="U1476" s="199" t="s">
        <v>1874</v>
      </c>
      <c r="V1476" s="199" t="s">
        <v>5905</v>
      </c>
      <c r="W1476" s="199"/>
      <c r="Y1476" s="374" t="s">
        <v>7201</v>
      </c>
    </row>
    <row r="1477" spans="1:25" x14ac:dyDescent="0.25">
      <c r="A1477" s="275" t="s">
        <v>2681</v>
      </c>
      <c r="B1477" s="199" t="s">
        <v>56</v>
      </c>
      <c r="C1477" s="199" t="s">
        <v>194</v>
      </c>
      <c r="D1477" s="199" t="s">
        <v>2682</v>
      </c>
      <c r="E1477" s="199" t="s">
        <v>2683</v>
      </c>
      <c r="F1477" s="62" t="s">
        <v>27</v>
      </c>
      <c r="G1477" s="62" t="str">
        <f>_xlfn.IFNA(VLOOKUP($A1477,'Engaged Deals'!$A:$J,2,FALSE),"No")</f>
        <v>No</v>
      </c>
      <c r="H1477" s="62" t="s">
        <v>65</v>
      </c>
      <c r="I1477" s="199" t="s">
        <v>40</v>
      </c>
      <c r="J1477" s="233">
        <v>42885</v>
      </c>
      <c r="K1477" s="234" t="s">
        <v>2684</v>
      </c>
      <c r="L1477" s="199" t="s">
        <v>47</v>
      </c>
      <c r="M1477" s="235">
        <v>42885</v>
      </c>
      <c r="N1477" s="236">
        <v>120000</v>
      </c>
      <c r="O1477" s="373">
        <f t="shared" si="23"/>
        <v>0.12</v>
      </c>
      <c r="P1477" s="276">
        <v>12</v>
      </c>
      <c r="Q1477" s="235" t="s">
        <v>7102</v>
      </c>
      <c r="R1477" s="237" t="s">
        <v>125</v>
      </c>
      <c r="S1477" s="199" t="s">
        <v>8</v>
      </c>
      <c r="T1477" s="199" t="s">
        <v>134</v>
      </c>
      <c r="U1477" s="199" t="s">
        <v>5491</v>
      </c>
      <c r="V1477" s="199" t="s">
        <v>6000</v>
      </c>
      <c r="W1477" s="199" t="s">
        <v>356</v>
      </c>
      <c r="Y1477" s="374" t="s">
        <v>7201</v>
      </c>
    </row>
    <row r="1478" spans="1:25" x14ac:dyDescent="0.25">
      <c r="A1478" s="275" t="s">
        <v>2942</v>
      </c>
      <c r="B1478" s="199" t="s">
        <v>57</v>
      </c>
      <c r="C1478" s="199" t="s">
        <v>98</v>
      </c>
      <c r="D1478" s="199" t="s">
        <v>2943</v>
      </c>
      <c r="E1478" s="199" t="s">
        <v>2944</v>
      </c>
      <c r="F1478" s="62" t="s">
        <v>24</v>
      </c>
      <c r="G1478" s="62" t="str">
        <f>_xlfn.IFNA(VLOOKUP($A1478,'Engaged Deals'!$A:$J,2,FALSE),"No")</f>
        <v>No</v>
      </c>
      <c r="H1478" s="62" t="s">
        <v>65</v>
      </c>
      <c r="I1478" s="199" t="s">
        <v>38</v>
      </c>
      <c r="J1478" s="233">
        <v>42853</v>
      </c>
      <c r="K1478" s="234" t="s">
        <v>2945</v>
      </c>
      <c r="L1478" s="199" t="s">
        <v>47</v>
      </c>
      <c r="M1478" s="235">
        <v>42902</v>
      </c>
      <c r="N1478" s="236">
        <v>100000</v>
      </c>
      <c r="O1478" s="373">
        <f t="shared" si="23"/>
        <v>0.1</v>
      </c>
      <c r="P1478" s="276">
        <v>12</v>
      </c>
      <c r="Q1478" s="235" t="s">
        <v>5535</v>
      </c>
      <c r="R1478" s="237" t="s">
        <v>125</v>
      </c>
      <c r="S1478" s="199" t="s">
        <v>15</v>
      </c>
      <c r="T1478" s="199" t="s">
        <v>278</v>
      </c>
      <c r="U1478" s="199" t="s">
        <v>2013</v>
      </c>
      <c r="V1478" s="199" t="s">
        <v>106</v>
      </c>
      <c r="W1478" s="199" t="s">
        <v>2946</v>
      </c>
      <c r="Y1478" s="374" t="s">
        <v>7201</v>
      </c>
    </row>
    <row r="1479" spans="1:25" x14ac:dyDescent="0.25">
      <c r="A1479" s="275" t="s">
        <v>4170</v>
      </c>
      <c r="B1479" s="199" t="s">
        <v>57</v>
      </c>
      <c r="C1479" s="199" t="s">
        <v>98</v>
      </c>
      <c r="D1479" s="199" t="s">
        <v>4171</v>
      </c>
      <c r="E1479" s="199" t="s">
        <v>4172</v>
      </c>
      <c r="F1479" s="62" t="s">
        <v>28</v>
      </c>
      <c r="G1479" s="62" t="str">
        <f>_xlfn.IFNA(VLOOKUP($A1479,'Engaged Deals'!$A:$J,2,FALSE),"No")</f>
        <v>No</v>
      </c>
      <c r="H1479" s="62" t="s">
        <v>65</v>
      </c>
      <c r="I1479" s="199" t="s">
        <v>31</v>
      </c>
      <c r="J1479" s="233">
        <v>42916</v>
      </c>
      <c r="K1479" s="234" t="s">
        <v>4173</v>
      </c>
      <c r="L1479" s="199" t="s">
        <v>47</v>
      </c>
      <c r="M1479" s="235">
        <v>42916</v>
      </c>
      <c r="N1479" s="236">
        <v>32000</v>
      </c>
      <c r="O1479" s="373">
        <f t="shared" si="23"/>
        <v>3.2000000000000001E-2</v>
      </c>
      <c r="P1479" s="276">
        <v>3</v>
      </c>
      <c r="Q1479" s="235" t="s">
        <v>113</v>
      </c>
      <c r="R1479" s="237" t="s">
        <v>211</v>
      </c>
      <c r="S1479" s="199" t="s">
        <v>7</v>
      </c>
      <c r="T1479" s="199" t="s">
        <v>388</v>
      </c>
      <c r="U1479" s="199" t="s">
        <v>389</v>
      </c>
      <c r="V1479" s="199" t="s">
        <v>106</v>
      </c>
      <c r="W1479" s="199" t="s">
        <v>356</v>
      </c>
      <c r="Y1479" s="374" t="s">
        <v>7201</v>
      </c>
    </row>
    <row r="1480" spans="1:25" x14ac:dyDescent="0.25">
      <c r="A1480" s="275" t="s">
        <v>1555</v>
      </c>
      <c r="B1480" s="199" t="s">
        <v>56</v>
      </c>
      <c r="C1480" s="199" t="s">
        <v>194</v>
      </c>
      <c r="D1480" s="199" t="s">
        <v>1556</v>
      </c>
      <c r="E1480" s="199" t="s">
        <v>1557</v>
      </c>
      <c r="F1480" s="62" t="s">
        <v>27</v>
      </c>
      <c r="G1480" s="62" t="str">
        <f>_xlfn.IFNA(VLOOKUP($A1480,'Engaged Deals'!$A:$J,2,FALSE),"No")</f>
        <v>No</v>
      </c>
      <c r="H1480" s="62" t="s">
        <v>65</v>
      </c>
      <c r="I1480" s="199" t="s">
        <v>39</v>
      </c>
      <c r="J1480" s="233">
        <v>42881</v>
      </c>
      <c r="K1480" s="234" t="s">
        <v>1558</v>
      </c>
      <c r="L1480" s="199" t="s">
        <v>46</v>
      </c>
      <c r="M1480" s="235">
        <v>42881</v>
      </c>
      <c r="N1480" s="236">
        <v>250000</v>
      </c>
      <c r="O1480" s="373">
        <f t="shared" si="23"/>
        <v>0.25</v>
      </c>
      <c r="P1480" s="276">
        <v>12</v>
      </c>
      <c r="Q1480" s="235" t="s">
        <v>5517</v>
      </c>
      <c r="R1480" s="237" t="s">
        <v>103</v>
      </c>
      <c r="S1480" s="199" t="s">
        <v>16</v>
      </c>
      <c r="T1480" s="199" t="s">
        <v>16</v>
      </c>
      <c r="U1480" s="199"/>
      <c r="V1480" s="199" t="s">
        <v>5876</v>
      </c>
      <c r="W1480" s="199" t="s">
        <v>6284</v>
      </c>
      <c r="Y1480" s="374" t="s">
        <v>7201</v>
      </c>
    </row>
    <row r="1481" spans="1:25" x14ac:dyDescent="0.25">
      <c r="A1481" s="275" t="s">
        <v>6268</v>
      </c>
      <c r="B1481" s="199" t="s">
        <v>58</v>
      </c>
      <c r="C1481" s="199" t="s">
        <v>58</v>
      </c>
      <c r="D1481" s="199" t="s">
        <v>2609</v>
      </c>
      <c r="E1481" s="199" t="s">
        <v>6269</v>
      </c>
      <c r="F1481" s="62" t="s">
        <v>26</v>
      </c>
      <c r="G1481" s="62" t="str">
        <f>_xlfn.IFNA(VLOOKUP($A1481,'Engaged Deals'!$A:$J,2,FALSE),"No")</f>
        <v>No</v>
      </c>
      <c r="H1481" s="62" t="s">
        <v>66</v>
      </c>
      <c r="I1481" s="199" t="s">
        <v>33</v>
      </c>
      <c r="J1481" s="233">
        <v>43007</v>
      </c>
      <c r="K1481" s="234" t="s">
        <v>6354</v>
      </c>
      <c r="L1481" s="199" t="s">
        <v>48</v>
      </c>
      <c r="M1481" s="233">
        <v>43007</v>
      </c>
      <c r="N1481" s="236">
        <v>190476</v>
      </c>
      <c r="O1481" s="373">
        <f t="shared" si="23"/>
        <v>0.19047600000000001</v>
      </c>
      <c r="P1481" s="276">
        <v>3</v>
      </c>
      <c r="Q1481" s="235" t="s">
        <v>7102</v>
      </c>
      <c r="R1481" s="237" t="s">
        <v>125</v>
      </c>
      <c r="S1481" s="199" t="s">
        <v>8</v>
      </c>
      <c r="T1481" s="199" t="s">
        <v>158</v>
      </c>
      <c r="U1481" s="199" t="s">
        <v>5843</v>
      </c>
      <c r="V1481" s="199" t="s">
        <v>6355</v>
      </c>
      <c r="W1481" s="199" t="s">
        <v>6971</v>
      </c>
      <c r="Y1481" s="374" t="s">
        <v>7201</v>
      </c>
    </row>
    <row r="1482" spans="1:25" x14ac:dyDescent="0.25">
      <c r="A1482" s="275" t="s">
        <v>6268</v>
      </c>
      <c r="B1482" s="199" t="s">
        <v>58</v>
      </c>
      <c r="C1482" s="199" t="s">
        <v>58</v>
      </c>
      <c r="D1482" s="199" t="s">
        <v>2609</v>
      </c>
      <c r="E1482" s="199" t="s">
        <v>6269</v>
      </c>
      <c r="F1482" s="62" t="s">
        <v>26</v>
      </c>
      <c r="G1482" s="62" t="str">
        <f>_xlfn.IFNA(VLOOKUP($A1482,'Engaged Deals'!$A:$J,2,FALSE),"No")</f>
        <v>No</v>
      </c>
      <c r="H1482" s="62" t="s">
        <v>66</v>
      </c>
      <c r="I1482" s="199" t="s">
        <v>33</v>
      </c>
      <c r="J1482" s="233">
        <v>43007</v>
      </c>
      <c r="K1482" s="234" t="s">
        <v>6354</v>
      </c>
      <c r="L1482" s="199" t="s">
        <v>48</v>
      </c>
      <c r="M1482" s="233">
        <v>43007</v>
      </c>
      <c r="N1482" s="236">
        <v>0</v>
      </c>
      <c r="O1482" s="373">
        <f t="shared" si="23"/>
        <v>0</v>
      </c>
      <c r="P1482" s="276">
        <v>12</v>
      </c>
      <c r="Q1482" s="235" t="s">
        <v>2423</v>
      </c>
      <c r="R1482" s="237" t="s">
        <v>125</v>
      </c>
      <c r="S1482" s="199" t="s">
        <v>7</v>
      </c>
      <c r="T1482" s="199" t="s">
        <v>388</v>
      </c>
      <c r="U1482" s="199" t="s">
        <v>389</v>
      </c>
      <c r="V1482" s="199" t="s">
        <v>6355</v>
      </c>
      <c r="W1482" s="199" t="s">
        <v>6971</v>
      </c>
      <c r="Y1482" s="374" t="s">
        <v>7201</v>
      </c>
    </row>
    <row r="1483" spans="1:25" x14ac:dyDescent="0.25">
      <c r="A1483" s="275" t="s">
        <v>6268</v>
      </c>
      <c r="B1483" s="199" t="s">
        <v>58</v>
      </c>
      <c r="C1483" s="199" t="s">
        <v>58</v>
      </c>
      <c r="D1483" s="199" t="s">
        <v>2609</v>
      </c>
      <c r="E1483" s="199" t="s">
        <v>6269</v>
      </c>
      <c r="F1483" s="62" t="s">
        <v>26</v>
      </c>
      <c r="G1483" s="62" t="str">
        <f>_xlfn.IFNA(VLOOKUP($A1483,'Engaged Deals'!$A:$J,2,FALSE),"No")</f>
        <v>No</v>
      </c>
      <c r="H1483" s="62" t="s">
        <v>66</v>
      </c>
      <c r="I1483" s="199" t="s">
        <v>33</v>
      </c>
      <c r="J1483" s="233">
        <v>43007</v>
      </c>
      <c r="K1483" s="234" t="s">
        <v>6354</v>
      </c>
      <c r="L1483" s="199" t="s">
        <v>48</v>
      </c>
      <c r="M1483" s="233">
        <v>43007</v>
      </c>
      <c r="N1483" s="236">
        <v>0</v>
      </c>
      <c r="O1483" s="373">
        <f t="shared" si="23"/>
        <v>0</v>
      </c>
      <c r="P1483" s="276">
        <v>6</v>
      </c>
      <c r="Q1483" s="235" t="s">
        <v>783</v>
      </c>
      <c r="R1483" s="237" t="s">
        <v>125</v>
      </c>
      <c r="S1483" s="199" t="s">
        <v>7</v>
      </c>
      <c r="T1483" s="199" t="s">
        <v>477</v>
      </c>
      <c r="U1483" s="199" t="s">
        <v>1138</v>
      </c>
      <c r="V1483" s="199" t="s">
        <v>6355</v>
      </c>
      <c r="W1483" s="199" t="s">
        <v>6971</v>
      </c>
      <c r="Y1483" s="374" t="s">
        <v>7201</v>
      </c>
    </row>
    <row r="1484" spans="1:25" x14ac:dyDescent="0.25">
      <c r="A1484" s="181" t="s">
        <v>3673</v>
      </c>
      <c r="B1484" s="181" t="s">
        <v>56</v>
      </c>
      <c r="C1484" s="181" t="s">
        <v>161</v>
      </c>
      <c r="D1484" s="181" t="s">
        <v>894</v>
      </c>
      <c r="E1484" s="181" t="s">
        <v>3674</v>
      </c>
      <c r="F1484" s="62" t="s">
        <v>26</v>
      </c>
      <c r="G1484" s="62" t="str">
        <f>_xlfn.IFNA(VLOOKUP($A1484,'Engaged Deals'!$A:$J,2,FALSE),"No")</f>
        <v>Yes</v>
      </c>
      <c r="H1484" s="62" t="s">
        <v>68</v>
      </c>
      <c r="I1484" s="181" t="s">
        <v>32</v>
      </c>
      <c r="J1484" s="196">
        <v>42769</v>
      </c>
      <c r="K1484" s="243" t="s">
        <v>3675</v>
      </c>
      <c r="L1484" s="181" t="s">
        <v>50</v>
      </c>
      <c r="M1484" s="198">
        <v>42769</v>
      </c>
      <c r="N1484" s="244">
        <v>62020</v>
      </c>
      <c r="O1484" s="373">
        <f t="shared" si="23"/>
        <v>6.2019999999999999E-2</v>
      </c>
      <c r="P1484" s="197">
        <v>12</v>
      </c>
      <c r="Q1484" s="198" t="s">
        <v>387</v>
      </c>
      <c r="R1484" s="181" t="s">
        <v>578</v>
      </c>
      <c r="S1484" s="181" t="s">
        <v>8</v>
      </c>
      <c r="T1484" s="181" t="s">
        <v>104</v>
      </c>
      <c r="U1484" s="181" t="s">
        <v>105</v>
      </c>
      <c r="V1484" s="181" t="s">
        <v>5539</v>
      </c>
      <c r="W1484" s="181" t="s">
        <v>757</v>
      </c>
      <c r="Y1484" s="374" t="s">
        <v>7201</v>
      </c>
    </row>
    <row r="1485" spans="1:25" x14ac:dyDescent="0.25">
      <c r="A1485" s="275" t="s">
        <v>6899</v>
      </c>
      <c r="B1485" s="199" t="s">
        <v>57</v>
      </c>
      <c r="C1485" s="199" t="s">
        <v>1046</v>
      </c>
      <c r="D1485" s="199" t="s">
        <v>6900</v>
      </c>
      <c r="E1485" s="199" t="s">
        <v>6901</v>
      </c>
      <c r="F1485" s="62" t="s">
        <v>25</v>
      </c>
      <c r="G1485" s="62" t="str">
        <f>_xlfn.IFNA(VLOOKUP($A1485,'Engaged Deals'!$A:$J,2,FALSE),"No")</f>
        <v>No</v>
      </c>
      <c r="H1485" s="62" t="s">
        <v>66</v>
      </c>
      <c r="I1485" s="199" t="s">
        <v>41</v>
      </c>
      <c r="J1485" s="233">
        <v>42982</v>
      </c>
      <c r="K1485" s="234" t="s">
        <v>6948</v>
      </c>
      <c r="L1485" s="199" t="s">
        <v>46</v>
      </c>
      <c r="M1485" s="233">
        <v>42982</v>
      </c>
      <c r="N1485" s="236">
        <v>100000</v>
      </c>
      <c r="O1485" s="373">
        <f t="shared" si="23"/>
        <v>0.1</v>
      </c>
      <c r="P1485" s="276">
        <v>2</v>
      </c>
      <c r="Q1485" s="235" t="s">
        <v>7601</v>
      </c>
      <c r="R1485" s="237" t="s">
        <v>125</v>
      </c>
      <c r="S1485" s="199" t="s">
        <v>8</v>
      </c>
      <c r="T1485" s="199" t="s">
        <v>104</v>
      </c>
      <c r="U1485" s="199"/>
      <c r="V1485" s="199" t="s">
        <v>6949</v>
      </c>
      <c r="W1485" s="199" t="s">
        <v>313</v>
      </c>
      <c r="Y1485" s="374" t="s">
        <v>7201</v>
      </c>
    </row>
    <row r="1486" spans="1:25" x14ac:dyDescent="0.25">
      <c r="A1486" s="275" t="s">
        <v>6595</v>
      </c>
      <c r="B1486" s="199" t="s">
        <v>60</v>
      </c>
      <c r="C1486" s="199" t="s">
        <v>805</v>
      </c>
      <c r="D1486" s="199" t="s">
        <v>6596</v>
      </c>
      <c r="E1486" s="199" t="s">
        <v>6597</v>
      </c>
      <c r="F1486" s="62" t="s">
        <v>26</v>
      </c>
      <c r="G1486" s="62" t="str">
        <f>_xlfn.IFNA(VLOOKUP($A1486,'Engaged Deals'!$A:$J,2,FALSE),"No")</f>
        <v>No</v>
      </c>
      <c r="H1486" s="62" t="s">
        <v>65</v>
      </c>
      <c r="I1486" s="199" t="s">
        <v>32</v>
      </c>
      <c r="J1486" s="233">
        <v>42909</v>
      </c>
      <c r="K1486" s="234" t="s">
        <v>6771</v>
      </c>
      <c r="L1486" s="199" t="s">
        <v>47</v>
      </c>
      <c r="M1486" s="235">
        <v>42909</v>
      </c>
      <c r="N1486" s="236">
        <v>150000</v>
      </c>
      <c r="O1486" s="373">
        <f t="shared" si="23"/>
        <v>0.15</v>
      </c>
      <c r="P1486" s="276">
        <v>12</v>
      </c>
      <c r="Q1486" s="235" t="s">
        <v>7102</v>
      </c>
      <c r="R1486" s="237" t="s">
        <v>125</v>
      </c>
      <c r="S1486" s="199" t="s">
        <v>7</v>
      </c>
      <c r="T1486" s="199" t="s">
        <v>477</v>
      </c>
      <c r="U1486" s="199" t="s">
        <v>1204</v>
      </c>
      <c r="V1486" s="199" t="s">
        <v>6772</v>
      </c>
      <c r="W1486" s="199" t="s">
        <v>356</v>
      </c>
      <c r="Y1486" s="374" t="s">
        <v>7201</v>
      </c>
    </row>
    <row r="1487" spans="1:25" x14ac:dyDescent="0.25">
      <c r="A1487" s="126" t="s">
        <v>7132</v>
      </c>
      <c r="B1487" s="126" t="s">
        <v>60</v>
      </c>
      <c r="C1487" s="199" t="s">
        <v>138</v>
      </c>
      <c r="D1487" s="126" t="s">
        <v>7133</v>
      </c>
      <c r="E1487" s="126" t="s">
        <v>7134</v>
      </c>
      <c r="F1487" s="62" t="s">
        <v>25</v>
      </c>
      <c r="G1487" s="62" t="str">
        <f>_xlfn.IFNA(VLOOKUP($A1487,'Engaged Deals'!$A:$J,2,FALSE),"No")</f>
        <v>No</v>
      </c>
      <c r="H1487" s="62" t="s">
        <v>65</v>
      </c>
      <c r="I1487" s="126" t="s">
        <v>35</v>
      </c>
      <c r="J1487" s="127">
        <v>42886</v>
      </c>
      <c r="K1487" s="195">
        <v>42724</v>
      </c>
      <c r="L1487" s="126" t="s">
        <v>46</v>
      </c>
      <c r="M1487" s="195">
        <v>42886</v>
      </c>
      <c r="N1487" s="128">
        <v>930000</v>
      </c>
      <c r="O1487" s="373">
        <f t="shared" si="23"/>
        <v>0.93</v>
      </c>
      <c r="P1487" s="277">
        <v>36</v>
      </c>
      <c r="Q1487" s="127">
        <v>42789</v>
      </c>
      <c r="R1487" s="202" t="s">
        <v>103</v>
      </c>
      <c r="S1487" s="199" t="s">
        <v>8</v>
      </c>
      <c r="T1487" s="126" t="s">
        <v>162</v>
      </c>
      <c r="U1487" s="126" t="s">
        <v>105</v>
      </c>
      <c r="V1487" s="126" t="s">
        <v>7135</v>
      </c>
      <c r="W1487" s="126" t="s">
        <v>7136</v>
      </c>
      <c r="Y1487" s="374" t="s">
        <v>7201</v>
      </c>
    </row>
    <row r="1488" spans="1:25" x14ac:dyDescent="0.25">
      <c r="A1488" s="275" t="s">
        <v>763</v>
      </c>
      <c r="B1488" s="199" t="s">
        <v>56</v>
      </c>
      <c r="C1488" s="199" t="s">
        <v>194</v>
      </c>
      <c r="D1488" s="199" t="s">
        <v>764</v>
      </c>
      <c r="E1488" s="199" t="s">
        <v>765</v>
      </c>
      <c r="F1488" s="62" t="s">
        <v>27</v>
      </c>
      <c r="G1488" s="62" t="str">
        <f>_xlfn.IFNA(VLOOKUP($A1488,'Engaged Deals'!$A:$J,2,FALSE),"No")</f>
        <v>Yes</v>
      </c>
      <c r="H1488" s="62" t="s">
        <v>65</v>
      </c>
      <c r="I1488" s="199" t="s">
        <v>40</v>
      </c>
      <c r="J1488" s="233">
        <v>42885</v>
      </c>
      <c r="K1488" s="234" t="s">
        <v>766</v>
      </c>
      <c r="L1488" s="199" t="s">
        <v>48</v>
      </c>
      <c r="M1488" s="235">
        <v>42885</v>
      </c>
      <c r="N1488" s="236">
        <v>237500</v>
      </c>
      <c r="O1488" s="373">
        <f t="shared" si="23"/>
        <v>0.23749999999999999</v>
      </c>
      <c r="P1488" s="276">
        <v>3</v>
      </c>
      <c r="Q1488" s="235" t="s">
        <v>6757</v>
      </c>
      <c r="R1488" s="237" t="s">
        <v>103</v>
      </c>
      <c r="S1488" s="199" t="s">
        <v>8</v>
      </c>
      <c r="T1488" s="199" t="s">
        <v>104</v>
      </c>
      <c r="U1488" s="199" t="s">
        <v>105</v>
      </c>
      <c r="V1488" s="199" t="s">
        <v>5496</v>
      </c>
      <c r="W1488" s="199" t="s">
        <v>768</v>
      </c>
      <c r="X1488" s="1" t="s">
        <v>7800</v>
      </c>
      <c r="Y1488" s="374" t="s">
        <v>7201</v>
      </c>
    </row>
    <row r="1489" spans="1:25" x14ac:dyDescent="0.25">
      <c r="A1489" s="275" t="s">
        <v>763</v>
      </c>
      <c r="B1489" s="199" t="s">
        <v>56</v>
      </c>
      <c r="C1489" s="199" t="s">
        <v>194</v>
      </c>
      <c r="D1489" s="199" t="s">
        <v>764</v>
      </c>
      <c r="E1489" s="199" t="s">
        <v>765</v>
      </c>
      <c r="F1489" s="62" t="s">
        <v>27</v>
      </c>
      <c r="G1489" s="62" t="str">
        <f>_xlfn.IFNA(VLOOKUP($A1489,'Engaged Deals'!$A:$J,2,FALSE),"No")</f>
        <v>Yes</v>
      </c>
      <c r="H1489" s="62" t="s">
        <v>65</v>
      </c>
      <c r="I1489" s="199" t="s">
        <v>40</v>
      </c>
      <c r="J1489" s="233">
        <v>42885</v>
      </c>
      <c r="K1489" s="234" t="s">
        <v>766</v>
      </c>
      <c r="L1489" s="199" t="s">
        <v>48</v>
      </c>
      <c r="M1489" s="235">
        <v>42885</v>
      </c>
      <c r="N1489" s="236">
        <v>118750</v>
      </c>
      <c r="O1489" s="373">
        <f t="shared" si="23"/>
        <v>0.11874999999999999</v>
      </c>
      <c r="P1489" s="276">
        <v>2</v>
      </c>
      <c r="Q1489" s="235" t="s">
        <v>6788</v>
      </c>
      <c r="R1489" s="237" t="s">
        <v>103</v>
      </c>
      <c r="S1489" s="199" t="s">
        <v>8</v>
      </c>
      <c r="T1489" s="199" t="s">
        <v>104</v>
      </c>
      <c r="U1489" s="199" t="s">
        <v>6789</v>
      </c>
      <c r="V1489" s="199" t="s">
        <v>5496</v>
      </c>
      <c r="W1489" s="199" t="s">
        <v>768</v>
      </c>
      <c r="X1489" s="1" t="s">
        <v>7800</v>
      </c>
      <c r="Y1489" s="374" t="s">
        <v>7201</v>
      </c>
    </row>
    <row r="1490" spans="1:25" x14ac:dyDescent="0.25">
      <c r="A1490" s="275" t="s">
        <v>763</v>
      </c>
      <c r="B1490" s="199" t="s">
        <v>56</v>
      </c>
      <c r="C1490" s="199" t="s">
        <v>194</v>
      </c>
      <c r="D1490" s="199" t="s">
        <v>764</v>
      </c>
      <c r="E1490" s="199" t="s">
        <v>765</v>
      </c>
      <c r="F1490" s="62" t="s">
        <v>27</v>
      </c>
      <c r="G1490" s="62" t="str">
        <f>_xlfn.IFNA(VLOOKUP($A1490,'Engaged Deals'!$A:$J,2,FALSE),"No")</f>
        <v>Yes</v>
      </c>
      <c r="H1490" s="62" t="s">
        <v>65</v>
      </c>
      <c r="I1490" s="199" t="s">
        <v>40</v>
      </c>
      <c r="J1490" s="233">
        <v>42885</v>
      </c>
      <c r="K1490" s="234" t="s">
        <v>766</v>
      </c>
      <c r="L1490" s="199" t="s">
        <v>48</v>
      </c>
      <c r="M1490" s="235">
        <v>42885</v>
      </c>
      <c r="N1490" s="236">
        <v>118750</v>
      </c>
      <c r="O1490" s="373">
        <f t="shared" si="23"/>
        <v>0.11874999999999999</v>
      </c>
      <c r="P1490" s="276">
        <v>2</v>
      </c>
      <c r="Q1490" s="235" t="s">
        <v>6790</v>
      </c>
      <c r="R1490" s="237" t="s">
        <v>103</v>
      </c>
      <c r="S1490" s="199" t="s">
        <v>19</v>
      </c>
      <c r="T1490" s="199" t="s">
        <v>6791</v>
      </c>
      <c r="U1490" s="199" t="s">
        <v>6792</v>
      </c>
      <c r="V1490" s="199" t="s">
        <v>5496</v>
      </c>
      <c r="W1490" s="199" t="s">
        <v>768</v>
      </c>
      <c r="X1490" s="1" t="s">
        <v>7800</v>
      </c>
      <c r="Y1490" s="374" t="s">
        <v>7201</v>
      </c>
    </row>
    <row r="1491" spans="1:25" x14ac:dyDescent="0.25">
      <c r="A1491" s="275" t="s">
        <v>763</v>
      </c>
      <c r="B1491" s="199" t="s">
        <v>56</v>
      </c>
      <c r="C1491" s="199" t="s">
        <v>194</v>
      </c>
      <c r="D1491" s="199" t="s">
        <v>764</v>
      </c>
      <c r="E1491" s="199" t="s">
        <v>765</v>
      </c>
      <c r="F1491" s="62" t="s">
        <v>27</v>
      </c>
      <c r="G1491" s="62" t="str">
        <f>_xlfn.IFNA(VLOOKUP($A1491,'Engaged Deals'!$A:$J,2,FALSE),"No")</f>
        <v>Yes</v>
      </c>
      <c r="H1491" s="62" t="s">
        <v>65</v>
      </c>
      <c r="I1491" s="199" t="s">
        <v>40</v>
      </c>
      <c r="J1491" s="233">
        <v>42885</v>
      </c>
      <c r="K1491" s="234" t="s">
        <v>766</v>
      </c>
      <c r="L1491" s="199" t="s">
        <v>48</v>
      </c>
      <c r="M1491" s="235">
        <v>42885</v>
      </c>
      <c r="N1491" s="236">
        <v>0</v>
      </c>
      <c r="O1491" s="373">
        <f t="shared" si="23"/>
        <v>0</v>
      </c>
      <c r="P1491" s="276">
        <v>2</v>
      </c>
      <c r="Q1491" s="235" t="s">
        <v>6853</v>
      </c>
      <c r="R1491" s="237" t="s">
        <v>125</v>
      </c>
      <c r="S1491" s="199" t="s">
        <v>19</v>
      </c>
      <c r="T1491" s="199" t="s">
        <v>6791</v>
      </c>
      <c r="U1491" s="199" t="s">
        <v>6792</v>
      </c>
      <c r="V1491" s="199" t="s">
        <v>5496</v>
      </c>
      <c r="W1491" s="199" t="s">
        <v>768</v>
      </c>
      <c r="X1491" s="1" t="s">
        <v>7800</v>
      </c>
      <c r="Y1491" s="374" t="s">
        <v>7201</v>
      </c>
    </row>
    <row r="1492" spans="1:25" x14ac:dyDescent="0.25">
      <c r="A1492" s="275" t="s">
        <v>763</v>
      </c>
      <c r="B1492" s="199" t="s">
        <v>56</v>
      </c>
      <c r="C1492" s="199" t="s">
        <v>194</v>
      </c>
      <c r="D1492" s="199" t="s">
        <v>764</v>
      </c>
      <c r="E1492" s="199" t="s">
        <v>765</v>
      </c>
      <c r="F1492" s="62" t="s">
        <v>27</v>
      </c>
      <c r="G1492" s="62" t="str">
        <f>_xlfn.IFNA(VLOOKUP($A1492,'Engaged Deals'!$A:$J,2,FALSE),"No")</f>
        <v>Yes</v>
      </c>
      <c r="H1492" s="62" t="s">
        <v>65</v>
      </c>
      <c r="I1492" s="199" t="s">
        <v>40</v>
      </c>
      <c r="J1492" s="233">
        <v>42885</v>
      </c>
      <c r="K1492" s="234" t="s">
        <v>766</v>
      </c>
      <c r="L1492" s="199" t="s">
        <v>48</v>
      </c>
      <c r="M1492" s="235">
        <v>42885</v>
      </c>
      <c r="N1492" s="236">
        <v>0</v>
      </c>
      <c r="O1492" s="373">
        <f t="shared" si="23"/>
        <v>0</v>
      </c>
      <c r="P1492" s="276">
        <v>3</v>
      </c>
      <c r="Q1492" s="235" t="s">
        <v>7102</v>
      </c>
      <c r="R1492" s="237" t="s">
        <v>125</v>
      </c>
      <c r="S1492" s="199" t="s">
        <v>19</v>
      </c>
      <c r="T1492" s="199" t="s">
        <v>767</v>
      </c>
      <c r="U1492" s="199" t="s">
        <v>6854</v>
      </c>
      <c r="V1492" s="199" t="s">
        <v>5496</v>
      </c>
      <c r="W1492" s="199" t="s">
        <v>768</v>
      </c>
      <c r="X1492" s="1" t="s">
        <v>7800</v>
      </c>
      <c r="Y1492" s="374" t="s">
        <v>7201</v>
      </c>
    </row>
    <row r="1493" spans="1:25" x14ac:dyDescent="0.25">
      <c r="A1493" s="275" t="s">
        <v>763</v>
      </c>
      <c r="B1493" s="199" t="s">
        <v>56</v>
      </c>
      <c r="C1493" s="199" t="s">
        <v>194</v>
      </c>
      <c r="D1493" s="199" t="s">
        <v>764</v>
      </c>
      <c r="E1493" s="199" t="s">
        <v>765</v>
      </c>
      <c r="F1493" s="62" t="s">
        <v>27</v>
      </c>
      <c r="G1493" s="62" t="str">
        <f>_xlfn.IFNA(VLOOKUP($A1493,'Engaged Deals'!$A:$J,2,FALSE),"No")</f>
        <v>Yes</v>
      </c>
      <c r="H1493" s="62" t="s">
        <v>65</v>
      </c>
      <c r="I1493" s="199" t="s">
        <v>40</v>
      </c>
      <c r="J1493" s="233">
        <v>42885</v>
      </c>
      <c r="K1493" s="234" t="s">
        <v>766</v>
      </c>
      <c r="L1493" s="199" t="s">
        <v>48</v>
      </c>
      <c r="M1493" s="235">
        <v>42885</v>
      </c>
      <c r="N1493" s="236">
        <v>0</v>
      </c>
      <c r="O1493" s="373">
        <f t="shared" si="23"/>
        <v>0</v>
      </c>
      <c r="P1493" s="276">
        <v>12</v>
      </c>
      <c r="Q1493" s="235" t="s">
        <v>7101</v>
      </c>
      <c r="R1493" s="237" t="s">
        <v>125</v>
      </c>
      <c r="S1493" s="199" t="s">
        <v>19</v>
      </c>
      <c r="T1493" s="199" t="s">
        <v>767</v>
      </c>
      <c r="U1493" s="199" t="s">
        <v>6854</v>
      </c>
      <c r="V1493" s="199" t="s">
        <v>5496</v>
      </c>
      <c r="W1493" s="199" t="s">
        <v>768</v>
      </c>
      <c r="X1493" s="1" t="s">
        <v>7800</v>
      </c>
      <c r="Y1493" s="374" t="s">
        <v>7201</v>
      </c>
    </row>
    <row r="1494" spans="1:25" x14ac:dyDescent="0.25">
      <c r="A1494" s="199" t="s">
        <v>2808</v>
      </c>
      <c r="B1494" s="199" t="s">
        <v>57</v>
      </c>
      <c r="C1494" s="199" t="s">
        <v>775</v>
      </c>
      <c r="D1494" s="199" t="s">
        <v>106</v>
      </c>
      <c r="E1494" s="199" t="s">
        <v>106</v>
      </c>
      <c r="G1494" s="62" t="str">
        <f>_xlfn.IFNA(VLOOKUP($A1494,'Engaged Deals'!$A:$J,2,FALSE),"No")</f>
        <v>No</v>
      </c>
      <c r="H1494" s="62" t="s">
        <v>68</v>
      </c>
      <c r="I1494" s="199"/>
      <c r="J1494" s="233">
        <v>42825</v>
      </c>
      <c r="K1494" s="234" t="s">
        <v>2809</v>
      </c>
      <c r="L1494" s="199" t="s">
        <v>46</v>
      </c>
      <c r="M1494" s="235">
        <v>42825</v>
      </c>
      <c r="N1494" s="236">
        <v>100000</v>
      </c>
      <c r="O1494" s="373">
        <f t="shared" si="23"/>
        <v>0.1</v>
      </c>
      <c r="P1494" s="237">
        <v>12</v>
      </c>
      <c r="Q1494" s="235" t="s">
        <v>2088</v>
      </c>
      <c r="R1494" s="199" t="s">
        <v>125</v>
      </c>
      <c r="S1494" s="199" t="s">
        <v>7</v>
      </c>
      <c r="T1494" s="199" t="s">
        <v>477</v>
      </c>
      <c r="U1494" s="199"/>
      <c r="V1494" s="199" t="s">
        <v>5549</v>
      </c>
      <c r="W1494" s="199" t="s">
        <v>297</v>
      </c>
      <c r="Y1494" s="374" t="s">
        <v>7201</v>
      </c>
    </row>
    <row r="1495" spans="1:25" x14ac:dyDescent="0.25">
      <c r="A1495" s="275" t="s">
        <v>6634</v>
      </c>
      <c r="B1495" s="199" t="s">
        <v>60</v>
      </c>
      <c r="C1495" s="199" t="s">
        <v>805</v>
      </c>
      <c r="D1495" s="199" t="s">
        <v>6635</v>
      </c>
      <c r="E1495" s="199" t="s">
        <v>6636</v>
      </c>
      <c r="F1495" s="62" t="s">
        <v>27</v>
      </c>
      <c r="G1495" s="62" t="str">
        <f>_xlfn.IFNA(VLOOKUP($A1495,'Engaged Deals'!$A:$J,2,FALSE),"No")</f>
        <v>No</v>
      </c>
      <c r="H1495" s="62" t="s">
        <v>65</v>
      </c>
      <c r="I1495" s="199" t="s">
        <v>39</v>
      </c>
      <c r="J1495" s="233">
        <v>42884</v>
      </c>
      <c r="K1495" s="234" t="s">
        <v>6808</v>
      </c>
      <c r="L1495" s="199" t="s">
        <v>48</v>
      </c>
      <c r="M1495" s="235">
        <v>42884</v>
      </c>
      <c r="N1495" s="236">
        <v>90000</v>
      </c>
      <c r="O1495" s="373">
        <f t="shared" si="23"/>
        <v>0.09</v>
      </c>
      <c r="P1495" s="276">
        <v>12</v>
      </c>
      <c r="Q1495" s="235" t="s">
        <v>6808</v>
      </c>
      <c r="R1495" s="237" t="s">
        <v>211</v>
      </c>
      <c r="S1495" s="199" t="s">
        <v>7</v>
      </c>
      <c r="T1495" s="199" t="s">
        <v>388</v>
      </c>
      <c r="U1495" s="199" t="s">
        <v>389</v>
      </c>
      <c r="V1495" s="199" t="s">
        <v>6021</v>
      </c>
      <c r="W1495" s="199" t="s">
        <v>667</v>
      </c>
      <c r="Y1495" s="374" t="s">
        <v>7201</v>
      </c>
    </row>
    <row r="1496" spans="1:25" x14ac:dyDescent="0.25">
      <c r="A1496" s="275" t="s">
        <v>4186</v>
      </c>
      <c r="B1496" s="199" t="s">
        <v>60</v>
      </c>
      <c r="C1496" s="199" t="s">
        <v>138</v>
      </c>
      <c r="D1496" s="199" t="s">
        <v>4187</v>
      </c>
      <c r="E1496" s="199" t="s">
        <v>1015</v>
      </c>
      <c r="F1496" s="62" t="s">
        <v>26</v>
      </c>
      <c r="G1496" s="62" t="str">
        <f>_xlfn.IFNA(VLOOKUP($A1496,'Engaged Deals'!$A:$J,2,FALSE),"No")</f>
        <v>No</v>
      </c>
      <c r="H1496" s="62" t="s">
        <v>65</v>
      </c>
      <c r="I1496" s="199" t="s">
        <v>33</v>
      </c>
      <c r="J1496" s="233">
        <v>42916</v>
      </c>
      <c r="K1496" s="234" t="s">
        <v>4188</v>
      </c>
      <c r="L1496" s="199" t="s">
        <v>46</v>
      </c>
      <c r="M1496" s="235">
        <v>42916</v>
      </c>
      <c r="N1496" s="236">
        <v>31000</v>
      </c>
      <c r="O1496" s="373">
        <f t="shared" si="23"/>
        <v>3.1E-2</v>
      </c>
      <c r="P1496" s="276">
        <v>12</v>
      </c>
      <c r="Q1496" s="235" t="s">
        <v>4189</v>
      </c>
      <c r="R1496" s="237" t="s">
        <v>125</v>
      </c>
      <c r="S1496" s="199" t="s">
        <v>8</v>
      </c>
      <c r="T1496" s="199" t="s">
        <v>104</v>
      </c>
      <c r="U1496" s="199"/>
      <c r="V1496" s="199" t="s">
        <v>6184</v>
      </c>
      <c r="W1496" s="199"/>
      <c r="Y1496" s="374" t="s">
        <v>7201</v>
      </c>
    </row>
    <row r="1497" spans="1:25" x14ac:dyDescent="0.25">
      <c r="A1497" s="275" t="s">
        <v>3733</v>
      </c>
      <c r="B1497" s="199" t="s">
        <v>60</v>
      </c>
      <c r="C1497" s="199" t="s">
        <v>543</v>
      </c>
      <c r="D1497" s="199" t="s">
        <v>3734</v>
      </c>
      <c r="E1497" s="199" t="s">
        <v>2732</v>
      </c>
      <c r="F1497" s="62" t="s">
        <v>6576</v>
      </c>
      <c r="G1497" s="62" t="str">
        <f>_xlfn.IFNA(VLOOKUP($A1497,'Engaged Deals'!$A:$J,2,FALSE),"No")</f>
        <v>No</v>
      </c>
      <c r="H1497" s="62" t="s">
        <v>65</v>
      </c>
      <c r="I1497" s="199" t="s">
        <v>32</v>
      </c>
      <c r="J1497" s="233">
        <v>42869</v>
      </c>
      <c r="K1497" s="234" t="s">
        <v>3735</v>
      </c>
      <c r="L1497" s="199" t="s">
        <v>46</v>
      </c>
      <c r="M1497" s="235">
        <v>42869</v>
      </c>
      <c r="N1497" s="236">
        <v>55556</v>
      </c>
      <c r="O1497" s="373">
        <f t="shared" si="23"/>
        <v>5.5556000000000001E-2</v>
      </c>
      <c r="P1497" s="276">
        <v>12</v>
      </c>
      <c r="Q1497" s="235" t="s">
        <v>783</v>
      </c>
      <c r="R1497" s="237" t="s">
        <v>103</v>
      </c>
      <c r="S1497" s="199" t="s">
        <v>7</v>
      </c>
      <c r="T1497" s="199" t="s">
        <v>477</v>
      </c>
      <c r="U1497" s="199"/>
      <c r="V1497" s="199" t="s">
        <v>6124</v>
      </c>
      <c r="W1497" s="199" t="s">
        <v>1091</v>
      </c>
      <c r="Y1497" s="374" t="s">
        <v>7201</v>
      </c>
    </row>
    <row r="1498" spans="1:25" x14ac:dyDescent="0.25">
      <c r="A1498" s="181" t="s">
        <v>3566</v>
      </c>
      <c r="B1498" s="181" t="s">
        <v>57</v>
      </c>
      <c r="C1498" s="181" t="s">
        <v>1348</v>
      </c>
      <c r="D1498" s="181" t="s">
        <v>1357</v>
      </c>
      <c r="E1498" s="181" t="s">
        <v>3567</v>
      </c>
      <c r="F1498" s="62" t="s">
        <v>26</v>
      </c>
      <c r="G1498" s="62" t="str">
        <f>_xlfn.IFNA(VLOOKUP($A1498,'Engaged Deals'!$A:$J,2,FALSE),"No")</f>
        <v>No</v>
      </c>
      <c r="H1498" s="62" t="s">
        <v>68</v>
      </c>
      <c r="I1498" s="181" t="s">
        <v>32</v>
      </c>
      <c r="J1498" s="196">
        <v>42769</v>
      </c>
      <c r="K1498" s="243" t="s">
        <v>3568</v>
      </c>
      <c r="L1498" s="181" t="s">
        <v>50</v>
      </c>
      <c r="M1498" s="198">
        <v>42824</v>
      </c>
      <c r="N1498" s="244">
        <v>77000</v>
      </c>
      <c r="O1498" s="373">
        <f t="shared" si="23"/>
        <v>7.6999999999999999E-2</v>
      </c>
      <c r="P1498" s="197">
        <v>12</v>
      </c>
      <c r="Q1498" s="198" t="s">
        <v>102</v>
      </c>
      <c r="R1498" s="181" t="s">
        <v>578</v>
      </c>
      <c r="S1498" s="181" t="s">
        <v>9</v>
      </c>
      <c r="T1498" s="181" t="s">
        <v>184</v>
      </c>
      <c r="U1498" s="181" t="s">
        <v>1360</v>
      </c>
      <c r="V1498" s="181" t="s">
        <v>5569</v>
      </c>
      <c r="W1498" s="181" t="s">
        <v>186</v>
      </c>
      <c r="Y1498" s="374" t="s">
        <v>7201</v>
      </c>
    </row>
    <row r="1499" spans="1:25" x14ac:dyDescent="0.25">
      <c r="A1499" s="275" t="s">
        <v>6896</v>
      </c>
      <c r="B1499" s="199" t="s">
        <v>56</v>
      </c>
      <c r="C1499" s="199" t="s">
        <v>194</v>
      </c>
      <c r="D1499" s="199" t="s">
        <v>6897</v>
      </c>
      <c r="E1499" s="199" t="s">
        <v>6898</v>
      </c>
      <c r="F1499" s="62" t="s">
        <v>27</v>
      </c>
      <c r="G1499" s="62" t="str">
        <f>_xlfn.IFNA(VLOOKUP($A1499,'Engaged Deals'!$A:$J,2,FALSE),"No")</f>
        <v>No</v>
      </c>
      <c r="H1499" s="62" t="s">
        <v>66</v>
      </c>
      <c r="I1499" s="199" t="s">
        <v>40</v>
      </c>
      <c r="J1499" s="233">
        <v>43008</v>
      </c>
      <c r="K1499" s="234" t="s">
        <v>6946</v>
      </c>
      <c r="L1499" s="199" t="s">
        <v>142</v>
      </c>
      <c r="M1499" s="233">
        <v>43008</v>
      </c>
      <c r="N1499" s="236">
        <v>100000</v>
      </c>
      <c r="O1499" s="373">
        <f t="shared" si="23"/>
        <v>0.1</v>
      </c>
      <c r="P1499" s="276">
        <v>12</v>
      </c>
      <c r="Q1499" s="235" t="s">
        <v>6513</v>
      </c>
      <c r="R1499" s="237" t="s">
        <v>125</v>
      </c>
      <c r="S1499" s="199" t="s">
        <v>18</v>
      </c>
      <c r="T1499" s="199" t="s">
        <v>316</v>
      </c>
      <c r="U1499" s="199"/>
      <c r="V1499" s="199" t="s">
        <v>6947</v>
      </c>
      <c r="W1499" s="199"/>
      <c r="Y1499" s="374" t="s">
        <v>7201</v>
      </c>
    </row>
    <row r="1500" spans="1:25" x14ac:dyDescent="0.25">
      <c r="A1500" s="275" t="s">
        <v>193</v>
      </c>
      <c r="B1500" s="199" t="s">
        <v>56</v>
      </c>
      <c r="C1500" s="199" t="s">
        <v>194</v>
      </c>
      <c r="D1500" s="199" t="s">
        <v>195</v>
      </c>
      <c r="E1500" s="199" t="s">
        <v>196</v>
      </c>
      <c r="F1500" s="62" t="s">
        <v>27</v>
      </c>
      <c r="G1500" s="62" t="str">
        <f>_xlfn.IFNA(VLOOKUP($A1500,'Engaged Deals'!$A:$J,2,FALSE),"No")</f>
        <v>Yes</v>
      </c>
      <c r="H1500" s="62" t="s">
        <v>66</v>
      </c>
      <c r="I1500" s="203" t="s">
        <v>40</v>
      </c>
      <c r="J1500" s="233">
        <v>42963</v>
      </c>
      <c r="K1500" s="234" t="s">
        <v>197</v>
      </c>
      <c r="L1500" s="199" t="s">
        <v>46</v>
      </c>
      <c r="M1500" s="233">
        <v>42963</v>
      </c>
      <c r="N1500" s="236">
        <v>5000000</v>
      </c>
      <c r="O1500" s="373">
        <f t="shared" si="23"/>
        <v>5</v>
      </c>
      <c r="P1500" s="276">
        <v>12</v>
      </c>
      <c r="Q1500" s="235" t="s">
        <v>198</v>
      </c>
      <c r="R1500" s="237" t="s">
        <v>125</v>
      </c>
      <c r="S1500" s="199" t="s">
        <v>8</v>
      </c>
      <c r="T1500" s="199" t="s">
        <v>134</v>
      </c>
      <c r="U1500" s="199" t="s">
        <v>199</v>
      </c>
      <c r="V1500" s="199" t="s">
        <v>6289</v>
      </c>
      <c r="W1500" s="199" t="s">
        <v>200</v>
      </c>
      <c r="Y1500" s="374" t="s">
        <v>7201</v>
      </c>
    </row>
    <row r="1501" spans="1:25" x14ac:dyDescent="0.25">
      <c r="A1501" s="275" t="s">
        <v>1064</v>
      </c>
      <c r="B1501" s="199" t="s">
        <v>62</v>
      </c>
      <c r="C1501" s="199" t="s">
        <v>1065</v>
      </c>
      <c r="D1501" s="199" t="s">
        <v>1066</v>
      </c>
      <c r="E1501" s="199" t="s">
        <v>1067</v>
      </c>
      <c r="F1501" s="62" t="s">
        <v>25</v>
      </c>
      <c r="G1501" s="62" t="str">
        <f>_xlfn.IFNA(VLOOKUP($A1501,'Engaged Deals'!$A:$J,2,FALSE),"No")</f>
        <v>No</v>
      </c>
      <c r="H1501" s="62" t="s">
        <v>66</v>
      </c>
      <c r="I1501" s="199" t="s">
        <v>35</v>
      </c>
      <c r="J1501" s="233">
        <v>42926</v>
      </c>
      <c r="K1501" s="234" t="s">
        <v>1068</v>
      </c>
      <c r="L1501" s="199" t="s">
        <v>47</v>
      </c>
      <c r="M1501" s="233">
        <v>42926</v>
      </c>
      <c r="N1501" s="236">
        <v>450000</v>
      </c>
      <c r="O1501" s="373">
        <f t="shared" si="23"/>
        <v>0.45</v>
      </c>
      <c r="P1501" s="276">
        <v>12</v>
      </c>
      <c r="Q1501" s="235" t="s">
        <v>7101</v>
      </c>
      <c r="R1501" s="237" t="s">
        <v>103</v>
      </c>
      <c r="S1501" s="199" t="s">
        <v>8</v>
      </c>
      <c r="T1501" s="199" t="s">
        <v>104</v>
      </c>
      <c r="U1501" s="199" t="s">
        <v>105</v>
      </c>
      <c r="V1501" s="199" t="s">
        <v>6322</v>
      </c>
      <c r="W1501" s="199" t="s">
        <v>221</v>
      </c>
      <c r="Y1501" s="374" t="s">
        <v>7201</v>
      </c>
    </row>
    <row r="1502" spans="1:25" x14ac:dyDescent="0.25">
      <c r="A1502" s="181" t="s">
        <v>4734</v>
      </c>
      <c r="B1502" s="181" t="s">
        <v>62</v>
      </c>
      <c r="C1502" s="181" t="s">
        <v>1065</v>
      </c>
      <c r="D1502" s="181" t="s">
        <v>4735</v>
      </c>
      <c r="E1502" s="181" t="s">
        <v>4736</v>
      </c>
      <c r="F1502" s="62" t="s">
        <v>26</v>
      </c>
      <c r="G1502" s="62" t="str">
        <f>_xlfn.IFNA(VLOOKUP($A1502,'Engaged Deals'!$A:$J,2,FALSE),"No")</f>
        <v>No</v>
      </c>
      <c r="H1502" s="62" t="s">
        <v>68</v>
      </c>
      <c r="I1502" s="181" t="s">
        <v>32</v>
      </c>
      <c r="J1502" s="196">
        <v>42823</v>
      </c>
      <c r="K1502" s="243" t="s">
        <v>4737</v>
      </c>
      <c r="L1502" s="181" t="s">
        <v>50</v>
      </c>
      <c r="M1502" s="198">
        <v>42823</v>
      </c>
      <c r="N1502" s="244">
        <v>4100</v>
      </c>
      <c r="O1502" s="373">
        <f t="shared" si="23"/>
        <v>4.1000000000000003E-3</v>
      </c>
      <c r="P1502" s="197">
        <v>12</v>
      </c>
      <c r="Q1502" s="198" t="s">
        <v>7102</v>
      </c>
      <c r="R1502" s="181" t="s">
        <v>578</v>
      </c>
      <c r="S1502" s="181" t="s">
        <v>7</v>
      </c>
      <c r="T1502" s="181" t="s">
        <v>477</v>
      </c>
      <c r="U1502" s="181" t="s">
        <v>1138</v>
      </c>
      <c r="V1502" s="181" t="s">
        <v>5556</v>
      </c>
      <c r="W1502" s="181" t="s">
        <v>667</v>
      </c>
      <c r="Y1502" s="374" t="s">
        <v>7201</v>
      </c>
    </row>
    <row r="1503" spans="1:25" x14ac:dyDescent="0.25">
      <c r="A1503" s="275" t="s">
        <v>3841</v>
      </c>
      <c r="B1503" s="199" t="s">
        <v>56</v>
      </c>
      <c r="C1503" s="199" t="s">
        <v>109</v>
      </c>
      <c r="D1503" s="199" t="s">
        <v>3842</v>
      </c>
      <c r="E1503" s="199" t="s">
        <v>3843</v>
      </c>
      <c r="F1503" s="62" t="s">
        <v>28</v>
      </c>
      <c r="G1503" s="62" t="str">
        <f>_xlfn.IFNA(VLOOKUP($A1503,'Engaged Deals'!$A:$J,2,FALSE),"No")</f>
        <v>No</v>
      </c>
      <c r="H1503" s="62" t="s">
        <v>65</v>
      </c>
      <c r="I1503" s="199" t="s">
        <v>31</v>
      </c>
      <c r="J1503" s="233">
        <v>42916</v>
      </c>
      <c r="K1503" s="234" t="s">
        <v>3844</v>
      </c>
      <c r="L1503" s="199" t="s">
        <v>46</v>
      </c>
      <c r="M1503" s="235">
        <v>42916</v>
      </c>
      <c r="N1503" s="236">
        <v>50000</v>
      </c>
      <c r="O1503" s="373">
        <f t="shared" si="23"/>
        <v>0.05</v>
      </c>
      <c r="P1503" s="276">
        <v>12</v>
      </c>
      <c r="Q1503" s="235" t="s">
        <v>826</v>
      </c>
      <c r="R1503" s="237" t="s">
        <v>125</v>
      </c>
      <c r="S1503" s="199" t="s">
        <v>7</v>
      </c>
      <c r="T1503" s="199" t="s">
        <v>388</v>
      </c>
      <c r="U1503" s="199" t="s">
        <v>389</v>
      </c>
      <c r="V1503" s="199" t="s">
        <v>6136</v>
      </c>
      <c r="W1503" s="199" t="s">
        <v>757</v>
      </c>
      <c r="Y1503" s="374" t="s">
        <v>7201</v>
      </c>
    </row>
    <row r="1504" spans="1:25" x14ac:dyDescent="0.25">
      <c r="A1504" s="275" t="s">
        <v>948</v>
      </c>
      <c r="B1504" s="199" t="s">
        <v>59</v>
      </c>
      <c r="C1504" s="199" t="s">
        <v>468</v>
      </c>
      <c r="D1504" s="199" t="s">
        <v>949</v>
      </c>
      <c r="E1504" s="199" t="s">
        <v>950</v>
      </c>
      <c r="F1504" s="62" t="s">
        <v>28</v>
      </c>
      <c r="G1504" s="62" t="str">
        <f>_xlfn.IFNA(VLOOKUP($A1504,'Engaged Deals'!$A:$J,2,FALSE),"No")</f>
        <v>No</v>
      </c>
      <c r="H1504" s="62" t="s">
        <v>66</v>
      </c>
      <c r="I1504" s="203" t="s">
        <v>36</v>
      </c>
      <c r="J1504" s="233">
        <v>42993</v>
      </c>
      <c r="K1504" s="234" t="s">
        <v>951</v>
      </c>
      <c r="L1504" s="199" t="s">
        <v>46</v>
      </c>
      <c r="M1504" s="233">
        <v>42993</v>
      </c>
      <c r="N1504" s="236">
        <v>500000</v>
      </c>
      <c r="O1504" s="373">
        <f t="shared" si="23"/>
        <v>0.5</v>
      </c>
      <c r="P1504" s="276">
        <v>12</v>
      </c>
      <c r="Q1504" s="235" t="s">
        <v>6931</v>
      </c>
      <c r="R1504" s="237" t="s">
        <v>125</v>
      </c>
      <c r="S1504" s="199" t="s">
        <v>8</v>
      </c>
      <c r="T1504" s="199" t="s">
        <v>158</v>
      </c>
      <c r="U1504" s="199" t="s">
        <v>6932</v>
      </c>
      <c r="V1504" s="199" t="s">
        <v>6315</v>
      </c>
      <c r="W1504" s="199" t="s">
        <v>952</v>
      </c>
      <c r="Y1504" s="374" t="s">
        <v>7201</v>
      </c>
    </row>
    <row r="1505" spans="1:25" x14ac:dyDescent="0.25">
      <c r="A1505" s="275" t="s">
        <v>6550</v>
      </c>
      <c r="B1505" s="199" t="s">
        <v>56</v>
      </c>
      <c r="C1505" s="199" t="s">
        <v>194</v>
      </c>
      <c r="D1505" s="199" t="s">
        <v>764</v>
      </c>
      <c r="E1505" s="199" t="s">
        <v>6551</v>
      </c>
      <c r="F1505" s="62" t="s">
        <v>27</v>
      </c>
      <c r="G1505" s="62" t="str">
        <f>_xlfn.IFNA(VLOOKUP($A1505,'Engaged Deals'!$A:$J,2,FALSE),"No")</f>
        <v>No</v>
      </c>
      <c r="H1505" s="62" t="s">
        <v>65</v>
      </c>
      <c r="I1505" s="199" t="s">
        <v>40</v>
      </c>
      <c r="J1505" s="233">
        <v>42874</v>
      </c>
      <c r="K1505" s="234" t="s">
        <v>6726</v>
      </c>
      <c r="L1505" s="199" t="s">
        <v>48</v>
      </c>
      <c r="M1505" s="235">
        <v>42881</v>
      </c>
      <c r="N1505" s="236">
        <v>350000</v>
      </c>
      <c r="O1505" s="373">
        <f t="shared" si="23"/>
        <v>0.35</v>
      </c>
      <c r="P1505" s="276">
        <v>3</v>
      </c>
      <c r="Q1505" s="235" t="s">
        <v>6513</v>
      </c>
      <c r="R1505" s="237" t="s">
        <v>125</v>
      </c>
      <c r="S1505" s="199" t="s">
        <v>8</v>
      </c>
      <c r="T1505" s="199" t="s">
        <v>104</v>
      </c>
      <c r="U1505" s="199" t="s">
        <v>105</v>
      </c>
      <c r="V1505" s="199" t="s">
        <v>5496</v>
      </c>
      <c r="W1505" s="199" t="s">
        <v>186</v>
      </c>
      <c r="Y1505" s="374" t="s">
        <v>7201</v>
      </c>
    </row>
    <row r="1506" spans="1:25" x14ac:dyDescent="0.25">
      <c r="A1506" s="275" t="s">
        <v>2381</v>
      </c>
      <c r="B1506" s="199" t="s">
        <v>59</v>
      </c>
      <c r="C1506" s="199" t="s">
        <v>468</v>
      </c>
      <c r="D1506" s="199" t="s">
        <v>2382</v>
      </c>
      <c r="E1506" s="199" t="s">
        <v>2383</v>
      </c>
      <c r="F1506" s="62" t="s">
        <v>26</v>
      </c>
      <c r="G1506" s="62" t="str">
        <f>_xlfn.IFNA(VLOOKUP($A1506,'Engaged Deals'!$A:$J,2,FALSE),"No")</f>
        <v>No</v>
      </c>
      <c r="H1506" s="62" t="s">
        <v>65</v>
      </c>
      <c r="I1506" s="199" t="s">
        <v>32</v>
      </c>
      <c r="J1506" s="233">
        <v>42912</v>
      </c>
      <c r="K1506" s="234" t="s">
        <v>2384</v>
      </c>
      <c r="L1506" s="199" t="s">
        <v>47</v>
      </c>
      <c r="M1506" s="235">
        <v>42912</v>
      </c>
      <c r="N1506" s="236">
        <v>150513</v>
      </c>
      <c r="O1506" s="373">
        <f t="shared" si="23"/>
        <v>0.15051300000000001</v>
      </c>
      <c r="P1506" s="276">
        <v>4</v>
      </c>
      <c r="Q1506" s="235" t="s">
        <v>5535</v>
      </c>
      <c r="R1506" s="237" t="s">
        <v>292</v>
      </c>
      <c r="S1506" s="199" t="s">
        <v>8</v>
      </c>
      <c r="T1506" s="199" t="s">
        <v>104</v>
      </c>
      <c r="U1506" s="199" t="s">
        <v>105</v>
      </c>
      <c r="V1506" s="199" t="s">
        <v>7241</v>
      </c>
      <c r="W1506" s="199" t="s">
        <v>221</v>
      </c>
      <c r="Y1506" s="374" t="s">
        <v>7201</v>
      </c>
    </row>
    <row r="1507" spans="1:25" x14ac:dyDescent="0.25">
      <c r="A1507" s="275" t="s">
        <v>3837</v>
      </c>
      <c r="B1507" s="199" t="s">
        <v>56</v>
      </c>
      <c r="C1507" s="199" t="s">
        <v>161</v>
      </c>
      <c r="D1507" s="199" t="s">
        <v>3838</v>
      </c>
      <c r="E1507" s="199" t="s">
        <v>3839</v>
      </c>
      <c r="F1507" s="62" t="s">
        <v>26</v>
      </c>
      <c r="G1507" s="62" t="str">
        <f>_xlfn.IFNA(VLOOKUP($A1507,'Engaged Deals'!$A:$J,2,FALSE),"No")</f>
        <v>No</v>
      </c>
      <c r="H1507" s="62" t="s">
        <v>65</v>
      </c>
      <c r="I1507" s="199" t="s">
        <v>32</v>
      </c>
      <c r="J1507" s="233">
        <v>42916</v>
      </c>
      <c r="K1507" s="234" t="s">
        <v>3840</v>
      </c>
      <c r="L1507" s="199" t="s">
        <v>47</v>
      </c>
      <c r="M1507" s="235">
        <v>42916</v>
      </c>
      <c r="N1507" s="236">
        <v>50000</v>
      </c>
      <c r="O1507" s="373">
        <f t="shared" si="23"/>
        <v>0.05</v>
      </c>
      <c r="P1507" s="276">
        <v>1</v>
      </c>
      <c r="Q1507" s="235" t="s">
        <v>7102</v>
      </c>
      <c r="R1507" s="237" t="s">
        <v>292</v>
      </c>
      <c r="S1507" s="199" t="s">
        <v>13</v>
      </c>
      <c r="T1507" s="199" t="s">
        <v>126</v>
      </c>
      <c r="U1507" s="199" t="s">
        <v>733</v>
      </c>
      <c r="V1507" s="199" t="s">
        <v>6135</v>
      </c>
      <c r="W1507" s="199" t="s">
        <v>435</v>
      </c>
      <c r="Y1507" s="374" t="s">
        <v>7201</v>
      </c>
    </row>
    <row r="1508" spans="1:25" x14ac:dyDescent="0.25">
      <c r="A1508" s="275" t="s">
        <v>3250</v>
      </c>
      <c r="B1508" s="199" t="s">
        <v>56</v>
      </c>
      <c r="C1508" s="199" t="s">
        <v>235</v>
      </c>
      <c r="D1508" s="199" t="s">
        <v>3251</v>
      </c>
      <c r="E1508" s="199" t="s">
        <v>3252</v>
      </c>
      <c r="F1508" s="62" t="s">
        <v>28</v>
      </c>
      <c r="G1508" s="62" t="str">
        <f>_xlfn.IFNA(VLOOKUP($A1508,'Engaged Deals'!$A:$J,2,FALSE),"No")</f>
        <v>No</v>
      </c>
      <c r="H1508" s="62" t="s">
        <v>66</v>
      </c>
      <c r="I1508" s="203" t="s">
        <v>34</v>
      </c>
      <c r="J1508" s="233">
        <v>43008</v>
      </c>
      <c r="K1508" s="234" t="s">
        <v>3253</v>
      </c>
      <c r="L1508" s="199" t="s">
        <v>47</v>
      </c>
      <c r="M1508" s="233">
        <v>43008</v>
      </c>
      <c r="N1508" s="236">
        <v>100000</v>
      </c>
      <c r="O1508" s="373">
        <f t="shared" si="23"/>
        <v>0.1</v>
      </c>
      <c r="P1508" s="276">
        <v>12</v>
      </c>
      <c r="Q1508" s="235" t="s">
        <v>7104</v>
      </c>
      <c r="R1508" s="237" t="s">
        <v>125</v>
      </c>
      <c r="S1508" s="199" t="s">
        <v>9</v>
      </c>
      <c r="T1508" s="199" t="s">
        <v>184</v>
      </c>
      <c r="U1508" s="199" t="s">
        <v>1662</v>
      </c>
      <c r="V1508" s="199" t="s">
        <v>6378</v>
      </c>
      <c r="W1508" s="199" t="s">
        <v>667</v>
      </c>
      <c r="Y1508" s="374" t="s">
        <v>7201</v>
      </c>
    </row>
    <row r="1509" spans="1:25" x14ac:dyDescent="0.25">
      <c r="A1509" s="275" t="s">
        <v>3250</v>
      </c>
      <c r="B1509" s="199" t="s">
        <v>56</v>
      </c>
      <c r="C1509" s="199" t="s">
        <v>235</v>
      </c>
      <c r="D1509" s="199" t="s">
        <v>3251</v>
      </c>
      <c r="E1509" s="199" t="s">
        <v>3252</v>
      </c>
      <c r="F1509" s="62" t="s">
        <v>28</v>
      </c>
      <c r="G1509" s="62" t="str">
        <f>_xlfn.IFNA(VLOOKUP($A1509,'Engaged Deals'!$A:$J,2,FALSE),"No")</f>
        <v>No</v>
      </c>
      <c r="H1509" s="62" t="s">
        <v>66</v>
      </c>
      <c r="I1509" s="203" t="s">
        <v>34</v>
      </c>
      <c r="J1509" s="233">
        <v>43008</v>
      </c>
      <c r="K1509" s="234" t="s">
        <v>3253</v>
      </c>
      <c r="L1509" s="199" t="s">
        <v>47</v>
      </c>
      <c r="M1509" s="233">
        <v>43008</v>
      </c>
      <c r="N1509" s="236">
        <v>100000</v>
      </c>
      <c r="O1509" s="373">
        <f t="shared" si="23"/>
        <v>0.1</v>
      </c>
      <c r="P1509" s="276">
        <v>12</v>
      </c>
      <c r="Q1509" s="235" t="s">
        <v>7102</v>
      </c>
      <c r="R1509" s="237" t="s">
        <v>125</v>
      </c>
      <c r="S1509" s="199" t="s">
        <v>9</v>
      </c>
      <c r="T1509" s="199" t="s">
        <v>184</v>
      </c>
      <c r="U1509" s="199" t="s">
        <v>2922</v>
      </c>
      <c r="V1509" s="199" t="s">
        <v>6378</v>
      </c>
      <c r="W1509" s="199" t="s">
        <v>667</v>
      </c>
      <c r="Y1509" s="374" t="s">
        <v>7201</v>
      </c>
    </row>
    <row r="1510" spans="1:25" x14ac:dyDescent="0.25">
      <c r="A1510" s="275" t="s">
        <v>6676</v>
      </c>
      <c r="B1510" s="199" t="s">
        <v>57</v>
      </c>
      <c r="C1510" s="199" t="s">
        <v>98</v>
      </c>
      <c r="D1510" s="199" t="s">
        <v>6677</v>
      </c>
      <c r="E1510" s="199" t="s">
        <v>6678</v>
      </c>
      <c r="F1510" s="62" t="s">
        <v>28</v>
      </c>
      <c r="G1510" s="62" t="str">
        <f>_xlfn.IFNA(VLOOKUP($A1510,'Engaged Deals'!$A:$J,2,FALSE),"No")</f>
        <v>No</v>
      </c>
      <c r="H1510" s="62" t="s">
        <v>65</v>
      </c>
      <c r="I1510" s="199" t="s">
        <v>34</v>
      </c>
      <c r="J1510" s="233">
        <v>42907</v>
      </c>
      <c r="K1510" s="234" t="s">
        <v>6836</v>
      </c>
      <c r="L1510" s="199" t="s">
        <v>46</v>
      </c>
      <c r="M1510" s="235">
        <v>42907</v>
      </c>
      <c r="N1510" s="236">
        <v>25000</v>
      </c>
      <c r="O1510" s="373">
        <f t="shared" si="23"/>
        <v>2.5000000000000001E-2</v>
      </c>
      <c r="P1510" s="276">
        <v>1</v>
      </c>
      <c r="Q1510" s="235" t="s">
        <v>6513</v>
      </c>
      <c r="R1510" s="237" t="s">
        <v>125</v>
      </c>
      <c r="S1510" s="199" t="s">
        <v>11</v>
      </c>
      <c r="T1510" s="199" t="s">
        <v>11</v>
      </c>
      <c r="U1510" s="199" t="s">
        <v>1387</v>
      </c>
      <c r="V1510" s="199" t="s">
        <v>6837</v>
      </c>
      <c r="W1510" s="199" t="s">
        <v>667</v>
      </c>
      <c r="Y1510" s="374" t="s">
        <v>7201</v>
      </c>
    </row>
    <row r="1511" spans="1:25" x14ac:dyDescent="0.25">
      <c r="A1511" s="278" t="s">
        <v>7716</v>
      </c>
      <c r="B1511" s="268" t="s">
        <v>57</v>
      </c>
      <c r="C1511" s="268" t="s">
        <v>775</v>
      </c>
      <c r="D1511" s="268" t="s">
        <v>7717</v>
      </c>
      <c r="E1511" s="268" t="s">
        <v>316</v>
      </c>
      <c r="F1511" s="62" t="s">
        <v>27</v>
      </c>
      <c r="G1511" s="62" t="str">
        <f>_xlfn.IFNA(VLOOKUP($A1511,'Engaged Deals'!$A:$J,2,FALSE),"No")</f>
        <v>No</v>
      </c>
      <c r="H1511" s="62" t="s">
        <v>67</v>
      </c>
      <c r="I1511" s="268" t="s">
        <v>40</v>
      </c>
      <c r="J1511" s="269">
        <v>43066</v>
      </c>
      <c r="K1511" s="270" t="s">
        <v>7718</v>
      </c>
      <c r="L1511" s="268" t="s">
        <v>47</v>
      </c>
      <c r="M1511" s="279">
        <v>43066</v>
      </c>
      <c r="N1511" s="271">
        <v>200000</v>
      </c>
      <c r="O1511" s="373">
        <f t="shared" si="23"/>
        <v>0.2</v>
      </c>
      <c r="P1511" s="280">
        <v>12</v>
      </c>
      <c r="Q1511" s="279" t="s">
        <v>7101</v>
      </c>
      <c r="R1511" s="272" t="s">
        <v>125</v>
      </c>
      <c r="S1511" s="268" t="s">
        <v>8</v>
      </c>
      <c r="T1511" s="268" t="s">
        <v>104</v>
      </c>
      <c r="U1511" s="268" t="s">
        <v>105</v>
      </c>
      <c r="V1511" s="199" t="s">
        <v>7719</v>
      </c>
      <c r="W1511" s="199" t="s">
        <v>221</v>
      </c>
      <c r="Y1511" s="374" t="s">
        <v>7201</v>
      </c>
    </row>
    <row r="1512" spans="1:25" x14ac:dyDescent="0.25">
      <c r="A1512" s="199" t="s">
        <v>603</v>
      </c>
      <c r="B1512" s="199" t="s">
        <v>56</v>
      </c>
      <c r="C1512" s="199" t="s">
        <v>235</v>
      </c>
      <c r="D1512" s="199" t="s">
        <v>604</v>
      </c>
      <c r="E1512" s="199" t="s">
        <v>605</v>
      </c>
      <c r="F1512" s="62" t="s">
        <v>24</v>
      </c>
      <c r="G1512" s="62" t="str">
        <f>_xlfn.IFNA(VLOOKUP($A1512,'Engaged Deals'!$A:$J,2,FALSE),"No")</f>
        <v>No</v>
      </c>
      <c r="H1512" s="62" t="s">
        <v>68</v>
      </c>
      <c r="I1512" s="199" t="s">
        <v>37</v>
      </c>
      <c r="J1512" s="233">
        <v>42825</v>
      </c>
      <c r="K1512" s="234" t="s">
        <v>606</v>
      </c>
      <c r="L1512" s="199" t="s">
        <v>46</v>
      </c>
      <c r="M1512" s="235">
        <v>42825</v>
      </c>
      <c r="N1512" s="236">
        <v>750000</v>
      </c>
      <c r="O1512" s="373">
        <f t="shared" si="23"/>
        <v>0.75</v>
      </c>
      <c r="P1512" s="237">
        <v>12</v>
      </c>
      <c r="Q1512" s="235" t="s">
        <v>607</v>
      </c>
      <c r="R1512" s="199" t="s">
        <v>125</v>
      </c>
      <c r="S1512" s="199" t="s">
        <v>8</v>
      </c>
      <c r="T1512" s="199" t="s">
        <v>104</v>
      </c>
      <c r="U1512" s="199"/>
      <c r="V1512" s="199" t="s">
        <v>5495</v>
      </c>
      <c r="W1512" s="199" t="s">
        <v>186</v>
      </c>
      <c r="Y1512" s="374" t="s">
        <v>7201</v>
      </c>
    </row>
    <row r="1513" spans="1:25" x14ac:dyDescent="0.25">
      <c r="A1513" s="199" t="s">
        <v>603</v>
      </c>
      <c r="B1513" s="199" t="s">
        <v>56</v>
      </c>
      <c r="C1513" s="199" t="s">
        <v>235</v>
      </c>
      <c r="D1513" s="199" t="s">
        <v>604</v>
      </c>
      <c r="E1513" s="199" t="s">
        <v>605</v>
      </c>
      <c r="F1513" s="62" t="s">
        <v>24</v>
      </c>
      <c r="G1513" s="62" t="str">
        <f>_xlfn.IFNA(VLOOKUP($A1513,'Engaged Deals'!$A:$J,2,FALSE),"No")</f>
        <v>No</v>
      </c>
      <c r="H1513" s="62" t="s">
        <v>68</v>
      </c>
      <c r="I1513" s="199" t="s">
        <v>37</v>
      </c>
      <c r="J1513" s="233">
        <v>42825</v>
      </c>
      <c r="K1513" s="234" t="s">
        <v>606</v>
      </c>
      <c r="L1513" s="199" t="s">
        <v>46</v>
      </c>
      <c r="M1513" s="235">
        <v>42825</v>
      </c>
      <c r="N1513" s="236">
        <v>750000</v>
      </c>
      <c r="O1513" s="373">
        <f t="shared" si="23"/>
        <v>0.75</v>
      </c>
      <c r="P1513" s="237">
        <v>12</v>
      </c>
      <c r="Q1513" s="235" t="s">
        <v>608</v>
      </c>
      <c r="R1513" s="199" t="s">
        <v>125</v>
      </c>
      <c r="S1513" s="199" t="s">
        <v>8</v>
      </c>
      <c r="T1513" s="199" t="s">
        <v>134</v>
      </c>
      <c r="U1513" s="199"/>
      <c r="V1513" s="199" t="s">
        <v>5495</v>
      </c>
      <c r="W1513" s="199" t="s">
        <v>186</v>
      </c>
      <c r="Y1513" s="374" t="s">
        <v>7201</v>
      </c>
    </row>
    <row r="1514" spans="1:25" x14ac:dyDescent="0.25">
      <c r="A1514" s="199" t="s">
        <v>603</v>
      </c>
      <c r="B1514" s="199" t="s">
        <v>56</v>
      </c>
      <c r="C1514" s="199" t="s">
        <v>235</v>
      </c>
      <c r="D1514" s="199" t="s">
        <v>604</v>
      </c>
      <c r="E1514" s="199" t="s">
        <v>605</v>
      </c>
      <c r="F1514" s="62" t="s">
        <v>24</v>
      </c>
      <c r="G1514" s="62" t="str">
        <f>_xlfn.IFNA(VLOOKUP($A1514,'Engaged Deals'!$A:$J,2,FALSE),"No")</f>
        <v>No</v>
      </c>
      <c r="H1514" s="62" t="s">
        <v>68</v>
      </c>
      <c r="I1514" s="199" t="s">
        <v>37</v>
      </c>
      <c r="J1514" s="233">
        <v>42825</v>
      </c>
      <c r="K1514" s="234" t="s">
        <v>606</v>
      </c>
      <c r="L1514" s="199" t="s">
        <v>46</v>
      </c>
      <c r="M1514" s="235">
        <v>42825</v>
      </c>
      <c r="N1514" s="236">
        <v>500000</v>
      </c>
      <c r="O1514" s="373">
        <f t="shared" si="23"/>
        <v>0.5</v>
      </c>
      <c r="P1514" s="237">
        <v>12</v>
      </c>
      <c r="Q1514" s="235" t="s">
        <v>762</v>
      </c>
      <c r="R1514" s="199" t="s">
        <v>125</v>
      </c>
      <c r="S1514" s="199" t="s">
        <v>9</v>
      </c>
      <c r="T1514" s="199" t="s">
        <v>184</v>
      </c>
      <c r="U1514" s="199"/>
      <c r="V1514" s="199" t="s">
        <v>5495</v>
      </c>
      <c r="W1514" s="199" t="s">
        <v>186</v>
      </c>
      <c r="Y1514" s="374" t="s">
        <v>7201</v>
      </c>
    </row>
    <row r="1515" spans="1:25" x14ac:dyDescent="0.25">
      <c r="A1515" s="275" t="s">
        <v>720</v>
      </c>
      <c r="B1515" s="199" t="s">
        <v>60</v>
      </c>
      <c r="C1515" s="199" t="s">
        <v>543</v>
      </c>
      <c r="D1515" s="199" t="s">
        <v>721</v>
      </c>
      <c r="E1515" s="199" t="s">
        <v>722</v>
      </c>
      <c r="F1515" s="62" t="s">
        <v>6576</v>
      </c>
      <c r="G1515" s="62" t="str">
        <f>_xlfn.IFNA(VLOOKUP($A1515,'Engaged Deals'!$A:$J,2,FALSE),"No")</f>
        <v>No</v>
      </c>
      <c r="H1515" s="62" t="s">
        <v>65</v>
      </c>
      <c r="I1515" s="199" t="s">
        <v>34</v>
      </c>
      <c r="J1515" s="233">
        <v>42881</v>
      </c>
      <c r="K1515" s="234" t="s">
        <v>723</v>
      </c>
      <c r="L1515" s="199" t="s">
        <v>47</v>
      </c>
      <c r="M1515" s="235">
        <v>42881</v>
      </c>
      <c r="N1515" s="236">
        <v>599999</v>
      </c>
      <c r="O1515" s="373">
        <f t="shared" si="23"/>
        <v>0.59999899999999995</v>
      </c>
      <c r="P1515" s="276">
        <v>36</v>
      </c>
      <c r="Q1515" s="235" t="s">
        <v>6513</v>
      </c>
      <c r="R1515" s="237" t="s">
        <v>103</v>
      </c>
      <c r="S1515" s="199" t="s">
        <v>9</v>
      </c>
      <c r="T1515" s="199" t="s">
        <v>184</v>
      </c>
      <c r="U1515" s="199" t="s">
        <v>695</v>
      </c>
      <c r="V1515" s="199" t="s">
        <v>5786</v>
      </c>
      <c r="W1515" s="199"/>
      <c r="Y1515" s="374" t="s">
        <v>7201</v>
      </c>
    </row>
    <row r="1516" spans="1:25" x14ac:dyDescent="0.25">
      <c r="A1516" s="275" t="s">
        <v>4231</v>
      </c>
      <c r="B1516" s="199" t="s">
        <v>57</v>
      </c>
      <c r="C1516" s="199" t="s">
        <v>98</v>
      </c>
      <c r="D1516" s="199" t="s">
        <v>4232</v>
      </c>
      <c r="E1516" s="199" t="s">
        <v>4233</v>
      </c>
      <c r="F1516" s="62" t="s">
        <v>26</v>
      </c>
      <c r="G1516" s="62" t="str">
        <f>_xlfn.IFNA(VLOOKUP($A1516,'Engaged Deals'!$A:$J,2,FALSE),"No")</f>
        <v>No</v>
      </c>
      <c r="H1516" s="62" t="s">
        <v>66</v>
      </c>
      <c r="I1516" s="199" t="s">
        <v>33</v>
      </c>
      <c r="J1516" s="233">
        <v>43007</v>
      </c>
      <c r="K1516" s="234" t="s">
        <v>4234</v>
      </c>
      <c r="L1516" s="199" t="s">
        <v>47</v>
      </c>
      <c r="M1516" s="233">
        <v>43007</v>
      </c>
      <c r="N1516" s="236">
        <v>30000</v>
      </c>
      <c r="O1516" s="373">
        <f t="shared" si="23"/>
        <v>0.03</v>
      </c>
      <c r="P1516" s="276">
        <v>1</v>
      </c>
      <c r="Q1516" s="235" t="s">
        <v>7102</v>
      </c>
      <c r="R1516" s="237" t="s">
        <v>125</v>
      </c>
      <c r="S1516" s="199" t="s">
        <v>7</v>
      </c>
      <c r="T1516" s="199" t="s">
        <v>477</v>
      </c>
      <c r="U1516" s="199" t="s">
        <v>1302</v>
      </c>
      <c r="V1516" s="199" t="s">
        <v>106</v>
      </c>
      <c r="W1516" s="199" t="s">
        <v>1091</v>
      </c>
      <c r="Y1516" s="374" t="s">
        <v>7201</v>
      </c>
    </row>
    <row r="1517" spans="1:25" x14ac:dyDescent="0.25">
      <c r="A1517" s="292" t="s">
        <v>4606</v>
      </c>
      <c r="B1517" s="5" t="s">
        <v>57</v>
      </c>
      <c r="C1517" s="5" t="s">
        <v>182</v>
      </c>
      <c r="D1517" s="5" t="s">
        <v>4607</v>
      </c>
      <c r="E1517" s="5" t="s">
        <v>4608</v>
      </c>
      <c r="F1517" s="62" t="s">
        <v>28</v>
      </c>
      <c r="G1517" s="62" t="str">
        <f>_xlfn.IFNA(VLOOKUP($A1517,'Engaged Deals'!$A:$J,2,FALSE),"No")</f>
        <v>No</v>
      </c>
      <c r="H1517" s="62" t="s">
        <v>65</v>
      </c>
      <c r="I1517" s="5" t="s">
        <v>43</v>
      </c>
      <c r="J1517" s="114">
        <v>42893</v>
      </c>
      <c r="K1517" s="115" t="s">
        <v>4609</v>
      </c>
      <c r="L1517" s="5" t="s">
        <v>46</v>
      </c>
      <c r="M1517" s="222">
        <v>42893</v>
      </c>
      <c r="N1517" s="118">
        <v>10000</v>
      </c>
      <c r="O1517" s="373">
        <f t="shared" si="23"/>
        <v>0.01</v>
      </c>
      <c r="P1517" s="116">
        <v>1</v>
      </c>
      <c r="Q1517" s="209" t="s">
        <v>6244</v>
      </c>
      <c r="R1517" s="117" t="s">
        <v>125</v>
      </c>
      <c r="S1517" s="119" t="s">
        <v>8</v>
      </c>
      <c r="T1517" s="119" t="s">
        <v>134</v>
      </c>
      <c r="U1517" s="119" t="s">
        <v>4610</v>
      </c>
      <c r="V1517" s="5" t="s">
        <v>6243</v>
      </c>
      <c r="W1517" s="5"/>
      <c r="Y1517" s="374" t="s">
        <v>7201</v>
      </c>
    </row>
    <row r="1518" spans="1:25" x14ac:dyDescent="0.25">
      <c r="A1518" s="278" t="s">
        <v>7525</v>
      </c>
      <c r="B1518" s="268" t="s">
        <v>56</v>
      </c>
      <c r="C1518" s="268" t="s">
        <v>109</v>
      </c>
      <c r="D1518" s="268" t="s">
        <v>7526</v>
      </c>
      <c r="E1518" s="268" t="s">
        <v>7527</v>
      </c>
      <c r="F1518" s="62" t="s">
        <v>27</v>
      </c>
      <c r="G1518" s="62" t="str">
        <f>_xlfn.IFNA(VLOOKUP($A1518,'Engaged Deals'!$A:$J,2,FALSE),"No")</f>
        <v>No</v>
      </c>
      <c r="H1518" s="62" t="s">
        <v>66</v>
      </c>
      <c r="I1518" s="268" t="s">
        <v>39</v>
      </c>
      <c r="J1518" s="269">
        <v>43007</v>
      </c>
      <c r="K1518" s="270" t="s">
        <v>7528</v>
      </c>
      <c r="L1518" s="268" t="s">
        <v>47</v>
      </c>
      <c r="M1518" s="269">
        <v>43007</v>
      </c>
      <c r="N1518" s="271">
        <v>250000</v>
      </c>
      <c r="O1518" s="373">
        <f t="shared" si="23"/>
        <v>0.25</v>
      </c>
      <c r="P1518" s="280">
        <v>12</v>
      </c>
      <c r="Q1518" s="279" t="s">
        <v>7102</v>
      </c>
      <c r="R1518" s="272" t="s">
        <v>103</v>
      </c>
      <c r="S1518" s="268" t="s">
        <v>15</v>
      </c>
      <c r="T1518" s="268" t="s">
        <v>278</v>
      </c>
      <c r="U1518" s="268" t="s">
        <v>7529</v>
      </c>
      <c r="V1518" s="199" t="s">
        <v>7530</v>
      </c>
      <c r="W1518" s="199" t="s">
        <v>186</v>
      </c>
      <c r="Y1518" s="374" t="s">
        <v>7201</v>
      </c>
    </row>
    <row r="1519" spans="1:25" x14ac:dyDescent="0.25">
      <c r="A1519" s="275" t="s">
        <v>5727</v>
      </c>
      <c r="B1519" s="199" t="s">
        <v>57</v>
      </c>
      <c r="C1519" s="199" t="s">
        <v>147</v>
      </c>
      <c r="D1519" s="199" t="s">
        <v>5728</v>
      </c>
      <c r="E1519" s="199" t="s">
        <v>3511</v>
      </c>
      <c r="F1519" s="62" t="s">
        <v>26</v>
      </c>
      <c r="G1519" s="62" t="str">
        <f>_xlfn.IFNA(VLOOKUP($A1519,'Engaged Deals'!$A:$J,2,FALSE),"No")</f>
        <v>No</v>
      </c>
      <c r="H1519" s="62" t="s">
        <v>65</v>
      </c>
      <c r="I1519" s="199" t="s">
        <v>32</v>
      </c>
      <c r="J1519" s="233">
        <v>42901</v>
      </c>
      <c r="K1519" s="234" t="s">
        <v>6133</v>
      </c>
      <c r="L1519" s="199" t="s">
        <v>46</v>
      </c>
      <c r="M1519" s="235">
        <v>42901</v>
      </c>
      <c r="N1519" s="236">
        <v>50000</v>
      </c>
      <c r="O1519" s="373">
        <f t="shared" si="23"/>
        <v>0.05</v>
      </c>
      <c r="P1519" s="276">
        <v>12</v>
      </c>
      <c r="Q1519" s="235" t="s">
        <v>5535</v>
      </c>
      <c r="R1519" s="237" t="s">
        <v>125</v>
      </c>
      <c r="S1519" s="199" t="s">
        <v>8</v>
      </c>
      <c r="T1519" s="199" t="s">
        <v>104</v>
      </c>
      <c r="U1519" s="199" t="s">
        <v>105</v>
      </c>
      <c r="V1519" s="199" t="s">
        <v>6134</v>
      </c>
      <c r="W1519" s="199" t="s">
        <v>221</v>
      </c>
      <c r="Y1519" s="374" t="s">
        <v>7201</v>
      </c>
    </row>
    <row r="1520" spans="1:25" x14ac:dyDescent="0.25">
      <c r="A1520" s="275" t="s">
        <v>2939</v>
      </c>
      <c r="B1520" s="199" t="s">
        <v>57</v>
      </c>
      <c r="C1520" s="199" t="s">
        <v>98</v>
      </c>
      <c r="D1520" s="199" t="s">
        <v>2940</v>
      </c>
      <c r="E1520" s="199" t="s">
        <v>1287</v>
      </c>
      <c r="F1520" s="62" t="s">
        <v>25</v>
      </c>
      <c r="G1520" s="62" t="str">
        <f>_xlfn.IFNA(VLOOKUP($A1520,'Engaged Deals'!$A:$J,2,FALSE),"No")</f>
        <v>Yes</v>
      </c>
      <c r="H1520" s="62" t="s">
        <v>66</v>
      </c>
      <c r="I1520" s="199" t="s">
        <v>35</v>
      </c>
      <c r="J1520" s="233">
        <v>43000</v>
      </c>
      <c r="K1520" s="234" t="s">
        <v>2941</v>
      </c>
      <c r="L1520" s="199" t="s">
        <v>46</v>
      </c>
      <c r="M1520" s="233">
        <v>43000</v>
      </c>
      <c r="N1520" s="236">
        <v>100000</v>
      </c>
      <c r="O1520" s="373">
        <f t="shared" si="23"/>
        <v>0.1</v>
      </c>
      <c r="P1520" s="276">
        <v>1</v>
      </c>
      <c r="Q1520" s="235" t="s">
        <v>6022</v>
      </c>
      <c r="R1520" s="237" t="s">
        <v>103</v>
      </c>
      <c r="S1520" s="199" t="s">
        <v>8</v>
      </c>
      <c r="T1520" s="199" t="s">
        <v>158</v>
      </c>
      <c r="U1520" s="199"/>
      <c r="V1520" s="199" t="s">
        <v>106</v>
      </c>
      <c r="W1520" s="199" t="s">
        <v>186</v>
      </c>
      <c r="Y1520" s="374" t="s">
        <v>7201</v>
      </c>
    </row>
    <row r="1521" spans="1:25" x14ac:dyDescent="0.25">
      <c r="A1521" s="275" t="s">
        <v>3692</v>
      </c>
      <c r="B1521" s="199" t="s">
        <v>60</v>
      </c>
      <c r="C1521" s="199" t="s">
        <v>805</v>
      </c>
      <c r="D1521" s="199" t="s">
        <v>3693</v>
      </c>
      <c r="E1521" s="199" t="s">
        <v>3694</v>
      </c>
      <c r="F1521" s="62" t="s">
        <v>25</v>
      </c>
      <c r="G1521" s="62" t="str">
        <f>_xlfn.IFNA(VLOOKUP($A1521,'Engaged Deals'!$A:$J,2,FALSE),"No")</f>
        <v>No</v>
      </c>
      <c r="H1521" s="62" t="s">
        <v>65</v>
      </c>
      <c r="I1521" s="199" t="s">
        <v>41</v>
      </c>
      <c r="J1521" s="233">
        <v>42901</v>
      </c>
      <c r="K1521" s="234" t="s">
        <v>3695</v>
      </c>
      <c r="L1521" s="199" t="s">
        <v>47</v>
      </c>
      <c r="M1521" s="235">
        <v>42901</v>
      </c>
      <c r="N1521" s="236">
        <v>60000</v>
      </c>
      <c r="O1521" s="373">
        <f t="shared" si="23"/>
        <v>0.06</v>
      </c>
      <c r="P1521" s="276">
        <v>12</v>
      </c>
      <c r="Q1521" s="235" t="s">
        <v>6815</v>
      </c>
      <c r="R1521" s="237" t="s">
        <v>103</v>
      </c>
      <c r="S1521" s="199" t="s">
        <v>8</v>
      </c>
      <c r="T1521" s="199" t="s">
        <v>104</v>
      </c>
      <c r="U1521" s="199" t="s">
        <v>105</v>
      </c>
      <c r="V1521" s="199" t="s">
        <v>6047</v>
      </c>
      <c r="W1521" s="199" t="s">
        <v>3696</v>
      </c>
      <c r="Y1521" s="374" t="s">
        <v>7201</v>
      </c>
    </row>
    <row r="1522" spans="1:25" x14ac:dyDescent="0.25">
      <c r="A1522" s="275" t="s">
        <v>6669</v>
      </c>
      <c r="B1522" s="199" t="s">
        <v>62</v>
      </c>
      <c r="C1522" s="199" t="s">
        <v>1065</v>
      </c>
      <c r="D1522" s="199" t="s">
        <v>7458</v>
      </c>
      <c r="E1522" s="199" t="s">
        <v>7459</v>
      </c>
      <c r="F1522" s="62" t="s">
        <v>27</v>
      </c>
      <c r="G1522" s="62" t="str">
        <f>_xlfn.IFNA(VLOOKUP($A1522,'Engaged Deals'!$A:$J,2,FALSE),"No")</f>
        <v>No</v>
      </c>
      <c r="H1522" s="62" t="s">
        <v>65</v>
      </c>
      <c r="I1522" s="199" t="s">
        <v>40</v>
      </c>
      <c r="J1522" s="233">
        <v>42881</v>
      </c>
      <c r="K1522" s="234" t="s">
        <v>7460</v>
      </c>
      <c r="L1522" s="199" t="s">
        <v>47</v>
      </c>
      <c r="M1522" s="235">
        <v>42881</v>
      </c>
      <c r="N1522" s="236">
        <v>10000</v>
      </c>
      <c r="O1522" s="373">
        <f t="shared" si="23"/>
        <v>0.01</v>
      </c>
      <c r="P1522" s="276">
        <v>12</v>
      </c>
      <c r="Q1522" s="235" t="s">
        <v>7461</v>
      </c>
      <c r="R1522" s="237" t="s">
        <v>103</v>
      </c>
      <c r="S1522" s="199" t="s">
        <v>7</v>
      </c>
      <c r="T1522" s="199" t="s">
        <v>477</v>
      </c>
      <c r="U1522" s="199" t="s">
        <v>1138</v>
      </c>
      <c r="V1522" s="199" t="s">
        <v>5526</v>
      </c>
      <c r="W1522" s="199" t="s">
        <v>356</v>
      </c>
      <c r="Y1522" s="374" t="s">
        <v>7201</v>
      </c>
    </row>
    <row r="1523" spans="1:25" x14ac:dyDescent="0.25">
      <c r="A1523" s="275" t="s">
        <v>1550</v>
      </c>
      <c r="B1523" s="199" t="s">
        <v>56</v>
      </c>
      <c r="C1523" s="199" t="s">
        <v>161</v>
      </c>
      <c r="D1523" s="199" t="s">
        <v>1551</v>
      </c>
      <c r="E1523" s="199" t="s">
        <v>1552</v>
      </c>
      <c r="F1523" s="62" t="s">
        <v>26</v>
      </c>
      <c r="G1523" s="62" t="str">
        <f>_xlfn.IFNA(VLOOKUP($A1523,'Engaged Deals'!$A:$J,2,FALSE),"No")</f>
        <v>No</v>
      </c>
      <c r="H1523" s="62" t="s">
        <v>65</v>
      </c>
      <c r="I1523" s="199" t="s">
        <v>33</v>
      </c>
      <c r="J1523" s="233">
        <v>42874</v>
      </c>
      <c r="K1523" s="234" t="s">
        <v>1553</v>
      </c>
      <c r="L1523" s="199" t="s">
        <v>48</v>
      </c>
      <c r="M1523" s="235">
        <v>42874</v>
      </c>
      <c r="N1523" s="236">
        <v>250000</v>
      </c>
      <c r="O1523" s="373">
        <f t="shared" si="23"/>
        <v>0.25</v>
      </c>
      <c r="P1523" s="276">
        <v>1</v>
      </c>
      <c r="Q1523" s="235" t="s">
        <v>7102</v>
      </c>
      <c r="R1523" s="237" t="s">
        <v>211</v>
      </c>
      <c r="S1523" s="199" t="s">
        <v>12</v>
      </c>
      <c r="T1523" s="199" t="s">
        <v>681</v>
      </c>
      <c r="U1523" s="199" t="s">
        <v>1554</v>
      </c>
      <c r="V1523" s="199" t="s">
        <v>5822</v>
      </c>
      <c r="W1523" s="199"/>
      <c r="Y1523" s="374" t="s">
        <v>7201</v>
      </c>
    </row>
    <row r="1524" spans="1:25" x14ac:dyDescent="0.25">
      <c r="A1524" s="278" t="s">
        <v>7561</v>
      </c>
      <c r="B1524" s="268" t="s">
        <v>57</v>
      </c>
      <c r="C1524" s="268" t="s">
        <v>98</v>
      </c>
      <c r="D1524" s="268" t="s">
        <v>7562</v>
      </c>
      <c r="E1524" s="268" t="s">
        <v>7563</v>
      </c>
      <c r="F1524" s="62" t="s">
        <v>25</v>
      </c>
      <c r="G1524" s="62" t="str">
        <f>_xlfn.IFNA(VLOOKUP($A1524,'Engaged Deals'!$A:$J,2,FALSE),"No")</f>
        <v>No</v>
      </c>
      <c r="H1524" s="62" t="s">
        <v>66</v>
      </c>
      <c r="I1524" s="268" t="s">
        <v>35</v>
      </c>
      <c r="J1524" s="269">
        <v>42920</v>
      </c>
      <c r="K1524" s="270" t="s">
        <v>7564</v>
      </c>
      <c r="L1524" s="268" t="s">
        <v>46</v>
      </c>
      <c r="M1524" s="269">
        <v>42920</v>
      </c>
      <c r="N1524" s="271">
        <v>150000</v>
      </c>
      <c r="O1524" s="373">
        <f t="shared" si="23"/>
        <v>0.15</v>
      </c>
      <c r="P1524" s="280">
        <v>12</v>
      </c>
      <c r="Q1524" s="279" t="s">
        <v>7102</v>
      </c>
      <c r="R1524" s="272" t="s">
        <v>125</v>
      </c>
      <c r="S1524" s="268" t="s">
        <v>8</v>
      </c>
      <c r="T1524" s="268" t="s">
        <v>104</v>
      </c>
      <c r="U1524" s="268" t="s">
        <v>105</v>
      </c>
      <c r="V1524" s="199" t="s">
        <v>106</v>
      </c>
      <c r="W1524" s="199" t="s">
        <v>297</v>
      </c>
      <c r="Y1524" s="374" t="s">
        <v>7201</v>
      </c>
    </row>
    <row r="1525" spans="1:25" x14ac:dyDescent="0.25">
      <c r="A1525" s="275" t="s">
        <v>6263</v>
      </c>
      <c r="B1525" s="199" t="s">
        <v>57</v>
      </c>
      <c r="C1525" s="199" t="s">
        <v>147</v>
      </c>
      <c r="D1525" s="199" t="s">
        <v>1759</v>
      </c>
      <c r="E1525" s="199" t="s">
        <v>6264</v>
      </c>
      <c r="F1525" s="62" t="s">
        <v>26</v>
      </c>
      <c r="G1525" s="62" t="str">
        <f>_xlfn.IFNA(VLOOKUP($A1525,'Engaged Deals'!$A:$J,2,FALSE),"No")</f>
        <v>No</v>
      </c>
      <c r="H1525" s="62" t="s">
        <v>66</v>
      </c>
      <c r="I1525" s="199" t="s">
        <v>32</v>
      </c>
      <c r="J1525" s="233">
        <v>42988</v>
      </c>
      <c r="K1525" s="234" t="s">
        <v>6328</v>
      </c>
      <c r="L1525" s="199" t="s">
        <v>46</v>
      </c>
      <c r="M1525" s="233">
        <v>42988</v>
      </c>
      <c r="N1525" s="236">
        <v>300000</v>
      </c>
      <c r="O1525" s="373">
        <f t="shared" si="23"/>
        <v>0.3</v>
      </c>
      <c r="P1525" s="276">
        <v>12</v>
      </c>
      <c r="Q1525" s="235" t="s">
        <v>5535</v>
      </c>
      <c r="R1525" s="237" t="s">
        <v>103</v>
      </c>
      <c r="S1525" s="199" t="s">
        <v>8</v>
      </c>
      <c r="T1525" s="199" t="s">
        <v>104</v>
      </c>
      <c r="U1525" s="199" t="s">
        <v>105</v>
      </c>
      <c r="V1525" s="199" t="s">
        <v>6329</v>
      </c>
      <c r="W1525" s="199" t="s">
        <v>186</v>
      </c>
      <c r="Y1525" s="374" t="s">
        <v>7201</v>
      </c>
    </row>
    <row r="1526" spans="1:25" x14ac:dyDescent="0.25">
      <c r="A1526" s="275" t="s">
        <v>2377</v>
      </c>
      <c r="B1526" s="199" t="s">
        <v>60</v>
      </c>
      <c r="C1526" s="199" t="s">
        <v>805</v>
      </c>
      <c r="D1526" s="199" t="s">
        <v>2378</v>
      </c>
      <c r="E1526" s="199" t="s">
        <v>2379</v>
      </c>
      <c r="F1526" s="62" t="s">
        <v>26</v>
      </c>
      <c r="G1526" s="62" t="str">
        <f>_xlfn.IFNA(VLOOKUP($A1526,'Engaged Deals'!$A:$J,2,FALSE),"No")</f>
        <v>No</v>
      </c>
      <c r="H1526" s="62" t="s">
        <v>65</v>
      </c>
      <c r="I1526" s="199" t="s">
        <v>32</v>
      </c>
      <c r="J1526" s="233">
        <v>42916</v>
      </c>
      <c r="K1526" s="234" t="s">
        <v>2380</v>
      </c>
      <c r="L1526" s="199" t="s">
        <v>47</v>
      </c>
      <c r="M1526" s="235">
        <v>42916</v>
      </c>
      <c r="N1526" s="236">
        <v>150000</v>
      </c>
      <c r="O1526" s="373">
        <f t="shared" si="23"/>
        <v>0.15</v>
      </c>
      <c r="P1526" s="276">
        <v>12</v>
      </c>
      <c r="Q1526" s="235" t="s">
        <v>445</v>
      </c>
      <c r="R1526" s="237" t="s">
        <v>103</v>
      </c>
      <c r="S1526" s="199" t="s">
        <v>7</v>
      </c>
      <c r="T1526" s="199" t="s">
        <v>477</v>
      </c>
      <c r="U1526" s="199" t="s">
        <v>1302</v>
      </c>
      <c r="V1526" s="199" t="s">
        <v>5966</v>
      </c>
      <c r="W1526" s="199" t="s">
        <v>667</v>
      </c>
      <c r="Y1526" s="374" t="s">
        <v>7201</v>
      </c>
    </row>
    <row r="1527" spans="1:25" x14ac:dyDescent="0.25">
      <c r="A1527" s="275" t="s">
        <v>4134</v>
      </c>
      <c r="B1527" s="199" t="s">
        <v>56</v>
      </c>
      <c r="C1527" s="199" t="s">
        <v>124</v>
      </c>
      <c r="D1527" s="199" t="s">
        <v>4135</v>
      </c>
      <c r="E1527" s="199" t="s">
        <v>316</v>
      </c>
      <c r="F1527" s="62" t="s">
        <v>27</v>
      </c>
      <c r="G1527" s="62" t="str">
        <f>_xlfn.IFNA(VLOOKUP($A1527,'Engaged Deals'!$A:$J,2,FALSE),"No")</f>
        <v>No</v>
      </c>
      <c r="H1527" s="62" t="s">
        <v>65</v>
      </c>
      <c r="I1527" s="199" t="s">
        <v>39</v>
      </c>
      <c r="J1527" s="233">
        <v>42857</v>
      </c>
      <c r="K1527" s="234" t="s">
        <v>4136</v>
      </c>
      <c r="L1527" s="199" t="s">
        <v>50</v>
      </c>
      <c r="M1527" s="235">
        <v>42857</v>
      </c>
      <c r="N1527" s="236">
        <v>33334</v>
      </c>
      <c r="O1527" s="373">
        <f t="shared" si="23"/>
        <v>3.3334000000000003E-2</v>
      </c>
      <c r="P1527" s="276">
        <v>12</v>
      </c>
      <c r="Q1527" s="235" t="s">
        <v>4137</v>
      </c>
      <c r="R1527" s="237" t="s">
        <v>578</v>
      </c>
      <c r="S1527" s="199" t="s">
        <v>8</v>
      </c>
      <c r="T1527" s="199" t="s">
        <v>104</v>
      </c>
      <c r="U1527" s="199" t="s">
        <v>105</v>
      </c>
      <c r="V1527" s="199" t="s">
        <v>6178</v>
      </c>
      <c r="W1527" s="199" t="s">
        <v>186</v>
      </c>
      <c r="Y1527" s="374" t="s">
        <v>7201</v>
      </c>
    </row>
    <row r="1528" spans="1:25" x14ac:dyDescent="0.25">
      <c r="A1528" s="199" t="s">
        <v>3574</v>
      </c>
      <c r="B1528" s="199" t="s">
        <v>57</v>
      </c>
      <c r="C1528" s="199" t="s">
        <v>182</v>
      </c>
      <c r="D1528" s="199" t="s">
        <v>3575</v>
      </c>
      <c r="E1528" s="199" t="s">
        <v>3576</v>
      </c>
      <c r="F1528" s="62" t="s">
        <v>28</v>
      </c>
      <c r="G1528" s="62" t="str">
        <f>_xlfn.IFNA(VLOOKUP($A1528,'Engaged Deals'!$A:$J,2,FALSE),"No")</f>
        <v>No</v>
      </c>
      <c r="H1528" s="62" t="s">
        <v>68</v>
      </c>
      <c r="I1528" s="199" t="s">
        <v>34</v>
      </c>
      <c r="J1528" s="233">
        <v>42817</v>
      </c>
      <c r="K1528" s="234" t="s">
        <v>3577</v>
      </c>
      <c r="L1528" s="199" t="s">
        <v>142</v>
      </c>
      <c r="M1528" s="235">
        <v>42817</v>
      </c>
      <c r="N1528" s="236">
        <v>75000</v>
      </c>
      <c r="O1528" s="373">
        <f t="shared" si="23"/>
        <v>7.4999999999999997E-2</v>
      </c>
      <c r="P1528" s="237">
        <v>1</v>
      </c>
      <c r="Q1528" s="235" t="s">
        <v>226</v>
      </c>
      <c r="R1528" s="199" t="s">
        <v>125</v>
      </c>
      <c r="S1528" s="199" t="s">
        <v>5560</v>
      </c>
      <c r="T1528" s="199" t="s">
        <v>744</v>
      </c>
      <c r="U1528" s="199" t="s">
        <v>3578</v>
      </c>
      <c r="V1528" s="199" t="s">
        <v>5570</v>
      </c>
      <c r="W1528" s="199" t="s">
        <v>356</v>
      </c>
      <c r="Y1528" s="374" t="s">
        <v>7201</v>
      </c>
    </row>
    <row r="1529" spans="1:25" x14ac:dyDescent="0.25">
      <c r="A1529" s="126" t="s">
        <v>7205</v>
      </c>
      <c r="B1529" s="126" t="s">
        <v>57</v>
      </c>
      <c r="C1529" s="126" t="s">
        <v>1046</v>
      </c>
      <c r="D1529" s="126" t="s">
        <v>7206</v>
      </c>
      <c r="E1529" s="126" t="s">
        <v>7207</v>
      </c>
      <c r="F1529" s="62" t="s">
        <v>28</v>
      </c>
      <c r="G1529" s="62" t="str">
        <f>_xlfn.IFNA(VLOOKUP($A1529,'Engaged Deals'!$A:$J,2,FALSE),"No")</f>
        <v>No</v>
      </c>
      <c r="H1529" s="62" t="s">
        <v>65</v>
      </c>
      <c r="I1529" s="126" t="s">
        <v>34</v>
      </c>
      <c r="J1529" s="127">
        <v>42848</v>
      </c>
      <c r="K1529" s="195">
        <v>42758</v>
      </c>
      <c r="L1529" s="126" t="s">
        <v>47</v>
      </c>
      <c r="M1529" s="195">
        <v>42848</v>
      </c>
      <c r="N1529" s="128">
        <v>250000</v>
      </c>
      <c r="O1529" s="373">
        <f t="shared" si="23"/>
        <v>0.25</v>
      </c>
      <c r="P1529" s="277">
        <v>12</v>
      </c>
      <c r="Q1529" s="127">
        <v>42768</v>
      </c>
      <c r="R1529" s="202" t="s">
        <v>103</v>
      </c>
      <c r="S1529" s="79" t="s">
        <v>9</v>
      </c>
      <c r="T1529" s="126" t="s">
        <v>7127</v>
      </c>
      <c r="U1529" s="126" t="s">
        <v>185</v>
      </c>
      <c r="V1529" s="126" t="s">
        <v>7208</v>
      </c>
      <c r="W1529" s="126" t="s">
        <v>6530</v>
      </c>
      <c r="Y1529" s="374" t="s">
        <v>7201</v>
      </c>
    </row>
    <row r="1530" spans="1:25" x14ac:dyDescent="0.25">
      <c r="A1530" s="275" t="s">
        <v>800</v>
      </c>
      <c r="B1530" s="199" t="s">
        <v>56</v>
      </c>
      <c r="C1530" s="199" t="s">
        <v>235</v>
      </c>
      <c r="D1530" s="199" t="s">
        <v>801</v>
      </c>
      <c r="E1530" s="199" t="s">
        <v>802</v>
      </c>
      <c r="F1530" s="62" t="s">
        <v>24</v>
      </c>
      <c r="G1530" s="62" t="str">
        <f>_xlfn.IFNA(VLOOKUP($A1530,'Engaged Deals'!$A:$J,2,FALSE),"No")</f>
        <v>No</v>
      </c>
      <c r="H1530" s="62" t="s">
        <v>65</v>
      </c>
      <c r="I1530" s="199" t="s">
        <v>37</v>
      </c>
      <c r="J1530" s="233">
        <v>42916</v>
      </c>
      <c r="K1530" s="234" t="s">
        <v>803</v>
      </c>
      <c r="L1530" s="199" t="s">
        <v>46</v>
      </c>
      <c r="M1530" s="235">
        <v>42916</v>
      </c>
      <c r="N1530" s="236">
        <v>500000</v>
      </c>
      <c r="O1530" s="373">
        <f t="shared" si="23"/>
        <v>0.5</v>
      </c>
      <c r="P1530" s="276">
        <v>6</v>
      </c>
      <c r="Q1530" s="235" t="s">
        <v>6720</v>
      </c>
      <c r="R1530" s="237" t="s">
        <v>292</v>
      </c>
      <c r="S1530" s="199" t="s">
        <v>8</v>
      </c>
      <c r="T1530" s="199" t="s">
        <v>104</v>
      </c>
      <c r="U1530" s="199" t="s">
        <v>105</v>
      </c>
      <c r="V1530" s="199" t="s">
        <v>5791</v>
      </c>
      <c r="W1530" s="199" t="s">
        <v>186</v>
      </c>
      <c r="Y1530" s="374" t="s">
        <v>7201</v>
      </c>
    </row>
    <row r="1531" spans="1:25" x14ac:dyDescent="0.25">
      <c r="A1531" s="275" t="s">
        <v>163</v>
      </c>
      <c r="B1531" s="199" t="s">
        <v>56</v>
      </c>
      <c r="C1531" s="199" t="s">
        <v>117</v>
      </c>
      <c r="D1531" s="199" t="s">
        <v>164</v>
      </c>
      <c r="E1531" s="199" t="s">
        <v>165</v>
      </c>
      <c r="F1531" s="62" t="s">
        <v>25</v>
      </c>
      <c r="G1531" s="62" t="str">
        <f>_xlfn.IFNA(VLOOKUP($A1531,'Engaged Deals'!$A:$J,2,FALSE),"No")</f>
        <v>No</v>
      </c>
      <c r="H1531" s="62" t="s">
        <v>65</v>
      </c>
      <c r="I1531" s="199" t="s">
        <v>35</v>
      </c>
      <c r="J1531" s="233">
        <v>42916</v>
      </c>
      <c r="K1531" s="234" t="s">
        <v>166</v>
      </c>
      <c r="L1531" s="199" t="s">
        <v>47</v>
      </c>
      <c r="M1531" s="235">
        <v>42944</v>
      </c>
      <c r="N1531" s="236">
        <v>5000000</v>
      </c>
      <c r="O1531" s="373">
        <f t="shared" si="23"/>
        <v>5</v>
      </c>
      <c r="P1531" s="276">
        <v>18</v>
      </c>
      <c r="Q1531" s="235" t="s">
        <v>5535</v>
      </c>
      <c r="R1531" s="237" t="s">
        <v>103</v>
      </c>
      <c r="S1531" s="199" t="s">
        <v>8</v>
      </c>
      <c r="T1531" s="199" t="s">
        <v>104</v>
      </c>
      <c r="U1531" s="199" t="s">
        <v>105</v>
      </c>
      <c r="V1531" s="199" t="s">
        <v>5768</v>
      </c>
      <c r="W1531" s="199" t="s">
        <v>167</v>
      </c>
      <c r="Y1531" s="374" t="s">
        <v>7201</v>
      </c>
    </row>
    <row r="1532" spans="1:25" x14ac:dyDescent="0.25">
      <c r="A1532" s="275" t="s">
        <v>4603</v>
      </c>
      <c r="B1532" s="199" t="s">
        <v>57</v>
      </c>
      <c r="C1532" s="199" t="s">
        <v>182</v>
      </c>
      <c r="D1532" s="199" t="s">
        <v>4604</v>
      </c>
      <c r="E1532" s="199" t="s">
        <v>7457</v>
      </c>
      <c r="F1532" s="62" t="s">
        <v>28</v>
      </c>
      <c r="G1532" s="62" t="str">
        <f>_xlfn.IFNA(VLOOKUP($A1532,'Engaged Deals'!$A:$J,2,FALSE),"No")</f>
        <v>No</v>
      </c>
      <c r="H1532" s="62" t="s">
        <v>65</v>
      </c>
      <c r="I1532" s="199" t="s">
        <v>34</v>
      </c>
      <c r="J1532" s="233">
        <v>42900</v>
      </c>
      <c r="K1532" s="234" t="s">
        <v>4605</v>
      </c>
      <c r="L1532" s="199" t="s">
        <v>47</v>
      </c>
      <c r="M1532" s="235">
        <v>42900</v>
      </c>
      <c r="N1532" s="236">
        <v>10000</v>
      </c>
      <c r="O1532" s="373">
        <f t="shared" si="23"/>
        <v>0.01</v>
      </c>
      <c r="P1532" s="276">
        <v>12</v>
      </c>
      <c r="Q1532" s="235" t="s">
        <v>7102</v>
      </c>
      <c r="R1532" s="237" t="s">
        <v>103</v>
      </c>
      <c r="S1532" s="199" t="s">
        <v>7</v>
      </c>
      <c r="T1532" s="199" t="s">
        <v>477</v>
      </c>
      <c r="U1532" s="199" t="s">
        <v>1996</v>
      </c>
      <c r="V1532" s="199" t="s">
        <v>5769</v>
      </c>
      <c r="W1532" s="199" t="s">
        <v>313</v>
      </c>
      <c r="Y1532" s="374" t="s">
        <v>7201</v>
      </c>
    </row>
    <row r="1533" spans="1:25" x14ac:dyDescent="0.25">
      <c r="A1533" s="275" t="s">
        <v>4032</v>
      </c>
      <c r="B1533" s="199" t="s">
        <v>60</v>
      </c>
      <c r="C1533" s="199" t="s">
        <v>805</v>
      </c>
      <c r="D1533" s="199" t="s">
        <v>4033</v>
      </c>
      <c r="E1533" s="199" t="s">
        <v>1081</v>
      </c>
      <c r="F1533" s="62" t="s">
        <v>26</v>
      </c>
      <c r="G1533" s="62" t="str">
        <f>_xlfn.IFNA(VLOOKUP($A1533,'Engaged Deals'!$A:$J,2,FALSE),"No")</f>
        <v>No</v>
      </c>
      <c r="H1533" s="62" t="s">
        <v>67</v>
      </c>
      <c r="I1533" s="199" t="s">
        <v>32</v>
      </c>
      <c r="J1533" s="233">
        <v>43035</v>
      </c>
      <c r="K1533" s="234" t="s">
        <v>4034</v>
      </c>
      <c r="L1533" s="199" t="s">
        <v>47</v>
      </c>
      <c r="M1533" s="235">
        <v>43035</v>
      </c>
      <c r="N1533" s="236">
        <v>50000</v>
      </c>
      <c r="O1533" s="373">
        <f t="shared" si="23"/>
        <v>0.05</v>
      </c>
      <c r="P1533" s="276">
        <v>12</v>
      </c>
      <c r="Q1533" s="235" t="s">
        <v>826</v>
      </c>
      <c r="R1533" s="237" t="s">
        <v>103</v>
      </c>
      <c r="S1533" s="199" t="s">
        <v>7</v>
      </c>
      <c r="T1533" s="199" t="s">
        <v>388</v>
      </c>
      <c r="U1533" s="199" t="s">
        <v>389</v>
      </c>
      <c r="V1533" s="199" t="s">
        <v>6397</v>
      </c>
      <c r="W1533" s="199" t="s">
        <v>1832</v>
      </c>
      <c r="Y1533" s="374" t="s">
        <v>7201</v>
      </c>
    </row>
    <row r="1534" spans="1:25" x14ac:dyDescent="0.25">
      <c r="A1534" s="275" t="s">
        <v>5642</v>
      </c>
      <c r="B1534" s="199" t="s">
        <v>60</v>
      </c>
      <c r="C1534" s="199" t="s">
        <v>377</v>
      </c>
      <c r="D1534" s="199" t="s">
        <v>2395</v>
      </c>
      <c r="E1534" s="199" t="s">
        <v>5643</v>
      </c>
      <c r="F1534" s="62" t="s">
        <v>26</v>
      </c>
      <c r="G1534" s="62" t="str">
        <f>_xlfn.IFNA(VLOOKUP($A1534,'Engaged Deals'!$A:$J,2,FALSE),"No")</f>
        <v>No</v>
      </c>
      <c r="H1534" s="62" t="s">
        <v>65</v>
      </c>
      <c r="I1534" s="199" t="s">
        <v>32</v>
      </c>
      <c r="J1534" s="233">
        <v>42867</v>
      </c>
      <c r="K1534" s="234" t="s">
        <v>5837</v>
      </c>
      <c r="L1534" s="199" t="s">
        <v>48</v>
      </c>
      <c r="M1534" s="235">
        <v>42867</v>
      </c>
      <c r="N1534" s="236">
        <v>400000</v>
      </c>
      <c r="O1534" s="373">
        <f t="shared" si="23"/>
        <v>0.4</v>
      </c>
      <c r="P1534" s="276">
        <v>3</v>
      </c>
      <c r="Q1534" s="235" t="s">
        <v>7155</v>
      </c>
      <c r="R1534" s="237" t="s">
        <v>211</v>
      </c>
      <c r="S1534" s="199" t="s">
        <v>8</v>
      </c>
      <c r="T1534" s="199" t="s">
        <v>104</v>
      </c>
      <c r="U1534" s="199" t="s">
        <v>105</v>
      </c>
      <c r="V1534" s="199" t="s">
        <v>5790</v>
      </c>
      <c r="W1534" s="199" t="s">
        <v>221</v>
      </c>
      <c r="Y1534" s="374" t="s">
        <v>7201</v>
      </c>
    </row>
    <row r="1535" spans="1:25" x14ac:dyDescent="0.25">
      <c r="A1535" s="278" t="s">
        <v>7795</v>
      </c>
      <c r="B1535" s="268" t="s">
        <v>57</v>
      </c>
      <c r="C1535" s="268" t="s">
        <v>324</v>
      </c>
      <c r="D1535" s="268" t="s">
        <v>7796</v>
      </c>
      <c r="E1535" s="268" t="s">
        <v>7797</v>
      </c>
      <c r="F1535" s="62" t="s">
        <v>24</v>
      </c>
      <c r="G1535" s="62" t="str">
        <f>_xlfn.IFNA(VLOOKUP($A1535,'Engaged Deals'!$A:$J,2,FALSE),"No")</f>
        <v>No</v>
      </c>
      <c r="H1535" s="62" t="s">
        <v>67</v>
      </c>
      <c r="I1535" s="268" t="s">
        <v>37</v>
      </c>
      <c r="J1535" s="269">
        <v>43010</v>
      </c>
      <c r="K1535" s="270" t="s">
        <v>7798</v>
      </c>
      <c r="L1535" s="268" t="s">
        <v>47</v>
      </c>
      <c r="M1535" s="279">
        <v>43010</v>
      </c>
      <c r="N1535" s="271">
        <v>155</v>
      </c>
      <c r="O1535" s="373">
        <f t="shared" si="23"/>
        <v>1.55E-4</v>
      </c>
      <c r="P1535" s="280">
        <v>12</v>
      </c>
      <c r="Q1535" s="279" t="s">
        <v>7798</v>
      </c>
      <c r="R1535" s="272" t="s">
        <v>103</v>
      </c>
      <c r="S1535" s="268" t="s">
        <v>8</v>
      </c>
      <c r="T1535" s="268" t="s">
        <v>134</v>
      </c>
      <c r="U1535" s="268" t="s">
        <v>518</v>
      </c>
      <c r="V1535" s="199" t="s">
        <v>7799</v>
      </c>
      <c r="W1535" s="199" t="s">
        <v>313</v>
      </c>
      <c r="Y1535" s="374" t="s">
        <v>7201</v>
      </c>
    </row>
    <row r="1536" spans="1:25" x14ac:dyDescent="0.25">
      <c r="A1536" s="275" t="s">
        <v>2935</v>
      </c>
      <c r="B1536" s="199" t="s">
        <v>57</v>
      </c>
      <c r="C1536" s="199" t="s">
        <v>98</v>
      </c>
      <c r="D1536" s="199" t="s">
        <v>2936</v>
      </c>
      <c r="E1536" s="199" t="s">
        <v>2937</v>
      </c>
      <c r="F1536" s="62" t="s">
        <v>28</v>
      </c>
      <c r="G1536" s="62" t="str">
        <f>_xlfn.IFNA(VLOOKUP($A1536,'Engaged Deals'!$A:$J,2,FALSE),"No")</f>
        <v>No</v>
      </c>
      <c r="H1536" s="62" t="s">
        <v>65</v>
      </c>
      <c r="I1536" s="199" t="s">
        <v>34</v>
      </c>
      <c r="J1536" s="233">
        <v>42912</v>
      </c>
      <c r="K1536" s="234" t="s">
        <v>2938</v>
      </c>
      <c r="L1536" s="199" t="s">
        <v>47</v>
      </c>
      <c r="M1536" s="235">
        <v>42912</v>
      </c>
      <c r="N1536" s="236">
        <v>100000</v>
      </c>
      <c r="O1536" s="373">
        <f t="shared" si="23"/>
        <v>0.1</v>
      </c>
      <c r="P1536" s="276">
        <v>12</v>
      </c>
      <c r="Q1536" s="235" t="s">
        <v>7102</v>
      </c>
      <c r="R1536" s="237" t="s">
        <v>103</v>
      </c>
      <c r="S1536" s="199" t="s">
        <v>8</v>
      </c>
      <c r="T1536" s="199" t="s">
        <v>104</v>
      </c>
      <c r="U1536" s="199" t="s">
        <v>105</v>
      </c>
      <c r="V1536" s="199" t="s">
        <v>106</v>
      </c>
      <c r="W1536" s="199" t="s">
        <v>667</v>
      </c>
      <c r="Y1536" s="374" t="s">
        <v>7201</v>
      </c>
    </row>
    <row r="1537" spans="1:25" x14ac:dyDescent="0.25">
      <c r="A1537" s="275" t="s">
        <v>3395</v>
      </c>
      <c r="B1537" s="199" t="s">
        <v>58</v>
      </c>
      <c r="C1537" s="199" t="s">
        <v>58</v>
      </c>
      <c r="D1537" s="199" t="s">
        <v>3396</v>
      </c>
      <c r="E1537" s="199" t="s">
        <v>2244</v>
      </c>
      <c r="F1537" s="62" t="s">
        <v>26</v>
      </c>
      <c r="G1537" s="62" t="str">
        <f>_xlfn.IFNA(VLOOKUP($A1537,'Engaged Deals'!$A:$J,2,FALSE),"No")</f>
        <v>No</v>
      </c>
      <c r="H1537" s="62" t="s">
        <v>65</v>
      </c>
      <c r="I1537" s="199" t="s">
        <v>32</v>
      </c>
      <c r="J1537" s="233">
        <v>42853</v>
      </c>
      <c r="K1537" s="234" t="s">
        <v>3397</v>
      </c>
      <c r="L1537" s="199" t="s">
        <v>46</v>
      </c>
      <c r="M1537" s="235">
        <v>42853</v>
      </c>
      <c r="N1537" s="236">
        <v>95238</v>
      </c>
      <c r="O1537" s="373">
        <f t="shared" si="23"/>
        <v>9.5238000000000003E-2</v>
      </c>
      <c r="P1537" s="276">
        <v>6</v>
      </c>
      <c r="Q1537" s="235" t="s">
        <v>6081</v>
      </c>
      <c r="R1537" s="237" t="s">
        <v>103</v>
      </c>
      <c r="S1537" s="199" t="s">
        <v>8</v>
      </c>
      <c r="T1537" s="199" t="s">
        <v>134</v>
      </c>
      <c r="U1537" s="199"/>
      <c r="V1537" s="199" t="s">
        <v>6082</v>
      </c>
      <c r="W1537" s="199" t="s">
        <v>3385</v>
      </c>
      <c r="Y1537" s="374" t="s">
        <v>7201</v>
      </c>
    </row>
    <row r="1538" spans="1:25" x14ac:dyDescent="0.25">
      <c r="A1538" s="275" t="s">
        <v>3681</v>
      </c>
      <c r="B1538" s="199" t="s">
        <v>60</v>
      </c>
      <c r="C1538" s="199" t="s">
        <v>138</v>
      </c>
      <c r="D1538" s="199" t="s">
        <v>3682</v>
      </c>
      <c r="E1538" s="199" t="s">
        <v>3683</v>
      </c>
      <c r="F1538" s="62" t="s">
        <v>25</v>
      </c>
      <c r="G1538" s="62" t="str">
        <f>_xlfn.IFNA(VLOOKUP($A1538,'Engaged Deals'!$A:$J,2,FALSE),"No")</f>
        <v>No</v>
      </c>
      <c r="H1538" s="62" t="s">
        <v>67</v>
      </c>
      <c r="I1538" s="199" t="s">
        <v>35</v>
      </c>
      <c r="J1538" s="233">
        <v>43077</v>
      </c>
      <c r="K1538" s="234" t="s">
        <v>3684</v>
      </c>
      <c r="L1538" s="199" t="s">
        <v>47</v>
      </c>
      <c r="M1538" s="235">
        <v>43077</v>
      </c>
      <c r="N1538" s="236">
        <v>62000</v>
      </c>
      <c r="O1538" s="373">
        <f t="shared" ref="O1538:O1601" si="24">N1538/1000000</f>
        <v>6.2E-2</v>
      </c>
      <c r="P1538" s="276">
        <v>4</v>
      </c>
      <c r="Q1538" s="235" t="s">
        <v>226</v>
      </c>
      <c r="R1538" s="237" t="s">
        <v>103</v>
      </c>
      <c r="S1538" s="199" t="s">
        <v>8</v>
      </c>
      <c r="T1538" s="199" t="s">
        <v>104</v>
      </c>
      <c r="U1538" s="199" t="s">
        <v>105</v>
      </c>
      <c r="V1538" s="199" t="s">
        <v>5997</v>
      </c>
      <c r="W1538" s="199" t="s">
        <v>186</v>
      </c>
      <c r="Y1538" s="374" t="s">
        <v>7201</v>
      </c>
    </row>
    <row r="1539" spans="1:25" x14ac:dyDescent="0.25">
      <c r="A1539" s="275" t="s">
        <v>1457</v>
      </c>
      <c r="B1539" s="199" t="s">
        <v>57</v>
      </c>
      <c r="C1539" s="199" t="s">
        <v>391</v>
      </c>
      <c r="D1539" s="199" t="s">
        <v>1458</v>
      </c>
      <c r="E1539" s="199" t="s">
        <v>1459</v>
      </c>
      <c r="F1539" s="62" t="s">
        <v>28</v>
      </c>
      <c r="G1539" s="62" t="str">
        <f>_xlfn.IFNA(VLOOKUP($A1539,'Engaged Deals'!$A:$J,2,FALSE),"No")</f>
        <v>No</v>
      </c>
      <c r="H1539" s="62" t="s">
        <v>65</v>
      </c>
      <c r="I1539" s="199" t="s">
        <v>43</v>
      </c>
      <c r="J1539" s="233">
        <v>42886</v>
      </c>
      <c r="K1539" s="234" t="s">
        <v>1460</v>
      </c>
      <c r="L1539" s="199" t="s">
        <v>48</v>
      </c>
      <c r="M1539" s="235">
        <v>42886</v>
      </c>
      <c r="N1539" s="236">
        <v>277000</v>
      </c>
      <c r="O1539" s="373">
        <f t="shared" si="24"/>
        <v>0.27700000000000002</v>
      </c>
      <c r="P1539" s="276">
        <v>3</v>
      </c>
      <c r="Q1539" s="235" t="s">
        <v>113</v>
      </c>
      <c r="R1539" s="237" t="s">
        <v>103</v>
      </c>
      <c r="S1539" s="199" t="s">
        <v>8</v>
      </c>
      <c r="T1539" s="199" t="s">
        <v>104</v>
      </c>
      <c r="U1539" s="199" t="s">
        <v>105</v>
      </c>
      <c r="V1539" s="199" t="s">
        <v>5865</v>
      </c>
      <c r="W1539" s="199" t="s">
        <v>186</v>
      </c>
      <c r="Y1539" s="374" t="s">
        <v>7201</v>
      </c>
    </row>
    <row r="1540" spans="1:25" x14ac:dyDescent="0.25">
      <c r="A1540" s="275" t="s">
        <v>6592</v>
      </c>
      <c r="B1540" s="199" t="s">
        <v>56</v>
      </c>
      <c r="C1540" s="199" t="s">
        <v>117</v>
      </c>
      <c r="D1540" s="199" t="s">
        <v>6593</v>
      </c>
      <c r="E1540" s="199" t="s">
        <v>6594</v>
      </c>
      <c r="F1540" s="62" t="s">
        <v>25</v>
      </c>
      <c r="G1540" s="62" t="str">
        <f>_xlfn.IFNA(VLOOKUP($A1540,'Engaged Deals'!$A:$J,2,FALSE),"No")</f>
        <v>No</v>
      </c>
      <c r="H1540" s="62" t="s">
        <v>65</v>
      </c>
      <c r="I1540" s="199" t="s">
        <v>35</v>
      </c>
      <c r="J1540" s="233">
        <v>42916</v>
      </c>
      <c r="K1540" s="234" t="s">
        <v>6769</v>
      </c>
      <c r="L1540" s="199" t="s">
        <v>46</v>
      </c>
      <c r="M1540" s="235">
        <v>43008</v>
      </c>
      <c r="N1540" s="236">
        <v>150000</v>
      </c>
      <c r="O1540" s="373">
        <f t="shared" si="24"/>
        <v>0.15</v>
      </c>
      <c r="P1540" s="276">
        <v>12</v>
      </c>
      <c r="Q1540" s="235" t="s">
        <v>7101</v>
      </c>
      <c r="R1540" s="237" t="s">
        <v>103</v>
      </c>
      <c r="S1540" s="199" t="s">
        <v>18</v>
      </c>
      <c r="T1540" s="199" t="s">
        <v>316</v>
      </c>
      <c r="U1540" s="199"/>
      <c r="V1540" s="199" t="s">
        <v>6770</v>
      </c>
      <c r="W1540" s="199"/>
      <c r="Y1540" s="374" t="s">
        <v>7201</v>
      </c>
    </row>
    <row r="1541" spans="1:25" x14ac:dyDescent="0.25">
      <c r="A1541" s="199" t="s">
        <v>5488</v>
      </c>
      <c r="B1541" s="199" t="s">
        <v>56</v>
      </c>
      <c r="C1541" s="199" t="s">
        <v>124</v>
      </c>
      <c r="D1541" s="199" t="s">
        <v>1802</v>
      </c>
      <c r="E1541" s="199" t="s">
        <v>5489</v>
      </c>
      <c r="F1541" s="62" t="s">
        <v>28</v>
      </c>
      <c r="G1541" s="62" t="str">
        <f>_xlfn.IFNA(VLOOKUP($A1541,'Engaged Deals'!$A:$J,2,FALSE),"No")</f>
        <v>No</v>
      </c>
      <c r="H1541" s="62" t="s">
        <v>68</v>
      </c>
      <c r="I1541" s="199" t="s">
        <v>34</v>
      </c>
      <c r="J1541" s="233">
        <v>42825</v>
      </c>
      <c r="K1541" s="234" t="s">
        <v>5630</v>
      </c>
      <c r="L1541" s="199" t="s">
        <v>47</v>
      </c>
      <c r="M1541" s="235">
        <v>42825</v>
      </c>
      <c r="N1541" s="236">
        <v>4200</v>
      </c>
      <c r="O1541" s="373">
        <f t="shared" si="24"/>
        <v>4.1999999999999997E-3</v>
      </c>
      <c r="P1541" s="237">
        <v>12</v>
      </c>
      <c r="Q1541" s="235" t="s">
        <v>7102</v>
      </c>
      <c r="R1541" s="199" t="s">
        <v>292</v>
      </c>
      <c r="S1541" s="199" t="s">
        <v>16</v>
      </c>
      <c r="T1541" s="199" t="s">
        <v>16</v>
      </c>
      <c r="U1541" s="199" t="s">
        <v>1805</v>
      </c>
      <c r="V1541" s="199" t="s">
        <v>5631</v>
      </c>
      <c r="W1541" s="199" t="s">
        <v>313</v>
      </c>
      <c r="Y1541" s="374" t="s">
        <v>7201</v>
      </c>
    </row>
    <row r="1542" spans="1:25" x14ac:dyDescent="0.25">
      <c r="A1542" s="275" t="s">
        <v>1092</v>
      </c>
      <c r="B1542" s="199" t="s">
        <v>58</v>
      </c>
      <c r="C1542" s="199" t="s">
        <v>58</v>
      </c>
      <c r="D1542" s="199" t="s">
        <v>1093</v>
      </c>
      <c r="E1542" s="199" t="s">
        <v>582</v>
      </c>
      <c r="F1542" s="62" t="s">
        <v>26</v>
      </c>
      <c r="G1542" s="62" t="str">
        <f>_xlfn.IFNA(VLOOKUP($A1542,'Engaged Deals'!$A:$J,2,FALSE),"No")</f>
        <v>Yes</v>
      </c>
      <c r="H1542" s="62" t="s">
        <v>65</v>
      </c>
      <c r="I1542" s="199" t="s">
        <v>32</v>
      </c>
      <c r="J1542" s="233">
        <v>42916</v>
      </c>
      <c r="K1542" s="234" t="s">
        <v>1094</v>
      </c>
      <c r="L1542" s="199" t="s">
        <v>47</v>
      </c>
      <c r="M1542" s="235">
        <v>42916</v>
      </c>
      <c r="N1542" s="236">
        <v>400000</v>
      </c>
      <c r="O1542" s="373">
        <f t="shared" si="24"/>
        <v>0.4</v>
      </c>
      <c r="P1542" s="276">
        <v>6</v>
      </c>
      <c r="Q1542" s="235" t="s">
        <v>7102</v>
      </c>
      <c r="R1542" s="237" t="s">
        <v>211</v>
      </c>
      <c r="S1542" s="199" t="s">
        <v>8</v>
      </c>
      <c r="T1542" s="199" t="s">
        <v>104</v>
      </c>
      <c r="U1542" s="199" t="s">
        <v>114</v>
      </c>
      <c r="V1542" s="199" t="s">
        <v>5821</v>
      </c>
      <c r="W1542" s="199" t="s">
        <v>1095</v>
      </c>
      <c r="X1542" s="1" t="s">
        <v>7800</v>
      </c>
      <c r="Y1542" s="374" t="s">
        <v>7201</v>
      </c>
    </row>
    <row r="1543" spans="1:25" x14ac:dyDescent="0.25">
      <c r="A1543" s="275" t="s">
        <v>6275</v>
      </c>
      <c r="B1543" s="199" t="s">
        <v>60</v>
      </c>
      <c r="C1543" s="199" t="s">
        <v>805</v>
      </c>
      <c r="D1543" s="199" t="s">
        <v>6276</v>
      </c>
      <c r="E1543" s="199" t="s">
        <v>6277</v>
      </c>
      <c r="F1543" s="62" t="s">
        <v>27</v>
      </c>
      <c r="G1543" s="62" t="str">
        <f>_xlfn.IFNA(VLOOKUP($A1543,'Engaged Deals'!$A:$J,2,FALSE),"No")</f>
        <v>No</v>
      </c>
      <c r="H1543" s="62" t="s">
        <v>66</v>
      </c>
      <c r="I1543" s="199" t="s">
        <v>40</v>
      </c>
      <c r="J1543" s="233">
        <v>43007</v>
      </c>
      <c r="K1543" s="234" t="s">
        <v>6369</v>
      </c>
      <c r="L1543" s="199" t="s">
        <v>46</v>
      </c>
      <c r="M1543" s="233">
        <v>43008</v>
      </c>
      <c r="N1543" s="236">
        <v>120000</v>
      </c>
      <c r="O1543" s="373">
        <f t="shared" si="24"/>
        <v>0.12</v>
      </c>
      <c r="P1543" s="276">
        <v>12</v>
      </c>
      <c r="Q1543" s="235" t="s">
        <v>5535</v>
      </c>
      <c r="R1543" s="237" t="s">
        <v>103</v>
      </c>
      <c r="S1543" s="199" t="s">
        <v>18</v>
      </c>
      <c r="T1543" s="199" t="s">
        <v>316</v>
      </c>
      <c r="U1543" s="199" t="s">
        <v>6370</v>
      </c>
      <c r="V1543" s="199" t="s">
        <v>5964</v>
      </c>
      <c r="W1543" s="199" t="s">
        <v>313</v>
      </c>
      <c r="Y1543" s="374" t="s">
        <v>7201</v>
      </c>
    </row>
    <row r="1544" spans="1:25" x14ac:dyDescent="0.25">
      <c r="A1544" s="275" t="s">
        <v>5725</v>
      </c>
      <c r="B1544" s="199" t="s">
        <v>57</v>
      </c>
      <c r="C1544" s="199" t="s">
        <v>182</v>
      </c>
      <c r="D1544" s="199" t="s">
        <v>5726</v>
      </c>
      <c r="E1544" s="199" t="s">
        <v>316</v>
      </c>
      <c r="F1544" s="62" t="s">
        <v>28</v>
      </c>
      <c r="G1544" s="62" t="str">
        <f>_xlfn.IFNA(VLOOKUP($A1544,'Engaged Deals'!$A:$J,2,FALSE),"No")</f>
        <v>No</v>
      </c>
      <c r="H1544" s="62" t="s">
        <v>65</v>
      </c>
      <c r="I1544" s="199" t="s">
        <v>34</v>
      </c>
      <c r="J1544" s="233">
        <v>42901</v>
      </c>
      <c r="K1544" s="234" t="s">
        <v>6131</v>
      </c>
      <c r="L1544" s="199" t="s">
        <v>142</v>
      </c>
      <c r="M1544" s="235">
        <v>42901</v>
      </c>
      <c r="N1544" s="236">
        <v>50000</v>
      </c>
      <c r="O1544" s="373">
        <f t="shared" si="24"/>
        <v>0.05</v>
      </c>
      <c r="P1544" s="276">
        <v>12</v>
      </c>
      <c r="Q1544" s="235" t="s">
        <v>5535</v>
      </c>
      <c r="R1544" s="237" t="s">
        <v>125</v>
      </c>
      <c r="S1544" s="199" t="s">
        <v>8</v>
      </c>
      <c r="T1544" s="199" t="s">
        <v>104</v>
      </c>
      <c r="U1544" s="199"/>
      <c r="V1544" s="199" t="s">
        <v>6132</v>
      </c>
      <c r="W1544" s="199" t="s">
        <v>356</v>
      </c>
      <c r="Y1544" s="374" t="s">
        <v>7201</v>
      </c>
    </row>
    <row r="1545" spans="1:25" x14ac:dyDescent="0.25">
      <c r="A1545" s="199" t="s">
        <v>6507</v>
      </c>
      <c r="B1545" s="199" t="s">
        <v>56</v>
      </c>
      <c r="C1545" s="199" t="s">
        <v>117</v>
      </c>
      <c r="D1545" s="199" t="s">
        <v>4861</v>
      </c>
      <c r="E1545" s="199" t="s">
        <v>6508</v>
      </c>
      <c r="F1545" s="62" t="s">
        <v>25</v>
      </c>
      <c r="G1545" s="62" t="str">
        <f>_xlfn.IFNA(VLOOKUP($A1545,'Engaged Deals'!$A:$J,2,FALSE),"No")</f>
        <v>No</v>
      </c>
      <c r="H1545" s="62" t="s">
        <v>68</v>
      </c>
      <c r="I1545" s="199" t="s">
        <v>35</v>
      </c>
      <c r="J1545" s="233">
        <v>42808</v>
      </c>
      <c r="K1545" s="234" t="s">
        <v>6521</v>
      </c>
      <c r="L1545" s="199" t="s">
        <v>46</v>
      </c>
      <c r="M1545" s="199"/>
      <c r="N1545" s="236"/>
      <c r="O1545" s="373">
        <f t="shared" si="24"/>
        <v>0</v>
      </c>
      <c r="P1545" s="237"/>
      <c r="Q1545" s="233"/>
      <c r="R1545" s="199"/>
      <c r="S1545" s="199"/>
      <c r="T1545" s="199"/>
      <c r="U1545" s="199"/>
      <c r="V1545" s="199" t="s">
        <v>6522</v>
      </c>
      <c r="W1545" s="199" t="s">
        <v>313</v>
      </c>
      <c r="Y1545" s="374" t="s">
        <v>7201</v>
      </c>
    </row>
    <row r="1546" spans="1:25" x14ac:dyDescent="0.25">
      <c r="A1546" s="340" t="s">
        <v>6532</v>
      </c>
      <c r="B1546" s="229" t="s">
        <v>56</v>
      </c>
      <c r="C1546" s="229" t="s">
        <v>161</v>
      </c>
      <c r="D1546" s="229" t="s">
        <v>6533</v>
      </c>
      <c r="E1546" s="229" t="s">
        <v>6534</v>
      </c>
      <c r="F1546" s="62" t="s">
        <v>26</v>
      </c>
      <c r="G1546" s="62" t="str">
        <f>_xlfn.IFNA(VLOOKUP($A1546,'Engaged Deals'!$A:$J,2,FALSE),"No")</f>
        <v>Yes</v>
      </c>
      <c r="H1546" s="62" t="s">
        <v>65</v>
      </c>
      <c r="I1546" s="229" t="s">
        <v>33</v>
      </c>
      <c r="J1546" s="341">
        <v>42916</v>
      </c>
      <c r="K1546" s="342" t="s">
        <v>6710</v>
      </c>
      <c r="L1546" s="229" t="s">
        <v>46</v>
      </c>
      <c r="M1546" s="345">
        <v>42919</v>
      </c>
      <c r="N1546" s="343">
        <v>2000000</v>
      </c>
      <c r="O1546" s="373">
        <f t="shared" si="24"/>
        <v>2</v>
      </c>
      <c r="P1546" s="344">
        <v>12</v>
      </c>
      <c r="Q1546" s="345" t="s">
        <v>6711</v>
      </c>
      <c r="R1546" s="346" t="s">
        <v>125</v>
      </c>
      <c r="S1546" s="229" t="s">
        <v>8</v>
      </c>
      <c r="T1546" s="229" t="s">
        <v>158</v>
      </c>
      <c r="U1546" s="229"/>
      <c r="V1546" s="229" t="s">
        <v>6712</v>
      </c>
      <c r="W1546" s="229" t="s">
        <v>329</v>
      </c>
      <c r="Y1546" s="374" t="s">
        <v>7201</v>
      </c>
    </row>
    <row r="1547" spans="1:25" x14ac:dyDescent="0.25">
      <c r="A1547" s="229" t="s">
        <v>3669</v>
      </c>
      <c r="B1547" s="229" t="s">
        <v>62</v>
      </c>
      <c r="C1547" s="229" t="s">
        <v>429</v>
      </c>
      <c r="D1547" s="229" t="s">
        <v>3670</v>
      </c>
      <c r="E1547" s="229" t="s">
        <v>3671</v>
      </c>
      <c r="F1547" s="62" t="s">
        <v>26</v>
      </c>
      <c r="G1547" s="62" t="str">
        <f>_xlfn.IFNA(VLOOKUP($A1547,'Engaged Deals'!$A:$J,2,FALSE),"No")</f>
        <v>No</v>
      </c>
      <c r="H1547" s="62" t="s">
        <v>68</v>
      </c>
      <c r="I1547" s="229" t="s">
        <v>33</v>
      </c>
      <c r="J1547" s="341">
        <v>42772</v>
      </c>
      <c r="K1547" s="342" t="s">
        <v>3672</v>
      </c>
      <c r="L1547" s="229" t="s">
        <v>47</v>
      </c>
      <c r="M1547" s="345">
        <v>42772</v>
      </c>
      <c r="N1547" s="343">
        <v>64401</v>
      </c>
      <c r="O1547" s="373">
        <f t="shared" si="24"/>
        <v>6.4401E-2</v>
      </c>
      <c r="P1547" s="346">
        <v>1</v>
      </c>
      <c r="Q1547" s="345" t="s">
        <v>7102</v>
      </c>
      <c r="R1547" s="229" t="s">
        <v>125</v>
      </c>
      <c r="S1547" s="229" t="s">
        <v>8</v>
      </c>
      <c r="T1547" s="229" t="s">
        <v>134</v>
      </c>
      <c r="U1547" s="229" t="s">
        <v>5491</v>
      </c>
      <c r="V1547" s="229" t="s">
        <v>5574</v>
      </c>
      <c r="W1547" s="229" t="s">
        <v>1091</v>
      </c>
      <c r="Y1547" s="374" t="s">
        <v>7201</v>
      </c>
    </row>
    <row r="1548" spans="1:25" x14ac:dyDescent="0.25">
      <c r="A1548" s="348" t="s">
        <v>7557</v>
      </c>
      <c r="B1548" s="349" t="s">
        <v>57</v>
      </c>
      <c r="C1548" s="349" t="s">
        <v>98</v>
      </c>
      <c r="D1548" s="349" t="s">
        <v>7558</v>
      </c>
      <c r="E1548" s="349" t="s">
        <v>7559</v>
      </c>
      <c r="F1548" s="62" t="s">
        <v>26</v>
      </c>
      <c r="G1548" s="62" t="str">
        <f>_xlfn.IFNA(VLOOKUP($A1548,'Engaged Deals'!$A:$J,2,FALSE),"No")</f>
        <v>No</v>
      </c>
      <c r="H1548" s="62" t="s">
        <v>66</v>
      </c>
      <c r="I1548" s="349" t="s">
        <v>32</v>
      </c>
      <c r="J1548" s="350">
        <v>42920</v>
      </c>
      <c r="K1548" s="351" t="s">
        <v>7560</v>
      </c>
      <c r="L1548" s="349" t="s">
        <v>46</v>
      </c>
      <c r="M1548" s="350">
        <v>42920</v>
      </c>
      <c r="N1548" s="352">
        <v>150000</v>
      </c>
      <c r="O1548" s="373">
        <f t="shared" si="24"/>
        <v>0.15</v>
      </c>
      <c r="P1548" s="353">
        <v>12</v>
      </c>
      <c r="Q1548" s="354" t="s">
        <v>7102</v>
      </c>
      <c r="R1548" s="355" t="s">
        <v>125</v>
      </c>
      <c r="S1548" s="349" t="s">
        <v>8</v>
      </c>
      <c r="T1548" s="349" t="s">
        <v>104</v>
      </c>
      <c r="U1548" s="349" t="s">
        <v>105</v>
      </c>
      <c r="V1548" s="229" t="s">
        <v>106</v>
      </c>
      <c r="W1548" s="229" t="s">
        <v>297</v>
      </c>
      <c r="Y1548" s="374" t="s">
        <v>7201</v>
      </c>
    </row>
    <row r="1549" spans="1:25" x14ac:dyDescent="0.25">
      <c r="A1549" s="211" t="s">
        <v>4679</v>
      </c>
      <c r="B1549" s="211" t="s">
        <v>58</v>
      </c>
      <c r="C1549" s="211" t="s">
        <v>58</v>
      </c>
      <c r="D1549" s="211" t="s">
        <v>6704</v>
      </c>
      <c r="E1549" s="211" t="s">
        <v>4680</v>
      </c>
      <c r="F1549" s="62" t="s">
        <v>28</v>
      </c>
      <c r="G1549" s="62" t="str">
        <f>_xlfn.IFNA(VLOOKUP($A1549,'Engaged Deals'!$A:$J,2,FALSE),"No")</f>
        <v>No</v>
      </c>
      <c r="H1549" s="62" t="s">
        <v>65</v>
      </c>
      <c r="I1549" s="211" t="s">
        <v>34</v>
      </c>
      <c r="J1549" s="225">
        <v>42916</v>
      </c>
      <c r="K1549" s="226">
        <v>42780</v>
      </c>
      <c r="L1549" s="211" t="s">
        <v>47</v>
      </c>
      <c r="M1549" s="226">
        <v>43008</v>
      </c>
      <c r="N1549" s="227">
        <v>9523</v>
      </c>
      <c r="O1549" s="373">
        <f t="shared" si="24"/>
        <v>9.5230000000000002E-3</v>
      </c>
      <c r="P1549" s="356">
        <v>12</v>
      </c>
      <c r="Q1549" s="225">
        <v>42782</v>
      </c>
      <c r="R1549" s="228" t="s">
        <v>125</v>
      </c>
      <c r="S1549" s="229" t="s">
        <v>8</v>
      </c>
      <c r="T1549" s="211" t="s">
        <v>162</v>
      </c>
      <c r="U1549" s="211" t="s">
        <v>105</v>
      </c>
      <c r="V1549" s="211" t="s">
        <v>6245</v>
      </c>
      <c r="W1549" s="211" t="s">
        <v>6859</v>
      </c>
      <c r="Y1549" s="374" t="s">
        <v>7201</v>
      </c>
    </row>
    <row r="1550" spans="1:25" x14ac:dyDescent="0.25">
      <c r="A1550" s="340" t="s">
        <v>1413</v>
      </c>
      <c r="B1550" s="229" t="s">
        <v>58</v>
      </c>
      <c r="C1550" s="229" t="s">
        <v>58</v>
      </c>
      <c r="D1550" s="229" t="s">
        <v>1414</v>
      </c>
      <c r="E1550" s="229" t="s">
        <v>1415</v>
      </c>
      <c r="F1550" s="62" t="s">
        <v>26</v>
      </c>
      <c r="G1550" s="62" t="str">
        <f>_xlfn.IFNA(VLOOKUP($A1550,'Engaged Deals'!$A:$J,2,FALSE),"No")</f>
        <v>No</v>
      </c>
      <c r="H1550" s="62" t="s">
        <v>66</v>
      </c>
      <c r="I1550" s="229" t="s">
        <v>32</v>
      </c>
      <c r="J1550" s="341">
        <v>43007</v>
      </c>
      <c r="K1550" s="342" t="s">
        <v>1416</v>
      </c>
      <c r="L1550" s="229" t="s">
        <v>47</v>
      </c>
      <c r="M1550" s="341">
        <v>43007</v>
      </c>
      <c r="N1550" s="343">
        <v>285714</v>
      </c>
      <c r="O1550" s="373">
        <f t="shared" si="24"/>
        <v>0.28571400000000002</v>
      </c>
      <c r="P1550" s="344">
        <v>12</v>
      </c>
      <c r="Q1550" s="345" t="s">
        <v>7101</v>
      </c>
      <c r="R1550" s="346" t="s">
        <v>125</v>
      </c>
      <c r="S1550" s="229" t="s">
        <v>8</v>
      </c>
      <c r="T1550" s="229" t="s">
        <v>134</v>
      </c>
      <c r="U1550" s="229" t="s">
        <v>5793</v>
      </c>
      <c r="V1550" s="229" t="s">
        <v>5857</v>
      </c>
      <c r="W1550" s="229" t="s">
        <v>186</v>
      </c>
      <c r="Y1550" s="374" t="s">
        <v>7201</v>
      </c>
    </row>
    <row r="1551" spans="1:25" x14ac:dyDescent="0.25">
      <c r="A1551" s="340" t="s">
        <v>4869</v>
      </c>
      <c r="B1551" s="229" t="s">
        <v>57</v>
      </c>
      <c r="C1551" s="229" t="s">
        <v>324</v>
      </c>
      <c r="D1551" s="229" t="s">
        <v>4870</v>
      </c>
      <c r="E1551" s="229" t="s">
        <v>2463</v>
      </c>
      <c r="F1551" s="62" t="s">
        <v>25</v>
      </c>
      <c r="G1551" s="62" t="str">
        <f>_xlfn.IFNA(VLOOKUP($A1551,'Engaged Deals'!$A:$J,2,FALSE),"No")</f>
        <v>No</v>
      </c>
      <c r="H1551" s="62" t="s">
        <v>65</v>
      </c>
      <c r="I1551" s="229" t="s">
        <v>35</v>
      </c>
      <c r="J1551" s="341">
        <v>42880</v>
      </c>
      <c r="K1551" s="342" t="s">
        <v>4871</v>
      </c>
      <c r="L1551" s="229" t="s">
        <v>46</v>
      </c>
      <c r="M1551" s="229"/>
      <c r="N1551" s="343"/>
      <c r="O1551" s="373">
        <f t="shared" si="24"/>
        <v>0</v>
      </c>
      <c r="P1551" s="344"/>
      <c r="Q1551" s="345"/>
      <c r="R1551" s="346"/>
      <c r="S1551" s="229"/>
      <c r="T1551" s="229"/>
      <c r="U1551" s="229"/>
      <c r="V1551" s="229" t="s">
        <v>6255</v>
      </c>
      <c r="W1551" s="229" t="s">
        <v>186</v>
      </c>
      <c r="Y1551" s="374" t="s">
        <v>7201</v>
      </c>
    </row>
    <row r="1552" spans="1:25" x14ac:dyDescent="0.25">
      <c r="A1552" s="340" t="s">
        <v>2532</v>
      </c>
      <c r="B1552" s="229" t="s">
        <v>60</v>
      </c>
      <c r="C1552" s="229" t="s">
        <v>805</v>
      </c>
      <c r="D1552" s="229" t="s">
        <v>2533</v>
      </c>
      <c r="E1552" s="229" t="s">
        <v>2534</v>
      </c>
      <c r="F1552" s="62" t="s">
        <v>28</v>
      </c>
      <c r="G1552" s="62" t="str">
        <f>_xlfn.IFNA(VLOOKUP($A1552,'Engaged Deals'!$A:$J,2,FALSE),"No")</f>
        <v>No</v>
      </c>
      <c r="H1552" s="62" t="s">
        <v>66</v>
      </c>
      <c r="I1552" s="229" t="s">
        <v>42</v>
      </c>
      <c r="J1552" s="341">
        <v>43007</v>
      </c>
      <c r="K1552" s="342" t="s">
        <v>2535</v>
      </c>
      <c r="L1552" s="229" t="s">
        <v>46</v>
      </c>
      <c r="M1552" s="341">
        <v>43007</v>
      </c>
      <c r="N1552" s="343">
        <v>150000</v>
      </c>
      <c r="O1552" s="373">
        <f t="shared" si="24"/>
        <v>0.15</v>
      </c>
      <c r="P1552" s="344">
        <v>1</v>
      </c>
      <c r="Q1552" s="345" t="s">
        <v>2017</v>
      </c>
      <c r="R1552" s="346" t="s">
        <v>103</v>
      </c>
      <c r="S1552" s="229" t="s">
        <v>13</v>
      </c>
      <c r="T1552" s="229" t="s">
        <v>126</v>
      </c>
      <c r="U1552" s="229" t="s">
        <v>498</v>
      </c>
      <c r="V1552" s="229" t="s">
        <v>6359</v>
      </c>
      <c r="W1552" s="229" t="s">
        <v>2196</v>
      </c>
      <c r="Y1552" s="374" t="s">
        <v>7201</v>
      </c>
    </row>
    <row r="1553" spans="1:25" x14ac:dyDescent="0.25">
      <c r="A1553" s="340" t="s">
        <v>3665</v>
      </c>
      <c r="B1553" s="229" t="s">
        <v>59</v>
      </c>
      <c r="C1553" s="229" t="s">
        <v>468</v>
      </c>
      <c r="D1553" s="229" t="s">
        <v>3666</v>
      </c>
      <c r="E1553" s="229" t="s">
        <v>3667</v>
      </c>
      <c r="F1553" s="62" t="s">
        <v>28</v>
      </c>
      <c r="G1553" s="62" t="str">
        <f>_xlfn.IFNA(VLOOKUP($A1553,'Engaged Deals'!$A:$J,2,FALSE),"No")</f>
        <v>No</v>
      </c>
      <c r="H1553" s="62" t="s">
        <v>65</v>
      </c>
      <c r="I1553" s="229" t="s">
        <v>36</v>
      </c>
      <c r="J1553" s="341">
        <v>42916</v>
      </c>
      <c r="K1553" s="342" t="s">
        <v>3668</v>
      </c>
      <c r="L1553" s="229" t="s">
        <v>47</v>
      </c>
      <c r="M1553" s="345">
        <v>42916</v>
      </c>
      <c r="N1553" s="343">
        <v>64920</v>
      </c>
      <c r="O1553" s="373">
        <f t="shared" si="24"/>
        <v>6.4920000000000005E-2</v>
      </c>
      <c r="P1553" s="344">
        <v>12</v>
      </c>
      <c r="Q1553" s="345" t="s">
        <v>5535</v>
      </c>
      <c r="R1553" s="346" t="s">
        <v>103</v>
      </c>
      <c r="S1553" s="229" t="s">
        <v>7</v>
      </c>
      <c r="T1553" s="229" t="s">
        <v>477</v>
      </c>
      <c r="U1553" s="229" t="s">
        <v>1204</v>
      </c>
      <c r="V1553" s="229" t="s">
        <v>6119</v>
      </c>
      <c r="W1553" s="229" t="s">
        <v>1629</v>
      </c>
      <c r="Y1553" s="374" t="s">
        <v>7201</v>
      </c>
    </row>
    <row r="1554" spans="1:25" x14ac:dyDescent="0.25">
      <c r="A1554" s="340" t="s">
        <v>2931</v>
      </c>
      <c r="B1554" s="229" t="s">
        <v>60</v>
      </c>
      <c r="C1554" s="229" t="s">
        <v>805</v>
      </c>
      <c r="D1554" s="229" t="s">
        <v>2932</v>
      </c>
      <c r="E1554" s="229" t="s">
        <v>2933</v>
      </c>
      <c r="F1554" s="62" t="s">
        <v>27</v>
      </c>
      <c r="G1554" s="62" t="str">
        <f>_xlfn.IFNA(VLOOKUP($A1554,'Engaged Deals'!$A:$J,2,FALSE),"No")</f>
        <v>No</v>
      </c>
      <c r="H1554" s="62" t="s">
        <v>65</v>
      </c>
      <c r="I1554" s="229" t="s">
        <v>39</v>
      </c>
      <c r="J1554" s="341">
        <v>42886</v>
      </c>
      <c r="K1554" s="342" t="s">
        <v>2934</v>
      </c>
      <c r="L1554" s="229" t="s">
        <v>47</v>
      </c>
      <c r="M1554" s="345">
        <v>42886</v>
      </c>
      <c r="N1554" s="343">
        <v>100000</v>
      </c>
      <c r="O1554" s="373">
        <f t="shared" si="24"/>
        <v>0.1</v>
      </c>
      <c r="P1554" s="344">
        <v>12</v>
      </c>
      <c r="Q1554" s="345" t="s">
        <v>5563</v>
      </c>
      <c r="R1554" s="346" t="s">
        <v>292</v>
      </c>
      <c r="S1554" s="229" t="s">
        <v>8</v>
      </c>
      <c r="T1554" s="229" t="s">
        <v>134</v>
      </c>
      <c r="U1554" s="229" t="s">
        <v>5491</v>
      </c>
      <c r="V1554" s="229" t="s">
        <v>6021</v>
      </c>
      <c r="W1554" s="229" t="s">
        <v>1057</v>
      </c>
      <c r="Y1554" s="374" t="s">
        <v>7201</v>
      </c>
    </row>
    <row r="1555" spans="1:25" x14ac:dyDescent="0.25">
      <c r="A1555" s="340" t="s">
        <v>2927</v>
      </c>
      <c r="B1555" s="229" t="s">
        <v>57</v>
      </c>
      <c r="C1555" s="229" t="s">
        <v>324</v>
      </c>
      <c r="D1555" s="229" t="s">
        <v>2928</v>
      </c>
      <c r="E1555" s="229" t="s">
        <v>2929</v>
      </c>
      <c r="F1555" s="62" t="s">
        <v>28</v>
      </c>
      <c r="G1555" s="62" t="str">
        <f>_xlfn.IFNA(VLOOKUP($A1555,'Engaged Deals'!$A:$J,2,FALSE),"No")</f>
        <v>No</v>
      </c>
      <c r="H1555" s="62" t="s">
        <v>65</v>
      </c>
      <c r="I1555" s="229" t="s">
        <v>42</v>
      </c>
      <c r="J1555" s="341">
        <v>42916</v>
      </c>
      <c r="K1555" s="342" t="s">
        <v>2930</v>
      </c>
      <c r="L1555" s="229" t="s">
        <v>47</v>
      </c>
      <c r="M1555" s="345">
        <v>42916</v>
      </c>
      <c r="N1555" s="343">
        <v>100000</v>
      </c>
      <c r="O1555" s="373">
        <f t="shared" si="24"/>
        <v>0.1</v>
      </c>
      <c r="P1555" s="344">
        <v>12</v>
      </c>
      <c r="Q1555" s="345" t="s">
        <v>1062</v>
      </c>
      <c r="R1555" s="346" t="s">
        <v>103</v>
      </c>
      <c r="S1555" s="229" t="s">
        <v>9</v>
      </c>
      <c r="T1555" s="229" t="s">
        <v>184</v>
      </c>
      <c r="U1555" s="229" t="s">
        <v>185</v>
      </c>
      <c r="V1555" s="229" t="s">
        <v>6020</v>
      </c>
      <c r="W1555" s="229" t="s">
        <v>186</v>
      </c>
      <c r="Y1555" s="374" t="s">
        <v>7201</v>
      </c>
    </row>
    <row r="1556" spans="1:25" x14ac:dyDescent="0.25">
      <c r="A1556" s="340" t="s">
        <v>2927</v>
      </c>
      <c r="B1556" s="229" t="s">
        <v>57</v>
      </c>
      <c r="C1556" s="229" t="s">
        <v>324</v>
      </c>
      <c r="D1556" s="229" t="s">
        <v>2928</v>
      </c>
      <c r="E1556" s="229" t="s">
        <v>2929</v>
      </c>
      <c r="F1556" s="62" t="s">
        <v>28</v>
      </c>
      <c r="G1556" s="62" t="str">
        <f>_xlfn.IFNA(VLOOKUP($A1556,'Engaged Deals'!$A:$J,2,FALSE),"No")</f>
        <v>No</v>
      </c>
      <c r="H1556" s="62" t="s">
        <v>65</v>
      </c>
      <c r="I1556" s="229" t="s">
        <v>42</v>
      </c>
      <c r="J1556" s="341">
        <v>42916</v>
      </c>
      <c r="K1556" s="342" t="s">
        <v>2930</v>
      </c>
      <c r="L1556" s="229" t="s">
        <v>47</v>
      </c>
      <c r="M1556" s="345">
        <v>42916</v>
      </c>
      <c r="N1556" s="343">
        <v>100000</v>
      </c>
      <c r="O1556" s="373">
        <f t="shared" si="24"/>
        <v>0.1</v>
      </c>
      <c r="P1556" s="344">
        <v>12</v>
      </c>
      <c r="Q1556" s="345" t="s">
        <v>1062</v>
      </c>
      <c r="R1556" s="346" t="s">
        <v>103</v>
      </c>
      <c r="S1556" s="229" t="s">
        <v>9</v>
      </c>
      <c r="T1556" s="229" t="s">
        <v>184</v>
      </c>
      <c r="U1556" s="229" t="s">
        <v>185</v>
      </c>
      <c r="V1556" s="229" t="s">
        <v>6020</v>
      </c>
      <c r="W1556" s="229"/>
      <c r="Y1556" s="374" t="s">
        <v>7201</v>
      </c>
    </row>
    <row r="1557" spans="1:25" x14ac:dyDescent="0.25">
      <c r="A1557" s="211" t="s">
        <v>4273</v>
      </c>
      <c r="B1557" s="211" t="s">
        <v>58</v>
      </c>
      <c r="C1557" s="211" t="s">
        <v>58</v>
      </c>
      <c r="D1557" s="211" t="s">
        <v>7662</v>
      </c>
      <c r="E1557" s="211" t="s">
        <v>4274</v>
      </c>
      <c r="F1557" s="62" t="s">
        <v>25</v>
      </c>
      <c r="G1557" s="62" t="str">
        <f>_xlfn.IFNA(VLOOKUP($A1557,'Engaged Deals'!$A:$J,2,FALSE),"No")</f>
        <v>No</v>
      </c>
      <c r="H1557" s="62" t="s">
        <v>66</v>
      </c>
      <c r="I1557" s="211" t="s">
        <v>35</v>
      </c>
      <c r="J1557" s="225">
        <v>42923</v>
      </c>
      <c r="K1557" s="226">
        <v>42746</v>
      </c>
      <c r="L1557" s="211" t="s">
        <v>47</v>
      </c>
      <c r="M1557" s="225">
        <v>43069</v>
      </c>
      <c r="N1557" s="227">
        <v>28571</v>
      </c>
      <c r="O1557" s="373">
        <f t="shared" si="24"/>
        <v>2.8570999999999999E-2</v>
      </c>
      <c r="P1557" s="356">
        <v>12</v>
      </c>
      <c r="Q1557" s="225">
        <v>42780</v>
      </c>
      <c r="R1557" s="228" t="s">
        <v>125</v>
      </c>
      <c r="S1557" s="199" t="s">
        <v>8</v>
      </c>
      <c r="T1557" s="211" t="s">
        <v>162</v>
      </c>
      <c r="U1557" s="211" t="s">
        <v>105</v>
      </c>
      <c r="V1557" s="211" t="s">
        <v>6198</v>
      </c>
      <c r="W1557" s="229"/>
      <c r="Y1557" s="374" t="s">
        <v>7201</v>
      </c>
    </row>
    <row r="1558" spans="1:25" x14ac:dyDescent="0.25">
      <c r="A1558" s="340" t="s">
        <v>6279</v>
      </c>
      <c r="B1558" s="229" t="s">
        <v>57</v>
      </c>
      <c r="C1558" s="229" t="s">
        <v>147</v>
      </c>
      <c r="D1558" s="229" t="s">
        <v>6280</v>
      </c>
      <c r="E1558" s="229" t="s">
        <v>6281</v>
      </c>
      <c r="F1558" s="62" t="s">
        <v>26</v>
      </c>
      <c r="G1558" s="62" t="str">
        <f>_xlfn.IFNA(VLOOKUP($A1558,'Engaged Deals'!$A:$J,2,FALSE),"No")</f>
        <v>No</v>
      </c>
      <c r="H1558" s="62" t="s">
        <v>66</v>
      </c>
      <c r="I1558" s="229" t="s">
        <v>32</v>
      </c>
      <c r="J1558" s="341">
        <v>43000</v>
      </c>
      <c r="K1558" s="342" t="s">
        <v>6376</v>
      </c>
      <c r="L1558" s="229" t="s">
        <v>46</v>
      </c>
      <c r="M1558" s="341">
        <v>43000</v>
      </c>
      <c r="N1558" s="343">
        <v>100000</v>
      </c>
      <c r="O1558" s="373">
        <f t="shared" si="24"/>
        <v>0.1</v>
      </c>
      <c r="P1558" s="344">
        <v>12</v>
      </c>
      <c r="Q1558" s="345" t="s">
        <v>5535</v>
      </c>
      <c r="R1558" s="346" t="s">
        <v>125</v>
      </c>
      <c r="S1558" s="229" t="s">
        <v>7</v>
      </c>
      <c r="T1558" s="229" t="s">
        <v>477</v>
      </c>
      <c r="U1558" s="229" t="s">
        <v>1996</v>
      </c>
      <c r="V1558" s="229" t="s">
        <v>6377</v>
      </c>
      <c r="W1558" s="229"/>
      <c r="Y1558" s="374" t="s">
        <v>7201</v>
      </c>
    </row>
    <row r="1559" spans="1:25" x14ac:dyDescent="0.25">
      <c r="A1559" s="340" t="s">
        <v>5700</v>
      </c>
      <c r="B1559" s="229" t="s">
        <v>60</v>
      </c>
      <c r="C1559" s="229" t="s">
        <v>543</v>
      </c>
      <c r="D1559" s="229" t="s">
        <v>5701</v>
      </c>
      <c r="E1559" s="229" t="s">
        <v>528</v>
      </c>
      <c r="F1559" s="62" t="s">
        <v>6576</v>
      </c>
      <c r="G1559" s="62" t="str">
        <f>_xlfn.IFNA(VLOOKUP($A1559,'Engaged Deals'!$A:$J,2,FALSE),"No")</f>
        <v>No</v>
      </c>
      <c r="H1559" s="62" t="s">
        <v>65</v>
      </c>
      <c r="I1559" s="229" t="s">
        <v>32</v>
      </c>
      <c r="J1559" s="341">
        <v>42906</v>
      </c>
      <c r="K1559" s="342" t="s">
        <v>6018</v>
      </c>
      <c r="L1559" s="229" t="s">
        <v>142</v>
      </c>
      <c r="M1559" s="345">
        <v>42906</v>
      </c>
      <c r="N1559" s="343">
        <v>100000</v>
      </c>
      <c r="O1559" s="373">
        <f t="shared" si="24"/>
        <v>0.1</v>
      </c>
      <c r="P1559" s="344">
        <v>12</v>
      </c>
      <c r="Q1559" s="345" t="s">
        <v>5535</v>
      </c>
      <c r="R1559" s="346" t="s">
        <v>125</v>
      </c>
      <c r="S1559" s="229" t="s">
        <v>8</v>
      </c>
      <c r="T1559" s="229" t="s">
        <v>104</v>
      </c>
      <c r="U1559" s="229"/>
      <c r="V1559" s="229" t="s">
        <v>6019</v>
      </c>
      <c r="W1559" s="229" t="s">
        <v>667</v>
      </c>
      <c r="Y1559" s="374" t="s">
        <v>7201</v>
      </c>
    </row>
    <row r="1560" spans="1:25" x14ac:dyDescent="0.25">
      <c r="A1560" s="340" t="s">
        <v>2324</v>
      </c>
      <c r="B1560" s="229" t="s">
        <v>57</v>
      </c>
      <c r="C1560" s="229" t="s">
        <v>324</v>
      </c>
      <c r="D1560" s="229" t="s">
        <v>2325</v>
      </c>
      <c r="E1560" s="229" t="s">
        <v>316</v>
      </c>
      <c r="F1560" s="62" t="s">
        <v>26</v>
      </c>
      <c r="G1560" s="62" t="str">
        <f>_xlfn.IFNA(VLOOKUP($A1560,'Engaged Deals'!$A:$J,2,FALSE),"No")</f>
        <v>No</v>
      </c>
      <c r="H1560" s="62" t="s">
        <v>67</v>
      </c>
      <c r="I1560" s="229" t="s">
        <v>33</v>
      </c>
      <c r="J1560" s="341">
        <v>43063</v>
      </c>
      <c r="K1560" s="342" t="s">
        <v>2326</v>
      </c>
      <c r="L1560" s="229" t="s">
        <v>46</v>
      </c>
      <c r="M1560" s="345">
        <v>43063</v>
      </c>
      <c r="N1560" s="343">
        <v>155000</v>
      </c>
      <c r="O1560" s="373">
        <f t="shared" si="24"/>
        <v>0.155</v>
      </c>
      <c r="P1560" s="344">
        <v>12</v>
      </c>
      <c r="Q1560" s="345" t="s">
        <v>113</v>
      </c>
      <c r="R1560" s="346" t="s">
        <v>125</v>
      </c>
      <c r="S1560" s="229" t="s">
        <v>7</v>
      </c>
      <c r="T1560" s="229" t="s">
        <v>477</v>
      </c>
      <c r="U1560" s="229" t="s">
        <v>1246</v>
      </c>
      <c r="V1560" s="229" t="s">
        <v>6450</v>
      </c>
      <c r="W1560" s="229"/>
      <c r="Y1560" s="374" t="s">
        <v>7201</v>
      </c>
    </row>
    <row r="1561" spans="1:25" x14ac:dyDescent="0.25">
      <c r="A1561" s="340" t="s">
        <v>6418</v>
      </c>
      <c r="B1561" s="229" t="s">
        <v>56</v>
      </c>
      <c r="C1561" s="229" t="s">
        <v>161</v>
      </c>
      <c r="D1561" s="229" t="s">
        <v>6419</v>
      </c>
      <c r="E1561" s="229" t="s">
        <v>6420</v>
      </c>
      <c r="F1561" s="62" t="s">
        <v>26</v>
      </c>
      <c r="G1561" s="62" t="str">
        <f>_xlfn.IFNA(VLOOKUP($A1561,'Engaged Deals'!$A:$J,2,FALSE),"No")</f>
        <v>No</v>
      </c>
      <c r="H1561" s="62" t="s">
        <v>67</v>
      </c>
      <c r="I1561" s="229" t="s">
        <v>33</v>
      </c>
      <c r="J1561" s="341">
        <v>43100</v>
      </c>
      <c r="K1561" s="342" t="s">
        <v>6455</v>
      </c>
      <c r="L1561" s="229" t="s">
        <v>47</v>
      </c>
      <c r="M1561" s="345">
        <v>43100</v>
      </c>
      <c r="N1561" s="343">
        <v>250000</v>
      </c>
      <c r="O1561" s="373">
        <f t="shared" si="24"/>
        <v>0.25</v>
      </c>
      <c r="P1561" s="344">
        <v>12</v>
      </c>
      <c r="Q1561" s="345" t="s">
        <v>6456</v>
      </c>
      <c r="R1561" s="346" t="s">
        <v>103</v>
      </c>
      <c r="S1561" s="229" t="s">
        <v>7</v>
      </c>
      <c r="T1561" s="229" t="s">
        <v>477</v>
      </c>
      <c r="U1561" s="229" t="s">
        <v>6457</v>
      </c>
      <c r="V1561" s="229" t="s">
        <v>6458</v>
      </c>
      <c r="W1561" s="229"/>
      <c r="Y1561" s="374" t="s">
        <v>7201</v>
      </c>
    </row>
    <row r="1562" spans="1:25" x14ac:dyDescent="0.25">
      <c r="A1562" s="229" t="s">
        <v>4219</v>
      </c>
      <c r="B1562" s="229" t="s">
        <v>56</v>
      </c>
      <c r="C1562" s="229" t="s">
        <v>161</v>
      </c>
      <c r="D1562" s="229" t="s">
        <v>4220</v>
      </c>
      <c r="E1562" s="229" t="s">
        <v>4221</v>
      </c>
      <c r="F1562" s="62" t="s">
        <v>26</v>
      </c>
      <c r="G1562" s="62" t="str">
        <f>_xlfn.IFNA(VLOOKUP($A1562,'Engaged Deals'!$A:$J,2,FALSE),"No")</f>
        <v>No</v>
      </c>
      <c r="H1562" s="62" t="s">
        <v>68</v>
      </c>
      <c r="I1562" s="229" t="s">
        <v>32</v>
      </c>
      <c r="J1562" s="341">
        <v>42824</v>
      </c>
      <c r="K1562" s="342" t="s">
        <v>4222</v>
      </c>
      <c r="L1562" s="229" t="s">
        <v>48</v>
      </c>
      <c r="M1562" s="345">
        <v>42824</v>
      </c>
      <c r="N1562" s="343">
        <v>30000</v>
      </c>
      <c r="O1562" s="373">
        <f t="shared" si="24"/>
        <v>0.03</v>
      </c>
      <c r="P1562" s="346">
        <v>12</v>
      </c>
      <c r="Q1562" s="345" t="s">
        <v>7102</v>
      </c>
      <c r="R1562" s="229" t="s">
        <v>292</v>
      </c>
      <c r="S1562" s="229" t="s">
        <v>7</v>
      </c>
      <c r="T1562" s="229" t="s">
        <v>477</v>
      </c>
      <c r="U1562" s="229" t="s">
        <v>1204</v>
      </c>
      <c r="V1562" s="229" t="s">
        <v>5599</v>
      </c>
      <c r="W1562" s="229" t="s">
        <v>1342</v>
      </c>
      <c r="Y1562" s="374" t="s">
        <v>7201</v>
      </c>
    </row>
    <row r="1563" spans="1:25" x14ac:dyDescent="0.25">
      <c r="A1563" s="340" t="s">
        <v>7732</v>
      </c>
      <c r="B1563" s="229" t="s">
        <v>57</v>
      </c>
      <c r="C1563" s="229" t="s">
        <v>1348</v>
      </c>
      <c r="D1563" s="229" t="s">
        <v>6650</v>
      </c>
      <c r="E1563" s="229" t="s">
        <v>7733</v>
      </c>
      <c r="F1563" s="62" t="s">
        <v>24</v>
      </c>
      <c r="G1563" s="62" t="str">
        <f>_xlfn.IFNA(VLOOKUP($A1563,'Engaged Deals'!$A:$J,2,FALSE),"No")</f>
        <v>No</v>
      </c>
      <c r="H1563" s="62" t="s">
        <v>67</v>
      </c>
      <c r="I1563" s="229" t="s">
        <v>37</v>
      </c>
      <c r="J1563" s="341">
        <v>43098</v>
      </c>
      <c r="K1563" s="342" t="s">
        <v>7734</v>
      </c>
      <c r="L1563" s="229" t="s">
        <v>46</v>
      </c>
      <c r="M1563" s="345">
        <v>43098</v>
      </c>
      <c r="N1563" s="343">
        <v>150000</v>
      </c>
      <c r="O1563" s="373">
        <f t="shared" si="24"/>
        <v>0.15</v>
      </c>
      <c r="P1563" s="344">
        <v>12</v>
      </c>
      <c r="Q1563" s="345" t="s">
        <v>2088</v>
      </c>
      <c r="R1563" s="346" t="s">
        <v>125</v>
      </c>
      <c r="S1563" s="229" t="s">
        <v>7</v>
      </c>
      <c r="T1563" s="229" t="s">
        <v>477</v>
      </c>
      <c r="U1563" s="229"/>
      <c r="V1563" s="229" t="s">
        <v>7735</v>
      </c>
      <c r="W1563" s="229" t="s">
        <v>667</v>
      </c>
      <c r="Y1563" s="374" t="s">
        <v>7201</v>
      </c>
    </row>
    <row r="1564" spans="1:25" x14ac:dyDescent="0.25">
      <c r="A1564" s="211" t="s">
        <v>502</v>
      </c>
      <c r="B1564" s="211" t="s">
        <v>56</v>
      </c>
      <c r="C1564" s="229" t="s">
        <v>235</v>
      </c>
      <c r="D1564" s="211" t="s">
        <v>503</v>
      </c>
      <c r="E1564" s="211" t="s">
        <v>316</v>
      </c>
      <c r="F1564" s="62" t="s">
        <v>28</v>
      </c>
      <c r="G1564" s="62" t="str">
        <f>_xlfn.IFNA(VLOOKUP($A1564,'Engaged Deals'!$A:$J,2,FALSE),"No")</f>
        <v>No</v>
      </c>
      <c r="H1564" s="62" t="s">
        <v>66</v>
      </c>
      <c r="I1564" s="211" t="s">
        <v>34</v>
      </c>
      <c r="J1564" s="225">
        <v>42944</v>
      </c>
      <c r="K1564" s="226">
        <v>42764</v>
      </c>
      <c r="L1564" s="211" t="s">
        <v>46</v>
      </c>
      <c r="M1564" s="225">
        <v>42944</v>
      </c>
      <c r="N1564" s="227">
        <v>1000000</v>
      </c>
      <c r="O1564" s="373">
        <f t="shared" si="24"/>
        <v>1</v>
      </c>
      <c r="P1564" s="356">
        <v>36</v>
      </c>
      <c r="Q1564" s="225">
        <v>42768</v>
      </c>
      <c r="R1564" s="228" t="s">
        <v>125</v>
      </c>
      <c r="S1564" s="211" t="s">
        <v>8</v>
      </c>
      <c r="T1564" s="211" t="s">
        <v>162</v>
      </c>
      <c r="U1564" s="211" t="s">
        <v>7199</v>
      </c>
      <c r="V1564" s="211" t="s">
        <v>7485</v>
      </c>
      <c r="W1564" s="211" t="s">
        <v>7201</v>
      </c>
      <c r="Y1564" s="374" t="s">
        <v>7201</v>
      </c>
    </row>
    <row r="1565" spans="1:25" x14ac:dyDescent="0.25">
      <c r="A1565" s="340" t="s">
        <v>3834</v>
      </c>
      <c r="B1565" s="229" t="s">
        <v>57</v>
      </c>
      <c r="C1565" s="229" t="s">
        <v>98</v>
      </c>
      <c r="D1565" s="229" t="s">
        <v>3835</v>
      </c>
      <c r="E1565" s="229" t="s">
        <v>316</v>
      </c>
      <c r="F1565" s="62" t="s">
        <v>25</v>
      </c>
      <c r="G1565" s="62" t="str">
        <f>_xlfn.IFNA(VLOOKUP($A1565,'Engaged Deals'!$A:$J,2,FALSE),"No")</f>
        <v>No</v>
      </c>
      <c r="H1565" s="62" t="s">
        <v>65</v>
      </c>
      <c r="I1565" s="229" t="s">
        <v>41</v>
      </c>
      <c r="J1565" s="341">
        <v>42901</v>
      </c>
      <c r="K1565" s="342" t="s">
        <v>3836</v>
      </c>
      <c r="L1565" s="229" t="s">
        <v>46</v>
      </c>
      <c r="M1565" s="345">
        <v>42918</v>
      </c>
      <c r="N1565" s="343">
        <v>50000</v>
      </c>
      <c r="O1565" s="373">
        <f t="shared" si="24"/>
        <v>0.05</v>
      </c>
      <c r="P1565" s="344">
        <v>12</v>
      </c>
      <c r="Q1565" s="345" t="s">
        <v>445</v>
      </c>
      <c r="R1565" s="346" t="s">
        <v>125</v>
      </c>
      <c r="S1565" s="229" t="s">
        <v>8</v>
      </c>
      <c r="T1565" s="229" t="s">
        <v>104</v>
      </c>
      <c r="U1565" s="229" t="s">
        <v>105</v>
      </c>
      <c r="V1565" s="229" t="s">
        <v>106</v>
      </c>
      <c r="W1565" s="229" t="s">
        <v>186</v>
      </c>
      <c r="Y1565" s="374" t="s">
        <v>7201</v>
      </c>
    </row>
    <row r="1566" spans="1:25" x14ac:dyDescent="0.25">
      <c r="A1566" s="340" t="s">
        <v>7176</v>
      </c>
      <c r="B1566" s="229" t="s">
        <v>56</v>
      </c>
      <c r="C1566" s="229" t="s">
        <v>194</v>
      </c>
      <c r="D1566" s="229" t="s">
        <v>1626</v>
      </c>
      <c r="E1566" s="229" t="s">
        <v>7177</v>
      </c>
      <c r="F1566" s="62" t="s">
        <v>27</v>
      </c>
      <c r="G1566" s="62" t="str">
        <f>_xlfn.IFNA(VLOOKUP($A1566,'Engaged Deals'!$A:$J,2,FALSE),"No")</f>
        <v>No</v>
      </c>
      <c r="H1566" s="62" t="s">
        <v>65</v>
      </c>
      <c r="I1566" s="229" t="s">
        <v>40</v>
      </c>
      <c r="J1566" s="341">
        <v>42909</v>
      </c>
      <c r="K1566" s="342" t="s">
        <v>7178</v>
      </c>
      <c r="L1566" s="229" t="s">
        <v>47</v>
      </c>
      <c r="M1566" s="345">
        <v>42909</v>
      </c>
      <c r="N1566" s="343">
        <v>250000</v>
      </c>
      <c r="O1566" s="373">
        <f t="shared" si="24"/>
        <v>0.25</v>
      </c>
      <c r="P1566" s="344">
        <v>12</v>
      </c>
      <c r="Q1566" s="345" t="s">
        <v>7178</v>
      </c>
      <c r="R1566" s="346" t="s">
        <v>125</v>
      </c>
      <c r="S1566" s="229" t="s">
        <v>8</v>
      </c>
      <c r="T1566" s="229" t="s">
        <v>134</v>
      </c>
      <c r="U1566" s="229" t="s">
        <v>7179</v>
      </c>
      <c r="V1566" s="229" t="s">
        <v>7180</v>
      </c>
      <c r="W1566" s="229" t="s">
        <v>2098</v>
      </c>
      <c r="Y1566" s="374" t="s">
        <v>7201</v>
      </c>
    </row>
    <row r="1567" spans="1:25" x14ac:dyDescent="0.25">
      <c r="A1567" s="340" t="s">
        <v>4202</v>
      </c>
      <c r="B1567" s="229" t="s">
        <v>57</v>
      </c>
      <c r="C1567" s="229" t="s">
        <v>324</v>
      </c>
      <c r="D1567" s="229" t="s">
        <v>4203</v>
      </c>
      <c r="E1567" s="229" t="s">
        <v>4204</v>
      </c>
      <c r="F1567" s="62" t="s">
        <v>28</v>
      </c>
      <c r="G1567" s="62" t="str">
        <f>_xlfn.IFNA(VLOOKUP($A1567,'Engaged Deals'!$A:$J,2,FALSE),"No")</f>
        <v>No</v>
      </c>
      <c r="H1567" s="62" t="s">
        <v>66</v>
      </c>
      <c r="I1567" s="229" t="s">
        <v>34</v>
      </c>
      <c r="J1567" s="341">
        <v>43007</v>
      </c>
      <c r="K1567" s="342" t="s">
        <v>4205</v>
      </c>
      <c r="L1567" s="229" t="s">
        <v>47</v>
      </c>
      <c r="M1567" s="341">
        <v>43007</v>
      </c>
      <c r="N1567" s="343">
        <v>31000</v>
      </c>
      <c r="O1567" s="373">
        <f t="shared" si="24"/>
        <v>3.1E-2</v>
      </c>
      <c r="P1567" s="344">
        <v>12</v>
      </c>
      <c r="Q1567" s="345" t="s">
        <v>7101</v>
      </c>
      <c r="R1567" s="346" t="s">
        <v>103</v>
      </c>
      <c r="S1567" s="199" t="s">
        <v>8</v>
      </c>
      <c r="T1567" s="229" t="s">
        <v>104</v>
      </c>
      <c r="U1567" s="229" t="s">
        <v>105</v>
      </c>
      <c r="V1567" s="229" t="s">
        <v>7661</v>
      </c>
      <c r="W1567" s="229" t="s">
        <v>667</v>
      </c>
      <c r="Y1567" s="374" t="s">
        <v>7201</v>
      </c>
    </row>
    <row r="1568" spans="1:25" x14ac:dyDescent="0.25">
      <c r="A1568" s="340" t="s">
        <v>1807</v>
      </c>
      <c r="B1568" s="229" t="s">
        <v>56</v>
      </c>
      <c r="C1568" s="229" t="s">
        <v>124</v>
      </c>
      <c r="D1568" s="229" t="s">
        <v>1802</v>
      </c>
      <c r="E1568" s="229" t="s">
        <v>1808</v>
      </c>
      <c r="F1568" s="62" t="s">
        <v>28</v>
      </c>
      <c r="G1568" s="62" t="str">
        <f>_xlfn.IFNA(VLOOKUP($A1568,'Engaged Deals'!$A:$J,2,FALSE),"No")</f>
        <v>No</v>
      </c>
      <c r="H1568" s="62" t="s">
        <v>65</v>
      </c>
      <c r="I1568" s="229" t="s">
        <v>34</v>
      </c>
      <c r="J1568" s="341">
        <v>42902</v>
      </c>
      <c r="K1568" s="342" t="s">
        <v>1809</v>
      </c>
      <c r="L1568" s="229" t="s">
        <v>47</v>
      </c>
      <c r="M1568" s="345">
        <v>42902</v>
      </c>
      <c r="N1568" s="343">
        <v>200001</v>
      </c>
      <c r="O1568" s="373">
        <f t="shared" si="24"/>
        <v>0.20000100000000001</v>
      </c>
      <c r="P1568" s="344">
        <v>3</v>
      </c>
      <c r="Q1568" s="345" t="s">
        <v>7210</v>
      </c>
      <c r="R1568" s="346" t="s">
        <v>103</v>
      </c>
      <c r="S1568" s="229" t="s">
        <v>16</v>
      </c>
      <c r="T1568" s="229" t="s">
        <v>16</v>
      </c>
      <c r="U1568" s="229" t="s">
        <v>1805</v>
      </c>
      <c r="V1568" s="229" t="s">
        <v>5525</v>
      </c>
      <c r="W1568" s="229" t="s">
        <v>1806</v>
      </c>
      <c r="Y1568" s="374" t="s">
        <v>7201</v>
      </c>
    </row>
    <row r="1569" spans="1:25" x14ac:dyDescent="0.25">
      <c r="A1569" s="340" t="s">
        <v>2923</v>
      </c>
      <c r="B1569" s="229" t="s">
        <v>60</v>
      </c>
      <c r="C1569" s="229" t="s">
        <v>805</v>
      </c>
      <c r="D1569" s="229" t="s">
        <v>2805</v>
      </c>
      <c r="E1569" s="229" t="s">
        <v>2924</v>
      </c>
      <c r="F1569" s="62" t="s">
        <v>26</v>
      </c>
      <c r="G1569" s="62" t="str">
        <f>_xlfn.IFNA(VLOOKUP($A1569,'Engaged Deals'!$A:$J,2,FALSE),"No")</f>
        <v>No</v>
      </c>
      <c r="H1569" s="62" t="s">
        <v>66</v>
      </c>
      <c r="I1569" s="229" t="s">
        <v>32</v>
      </c>
      <c r="J1569" s="341">
        <v>43000</v>
      </c>
      <c r="K1569" s="342" t="s">
        <v>2925</v>
      </c>
      <c r="L1569" s="229" t="s">
        <v>47</v>
      </c>
      <c r="M1569" s="341">
        <v>43000</v>
      </c>
      <c r="N1569" s="343">
        <v>100000</v>
      </c>
      <c r="O1569" s="373">
        <f t="shared" si="24"/>
        <v>0.1</v>
      </c>
      <c r="P1569" s="344">
        <v>1</v>
      </c>
      <c r="Q1569" s="345" t="s">
        <v>7102</v>
      </c>
      <c r="R1569" s="346" t="s">
        <v>125</v>
      </c>
      <c r="S1569" s="229" t="s">
        <v>7</v>
      </c>
      <c r="T1569" s="229" t="s">
        <v>306</v>
      </c>
      <c r="U1569" s="229" t="s">
        <v>2926</v>
      </c>
      <c r="V1569" s="229" t="s">
        <v>5848</v>
      </c>
      <c r="W1569" s="229"/>
      <c r="Y1569" s="374" t="s">
        <v>7201</v>
      </c>
    </row>
    <row r="1570" spans="1:25" x14ac:dyDescent="0.25">
      <c r="A1570" s="340" t="s">
        <v>3615</v>
      </c>
      <c r="B1570" s="229" t="s">
        <v>56</v>
      </c>
      <c r="C1570" s="229" t="s">
        <v>109</v>
      </c>
      <c r="D1570" s="229" t="s">
        <v>2713</v>
      </c>
      <c r="E1570" s="229" t="s">
        <v>3616</v>
      </c>
      <c r="F1570" s="62" t="s">
        <v>28</v>
      </c>
      <c r="G1570" s="62" t="str">
        <f>_xlfn.IFNA(VLOOKUP($A1570,'Engaged Deals'!$A:$J,2,FALSE),"No")</f>
        <v>No</v>
      </c>
      <c r="H1570" s="62" t="s">
        <v>66</v>
      </c>
      <c r="I1570" s="229" t="s">
        <v>36</v>
      </c>
      <c r="J1570" s="341">
        <v>42993</v>
      </c>
      <c r="K1570" s="342" t="s">
        <v>3617</v>
      </c>
      <c r="L1570" s="229" t="s">
        <v>46</v>
      </c>
      <c r="M1570" s="341">
        <v>42993</v>
      </c>
      <c r="N1570" s="343">
        <v>75000</v>
      </c>
      <c r="O1570" s="373">
        <f t="shared" si="24"/>
        <v>7.4999999999999997E-2</v>
      </c>
      <c r="P1570" s="344">
        <v>3</v>
      </c>
      <c r="Q1570" s="345" t="s">
        <v>812</v>
      </c>
      <c r="R1570" s="346" t="s">
        <v>125</v>
      </c>
      <c r="S1570" s="229" t="s">
        <v>7</v>
      </c>
      <c r="T1570" s="229" t="s">
        <v>388</v>
      </c>
      <c r="U1570" s="229" t="s">
        <v>389</v>
      </c>
      <c r="V1570" s="229" t="s">
        <v>6372</v>
      </c>
      <c r="W1570" s="229"/>
      <c r="Y1570" s="374" t="s">
        <v>7201</v>
      </c>
    </row>
    <row r="1571" spans="1:25" x14ac:dyDescent="0.25">
      <c r="A1571" s="340" t="s">
        <v>4799</v>
      </c>
      <c r="B1571" s="229" t="s">
        <v>60</v>
      </c>
      <c r="C1571" s="229" t="s">
        <v>805</v>
      </c>
      <c r="D1571" s="229" t="s">
        <v>4800</v>
      </c>
      <c r="E1571" s="229" t="s">
        <v>4801</v>
      </c>
      <c r="F1571" s="62" t="s">
        <v>26</v>
      </c>
      <c r="G1571" s="62" t="str">
        <f>_xlfn.IFNA(VLOOKUP($A1571,'Engaged Deals'!$A:$J,2,FALSE),"No")</f>
        <v>No</v>
      </c>
      <c r="H1571" s="62" t="s">
        <v>66</v>
      </c>
      <c r="I1571" s="229" t="s">
        <v>32</v>
      </c>
      <c r="J1571" s="341">
        <v>42965</v>
      </c>
      <c r="K1571" s="342" t="s">
        <v>4802</v>
      </c>
      <c r="L1571" s="229" t="s">
        <v>46</v>
      </c>
      <c r="M1571" s="341">
        <v>42965</v>
      </c>
      <c r="N1571" s="343">
        <v>100</v>
      </c>
      <c r="O1571" s="373">
        <f t="shared" si="24"/>
        <v>1E-4</v>
      </c>
      <c r="P1571" s="344">
        <v>1</v>
      </c>
      <c r="Q1571" s="345" t="s">
        <v>536</v>
      </c>
      <c r="R1571" s="346" t="s">
        <v>103</v>
      </c>
      <c r="S1571" s="229" t="s">
        <v>13</v>
      </c>
      <c r="T1571" s="229" t="s">
        <v>126</v>
      </c>
      <c r="U1571" s="229"/>
      <c r="V1571" s="229" t="s">
        <v>6408</v>
      </c>
      <c r="W1571" s="229" t="s">
        <v>757</v>
      </c>
      <c r="Y1571" s="374" t="s">
        <v>7201</v>
      </c>
    </row>
    <row r="1572" spans="1:25" x14ac:dyDescent="0.25">
      <c r="A1572" s="340" t="s">
        <v>4095</v>
      </c>
      <c r="B1572" s="229" t="s">
        <v>60</v>
      </c>
      <c r="C1572" s="229" t="s">
        <v>543</v>
      </c>
      <c r="D1572" s="229" t="s">
        <v>4096</v>
      </c>
      <c r="E1572" s="229" t="s">
        <v>528</v>
      </c>
      <c r="F1572" s="62" t="s">
        <v>6576</v>
      </c>
      <c r="G1572" s="62" t="str">
        <f>_xlfn.IFNA(VLOOKUP($A1572,'Engaged Deals'!$A:$J,2,FALSE),"No")</f>
        <v>No</v>
      </c>
      <c r="H1572" s="62" t="s">
        <v>65</v>
      </c>
      <c r="I1572" s="229" t="s">
        <v>32</v>
      </c>
      <c r="J1572" s="341">
        <v>42864</v>
      </c>
      <c r="K1572" s="342" t="s">
        <v>4097</v>
      </c>
      <c r="L1572" s="229" t="s">
        <v>48</v>
      </c>
      <c r="M1572" s="345">
        <v>42864</v>
      </c>
      <c r="N1572" s="343">
        <v>40000</v>
      </c>
      <c r="O1572" s="373">
        <f t="shared" si="24"/>
        <v>0.04</v>
      </c>
      <c r="P1572" s="344">
        <v>1</v>
      </c>
      <c r="Q1572" s="345" t="s">
        <v>6513</v>
      </c>
      <c r="R1572" s="346" t="s">
        <v>103</v>
      </c>
      <c r="S1572" s="229" t="s">
        <v>7</v>
      </c>
      <c r="T1572" s="229" t="s">
        <v>921</v>
      </c>
      <c r="U1572" s="229" t="s">
        <v>1771</v>
      </c>
      <c r="V1572" s="229" t="s">
        <v>6174</v>
      </c>
      <c r="W1572" s="229" t="s">
        <v>757</v>
      </c>
      <c r="Y1572" s="374" t="s">
        <v>7201</v>
      </c>
    </row>
    <row r="1573" spans="1:25" x14ac:dyDescent="0.25">
      <c r="A1573" s="340" t="s">
        <v>6706</v>
      </c>
      <c r="B1573" s="229" t="s">
        <v>60</v>
      </c>
      <c r="C1573" s="229" t="s">
        <v>138</v>
      </c>
      <c r="D1573" s="229" t="s">
        <v>106</v>
      </c>
      <c r="E1573" s="229" t="s">
        <v>106</v>
      </c>
      <c r="G1573" s="62" t="str">
        <f>_xlfn.IFNA(VLOOKUP($A1573,'Engaged Deals'!$A:$J,2,FALSE),"No")</f>
        <v>No</v>
      </c>
      <c r="H1573" s="62" t="s">
        <v>65</v>
      </c>
      <c r="I1573" s="229"/>
      <c r="J1573" s="341">
        <v>42916</v>
      </c>
      <c r="K1573" s="342" t="s">
        <v>6855</v>
      </c>
      <c r="L1573" s="229" t="s">
        <v>46</v>
      </c>
      <c r="M1573" s="229"/>
      <c r="N1573" s="343"/>
      <c r="O1573" s="373">
        <f t="shared" si="24"/>
        <v>0</v>
      </c>
      <c r="P1573" s="344"/>
      <c r="Q1573" s="345"/>
      <c r="R1573" s="346"/>
      <c r="S1573" s="229"/>
      <c r="T1573" s="229"/>
      <c r="U1573" s="229"/>
      <c r="V1573" s="229" t="s">
        <v>6856</v>
      </c>
      <c r="W1573" s="229"/>
      <c r="Y1573" s="374" t="s">
        <v>7201</v>
      </c>
    </row>
    <row r="1574" spans="1:25" x14ac:dyDescent="0.25">
      <c r="A1574" s="340" t="s">
        <v>2039</v>
      </c>
      <c r="B1574" s="229" t="s">
        <v>60</v>
      </c>
      <c r="C1574" s="229" t="s">
        <v>543</v>
      </c>
      <c r="D1574" s="229" t="s">
        <v>2040</v>
      </c>
      <c r="E1574" s="229" t="s">
        <v>2041</v>
      </c>
      <c r="F1574" s="62" t="s">
        <v>6576</v>
      </c>
      <c r="G1574" s="62" t="str">
        <f>_xlfn.IFNA(VLOOKUP($A1574,'Engaged Deals'!$A:$J,2,FALSE),"No")</f>
        <v>Yes</v>
      </c>
      <c r="H1574" s="62" t="s">
        <v>66</v>
      </c>
      <c r="I1574" s="229" t="s">
        <v>43</v>
      </c>
      <c r="J1574" s="341">
        <v>42962</v>
      </c>
      <c r="K1574" s="342" t="s">
        <v>2042</v>
      </c>
      <c r="L1574" s="229" t="s">
        <v>46</v>
      </c>
      <c r="M1574" s="341">
        <v>42962</v>
      </c>
      <c r="N1574" s="343">
        <v>200000</v>
      </c>
      <c r="O1574" s="373">
        <f t="shared" si="24"/>
        <v>0.2</v>
      </c>
      <c r="P1574" s="344">
        <v>12</v>
      </c>
      <c r="Q1574" s="345" t="s">
        <v>113</v>
      </c>
      <c r="R1574" s="346" t="s">
        <v>125</v>
      </c>
      <c r="S1574" s="229" t="s">
        <v>8</v>
      </c>
      <c r="T1574" s="229" t="s">
        <v>104</v>
      </c>
      <c r="U1574" s="229" t="s">
        <v>105</v>
      </c>
      <c r="V1574" s="229" t="s">
        <v>6348</v>
      </c>
      <c r="W1574" s="229" t="s">
        <v>1629</v>
      </c>
      <c r="Y1574" s="374" t="s">
        <v>7201</v>
      </c>
    </row>
    <row r="1575" spans="1:25" x14ac:dyDescent="0.25">
      <c r="A1575" s="340" t="s">
        <v>5647</v>
      </c>
      <c r="B1575" s="229" t="s">
        <v>57</v>
      </c>
      <c r="C1575" s="229" t="s">
        <v>98</v>
      </c>
      <c r="D1575" s="229" t="s">
        <v>5648</v>
      </c>
      <c r="E1575" s="229" t="s">
        <v>5649</v>
      </c>
      <c r="F1575" s="62" t="s">
        <v>25</v>
      </c>
      <c r="G1575" s="62" t="str">
        <f>_xlfn.IFNA(VLOOKUP($A1575,'Engaged Deals'!$A:$J,2,FALSE),"No")</f>
        <v>No</v>
      </c>
      <c r="H1575" s="62" t="s">
        <v>65</v>
      </c>
      <c r="I1575" s="229" t="s">
        <v>35</v>
      </c>
      <c r="J1575" s="341">
        <v>42906</v>
      </c>
      <c r="K1575" s="342" t="s">
        <v>5868</v>
      </c>
      <c r="L1575" s="229" t="s">
        <v>46</v>
      </c>
      <c r="M1575" s="345">
        <v>42906</v>
      </c>
      <c r="N1575" s="343">
        <v>251000</v>
      </c>
      <c r="O1575" s="373">
        <f t="shared" si="24"/>
        <v>0.251</v>
      </c>
      <c r="P1575" s="344">
        <v>12</v>
      </c>
      <c r="Q1575" s="345" t="s">
        <v>6735</v>
      </c>
      <c r="R1575" s="346" t="s">
        <v>125</v>
      </c>
      <c r="S1575" s="229" t="s">
        <v>8</v>
      </c>
      <c r="T1575" s="229" t="s">
        <v>104</v>
      </c>
      <c r="U1575" s="229" t="s">
        <v>105</v>
      </c>
      <c r="V1575" s="229" t="s">
        <v>6736</v>
      </c>
      <c r="W1575" s="229" t="s">
        <v>667</v>
      </c>
      <c r="Y1575" s="374" t="s">
        <v>7201</v>
      </c>
    </row>
    <row r="1576" spans="1:25" x14ac:dyDescent="0.25">
      <c r="A1576" s="211" t="s">
        <v>160</v>
      </c>
      <c r="B1576" s="211" t="s">
        <v>56</v>
      </c>
      <c r="C1576" s="211" t="s">
        <v>161</v>
      </c>
      <c r="D1576" s="211" t="s">
        <v>4895</v>
      </c>
      <c r="E1576" s="211" t="s">
        <v>6531</v>
      </c>
      <c r="F1576" s="62" t="s">
        <v>26</v>
      </c>
      <c r="G1576" s="62" t="str">
        <f>_xlfn.IFNA(VLOOKUP($A1576,'Engaged Deals'!$A:$J,2,FALSE),"No")</f>
        <v>Yes</v>
      </c>
      <c r="H1576" s="62" t="s">
        <v>65</v>
      </c>
      <c r="I1576" s="211" t="s">
        <v>32</v>
      </c>
      <c r="J1576" s="225">
        <v>42916</v>
      </c>
      <c r="K1576" s="226">
        <v>42790</v>
      </c>
      <c r="L1576" s="211" t="s">
        <v>47</v>
      </c>
      <c r="M1576" s="226">
        <v>42916</v>
      </c>
      <c r="N1576" s="227">
        <v>2000000</v>
      </c>
      <c r="O1576" s="373">
        <f t="shared" si="24"/>
        <v>2</v>
      </c>
      <c r="P1576" s="356">
        <v>6</v>
      </c>
      <c r="Q1576" s="225">
        <v>42824</v>
      </c>
      <c r="R1576" s="228" t="s">
        <v>103</v>
      </c>
      <c r="S1576" s="229" t="s">
        <v>8</v>
      </c>
      <c r="T1576" s="211" t="s">
        <v>162</v>
      </c>
      <c r="U1576" s="211" t="s">
        <v>105</v>
      </c>
      <c r="V1576" s="211" t="s">
        <v>5767</v>
      </c>
      <c r="W1576" s="211" t="s">
        <v>7122</v>
      </c>
      <c r="Y1576" s="374" t="s">
        <v>7201</v>
      </c>
    </row>
    <row r="1577" spans="1:25" x14ac:dyDescent="0.25">
      <c r="A1577" s="211" t="s">
        <v>7395</v>
      </c>
      <c r="B1577" s="211" t="s">
        <v>57</v>
      </c>
      <c r="C1577" s="211" t="s">
        <v>98</v>
      </c>
      <c r="D1577" s="211" t="s">
        <v>7380</v>
      </c>
      <c r="E1577" s="211" t="s">
        <v>7396</v>
      </c>
      <c r="F1577" s="62" t="s">
        <v>25</v>
      </c>
      <c r="G1577" s="62" t="str">
        <f>_xlfn.IFNA(VLOOKUP($A1577,'Engaged Deals'!$A:$J,2,FALSE),"No")</f>
        <v>No</v>
      </c>
      <c r="H1577" s="62" t="s">
        <v>65</v>
      </c>
      <c r="I1577" s="211" t="s">
        <v>41</v>
      </c>
      <c r="J1577" s="225">
        <v>42898</v>
      </c>
      <c r="K1577" s="226">
        <v>42808</v>
      </c>
      <c r="L1577" s="211" t="s">
        <v>46</v>
      </c>
      <c r="M1577" s="226">
        <v>42898</v>
      </c>
      <c r="N1577" s="227">
        <v>50000</v>
      </c>
      <c r="O1577" s="373">
        <f t="shared" si="24"/>
        <v>0.05</v>
      </c>
      <c r="P1577" s="356">
        <v>12</v>
      </c>
      <c r="Q1577" s="225">
        <v>42810</v>
      </c>
      <c r="R1577" s="228" t="s">
        <v>125</v>
      </c>
      <c r="S1577" s="229" t="s">
        <v>8</v>
      </c>
      <c r="T1577" s="211" t="s">
        <v>162</v>
      </c>
      <c r="U1577" s="211" t="s">
        <v>7199</v>
      </c>
      <c r="V1577" s="211" t="s">
        <v>7397</v>
      </c>
      <c r="W1577" s="229"/>
      <c r="Y1577" s="374" t="s">
        <v>7201</v>
      </c>
    </row>
    <row r="1578" spans="1:25" x14ac:dyDescent="0.25">
      <c r="A1578" s="340" t="s">
        <v>4506</v>
      </c>
      <c r="B1578" s="229" t="s">
        <v>57</v>
      </c>
      <c r="C1578" s="229" t="s">
        <v>98</v>
      </c>
      <c r="D1578" s="229" t="s">
        <v>4507</v>
      </c>
      <c r="E1578" s="229" t="s">
        <v>4508</v>
      </c>
      <c r="F1578" s="62" t="s">
        <v>24</v>
      </c>
      <c r="G1578" s="62" t="str">
        <f>_xlfn.IFNA(VLOOKUP($A1578,'Engaged Deals'!$A:$J,2,FALSE),"No")</f>
        <v>No</v>
      </c>
      <c r="H1578" s="62" t="s">
        <v>65</v>
      </c>
      <c r="I1578" s="229" t="s">
        <v>37</v>
      </c>
      <c r="J1578" s="341">
        <v>42848</v>
      </c>
      <c r="K1578" s="342" t="s">
        <v>4509</v>
      </c>
      <c r="L1578" s="229" t="s">
        <v>46</v>
      </c>
      <c r="M1578" s="345">
        <v>42848</v>
      </c>
      <c r="N1578" s="343">
        <v>15000</v>
      </c>
      <c r="O1578" s="373">
        <f t="shared" si="24"/>
        <v>1.4999999999999999E-2</v>
      </c>
      <c r="P1578" s="344">
        <v>12</v>
      </c>
      <c r="Q1578" s="345" t="s">
        <v>1597</v>
      </c>
      <c r="R1578" s="346" t="s">
        <v>125</v>
      </c>
      <c r="S1578" s="229" t="s">
        <v>7</v>
      </c>
      <c r="T1578" s="229" t="s">
        <v>388</v>
      </c>
      <c r="U1578" s="229" t="s">
        <v>389</v>
      </c>
      <c r="V1578" s="229" t="s">
        <v>106</v>
      </c>
      <c r="W1578" s="229" t="s">
        <v>297</v>
      </c>
      <c r="Y1578" s="374" t="s">
        <v>7201</v>
      </c>
    </row>
    <row r="1579" spans="1:25" x14ac:dyDescent="0.25">
      <c r="A1579" s="340" t="s">
        <v>1045</v>
      </c>
      <c r="B1579" s="229" t="s">
        <v>57</v>
      </c>
      <c r="C1579" s="229" t="s">
        <v>1046</v>
      </c>
      <c r="D1579" s="229" t="s">
        <v>1047</v>
      </c>
      <c r="E1579" s="229" t="s">
        <v>528</v>
      </c>
      <c r="F1579" s="62" t="s">
        <v>27</v>
      </c>
      <c r="G1579" s="62" t="str">
        <f>_xlfn.IFNA(VLOOKUP($A1579,'Engaged Deals'!$A:$J,2,FALSE),"No")</f>
        <v>No</v>
      </c>
      <c r="H1579" s="62" t="s">
        <v>65</v>
      </c>
      <c r="I1579" s="229" t="s">
        <v>40</v>
      </c>
      <c r="J1579" s="341">
        <v>42878</v>
      </c>
      <c r="K1579" s="342" t="s">
        <v>1048</v>
      </c>
      <c r="L1579" s="229" t="s">
        <v>47</v>
      </c>
      <c r="M1579" s="345">
        <v>42878</v>
      </c>
      <c r="N1579" s="343">
        <v>450000</v>
      </c>
      <c r="O1579" s="373">
        <f t="shared" si="24"/>
        <v>0.45</v>
      </c>
      <c r="P1579" s="344">
        <v>6</v>
      </c>
      <c r="Q1579" s="345" t="s">
        <v>7101</v>
      </c>
      <c r="R1579" s="346" t="s">
        <v>103</v>
      </c>
      <c r="S1579" s="229" t="s">
        <v>8</v>
      </c>
      <c r="T1579" s="229" t="s">
        <v>104</v>
      </c>
      <c r="U1579" s="229" t="s">
        <v>105</v>
      </c>
      <c r="V1579" s="229" t="s">
        <v>5815</v>
      </c>
      <c r="W1579" s="229" t="s">
        <v>186</v>
      </c>
      <c r="Y1579" s="374" t="s">
        <v>7201</v>
      </c>
    </row>
    <row r="1580" spans="1:25" x14ac:dyDescent="0.25">
      <c r="A1580" s="211" t="s">
        <v>7398</v>
      </c>
      <c r="B1580" s="211" t="s">
        <v>57</v>
      </c>
      <c r="C1580" s="211" t="s">
        <v>98</v>
      </c>
      <c r="D1580" s="211" t="s">
        <v>7399</v>
      </c>
      <c r="E1580" s="211" t="s">
        <v>7400</v>
      </c>
      <c r="F1580" s="62" t="s">
        <v>27</v>
      </c>
      <c r="G1580" s="62" t="str">
        <f>_xlfn.IFNA(VLOOKUP($A1580,'Engaged Deals'!$A:$J,2,FALSE),"No")</f>
        <v>No</v>
      </c>
      <c r="H1580" s="62" t="s">
        <v>65</v>
      </c>
      <c r="I1580" s="211" t="s">
        <v>39</v>
      </c>
      <c r="J1580" s="225">
        <v>42898</v>
      </c>
      <c r="K1580" s="226">
        <v>42808</v>
      </c>
      <c r="L1580" s="211" t="s">
        <v>46</v>
      </c>
      <c r="M1580" s="226">
        <v>42898</v>
      </c>
      <c r="N1580" s="227">
        <v>50000</v>
      </c>
      <c r="O1580" s="373">
        <f t="shared" si="24"/>
        <v>0.05</v>
      </c>
      <c r="P1580" s="356">
        <v>12</v>
      </c>
      <c r="Q1580" s="225">
        <v>42810</v>
      </c>
      <c r="R1580" s="228" t="s">
        <v>125</v>
      </c>
      <c r="S1580" s="229" t="s">
        <v>8</v>
      </c>
      <c r="T1580" s="211" t="s">
        <v>162</v>
      </c>
      <c r="U1580" s="211" t="s">
        <v>7199</v>
      </c>
      <c r="V1580" s="211" t="s">
        <v>7401</v>
      </c>
      <c r="W1580" s="211" t="s">
        <v>7201</v>
      </c>
      <c r="Y1580" s="374" t="s">
        <v>7201</v>
      </c>
    </row>
    <row r="1581" spans="1:25" x14ac:dyDescent="0.25">
      <c r="A1581" s="340" t="s">
        <v>1651</v>
      </c>
      <c r="B1581" s="229" t="s">
        <v>57</v>
      </c>
      <c r="C1581" s="229" t="s">
        <v>98</v>
      </c>
      <c r="D1581" s="229" t="s">
        <v>1652</v>
      </c>
      <c r="E1581" s="229" t="s">
        <v>1653</v>
      </c>
      <c r="F1581" s="62" t="s">
        <v>26</v>
      </c>
      <c r="G1581" s="62" t="str">
        <f>_xlfn.IFNA(VLOOKUP($A1581,'Engaged Deals'!$A:$J,2,FALSE),"No")</f>
        <v>No</v>
      </c>
      <c r="H1581" s="62" t="s">
        <v>66</v>
      </c>
      <c r="I1581" s="229" t="s">
        <v>32</v>
      </c>
      <c r="J1581" s="341">
        <v>43007</v>
      </c>
      <c r="K1581" s="342" t="s">
        <v>1654</v>
      </c>
      <c r="L1581" s="229" t="s">
        <v>47</v>
      </c>
      <c r="M1581" s="341">
        <v>43007</v>
      </c>
      <c r="N1581" s="343">
        <v>250000</v>
      </c>
      <c r="O1581" s="373">
        <f t="shared" si="24"/>
        <v>0.25</v>
      </c>
      <c r="P1581" s="344">
        <v>1</v>
      </c>
      <c r="Q1581" s="345" t="s">
        <v>7102</v>
      </c>
      <c r="R1581" s="346" t="s">
        <v>292</v>
      </c>
      <c r="S1581" s="229" t="s">
        <v>14</v>
      </c>
      <c r="T1581" s="229" t="s">
        <v>911</v>
      </c>
      <c r="U1581" s="229" t="s">
        <v>1655</v>
      </c>
      <c r="V1581" s="229" t="s">
        <v>106</v>
      </c>
      <c r="W1581" s="229" t="s">
        <v>435</v>
      </c>
      <c r="Y1581" s="374" t="s">
        <v>7201</v>
      </c>
    </row>
    <row r="1582" spans="1:25" x14ac:dyDescent="0.25">
      <c r="A1582" s="381" t="s">
        <v>4712</v>
      </c>
      <c r="B1582" s="381" t="s">
        <v>57</v>
      </c>
      <c r="C1582" s="381" t="s">
        <v>391</v>
      </c>
      <c r="D1582" s="381" t="s">
        <v>4713</v>
      </c>
      <c r="E1582" s="381" t="s">
        <v>4714</v>
      </c>
      <c r="F1582" s="62" t="s">
        <v>26</v>
      </c>
      <c r="G1582" s="62" t="str">
        <f>_xlfn.IFNA(VLOOKUP($A1582,'Engaged Deals'!$A:$J,2,FALSE),"No")</f>
        <v>No</v>
      </c>
      <c r="H1582" s="62" t="s">
        <v>68</v>
      </c>
      <c r="I1582" s="381" t="s">
        <v>32</v>
      </c>
      <c r="J1582" s="388">
        <v>42807</v>
      </c>
      <c r="K1582" s="393" t="s">
        <v>4715</v>
      </c>
      <c r="L1582" s="381" t="s">
        <v>4686</v>
      </c>
      <c r="M1582" s="398">
        <v>42807</v>
      </c>
      <c r="N1582" s="401">
        <v>5000</v>
      </c>
      <c r="O1582" s="373">
        <f t="shared" si="24"/>
        <v>5.0000000000000001E-3</v>
      </c>
      <c r="P1582" s="406">
        <v>1</v>
      </c>
      <c r="Q1582" s="398" t="s">
        <v>113</v>
      </c>
      <c r="R1582" s="381" t="s">
        <v>578</v>
      </c>
      <c r="S1582" s="381" t="s">
        <v>12</v>
      </c>
      <c r="T1582" s="381" t="s">
        <v>681</v>
      </c>
      <c r="U1582" s="381" t="s">
        <v>2571</v>
      </c>
      <c r="V1582" s="381" t="s">
        <v>5627</v>
      </c>
      <c r="W1582" s="381"/>
      <c r="Y1582" s="374" t="s">
        <v>7201</v>
      </c>
    </row>
    <row r="1583" spans="1:25" x14ac:dyDescent="0.25">
      <c r="A1583" s="340" t="s">
        <v>1792</v>
      </c>
      <c r="B1583" s="229" t="s">
        <v>62</v>
      </c>
      <c r="C1583" s="229" t="s">
        <v>429</v>
      </c>
      <c r="D1583" s="229" t="s">
        <v>1793</v>
      </c>
      <c r="E1583" s="229" t="s">
        <v>316</v>
      </c>
      <c r="F1583" s="62" t="s">
        <v>25</v>
      </c>
      <c r="G1583" s="62" t="str">
        <f>_xlfn.IFNA(VLOOKUP($A1583,'Engaged Deals'!$A:$J,2,FALSE),"No")</f>
        <v>No</v>
      </c>
      <c r="H1583" s="62" t="s">
        <v>66</v>
      </c>
      <c r="I1583" s="229" t="s">
        <v>35</v>
      </c>
      <c r="J1583" s="341">
        <v>42984</v>
      </c>
      <c r="K1583" s="342" t="s">
        <v>1794</v>
      </c>
      <c r="L1583" s="229" t="s">
        <v>47</v>
      </c>
      <c r="M1583" s="341">
        <v>42998</v>
      </c>
      <c r="N1583" s="343">
        <v>209307</v>
      </c>
      <c r="O1583" s="373">
        <f t="shared" si="24"/>
        <v>0.20930699999999999</v>
      </c>
      <c r="P1583" s="344">
        <v>1</v>
      </c>
      <c r="Q1583" s="345" t="s">
        <v>7102</v>
      </c>
      <c r="R1583" s="346" t="s">
        <v>103</v>
      </c>
      <c r="S1583" s="229" t="s">
        <v>7</v>
      </c>
      <c r="T1583" s="229" t="s">
        <v>1795</v>
      </c>
      <c r="U1583" s="229" t="s">
        <v>1796</v>
      </c>
      <c r="V1583" s="229" t="s">
        <v>6346</v>
      </c>
      <c r="W1583" s="229" t="s">
        <v>167</v>
      </c>
      <c r="Y1583" s="374" t="s">
        <v>7201</v>
      </c>
    </row>
    <row r="1584" spans="1:25" x14ac:dyDescent="0.25">
      <c r="A1584" s="340" t="s">
        <v>2227</v>
      </c>
      <c r="B1584" s="229" t="s">
        <v>58</v>
      </c>
      <c r="C1584" s="229" t="s">
        <v>58</v>
      </c>
      <c r="D1584" s="229" t="s">
        <v>2228</v>
      </c>
      <c r="E1584" s="229" t="s">
        <v>2229</v>
      </c>
      <c r="F1584" s="62" t="s">
        <v>28</v>
      </c>
      <c r="G1584" s="62" t="str">
        <f>_xlfn.IFNA(VLOOKUP($A1584,'Engaged Deals'!$A:$J,2,FALSE),"No")</f>
        <v>No</v>
      </c>
      <c r="H1584" s="62" t="s">
        <v>65</v>
      </c>
      <c r="I1584" s="229" t="s">
        <v>34</v>
      </c>
      <c r="J1584" s="341">
        <v>42855</v>
      </c>
      <c r="K1584" s="342" t="s">
        <v>2230</v>
      </c>
      <c r="L1584" s="229" t="s">
        <v>47</v>
      </c>
      <c r="M1584" s="345">
        <v>42855</v>
      </c>
      <c r="N1584" s="343">
        <v>171428</v>
      </c>
      <c r="O1584" s="373">
        <f t="shared" si="24"/>
        <v>0.171428</v>
      </c>
      <c r="P1584" s="344">
        <v>6</v>
      </c>
      <c r="Q1584" s="345" t="s">
        <v>113</v>
      </c>
      <c r="R1584" s="346" t="s">
        <v>292</v>
      </c>
      <c r="S1584" s="229" t="s">
        <v>8</v>
      </c>
      <c r="T1584" s="229" t="s">
        <v>104</v>
      </c>
      <c r="U1584" s="229" t="s">
        <v>105</v>
      </c>
      <c r="V1584" s="229" t="s">
        <v>5950</v>
      </c>
      <c r="W1584" s="229" t="s">
        <v>757</v>
      </c>
      <c r="Y1584" s="374" t="s">
        <v>7201</v>
      </c>
    </row>
    <row r="1585" spans="1:25" x14ac:dyDescent="0.25">
      <c r="A1585" s="340" t="s">
        <v>796</v>
      </c>
      <c r="B1585" s="229" t="s">
        <v>60</v>
      </c>
      <c r="C1585" s="229" t="s">
        <v>377</v>
      </c>
      <c r="D1585" s="229" t="s">
        <v>797</v>
      </c>
      <c r="E1585" s="229" t="s">
        <v>798</v>
      </c>
      <c r="F1585" s="62" t="s">
        <v>26</v>
      </c>
      <c r="G1585" s="62" t="str">
        <f>_xlfn.IFNA(VLOOKUP($A1585,'Engaged Deals'!$A:$J,2,FALSE),"No")</f>
        <v>No</v>
      </c>
      <c r="H1585" s="62" t="s">
        <v>65</v>
      </c>
      <c r="I1585" s="229" t="s">
        <v>32</v>
      </c>
      <c r="J1585" s="341">
        <v>42901</v>
      </c>
      <c r="K1585" s="342" t="s">
        <v>799</v>
      </c>
      <c r="L1585" s="229" t="s">
        <v>48</v>
      </c>
      <c r="M1585" s="345">
        <v>42901</v>
      </c>
      <c r="N1585" s="343">
        <v>500000</v>
      </c>
      <c r="O1585" s="373">
        <f t="shared" si="24"/>
        <v>0.5</v>
      </c>
      <c r="P1585" s="344">
        <v>6</v>
      </c>
      <c r="Q1585" s="345" t="s">
        <v>5543</v>
      </c>
      <c r="R1585" s="346" t="s">
        <v>211</v>
      </c>
      <c r="S1585" s="229" t="s">
        <v>8</v>
      </c>
      <c r="T1585" s="229" t="s">
        <v>104</v>
      </c>
      <c r="U1585" s="229" t="s">
        <v>105</v>
      </c>
      <c r="V1585" s="229" t="s">
        <v>5790</v>
      </c>
      <c r="W1585" s="229" t="s">
        <v>221</v>
      </c>
      <c r="Y1585" s="374" t="s">
        <v>7201</v>
      </c>
    </row>
    <row r="1586" spans="1:25" x14ac:dyDescent="0.25">
      <c r="A1586" s="340" t="s">
        <v>6693</v>
      </c>
      <c r="B1586" s="229" t="s">
        <v>56</v>
      </c>
      <c r="C1586" s="229" t="s">
        <v>124</v>
      </c>
      <c r="D1586" s="229" t="s">
        <v>6694</v>
      </c>
      <c r="E1586" s="229" t="s">
        <v>316</v>
      </c>
      <c r="F1586" s="62" t="s">
        <v>28</v>
      </c>
      <c r="G1586" s="62" t="str">
        <f>_xlfn.IFNA(VLOOKUP($A1586,'Engaged Deals'!$A:$J,2,FALSE),"No")</f>
        <v>No</v>
      </c>
      <c r="H1586" s="62" t="s">
        <v>65</v>
      </c>
      <c r="I1586" s="229" t="s">
        <v>34</v>
      </c>
      <c r="J1586" s="341">
        <v>42908</v>
      </c>
      <c r="K1586" s="342" t="s">
        <v>6844</v>
      </c>
      <c r="L1586" s="229" t="s">
        <v>47</v>
      </c>
      <c r="M1586" s="345">
        <v>42908</v>
      </c>
      <c r="N1586" s="343">
        <v>23333</v>
      </c>
      <c r="O1586" s="373">
        <f t="shared" si="24"/>
        <v>2.3333E-2</v>
      </c>
      <c r="P1586" s="344">
        <v>12</v>
      </c>
      <c r="Q1586" s="345" t="s">
        <v>6513</v>
      </c>
      <c r="R1586" s="346" t="s">
        <v>103</v>
      </c>
      <c r="S1586" s="229" t="s">
        <v>7</v>
      </c>
      <c r="T1586" s="229" t="s">
        <v>477</v>
      </c>
      <c r="U1586" s="229" t="s">
        <v>1996</v>
      </c>
      <c r="V1586" s="229" t="s">
        <v>6845</v>
      </c>
      <c r="W1586" s="229" t="s">
        <v>356</v>
      </c>
      <c r="Y1586" s="374" t="s">
        <v>7201</v>
      </c>
    </row>
    <row r="1587" spans="1:25" x14ac:dyDescent="0.25">
      <c r="A1587" s="340" t="s">
        <v>7023</v>
      </c>
      <c r="B1587" s="229" t="s">
        <v>57</v>
      </c>
      <c r="C1587" s="229" t="s">
        <v>147</v>
      </c>
      <c r="D1587" s="229" t="s">
        <v>7024</v>
      </c>
      <c r="E1587" s="229" t="s">
        <v>7025</v>
      </c>
      <c r="F1587" s="62" t="s">
        <v>27</v>
      </c>
      <c r="G1587" s="62" t="str">
        <f>_xlfn.IFNA(VLOOKUP($A1587,'Engaged Deals'!$A:$J,2,FALSE),"No")</f>
        <v>No</v>
      </c>
      <c r="H1587" s="62" t="s">
        <v>67</v>
      </c>
      <c r="I1587" s="229" t="s">
        <v>39</v>
      </c>
      <c r="J1587" s="341">
        <v>43035</v>
      </c>
      <c r="K1587" s="342" t="s">
        <v>7083</v>
      </c>
      <c r="L1587" s="229" t="s">
        <v>46</v>
      </c>
      <c r="M1587" s="345">
        <v>43035</v>
      </c>
      <c r="N1587" s="343">
        <v>30000</v>
      </c>
      <c r="O1587" s="373">
        <f t="shared" si="24"/>
        <v>0.03</v>
      </c>
      <c r="P1587" s="344">
        <v>12</v>
      </c>
      <c r="Q1587" s="345" t="s">
        <v>6513</v>
      </c>
      <c r="R1587" s="346" t="s">
        <v>125</v>
      </c>
      <c r="S1587" s="199" t="s">
        <v>7</v>
      </c>
      <c r="T1587" s="229" t="s">
        <v>477</v>
      </c>
      <c r="U1587" s="229"/>
      <c r="V1587" s="229" t="s">
        <v>7084</v>
      </c>
      <c r="W1587" s="229"/>
      <c r="Y1587" s="374" t="s">
        <v>7201</v>
      </c>
    </row>
    <row r="1588" spans="1:25" x14ac:dyDescent="0.25">
      <c r="A1588" s="340" t="s">
        <v>3569</v>
      </c>
      <c r="B1588" s="229" t="s">
        <v>56</v>
      </c>
      <c r="C1588" s="229" t="s">
        <v>117</v>
      </c>
      <c r="D1588" s="229" t="s">
        <v>2863</v>
      </c>
      <c r="E1588" s="229" t="s">
        <v>3570</v>
      </c>
      <c r="F1588" s="62" t="s">
        <v>25</v>
      </c>
      <c r="G1588" s="62" t="str">
        <f>_xlfn.IFNA(VLOOKUP($A1588,'Engaged Deals'!$A:$J,2,FALSE),"No")</f>
        <v>No</v>
      </c>
      <c r="H1588" s="62" t="s">
        <v>65</v>
      </c>
      <c r="I1588" s="229" t="s">
        <v>41</v>
      </c>
      <c r="J1588" s="341">
        <v>42853</v>
      </c>
      <c r="K1588" s="342" t="s">
        <v>3571</v>
      </c>
      <c r="L1588" s="229" t="s">
        <v>47</v>
      </c>
      <c r="M1588" s="345">
        <v>42853</v>
      </c>
      <c r="N1588" s="343">
        <v>75000</v>
      </c>
      <c r="O1588" s="373">
        <f t="shared" si="24"/>
        <v>7.4999999999999997E-2</v>
      </c>
      <c r="P1588" s="344">
        <v>12</v>
      </c>
      <c r="Q1588" s="345" t="s">
        <v>7332</v>
      </c>
      <c r="R1588" s="346" t="s">
        <v>292</v>
      </c>
      <c r="S1588" s="229" t="s">
        <v>9</v>
      </c>
      <c r="T1588" s="229" t="s">
        <v>184</v>
      </c>
      <c r="U1588" s="229" t="s">
        <v>185</v>
      </c>
      <c r="V1588" s="229" t="s">
        <v>5558</v>
      </c>
      <c r="W1588" s="229" t="s">
        <v>356</v>
      </c>
      <c r="Y1588" s="374" t="s">
        <v>7201</v>
      </c>
    </row>
    <row r="1589" spans="1:25" x14ac:dyDescent="0.25">
      <c r="A1589" s="229" t="s">
        <v>1758</v>
      </c>
      <c r="B1589" s="229" t="s">
        <v>57</v>
      </c>
      <c r="C1589" s="229" t="s">
        <v>147</v>
      </c>
      <c r="D1589" s="229" t="s">
        <v>1759</v>
      </c>
      <c r="E1589" s="229" t="s">
        <v>5479</v>
      </c>
      <c r="F1589" s="62" t="s">
        <v>26</v>
      </c>
      <c r="G1589" s="62" t="str">
        <f>_xlfn.IFNA(VLOOKUP($A1589,'Engaged Deals'!$A:$J,2,FALSE),"No")</f>
        <v>No</v>
      </c>
      <c r="H1589" s="62" t="s">
        <v>68</v>
      </c>
      <c r="I1589" s="229" t="s">
        <v>32</v>
      </c>
      <c r="J1589" s="341">
        <v>42824</v>
      </c>
      <c r="K1589" s="342" t="s">
        <v>1760</v>
      </c>
      <c r="L1589" s="229" t="s">
        <v>48</v>
      </c>
      <c r="M1589" s="345">
        <v>42824</v>
      </c>
      <c r="N1589" s="343">
        <v>222573</v>
      </c>
      <c r="O1589" s="373">
        <f t="shared" si="24"/>
        <v>0.22257299999999999</v>
      </c>
      <c r="P1589" s="346">
        <v>12</v>
      </c>
      <c r="Q1589" s="345" t="s">
        <v>7102</v>
      </c>
      <c r="R1589" s="229" t="s">
        <v>211</v>
      </c>
      <c r="S1589" s="199" t="s">
        <v>8</v>
      </c>
      <c r="T1589" s="229" t="s">
        <v>104</v>
      </c>
      <c r="U1589" s="229" t="s">
        <v>105</v>
      </c>
      <c r="V1589" s="229" t="s">
        <v>5522</v>
      </c>
      <c r="W1589" s="229" t="s">
        <v>667</v>
      </c>
      <c r="Y1589" s="374" t="s">
        <v>7201</v>
      </c>
    </row>
    <row r="1590" spans="1:25" x14ac:dyDescent="0.25">
      <c r="A1590" s="340" t="s">
        <v>687</v>
      </c>
      <c r="B1590" s="229" t="s">
        <v>57</v>
      </c>
      <c r="C1590" s="229" t="s">
        <v>182</v>
      </c>
      <c r="D1590" s="229" t="s">
        <v>688</v>
      </c>
      <c r="E1590" s="229" t="s">
        <v>689</v>
      </c>
      <c r="F1590" s="62" t="s">
        <v>28</v>
      </c>
      <c r="G1590" s="62" t="str">
        <f>_xlfn.IFNA(VLOOKUP($A1590,'Engaged Deals'!$A:$J,2,FALSE),"No")</f>
        <v>Yes</v>
      </c>
      <c r="H1590" s="62" t="s">
        <v>65</v>
      </c>
      <c r="I1590" s="229" t="s">
        <v>36</v>
      </c>
      <c r="J1590" s="341">
        <v>42909</v>
      </c>
      <c r="K1590" s="342" t="s">
        <v>690</v>
      </c>
      <c r="L1590" s="229" t="s">
        <v>47</v>
      </c>
      <c r="M1590" s="345">
        <v>42909</v>
      </c>
      <c r="N1590" s="343">
        <v>650000</v>
      </c>
      <c r="O1590" s="373">
        <f t="shared" si="24"/>
        <v>0.65</v>
      </c>
      <c r="P1590" s="344">
        <v>6</v>
      </c>
      <c r="Q1590" s="345" t="s">
        <v>7102</v>
      </c>
      <c r="R1590" s="346" t="s">
        <v>103</v>
      </c>
      <c r="S1590" s="229" t="s">
        <v>8</v>
      </c>
      <c r="T1590" s="229" t="s">
        <v>104</v>
      </c>
      <c r="U1590" s="229" t="s">
        <v>105</v>
      </c>
      <c r="V1590" s="229" t="s">
        <v>6717</v>
      </c>
      <c r="W1590" s="229" t="s">
        <v>186</v>
      </c>
      <c r="Y1590" s="374" t="s">
        <v>7201</v>
      </c>
    </row>
    <row r="1591" spans="1:25" x14ac:dyDescent="0.25">
      <c r="A1591" s="340" t="s">
        <v>3246</v>
      </c>
      <c r="B1591" s="229" t="s">
        <v>57</v>
      </c>
      <c r="C1591" s="229" t="s">
        <v>98</v>
      </c>
      <c r="D1591" s="229" t="s">
        <v>3247</v>
      </c>
      <c r="E1591" s="229" t="s">
        <v>3248</v>
      </c>
      <c r="F1591" s="62" t="s">
        <v>27</v>
      </c>
      <c r="G1591" s="62" t="str">
        <f>_xlfn.IFNA(VLOOKUP($A1591,'Engaged Deals'!$A:$J,2,FALSE),"No")</f>
        <v>No</v>
      </c>
      <c r="H1591" s="62" t="s">
        <v>66</v>
      </c>
      <c r="I1591" s="229" t="s">
        <v>39</v>
      </c>
      <c r="J1591" s="341">
        <v>42992</v>
      </c>
      <c r="K1591" s="342" t="s">
        <v>3249</v>
      </c>
      <c r="L1591" s="229" t="s">
        <v>46</v>
      </c>
      <c r="M1591" s="341">
        <v>42992</v>
      </c>
      <c r="N1591" s="343">
        <v>100000</v>
      </c>
      <c r="O1591" s="373">
        <f t="shared" si="24"/>
        <v>0.1</v>
      </c>
      <c r="P1591" s="344">
        <v>12</v>
      </c>
      <c r="Q1591" s="345" t="s">
        <v>826</v>
      </c>
      <c r="R1591" s="346" t="s">
        <v>125</v>
      </c>
      <c r="S1591" s="229" t="s">
        <v>8</v>
      </c>
      <c r="T1591" s="229" t="s">
        <v>104</v>
      </c>
      <c r="U1591" s="229" t="s">
        <v>105</v>
      </c>
      <c r="V1591" s="229" t="s">
        <v>106</v>
      </c>
      <c r="W1591" s="229" t="s">
        <v>667</v>
      </c>
      <c r="Y1591" s="374" t="s">
        <v>7201</v>
      </c>
    </row>
    <row r="1592" spans="1:25" x14ac:dyDescent="0.25">
      <c r="A1592" s="340" t="s">
        <v>2036</v>
      </c>
      <c r="B1592" s="229" t="s">
        <v>57</v>
      </c>
      <c r="C1592" s="229" t="s">
        <v>147</v>
      </c>
      <c r="D1592" s="229" t="s">
        <v>2037</v>
      </c>
      <c r="E1592" s="229" t="s">
        <v>1005</v>
      </c>
      <c r="F1592" s="62" t="s">
        <v>25</v>
      </c>
      <c r="G1592" s="62" t="str">
        <f>_xlfn.IFNA(VLOOKUP($A1592,'Engaged Deals'!$A:$J,2,FALSE),"No")</f>
        <v>No</v>
      </c>
      <c r="H1592" s="62" t="s">
        <v>66</v>
      </c>
      <c r="I1592" s="229" t="s">
        <v>35</v>
      </c>
      <c r="J1592" s="341">
        <v>43000</v>
      </c>
      <c r="K1592" s="342" t="s">
        <v>2038</v>
      </c>
      <c r="L1592" s="229" t="s">
        <v>46</v>
      </c>
      <c r="M1592" s="341">
        <v>43000</v>
      </c>
      <c r="N1592" s="343">
        <v>200000</v>
      </c>
      <c r="O1592" s="373">
        <f t="shared" si="24"/>
        <v>0.2</v>
      </c>
      <c r="P1592" s="344">
        <v>12</v>
      </c>
      <c r="Q1592" s="345" t="s">
        <v>1597</v>
      </c>
      <c r="R1592" s="346" t="s">
        <v>103</v>
      </c>
      <c r="S1592" s="229" t="s">
        <v>8</v>
      </c>
      <c r="T1592" s="229" t="s">
        <v>104</v>
      </c>
      <c r="U1592" s="229" t="s">
        <v>105</v>
      </c>
      <c r="V1592" s="229" t="s">
        <v>6347</v>
      </c>
      <c r="W1592" s="229"/>
      <c r="Y1592" s="374" t="s">
        <v>7201</v>
      </c>
    </row>
    <row r="1593" spans="1:25" x14ac:dyDescent="0.25">
      <c r="A1593" s="340" t="s">
        <v>4148</v>
      </c>
      <c r="B1593" s="229" t="s">
        <v>56</v>
      </c>
      <c r="C1593" s="229" t="s">
        <v>124</v>
      </c>
      <c r="D1593" s="229" t="s">
        <v>4149</v>
      </c>
      <c r="E1593" s="229" t="s">
        <v>4150</v>
      </c>
      <c r="F1593" s="62" t="s">
        <v>27</v>
      </c>
      <c r="G1593" s="62" t="str">
        <f>_xlfn.IFNA(VLOOKUP($A1593,'Engaged Deals'!$A:$J,2,FALSE),"No")</f>
        <v>No</v>
      </c>
      <c r="H1593" s="62" t="s">
        <v>67</v>
      </c>
      <c r="I1593" s="229" t="s">
        <v>39</v>
      </c>
      <c r="J1593" s="341">
        <v>43098</v>
      </c>
      <c r="K1593" s="342" t="s">
        <v>4151</v>
      </c>
      <c r="L1593" s="229" t="s">
        <v>46</v>
      </c>
      <c r="M1593" s="345">
        <v>43098</v>
      </c>
      <c r="N1593" s="343">
        <v>33334</v>
      </c>
      <c r="O1593" s="373">
        <f t="shared" si="24"/>
        <v>3.3334000000000003E-2</v>
      </c>
      <c r="P1593" s="344">
        <v>12</v>
      </c>
      <c r="Q1593" s="345" t="s">
        <v>361</v>
      </c>
      <c r="R1593" s="346" t="s">
        <v>125</v>
      </c>
      <c r="S1593" s="229" t="s">
        <v>8</v>
      </c>
      <c r="T1593" s="229" t="s">
        <v>134</v>
      </c>
      <c r="U1593" s="229" t="s">
        <v>5491</v>
      </c>
      <c r="V1593" s="229" t="s">
        <v>6232</v>
      </c>
      <c r="W1593" s="229" t="s">
        <v>435</v>
      </c>
      <c r="Y1593" s="374" t="s">
        <v>7201</v>
      </c>
    </row>
    <row r="1594" spans="1:25" x14ac:dyDescent="0.25">
      <c r="A1594" s="348" t="s">
        <v>7506</v>
      </c>
      <c r="B1594" s="349" t="s">
        <v>57</v>
      </c>
      <c r="C1594" s="349" t="s">
        <v>775</v>
      </c>
      <c r="D1594" s="349" t="s">
        <v>7507</v>
      </c>
      <c r="E1594" s="349" t="s">
        <v>7508</v>
      </c>
      <c r="F1594" s="62" t="s">
        <v>27</v>
      </c>
      <c r="G1594" s="62" t="str">
        <f>_xlfn.IFNA(VLOOKUP($A1594,'Engaged Deals'!$A:$J,2,FALSE),"No")</f>
        <v>No</v>
      </c>
      <c r="H1594" s="62" t="s">
        <v>66</v>
      </c>
      <c r="I1594" s="349" t="s">
        <v>39</v>
      </c>
      <c r="J1594" s="350">
        <v>43008</v>
      </c>
      <c r="K1594" s="351" t="s">
        <v>7509</v>
      </c>
      <c r="L1594" s="349" t="s">
        <v>47</v>
      </c>
      <c r="M1594" s="350">
        <v>43008</v>
      </c>
      <c r="N1594" s="352">
        <v>500000</v>
      </c>
      <c r="O1594" s="373">
        <f t="shared" si="24"/>
        <v>0.5</v>
      </c>
      <c r="P1594" s="353">
        <v>12</v>
      </c>
      <c r="Q1594" s="354" t="s">
        <v>7101</v>
      </c>
      <c r="R1594" s="355" t="s">
        <v>125</v>
      </c>
      <c r="S1594" s="349" t="s">
        <v>8</v>
      </c>
      <c r="T1594" s="349" t="s">
        <v>104</v>
      </c>
      <c r="U1594" s="349" t="s">
        <v>105</v>
      </c>
      <c r="V1594" s="229" t="s">
        <v>5549</v>
      </c>
      <c r="W1594" s="229" t="s">
        <v>313</v>
      </c>
      <c r="Y1594" s="374" t="s">
        <v>7201</v>
      </c>
    </row>
    <row r="1595" spans="1:25" x14ac:dyDescent="0.25">
      <c r="A1595" s="340" t="s">
        <v>2529</v>
      </c>
      <c r="B1595" s="229" t="s">
        <v>62</v>
      </c>
      <c r="C1595" s="229" t="s">
        <v>1065</v>
      </c>
      <c r="D1595" s="229" t="s">
        <v>2530</v>
      </c>
      <c r="E1595" s="229" t="s">
        <v>316</v>
      </c>
      <c r="F1595" s="62" t="s">
        <v>25</v>
      </c>
      <c r="G1595" s="62" t="str">
        <f>_xlfn.IFNA(VLOOKUP($A1595,'Engaged Deals'!$A:$J,2,FALSE),"No")</f>
        <v>No</v>
      </c>
      <c r="H1595" s="62" t="s">
        <v>66</v>
      </c>
      <c r="I1595" s="229" t="s">
        <v>41</v>
      </c>
      <c r="J1595" s="341">
        <v>42992</v>
      </c>
      <c r="K1595" s="342" t="s">
        <v>2531</v>
      </c>
      <c r="L1595" s="229" t="s">
        <v>47</v>
      </c>
      <c r="M1595" s="341">
        <v>42992</v>
      </c>
      <c r="N1595" s="343">
        <v>150000</v>
      </c>
      <c r="O1595" s="373">
        <f t="shared" si="24"/>
        <v>0.15</v>
      </c>
      <c r="P1595" s="344">
        <v>12</v>
      </c>
      <c r="Q1595" s="345" t="s">
        <v>7101</v>
      </c>
      <c r="R1595" s="346" t="s">
        <v>125</v>
      </c>
      <c r="S1595" s="229" t="s">
        <v>7</v>
      </c>
      <c r="T1595" s="229" t="s">
        <v>477</v>
      </c>
      <c r="U1595" s="229" t="s">
        <v>1138</v>
      </c>
      <c r="V1595" s="229" t="s">
        <v>5556</v>
      </c>
      <c r="W1595" s="229" t="s">
        <v>313</v>
      </c>
      <c r="Y1595" s="374" t="s">
        <v>7201</v>
      </c>
    </row>
    <row r="1596" spans="1:25" x14ac:dyDescent="0.25">
      <c r="A1596" s="340" t="s">
        <v>4876</v>
      </c>
      <c r="B1596" s="229" t="s">
        <v>56</v>
      </c>
      <c r="C1596" s="229" t="s">
        <v>124</v>
      </c>
      <c r="D1596" s="229" t="s">
        <v>4877</v>
      </c>
      <c r="E1596" s="229" t="s">
        <v>4878</v>
      </c>
      <c r="F1596" s="62" t="s">
        <v>26</v>
      </c>
      <c r="G1596" s="62" t="str">
        <f>_xlfn.IFNA(VLOOKUP($A1596,'Engaged Deals'!$A:$J,2,FALSE),"No")</f>
        <v>No</v>
      </c>
      <c r="H1596" s="62" t="s">
        <v>66</v>
      </c>
      <c r="I1596" s="229" t="s">
        <v>32</v>
      </c>
      <c r="J1596" s="341">
        <v>42964</v>
      </c>
      <c r="K1596" s="342" t="s">
        <v>4879</v>
      </c>
      <c r="L1596" s="229" t="s">
        <v>46</v>
      </c>
      <c r="M1596" s="346"/>
      <c r="N1596" s="343"/>
      <c r="O1596" s="373">
        <f t="shared" si="24"/>
        <v>0</v>
      </c>
      <c r="P1596" s="344"/>
      <c r="Q1596" s="345"/>
      <c r="R1596" s="346"/>
      <c r="S1596" s="229"/>
      <c r="T1596" s="229"/>
      <c r="U1596" s="229"/>
      <c r="V1596" s="229" t="s">
        <v>6412</v>
      </c>
      <c r="W1596" s="229"/>
      <c r="Y1596" s="374" t="s">
        <v>7201</v>
      </c>
    </row>
    <row r="1597" spans="1:25" x14ac:dyDescent="0.25">
      <c r="A1597" s="340" t="s">
        <v>2372</v>
      </c>
      <c r="B1597" s="229" t="s">
        <v>56</v>
      </c>
      <c r="C1597" s="229" t="s">
        <v>117</v>
      </c>
      <c r="D1597" s="229" t="s">
        <v>2373</v>
      </c>
      <c r="E1597" s="229" t="s">
        <v>2374</v>
      </c>
      <c r="F1597" s="62" t="s">
        <v>28</v>
      </c>
      <c r="G1597" s="62" t="str">
        <f>_xlfn.IFNA(VLOOKUP($A1597,'Engaged Deals'!$A:$J,2,FALSE),"No")</f>
        <v>No</v>
      </c>
      <c r="H1597" s="62" t="s">
        <v>65</v>
      </c>
      <c r="I1597" s="229" t="s">
        <v>34</v>
      </c>
      <c r="J1597" s="341">
        <v>42872</v>
      </c>
      <c r="K1597" s="342" t="s">
        <v>2375</v>
      </c>
      <c r="L1597" s="229" t="s">
        <v>46</v>
      </c>
      <c r="M1597" s="345">
        <v>42887</v>
      </c>
      <c r="N1597" s="343">
        <v>150000</v>
      </c>
      <c r="O1597" s="373">
        <f t="shared" si="24"/>
        <v>0.15</v>
      </c>
      <c r="P1597" s="344">
        <v>2</v>
      </c>
      <c r="Q1597" s="345" t="s">
        <v>826</v>
      </c>
      <c r="R1597" s="346" t="s">
        <v>103</v>
      </c>
      <c r="S1597" s="229" t="s">
        <v>8</v>
      </c>
      <c r="T1597" s="229" t="s">
        <v>104</v>
      </c>
      <c r="U1597" s="229"/>
      <c r="V1597" s="229" t="s">
        <v>5965</v>
      </c>
      <c r="W1597" s="229" t="s">
        <v>2376</v>
      </c>
      <c r="Y1597" s="374" t="s">
        <v>7201</v>
      </c>
    </row>
    <row r="1598" spans="1:25" x14ac:dyDescent="0.25">
      <c r="A1598" s="211" t="s">
        <v>7314</v>
      </c>
      <c r="B1598" s="211" t="s">
        <v>56</v>
      </c>
      <c r="C1598" s="211" t="s">
        <v>117</v>
      </c>
      <c r="D1598" s="211" t="s">
        <v>7315</v>
      </c>
      <c r="E1598" s="211" t="s">
        <v>7316</v>
      </c>
      <c r="F1598" s="62" t="s">
        <v>25</v>
      </c>
      <c r="G1598" s="62" t="str">
        <f>_xlfn.IFNA(VLOOKUP($A1598,'Engaged Deals'!$A:$J,2,FALSE),"No")</f>
        <v>No</v>
      </c>
      <c r="H1598" s="62" t="s">
        <v>65</v>
      </c>
      <c r="I1598" s="211" t="s">
        <v>41</v>
      </c>
      <c r="J1598" s="225">
        <v>42884</v>
      </c>
      <c r="K1598" s="226">
        <v>42794</v>
      </c>
      <c r="L1598" s="211" t="s">
        <v>47</v>
      </c>
      <c r="M1598" s="226">
        <v>42884</v>
      </c>
      <c r="N1598" s="227">
        <v>100000</v>
      </c>
      <c r="O1598" s="373">
        <f t="shared" si="24"/>
        <v>0.1</v>
      </c>
      <c r="P1598" s="356">
        <v>12</v>
      </c>
      <c r="Q1598" s="225">
        <v>42803</v>
      </c>
      <c r="R1598" s="228" t="s">
        <v>292</v>
      </c>
      <c r="S1598" s="229" t="s">
        <v>9</v>
      </c>
      <c r="T1598" s="211" t="s">
        <v>7127</v>
      </c>
      <c r="U1598" s="211" t="s">
        <v>185</v>
      </c>
      <c r="V1598" s="211" t="s">
        <v>7317</v>
      </c>
      <c r="W1598" s="211" t="s">
        <v>6859</v>
      </c>
      <c r="Y1598" s="374" t="s">
        <v>7201</v>
      </c>
    </row>
    <row r="1599" spans="1:25" x14ac:dyDescent="0.25">
      <c r="A1599" s="340" t="s">
        <v>2368</v>
      </c>
      <c r="B1599" s="229" t="s">
        <v>60</v>
      </c>
      <c r="C1599" s="229" t="s">
        <v>805</v>
      </c>
      <c r="D1599" s="229" t="s">
        <v>2369</v>
      </c>
      <c r="E1599" s="229" t="s">
        <v>2370</v>
      </c>
      <c r="F1599" s="62" t="s">
        <v>24</v>
      </c>
      <c r="G1599" s="62" t="str">
        <f>_xlfn.IFNA(VLOOKUP($A1599,'Engaged Deals'!$A:$J,2,FALSE),"No")</f>
        <v>No</v>
      </c>
      <c r="H1599" s="62" t="s">
        <v>65</v>
      </c>
      <c r="I1599" s="229" t="s">
        <v>38</v>
      </c>
      <c r="J1599" s="341">
        <v>42916</v>
      </c>
      <c r="K1599" s="342" t="s">
        <v>2371</v>
      </c>
      <c r="L1599" s="229" t="s">
        <v>142</v>
      </c>
      <c r="M1599" s="345">
        <v>42916</v>
      </c>
      <c r="N1599" s="343">
        <v>150000</v>
      </c>
      <c r="O1599" s="373">
        <f t="shared" si="24"/>
        <v>0.15</v>
      </c>
      <c r="P1599" s="344">
        <v>1</v>
      </c>
      <c r="Q1599" s="345" t="s">
        <v>2035</v>
      </c>
      <c r="R1599" s="346" t="s">
        <v>125</v>
      </c>
      <c r="S1599" s="229" t="s">
        <v>13</v>
      </c>
      <c r="T1599" s="229" t="s">
        <v>126</v>
      </c>
      <c r="U1599" s="229"/>
      <c r="V1599" s="229" t="s">
        <v>5964</v>
      </c>
      <c r="W1599" s="229" t="s">
        <v>313</v>
      </c>
      <c r="Y1599" s="374" t="s">
        <v>7201</v>
      </c>
    </row>
    <row r="1600" spans="1:25" x14ac:dyDescent="0.25">
      <c r="A1600" s="340" t="s">
        <v>3830</v>
      </c>
      <c r="B1600" s="229" t="s">
        <v>57</v>
      </c>
      <c r="C1600" s="229" t="s">
        <v>147</v>
      </c>
      <c r="D1600" s="229" t="s">
        <v>3831</v>
      </c>
      <c r="E1600" s="229" t="s">
        <v>3832</v>
      </c>
      <c r="F1600" s="62" t="s">
        <v>26</v>
      </c>
      <c r="G1600" s="62" t="str">
        <f>_xlfn.IFNA(VLOOKUP($A1600,'Engaged Deals'!$A:$J,2,FALSE),"No")</f>
        <v>No</v>
      </c>
      <c r="H1600" s="62" t="s">
        <v>65</v>
      </c>
      <c r="I1600" s="229" t="s">
        <v>32</v>
      </c>
      <c r="J1600" s="341">
        <v>42884</v>
      </c>
      <c r="K1600" s="342" t="s">
        <v>3833</v>
      </c>
      <c r="L1600" s="229" t="s">
        <v>47</v>
      </c>
      <c r="M1600" s="345">
        <v>42884</v>
      </c>
      <c r="N1600" s="343">
        <v>50000</v>
      </c>
      <c r="O1600" s="373">
        <f t="shared" si="24"/>
        <v>0.05</v>
      </c>
      <c r="P1600" s="344">
        <v>12</v>
      </c>
      <c r="Q1600" s="345" t="s">
        <v>7102</v>
      </c>
      <c r="R1600" s="346" t="s">
        <v>125</v>
      </c>
      <c r="S1600" s="229" t="s">
        <v>7</v>
      </c>
      <c r="T1600" s="229" t="s">
        <v>921</v>
      </c>
      <c r="U1600" s="229" t="s">
        <v>1874</v>
      </c>
      <c r="V1600" s="229" t="s">
        <v>5610</v>
      </c>
      <c r="W1600" s="229" t="s">
        <v>313</v>
      </c>
      <c r="Y1600" s="374" t="s">
        <v>7201</v>
      </c>
    </row>
    <row r="1601" spans="1:25" x14ac:dyDescent="0.25">
      <c r="A1601" s="340" t="s">
        <v>570</v>
      </c>
      <c r="B1601" s="229" t="s">
        <v>60</v>
      </c>
      <c r="C1601" s="229" t="s">
        <v>138</v>
      </c>
      <c r="D1601" s="229" t="s">
        <v>571</v>
      </c>
      <c r="E1601" s="229" t="s">
        <v>316</v>
      </c>
      <c r="F1601" s="62" t="s">
        <v>27</v>
      </c>
      <c r="G1601" s="62" t="str">
        <f>_xlfn.IFNA(VLOOKUP($A1601,'Engaged Deals'!$A:$J,2,FALSE),"No")</f>
        <v>No</v>
      </c>
      <c r="H1601" s="62" t="s">
        <v>66</v>
      </c>
      <c r="I1601" s="229" t="s">
        <v>39</v>
      </c>
      <c r="J1601" s="341">
        <v>42997</v>
      </c>
      <c r="K1601" s="342" t="s">
        <v>572</v>
      </c>
      <c r="L1601" s="229" t="s">
        <v>46</v>
      </c>
      <c r="M1601" s="341">
        <v>42997</v>
      </c>
      <c r="N1601" s="343">
        <v>62000</v>
      </c>
      <c r="O1601" s="373">
        <f t="shared" si="24"/>
        <v>6.2E-2</v>
      </c>
      <c r="P1601" s="344">
        <v>12</v>
      </c>
      <c r="Q1601" s="345" t="s">
        <v>5575</v>
      </c>
      <c r="R1601" s="346" t="s">
        <v>103</v>
      </c>
      <c r="S1601" s="229" t="s">
        <v>8</v>
      </c>
      <c r="T1601" s="229" t="s">
        <v>158</v>
      </c>
      <c r="U1601" s="229"/>
      <c r="V1601" s="229" t="s">
        <v>5576</v>
      </c>
      <c r="W1601" s="229" t="s">
        <v>186</v>
      </c>
      <c r="Y1601" s="374" t="s">
        <v>7201</v>
      </c>
    </row>
    <row r="1602" spans="1:25" x14ac:dyDescent="0.25">
      <c r="A1602" s="348" t="s">
        <v>7500</v>
      </c>
      <c r="B1602" s="349" t="s">
        <v>58</v>
      </c>
      <c r="C1602" s="349" t="s">
        <v>58</v>
      </c>
      <c r="D1602" s="349" t="s">
        <v>2152</v>
      </c>
      <c r="E1602" s="349" t="s">
        <v>7501</v>
      </c>
      <c r="F1602" s="62" t="s">
        <v>25</v>
      </c>
      <c r="G1602" s="62" t="str">
        <f>_xlfn.IFNA(VLOOKUP($A1602,'Engaged Deals'!$A:$J,2,FALSE),"No")</f>
        <v>No</v>
      </c>
      <c r="H1602" s="62" t="s">
        <v>66</v>
      </c>
      <c r="I1602" s="349" t="s">
        <v>35</v>
      </c>
      <c r="J1602" s="350">
        <v>43006</v>
      </c>
      <c r="K1602" s="351" t="s">
        <v>7502</v>
      </c>
      <c r="L1602" s="349" t="s">
        <v>47</v>
      </c>
      <c r="M1602" s="350">
        <v>43094</v>
      </c>
      <c r="N1602" s="352">
        <v>500000</v>
      </c>
      <c r="O1602" s="373">
        <f t="shared" ref="O1602:O1665" si="25">N1602/1000000</f>
        <v>0.5</v>
      </c>
      <c r="P1602" s="353">
        <v>1</v>
      </c>
      <c r="Q1602" s="354" t="s">
        <v>7102</v>
      </c>
      <c r="R1602" s="355" t="s">
        <v>103</v>
      </c>
      <c r="S1602" s="349" t="s">
        <v>7</v>
      </c>
      <c r="T1602" s="349" t="s">
        <v>921</v>
      </c>
      <c r="U1602" s="349" t="s">
        <v>1771</v>
      </c>
      <c r="V1602" s="229" t="s">
        <v>7503</v>
      </c>
      <c r="W1602" s="229" t="s">
        <v>7504</v>
      </c>
      <c r="Y1602" s="374" t="s">
        <v>7201</v>
      </c>
    </row>
    <row r="1603" spans="1:25" x14ac:dyDescent="0.25">
      <c r="A1603" s="348" t="s">
        <v>7500</v>
      </c>
      <c r="B1603" s="349" t="s">
        <v>58</v>
      </c>
      <c r="C1603" s="349" t="s">
        <v>58</v>
      </c>
      <c r="D1603" s="349" t="s">
        <v>2152</v>
      </c>
      <c r="E1603" s="349" t="s">
        <v>7501</v>
      </c>
      <c r="F1603" s="62" t="s">
        <v>25</v>
      </c>
      <c r="G1603" s="62" t="str">
        <f>_xlfn.IFNA(VLOOKUP($A1603,'Engaged Deals'!$A:$J,2,FALSE),"No")</f>
        <v>No</v>
      </c>
      <c r="H1603" s="62" t="s">
        <v>66</v>
      </c>
      <c r="I1603" s="349" t="s">
        <v>35</v>
      </c>
      <c r="J1603" s="350">
        <v>43006</v>
      </c>
      <c r="K1603" s="351" t="s">
        <v>7502</v>
      </c>
      <c r="L1603" s="349" t="s">
        <v>47</v>
      </c>
      <c r="M1603" s="350">
        <v>43091</v>
      </c>
      <c r="N1603" s="352">
        <v>500000</v>
      </c>
      <c r="O1603" s="373">
        <f t="shared" si="25"/>
        <v>0.5</v>
      </c>
      <c r="P1603" s="353">
        <v>1</v>
      </c>
      <c r="Q1603" s="354" t="s">
        <v>7102</v>
      </c>
      <c r="R1603" s="355" t="s">
        <v>103</v>
      </c>
      <c r="S1603" s="349" t="s">
        <v>6</v>
      </c>
      <c r="T1603" s="349" t="s">
        <v>1077</v>
      </c>
      <c r="U1603" s="349" t="s">
        <v>7505</v>
      </c>
      <c r="V1603" s="229" t="s">
        <v>7503</v>
      </c>
      <c r="W1603" s="229" t="s">
        <v>7504</v>
      </c>
      <c r="Y1603" s="374" t="s">
        <v>7201</v>
      </c>
    </row>
    <row r="1604" spans="1:25" x14ac:dyDescent="0.25">
      <c r="A1604" s="348" t="s">
        <v>7500</v>
      </c>
      <c r="B1604" s="349" t="s">
        <v>58</v>
      </c>
      <c r="C1604" s="349" t="s">
        <v>58</v>
      </c>
      <c r="D1604" s="349" t="s">
        <v>2152</v>
      </c>
      <c r="E1604" s="349" t="s">
        <v>7501</v>
      </c>
      <c r="F1604" s="62" t="s">
        <v>25</v>
      </c>
      <c r="G1604" s="62" t="str">
        <f>_xlfn.IFNA(VLOOKUP($A1604,'Engaged Deals'!$A:$J,2,FALSE),"No")</f>
        <v>No</v>
      </c>
      <c r="H1604" s="62" t="s">
        <v>66</v>
      </c>
      <c r="I1604" s="349" t="s">
        <v>35</v>
      </c>
      <c r="J1604" s="350">
        <v>43006</v>
      </c>
      <c r="K1604" s="351" t="s">
        <v>7502</v>
      </c>
      <c r="L1604" s="349" t="s">
        <v>47</v>
      </c>
      <c r="M1604" s="350">
        <v>43006</v>
      </c>
      <c r="N1604" s="352">
        <v>500000</v>
      </c>
      <c r="O1604" s="373">
        <f t="shared" si="25"/>
        <v>0.5</v>
      </c>
      <c r="P1604" s="353">
        <v>12</v>
      </c>
      <c r="Q1604" s="354" t="s">
        <v>7101</v>
      </c>
      <c r="R1604" s="355" t="s">
        <v>103</v>
      </c>
      <c r="S1604" s="349" t="s">
        <v>7</v>
      </c>
      <c r="T1604" s="349" t="s">
        <v>477</v>
      </c>
      <c r="U1604" s="349" t="s">
        <v>6457</v>
      </c>
      <c r="V1604" s="229" t="s">
        <v>7503</v>
      </c>
      <c r="W1604" s="229" t="s">
        <v>7504</v>
      </c>
      <c r="Y1604" s="374" t="s">
        <v>7201</v>
      </c>
    </row>
    <row r="1605" spans="1:25" x14ac:dyDescent="0.25">
      <c r="A1605" s="340" t="s">
        <v>4183</v>
      </c>
      <c r="B1605" s="229" t="s">
        <v>57</v>
      </c>
      <c r="C1605" s="229" t="s">
        <v>324</v>
      </c>
      <c r="D1605" s="229" t="s">
        <v>4184</v>
      </c>
      <c r="E1605" s="229" t="s">
        <v>582</v>
      </c>
      <c r="F1605" s="62" t="s">
        <v>26</v>
      </c>
      <c r="G1605" s="62" t="str">
        <f>_xlfn.IFNA(VLOOKUP($A1605,'Engaged Deals'!$A:$J,2,FALSE),"No")</f>
        <v>No</v>
      </c>
      <c r="H1605" s="62" t="s">
        <v>65</v>
      </c>
      <c r="I1605" s="229" t="s">
        <v>32</v>
      </c>
      <c r="J1605" s="341">
        <v>42916</v>
      </c>
      <c r="K1605" s="342" t="s">
        <v>4185</v>
      </c>
      <c r="L1605" s="229" t="s">
        <v>47</v>
      </c>
      <c r="M1605" s="345">
        <v>42916</v>
      </c>
      <c r="N1605" s="343">
        <v>31000</v>
      </c>
      <c r="O1605" s="373">
        <f t="shared" si="25"/>
        <v>3.1E-2</v>
      </c>
      <c r="P1605" s="344">
        <v>1</v>
      </c>
      <c r="Q1605" s="345" t="s">
        <v>6513</v>
      </c>
      <c r="R1605" s="346" t="s">
        <v>125</v>
      </c>
      <c r="S1605" s="229" t="s">
        <v>7</v>
      </c>
      <c r="T1605" s="229" t="s">
        <v>388</v>
      </c>
      <c r="U1605" s="229" t="s">
        <v>389</v>
      </c>
      <c r="V1605" s="229" t="s">
        <v>5598</v>
      </c>
      <c r="W1605" s="229" t="s">
        <v>186</v>
      </c>
      <c r="Y1605" s="374" t="s">
        <v>7201</v>
      </c>
    </row>
    <row r="1606" spans="1:25" x14ac:dyDescent="0.25">
      <c r="A1606" s="340" t="s">
        <v>3826</v>
      </c>
      <c r="B1606" s="229" t="s">
        <v>61</v>
      </c>
      <c r="C1606" s="229" t="s">
        <v>61</v>
      </c>
      <c r="D1606" s="229" t="s">
        <v>3827</v>
      </c>
      <c r="E1606" s="229" t="s">
        <v>3828</v>
      </c>
      <c r="F1606" s="62" t="s">
        <v>26</v>
      </c>
      <c r="G1606" s="62" t="str">
        <f>_xlfn.IFNA(VLOOKUP($A1606,'Engaged Deals'!$A:$J,2,FALSE),"No")</f>
        <v>No</v>
      </c>
      <c r="H1606" s="62" t="s">
        <v>65</v>
      </c>
      <c r="I1606" s="229" t="s">
        <v>32</v>
      </c>
      <c r="J1606" s="341">
        <v>42852</v>
      </c>
      <c r="K1606" s="342" t="s">
        <v>3829</v>
      </c>
      <c r="L1606" s="229" t="s">
        <v>46</v>
      </c>
      <c r="M1606" s="345">
        <v>42852</v>
      </c>
      <c r="N1606" s="343">
        <v>50000</v>
      </c>
      <c r="O1606" s="373">
        <f t="shared" si="25"/>
        <v>0.05</v>
      </c>
      <c r="P1606" s="344">
        <v>12</v>
      </c>
      <c r="Q1606" s="345" t="s">
        <v>504</v>
      </c>
      <c r="R1606" s="346" t="s">
        <v>125</v>
      </c>
      <c r="S1606" s="229" t="s">
        <v>8</v>
      </c>
      <c r="T1606" s="229" t="s">
        <v>104</v>
      </c>
      <c r="U1606" s="229" t="s">
        <v>105</v>
      </c>
      <c r="V1606" s="229" t="s">
        <v>6130</v>
      </c>
      <c r="W1606" s="229" t="s">
        <v>313</v>
      </c>
      <c r="Y1606" s="374" t="s">
        <v>7201</v>
      </c>
    </row>
    <row r="1607" spans="1:25" x14ac:dyDescent="0.25">
      <c r="A1607" s="340" t="s">
        <v>5722</v>
      </c>
      <c r="B1607" s="229" t="s">
        <v>60</v>
      </c>
      <c r="C1607" s="229" t="s">
        <v>805</v>
      </c>
      <c r="D1607" s="229" t="s">
        <v>5723</v>
      </c>
      <c r="E1607" s="229" t="s">
        <v>5724</v>
      </c>
      <c r="F1607" s="62" t="s">
        <v>26</v>
      </c>
      <c r="G1607" s="62" t="str">
        <f>_xlfn.IFNA(VLOOKUP($A1607,'Engaged Deals'!$A:$J,2,FALSE),"No")</f>
        <v>No</v>
      </c>
      <c r="H1607" s="62" t="s">
        <v>65</v>
      </c>
      <c r="I1607" s="229" t="s">
        <v>32</v>
      </c>
      <c r="J1607" s="341">
        <v>42895</v>
      </c>
      <c r="K1607" s="342" t="s">
        <v>6128</v>
      </c>
      <c r="L1607" s="229" t="s">
        <v>46</v>
      </c>
      <c r="M1607" s="345">
        <v>42895</v>
      </c>
      <c r="N1607" s="343">
        <v>50000</v>
      </c>
      <c r="O1607" s="373">
        <f t="shared" si="25"/>
        <v>0.05</v>
      </c>
      <c r="P1607" s="344">
        <v>1</v>
      </c>
      <c r="Q1607" s="345" t="s">
        <v>5535</v>
      </c>
      <c r="R1607" s="346" t="s">
        <v>103</v>
      </c>
      <c r="S1607" s="229" t="s">
        <v>7</v>
      </c>
      <c r="T1607" s="229" t="s">
        <v>477</v>
      </c>
      <c r="U1607" s="229" t="s">
        <v>2539</v>
      </c>
      <c r="V1607" s="229" t="s">
        <v>6129</v>
      </c>
      <c r="W1607" s="229"/>
      <c r="Y1607" s="374" t="s">
        <v>7201</v>
      </c>
    </row>
    <row r="1608" spans="1:25" x14ac:dyDescent="0.25">
      <c r="A1608" s="340" t="s">
        <v>1864</v>
      </c>
      <c r="B1608" s="229" t="s">
        <v>56</v>
      </c>
      <c r="C1608" s="229" t="s">
        <v>161</v>
      </c>
      <c r="D1608" s="229" t="s">
        <v>208</v>
      </c>
      <c r="E1608" s="229" t="s">
        <v>1865</v>
      </c>
      <c r="F1608" s="62" t="s">
        <v>26</v>
      </c>
      <c r="G1608" s="62" t="str">
        <f>_xlfn.IFNA(VLOOKUP($A1608,'Engaged Deals'!$A:$J,2,FALSE),"No")</f>
        <v>Yes</v>
      </c>
      <c r="H1608" s="62" t="s">
        <v>65</v>
      </c>
      <c r="I1608" s="229" t="s">
        <v>33</v>
      </c>
      <c r="J1608" s="341">
        <v>42886</v>
      </c>
      <c r="K1608" s="342" t="s">
        <v>1866</v>
      </c>
      <c r="L1608" s="229" t="s">
        <v>47</v>
      </c>
      <c r="M1608" s="345">
        <v>42891</v>
      </c>
      <c r="N1608" s="343">
        <v>200000</v>
      </c>
      <c r="O1608" s="373">
        <f t="shared" si="25"/>
        <v>0.2</v>
      </c>
      <c r="P1608" s="344">
        <v>3</v>
      </c>
      <c r="Q1608" s="345" t="s">
        <v>445</v>
      </c>
      <c r="R1608" s="346" t="s">
        <v>211</v>
      </c>
      <c r="S1608" s="229" t="s">
        <v>7</v>
      </c>
      <c r="T1608" s="229" t="s">
        <v>1867</v>
      </c>
      <c r="U1608" s="229" t="s">
        <v>1868</v>
      </c>
      <c r="V1608" s="229" t="s">
        <v>7103</v>
      </c>
      <c r="W1608" s="229" t="s">
        <v>212</v>
      </c>
      <c r="Y1608" s="374" t="s">
        <v>7201</v>
      </c>
    </row>
    <row r="1609" spans="1:25" x14ac:dyDescent="0.25">
      <c r="A1609" s="340" t="s">
        <v>1864</v>
      </c>
      <c r="B1609" s="229" t="s">
        <v>56</v>
      </c>
      <c r="C1609" s="229" t="s">
        <v>161</v>
      </c>
      <c r="D1609" s="229" t="s">
        <v>208</v>
      </c>
      <c r="E1609" s="229" t="s">
        <v>1865</v>
      </c>
      <c r="F1609" s="62" t="s">
        <v>26</v>
      </c>
      <c r="G1609" s="62" t="str">
        <f>_xlfn.IFNA(VLOOKUP($A1609,'Engaged Deals'!$A:$J,2,FALSE),"No")</f>
        <v>Yes</v>
      </c>
      <c r="H1609" s="62" t="s">
        <v>65</v>
      </c>
      <c r="I1609" s="229" t="s">
        <v>33</v>
      </c>
      <c r="J1609" s="341">
        <v>42886</v>
      </c>
      <c r="K1609" s="342" t="s">
        <v>1866</v>
      </c>
      <c r="L1609" s="229" t="s">
        <v>47</v>
      </c>
      <c r="M1609" s="345">
        <v>42891</v>
      </c>
      <c r="N1609" s="343">
        <v>200000</v>
      </c>
      <c r="O1609" s="373">
        <f t="shared" si="25"/>
        <v>0.2</v>
      </c>
      <c r="P1609" s="344">
        <v>12</v>
      </c>
      <c r="Q1609" s="345" t="s">
        <v>7211</v>
      </c>
      <c r="R1609" s="346" t="s">
        <v>211</v>
      </c>
      <c r="S1609" s="229" t="s">
        <v>8</v>
      </c>
      <c r="T1609" s="229" t="s">
        <v>104</v>
      </c>
      <c r="U1609" s="229" t="s">
        <v>105</v>
      </c>
      <c r="V1609" s="229" t="s">
        <v>7103</v>
      </c>
      <c r="W1609" s="229" t="s">
        <v>212</v>
      </c>
      <c r="Y1609" s="374" t="s">
        <v>7201</v>
      </c>
    </row>
    <row r="1610" spans="1:25" x14ac:dyDescent="0.25">
      <c r="A1610" s="340" t="s">
        <v>609</v>
      </c>
      <c r="B1610" s="229" t="s">
        <v>56</v>
      </c>
      <c r="C1610" s="229" t="s">
        <v>117</v>
      </c>
      <c r="D1610" s="229" t="s">
        <v>610</v>
      </c>
      <c r="E1610" s="229" t="s">
        <v>611</v>
      </c>
      <c r="F1610" s="62" t="s">
        <v>25</v>
      </c>
      <c r="G1610" s="62" t="str">
        <f>_xlfn.IFNA(VLOOKUP($A1610,'Engaged Deals'!$A:$J,2,FALSE),"No")</f>
        <v>No</v>
      </c>
      <c r="H1610" s="62" t="s">
        <v>65</v>
      </c>
      <c r="I1610" s="229" t="s">
        <v>41</v>
      </c>
      <c r="J1610" s="341">
        <v>42894</v>
      </c>
      <c r="K1610" s="342" t="s">
        <v>612</v>
      </c>
      <c r="L1610" s="229" t="s">
        <v>46</v>
      </c>
      <c r="M1610" s="345">
        <v>42894</v>
      </c>
      <c r="N1610" s="343">
        <v>750000</v>
      </c>
      <c r="O1610" s="373">
        <f t="shared" si="25"/>
        <v>0.75</v>
      </c>
      <c r="P1610" s="344">
        <v>4</v>
      </c>
      <c r="Q1610" s="345" t="s">
        <v>113</v>
      </c>
      <c r="R1610" s="346" t="s">
        <v>103</v>
      </c>
      <c r="S1610" s="229" t="s">
        <v>8</v>
      </c>
      <c r="T1610" s="229" t="s">
        <v>104</v>
      </c>
      <c r="U1610" s="229" t="s">
        <v>105</v>
      </c>
      <c r="V1610" s="229" t="s">
        <v>5784</v>
      </c>
      <c r="W1610" s="229" t="s">
        <v>454</v>
      </c>
      <c r="Y1610" s="374" t="s">
        <v>7201</v>
      </c>
    </row>
    <row r="1611" spans="1:25" x14ac:dyDescent="0.25">
      <c r="A1611" s="340" t="s">
        <v>1546</v>
      </c>
      <c r="B1611" s="229" t="s">
        <v>57</v>
      </c>
      <c r="C1611" s="229" t="s">
        <v>1046</v>
      </c>
      <c r="D1611" s="229" t="s">
        <v>1547</v>
      </c>
      <c r="E1611" s="229" t="s">
        <v>1548</v>
      </c>
      <c r="F1611" s="62" t="s">
        <v>26</v>
      </c>
      <c r="G1611" s="62" t="str">
        <f>_xlfn.IFNA(VLOOKUP($A1611,'Engaged Deals'!$A:$J,2,FALSE),"No")</f>
        <v>No</v>
      </c>
      <c r="H1611" s="62" t="s">
        <v>65</v>
      </c>
      <c r="I1611" s="229" t="s">
        <v>32</v>
      </c>
      <c r="J1611" s="341">
        <v>42863</v>
      </c>
      <c r="K1611" s="342" t="s">
        <v>1549</v>
      </c>
      <c r="L1611" s="229" t="s">
        <v>47</v>
      </c>
      <c r="M1611" s="345">
        <v>42863</v>
      </c>
      <c r="N1611" s="343">
        <v>250000</v>
      </c>
      <c r="O1611" s="373">
        <f t="shared" si="25"/>
        <v>0.25</v>
      </c>
      <c r="P1611" s="344">
        <v>12</v>
      </c>
      <c r="Q1611" s="345" t="s">
        <v>113</v>
      </c>
      <c r="R1611" s="346" t="s">
        <v>103</v>
      </c>
      <c r="S1611" s="229" t="s">
        <v>8</v>
      </c>
      <c r="T1611" s="229" t="s">
        <v>104</v>
      </c>
      <c r="U1611" s="229" t="s">
        <v>105</v>
      </c>
      <c r="V1611" s="229" t="s">
        <v>5875</v>
      </c>
      <c r="W1611" s="229" t="s">
        <v>297</v>
      </c>
      <c r="Y1611" s="374" t="s">
        <v>7201</v>
      </c>
    </row>
    <row r="1612" spans="1:25" x14ac:dyDescent="0.25">
      <c r="A1612" s="229" t="s">
        <v>3502</v>
      </c>
      <c r="B1612" s="229" t="s">
        <v>57</v>
      </c>
      <c r="C1612" s="229" t="s">
        <v>391</v>
      </c>
      <c r="D1612" s="229" t="s">
        <v>1537</v>
      </c>
      <c r="E1612" s="229" t="s">
        <v>3503</v>
      </c>
      <c r="F1612" s="62" t="s">
        <v>26</v>
      </c>
      <c r="G1612" s="62" t="str">
        <f>_xlfn.IFNA(VLOOKUP($A1612,'Engaged Deals'!$A:$J,2,FALSE),"No")</f>
        <v>No</v>
      </c>
      <c r="H1612" s="62" t="s">
        <v>68</v>
      </c>
      <c r="I1612" s="229" t="s">
        <v>32</v>
      </c>
      <c r="J1612" s="341">
        <v>42825</v>
      </c>
      <c r="K1612" s="342" t="s">
        <v>3504</v>
      </c>
      <c r="L1612" s="229" t="s">
        <v>46</v>
      </c>
      <c r="M1612" s="345">
        <v>42825</v>
      </c>
      <c r="N1612" s="343">
        <v>80000</v>
      </c>
      <c r="O1612" s="373">
        <f t="shared" si="25"/>
        <v>0.08</v>
      </c>
      <c r="P1612" s="346">
        <v>12</v>
      </c>
      <c r="Q1612" s="345" t="s">
        <v>3505</v>
      </c>
      <c r="R1612" s="229" t="s">
        <v>125</v>
      </c>
      <c r="S1612" s="229" t="s">
        <v>7</v>
      </c>
      <c r="T1612" s="229" t="s">
        <v>1867</v>
      </c>
      <c r="U1612" s="229" t="s">
        <v>1868</v>
      </c>
      <c r="V1612" s="229" t="s">
        <v>5566</v>
      </c>
      <c r="W1612" s="229"/>
      <c r="Y1612" s="374" t="s">
        <v>7201</v>
      </c>
    </row>
    <row r="1613" spans="1:25" x14ac:dyDescent="0.25">
      <c r="A1613" s="340" t="s">
        <v>7597</v>
      </c>
      <c r="B1613" s="229" t="s">
        <v>57</v>
      </c>
      <c r="C1613" s="229" t="s">
        <v>147</v>
      </c>
      <c r="D1613" s="229" t="s">
        <v>7598</v>
      </c>
      <c r="E1613" s="229" t="s">
        <v>1399</v>
      </c>
      <c r="F1613" s="62" t="s">
        <v>26</v>
      </c>
      <c r="G1613" s="62" t="str">
        <f>_xlfn.IFNA(VLOOKUP($A1613,'Engaged Deals'!$A:$J,2,FALSE),"No")</f>
        <v>No</v>
      </c>
      <c r="H1613" s="62" t="s">
        <v>66</v>
      </c>
      <c r="I1613" s="229" t="s">
        <v>32</v>
      </c>
      <c r="J1613" s="341">
        <v>43008</v>
      </c>
      <c r="K1613" s="342" t="s">
        <v>7599</v>
      </c>
      <c r="L1613" s="229" t="s">
        <v>47</v>
      </c>
      <c r="M1613" s="341">
        <v>43008</v>
      </c>
      <c r="N1613" s="343">
        <v>100000</v>
      </c>
      <c r="O1613" s="373">
        <f t="shared" si="25"/>
        <v>0.1</v>
      </c>
      <c r="P1613" s="344">
        <v>12</v>
      </c>
      <c r="Q1613" s="345" t="s">
        <v>7102</v>
      </c>
      <c r="R1613" s="346" t="s">
        <v>125</v>
      </c>
      <c r="S1613" s="229" t="s">
        <v>8</v>
      </c>
      <c r="T1613" s="229" t="s">
        <v>104</v>
      </c>
      <c r="U1613" s="229" t="s">
        <v>105</v>
      </c>
      <c r="V1613" s="229" t="s">
        <v>7600</v>
      </c>
      <c r="W1613" s="229" t="s">
        <v>667</v>
      </c>
      <c r="Y1613" s="374" t="s">
        <v>7201</v>
      </c>
    </row>
    <row r="1614" spans="1:25" x14ac:dyDescent="0.25">
      <c r="A1614" s="381" t="s">
        <v>4773</v>
      </c>
      <c r="B1614" s="381" t="s">
        <v>58</v>
      </c>
      <c r="C1614" s="381" t="s">
        <v>58</v>
      </c>
      <c r="D1614" s="381" t="s">
        <v>3496</v>
      </c>
      <c r="E1614" s="381" t="s">
        <v>4774</v>
      </c>
      <c r="F1614" s="62" t="s">
        <v>26</v>
      </c>
      <c r="G1614" s="62" t="str">
        <f>_xlfn.IFNA(VLOOKUP($A1614,'Engaged Deals'!$A:$J,2,FALSE),"No")</f>
        <v>No</v>
      </c>
      <c r="H1614" s="62" t="s">
        <v>68</v>
      </c>
      <c r="I1614" s="381" t="s">
        <v>32</v>
      </c>
      <c r="J1614" s="388">
        <v>42825</v>
      </c>
      <c r="K1614" s="393" t="s">
        <v>4775</v>
      </c>
      <c r="L1614" s="381" t="s">
        <v>50</v>
      </c>
      <c r="M1614" s="398">
        <v>42825</v>
      </c>
      <c r="N1614" s="401">
        <v>507</v>
      </c>
      <c r="O1614" s="373">
        <f t="shared" si="25"/>
        <v>5.0699999999999996E-4</v>
      </c>
      <c r="P1614" s="406">
        <v>12</v>
      </c>
      <c r="Q1614" s="398" t="s">
        <v>4776</v>
      </c>
      <c r="R1614" s="381" t="s">
        <v>578</v>
      </c>
      <c r="S1614" s="381" t="s">
        <v>5632</v>
      </c>
      <c r="T1614" s="381" t="s">
        <v>4777</v>
      </c>
      <c r="U1614" s="381" t="s">
        <v>4778</v>
      </c>
      <c r="V1614" s="381" t="s">
        <v>5633</v>
      </c>
      <c r="W1614" s="381" t="s">
        <v>1650</v>
      </c>
      <c r="Y1614" s="374" t="s">
        <v>7201</v>
      </c>
    </row>
    <row r="1615" spans="1:25" x14ac:dyDescent="0.25">
      <c r="A1615" s="381" t="s">
        <v>4773</v>
      </c>
      <c r="B1615" s="381" t="s">
        <v>58</v>
      </c>
      <c r="C1615" s="381" t="s">
        <v>58</v>
      </c>
      <c r="D1615" s="381" t="s">
        <v>3496</v>
      </c>
      <c r="E1615" s="381" t="s">
        <v>4774</v>
      </c>
      <c r="F1615" s="62" t="s">
        <v>26</v>
      </c>
      <c r="G1615" s="62" t="str">
        <f>_xlfn.IFNA(VLOOKUP($A1615,'Engaged Deals'!$A:$J,2,FALSE),"No")</f>
        <v>No</v>
      </c>
      <c r="H1615" s="62" t="s">
        <v>68</v>
      </c>
      <c r="I1615" s="381" t="s">
        <v>32</v>
      </c>
      <c r="J1615" s="388">
        <v>42825</v>
      </c>
      <c r="K1615" s="393" t="s">
        <v>4775</v>
      </c>
      <c r="L1615" s="381" t="s">
        <v>50</v>
      </c>
      <c r="M1615" s="398">
        <v>42825</v>
      </c>
      <c r="N1615" s="401">
        <v>507</v>
      </c>
      <c r="O1615" s="373">
        <f t="shared" si="25"/>
        <v>5.0699999999999996E-4</v>
      </c>
      <c r="P1615" s="406">
        <v>12</v>
      </c>
      <c r="Q1615" s="398" t="s">
        <v>4779</v>
      </c>
      <c r="R1615" s="381" t="s">
        <v>578</v>
      </c>
      <c r="S1615" s="381" t="s">
        <v>5632</v>
      </c>
      <c r="T1615" s="381" t="s">
        <v>4777</v>
      </c>
      <c r="U1615" s="381" t="s">
        <v>4778</v>
      </c>
      <c r="V1615" s="381" t="s">
        <v>5633</v>
      </c>
      <c r="W1615" s="381" t="s">
        <v>1650</v>
      </c>
      <c r="Y1615" s="374" t="s">
        <v>7201</v>
      </c>
    </row>
    <row r="1616" spans="1:25" x14ac:dyDescent="0.25">
      <c r="A1616" s="340" t="s">
        <v>537</v>
      </c>
      <c r="B1616" s="229" t="s">
        <v>57</v>
      </c>
      <c r="C1616" s="229" t="s">
        <v>324</v>
      </c>
      <c r="D1616" s="229" t="s">
        <v>538</v>
      </c>
      <c r="E1616" s="229" t="s">
        <v>271</v>
      </c>
      <c r="F1616" s="62" t="s">
        <v>26</v>
      </c>
      <c r="G1616" s="62" t="str">
        <f>_xlfn.IFNA(VLOOKUP($A1616,'Engaged Deals'!$A:$J,2,FALSE),"No")</f>
        <v>Yes</v>
      </c>
      <c r="H1616" s="62" t="s">
        <v>67</v>
      </c>
      <c r="I1616" s="229" t="s">
        <v>32</v>
      </c>
      <c r="J1616" s="341">
        <v>43088</v>
      </c>
      <c r="K1616" s="342" t="s">
        <v>539</v>
      </c>
      <c r="L1616" s="229" t="s">
        <v>47</v>
      </c>
      <c r="M1616" s="345">
        <v>43088</v>
      </c>
      <c r="N1616" s="343">
        <v>1000000</v>
      </c>
      <c r="O1616" s="373">
        <f t="shared" si="25"/>
        <v>1</v>
      </c>
      <c r="P1616" s="344">
        <v>1</v>
      </c>
      <c r="Q1616" s="345" t="s">
        <v>540</v>
      </c>
      <c r="R1616" s="346" t="s">
        <v>103</v>
      </c>
      <c r="S1616" s="229" t="s">
        <v>13</v>
      </c>
      <c r="T1616" s="229" t="s">
        <v>126</v>
      </c>
      <c r="U1616" s="229" t="s">
        <v>127</v>
      </c>
      <c r="V1616" s="229" t="s">
        <v>6439</v>
      </c>
      <c r="W1616" s="229" t="s">
        <v>541</v>
      </c>
      <c r="X1616" s="1" t="s">
        <v>7800</v>
      </c>
      <c r="Y1616" s="374" t="s">
        <v>7201</v>
      </c>
    </row>
    <row r="1617" spans="1:25" x14ac:dyDescent="0.25">
      <c r="A1617" s="340" t="s">
        <v>537</v>
      </c>
      <c r="B1617" s="229" t="s">
        <v>57</v>
      </c>
      <c r="C1617" s="229" t="s">
        <v>324</v>
      </c>
      <c r="D1617" s="229" t="s">
        <v>538</v>
      </c>
      <c r="E1617" s="229" t="s">
        <v>271</v>
      </c>
      <c r="F1617" s="62" t="s">
        <v>26</v>
      </c>
      <c r="G1617" s="62" t="str">
        <f>_xlfn.IFNA(VLOOKUP($A1617,'Engaged Deals'!$A:$J,2,FALSE),"No")</f>
        <v>Yes</v>
      </c>
      <c r="H1617" s="62" t="s">
        <v>67</v>
      </c>
      <c r="I1617" s="229" t="s">
        <v>32</v>
      </c>
      <c r="J1617" s="341">
        <v>43088</v>
      </c>
      <c r="K1617" s="342" t="s">
        <v>539</v>
      </c>
      <c r="L1617" s="229" t="s">
        <v>47</v>
      </c>
      <c r="M1617" s="345">
        <v>43088</v>
      </c>
      <c r="N1617" s="343">
        <v>290000</v>
      </c>
      <c r="O1617" s="373">
        <f t="shared" si="25"/>
        <v>0.28999999999999998</v>
      </c>
      <c r="P1617" s="344">
        <v>1</v>
      </c>
      <c r="Q1617" s="345" t="s">
        <v>1406</v>
      </c>
      <c r="R1617" s="346" t="s">
        <v>292</v>
      </c>
      <c r="S1617" s="229" t="s">
        <v>13</v>
      </c>
      <c r="T1617" s="229" t="s">
        <v>1089</v>
      </c>
      <c r="U1617" s="229" t="s">
        <v>1090</v>
      </c>
      <c r="V1617" s="229" t="s">
        <v>6439</v>
      </c>
      <c r="W1617" s="229" t="s">
        <v>541</v>
      </c>
      <c r="X1617" s="1" t="s">
        <v>7800</v>
      </c>
      <c r="Y1617" s="374" t="s">
        <v>7201</v>
      </c>
    </row>
    <row r="1618" spans="1:25" x14ac:dyDescent="0.25">
      <c r="A1618" s="340" t="s">
        <v>2031</v>
      </c>
      <c r="B1618" s="229" t="s">
        <v>59</v>
      </c>
      <c r="C1618" s="229" t="s">
        <v>468</v>
      </c>
      <c r="D1618" s="229" t="s">
        <v>2032</v>
      </c>
      <c r="E1618" s="229" t="s">
        <v>2033</v>
      </c>
      <c r="F1618" s="62" t="s">
        <v>27</v>
      </c>
      <c r="G1618" s="62" t="str">
        <f>_xlfn.IFNA(VLOOKUP($A1618,'Engaged Deals'!$A:$J,2,FALSE),"No")</f>
        <v>No</v>
      </c>
      <c r="H1618" s="62" t="s">
        <v>66</v>
      </c>
      <c r="I1618" s="229" t="s">
        <v>39</v>
      </c>
      <c r="J1618" s="341">
        <v>43008</v>
      </c>
      <c r="K1618" s="342" t="s">
        <v>2034</v>
      </c>
      <c r="L1618" s="229" t="s">
        <v>46</v>
      </c>
      <c r="M1618" s="341">
        <v>43008</v>
      </c>
      <c r="N1618" s="343">
        <v>200000</v>
      </c>
      <c r="O1618" s="373">
        <f t="shared" si="25"/>
        <v>0.2</v>
      </c>
      <c r="P1618" s="344">
        <v>1</v>
      </c>
      <c r="Q1618" s="345" t="s">
        <v>2035</v>
      </c>
      <c r="R1618" s="346" t="s">
        <v>103</v>
      </c>
      <c r="S1618" s="229" t="s">
        <v>13</v>
      </c>
      <c r="T1618" s="229" t="s">
        <v>126</v>
      </c>
      <c r="U1618" s="229" t="s">
        <v>127</v>
      </c>
      <c r="V1618" s="229" t="s">
        <v>7532</v>
      </c>
      <c r="W1618" s="229" t="s">
        <v>667</v>
      </c>
      <c r="Y1618" s="374" t="s">
        <v>7201</v>
      </c>
    </row>
    <row r="1619" spans="1:25" x14ac:dyDescent="0.25">
      <c r="A1619" s="340" t="s">
        <v>758</v>
      </c>
      <c r="B1619" s="229" t="s">
        <v>60</v>
      </c>
      <c r="C1619" s="229" t="s">
        <v>543</v>
      </c>
      <c r="D1619" s="229" t="s">
        <v>759</v>
      </c>
      <c r="E1619" s="229" t="s">
        <v>760</v>
      </c>
      <c r="F1619" s="62" t="s">
        <v>6576</v>
      </c>
      <c r="G1619" s="62" t="str">
        <f>_xlfn.IFNA(VLOOKUP($A1619,'Engaged Deals'!$A:$J,2,FALSE),"No")</f>
        <v>Yes</v>
      </c>
      <c r="H1619" s="62" t="s">
        <v>65</v>
      </c>
      <c r="I1619" s="229" t="s">
        <v>42</v>
      </c>
      <c r="J1619" s="341">
        <v>42880</v>
      </c>
      <c r="K1619" s="342" t="s">
        <v>761</v>
      </c>
      <c r="L1619" s="229" t="s">
        <v>48</v>
      </c>
      <c r="M1619" s="345">
        <v>42880</v>
      </c>
      <c r="N1619" s="343">
        <v>220000</v>
      </c>
      <c r="O1619" s="373">
        <f t="shared" si="25"/>
        <v>0.22</v>
      </c>
      <c r="P1619" s="344">
        <v>12</v>
      </c>
      <c r="Q1619" s="345" t="s">
        <v>7102</v>
      </c>
      <c r="R1619" s="346" t="s">
        <v>211</v>
      </c>
      <c r="S1619" s="229" t="s">
        <v>8</v>
      </c>
      <c r="T1619" s="229" t="s">
        <v>104</v>
      </c>
      <c r="U1619" s="229" t="s">
        <v>105</v>
      </c>
      <c r="V1619" s="229" t="s">
        <v>5523</v>
      </c>
      <c r="W1619" s="229" t="s">
        <v>6861</v>
      </c>
      <c r="X1619" s="1" t="s">
        <v>7800</v>
      </c>
      <c r="Y1619" s="374" t="s">
        <v>7201</v>
      </c>
    </row>
    <row r="1620" spans="1:25" x14ac:dyDescent="0.25">
      <c r="A1620" s="340" t="s">
        <v>758</v>
      </c>
      <c r="B1620" s="229" t="s">
        <v>60</v>
      </c>
      <c r="C1620" s="229" t="s">
        <v>543</v>
      </c>
      <c r="D1620" s="229" t="s">
        <v>759</v>
      </c>
      <c r="E1620" s="229" t="s">
        <v>760</v>
      </c>
      <c r="F1620" s="62" t="s">
        <v>6576</v>
      </c>
      <c r="G1620" s="62" t="str">
        <f>_xlfn.IFNA(VLOOKUP($A1620,'Engaged Deals'!$A:$J,2,FALSE),"No")</f>
        <v>Yes</v>
      </c>
      <c r="H1620" s="62" t="s">
        <v>65</v>
      </c>
      <c r="I1620" s="229" t="s">
        <v>42</v>
      </c>
      <c r="J1620" s="341">
        <v>42880</v>
      </c>
      <c r="K1620" s="342" t="s">
        <v>761</v>
      </c>
      <c r="L1620" s="229" t="s">
        <v>48</v>
      </c>
      <c r="M1620" s="345">
        <v>42880</v>
      </c>
      <c r="N1620" s="343">
        <v>26667</v>
      </c>
      <c r="O1620" s="373">
        <f t="shared" si="25"/>
        <v>2.6667E-2</v>
      </c>
      <c r="P1620" s="344">
        <v>36</v>
      </c>
      <c r="Q1620" s="345" t="s">
        <v>5605</v>
      </c>
      <c r="R1620" s="346" t="s">
        <v>211</v>
      </c>
      <c r="S1620" s="229" t="s">
        <v>7</v>
      </c>
      <c r="T1620" s="229" t="s">
        <v>1867</v>
      </c>
      <c r="U1620" s="229" t="s">
        <v>2218</v>
      </c>
      <c r="V1620" s="229" t="s">
        <v>5523</v>
      </c>
      <c r="W1620" s="229" t="s">
        <v>6861</v>
      </c>
      <c r="X1620" s="1" t="s">
        <v>7800</v>
      </c>
      <c r="Y1620" s="374" t="s">
        <v>7201</v>
      </c>
    </row>
    <row r="1621" spans="1:25" x14ac:dyDescent="0.25">
      <c r="A1621" s="340" t="s">
        <v>758</v>
      </c>
      <c r="B1621" s="229" t="s">
        <v>60</v>
      </c>
      <c r="C1621" s="229" t="s">
        <v>543</v>
      </c>
      <c r="D1621" s="229" t="s">
        <v>759</v>
      </c>
      <c r="E1621" s="229" t="s">
        <v>760</v>
      </c>
      <c r="F1621" s="62" t="s">
        <v>6576</v>
      </c>
      <c r="G1621" s="62" t="str">
        <f>_xlfn.IFNA(VLOOKUP($A1621,'Engaged Deals'!$A:$J,2,FALSE),"No")</f>
        <v>Yes</v>
      </c>
      <c r="H1621" s="62" t="s">
        <v>65</v>
      </c>
      <c r="I1621" s="229" t="s">
        <v>42</v>
      </c>
      <c r="J1621" s="341">
        <v>42880</v>
      </c>
      <c r="K1621" s="342" t="s">
        <v>761</v>
      </c>
      <c r="L1621" s="229" t="s">
        <v>48</v>
      </c>
      <c r="M1621" s="345">
        <v>42880</v>
      </c>
      <c r="N1621" s="343">
        <v>22</v>
      </c>
      <c r="O1621" s="373">
        <f t="shared" si="25"/>
        <v>2.1999999999999999E-5</v>
      </c>
      <c r="P1621" s="344">
        <v>12</v>
      </c>
      <c r="Q1621" s="345" t="s">
        <v>7102</v>
      </c>
      <c r="R1621" s="346" t="s">
        <v>211</v>
      </c>
      <c r="S1621" s="229" t="s">
        <v>8</v>
      </c>
      <c r="T1621" s="229" t="s">
        <v>134</v>
      </c>
      <c r="U1621" s="229" t="s">
        <v>399</v>
      </c>
      <c r="V1621" s="229" t="s">
        <v>5523</v>
      </c>
      <c r="W1621" s="229" t="s">
        <v>6861</v>
      </c>
      <c r="X1621" s="1" t="s">
        <v>7800</v>
      </c>
      <c r="Y1621" s="374" t="s">
        <v>7201</v>
      </c>
    </row>
    <row r="1622" spans="1:25" x14ac:dyDescent="0.25">
      <c r="A1622" s="340" t="s">
        <v>4276</v>
      </c>
      <c r="B1622" s="229" t="s">
        <v>56</v>
      </c>
      <c r="C1622" s="229" t="s">
        <v>161</v>
      </c>
      <c r="D1622" s="229" t="s">
        <v>2618</v>
      </c>
      <c r="E1622" s="229" t="s">
        <v>4277</v>
      </c>
      <c r="F1622" s="62" t="s">
        <v>26</v>
      </c>
      <c r="G1622" s="62" t="str">
        <f>_xlfn.IFNA(VLOOKUP($A1622,'Engaged Deals'!$A:$J,2,FALSE),"No")</f>
        <v>No</v>
      </c>
      <c r="H1622" s="62" t="s">
        <v>66</v>
      </c>
      <c r="I1622" s="229" t="s">
        <v>33</v>
      </c>
      <c r="J1622" s="341">
        <v>42972</v>
      </c>
      <c r="K1622" s="342" t="s">
        <v>4278</v>
      </c>
      <c r="L1622" s="229" t="s">
        <v>47</v>
      </c>
      <c r="M1622" s="341">
        <v>42972</v>
      </c>
      <c r="N1622" s="343">
        <v>25000</v>
      </c>
      <c r="O1622" s="373">
        <f t="shared" si="25"/>
        <v>2.5000000000000001E-2</v>
      </c>
      <c r="P1622" s="344">
        <v>1</v>
      </c>
      <c r="Q1622" s="345" t="s">
        <v>7102</v>
      </c>
      <c r="R1622" s="346" t="s">
        <v>211</v>
      </c>
      <c r="S1622" s="229" t="s">
        <v>7</v>
      </c>
      <c r="T1622" s="229" t="s">
        <v>477</v>
      </c>
      <c r="U1622" s="229" t="s">
        <v>1138</v>
      </c>
      <c r="V1622" s="229" t="s">
        <v>5542</v>
      </c>
      <c r="W1622" s="229" t="s">
        <v>4279</v>
      </c>
      <c r="Y1622" s="374" t="s">
        <v>7201</v>
      </c>
    </row>
    <row r="1623" spans="1:25" x14ac:dyDescent="0.25">
      <c r="A1623" s="340" t="s">
        <v>5718</v>
      </c>
      <c r="B1623" s="229" t="s">
        <v>56</v>
      </c>
      <c r="C1623" s="229" t="s">
        <v>124</v>
      </c>
      <c r="D1623" s="229" t="s">
        <v>7411</v>
      </c>
      <c r="E1623" s="229" t="s">
        <v>5719</v>
      </c>
      <c r="F1623" s="62" t="s">
        <v>24</v>
      </c>
      <c r="G1623" s="62" t="str">
        <f>_xlfn.IFNA(VLOOKUP($A1623,'Engaged Deals'!$A:$J,2,FALSE),"No")</f>
        <v>No</v>
      </c>
      <c r="H1623" s="62" t="s">
        <v>65</v>
      </c>
      <c r="I1623" s="229" t="s">
        <v>38</v>
      </c>
      <c r="J1623" s="341">
        <v>42905</v>
      </c>
      <c r="K1623" s="342" t="s">
        <v>6112</v>
      </c>
      <c r="L1623" s="229" t="s">
        <v>46</v>
      </c>
      <c r="M1623" s="345">
        <v>42905</v>
      </c>
      <c r="N1623" s="343">
        <v>33334</v>
      </c>
      <c r="O1623" s="373">
        <f t="shared" si="25"/>
        <v>3.3334000000000003E-2</v>
      </c>
      <c r="P1623" s="344">
        <v>12</v>
      </c>
      <c r="Q1623" s="345" t="s">
        <v>7412</v>
      </c>
      <c r="R1623" s="346" t="s">
        <v>103</v>
      </c>
      <c r="S1623" s="229" t="s">
        <v>8</v>
      </c>
      <c r="T1623" s="229" t="s">
        <v>104</v>
      </c>
      <c r="U1623" s="229"/>
      <c r="V1623" s="229" t="s">
        <v>6113</v>
      </c>
      <c r="W1623" s="229"/>
      <c r="Y1623" s="374" t="s">
        <v>7201</v>
      </c>
    </row>
    <row r="1624" spans="1:25" x14ac:dyDescent="0.25">
      <c r="A1624" s="340" t="s">
        <v>5718</v>
      </c>
      <c r="B1624" s="229" t="s">
        <v>56</v>
      </c>
      <c r="C1624" s="229" t="s">
        <v>124</v>
      </c>
      <c r="D1624" s="229" t="s">
        <v>7411</v>
      </c>
      <c r="E1624" s="229" t="s">
        <v>5719</v>
      </c>
      <c r="F1624" s="62" t="s">
        <v>24</v>
      </c>
      <c r="G1624" s="62" t="str">
        <f>_xlfn.IFNA(VLOOKUP($A1624,'Engaged Deals'!$A:$J,2,FALSE),"No")</f>
        <v>No</v>
      </c>
      <c r="H1624" s="62" t="s">
        <v>65</v>
      </c>
      <c r="I1624" s="229" t="s">
        <v>38</v>
      </c>
      <c r="J1624" s="341">
        <v>42905</v>
      </c>
      <c r="K1624" s="342" t="s">
        <v>6112</v>
      </c>
      <c r="L1624" s="229" t="s">
        <v>46</v>
      </c>
      <c r="M1624" s="345">
        <v>42905</v>
      </c>
      <c r="N1624" s="343">
        <v>33334</v>
      </c>
      <c r="O1624" s="373">
        <f t="shared" si="25"/>
        <v>3.3334000000000003E-2</v>
      </c>
      <c r="P1624" s="344">
        <v>12</v>
      </c>
      <c r="Q1624" s="345" t="s">
        <v>7102</v>
      </c>
      <c r="R1624" s="346" t="s">
        <v>103</v>
      </c>
      <c r="S1624" s="229" t="s">
        <v>7</v>
      </c>
      <c r="T1624" s="229" t="s">
        <v>477</v>
      </c>
      <c r="U1624" s="229"/>
      <c r="V1624" s="229" t="s">
        <v>6113</v>
      </c>
      <c r="W1624" s="229"/>
      <c r="Y1624" s="374" t="s">
        <v>7201</v>
      </c>
    </row>
    <row r="1625" spans="1:25" x14ac:dyDescent="0.25">
      <c r="A1625" s="340" t="s">
        <v>5718</v>
      </c>
      <c r="B1625" s="229" t="s">
        <v>56</v>
      </c>
      <c r="C1625" s="229" t="s">
        <v>124</v>
      </c>
      <c r="D1625" s="229" t="s">
        <v>7411</v>
      </c>
      <c r="E1625" s="229" t="s">
        <v>5719</v>
      </c>
      <c r="F1625" s="62" t="s">
        <v>24</v>
      </c>
      <c r="G1625" s="62" t="str">
        <f>_xlfn.IFNA(VLOOKUP($A1625,'Engaged Deals'!$A:$J,2,FALSE),"No")</f>
        <v>No</v>
      </c>
      <c r="H1625" s="62" t="s">
        <v>65</v>
      </c>
      <c r="I1625" s="229" t="s">
        <v>38</v>
      </c>
      <c r="J1625" s="341">
        <v>42905</v>
      </c>
      <c r="K1625" s="342" t="s">
        <v>6112</v>
      </c>
      <c r="L1625" s="229" t="s">
        <v>46</v>
      </c>
      <c r="M1625" s="345">
        <v>42905</v>
      </c>
      <c r="N1625" s="343">
        <v>13333</v>
      </c>
      <c r="O1625" s="373">
        <f t="shared" si="25"/>
        <v>1.3332999999999999E-2</v>
      </c>
      <c r="P1625" s="344">
        <v>1</v>
      </c>
      <c r="Q1625" s="345" t="s">
        <v>7104</v>
      </c>
      <c r="R1625" s="346" t="s">
        <v>103</v>
      </c>
      <c r="S1625" s="229" t="s">
        <v>7</v>
      </c>
      <c r="T1625" s="229" t="s">
        <v>477</v>
      </c>
      <c r="U1625" s="229" t="s">
        <v>1204</v>
      </c>
      <c r="V1625" s="229" t="s">
        <v>6113</v>
      </c>
      <c r="W1625" s="229"/>
      <c r="Y1625" s="374" t="s">
        <v>7201</v>
      </c>
    </row>
    <row r="1626" spans="1:25" x14ac:dyDescent="0.25">
      <c r="A1626" s="340" t="s">
        <v>2660</v>
      </c>
      <c r="B1626" s="229" t="s">
        <v>60</v>
      </c>
      <c r="C1626" s="229" t="s">
        <v>138</v>
      </c>
      <c r="D1626" s="229" t="s">
        <v>2661</v>
      </c>
      <c r="E1626" s="229" t="s">
        <v>2662</v>
      </c>
      <c r="F1626" s="62" t="s">
        <v>25</v>
      </c>
      <c r="G1626" s="62" t="str">
        <f>_xlfn.IFNA(VLOOKUP($A1626,'Engaged Deals'!$A:$J,2,FALSE),"No")</f>
        <v>No</v>
      </c>
      <c r="H1626" s="62" t="s">
        <v>65</v>
      </c>
      <c r="I1626" s="229" t="s">
        <v>35</v>
      </c>
      <c r="J1626" s="341">
        <v>42860</v>
      </c>
      <c r="K1626" s="342" t="s">
        <v>2663</v>
      </c>
      <c r="L1626" s="229" t="s">
        <v>46</v>
      </c>
      <c r="M1626" s="345">
        <v>42860</v>
      </c>
      <c r="N1626" s="343">
        <v>124000</v>
      </c>
      <c r="O1626" s="373">
        <f t="shared" si="25"/>
        <v>0.124</v>
      </c>
      <c r="P1626" s="344">
        <v>6</v>
      </c>
      <c r="Q1626" s="345" t="s">
        <v>812</v>
      </c>
      <c r="R1626" s="346" t="s">
        <v>103</v>
      </c>
      <c r="S1626" s="229" t="s">
        <v>8</v>
      </c>
      <c r="T1626" s="229" t="s">
        <v>104</v>
      </c>
      <c r="U1626" s="229" t="s">
        <v>105</v>
      </c>
      <c r="V1626" s="229" t="s">
        <v>5997</v>
      </c>
      <c r="W1626" s="229" t="s">
        <v>313</v>
      </c>
      <c r="Y1626" s="374" t="s">
        <v>7201</v>
      </c>
    </row>
    <row r="1627" spans="1:25" x14ac:dyDescent="0.25">
      <c r="A1627" s="340" t="s">
        <v>4061</v>
      </c>
      <c r="B1627" s="229" t="s">
        <v>56</v>
      </c>
      <c r="C1627" s="229" t="s">
        <v>510</v>
      </c>
      <c r="D1627" s="229" t="s">
        <v>4062</v>
      </c>
      <c r="E1627" s="229" t="s">
        <v>4063</v>
      </c>
      <c r="F1627" s="62" t="s">
        <v>27</v>
      </c>
      <c r="G1627" s="62" t="str">
        <f>_xlfn.IFNA(VLOOKUP($A1627,'Engaged Deals'!$A:$J,2,FALSE),"No")</f>
        <v>No</v>
      </c>
      <c r="H1627" s="62" t="s">
        <v>65</v>
      </c>
      <c r="I1627" s="229" t="s">
        <v>39</v>
      </c>
      <c r="J1627" s="341">
        <v>42916</v>
      </c>
      <c r="K1627" s="342" t="s">
        <v>4064</v>
      </c>
      <c r="L1627" s="229" t="s">
        <v>142</v>
      </c>
      <c r="M1627" s="345">
        <v>42916</v>
      </c>
      <c r="N1627" s="343">
        <v>45000</v>
      </c>
      <c r="O1627" s="373">
        <f t="shared" si="25"/>
        <v>4.4999999999999998E-2</v>
      </c>
      <c r="P1627" s="344">
        <v>12</v>
      </c>
      <c r="Q1627" s="345" t="s">
        <v>172</v>
      </c>
      <c r="R1627" s="346" t="s">
        <v>103</v>
      </c>
      <c r="S1627" s="229" t="s">
        <v>8</v>
      </c>
      <c r="T1627" s="229" t="s">
        <v>104</v>
      </c>
      <c r="U1627" s="229"/>
      <c r="V1627" s="229" t="s">
        <v>6171</v>
      </c>
      <c r="W1627" s="229" t="s">
        <v>186</v>
      </c>
      <c r="Y1627" s="374" t="s">
        <v>7201</v>
      </c>
    </row>
    <row r="1628" spans="1:25" x14ac:dyDescent="0.25">
      <c r="A1628" s="340" t="s">
        <v>3513</v>
      </c>
      <c r="B1628" s="229" t="s">
        <v>56</v>
      </c>
      <c r="C1628" s="229" t="s">
        <v>194</v>
      </c>
      <c r="D1628" s="229" t="s">
        <v>1556</v>
      </c>
      <c r="E1628" s="229" t="s">
        <v>3514</v>
      </c>
      <c r="F1628" s="62" t="s">
        <v>27</v>
      </c>
      <c r="G1628" s="62" t="str">
        <f>_xlfn.IFNA(VLOOKUP($A1628,'Engaged Deals'!$A:$J,2,FALSE),"No")</f>
        <v>No</v>
      </c>
      <c r="H1628" s="62" t="s">
        <v>65</v>
      </c>
      <c r="I1628" s="229" t="s">
        <v>39</v>
      </c>
      <c r="J1628" s="341">
        <v>42915</v>
      </c>
      <c r="K1628" s="342" t="s">
        <v>3515</v>
      </c>
      <c r="L1628" s="229" t="s">
        <v>47</v>
      </c>
      <c r="M1628" s="345">
        <v>42915</v>
      </c>
      <c r="N1628" s="343">
        <v>80000</v>
      </c>
      <c r="O1628" s="373">
        <f t="shared" si="25"/>
        <v>0.08</v>
      </c>
      <c r="P1628" s="344">
        <v>12</v>
      </c>
      <c r="Q1628" s="345" t="s">
        <v>172</v>
      </c>
      <c r="R1628" s="346" t="s">
        <v>103</v>
      </c>
      <c r="S1628" s="229" t="s">
        <v>7</v>
      </c>
      <c r="T1628" s="229" t="s">
        <v>477</v>
      </c>
      <c r="U1628" s="229" t="s">
        <v>1204</v>
      </c>
      <c r="V1628" s="229" t="s">
        <v>5989</v>
      </c>
      <c r="W1628" s="229" t="s">
        <v>757</v>
      </c>
      <c r="Y1628" s="374" t="s">
        <v>7201</v>
      </c>
    </row>
    <row r="1629" spans="1:25" x14ac:dyDescent="0.25">
      <c r="A1629" s="381" t="s">
        <v>7109</v>
      </c>
      <c r="B1629" s="381" t="s">
        <v>59</v>
      </c>
      <c r="C1629" s="381" t="s">
        <v>468</v>
      </c>
      <c r="D1629" s="381" t="s">
        <v>7110</v>
      </c>
      <c r="E1629" s="381" t="s">
        <v>7111</v>
      </c>
      <c r="F1629" s="62" t="s">
        <v>26</v>
      </c>
      <c r="G1629" s="62" t="str">
        <f>_xlfn.IFNA(VLOOKUP($A1629,'Engaged Deals'!$A:$J,2,FALSE),"No")</f>
        <v>No</v>
      </c>
      <c r="H1629" s="62" t="s">
        <v>68</v>
      </c>
      <c r="I1629" s="381" t="s">
        <v>32</v>
      </c>
      <c r="J1629" s="388">
        <v>42825</v>
      </c>
      <c r="K1629" s="393" t="s">
        <v>7112</v>
      </c>
      <c r="L1629" s="381" t="s">
        <v>50</v>
      </c>
      <c r="M1629" s="398">
        <v>42825</v>
      </c>
      <c r="N1629" s="401">
        <v>20000</v>
      </c>
      <c r="O1629" s="373">
        <f t="shared" si="25"/>
        <v>0.02</v>
      </c>
      <c r="P1629" s="406">
        <v>1</v>
      </c>
      <c r="Q1629" s="398" t="s">
        <v>7113</v>
      </c>
      <c r="R1629" s="381" t="s">
        <v>578</v>
      </c>
      <c r="S1629" s="381" t="s">
        <v>9</v>
      </c>
      <c r="T1629" s="381" t="s">
        <v>184</v>
      </c>
      <c r="U1629" s="381" t="s">
        <v>666</v>
      </c>
      <c r="V1629" s="381" t="s">
        <v>7114</v>
      </c>
      <c r="W1629" s="381"/>
      <c r="Y1629" s="374" t="s">
        <v>7201</v>
      </c>
    </row>
    <row r="1630" spans="1:25" x14ac:dyDescent="0.25">
      <c r="A1630" s="340" t="s">
        <v>2104</v>
      </c>
      <c r="B1630" s="229" t="s">
        <v>57</v>
      </c>
      <c r="C1630" s="229" t="s">
        <v>98</v>
      </c>
      <c r="D1630" s="229" t="s">
        <v>2105</v>
      </c>
      <c r="E1630" s="229" t="s">
        <v>316</v>
      </c>
      <c r="F1630" s="62" t="s">
        <v>27</v>
      </c>
      <c r="G1630" s="62" t="str">
        <f>_xlfn.IFNA(VLOOKUP($A1630,'Engaged Deals'!$A:$J,2,FALSE),"No")</f>
        <v>No</v>
      </c>
      <c r="H1630" s="62" t="s">
        <v>67</v>
      </c>
      <c r="I1630" s="229" t="s">
        <v>39</v>
      </c>
      <c r="J1630" s="341">
        <v>43024</v>
      </c>
      <c r="K1630" s="342" t="s">
        <v>2106</v>
      </c>
      <c r="L1630" s="229" t="s">
        <v>46</v>
      </c>
      <c r="M1630" s="345">
        <v>43069</v>
      </c>
      <c r="N1630" s="343">
        <v>200000</v>
      </c>
      <c r="O1630" s="373">
        <f t="shared" si="25"/>
        <v>0.2</v>
      </c>
      <c r="P1630" s="344">
        <v>12</v>
      </c>
      <c r="Q1630" s="345" t="s">
        <v>1118</v>
      </c>
      <c r="R1630" s="346" t="s">
        <v>125</v>
      </c>
      <c r="S1630" s="229" t="s">
        <v>8</v>
      </c>
      <c r="T1630" s="229" t="s">
        <v>104</v>
      </c>
      <c r="U1630" s="229" t="s">
        <v>344</v>
      </c>
      <c r="V1630" s="229" t="s">
        <v>106</v>
      </c>
      <c r="W1630" s="229" t="s">
        <v>667</v>
      </c>
      <c r="Y1630" s="374" t="s">
        <v>7201</v>
      </c>
    </row>
    <row r="1631" spans="1:25" x14ac:dyDescent="0.25">
      <c r="A1631" s="340" t="s">
        <v>6646</v>
      </c>
      <c r="B1631" s="229" t="s">
        <v>56</v>
      </c>
      <c r="C1631" s="229" t="s">
        <v>1541</v>
      </c>
      <c r="D1631" s="229" t="s">
        <v>6647</v>
      </c>
      <c r="E1631" s="229" t="s">
        <v>6648</v>
      </c>
      <c r="F1631" s="62" t="s">
        <v>28</v>
      </c>
      <c r="G1631" s="62" t="str">
        <f>_xlfn.IFNA(VLOOKUP($A1631,'Engaged Deals'!$A:$J,2,FALSE),"No")</f>
        <v>No</v>
      </c>
      <c r="H1631" s="62" t="s">
        <v>65</v>
      </c>
      <c r="I1631" s="229" t="s">
        <v>31</v>
      </c>
      <c r="J1631" s="341">
        <v>42910</v>
      </c>
      <c r="K1631" s="342" t="s">
        <v>6814</v>
      </c>
      <c r="L1631" s="229" t="s">
        <v>47</v>
      </c>
      <c r="M1631" s="345">
        <v>42910</v>
      </c>
      <c r="N1631" s="343">
        <v>60000</v>
      </c>
      <c r="O1631" s="373">
        <f t="shared" si="25"/>
        <v>0.06</v>
      </c>
      <c r="P1631" s="344">
        <v>12</v>
      </c>
      <c r="Q1631" s="345" t="s">
        <v>7102</v>
      </c>
      <c r="R1631" s="346" t="s">
        <v>103</v>
      </c>
      <c r="S1631" s="229" t="s">
        <v>18</v>
      </c>
      <c r="T1631" s="229" t="s">
        <v>316</v>
      </c>
      <c r="U1631" s="229" t="s">
        <v>6779</v>
      </c>
      <c r="V1631" s="229" t="s">
        <v>6732</v>
      </c>
      <c r="W1631" s="229" t="s">
        <v>356</v>
      </c>
      <c r="Y1631" s="374" t="s">
        <v>7201</v>
      </c>
    </row>
    <row r="1632" spans="1:25" x14ac:dyDescent="0.25">
      <c r="A1632" s="275" t="s">
        <v>6428</v>
      </c>
      <c r="B1632" s="199" t="s">
        <v>56</v>
      </c>
      <c r="C1632" s="199" t="s">
        <v>161</v>
      </c>
      <c r="D1632" s="199" t="s">
        <v>358</v>
      </c>
      <c r="E1632" s="199" t="s">
        <v>6429</v>
      </c>
      <c r="F1632" s="62" t="s">
        <v>26</v>
      </c>
      <c r="G1632" s="62" t="str">
        <f>_xlfn.IFNA(VLOOKUP($A1632,'Engaged Deals'!$A:$J,2,FALSE),"No")</f>
        <v>No</v>
      </c>
      <c r="H1632" s="62" t="s">
        <v>67</v>
      </c>
      <c r="I1632" s="199" t="s">
        <v>32</v>
      </c>
      <c r="J1632" s="233">
        <v>43013</v>
      </c>
      <c r="K1632" s="234" t="s">
        <v>6475</v>
      </c>
      <c r="L1632" s="199" t="s">
        <v>47</v>
      </c>
      <c r="M1632" s="235">
        <v>43013</v>
      </c>
      <c r="N1632" s="236">
        <v>150000</v>
      </c>
      <c r="O1632" s="373">
        <f t="shared" si="25"/>
        <v>0.15</v>
      </c>
      <c r="P1632" s="276">
        <v>12</v>
      </c>
      <c r="Q1632" s="235" t="s">
        <v>5543</v>
      </c>
      <c r="R1632" s="237" t="s">
        <v>125</v>
      </c>
      <c r="S1632" s="199" t="s">
        <v>7</v>
      </c>
      <c r="T1632" s="199" t="s">
        <v>477</v>
      </c>
      <c r="U1632" s="199" t="s">
        <v>1138</v>
      </c>
      <c r="V1632" s="199" t="s">
        <v>6476</v>
      </c>
      <c r="W1632" s="199" t="s">
        <v>667</v>
      </c>
      <c r="Y1632" s="374" t="s">
        <v>7201</v>
      </c>
    </row>
    <row r="1633" spans="1:25" x14ac:dyDescent="0.25">
      <c r="A1633" s="275" t="s">
        <v>6539</v>
      </c>
      <c r="B1633" s="199" t="s">
        <v>56</v>
      </c>
      <c r="C1633" s="199" t="s">
        <v>510</v>
      </c>
      <c r="D1633" s="199" t="s">
        <v>6540</v>
      </c>
      <c r="E1633" s="199" t="s">
        <v>528</v>
      </c>
      <c r="F1633" s="62" t="s">
        <v>27</v>
      </c>
      <c r="G1633" s="62" t="str">
        <f>_xlfn.IFNA(VLOOKUP($A1633,'Engaged Deals'!$A:$J,2,FALSE),"No")</f>
        <v>No</v>
      </c>
      <c r="H1633" s="62" t="s">
        <v>65</v>
      </c>
      <c r="I1633" s="199" t="s">
        <v>39</v>
      </c>
      <c r="J1633" s="233">
        <v>42912</v>
      </c>
      <c r="K1633" s="234" t="s">
        <v>6718</v>
      </c>
      <c r="L1633" s="199" t="s">
        <v>47</v>
      </c>
      <c r="M1633" s="235">
        <v>42912</v>
      </c>
      <c r="N1633" s="236">
        <v>500000</v>
      </c>
      <c r="O1633" s="373">
        <f t="shared" si="25"/>
        <v>0.5</v>
      </c>
      <c r="P1633" s="276">
        <v>12</v>
      </c>
      <c r="Q1633" s="235" t="s">
        <v>6513</v>
      </c>
      <c r="R1633" s="237" t="s">
        <v>103</v>
      </c>
      <c r="S1633" s="199" t="s">
        <v>8</v>
      </c>
      <c r="T1633" s="199" t="s">
        <v>134</v>
      </c>
      <c r="U1633" s="199" t="s">
        <v>518</v>
      </c>
      <c r="V1633" s="199" t="s">
        <v>6719</v>
      </c>
      <c r="W1633" s="199" t="s">
        <v>123</v>
      </c>
      <c r="Y1633" s="374" t="s">
        <v>7201</v>
      </c>
    </row>
    <row r="1634" spans="1:25" ht="15.75" thickBot="1" x14ac:dyDescent="0.3">
      <c r="A1634" s="275" t="s">
        <v>6881</v>
      </c>
      <c r="B1634" s="199" t="s">
        <v>56</v>
      </c>
      <c r="C1634" s="199" t="s">
        <v>161</v>
      </c>
      <c r="D1634" s="199" t="s">
        <v>6882</v>
      </c>
      <c r="E1634" s="199" t="s">
        <v>6883</v>
      </c>
      <c r="F1634" s="62" t="s">
        <v>26</v>
      </c>
      <c r="G1634" s="62" t="str">
        <f>_xlfn.IFNA(VLOOKUP($A1634,'Engaged Deals'!$A:$J,2,FALSE),"No")</f>
        <v>No</v>
      </c>
      <c r="H1634" s="62" t="s">
        <v>66</v>
      </c>
      <c r="I1634" s="199" t="s">
        <v>32</v>
      </c>
      <c r="J1634" s="233">
        <v>42958</v>
      </c>
      <c r="K1634" s="234" t="s">
        <v>6935</v>
      </c>
      <c r="L1634" s="199" t="s">
        <v>47</v>
      </c>
      <c r="M1634" s="233">
        <v>42958</v>
      </c>
      <c r="N1634" s="236">
        <v>350000</v>
      </c>
      <c r="O1634" s="373">
        <f t="shared" si="25"/>
        <v>0.35</v>
      </c>
      <c r="P1634" s="276">
        <v>12</v>
      </c>
      <c r="Q1634" s="235" t="s">
        <v>7102</v>
      </c>
      <c r="R1634" s="237" t="s">
        <v>292</v>
      </c>
      <c r="S1634" s="199" t="s">
        <v>12</v>
      </c>
      <c r="T1634" s="199" t="s">
        <v>681</v>
      </c>
      <c r="U1634" s="199" t="s">
        <v>682</v>
      </c>
      <c r="V1634" s="199" t="s">
        <v>5822</v>
      </c>
      <c r="W1634" s="199"/>
      <c r="Y1634" s="374" t="s">
        <v>7201</v>
      </c>
    </row>
    <row r="1635" spans="1:25" ht="15.75" thickBot="1" x14ac:dyDescent="0.3">
      <c r="A1635" s="324" t="s">
        <v>5737</v>
      </c>
      <c r="B1635" s="325" t="s">
        <v>57</v>
      </c>
      <c r="C1635" s="325" t="s">
        <v>98</v>
      </c>
      <c r="D1635" s="325" t="s">
        <v>5738</v>
      </c>
      <c r="E1635" s="325" t="s">
        <v>5655</v>
      </c>
      <c r="F1635" s="62" t="s">
        <v>28</v>
      </c>
      <c r="G1635" s="62" t="str">
        <f>_xlfn.IFNA(VLOOKUP($A1635,'Engaged Deals'!$A:$J,2,FALSE),"No")</f>
        <v>No</v>
      </c>
      <c r="H1635" s="62" t="s">
        <v>65</v>
      </c>
      <c r="I1635" s="325" t="s">
        <v>42</v>
      </c>
      <c r="J1635" s="326">
        <v>42906</v>
      </c>
      <c r="K1635" s="327" t="s">
        <v>6187</v>
      </c>
      <c r="L1635" s="325" t="s">
        <v>46</v>
      </c>
      <c r="M1635" s="328">
        <v>42906</v>
      </c>
      <c r="N1635" s="329">
        <v>30000</v>
      </c>
      <c r="O1635" s="373">
        <f t="shared" si="25"/>
        <v>0.03</v>
      </c>
      <c r="P1635" s="330">
        <v>1</v>
      </c>
      <c r="Q1635" s="328" t="s">
        <v>6735</v>
      </c>
      <c r="R1635" s="331" t="s">
        <v>125</v>
      </c>
      <c r="S1635" s="325" t="s">
        <v>13</v>
      </c>
      <c r="T1635" s="325" t="s">
        <v>6188</v>
      </c>
      <c r="U1635" s="325" t="s">
        <v>6189</v>
      </c>
      <c r="V1635" s="325" t="s">
        <v>6736</v>
      </c>
      <c r="W1635" s="325" t="s">
        <v>667</v>
      </c>
      <c r="Y1635" s="374" t="s">
        <v>7201</v>
      </c>
    </row>
    <row r="1636" spans="1:25" ht="15.75" thickBot="1" x14ac:dyDescent="0.3">
      <c r="A1636" s="324" t="s">
        <v>3823</v>
      </c>
      <c r="B1636" s="325" t="s">
        <v>57</v>
      </c>
      <c r="C1636" s="325" t="s">
        <v>391</v>
      </c>
      <c r="D1636" s="325" t="s">
        <v>3824</v>
      </c>
      <c r="E1636" s="325" t="s">
        <v>316</v>
      </c>
      <c r="F1636" s="62" t="s">
        <v>28</v>
      </c>
      <c r="G1636" s="62" t="str">
        <f>_xlfn.IFNA(VLOOKUP($A1636,'Engaged Deals'!$A:$J,2,FALSE),"No")</f>
        <v>No</v>
      </c>
      <c r="H1636" s="62" t="s">
        <v>65</v>
      </c>
      <c r="I1636" s="325" t="s">
        <v>34</v>
      </c>
      <c r="J1636" s="326">
        <v>42850</v>
      </c>
      <c r="K1636" s="327" t="s">
        <v>3825</v>
      </c>
      <c r="L1636" s="325" t="s">
        <v>47</v>
      </c>
      <c r="M1636" s="328">
        <v>42850</v>
      </c>
      <c r="N1636" s="329">
        <v>50000</v>
      </c>
      <c r="O1636" s="373">
        <f t="shared" si="25"/>
        <v>0.05</v>
      </c>
      <c r="P1636" s="330">
        <v>12</v>
      </c>
      <c r="Q1636" s="328" t="s">
        <v>7359</v>
      </c>
      <c r="R1636" s="331" t="s">
        <v>125</v>
      </c>
      <c r="S1636" s="325" t="s">
        <v>9</v>
      </c>
      <c r="T1636" s="325" t="s">
        <v>184</v>
      </c>
      <c r="U1636" s="325" t="s">
        <v>185</v>
      </c>
      <c r="V1636" s="325" t="s">
        <v>6127</v>
      </c>
      <c r="W1636" s="325" t="s">
        <v>128</v>
      </c>
      <c r="Y1636" s="374" t="s">
        <v>7201</v>
      </c>
    </row>
    <row r="1637" spans="1:25" ht="15.75" thickBot="1" x14ac:dyDescent="0.3">
      <c r="A1637" s="324" t="s">
        <v>2804</v>
      </c>
      <c r="B1637" s="325" t="s">
        <v>60</v>
      </c>
      <c r="C1637" s="325" t="s">
        <v>805</v>
      </c>
      <c r="D1637" s="325" t="s">
        <v>2805</v>
      </c>
      <c r="E1637" s="325" t="s">
        <v>2806</v>
      </c>
      <c r="F1637" s="62" t="s">
        <v>26</v>
      </c>
      <c r="G1637" s="62" t="str">
        <f>_xlfn.IFNA(VLOOKUP($A1637,'Engaged Deals'!$A:$J,2,FALSE),"No")</f>
        <v>No</v>
      </c>
      <c r="H1637" s="62" t="s">
        <v>65</v>
      </c>
      <c r="I1637" s="325" t="s">
        <v>32</v>
      </c>
      <c r="J1637" s="326">
        <v>42886</v>
      </c>
      <c r="K1637" s="327" t="s">
        <v>2807</v>
      </c>
      <c r="L1637" s="325" t="s">
        <v>46</v>
      </c>
      <c r="M1637" s="328">
        <v>42886</v>
      </c>
      <c r="N1637" s="329">
        <v>100000</v>
      </c>
      <c r="O1637" s="373">
        <f t="shared" si="25"/>
        <v>0.1</v>
      </c>
      <c r="P1637" s="330">
        <v>2</v>
      </c>
      <c r="Q1637" s="328" t="s">
        <v>7278</v>
      </c>
      <c r="R1637" s="331" t="s">
        <v>211</v>
      </c>
      <c r="S1637" s="325" t="s">
        <v>7</v>
      </c>
      <c r="T1637" s="325" t="s">
        <v>388</v>
      </c>
      <c r="U1637" s="325" t="s">
        <v>389</v>
      </c>
      <c r="V1637" s="325" t="s">
        <v>5548</v>
      </c>
      <c r="W1637" s="325" t="s">
        <v>186</v>
      </c>
      <c r="Y1637" s="374" t="s">
        <v>7201</v>
      </c>
    </row>
    <row r="1638" spans="1:25" ht="15.75" thickBot="1" x14ac:dyDescent="0.3">
      <c r="A1638" s="324" t="s">
        <v>1439</v>
      </c>
      <c r="B1638" s="325" t="s">
        <v>58</v>
      </c>
      <c r="C1638" s="325" t="s">
        <v>58</v>
      </c>
      <c r="D1638" s="325" t="s">
        <v>1440</v>
      </c>
      <c r="E1638" s="325" t="s">
        <v>1441</v>
      </c>
      <c r="F1638" s="62" t="s">
        <v>25</v>
      </c>
      <c r="G1638" s="62" t="str">
        <f>_xlfn.IFNA(VLOOKUP($A1638,'Engaged Deals'!$A:$J,2,FALSE),"No")</f>
        <v>No</v>
      </c>
      <c r="H1638" s="62" t="s">
        <v>66</v>
      </c>
      <c r="I1638" s="325" t="s">
        <v>35</v>
      </c>
      <c r="J1638" s="326">
        <v>42966</v>
      </c>
      <c r="K1638" s="327" t="s">
        <v>1442</v>
      </c>
      <c r="L1638" s="325" t="s">
        <v>46</v>
      </c>
      <c r="M1638" s="326">
        <v>42966</v>
      </c>
      <c r="N1638" s="329">
        <v>285714</v>
      </c>
      <c r="O1638" s="373">
        <f t="shared" si="25"/>
        <v>0.28571400000000002</v>
      </c>
      <c r="P1638" s="330">
        <v>12</v>
      </c>
      <c r="Q1638" s="328" t="s">
        <v>573</v>
      </c>
      <c r="R1638" s="331" t="s">
        <v>125</v>
      </c>
      <c r="S1638" s="325" t="s">
        <v>9</v>
      </c>
      <c r="T1638" s="325" t="s">
        <v>184</v>
      </c>
      <c r="U1638" s="325" t="s">
        <v>185</v>
      </c>
      <c r="V1638" s="325" t="s">
        <v>5944</v>
      </c>
      <c r="W1638" s="325" t="s">
        <v>667</v>
      </c>
      <c r="Y1638" s="374" t="s">
        <v>7201</v>
      </c>
    </row>
    <row r="1639" spans="1:25" ht="15.75" thickBot="1" x14ac:dyDescent="0.3">
      <c r="A1639" s="324" t="s">
        <v>5747</v>
      </c>
      <c r="B1639" s="325" t="s">
        <v>56</v>
      </c>
      <c r="C1639" s="325" t="s">
        <v>510</v>
      </c>
      <c r="D1639" s="325" t="s">
        <v>5748</v>
      </c>
      <c r="E1639" s="325" t="s">
        <v>528</v>
      </c>
      <c r="F1639" s="62" t="s">
        <v>28</v>
      </c>
      <c r="G1639" s="62" t="str">
        <f>_xlfn.IFNA(VLOOKUP($A1639,'Engaged Deals'!$A:$J,2,FALSE),"No")</f>
        <v>No</v>
      </c>
      <c r="H1639" s="62" t="s">
        <v>65</v>
      </c>
      <c r="I1639" s="325" t="s">
        <v>31</v>
      </c>
      <c r="J1639" s="326">
        <v>42907</v>
      </c>
      <c r="K1639" s="327" t="s">
        <v>6210</v>
      </c>
      <c r="L1639" s="325" t="s">
        <v>46</v>
      </c>
      <c r="M1639" s="328">
        <v>42907</v>
      </c>
      <c r="N1639" s="329">
        <v>50000</v>
      </c>
      <c r="O1639" s="373">
        <f t="shared" si="25"/>
        <v>0.05</v>
      </c>
      <c r="P1639" s="330">
        <v>12</v>
      </c>
      <c r="Q1639" s="328" t="s">
        <v>7342</v>
      </c>
      <c r="R1639" s="331" t="s">
        <v>292</v>
      </c>
      <c r="S1639" s="325" t="s">
        <v>8</v>
      </c>
      <c r="T1639" s="325" t="s">
        <v>104</v>
      </c>
      <c r="U1639" s="325"/>
      <c r="V1639" s="325" t="s">
        <v>6211</v>
      </c>
      <c r="W1639" s="325"/>
      <c r="Y1639" s="374" t="s">
        <v>7201</v>
      </c>
    </row>
    <row r="1640" spans="1:25" ht="15.75" thickBot="1" x14ac:dyDescent="0.3">
      <c r="A1640" s="324" t="s">
        <v>2918</v>
      </c>
      <c r="B1640" s="325" t="s">
        <v>57</v>
      </c>
      <c r="C1640" s="325" t="s">
        <v>98</v>
      </c>
      <c r="D1640" s="325" t="s">
        <v>2919</v>
      </c>
      <c r="E1640" s="325" t="s">
        <v>1015</v>
      </c>
      <c r="F1640" s="62" t="s">
        <v>26</v>
      </c>
      <c r="G1640" s="62" t="str">
        <f>_xlfn.IFNA(VLOOKUP($A1640,'Engaged Deals'!$A:$J,2,FALSE),"No")</f>
        <v>No</v>
      </c>
      <c r="H1640" s="62" t="s">
        <v>66</v>
      </c>
      <c r="I1640" s="325" t="s">
        <v>32</v>
      </c>
      <c r="J1640" s="326">
        <v>43000</v>
      </c>
      <c r="K1640" s="327" t="s">
        <v>2920</v>
      </c>
      <c r="L1640" s="325" t="s">
        <v>46</v>
      </c>
      <c r="M1640" s="326">
        <v>43000</v>
      </c>
      <c r="N1640" s="329">
        <v>100000</v>
      </c>
      <c r="O1640" s="373">
        <f t="shared" si="25"/>
        <v>0.1</v>
      </c>
      <c r="P1640" s="330">
        <v>1</v>
      </c>
      <c r="Q1640" s="328" t="s">
        <v>2921</v>
      </c>
      <c r="R1640" s="331" t="s">
        <v>125</v>
      </c>
      <c r="S1640" s="325" t="s">
        <v>9</v>
      </c>
      <c r="T1640" s="325" t="s">
        <v>184</v>
      </c>
      <c r="U1640" s="325" t="s">
        <v>185</v>
      </c>
      <c r="V1640" s="325" t="s">
        <v>106</v>
      </c>
      <c r="W1640" s="325" t="s">
        <v>186</v>
      </c>
      <c r="Y1640" s="374" t="s">
        <v>7201</v>
      </c>
    </row>
    <row r="1641" spans="1:25" ht="15.75" thickBot="1" x14ac:dyDescent="0.3">
      <c r="A1641" s="324" t="s">
        <v>944</v>
      </c>
      <c r="B1641" s="325" t="s">
        <v>56</v>
      </c>
      <c r="C1641" s="325" t="s">
        <v>109</v>
      </c>
      <c r="D1641" s="325" t="s">
        <v>823</v>
      </c>
      <c r="E1641" s="325" t="s">
        <v>945</v>
      </c>
      <c r="F1641" s="62" t="s">
        <v>28</v>
      </c>
      <c r="G1641" s="62" t="str">
        <f>_xlfn.IFNA(VLOOKUP($A1641,'Engaged Deals'!$A:$J,2,FALSE),"No")</f>
        <v>No</v>
      </c>
      <c r="H1641" s="62" t="s">
        <v>66</v>
      </c>
      <c r="I1641" s="325" t="s">
        <v>31</v>
      </c>
      <c r="J1641" s="326">
        <v>42944</v>
      </c>
      <c r="K1641" s="327" t="s">
        <v>946</v>
      </c>
      <c r="L1641" s="325" t="s">
        <v>47</v>
      </c>
      <c r="M1641" s="326">
        <v>42954</v>
      </c>
      <c r="N1641" s="329">
        <v>500000</v>
      </c>
      <c r="O1641" s="373">
        <f t="shared" si="25"/>
        <v>0.5</v>
      </c>
      <c r="P1641" s="330">
        <v>5</v>
      </c>
      <c r="Q1641" s="328" t="s">
        <v>7102</v>
      </c>
      <c r="R1641" s="331" t="s">
        <v>103</v>
      </c>
      <c r="S1641" s="325" t="s">
        <v>8</v>
      </c>
      <c r="T1641" s="325" t="s">
        <v>104</v>
      </c>
      <c r="U1641" s="325" t="s">
        <v>114</v>
      </c>
      <c r="V1641" s="325" t="s">
        <v>6314</v>
      </c>
      <c r="W1641" s="325" t="s">
        <v>947</v>
      </c>
      <c r="Y1641" s="374" t="s">
        <v>7201</v>
      </c>
    </row>
    <row r="1642" spans="1:25" ht="15.75" thickBot="1" x14ac:dyDescent="0.3">
      <c r="A1642" s="324" t="s">
        <v>5698</v>
      </c>
      <c r="B1642" s="325" t="s">
        <v>60</v>
      </c>
      <c r="C1642" s="325" t="s">
        <v>377</v>
      </c>
      <c r="D1642" s="325" t="s">
        <v>5699</v>
      </c>
      <c r="E1642" s="325" t="s">
        <v>6622</v>
      </c>
      <c r="F1642" s="62" t="s">
        <v>24</v>
      </c>
      <c r="G1642" s="62" t="str">
        <f>_xlfn.IFNA(VLOOKUP($A1642,'Engaged Deals'!$A:$J,2,FALSE),"No")</f>
        <v>No</v>
      </c>
      <c r="H1642" s="62" t="s">
        <v>65</v>
      </c>
      <c r="I1642" s="325" t="s">
        <v>38</v>
      </c>
      <c r="J1642" s="326">
        <v>42904</v>
      </c>
      <c r="K1642" s="327" t="s">
        <v>6016</v>
      </c>
      <c r="L1642" s="325" t="s">
        <v>47</v>
      </c>
      <c r="M1642" s="328">
        <v>42905</v>
      </c>
      <c r="N1642" s="329">
        <v>100000</v>
      </c>
      <c r="O1642" s="373">
        <f t="shared" si="25"/>
        <v>0.1</v>
      </c>
      <c r="P1642" s="330">
        <v>12</v>
      </c>
      <c r="Q1642" s="328" t="s">
        <v>6513</v>
      </c>
      <c r="R1642" s="331" t="s">
        <v>292</v>
      </c>
      <c r="S1642" s="325" t="s">
        <v>7</v>
      </c>
      <c r="T1642" s="325" t="s">
        <v>1867</v>
      </c>
      <c r="U1642" s="325" t="s">
        <v>6017</v>
      </c>
      <c r="V1642" s="325" t="s">
        <v>6793</v>
      </c>
      <c r="W1642" s="325" t="s">
        <v>356</v>
      </c>
      <c r="Y1642" s="374" t="s">
        <v>7201</v>
      </c>
    </row>
    <row r="1643" spans="1:25" ht="15.75" thickBot="1" x14ac:dyDescent="0.3">
      <c r="A1643" s="324" t="s">
        <v>5698</v>
      </c>
      <c r="B1643" s="325" t="s">
        <v>60</v>
      </c>
      <c r="C1643" s="325" t="s">
        <v>377</v>
      </c>
      <c r="D1643" s="325" t="s">
        <v>5699</v>
      </c>
      <c r="E1643" s="325" t="s">
        <v>6622</v>
      </c>
      <c r="F1643" s="62" t="s">
        <v>24</v>
      </c>
      <c r="G1643" s="62" t="str">
        <f>_xlfn.IFNA(VLOOKUP($A1643,'Engaged Deals'!$A:$J,2,FALSE),"No")</f>
        <v>No</v>
      </c>
      <c r="H1643" s="62" t="s">
        <v>65</v>
      </c>
      <c r="I1643" s="325" t="s">
        <v>38</v>
      </c>
      <c r="J1643" s="326">
        <v>42904</v>
      </c>
      <c r="K1643" s="327" t="s">
        <v>6016</v>
      </c>
      <c r="L1643" s="325" t="s">
        <v>47</v>
      </c>
      <c r="M1643" s="328">
        <v>42904</v>
      </c>
      <c r="N1643" s="329">
        <v>39000</v>
      </c>
      <c r="O1643" s="373">
        <f t="shared" si="25"/>
        <v>3.9E-2</v>
      </c>
      <c r="P1643" s="330">
        <v>3</v>
      </c>
      <c r="Q1643" s="328" t="s">
        <v>6520</v>
      </c>
      <c r="R1643" s="331" t="s">
        <v>103</v>
      </c>
      <c r="S1643" s="325" t="s">
        <v>7</v>
      </c>
      <c r="T1643" s="325" t="s">
        <v>477</v>
      </c>
      <c r="U1643" s="325" t="s">
        <v>478</v>
      </c>
      <c r="V1643" s="325" t="s">
        <v>6793</v>
      </c>
      <c r="W1643" s="325" t="s">
        <v>356</v>
      </c>
      <c r="Y1643" s="374" t="s">
        <v>7201</v>
      </c>
    </row>
    <row r="1644" spans="1:25" ht="15.75" thickBot="1" x14ac:dyDescent="0.3">
      <c r="A1644" s="324" t="s">
        <v>3819</v>
      </c>
      <c r="B1644" s="325" t="s">
        <v>57</v>
      </c>
      <c r="C1644" s="325" t="s">
        <v>182</v>
      </c>
      <c r="D1644" s="325" t="s">
        <v>3820</v>
      </c>
      <c r="E1644" s="325" t="s">
        <v>3821</v>
      </c>
      <c r="F1644" s="62" t="s">
        <v>24</v>
      </c>
      <c r="G1644" s="62" t="str">
        <f>_xlfn.IFNA(VLOOKUP($A1644,'Engaged Deals'!$A:$J,2,FALSE),"No")</f>
        <v>No</v>
      </c>
      <c r="H1644" s="62" t="s">
        <v>65</v>
      </c>
      <c r="I1644" s="325" t="s">
        <v>38</v>
      </c>
      <c r="J1644" s="326">
        <v>42916</v>
      </c>
      <c r="K1644" s="327" t="s">
        <v>3822</v>
      </c>
      <c r="L1644" s="325" t="s">
        <v>46</v>
      </c>
      <c r="M1644" s="328">
        <v>42916</v>
      </c>
      <c r="N1644" s="329">
        <v>50000</v>
      </c>
      <c r="O1644" s="373">
        <f t="shared" si="25"/>
        <v>0.05</v>
      </c>
      <c r="P1644" s="330">
        <v>12</v>
      </c>
      <c r="Q1644" s="328" t="s">
        <v>504</v>
      </c>
      <c r="R1644" s="331" t="s">
        <v>103</v>
      </c>
      <c r="S1644" s="325" t="s">
        <v>8</v>
      </c>
      <c r="T1644" s="325" t="s">
        <v>104</v>
      </c>
      <c r="U1644" s="325" t="s">
        <v>105</v>
      </c>
      <c r="V1644" s="325" t="s">
        <v>6126</v>
      </c>
      <c r="W1644" s="325" t="s">
        <v>186</v>
      </c>
      <c r="Y1644" s="374" t="s">
        <v>7201</v>
      </c>
    </row>
    <row r="1645" spans="1:25" ht="15.75" thickBot="1" x14ac:dyDescent="0.3">
      <c r="A1645" s="324" t="s">
        <v>4291</v>
      </c>
      <c r="B1645" s="325" t="s">
        <v>57</v>
      </c>
      <c r="C1645" s="325" t="s">
        <v>98</v>
      </c>
      <c r="D1645" s="325" t="s">
        <v>4292</v>
      </c>
      <c r="E1645" s="325" t="s">
        <v>4293</v>
      </c>
      <c r="F1645" s="62" t="s">
        <v>26</v>
      </c>
      <c r="G1645" s="62" t="str">
        <f>_xlfn.IFNA(VLOOKUP($A1645,'Engaged Deals'!$A:$J,2,FALSE),"No")</f>
        <v>No</v>
      </c>
      <c r="H1645" s="62" t="s">
        <v>65</v>
      </c>
      <c r="I1645" s="325" t="s">
        <v>32</v>
      </c>
      <c r="J1645" s="326">
        <v>42853</v>
      </c>
      <c r="K1645" s="327" t="s">
        <v>4294</v>
      </c>
      <c r="L1645" s="325" t="s">
        <v>47</v>
      </c>
      <c r="M1645" s="328">
        <v>42853</v>
      </c>
      <c r="N1645" s="329">
        <v>25000</v>
      </c>
      <c r="O1645" s="373">
        <f t="shared" si="25"/>
        <v>2.5000000000000001E-2</v>
      </c>
      <c r="P1645" s="330">
        <v>12</v>
      </c>
      <c r="Q1645" s="328" t="s">
        <v>113</v>
      </c>
      <c r="R1645" s="331" t="s">
        <v>103</v>
      </c>
      <c r="S1645" s="325" t="s">
        <v>9</v>
      </c>
      <c r="T1645" s="325" t="s">
        <v>184</v>
      </c>
      <c r="U1645" s="325" t="s">
        <v>185</v>
      </c>
      <c r="V1645" s="325" t="s">
        <v>6201</v>
      </c>
      <c r="W1645" s="325" t="s">
        <v>2594</v>
      </c>
      <c r="Y1645" s="374" t="s">
        <v>7201</v>
      </c>
    </row>
    <row r="1646" spans="1:25" ht="15.75" thickBot="1" x14ac:dyDescent="0.3">
      <c r="A1646" s="324" t="s">
        <v>792</v>
      </c>
      <c r="B1646" s="325" t="s">
        <v>57</v>
      </c>
      <c r="C1646" s="325" t="s">
        <v>98</v>
      </c>
      <c r="D1646" s="325" t="s">
        <v>793</v>
      </c>
      <c r="E1646" s="325" t="s">
        <v>794</v>
      </c>
      <c r="F1646" s="62" t="s">
        <v>25</v>
      </c>
      <c r="G1646" s="62" t="str">
        <f>_xlfn.IFNA(VLOOKUP($A1646,'Engaged Deals'!$A:$J,2,FALSE),"No")</f>
        <v>No</v>
      </c>
      <c r="H1646" s="62" t="s">
        <v>65</v>
      </c>
      <c r="I1646" s="325" t="s">
        <v>35</v>
      </c>
      <c r="J1646" s="326">
        <v>42864</v>
      </c>
      <c r="K1646" s="327" t="s">
        <v>795</v>
      </c>
      <c r="L1646" s="325" t="s">
        <v>46</v>
      </c>
      <c r="M1646" s="328">
        <v>42864</v>
      </c>
      <c r="N1646" s="329">
        <v>500000</v>
      </c>
      <c r="O1646" s="373">
        <f t="shared" si="25"/>
        <v>0.5</v>
      </c>
      <c r="P1646" s="330">
        <v>12</v>
      </c>
      <c r="Q1646" s="328" t="s">
        <v>387</v>
      </c>
      <c r="R1646" s="331" t="s">
        <v>125</v>
      </c>
      <c r="S1646" s="325" t="s">
        <v>8</v>
      </c>
      <c r="T1646" s="325" t="s">
        <v>104</v>
      </c>
      <c r="U1646" s="325"/>
      <c r="V1646" s="325" t="s">
        <v>106</v>
      </c>
      <c r="W1646" s="325"/>
      <c r="Y1646" s="374" t="s">
        <v>7201</v>
      </c>
    </row>
    <row r="1647" spans="1:25" ht="15.75" thickBot="1" x14ac:dyDescent="0.3">
      <c r="A1647" s="324" t="s">
        <v>2915</v>
      </c>
      <c r="B1647" s="325" t="s">
        <v>57</v>
      </c>
      <c r="C1647" s="325" t="s">
        <v>98</v>
      </c>
      <c r="D1647" s="325" t="s">
        <v>2916</v>
      </c>
      <c r="E1647" s="325" t="s">
        <v>414</v>
      </c>
      <c r="F1647" s="62" t="s">
        <v>27</v>
      </c>
      <c r="G1647" s="62" t="str">
        <f>_xlfn.IFNA(VLOOKUP($A1647,'Engaged Deals'!$A:$J,2,FALSE),"No")</f>
        <v>No</v>
      </c>
      <c r="H1647" s="62" t="s">
        <v>65</v>
      </c>
      <c r="I1647" s="325" t="s">
        <v>39</v>
      </c>
      <c r="J1647" s="326">
        <v>42909</v>
      </c>
      <c r="K1647" s="327" t="s">
        <v>2917</v>
      </c>
      <c r="L1647" s="325" t="s">
        <v>46</v>
      </c>
      <c r="M1647" s="328">
        <v>42909</v>
      </c>
      <c r="N1647" s="329">
        <v>100000</v>
      </c>
      <c r="O1647" s="373">
        <f t="shared" si="25"/>
        <v>0.1</v>
      </c>
      <c r="P1647" s="330">
        <v>12</v>
      </c>
      <c r="Q1647" s="328" t="s">
        <v>425</v>
      </c>
      <c r="R1647" s="331" t="s">
        <v>125</v>
      </c>
      <c r="S1647" s="325" t="s">
        <v>8</v>
      </c>
      <c r="T1647" s="325" t="s">
        <v>104</v>
      </c>
      <c r="U1647" s="325" t="s">
        <v>344</v>
      </c>
      <c r="V1647" s="325" t="s">
        <v>106</v>
      </c>
      <c r="W1647" s="325" t="s">
        <v>667</v>
      </c>
      <c r="Y1647" s="374" t="s">
        <v>7201</v>
      </c>
    </row>
    <row r="1648" spans="1:25" ht="15.75" thickBot="1" x14ac:dyDescent="0.3">
      <c r="A1648" s="358" t="s">
        <v>7250</v>
      </c>
      <c r="B1648" s="359" t="s">
        <v>57</v>
      </c>
      <c r="C1648" s="359" t="s">
        <v>182</v>
      </c>
      <c r="D1648" s="359" t="s">
        <v>7251</v>
      </c>
      <c r="E1648" s="359" t="s">
        <v>7252</v>
      </c>
      <c r="F1648" s="62" t="s">
        <v>25</v>
      </c>
      <c r="G1648" s="62" t="str">
        <f>_xlfn.IFNA(VLOOKUP($A1648,'Engaged Deals'!$A:$J,2,FALSE),"No")</f>
        <v>No</v>
      </c>
      <c r="H1648" s="62" t="s">
        <v>65</v>
      </c>
      <c r="I1648" s="359" t="s">
        <v>41</v>
      </c>
      <c r="J1648" s="360">
        <v>42901</v>
      </c>
      <c r="K1648" s="361" t="s">
        <v>7253</v>
      </c>
      <c r="L1648" s="359" t="s">
        <v>47</v>
      </c>
      <c r="M1648" s="362">
        <v>42915</v>
      </c>
      <c r="N1648" s="363">
        <v>150000</v>
      </c>
      <c r="O1648" s="373">
        <f t="shared" si="25"/>
        <v>0.15</v>
      </c>
      <c r="P1648" s="364">
        <v>6</v>
      </c>
      <c r="Q1648" s="362" t="s">
        <v>7254</v>
      </c>
      <c r="R1648" s="365" t="s">
        <v>211</v>
      </c>
      <c r="S1648" s="359" t="s">
        <v>8</v>
      </c>
      <c r="T1648" s="359" t="s">
        <v>104</v>
      </c>
      <c r="U1648" s="359" t="s">
        <v>105</v>
      </c>
      <c r="V1648" s="325" t="s">
        <v>7255</v>
      </c>
      <c r="W1648" s="325" t="s">
        <v>186</v>
      </c>
      <c r="Y1648" s="374" t="s">
        <v>7201</v>
      </c>
    </row>
    <row r="1649" spans="1:25" ht="15.75" thickBot="1" x14ac:dyDescent="0.3">
      <c r="A1649" s="324" t="s">
        <v>2911</v>
      </c>
      <c r="B1649" s="325" t="s">
        <v>60</v>
      </c>
      <c r="C1649" s="325" t="s">
        <v>377</v>
      </c>
      <c r="D1649" s="325" t="s">
        <v>2912</v>
      </c>
      <c r="E1649" s="325" t="s">
        <v>2913</v>
      </c>
      <c r="F1649" s="62" t="s">
        <v>26</v>
      </c>
      <c r="G1649" s="62" t="str">
        <f>_xlfn.IFNA(VLOOKUP($A1649,'Engaged Deals'!$A:$J,2,FALSE),"No")</f>
        <v>No</v>
      </c>
      <c r="H1649" s="62" t="s">
        <v>65</v>
      </c>
      <c r="I1649" s="325" t="s">
        <v>32</v>
      </c>
      <c r="J1649" s="326">
        <v>42909</v>
      </c>
      <c r="K1649" s="327" t="s">
        <v>2914</v>
      </c>
      <c r="L1649" s="325" t="s">
        <v>47</v>
      </c>
      <c r="M1649" s="328">
        <v>42909</v>
      </c>
      <c r="N1649" s="329">
        <v>100000</v>
      </c>
      <c r="O1649" s="373">
        <f t="shared" si="25"/>
        <v>0.1</v>
      </c>
      <c r="P1649" s="330">
        <v>3</v>
      </c>
      <c r="Q1649" s="328" t="s">
        <v>113</v>
      </c>
      <c r="R1649" s="331" t="s">
        <v>103</v>
      </c>
      <c r="S1649" s="325" t="s">
        <v>8</v>
      </c>
      <c r="T1649" s="325" t="s">
        <v>104</v>
      </c>
      <c r="U1649" s="325" t="s">
        <v>105</v>
      </c>
      <c r="V1649" s="325" t="s">
        <v>6015</v>
      </c>
      <c r="W1649" s="325" t="s">
        <v>297</v>
      </c>
      <c r="Y1649" s="374" t="s">
        <v>7201</v>
      </c>
    </row>
    <row r="1650" spans="1:25" ht="15.75" thickBot="1" x14ac:dyDescent="0.3">
      <c r="A1650" s="324" t="s">
        <v>4389</v>
      </c>
      <c r="B1650" s="325" t="s">
        <v>57</v>
      </c>
      <c r="C1650" s="325" t="s">
        <v>147</v>
      </c>
      <c r="D1650" s="325" t="s">
        <v>4390</v>
      </c>
      <c r="E1650" s="325" t="s">
        <v>4391</v>
      </c>
      <c r="F1650" s="62" t="s">
        <v>26</v>
      </c>
      <c r="G1650" s="62" t="str">
        <f>_xlfn.IFNA(VLOOKUP($A1650,'Engaged Deals'!$A:$J,2,FALSE),"No")</f>
        <v>No</v>
      </c>
      <c r="H1650" s="62" t="s">
        <v>65</v>
      </c>
      <c r="I1650" s="325" t="s">
        <v>32</v>
      </c>
      <c r="J1650" s="326">
        <v>42916</v>
      </c>
      <c r="K1650" s="327" t="s">
        <v>4392</v>
      </c>
      <c r="L1650" s="325" t="s">
        <v>47</v>
      </c>
      <c r="M1650" s="328">
        <v>42916</v>
      </c>
      <c r="N1650" s="329">
        <v>20000</v>
      </c>
      <c r="O1650" s="373">
        <f t="shared" si="25"/>
        <v>0.02</v>
      </c>
      <c r="P1650" s="330">
        <v>1</v>
      </c>
      <c r="Q1650" s="328" t="s">
        <v>7102</v>
      </c>
      <c r="R1650" s="331" t="s">
        <v>125</v>
      </c>
      <c r="S1650" s="325" t="s">
        <v>7</v>
      </c>
      <c r="T1650" s="325" t="s">
        <v>477</v>
      </c>
      <c r="U1650" s="325" t="s">
        <v>1302</v>
      </c>
      <c r="V1650" s="325" t="s">
        <v>6209</v>
      </c>
      <c r="W1650" s="325" t="s">
        <v>667</v>
      </c>
      <c r="Y1650" s="374" t="s">
        <v>7201</v>
      </c>
    </row>
    <row r="1651" spans="1:25" ht="15.75" thickBot="1" x14ac:dyDescent="0.3">
      <c r="A1651" s="325" t="s">
        <v>4562</v>
      </c>
      <c r="B1651" s="325" t="s">
        <v>57</v>
      </c>
      <c r="C1651" s="325" t="s">
        <v>1046</v>
      </c>
      <c r="D1651" s="325" t="s">
        <v>4563</v>
      </c>
      <c r="E1651" s="325" t="s">
        <v>4564</v>
      </c>
      <c r="F1651" s="62" t="s">
        <v>28</v>
      </c>
      <c r="G1651" s="62" t="str">
        <f>_xlfn.IFNA(VLOOKUP($A1651,'Engaged Deals'!$A:$J,2,FALSE),"No")</f>
        <v>No</v>
      </c>
      <c r="H1651" s="62" t="s">
        <v>68</v>
      </c>
      <c r="I1651" s="325" t="s">
        <v>34</v>
      </c>
      <c r="J1651" s="326">
        <v>42825</v>
      </c>
      <c r="K1651" s="327" t="s">
        <v>4565</v>
      </c>
      <c r="L1651" s="325" t="s">
        <v>46</v>
      </c>
      <c r="M1651" s="328">
        <v>42825</v>
      </c>
      <c r="N1651" s="329">
        <v>12000</v>
      </c>
      <c r="O1651" s="373">
        <f t="shared" si="25"/>
        <v>1.2E-2</v>
      </c>
      <c r="P1651" s="331">
        <v>12</v>
      </c>
      <c r="Q1651" s="328" t="s">
        <v>4566</v>
      </c>
      <c r="R1651" s="325" t="s">
        <v>125</v>
      </c>
      <c r="S1651" s="325" t="s">
        <v>7</v>
      </c>
      <c r="T1651" s="325" t="s">
        <v>921</v>
      </c>
      <c r="U1651" s="325" t="s">
        <v>1874</v>
      </c>
      <c r="V1651" s="325" t="s">
        <v>5618</v>
      </c>
      <c r="W1651" s="325"/>
      <c r="Y1651" s="374" t="s">
        <v>7201</v>
      </c>
    </row>
    <row r="1652" spans="1:25" ht="15.75" thickBot="1" x14ac:dyDescent="0.3">
      <c r="A1652" s="325" t="s">
        <v>4562</v>
      </c>
      <c r="B1652" s="325" t="s">
        <v>57</v>
      </c>
      <c r="C1652" s="325" t="s">
        <v>1046</v>
      </c>
      <c r="D1652" s="325" t="s">
        <v>4563</v>
      </c>
      <c r="E1652" s="325" t="s">
        <v>4564</v>
      </c>
      <c r="F1652" s="62" t="s">
        <v>28</v>
      </c>
      <c r="G1652" s="62" t="str">
        <f>_xlfn.IFNA(VLOOKUP($A1652,'Engaged Deals'!$A:$J,2,FALSE),"No")</f>
        <v>No</v>
      </c>
      <c r="H1652" s="62" t="s">
        <v>68</v>
      </c>
      <c r="I1652" s="325" t="s">
        <v>34</v>
      </c>
      <c r="J1652" s="326">
        <v>42825</v>
      </c>
      <c r="K1652" s="327" t="s">
        <v>4565</v>
      </c>
      <c r="L1652" s="325" t="s">
        <v>46</v>
      </c>
      <c r="M1652" s="328">
        <v>42825</v>
      </c>
      <c r="N1652" s="329">
        <v>0</v>
      </c>
      <c r="O1652" s="373">
        <f t="shared" si="25"/>
        <v>0</v>
      </c>
      <c r="P1652" s="331">
        <v>1</v>
      </c>
      <c r="Q1652" s="328" t="s">
        <v>1770</v>
      </c>
      <c r="R1652" s="325" t="s">
        <v>125</v>
      </c>
      <c r="S1652" s="325" t="s">
        <v>7</v>
      </c>
      <c r="T1652" s="325" t="s">
        <v>921</v>
      </c>
      <c r="U1652" s="325"/>
      <c r="V1652" s="325" t="s">
        <v>5618</v>
      </c>
      <c r="W1652" s="325"/>
      <c r="Y1652" s="374" t="s">
        <v>7201</v>
      </c>
    </row>
    <row r="1653" spans="1:25" ht="15.75" thickBot="1" x14ac:dyDescent="0.3">
      <c r="A1653" s="324" t="s">
        <v>4830</v>
      </c>
      <c r="B1653" s="325" t="s">
        <v>60</v>
      </c>
      <c r="C1653" s="325" t="s">
        <v>138</v>
      </c>
      <c r="D1653" s="325" t="s">
        <v>4831</v>
      </c>
      <c r="E1653" s="325" t="s">
        <v>7680</v>
      </c>
      <c r="F1653" s="62" t="s">
        <v>26</v>
      </c>
      <c r="G1653" s="62" t="str">
        <f>_xlfn.IFNA(VLOOKUP($A1653,'Engaged Deals'!$A:$J,2,FALSE),"No")</f>
        <v>Yes</v>
      </c>
      <c r="H1653" s="62" t="s">
        <v>66</v>
      </c>
      <c r="I1653" s="325" t="s">
        <v>32</v>
      </c>
      <c r="J1653" s="326">
        <v>42944</v>
      </c>
      <c r="K1653" s="327" t="s">
        <v>4832</v>
      </c>
      <c r="L1653" s="325" t="s">
        <v>47</v>
      </c>
      <c r="M1653" s="326">
        <v>42944</v>
      </c>
      <c r="N1653" s="329">
        <v>0</v>
      </c>
      <c r="O1653" s="373">
        <f t="shared" si="25"/>
        <v>0</v>
      </c>
      <c r="P1653" s="330">
        <v>3</v>
      </c>
      <c r="Q1653" s="328" t="s">
        <v>7681</v>
      </c>
      <c r="R1653" s="331" t="s">
        <v>103</v>
      </c>
      <c r="S1653" s="325" t="s">
        <v>8</v>
      </c>
      <c r="T1653" s="325" t="s">
        <v>104</v>
      </c>
      <c r="U1653" s="325" t="s">
        <v>105</v>
      </c>
      <c r="V1653" s="325" t="s">
        <v>6409</v>
      </c>
      <c r="W1653" s="325" t="s">
        <v>221</v>
      </c>
      <c r="Y1653" s="374" t="s">
        <v>7201</v>
      </c>
    </row>
    <row r="1654" spans="1:25" ht="15.75" thickBot="1" x14ac:dyDescent="0.3">
      <c r="A1654" s="324" t="s">
        <v>998</v>
      </c>
      <c r="B1654" s="325" t="s">
        <v>60</v>
      </c>
      <c r="C1654" s="325" t="s">
        <v>138</v>
      </c>
      <c r="D1654" s="325" t="s">
        <v>999</v>
      </c>
      <c r="E1654" s="325" t="s">
        <v>1000</v>
      </c>
      <c r="F1654" s="62" t="s">
        <v>25</v>
      </c>
      <c r="G1654" s="62" t="str">
        <f>_xlfn.IFNA(VLOOKUP($A1654,'Engaged Deals'!$A:$J,2,FALSE),"No")</f>
        <v>No</v>
      </c>
      <c r="H1654" s="62" t="s">
        <v>67</v>
      </c>
      <c r="I1654" s="325" t="s">
        <v>41</v>
      </c>
      <c r="J1654" s="326">
        <v>43056</v>
      </c>
      <c r="K1654" s="327" t="s">
        <v>1001</v>
      </c>
      <c r="L1654" s="325" t="s">
        <v>46</v>
      </c>
      <c r="M1654" s="328">
        <v>43056</v>
      </c>
      <c r="N1654" s="329">
        <v>500000</v>
      </c>
      <c r="O1654" s="373">
        <f t="shared" si="25"/>
        <v>0.5</v>
      </c>
      <c r="P1654" s="330">
        <v>1</v>
      </c>
      <c r="Q1654" s="328" t="s">
        <v>226</v>
      </c>
      <c r="R1654" s="331" t="s">
        <v>103</v>
      </c>
      <c r="S1654" s="325" t="s">
        <v>13</v>
      </c>
      <c r="T1654" s="325" t="s">
        <v>126</v>
      </c>
      <c r="U1654" s="325" t="s">
        <v>733</v>
      </c>
      <c r="V1654" s="325" t="s">
        <v>6446</v>
      </c>
      <c r="W1654" s="325" t="s">
        <v>1002</v>
      </c>
      <c r="Y1654" s="374" t="s">
        <v>7201</v>
      </c>
    </row>
    <row r="1655" spans="1:25" ht="15.75" thickBot="1" x14ac:dyDescent="0.3">
      <c r="A1655" s="324" t="s">
        <v>998</v>
      </c>
      <c r="B1655" s="325" t="s">
        <v>60</v>
      </c>
      <c r="C1655" s="325" t="s">
        <v>138</v>
      </c>
      <c r="D1655" s="325" t="s">
        <v>999</v>
      </c>
      <c r="E1655" s="325" t="s">
        <v>1000</v>
      </c>
      <c r="F1655" s="62" t="s">
        <v>25</v>
      </c>
      <c r="G1655" s="62" t="str">
        <f>_xlfn.IFNA(VLOOKUP($A1655,'Engaged Deals'!$A:$J,2,FALSE),"No")</f>
        <v>No</v>
      </c>
      <c r="H1655" s="62" t="s">
        <v>67</v>
      </c>
      <c r="I1655" s="325" t="s">
        <v>41</v>
      </c>
      <c r="J1655" s="326">
        <v>43056</v>
      </c>
      <c r="K1655" s="327" t="s">
        <v>1001</v>
      </c>
      <c r="L1655" s="325" t="s">
        <v>46</v>
      </c>
      <c r="M1655" s="328">
        <v>43056</v>
      </c>
      <c r="N1655" s="329">
        <v>200000</v>
      </c>
      <c r="O1655" s="373">
        <f t="shared" si="25"/>
        <v>0.2</v>
      </c>
      <c r="P1655" s="330">
        <v>1</v>
      </c>
      <c r="Q1655" s="328" t="s">
        <v>226</v>
      </c>
      <c r="R1655" s="331" t="s">
        <v>103</v>
      </c>
      <c r="S1655" s="229" t="s">
        <v>13</v>
      </c>
      <c r="T1655" s="325" t="s">
        <v>1089</v>
      </c>
      <c r="U1655" s="325" t="s">
        <v>2103</v>
      </c>
      <c r="V1655" s="325" t="s">
        <v>6446</v>
      </c>
      <c r="W1655" s="325" t="s">
        <v>1002</v>
      </c>
      <c r="Y1655" s="374" t="s">
        <v>7201</v>
      </c>
    </row>
    <row r="1656" spans="1:25" ht="15.75" thickBot="1" x14ac:dyDescent="0.3">
      <c r="A1656" s="324" t="s">
        <v>998</v>
      </c>
      <c r="B1656" s="325" t="s">
        <v>60</v>
      </c>
      <c r="C1656" s="325" t="s">
        <v>138</v>
      </c>
      <c r="D1656" s="325" t="s">
        <v>999</v>
      </c>
      <c r="E1656" s="325" t="s">
        <v>1000</v>
      </c>
      <c r="F1656" s="62" t="s">
        <v>25</v>
      </c>
      <c r="G1656" s="62" t="str">
        <f>_xlfn.IFNA(VLOOKUP($A1656,'Engaged Deals'!$A:$J,2,FALSE),"No")</f>
        <v>No</v>
      </c>
      <c r="H1656" s="62" t="s">
        <v>67</v>
      </c>
      <c r="I1656" s="325" t="s">
        <v>41</v>
      </c>
      <c r="J1656" s="326">
        <v>43056</v>
      </c>
      <c r="K1656" s="327" t="s">
        <v>1001</v>
      </c>
      <c r="L1656" s="325" t="s">
        <v>46</v>
      </c>
      <c r="M1656" s="328">
        <v>43056</v>
      </c>
      <c r="N1656" s="329">
        <v>200000</v>
      </c>
      <c r="O1656" s="373">
        <f t="shared" si="25"/>
        <v>0.2</v>
      </c>
      <c r="P1656" s="330">
        <v>1</v>
      </c>
      <c r="Q1656" s="328" t="s">
        <v>226</v>
      </c>
      <c r="R1656" s="331" t="s">
        <v>103</v>
      </c>
      <c r="S1656" s="325" t="s">
        <v>13</v>
      </c>
      <c r="T1656" s="325" t="s">
        <v>126</v>
      </c>
      <c r="U1656" s="325" t="s">
        <v>740</v>
      </c>
      <c r="V1656" s="325" t="s">
        <v>6446</v>
      </c>
      <c r="W1656" s="325" t="s">
        <v>1002</v>
      </c>
      <c r="Y1656" s="374" t="s">
        <v>7201</v>
      </c>
    </row>
    <row r="1657" spans="1:25" ht="15.75" thickBot="1" x14ac:dyDescent="0.3">
      <c r="A1657" s="324" t="s">
        <v>2907</v>
      </c>
      <c r="B1657" s="325" t="s">
        <v>56</v>
      </c>
      <c r="C1657" s="325" t="s">
        <v>194</v>
      </c>
      <c r="D1657" s="325" t="s">
        <v>2908</v>
      </c>
      <c r="E1657" s="325" t="s">
        <v>2909</v>
      </c>
      <c r="F1657" s="62" t="s">
        <v>27</v>
      </c>
      <c r="G1657" s="62" t="str">
        <f>_xlfn.IFNA(VLOOKUP($A1657,'Engaged Deals'!$A:$J,2,FALSE),"No")</f>
        <v>No</v>
      </c>
      <c r="H1657" s="62" t="s">
        <v>66</v>
      </c>
      <c r="I1657" s="325" t="s">
        <v>40</v>
      </c>
      <c r="J1657" s="326">
        <v>42972</v>
      </c>
      <c r="K1657" s="327" t="s">
        <v>2910</v>
      </c>
      <c r="L1657" s="325" t="s">
        <v>47</v>
      </c>
      <c r="M1657" s="326">
        <v>42972</v>
      </c>
      <c r="N1657" s="329">
        <v>100000</v>
      </c>
      <c r="O1657" s="373">
        <f t="shared" si="25"/>
        <v>0.1</v>
      </c>
      <c r="P1657" s="330">
        <v>12</v>
      </c>
      <c r="Q1657" s="328" t="s">
        <v>7102</v>
      </c>
      <c r="R1657" s="331" t="s">
        <v>103</v>
      </c>
      <c r="S1657" s="229" t="s">
        <v>7</v>
      </c>
      <c r="T1657" s="325" t="s">
        <v>477</v>
      </c>
      <c r="U1657" s="325" t="s">
        <v>478</v>
      </c>
      <c r="V1657" s="325" t="s">
        <v>6014</v>
      </c>
      <c r="W1657" s="325" t="s">
        <v>1192</v>
      </c>
      <c r="Y1657" s="374" t="s">
        <v>7201</v>
      </c>
    </row>
    <row r="1658" spans="1:25" ht="15.75" thickBot="1" x14ac:dyDescent="0.3">
      <c r="A1658" s="324" t="s">
        <v>2907</v>
      </c>
      <c r="B1658" s="325" t="s">
        <v>56</v>
      </c>
      <c r="C1658" s="325" t="s">
        <v>194</v>
      </c>
      <c r="D1658" s="325" t="s">
        <v>2908</v>
      </c>
      <c r="E1658" s="325" t="s">
        <v>2909</v>
      </c>
      <c r="F1658" s="62" t="s">
        <v>27</v>
      </c>
      <c r="G1658" s="62" t="str">
        <f>_xlfn.IFNA(VLOOKUP($A1658,'Engaged Deals'!$A:$J,2,FALSE),"No")</f>
        <v>No</v>
      </c>
      <c r="H1658" s="62" t="s">
        <v>66</v>
      </c>
      <c r="I1658" s="325" t="s">
        <v>40</v>
      </c>
      <c r="J1658" s="326">
        <v>42972</v>
      </c>
      <c r="K1658" s="327" t="s">
        <v>2910</v>
      </c>
      <c r="L1658" s="325" t="s">
        <v>47</v>
      </c>
      <c r="M1658" s="326">
        <v>42972</v>
      </c>
      <c r="N1658" s="329">
        <v>100000</v>
      </c>
      <c r="O1658" s="373">
        <f t="shared" si="25"/>
        <v>0.1</v>
      </c>
      <c r="P1658" s="330">
        <v>12</v>
      </c>
      <c r="Q1658" s="328" t="s">
        <v>7102</v>
      </c>
      <c r="R1658" s="331" t="s">
        <v>103</v>
      </c>
      <c r="S1658" s="229" t="s">
        <v>9</v>
      </c>
      <c r="T1658" s="325" t="s">
        <v>184</v>
      </c>
      <c r="U1658" s="325" t="s">
        <v>185</v>
      </c>
      <c r="V1658" s="325" t="s">
        <v>6014</v>
      </c>
      <c r="W1658" s="325" t="s">
        <v>1192</v>
      </c>
      <c r="Y1658" s="374" t="s">
        <v>7201</v>
      </c>
    </row>
    <row r="1659" spans="1:25" ht="15.75" thickBot="1" x14ac:dyDescent="0.3">
      <c r="A1659" s="324" t="s">
        <v>2902</v>
      </c>
      <c r="B1659" s="325" t="s">
        <v>57</v>
      </c>
      <c r="C1659" s="325" t="s">
        <v>98</v>
      </c>
      <c r="D1659" s="325" t="s">
        <v>2903</v>
      </c>
      <c r="E1659" s="325" t="s">
        <v>2904</v>
      </c>
      <c r="F1659" s="62" t="s">
        <v>26</v>
      </c>
      <c r="G1659" s="62" t="str">
        <f>_xlfn.IFNA(VLOOKUP($A1659,'Engaged Deals'!$A:$J,2,FALSE),"No")</f>
        <v>No</v>
      </c>
      <c r="H1659" s="62" t="s">
        <v>65</v>
      </c>
      <c r="I1659" s="325" t="s">
        <v>33</v>
      </c>
      <c r="J1659" s="326">
        <v>42879</v>
      </c>
      <c r="K1659" s="327" t="s">
        <v>2905</v>
      </c>
      <c r="L1659" s="325" t="s">
        <v>46</v>
      </c>
      <c r="M1659" s="328">
        <v>42879</v>
      </c>
      <c r="N1659" s="329">
        <v>100000</v>
      </c>
      <c r="O1659" s="373">
        <f t="shared" si="25"/>
        <v>0.1</v>
      </c>
      <c r="P1659" s="330">
        <v>12</v>
      </c>
      <c r="Q1659" s="328" t="s">
        <v>2906</v>
      </c>
      <c r="R1659" s="331" t="s">
        <v>103</v>
      </c>
      <c r="S1659" s="229" t="s">
        <v>15</v>
      </c>
      <c r="T1659" s="325" t="s">
        <v>278</v>
      </c>
      <c r="U1659" s="325" t="s">
        <v>1615</v>
      </c>
      <c r="V1659" s="325" t="s">
        <v>106</v>
      </c>
      <c r="W1659" s="325"/>
      <c r="Y1659" s="374" t="s">
        <v>7201</v>
      </c>
    </row>
    <row r="1660" spans="1:25" ht="15.75" thickBot="1" x14ac:dyDescent="0.3">
      <c r="A1660" s="324" t="s">
        <v>5666</v>
      </c>
      <c r="B1660" s="325" t="s">
        <v>60</v>
      </c>
      <c r="C1660" s="325" t="s">
        <v>805</v>
      </c>
      <c r="D1660" s="325" t="s">
        <v>5667</v>
      </c>
      <c r="E1660" s="325" t="s">
        <v>5668</v>
      </c>
      <c r="F1660" s="62" t="s">
        <v>26</v>
      </c>
      <c r="G1660" s="62" t="str">
        <f>_xlfn.IFNA(VLOOKUP($A1660,'Engaged Deals'!$A:$J,2,FALSE),"No")</f>
        <v>No</v>
      </c>
      <c r="H1660" s="62" t="s">
        <v>65</v>
      </c>
      <c r="I1660" s="325" t="s">
        <v>32</v>
      </c>
      <c r="J1660" s="326">
        <v>42916</v>
      </c>
      <c r="K1660" s="327" t="s">
        <v>5903</v>
      </c>
      <c r="L1660" s="325" t="s">
        <v>46</v>
      </c>
      <c r="M1660" s="328">
        <v>42916</v>
      </c>
      <c r="N1660" s="329">
        <v>200000</v>
      </c>
      <c r="O1660" s="373">
        <f t="shared" si="25"/>
        <v>0.2</v>
      </c>
      <c r="P1660" s="330">
        <v>1</v>
      </c>
      <c r="Q1660" s="328" t="s">
        <v>5535</v>
      </c>
      <c r="R1660" s="331" t="s">
        <v>125</v>
      </c>
      <c r="S1660" s="325" t="s">
        <v>13</v>
      </c>
      <c r="T1660" s="325" t="s">
        <v>126</v>
      </c>
      <c r="U1660" s="325"/>
      <c r="V1660" s="325" t="s">
        <v>5904</v>
      </c>
      <c r="W1660" s="325" t="s">
        <v>435</v>
      </c>
      <c r="Y1660" s="374" t="s">
        <v>7201</v>
      </c>
    </row>
    <row r="1661" spans="1:25" ht="15.75" thickBot="1" x14ac:dyDescent="0.3">
      <c r="A1661" s="324" t="s">
        <v>1253</v>
      </c>
      <c r="B1661" s="325" t="s">
        <v>56</v>
      </c>
      <c r="C1661" s="325" t="s">
        <v>161</v>
      </c>
      <c r="D1661" s="325" t="s">
        <v>485</v>
      </c>
      <c r="E1661" s="325" t="s">
        <v>1254</v>
      </c>
      <c r="F1661" s="62" t="s">
        <v>26</v>
      </c>
      <c r="G1661" s="62" t="str">
        <f>_xlfn.IFNA(VLOOKUP($A1661,'Engaged Deals'!$A:$J,2,FALSE),"No")</f>
        <v>No</v>
      </c>
      <c r="H1661" s="62" t="s">
        <v>65</v>
      </c>
      <c r="I1661" s="325" t="s">
        <v>32</v>
      </c>
      <c r="J1661" s="326">
        <v>42916</v>
      </c>
      <c r="K1661" s="327" t="s">
        <v>1255</v>
      </c>
      <c r="L1661" s="325" t="s">
        <v>47</v>
      </c>
      <c r="M1661" s="328">
        <v>42916</v>
      </c>
      <c r="N1661" s="329">
        <v>300000</v>
      </c>
      <c r="O1661" s="373">
        <f t="shared" si="25"/>
        <v>0.3</v>
      </c>
      <c r="P1661" s="330">
        <v>1</v>
      </c>
      <c r="Q1661" s="328" t="s">
        <v>812</v>
      </c>
      <c r="R1661" s="331" t="s">
        <v>103</v>
      </c>
      <c r="S1661" s="325" t="s">
        <v>13</v>
      </c>
      <c r="T1661" s="325" t="s">
        <v>126</v>
      </c>
      <c r="U1661" s="325" t="s">
        <v>498</v>
      </c>
      <c r="V1661" s="325" t="s">
        <v>5835</v>
      </c>
      <c r="W1661" s="325" t="s">
        <v>435</v>
      </c>
      <c r="Y1661" s="374" t="s">
        <v>7201</v>
      </c>
    </row>
    <row r="1662" spans="1:25" ht="15.75" thickBot="1" x14ac:dyDescent="0.3">
      <c r="A1662" s="324" t="s">
        <v>442</v>
      </c>
      <c r="B1662" s="325" t="s">
        <v>56</v>
      </c>
      <c r="C1662" s="325" t="s">
        <v>235</v>
      </c>
      <c r="D1662" s="325" t="s">
        <v>302</v>
      </c>
      <c r="E1662" s="325" t="s">
        <v>443</v>
      </c>
      <c r="F1662" s="62" t="s">
        <v>28</v>
      </c>
      <c r="G1662" s="62" t="str">
        <f>_xlfn.IFNA(VLOOKUP($A1662,'Engaged Deals'!$A:$J,2,FALSE),"No")</f>
        <v>No</v>
      </c>
      <c r="H1662" s="62" t="s">
        <v>65</v>
      </c>
      <c r="I1662" s="325" t="s">
        <v>34</v>
      </c>
      <c r="J1662" s="326">
        <v>42914</v>
      </c>
      <c r="K1662" s="327" t="s">
        <v>444</v>
      </c>
      <c r="L1662" s="325" t="s">
        <v>46</v>
      </c>
      <c r="M1662" s="328">
        <v>42914</v>
      </c>
      <c r="N1662" s="329">
        <v>1500000</v>
      </c>
      <c r="O1662" s="373">
        <f t="shared" si="25"/>
        <v>1.5</v>
      </c>
      <c r="P1662" s="330">
        <v>12</v>
      </c>
      <c r="Q1662" s="328" t="s">
        <v>445</v>
      </c>
      <c r="R1662" s="331" t="s">
        <v>125</v>
      </c>
      <c r="S1662" s="325" t="s">
        <v>8</v>
      </c>
      <c r="T1662" s="325" t="s">
        <v>104</v>
      </c>
      <c r="U1662" s="325"/>
      <c r="V1662" s="325" t="s">
        <v>5771</v>
      </c>
      <c r="W1662" s="325" t="s">
        <v>313</v>
      </c>
      <c r="Y1662" s="374" t="s">
        <v>7201</v>
      </c>
    </row>
    <row r="1663" spans="1:25" ht="15.75" thickBot="1" x14ac:dyDescent="0.3">
      <c r="A1663" s="324" t="s">
        <v>2898</v>
      </c>
      <c r="B1663" s="325" t="s">
        <v>56</v>
      </c>
      <c r="C1663" s="325" t="s">
        <v>161</v>
      </c>
      <c r="D1663" s="325" t="s">
        <v>2899</v>
      </c>
      <c r="E1663" s="325" t="s">
        <v>2900</v>
      </c>
      <c r="F1663" s="62" t="s">
        <v>26</v>
      </c>
      <c r="G1663" s="62" t="str">
        <f>_xlfn.IFNA(VLOOKUP($A1663,'Engaged Deals'!$A:$J,2,FALSE),"No")</f>
        <v>No</v>
      </c>
      <c r="H1663" s="62" t="s">
        <v>66</v>
      </c>
      <c r="I1663" s="325" t="s">
        <v>32</v>
      </c>
      <c r="J1663" s="326">
        <v>43008</v>
      </c>
      <c r="K1663" s="327" t="s">
        <v>2901</v>
      </c>
      <c r="L1663" s="325" t="s">
        <v>47</v>
      </c>
      <c r="M1663" s="326">
        <v>43098</v>
      </c>
      <c r="N1663" s="329">
        <v>100000</v>
      </c>
      <c r="O1663" s="373">
        <f t="shared" si="25"/>
        <v>0.1</v>
      </c>
      <c r="P1663" s="330">
        <v>12</v>
      </c>
      <c r="Q1663" s="328" t="s">
        <v>660</v>
      </c>
      <c r="R1663" s="331" t="s">
        <v>125</v>
      </c>
      <c r="S1663" s="325" t="s">
        <v>7</v>
      </c>
      <c r="T1663" s="325" t="s">
        <v>477</v>
      </c>
      <c r="U1663" s="325" t="s">
        <v>478</v>
      </c>
      <c r="V1663" s="325" t="s">
        <v>6001</v>
      </c>
      <c r="W1663" s="325" t="s">
        <v>356</v>
      </c>
      <c r="Y1663" s="374" t="s">
        <v>7201</v>
      </c>
    </row>
    <row r="1664" spans="1:25" ht="15.75" thickBot="1" x14ac:dyDescent="0.3">
      <c r="A1664" s="324" t="s">
        <v>2896</v>
      </c>
      <c r="B1664" s="325" t="s">
        <v>60</v>
      </c>
      <c r="C1664" s="325" t="s">
        <v>805</v>
      </c>
      <c r="D1664" s="325" t="s">
        <v>806</v>
      </c>
      <c r="E1664" s="325" t="s">
        <v>6621</v>
      </c>
      <c r="F1664" s="62" t="s">
        <v>26</v>
      </c>
      <c r="G1664" s="62" t="str">
        <f>_xlfn.IFNA(VLOOKUP($A1664,'Engaged Deals'!$A:$J,2,FALSE),"No")</f>
        <v>Yes</v>
      </c>
      <c r="H1664" s="62" t="s">
        <v>65</v>
      </c>
      <c r="I1664" s="325" t="s">
        <v>32</v>
      </c>
      <c r="J1664" s="326">
        <v>42839</v>
      </c>
      <c r="K1664" s="327" t="s">
        <v>2897</v>
      </c>
      <c r="L1664" s="325" t="s">
        <v>48</v>
      </c>
      <c r="M1664" s="328">
        <v>42886</v>
      </c>
      <c r="N1664" s="329">
        <v>100000</v>
      </c>
      <c r="O1664" s="373">
        <f t="shared" si="25"/>
        <v>0.1</v>
      </c>
      <c r="P1664" s="330">
        <v>12</v>
      </c>
      <c r="Q1664" s="328" t="s">
        <v>6013</v>
      </c>
      <c r="R1664" s="331" t="s">
        <v>211</v>
      </c>
      <c r="S1664" s="325" t="s">
        <v>8</v>
      </c>
      <c r="T1664" s="325" t="s">
        <v>134</v>
      </c>
      <c r="U1664" s="325" t="s">
        <v>5793</v>
      </c>
      <c r="V1664" s="325" t="s">
        <v>5572</v>
      </c>
      <c r="W1664" s="325" t="s">
        <v>297</v>
      </c>
      <c r="X1664" s="1" t="s">
        <v>7800</v>
      </c>
      <c r="Y1664" s="374" t="s">
        <v>7201</v>
      </c>
    </row>
    <row r="1665" spans="1:25" ht="15.75" thickBot="1" x14ac:dyDescent="0.3">
      <c r="A1665" s="324" t="s">
        <v>1540</v>
      </c>
      <c r="B1665" s="325" t="s">
        <v>56</v>
      </c>
      <c r="C1665" s="325" t="s">
        <v>1541</v>
      </c>
      <c r="D1665" s="325" t="s">
        <v>1542</v>
      </c>
      <c r="E1665" s="325" t="s">
        <v>1543</v>
      </c>
      <c r="F1665" s="62" t="s">
        <v>26</v>
      </c>
      <c r="G1665" s="62" t="str">
        <f>_xlfn.IFNA(VLOOKUP($A1665,'Engaged Deals'!$A:$J,2,FALSE),"No")</f>
        <v>No</v>
      </c>
      <c r="H1665" s="62" t="s">
        <v>65</v>
      </c>
      <c r="I1665" s="325" t="s">
        <v>32</v>
      </c>
      <c r="J1665" s="326">
        <v>42867</v>
      </c>
      <c r="K1665" s="327" t="s">
        <v>1544</v>
      </c>
      <c r="L1665" s="325" t="s">
        <v>47</v>
      </c>
      <c r="M1665" s="328">
        <v>42867</v>
      </c>
      <c r="N1665" s="329">
        <v>250000</v>
      </c>
      <c r="O1665" s="373">
        <f t="shared" si="25"/>
        <v>0.25</v>
      </c>
      <c r="P1665" s="330">
        <v>1</v>
      </c>
      <c r="Q1665" s="328" t="s">
        <v>7101</v>
      </c>
      <c r="R1665" s="331" t="s">
        <v>103</v>
      </c>
      <c r="S1665" s="325" t="s">
        <v>12</v>
      </c>
      <c r="T1665" s="325" t="s">
        <v>681</v>
      </c>
      <c r="U1665" s="325" t="s">
        <v>1545</v>
      </c>
      <c r="V1665" s="325" t="s">
        <v>5828</v>
      </c>
      <c r="W1665" s="325"/>
      <c r="Y1665" s="374" t="s">
        <v>7201</v>
      </c>
    </row>
    <row r="1666" spans="1:25" ht="15.75" thickBot="1" x14ac:dyDescent="0.3">
      <c r="A1666" s="324" t="s">
        <v>6873</v>
      </c>
      <c r="B1666" s="325" t="s">
        <v>57</v>
      </c>
      <c r="C1666" s="325" t="s">
        <v>182</v>
      </c>
      <c r="D1666" s="325" t="s">
        <v>6874</v>
      </c>
      <c r="E1666" s="325" t="s">
        <v>6875</v>
      </c>
      <c r="F1666" s="62" t="s">
        <v>27</v>
      </c>
      <c r="G1666" s="62" t="str">
        <f>_xlfn.IFNA(VLOOKUP($A1666,'Engaged Deals'!$A:$J,2,FALSE),"No")</f>
        <v>No</v>
      </c>
      <c r="H1666" s="62" t="s">
        <v>66</v>
      </c>
      <c r="I1666" s="325" t="s">
        <v>39</v>
      </c>
      <c r="J1666" s="326">
        <v>42996</v>
      </c>
      <c r="K1666" s="327" t="s">
        <v>6927</v>
      </c>
      <c r="L1666" s="325" t="s">
        <v>47</v>
      </c>
      <c r="M1666" s="326">
        <v>42996</v>
      </c>
      <c r="N1666" s="329">
        <v>1000000</v>
      </c>
      <c r="O1666" s="373">
        <f t="shared" ref="O1666:O1678" si="26">N1666/1000000</f>
        <v>1</v>
      </c>
      <c r="P1666" s="330">
        <v>12</v>
      </c>
      <c r="Q1666" s="328" t="s">
        <v>7104</v>
      </c>
      <c r="R1666" s="331" t="s">
        <v>103</v>
      </c>
      <c r="S1666" s="325" t="s">
        <v>9</v>
      </c>
      <c r="T1666" s="325" t="s">
        <v>184</v>
      </c>
      <c r="U1666" s="325" t="s">
        <v>6928</v>
      </c>
      <c r="V1666" s="325" t="s">
        <v>6929</v>
      </c>
      <c r="W1666" s="325" t="s">
        <v>757</v>
      </c>
      <c r="Y1666" s="374" t="s">
        <v>7201</v>
      </c>
    </row>
    <row r="1667" spans="1:25" ht="15.75" thickBot="1" x14ac:dyDescent="0.3">
      <c r="A1667" s="324" t="s">
        <v>4504</v>
      </c>
      <c r="B1667" s="325" t="s">
        <v>57</v>
      </c>
      <c r="C1667" s="325" t="s">
        <v>1046</v>
      </c>
      <c r="D1667" s="325" t="s">
        <v>4505</v>
      </c>
      <c r="E1667" s="325" t="s">
        <v>316</v>
      </c>
      <c r="F1667" s="62" t="s">
        <v>25</v>
      </c>
      <c r="G1667" s="62" t="str">
        <f>_xlfn.IFNA(VLOOKUP($A1667,'Engaged Deals'!$A:$J,2,FALSE),"No")</f>
        <v>No</v>
      </c>
      <c r="H1667" s="62" t="s">
        <v>65</v>
      </c>
      <c r="I1667" s="325" t="s">
        <v>35</v>
      </c>
      <c r="J1667" s="326">
        <v>42881</v>
      </c>
      <c r="K1667" s="327" t="s">
        <v>2072</v>
      </c>
      <c r="L1667" s="325" t="s">
        <v>46</v>
      </c>
      <c r="M1667" s="328">
        <v>42881</v>
      </c>
      <c r="N1667" s="329">
        <v>15000</v>
      </c>
      <c r="O1667" s="373">
        <f t="shared" si="26"/>
        <v>1.4999999999999999E-2</v>
      </c>
      <c r="P1667" s="330">
        <v>12</v>
      </c>
      <c r="Q1667" s="328" t="s">
        <v>635</v>
      </c>
      <c r="R1667" s="331" t="s">
        <v>103</v>
      </c>
      <c r="S1667" s="325" t="s">
        <v>9</v>
      </c>
      <c r="T1667" s="325" t="s">
        <v>184</v>
      </c>
      <c r="U1667" s="325" t="s">
        <v>185</v>
      </c>
      <c r="V1667" s="325" t="s">
        <v>6227</v>
      </c>
      <c r="W1667" s="325" t="s">
        <v>186</v>
      </c>
      <c r="Y1667" s="374" t="s">
        <v>7201</v>
      </c>
    </row>
    <row r="1668" spans="1:25" ht="15.75" thickBot="1" x14ac:dyDescent="0.3">
      <c r="A1668" s="324" t="s">
        <v>4287</v>
      </c>
      <c r="B1668" s="325" t="s">
        <v>57</v>
      </c>
      <c r="C1668" s="325" t="s">
        <v>1348</v>
      </c>
      <c r="D1668" s="325" t="s">
        <v>4288</v>
      </c>
      <c r="E1668" s="325" t="s">
        <v>4289</v>
      </c>
      <c r="F1668" s="62" t="s">
        <v>28</v>
      </c>
      <c r="G1668" s="62" t="str">
        <f>_xlfn.IFNA(VLOOKUP($A1668,'Engaged Deals'!$A:$J,2,FALSE),"No")</f>
        <v>No</v>
      </c>
      <c r="H1668" s="62" t="s">
        <v>65</v>
      </c>
      <c r="I1668" s="325" t="s">
        <v>34</v>
      </c>
      <c r="J1668" s="326">
        <v>42915</v>
      </c>
      <c r="K1668" s="327" t="s">
        <v>4290</v>
      </c>
      <c r="L1668" s="325" t="s">
        <v>142</v>
      </c>
      <c r="M1668" s="328">
        <v>42915</v>
      </c>
      <c r="N1668" s="329">
        <v>25000</v>
      </c>
      <c r="O1668" s="373">
        <f t="shared" si="26"/>
        <v>2.5000000000000001E-2</v>
      </c>
      <c r="P1668" s="330">
        <v>12</v>
      </c>
      <c r="Q1668" s="328" t="s">
        <v>445</v>
      </c>
      <c r="R1668" s="331" t="s">
        <v>103</v>
      </c>
      <c r="S1668" s="325" t="s">
        <v>9</v>
      </c>
      <c r="T1668" s="325" t="s">
        <v>184</v>
      </c>
      <c r="U1668" s="325" t="s">
        <v>185</v>
      </c>
      <c r="V1668" s="325" t="s">
        <v>6200</v>
      </c>
      <c r="W1668" s="325" t="s">
        <v>1091</v>
      </c>
      <c r="Y1668" s="374" t="s">
        <v>7201</v>
      </c>
    </row>
    <row r="1669" spans="1:25" ht="15.75" thickBot="1" x14ac:dyDescent="0.3">
      <c r="A1669" s="380" t="s">
        <v>4351</v>
      </c>
      <c r="B1669" s="380" t="s">
        <v>57</v>
      </c>
      <c r="C1669" s="380" t="s">
        <v>775</v>
      </c>
      <c r="D1669" s="380" t="s">
        <v>4352</v>
      </c>
      <c r="E1669" s="380" t="s">
        <v>4353</v>
      </c>
      <c r="F1669" s="62" t="s">
        <v>28</v>
      </c>
      <c r="G1669" s="62" t="str">
        <f>_xlfn.IFNA(VLOOKUP($A1669,'Engaged Deals'!$A:$J,2,FALSE),"No")</f>
        <v>No</v>
      </c>
      <c r="H1669" s="62" t="s">
        <v>68</v>
      </c>
      <c r="I1669" s="380" t="s">
        <v>34</v>
      </c>
      <c r="J1669" s="387">
        <v>42794</v>
      </c>
      <c r="K1669" s="392" t="s">
        <v>4354</v>
      </c>
      <c r="L1669" s="380" t="s">
        <v>50</v>
      </c>
      <c r="M1669" s="397">
        <v>42796</v>
      </c>
      <c r="N1669" s="400">
        <v>20000</v>
      </c>
      <c r="O1669" s="373">
        <f t="shared" si="26"/>
        <v>0.02</v>
      </c>
      <c r="P1669" s="405">
        <v>12</v>
      </c>
      <c r="Q1669" s="397" t="s">
        <v>5608</v>
      </c>
      <c r="R1669" s="380" t="s">
        <v>578</v>
      </c>
      <c r="S1669" s="380" t="s">
        <v>8</v>
      </c>
      <c r="T1669" s="380" t="s">
        <v>158</v>
      </c>
      <c r="U1669" s="380" t="s">
        <v>5609</v>
      </c>
      <c r="V1669" s="380" t="s">
        <v>5549</v>
      </c>
      <c r="W1669" s="380" t="s">
        <v>1057</v>
      </c>
      <c r="Y1669" s="374" t="s">
        <v>7201</v>
      </c>
    </row>
    <row r="1670" spans="1:25" ht="15.75" thickBot="1" x14ac:dyDescent="0.3">
      <c r="A1670" s="324" t="s">
        <v>3390</v>
      </c>
      <c r="B1670" s="325" t="s">
        <v>58</v>
      </c>
      <c r="C1670" s="325" t="s">
        <v>58</v>
      </c>
      <c r="D1670" s="325" t="s">
        <v>3391</v>
      </c>
      <c r="E1670" s="325" t="s">
        <v>3392</v>
      </c>
      <c r="F1670" s="62" t="s">
        <v>26</v>
      </c>
      <c r="G1670" s="62" t="str">
        <f>_xlfn.IFNA(VLOOKUP($A1670,'Engaged Deals'!$A:$J,2,FALSE),"No")</f>
        <v>No</v>
      </c>
      <c r="H1670" s="62" t="s">
        <v>65</v>
      </c>
      <c r="I1670" s="325" t="s">
        <v>32</v>
      </c>
      <c r="J1670" s="326">
        <v>42916</v>
      </c>
      <c r="K1670" s="327" t="s">
        <v>3393</v>
      </c>
      <c r="L1670" s="325" t="s">
        <v>47</v>
      </c>
      <c r="M1670" s="328">
        <v>42916</v>
      </c>
      <c r="N1670" s="329">
        <v>95238</v>
      </c>
      <c r="O1670" s="373">
        <f t="shared" si="26"/>
        <v>9.5238000000000003E-2</v>
      </c>
      <c r="P1670" s="330">
        <v>3</v>
      </c>
      <c r="Q1670" s="328" t="s">
        <v>5543</v>
      </c>
      <c r="R1670" s="331" t="s">
        <v>125</v>
      </c>
      <c r="S1670" s="325" t="s">
        <v>8</v>
      </c>
      <c r="T1670" s="325" t="s">
        <v>134</v>
      </c>
      <c r="U1670" s="325" t="s">
        <v>5793</v>
      </c>
      <c r="V1670" s="325" t="s">
        <v>6080</v>
      </c>
      <c r="W1670" s="325" t="s">
        <v>3394</v>
      </c>
      <c r="Y1670" s="374" t="s">
        <v>7201</v>
      </c>
    </row>
    <row r="1671" spans="1:25" ht="15.75" thickBot="1" x14ac:dyDescent="0.3">
      <c r="A1671" s="324" t="s">
        <v>1536</v>
      </c>
      <c r="B1671" s="325" t="s">
        <v>57</v>
      </c>
      <c r="C1671" s="325" t="s">
        <v>391</v>
      </c>
      <c r="D1671" s="325" t="s">
        <v>1537</v>
      </c>
      <c r="E1671" s="325" t="s">
        <v>1538</v>
      </c>
      <c r="F1671" s="62" t="s">
        <v>26</v>
      </c>
      <c r="G1671" s="62" t="str">
        <f>_xlfn.IFNA(VLOOKUP($A1671,'Engaged Deals'!$A:$J,2,FALSE),"No")</f>
        <v>No</v>
      </c>
      <c r="H1671" s="62" t="s">
        <v>65</v>
      </c>
      <c r="I1671" s="325" t="s">
        <v>32</v>
      </c>
      <c r="J1671" s="326">
        <v>42916</v>
      </c>
      <c r="K1671" s="327" t="s">
        <v>1539</v>
      </c>
      <c r="L1671" s="325" t="s">
        <v>47</v>
      </c>
      <c r="M1671" s="328">
        <v>42916</v>
      </c>
      <c r="N1671" s="329">
        <v>250000</v>
      </c>
      <c r="O1671" s="373">
        <f t="shared" si="26"/>
        <v>0.25</v>
      </c>
      <c r="P1671" s="330">
        <v>12</v>
      </c>
      <c r="Q1671" s="328" t="s">
        <v>113</v>
      </c>
      <c r="R1671" s="331" t="s">
        <v>125</v>
      </c>
      <c r="S1671" s="325" t="s">
        <v>7</v>
      </c>
      <c r="T1671" s="325" t="s">
        <v>477</v>
      </c>
      <c r="U1671" s="325" t="s">
        <v>661</v>
      </c>
      <c r="V1671" s="325" t="s">
        <v>5874</v>
      </c>
      <c r="W1671" s="325" t="s">
        <v>297</v>
      </c>
      <c r="Y1671" s="374" t="s">
        <v>7201</v>
      </c>
    </row>
    <row r="1672" spans="1:25" ht="15.75" thickBot="1" x14ac:dyDescent="0.3">
      <c r="A1672" s="366" t="s">
        <v>7747</v>
      </c>
      <c r="B1672" s="366" t="s">
        <v>56</v>
      </c>
      <c r="C1672" s="366" t="s">
        <v>7748</v>
      </c>
      <c r="D1672" s="366" t="s">
        <v>7749</v>
      </c>
      <c r="E1672" s="366" t="s">
        <v>2729</v>
      </c>
      <c r="F1672" s="62" t="s">
        <v>25</v>
      </c>
      <c r="G1672" s="62" t="str">
        <f>_xlfn.IFNA(VLOOKUP($A1672,'Engaged Deals'!$A:$J,2,FALSE),"No")</f>
        <v>No</v>
      </c>
      <c r="H1672" s="62" t="s">
        <v>67</v>
      </c>
      <c r="I1672" s="366" t="s">
        <v>41</v>
      </c>
      <c r="J1672" s="367">
        <v>43100</v>
      </c>
      <c r="K1672" s="368">
        <v>42830</v>
      </c>
      <c r="L1672" s="366" t="s">
        <v>47</v>
      </c>
      <c r="M1672" s="368">
        <v>43128</v>
      </c>
      <c r="N1672" s="369">
        <v>120000</v>
      </c>
      <c r="O1672" s="373">
        <f t="shared" si="26"/>
        <v>0.12</v>
      </c>
      <c r="P1672" s="370">
        <v>12</v>
      </c>
      <c r="Q1672" s="367">
        <v>42830</v>
      </c>
      <c r="R1672" s="371" t="s">
        <v>125</v>
      </c>
      <c r="S1672" s="366" t="s">
        <v>18</v>
      </c>
      <c r="T1672" s="366" t="s">
        <v>316</v>
      </c>
      <c r="U1672" s="366" t="s">
        <v>6779</v>
      </c>
      <c r="V1672" s="332" t="s">
        <v>6153</v>
      </c>
      <c r="W1672" s="332" t="s">
        <v>7750</v>
      </c>
      <c r="Y1672" s="374" t="s">
        <v>7201</v>
      </c>
    </row>
    <row r="1673" spans="1:25" ht="15.75" thickBot="1" x14ac:dyDescent="0.3">
      <c r="A1673" s="366" t="s">
        <v>7747</v>
      </c>
      <c r="B1673" s="366" t="s">
        <v>56</v>
      </c>
      <c r="C1673" s="366" t="s">
        <v>7748</v>
      </c>
      <c r="D1673" s="366" t="s">
        <v>7749</v>
      </c>
      <c r="E1673" s="366" t="s">
        <v>2729</v>
      </c>
      <c r="F1673" s="62" t="s">
        <v>25</v>
      </c>
      <c r="G1673" s="62" t="str">
        <f>_xlfn.IFNA(VLOOKUP($A1673,'Engaged Deals'!$A:$J,2,FALSE),"No")</f>
        <v>No</v>
      </c>
      <c r="H1673" s="62" t="s">
        <v>67</v>
      </c>
      <c r="I1673" s="366" t="s">
        <v>41</v>
      </c>
      <c r="J1673" s="367">
        <v>43100</v>
      </c>
      <c r="K1673" s="368">
        <v>42830</v>
      </c>
      <c r="L1673" s="366" t="s">
        <v>47</v>
      </c>
      <c r="M1673" s="368">
        <v>43128</v>
      </c>
      <c r="N1673" s="369">
        <v>120000</v>
      </c>
      <c r="O1673" s="373">
        <f t="shared" si="26"/>
        <v>0.12</v>
      </c>
      <c r="P1673" s="370">
        <v>12</v>
      </c>
      <c r="Q1673" s="367">
        <v>42830</v>
      </c>
      <c r="R1673" s="371" t="s">
        <v>125</v>
      </c>
      <c r="S1673" s="366" t="s">
        <v>18</v>
      </c>
      <c r="T1673" s="366" t="s">
        <v>316</v>
      </c>
      <c r="U1673" s="366" t="s">
        <v>6370</v>
      </c>
      <c r="V1673" s="332" t="s">
        <v>6153</v>
      </c>
      <c r="W1673" s="332" t="s">
        <v>7750</v>
      </c>
      <c r="Y1673" s="374" t="s">
        <v>7201</v>
      </c>
    </row>
    <row r="1674" spans="1:25" ht="15.75" thickBot="1" x14ac:dyDescent="0.3">
      <c r="A1674" s="366" t="s">
        <v>7747</v>
      </c>
      <c r="B1674" s="366" t="s">
        <v>56</v>
      </c>
      <c r="C1674" s="366" t="s">
        <v>7748</v>
      </c>
      <c r="D1674" s="366" t="s">
        <v>7749</v>
      </c>
      <c r="E1674" s="366" t="s">
        <v>2729</v>
      </c>
      <c r="F1674" s="62" t="s">
        <v>25</v>
      </c>
      <c r="G1674" s="62" t="str">
        <f>_xlfn.IFNA(VLOOKUP($A1674,'Engaged Deals'!$A:$J,2,FALSE),"No")</f>
        <v>No</v>
      </c>
      <c r="H1674" s="62" t="s">
        <v>67</v>
      </c>
      <c r="I1674" s="366" t="s">
        <v>41</v>
      </c>
      <c r="J1674" s="367">
        <v>43100</v>
      </c>
      <c r="K1674" s="368">
        <v>42830</v>
      </c>
      <c r="L1674" s="366" t="s">
        <v>47</v>
      </c>
      <c r="M1674" s="368">
        <v>43128</v>
      </c>
      <c r="N1674" s="369">
        <v>60000</v>
      </c>
      <c r="O1674" s="373">
        <f t="shared" si="26"/>
        <v>0.06</v>
      </c>
      <c r="P1674" s="370">
        <v>12</v>
      </c>
      <c r="Q1674" s="367">
        <v>42830</v>
      </c>
      <c r="R1674" s="371" t="s">
        <v>125</v>
      </c>
      <c r="S1674" s="366" t="s">
        <v>18</v>
      </c>
      <c r="T1674" s="366" t="s">
        <v>316</v>
      </c>
      <c r="U1674" s="366" t="s">
        <v>7049</v>
      </c>
      <c r="V1674" s="332" t="s">
        <v>6153</v>
      </c>
      <c r="W1674" s="332" t="s">
        <v>7750</v>
      </c>
      <c r="Y1674" s="374" t="s">
        <v>7201</v>
      </c>
    </row>
    <row r="1675" spans="1:25" ht="15.75" thickBot="1" x14ac:dyDescent="0.3">
      <c r="A1675" s="324" t="s">
        <v>3386</v>
      </c>
      <c r="B1675" s="325" t="s">
        <v>58</v>
      </c>
      <c r="C1675" s="325" t="s">
        <v>58</v>
      </c>
      <c r="D1675" s="325" t="s">
        <v>595</v>
      </c>
      <c r="E1675" s="325" t="s">
        <v>3387</v>
      </c>
      <c r="F1675" s="62" t="s">
        <v>26</v>
      </c>
      <c r="G1675" s="62" t="str">
        <f>_xlfn.IFNA(VLOOKUP($A1675,'Engaged Deals'!$A:$J,2,FALSE),"No")</f>
        <v>Yes</v>
      </c>
      <c r="H1675" s="62" t="s">
        <v>65</v>
      </c>
      <c r="I1675" s="325" t="s">
        <v>32</v>
      </c>
      <c r="J1675" s="326">
        <v>42853</v>
      </c>
      <c r="K1675" s="327" t="s">
        <v>3388</v>
      </c>
      <c r="L1675" s="325" t="s">
        <v>46</v>
      </c>
      <c r="M1675" s="328">
        <v>42856</v>
      </c>
      <c r="N1675" s="329">
        <v>95238</v>
      </c>
      <c r="O1675" s="373">
        <f t="shared" si="26"/>
        <v>9.5238000000000003E-2</v>
      </c>
      <c r="P1675" s="330">
        <v>3</v>
      </c>
      <c r="Q1675" s="328" t="s">
        <v>3389</v>
      </c>
      <c r="R1675" s="331" t="s">
        <v>103</v>
      </c>
      <c r="S1675" s="325" t="s">
        <v>8</v>
      </c>
      <c r="T1675" s="325" t="s">
        <v>134</v>
      </c>
      <c r="U1675" s="325"/>
      <c r="V1675" s="325" t="s">
        <v>6079</v>
      </c>
      <c r="W1675" s="325" t="s">
        <v>1238</v>
      </c>
      <c r="X1675" s="1" t="s">
        <v>7800</v>
      </c>
      <c r="Y1675" s="374" t="s">
        <v>7201</v>
      </c>
    </row>
    <row r="1676" spans="1:25" ht="15.75" thickBot="1" x14ac:dyDescent="0.3">
      <c r="A1676" s="324" t="s">
        <v>2364</v>
      </c>
      <c r="B1676" s="325" t="s">
        <v>57</v>
      </c>
      <c r="C1676" s="325" t="s">
        <v>182</v>
      </c>
      <c r="D1676" s="325" t="s">
        <v>106</v>
      </c>
      <c r="E1676" s="325" t="s">
        <v>106</v>
      </c>
      <c r="G1676" s="62" t="str">
        <f>_xlfn.IFNA(VLOOKUP($A1676,'Engaged Deals'!$A:$J,2,FALSE),"No")</f>
        <v>No</v>
      </c>
      <c r="H1676" s="62" t="s">
        <v>65</v>
      </c>
      <c r="I1676" s="325"/>
      <c r="J1676" s="326">
        <v>42901</v>
      </c>
      <c r="K1676" s="327" t="s">
        <v>2365</v>
      </c>
      <c r="L1676" s="325" t="s">
        <v>46</v>
      </c>
      <c r="M1676" s="328">
        <v>42901</v>
      </c>
      <c r="N1676" s="329">
        <v>150000</v>
      </c>
      <c r="O1676" s="373">
        <f t="shared" si="26"/>
        <v>0.15</v>
      </c>
      <c r="P1676" s="330">
        <v>12</v>
      </c>
      <c r="Q1676" s="328" t="s">
        <v>2366</v>
      </c>
      <c r="R1676" s="331" t="s">
        <v>125</v>
      </c>
      <c r="S1676" s="325" t="s">
        <v>15</v>
      </c>
      <c r="T1676" s="325" t="s">
        <v>278</v>
      </c>
      <c r="U1676" s="325" t="s">
        <v>2367</v>
      </c>
      <c r="V1676" s="325" t="s">
        <v>5963</v>
      </c>
      <c r="W1676" s="325" t="s">
        <v>370</v>
      </c>
      <c r="Y1676" s="374" t="s">
        <v>7201</v>
      </c>
    </row>
    <row r="1677" spans="1:25" ht="15.75" thickBot="1" x14ac:dyDescent="0.3">
      <c r="A1677" s="384" t="s">
        <v>146</v>
      </c>
      <c r="B1677" s="386" t="s">
        <v>57</v>
      </c>
      <c r="C1677" s="386" t="s">
        <v>147</v>
      </c>
      <c r="D1677" s="386" t="s">
        <v>148</v>
      </c>
      <c r="E1677" s="386" t="s">
        <v>149</v>
      </c>
      <c r="F1677" s="62" t="s">
        <v>26</v>
      </c>
      <c r="G1677" s="62" t="str">
        <f>_xlfn.IFNA(VLOOKUP($A1677,'Engaged Deals'!$A:$J,2,FALSE),"No")</f>
        <v>No</v>
      </c>
      <c r="H1677" s="62" t="s">
        <v>66</v>
      </c>
      <c r="I1677" s="386" t="s">
        <v>32</v>
      </c>
      <c r="J1677" s="391">
        <v>43007</v>
      </c>
      <c r="K1677" s="396" t="s">
        <v>150</v>
      </c>
      <c r="L1677" s="386" t="s">
        <v>46</v>
      </c>
      <c r="M1677" s="399" t="s">
        <v>7483</v>
      </c>
      <c r="N1677" s="404">
        <v>6000000</v>
      </c>
      <c r="O1677" s="373">
        <f t="shared" si="26"/>
        <v>6</v>
      </c>
      <c r="P1677" s="409">
        <v>1</v>
      </c>
      <c r="Q1677" s="396" t="s">
        <v>151</v>
      </c>
      <c r="R1677" s="410" t="s">
        <v>125</v>
      </c>
      <c r="S1677" s="411" t="s">
        <v>15</v>
      </c>
      <c r="T1677" s="411" t="s">
        <v>152</v>
      </c>
      <c r="U1677" s="411" t="s">
        <v>153</v>
      </c>
      <c r="V1677" s="386" t="s">
        <v>6288</v>
      </c>
      <c r="W1677" s="386"/>
      <c r="Y1677" s="374" t="s">
        <v>7201</v>
      </c>
    </row>
    <row r="1678" spans="1:25" ht="15.75" thickBot="1" x14ac:dyDescent="0.3">
      <c r="A1678" s="324" t="s">
        <v>741</v>
      </c>
      <c r="B1678" s="325" t="s">
        <v>61</v>
      </c>
      <c r="C1678" s="325" t="s">
        <v>61</v>
      </c>
      <c r="D1678" s="325" t="s">
        <v>742</v>
      </c>
      <c r="E1678" s="325" t="s">
        <v>743</v>
      </c>
      <c r="F1678" s="62" t="s">
        <v>27</v>
      </c>
      <c r="G1678" s="62" t="str">
        <f>_xlfn.IFNA(VLOOKUP($A1678,'Engaged Deals'!$A:$J,2,FALSE),"No")</f>
        <v>No</v>
      </c>
      <c r="H1678" s="62" t="s">
        <v>65</v>
      </c>
      <c r="I1678" s="325" t="s">
        <v>39</v>
      </c>
      <c r="J1678" s="326">
        <v>42915</v>
      </c>
      <c r="K1678" s="327" t="s">
        <v>674</v>
      </c>
      <c r="L1678" s="325" t="s">
        <v>47</v>
      </c>
      <c r="M1678" s="328">
        <v>42915</v>
      </c>
      <c r="N1678" s="329">
        <v>516016</v>
      </c>
      <c r="O1678" s="373">
        <f t="shared" si="26"/>
        <v>0.51601600000000003</v>
      </c>
      <c r="P1678" s="330">
        <v>1</v>
      </c>
      <c r="Q1678" s="328" t="s">
        <v>7102</v>
      </c>
      <c r="R1678" s="331" t="s">
        <v>103</v>
      </c>
      <c r="S1678" s="325" t="s">
        <v>5560</v>
      </c>
      <c r="T1678" s="325" t="s">
        <v>744</v>
      </c>
      <c r="U1678" s="325" t="s">
        <v>745</v>
      </c>
      <c r="V1678" s="325" t="s">
        <v>5789</v>
      </c>
      <c r="W1678" s="325" t="s">
        <v>746</v>
      </c>
      <c r="Y1678" s="374" t="s">
        <v>7201</v>
      </c>
    </row>
  </sheetData>
  <autoFilter ref="A1:Y1678"/>
  <sortState ref="A2:AT1678">
    <sortCondition ref="A2:A1678"/>
  </sortState>
  <pageMargins left="0.25" right="0.25" top="0.75" bottom="0.75" header="0.3" footer="0.3"/>
  <pageSetup scale="69" fitToHeight="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B8" sqref="B8:B12"/>
    </sheetView>
  </sheetViews>
  <sheetFormatPr defaultRowHeight="15" x14ac:dyDescent="0.25"/>
  <cols>
    <col min="1" max="1" width="26" bestFit="1" customWidth="1"/>
    <col min="2" max="2" width="10.7109375" bestFit="1" customWidth="1"/>
    <col min="3" max="3" width="9.28515625" bestFit="1" customWidth="1"/>
  </cols>
  <sheetData>
    <row r="1" spans="1:3" x14ac:dyDescent="0.25">
      <c r="A1" t="s">
        <v>10</v>
      </c>
      <c r="B1" t="s">
        <v>4900</v>
      </c>
      <c r="C1" t="s">
        <v>4911</v>
      </c>
    </row>
    <row r="2" spans="1:3" x14ac:dyDescent="0.25">
      <c r="A2" t="s">
        <v>37</v>
      </c>
      <c r="B2" t="s">
        <v>24</v>
      </c>
      <c r="C2" t="s">
        <v>4912</v>
      </c>
    </row>
    <row r="3" spans="1:3" x14ac:dyDescent="0.25">
      <c r="A3" t="s">
        <v>38</v>
      </c>
      <c r="B3" t="s">
        <v>24</v>
      </c>
      <c r="C3" t="s">
        <v>4912</v>
      </c>
    </row>
    <row r="4" spans="1:3" x14ac:dyDescent="0.25">
      <c r="A4" t="s">
        <v>35</v>
      </c>
      <c r="B4" t="s">
        <v>25</v>
      </c>
    </row>
    <row r="5" spans="1:3" x14ac:dyDescent="0.25">
      <c r="A5" t="s">
        <v>41</v>
      </c>
      <c r="B5" t="s">
        <v>25</v>
      </c>
    </row>
    <row r="6" spans="1:3" x14ac:dyDescent="0.25">
      <c r="A6" t="s">
        <v>32</v>
      </c>
      <c r="B6" t="s">
        <v>26</v>
      </c>
      <c r="C6" t="s">
        <v>4913</v>
      </c>
    </row>
    <row r="7" spans="1:3" x14ac:dyDescent="0.25">
      <c r="A7" t="s">
        <v>33</v>
      </c>
      <c r="B7" t="s">
        <v>26</v>
      </c>
    </row>
    <row r="8" spans="1:3" x14ac:dyDescent="0.25">
      <c r="A8" t="s">
        <v>31</v>
      </c>
      <c r="B8" t="s">
        <v>28</v>
      </c>
    </row>
    <row r="9" spans="1:3" x14ac:dyDescent="0.25">
      <c r="A9" t="s">
        <v>43</v>
      </c>
      <c r="B9" t="s">
        <v>28</v>
      </c>
    </row>
    <row r="10" spans="1:3" x14ac:dyDescent="0.25">
      <c r="A10" t="s">
        <v>34</v>
      </c>
      <c r="B10" t="s">
        <v>28</v>
      </c>
    </row>
    <row r="11" spans="1:3" x14ac:dyDescent="0.25">
      <c r="A11" s="5" t="s">
        <v>36</v>
      </c>
      <c r="B11" t="s">
        <v>28</v>
      </c>
      <c r="C11" t="s">
        <v>4914</v>
      </c>
    </row>
    <row r="12" spans="1:3" x14ac:dyDescent="0.25">
      <c r="A12" t="s">
        <v>42</v>
      </c>
      <c r="B12" t="s">
        <v>28</v>
      </c>
    </row>
    <row r="13" spans="1:3" x14ac:dyDescent="0.25">
      <c r="A13" s="5" t="s">
        <v>39</v>
      </c>
      <c r="B13" t="s">
        <v>27</v>
      </c>
    </row>
    <row r="14" spans="1:3" x14ac:dyDescent="0.25">
      <c r="A14" s="5" t="s">
        <v>40</v>
      </c>
      <c r="B14" t="s">
        <v>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664" t="s">
        <v>4915</v>
      </c>
      <c r="B4" s="666" t="s">
        <v>4916</v>
      </c>
      <c r="C4" s="666" t="s">
        <v>4917</v>
      </c>
      <c r="D4" s="666" t="s">
        <v>4918</v>
      </c>
      <c r="E4" s="647" t="s">
        <v>4919</v>
      </c>
      <c r="F4" s="669" t="s">
        <v>4920</v>
      </c>
      <c r="G4" s="670"/>
      <c r="H4" s="670"/>
      <c r="I4" s="670"/>
      <c r="J4" s="670"/>
      <c r="K4" s="670"/>
      <c r="L4" s="658" t="s">
        <v>4921</v>
      </c>
      <c r="M4" s="661" t="s">
        <v>4922</v>
      </c>
      <c r="N4" s="662"/>
      <c r="O4" s="662"/>
      <c r="P4" s="662"/>
      <c r="Q4" s="662"/>
      <c r="R4" s="662"/>
      <c r="S4" s="663"/>
      <c r="T4" s="647" t="s">
        <v>4923</v>
      </c>
      <c r="U4" s="647" t="s">
        <v>4924</v>
      </c>
      <c r="V4" s="647" t="s">
        <v>4925</v>
      </c>
      <c r="W4" s="647" t="s">
        <v>23</v>
      </c>
      <c r="X4" s="644" t="s">
        <v>2</v>
      </c>
      <c r="Y4" s="647" t="s">
        <v>4926</v>
      </c>
      <c r="Z4" s="647" t="s">
        <v>4927</v>
      </c>
      <c r="AA4" s="652" t="s">
        <v>4928</v>
      </c>
    </row>
    <row r="5" spans="1:36" s="9" customFormat="1" ht="17.25" customHeight="1" thickBot="1" x14ac:dyDescent="0.3">
      <c r="A5" s="665"/>
      <c r="B5" s="667"/>
      <c r="C5" s="667"/>
      <c r="D5" s="667"/>
      <c r="E5" s="668"/>
      <c r="F5" s="655" t="s">
        <v>4929</v>
      </c>
      <c r="G5" s="656"/>
      <c r="H5" s="655" t="s">
        <v>4930</v>
      </c>
      <c r="I5" s="657"/>
      <c r="J5" s="655" t="s">
        <v>4931</v>
      </c>
      <c r="K5" s="656"/>
      <c r="L5" s="659"/>
      <c r="M5" s="647" t="s">
        <v>4932</v>
      </c>
      <c r="N5" s="647" t="s">
        <v>4933</v>
      </c>
      <c r="O5" s="647" t="s">
        <v>4934</v>
      </c>
      <c r="P5" s="647" t="s">
        <v>4935</v>
      </c>
      <c r="Q5" s="647" t="s">
        <v>4936</v>
      </c>
      <c r="R5" s="647" t="s">
        <v>4937</v>
      </c>
      <c r="S5" s="647" t="s">
        <v>4938</v>
      </c>
      <c r="T5" s="650"/>
      <c r="U5" s="648"/>
      <c r="V5" s="648"/>
      <c r="W5" s="648"/>
      <c r="X5" s="645"/>
      <c r="Y5" s="648"/>
      <c r="Z5" s="650"/>
      <c r="AA5" s="653"/>
    </row>
    <row r="6" spans="1:36" s="12" customFormat="1" ht="15" customHeight="1" thickBot="1" x14ac:dyDescent="0.25">
      <c r="A6" s="665"/>
      <c r="B6" s="667"/>
      <c r="C6" s="667"/>
      <c r="D6" s="667"/>
      <c r="E6" s="651"/>
      <c r="F6" s="10" t="s">
        <v>4939</v>
      </c>
      <c r="G6" s="11" t="s">
        <v>4940</v>
      </c>
      <c r="H6" s="11" t="s">
        <v>4941</v>
      </c>
      <c r="I6" s="11" t="s">
        <v>4942</v>
      </c>
      <c r="J6" s="11" t="s">
        <v>4943</v>
      </c>
      <c r="K6" s="11" t="s">
        <v>4944</v>
      </c>
      <c r="L6" s="660"/>
      <c r="M6" s="651"/>
      <c r="N6" s="651"/>
      <c r="O6" s="651"/>
      <c r="P6" s="651"/>
      <c r="Q6" s="651"/>
      <c r="R6" s="649"/>
      <c r="S6" s="649"/>
      <c r="T6" s="651"/>
      <c r="U6" s="649"/>
      <c r="V6" s="649"/>
      <c r="W6" s="649"/>
      <c r="X6" s="646"/>
      <c r="Y6" s="649"/>
      <c r="Z6" s="651"/>
      <c r="AA6" s="654"/>
    </row>
    <row r="7" spans="1:36" s="26" customFormat="1" ht="15.75" thickTop="1" x14ac:dyDescent="0.25">
      <c r="A7" s="131" t="s">
        <v>4945</v>
      </c>
      <c r="B7" s="132" t="s">
        <v>4946</v>
      </c>
      <c r="C7" s="132"/>
      <c r="D7" s="132" t="s">
        <v>4947</v>
      </c>
      <c r="E7" s="132" t="s">
        <v>4948</v>
      </c>
      <c r="F7" s="133"/>
      <c r="G7" s="133"/>
      <c r="H7" s="133"/>
      <c r="I7" s="133"/>
      <c r="J7" s="133"/>
      <c r="K7" s="133"/>
      <c r="L7" s="27" t="s">
        <v>4949</v>
      </c>
      <c r="M7" s="134">
        <v>42481</v>
      </c>
      <c r="N7" s="134">
        <v>42481</v>
      </c>
      <c r="O7" s="134">
        <v>42481</v>
      </c>
      <c r="P7" s="134">
        <v>42481</v>
      </c>
      <c r="Q7" s="134"/>
      <c r="R7" s="16"/>
      <c r="S7" s="16"/>
      <c r="T7" s="17" t="s">
        <v>4935</v>
      </c>
      <c r="U7" s="17"/>
      <c r="V7" s="18"/>
      <c r="W7" s="18"/>
      <c r="X7" s="19"/>
      <c r="Y7" s="17"/>
      <c r="Z7" s="135">
        <v>42481</v>
      </c>
      <c r="AA7" s="28" t="s">
        <v>4950</v>
      </c>
      <c r="AB7" s="132"/>
      <c r="AC7" s="132"/>
      <c r="AD7" s="132"/>
      <c r="AE7" s="132"/>
      <c r="AF7" s="132"/>
      <c r="AG7" s="132"/>
      <c r="AH7" s="132"/>
      <c r="AI7" s="132"/>
      <c r="AJ7" s="132"/>
    </row>
    <row r="8" spans="1:36" s="26" customFormat="1" x14ac:dyDescent="0.25">
      <c r="A8" s="136" t="s">
        <v>4951</v>
      </c>
      <c r="B8" s="70" t="s">
        <v>4952</v>
      </c>
      <c r="C8" s="70"/>
      <c r="D8" s="70" t="s">
        <v>4953</v>
      </c>
      <c r="E8" s="137"/>
      <c r="F8" s="138"/>
      <c r="G8" s="138"/>
      <c r="H8" s="138"/>
      <c r="I8" s="138"/>
      <c r="J8" s="138"/>
      <c r="K8" s="138"/>
      <c r="L8" s="23" t="s">
        <v>4954</v>
      </c>
      <c r="M8" s="139">
        <v>42357</v>
      </c>
      <c r="N8" s="139">
        <v>42357</v>
      </c>
      <c r="O8" s="137"/>
      <c r="P8" s="137"/>
      <c r="Q8" s="137"/>
      <c r="R8" s="24"/>
      <c r="S8" s="24"/>
      <c r="T8" s="17" t="str">
        <f>IF(R8&lt;&gt;"","SIGNED",IF(Q8&lt;&gt;"","FP",IF(P8&lt;&gt;"","PoT",IF(O8&lt;&gt;"","DEM",IF(N8&lt;&gt;"","CON","")))))</f>
        <v>CON</v>
      </c>
      <c r="U8" s="17"/>
      <c r="V8" s="18"/>
      <c r="W8" s="18"/>
      <c r="X8" s="19"/>
      <c r="Y8" s="17">
        <v>2</v>
      </c>
      <c r="Z8" s="135">
        <v>42461</v>
      </c>
      <c r="AA8" s="25" t="s">
        <v>4955</v>
      </c>
      <c r="AB8" s="132"/>
      <c r="AC8" s="132"/>
      <c r="AD8" s="132"/>
      <c r="AE8" s="132"/>
      <c r="AF8" s="132"/>
      <c r="AG8" s="132"/>
      <c r="AH8" s="132"/>
      <c r="AI8" s="132"/>
      <c r="AJ8" s="132"/>
    </row>
    <row r="9" spans="1:36" s="26" customFormat="1" x14ac:dyDescent="0.25">
      <c r="A9" s="136" t="s">
        <v>4951</v>
      </c>
      <c r="B9" s="70" t="s">
        <v>4946</v>
      </c>
      <c r="C9" s="70"/>
      <c r="D9" s="132" t="s">
        <v>4947</v>
      </c>
      <c r="E9" s="132" t="s">
        <v>4948</v>
      </c>
      <c r="F9" s="133"/>
      <c r="G9" s="133"/>
      <c r="H9" s="133"/>
      <c r="I9" s="133"/>
      <c r="J9" s="133"/>
      <c r="K9" s="133"/>
      <c r="L9" s="27" t="s">
        <v>4949</v>
      </c>
      <c r="M9" s="134">
        <v>42481</v>
      </c>
      <c r="N9" s="134">
        <v>42481</v>
      </c>
      <c r="O9" s="134">
        <v>42481</v>
      </c>
      <c r="P9" s="134">
        <v>42481</v>
      </c>
      <c r="Q9" s="134"/>
      <c r="R9" s="16"/>
      <c r="S9" s="16"/>
      <c r="T9" s="17" t="s">
        <v>4935</v>
      </c>
      <c r="U9" s="17"/>
      <c r="V9" s="18"/>
      <c r="W9" s="18"/>
      <c r="X9" s="19"/>
      <c r="Y9" s="17"/>
      <c r="Z9" s="135">
        <v>42481</v>
      </c>
      <c r="AA9" s="28" t="s">
        <v>4950</v>
      </c>
      <c r="AB9" s="132"/>
      <c r="AC9" s="132"/>
      <c r="AD9" s="132"/>
      <c r="AE9" s="132"/>
      <c r="AF9" s="132"/>
      <c r="AG9" s="132"/>
      <c r="AH9" s="132"/>
      <c r="AI9" s="132"/>
      <c r="AJ9" s="132"/>
    </row>
    <row r="10" spans="1:36" s="26" customFormat="1" x14ac:dyDescent="0.25">
      <c r="A10" s="131" t="s">
        <v>4956</v>
      </c>
      <c r="B10" s="132" t="s">
        <v>4957</v>
      </c>
      <c r="C10" s="132"/>
      <c r="D10" s="132" t="s">
        <v>4958</v>
      </c>
      <c r="E10" s="132" t="s">
        <v>4959</v>
      </c>
      <c r="F10" s="133"/>
      <c r="G10" s="133"/>
      <c r="H10" s="133"/>
      <c r="I10" s="133"/>
      <c r="J10" s="133"/>
      <c r="K10" s="133"/>
      <c r="L10" s="27"/>
      <c r="M10" s="134">
        <v>42236</v>
      </c>
      <c r="N10" s="132"/>
      <c r="O10" s="132"/>
      <c r="P10" s="132"/>
      <c r="Q10" s="132"/>
      <c r="R10" s="13"/>
      <c r="S10" s="13"/>
      <c r="T10" s="17" t="str">
        <f>IF(R10&lt;&gt;"","SIGNED",IF(Q10&lt;&gt;"","FP",IF(P10&lt;&gt;"","PoT",IF(O10&lt;&gt;"","DEM",IF(N10&lt;&gt;"","CON","")))))</f>
        <v/>
      </c>
      <c r="U10" s="17"/>
      <c r="V10" s="18"/>
      <c r="W10" s="18"/>
      <c r="X10" s="19"/>
      <c r="Y10" s="17">
        <v>2</v>
      </c>
      <c r="Z10" s="135">
        <v>42296</v>
      </c>
      <c r="AA10" s="28" t="s">
        <v>4960</v>
      </c>
      <c r="AB10" s="140"/>
      <c r="AC10" s="140"/>
      <c r="AD10" s="140"/>
      <c r="AE10" s="140"/>
      <c r="AF10" s="140"/>
      <c r="AG10" s="140"/>
      <c r="AH10" s="140"/>
      <c r="AI10" s="140"/>
      <c r="AJ10" s="140"/>
    </row>
    <row r="11" spans="1:36" s="26" customFormat="1" x14ac:dyDescent="0.25">
      <c r="A11" s="131" t="s">
        <v>4961</v>
      </c>
      <c r="B11" s="132" t="s">
        <v>4962</v>
      </c>
      <c r="C11" s="132"/>
      <c r="D11" s="132" t="s">
        <v>4963</v>
      </c>
      <c r="E11" s="132" t="s">
        <v>4964</v>
      </c>
      <c r="F11" s="133"/>
      <c r="G11" s="133"/>
      <c r="H11" s="133"/>
      <c r="I11" s="133"/>
      <c r="J11" s="133"/>
      <c r="K11" s="133"/>
      <c r="L11" s="23"/>
      <c r="M11" s="134">
        <v>42501</v>
      </c>
      <c r="N11" s="132"/>
      <c r="O11" s="132"/>
      <c r="P11" s="132"/>
      <c r="Q11" s="132"/>
      <c r="R11" s="13"/>
      <c r="S11" s="13"/>
      <c r="T11" s="17" t="str">
        <f>IF(R11&lt;&gt;"","SIGNED",IF(Q11&lt;&gt;"","FP",IF(P11&lt;&gt;"","PoT",IF(O11&lt;&gt;"","DEM",IF(N11&lt;&gt;"","CON","")))))</f>
        <v/>
      </c>
      <c r="U11" s="17"/>
      <c r="V11" s="18"/>
      <c r="W11" s="18"/>
      <c r="X11" s="19"/>
      <c r="Y11" s="17"/>
      <c r="Z11" s="135">
        <v>42503</v>
      </c>
      <c r="AA11" s="25" t="s">
        <v>4965</v>
      </c>
      <c r="AB11" s="140"/>
      <c r="AC11" s="140"/>
      <c r="AD11" s="140"/>
      <c r="AE11" s="140"/>
      <c r="AF11" s="140"/>
      <c r="AG11" s="140"/>
      <c r="AH11" s="140"/>
      <c r="AI11" s="140"/>
      <c r="AJ11" s="140"/>
    </row>
    <row r="12" spans="1:36" s="26" customFormat="1" x14ac:dyDescent="0.25">
      <c r="A12" s="131" t="s">
        <v>4966</v>
      </c>
      <c r="B12" s="132" t="s">
        <v>4967</v>
      </c>
      <c r="C12" s="132"/>
      <c r="D12" s="132" t="s">
        <v>4963</v>
      </c>
      <c r="E12" s="132"/>
      <c r="F12" s="133"/>
      <c r="G12" s="133"/>
      <c r="H12" s="133"/>
      <c r="I12" s="133"/>
      <c r="J12" s="133"/>
      <c r="K12" s="133"/>
      <c r="L12" s="27" t="s">
        <v>4949</v>
      </c>
      <c r="M12" s="134">
        <v>42513</v>
      </c>
      <c r="N12" s="132"/>
      <c r="O12" s="132"/>
      <c r="P12" s="132"/>
      <c r="Q12" s="132"/>
      <c r="R12" s="13"/>
      <c r="S12" s="13"/>
      <c r="T12" s="17" t="s">
        <v>4968</v>
      </c>
      <c r="U12" s="17"/>
      <c r="V12" s="18"/>
      <c r="W12" s="18"/>
      <c r="X12" s="19"/>
      <c r="Y12" s="17">
        <v>2</v>
      </c>
      <c r="Z12" s="135">
        <v>42513</v>
      </c>
      <c r="AA12" s="28" t="s">
        <v>4969</v>
      </c>
      <c r="AB12" s="140"/>
      <c r="AC12" s="140"/>
      <c r="AD12" s="140"/>
      <c r="AE12" s="140"/>
      <c r="AF12" s="140"/>
      <c r="AG12" s="140"/>
      <c r="AH12" s="140"/>
      <c r="AI12" s="140"/>
      <c r="AJ12" s="140"/>
    </row>
    <row r="13" spans="1:36" s="26" customFormat="1" x14ac:dyDescent="0.25">
      <c r="A13" s="131" t="s">
        <v>4970</v>
      </c>
      <c r="B13" s="132" t="s">
        <v>4967</v>
      </c>
      <c r="C13" s="132"/>
      <c r="D13" s="132" t="s">
        <v>4963</v>
      </c>
      <c r="E13" s="132" t="s">
        <v>4971</v>
      </c>
      <c r="F13" s="133"/>
      <c r="G13" s="133"/>
      <c r="H13" s="133"/>
      <c r="I13" s="133"/>
      <c r="J13" s="133"/>
      <c r="K13" s="133"/>
      <c r="L13" s="27"/>
      <c r="M13" s="134">
        <v>42499</v>
      </c>
      <c r="N13" s="132"/>
      <c r="O13" s="132"/>
      <c r="P13" s="132"/>
      <c r="Q13" s="132"/>
      <c r="R13" s="13"/>
      <c r="S13" s="13"/>
      <c r="T13" s="17"/>
      <c r="U13" s="17"/>
      <c r="V13" s="18"/>
      <c r="W13" s="18"/>
      <c r="X13" s="19"/>
      <c r="Y13" s="17"/>
      <c r="Z13" s="135">
        <v>42503</v>
      </c>
      <c r="AA13" s="28" t="s">
        <v>4972</v>
      </c>
      <c r="AB13" s="140"/>
      <c r="AC13" s="140"/>
      <c r="AD13" s="140"/>
      <c r="AE13" s="140"/>
      <c r="AF13" s="140"/>
      <c r="AG13" s="140"/>
      <c r="AH13" s="140"/>
      <c r="AI13" s="140"/>
      <c r="AJ13" s="140"/>
    </row>
    <row r="14" spans="1:36" s="26" customFormat="1" x14ac:dyDescent="0.25">
      <c r="A14" s="131" t="s">
        <v>4973</v>
      </c>
      <c r="B14" s="132" t="s">
        <v>775</v>
      </c>
      <c r="C14" s="132"/>
      <c r="D14" s="132" t="s">
        <v>4974</v>
      </c>
      <c r="E14" s="132" t="s">
        <v>4975</v>
      </c>
      <c r="F14" s="133"/>
      <c r="G14" s="133"/>
      <c r="H14" s="133"/>
      <c r="I14" s="133"/>
      <c r="J14" s="133"/>
      <c r="K14" s="133"/>
      <c r="L14" s="27"/>
      <c r="M14" s="134">
        <v>42500</v>
      </c>
      <c r="N14" s="134">
        <v>42503</v>
      </c>
      <c r="O14" s="132"/>
      <c r="P14" s="132"/>
      <c r="Q14" s="132"/>
      <c r="R14" s="13"/>
      <c r="S14" s="13"/>
      <c r="T14" s="17" t="str">
        <f t="shared" ref="T14:T23" si="0">IF(R14&lt;&gt;"","SIGNED",IF(Q14&lt;&gt;"","FP",IF(P14&lt;&gt;"","PoT",IF(O14&lt;&gt;"","DEM",IF(N14&lt;&gt;"","CON","")))))</f>
        <v>CON</v>
      </c>
      <c r="U14" s="17"/>
      <c r="V14" s="18"/>
      <c r="W14" s="18"/>
      <c r="X14" s="19"/>
      <c r="Y14" s="17"/>
      <c r="Z14" s="135">
        <v>42503</v>
      </c>
      <c r="AA14" s="28" t="s">
        <v>4976</v>
      </c>
      <c r="AB14" s="140"/>
      <c r="AC14" s="140"/>
      <c r="AD14" s="140"/>
      <c r="AE14" s="140"/>
      <c r="AF14" s="140"/>
      <c r="AG14" s="140"/>
      <c r="AH14" s="140"/>
      <c r="AI14" s="140"/>
      <c r="AJ14" s="140"/>
    </row>
    <row r="15" spans="1:36" s="26" customFormat="1" x14ac:dyDescent="0.25">
      <c r="A15" s="131" t="s">
        <v>4977</v>
      </c>
      <c r="B15" s="132" t="s">
        <v>4978</v>
      </c>
      <c r="C15" s="132"/>
      <c r="D15" s="132" t="s">
        <v>4953</v>
      </c>
      <c r="E15" s="132"/>
      <c r="F15" s="133"/>
      <c r="G15" s="133"/>
      <c r="H15" s="133"/>
      <c r="I15" s="133"/>
      <c r="J15" s="133"/>
      <c r="K15" s="133"/>
      <c r="L15" s="27"/>
      <c r="M15" s="134">
        <v>42520</v>
      </c>
      <c r="N15" s="134">
        <v>42520</v>
      </c>
      <c r="O15" s="132"/>
      <c r="P15" s="132"/>
      <c r="Q15" s="132"/>
      <c r="R15" s="13"/>
      <c r="S15" s="13"/>
      <c r="T15" s="17" t="str">
        <f t="shared" si="0"/>
        <v>CON</v>
      </c>
      <c r="U15" s="17"/>
      <c r="V15" s="18"/>
      <c r="W15" s="18"/>
      <c r="X15" s="19"/>
      <c r="Y15" s="17"/>
      <c r="Z15" s="135">
        <v>42522</v>
      </c>
      <c r="AA15" s="28" t="s">
        <v>4979</v>
      </c>
      <c r="AB15" s="140"/>
      <c r="AC15" s="140"/>
      <c r="AD15" s="140"/>
      <c r="AE15" s="140"/>
      <c r="AF15" s="140"/>
      <c r="AG15" s="140"/>
      <c r="AH15" s="140"/>
      <c r="AI15" s="140"/>
      <c r="AJ15" s="140"/>
    </row>
    <row r="16" spans="1:36" s="26" customFormat="1" x14ac:dyDescent="0.25">
      <c r="A16" s="131" t="s">
        <v>4980</v>
      </c>
      <c r="B16" s="132" t="s">
        <v>4981</v>
      </c>
      <c r="C16" s="132"/>
      <c r="D16" s="132" t="s">
        <v>4982</v>
      </c>
      <c r="E16" s="132"/>
      <c r="F16" s="133"/>
      <c r="G16" s="133"/>
      <c r="H16" s="133"/>
      <c r="I16" s="133"/>
      <c r="J16" s="133"/>
      <c r="K16" s="133"/>
      <c r="L16" s="27"/>
      <c r="M16" s="134">
        <v>42436</v>
      </c>
      <c r="N16" s="134">
        <v>42436</v>
      </c>
      <c r="O16" s="134">
        <v>42436</v>
      </c>
      <c r="P16" s="132"/>
      <c r="Q16" s="132"/>
      <c r="R16" s="13"/>
      <c r="S16" s="13"/>
      <c r="T16" s="17" t="str">
        <f t="shared" si="0"/>
        <v>DEM</v>
      </c>
      <c r="U16" s="17"/>
      <c r="V16" s="18"/>
      <c r="W16" s="18"/>
      <c r="X16" s="19"/>
      <c r="Y16" s="17">
        <v>2</v>
      </c>
      <c r="Z16" s="135">
        <v>42436</v>
      </c>
      <c r="AA16" s="28" t="s">
        <v>4983</v>
      </c>
      <c r="AB16" s="140"/>
      <c r="AC16" s="140"/>
      <c r="AD16" s="140"/>
      <c r="AE16" s="140"/>
      <c r="AF16" s="140"/>
      <c r="AG16" s="140"/>
      <c r="AH16" s="140"/>
      <c r="AI16" s="140"/>
      <c r="AJ16" s="140"/>
    </row>
    <row r="17" spans="1:36" s="26" customFormat="1" x14ac:dyDescent="0.25">
      <c r="A17" s="131" t="s">
        <v>4984</v>
      </c>
      <c r="B17" s="132" t="s">
        <v>4985</v>
      </c>
      <c r="C17" s="132"/>
      <c r="D17" s="132" t="s">
        <v>4986</v>
      </c>
      <c r="E17" s="132" t="s">
        <v>4953</v>
      </c>
      <c r="F17" s="133"/>
      <c r="G17" s="133"/>
      <c r="H17" s="133"/>
      <c r="I17" s="133"/>
      <c r="J17" s="133"/>
      <c r="K17" s="133"/>
      <c r="L17" s="27"/>
      <c r="M17" s="134">
        <v>42496</v>
      </c>
      <c r="N17" s="134">
        <v>42496</v>
      </c>
      <c r="O17" s="132"/>
      <c r="P17" s="132"/>
      <c r="Q17" s="132"/>
      <c r="R17" s="13"/>
      <c r="S17" s="13"/>
      <c r="T17" s="17" t="str">
        <f t="shared" si="0"/>
        <v>CON</v>
      </c>
      <c r="U17" s="17"/>
      <c r="V17" s="18"/>
      <c r="W17" s="18"/>
      <c r="X17" s="19"/>
      <c r="Y17" s="17"/>
      <c r="Z17" s="135">
        <v>42496</v>
      </c>
      <c r="AA17" s="29" t="s">
        <v>4987</v>
      </c>
      <c r="AB17" s="140"/>
      <c r="AC17" s="140"/>
      <c r="AD17" s="140"/>
      <c r="AE17" s="140"/>
      <c r="AF17" s="140"/>
      <c r="AG17" s="140"/>
      <c r="AH17" s="140"/>
      <c r="AI17" s="140"/>
      <c r="AJ17" s="140"/>
    </row>
    <row r="18" spans="1:36" s="26" customFormat="1" x14ac:dyDescent="0.25">
      <c r="A18" s="136" t="s">
        <v>4988</v>
      </c>
      <c r="B18" s="70" t="s">
        <v>4989</v>
      </c>
      <c r="C18" s="70"/>
      <c r="D18" s="70" t="s">
        <v>4947</v>
      </c>
      <c r="E18" s="70" t="s">
        <v>4990</v>
      </c>
      <c r="F18" s="138"/>
      <c r="G18" s="138"/>
      <c r="H18" s="138"/>
      <c r="I18" s="138"/>
      <c r="J18" s="138"/>
      <c r="K18" s="138"/>
      <c r="L18" s="23" t="s">
        <v>4949</v>
      </c>
      <c r="M18" s="139">
        <v>42318</v>
      </c>
      <c r="N18" s="139"/>
      <c r="O18" s="137"/>
      <c r="P18" s="139">
        <v>42521</v>
      </c>
      <c r="Q18" s="137"/>
      <c r="R18" s="24"/>
      <c r="S18" s="24"/>
      <c r="T18" s="17" t="str">
        <f t="shared" si="0"/>
        <v>PoT</v>
      </c>
      <c r="U18" s="17"/>
      <c r="V18" s="18"/>
      <c r="W18" s="18"/>
      <c r="X18" s="19"/>
      <c r="Y18" s="17">
        <v>2</v>
      </c>
      <c r="Z18" s="141">
        <v>42523</v>
      </c>
      <c r="AA18" s="25" t="s">
        <v>4991</v>
      </c>
      <c r="AB18" s="142"/>
      <c r="AC18" s="142"/>
      <c r="AD18" s="142"/>
      <c r="AE18" s="142"/>
      <c r="AF18" s="142"/>
      <c r="AG18" s="142"/>
      <c r="AH18" s="142"/>
      <c r="AI18" s="142"/>
      <c r="AJ18" s="142"/>
    </row>
    <row r="19" spans="1:36" s="26" customFormat="1" x14ac:dyDescent="0.25">
      <c r="A19" s="136" t="s">
        <v>4992</v>
      </c>
      <c r="B19" s="70" t="s">
        <v>4952</v>
      </c>
      <c r="C19" s="8"/>
      <c r="D19" s="8" t="s">
        <v>4993</v>
      </c>
      <c r="E19" s="8" t="s">
        <v>4994</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4995</v>
      </c>
      <c r="AB19" s="132"/>
      <c r="AC19" s="132"/>
      <c r="AD19" s="132"/>
      <c r="AE19" s="132"/>
      <c r="AF19" s="132"/>
      <c r="AG19" s="132"/>
      <c r="AH19" s="132"/>
      <c r="AI19" s="132"/>
      <c r="AJ19" s="132"/>
    </row>
    <row r="20" spans="1:36" s="26" customFormat="1" ht="19.5" customHeight="1" x14ac:dyDescent="0.25">
      <c r="A20" s="136" t="s">
        <v>4996</v>
      </c>
      <c r="B20" s="70" t="s">
        <v>4967</v>
      </c>
      <c r="C20" s="70"/>
      <c r="D20" s="70" t="s">
        <v>4982</v>
      </c>
      <c r="E20" s="70"/>
      <c r="F20" s="138"/>
      <c r="G20" s="138"/>
      <c r="H20" s="138"/>
      <c r="I20" s="138"/>
      <c r="J20" s="138"/>
      <c r="K20" s="138"/>
      <c r="L20" s="23"/>
      <c r="M20" s="139">
        <v>42493</v>
      </c>
      <c r="N20" s="139">
        <v>42493</v>
      </c>
      <c r="O20" s="139"/>
      <c r="P20" s="137"/>
      <c r="Q20" s="139"/>
      <c r="R20" s="34"/>
      <c r="S20" s="34"/>
      <c r="T20" s="17" t="str">
        <f t="shared" si="0"/>
        <v>CON</v>
      </c>
      <c r="U20" s="17"/>
      <c r="V20" s="18"/>
      <c r="W20" s="18"/>
      <c r="X20" s="19"/>
      <c r="Y20" s="17"/>
      <c r="Z20" s="141">
        <v>42522</v>
      </c>
      <c r="AA20" s="25" t="s">
        <v>4997</v>
      </c>
      <c r="AB20" s="132"/>
      <c r="AC20" s="132"/>
      <c r="AD20" s="132"/>
      <c r="AE20" s="132"/>
      <c r="AF20" s="132"/>
      <c r="AG20" s="132"/>
      <c r="AH20" s="132"/>
      <c r="AI20" s="132"/>
      <c r="AJ20" s="132"/>
    </row>
    <row r="21" spans="1:36" s="22" customFormat="1" x14ac:dyDescent="0.25">
      <c r="A21" s="136" t="s">
        <v>4998</v>
      </c>
      <c r="B21" s="70" t="s">
        <v>4999</v>
      </c>
      <c r="C21" s="70"/>
      <c r="D21" s="70" t="s">
        <v>4993</v>
      </c>
      <c r="E21" s="70"/>
      <c r="F21" s="138"/>
      <c r="G21" s="138"/>
      <c r="H21" s="138"/>
      <c r="I21" s="138"/>
      <c r="J21" s="138"/>
      <c r="K21" s="138"/>
      <c r="L21" s="23"/>
      <c r="M21" s="139">
        <v>42466</v>
      </c>
      <c r="N21" s="139">
        <v>42466</v>
      </c>
      <c r="O21" s="139">
        <v>42466</v>
      </c>
      <c r="P21" s="137"/>
      <c r="Q21" s="139"/>
      <c r="R21" s="34"/>
      <c r="S21" s="34"/>
      <c r="T21" s="17" t="str">
        <f t="shared" si="0"/>
        <v>DEM</v>
      </c>
      <c r="U21" s="17"/>
      <c r="V21" s="18"/>
      <c r="W21" s="18"/>
      <c r="X21" s="19"/>
      <c r="Y21" s="17">
        <v>2</v>
      </c>
      <c r="Z21" s="141">
        <v>42475</v>
      </c>
      <c r="AA21" s="25" t="s">
        <v>5000</v>
      </c>
      <c r="AB21" s="132"/>
      <c r="AC21" s="132"/>
      <c r="AD21" s="132"/>
      <c r="AE21" s="132"/>
      <c r="AF21" s="132"/>
      <c r="AG21" s="132"/>
      <c r="AH21" s="132"/>
      <c r="AI21" s="132"/>
      <c r="AJ21" s="132"/>
    </row>
    <row r="22" spans="1:36" s="26" customFormat="1" x14ac:dyDescent="0.25">
      <c r="A22" s="136" t="s">
        <v>5001</v>
      </c>
      <c r="B22" s="70" t="s">
        <v>4978</v>
      </c>
      <c r="C22" s="70"/>
      <c r="D22" s="70" t="s">
        <v>4953</v>
      </c>
      <c r="E22" s="70"/>
      <c r="F22" s="138"/>
      <c r="G22" s="138"/>
      <c r="H22" s="138"/>
      <c r="I22" s="138"/>
      <c r="J22" s="138"/>
      <c r="K22" s="138"/>
      <c r="L22" s="23"/>
      <c r="M22" s="139">
        <v>42520</v>
      </c>
      <c r="N22" s="139">
        <v>42520</v>
      </c>
      <c r="O22" s="139"/>
      <c r="P22" s="137"/>
      <c r="Q22" s="139"/>
      <c r="R22" s="34"/>
      <c r="S22" s="34"/>
      <c r="T22" s="17" t="str">
        <f t="shared" si="0"/>
        <v>CON</v>
      </c>
      <c r="U22" s="17"/>
      <c r="V22" s="18"/>
      <c r="W22" s="18"/>
      <c r="X22" s="19"/>
      <c r="Y22" s="17"/>
      <c r="Z22" s="141">
        <v>42522</v>
      </c>
      <c r="AA22" s="25" t="s">
        <v>5002</v>
      </c>
      <c r="AB22" s="132"/>
      <c r="AC22" s="132"/>
      <c r="AD22" s="132"/>
      <c r="AE22" s="132"/>
      <c r="AF22" s="132"/>
      <c r="AG22" s="132"/>
      <c r="AH22" s="132"/>
      <c r="AI22" s="132"/>
      <c r="AJ22" s="132"/>
    </row>
    <row r="23" spans="1:36" s="26" customFormat="1" x14ac:dyDescent="0.25">
      <c r="A23" s="143" t="s">
        <v>5003</v>
      </c>
      <c r="B23" s="70" t="s">
        <v>4952</v>
      </c>
      <c r="C23" s="8"/>
      <c r="D23" s="36" t="s">
        <v>4982</v>
      </c>
      <c r="E23" s="36" t="s">
        <v>5004</v>
      </c>
      <c r="F23" s="50"/>
      <c r="G23" s="50"/>
      <c r="H23" s="50"/>
      <c r="I23" s="50"/>
      <c r="J23" s="50"/>
      <c r="K23" s="50"/>
      <c r="L23" s="51" t="s">
        <v>4949</v>
      </c>
      <c r="M23" s="52">
        <v>42233</v>
      </c>
      <c r="N23" s="52">
        <v>42261</v>
      </c>
      <c r="O23" s="36"/>
      <c r="P23" s="36"/>
      <c r="Q23" s="36"/>
      <c r="R23" s="36"/>
      <c r="S23" s="36"/>
      <c r="T23" s="17" t="str">
        <f t="shared" si="0"/>
        <v>CON</v>
      </c>
      <c r="U23" s="17"/>
      <c r="V23" s="18"/>
      <c r="W23" s="18"/>
      <c r="X23" s="19"/>
      <c r="Y23" s="17">
        <v>2</v>
      </c>
      <c r="Z23" s="54">
        <v>42296</v>
      </c>
      <c r="AA23" s="56" t="s">
        <v>5005</v>
      </c>
      <c r="AB23" s="132"/>
      <c r="AC23" s="132"/>
      <c r="AD23" s="132"/>
      <c r="AE23" s="132"/>
      <c r="AF23" s="132"/>
      <c r="AG23" s="132"/>
      <c r="AH23" s="132"/>
      <c r="AI23" s="132"/>
      <c r="AJ23" s="132"/>
    </row>
    <row r="24" spans="1:36" s="26" customFormat="1" x14ac:dyDescent="0.25">
      <c r="A24" s="143" t="s">
        <v>5006</v>
      </c>
      <c r="B24" s="70" t="s">
        <v>4946</v>
      </c>
      <c r="C24" s="70"/>
      <c r="D24" s="132" t="s">
        <v>4947</v>
      </c>
      <c r="E24" s="132" t="s">
        <v>4948</v>
      </c>
      <c r="F24" s="133"/>
      <c r="G24" s="133"/>
      <c r="H24" s="133"/>
      <c r="I24" s="133"/>
      <c r="J24" s="133"/>
      <c r="K24" s="133"/>
      <c r="L24" s="27" t="s">
        <v>4949</v>
      </c>
      <c r="M24" s="134">
        <v>42481</v>
      </c>
      <c r="N24" s="134">
        <v>42481</v>
      </c>
      <c r="O24" s="134">
        <v>42481</v>
      </c>
      <c r="P24" s="134">
        <v>42481</v>
      </c>
      <c r="Q24" s="134"/>
      <c r="R24" s="16"/>
      <c r="S24" s="16"/>
      <c r="T24" s="17" t="s">
        <v>4935</v>
      </c>
      <c r="U24" s="17"/>
      <c r="V24" s="18"/>
      <c r="W24" s="18"/>
      <c r="X24" s="19"/>
      <c r="Y24" s="17"/>
      <c r="Z24" s="135">
        <v>42481</v>
      </c>
      <c r="AA24" s="28" t="s">
        <v>4950</v>
      </c>
      <c r="AB24" s="132"/>
      <c r="AC24" s="132"/>
      <c r="AD24" s="132"/>
      <c r="AE24" s="132"/>
      <c r="AF24" s="132"/>
      <c r="AG24" s="132"/>
      <c r="AH24" s="132"/>
      <c r="AI24" s="132"/>
      <c r="AJ24" s="132"/>
    </row>
    <row r="25" spans="1:36" s="26" customFormat="1" x14ac:dyDescent="0.25">
      <c r="A25" s="131" t="s">
        <v>5007</v>
      </c>
      <c r="B25" s="132" t="s">
        <v>5008</v>
      </c>
      <c r="C25" s="132"/>
      <c r="D25" s="132" t="s">
        <v>4947</v>
      </c>
      <c r="E25" s="132" t="s">
        <v>5009</v>
      </c>
      <c r="F25" s="133"/>
      <c r="G25" s="133"/>
      <c r="H25" s="133"/>
      <c r="I25" s="133"/>
      <c r="J25" s="133"/>
      <c r="K25" s="133"/>
      <c r="L25" s="23"/>
      <c r="M25" s="134">
        <v>42278</v>
      </c>
      <c r="N25" s="134">
        <v>42285</v>
      </c>
      <c r="O25" s="134">
        <v>42290</v>
      </c>
      <c r="P25" s="134">
        <v>42402</v>
      </c>
      <c r="Q25" s="132"/>
      <c r="R25" s="13"/>
      <c r="S25" s="13"/>
      <c r="T25" s="17" t="str">
        <f t="shared" ref="T25:T31" si="1">IF(R25&lt;&gt;"","SIGNED",IF(Q25&lt;&gt;"","FP",IF(P25&lt;&gt;"","PoT",IF(O25&lt;&gt;"","DEM",IF(N25&lt;&gt;"","CON","")))))</f>
        <v>PoT</v>
      </c>
      <c r="U25" s="17"/>
      <c r="V25" s="18"/>
      <c r="W25" s="18"/>
      <c r="X25" s="19"/>
      <c r="Y25" s="17">
        <v>1</v>
      </c>
      <c r="Z25" s="135">
        <v>42467</v>
      </c>
      <c r="AA25" s="28" t="s">
        <v>5010</v>
      </c>
      <c r="AB25" s="132"/>
      <c r="AC25" s="132"/>
      <c r="AD25" s="132"/>
      <c r="AE25" s="132"/>
      <c r="AF25" s="132"/>
      <c r="AG25" s="132"/>
      <c r="AH25" s="132"/>
      <c r="AI25" s="132"/>
      <c r="AJ25" s="132"/>
    </row>
    <row r="26" spans="1:36" s="26" customFormat="1" x14ac:dyDescent="0.25">
      <c r="A26" s="131" t="s">
        <v>5011</v>
      </c>
      <c r="B26" s="132" t="s">
        <v>5012</v>
      </c>
      <c r="C26" s="132"/>
      <c r="D26" s="132" t="s">
        <v>5013</v>
      </c>
      <c r="E26" s="132"/>
      <c r="F26" s="133"/>
      <c r="G26" s="133"/>
      <c r="H26" s="133"/>
      <c r="I26" s="133"/>
      <c r="J26" s="133"/>
      <c r="K26" s="133"/>
      <c r="L26" s="23"/>
      <c r="M26" s="134">
        <v>42436</v>
      </c>
      <c r="N26" s="134"/>
      <c r="O26" s="134"/>
      <c r="P26" s="134"/>
      <c r="Q26" s="132"/>
      <c r="R26" s="13"/>
      <c r="S26" s="13"/>
      <c r="T26" s="17" t="str">
        <f t="shared" si="1"/>
        <v/>
      </c>
      <c r="U26" s="17"/>
      <c r="V26" s="18"/>
      <c r="W26" s="18"/>
      <c r="X26" s="19"/>
      <c r="Y26" s="17">
        <v>2</v>
      </c>
      <c r="Z26" s="135">
        <v>42447</v>
      </c>
      <c r="AA26" s="28" t="s">
        <v>5014</v>
      </c>
      <c r="AB26" s="132"/>
      <c r="AC26" s="132"/>
      <c r="AD26" s="132"/>
      <c r="AE26" s="132"/>
      <c r="AF26" s="132"/>
      <c r="AG26" s="132"/>
      <c r="AH26" s="132"/>
      <c r="AI26" s="132"/>
      <c r="AJ26" s="132"/>
    </row>
    <row r="27" spans="1:36" s="26" customFormat="1" x14ac:dyDescent="0.25">
      <c r="A27" s="131" t="s">
        <v>5015</v>
      </c>
      <c r="B27" s="132" t="s">
        <v>429</v>
      </c>
      <c r="C27" s="132"/>
      <c r="D27" s="132" t="s">
        <v>4953</v>
      </c>
      <c r="E27" s="132"/>
      <c r="F27" s="133"/>
      <c r="G27" s="133"/>
      <c r="H27" s="133"/>
      <c r="I27" s="133"/>
      <c r="J27" s="133"/>
      <c r="K27" s="133"/>
      <c r="L27" s="27" t="s">
        <v>4949</v>
      </c>
      <c r="M27" s="134">
        <v>42442</v>
      </c>
      <c r="N27" s="134">
        <v>42442</v>
      </c>
      <c r="O27" s="134"/>
      <c r="P27" s="134"/>
      <c r="Q27" s="132"/>
      <c r="R27" s="13"/>
      <c r="S27" s="13"/>
      <c r="T27" s="17" t="str">
        <f t="shared" si="1"/>
        <v>CON</v>
      </c>
      <c r="U27" s="17"/>
      <c r="V27" s="18"/>
      <c r="W27" s="18"/>
      <c r="X27" s="19"/>
      <c r="Y27" s="17">
        <v>2</v>
      </c>
      <c r="Z27" s="135">
        <v>42461</v>
      </c>
      <c r="AA27" s="28" t="s">
        <v>5016</v>
      </c>
      <c r="AB27" s="132"/>
      <c r="AC27" s="132"/>
      <c r="AD27" s="132"/>
      <c r="AE27" s="132"/>
      <c r="AF27" s="132"/>
      <c r="AG27" s="132"/>
      <c r="AH27" s="132"/>
      <c r="AI27" s="132"/>
      <c r="AJ27" s="132"/>
    </row>
    <row r="28" spans="1:36" s="26" customFormat="1" x14ac:dyDescent="0.25">
      <c r="A28" s="136" t="s">
        <v>5017</v>
      </c>
      <c r="B28" s="70" t="s">
        <v>4967</v>
      </c>
      <c r="C28" s="70"/>
      <c r="D28" s="70" t="s">
        <v>4982</v>
      </c>
      <c r="E28" s="137" t="s">
        <v>5018</v>
      </c>
      <c r="F28" s="138"/>
      <c r="G28" s="138"/>
      <c r="H28" s="138"/>
      <c r="I28" s="138"/>
      <c r="J28" s="138"/>
      <c r="K28" s="138"/>
      <c r="L28" s="38"/>
      <c r="M28" s="139">
        <v>42446</v>
      </c>
      <c r="N28" s="139">
        <v>42485</v>
      </c>
      <c r="O28" s="139"/>
      <c r="P28" s="139">
        <v>42543</v>
      </c>
      <c r="Q28" s="137"/>
      <c r="R28" s="24"/>
      <c r="S28" s="24"/>
      <c r="T28" s="17" t="str">
        <f t="shared" si="1"/>
        <v>PoT</v>
      </c>
      <c r="U28" s="17"/>
      <c r="V28" s="18"/>
      <c r="W28" s="18"/>
      <c r="X28" s="19"/>
      <c r="Y28" s="17">
        <v>2</v>
      </c>
      <c r="Z28" s="141">
        <v>42521</v>
      </c>
      <c r="AA28" s="25" t="s">
        <v>5019</v>
      </c>
      <c r="AB28" s="132"/>
      <c r="AC28" s="132"/>
      <c r="AD28" s="132"/>
      <c r="AE28" s="132"/>
      <c r="AF28" s="132"/>
      <c r="AG28" s="132"/>
      <c r="AH28" s="132"/>
      <c r="AI28" s="132"/>
      <c r="AJ28" s="132"/>
    </row>
    <row r="29" spans="1:36" s="26" customFormat="1" x14ac:dyDescent="0.25">
      <c r="A29" s="136" t="s">
        <v>5020</v>
      </c>
      <c r="B29" s="70" t="s">
        <v>4981</v>
      </c>
      <c r="C29" s="8"/>
      <c r="D29" s="8" t="s">
        <v>4982</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5021</v>
      </c>
      <c r="AB29" s="132"/>
      <c r="AC29" s="132"/>
      <c r="AD29" s="132"/>
      <c r="AE29" s="132"/>
      <c r="AF29" s="132"/>
      <c r="AG29" s="132"/>
      <c r="AH29" s="132"/>
      <c r="AI29" s="132"/>
      <c r="AJ29" s="132"/>
    </row>
    <row r="30" spans="1:36" s="26" customFormat="1" x14ac:dyDescent="0.25">
      <c r="A30" s="136" t="s">
        <v>5022</v>
      </c>
      <c r="B30" s="70" t="s">
        <v>5023</v>
      </c>
      <c r="C30" s="8"/>
      <c r="D30" s="8" t="s">
        <v>4982</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5024</v>
      </c>
      <c r="AB30" s="132"/>
      <c r="AC30" s="132"/>
      <c r="AD30" s="132"/>
      <c r="AE30" s="132"/>
      <c r="AF30" s="132"/>
      <c r="AG30" s="132"/>
      <c r="AH30" s="132"/>
      <c r="AI30" s="132"/>
      <c r="AJ30" s="132"/>
    </row>
    <row r="31" spans="1:36" s="26" customFormat="1" x14ac:dyDescent="0.25">
      <c r="A31" s="131" t="s">
        <v>5025</v>
      </c>
      <c r="B31" s="132" t="s">
        <v>4999</v>
      </c>
      <c r="C31" s="13"/>
      <c r="D31" s="13" t="s">
        <v>4953</v>
      </c>
      <c r="E31" s="13"/>
      <c r="F31" s="14"/>
      <c r="G31" s="14"/>
      <c r="H31" s="14"/>
      <c r="I31" s="14"/>
      <c r="J31" s="14"/>
      <c r="K31" s="14"/>
      <c r="L31" s="15" t="s">
        <v>5026</v>
      </c>
      <c r="M31" s="16">
        <v>42423</v>
      </c>
      <c r="N31" s="16">
        <v>42465</v>
      </c>
      <c r="O31" s="16">
        <v>42465</v>
      </c>
      <c r="P31" s="13"/>
      <c r="Q31" s="13"/>
      <c r="R31" s="13"/>
      <c r="S31" s="13"/>
      <c r="T31" s="17" t="str">
        <f t="shared" si="1"/>
        <v>DEM</v>
      </c>
      <c r="U31" s="17"/>
      <c r="V31" s="18"/>
      <c r="W31" s="18"/>
      <c r="X31" s="19"/>
      <c r="Y31" s="17">
        <v>2</v>
      </c>
      <c r="Z31" s="20">
        <v>42475</v>
      </c>
      <c r="AA31" s="21" t="s">
        <v>5027</v>
      </c>
      <c r="AB31" s="140"/>
      <c r="AC31" s="140"/>
      <c r="AD31" s="140"/>
      <c r="AE31" s="140"/>
      <c r="AF31" s="140"/>
      <c r="AG31" s="140"/>
      <c r="AH31" s="140"/>
      <c r="AI31" s="140"/>
      <c r="AJ31" s="140"/>
    </row>
    <row r="32" spans="1:36" s="26" customFormat="1" x14ac:dyDescent="0.25">
      <c r="A32" s="131" t="s">
        <v>5028</v>
      </c>
      <c r="B32" s="132" t="s">
        <v>4946</v>
      </c>
      <c r="C32" s="132"/>
      <c r="D32" s="132" t="s">
        <v>4947</v>
      </c>
      <c r="E32" s="132" t="s">
        <v>4948</v>
      </c>
      <c r="F32" s="133"/>
      <c r="G32" s="133"/>
      <c r="H32" s="133"/>
      <c r="I32" s="133"/>
      <c r="J32" s="133"/>
      <c r="K32" s="133"/>
      <c r="L32" s="27" t="s">
        <v>4949</v>
      </c>
      <c r="M32" s="134">
        <v>42481</v>
      </c>
      <c r="N32" s="134">
        <v>42481</v>
      </c>
      <c r="O32" s="134">
        <v>42481</v>
      </c>
      <c r="P32" s="134">
        <v>42481</v>
      </c>
      <c r="Q32" s="134"/>
      <c r="R32" s="16"/>
      <c r="S32" s="16"/>
      <c r="T32" s="17" t="s">
        <v>4935</v>
      </c>
      <c r="U32" s="17"/>
      <c r="V32" s="18"/>
      <c r="W32" s="18"/>
      <c r="X32" s="19"/>
      <c r="Y32" s="17"/>
      <c r="Z32" s="135">
        <v>42481</v>
      </c>
      <c r="AA32" s="28" t="s">
        <v>4950</v>
      </c>
      <c r="AB32" s="140"/>
      <c r="AC32" s="140"/>
      <c r="AD32" s="140"/>
      <c r="AE32" s="140"/>
      <c r="AF32" s="140"/>
      <c r="AG32" s="140"/>
      <c r="AH32" s="140"/>
      <c r="AI32" s="140"/>
      <c r="AJ32" s="140"/>
    </row>
    <row r="33" spans="1:36" s="31" customFormat="1" x14ac:dyDescent="0.25">
      <c r="A33" s="131" t="s">
        <v>5029</v>
      </c>
      <c r="B33" s="132" t="s">
        <v>4967</v>
      </c>
      <c r="C33" s="132"/>
      <c r="D33" s="132" t="s">
        <v>4963</v>
      </c>
      <c r="E33" s="132" t="s">
        <v>5030</v>
      </c>
      <c r="F33" s="133"/>
      <c r="G33" s="133"/>
      <c r="H33" s="133"/>
      <c r="I33" s="133"/>
      <c r="J33" s="133"/>
      <c r="K33" s="133"/>
      <c r="L33" s="23"/>
      <c r="M33" s="134">
        <v>42437</v>
      </c>
      <c r="N33" s="134">
        <v>42437</v>
      </c>
      <c r="O33" s="132"/>
      <c r="P33" s="132"/>
      <c r="Q33" s="132"/>
      <c r="R33" s="13"/>
      <c r="S33" s="13"/>
      <c r="T33" s="17" t="str">
        <f t="shared" ref="T33:T39" si="2">IF(R33&lt;&gt;"","SIGNED",IF(Q33&lt;&gt;"","FP",IF(P33&lt;&gt;"","PoT",IF(O33&lt;&gt;"","DEM",IF(N33&lt;&gt;"","CON","")))))</f>
        <v>CON</v>
      </c>
      <c r="U33" s="17"/>
      <c r="V33" s="18"/>
      <c r="W33" s="18"/>
      <c r="X33" s="19"/>
      <c r="Y33" s="17">
        <v>2</v>
      </c>
      <c r="Z33" s="135">
        <v>42437</v>
      </c>
      <c r="AA33" s="28" t="s">
        <v>5031</v>
      </c>
      <c r="AB33" s="137"/>
      <c r="AC33" s="137"/>
      <c r="AD33" s="137"/>
      <c r="AE33" s="137"/>
      <c r="AF33" s="137"/>
      <c r="AG33" s="137"/>
      <c r="AH33" s="137"/>
      <c r="AI33" s="137"/>
      <c r="AJ33" s="137"/>
    </row>
    <row r="34" spans="1:36" s="31" customFormat="1" x14ac:dyDescent="0.25">
      <c r="A34" s="131" t="s">
        <v>5032</v>
      </c>
      <c r="B34" s="132" t="s">
        <v>4957</v>
      </c>
      <c r="C34" s="132"/>
      <c r="D34" s="132" t="s">
        <v>4953</v>
      </c>
      <c r="E34" s="132"/>
      <c r="F34" s="133"/>
      <c r="G34" s="133"/>
      <c r="H34" s="133"/>
      <c r="I34" s="133"/>
      <c r="J34" s="133"/>
      <c r="K34" s="133"/>
      <c r="L34" s="23" t="s">
        <v>4954</v>
      </c>
      <c r="M34" s="134">
        <v>42424</v>
      </c>
      <c r="N34" s="134"/>
      <c r="O34" s="132"/>
      <c r="P34" s="132"/>
      <c r="Q34" s="132"/>
      <c r="R34" s="13"/>
      <c r="S34" s="13"/>
      <c r="T34" s="17" t="str">
        <f t="shared" si="2"/>
        <v/>
      </c>
      <c r="U34" s="17"/>
      <c r="V34" s="18"/>
      <c r="W34" s="18"/>
      <c r="X34" s="19"/>
      <c r="Y34" s="17">
        <v>2</v>
      </c>
      <c r="Z34" s="135">
        <v>42461</v>
      </c>
      <c r="AA34" s="25" t="s">
        <v>4955</v>
      </c>
      <c r="AB34" s="140"/>
      <c r="AC34" s="140"/>
      <c r="AD34" s="140"/>
      <c r="AE34" s="140"/>
      <c r="AF34" s="140"/>
      <c r="AG34" s="140"/>
      <c r="AH34" s="140"/>
      <c r="AI34" s="140"/>
      <c r="AJ34" s="140"/>
    </row>
    <row r="35" spans="1:36" s="31" customFormat="1" x14ac:dyDescent="0.25">
      <c r="A35" s="131" t="s">
        <v>5033</v>
      </c>
      <c r="B35" s="132" t="s">
        <v>4957</v>
      </c>
      <c r="C35" s="132"/>
      <c r="D35" s="132" t="s">
        <v>5034</v>
      </c>
      <c r="E35" s="132"/>
      <c r="F35" s="133"/>
      <c r="G35" s="133"/>
      <c r="H35" s="133"/>
      <c r="I35" s="133"/>
      <c r="J35" s="133"/>
      <c r="K35" s="133"/>
      <c r="L35" s="23"/>
      <c r="M35" s="134"/>
      <c r="N35" s="134"/>
      <c r="O35" s="132"/>
      <c r="P35" s="132"/>
      <c r="Q35" s="132"/>
      <c r="R35" s="13"/>
      <c r="S35" s="13"/>
      <c r="T35" s="17" t="str">
        <f t="shared" si="2"/>
        <v/>
      </c>
      <c r="U35" s="17"/>
      <c r="V35" s="18"/>
      <c r="W35" s="18"/>
      <c r="X35" s="19"/>
      <c r="Y35" s="17">
        <v>2</v>
      </c>
      <c r="Z35" s="135"/>
      <c r="AA35" s="28" t="s">
        <v>5035</v>
      </c>
      <c r="AB35" s="140"/>
      <c r="AC35" s="140"/>
      <c r="AD35" s="140"/>
      <c r="AE35" s="140"/>
      <c r="AF35" s="140"/>
      <c r="AG35" s="140"/>
      <c r="AH35" s="140"/>
      <c r="AI35" s="140"/>
      <c r="AJ35" s="140"/>
    </row>
    <row r="36" spans="1:36" s="31" customFormat="1" x14ac:dyDescent="0.25">
      <c r="A36" s="131" t="s">
        <v>5036</v>
      </c>
      <c r="B36" s="132" t="s">
        <v>4957</v>
      </c>
      <c r="C36" s="132"/>
      <c r="D36" s="132" t="s">
        <v>5037</v>
      </c>
      <c r="E36" s="132" t="s">
        <v>5034</v>
      </c>
      <c r="F36" s="133"/>
      <c r="G36" s="133"/>
      <c r="H36" s="133"/>
      <c r="I36" s="133"/>
      <c r="J36" s="133"/>
      <c r="K36" s="133"/>
      <c r="L36" s="23"/>
      <c r="M36" s="134">
        <v>42429</v>
      </c>
      <c r="N36" s="134"/>
      <c r="O36" s="132"/>
      <c r="P36" s="132"/>
      <c r="Q36" s="132"/>
      <c r="R36" s="13"/>
      <c r="S36" s="13"/>
      <c r="T36" s="17" t="str">
        <f t="shared" si="2"/>
        <v/>
      </c>
      <c r="U36" s="17"/>
      <c r="V36" s="18"/>
      <c r="W36" s="18"/>
      <c r="X36" s="19"/>
      <c r="Y36" s="17">
        <v>2</v>
      </c>
      <c r="Z36" s="135">
        <v>42433</v>
      </c>
      <c r="AA36" s="28" t="s">
        <v>5038</v>
      </c>
      <c r="AB36" s="140"/>
      <c r="AC36" s="140"/>
      <c r="AD36" s="140"/>
      <c r="AE36" s="140"/>
      <c r="AF36" s="140"/>
      <c r="AG36" s="140"/>
      <c r="AH36" s="140"/>
      <c r="AI36" s="140"/>
      <c r="AJ36" s="140"/>
    </row>
    <row r="37" spans="1:36" s="31" customFormat="1" x14ac:dyDescent="0.25">
      <c r="A37" s="131" t="s">
        <v>5039</v>
      </c>
      <c r="B37" s="132"/>
      <c r="C37" s="132"/>
      <c r="D37" s="132" t="s">
        <v>4963</v>
      </c>
      <c r="E37" s="132"/>
      <c r="F37" s="133"/>
      <c r="G37" s="133"/>
      <c r="H37" s="133"/>
      <c r="I37" s="133"/>
      <c r="J37" s="133"/>
      <c r="K37" s="133"/>
      <c r="L37" s="23"/>
      <c r="M37" s="134">
        <v>42485</v>
      </c>
      <c r="N37" s="134"/>
      <c r="O37" s="134"/>
      <c r="P37" s="134"/>
      <c r="Q37" s="132"/>
      <c r="R37" s="13"/>
      <c r="S37" s="13"/>
      <c r="T37" s="17" t="str">
        <f t="shared" si="2"/>
        <v/>
      </c>
      <c r="U37" s="17"/>
      <c r="V37" s="18"/>
      <c r="W37" s="18"/>
      <c r="X37" s="19"/>
      <c r="Y37" s="17"/>
      <c r="Z37" s="135">
        <v>42485</v>
      </c>
      <c r="AA37" s="28" t="s">
        <v>5040</v>
      </c>
      <c r="AB37" s="132"/>
      <c r="AC37" s="132"/>
      <c r="AD37" s="132"/>
      <c r="AE37" s="132"/>
      <c r="AF37" s="132"/>
      <c r="AG37" s="132"/>
      <c r="AH37" s="132"/>
      <c r="AI37" s="132"/>
      <c r="AJ37" s="132"/>
    </row>
    <row r="38" spans="1:36" s="31" customFormat="1" x14ac:dyDescent="0.25">
      <c r="A38" s="131" t="s">
        <v>5041</v>
      </c>
      <c r="B38" s="132" t="s">
        <v>1348</v>
      </c>
      <c r="C38" s="132"/>
      <c r="D38" s="132"/>
      <c r="E38" s="132"/>
      <c r="F38" s="133"/>
      <c r="G38" s="133"/>
      <c r="H38" s="133"/>
      <c r="I38" s="133"/>
      <c r="J38" s="133"/>
      <c r="K38" s="133"/>
      <c r="L38" s="23"/>
      <c r="M38" s="139">
        <v>42467</v>
      </c>
      <c r="N38" s="134"/>
      <c r="O38" s="134"/>
      <c r="P38" s="134"/>
      <c r="Q38" s="132"/>
      <c r="R38" s="13"/>
      <c r="S38" s="13"/>
      <c r="T38" s="17" t="str">
        <f t="shared" si="2"/>
        <v/>
      </c>
      <c r="U38" s="17"/>
      <c r="V38" s="18"/>
      <c r="W38" s="18"/>
      <c r="X38" s="19"/>
      <c r="Y38" s="17"/>
      <c r="Z38" s="135"/>
      <c r="AA38" s="28" t="s">
        <v>5042</v>
      </c>
      <c r="AB38" s="132"/>
      <c r="AC38" s="132"/>
      <c r="AD38" s="132"/>
      <c r="AE38" s="132"/>
      <c r="AF38" s="132"/>
      <c r="AG38" s="132"/>
      <c r="AH38" s="132"/>
      <c r="AI38" s="132"/>
      <c r="AJ38" s="132"/>
    </row>
    <row r="39" spans="1:36" s="31" customFormat="1" x14ac:dyDescent="0.25">
      <c r="A39" s="136" t="s">
        <v>5043</v>
      </c>
      <c r="B39" s="70" t="s">
        <v>124</v>
      </c>
      <c r="C39" s="70"/>
      <c r="D39" s="70" t="s">
        <v>4982</v>
      </c>
      <c r="E39" s="70" t="s">
        <v>5044</v>
      </c>
      <c r="F39" s="138" t="s">
        <v>5045</v>
      </c>
      <c r="G39" s="138" t="s">
        <v>5046</v>
      </c>
      <c r="H39" s="144" t="s">
        <v>5047</v>
      </c>
      <c r="I39" s="144" t="s">
        <v>5048</v>
      </c>
      <c r="J39" s="138" t="s">
        <v>5049</v>
      </c>
      <c r="K39" s="138" t="s">
        <v>5050</v>
      </c>
      <c r="L39" s="23"/>
      <c r="M39" s="139">
        <v>42336</v>
      </c>
      <c r="N39" s="137"/>
      <c r="O39" s="137"/>
      <c r="P39" s="137"/>
      <c r="Q39" s="137"/>
      <c r="R39" s="24"/>
      <c r="S39" s="24"/>
      <c r="T39" s="17" t="str">
        <f t="shared" si="2"/>
        <v/>
      </c>
      <c r="U39" s="17"/>
      <c r="V39" s="18"/>
      <c r="W39" s="18"/>
      <c r="X39" s="19"/>
      <c r="Y39" s="17">
        <v>2</v>
      </c>
      <c r="Z39" s="141">
        <v>42336</v>
      </c>
      <c r="AA39" s="25" t="s">
        <v>5051</v>
      </c>
      <c r="AB39" s="132"/>
      <c r="AC39" s="132"/>
      <c r="AD39" s="132"/>
      <c r="AE39" s="132"/>
      <c r="AF39" s="132"/>
      <c r="AG39" s="132"/>
      <c r="AH39" s="132"/>
      <c r="AI39" s="132"/>
      <c r="AJ39" s="132"/>
    </row>
    <row r="40" spans="1:36" s="31" customFormat="1" x14ac:dyDescent="0.25">
      <c r="A40" s="136" t="s">
        <v>5052</v>
      </c>
      <c r="B40" s="70" t="s">
        <v>4967</v>
      </c>
      <c r="C40" s="8"/>
      <c r="D40" s="8" t="s">
        <v>4963</v>
      </c>
      <c r="E40" s="24" t="s">
        <v>5053</v>
      </c>
      <c r="F40" s="14"/>
      <c r="G40" s="14"/>
      <c r="H40" s="14"/>
      <c r="I40" s="14"/>
      <c r="J40" s="14"/>
      <c r="K40" s="14"/>
      <c r="L40" s="40" t="s">
        <v>4949</v>
      </c>
      <c r="M40" s="34">
        <v>42470</v>
      </c>
      <c r="N40" s="34">
        <v>42471</v>
      </c>
      <c r="O40" s="34"/>
      <c r="P40" s="24"/>
      <c r="Q40" s="24"/>
      <c r="R40" s="24"/>
      <c r="S40" s="24"/>
      <c r="T40" s="17" t="s">
        <v>5054</v>
      </c>
      <c r="U40" s="17"/>
      <c r="V40" s="18"/>
      <c r="W40" s="18"/>
      <c r="X40" s="19"/>
      <c r="Y40" s="17">
        <v>2</v>
      </c>
      <c r="Z40" s="53">
        <v>42478</v>
      </c>
      <c r="AA40" s="41" t="s">
        <v>5055</v>
      </c>
      <c r="AB40" s="132"/>
      <c r="AC40" s="132"/>
      <c r="AD40" s="132"/>
      <c r="AE40" s="132"/>
      <c r="AF40" s="132"/>
      <c r="AG40" s="132"/>
      <c r="AH40" s="132"/>
      <c r="AI40" s="132"/>
      <c r="AJ40" s="132"/>
    </row>
    <row r="41" spans="1:36" s="31" customFormat="1" x14ac:dyDescent="0.25">
      <c r="A41" s="136" t="s">
        <v>5056</v>
      </c>
      <c r="B41" s="70" t="s">
        <v>4978</v>
      </c>
      <c r="C41" s="8"/>
      <c r="D41" s="8" t="s">
        <v>4953</v>
      </c>
      <c r="E41" s="24" t="s">
        <v>5057</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5058</v>
      </c>
      <c r="AB41" s="132"/>
      <c r="AC41" s="132"/>
      <c r="AD41" s="132"/>
      <c r="AE41" s="132"/>
      <c r="AF41" s="132"/>
      <c r="AG41" s="132"/>
      <c r="AH41" s="132"/>
      <c r="AI41" s="132"/>
      <c r="AJ41" s="132"/>
    </row>
    <row r="42" spans="1:36" s="31" customFormat="1" x14ac:dyDescent="0.25">
      <c r="A42" s="131" t="s">
        <v>5059</v>
      </c>
      <c r="B42" s="132" t="s">
        <v>429</v>
      </c>
      <c r="C42" s="132"/>
      <c r="D42" s="132" t="s">
        <v>4953</v>
      </c>
      <c r="E42" s="132"/>
      <c r="F42" s="138"/>
      <c r="G42" s="138"/>
      <c r="H42" s="138"/>
      <c r="I42" s="138"/>
      <c r="J42" s="138"/>
      <c r="K42" s="138"/>
      <c r="L42" s="27" t="s">
        <v>5026</v>
      </c>
      <c r="M42" s="134">
        <v>42442</v>
      </c>
      <c r="N42" s="134"/>
      <c r="O42" s="132"/>
      <c r="P42" s="132"/>
      <c r="Q42" s="132"/>
      <c r="R42" s="13"/>
      <c r="S42" s="13"/>
      <c r="T42" s="17" t="str">
        <f>IF(R42&lt;&gt;"","SIGNED",IF(Q42&lt;&gt;"","FP",IF(P42&lt;&gt;"","PoT",IF(O42&lt;&gt;"","DEM",IF(N42&lt;&gt;"","CON","")))))</f>
        <v/>
      </c>
      <c r="U42" s="17"/>
      <c r="V42" s="18"/>
      <c r="W42" s="18"/>
      <c r="X42" s="19"/>
      <c r="Y42" s="17">
        <v>2</v>
      </c>
      <c r="Z42" s="135">
        <v>42461</v>
      </c>
      <c r="AA42" s="28" t="s">
        <v>5060</v>
      </c>
      <c r="AB42" s="137"/>
      <c r="AC42" s="137"/>
      <c r="AD42" s="137"/>
      <c r="AE42" s="137"/>
      <c r="AF42" s="137"/>
      <c r="AG42" s="137"/>
      <c r="AH42" s="137"/>
      <c r="AI42" s="137"/>
      <c r="AJ42" s="137"/>
    </row>
    <row r="43" spans="1:36" s="31" customFormat="1" x14ac:dyDescent="0.25">
      <c r="A43" s="131" t="s">
        <v>5061</v>
      </c>
      <c r="B43" s="132" t="s">
        <v>5062</v>
      </c>
      <c r="C43" s="132"/>
      <c r="D43" s="132"/>
      <c r="E43" s="132"/>
      <c r="F43" s="138"/>
      <c r="G43" s="138"/>
      <c r="H43" s="138"/>
      <c r="I43" s="138"/>
      <c r="J43" s="138"/>
      <c r="K43" s="138"/>
      <c r="L43" s="27"/>
      <c r="M43" s="139">
        <v>42467</v>
      </c>
      <c r="N43" s="134"/>
      <c r="O43" s="132"/>
      <c r="P43" s="132"/>
      <c r="Q43" s="132"/>
      <c r="R43" s="13"/>
      <c r="S43" s="13"/>
      <c r="T43" s="17"/>
      <c r="U43" s="17"/>
      <c r="V43" s="18"/>
      <c r="W43" s="18"/>
      <c r="X43" s="19"/>
      <c r="Y43" s="17"/>
      <c r="Z43" s="135"/>
      <c r="AA43" s="28" t="s">
        <v>5042</v>
      </c>
      <c r="AB43" s="137"/>
      <c r="AC43" s="137"/>
      <c r="AD43" s="137"/>
      <c r="AE43" s="137"/>
      <c r="AF43" s="137"/>
      <c r="AG43" s="137"/>
      <c r="AH43" s="137"/>
      <c r="AI43" s="137"/>
      <c r="AJ43" s="137"/>
    </row>
    <row r="44" spans="1:36" s="30" customFormat="1" x14ac:dyDescent="0.25">
      <c r="A44" s="131" t="s">
        <v>5063</v>
      </c>
      <c r="B44" s="132" t="s">
        <v>4967</v>
      </c>
      <c r="C44" s="132"/>
      <c r="D44" s="132" t="s">
        <v>4953</v>
      </c>
      <c r="E44" s="132" t="s">
        <v>5064</v>
      </c>
      <c r="F44" s="138"/>
      <c r="G44" s="138"/>
      <c r="H44" s="138"/>
      <c r="I44" s="138"/>
      <c r="J44" s="138"/>
      <c r="K44" s="138"/>
      <c r="L44" s="27" t="s">
        <v>4949</v>
      </c>
      <c r="M44" s="134">
        <v>42296</v>
      </c>
      <c r="N44" s="134">
        <v>42296</v>
      </c>
      <c r="O44" s="132"/>
      <c r="P44" s="132"/>
      <c r="Q44" s="132"/>
      <c r="R44" s="13"/>
      <c r="S44" s="13"/>
      <c r="T44" s="17" t="str">
        <f t="shared" ref="T44:T49" si="3">IF(R44&lt;&gt;"","SIGNED",IF(Q44&lt;&gt;"","FP",IF(P44&lt;&gt;"","PoT",IF(O44&lt;&gt;"","DEM",IF(N44&lt;&gt;"","CON","")))))</f>
        <v>CON</v>
      </c>
      <c r="U44" s="17"/>
      <c r="V44" s="18"/>
      <c r="W44" s="18"/>
      <c r="X44" s="19"/>
      <c r="Y44" s="17">
        <v>2</v>
      </c>
      <c r="Z44" s="135">
        <v>42495</v>
      </c>
      <c r="AA44" s="28" t="s">
        <v>5065</v>
      </c>
      <c r="AB44" s="132"/>
      <c r="AC44" s="132"/>
      <c r="AD44" s="132"/>
      <c r="AE44" s="132"/>
      <c r="AF44" s="132"/>
      <c r="AG44" s="132"/>
      <c r="AH44" s="132"/>
      <c r="AI44" s="132"/>
      <c r="AJ44" s="132"/>
    </row>
    <row r="45" spans="1:36" s="30" customFormat="1" x14ac:dyDescent="0.25">
      <c r="A45" s="131" t="s">
        <v>5066</v>
      </c>
      <c r="B45" s="132" t="s">
        <v>429</v>
      </c>
      <c r="C45" s="132"/>
      <c r="D45" s="132" t="s">
        <v>4953</v>
      </c>
      <c r="E45" s="132"/>
      <c r="F45" s="138"/>
      <c r="G45" s="138"/>
      <c r="H45" s="138"/>
      <c r="I45" s="138"/>
      <c r="J45" s="138"/>
      <c r="K45" s="138"/>
      <c r="L45" s="23" t="s">
        <v>4954</v>
      </c>
      <c r="M45" s="134">
        <v>42442</v>
      </c>
      <c r="N45" s="134"/>
      <c r="O45" s="132"/>
      <c r="P45" s="132"/>
      <c r="Q45" s="132"/>
      <c r="R45" s="13"/>
      <c r="S45" s="13"/>
      <c r="T45" s="17" t="str">
        <f t="shared" si="3"/>
        <v/>
      </c>
      <c r="U45" s="17"/>
      <c r="V45" s="18"/>
      <c r="W45" s="18"/>
      <c r="X45" s="19"/>
      <c r="Y45" s="17">
        <v>2</v>
      </c>
      <c r="Z45" s="135">
        <v>42461</v>
      </c>
      <c r="AA45" s="25" t="s">
        <v>4955</v>
      </c>
      <c r="AB45" s="132"/>
      <c r="AC45" s="132"/>
      <c r="AD45" s="132"/>
      <c r="AE45" s="132"/>
      <c r="AF45" s="132"/>
      <c r="AG45" s="132"/>
      <c r="AH45" s="132"/>
      <c r="AI45" s="132"/>
      <c r="AJ45" s="132"/>
    </row>
    <row r="46" spans="1:36" s="30" customFormat="1" x14ac:dyDescent="0.25">
      <c r="A46" s="131" t="s">
        <v>5067</v>
      </c>
      <c r="B46" s="132" t="s">
        <v>429</v>
      </c>
      <c r="C46" s="132"/>
      <c r="D46" s="132" t="s">
        <v>4953</v>
      </c>
      <c r="E46" s="132"/>
      <c r="F46" s="138"/>
      <c r="G46" s="138"/>
      <c r="H46" s="138"/>
      <c r="I46" s="138"/>
      <c r="J46" s="138"/>
      <c r="K46" s="138"/>
      <c r="L46" s="27" t="s">
        <v>4949</v>
      </c>
      <c r="M46" s="134">
        <v>42442</v>
      </c>
      <c r="N46" s="134">
        <v>42442</v>
      </c>
      <c r="O46" s="132"/>
      <c r="P46" s="132"/>
      <c r="Q46" s="132"/>
      <c r="R46" s="13"/>
      <c r="S46" s="13"/>
      <c r="T46" s="17" t="str">
        <f t="shared" si="3"/>
        <v>CON</v>
      </c>
      <c r="U46" s="17"/>
      <c r="V46" s="18"/>
      <c r="W46" s="18"/>
      <c r="X46" s="19"/>
      <c r="Y46" s="17">
        <v>2</v>
      </c>
      <c r="Z46" s="135">
        <v>42461</v>
      </c>
      <c r="AA46" s="28" t="s">
        <v>5068</v>
      </c>
      <c r="AB46" s="132"/>
      <c r="AC46" s="132"/>
      <c r="AD46" s="132"/>
      <c r="AE46" s="132"/>
      <c r="AF46" s="132"/>
      <c r="AG46" s="132"/>
      <c r="AH46" s="132"/>
      <c r="AI46" s="132"/>
      <c r="AJ46" s="132"/>
    </row>
    <row r="47" spans="1:36" s="26" customFormat="1" x14ac:dyDescent="0.25">
      <c r="A47" s="131" t="s">
        <v>5069</v>
      </c>
      <c r="B47" s="132" t="s">
        <v>4957</v>
      </c>
      <c r="C47" s="132"/>
      <c r="D47" s="132" t="s">
        <v>4953</v>
      </c>
      <c r="E47" s="132"/>
      <c r="F47" s="133"/>
      <c r="G47" s="133"/>
      <c r="H47" s="133"/>
      <c r="I47" s="133"/>
      <c r="J47" s="133"/>
      <c r="K47" s="133"/>
      <c r="L47" s="27" t="s">
        <v>4954</v>
      </c>
      <c r="M47" s="134">
        <v>42282</v>
      </c>
      <c r="N47" s="145">
        <v>42338</v>
      </c>
      <c r="O47" s="132"/>
      <c r="P47" s="132"/>
      <c r="Q47" s="132"/>
      <c r="R47" s="13"/>
      <c r="S47" s="13"/>
      <c r="T47" s="17" t="str">
        <f t="shared" si="3"/>
        <v>CON</v>
      </c>
      <c r="U47" s="17"/>
      <c r="V47" s="18"/>
      <c r="W47" s="18"/>
      <c r="X47" s="19"/>
      <c r="Y47" s="17">
        <v>2</v>
      </c>
      <c r="Z47" s="135">
        <v>42461</v>
      </c>
      <c r="AA47" s="28" t="s">
        <v>5070</v>
      </c>
      <c r="AB47" s="132"/>
      <c r="AC47" s="132"/>
      <c r="AD47" s="132"/>
      <c r="AE47" s="132"/>
      <c r="AF47" s="132"/>
      <c r="AG47" s="132"/>
      <c r="AH47" s="132"/>
      <c r="AI47" s="132"/>
      <c r="AJ47" s="132"/>
    </row>
    <row r="48" spans="1:36" s="26" customFormat="1" x14ac:dyDescent="0.25">
      <c r="A48" s="136" t="s">
        <v>5071</v>
      </c>
      <c r="B48" s="70" t="s">
        <v>5072</v>
      </c>
      <c r="C48" s="70"/>
      <c r="D48" s="70" t="s">
        <v>4963</v>
      </c>
      <c r="E48" s="137" t="s">
        <v>4953</v>
      </c>
      <c r="F48" s="133"/>
      <c r="G48" s="133"/>
      <c r="H48" s="133"/>
      <c r="I48" s="133"/>
      <c r="J48" s="133"/>
      <c r="K48" s="133"/>
      <c r="L48" s="23" t="s">
        <v>4949</v>
      </c>
      <c r="M48" s="139">
        <v>42489</v>
      </c>
      <c r="N48" s="139">
        <v>42492</v>
      </c>
      <c r="O48" s="139"/>
      <c r="P48" s="137"/>
      <c r="Q48" s="137"/>
      <c r="R48" s="24"/>
      <c r="S48" s="24"/>
      <c r="T48" s="17" t="str">
        <f t="shared" si="3"/>
        <v>CON</v>
      </c>
      <c r="U48" s="17"/>
      <c r="V48" s="18"/>
      <c r="W48" s="18"/>
      <c r="X48" s="19"/>
      <c r="Y48" s="17">
        <v>2</v>
      </c>
      <c r="Z48" s="141">
        <v>42513</v>
      </c>
      <c r="AA48" s="25" t="s">
        <v>5073</v>
      </c>
      <c r="AB48" s="132"/>
      <c r="AC48" s="132"/>
      <c r="AD48" s="132"/>
      <c r="AE48" s="132"/>
      <c r="AF48" s="132"/>
      <c r="AG48" s="132"/>
      <c r="AH48" s="132"/>
      <c r="AI48" s="132"/>
      <c r="AJ48" s="132"/>
    </row>
    <row r="49" spans="1:27" s="26" customFormat="1" x14ac:dyDescent="0.25">
      <c r="A49" s="136" t="s">
        <v>5074</v>
      </c>
      <c r="B49" s="70" t="s">
        <v>4952</v>
      </c>
      <c r="C49" s="70"/>
      <c r="D49" s="70" t="s">
        <v>4993</v>
      </c>
      <c r="E49" s="137"/>
      <c r="F49" s="133"/>
      <c r="G49" s="133"/>
      <c r="H49" s="133"/>
      <c r="I49" s="133"/>
      <c r="J49" s="133"/>
      <c r="K49" s="133"/>
      <c r="L49" s="23"/>
      <c r="M49" s="139">
        <v>42450</v>
      </c>
      <c r="N49" s="139"/>
      <c r="O49" s="139"/>
      <c r="P49" s="137"/>
      <c r="Q49" s="137"/>
      <c r="R49" s="24"/>
      <c r="S49" s="24"/>
      <c r="T49" s="17" t="str">
        <f t="shared" si="3"/>
        <v/>
      </c>
      <c r="U49" s="17"/>
      <c r="V49" s="18"/>
      <c r="W49" s="18"/>
      <c r="X49" s="19"/>
      <c r="Y49" s="17">
        <v>2</v>
      </c>
      <c r="Z49" s="141">
        <v>42475</v>
      </c>
      <c r="AA49" s="25" t="s">
        <v>5075</v>
      </c>
    </row>
    <row r="50" spans="1:27" s="26" customFormat="1" x14ac:dyDescent="0.25">
      <c r="A50" s="136" t="s">
        <v>5076</v>
      </c>
      <c r="B50" s="70" t="s">
        <v>775</v>
      </c>
      <c r="C50" s="70"/>
      <c r="D50" s="70"/>
      <c r="E50" s="137"/>
      <c r="F50" s="133"/>
      <c r="G50" s="133"/>
      <c r="H50" s="133"/>
      <c r="I50" s="133"/>
      <c r="J50" s="133"/>
      <c r="K50" s="133"/>
      <c r="L50" s="23"/>
      <c r="M50" s="139">
        <v>42467</v>
      </c>
      <c r="N50" s="139"/>
      <c r="O50" s="139"/>
      <c r="P50" s="137"/>
      <c r="Q50" s="137"/>
      <c r="R50" s="24"/>
      <c r="S50" s="24"/>
      <c r="T50" s="17"/>
      <c r="U50" s="17"/>
      <c r="V50" s="18"/>
      <c r="W50" s="18"/>
      <c r="X50" s="19"/>
      <c r="Y50" s="17"/>
      <c r="Z50" s="141"/>
      <c r="AA50" s="25" t="s">
        <v>5042</v>
      </c>
    </row>
    <row r="51" spans="1:27" s="26" customFormat="1" x14ac:dyDescent="0.25">
      <c r="A51" s="136" t="s">
        <v>5077</v>
      </c>
      <c r="B51" s="70" t="s">
        <v>4957</v>
      </c>
      <c r="C51" s="70"/>
      <c r="D51" s="70" t="s">
        <v>4953</v>
      </c>
      <c r="E51" s="137" t="s">
        <v>4963</v>
      </c>
      <c r="F51" s="133"/>
      <c r="G51" s="133"/>
      <c r="H51" s="133"/>
      <c r="I51" s="133"/>
      <c r="J51" s="133"/>
      <c r="K51" s="133"/>
      <c r="L51" s="23"/>
      <c r="M51" s="139">
        <v>42461</v>
      </c>
      <c r="N51" s="139"/>
      <c r="O51" s="139"/>
      <c r="P51" s="137"/>
      <c r="Q51" s="137"/>
      <c r="R51" s="24"/>
      <c r="S51" s="24"/>
      <c r="T51" s="17" t="str">
        <f>IF(R51&lt;&gt;"","SIGNED",IF(Q51&lt;&gt;"","FP",IF(P51&lt;&gt;"","PoT",IF(O51&lt;&gt;"","DEM",IF(N51&lt;&gt;"","CON","")))))</f>
        <v/>
      </c>
      <c r="U51" s="17"/>
      <c r="V51" s="18"/>
      <c r="W51" s="18"/>
      <c r="X51" s="19"/>
      <c r="Y51" s="17">
        <v>2</v>
      </c>
      <c r="Z51" s="141">
        <v>42461</v>
      </c>
      <c r="AA51" s="25" t="s">
        <v>5078</v>
      </c>
    </row>
    <row r="52" spans="1:27" s="26" customFormat="1" x14ac:dyDescent="0.25">
      <c r="A52" s="136" t="s">
        <v>5079</v>
      </c>
      <c r="B52" s="70" t="s">
        <v>5080</v>
      </c>
      <c r="C52" s="70"/>
      <c r="D52" s="70" t="s">
        <v>4974</v>
      </c>
      <c r="E52" s="137" t="s">
        <v>5081</v>
      </c>
      <c r="F52" s="133"/>
      <c r="G52" s="133"/>
      <c r="H52" s="133"/>
      <c r="I52" s="133"/>
      <c r="J52" s="133"/>
      <c r="K52" s="133"/>
      <c r="L52" s="23"/>
      <c r="M52" s="139">
        <v>42404</v>
      </c>
      <c r="N52" s="139">
        <v>42404</v>
      </c>
      <c r="O52" s="139"/>
      <c r="P52" s="137"/>
      <c r="Q52" s="137"/>
      <c r="R52" s="24"/>
      <c r="S52" s="24"/>
      <c r="T52" s="17" t="str">
        <f>IF(R52&lt;&gt;"","SIGNED",IF(Q52&lt;&gt;"","FP",IF(P52&lt;&gt;"","PoT",IF(O52&lt;&gt;"","DEM",IF(N52&lt;&gt;"","CON","")))))</f>
        <v>CON</v>
      </c>
      <c r="U52" s="17"/>
      <c r="V52" s="18"/>
      <c r="W52" s="18"/>
      <c r="X52" s="19"/>
      <c r="Y52" s="17">
        <v>2</v>
      </c>
      <c r="Z52" s="141">
        <v>42404</v>
      </c>
      <c r="AA52" s="25" t="s">
        <v>5082</v>
      </c>
    </row>
    <row r="53" spans="1:27" s="26" customFormat="1" x14ac:dyDescent="0.25">
      <c r="A53" s="136" t="s">
        <v>5083</v>
      </c>
      <c r="B53" s="70" t="s">
        <v>4985</v>
      </c>
      <c r="C53" s="70"/>
      <c r="D53" s="70" t="s">
        <v>4986</v>
      </c>
      <c r="E53" s="70" t="s">
        <v>4953</v>
      </c>
      <c r="F53" s="133"/>
      <c r="G53" s="133"/>
      <c r="H53" s="133"/>
      <c r="I53" s="133"/>
      <c r="J53" s="133"/>
      <c r="K53" s="133"/>
      <c r="L53" s="27"/>
      <c r="M53" s="139">
        <v>42496</v>
      </c>
      <c r="N53" s="139">
        <v>42496</v>
      </c>
      <c r="O53" s="139"/>
      <c r="P53" s="137"/>
      <c r="Q53" s="139"/>
      <c r="R53" s="34"/>
      <c r="S53" s="34"/>
      <c r="T53" s="17" t="str">
        <f>IF(R53&lt;&gt;"","SIGNED",IF(Q53&lt;&gt;"","FP",IF(P53&lt;&gt;"","PoT",IF(O53&lt;&gt;"","DEM",IF(N53&lt;&gt;"","CON","")))))</f>
        <v>CON</v>
      </c>
      <c r="U53" s="17"/>
      <c r="V53" s="18"/>
      <c r="W53" s="18"/>
      <c r="X53" s="19"/>
      <c r="Y53" s="17"/>
      <c r="Z53" s="135">
        <v>42506</v>
      </c>
      <c r="AA53" s="25" t="s">
        <v>4987</v>
      </c>
    </row>
    <row r="54" spans="1:27" s="26" customFormat="1" x14ac:dyDescent="0.25">
      <c r="A54" s="131" t="s">
        <v>5084</v>
      </c>
      <c r="B54" s="132" t="s">
        <v>4952</v>
      </c>
      <c r="C54" s="132"/>
      <c r="D54" s="132" t="s">
        <v>4993</v>
      </c>
      <c r="E54" s="132" t="s">
        <v>5085</v>
      </c>
      <c r="F54" s="133"/>
      <c r="G54" s="133"/>
      <c r="H54" s="133"/>
      <c r="I54" s="133"/>
      <c r="J54" s="133"/>
      <c r="K54" s="133"/>
      <c r="L54" s="23" t="s">
        <v>4954</v>
      </c>
      <c r="M54" s="134">
        <v>42296</v>
      </c>
      <c r="N54" s="134">
        <v>42452</v>
      </c>
      <c r="O54" s="132"/>
      <c r="P54" s="132"/>
      <c r="Q54" s="132"/>
      <c r="R54" s="13"/>
      <c r="S54" s="13"/>
      <c r="T54" s="17" t="str">
        <f>IF(R54&lt;&gt;"","SIGNED",IF(Q54&lt;&gt;"","FP",IF(P54&lt;&gt;"","PoT",IF(O54&lt;&gt;"","DEM",IF(N54&lt;&gt;"","CON","")))))</f>
        <v>CON</v>
      </c>
      <c r="U54" s="17"/>
      <c r="V54" s="18"/>
      <c r="W54" s="18"/>
      <c r="X54" s="19"/>
      <c r="Y54" s="17">
        <v>2</v>
      </c>
      <c r="Z54" s="135">
        <v>42461</v>
      </c>
      <c r="AA54" s="25" t="s">
        <v>5086</v>
      </c>
    </row>
    <row r="55" spans="1:27" s="26" customFormat="1" x14ac:dyDescent="0.25">
      <c r="A55" s="131" t="s">
        <v>5087</v>
      </c>
      <c r="B55" s="132" t="s">
        <v>4946</v>
      </c>
      <c r="C55" s="132"/>
      <c r="D55" s="132" t="s">
        <v>4947</v>
      </c>
      <c r="E55" s="132" t="s">
        <v>4948</v>
      </c>
      <c r="F55" s="133"/>
      <c r="G55" s="133"/>
      <c r="H55" s="133"/>
      <c r="I55" s="133"/>
      <c r="J55" s="133"/>
      <c r="K55" s="133"/>
      <c r="L55" s="27" t="s">
        <v>4949</v>
      </c>
      <c r="M55" s="134">
        <v>42481</v>
      </c>
      <c r="N55" s="134">
        <v>42481</v>
      </c>
      <c r="O55" s="134">
        <v>42481</v>
      </c>
      <c r="P55" s="134">
        <v>42481</v>
      </c>
      <c r="Q55" s="134"/>
      <c r="R55" s="16"/>
      <c r="S55" s="16"/>
      <c r="T55" s="17" t="s">
        <v>4935</v>
      </c>
      <c r="U55" s="17"/>
      <c r="V55" s="18"/>
      <c r="W55" s="18"/>
      <c r="X55" s="19"/>
      <c r="Y55" s="17"/>
      <c r="Z55" s="135">
        <v>42481</v>
      </c>
      <c r="AA55" s="28" t="s">
        <v>4950</v>
      </c>
    </row>
    <row r="56" spans="1:27" s="26" customFormat="1" x14ac:dyDescent="0.25">
      <c r="A56" s="131" t="s">
        <v>5088</v>
      </c>
      <c r="B56" s="132" t="s">
        <v>5089</v>
      </c>
      <c r="C56" s="132"/>
      <c r="D56" s="132" t="s">
        <v>4986</v>
      </c>
      <c r="E56" s="132" t="s">
        <v>4953</v>
      </c>
      <c r="F56" s="133"/>
      <c r="G56" s="133"/>
      <c r="H56" s="133"/>
      <c r="I56" s="133"/>
      <c r="J56" s="133"/>
      <c r="K56" s="133"/>
      <c r="L56" s="27"/>
      <c r="M56" s="134">
        <v>42496</v>
      </c>
      <c r="N56" s="134">
        <v>42496</v>
      </c>
      <c r="O56" s="134"/>
      <c r="P56" s="134"/>
      <c r="Q56" s="134"/>
      <c r="R56" s="16"/>
      <c r="S56" s="16"/>
      <c r="T56" s="17" t="s">
        <v>4935</v>
      </c>
      <c r="U56" s="17"/>
      <c r="V56" s="18"/>
      <c r="W56" s="18"/>
      <c r="X56" s="19"/>
      <c r="Y56" s="17"/>
      <c r="Z56" s="135">
        <v>42506</v>
      </c>
      <c r="AA56" s="28" t="s">
        <v>4987</v>
      </c>
    </row>
    <row r="57" spans="1:27" s="26" customFormat="1" x14ac:dyDescent="0.25">
      <c r="A57" s="146" t="s">
        <v>5090</v>
      </c>
      <c r="B57" s="147" t="s">
        <v>4957</v>
      </c>
      <c r="C57" s="147"/>
      <c r="D57" s="147" t="s">
        <v>5091</v>
      </c>
      <c r="E57" s="147"/>
      <c r="F57" s="133"/>
      <c r="G57" s="133"/>
      <c r="H57" s="133"/>
      <c r="I57" s="133"/>
      <c r="J57" s="133"/>
      <c r="K57" s="133"/>
      <c r="L57" s="39"/>
      <c r="M57" s="148">
        <v>42508</v>
      </c>
      <c r="N57" s="148"/>
      <c r="O57" s="147"/>
      <c r="P57" s="147"/>
      <c r="Q57" s="147"/>
      <c r="R57" s="32"/>
      <c r="S57" s="32"/>
      <c r="T57" s="17" t="str">
        <f t="shared" ref="T57:T64" si="4">IF(R57&lt;&gt;"","SIGNED",IF(Q57&lt;&gt;"","FP",IF(P57&lt;&gt;"","PoT",IF(O57&lt;&gt;"","DEM",IF(N57&lt;&gt;"","CON","")))))</f>
        <v/>
      </c>
      <c r="U57" s="17"/>
      <c r="V57" s="18"/>
      <c r="W57" s="18"/>
      <c r="X57" s="19"/>
      <c r="Y57" s="17"/>
      <c r="Z57" s="135">
        <v>42509</v>
      </c>
      <c r="AA57" s="33" t="s">
        <v>5092</v>
      </c>
    </row>
    <row r="58" spans="1:27" s="26" customFormat="1" x14ac:dyDescent="0.25">
      <c r="A58" s="146" t="s">
        <v>5093</v>
      </c>
      <c r="B58" s="147" t="s">
        <v>4967</v>
      </c>
      <c r="C58" s="147"/>
      <c r="D58" s="147" t="s">
        <v>4963</v>
      </c>
      <c r="E58" s="147" t="s">
        <v>5094</v>
      </c>
      <c r="F58" s="133"/>
      <c r="G58" s="133"/>
      <c r="H58" s="133"/>
      <c r="I58" s="133"/>
      <c r="J58" s="133"/>
      <c r="K58" s="133"/>
      <c r="L58" s="39"/>
      <c r="M58" s="148">
        <v>42515</v>
      </c>
      <c r="N58" s="148"/>
      <c r="O58" s="147"/>
      <c r="P58" s="147"/>
      <c r="Q58" s="147"/>
      <c r="R58" s="32"/>
      <c r="S58" s="32"/>
      <c r="T58" s="17" t="str">
        <f t="shared" si="4"/>
        <v/>
      </c>
      <c r="U58" s="17"/>
      <c r="V58" s="18"/>
      <c r="W58" s="18"/>
      <c r="X58" s="19"/>
      <c r="Y58" s="17"/>
      <c r="Z58" s="135">
        <v>42521</v>
      </c>
      <c r="AA58" s="33" t="s">
        <v>5095</v>
      </c>
    </row>
    <row r="59" spans="1:27" s="26" customFormat="1" x14ac:dyDescent="0.25">
      <c r="A59" s="146" t="s">
        <v>5096</v>
      </c>
      <c r="B59" s="147" t="s">
        <v>4957</v>
      </c>
      <c r="C59" s="147"/>
      <c r="D59" s="147" t="s">
        <v>5097</v>
      </c>
      <c r="E59" s="147" t="s">
        <v>5098</v>
      </c>
      <c r="F59" s="133"/>
      <c r="G59" s="133"/>
      <c r="H59" s="133"/>
      <c r="I59" s="133"/>
      <c r="J59" s="133"/>
      <c r="K59" s="133"/>
      <c r="L59" s="39"/>
      <c r="M59" s="148">
        <v>42514</v>
      </c>
      <c r="N59" s="148">
        <v>42529</v>
      </c>
      <c r="O59" s="147"/>
      <c r="P59" s="147"/>
      <c r="Q59" s="147"/>
      <c r="R59" s="32"/>
      <c r="S59" s="32"/>
      <c r="T59" s="17" t="str">
        <f t="shared" si="4"/>
        <v>CON</v>
      </c>
      <c r="U59" s="17"/>
      <c r="V59" s="18"/>
      <c r="W59" s="18"/>
      <c r="X59" s="19"/>
      <c r="Y59" s="17"/>
      <c r="Z59" s="135">
        <v>42521</v>
      </c>
      <c r="AA59" s="33" t="s">
        <v>5099</v>
      </c>
    </row>
    <row r="60" spans="1:27" s="26" customFormat="1" x14ac:dyDescent="0.25">
      <c r="A60" s="136" t="s">
        <v>5100</v>
      </c>
      <c r="B60" s="70" t="s">
        <v>4952</v>
      </c>
      <c r="C60" s="70"/>
      <c r="D60" s="70" t="s">
        <v>4953</v>
      </c>
      <c r="E60" s="137"/>
      <c r="F60" s="149"/>
      <c r="G60" s="149"/>
      <c r="H60" s="149"/>
      <c r="I60" s="149"/>
      <c r="J60" s="149"/>
      <c r="K60" s="149"/>
      <c r="L60" s="23" t="s">
        <v>4954</v>
      </c>
      <c r="M60" s="139">
        <v>42357</v>
      </c>
      <c r="N60" s="139"/>
      <c r="O60" s="137"/>
      <c r="P60" s="137"/>
      <c r="Q60" s="137"/>
      <c r="R60" s="24"/>
      <c r="S60" s="24"/>
      <c r="T60" s="17" t="str">
        <f t="shared" si="4"/>
        <v/>
      </c>
      <c r="U60" s="17"/>
      <c r="V60" s="18"/>
      <c r="W60" s="18"/>
      <c r="X60" s="19"/>
      <c r="Y60" s="17">
        <v>2</v>
      </c>
      <c r="Z60" s="135">
        <v>42461</v>
      </c>
      <c r="AA60" s="25" t="s">
        <v>4955</v>
      </c>
    </row>
    <row r="61" spans="1:27" s="26" customFormat="1" x14ac:dyDescent="0.25">
      <c r="A61" s="136" t="s">
        <v>5101</v>
      </c>
      <c r="B61" s="70" t="s">
        <v>4952</v>
      </c>
      <c r="C61" s="70"/>
      <c r="D61" s="70" t="s">
        <v>4993</v>
      </c>
      <c r="E61" s="137"/>
      <c r="F61" s="149"/>
      <c r="G61" s="149"/>
      <c r="H61" s="149"/>
      <c r="I61" s="149"/>
      <c r="J61" s="149"/>
      <c r="K61" s="149"/>
      <c r="L61" s="23"/>
      <c r="M61" s="139">
        <v>42435</v>
      </c>
      <c r="N61" s="139"/>
      <c r="O61" s="137"/>
      <c r="P61" s="137"/>
      <c r="Q61" s="137"/>
      <c r="R61" s="24"/>
      <c r="S61" s="24"/>
      <c r="T61" s="17" t="str">
        <f t="shared" si="4"/>
        <v/>
      </c>
      <c r="U61" s="17"/>
      <c r="V61" s="18"/>
      <c r="W61" s="18"/>
      <c r="X61" s="19"/>
      <c r="Y61" s="17">
        <v>2</v>
      </c>
      <c r="Z61" s="141">
        <v>42435</v>
      </c>
      <c r="AA61" s="25" t="s">
        <v>5102</v>
      </c>
    </row>
    <row r="62" spans="1:27" s="26" customFormat="1" x14ac:dyDescent="0.25">
      <c r="A62" s="136" t="s">
        <v>5103</v>
      </c>
      <c r="B62" s="70" t="s">
        <v>4957</v>
      </c>
      <c r="C62" s="8"/>
      <c r="D62" s="8" t="s">
        <v>4953</v>
      </c>
      <c r="E62" s="24"/>
      <c r="F62" s="45"/>
      <c r="G62" s="45"/>
      <c r="H62" s="45"/>
      <c r="I62" s="45"/>
      <c r="J62" s="45"/>
      <c r="K62" s="45"/>
      <c r="L62" s="40" t="s">
        <v>4954</v>
      </c>
      <c r="M62" s="34">
        <v>42357</v>
      </c>
      <c r="N62" s="24"/>
      <c r="O62" s="24"/>
      <c r="P62" s="24"/>
      <c r="Q62" s="24"/>
      <c r="R62" s="24"/>
      <c r="S62" s="24"/>
      <c r="T62" s="17" t="str">
        <f t="shared" si="4"/>
        <v/>
      </c>
      <c r="U62" s="17"/>
      <c r="V62" s="18"/>
      <c r="W62" s="18"/>
      <c r="X62" s="19"/>
      <c r="Y62" s="17">
        <v>2</v>
      </c>
      <c r="Z62" s="20">
        <v>42461</v>
      </c>
      <c r="AA62" s="41" t="s">
        <v>4955</v>
      </c>
    </row>
    <row r="63" spans="1:27" s="26" customFormat="1" x14ac:dyDescent="0.25">
      <c r="A63" s="146" t="s">
        <v>5104</v>
      </c>
      <c r="B63" s="147" t="s">
        <v>4967</v>
      </c>
      <c r="C63" s="147"/>
      <c r="D63" s="147" t="s">
        <v>4982</v>
      </c>
      <c r="E63" s="147" t="s">
        <v>5105</v>
      </c>
      <c r="F63" s="133"/>
      <c r="G63" s="133"/>
      <c r="H63" s="133"/>
      <c r="I63" s="133"/>
      <c r="J63" s="133"/>
      <c r="K63" s="133"/>
      <c r="L63" s="39"/>
      <c r="M63" s="148">
        <v>42402</v>
      </c>
      <c r="N63" s="148">
        <v>42402</v>
      </c>
      <c r="O63" s="147"/>
      <c r="P63" s="148">
        <v>42481</v>
      </c>
      <c r="Q63" s="147"/>
      <c r="R63" s="32"/>
      <c r="S63" s="32"/>
      <c r="T63" s="17" t="str">
        <f t="shared" si="4"/>
        <v>PoT</v>
      </c>
      <c r="U63" s="17"/>
      <c r="V63" s="18"/>
      <c r="W63" s="18"/>
      <c r="X63" s="19"/>
      <c r="Y63" s="17">
        <v>2</v>
      </c>
      <c r="Z63" s="150">
        <v>42452</v>
      </c>
      <c r="AA63" s="33" t="s">
        <v>5106</v>
      </c>
    </row>
    <row r="64" spans="1:27" s="26" customFormat="1" x14ac:dyDescent="0.25">
      <c r="A64" s="131" t="s">
        <v>5107</v>
      </c>
      <c r="B64" s="132" t="s">
        <v>5108</v>
      </c>
      <c r="C64" s="132"/>
      <c r="D64" s="132" t="s">
        <v>4953</v>
      </c>
      <c r="E64" s="132"/>
      <c r="F64" s="138"/>
      <c r="G64" s="138"/>
      <c r="H64" s="138"/>
      <c r="I64" s="138"/>
      <c r="J64" s="138"/>
      <c r="K64" s="138"/>
      <c r="L64" s="27" t="s">
        <v>4954</v>
      </c>
      <c r="M64" s="134">
        <v>42310</v>
      </c>
      <c r="N64" s="134">
        <v>42325</v>
      </c>
      <c r="O64" s="132"/>
      <c r="P64" s="132"/>
      <c r="Q64" s="132"/>
      <c r="R64" s="13"/>
      <c r="S64" s="13"/>
      <c r="T64" s="17" t="str">
        <f t="shared" si="4"/>
        <v>CON</v>
      </c>
      <c r="U64" s="17"/>
      <c r="V64" s="18"/>
      <c r="W64" s="18"/>
      <c r="X64" s="19"/>
      <c r="Y64" s="17">
        <v>2</v>
      </c>
      <c r="Z64" s="135">
        <v>42461</v>
      </c>
      <c r="AA64" s="28" t="s">
        <v>5109</v>
      </c>
    </row>
    <row r="65" spans="1:36" s="26" customFormat="1" x14ac:dyDescent="0.25">
      <c r="A65" s="131" t="s">
        <v>5110</v>
      </c>
      <c r="B65" s="132" t="s">
        <v>4967</v>
      </c>
      <c r="C65" s="132"/>
      <c r="D65" s="132" t="s">
        <v>4947</v>
      </c>
      <c r="E65" s="132"/>
      <c r="F65" s="133"/>
      <c r="G65" s="133"/>
      <c r="H65" s="133"/>
      <c r="I65" s="133"/>
      <c r="J65" s="133"/>
      <c r="K65" s="133"/>
      <c r="L65" s="23"/>
      <c r="M65" s="134">
        <v>42502</v>
      </c>
      <c r="N65" s="134">
        <v>42502</v>
      </c>
      <c r="O65" s="134"/>
      <c r="P65" s="132"/>
      <c r="Q65" s="132"/>
      <c r="R65" s="13"/>
      <c r="S65" s="13"/>
      <c r="T65" s="17" t="s">
        <v>4968</v>
      </c>
      <c r="U65" s="17"/>
      <c r="V65" s="18"/>
      <c r="W65" s="18"/>
      <c r="X65" s="19"/>
      <c r="Y65" s="17"/>
      <c r="Z65" s="135">
        <v>42500</v>
      </c>
      <c r="AA65" s="28" t="s">
        <v>5111</v>
      </c>
      <c r="AB65" s="132"/>
      <c r="AC65" s="132"/>
      <c r="AD65" s="132"/>
      <c r="AE65" s="132"/>
      <c r="AF65" s="132"/>
      <c r="AG65" s="132"/>
      <c r="AH65" s="132"/>
      <c r="AI65" s="132"/>
      <c r="AJ65" s="132"/>
    </row>
    <row r="66" spans="1:36" s="26" customFormat="1" x14ac:dyDescent="0.25">
      <c r="A66" s="131" t="s">
        <v>5112</v>
      </c>
      <c r="B66" s="132" t="s">
        <v>5113</v>
      </c>
      <c r="C66" s="132"/>
      <c r="D66" s="132" t="s">
        <v>4953</v>
      </c>
      <c r="E66" s="132"/>
      <c r="F66" s="133"/>
      <c r="G66" s="133"/>
      <c r="H66" s="133"/>
      <c r="I66" s="133"/>
      <c r="J66" s="133"/>
      <c r="K66" s="133"/>
      <c r="L66" s="23"/>
      <c r="M66" s="134">
        <v>42450</v>
      </c>
      <c r="N66" s="132"/>
      <c r="O66" s="132"/>
      <c r="P66" s="132"/>
      <c r="Q66" s="132"/>
      <c r="R66" s="13"/>
      <c r="S66" s="13"/>
      <c r="T66" s="17" t="str">
        <f>IF(R66&lt;&gt;"","SIGNED",IF(Q66&lt;&gt;"","FP",IF(P66&lt;&gt;"","PoT",IF(O66&lt;&gt;"","DEM",IF(N66&lt;&gt;"","CON","")))))</f>
        <v/>
      </c>
      <c r="U66" s="17"/>
      <c r="V66" s="18"/>
      <c r="W66" s="18"/>
      <c r="X66" s="19"/>
      <c r="Y66" s="17">
        <v>2</v>
      </c>
      <c r="Z66" s="135">
        <v>42450</v>
      </c>
      <c r="AA66" s="25" t="s">
        <v>5114</v>
      </c>
      <c r="AB66" s="132"/>
      <c r="AC66" s="132"/>
      <c r="AD66" s="132"/>
      <c r="AE66" s="132"/>
      <c r="AF66" s="132"/>
      <c r="AG66" s="132"/>
      <c r="AH66" s="132"/>
      <c r="AI66" s="132"/>
      <c r="AJ66" s="132"/>
    </row>
    <row r="67" spans="1:36" s="26" customFormat="1" x14ac:dyDescent="0.25">
      <c r="A67" s="131" t="s">
        <v>5115</v>
      </c>
      <c r="B67" s="132" t="s">
        <v>775</v>
      </c>
      <c r="C67" s="132"/>
      <c r="D67" s="132" t="s">
        <v>5116</v>
      </c>
      <c r="E67" s="132"/>
      <c r="F67" s="133"/>
      <c r="G67" s="133"/>
      <c r="H67" s="133"/>
      <c r="I67" s="133"/>
      <c r="J67" s="133"/>
      <c r="K67" s="133"/>
      <c r="L67" s="27"/>
      <c r="M67" s="134">
        <v>42419</v>
      </c>
      <c r="N67" s="132"/>
      <c r="O67" s="132"/>
      <c r="P67" s="132"/>
      <c r="Q67" s="132"/>
      <c r="R67" s="13"/>
      <c r="S67" s="13"/>
      <c r="T67" s="17" t="str">
        <f>IF(R67&lt;&gt;"","SIGNED",IF(Q67&lt;&gt;"","FP",IF(P67&lt;&gt;"","PoT",IF(O67&lt;&gt;"","DEM",IF(N67&lt;&gt;"","CON","")))))</f>
        <v/>
      </c>
      <c r="U67" s="17"/>
      <c r="V67" s="18"/>
      <c r="W67" s="18"/>
      <c r="X67" s="19"/>
      <c r="Y67" s="17">
        <v>2</v>
      </c>
      <c r="Z67" s="135">
        <v>42419</v>
      </c>
      <c r="AA67" s="28" t="s">
        <v>5117</v>
      </c>
      <c r="AB67" s="132"/>
      <c r="AC67" s="132"/>
      <c r="AD67" s="132"/>
      <c r="AE67" s="132"/>
      <c r="AF67" s="132"/>
      <c r="AG67" s="132"/>
      <c r="AH67" s="132"/>
      <c r="AI67" s="132"/>
      <c r="AJ67" s="132"/>
    </row>
    <row r="68" spans="1:36" s="26" customFormat="1" x14ac:dyDescent="0.25">
      <c r="A68" s="131" t="s">
        <v>5118</v>
      </c>
      <c r="B68" s="132" t="s">
        <v>1348</v>
      </c>
      <c r="C68" s="132"/>
      <c r="D68" s="132" t="s">
        <v>4958</v>
      </c>
      <c r="E68" s="132"/>
      <c r="F68" s="133"/>
      <c r="G68" s="133"/>
      <c r="H68" s="133"/>
      <c r="I68" s="133"/>
      <c r="J68" s="133"/>
      <c r="K68" s="133"/>
      <c r="L68" s="27"/>
      <c r="M68" s="134"/>
      <c r="N68" s="132"/>
      <c r="O68" s="132"/>
      <c r="P68" s="134">
        <v>42444</v>
      </c>
      <c r="Q68" s="132"/>
      <c r="R68" s="13"/>
      <c r="S68" s="13"/>
      <c r="T68" s="17" t="str">
        <f>IF(R68&lt;&gt;"","SIGNED",IF(Q68&lt;&gt;"","FP",IF(P68&lt;&gt;"","PoT",IF(O68&lt;&gt;"","DEM",IF(N68&lt;&gt;"","CON","")))))</f>
        <v>PoT</v>
      </c>
      <c r="U68" s="17"/>
      <c r="V68" s="18"/>
      <c r="W68" s="18"/>
      <c r="X68" s="19"/>
      <c r="Y68" s="17">
        <v>2</v>
      </c>
      <c r="Z68" s="135">
        <v>42391</v>
      </c>
      <c r="AA68" s="28"/>
      <c r="AB68" s="132"/>
      <c r="AC68" s="132"/>
      <c r="AD68" s="132"/>
      <c r="AE68" s="132"/>
      <c r="AF68" s="132"/>
      <c r="AG68" s="132"/>
      <c r="AH68" s="132"/>
      <c r="AI68" s="132"/>
      <c r="AJ68" s="132"/>
    </row>
    <row r="69" spans="1:36" s="26" customFormat="1" x14ac:dyDescent="0.25">
      <c r="A69" s="136" t="s">
        <v>5119</v>
      </c>
      <c r="B69" s="70" t="s">
        <v>5120</v>
      </c>
      <c r="C69" s="8"/>
      <c r="D69" s="8" t="s">
        <v>5121</v>
      </c>
      <c r="E69" s="24"/>
      <c r="F69" s="14"/>
      <c r="G69" s="14"/>
      <c r="H69" s="14"/>
      <c r="I69" s="14"/>
      <c r="J69" s="14"/>
      <c r="K69" s="14"/>
      <c r="L69" s="6" t="s">
        <v>4954</v>
      </c>
      <c r="M69" s="34">
        <v>42327</v>
      </c>
      <c r="N69" s="24"/>
      <c r="O69" s="24"/>
      <c r="P69" s="24"/>
      <c r="Q69" s="24"/>
      <c r="R69" s="24"/>
      <c r="S69" s="24"/>
      <c r="T69" s="17" t="str">
        <f>IF(R69&lt;&gt;"","SIGNED",IF(Q69&lt;&gt;"","FP",IF(P69&lt;&gt;"","PoT",IF(O69&lt;&gt;"","DEM",IF(N69&lt;&gt;"","CON","")))))</f>
        <v/>
      </c>
      <c r="U69" s="17"/>
      <c r="V69" s="18"/>
      <c r="W69" s="18"/>
      <c r="X69" s="19"/>
      <c r="Y69" s="17">
        <v>2</v>
      </c>
      <c r="Z69" s="53">
        <v>42332</v>
      </c>
      <c r="AA69" s="41" t="s">
        <v>5122</v>
      </c>
      <c r="AB69" s="132"/>
      <c r="AC69" s="132"/>
      <c r="AD69" s="132"/>
      <c r="AE69" s="132"/>
      <c r="AF69" s="132"/>
      <c r="AG69" s="132"/>
      <c r="AH69" s="132"/>
      <c r="AI69" s="132"/>
      <c r="AJ69" s="132"/>
    </row>
    <row r="70" spans="1:36" s="26" customFormat="1" x14ac:dyDescent="0.25">
      <c r="A70" s="136" t="s">
        <v>5123</v>
      </c>
      <c r="B70" s="70" t="s">
        <v>4967</v>
      </c>
      <c r="C70" s="8"/>
      <c r="D70" s="8" t="s">
        <v>4963</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5124</v>
      </c>
      <c r="AB70" s="132"/>
      <c r="AC70" s="132"/>
      <c r="AD70" s="132"/>
      <c r="AE70" s="132"/>
      <c r="AF70" s="132"/>
      <c r="AG70" s="132"/>
      <c r="AH70" s="132"/>
      <c r="AI70" s="132"/>
      <c r="AJ70" s="132"/>
    </row>
    <row r="71" spans="1:36" s="26" customFormat="1" x14ac:dyDescent="0.25">
      <c r="A71" s="136" t="s">
        <v>5125</v>
      </c>
      <c r="B71" s="70" t="s">
        <v>775</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5042</v>
      </c>
      <c r="AB71" s="132"/>
      <c r="AC71" s="132"/>
      <c r="AD71" s="132"/>
      <c r="AE71" s="132"/>
      <c r="AF71" s="132"/>
      <c r="AG71" s="132"/>
      <c r="AH71" s="132"/>
      <c r="AI71" s="132"/>
      <c r="AJ71" s="132"/>
    </row>
    <row r="72" spans="1:36" s="26" customFormat="1" x14ac:dyDescent="0.25">
      <c r="A72" s="136" t="s">
        <v>5126</v>
      </c>
      <c r="B72" s="70" t="s">
        <v>429</v>
      </c>
      <c r="C72" s="70"/>
      <c r="D72" s="70" t="s">
        <v>4953</v>
      </c>
      <c r="E72" s="137"/>
      <c r="F72" s="133"/>
      <c r="G72" s="133"/>
      <c r="H72" s="133"/>
      <c r="I72" s="133"/>
      <c r="J72" s="133"/>
      <c r="K72" s="133"/>
      <c r="L72" s="23" t="s">
        <v>4954</v>
      </c>
      <c r="M72" s="139">
        <v>42392</v>
      </c>
      <c r="N72" s="137"/>
      <c r="O72" s="137"/>
      <c r="P72" s="137"/>
      <c r="Q72" s="137"/>
      <c r="R72" s="24"/>
      <c r="S72" s="24"/>
      <c r="T72" s="17" t="str">
        <f>IF(R72&lt;&gt;"","SIGNED",IF(Q72&lt;&gt;"","FP",IF(P72&lt;&gt;"","PoT",IF(O72&lt;&gt;"","DEM",IF(N72&lt;&gt;"","CON","")))))</f>
        <v/>
      </c>
      <c r="U72" s="17"/>
      <c r="V72" s="18"/>
      <c r="W72" s="18"/>
      <c r="X72" s="19"/>
      <c r="Y72" s="17">
        <v>2</v>
      </c>
      <c r="Z72" s="135">
        <v>42461</v>
      </c>
      <c r="AA72" s="25" t="s">
        <v>4955</v>
      </c>
      <c r="AB72" s="132"/>
      <c r="AC72" s="132"/>
      <c r="AD72" s="132"/>
      <c r="AE72" s="132"/>
      <c r="AF72" s="132"/>
      <c r="AG72" s="132"/>
      <c r="AH72" s="132"/>
      <c r="AI72" s="132"/>
      <c r="AJ72" s="132"/>
    </row>
    <row r="73" spans="1:36" s="26" customFormat="1" x14ac:dyDescent="0.25">
      <c r="A73" s="136" t="s">
        <v>5127</v>
      </c>
      <c r="B73" s="70" t="s">
        <v>124</v>
      </c>
      <c r="C73" s="70"/>
      <c r="D73" s="70" t="s">
        <v>4953</v>
      </c>
      <c r="E73" s="137"/>
      <c r="F73" s="133"/>
      <c r="G73" s="133"/>
      <c r="H73" s="133"/>
      <c r="I73" s="133"/>
      <c r="J73" s="133"/>
      <c r="K73" s="133"/>
      <c r="L73" s="23" t="s">
        <v>4954</v>
      </c>
      <c r="M73" s="139">
        <v>42402</v>
      </c>
      <c r="N73" s="139">
        <v>42402</v>
      </c>
      <c r="O73" s="137"/>
      <c r="P73" s="137"/>
      <c r="Q73" s="137"/>
      <c r="R73" s="24"/>
      <c r="S73" s="24"/>
      <c r="T73" s="17" t="str">
        <f>IF(R73&lt;&gt;"","SIGNED",IF(Q73&lt;&gt;"","FP",IF(P73&lt;&gt;"","PoT",IF(O73&lt;&gt;"","DEM",IF(N73&lt;&gt;"","CON","")))))</f>
        <v>CON</v>
      </c>
      <c r="U73" s="17"/>
      <c r="V73" s="18"/>
      <c r="W73" s="18"/>
      <c r="X73" s="19"/>
      <c r="Y73" s="17"/>
      <c r="Z73" s="135">
        <v>42461</v>
      </c>
      <c r="AA73" s="25" t="s">
        <v>4955</v>
      </c>
      <c r="AB73" s="132"/>
      <c r="AC73" s="132"/>
      <c r="AD73" s="132"/>
      <c r="AE73" s="132"/>
      <c r="AF73" s="132"/>
      <c r="AG73" s="132"/>
      <c r="AH73" s="132"/>
      <c r="AI73" s="132"/>
      <c r="AJ73" s="132"/>
    </row>
    <row r="74" spans="1:36" s="26" customFormat="1" x14ac:dyDescent="0.25">
      <c r="A74" s="131" t="s">
        <v>5128</v>
      </c>
      <c r="B74" s="132" t="s">
        <v>4957</v>
      </c>
      <c r="C74" s="132"/>
      <c r="D74" s="132" t="s">
        <v>4953</v>
      </c>
      <c r="E74" s="132"/>
      <c r="F74" s="133"/>
      <c r="G74" s="133"/>
      <c r="H74" s="133"/>
      <c r="I74" s="133"/>
      <c r="J74" s="133"/>
      <c r="K74" s="133"/>
      <c r="L74" s="27" t="s">
        <v>4949</v>
      </c>
      <c r="M74" s="134">
        <v>42502</v>
      </c>
      <c r="N74" s="132"/>
      <c r="O74" s="132"/>
      <c r="P74" s="132"/>
      <c r="Q74" s="132"/>
      <c r="R74" s="13"/>
      <c r="S74" s="13"/>
      <c r="T74" s="17" t="str">
        <f>IF(R74&lt;&gt;"","SIGNED",IF(Q74&lt;&gt;"","FP",IF(P74&lt;&gt;"","PoT",IF(O74&lt;&gt;"","DEM",IF(N74&lt;&gt;"","CON","")))))</f>
        <v/>
      </c>
      <c r="U74" s="17"/>
      <c r="V74" s="18"/>
      <c r="W74" s="18"/>
      <c r="X74" s="19"/>
      <c r="Y74" s="17">
        <v>2</v>
      </c>
      <c r="Z74" s="135">
        <v>42509</v>
      </c>
      <c r="AA74" s="25" t="s">
        <v>5129</v>
      </c>
      <c r="AB74" s="132"/>
      <c r="AC74" s="132"/>
      <c r="AD74" s="132"/>
      <c r="AE74" s="132"/>
      <c r="AF74" s="132"/>
      <c r="AG74" s="132"/>
      <c r="AH74" s="132"/>
      <c r="AI74" s="132"/>
      <c r="AJ74" s="132"/>
    </row>
    <row r="75" spans="1:36" s="22" customFormat="1" x14ac:dyDescent="0.25">
      <c r="A75" s="136" t="s">
        <v>5130</v>
      </c>
      <c r="B75" s="70" t="s">
        <v>4957</v>
      </c>
      <c r="C75" s="70"/>
      <c r="D75" s="70" t="s">
        <v>4953</v>
      </c>
      <c r="E75" s="137"/>
      <c r="F75" s="133"/>
      <c r="G75" s="133"/>
      <c r="H75" s="133"/>
      <c r="I75" s="133"/>
      <c r="J75" s="133"/>
      <c r="K75" s="133"/>
      <c r="L75" s="38" t="s">
        <v>4949</v>
      </c>
      <c r="M75" s="139">
        <v>42336</v>
      </c>
      <c r="N75" s="137"/>
      <c r="O75" s="137"/>
      <c r="P75" s="137"/>
      <c r="Q75" s="137"/>
      <c r="R75" s="24"/>
      <c r="S75" s="24"/>
      <c r="T75" s="17" t="str">
        <f>IF(R75&lt;&gt;"","SIGNED",IF(Q75&lt;&gt;"","FP",IF(P75&lt;&gt;"","PoT",IF(O75&lt;&gt;"","DEM",IF(N75&lt;&gt;"","CON","")))))</f>
        <v/>
      </c>
      <c r="U75" s="17"/>
      <c r="V75" s="18"/>
      <c r="W75" s="18"/>
      <c r="X75" s="19"/>
      <c r="Y75" s="17">
        <v>2</v>
      </c>
      <c r="Z75" s="135">
        <v>42461</v>
      </c>
      <c r="AA75" s="25" t="s">
        <v>5131</v>
      </c>
      <c r="AB75" s="132"/>
      <c r="AC75" s="132"/>
      <c r="AD75" s="132"/>
      <c r="AE75" s="132"/>
      <c r="AF75" s="132"/>
      <c r="AG75" s="132"/>
      <c r="AH75" s="132"/>
      <c r="AI75" s="132"/>
      <c r="AJ75" s="132"/>
    </row>
    <row r="76" spans="1:36" s="22" customFormat="1" x14ac:dyDescent="0.25">
      <c r="A76" s="136" t="s">
        <v>5132</v>
      </c>
      <c r="B76" s="70" t="s">
        <v>4999</v>
      </c>
      <c r="C76" s="70"/>
      <c r="D76" s="70" t="s">
        <v>4993</v>
      </c>
      <c r="E76" s="137"/>
      <c r="F76" s="133"/>
      <c r="G76" s="133"/>
      <c r="H76" s="133"/>
      <c r="I76" s="133"/>
      <c r="J76" s="133"/>
      <c r="K76" s="133"/>
      <c r="L76" s="38"/>
      <c r="M76" s="139">
        <v>42466</v>
      </c>
      <c r="N76" s="139">
        <v>42466</v>
      </c>
      <c r="O76" s="139">
        <v>42466</v>
      </c>
      <c r="P76" s="137"/>
      <c r="Q76" s="137"/>
      <c r="R76" s="24"/>
      <c r="S76" s="24"/>
      <c r="T76" s="17" t="str">
        <f>IF(R76&lt;&gt;"","SIGNED",IF(Q76&lt;&gt;"","FP",IF(P76&lt;&gt;"","PoT",IF(O76&lt;&gt;"","DEM",IF(N76&lt;&gt;"","CON","")))))</f>
        <v>DEM</v>
      </c>
      <c r="U76" s="17"/>
      <c r="V76" s="18"/>
      <c r="W76" s="18"/>
      <c r="X76" s="19"/>
      <c r="Y76" s="17">
        <v>2</v>
      </c>
      <c r="Z76" s="135">
        <v>42475</v>
      </c>
      <c r="AA76" s="25" t="s">
        <v>5133</v>
      </c>
      <c r="AB76" s="132"/>
      <c r="AC76" s="132"/>
      <c r="AD76" s="132"/>
      <c r="AE76" s="132"/>
      <c r="AF76" s="132"/>
      <c r="AG76" s="132"/>
      <c r="AH76" s="132"/>
      <c r="AI76" s="132"/>
      <c r="AJ76" s="132"/>
    </row>
    <row r="77" spans="1:36" s="22" customFormat="1" x14ac:dyDescent="0.25">
      <c r="A77" s="136" t="s">
        <v>5134</v>
      </c>
      <c r="B77" s="70" t="s">
        <v>4946</v>
      </c>
      <c r="C77" s="70"/>
      <c r="D77" s="70"/>
      <c r="E77" s="137"/>
      <c r="F77" s="138"/>
      <c r="G77" s="138"/>
      <c r="H77" s="138"/>
      <c r="I77" s="138"/>
      <c r="J77" s="138"/>
      <c r="K77" s="138"/>
      <c r="L77" s="23"/>
      <c r="M77" s="139">
        <v>42467</v>
      </c>
      <c r="N77" s="139"/>
      <c r="O77" s="139"/>
      <c r="P77" s="139"/>
      <c r="Q77" s="137"/>
      <c r="R77" s="24"/>
      <c r="S77" s="24"/>
      <c r="T77" s="17"/>
      <c r="U77" s="17"/>
      <c r="V77" s="18"/>
      <c r="W77" s="18"/>
      <c r="X77" s="19"/>
      <c r="Y77" s="17"/>
      <c r="Z77" s="141"/>
      <c r="AA77" s="25" t="s">
        <v>5042</v>
      </c>
      <c r="AB77" s="132"/>
      <c r="AC77" s="132"/>
      <c r="AD77" s="132"/>
      <c r="AE77" s="132"/>
      <c r="AF77" s="132"/>
      <c r="AG77" s="132"/>
      <c r="AH77" s="132"/>
      <c r="AI77" s="132"/>
      <c r="AJ77" s="132"/>
    </row>
    <row r="78" spans="1:36" s="22" customFormat="1" x14ac:dyDescent="0.25">
      <c r="A78" s="49" t="s">
        <v>5135</v>
      </c>
      <c r="B78" s="70" t="s">
        <v>4946</v>
      </c>
      <c r="C78" s="70"/>
      <c r="D78" s="70" t="s">
        <v>4947</v>
      </c>
      <c r="E78" s="132" t="s">
        <v>4948</v>
      </c>
      <c r="F78" s="138"/>
      <c r="G78" s="138"/>
      <c r="H78" s="138"/>
      <c r="I78" s="138"/>
      <c r="J78" s="138"/>
      <c r="K78" s="138"/>
      <c r="L78" s="38" t="s">
        <v>4949</v>
      </c>
      <c r="M78" s="139">
        <v>42346</v>
      </c>
      <c r="N78" s="134">
        <v>42481</v>
      </c>
      <c r="O78" s="134">
        <v>42481</v>
      </c>
      <c r="P78" s="134">
        <v>42481</v>
      </c>
      <c r="Q78" s="137"/>
      <c r="R78" s="24"/>
      <c r="S78" s="24"/>
      <c r="T78" s="17" t="str">
        <f>IF(R78&lt;&gt;"","SIGNED",IF(Q78&lt;&gt;"","FP",IF(P78&lt;&gt;"","PoT",IF(O78&lt;&gt;"","DEM",IF(N78&lt;&gt;"","CON","")))))</f>
        <v>PoT</v>
      </c>
      <c r="U78" s="17"/>
      <c r="V78" s="18"/>
      <c r="W78" s="18"/>
      <c r="X78" s="19"/>
      <c r="Y78" s="17">
        <v>2</v>
      </c>
      <c r="Z78" s="141">
        <v>42380</v>
      </c>
      <c r="AA78" s="25" t="s">
        <v>5136</v>
      </c>
      <c r="AB78" s="132"/>
      <c r="AC78" s="132"/>
      <c r="AD78" s="132"/>
      <c r="AE78" s="132"/>
      <c r="AF78" s="132"/>
      <c r="AG78" s="132"/>
      <c r="AH78" s="132"/>
      <c r="AI78" s="132"/>
      <c r="AJ78" s="132"/>
    </row>
    <row r="79" spans="1:36" s="22" customFormat="1" x14ac:dyDescent="0.25">
      <c r="A79" s="49" t="s">
        <v>5137</v>
      </c>
      <c r="B79" s="70" t="s">
        <v>4957</v>
      </c>
      <c r="C79" s="70"/>
      <c r="D79" s="70" t="s">
        <v>5121</v>
      </c>
      <c r="E79" s="137"/>
      <c r="F79" s="138"/>
      <c r="G79" s="138"/>
      <c r="H79" s="138"/>
      <c r="I79" s="138"/>
      <c r="J79" s="138"/>
      <c r="K79" s="138"/>
      <c r="L79" s="38" t="s">
        <v>5026</v>
      </c>
      <c r="M79" s="139">
        <v>42319</v>
      </c>
      <c r="N79" s="137"/>
      <c r="O79" s="137"/>
      <c r="P79" s="137"/>
      <c r="Q79" s="137"/>
      <c r="R79" s="24"/>
      <c r="S79" s="24"/>
      <c r="T79" s="17" t="str">
        <f>IF(R79&lt;&gt;"","SIGNED",IF(Q79&lt;&gt;"","FP",IF(P79&lt;&gt;"","PoT",IF(O79&lt;&gt;"","DEM",IF(N79&lt;&gt;"","CON","")))))</f>
        <v/>
      </c>
      <c r="U79" s="17"/>
      <c r="V79" s="18"/>
      <c r="W79" s="18"/>
      <c r="X79" s="19"/>
      <c r="Y79" s="17">
        <v>2</v>
      </c>
      <c r="Z79" s="141">
        <v>42354</v>
      </c>
      <c r="AA79" s="25" t="s">
        <v>5138</v>
      </c>
      <c r="AB79" s="132"/>
      <c r="AC79" s="132"/>
      <c r="AD79" s="132"/>
      <c r="AE79" s="132"/>
      <c r="AF79" s="132"/>
      <c r="AG79" s="132"/>
      <c r="AH79" s="132"/>
      <c r="AI79" s="132"/>
      <c r="AJ79" s="132"/>
    </row>
    <row r="80" spans="1:36" s="22" customFormat="1" x14ac:dyDescent="0.25">
      <c r="A80" s="136" t="s">
        <v>5139</v>
      </c>
      <c r="B80" s="70" t="s">
        <v>5140</v>
      </c>
      <c r="C80" s="70"/>
      <c r="D80" s="70" t="s">
        <v>4982</v>
      </c>
      <c r="E80" s="137"/>
      <c r="F80" s="138"/>
      <c r="G80" s="138"/>
      <c r="H80" s="138"/>
      <c r="I80" s="138"/>
      <c r="J80" s="138"/>
      <c r="K80" s="138"/>
      <c r="L80" s="38"/>
      <c r="M80" s="139">
        <v>42432</v>
      </c>
      <c r="N80" s="139">
        <v>42440</v>
      </c>
      <c r="O80" s="139">
        <v>42440</v>
      </c>
      <c r="P80" s="137"/>
      <c r="Q80" s="137"/>
      <c r="R80" s="24"/>
      <c r="S80" s="24"/>
      <c r="T80" s="17" t="str">
        <f>IF(R80&lt;&gt;"","SIGNED",IF(Q80&lt;&gt;"","FP",IF(P80&lt;&gt;"","PoT",IF(O80&lt;&gt;"","DEM",IF(N80&lt;&gt;"","CON","")))))</f>
        <v>DEM</v>
      </c>
      <c r="U80" s="17"/>
      <c r="V80" s="18"/>
      <c r="W80" s="18"/>
      <c r="X80" s="19"/>
      <c r="Y80" s="17">
        <v>2</v>
      </c>
      <c r="Z80" s="141">
        <v>42432</v>
      </c>
      <c r="AA80" s="25" t="s">
        <v>5141</v>
      </c>
      <c r="AB80" s="132"/>
      <c r="AC80" s="132"/>
      <c r="AD80" s="132"/>
      <c r="AE80" s="132"/>
      <c r="AF80" s="132"/>
      <c r="AG80" s="132"/>
      <c r="AH80" s="132"/>
      <c r="AI80" s="132"/>
      <c r="AJ80" s="132"/>
    </row>
    <row r="81" spans="1:36" s="22" customFormat="1" x14ac:dyDescent="0.25">
      <c r="A81" s="151" t="s">
        <v>5142</v>
      </c>
      <c r="B81" s="152" t="s">
        <v>4989</v>
      </c>
      <c r="C81" s="152"/>
      <c r="D81" s="152" t="s">
        <v>5143</v>
      </c>
      <c r="E81" s="153" t="s">
        <v>5034</v>
      </c>
      <c r="F81" s="154"/>
      <c r="G81" s="154"/>
      <c r="H81" s="154"/>
      <c r="I81" s="154"/>
      <c r="J81" s="154"/>
      <c r="K81" s="154"/>
      <c r="L81" s="23"/>
      <c r="M81" s="155">
        <v>42481</v>
      </c>
      <c r="N81" s="155">
        <v>42481</v>
      </c>
      <c r="O81" s="153"/>
      <c r="P81" s="153"/>
      <c r="Q81" s="153"/>
      <c r="R81" s="43"/>
      <c r="S81" s="43"/>
      <c r="T81" s="17" t="str">
        <f>IF(R81&lt;&gt;"","SIGNED",IF(Q81&lt;&gt;"","FP",IF(P81&lt;&gt;"","PoT",IF(O81&lt;&gt;"","DEM",IF(N81&lt;&gt;"","CON","")))))</f>
        <v>CON</v>
      </c>
      <c r="U81" s="17"/>
      <c r="V81" s="18"/>
      <c r="W81" s="18"/>
      <c r="X81" s="19"/>
      <c r="Y81" s="17"/>
      <c r="Z81" s="156">
        <v>42482</v>
      </c>
      <c r="AA81" s="44" t="s">
        <v>5144</v>
      </c>
      <c r="AB81" s="132"/>
      <c r="AC81" s="132"/>
      <c r="AD81" s="132"/>
      <c r="AE81" s="132"/>
      <c r="AF81" s="132"/>
      <c r="AG81" s="132"/>
      <c r="AH81" s="132"/>
      <c r="AI81" s="132"/>
      <c r="AJ81" s="132"/>
    </row>
    <row r="82" spans="1:36" s="22" customFormat="1" x14ac:dyDescent="0.25">
      <c r="A82" s="151" t="s">
        <v>5145</v>
      </c>
      <c r="B82" s="152" t="s">
        <v>775</v>
      </c>
      <c r="C82" s="152"/>
      <c r="D82" s="152"/>
      <c r="E82" s="153"/>
      <c r="F82" s="154"/>
      <c r="G82" s="154"/>
      <c r="H82" s="154"/>
      <c r="I82" s="154"/>
      <c r="J82" s="154"/>
      <c r="K82" s="154"/>
      <c r="L82" s="23"/>
      <c r="M82" s="139">
        <v>42467</v>
      </c>
      <c r="N82" s="155"/>
      <c r="O82" s="153"/>
      <c r="P82" s="153"/>
      <c r="Q82" s="153"/>
      <c r="R82" s="43"/>
      <c r="S82" s="43"/>
      <c r="T82" s="17"/>
      <c r="U82" s="17"/>
      <c r="V82" s="18"/>
      <c r="W82" s="18"/>
      <c r="X82" s="19"/>
      <c r="Y82" s="17"/>
      <c r="Z82" s="156"/>
      <c r="AA82" s="44" t="s">
        <v>5042</v>
      </c>
      <c r="AB82" s="132"/>
      <c r="AC82" s="132"/>
      <c r="AD82" s="132"/>
      <c r="AE82" s="132"/>
      <c r="AF82" s="132"/>
      <c r="AG82" s="132"/>
      <c r="AH82" s="132"/>
      <c r="AI82" s="132"/>
      <c r="AJ82" s="132"/>
    </row>
    <row r="83" spans="1:36" s="22" customFormat="1" x14ac:dyDescent="0.25">
      <c r="A83" s="151" t="s">
        <v>5146</v>
      </c>
      <c r="B83" s="152" t="s">
        <v>4946</v>
      </c>
      <c r="C83" s="152"/>
      <c r="D83" s="132" t="s">
        <v>4947</v>
      </c>
      <c r="E83" s="132" t="s">
        <v>4948</v>
      </c>
      <c r="F83" s="133"/>
      <c r="G83" s="133"/>
      <c r="H83" s="133"/>
      <c r="I83" s="133"/>
      <c r="J83" s="133"/>
      <c r="K83" s="133"/>
      <c r="L83" s="27" t="s">
        <v>4949</v>
      </c>
      <c r="M83" s="134">
        <v>42481</v>
      </c>
      <c r="N83" s="134">
        <v>42481</v>
      </c>
      <c r="O83" s="134">
        <v>42481</v>
      </c>
      <c r="P83" s="134">
        <v>42481</v>
      </c>
      <c r="Q83" s="134"/>
      <c r="R83" s="16"/>
      <c r="S83" s="16"/>
      <c r="T83" s="17" t="s">
        <v>4935</v>
      </c>
      <c r="U83" s="17"/>
      <c r="V83" s="18"/>
      <c r="W83" s="18"/>
      <c r="X83" s="19"/>
      <c r="Y83" s="17"/>
      <c r="Z83" s="135">
        <v>42481</v>
      </c>
      <c r="AA83" s="28" t="s">
        <v>4950</v>
      </c>
      <c r="AB83" s="132"/>
      <c r="AC83" s="132"/>
      <c r="AD83" s="132"/>
      <c r="AE83" s="132"/>
      <c r="AF83" s="132"/>
      <c r="AG83" s="132"/>
      <c r="AH83" s="132"/>
      <c r="AI83" s="132"/>
      <c r="AJ83" s="132"/>
    </row>
    <row r="84" spans="1:36" s="22" customFormat="1" x14ac:dyDescent="0.25">
      <c r="A84" s="136" t="s">
        <v>5147</v>
      </c>
      <c r="B84" s="70" t="s">
        <v>5148</v>
      </c>
      <c r="C84" s="70"/>
      <c r="D84" s="70" t="s">
        <v>4982</v>
      </c>
      <c r="E84" s="137"/>
      <c r="F84" s="138"/>
      <c r="G84" s="138"/>
      <c r="H84" s="138"/>
      <c r="I84" s="138"/>
      <c r="J84" s="138"/>
      <c r="K84" s="138"/>
      <c r="L84" s="38" t="s">
        <v>5026</v>
      </c>
      <c r="M84" s="139">
        <v>42326</v>
      </c>
      <c r="N84" s="139">
        <v>42321</v>
      </c>
      <c r="O84" s="137"/>
      <c r="P84" s="137"/>
      <c r="Q84" s="137"/>
      <c r="R84" s="24"/>
      <c r="S84" s="24"/>
      <c r="T84" s="17" t="str">
        <f t="shared" ref="T84:T90" si="5">IF(R84&lt;&gt;"","SIGNED",IF(Q84&lt;&gt;"","FP",IF(P84&lt;&gt;"","PoT",IF(O84&lt;&gt;"","DEM",IF(N84&lt;&gt;"","CON","")))))</f>
        <v>CON</v>
      </c>
      <c r="U84" s="17"/>
      <c r="V84" s="18"/>
      <c r="W84" s="18"/>
      <c r="X84" s="19"/>
      <c r="Y84" s="17">
        <v>2</v>
      </c>
      <c r="Z84" s="141">
        <v>42335</v>
      </c>
      <c r="AA84" s="25" t="s">
        <v>5149</v>
      </c>
      <c r="AB84" s="132"/>
      <c r="AC84" s="132"/>
      <c r="AD84" s="132"/>
      <c r="AE84" s="132"/>
      <c r="AF84" s="132"/>
      <c r="AG84" s="132"/>
      <c r="AH84" s="132"/>
      <c r="AI84" s="132"/>
      <c r="AJ84" s="132"/>
    </row>
    <row r="85" spans="1:36" s="22" customFormat="1" x14ac:dyDescent="0.25">
      <c r="A85" s="136" t="s">
        <v>5150</v>
      </c>
      <c r="B85" s="70" t="s">
        <v>5008</v>
      </c>
      <c r="C85" s="70"/>
      <c r="D85" s="70" t="s">
        <v>5151</v>
      </c>
      <c r="E85" s="137"/>
      <c r="F85" s="138"/>
      <c r="G85" s="138"/>
      <c r="H85" s="138"/>
      <c r="I85" s="138"/>
      <c r="J85" s="138"/>
      <c r="K85" s="138"/>
      <c r="L85" s="23"/>
      <c r="M85" s="139">
        <v>42311</v>
      </c>
      <c r="N85" s="139">
        <v>42323</v>
      </c>
      <c r="O85" s="137"/>
      <c r="P85" s="137"/>
      <c r="Q85" s="137"/>
      <c r="R85" s="24"/>
      <c r="S85" s="24"/>
      <c r="T85" s="17" t="str">
        <f t="shared" si="5"/>
        <v>CON</v>
      </c>
      <c r="U85" s="17"/>
      <c r="V85" s="18"/>
      <c r="W85" s="18"/>
      <c r="X85" s="19"/>
      <c r="Y85" s="17">
        <v>2</v>
      </c>
      <c r="Z85" s="141">
        <v>42311</v>
      </c>
      <c r="AA85" s="25" t="s">
        <v>5152</v>
      </c>
      <c r="AB85" s="157"/>
      <c r="AC85" s="157"/>
      <c r="AD85" s="157"/>
      <c r="AE85" s="157"/>
      <c r="AF85" s="157"/>
      <c r="AG85" s="157"/>
      <c r="AH85" s="157"/>
      <c r="AI85" s="157"/>
      <c r="AJ85" s="157"/>
    </row>
    <row r="86" spans="1:36" s="22" customFormat="1" x14ac:dyDescent="0.25">
      <c r="A86" s="136" t="s">
        <v>5153</v>
      </c>
      <c r="B86" s="70" t="s">
        <v>4967</v>
      </c>
      <c r="C86" s="70"/>
      <c r="D86" s="70" t="s">
        <v>4982</v>
      </c>
      <c r="E86" s="137"/>
      <c r="F86" s="138"/>
      <c r="G86" s="138"/>
      <c r="H86" s="138"/>
      <c r="I86" s="138"/>
      <c r="J86" s="138"/>
      <c r="K86" s="138"/>
      <c r="L86" s="23"/>
      <c r="M86" s="139">
        <v>42439</v>
      </c>
      <c r="N86" s="139">
        <v>42439</v>
      </c>
      <c r="O86" s="139">
        <v>42439</v>
      </c>
      <c r="P86" s="137"/>
      <c r="Q86" s="137"/>
      <c r="R86" s="24"/>
      <c r="S86" s="24"/>
      <c r="T86" s="17" t="str">
        <f t="shared" si="5"/>
        <v>DEM</v>
      </c>
      <c r="U86" s="17"/>
      <c r="V86" s="18"/>
      <c r="W86" s="18"/>
      <c r="X86" s="19"/>
      <c r="Y86" s="17">
        <v>2</v>
      </c>
      <c r="Z86" s="141">
        <v>42439</v>
      </c>
      <c r="AA86" s="25" t="s">
        <v>4983</v>
      </c>
      <c r="AB86" s="132"/>
      <c r="AC86" s="132"/>
      <c r="AD86" s="132"/>
      <c r="AE86" s="132"/>
      <c r="AF86" s="132"/>
      <c r="AG86" s="132"/>
      <c r="AH86" s="132"/>
      <c r="AI86" s="132"/>
      <c r="AJ86" s="132"/>
    </row>
    <row r="87" spans="1:36" s="22" customFormat="1" x14ac:dyDescent="0.25">
      <c r="A87" s="136" t="s">
        <v>5154</v>
      </c>
      <c r="B87" s="70" t="s">
        <v>4962</v>
      </c>
      <c r="C87" s="70"/>
      <c r="D87" s="70" t="s">
        <v>5155</v>
      </c>
      <c r="E87" s="137"/>
      <c r="F87" s="138"/>
      <c r="G87" s="138"/>
      <c r="H87" s="138"/>
      <c r="I87" s="138"/>
      <c r="J87" s="138"/>
      <c r="K87" s="138"/>
      <c r="L87" s="23"/>
      <c r="M87" s="139">
        <v>42481</v>
      </c>
      <c r="N87" s="139">
        <v>42481</v>
      </c>
      <c r="O87" s="139"/>
      <c r="P87" s="137"/>
      <c r="Q87" s="137"/>
      <c r="R87" s="24"/>
      <c r="S87" s="24"/>
      <c r="T87" s="17" t="str">
        <f t="shared" si="5"/>
        <v>CON</v>
      </c>
      <c r="U87" s="17"/>
      <c r="V87" s="18"/>
      <c r="W87" s="18"/>
      <c r="X87" s="19"/>
      <c r="Y87" s="17"/>
      <c r="Z87" s="141">
        <v>42481</v>
      </c>
      <c r="AA87" s="25" t="s">
        <v>5156</v>
      </c>
      <c r="AB87" s="132"/>
      <c r="AC87" s="132"/>
      <c r="AD87" s="132"/>
      <c r="AE87" s="132"/>
      <c r="AF87" s="132"/>
      <c r="AG87" s="132"/>
      <c r="AH87" s="132"/>
      <c r="AI87" s="132"/>
      <c r="AJ87" s="132"/>
    </row>
    <row r="88" spans="1:36" s="22" customFormat="1" x14ac:dyDescent="0.25">
      <c r="A88" s="136" t="s">
        <v>5157</v>
      </c>
      <c r="B88" s="70" t="s">
        <v>4967</v>
      </c>
      <c r="C88" s="70"/>
      <c r="D88" s="70" t="s">
        <v>4947</v>
      </c>
      <c r="E88" s="70" t="s">
        <v>5158</v>
      </c>
      <c r="F88" s="138"/>
      <c r="G88" s="138"/>
      <c r="H88" s="138"/>
      <c r="I88" s="138"/>
      <c r="J88" s="138"/>
      <c r="K88" s="138"/>
      <c r="L88" s="23"/>
      <c r="M88" s="139">
        <v>42306</v>
      </c>
      <c r="N88" s="158">
        <v>42333</v>
      </c>
      <c r="O88" s="137"/>
      <c r="P88" s="137"/>
      <c r="Q88" s="137"/>
      <c r="R88" s="24"/>
      <c r="S88" s="24"/>
      <c r="T88" s="17" t="str">
        <f t="shared" si="5"/>
        <v>CON</v>
      </c>
      <c r="U88" s="17"/>
      <c r="V88" s="18"/>
      <c r="W88" s="18"/>
      <c r="X88" s="19"/>
      <c r="Y88" s="17">
        <v>2</v>
      </c>
      <c r="Z88" s="141">
        <v>42412</v>
      </c>
      <c r="AA88" s="25" t="s">
        <v>5159</v>
      </c>
      <c r="AB88" s="132"/>
      <c r="AC88" s="132"/>
      <c r="AD88" s="132"/>
      <c r="AE88" s="132"/>
      <c r="AF88" s="132"/>
      <c r="AG88" s="132"/>
      <c r="AH88" s="132"/>
      <c r="AI88" s="132"/>
      <c r="AJ88" s="132"/>
    </row>
    <row r="89" spans="1:36" s="26" customFormat="1" x14ac:dyDescent="0.25">
      <c r="A89" s="136" t="s">
        <v>5160</v>
      </c>
      <c r="B89" s="70" t="s">
        <v>5062</v>
      </c>
      <c r="C89" s="70"/>
      <c r="D89" s="70" t="s">
        <v>5044</v>
      </c>
      <c r="E89" s="70" t="s">
        <v>5161</v>
      </c>
      <c r="F89" s="138"/>
      <c r="G89" s="138"/>
      <c r="H89" s="138"/>
      <c r="I89" s="138"/>
      <c r="J89" s="138"/>
      <c r="K89" s="138"/>
      <c r="L89" s="23" t="s">
        <v>4949</v>
      </c>
      <c r="M89" s="139">
        <v>42425</v>
      </c>
      <c r="N89" s="139">
        <v>42425</v>
      </c>
      <c r="O89" s="137"/>
      <c r="P89" s="137"/>
      <c r="Q89" s="137"/>
      <c r="R89" s="24"/>
      <c r="S89" s="24"/>
      <c r="T89" s="17" t="str">
        <f t="shared" si="5"/>
        <v>CON</v>
      </c>
      <c r="U89" s="17"/>
      <c r="V89" s="18"/>
      <c r="W89" s="18"/>
      <c r="X89" s="19"/>
      <c r="Y89" s="17">
        <v>2</v>
      </c>
      <c r="Z89" s="141">
        <v>42425</v>
      </c>
      <c r="AA89" s="25" t="s">
        <v>5162</v>
      </c>
      <c r="AB89" s="132"/>
      <c r="AC89" s="132"/>
      <c r="AD89" s="132"/>
      <c r="AE89" s="132"/>
      <c r="AF89" s="132"/>
      <c r="AG89" s="132"/>
      <c r="AH89" s="132"/>
      <c r="AI89" s="132"/>
      <c r="AJ89" s="132"/>
    </row>
    <row r="90" spans="1:36" s="26" customFormat="1" x14ac:dyDescent="0.25">
      <c r="A90" s="131" t="s">
        <v>5163</v>
      </c>
      <c r="B90" s="132" t="s">
        <v>4957</v>
      </c>
      <c r="C90" s="132"/>
      <c r="D90" s="132" t="s">
        <v>4953</v>
      </c>
      <c r="E90" s="132"/>
      <c r="F90" s="133"/>
      <c r="G90" s="133"/>
      <c r="H90" s="133"/>
      <c r="I90" s="133"/>
      <c r="J90" s="133"/>
      <c r="K90" s="133"/>
      <c r="L90" s="27" t="s">
        <v>4954</v>
      </c>
      <c r="M90" s="134">
        <v>42291</v>
      </c>
      <c r="N90" s="134">
        <v>42282</v>
      </c>
      <c r="O90" s="132"/>
      <c r="P90" s="132"/>
      <c r="Q90" s="132"/>
      <c r="R90" s="13"/>
      <c r="S90" s="13"/>
      <c r="T90" s="17" t="str">
        <f t="shared" si="5"/>
        <v>CON</v>
      </c>
      <c r="U90" s="17"/>
      <c r="V90" s="18"/>
      <c r="W90" s="18"/>
      <c r="X90" s="19"/>
      <c r="Y90" s="17">
        <v>2</v>
      </c>
      <c r="Z90" s="135">
        <v>42461</v>
      </c>
      <c r="AA90" s="28" t="s">
        <v>5164</v>
      </c>
      <c r="AB90" s="132"/>
      <c r="AC90" s="132"/>
      <c r="AD90" s="132"/>
      <c r="AE90" s="132"/>
      <c r="AF90" s="132"/>
      <c r="AG90" s="132"/>
      <c r="AH90" s="132"/>
      <c r="AI90" s="132"/>
      <c r="AJ90" s="132"/>
    </row>
    <row r="91" spans="1:36" s="26" customFormat="1" x14ac:dyDescent="0.25">
      <c r="A91" s="131" t="s">
        <v>5165</v>
      </c>
      <c r="B91" s="132" t="s">
        <v>4946</v>
      </c>
      <c r="C91" s="132"/>
      <c r="D91" s="132" t="s">
        <v>4947</v>
      </c>
      <c r="E91" s="132" t="s">
        <v>4948</v>
      </c>
      <c r="F91" s="133"/>
      <c r="G91" s="133"/>
      <c r="H91" s="133"/>
      <c r="I91" s="133"/>
      <c r="J91" s="133"/>
      <c r="K91" s="133"/>
      <c r="L91" s="27" t="s">
        <v>4949</v>
      </c>
      <c r="M91" s="134">
        <v>42481</v>
      </c>
      <c r="N91" s="134">
        <v>42481</v>
      </c>
      <c r="O91" s="134">
        <v>42481</v>
      </c>
      <c r="P91" s="134">
        <v>42481</v>
      </c>
      <c r="Q91" s="134"/>
      <c r="R91" s="16"/>
      <c r="S91" s="16"/>
      <c r="T91" s="17" t="s">
        <v>4935</v>
      </c>
      <c r="U91" s="17"/>
      <c r="V91" s="18"/>
      <c r="W91" s="18"/>
      <c r="X91" s="19"/>
      <c r="Y91" s="17"/>
      <c r="Z91" s="135">
        <v>42481</v>
      </c>
      <c r="AA91" s="28" t="s">
        <v>4950</v>
      </c>
      <c r="AB91" s="132"/>
      <c r="AC91" s="132"/>
      <c r="AD91" s="132"/>
      <c r="AE91" s="132"/>
      <c r="AF91" s="132"/>
      <c r="AG91" s="132"/>
      <c r="AH91" s="132"/>
      <c r="AI91" s="132"/>
      <c r="AJ91" s="132"/>
    </row>
    <row r="92" spans="1:36" s="26" customFormat="1" ht="45" x14ac:dyDescent="0.25">
      <c r="A92" s="131" t="s">
        <v>5166</v>
      </c>
      <c r="B92" s="132"/>
      <c r="C92" s="132"/>
      <c r="D92" s="132" t="s">
        <v>5167</v>
      </c>
      <c r="E92" s="132" t="s">
        <v>5168</v>
      </c>
      <c r="F92" s="133"/>
      <c r="G92" s="133"/>
      <c r="H92" s="133"/>
      <c r="I92" s="133"/>
      <c r="J92" s="133"/>
      <c r="K92" s="133"/>
      <c r="L92" s="27"/>
      <c r="M92" s="134">
        <v>42475</v>
      </c>
      <c r="N92" s="134"/>
      <c r="O92" s="132"/>
      <c r="P92" s="132"/>
      <c r="Q92" s="132"/>
      <c r="R92" s="13"/>
      <c r="S92" s="13"/>
      <c r="T92" s="17" t="str">
        <f>IF(R92&lt;&gt;"","SIGNED",IF(Q92&lt;&gt;"","FP",IF(P92&lt;&gt;"","PoT",IF(O92&lt;&gt;"","DEM",IF(N92&lt;&gt;"","CON","")))))</f>
        <v/>
      </c>
      <c r="U92" s="17"/>
      <c r="V92" s="18"/>
      <c r="W92" s="18"/>
      <c r="X92" s="19"/>
      <c r="Y92" s="17">
        <v>2</v>
      </c>
      <c r="Z92" s="135">
        <v>42481</v>
      </c>
      <c r="AA92" s="29" t="s">
        <v>5169</v>
      </c>
      <c r="AB92" s="132"/>
      <c r="AC92" s="132"/>
      <c r="AD92" s="132"/>
      <c r="AE92" s="132"/>
      <c r="AF92" s="132"/>
      <c r="AG92" s="132"/>
      <c r="AH92" s="132"/>
      <c r="AI92" s="132"/>
      <c r="AJ92" s="132"/>
    </row>
    <row r="93" spans="1:36" s="26" customFormat="1" x14ac:dyDescent="0.25">
      <c r="A93" s="131" t="s">
        <v>5170</v>
      </c>
      <c r="B93" s="132" t="s">
        <v>5140</v>
      </c>
      <c r="C93" s="132"/>
      <c r="D93" s="132" t="s">
        <v>5171</v>
      </c>
      <c r="E93" s="132"/>
      <c r="F93" s="133"/>
      <c r="G93" s="133"/>
      <c r="H93" s="133"/>
      <c r="I93" s="133"/>
      <c r="J93" s="133"/>
      <c r="K93" s="133"/>
      <c r="L93" s="27"/>
      <c r="M93" s="134">
        <v>42390</v>
      </c>
      <c r="N93" s="134">
        <v>42390</v>
      </c>
      <c r="O93" s="132"/>
      <c r="P93" s="134">
        <v>42437</v>
      </c>
      <c r="Q93" s="132"/>
      <c r="R93" s="13"/>
      <c r="S93" s="13"/>
      <c r="T93" s="17" t="str">
        <f>IF(R93&lt;&gt;"","SIGNED",IF(Q93&lt;&gt;"","FP",IF(P93&lt;&gt;"","PoT",IF(O93&lt;&gt;"","DEM",IF(N93&lt;&gt;"","CON","")))))</f>
        <v>PoT</v>
      </c>
      <c r="U93" s="17"/>
      <c r="V93" s="18"/>
      <c r="W93" s="18"/>
      <c r="X93" s="19"/>
      <c r="Y93" s="17">
        <v>2</v>
      </c>
      <c r="Z93" s="135">
        <v>42443</v>
      </c>
      <c r="AA93" s="28" t="s">
        <v>5172</v>
      </c>
      <c r="AB93" s="137"/>
      <c r="AC93" s="137"/>
      <c r="AD93" s="137"/>
      <c r="AE93" s="137"/>
      <c r="AF93" s="137"/>
      <c r="AG93" s="137"/>
      <c r="AH93" s="137"/>
      <c r="AI93" s="137"/>
      <c r="AJ93" s="137"/>
    </row>
    <row r="94" spans="1:36" s="26" customFormat="1" x14ac:dyDescent="0.25">
      <c r="A94" s="136" t="s">
        <v>5173</v>
      </c>
      <c r="B94" s="70" t="s">
        <v>775</v>
      </c>
      <c r="C94" s="70"/>
      <c r="D94" s="70" t="s">
        <v>4963</v>
      </c>
      <c r="E94" s="137"/>
      <c r="F94" s="133"/>
      <c r="G94" s="133"/>
      <c r="H94" s="133"/>
      <c r="I94" s="133"/>
      <c r="J94" s="133"/>
      <c r="K94" s="133"/>
      <c r="L94" s="23"/>
      <c r="M94" s="139">
        <v>42353</v>
      </c>
      <c r="N94" s="139">
        <v>42425</v>
      </c>
      <c r="O94" s="139">
        <v>42425</v>
      </c>
      <c r="P94" s="137"/>
      <c r="Q94" s="137"/>
      <c r="R94" s="24"/>
      <c r="S94" s="24"/>
      <c r="T94" s="17" t="str">
        <f>IF(R94&lt;&gt;"","SIGNED",IF(Q94&lt;&gt;"","FP",IF(P94&lt;&gt;"","PoT",IF(O94&lt;&gt;"","DEM",IF(N94&lt;&gt;"","CON","")))))</f>
        <v>DEM</v>
      </c>
      <c r="U94" s="17"/>
      <c r="V94" s="18"/>
      <c r="W94" s="18"/>
      <c r="X94" s="19"/>
      <c r="Y94" s="17">
        <v>2</v>
      </c>
      <c r="Z94" s="141">
        <v>42404</v>
      </c>
      <c r="AA94" s="25" t="s">
        <v>5174</v>
      </c>
      <c r="AB94" s="132"/>
      <c r="AC94" s="132"/>
      <c r="AD94" s="132"/>
      <c r="AE94" s="132"/>
      <c r="AF94" s="132"/>
      <c r="AG94" s="132"/>
      <c r="AH94" s="132"/>
      <c r="AI94" s="132"/>
      <c r="AJ94" s="132"/>
    </row>
    <row r="95" spans="1:36" s="26" customFormat="1" x14ac:dyDescent="0.25">
      <c r="A95" s="136" t="s">
        <v>5175</v>
      </c>
      <c r="B95" s="70" t="s">
        <v>4985</v>
      </c>
      <c r="C95" s="70"/>
      <c r="D95" s="70" t="s">
        <v>4986</v>
      </c>
      <c r="E95" s="137" t="s">
        <v>4953</v>
      </c>
      <c r="F95" s="133"/>
      <c r="G95" s="133"/>
      <c r="H95" s="133"/>
      <c r="I95" s="133"/>
      <c r="J95" s="133"/>
      <c r="K95" s="133"/>
      <c r="L95" s="23"/>
      <c r="M95" s="139">
        <v>42496</v>
      </c>
      <c r="N95" s="139">
        <v>42496</v>
      </c>
      <c r="O95" s="139"/>
      <c r="P95" s="137"/>
      <c r="Q95" s="137"/>
      <c r="R95" s="24"/>
      <c r="S95" s="24"/>
      <c r="T95" s="17" t="str">
        <f>IF(R95&lt;&gt;"","SIGNED",IF(Q95&lt;&gt;"","FP",IF(P95&lt;&gt;"","PoT",IF(O95&lt;&gt;"","DEM",IF(N95&lt;&gt;"","CON","")))))</f>
        <v>CON</v>
      </c>
      <c r="U95" s="17"/>
      <c r="V95" s="18"/>
      <c r="W95" s="18"/>
      <c r="X95" s="19"/>
      <c r="Y95" s="17"/>
      <c r="Z95" s="141">
        <v>42506</v>
      </c>
      <c r="AA95" s="25" t="s">
        <v>4987</v>
      </c>
      <c r="AB95" s="132"/>
      <c r="AC95" s="132"/>
      <c r="AD95" s="132"/>
      <c r="AE95" s="132"/>
      <c r="AF95" s="132"/>
      <c r="AG95" s="132"/>
      <c r="AH95" s="132"/>
      <c r="AI95" s="132"/>
      <c r="AJ95" s="132"/>
    </row>
    <row r="96" spans="1:36" s="22" customFormat="1" x14ac:dyDescent="0.25">
      <c r="A96" s="136" t="s">
        <v>5176</v>
      </c>
      <c r="B96" s="70" t="s">
        <v>775</v>
      </c>
      <c r="C96" s="70"/>
      <c r="D96" s="70"/>
      <c r="E96" s="137"/>
      <c r="F96" s="133"/>
      <c r="G96" s="133"/>
      <c r="H96" s="133"/>
      <c r="I96" s="133"/>
      <c r="J96" s="133"/>
      <c r="K96" s="133"/>
      <c r="L96" s="23"/>
      <c r="M96" s="139">
        <v>42467</v>
      </c>
      <c r="N96" s="139"/>
      <c r="O96" s="139"/>
      <c r="P96" s="137"/>
      <c r="Q96" s="137"/>
      <c r="R96" s="24"/>
      <c r="S96" s="24"/>
      <c r="T96" s="17"/>
      <c r="U96" s="17"/>
      <c r="V96" s="18"/>
      <c r="W96" s="18"/>
      <c r="X96" s="19"/>
      <c r="Y96" s="17"/>
      <c r="Z96" s="141"/>
      <c r="AA96" s="25" t="s">
        <v>5042</v>
      </c>
      <c r="AB96" s="132"/>
      <c r="AC96" s="132"/>
      <c r="AD96" s="132"/>
      <c r="AE96" s="132"/>
      <c r="AF96" s="132"/>
      <c r="AG96" s="132"/>
      <c r="AH96" s="132"/>
      <c r="AI96" s="132"/>
      <c r="AJ96" s="132"/>
    </row>
    <row r="97" spans="1:36" s="22" customFormat="1" x14ac:dyDescent="0.25">
      <c r="A97" s="136" t="s">
        <v>5177</v>
      </c>
      <c r="B97" s="70" t="s">
        <v>4957</v>
      </c>
      <c r="C97" s="8"/>
      <c r="D97" s="8" t="s">
        <v>4953</v>
      </c>
      <c r="E97" s="8" t="s">
        <v>5178</v>
      </c>
      <c r="F97" s="45"/>
      <c r="G97" s="45"/>
      <c r="H97" s="45"/>
      <c r="I97" s="45"/>
      <c r="J97" s="45"/>
      <c r="K97" s="45"/>
      <c r="L97" s="40" t="s">
        <v>4954</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4955</v>
      </c>
      <c r="AB97" s="132"/>
      <c r="AC97" s="132"/>
      <c r="AD97" s="132"/>
      <c r="AE97" s="132"/>
      <c r="AF97" s="132"/>
      <c r="AG97" s="132"/>
      <c r="AH97" s="132"/>
      <c r="AI97" s="132"/>
      <c r="AJ97" s="132"/>
    </row>
    <row r="98" spans="1:36" s="22" customFormat="1" x14ac:dyDescent="0.25">
      <c r="A98" s="136" t="s">
        <v>5179</v>
      </c>
      <c r="B98" s="70" t="s">
        <v>4967</v>
      </c>
      <c r="C98" s="8"/>
      <c r="D98" s="8" t="s">
        <v>5044</v>
      </c>
      <c r="E98" s="24" t="s">
        <v>4947</v>
      </c>
      <c r="F98" s="14"/>
      <c r="G98" s="14"/>
      <c r="H98" s="14"/>
      <c r="I98" s="14"/>
      <c r="J98" s="14"/>
      <c r="K98" s="14"/>
      <c r="L98" s="40" t="s">
        <v>4949</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5180</v>
      </c>
      <c r="AB98" s="132"/>
      <c r="AC98" s="132"/>
      <c r="AD98" s="132"/>
      <c r="AE98" s="132"/>
      <c r="AF98" s="132"/>
      <c r="AG98" s="132"/>
      <c r="AH98" s="132"/>
      <c r="AI98" s="132"/>
      <c r="AJ98" s="132"/>
    </row>
    <row r="99" spans="1:36" s="22" customFormat="1" x14ac:dyDescent="0.25">
      <c r="A99" s="136" t="s">
        <v>5181</v>
      </c>
      <c r="B99" s="70" t="s">
        <v>4967</v>
      </c>
      <c r="C99" s="8"/>
      <c r="D99" s="8" t="s">
        <v>4953</v>
      </c>
      <c r="E99" s="8"/>
      <c r="F99" s="45"/>
      <c r="G99" s="45"/>
      <c r="H99" s="45"/>
      <c r="I99" s="45"/>
      <c r="J99" s="45"/>
      <c r="K99" s="45"/>
      <c r="L99" s="15" t="s">
        <v>5026</v>
      </c>
      <c r="M99" s="34">
        <v>42422</v>
      </c>
      <c r="N99" s="34"/>
      <c r="O99" s="24"/>
      <c r="P99" s="24"/>
      <c r="Q99" s="24"/>
      <c r="R99" s="24"/>
      <c r="S99" s="24"/>
      <c r="T99" s="17" t="str">
        <f>IF(R99&lt;&gt;"","SIGNED",IF(Q99&lt;&gt;"","FP",IF(P99&lt;&gt;"","PoT",IF(O99&lt;&gt;"","DEM",IF(N99&lt;&gt;"","CON","")))))</f>
        <v/>
      </c>
      <c r="U99" s="17"/>
      <c r="V99" s="18"/>
      <c r="W99" s="18"/>
      <c r="X99" s="19"/>
      <c r="Y99" s="17">
        <v>2</v>
      </c>
      <c r="Z99" s="20">
        <v>42461</v>
      </c>
      <c r="AA99" s="41" t="s">
        <v>5182</v>
      </c>
      <c r="AB99" s="147"/>
      <c r="AC99" s="147"/>
      <c r="AD99" s="147"/>
      <c r="AE99" s="147"/>
      <c r="AF99" s="147"/>
      <c r="AG99" s="147"/>
      <c r="AH99" s="147"/>
      <c r="AI99" s="147"/>
      <c r="AJ99" s="147"/>
    </row>
    <row r="100" spans="1:36" s="22" customFormat="1" x14ac:dyDescent="0.25">
      <c r="A100" s="136" t="s">
        <v>5183</v>
      </c>
      <c r="B100" s="70" t="s">
        <v>5072</v>
      </c>
      <c r="C100" s="8"/>
      <c r="D100" s="8" t="s">
        <v>5184</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5185</v>
      </c>
      <c r="AB100" s="147"/>
      <c r="AC100" s="147"/>
      <c r="AD100" s="147"/>
      <c r="AE100" s="147"/>
      <c r="AF100" s="147"/>
      <c r="AG100" s="147"/>
      <c r="AH100" s="147"/>
      <c r="AI100" s="147"/>
      <c r="AJ100" s="147"/>
    </row>
    <row r="101" spans="1:36" s="22" customFormat="1" x14ac:dyDescent="0.25">
      <c r="A101" s="131" t="s">
        <v>5186</v>
      </c>
      <c r="B101" s="132" t="s">
        <v>5187</v>
      </c>
      <c r="C101" s="13"/>
      <c r="D101" s="13" t="s">
        <v>4953</v>
      </c>
      <c r="E101" s="13"/>
      <c r="F101" s="45"/>
      <c r="G101" s="45"/>
      <c r="H101" s="45"/>
      <c r="I101" s="45"/>
      <c r="J101" s="45"/>
      <c r="K101" s="45"/>
      <c r="L101" s="40" t="s">
        <v>4954</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4955</v>
      </c>
      <c r="AB101" s="147"/>
      <c r="AC101" s="147"/>
      <c r="AD101" s="147"/>
      <c r="AE101" s="147"/>
      <c r="AF101" s="147"/>
      <c r="AG101" s="147"/>
      <c r="AH101" s="147"/>
      <c r="AI101" s="147"/>
      <c r="AJ101" s="147"/>
    </row>
    <row r="102" spans="1:36" s="22" customFormat="1" x14ac:dyDescent="0.25">
      <c r="A102" s="131" t="s">
        <v>5188</v>
      </c>
      <c r="B102" s="132" t="s">
        <v>4946</v>
      </c>
      <c r="C102" s="13"/>
      <c r="D102" s="13" t="s">
        <v>4947</v>
      </c>
      <c r="E102" s="13" t="s">
        <v>4948</v>
      </c>
      <c r="F102" s="14"/>
      <c r="G102" s="14"/>
      <c r="H102" s="14"/>
      <c r="I102" s="14"/>
      <c r="J102" s="14"/>
      <c r="K102" s="14"/>
      <c r="L102" s="15" t="s">
        <v>4949</v>
      </c>
      <c r="M102" s="16">
        <v>42481</v>
      </c>
      <c r="N102" s="16">
        <v>42481</v>
      </c>
      <c r="O102" s="16">
        <v>42481</v>
      </c>
      <c r="P102" s="16">
        <v>42481</v>
      </c>
      <c r="Q102" s="16"/>
      <c r="R102" s="16"/>
      <c r="S102" s="16"/>
      <c r="T102" s="17" t="s">
        <v>4935</v>
      </c>
      <c r="U102" s="17"/>
      <c r="V102" s="18"/>
      <c r="W102" s="18"/>
      <c r="X102" s="19"/>
      <c r="Y102" s="17"/>
      <c r="Z102" s="20">
        <v>42481</v>
      </c>
      <c r="AA102" s="21" t="s">
        <v>4950</v>
      </c>
      <c r="AB102" s="147"/>
      <c r="AC102" s="147"/>
      <c r="AD102" s="147"/>
      <c r="AE102" s="147"/>
      <c r="AF102" s="147"/>
      <c r="AG102" s="147"/>
      <c r="AH102" s="147"/>
      <c r="AI102" s="147"/>
      <c r="AJ102" s="147"/>
    </row>
    <row r="103" spans="1:36" s="22" customFormat="1" x14ac:dyDescent="0.25">
      <c r="A103" s="131" t="s">
        <v>5189</v>
      </c>
      <c r="B103" s="132" t="s">
        <v>4967</v>
      </c>
      <c r="C103" s="132"/>
      <c r="D103" s="132" t="s">
        <v>5190</v>
      </c>
      <c r="E103" s="132"/>
      <c r="F103" s="133"/>
      <c r="G103" s="133"/>
      <c r="H103" s="133"/>
      <c r="I103" s="133"/>
      <c r="J103" s="133"/>
      <c r="K103" s="133"/>
      <c r="L103" s="23"/>
      <c r="M103" s="134"/>
      <c r="N103" s="134"/>
      <c r="O103" s="132"/>
      <c r="P103" s="132"/>
      <c r="Q103" s="132"/>
      <c r="R103" s="13"/>
      <c r="S103" s="13"/>
      <c r="T103" s="17" t="str">
        <f t="shared" ref="T103:T113" si="6">IF(R103&lt;&gt;"","SIGNED",IF(Q103&lt;&gt;"","FP",IF(P103&lt;&gt;"","PoT",IF(O103&lt;&gt;"","DEM",IF(N103&lt;&gt;"","CON","")))))</f>
        <v/>
      </c>
      <c r="U103" s="17"/>
      <c r="V103" s="18"/>
      <c r="W103" s="18"/>
      <c r="X103" s="19"/>
      <c r="Y103" s="17">
        <v>2</v>
      </c>
      <c r="Z103" s="135">
        <v>42398</v>
      </c>
      <c r="AA103" s="28" t="s">
        <v>5191</v>
      </c>
      <c r="AB103" s="147"/>
      <c r="AC103" s="147"/>
      <c r="AD103" s="147"/>
      <c r="AE103" s="147"/>
      <c r="AF103" s="147"/>
      <c r="AG103" s="147"/>
      <c r="AH103" s="147"/>
      <c r="AI103" s="147"/>
      <c r="AJ103" s="147"/>
    </row>
    <row r="104" spans="1:36" s="22" customFormat="1" ht="30" x14ac:dyDescent="0.25">
      <c r="A104" s="131" t="s">
        <v>5192</v>
      </c>
      <c r="B104" s="132" t="s">
        <v>4967</v>
      </c>
      <c r="C104" s="132"/>
      <c r="D104" s="132" t="s">
        <v>4982</v>
      </c>
      <c r="E104" s="132"/>
      <c r="F104" s="133"/>
      <c r="G104" s="133"/>
      <c r="H104" s="133"/>
      <c r="I104" s="133"/>
      <c r="J104" s="133"/>
      <c r="K104" s="133"/>
      <c r="L104" s="23"/>
      <c r="M104" s="134">
        <v>42478</v>
      </c>
      <c r="N104" s="134">
        <v>42507</v>
      </c>
      <c r="O104" s="132"/>
      <c r="P104" s="132"/>
      <c r="Q104" s="132"/>
      <c r="R104" s="13"/>
      <c r="S104" s="13"/>
      <c r="T104" s="17" t="str">
        <f t="shared" si="6"/>
        <v>CON</v>
      </c>
      <c r="U104" s="17"/>
      <c r="V104" s="18"/>
      <c r="W104" s="18"/>
      <c r="X104" s="19"/>
      <c r="Y104" s="17">
        <v>2</v>
      </c>
      <c r="Z104" s="135">
        <v>42481</v>
      </c>
      <c r="AA104" s="29" t="s">
        <v>5193</v>
      </c>
      <c r="AB104" s="147"/>
      <c r="AC104" s="147"/>
      <c r="AD104" s="147"/>
      <c r="AE104" s="147"/>
      <c r="AF104" s="147"/>
      <c r="AG104" s="147"/>
      <c r="AH104" s="147"/>
      <c r="AI104" s="147"/>
      <c r="AJ104" s="147"/>
    </row>
    <row r="105" spans="1:36" s="22" customFormat="1" x14ac:dyDescent="0.25">
      <c r="A105" s="136" t="s">
        <v>5194</v>
      </c>
      <c r="B105" s="70" t="s">
        <v>4952</v>
      </c>
      <c r="C105" s="70"/>
      <c r="D105" s="70" t="s">
        <v>4953</v>
      </c>
      <c r="E105" s="137"/>
      <c r="F105" s="133"/>
      <c r="G105" s="133"/>
      <c r="H105" s="133"/>
      <c r="I105" s="133"/>
      <c r="J105" s="133"/>
      <c r="K105" s="133"/>
      <c r="L105" s="23" t="s">
        <v>4954</v>
      </c>
      <c r="M105" s="139">
        <v>42357</v>
      </c>
      <c r="N105" s="139">
        <v>42357</v>
      </c>
      <c r="O105" s="137"/>
      <c r="P105" s="137"/>
      <c r="Q105" s="137"/>
      <c r="R105" s="24"/>
      <c r="S105" s="24"/>
      <c r="T105" s="17" t="str">
        <f t="shared" si="6"/>
        <v>CON</v>
      </c>
      <c r="U105" s="17"/>
      <c r="V105" s="18"/>
      <c r="W105" s="18"/>
      <c r="X105" s="19"/>
      <c r="Y105" s="17">
        <v>2</v>
      </c>
      <c r="Z105" s="135">
        <v>42461</v>
      </c>
      <c r="AA105" s="25" t="s">
        <v>4955</v>
      </c>
      <c r="AB105" s="142"/>
      <c r="AC105" s="142"/>
      <c r="AD105" s="142"/>
      <c r="AE105" s="142"/>
      <c r="AF105" s="142"/>
      <c r="AG105" s="142"/>
      <c r="AH105" s="142"/>
      <c r="AI105" s="142"/>
      <c r="AJ105" s="142"/>
    </row>
    <row r="106" spans="1:36" s="22" customFormat="1" ht="30" x14ac:dyDescent="0.25">
      <c r="A106" s="136" t="s">
        <v>5195</v>
      </c>
      <c r="B106" s="70" t="s">
        <v>4952</v>
      </c>
      <c r="C106" s="70"/>
      <c r="D106" s="70" t="s">
        <v>4993</v>
      </c>
      <c r="E106" s="137"/>
      <c r="F106" s="133"/>
      <c r="G106" s="133"/>
      <c r="H106" s="133"/>
      <c r="I106" s="133"/>
      <c r="J106" s="133"/>
      <c r="K106" s="133"/>
      <c r="L106" s="23"/>
      <c r="M106" s="139">
        <v>42435</v>
      </c>
      <c r="N106" s="139">
        <v>42435</v>
      </c>
      <c r="O106" s="137"/>
      <c r="P106" s="137"/>
      <c r="Q106" s="137"/>
      <c r="R106" s="24"/>
      <c r="S106" s="24"/>
      <c r="T106" s="17" t="str">
        <f t="shared" si="6"/>
        <v>CON</v>
      </c>
      <c r="U106" s="17"/>
      <c r="V106" s="18"/>
      <c r="W106" s="18"/>
      <c r="X106" s="19"/>
      <c r="Y106" s="17">
        <v>3</v>
      </c>
      <c r="Z106" s="141">
        <v>42435</v>
      </c>
      <c r="AA106" s="46" t="s">
        <v>5196</v>
      </c>
      <c r="AB106" s="132"/>
      <c r="AC106" s="132"/>
      <c r="AD106" s="132"/>
      <c r="AE106" s="132"/>
      <c r="AF106" s="132"/>
      <c r="AG106" s="132"/>
      <c r="AH106" s="132"/>
      <c r="AI106" s="132"/>
      <c r="AJ106" s="132"/>
    </row>
    <row r="107" spans="1:36" s="22" customFormat="1" x14ac:dyDescent="0.25">
      <c r="A107" s="136" t="s">
        <v>5197</v>
      </c>
      <c r="B107" s="70" t="s">
        <v>4967</v>
      </c>
      <c r="C107" s="70"/>
      <c r="D107" s="70" t="s">
        <v>4963</v>
      </c>
      <c r="E107" s="137"/>
      <c r="F107" s="133"/>
      <c r="G107" s="133"/>
      <c r="H107" s="133"/>
      <c r="I107" s="133"/>
      <c r="J107" s="133"/>
      <c r="K107" s="133"/>
      <c r="L107" s="23"/>
      <c r="M107" s="139">
        <v>42408</v>
      </c>
      <c r="N107" s="139">
        <v>42413</v>
      </c>
      <c r="O107" s="137"/>
      <c r="P107" s="137"/>
      <c r="Q107" s="137"/>
      <c r="R107" s="24"/>
      <c r="S107" s="24"/>
      <c r="T107" s="17" t="str">
        <f t="shared" si="6"/>
        <v>CON</v>
      </c>
      <c r="U107" s="17"/>
      <c r="V107" s="18"/>
      <c r="W107" s="18"/>
      <c r="X107" s="19"/>
      <c r="Y107" s="17">
        <v>2</v>
      </c>
      <c r="Z107" s="141">
        <v>42405</v>
      </c>
      <c r="AA107" s="25" t="s">
        <v>5198</v>
      </c>
      <c r="AB107" s="132"/>
      <c r="AC107" s="132"/>
      <c r="AD107" s="132"/>
      <c r="AE107" s="132"/>
      <c r="AF107" s="132"/>
      <c r="AG107" s="132"/>
      <c r="AH107" s="132"/>
      <c r="AI107" s="132"/>
      <c r="AJ107" s="132"/>
    </row>
    <row r="108" spans="1:36" s="22" customFormat="1" x14ac:dyDescent="0.25">
      <c r="A108" s="136" t="s">
        <v>5199</v>
      </c>
      <c r="B108" s="70" t="s">
        <v>5200</v>
      </c>
      <c r="C108" s="70"/>
      <c r="D108" s="70" t="s">
        <v>4947</v>
      </c>
      <c r="E108" s="137"/>
      <c r="F108" s="138"/>
      <c r="G108" s="138"/>
      <c r="H108" s="138"/>
      <c r="I108" s="138"/>
      <c r="J108" s="138"/>
      <c r="K108" s="138"/>
      <c r="L108" s="23"/>
      <c r="M108" s="139">
        <v>42408</v>
      </c>
      <c r="N108" s="137"/>
      <c r="O108" s="137"/>
      <c r="P108" s="137"/>
      <c r="Q108" s="137"/>
      <c r="R108" s="24"/>
      <c r="S108" s="24"/>
      <c r="T108" s="17" t="str">
        <f t="shared" si="6"/>
        <v/>
      </c>
      <c r="U108" s="17"/>
      <c r="V108" s="18"/>
      <c r="W108" s="18"/>
      <c r="X108" s="19"/>
      <c r="Y108" s="17">
        <v>2</v>
      </c>
      <c r="Z108" s="141">
        <v>42408</v>
      </c>
      <c r="AA108" s="25" t="s">
        <v>5201</v>
      </c>
      <c r="AB108" s="132"/>
      <c r="AC108" s="132"/>
      <c r="AD108" s="132"/>
      <c r="AE108" s="132"/>
      <c r="AF108" s="132"/>
      <c r="AG108" s="132"/>
      <c r="AH108" s="132"/>
      <c r="AI108" s="132"/>
      <c r="AJ108" s="132"/>
    </row>
    <row r="109" spans="1:36" s="22" customFormat="1" x14ac:dyDescent="0.25">
      <c r="A109" s="136" t="s">
        <v>5202</v>
      </c>
      <c r="B109" s="70" t="s">
        <v>4978</v>
      </c>
      <c r="C109" s="70"/>
      <c r="D109" s="70" t="s">
        <v>4953</v>
      </c>
      <c r="E109" s="137"/>
      <c r="F109" s="138"/>
      <c r="G109" s="138"/>
      <c r="H109" s="138"/>
      <c r="I109" s="138"/>
      <c r="J109" s="138"/>
      <c r="K109" s="138"/>
      <c r="L109" s="23"/>
      <c r="M109" s="139">
        <v>42459</v>
      </c>
      <c r="N109" s="139">
        <v>42520</v>
      </c>
      <c r="O109" s="137"/>
      <c r="P109" s="137"/>
      <c r="Q109" s="137"/>
      <c r="R109" s="24"/>
      <c r="S109" s="24"/>
      <c r="T109" s="17" t="str">
        <f t="shared" si="6"/>
        <v>CON</v>
      </c>
      <c r="U109" s="17"/>
      <c r="V109" s="18"/>
      <c r="W109" s="18"/>
      <c r="X109" s="19"/>
      <c r="Y109" s="17">
        <v>2</v>
      </c>
      <c r="Z109" s="141">
        <v>42522</v>
      </c>
      <c r="AA109" s="25" t="s">
        <v>5203</v>
      </c>
      <c r="AB109" s="132"/>
      <c r="AC109" s="132"/>
      <c r="AD109" s="132"/>
      <c r="AE109" s="132"/>
      <c r="AF109" s="132"/>
      <c r="AG109" s="132"/>
      <c r="AH109" s="132"/>
      <c r="AI109" s="132"/>
      <c r="AJ109" s="132"/>
    </row>
    <row r="110" spans="1:36" s="22" customFormat="1" x14ac:dyDescent="0.25">
      <c r="A110" s="136" t="s">
        <v>5204</v>
      </c>
      <c r="B110" s="70" t="s">
        <v>4978</v>
      </c>
      <c r="C110" s="70"/>
      <c r="D110" s="70" t="s">
        <v>4953</v>
      </c>
      <c r="E110" s="137"/>
      <c r="F110" s="138"/>
      <c r="G110" s="138"/>
      <c r="H110" s="138"/>
      <c r="I110" s="138"/>
      <c r="J110" s="138"/>
      <c r="K110" s="138"/>
      <c r="L110" s="23"/>
      <c r="M110" s="139">
        <v>42459</v>
      </c>
      <c r="N110" s="139">
        <v>42520</v>
      </c>
      <c r="O110" s="137"/>
      <c r="P110" s="137"/>
      <c r="Q110" s="137"/>
      <c r="R110" s="24"/>
      <c r="S110" s="24"/>
      <c r="T110" s="17" t="str">
        <f t="shared" si="6"/>
        <v>CON</v>
      </c>
      <c r="U110" s="17"/>
      <c r="V110" s="18"/>
      <c r="W110" s="18"/>
      <c r="X110" s="19"/>
      <c r="Y110" s="17">
        <v>2</v>
      </c>
      <c r="Z110" s="141">
        <v>42459</v>
      </c>
      <c r="AA110" s="25" t="s">
        <v>5205</v>
      </c>
      <c r="AB110" s="132"/>
      <c r="AC110" s="132"/>
      <c r="AD110" s="132"/>
      <c r="AE110" s="132"/>
      <c r="AF110" s="132"/>
      <c r="AG110" s="132"/>
      <c r="AH110" s="132"/>
      <c r="AI110" s="132"/>
      <c r="AJ110" s="132"/>
    </row>
    <row r="111" spans="1:36" s="22" customFormat="1" x14ac:dyDescent="0.25">
      <c r="A111" s="136" t="s">
        <v>5206</v>
      </c>
      <c r="B111" s="70" t="s">
        <v>4978</v>
      </c>
      <c r="C111" s="8"/>
      <c r="D111" s="8" t="s">
        <v>4953</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5207</v>
      </c>
      <c r="AB111" s="132"/>
      <c r="AC111" s="132"/>
      <c r="AD111" s="132"/>
      <c r="AE111" s="132"/>
      <c r="AF111" s="132"/>
      <c r="AG111" s="132"/>
      <c r="AH111" s="132"/>
      <c r="AI111" s="132"/>
      <c r="AJ111" s="132"/>
    </row>
    <row r="112" spans="1:36" s="22" customFormat="1" x14ac:dyDescent="0.25">
      <c r="A112" s="136" t="s">
        <v>5208</v>
      </c>
      <c r="B112" s="70" t="s">
        <v>4985</v>
      </c>
      <c r="C112" s="8"/>
      <c r="D112" s="8" t="s">
        <v>4986</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4987</v>
      </c>
      <c r="AB112" s="132"/>
      <c r="AC112" s="132"/>
      <c r="AD112" s="132"/>
      <c r="AE112" s="132"/>
      <c r="AF112" s="132"/>
      <c r="AG112" s="132"/>
      <c r="AH112" s="132"/>
      <c r="AI112" s="132"/>
      <c r="AJ112" s="132"/>
    </row>
    <row r="113" spans="1:36" s="22" customFormat="1" x14ac:dyDescent="0.25">
      <c r="A113" s="136" t="s">
        <v>5209</v>
      </c>
      <c r="B113" s="70" t="s">
        <v>124</v>
      </c>
      <c r="C113" s="70"/>
      <c r="D113" s="70" t="s">
        <v>4953</v>
      </c>
      <c r="E113" s="137"/>
      <c r="F113" s="138"/>
      <c r="G113" s="138"/>
      <c r="H113" s="138"/>
      <c r="I113" s="138"/>
      <c r="J113" s="138"/>
      <c r="K113" s="138"/>
      <c r="L113" s="23" t="s">
        <v>4954</v>
      </c>
      <c r="M113" s="139">
        <v>42398</v>
      </c>
      <c r="N113" s="137"/>
      <c r="O113" s="137"/>
      <c r="P113" s="137"/>
      <c r="Q113" s="137"/>
      <c r="R113" s="24"/>
      <c r="S113" s="24"/>
      <c r="T113" s="17" t="str">
        <f t="shared" si="6"/>
        <v/>
      </c>
      <c r="U113" s="17"/>
      <c r="V113" s="18"/>
      <c r="W113" s="18"/>
      <c r="X113" s="19"/>
      <c r="Y113" s="17">
        <v>2</v>
      </c>
      <c r="Z113" s="135">
        <v>42461</v>
      </c>
      <c r="AA113" s="25" t="s">
        <v>4955</v>
      </c>
      <c r="AB113" s="132"/>
      <c r="AC113" s="132"/>
      <c r="AD113" s="132"/>
      <c r="AE113" s="132"/>
      <c r="AF113" s="132"/>
      <c r="AG113" s="132"/>
      <c r="AH113" s="132"/>
      <c r="AI113" s="132"/>
      <c r="AJ113" s="132"/>
    </row>
    <row r="114" spans="1:36" s="22" customFormat="1" x14ac:dyDescent="0.25">
      <c r="A114" s="136" t="s">
        <v>5210</v>
      </c>
      <c r="B114" s="70" t="s">
        <v>4946</v>
      </c>
      <c r="C114" s="70"/>
      <c r="D114" s="132" t="s">
        <v>4947</v>
      </c>
      <c r="E114" s="132" t="s">
        <v>4948</v>
      </c>
      <c r="F114" s="133"/>
      <c r="G114" s="133"/>
      <c r="H114" s="133"/>
      <c r="I114" s="133"/>
      <c r="J114" s="133"/>
      <c r="K114" s="133"/>
      <c r="L114" s="27" t="s">
        <v>4949</v>
      </c>
      <c r="M114" s="134">
        <v>42481</v>
      </c>
      <c r="N114" s="134">
        <v>42481</v>
      </c>
      <c r="O114" s="134">
        <v>42481</v>
      </c>
      <c r="P114" s="134">
        <v>42481</v>
      </c>
      <c r="Q114" s="134"/>
      <c r="R114" s="16"/>
      <c r="S114" s="16"/>
      <c r="T114" s="17" t="s">
        <v>4935</v>
      </c>
      <c r="U114" s="17"/>
      <c r="V114" s="18"/>
      <c r="W114" s="18"/>
      <c r="X114" s="19"/>
      <c r="Y114" s="17"/>
      <c r="Z114" s="135">
        <v>42481</v>
      </c>
      <c r="AA114" s="28" t="s">
        <v>4950</v>
      </c>
      <c r="AB114" s="132"/>
      <c r="AC114" s="132"/>
      <c r="AD114" s="132"/>
      <c r="AE114" s="132"/>
      <c r="AF114" s="132"/>
      <c r="AG114" s="132"/>
      <c r="AH114" s="132"/>
      <c r="AI114" s="132"/>
      <c r="AJ114" s="132"/>
    </row>
    <row r="115" spans="1:36" s="22" customFormat="1" x14ac:dyDescent="0.25">
      <c r="A115" s="136" t="s">
        <v>5211</v>
      </c>
      <c r="B115" s="70" t="s">
        <v>5148</v>
      </c>
      <c r="C115" s="70"/>
      <c r="D115" s="70" t="s">
        <v>4982</v>
      </c>
      <c r="E115" s="137"/>
      <c r="F115" s="138"/>
      <c r="G115" s="138"/>
      <c r="H115" s="138"/>
      <c r="I115" s="138"/>
      <c r="J115" s="138"/>
      <c r="K115" s="138"/>
      <c r="L115" s="38" t="s">
        <v>4949</v>
      </c>
      <c r="M115" s="139">
        <v>42306</v>
      </c>
      <c r="N115" s="139">
        <v>42321</v>
      </c>
      <c r="O115" s="137"/>
      <c r="P115" s="137"/>
      <c r="Q115" s="137"/>
      <c r="R115" s="24"/>
      <c r="S115" s="24"/>
      <c r="T115" s="17" t="str">
        <f>IF(R115&lt;&gt;"","SIGNED",IF(Q115&lt;&gt;"","FP",IF(P115&lt;&gt;"","PoT",IF(O115&lt;&gt;"","DEM",IF(N115&lt;&gt;"","CON","")))))</f>
        <v>CON</v>
      </c>
      <c r="U115" s="17"/>
      <c r="V115" s="18"/>
      <c r="W115" s="18"/>
      <c r="X115" s="19"/>
      <c r="Y115" s="17">
        <v>2</v>
      </c>
      <c r="Z115" s="141">
        <v>42335</v>
      </c>
      <c r="AA115" s="25" t="s">
        <v>5212</v>
      </c>
      <c r="AB115" s="132"/>
      <c r="AC115" s="132"/>
      <c r="AD115" s="132"/>
      <c r="AE115" s="132"/>
      <c r="AF115" s="132"/>
      <c r="AG115" s="132"/>
      <c r="AH115" s="132"/>
      <c r="AI115" s="132"/>
      <c r="AJ115" s="132"/>
    </row>
    <row r="116" spans="1:36" s="22" customFormat="1" x14ac:dyDescent="0.25">
      <c r="A116" s="136" t="s">
        <v>5213</v>
      </c>
      <c r="B116" s="70" t="s">
        <v>5148</v>
      </c>
      <c r="C116" s="70"/>
      <c r="D116" s="70" t="s">
        <v>4982</v>
      </c>
      <c r="E116" s="137"/>
      <c r="F116" s="138"/>
      <c r="G116" s="138"/>
      <c r="H116" s="138"/>
      <c r="I116" s="138"/>
      <c r="J116" s="138"/>
      <c r="K116" s="138"/>
      <c r="L116" s="38" t="s">
        <v>4949</v>
      </c>
      <c r="M116" s="139">
        <v>42306</v>
      </c>
      <c r="N116" s="139">
        <v>42321</v>
      </c>
      <c r="O116" s="137"/>
      <c r="P116" s="139">
        <v>42495</v>
      </c>
      <c r="Q116" s="137"/>
      <c r="R116" s="24"/>
      <c r="S116" s="24"/>
      <c r="T116" s="17" t="str">
        <f>IF(R116&lt;&gt;"","SIGNED",IF(Q116&lt;&gt;"","FP",IF(P116&lt;&gt;"","PoT",IF(O116&lt;&gt;"","DEM",IF(N116&lt;&gt;"","CON","")))))</f>
        <v>PoT</v>
      </c>
      <c r="U116" s="17"/>
      <c r="V116" s="18"/>
      <c r="W116" s="18"/>
      <c r="X116" s="19"/>
      <c r="Y116" s="17">
        <v>2</v>
      </c>
      <c r="Z116" s="141">
        <v>42459</v>
      </c>
      <c r="AA116" s="25" t="s">
        <v>5214</v>
      </c>
      <c r="AB116" s="132"/>
      <c r="AC116" s="132"/>
      <c r="AD116" s="132"/>
      <c r="AE116" s="132"/>
      <c r="AF116" s="132"/>
      <c r="AG116" s="132"/>
      <c r="AH116" s="132"/>
      <c r="AI116" s="132"/>
      <c r="AJ116" s="132"/>
    </row>
    <row r="117" spans="1:36" s="22" customFormat="1" x14ac:dyDescent="0.25">
      <c r="A117" s="136" t="s">
        <v>5215</v>
      </c>
      <c r="B117" s="70" t="s">
        <v>775</v>
      </c>
      <c r="C117" s="70"/>
      <c r="D117" s="70"/>
      <c r="E117" s="137"/>
      <c r="F117" s="138"/>
      <c r="G117" s="138"/>
      <c r="H117" s="138"/>
      <c r="I117" s="138"/>
      <c r="J117" s="138"/>
      <c r="K117" s="138"/>
      <c r="L117" s="38"/>
      <c r="M117" s="139">
        <v>42467</v>
      </c>
      <c r="N117" s="139"/>
      <c r="O117" s="137"/>
      <c r="P117" s="139"/>
      <c r="Q117" s="137"/>
      <c r="R117" s="24"/>
      <c r="S117" s="24"/>
      <c r="T117" s="17"/>
      <c r="U117" s="17"/>
      <c r="V117" s="18"/>
      <c r="W117" s="18"/>
      <c r="X117" s="19"/>
      <c r="Y117" s="17"/>
      <c r="Z117" s="141"/>
      <c r="AA117" s="25" t="s">
        <v>5042</v>
      </c>
      <c r="AB117" s="132"/>
      <c r="AC117" s="132"/>
      <c r="AD117" s="132"/>
      <c r="AE117" s="132"/>
      <c r="AF117" s="132"/>
      <c r="AG117" s="132"/>
      <c r="AH117" s="132"/>
      <c r="AI117" s="132"/>
      <c r="AJ117" s="132"/>
    </row>
    <row r="118" spans="1:36" s="22" customFormat="1" x14ac:dyDescent="0.25">
      <c r="A118" s="136" t="s">
        <v>5216</v>
      </c>
      <c r="B118" s="70" t="s">
        <v>4957</v>
      </c>
      <c r="C118" s="70"/>
      <c r="D118" s="70" t="s">
        <v>4953</v>
      </c>
      <c r="E118" s="137"/>
      <c r="F118" s="138"/>
      <c r="G118" s="138"/>
      <c r="H118" s="138"/>
      <c r="I118" s="138"/>
      <c r="J118" s="138"/>
      <c r="K118" s="138"/>
      <c r="L118" s="23" t="s">
        <v>4954</v>
      </c>
      <c r="M118" s="139">
        <v>42393</v>
      </c>
      <c r="N118" s="139">
        <v>42393</v>
      </c>
      <c r="O118" s="137"/>
      <c r="P118" s="137"/>
      <c r="Q118" s="137"/>
      <c r="R118" s="24"/>
      <c r="S118" s="24"/>
      <c r="T118" s="17" t="str">
        <f t="shared" ref="T118:T147" si="7">IF(R118&lt;&gt;"","SIGNED",IF(Q118&lt;&gt;"","FP",IF(P118&lt;&gt;"","PoT",IF(O118&lt;&gt;"","DEM",IF(N118&lt;&gt;"","CON","")))))</f>
        <v>CON</v>
      </c>
      <c r="U118" s="17"/>
      <c r="V118" s="18"/>
      <c r="W118" s="18"/>
      <c r="X118" s="19"/>
      <c r="Y118" s="17">
        <v>2</v>
      </c>
      <c r="Z118" s="135">
        <v>42461</v>
      </c>
      <c r="AA118" s="25" t="s">
        <v>4955</v>
      </c>
      <c r="AB118" s="132"/>
      <c r="AC118" s="132"/>
      <c r="AD118" s="132"/>
      <c r="AE118" s="132"/>
      <c r="AF118" s="132"/>
      <c r="AG118" s="132"/>
      <c r="AH118" s="132"/>
      <c r="AI118" s="132"/>
      <c r="AJ118" s="132"/>
    </row>
    <row r="119" spans="1:36" s="22" customFormat="1" x14ac:dyDescent="0.25">
      <c r="A119" s="136" t="s">
        <v>5217</v>
      </c>
      <c r="B119" s="70" t="s">
        <v>4957</v>
      </c>
      <c r="C119" s="8"/>
      <c r="D119" s="8" t="s">
        <v>5121</v>
      </c>
      <c r="E119" s="24"/>
      <c r="F119" s="45"/>
      <c r="G119" s="45"/>
      <c r="H119" s="45"/>
      <c r="I119" s="45"/>
      <c r="J119" s="45"/>
      <c r="K119" s="45"/>
      <c r="L119" s="6" t="s">
        <v>5218</v>
      </c>
      <c r="M119" s="34">
        <v>42306</v>
      </c>
      <c r="N119" s="24"/>
      <c r="O119" s="24"/>
      <c r="P119" s="24"/>
      <c r="Q119" s="24"/>
      <c r="R119" s="24"/>
      <c r="S119" s="24"/>
      <c r="T119" s="17" t="str">
        <f t="shared" si="7"/>
        <v/>
      </c>
      <c r="U119" s="17"/>
      <c r="V119" s="18"/>
      <c r="W119" s="18"/>
      <c r="X119" s="19"/>
      <c r="Y119" s="17">
        <v>2</v>
      </c>
      <c r="Z119" s="53">
        <v>42332</v>
      </c>
      <c r="AA119" s="41" t="s">
        <v>5219</v>
      </c>
      <c r="AB119" s="132"/>
      <c r="AC119" s="132"/>
      <c r="AD119" s="132"/>
      <c r="AE119" s="132"/>
      <c r="AF119" s="132"/>
      <c r="AG119" s="132"/>
      <c r="AH119" s="132"/>
      <c r="AI119" s="132"/>
      <c r="AJ119" s="132"/>
    </row>
    <row r="120" spans="1:36" s="22" customFormat="1" x14ac:dyDescent="0.25">
      <c r="A120" s="136" t="s">
        <v>5220</v>
      </c>
      <c r="B120" s="70" t="s">
        <v>5089</v>
      </c>
      <c r="C120" s="70"/>
      <c r="D120" s="70" t="s">
        <v>4953</v>
      </c>
      <c r="E120" s="137"/>
      <c r="F120" s="138"/>
      <c r="G120" s="138"/>
      <c r="H120" s="138"/>
      <c r="I120" s="138"/>
      <c r="J120" s="138"/>
      <c r="K120" s="138"/>
      <c r="L120" s="23" t="s">
        <v>4954</v>
      </c>
      <c r="M120" s="139">
        <v>42393</v>
      </c>
      <c r="N120" s="139">
        <v>42393</v>
      </c>
      <c r="O120" s="137"/>
      <c r="P120" s="137"/>
      <c r="Q120" s="137"/>
      <c r="R120" s="24"/>
      <c r="S120" s="24"/>
      <c r="T120" s="17" t="str">
        <f t="shared" si="7"/>
        <v>CON</v>
      </c>
      <c r="U120" s="17"/>
      <c r="V120" s="18"/>
      <c r="W120" s="18"/>
      <c r="X120" s="19"/>
      <c r="Y120" s="17">
        <v>2</v>
      </c>
      <c r="Z120" s="135">
        <v>42461</v>
      </c>
      <c r="AA120" s="25" t="s">
        <v>4955</v>
      </c>
      <c r="AB120" s="132"/>
      <c r="AC120" s="132"/>
      <c r="AD120" s="132"/>
      <c r="AE120" s="132"/>
      <c r="AF120" s="132"/>
      <c r="AG120" s="132"/>
      <c r="AH120" s="132"/>
      <c r="AI120" s="132"/>
      <c r="AJ120" s="132"/>
    </row>
    <row r="121" spans="1:36" s="22" customFormat="1" x14ac:dyDescent="0.25">
      <c r="A121" s="136" t="s">
        <v>5221</v>
      </c>
      <c r="B121" s="70" t="s">
        <v>5222</v>
      </c>
      <c r="C121" s="70"/>
      <c r="D121" s="70" t="s">
        <v>4947</v>
      </c>
      <c r="E121" s="137"/>
      <c r="F121" s="138"/>
      <c r="G121" s="138"/>
      <c r="H121" s="138"/>
      <c r="I121" s="138"/>
      <c r="J121" s="138"/>
      <c r="K121" s="138"/>
      <c r="L121" s="23" t="s">
        <v>4949</v>
      </c>
      <c r="M121" s="139">
        <v>42522</v>
      </c>
      <c r="N121" s="139">
        <v>42548</v>
      </c>
      <c r="O121" s="137"/>
      <c r="P121" s="137"/>
      <c r="Q121" s="137"/>
      <c r="R121" s="24"/>
      <c r="S121" s="24"/>
      <c r="T121" s="17" t="str">
        <f t="shared" si="7"/>
        <v>CON</v>
      </c>
      <c r="U121" s="17"/>
      <c r="V121" s="18"/>
      <c r="W121" s="18"/>
      <c r="X121" s="19"/>
      <c r="Y121" s="17"/>
      <c r="Z121" s="135">
        <v>42523</v>
      </c>
      <c r="AA121" s="25" t="s">
        <v>5223</v>
      </c>
      <c r="AB121" s="132"/>
      <c r="AC121" s="132"/>
      <c r="AD121" s="132"/>
      <c r="AE121" s="132"/>
      <c r="AF121" s="132"/>
      <c r="AG121" s="132"/>
      <c r="AH121" s="132"/>
      <c r="AI121" s="132"/>
      <c r="AJ121" s="132"/>
    </row>
    <row r="122" spans="1:36" s="22" customFormat="1" x14ac:dyDescent="0.25">
      <c r="A122" s="136" t="s">
        <v>5224</v>
      </c>
      <c r="B122" s="70" t="s">
        <v>4946</v>
      </c>
      <c r="C122" s="70"/>
      <c r="D122" s="132" t="s">
        <v>4947</v>
      </c>
      <c r="E122" s="132" t="s">
        <v>4948</v>
      </c>
      <c r="F122" s="133"/>
      <c r="G122" s="133"/>
      <c r="H122" s="133"/>
      <c r="I122" s="133"/>
      <c r="J122" s="133"/>
      <c r="K122" s="133"/>
      <c r="L122" s="27" t="s">
        <v>4949</v>
      </c>
      <c r="M122" s="134">
        <v>42481</v>
      </c>
      <c r="N122" s="134">
        <v>42481</v>
      </c>
      <c r="O122" s="134">
        <v>42481</v>
      </c>
      <c r="P122" s="134">
        <v>42481</v>
      </c>
      <c r="Q122" s="134"/>
      <c r="R122" s="16"/>
      <c r="S122" s="16"/>
      <c r="T122" s="17" t="str">
        <f t="shared" si="7"/>
        <v>PoT</v>
      </c>
      <c r="U122" s="17"/>
      <c r="V122" s="18"/>
      <c r="W122" s="18"/>
      <c r="X122" s="19"/>
      <c r="Y122" s="17"/>
      <c r="Z122" s="135">
        <v>42481</v>
      </c>
      <c r="AA122" s="28" t="s">
        <v>4950</v>
      </c>
      <c r="AB122" s="132"/>
      <c r="AC122" s="132"/>
      <c r="AD122" s="132"/>
      <c r="AE122" s="132"/>
      <c r="AF122" s="132"/>
      <c r="AG122" s="132"/>
      <c r="AH122" s="132"/>
      <c r="AI122" s="132"/>
      <c r="AJ122" s="132"/>
    </row>
    <row r="123" spans="1:36" s="22" customFormat="1" x14ac:dyDescent="0.25">
      <c r="A123" s="131" t="s">
        <v>5225</v>
      </c>
      <c r="B123" s="132" t="s">
        <v>4967</v>
      </c>
      <c r="C123" s="132"/>
      <c r="D123" s="132" t="s">
        <v>4982</v>
      </c>
      <c r="E123" s="132"/>
      <c r="F123" s="138"/>
      <c r="G123" s="138"/>
      <c r="H123" s="138"/>
      <c r="I123" s="138"/>
      <c r="J123" s="138"/>
      <c r="K123" s="138"/>
      <c r="L123" s="27" t="s">
        <v>4949</v>
      </c>
      <c r="M123" s="134">
        <v>42282</v>
      </c>
      <c r="N123" s="145">
        <v>42321</v>
      </c>
      <c r="O123" s="134"/>
      <c r="P123" s="132"/>
      <c r="Q123" s="132"/>
      <c r="R123" s="13"/>
      <c r="S123" s="13"/>
      <c r="T123" s="17" t="str">
        <f t="shared" si="7"/>
        <v>CON</v>
      </c>
      <c r="U123" s="17"/>
      <c r="V123" s="18"/>
      <c r="W123" s="18"/>
      <c r="X123" s="19"/>
      <c r="Y123" s="17">
        <v>2</v>
      </c>
      <c r="Z123" s="135">
        <v>42522</v>
      </c>
      <c r="AA123" s="28" t="s">
        <v>5226</v>
      </c>
      <c r="AB123" s="132"/>
      <c r="AC123" s="132"/>
      <c r="AD123" s="132"/>
      <c r="AE123" s="132"/>
      <c r="AF123" s="132"/>
      <c r="AG123" s="132"/>
      <c r="AH123" s="132"/>
      <c r="AI123" s="132"/>
      <c r="AJ123" s="132"/>
    </row>
    <row r="124" spans="1:36" s="22" customFormat="1" x14ac:dyDescent="0.25">
      <c r="A124" s="136" t="s">
        <v>5227</v>
      </c>
      <c r="B124" s="70" t="s">
        <v>4957</v>
      </c>
      <c r="C124" s="70"/>
      <c r="D124" s="70" t="s">
        <v>5121</v>
      </c>
      <c r="E124" s="137"/>
      <c r="F124" s="133"/>
      <c r="G124" s="133"/>
      <c r="H124" s="133"/>
      <c r="I124" s="133"/>
      <c r="J124" s="133"/>
      <c r="K124" s="133"/>
      <c r="L124" s="23"/>
      <c r="M124" s="139">
        <v>42331</v>
      </c>
      <c r="N124" s="137"/>
      <c r="O124" s="137"/>
      <c r="P124" s="137"/>
      <c r="Q124" s="137"/>
      <c r="R124" s="24"/>
      <c r="S124" s="24"/>
      <c r="T124" s="17" t="str">
        <f t="shared" si="7"/>
        <v/>
      </c>
      <c r="U124" s="17"/>
      <c r="V124" s="18"/>
      <c r="W124" s="18"/>
      <c r="X124" s="19"/>
      <c r="Y124" s="17">
        <v>2</v>
      </c>
      <c r="Z124" s="141">
        <v>42346</v>
      </c>
      <c r="AA124" s="47" t="s">
        <v>5228</v>
      </c>
      <c r="AB124" s="132"/>
      <c r="AC124" s="132"/>
      <c r="AD124" s="132"/>
      <c r="AE124" s="132"/>
      <c r="AF124" s="132"/>
      <c r="AG124" s="132"/>
      <c r="AH124" s="132"/>
      <c r="AI124" s="132"/>
      <c r="AJ124" s="132"/>
    </row>
    <row r="125" spans="1:36" s="22" customFormat="1" x14ac:dyDescent="0.25">
      <c r="A125" s="136" t="s">
        <v>5229</v>
      </c>
      <c r="B125" s="70" t="s">
        <v>4967</v>
      </c>
      <c r="C125" s="70"/>
      <c r="D125" s="70" t="s">
        <v>5044</v>
      </c>
      <c r="E125" s="137"/>
      <c r="F125" s="133"/>
      <c r="G125" s="133"/>
      <c r="H125" s="133"/>
      <c r="I125" s="133"/>
      <c r="J125" s="133"/>
      <c r="K125" s="133"/>
      <c r="L125" s="23"/>
      <c r="M125" s="139">
        <v>42467</v>
      </c>
      <c r="N125" s="137"/>
      <c r="O125" s="137"/>
      <c r="P125" s="139">
        <v>42513</v>
      </c>
      <c r="Q125" s="137"/>
      <c r="R125" s="24"/>
      <c r="S125" s="24"/>
      <c r="T125" s="17" t="str">
        <f t="shared" si="7"/>
        <v>PoT</v>
      </c>
      <c r="U125" s="17"/>
      <c r="V125" s="18"/>
      <c r="W125" s="18"/>
      <c r="X125" s="19"/>
      <c r="Y125" s="17"/>
      <c r="Z125" s="141">
        <v>42521</v>
      </c>
      <c r="AA125" s="25" t="s">
        <v>5230</v>
      </c>
      <c r="AB125" s="137"/>
      <c r="AC125" s="137"/>
      <c r="AD125" s="137"/>
      <c r="AE125" s="137"/>
      <c r="AF125" s="137"/>
      <c r="AG125" s="137"/>
      <c r="AH125" s="137"/>
      <c r="AI125" s="137"/>
      <c r="AJ125" s="137"/>
    </row>
    <row r="126" spans="1:36" s="22" customFormat="1" x14ac:dyDescent="0.25">
      <c r="A126" s="131" t="s">
        <v>5231</v>
      </c>
      <c r="B126" s="132" t="s">
        <v>4967</v>
      </c>
      <c r="C126" s="132"/>
      <c r="D126" s="132" t="s">
        <v>4947</v>
      </c>
      <c r="E126" s="132" t="s">
        <v>5232</v>
      </c>
      <c r="F126" s="138"/>
      <c r="G126" s="138"/>
      <c r="H126" s="138"/>
      <c r="I126" s="138"/>
      <c r="J126" s="138"/>
      <c r="K126" s="138"/>
      <c r="L126" s="27"/>
      <c r="M126" s="134">
        <v>42507</v>
      </c>
      <c r="N126" s="134">
        <v>42566</v>
      </c>
      <c r="O126" s="132"/>
      <c r="P126" s="134"/>
      <c r="Q126" s="132"/>
      <c r="R126" s="13"/>
      <c r="S126" s="13"/>
      <c r="T126" s="17" t="str">
        <f t="shared" si="7"/>
        <v>CON</v>
      </c>
      <c r="U126" s="17"/>
      <c r="V126" s="18"/>
      <c r="W126" s="18"/>
      <c r="X126" s="19"/>
      <c r="Y126" s="17"/>
      <c r="Z126" s="135">
        <v>42523</v>
      </c>
      <c r="AA126" s="28" t="s">
        <v>5233</v>
      </c>
      <c r="AB126" s="137"/>
      <c r="AC126" s="137"/>
      <c r="AD126" s="137"/>
      <c r="AE126" s="137"/>
      <c r="AF126" s="137"/>
      <c r="AG126" s="137"/>
      <c r="AH126" s="137"/>
      <c r="AI126" s="137"/>
      <c r="AJ126" s="137"/>
    </row>
    <row r="127" spans="1:36" s="22" customFormat="1" x14ac:dyDescent="0.25">
      <c r="A127" s="159" t="s">
        <v>5234</v>
      </c>
      <c r="B127" s="132" t="s">
        <v>775</v>
      </c>
      <c r="C127" s="132"/>
      <c r="D127" s="132"/>
      <c r="E127" s="132"/>
      <c r="F127" s="138"/>
      <c r="G127" s="138"/>
      <c r="H127" s="138"/>
      <c r="I127" s="138"/>
      <c r="J127" s="138"/>
      <c r="K127" s="138"/>
      <c r="L127" s="27"/>
      <c r="M127" s="139">
        <v>42467</v>
      </c>
      <c r="N127" s="134"/>
      <c r="O127" s="132"/>
      <c r="P127" s="134"/>
      <c r="Q127" s="132"/>
      <c r="R127" s="13"/>
      <c r="S127" s="13"/>
      <c r="T127" s="17" t="str">
        <f t="shared" si="7"/>
        <v/>
      </c>
      <c r="U127" s="17"/>
      <c r="V127" s="18"/>
      <c r="W127" s="18"/>
      <c r="X127" s="19"/>
      <c r="Y127" s="17"/>
      <c r="Z127" s="135"/>
      <c r="AA127" s="28" t="s">
        <v>5042</v>
      </c>
      <c r="AB127" s="137"/>
      <c r="AC127" s="137"/>
      <c r="AD127" s="137"/>
      <c r="AE127" s="137"/>
      <c r="AF127" s="137"/>
      <c r="AG127" s="137"/>
      <c r="AH127" s="137"/>
      <c r="AI127" s="137"/>
      <c r="AJ127" s="137"/>
    </row>
    <row r="128" spans="1:36" s="22" customFormat="1" x14ac:dyDescent="0.25">
      <c r="A128" s="136" t="s">
        <v>5235</v>
      </c>
      <c r="B128" s="70" t="s">
        <v>4985</v>
      </c>
      <c r="C128" s="70"/>
      <c r="D128" s="70" t="s">
        <v>4986</v>
      </c>
      <c r="E128" s="137" t="s">
        <v>4953</v>
      </c>
      <c r="F128" s="133"/>
      <c r="G128" s="133"/>
      <c r="H128" s="133"/>
      <c r="I128" s="133"/>
      <c r="J128" s="133"/>
      <c r="K128" s="133"/>
      <c r="L128" s="23"/>
      <c r="M128" s="139">
        <v>42496</v>
      </c>
      <c r="N128" s="139">
        <v>42496</v>
      </c>
      <c r="O128" s="139"/>
      <c r="P128" s="137"/>
      <c r="Q128" s="137"/>
      <c r="R128" s="34"/>
      <c r="S128" s="34"/>
      <c r="T128" s="17" t="str">
        <f t="shared" si="7"/>
        <v>CON</v>
      </c>
      <c r="U128" s="17"/>
      <c r="V128" s="18"/>
      <c r="W128" s="18"/>
      <c r="X128" s="19"/>
      <c r="Y128" s="17"/>
      <c r="Z128" s="141">
        <v>42506</v>
      </c>
      <c r="AA128" s="25" t="s">
        <v>4987</v>
      </c>
      <c r="AB128" s="137"/>
      <c r="AC128" s="137"/>
      <c r="AD128" s="137"/>
      <c r="AE128" s="137"/>
      <c r="AF128" s="137"/>
      <c r="AG128" s="137"/>
      <c r="AH128" s="137"/>
      <c r="AI128" s="137"/>
      <c r="AJ128" s="137"/>
    </row>
    <row r="129" spans="1:36" s="22" customFormat="1" x14ac:dyDescent="0.25">
      <c r="A129" s="136" t="s">
        <v>5236</v>
      </c>
      <c r="B129" s="70" t="s">
        <v>4985</v>
      </c>
      <c r="C129" s="70"/>
      <c r="D129" s="70" t="s">
        <v>4986</v>
      </c>
      <c r="E129" s="137" t="s">
        <v>4953</v>
      </c>
      <c r="F129" s="138"/>
      <c r="G129" s="138"/>
      <c r="H129" s="138"/>
      <c r="I129" s="138"/>
      <c r="J129" s="138"/>
      <c r="K129" s="138"/>
      <c r="L129" s="39"/>
      <c r="M129" s="139">
        <v>42496</v>
      </c>
      <c r="N129" s="139">
        <v>42496</v>
      </c>
      <c r="O129" s="137"/>
      <c r="P129" s="137"/>
      <c r="Q129" s="137"/>
      <c r="R129" s="24"/>
      <c r="S129" s="24"/>
      <c r="T129" s="17" t="str">
        <f t="shared" si="7"/>
        <v>CON</v>
      </c>
      <c r="U129" s="17"/>
      <c r="V129" s="18"/>
      <c r="W129" s="18"/>
      <c r="X129" s="19"/>
      <c r="Y129" s="17"/>
      <c r="Z129" s="135">
        <v>42506</v>
      </c>
      <c r="AA129" s="25" t="s">
        <v>4987</v>
      </c>
      <c r="AB129" s="137"/>
      <c r="AC129" s="137"/>
      <c r="AD129" s="137"/>
      <c r="AE129" s="137"/>
      <c r="AF129" s="137"/>
      <c r="AG129" s="137"/>
      <c r="AH129" s="137"/>
      <c r="AI129" s="137"/>
      <c r="AJ129" s="137"/>
    </row>
    <row r="130" spans="1:36" s="22" customFormat="1" x14ac:dyDescent="0.25">
      <c r="A130" s="136" t="s">
        <v>5237</v>
      </c>
      <c r="B130" s="70" t="s">
        <v>4957</v>
      </c>
      <c r="C130" s="70"/>
      <c r="D130" s="70" t="s">
        <v>4953</v>
      </c>
      <c r="E130" s="137"/>
      <c r="F130" s="138"/>
      <c r="G130" s="138"/>
      <c r="H130" s="138"/>
      <c r="I130" s="138"/>
      <c r="J130" s="138"/>
      <c r="K130" s="138"/>
      <c r="L130" s="23" t="s">
        <v>4954</v>
      </c>
      <c r="M130" s="139">
        <v>42422</v>
      </c>
      <c r="N130" s="137"/>
      <c r="O130" s="137"/>
      <c r="P130" s="137"/>
      <c r="Q130" s="137"/>
      <c r="R130" s="24"/>
      <c r="S130" s="24"/>
      <c r="T130" s="17" t="str">
        <f t="shared" si="7"/>
        <v/>
      </c>
      <c r="U130" s="17"/>
      <c r="V130" s="18"/>
      <c r="W130" s="18"/>
      <c r="X130" s="19"/>
      <c r="Y130" s="17">
        <v>2</v>
      </c>
      <c r="Z130" s="135">
        <v>42461</v>
      </c>
      <c r="AA130" s="25" t="s">
        <v>4955</v>
      </c>
      <c r="AB130" s="137"/>
      <c r="AC130" s="137"/>
      <c r="AD130" s="137"/>
      <c r="AE130" s="137"/>
      <c r="AF130" s="137"/>
      <c r="AG130" s="137"/>
      <c r="AH130" s="137"/>
      <c r="AI130" s="137"/>
      <c r="AJ130" s="137"/>
    </row>
    <row r="131" spans="1:36" s="22" customFormat="1" x14ac:dyDescent="0.25">
      <c r="A131" s="136" t="s">
        <v>5238</v>
      </c>
      <c r="B131" s="70" t="s">
        <v>377</v>
      </c>
      <c r="C131" s="70"/>
      <c r="D131" s="70" t="s">
        <v>5239</v>
      </c>
      <c r="E131" s="137" t="s">
        <v>5240</v>
      </c>
      <c r="F131" s="138"/>
      <c r="G131" s="138"/>
      <c r="H131" s="138"/>
      <c r="I131" s="138"/>
      <c r="J131" s="138"/>
      <c r="K131" s="138"/>
      <c r="L131" s="23"/>
      <c r="M131" s="139">
        <v>42515</v>
      </c>
      <c r="N131" s="139">
        <v>42515</v>
      </c>
      <c r="O131" s="139">
        <v>42515</v>
      </c>
      <c r="P131" s="139">
        <v>42515</v>
      </c>
      <c r="Q131" s="137"/>
      <c r="R131" s="24"/>
      <c r="S131" s="24"/>
      <c r="T131" s="17" t="str">
        <f t="shared" si="7"/>
        <v>PoT</v>
      </c>
      <c r="U131" s="17"/>
      <c r="V131" s="18"/>
      <c r="W131" s="18"/>
      <c r="X131" s="19"/>
      <c r="Y131" s="17"/>
      <c r="Z131" s="135">
        <v>42522</v>
      </c>
      <c r="AA131" s="25"/>
      <c r="AB131" s="137"/>
      <c r="AC131" s="137"/>
      <c r="AD131" s="137"/>
      <c r="AE131" s="137"/>
      <c r="AF131" s="137"/>
      <c r="AG131" s="137"/>
      <c r="AH131" s="137"/>
      <c r="AI131" s="137"/>
      <c r="AJ131" s="137"/>
    </row>
    <row r="132" spans="1:36" s="22" customFormat="1" x14ac:dyDescent="0.25">
      <c r="A132" s="136" t="s">
        <v>5241</v>
      </c>
      <c r="B132" s="70" t="s">
        <v>5242</v>
      </c>
      <c r="C132" s="70"/>
      <c r="D132" s="70" t="s">
        <v>4982</v>
      </c>
      <c r="E132" s="137"/>
      <c r="F132" s="138"/>
      <c r="G132" s="138"/>
      <c r="H132" s="138"/>
      <c r="I132" s="138"/>
      <c r="J132" s="138"/>
      <c r="K132" s="138"/>
      <c r="L132" s="23"/>
      <c r="M132" s="139">
        <v>42431</v>
      </c>
      <c r="N132" s="139">
        <v>42439</v>
      </c>
      <c r="O132" s="139">
        <v>42465</v>
      </c>
      <c r="P132" s="137"/>
      <c r="Q132" s="137"/>
      <c r="R132" s="24"/>
      <c r="S132" s="24"/>
      <c r="T132" s="17" t="str">
        <f t="shared" si="7"/>
        <v>DEM</v>
      </c>
      <c r="U132" s="17"/>
      <c r="V132" s="18"/>
      <c r="W132" s="18"/>
      <c r="X132" s="19"/>
      <c r="Y132" s="17">
        <v>2</v>
      </c>
      <c r="Z132" s="141">
        <v>42465</v>
      </c>
      <c r="AA132" s="25" t="s">
        <v>5243</v>
      </c>
      <c r="AB132" s="137"/>
      <c r="AC132" s="137"/>
      <c r="AD132" s="137"/>
      <c r="AE132" s="137"/>
      <c r="AF132" s="137"/>
      <c r="AG132" s="137"/>
      <c r="AH132" s="137"/>
      <c r="AI132" s="137"/>
      <c r="AJ132" s="137"/>
    </row>
    <row r="133" spans="1:36" s="22" customFormat="1" x14ac:dyDescent="0.25">
      <c r="A133" s="136" t="s">
        <v>5244</v>
      </c>
      <c r="B133" s="70" t="s">
        <v>5148</v>
      </c>
      <c r="C133" s="70"/>
      <c r="D133" s="70" t="s">
        <v>4982</v>
      </c>
      <c r="E133" s="137"/>
      <c r="F133" s="138"/>
      <c r="G133" s="138"/>
      <c r="H133" s="138"/>
      <c r="I133" s="138"/>
      <c r="J133" s="138"/>
      <c r="K133" s="138"/>
      <c r="L133" s="38" t="s">
        <v>4949</v>
      </c>
      <c r="M133" s="139">
        <v>42326</v>
      </c>
      <c r="N133" s="139">
        <v>42321</v>
      </c>
      <c r="O133" s="137"/>
      <c r="P133" s="137"/>
      <c r="Q133" s="137"/>
      <c r="R133" s="24"/>
      <c r="S133" s="24"/>
      <c r="T133" s="17" t="str">
        <f t="shared" si="7"/>
        <v>CON</v>
      </c>
      <c r="U133" s="17"/>
      <c r="V133" s="18"/>
      <c r="W133" s="18"/>
      <c r="X133" s="19"/>
      <c r="Y133" s="17">
        <v>2</v>
      </c>
      <c r="Z133" s="141">
        <v>42326</v>
      </c>
      <c r="AA133" s="25" t="s">
        <v>5245</v>
      </c>
      <c r="AB133" s="137"/>
      <c r="AC133" s="137"/>
      <c r="AD133" s="137"/>
      <c r="AE133" s="137"/>
      <c r="AF133" s="137"/>
      <c r="AG133" s="137"/>
      <c r="AH133" s="137"/>
      <c r="AI133" s="137"/>
      <c r="AJ133" s="137"/>
    </row>
    <row r="134" spans="1:36" s="22" customFormat="1" x14ac:dyDescent="0.25">
      <c r="A134" s="136" t="s">
        <v>5246</v>
      </c>
      <c r="B134" s="70" t="s">
        <v>4957</v>
      </c>
      <c r="C134" s="70"/>
      <c r="D134" s="70" t="s">
        <v>5091</v>
      </c>
      <c r="E134" s="70" t="s">
        <v>5247</v>
      </c>
      <c r="F134" s="138"/>
      <c r="G134" s="138"/>
      <c r="H134" s="138"/>
      <c r="I134" s="138"/>
      <c r="J134" s="138"/>
      <c r="K134" s="138"/>
      <c r="L134" s="23"/>
      <c r="M134" s="139">
        <v>42506</v>
      </c>
      <c r="N134" s="139">
        <v>42506</v>
      </c>
      <c r="O134" s="137"/>
      <c r="P134" s="137"/>
      <c r="Q134" s="137"/>
      <c r="R134" s="24"/>
      <c r="S134" s="24"/>
      <c r="T134" s="17" t="str">
        <f t="shared" si="7"/>
        <v>CON</v>
      </c>
      <c r="U134" s="17"/>
      <c r="V134" s="18"/>
      <c r="W134" s="18"/>
      <c r="X134" s="19"/>
      <c r="Y134" s="17"/>
      <c r="Z134" s="135">
        <v>42509</v>
      </c>
      <c r="AA134" s="25" t="s">
        <v>5248</v>
      </c>
      <c r="AB134" s="132"/>
      <c r="AC134" s="132"/>
      <c r="AD134" s="132"/>
      <c r="AE134" s="132"/>
      <c r="AF134" s="132"/>
      <c r="AG134" s="132"/>
      <c r="AH134" s="132"/>
      <c r="AI134" s="132"/>
      <c r="AJ134" s="132"/>
    </row>
    <row r="135" spans="1:36" s="22" customFormat="1" x14ac:dyDescent="0.25">
      <c r="A135" s="136" t="s">
        <v>5249</v>
      </c>
      <c r="B135" s="70" t="s">
        <v>4952</v>
      </c>
      <c r="C135" s="70"/>
      <c r="D135" s="70" t="s">
        <v>4953</v>
      </c>
      <c r="E135" s="137"/>
      <c r="F135" s="138"/>
      <c r="G135" s="138"/>
      <c r="H135" s="138"/>
      <c r="I135" s="138"/>
      <c r="J135" s="138"/>
      <c r="K135" s="138"/>
      <c r="L135" s="23" t="s">
        <v>4949</v>
      </c>
      <c r="M135" s="139">
        <v>42357</v>
      </c>
      <c r="N135" s="139">
        <v>42481</v>
      </c>
      <c r="O135" s="137"/>
      <c r="P135" s="137"/>
      <c r="Q135" s="137"/>
      <c r="R135" s="24"/>
      <c r="S135" s="24"/>
      <c r="T135" s="17" t="str">
        <f t="shared" si="7"/>
        <v>CON</v>
      </c>
      <c r="U135" s="17"/>
      <c r="V135" s="18"/>
      <c r="W135" s="18"/>
      <c r="X135" s="19"/>
      <c r="Y135" s="17">
        <v>2</v>
      </c>
      <c r="Z135" s="135">
        <v>42481</v>
      </c>
      <c r="AA135" s="25" t="s">
        <v>5250</v>
      </c>
      <c r="AB135" s="132"/>
      <c r="AC135" s="132"/>
      <c r="AD135" s="132"/>
      <c r="AE135" s="132"/>
      <c r="AF135" s="132"/>
      <c r="AG135" s="132"/>
      <c r="AH135" s="132"/>
      <c r="AI135" s="132"/>
      <c r="AJ135" s="132"/>
    </row>
    <row r="136" spans="1:36" s="22" customFormat="1" x14ac:dyDescent="0.25">
      <c r="A136" s="136" t="s">
        <v>5251</v>
      </c>
      <c r="B136" s="70" t="s">
        <v>5252</v>
      </c>
      <c r="C136" s="70"/>
      <c r="D136" s="70" t="s">
        <v>5253</v>
      </c>
      <c r="E136" s="137"/>
      <c r="F136" s="138"/>
      <c r="G136" s="138"/>
      <c r="H136" s="138"/>
      <c r="I136" s="138"/>
      <c r="J136" s="138"/>
      <c r="K136" s="138"/>
      <c r="L136" s="23"/>
      <c r="M136" s="139">
        <v>42450</v>
      </c>
      <c r="N136" s="137"/>
      <c r="O136" s="137"/>
      <c r="P136" s="137"/>
      <c r="Q136" s="137"/>
      <c r="R136" s="24"/>
      <c r="S136" s="24"/>
      <c r="T136" s="17" t="str">
        <f t="shared" si="7"/>
        <v/>
      </c>
      <c r="U136" s="17"/>
      <c r="V136" s="18"/>
      <c r="W136" s="18"/>
      <c r="X136" s="19"/>
      <c r="Y136" s="17">
        <v>2</v>
      </c>
      <c r="Z136" s="141">
        <v>42450</v>
      </c>
      <c r="AA136" s="25" t="s">
        <v>5254</v>
      </c>
      <c r="AB136" s="132"/>
      <c r="AC136" s="132"/>
      <c r="AD136" s="132"/>
      <c r="AE136" s="132"/>
      <c r="AF136" s="132"/>
      <c r="AG136" s="132"/>
      <c r="AH136" s="132"/>
      <c r="AI136" s="132"/>
      <c r="AJ136" s="132"/>
    </row>
    <row r="137" spans="1:36" s="22" customFormat="1" x14ac:dyDescent="0.25">
      <c r="A137" s="136" t="s">
        <v>5255</v>
      </c>
      <c r="B137" s="70" t="s">
        <v>377</v>
      </c>
      <c r="C137" s="70"/>
      <c r="D137" s="70" t="s">
        <v>4953</v>
      </c>
      <c r="E137" s="137"/>
      <c r="F137" s="138"/>
      <c r="G137" s="138"/>
      <c r="H137" s="138"/>
      <c r="I137" s="138"/>
      <c r="J137" s="138"/>
      <c r="K137" s="138"/>
      <c r="L137" s="23" t="s">
        <v>4949</v>
      </c>
      <c r="M137" s="139">
        <v>42451</v>
      </c>
      <c r="N137" s="137"/>
      <c r="O137" s="137"/>
      <c r="P137" s="137"/>
      <c r="Q137" s="137"/>
      <c r="R137" s="24"/>
      <c r="S137" s="24"/>
      <c r="T137" s="17" t="str">
        <f t="shared" si="7"/>
        <v/>
      </c>
      <c r="U137" s="17"/>
      <c r="V137" s="18"/>
      <c r="W137" s="18"/>
      <c r="X137" s="19"/>
      <c r="Y137" s="17">
        <v>2</v>
      </c>
      <c r="Z137" s="135">
        <v>42461</v>
      </c>
      <c r="AA137" s="25" t="s">
        <v>5256</v>
      </c>
      <c r="AB137" s="132"/>
      <c r="AC137" s="132"/>
      <c r="AD137" s="132"/>
      <c r="AE137" s="132"/>
      <c r="AF137" s="132"/>
      <c r="AG137" s="132"/>
      <c r="AH137" s="132"/>
      <c r="AI137" s="132"/>
      <c r="AJ137" s="132"/>
    </row>
    <row r="138" spans="1:36" s="22" customFormat="1" x14ac:dyDescent="0.25">
      <c r="A138" s="136" t="s">
        <v>5257</v>
      </c>
      <c r="B138" s="70" t="s">
        <v>4967</v>
      </c>
      <c r="C138" s="8"/>
      <c r="D138" s="8" t="s">
        <v>4947</v>
      </c>
      <c r="E138" s="24" t="s">
        <v>5258</v>
      </c>
      <c r="F138" s="45"/>
      <c r="G138" s="45"/>
      <c r="H138" s="45"/>
      <c r="I138" s="45"/>
      <c r="J138" s="45"/>
      <c r="K138" s="45"/>
      <c r="L138" s="6" t="s">
        <v>4949</v>
      </c>
      <c r="M138" s="34">
        <v>42381</v>
      </c>
      <c r="N138" s="34">
        <v>42403</v>
      </c>
      <c r="O138" s="24"/>
      <c r="P138" s="24"/>
      <c r="Q138" s="24"/>
      <c r="R138" s="24"/>
      <c r="S138" s="24"/>
      <c r="T138" s="17" t="str">
        <f t="shared" si="7"/>
        <v>CON</v>
      </c>
      <c r="U138" s="17"/>
      <c r="V138" s="18"/>
      <c r="W138" s="18"/>
      <c r="X138" s="19"/>
      <c r="Y138" s="17">
        <v>2</v>
      </c>
      <c r="Z138" s="53">
        <v>42384</v>
      </c>
      <c r="AA138" s="41" t="s">
        <v>5259</v>
      </c>
      <c r="AB138" s="132"/>
      <c r="AC138" s="132"/>
      <c r="AD138" s="132"/>
      <c r="AE138" s="132"/>
      <c r="AF138" s="132"/>
      <c r="AG138" s="132"/>
      <c r="AH138" s="132"/>
      <c r="AI138" s="132"/>
      <c r="AJ138" s="132"/>
    </row>
    <row r="139" spans="1:36" s="22" customFormat="1" ht="30" x14ac:dyDescent="0.25">
      <c r="A139" s="136" t="s">
        <v>5260</v>
      </c>
      <c r="B139" s="70" t="s">
        <v>4952</v>
      </c>
      <c r="C139" s="8"/>
      <c r="D139" s="8" t="s">
        <v>4993</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5261</v>
      </c>
      <c r="AB139" s="137"/>
      <c r="AC139" s="137"/>
      <c r="AD139" s="137"/>
      <c r="AE139" s="137"/>
      <c r="AF139" s="137"/>
      <c r="AG139" s="137"/>
      <c r="AH139" s="137"/>
      <c r="AI139" s="137"/>
      <c r="AJ139" s="137"/>
    </row>
    <row r="140" spans="1:36" s="22" customFormat="1" x14ac:dyDescent="0.25">
      <c r="A140" s="136" t="s">
        <v>4576</v>
      </c>
      <c r="B140" s="70" t="s">
        <v>4946</v>
      </c>
      <c r="C140" s="70"/>
      <c r="D140" s="132" t="s">
        <v>4947</v>
      </c>
      <c r="E140" s="132" t="s">
        <v>4948</v>
      </c>
      <c r="F140" s="133"/>
      <c r="G140" s="133"/>
      <c r="H140" s="133"/>
      <c r="I140" s="133"/>
      <c r="J140" s="133"/>
      <c r="K140" s="133"/>
      <c r="L140" s="27" t="s">
        <v>4949</v>
      </c>
      <c r="M140" s="134">
        <v>42481</v>
      </c>
      <c r="N140" s="134">
        <v>42481</v>
      </c>
      <c r="O140" s="134">
        <v>42481</v>
      </c>
      <c r="P140" s="134">
        <v>42481</v>
      </c>
      <c r="Q140" s="134"/>
      <c r="R140" s="16"/>
      <c r="S140" s="16"/>
      <c r="T140" s="17" t="str">
        <f t="shared" si="7"/>
        <v>PoT</v>
      </c>
      <c r="U140" s="17"/>
      <c r="V140" s="18"/>
      <c r="W140" s="18"/>
      <c r="X140" s="19"/>
      <c r="Y140" s="17"/>
      <c r="Z140" s="135">
        <v>42481</v>
      </c>
      <c r="AA140" s="28" t="s">
        <v>4950</v>
      </c>
      <c r="AB140" s="137"/>
      <c r="AC140" s="137"/>
      <c r="AD140" s="137"/>
      <c r="AE140" s="137"/>
      <c r="AF140" s="137"/>
      <c r="AG140" s="137"/>
      <c r="AH140" s="137"/>
      <c r="AI140" s="137"/>
      <c r="AJ140" s="137"/>
    </row>
    <row r="141" spans="1:36" s="22" customFormat="1" x14ac:dyDescent="0.25">
      <c r="A141" s="136" t="s">
        <v>5262</v>
      </c>
      <c r="B141" s="70" t="s">
        <v>377</v>
      </c>
      <c r="C141" s="70"/>
      <c r="D141" s="132" t="s">
        <v>5239</v>
      </c>
      <c r="E141" s="132" t="s">
        <v>5240</v>
      </c>
      <c r="F141" s="133"/>
      <c r="G141" s="133"/>
      <c r="H141" s="133"/>
      <c r="I141" s="133"/>
      <c r="J141" s="133"/>
      <c r="K141" s="133"/>
      <c r="L141" s="27"/>
      <c r="M141" s="134">
        <v>42513</v>
      </c>
      <c r="N141" s="134">
        <v>42513</v>
      </c>
      <c r="O141" s="134">
        <v>42513</v>
      </c>
      <c r="P141" s="134"/>
      <c r="Q141" s="134"/>
      <c r="R141" s="16"/>
      <c r="S141" s="16"/>
      <c r="T141" s="17" t="str">
        <f t="shared" si="7"/>
        <v>DEM</v>
      </c>
      <c r="U141" s="17"/>
      <c r="V141" s="18"/>
      <c r="W141" s="18"/>
      <c r="X141" s="19"/>
      <c r="Y141" s="17"/>
      <c r="Z141" s="135">
        <v>42522</v>
      </c>
      <c r="AA141" s="28" t="s">
        <v>5263</v>
      </c>
      <c r="AB141" s="137"/>
      <c r="AC141" s="137"/>
      <c r="AD141" s="137"/>
      <c r="AE141" s="137"/>
      <c r="AF141" s="137"/>
      <c r="AG141" s="137"/>
      <c r="AH141" s="137"/>
      <c r="AI141" s="137"/>
      <c r="AJ141" s="137"/>
    </row>
    <row r="142" spans="1:36" s="22" customFormat="1" x14ac:dyDescent="0.25">
      <c r="A142" s="136" t="s">
        <v>5264</v>
      </c>
      <c r="B142" s="70" t="s">
        <v>4967</v>
      </c>
      <c r="C142" s="70"/>
      <c r="D142" s="132" t="s">
        <v>5265</v>
      </c>
      <c r="E142" s="132"/>
      <c r="F142" s="133"/>
      <c r="G142" s="133"/>
      <c r="H142" s="133"/>
      <c r="I142" s="133"/>
      <c r="J142" s="133"/>
      <c r="K142" s="133"/>
      <c r="L142" s="27"/>
      <c r="M142" s="134">
        <v>42493</v>
      </c>
      <c r="N142" s="134"/>
      <c r="O142" s="134"/>
      <c r="P142" s="134"/>
      <c r="Q142" s="134"/>
      <c r="R142" s="16"/>
      <c r="S142" s="16"/>
      <c r="T142" s="17" t="str">
        <f t="shared" si="7"/>
        <v/>
      </c>
      <c r="U142" s="17"/>
      <c r="V142" s="18"/>
      <c r="W142" s="18"/>
      <c r="X142" s="19"/>
      <c r="Y142" s="17"/>
      <c r="Z142" s="135">
        <v>42493</v>
      </c>
      <c r="AA142" s="28" t="s">
        <v>5266</v>
      </c>
      <c r="AB142" s="137"/>
      <c r="AC142" s="137"/>
      <c r="AD142" s="137"/>
      <c r="AE142" s="137"/>
      <c r="AF142" s="137"/>
      <c r="AG142" s="137"/>
      <c r="AH142" s="137"/>
      <c r="AI142" s="137"/>
      <c r="AJ142" s="137"/>
    </row>
    <row r="143" spans="1:36" s="22" customFormat="1" x14ac:dyDescent="0.25">
      <c r="A143" s="131" t="s">
        <v>5267</v>
      </c>
      <c r="B143" s="132" t="s">
        <v>4967</v>
      </c>
      <c r="C143" s="132"/>
      <c r="D143" s="132" t="s">
        <v>4982</v>
      </c>
      <c r="E143" s="132" t="s">
        <v>5037</v>
      </c>
      <c r="F143" s="138"/>
      <c r="G143" s="138"/>
      <c r="H143" s="138"/>
      <c r="I143" s="138"/>
      <c r="J143" s="138"/>
      <c r="K143" s="138"/>
      <c r="L143" s="27" t="s">
        <v>4949</v>
      </c>
      <c r="M143" s="134">
        <v>42261</v>
      </c>
      <c r="N143" s="134">
        <v>42326</v>
      </c>
      <c r="O143" s="134">
        <v>42452</v>
      </c>
      <c r="P143" s="132"/>
      <c r="Q143" s="132"/>
      <c r="R143" s="13"/>
      <c r="S143" s="13"/>
      <c r="T143" s="17" t="str">
        <f t="shared" si="7"/>
        <v>DEM</v>
      </c>
      <c r="U143" s="17"/>
      <c r="V143" s="18"/>
      <c r="W143" s="18"/>
      <c r="X143" s="19"/>
      <c r="Y143" s="17">
        <v>2</v>
      </c>
      <c r="Z143" s="135">
        <v>42452</v>
      </c>
      <c r="AA143" s="28" t="s">
        <v>5268</v>
      </c>
      <c r="AB143" s="137"/>
      <c r="AC143" s="137"/>
      <c r="AD143" s="137"/>
      <c r="AE143" s="137"/>
      <c r="AF143" s="137"/>
      <c r="AG143" s="137"/>
      <c r="AH143" s="137"/>
      <c r="AI143" s="137"/>
      <c r="AJ143" s="137"/>
    </row>
    <row r="144" spans="1:36" s="22" customFormat="1" x14ac:dyDescent="0.25">
      <c r="A144" s="131" t="s">
        <v>5269</v>
      </c>
      <c r="B144" s="132" t="s">
        <v>5270</v>
      </c>
      <c r="C144" s="132"/>
      <c r="D144" s="132" t="s">
        <v>4982</v>
      </c>
      <c r="E144" s="132"/>
      <c r="F144" s="133"/>
      <c r="G144" s="133"/>
      <c r="H144" s="133"/>
      <c r="I144" s="133"/>
      <c r="J144" s="133"/>
      <c r="K144" s="133"/>
      <c r="L144" s="27"/>
      <c r="M144" s="134">
        <v>42451</v>
      </c>
      <c r="N144" s="134"/>
      <c r="O144" s="132"/>
      <c r="P144" s="132"/>
      <c r="Q144" s="132"/>
      <c r="R144" s="13"/>
      <c r="S144" s="13"/>
      <c r="T144" s="17" t="str">
        <f t="shared" si="7"/>
        <v/>
      </c>
      <c r="U144" s="17"/>
      <c r="V144" s="18"/>
      <c r="W144" s="18"/>
      <c r="X144" s="19"/>
      <c r="Y144" s="17">
        <v>2</v>
      </c>
      <c r="Z144" s="135">
        <v>42451</v>
      </c>
      <c r="AA144" s="28" t="s">
        <v>5271</v>
      </c>
      <c r="AB144" s="137"/>
      <c r="AC144" s="137"/>
      <c r="AD144" s="137"/>
      <c r="AE144" s="137"/>
      <c r="AF144" s="137"/>
      <c r="AG144" s="137"/>
      <c r="AH144" s="137"/>
      <c r="AI144" s="137"/>
      <c r="AJ144" s="137"/>
    </row>
    <row r="145" spans="1:30" s="22" customFormat="1" x14ac:dyDescent="0.25">
      <c r="A145" s="131" t="s">
        <v>5272</v>
      </c>
      <c r="B145" s="132" t="s">
        <v>124</v>
      </c>
      <c r="C145" s="132"/>
      <c r="D145" s="132" t="s">
        <v>4953</v>
      </c>
      <c r="E145" s="132"/>
      <c r="F145" s="133"/>
      <c r="G145" s="133"/>
      <c r="H145" s="133"/>
      <c r="I145" s="133"/>
      <c r="J145" s="133"/>
      <c r="K145" s="133"/>
      <c r="L145" s="27"/>
      <c r="M145" s="134">
        <v>42460</v>
      </c>
      <c r="N145" s="134">
        <v>42460</v>
      </c>
      <c r="O145" s="134">
        <v>42520</v>
      </c>
      <c r="P145" s="132"/>
      <c r="Q145" s="132"/>
      <c r="R145" s="13"/>
      <c r="S145" s="13"/>
      <c r="T145" s="17" t="str">
        <f t="shared" si="7"/>
        <v>DEM</v>
      </c>
      <c r="U145" s="17"/>
      <c r="V145" s="18"/>
      <c r="W145" s="18"/>
      <c r="X145" s="19"/>
      <c r="Y145" s="17">
        <v>2</v>
      </c>
      <c r="Z145" s="135">
        <v>42522</v>
      </c>
      <c r="AA145" s="28" t="s">
        <v>5273</v>
      </c>
      <c r="AB145" s="137"/>
      <c r="AC145" s="137"/>
      <c r="AD145" s="137"/>
    </row>
    <row r="146" spans="1:30" s="22" customFormat="1" x14ac:dyDescent="0.25">
      <c r="A146" s="131" t="s">
        <v>5274</v>
      </c>
      <c r="B146" s="132" t="s">
        <v>4967</v>
      </c>
      <c r="C146" s="132"/>
      <c r="D146" s="132" t="s">
        <v>5265</v>
      </c>
      <c r="E146" s="132" t="s">
        <v>5275</v>
      </c>
      <c r="F146" s="133"/>
      <c r="G146" s="133"/>
      <c r="H146" s="133"/>
      <c r="I146" s="133"/>
      <c r="J146" s="133"/>
      <c r="K146" s="133"/>
      <c r="L146" s="27"/>
      <c r="M146" s="134">
        <v>42465</v>
      </c>
      <c r="N146" s="134"/>
      <c r="O146" s="132"/>
      <c r="P146" s="132"/>
      <c r="Q146" s="132"/>
      <c r="R146" s="13"/>
      <c r="S146" s="13"/>
      <c r="T146" s="17" t="str">
        <f t="shared" si="7"/>
        <v/>
      </c>
      <c r="U146" s="17"/>
      <c r="V146" s="18"/>
      <c r="W146" s="18"/>
      <c r="X146" s="19"/>
      <c r="Y146" s="17">
        <v>2</v>
      </c>
      <c r="Z146" s="135">
        <v>42465</v>
      </c>
      <c r="AA146" s="28" t="s">
        <v>5276</v>
      </c>
      <c r="AB146" s="137"/>
      <c r="AC146" s="137"/>
      <c r="AD146" s="137"/>
    </row>
    <row r="147" spans="1:30" s="22" customFormat="1" x14ac:dyDescent="0.25">
      <c r="A147" s="131" t="s">
        <v>5277</v>
      </c>
      <c r="B147" s="132" t="s">
        <v>5113</v>
      </c>
      <c r="C147" s="132"/>
      <c r="D147" s="132" t="s">
        <v>5278</v>
      </c>
      <c r="E147" s="132"/>
      <c r="F147" s="133"/>
      <c r="G147" s="133"/>
      <c r="H147" s="133"/>
      <c r="I147" s="133"/>
      <c r="J147" s="133"/>
      <c r="K147" s="133"/>
      <c r="L147" s="27"/>
      <c r="M147" s="134">
        <v>42278</v>
      </c>
      <c r="N147" s="134">
        <v>42278</v>
      </c>
      <c r="O147" s="132"/>
      <c r="P147" s="132"/>
      <c r="Q147" s="132"/>
      <c r="R147" s="13"/>
      <c r="S147" s="13"/>
      <c r="T147" s="17" t="str">
        <f t="shared" si="7"/>
        <v>CON</v>
      </c>
      <c r="U147" s="17"/>
      <c r="V147" s="18"/>
      <c r="W147" s="18"/>
      <c r="X147" s="19"/>
      <c r="Y147" s="17">
        <v>2</v>
      </c>
      <c r="Z147" s="135">
        <v>42296</v>
      </c>
      <c r="AA147" s="28" t="s">
        <v>5279</v>
      </c>
      <c r="AB147" s="137"/>
      <c r="AC147" s="137"/>
      <c r="AD147" s="137"/>
    </row>
    <row r="148" spans="1:30" s="22" customFormat="1" x14ac:dyDescent="0.25">
      <c r="A148" s="131" t="s">
        <v>5280</v>
      </c>
      <c r="B148" s="132" t="s">
        <v>4946</v>
      </c>
      <c r="C148" s="132"/>
      <c r="D148" s="132" t="s">
        <v>4947</v>
      </c>
      <c r="E148" s="132" t="s">
        <v>4948</v>
      </c>
      <c r="F148" s="133"/>
      <c r="G148" s="133"/>
      <c r="H148" s="133"/>
      <c r="I148" s="133"/>
      <c r="J148" s="133"/>
      <c r="K148" s="133"/>
      <c r="L148" s="27" t="s">
        <v>4949</v>
      </c>
      <c r="M148" s="134">
        <v>42481</v>
      </c>
      <c r="N148" s="134">
        <v>42481</v>
      </c>
      <c r="O148" s="134">
        <v>42481</v>
      </c>
      <c r="P148" s="134">
        <v>42481</v>
      </c>
      <c r="Q148" s="134"/>
      <c r="R148" s="16"/>
      <c r="S148" s="16"/>
      <c r="T148" s="17" t="s">
        <v>4935</v>
      </c>
      <c r="U148" s="17"/>
      <c r="V148" s="18"/>
      <c r="W148" s="18"/>
      <c r="X148" s="19"/>
      <c r="Y148" s="17"/>
      <c r="Z148" s="135">
        <v>42481</v>
      </c>
      <c r="AA148" s="28" t="s">
        <v>4950</v>
      </c>
      <c r="AB148" s="137"/>
      <c r="AC148" s="137"/>
      <c r="AD148" s="137"/>
    </row>
    <row r="149" spans="1:30" s="22" customFormat="1" x14ac:dyDescent="0.25">
      <c r="A149" s="131" t="s">
        <v>5281</v>
      </c>
      <c r="B149" s="132" t="s">
        <v>4985</v>
      </c>
      <c r="C149" s="132"/>
      <c r="D149" s="132" t="s">
        <v>4986</v>
      </c>
      <c r="E149" s="132" t="s">
        <v>4953</v>
      </c>
      <c r="F149" s="133"/>
      <c r="G149" s="133"/>
      <c r="H149" s="133"/>
      <c r="I149" s="133"/>
      <c r="J149" s="133"/>
      <c r="K149" s="133"/>
      <c r="L149" s="27"/>
      <c r="M149" s="134">
        <v>42496</v>
      </c>
      <c r="N149" s="134">
        <v>42496</v>
      </c>
      <c r="O149" s="134"/>
      <c r="P149" s="134"/>
      <c r="Q149" s="134"/>
      <c r="R149" s="16"/>
      <c r="S149" s="16"/>
      <c r="T149" s="17" t="s">
        <v>4935</v>
      </c>
      <c r="U149" s="17"/>
      <c r="V149" s="18"/>
      <c r="W149" s="18"/>
      <c r="X149" s="19"/>
      <c r="Y149" s="17"/>
      <c r="Z149" s="135">
        <v>42506</v>
      </c>
      <c r="AA149" s="28" t="s">
        <v>4987</v>
      </c>
      <c r="AB149" s="137"/>
      <c r="AC149" s="137"/>
      <c r="AD149" s="137"/>
    </row>
    <row r="150" spans="1:30" s="22" customFormat="1" x14ac:dyDescent="0.25">
      <c r="A150" s="131" t="s">
        <v>5282</v>
      </c>
      <c r="B150" s="132" t="s">
        <v>4957</v>
      </c>
      <c r="C150" s="132"/>
      <c r="D150" s="132" t="s">
        <v>5283</v>
      </c>
      <c r="E150" s="132"/>
      <c r="F150" s="133" t="s">
        <v>5045</v>
      </c>
      <c r="G150" s="133" t="s">
        <v>5046</v>
      </c>
      <c r="H150" s="133" t="s">
        <v>5047</v>
      </c>
      <c r="I150" s="133" t="s">
        <v>5048</v>
      </c>
      <c r="J150" s="133" t="s">
        <v>5284</v>
      </c>
      <c r="K150" s="133" t="s">
        <v>5285</v>
      </c>
      <c r="L150" s="27"/>
      <c r="M150" s="134">
        <v>42464</v>
      </c>
      <c r="N150" s="134">
        <v>42464</v>
      </c>
      <c r="O150" s="132"/>
      <c r="P150" s="132"/>
      <c r="Q150" s="132"/>
      <c r="R150" s="13"/>
      <c r="S150" s="13"/>
      <c r="T150" s="17" t="str">
        <f>IF(R150&lt;&gt;"","SIGNED",IF(Q150&lt;&gt;"","FP",IF(P150&lt;&gt;"","PoT",IF(O150&lt;&gt;"","DEM",IF(N150&lt;&gt;"","CON","")))))</f>
        <v>CON</v>
      </c>
      <c r="U150" s="17"/>
      <c r="V150" s="18"/>
      <c r="W150" s="18"/>
      <c r="X150" s="19"/>
      <c r="Y150" s="17">
        <v>2</v>
      </c>
      <c r="Z150" s="135">
        <v>42475</v>
      </c>
      <c r="AA150" s="28" t="s">
        <v>5286</v>
      </c>
      <c r="AB150" s="137"/>
      <c r="AC150" s="137"/>
      <c r="AD150" s="137"/>
    </row>
    <row r="151" spans="1:30" s="22" customFormat="1" x14ac:dyDescent="0.25">
      <c r="A151" s="136" t="s">
        <v>5287</v>
      </c>
      <c r="B151" s="70" t="s">
        <v>4999</v>
      </c>
      <c r="C151" s="70"/>
      <c r="D151" s="70" t="s">
        <v>4953</v>
      </c>
      <c r="E151" s="137"/>
      <c r="F151" s="133"/>
      <c r="G151" s="133"/>
      <c r="H151" s="133"/>
      <c r="I151" s="133"/>
      <c r="J151" s="133"/>
      <c r="K151" s="133"/>
      <c r="L151" s="23" t="s">
        <v>4954</v>
      </c>
      <c r="M151" s="139">
        <v>42357</v>
      </c>
      <c r="N151" s="137"/>
      <c r="O151" s="137"/>
      <c r="P151" s="137"/>
      <c r="Q151" s="137"/>
      <c r="R151" s="24"/>
      <c r="S151" s="24"/>
      <c r="T151" s="17" t="str">
        <f>IF(R151&lt;&gt;"","SIGNED",IF(Q151&lt;&gt;"","FP",IF(P151&lt;&gt;"","PoT",IF(O151&lt;&gt;"","DEM",IF(N151&lt;&gt;"","CON","")))))</f>
        <v/>
      </c>
      <c r="U151" s="17"/>
      <c r="V151" s="18"/>
      <c r="W151" s="18"/>
      <c r="X151" s="19"/>
      <c r="Y151" s="17">
        <v>2</v>
      </c>
      <c r="Z151" s="135">
        <v>42461</v>
      </c>
      <c r="AA151" s="25" t="s">
        <v>4955</v>
      </c>
      <c r="AB151" s="137"/>
      <c r="AC151" s="137"/>
      <c r="AD151" s="137" t="s">
        <v>5288</v>
      </c>
    </row>
    <row r="152" spans="1:30" s="22" customFormat="1" x14ac:dyDescent="0.25">
      <c r="A152" s="136" t="s">
        <v>5289</v>
      </c>
      <c r="B152" s="70" t="s">
        <v>5012</v>
      </c>
      <c r="C152" s="70"/>
      <c r="D152" s="70" t="s">
        <v>5013</v>
      </c>
      <c r="E152" s="137"/>
      <c r="F152" s="133"/>
      <c r="G152" s="133"/>
      <c r="H152" s="133"/>
      <c r="I152" s="133"/>
      <c r="J152" s="133"/>
      <c r="K152" s="133"/>
      <c r="L152" s="23"/>
      <c r="M152" s="139">
        <v>42447</v>
      </c>
      <c r="N152" s="137"/>
      <c r="O152" s="137"/>
      <c r="P152" s="137"/>
      <c r="Q152" s="137"/>
      <c r="R152" s="24"/>
      <c r="S152" s="24"/>
      <c r="T152" s="17" t="str">
        <f>IF(R152&lt;&gt;"","SIGNED",IF(Q152&lt;&gt;"","FP",IF(P152&lt;&gt;"","PoT",IF(O152&lt;&gt;"","DEM",IF(N152&lt;&gt;"","CON","")))))</f>
        <v/>
      </c>
      <c r="U152" s="17"/>
      <c r="V152" s="18"/>
      <c r="W152" s="18"/>
      <c r="X152" s="19"/>
      <c r="Y152" s="17">
        <v>2</v>
      </c>
      <c r="Z152" s="135">
        <v>42461</v>
      </c>
      <c r="AA152" s="25" t="s">
        <v>5290</v>
      </c>
      <c r="AB152" s="137"/>
      <c r="AC152" s="137"/>
      <c r="AD152" s="137"/>
    </row>
    <row r="153" spans="1:30" s="22" customFormat="1" x14ac:dyDescent="0.25">
      <c r="A153" s="136" t="s">
        <v>5291</v>
      </c>
      <c r="B153" s="70" t="s">
        <v>4967</v>
      </c>
      <c r="C153" s="70"/>
      <c r="D153" s="137" t="s">
        <v>5292</v>
      </c>
      <c r="E153" s="137" t="s">
        <v>5044</v>
      </c>
      <c r="F153" s="138"/>
      <c r="G153" s="138"/>
      <c r="H153" s="138"/>
      <c r="I153" s="138"/>
      <c r="J153" s="138"/>
      <c r="K153" s="138"/>
      <c r="L153" s="38" t="s">
        <v>4949</v>
      </c>
      <c r="M153" s="139">
        <v>42397</v>
      </c>
      <c r="N153" s="139">
        <v>42032</v>
      </c>
      <c r="O153" s="137"/>
      <c r="P153" s="137"/>
      <c r="Q153" s="137"/>
      <c r="R153" s="24"/>
      <c r="S153" s="24"/>
      <c r="T153" s="17" t="str">
        <f>IF(R153&lt;&gt;"","SIGNED",IF(Q153&lt;&gt;"","FP",IF(P153&lt;&gt;"","PoT",IF(O153&lt;&gt;"","DEM",IF(N153&lt;&gt;"","CON","")))))</f>
        <v>CON</v>
      </c>
      <c r="U153" s="17"/>
      <c r="V153" s="18"/>
      <c r="W153" s="18"/>
      <c r="X153" s="19"/>
      <c r="Y153" s="17">
        <v>2</v>
      </c>
      <c r="Z153" s="141">
        <v>42468</v>
      </c>
      <c r="AA153" s="25" t="s">
        <v>5293</v>
      </c>
      <c r="AB153" s="137"/>
      <c r="AC153" s="137"/>
      <c r="AD153" s="137"/>
    </row>
    <row r="154" spans="1:30" s="22" customFormat="1" x14ac:dyDescent="0.25">
      <c r="A154" s="136" t="s">
        <v>5294</v>
      </c>
      <c r="B154" s="70" t="s">
        <v>4957</v>
      </c>
      <c r="C154" s="70"/>
      <c r="D154" s="137" t="s">
        <v>5091</v>
      </c>
      <c r="E154" s="137" t="s">
        <v>5295</v>
      </c>
      <c r="F154" s="138"/>
      <c r="G154" s="138"/>
      <c r="H154" s="138"/>
      <c r="I154" s="138"/>
      <c r="J154" s="138"/>
      <c r="K154" s="138"/>
      <c r="L154" s="38"/>
      <c r="M154" s="139">
        <v>42507</v>
      </c>
      <c r="N154" s="139">
        <v>42507</v>
      </c>
      <c r="O154" s="137"/>
      <c r="P154" s="137"/>
      <c r="Q154" s="137"/>
      <c r="R154" s="24"/>
      <c r="S154" s="24"/>
      <c r="T154" s="17" t="str">
        <f>IF(R154&lt;&gt;"","SIGNED",IF(Q154&lt;&gt;"","FP",IF(P154&lt;&gt;"","PoT",IF(O154&lt;&gt;"","DEM",IF(N154&lt;&gt;"","CON","")))))</f>
        <v>CON</v>
      </c>
      <c r="U154" s="17"/>
      <c r="V154" s="18"/>
      <c r="W154" s="18"/>
      <c r="X154" s="19"/>
      <c r="Y154" s="17"/>
      <c r="Z154" s="141">
        <v>42509</v>
      </c>
      <c r="AA154" s="25" t="s">
        <v>5248</v>
      </c>
      <c r="AB154" s="137"/>
      <c r="AC154" s="137"/>
      <c r="AD154" s="137"/>
    </row>
    <row r="155" spans="1:30" s="22" customFormat="1" x14ac:dyDescent="0.25">
      <c r="A155" s="131" t="s">
        <v>5296</v>
      </c>
      <c r="B155" s="132" t="s">
        <v>4946</v>
      </c>
      <c r="C155" s="132"/>
      <c r="D155" s="132" t="s">
        <v>4947</v>
      </c>
      <c r="E155" s="132" t="s">
        <v>4948</v>
      </c>
      <c r="F155" s="133"/>
      <c r="G155" s="133"/>
      <c r="H155" s="133"/>
      <c r="I155" s="133"/>
      <c r="J155" s="133"/>
      <c r="K155" s="133"/>
      <c r="L155" s="27" t="s">
        <v>4949</v>
      </c>
      <c r="M155" s="134">
        <v>42481</v>
      </c>
      <c r="N155" s="134">
        <v>42481</v>
      </c>
      <c r="O155" s="134">
        <v>42481</v>
      </c>
      <c r="P155" s="134">
        <v>42481</v>
      </c>
      <c r="Q155" s="134"/>
      <c r="R155" s="16"/>
      <c r="S155" s="16"/>
      <c r="T155" s="17" t="s">
        <v>4935</v>
      </c>
      <c r="U155" s="17"/>
      <c r="V155" s="18"/>
      <c r="W155" s="18"/>
      <c r="X155" s="19"/>
      <c r="Y155" s="17"/>
      <c r="Z155" s="135">
        <v>42481</v>
      </c>
      <c r="AA155" s="28" t="s">
        <v>4950</v>
      </c>
      <c r="AB155" s="137"/>
      <c r="AC155" s="137"/>
      <c r="AD155" s="137"/>
    </row>
    <row r="156" spans="1:30" s="22" customFormat="1" x14ac:dyDescent="0.25">
      <c r="A156" s="131" t="s">
        <v>5297</v>
      </c>
      <c r="B156" s="132" t="s">
        <v>58</v>
      </c>
      <c r="C156" s="132"/>
      <c r="D156" s="132" t="s">
        <v>4982</v>
      </c>
      <c r="E156" s="132" t="s">
        <v>5298</v>
      </c>
      <c r="F156" s="138"/>
      <c r="G156" s="138"/>
      <c r="H156" s="138"/>
      <c r="I156" s="138"/>
      <c r="J156" s="138"/>
      <c r="K156" s="138"/>
      <c r="L156" s="27" t="s">
        <v>4949</v>
      </c>
      <c r="M156" s="134">
        <v>42247</v>
      </c>
      <c r="N156" s="134">
        <v>42247</v>
      </c>
      <c r="O156" s="132"/>
      <c r="P156" s="132"/>
      <c r="Q156" s="132"/>
      <c r="R156" s="13"/>
      <c r="S156" s="13"/>
      <c r="T156" s="17" t="str">
        <f>IF(R156&lt;&gt;"","SIGNED",IF(Q156&lt;&gt;"","FP",IF(P156&lt;&gt;"","PoT",IF(O156&lt;&gt;"","DEM",IF(N156&lt;&gt;"","CON","")))))</f>
        <v>CON</v>
      </c>
      <c r="U156" s="17"/>
      <c r="V156" s="18"/>
      <c r="W156" s="18"/>
      <c r="X156" s="19"/>
      <c r="Y156" s="17">
        <v>2</v>
      </c>
      <c r="Z156" s="135">
        <v>42446</v>
      </c>
      <c r="AA156" s="28" t="s">
        <v>5299</v>
      </c>
      <c r="AB156" s="137"/>
      <c r="AC156" s="137"/>
      <c r="AD156" s="137"/>
    </row>
    <row r="157" spans="1:30" s="22" customFormat="1" x14ac:dyDescent="0.25">
      <c r="A157" s="131" t="s">
        <v>5300</v>
      </c>
      <c r="B157" s="132" t="s">
        <v>4967</v>
      </c>
      <c r="C157" s="132"/>
      <c r="D157" s="132" t="s">
        <v>5301</v>
      </c>
      <c r="E157" s="132" t="s">
        <v>5302</v>
      </c>
      <c r="F157" s="138"/>
      <c r="G157" s="138"/>
      <c r="H157" s="138"/>
      <c r="I157" s="138"/>
      <c r="J157" s="138"/>
      <c r="K157" s="138"/>
      <c r="L157" s="27" t="s">
        <v>4949</v>
      </c>
      <c r="M157" s="134">
        <v>42402</v>
      </c>
      <c r="N157" s="134">
        <v>42107</v>
      </c>
      <c r="O157" s="132"/>
      <c r="P157" s="132"/>
      <c r="Q157" s="132"/>
      <c r="R157" s="13"/>
      <c r="S157" s="13"/>
      <c r="T157" s="17" t="s">
        <v>4968</v>
      </c>
      <c r="U157" s="17"/>
      <c r="V157" s="18"/>
      <c r="W157" s="18"/>
      <c r="X157" s="19"/>
      <c r="Y157" s="17"/>
      <c r="Z157" s="135">
        <v>42478</v>
      </c>
      <c r="AA157" s="28" t="s">
        <v>5303</v>
      </c>
      <c r="AB157" s="137"/>
      <c r="AC157" s="137"/>
      <c r="AD157" s="137"/>
    </row>
    <row r="158" spans="1:30" s="22" customFormat="1" x14ac:dyDescent="0.25">
      <c r="A158" s="136" t="s">
        <v>5304</v>
      </c>
      <c r="B158" s="70" t="s">
        <v>4981</v>
      </c>
      <c r="C158" s="70"/>
      <c r="D158" s="70" t="s">
        <v>4947</v>
      </c>
      <c r="E158" s="137"/>
      <c r="F158" s="133"/>
      <c r="G158" s="133"/>
      <c r="H158" s="133"/>
      <c r="I158" s="133"/>
      <c r="J158" s="133"/>
      <c r="K158" s="133"/>
      <c r="L158" s="27"/>
      <c r="M158" s="139">
        <v>42513</v>
      </c>
      <c r="N158" s="139"/>
      <c r="O158" s="137"/>
      <c r="P158" s="137"/>
      <c r="Q158" s="137"/>
      <c r="R158" s="24"/>
      <c r="S158" s="24"/>
      <c r="T158" s="17"/>
      <c r="U158" s="17"/>
      <c r="V158" s="18"/>
      <c r="W158" s="18"/>
      <c r="X158" s="19"/>
      <c r="Y158" s="17"/>
      <c r="Z158" s="135">
        <v>42523</v>
      </c>
      <c r="AA158" s="25" t="s">
        <v>5305</v>
      </c>
      <c r="AB158" s="137"/>
      <c r="AC158" s="137"/>
      <c r="AD158" s="137"/>
    </row>
    <row r="159" spans="1:30" s="22" customFormat="1" x14ac:dyDescent="0.25">
      <c r="A159" s="136" t="s">
        <v>5306</v>
      </c>
      <c r="B159" s="70" t="s">
        <v>4985</v>
      </c>
      <c r="C159" s="70"/>
      <c r="D159" s="70" t="s">
        <v>4953</v>
      </c>
      <c r="E159" s="137"/>
      <c r="F159" s="133"/>
      <c r="G159" s="133"/>
      <c r="H159" s="133"/>
      <c r="I159" s="133"/>
      <c r="J159" s="133"/>
      <c r="K159" s="133"/>
      <c r="L159" s="27"/>
      <c r="M159" s="139">
        <v>42457</v>
      </c>
      <c r="N159" s="139"/>
      <c r="O159" s="137"/>
      <c r="P159" s="137"/>
      <c r="Q159" s="137"/>
      <c r="R159" s="24"/>
      <c r="S159" s="24"/>
      <c r="T159" s="17" t="str">
        <f t="shared" ref="T159:T166" si="8">IF(R159&lt;&gt;"","SIGNED",IF(Q159&lt;&gt;"","FP",IF(P159&lt;&gt;"","PoT",IF(O159&lt;&gt;"","DEM",IF(N159&lt;&gt;"","CON","")))))</f>
        <v/>
      </c>
      <c r="U159" s="17"/>
      <c r="V159" s="18"/>
      <c r="W159" s="18"/>
      <c r="X159" s="19"/>
      <c r="Y159" s="17">
        <v>2</v>
      </c>
      <c r="Z159" s="135">
        <v>42457</v>
      </c>
      <c r="AA159" s="25" t="s">
        <v>5307</v>
      </c>
      <c r="AB159" s="137"/>
      <c r="AC159" s="137"/>
      <c r="AD159" s="137"/>
    </row>
    <row r="160" spans="1:30" s="22" customFormat="1" x14ac:dyDescent="0.25">
      <c r="A160" s="136" t="s">
        <v>5308</v>
      </c>
      <c r="B160" s="70" t="s">
        <v>5309</v>
      </c>
      <c r="C160" s="70"/>
      <c r="D160" s="70" t="s">
        <v>4953</v>
      </c>
      <c r="E160" s="137"/>
      <c r="F160" s="138"/>
      <c r="G160" s="138"/>
      <c r="H160" s="138"/>
      <c r="I160" s="138"/>
      <c r="J160" s="138"/>
      <c r="K160" s="138"/>
      <c r="L160" s="38" t="s">
        <v>4949</v>
      </c>
      <c r="M160" s="139">
        <v>42313</v>
      </c>
      <c r="N160" s="139">
        <v>42313</v>
      </c>
      <c r="O160" s="137"/>
      <c r="P160" s="137"/>
      <c r="Q160" s="137"/>
      <c r="R160" s="24"/>
      <c r="S160" s="24"/>
      <c r="T160" s="17" t="str">
        <f t="shared" si="8"/>
        <v>CON</v>
      </c>
      <c r="U160" s="17"/>
      <c r="V160" s="18"/>
      <c r="W160" s="18"/>
      <c r="X160" s="19"/>
      <c r="Y160" s="17">
        <v>2</v>
      </c>
      <c r="Z160" s="135">
        <v>42461</v>
      </c>
      <c r="AA160" s="25" t="s">
        <v>5310</v>
      </c>
      <c r="AB160" s="137"/>
      <c r="AC160" s="137"/>
      <c r="AD160" s="137"/>
    </row>
    <row r="161" spans="1:36" s="22" customFormat="1" x14ac:dyDescent="0.25">
      <c r="A161" s="136" t="s">
        <v>5311</v>
      </c>
      <c r="B161" s="70" t="s">
        <v>4957</v>
      </c>
      <c r="C161" s="70"/>
      <c r="D161" s="70" t="s">
        <v>4953</v>
      </c>
      <c r="E161" s="137"/>
      <c r="F161" s="138"/>
      <c r="G161" s="138"/>
      <c r="H161" s="138"/>
      <c r="I161" s="138"/>
      <c r="J161" s="138"/>
      <c r="K161" s="138"/>
      <c r="L161" s="23" t="s">
        <v>4954</v>
      </c>
      <c r="M161" s="139">
        <v>42423</v>
      </c>
      <c r="N161" s="139"/>
      <c r="O161" s="137"/>
      <c r="P161" s="137"/>
      <c r="Q161" s="137"/>
      <c r="R161" s="24"/>
      <c r="S161" s="24"/>
      <c r="T161" s="17" t="str">
        <f t="shared" si="8"/>
        <v/>
      </c>
      <c r="U161" s="17"/>
      <c r="V161" s="18"/>
      <c r="W161" s="18"/>
      <c r="X161" s="19"/>
      <c r="Y161" s="17">
        <v>2</v>
      </c>
      <c r="Z161" s="135">
        <v>42461</v>
      </c>
      <c r="AA161" s="25" t="s">
        <v>4955</v>
      </c>
      <c r="AB161" s="137"/>
      <c r="AC161" s="137"/>
      <c r="AD161" s="137"/>
      <c r="AE161" s="137"/>
      <c r="AF161" s="137"/>
      <c r="AG161" s="137"/>
      <c r="AH161" s="137"/>
      <c r="AI161" s="137"/>
      <c r="AJ161" s="137"/>
    </row>
    <row r="162" spans="1:36" s="22" customFormat="1" x14ac:dyDescent="0.25">
      <c r="A162" s="136" t="s">
        <v>5312</v>
      </c>
      <c r="B162" s="70" t="s">
        <v>58</v>
      </c>
      <c r="C162" s="70"/>
      <c r="D162" s="70" t="s">
        <v>4963</v>
      </c>
      <c r="E162" s="137"/>
      <c r="F162" s="138"/>
      <c r="G162" s="138"/>
      <c r="H162" s="138"/>
      <c r="I162" s="138"/>
      <c r="J162" s="138"/>
      <c r="K162" s="138"/>
      <c r="L162" s="27" t="s">
        <v>4949</v>
      </c>
      <c r="M162" s="139">
        <v>42313</v>
      </c>
      <c r="N162" s="139">
        <v>42345</v>
      </c>
      <c r="O162" s="139">
        <v>42345</v>
      </c>
      <c r="P162" s="137"/>
      <c r="Q162" s="137"/>
      <c r="R162" s="24"/>
      <c r="S162" s="24"/>
      <c r="T162" s="17" t="str">
        <f t="shared" si="8"/>
        <v>DEM</v>
      </c>
      <c r="U162" s="17"/>
      <c r="V162" s="18"/>
      <c r="W162" s="18"/>
      <c r="X162" s="19"/>
      <c r="Y162" s="17">
        <v>2</v>
      </c>
      <c r="Z162" s="135">
        <v>42352</v>
      </c>
      <c r="AA162" s="25" t="s">
        <v>5313</v>
      </c>
      <c r="AB162" s="137"/>
      <c r="AC162" s="137"/>
      <c r="AD162" s="137"/>
      <c r="AE162" s="137"/>
      <c r="AF162" s="137"/>
      <c r="AG162" s="137"/>
      <c r="AH162" s="137"/>
      <c r="AI162" s="137"/>
      <c r="AJ162" s="137"/>
    </row>
    <row r="163" spans="1:36" s="42" customFormat="1" x14ac:dyDescent="0.25">
      <c r="A163" s="131" t="s">
        <v>5314</v>
      </c>
      <c r="B163" s="132" t="s">
        <v>4957</v>
      </c>
      <c r="C163" s="132"/>
      <c r="D163" s="132" t="s">
        <v>4953</v>
      </c>
      <c r="E163" s="132" t="s">
        <v>5315</v>
      </c>
      <c r="F163" s="133"/>
      <c r="G163" s="133"/>
      <c r="H163" s="133"/>
      <c r="I163" s="133"/>
      <c r="J163" s="133"/>
      <c r="K163" s="133"/>
      <c r="L163" s="27" t="s">
        <v>4949</v>
      </c>
      <c r="M163" s="134">
        <v>42300</v>
      </c>
      <c r="N163" s="132"/>
      <c r="O163" s="132"/>
      <c r="P163" s="132"/>
      <c r="Q163" s="132"/>
      <c r="R163" s="13"/>
      <c r="S163" s="13"/>
      <c r="T163" s="17" t="str">
        <f t="shared" si="8"/>
        <v/>
      </c>
      <c r="U163" s="17"/>
      <c r="V163" s="18"/>
      <c r="W163" s="18"/>
      <c r="X163" s="19"/>
      <c r="Y163" s="17">
        <v>2</v>
      </c>
      <c r="Z163" s="135">
        <v>42461</v>
      </c>
      <c r="AA163" s="28" t="s">
        <v>5316</v>
      </c>
      <c r="AB163" s="137"/>
      <c r="AC163" s="137"/>
      <c r="AD163" s="137"/>
      <c r="AE163" s="137"/>
      <c r="AF163" s="137"/>
      <c r="AG163" s="137"/>
      <c r="AH163" s="137"/>
      <c r="AI163" s="137"/>
      <c r="AJ163" s="137"/>
    </row>
    <row r="164" spans="1:36" s="42" customFormat="1" x14ac:dyDescent="0.25">
      <c r="A164" s="131" t="s">
        <v>5317</v>
      </c>
      <c r="B164" s="132" t="s">
        <v>124</v>
      </c>
      <c r="C164" s="132"/>
      <c r="D164" s="132" t="s">
        <v>5044</v>
      </c>
      <c r="E164" s="132"/>
      <c r="F164" s="133"/>
      <c r="G164" s="133"/>
      <c r="H164" s="133"/>
      <c r="I164" s="133"/>
      <c r="J164" s="133"/>
      <c r="K164" s="133"/>
      <c r="L164" s="27"/>
      <c r="M164" s="134">
        <v>42503</v>
      </c>
      <c r="N164" s="132"/>
      <c r="O164" s="132"/>
      <c r="P164" s="132"/>
      <c r="Q164" s="132"/>
      <c r="R164" s="13"/>
      <c r="S164" s="13"/>
      <c r="T164" s="17" t="str">
        <f t="shared" si="8"/>
        <v/>
      </c>
      <c r="U164" s="17"/>
      <c r="V164" s="18"/>
      <c r="W164" s="18"/>
      <c r="X164" s="19"/>
      <c r="Y164" s="17"/>
      <c r="Z164" s="135">
        <v>42509</v>
      </c>
      <c r="AA164" s="28" t="s">
        <v>5318</v>
      </c>
      <c r="AB164" s="137"/>
      <c r="AC164" s="137"/>
      <c r="AD164" s="137"/>
      <c r="AE164" s="137"/>
      <c r="AF164" s="137"/>
      <c r="AG164" s="137"/>
      <c r="AH164" s="137"/>
      <c r="AI164" s="137"/>
      <c r="AJ164" s="137"/>
    </row>
    <row r="165" spans="1:36" s="42" customFormat="1" x14ac:dyDescent="0.25">
      <c r="A165" s="131" t="s">
        <v>5319</v>
      </c>
      <c r="B165" s="132" t="s">
        <v>4999</v>
      </c>
      <c r="C165" s="13"/>
      <c r="D165" s="13" t="s">
        <v>4993</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5320</v>
      </c>
      <c r="AB165" s="137"/>
      <c r="AC165" s="137"/>
      <c r="AD165" s="137"/>
      <c r="AE165" s="137"/>
      <c r="AF165" s="137"/>
      <c r="AG165" s="137"/>
      <c r="AH165" s="137"/>
      <c r="AI165" s="137"/>
      <c r="AJ165" s="137"/>
    </row>
    <row r="166" spans="1:36" s="22" customFormat="1" x14ac:dyDescent="0.25">
      <c r="A166" s="131" t="s">
        <v>5321</v>
      </c>
      <c r="B166" s="132" t="s">
        <v>5113</v>
      </c>
      <c r="C166" s="132"/>
      <c r="D166" s="132" t="s">
        <v>5292</v>
      </c>
      <c r="E166" s="132"/>
      <c r="F166" s="133"/>
      <c r="G166" s="133"/>
      <c r="H166" s="133"/>
      <c r="I166" s="133"/>
      <c r="J166" s="133"/>
      <c r="K166" s="133"/>
      <c r="L166" s="27"/>
      <c r="M166" s="134">
        <v>42451</v>
      </c>
      <c r="N166" s="132"/>
      <c r="O166" s="132"/>
      <c r="P166" s="132"/>
      <c r="Q166" s="132"/>
      <c r="R166" s="13"/>
      <c r="S166" s="13"/>
      <c r="T166" s="17" t="str">
        <f t="shared" si="8"/>
        <v/>
      </c>
      <c r="U166" s="17"/>
      <c r="V166" s="18"/>
      <c r="W166" s="18"/>
      <c r="X166" s="19"/>
      <c r="Y166" s="17">
        <v>2</v>
      </c>
      <c r="Z166" s="135">
        <v>42452</v>
      </c>
      <c r="AA166" s="28" t="s">
        <v>5322</v>
      </c>
      <c r="AB166" s="137"/>
      <c r="AC166" s="137"/>
      <c r="AD166" s="137"/>
      <c r="AE166" s="137"/>
      <c r="AF166" s="137"/>
      <c r="AG166" s="137"/>
      <c r="AH166" s="137"/>
      <c r="AI166" s="137"/>
      <c r="AJ166" s="137"/>
    </row>
    <row r="167" spans="1:36" s="22" customFormat="1" x14ac:dyDescent="0.25">
      <c r="A167" s="131" t="s">
        <v>5323</v>
      </c>
      <c r="B167" s="132" t="s">
        <v>4946</v>
      </c>
      <c r="C167" s="13"/>
      <c r="D167" s="13" t="s">
        <v>4947</v>
      </c>
      <c r="E167" s="13" t="s">
        <v>4948</v>
      </c>
      <c r="F167" s="14"/>
      <c r="G167" s="14"/>
      <c r="H167" s="14"/>
      <c r="I167" s="14"/>
      <c r="J167" s="14"/>
      <c r="K167" s="14"/>
      <c r="L167" s="15" t="s">
        <v>4949</v>
      </c>
      <c r="M167" s="16">
        <v>42481</v>
      </c>
      <c r="N167" s="16">
        <v>42481</v>
      </c>
      <c r="O167" s="16">
        <v>42481</v>
      </c>
      <c r="P167" s="16">
        <v>42481</v>
      </c>
      <c r="Q167" s="16"/>
      <c r="R167" s="16"/>
      <c r="S167" s="16"/>
      <c r="T167" s="17" t="s">
        <v>4935</v>
      </c>
      <c r="U167" s="17"/>
      <c r="V167" s="18"/>
      <c r="W167" s="18"/>
      <c r="X167" s="19"/>
      <c r="Y167" s="17"/>
      <c r="Z167" s="20">
        <v>42481</v>
      </c>
      <c r="AA167" s="21" t="s">
        <v>4950</v>
      </c>
      <c r="AB167" s="137"/>
      <c r="AC167" s="137"/>
      <c r="AD167" s="137"/>
      <c r="AE167" s="137"/>
      <c r="AF167" s="137"/>
      <c r="AG167" s="137"/>
      <c r="AH167" s="137"/>
      <c r="AI167" s="137"/>
      <c r="AJ167" s="137"/>
    </row>
    <row r="168" spans="1:36" s="22" customFormat="1" x14ac:dyDescent="0.25">
      <c r="A168" s="136" t="s">
        <v>5324</v>
      </c>
      <c r="B168" s="70" t="s">
        <v>4952</v>
      </c>
      <c r="C168" s="8"/>
      <c r="D168" s="8" t="s">
        <v>4953</v>
      </c>
      <c r="E168" s="24"/>
      <c r="F168" s="14"/>
      <c r="G168" s="14"/>
      <c r="H168" s="14"/>
      <c r="I168" s="14"/>
      <c r="J168" s="14"/>
      <c r="K168" s="14"/>
      <c r="L168" s="40" t="s">
        <v>4954</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4955</v>
      </c>
      <c r="AB168" s="137"/>
      <c r="AC168" s="137"/>
      <c r="AD168" s="137"/>
      <c r="AE168" s="137"/>
      <c r="AF168" s="137"/>
      <c r="AG168" s="137"/>
      <c r="AH168" s="137"/>
      <c r="AI168" s="137"/>
      <c r="AJ168" s="137"/>
    </row>
    <row r="169" spans="1:36" s="22" customFormat="1" x14ac:dyDescent="0.25">
      <c r="A169" s="131" t="s">
        <v>5325</v>
      </c>
      <c r="B169" s="132" t="s">
        <v>4967</v>
      </c>
      <c r="C169" s="132"/>
      <c r="D169" s="132" t="s">
        <v>4982</v>
      </c>
      <c r="E169" s="132"/>
      <c r="F169" s="138"/>
      <c r="G169" s="138"/>
      <c r="H169" s="138"/>
      <c r="I169" s="138"/>
      <c r="J169" s="138"/>
      <c r="K169" s="138"/>
      <c r="L169" s="27" t="s">
        <v>5026</v>
      </c>
      <c r="M169" s="134">
        <v>42275</v>
      </c>
      <c r="N169" s="134">
        <v>42282</v>
      </c>
      <c r="O169" s="134">
        <v>42466</v>
      </c>
      <c r="P169" s="132"/>
      <c r="Q169" s="132"/>
      <c r="R169" s="13"/>
      <c r="S169" s="13"/>
      <c r="T169" s="17" t="str">
        <f>IF(R169&lt;&gt;"","SIGNED",IF(Q169&lt;&gt;"","FP",IF(P169&lt;&gt;"","PoT",IF(O169&lt;&gt;"","DEM",IF(N169&lt;&gt;"","CON","")))))</f>
        <v>DEM</v>
      </c>
      <c r="U169" s="17"/>
      <c r="V169" s="18"/>
      <c r="W169" s="18"/>
      <c r="X169" s="19"/>
      <c r="Y169" s="17">
        <v>1</v>
      </c>
      <c r="Z169" s="135">
        <v>42466</v>
      </c>
      <c r="AA169" s="28" t="s">
        <v>5326</v>
      </c>
      <c r="AB169" s="137"/>
      <c r="AC169" s="137"/>
      <c r="AD169" s="137"/>
      <c r="AE169" s="137"/>
      <c r="AF169" s="137"/>
      <c r="AG169" s="137"/>
      <c r="AH169" s="137"/>
      <c r="AI169" s="137"/>
      <c r="AJ169" s="137"/>
    </row>
    <row r="170" spans="1:36" s="22" customFormat="1" x14ac:dyDescent="0.25">
      <c r="A170" s="136" t="s">
        <v>5327</v>
      </c>
      <c r="B170" s="70" t="s">
        <v>4957</v>
      </c>
      <c r="C170" s="70"/>
      <c r="D170" s="70" t="s">
        <v>5121</v>
      </c>
      <c r="E170" s="137"/>
      <c r="F170" s="133"/>
      <c r="G170" s="133"/>
      <c r="H170" s="133"/>
      <c r="I170" s="133"/>
      <c r="J170" s="133"/>
      <c r="K170" s="133"/>
      <c r="L170" s="38" t="s">
        <v>5218</v>
      </c>
      <c r="M170" s="139">
        <v>42331</v>
      </c>
      <c r="N170" s="137"/>
      <c r="O170" s="137"/>
      <c r="P170" s="137"/>
      <c r="Q170" s="137"/>
      <c r="R170" s="24"/>
      <c r="S170" s="24"/>
      <c r="T170" s="17" t="str">
        <f>IF(R170&lt;&gt;"","SIGNED",IF(Q170&lt;&gt;"","FP",IF(P170&lt;&gt;"","PoT",IF(O170&lt;&gt;"","DEM",IF(N170&lt;&gt;"","CON","")))))</f>
        <v/>
      </c>
      <c r="U170" s="17"/>
      <c r="V170" s="18"/>
      <c r="W170" s="18"/>
      <c r="X170" s="19"/>
      <c r="Y170" s="17">
        <v>2</v>
      </c>
      <c r="Z170" s="141">
        <v>42331</v>
      </c>
      <c r="AA170" s="25" t="s">
        <v>5328</v>
      </c>
      <c r="AB170" s="137"/>
      <c r="AC170" s="137"/>
      <c r="AD170" s="137"/>
      <c r="AE170" s="137"/>
      <c r="AF170" s="137"/>
      <c r="AG170" s="137"/>
      <c r="AH170" s="137"/>
      <c r="AI170" s="137"/>
      <c r="AJ170" s="137"/>
    </row>
    <row r="171" spans="1:36" s="22" customFormat="1" x14ac:dyDescent="0.25">
      <c r="A171" s="136" t="s">
        <v>5329</v>
      </c>
      <c r="B171" s="70" t="s">
        <v>4957</v>
      </c>
      <c r="C171" s="70"/>
      <c r="D171" s="70" t="s">
        <v>4953</v>
      </c>
      <c r="E171" s="137"/>
      <c r="F171" s="138"/>
      <c r="G171" s="138"/>
      <c r="H171" s="138"/>
      <c r="I171" s="138"/>
      <c r="J171" s="138"/>
      <c r="K171" s="138"/>
      <c r="L171" s="23" t="s">
        <v>4954</v>
      </c>
      <c r="M171" s="139">
        <v>42357</v>
      </c>
      <c r="N171" s="137"/>
      <c r="O171" s="137"/>
      <c r="P171" s="137"/>
      <c r="Q171" s="137"/>
      <c r="R171" s="24"/>
      <c r="S171" s="24"/>
      <c r="T171" s="17" t="str">
        <f>IF(R171&lt;&gt;"","SIGNED",IF(Q171&lt;&gt;"","FP",IF(P171&lt;&gt;"","PoT",IF(O171&lt;&gt;"","DEM",IF(N171&lt;&gt;"","CON","")))))</f>
        <v/>
      </c>
      <c r="U171" s="17"/>
      <c r="V171" s="18"/>
      <c r="W171" s="18"/>
      <c r="X171" s="19"/>
      <c r="Y171" s="17">
        <v>2</v>
      </c>
      <c r="Z171" s="135">
        <v>42461</v>
      </c>
      <c r="AA171" s="25" t="s">
        <v>4955</v>
      </c>
      <c r="AB171" s="137"/>
      <c r="AC171" s="137"/>
      <c r="AD171" s="137"/>
      <c r="AE171" s="137"/>
      <c r="AF171" s="137"/>
      <c r="AG171" s="137"/>
      <c r="AH171" s="137"/>
      <c r="AI171" s="137"/>
      <c r="AJ171" s="137"/>
    </row>
    <row r="172" spans="1:36" s="22" customFormat="1" x14ac:dyDescent="0.25">
      <c r="A172" s="131" t="s">
        <v>5330</v>
      </c>
      <c r="B172" s="132" t="s">
        <v>4967</v>
      </c>
      <c r="C172" s="132"/>
      <c r="D172" s="132" t="s">
        <v>4982</v>
      </c>
      <c r="E172" s="132"/>
      <c r="F172" s="138"/>
      <c r="G172" s="138"/>
      <c r="H172" s="138"/>
      <c r="I172" s="138"/>
      <c r="J172" s="138"/>
      <c r="K172" s="138"/>
      <c r="L172" s="27" t="s">
        <v>4954</v>
      </c>
      <c r="M172" s="134">
        <v>42314</v>
      </c>
      <c r="N172" s="134"/>
      <c r="O172" s="132"/>
      <c r="P172" s="134"/>
      <c r="Q172" s="132"/>
      <c r="R172" s="13"/>
      <c r="S172" s="13"/>
      <c r="T172" s="17" t="str">
        <f>IF(R172&lt;&gt;"","SIGNED",IF(Q172&lt;&gt;"","FP",IF(P172&lt;&gt;"","PoT",IF(O172&lt;&gt;"","DEM",IF(N172&lt;&gt;"","CON","")))))</f>
        <v/>
      </c>
      <c r="U172" s="17"/>
      <c r="V172" s="18"/>
      <c r="W172" s="18"/>
      <c r="X172" s="19"/>
      <c r="Y172" s="17">
        <v>2</v>
      </c>
      <c r="Z172" s="135">
        <v>42335</v>
      </c>
      <c r="AA172" s="28" t="s">
        <v>5331</v>
      </c>
      <c r="AB172" s="137"/>
      <c r="AC172" s="137"/>
      <c r="AD172" s="137"/>
      <c r="AE172" s="137"/>
      <c r="AF172" s="137"/>
      <c r="AG172" s="137"/>
      <c r="AH172" s="137"/>
      <c r="AI172" s="137"/>
      <c r="AJ172" s="137"/>
    </row>
    <row r="173" spans="1:36" s="22" customFormat="1" x14ac:dyDescent="0.25">
      <c r="A173" s="131" t="s">
        <v>5332</v>
      </c>
      <c r="B173" s="132" t="s">
        <v>5089</v>
      </c>
      <c r="C173" s="132"/>
      <c r="D173" s="132" t="s">
        <v>4947</v>
      </c>
      <c r="E173" s="132" t="s">
        <v>5333</v>
      </c>
      <c r="F173" s="138"/>
      <c r="G173" s="138"/>
      <c r="H173" s="138"/>
      <c r="I173" s="138"/>
      <c r="J173" s="138"/>
      <c r="K173" s="138"/>
      <c r="L173" s="27" t="s">
        <v>4949</v>
      </c>
      <c r="M173" s="134">
        <v>42503</v>
      </c>
      <c r="N173" s="134">
        <v>42510</v>
      </c>
      <c r="O173" s="132"/>
      <c r="P173" s="134"/>
      <c r="Q173" s="132"/>
      <c r="R173" s="13"/>
      <c r="S173" s="13"/>
      <c r="T173" s="17" t="s">
        <v>4968</v>
      </c>
      <c r="U173" s="17"/>
      <c r="V173" s="18"/>
      <c r="W173" s="18"/>
      <c r="X173" s="19"/>
      <c r="Y173" s="17"/>
      <c r="Z173" s="135">
        <v>42503</v>
      </c>
      <c r="AA173" s="28" t="s">
        <v>5334</v>
      </c>
      <c r="AB173" s="137"/>
      <c r="AC173" s="137"/>
      <c r="AD173" s="137"/>
      <c r="AE173" s="137"/>
      <c r="AF173" s="137"/>
      <c r="AG173" s="137"/>
      <c r="AH173" s="137"/>
      <c r="AI173" s="137"/>
      <c r="AJ173" s="137"/>
    </row>
    <row r="174" spans="1:36" s="22" customFormat="1" x14ac:dyDescent="0.25">
      <c r="A174" s="131" t="s">
        <v>5335</v>
      </c>
      <c r="B174" s="132" t="s">
        <v>4957</v>
      </c>
      <c r="C174" s="132"/>
      <c r="D174" s="132" t="s">
        <v>5336</v>
      </c>
      <c r="E174" s="132"/>
      <c r="F174" s="138"/>
      <c r="G174" s="138"/>
      <c r="H174" s="138"/>
      <c r="I174" s="138"/>
      <c r="J174" s="138"/>
      <c r="K174" s="138"/>
      <c r="L174" s="27"/>
      <c r="M174" s="134">
        <v>42495</v>
      </c>
      <c r="N174" s="134">
        <v>42495</v>
      </c>
      <c r="O174" s="132"/>
      <c r="P174" s="134"/>
      <c r="Q174" s="132"/>
      <c r="R174" s="13"/>
      <c r="S174" s="13"/>
      <c r="T174" s="17" t="str">
        <f>IF(R174&lt;&gt;"","SIGNED",IF(Q174&lt;&gt;"","FP",IF(P174&lt;&gt;"","PoT",IF(O174&lt;&gt;"","DEM",IF(N174&lt;&gt;"","CON","")))))</f>
        <v>CON</v>
      </c>
      <c r="U174" s="17"/>
      <c r="V174" s="18"/>
      <c r="W174" s="18"/>
      <c r="X174" s="19"/>
      <c r="Y174" s="17"/>
      <c r="Z174" s="135">
        <v>42496</v>
      </c>
      <c r="AA174" s="28" t="s">
        <v>5337</v>
      </c>
      <c r="AB174" s="137"/>
      <c r="AC174" s="137"/>
      <c r="AD174" s="137"/>
      <c r="AE174" s="137"/>
      <c r="AF174" s="137"/>
      <c r="AG174" s="137"/>
      <c r="AH174" s="137"/>
      <c r="AI174" s="137"/>
      <c r="AJ174" s="137"/>
    </row>
    <row r="175" spans="1:36" s="22" customFormat="1" x14ac:dyDescent="0.25">
      <c r="A175" s="136" t="s">
        <v>5338</v>
      </c>
      <c r="B175" s="70" t="s">
        <v>124</v>
      </c>
      <c r="C175" s="70"/>
      <c r="D175" s="70" t="s">
        <v>4953</v>
      </c>
      <c r="E175" s="137"/>
      <c r="F175" s="133"/>
      <c r="G175" s="133"/>
      <c r="H175" s="133"/>
      <c r="I175" s="133"/>
      <c r="J175" s="133"/>
      <c r="K175" s="133"/>
      <c r="L175" s="23" t="s">
        <v>4954</v>
      </c>
      <c r="M175" s="139">
        <v>42336</v>
      </c>
      <c r="N175" s="139">
        <v>42336</v>
      </c>
      <c r="O175" s="137"/>
      <c r="P175" s="137"/>
      <c r="Q175" s="137"/>
      <c r="R175" s="24"/>
      <c r="S175" s="24"/>
      <c r="T175" s="17" t="str">
        <f>IF(R175&lt;&gt;"","SIGNED",IF(Q175&lt;&gt;"","FP",IF(P175&lt;&gt;"","PoT",IF(O175&lt;&gt;"","DEM",IF(N175&lt;&gt;"","CON","")))))</f>
        <v>CON</v>
      </c>
      <c r="U175" s="17"/>
      <c r="V175" s="18"/>
      <c r="W175" s="18"/>
      <c r="X175" s="19"/>
      <c r="Y175" s="17">
        <v>2</v>
      </c>
      <c r="Z175" s="135">
        <v>42461</v>
      </c>
      <c r="AA175" s="25" t="s">
        <v>4955</v>
      </c>
      <c r="AB175" s="137"/>
      <c r="AC175" s="137"/>
      <c r="AD175" s="137"/>
      <c r="AE175" s="137"/>
      <c r="AF175" s="137"/>
      <c r="AG175" s="137"/>
      <c r="AH175" s="137"/>
      <c r="AI175" s="137"/>
      <c r="AJ175" s="137"/>
    </row>
    <row r="176" spans="1:36" s="22" customFormat="1" x14ac:dyDescent="0.25">
      <c r="A176" s="136" t="s">
        <v>5339</v>
      </c>
      <c r="B176" s="70" t="s">
        <v>4981</v>
      </c>
      <c r="C176" s="70"/>
      <c r="D176" s="70" t="s">
        <v>4982</v>
      </c>
      <c r="E176" s="137"/>
      <c r="F176" s="133"/>
      <c r="G176" s="133"/>
      <c r="H176" s="133"/>
      <c r="I176" s="133"/>
      <c r="J176" s="133"/>
      <c r="K176" s="133"/>
      <c r="L176" s="38"/>
      <c r="M176" s="139">
        <v>42436</v>
      </c>
      <c r="N176" s="139">
        <v>42436</v>
      </c>
      <c r="O176" s="139">
        <v>42436</v>
      </c>
      <c r="P176" s="137"/>
      <c r="Q176" s="137"/>
      <c r="R176" s="24"/>
      <c r="S176" s="24"/>
      <c r="T176" s="17" t="str">
        <f>IF(R176&lt;&gt;"","SIGNED",IF(Q176&lt;&gt;"","FP",IF(P176&lt;&gt;"","PoT",IF(O176&lt;&gt;"","DEM",IF(N176&lt;&gt;"","CON","")))))</f>
        <v>DEM</v>
      </c>
      <c r="U176" s="17"/>
      <c r="V176" s="18"/>
      <c r="W176" s="18"/>
      <c r="X176" s="19"/>
      <c r="Y176" s="17">
        <v>2</v>
      </c>
      <c r="Z176" s="141">
        <v>42436</v>
      </c>
      <c r="AA176" s="25" t="s">
        <v>4983</v>
      </c>
      <c r="AB176" s="137"/>
      <c r="AC176" s="137"/>
      <c r="AD176" s="137"/>
      <c r="AE176" s="137"/>
      <c r="AF176" s="137"/>
      <c r="AG176" s="137"/>
      <c r="AH176" s="137"/>
      <c r="AI176" s="137"/>
      <c r="AJ176" s="137"/>
    </row>
    <row r="177" spans="1:36" s="22" customFormat="1" x14ac:dyDescent="0.25">
      <c r="A177" s="136" t="s">
        <v>5340</v>
      </c>
      <c r="B177" s="70" t="s">
        <v>4967</v>
      </c>
      <c r="C177" s="70"/>
      <c r="D177" s="70" t="s">
        <v>4963</v>
      </c>
      <c r="E177" s="137" t="s">
        <v>5341</v>
      </c>
      <c r="F177" s="133"/>
      <c r="G177" s="133"/>
      <c r="H177" s="133"/>
      <c r="I177" s="133"/>
      <c r="J177" s="133"/>
      <c r="K177" s="133"/>
      <c r="L177" s="38" t="s">
        <v>4949</v>
      </c>
      <c r="M177" s="139">
        <v>42492</v>
      </c>
      <c r="N177" s="139">
        <v>42506</v>
      </c>
      <c r="O177" s="139">
        <v>42506</v>
      </c>
      <c r="P177" s="137"/>
      <c r="Q177" s="137"/>
      <c r="R177" s="24"/>
      <c r="S177" s="24"/>
      <c r="T177" s="17" t="s">
        <v>4935</v>
      </c>
      <c r="U177" s="17"/>
      <c r="V177" s="18"/>
      <c r="W177" s="18"/>
      <c r="X177" s="19"/>
      <c r="Y177" s="17">
        <v>2</v>
      </c>
      <c r="Z177" s="141">
        <v>42506</v>
      </c>
      <c r="AA177" s="25" t="s">
        <v>5342</v>
      </c>
      <c r="AB177" s="137"/>
      <c r="AC177" s="137"/>
      <c r="AD177" s="137"/>
      <c r="AE177" s="137"/>
      <c r="AF177" s="137"/>
      <c r="AG177" s="137"/>
      <c r="AH177" s="137"/>
      <c r="AI177" s="137"/>
      <c r="AJ177" s="137"/>
    </row>
    <row r="178" spans="1:36" s="22" customFormat="1" x14ac:dyDescent="0.25">
      <c r="A178" s="131" t="s">
        <v>5343</v>
      </c>
      <c r="B178" s="132" t="s">
        <v>4967</v>
      </c>
      <c r="C178" s="132"/>
      <c r="D178" s="132" t="s">
        <v>4947</v>
      </c>
      <c r="E178" s="132" t="s">
        <v>5344</v>
      </c>
      <c r="F178" s="138"/>
      <c r="G178" s="138"/>
      <c r="H178" s="138"/>
      <c r="I178" s="138"/>
      <c r="J178" s="138"/>
      <c r="K178" s="138"/>
      <c r="L178" s="27" t="s">
        <v>4949</v>
      </c>
      <c r="M178" s="134">
        <v>42381</v>
      </c>
      <c r="N178" s="134">
        <v>42389</v>
      </c>
      <c r="O178" s="132"/>
      <c r="P178" s="134">
        <v>42432</v>
      </c>
      <c r="Q178" s="132"/>
      <c r="R178" s="13"/>
      <c r="S178" s="13"/>
      <c r="T178" s="17" t="str">
        <f>IF(R177&lt;&gt;"","SIGNED",IF(Q177&lt;&gt;"","FP",IF(P177&lt;&gt;"","PoT",IF(O177&lt;&gt;"","DEM",IF(N177&lt;&gt;"","CON","")))))</f>
        <v>DEM</v>
      </c>
      <c r="U178" s="17"/>
      <c r="V178" s="18"/>
      <c r="W178" s="18"/>
      <c r="X178" s="19"/>
      <c r="Y178" s="17">
        <v>2</v>
      </c>
      <c r="Z178" s="135">
        <v>42440</v>
      </c>
      <c r="AA178" s="28" t="s">
        <v>5345</v>
      </c>
      <c r="AB178" s="137"/>
      <c r="AC178" s="137"/>
      <c r="AD178" s="137"/>
      <c r="AE178" s="137"/>
      <c r="AF178" s="137"/>
      <c r="AG178" s="137"/>
      <c r="AH178" s="137"/>
      <c r="AI178" s="137"/>
      <c r="AJ178" s="137"/>
    </row>
    <row r="179" spans="1:36" s="22" customFormat="1" x14ac:dyDescent="0.25">
      <c r="A179" s="131" t="s">
        <v>5346</v>
      </c>
      <c r="B179" s="132" t="s">
        <v>4967</v>
      </c>
      <c r="C179" s="132"/>
      <c r="D179" s="132" t="s">
        <v>4963</v>
      </c>
      <c r="E179" s="132"/>
      <c r="F179" s="133"/>
      <c r="G179" s="133"/>
      <c r="H179" s="133"/>
      <c r="I179" s="133"/>
      <c r="J179" s="133"/>
      <c r="K179" s="133"/>
      <c r="L179" s="23"/>
      <c r="M179" s="134">
        <v>42439</v>
      </c>
      <c r="N179" s="132"/>
      <c r="O179" s="132"/>
      <c r="P179" s="132"/>
      <c r="Q179" s="132"/>
      <c r="R179" s="13"/>
      <c r="S179" s="13"/>
      <c r="T179" s="17" t="str">
        <f>IF(R178&lt;&gt;"","SIGNED",IF(Q178&lt;&gt;"","FP",IF(P178&lt;&gt;"","PoT",IF(O178&lt;&gt;"","DEM",IF(N178&lt;&gt;"","CON","")))))</f>
        <v>PoT</v>
      </c>
      <c r="U179" s="17"/>
      <c r="V179" s="18"/>
      <c r="W179" s="18"/>
      <c r="X179" s="19"/>
      <c r="Y179" s="17">
        <v>2</v>
      </c>
      <c r="Z179" s="135">
        <v>42443</v>
      </c>
      <c r="AA179" s="28" t="s">
        <v>5347</v>
      </c>
      <c r="AB179" s="137"/>
      <c r="AC179" s="137"/>
      <c r="AD179" s="137"/>
      <c r="AE179" s="137"/>
      <c r="AF179" s="137"/>
      <c r="AG179" s="137"/>
      <c r="AH179" s="137"/>
      <c r="AI179" s="137"/>
      <c r="AJ179" s="137"/>
    </row>
    <row r="180" spans="1:36" s="22" customFormat="1" x14ac:dyDescent="0.25">
      <c r="A180" s="131" t="s">
        <v>5348</v>
      </c>
      <c r="B180" s="132" t="s">
        <v>4989</v>
      </c>
      <c r="C180" s="132"/>
      <c r="D180" s="132" t="s">
        <v>4982</v>
      </c>
      <c r="E180" s="132"/>
      <c r="F180" s="133" t="s">
        <v>5045</v>
      </c>
      <c r="G180" s="133" t="s">
        <v>5349</v>
      </c>
      <c r="H180" s="133" t="s">
        <v>5350</v>
      </c>
      <c r="I180" s="133" t="s">
        <v>5351</v>
      </c>
      <c r="J180" s="133" t="s">
        <v>5284</v>
      </c>
      <c r="K180" s="133" t="s">
        <v>5285</v>
      </c>
      <c r="L180" s="27" t="s">
        <v>4949</v>
      </c>
      <c r="M180" s="134">
        <v>42283</v>
      </c>
      <c r="N180" s="134">
        <v>42285</v>
      </c>
      <c r="O180" s="132"/>
      <c r="P180" s="132"/>
      <c r="Q180" s="132"/>
      <c r="R180" s="13"/>
      <c r="S180" s="13"/>
      <c r="T180" s="17" t="str">
        <f t="shared" ref="T180:T188" si="9">IF(R180&lt;&gt;"","SIGNED",IF(Q180&lt;&gt;"","FP",IF(P180&lt;&gt;"","PoT",IF(O180&lt;&gt;"","DEM",IF(N180&lt;&gt;"","CON","")))))</f>
        <v>CON</v>
      </c>
      <c r="U180" s="17"/>
      <c r="V180" s="18"/>
      <c r="W180" s="18"/>
      <c r="X180" s="19"/>
      <c r="Y180" s="17">
        <v>2</v>
      </c>
      <c r="Z180" s="135">
        <v>42355</v>
      </c>
      <c r="AA180" s="28" t="s">
        <v>5352</v>
      </c>
      <c r="AB180" s="137"/>
      <c r="AC180" s="137"/>
      <c r="AD180" s="137"/>
      <c r="AE180" s="137"/>
      <c r="AF180" s="137"/>
      <c r="AG180" s="137"/>
      <c r="AH180" s="137"/>
      <c r="AI180" s="137"/>
      <c r="AJ180" s="137"/>
    </row>
    <row r="181" spans="1:36" s="22" customFormat="1" x14ac:dyDescent="0.25">
      <c r="A181" s="131" t="s">
        <v>5353</v>
      </c>
      <c r="B181" s="132" t="s">
        <v>4957</v>
      </c>
      <c r="C181" s="132"/>
      <c r="D181" s="132" t="s">
        <v>4953</v>
      </c>
      <c r="E181" s="132"/>
      <c r="F181" s="133"/>
      <c r="G181" s="133"/>
      <c r="H181" s="133"/>
      <c r="I181" s="133"/>
      <c r="J181" s="133"/>
      <c r="K181" s="133"/>
      <c r="L181" s="23" t="s">
        <v>4954</v>
      </c>
      <c r="M181" s="134">
        <v>42278</v>
      </c>
      <c r="N181" s="134">
        <v>42307</v>
      </c>
      <c r="O181" s="132"/>
      <c r="P181" s="132"/>
      <c r="Q181" s="132"/>
      <c r="R181" s="13"/>
      <c r="S181" s="13"/>
      <c r="T181" s="17" t="str">
        <f t="shared" si="9"/>
        <v>CON</v>
      </c>
      <c r="U181" s="17"/>
      <c r="V181" s="18"/>
      <c r="W181" s="18"/>
      <c r="X181" s="19"/>
      <c r="Y181" s="17">
        <v>2</v>
      </c>
      <c r="Z181" s="135">
        <v>42461</v>
      </c>
      <c r="AA181" s="28" t="s">
        <v>5354</v>
      </c>
      <c r="AB181" s="137"/>
      <c r="AC181" s="137"/>
      <c r="AD181" s="137"/>
      <c r="AE181" s="137"/>
      <c r="AF181" s="137"/>
      <c r="AG181" s="137"/>
      <c r="AH181" s="137"/>
      <c r="AI181" s="137"/>
      <c r="AJ181" s="137"/>
    </row>
    <row r="182" spans="1:36" s="22" customFormat="1" x14ac:dyDescent="0.25">
      <c r="A182" s="131" t="s">
        <v>5355</v>
      </c>
      <c r="B182" s="132" t="s">
        <v>5008</v>
      </c>
      <c r="C182" s="13"/>
      <c r="D182" s="13" t="s">
        <v>5013</v>
      </c>
      <c r="E182" s="13" t="s">
        <v>4982</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5356</v>
      </c>
      <c r="AB182" s="137"/>
      <c r="AC182" s="137"/>
      <c r="AD182" s="137"/>
      <c r="AE182" s="137"/>
      <c r="AF182" s="137"/>
      <c r="AG182" s="137"/>
      <c r="AH182" s="137"/>
      <c r="AI182" s="137"/>
      <c r="AJ182" s="137"/>
    </row>
    <row r="183" spans="1:36" s="22" customFormat="1" x14ac:dyDescent="0.25">
      <c r="A183" s="136" t="s">
        <v>5357</v>
      </c>
      <c r="B183" s="70" t="s">
        <v>4952</v>
      </c>
      <c r="C183" s="70"/>
      <c r="D183" s="70" t="s">
        <v>4953</v>
      </c>
      <c r="E183" s="137"/>
      <c r="F183" s="133"/>
      <c r="G183" s="133"/>
      <c r="H183" s="133"/>
      <c r="I183" s="133"/>
      <c r="J183" s="133"/>
      <c r="K183" s="133"/>
      <c r="L183" s="23" t="s">
        <v>4954</v>
      </c>
      <c r="M183" s="139">
        <v>42357</v>
      </c>
      <c r="N183" s="137"/>
      <c r="O183" s="137"/>
      <c r="P183" s="137"/>
      <c r="Q183" s="137"/>
      <c r="R183" s="24"/>
      <c r="S183" s="24"/>
      <c r="T183" s="17" t="str">
        <f t="shared" si="9"/>
        <v/>
      </c>
      <c r="U183" s="17"/>
      <c r="V183" s="18"/>
      <c r="W183" s="18"/>
      <c r="X183" s="19"/>
      <c r="Y183" s="17">
        <v>2</v>
      </c>
      <c r="Z183" s="135">
        <v>42461</v>
      </c>
      <c r="AA183" s="25" t="s">
        <v>4955</v>
      </c>
      <c r="AB183" s="137"/>
      <c r="AC183" s="137"/>
      <c r="AD183" s="137"/>
      <c r="AE183" s="137"/>
      <c r="AF183" s="137"/>
      <c r="AG183" s="137"/>
      <c r="AH183" s="137"/>
      <c r="AI183" s="137"/>
      <c r="AJ183" s="137"/>
    </row>
    <row r="184" spans="1:36" s="22" customFormat="1" x14ac:dyDescent="0.25">
      <c r="A184" s="136" t="s">
        <v>5358</v>
      </c>
      <c r="B184" s="70" t="s">
        <v>1348</v>
      </c>
      <c r="C184" s="70"/>
      <c r="D184" s="70" t="s">
        <v>5044</v>
      </c>
      <c r="E184" s="137" t="s">
        <v>4947</v>
      </c>
      <c r="F184" s="133"/>
      <c r="G184" s="133"/>
      <c r="H184" s="133"/>
      <c r="I184" s="133"/>
      <c r="J184" s="133"/>
      <c r="K184" s="133"/>
      <c r="L184" s="23"/>
      <c r="M184" s="139">
        <v>42464</v>
      </c>
      <c r="N184" s="137"/>
      <c r="O184" s="137"/>
      <c r="P184" s="137"/>
      <c r="Q184" s="137"/>
      <c r="R184" s="24"/>
      <c r="S184" s="24"/>
      <c r="T184" s="17" t="str">
        <f t="shared" si="9"/>
        <v/>
      </c>
      <c r="U184" s="17"/>
      <c r="V184" s="18"/>
      <c r="W184" s="18"/>
      <c r="X184" s="19"/>
      <c r="Y184" s="17">
        <v>2</v>
      </c>
      <c r="Z184" s="135">
        <v>42464</v>
      </c>
      <c r="AA184" s="25" t="s">
        <v>5359</v>
      </c>
      <c r="AB184" s="137"/>
      <c r="AC184" s="137"/>
      <c r="AD184" s="137"/>
      <c r="AE184" s="137"/>
      <c r="AF184" s="137"/>
      <c r="AG184" s="137"/>
      <c r="AH184" s="137"/>
      <c r="AI184" s="137"/>
      <c r="AJ184" s="137"/>
    </row>
    <row r="185" spans="1:36" s="22" customFormat="1" x14ac:dyDescent="0.25">
      <c r="A185" s="136" t="s">
        <v>5360</v>
      </c>
      <c r="B185" s="70" t="s">
        <v>4967</v>
      </c>
      <c r="C185" s="70"/>
      <c r="D185" s="70" t="s">
        <v>4963</v>
      </c>
      <c r="E185" s="137"/>
      <c r="F185" s="133" t="s">
        <v>5045</v>
      </c>
      <c r="G185" s="133" t="s">
        <v>5046</v>
      </c>
      <c r="H185" s="133" t="s">
        <v>5350</v>
      </c>
      <c r="I185" s="133" t="s">
        <v>5351</v>
      </c>
      <c r="J185" s="133" t="s">
        <v>5351</v>
      </c>
      <c r="K185" s="133" t="s">
        <v>5351</v>
      </c>
      <c r="L185" s="38" t="s">
        <v>4949</v>
      </c>
      <c r="M185" s="139">
        <v>42306</v>
      </c>
      <c r="N185" s="139">
        <v>42333</v>
      </c>
      <c r="O185" s="137"/>
      <c r="P185" s="137"/>
      <c r="Q185" s="137"/>
      <c r="R185" s="24"/>
      <c r="S185" s="24"/>
      <c r="T185" s="17" t="str">
        <f t="shared" si="9"/>
        <v>CON</v>
      </c>
      <c r="U185" s="17"/>
      <c r="V185" s="18"/>
      <c r="W185" s="18"/>
      <c r="X185" s="19"/>
      <c r="Y185" s="17">
        <v>1</v>
      </c>
      <c r="Z185" s="141">
        <v>42440</v>
      </c>
      <c r="AA185" s="25" t="s">
        <v>5361</v>
      </c>
      <c r="AB185" s="137"/>
      <c r="AC185" s="137"/>
      <c r="AD185" s="137"/>
      <c r="AE185" s="137"/>
      <c r="AF185" s="137"/>
      <c r="AG185" s="137"/>
      <c r="AH185" s="137"/>
      <c r="AI185" s="137"/>
      <c r="AJ185" s="137"/>
    </row>
    <row r="186" spans="1:36" s="22" customFormat="1" x14ac:dyDescent="0.25">
      <c r="A186" s="136" t="s">
        <v>5362</v>
      </c>
      <c r="B186" s="70" t="s">
        <v>5363</v>
      </c>
      <c r="C186" s="70"/>
      <c r="D186" s="70" t="s">
        <v>4963</v>
      </c>
      <c r="E186" s="137"/>
      <c r="F186" s="133"/>
      <c r="G186" s="133"/>
      <c r="H186" s="133"/>
      <c r="I186" s="133"/>
      <c r="J186" s="133"/>
      <c r="K186" s="133"/>
      <c r="L186" s="38"/>
      <c r="M186" s="139">
        <v>42419</v>
      </c>
      <c r="N186" s="139">
        <v>42510</v>
      </c>
      <c r="O186" s="137"/>
      <c r="P186" s="137"/>
      <c r="Q186" s="137"/>
      <c r="R186" s="24"/>
      <c r="S186" s="24"/>
      <c r="T186" s="17" t="str">
        <f t="shared" si="9"/>
        <v>CON</v>
      </c>
      <c r="U186" s="17"/>
      <c r="V186" s="18"/>
      <c r="W186" s="18"/>
      <c r="X186" s="19"/>
      <c r="Y186" s="17">
        <v>2</v>
      </c>
      <c r="Z186" s="141">
        <v>42503</v>
      </c>
      <c r="AA186" s="25" t="s">
        <v>5364</v>
      </c>
      <c r="AB186" s="137"/>
      <c r="AC186" s="137"/>
      <c r="AD186" s="137"/>
      <c r="AE186" s="137"/>
      <c r="AF186" s="137"/>
      <c r="AG186" s="137"/>
      <c r="AH186" s="137"/>
      <c r="AI186" s="137"/>
      <c r="AJ186" s="137"/>
    </row>
    <row r="187" spans="1:36" s="22" customFormat="1" x14ac:dyDescent="0.25">
      <c r="A187" s="136" t="s">
        <v>5365</v>
      </c>
      <c r="B187" s="70" t="s">
        <v>4952</v>
      </c>
      <c r="C187" s="70"/>
      <c r="D187" s="70" t="s">
        <v>4993</v>
      </c>
      <c r="E187" s="137"/>
      <c r="F187" s="133" t="s">
        <v>5366</v>
      </c>
      <c r="G187" s="133" t="s">
        <v>5349</v>
      </c>
      <c r="H187" s="133" t="s">
        <v>5367</v>
      </c>
      <c r="I187" s="133" t="s">
        <v>5048</v>
      </c>
      <c r="J187" s="133" t="s">
        <v>5368</v>
      </c>
      <c r="K187" s="133" t="s">
        <v>5369</v>
      </c>
      <c r="L187" s="38"/>
      <c r="M187" s="139">
        <v>42473</v>
      </c>
      <c r="N187" s="139">
        <v>42473</v>
      </c>
      <c r="O187" s="139">
        <v>42473</v>
      </c>
      <c r="P187" s="137"/>
      <c r="Q187" s="137"/>
      <c r="R187" s="24"/>
      <c r="S187" s="24"/>
      <c r="T187" s="17" t="str">
        <f t="shared" si="9"/>
        <v>DEM</v>
      </c>
      <c r="U187" s="17"/>
      <c r="V187" s="18"/>
      <c r="W187" s="18"/>
      <c r="X187" s="19"/>
      <c r="Y187" s="17">
        <v>2</v>
      </c>
      <c r="Z187" s="141">
        <v>42475</v>
      </c>
      <c r="AA187" s="25" t="s">
        <v>5370</v>
      </c>
      <c r="AB187" s="137"/>
      <c r="AC187" s="137"/>
      <c r="AD187" s="137"/>
      <c r="AE187" s="137"/>
      <c r="AF187" s="137"/>
      <c r="AG187" s="137"/>
      <c r="AH187" s="137"/>
      <c r="AI187" s="137"/>
      <c r="AJ187" s="137"/>
    </row>
    <row r="188" spans="1:36" s="22" customFormat="1" x14ac:dyDescent="0.25">
      <c r="A188" s="143" t="s">
        <v>5371</v>
      </c>
      <c r="B188" s="142" t="s">
        <v>429</v>
      </c>
      <c r="C188" s="142"/>
      <c r="D188" s="142" t="s">
        <v>4953</v>
      </c>
      <c r="E188" s="142"/>
      <c r="F188" s="154"/>
      <c r="G188" s="154"/>
      <c r="H188" s="154"/>
      <c r="I188" s="154"/>
      <c r="J188" s="154"/>
      <c r="K188" s="154"/>
      <c r="L188" s="27" t="s">
        <v>4949</v>
      </c>
      <c r="M188" s="160">
        <v>42442</v>
      </c>
      <c r="N188" s="160"/>
      <c r="O188" s="142"/>
      <c r="P188" s="142"/>
      <c r="Q188" s="142"/>
      <c r="R188" s="36"/>
      <c r="S188" s="36"/>
      <c r="T188" s="17" t="str">
        <f t="shared" si="9"/>
        <v/>
      </c>
      <c r="U188" s="17"/>
      <c r="V188" s="18"/>
      <c r="W188" s="18"/>
      <c r="X188" s="19"/>
      <c r="Y188" s="17">
        <v>2</v>
      </c>
      <c r="Z188" s="135">
        <v>42461</v>
      </c>
      <c r="AA188" s="48" t="s">
        <v>5372</v>
      </c>
      <c r="AB188" s="153"/>
      <c r="AC188" s="153"/>
      <c r="AD188" s="153"/>
      <c r="AE188" s="153"/>
      <c r="AF188" s="153"/>
      <c r="AG188" s="153"/>
      <c r="AH188" s="153"/>
      <c r="AI188" s="153"/>
      <c r="AJ188" s="153"/>
    </row>
    <row r="189" spans="1:36" s="22" customFormat="1" x14ac:dyDescent="0.25">
      <c r="A189" s="143" t="s">
        <v>5373</v>
      </c>
      <c r="B189" s="142" t="s">
        <v>4946</v>
      </c>
      <c r="C189" s="142"/>
      <c r="D189" s="132" t="s">
        <v>4947</v>
      </c>
      <c r="E189" s="132" t="s">
        <v>4948</v>
      </c>
      <c r="F189" s="133"/>
      <c r="G189" s="133"/>
      <c r="H189" s="133"/>
      <c r="I189" s="133"/>
      <c r="J189" s="133"/>
      <c r="K189" s="133"/>
      <c r="L189" s="27" t="s">
        <v>4949</v>
      </c>
      <c r="M189" s="134">
        <v>42481</v>
      </c>
      <c r="N189" s="134">
        <v>42481</v>
      </c>
      <c r="O189" s="134">
        <v>42481</v>
      </c>
      <c r="P189" s="134">
        <v>42481</v>
      </c>
      <c r="Q189" s="134"/>
      <c r="R189" s="16"/>
      <c r="S189" s="16"/>
      <c r="T189" s="17" t="s">
        <v>4935</v>
      </c>
      <c r="U189" s="17"/>
      <c r="V189" s="18"/>
      <c r="W189" s="18"/>
      <c r="X189" s="19"/>
      <c r="Y189" s="17"/>
      <c r="Z189" s="135">
        <v>42481</v>
      </c>
      <c r="AA189" s="28" t="s">
        <v>4950</v>
      </c>
      <c r="AB189" s="153"/>
      <c r="AC189" s="153"/>
      <c r="AD189" s="153"/>
      <c r="AE189" s="153"/>
      <c r="AF189" s="153"/>
      <c r="AG189" s="153"/>
      <c r="AH189" s="153"/>
      <c r="AI189" s="153"/>
      <c r="AJ189" s="153"/>
    </row>
    <row r="190" spans="1:36" s="22" customFormat="1" x14ac:dyDescent="0.25">
      <c r="A190" s="131" t="s">
        <v>5374</v>
      </c>
      <c r="B190" s="132" t="s">
        <v>5363</v>
      </c>
      <c r="C190" s="132"/>
      <c r="D190" s="132" t="s">
        <v>4982</v>
      </c>
      <c r="E190" s="132"/>
      <c r="F190" s="133"/>
      <c r="G190" s="133"/>
      <c r="H190" s="133"/>
      <c r="I190" s="133"/>
      <c r="J190" s="133"/>
      <c r="K190" s="133"/>
      <c r="L190" s="23"/>
      <c r="M190" s="134">
        <v>42395</v>
      </c>
      <c r="N190" s="134">
        <v>42403</v>
      </c>
      <c r="O190" s="134">
        <v>42412</v>
      </c>
      <c r="P190" s="132"/>
      <c r="Q190" s="132"/>
      <c r="R190" s="13"/>
      <c r="S190" s="13"/>
      <c r="T190" s="17" t="str">
        <f>IF(R190&lt;&gt;"","SIGNED",IF(Q190&lt;&gt;"","FP",IF(P190&lt;&gt;"","PoT",IF(O190&lt;&gt;"","DEM",IF(N190&lt;&gt;"","CON","")))))</f>
        <v>DEM</v>
      </c>
      <c r="U190" s="17"/>
      <c r="V190" s="18"/>
      <c r="W190" s="18"/>
      <c r="X190" s="19"/>
      <c r="Y190" s="17">
        <v>2</v>
      </c>
      <c r="Z190" s="135">
        <v>42432</v>
      </c>
      <c r="AA190" s="28" t="s">
        <v>5375</v>
      </c>
      <c r="AB190" s="137"/>
      <c r="AC190" s="137"/>
      <c r="AD190" s="137"/>
      <c r="AE190" s="137"/>
      <c r="AF190" s="137"/>
      <c r="AG190" s="137"/>
      <c r="AH190" s="137"/>
      <c r="AI190" s="137"/>
      <c r="AJ190" s="137"/>
    </row>
    <row r="191" spans="1:36" s="22" customFormat="1" x14ac:dyDescent="0.25">
      <c r="A191" s="131" t="s">
        <v>5376</v>
      </c>
      <c r="B191" s="132" t="s">
        <v>4946</v>
      </c>
      <c r="C191" s="132"/>
      <c r="D191" s="132" t="s">
        <v>4947</v>
      </c>
      <c r="E191" s="132" t="s">
        <v>4948</v>
      </c>
      <c r="F191" s="133"/>
      <c r="G191" s="133"/>
      <c r="H191" s="133"/>
      <c r="I191" s="133"/>
      <c r="J191" s="133"/>
      <c r="K191" s="133"/>
      <c r="L191" s="27" t="s">
        <v>4949</v>
      </c>
      <c r="M191" s="134">
        <v>42481</v>
      </c>
      <c r="N191" s="134">
        <v>42481</v>
      </c>
      <c r="O191" s="134">
        <v>42481</v>
      </c>
      <c r="P191" s="134">
        <v>42481</v>
      </c>
      <c r="Q191" s="134"/>
      <c r="R191" s="16"/>
      <c r="S191" s="16"/>
      <c r="T191" s="17" t="s">
        <v>4935</v>
      </c>
      <c r="U191" s="17"/>
      <c r="V191" s="18"/>
      <c r="W191" s="18"/>
      <c r="X191" s="19"/>
      <c r="Y191" s="17"/>
      <c r="Z191" s="135">
        <v>42481</v>
      </c>
      <c r="AA191" s="28" t="s">
        <v>4950</v>
      </c>
      <c r="AB191" s="137"/>
      <c r="AC191" s="137"/>
      <c r="AD191" s="137"/>
      <c r="AE191" s="137"/>
      <c r="AF191" s="137"/>
      <c r="AG191" s="137"/>
      <c r="AH191" s="137"/>
      <c r="AI191" s="137"/>
      <c r="AJ191" s="137"/>
    </row>
    <row r="192" spans="1:36" s="22" customFormat="1" x14ac:dyDescent="0.25">
      <c r="A192" s="136" t="s">
        <v>5377</v>
      </c>
      <c r="B192" s="70" t="s">
        <v>124</v>
      </c>
      <c r="C192" s="70"/>
      <c r="D192" s="70" t="s">
        <v>4953</v>
      </c>
      <c r="E192" s="137"/>
      <c r="F192" s="133"/>
      <c r="G192" s="133"/>
      <c r="H192" s="133"/>
      <c r="I192" s="133"/>
      <c r="J192" s="133"/>
      <c r="K192" s="133"/>
      <c r="L192" s="38" t="s">
        <v>4954</v>
      </c>
      <c r="M192" s="139">
        <v>42336</v>
      </c>
      <c r="N192" s="139">
        <v>42336</v>
      </c>
      <c r="O192" s="137"/>
      <c r="P192" s="137"/>
      <c r="Q192" s="137"/>
      <c r="R192" s="24"/>
      <c r="S192" s="24"/>
      <c r="T192" s="17" t="str">
        <f t="shared" ref="T192:T197" si="10">IF(R192&lt;&gt;"","SIGNED",IF(Q192&lt;&gt;"","FP",IF(P192&lt;&gt;"","PoT",IF(O192&lt;&gt;"","DEM",IF(N192&lt;&gt;"","CON","")))))</f>
        <v>CON</v>
      </c>
      <c r="U192" s="17"/>
      <c r="V192" s="18"/>
      <c r="W192" s="18"/>
      <c r="X192" s="19"/>
      <c r="Y192" s="17">
        <v>2</v>
      </c>
      <c r="Z192" s="135">
        <v>42461</v>
      </c>
      <c r="AA192" s="25" t="s">
        <v>4955</v>
      </c>
      <c r="AB192" s="137"/>
      <c r="AC192" s="137"/>
      <c r="AD192" s="137"/>
      <c r="AE192" s="137"/>
      <c r="AF192" s="137"/>
      <c r="AG192" s="137"/>
      <c r="AH192" s="137"/>
      <c r="AI192" s="137"/>
      <c r="AJ192" s="137"/>
    </row>
    <row r="193" spans="1:27" s="22" customFormat="1" x14ac:dyDescent="0.25">
      <c r="A193" s="136" t="s">
        <v>5378</v>
      </c>
      <c r="B193" s="70" t="s">
        <v>5072</v>
      </c>
      <c r="C193" s="70"/>
      <c r="D193" s="70" t="s">
        <v>5013</v>
      </c>
      <c r="E193" s="137" t="s">
        <v>4982</v>
      </c>
      <c r="F193" s="133"/>
      <c r="G193" s="133"/>
      <c r="H193" s="133"/>
      <c r="I193" s="133"/>
      <c r="J193" s="133"/>
      <c r="K193" s="133"/>
      <c r="L193" s="38"/>
      <c r="M193" s="139">
        <v>42396</v>
      </c>
      <c r="N193" s="139">
        <v>42408</v>
      </c>
      <c r="O193" s="137"/>
      <c r="P193" s="137"/>
      <c r="Q193" s="137"/>
      <c r="R193" s="24"/>
      <c r="S193" s="24"/>
      <c r="T193" s="17" t="str">
        <f t="shared" si="10"/>
        <v>CON</v>
      </c>
      <c r="U193" s="17"/>
      <c r="V193" s="18"/>
      <c r="W193" s="18"/>
      <c r="X193" s="19"/>
      <c r="Y193" s="17">
        <v>2</v>
      </c>
      <c r="Z193" s="141">
        <v>42468</v>
      </c>
      <c r="AA193" s="25" t="s">
        <v>5379</v>
      </c>
    </row>
    <row r="194" spans="1:27" s="22" customFormat="1" x14ac:dyDescent="0.25">
      <c r="A194" s="136" t="s">
        <v>5380</v>
      </c>
      <c r="B194" s="70" t="s">
        <v>377</v>
      </c>
      <c r="C194" s="70"/>
      <c r="D194" s="70" t="s">
        <v>4953</v>
      </c>
      <c r="E194" s="137" t="s">
        <v>5037</v>
      </c>
      <c r="F194" s="133"/>
      <c r="G194" s="133"/>
      <c r="H194" s="133"/>
      <c r="I194" s="133"/>
      <c r="J194" s="133"/>
      <c r="K194" s="133"/>
      <c r="L194" s="38"/>
      <c r="M194" s="139">
        <v>42516</v>
      </c>
      <c r="N194" s="139">
        <v>42516</v>
      </c>
      <c r="O194" s="139">
        <v>42516</v>
      </c>
      <c r="P194" s="139">
        <v>42516</v>
      </c>
      <c r="Q194" s="137"/>
      <c r="R194" s="24"/>
      <c r="S194" s="24"/>
      <c r="T194" s="17" t="str">
        <f t="shared" si="10"/>
        <v>PoT</v>
      </c>
      <c r="U194" s="17"/>
      <c r="V194" s="18"/>
      <c r="W194" s="18"/>
      <c r="X194" s="19"/>
      <c r="Y194" s="17"/>
      <c r="Z194" s="141">
        <v>42522</v>
      </c>
      <c r="AA194" s="25"/>
    </row>
    <row r="195" spans="1:27" s="22" customFormat="1" x14ac:dyDescent="0.25">
      <c r="A195" s="136" t="s">
        <v>5381</v>
      </c>
      <c r="B195" s="70" t="s">
        <v>4957</v>
      </c>
      <c r="C195" s="70"/>
      <c r="D195" s="70" t="s">
        <v>4953</v>
      </c>
      <c r="E195" s="137"/>
      <c r="F195" s="133"/>
      <c r="G195" s="133"/>
      <c r="H195" s="133"/>
      <c r="I195" s="133"/>
      <c r="J195" s="133"/>
      <c r="K195" s="133"/>
      <c r="L195" s="23" t="s">
        <v>4954</v>
      </c>
      <c r="M195" s="139">
        <v>42423</v>
      </c>
      <c r="N195" s="139"/>
      <c r="O195" s="137"/>
      <c r="P195" s="137"/>
      <c r="Q195" s="137"/>
      <c r="R195" s="24"/>
      <c r="S195" s="24"/>
      <c r="T195" s="17" t="str">
        <f t="shared" si="10"/>
        <v/>
      </c>
      <c r="U195" s="17"/>
      <c r="V195" s="18"/>
      <c r="W195" s="18"/>
      <c r="X195" s="19"/>
      <c r="Y195" s="17">
        <v>2</v>
      </c>
      <c r="Z195" s="135">
        <v>42461</v>
      </c>
      <c r="AA195" s="25" t="s">
        <v>4955</v>
      </c>
    </row>
    <row r="196" spans="1:27" s="22" customFormat="1" x14ac:dyDescent="0.25">
      <c r="A196" s="131" t="s">
        <v>5382</v>
      </c>
      <c r="B196" s="132" t="s">
        <v>5089</v>
      </c>
      <c r="C196" s="132"/>
      <c r="D196" s="132" t="s">
        <v>5278</v>
      </c>
      <c r="E196" s="132"/>
      <c r="F196" s="138"/>
      <c r="G196" s="138"/>
      <c r="H196" s="138"/>
      <c r="I196" s="138"/>
      <c r="J196" s="138"/>
      <c r="K196" s="138"/>
      <c r="L196" s="27" t="s">
        <v>5218</v>
      </c>
      <c r="M196" s="134">
        <v>42275</v>
      </c>
      <c r="N196" s="134">
        <v>42275</v>
      </c>
      <c r="O196" s="132"/>
      <c r="P196" s="132"/>
      <c r="Q196" s="134">
        <v>42324</v>
      </c>
      <c r="R196" s="16">
        <v>42275</v>
      </c>
      <c r="S196" s="16"/>
      <c r="T196" s="17" t="str">
        <f t="shared" si="10"/>
        <v>SIGNED</v>
      </c>
      <c r="U196" s="17"/>
      <c r="V196" s="18"/>
      <c r="W196" s="18"/>
      <c r="X196" s="19"/>
      <c r="Y196" s="17">
        <v>2</v>
      </c>
      <c r="Z196" s="135">
        <v>42296</v>
      </c>
      <c r="AA196" s="28" t="s">
        <v>5383</v>
      </c>
    </row>
    <row r="197" spans="1:27" s="22" customFormat="1" x14ac:dyDescent="0.25">
      <c r="A197" s="131" t="s">
        <v>5384</v>
      </c>
      <c r="B197" s="132" t="s">
        <v>4978</v>
      </c>
      <c r="C197" s="132"/>
      <c r="D197" s="132" t="s">
        <v>4953</v>
      </c>
      <c r="E197" s="132"/>
      <c r="F197" s="138"/>
      <c r="G197" s="138"/>
      <c r="H197" s="138"/>
      <c r="I197" s="138"/>
      <c r="J197" s="138"/>
      <c r="K197" s="138"/>
      <c r="L197" s="27"/>
      <c r="M197" s="134">
        <v>42520</v>
      </c>
      <c r="N197" s="134">
        <v>42520</v>
      </c>
      <c r="O197" s="132"/>
      <c r="P197" s="132"/>
      <c r="Q197" s="134"/>
      <c r="R197" s="16"/>
      <c r="S197" s="16"/>
      <c r="T197" s="17" t="str">
        <f t="shared" si="10"/>
        <v>CON</v>
      </c>
      <c r="U197" s="17"/>
      <c r="V197" s="18"/>
      <c r="W197" s="18"/>
      <c r="X197" s="19"/>
      <c r="Y197" s="17"/>
      <c r="Z197" s="135">
        <v>42522</v>
      </c>
      <c r="AA197" s="28" t="s">
        <v>5385</v>
      </c>
    </row>
    <row r="198" spans="1:27" s="22" customFormat="1" x14ac:dyDescent="0.25">
      <c r="A198" s="136" t="s">
        <v>5386</v>
      </c>
      <c r="B198" s="70" t="s">
        <v>58</v>
      </c>
      <c r="C198" s="70"/>
      <c r="D198" s="70" t="s">
        <v>4963</v>
      </c>
      <c r="E198" s="137" t="s">
        <v>5387</v>
      </c>
      <c r="F198" s="133"/>
      <c r="G198" s="133"/>
      <c r="H198" s="133"/>
      <c r="I198" s="133"/>
      <c r="J198" s="133"/>
      <c r="K198" s="133"/>
      <c r="L198" s="23" t="s">
        <v>5026</v>
      </c>
      <c r="M198" s="139">
        <v>42460</v>
      </c>
      <c r="N198" s="139">
        <v>42480</v>
      </c>
      <c r="O198" s="139"/>
      <c r="P198" s="137"/>
      <c r="Q198" s="137"/>
      <c r="R198" s="24"/>
      <c r="S198" s="24"/>
      <c r="T198" s="17" t="s">
        <v>5388</v>
      </c>
      <c r="U198" s="17"/>
      <c r="V198" s="18"/>
      <c r="W198" s="18"/>
      <c r="X198" s="19"/>
      <c r="Y198" s="17">
        <v>1</v>
      </c>
      <c r="Z198" s="141">
        <v>42485</v>
      </c>
      <c r="AA198" s="25" t="s">
        <v>5389</v>
      </c>
    </row>
    <row r="199" spans="1:27" s="22" customFormat="1" x14ac:dyDescent="0.25">
      <c r="A199" s="136" t="s">
        <v>5390</v>
      </c>
      <c r="B199" s="70" t="s">
        <v>775</v>
      </c>
      <c r="C199" s="70"/>
      <c r="D199" s="70" t="s">
        <v>5116</v>
      </c>
      <c r="E199" s="137"/>
      <c r="F199" s="133"/>
      <c r="G199" s="133"/>
      <c r="H199" s="133"/>
      <c r="I199" s="133"/>
      <c r="J199" s="133"/>
      <c r="K199" s="133"/>
      <c r="L199" s="23"/>
      <c r="M199" s="139">
        <v>42345</v>
      </c>
      <c r="N199" s="139"/>
      <c r="O199" s="139"/>
      <c r="P199" s="137"/>
      <c r="Q199" s="137"/>
      <c r="R199" s="24"/>
      <c r="S199" s="24"/>
      <c r="T199" s="17" t="str">
        <f>IF(R199&lt;&gt;"","SIGNED",IF(Q199&lt;&gt;"","FP",IF(P199&lt;&gt;"","PoT",IF(O199&lt;&gt;"","DEM",IF(N199&lt;&gt;"","CON","")))))</f>
        <v/>
      </c>
      <c r="U199" s="17"/>
      <c r="V199" s="18"/>
      <c r="W199" s="18"/>
      <c r="X199" s="19"/>
      <c r="Y199" s="17">
        <v>2</v>
      </c>
      <c r="Z199" s="141">
        <v>42467</v>
      </c>
      <c r="AA199" s="25" t="s">
        <v>5391</v>
      </c>
    </row>
    <row r="200" spans="1:27" s="22" customFormat="1" x14ac:dyDescent="0.25">
      <c r="A200" s="136" t="s">
        <v>5392</v>
      </c>
      <c r="B200" s="70" t="s">
        <v>1348</v>
      </c>
      <c r="C200" s="70"/>
      <c r="D200" s="70" t="s">
        <v>5044</v>
      </c>
      <c r="E200" s="137" t="s">
        <v>5393</v>
      </c>
      <c r="F200" s="133"/>
      <c r="G200" s="133"/>
      <c r="H200" s="133"/>
      <c r="I200" s="133"/>
      <c r="J200" s="133"/>
      <c r="K200" s="133"/>
      <c r="L200" s="23" t="s">
        <v>5026</v>
      </c>
      <c r="M200" s="139">
        <v>42530</v>
      </c>
      <c r="N200" s="139"/>
      <c r="O200" s="139"/>
      <c r="P200" s="139">
        <v>42528</v>
      </c>
      <c r="Q200" s="137"/>
      <c r="R200" s="24"/>
      <c r="S200" s="24"/>
      <c r="T200" s="17" t="str">
        <f>IF(R200&lt;&gt;"","SIGNED",IF(Q200&lt;&gt;"","FP",IF(P200&lt;&gt;"","PoT",IF(O200&lt;&gt;"","DEM",IF(N200&lt;&gt;"","CON","")))))</f>
        <v>PoT</v>
      </c>
      <c r="U200" s="17"/>
      <c r="V200" s="18"/>
      <c r="W200" s="18"/>
      <c r="X200" s="19"/>
      <c r="Y200" s="17">
        <v>2</v>
      </c>
      <c r="Z200" s="141">
        <v>42530</v>
      </c>
      <c r="AA200" s="25" t="s">
        <v>5394</v>
      </c>
    </row>
    <row r="201" spans="1:27" s="22" customFormat="1" x14ac:dyDescent="0.25">
      <c r="A201" s="136" t="s">
        <v>5395</v>
      </c>
      <c r="B201" s="70" t="s">
        <v>4946</v>
      </c>
      <c r="C201" s="70"/>
      <c r="D201" s="132" t="s">
        <v>4947</v>
      </c>
      <c r="E201" s="132" t="s">
        <v>4948</v>
      </c>
      <c r="F201" s="133"/>
      <c r="G201" s="133"/>
      <c r="H201" s="133"/>
      <c r="I201" s="133"/>
      <c r="J201" s="133"/>
      <c r="K201" s="133"/>
      <c r="L201" s="27" t="s">
        <v>4949</v>
      </c>
      <c r="M201" s="134">
        <v>42481</v>
      </c>
      <c r="N201" s="134">
        <v>42481</v>
      </c>
      <c r="O201" s="134">
        <v>42481</v>
      </c>
      <c r="P201" s="134">
        <v>42481</v>
      </c>
      <c r="Q201" s="134"/>
      <c r="R201" s="16"/>
      <c r="S201" s="16"/>
      <c r="T201" s="17" t="s">
        <v>4935</v>
      </c>
      <c r="U201" s="17"/>
      <c r="V201" s="18"/>
      <c r="W201" s="18"/>
      <c r="X201" s="19"/>
      <c r="Y201" s="17"/>
      <c r="Z201" s="135">
        <v>42481</v>
      </c>
      <c r="AA201" s="28" t="s">
        <v>4950</v>
      </c>
    </row>
    <row r="202" spans="1:27" s="22" customFormat="1" x14ac:dyDescent="0.25">
      <c r="A202" s="136" t="s">
        <v>5396</v>
      </c>
      <c r="B202" s="70" t="s">
        <v>5309</v>
      </c>
      <c r="C202" s="70"/>
      <c r="D202" s="70"/>
      <c r="E202" s="137"/>
      <c r="F202" s="133"/>
      <c r="G202" s="133"/>
      <c r="H202" s="133"/>
      <c r="I202" s="133"/>
      <c r="J202" s="133"/>
      <c r="K202" s="133"/>
      <c r="L202" s="23"/>
      <c r="M202" s="139">
        <v>42467</v>
      </c>
      <c r="N202" s="139"/>
      <c r="O202" s="139"/>
      <c r="P202" s="137"/>
      <c r="Q202" s="137"/>
      <c r="R202" s="24"/>
      <c r="S202" s="24"/>
      <c r="T202" s="17"/>
      <c r="U202" s="17"/>
      <c r="V202" s="18"/>
      <c r="W202" s="18"/>
      <c r="X202" s="19"/>
      <c r="Y202" s="17"/>
      <c r="Z202" s="141"/>
      <c r="AA202" s="25" t="s">
        <v>5042</v>
      </c>
    </row>
    <row r="203" spans="1:27" s="22" customFormat="1" x14ac:dyDescent="0.25">
      <c r="A203" s="136" t="s">
        <v>5397</v>
      </c>
      <c r="B203" s="70" t="s">
        <v>4967</v>
      </c>
      <c r="C203" s="70"/>
      <c r="D203" s="70" t="s">
        <v>4982</v>
      </c>
      <c r="E203" s="137"/>
      <c r="F203" s="133"/>
      <c r="G203" s="133"/>
      <c r="H203" s="133"/>
      <c r="I203" s="133"/>
      <c r="J203" s="133"/>
      <c r="K203" s="133"/>
      <c r="L203" s="23"/>
      <c r="M203" s="139">
        <v>42401</v>
      </c>
      <c r="N203" s="139">
        <v>42401</v>
      </c>
      <c r="O203" s="139"/>
      <c r="P203" s="137"/>
      <c r="Q203" s="137"/>
      <c r="R203" s="24"/>
      <c r="S203" s="24"/>
      <c r="T203" s="17" t="str">
        <f t="shared" ref="T203:T218" si="11">IF(R203&lt;&gt;"","SIGNED",IF(Q203&lt;&gt;"","FP",IF(P203&lt;&gt;"","PoT",IF(O203&lt;&gt;"","DEM",IF(N203&lt;&gt;"","CON","")))))</f>
        <v>CON</v>
      </c>
      <c r="U203" s="17"/>
      <c r="V203" s="18"/>
      <c r="W203" s="18"/>
      <c r="X203" s="19"/>
      <c r="Y203" s="17">
        <v>2</v>
      </c>
      <c r="Z203" s="141">
        <v>42401</v>
      </c>
      <c r="AA203" s="25" t="s">
        <v>5398</v>
      </c>
    </row>
    <row r="204" spans="1:27" s="22" customFormat="1" x14ac:dyDescent="0.25">
      <c r="A204" s="136" t="s">
        <v>5399</v>
      </c>
      <c r="B204" s="70" t="s">
        <v>4957</v>
      </c>
      <c r="C204" s="70"/>
      <c r="D204" s="70" t="s">
        <v>4953</v>
      </c>
      <c r="E204" s="137" t="s">
        <v>5400</v>
      </c>
      <c r="F204" s="133"/>
      <c r="G204" s="133"/>
      <c r="H204" s="133"/>
      <c r="I204" s="133"/>
      <c r="J204" s="133"/>
      <c r="K204" s="133"/>
      <c r="L204" s="23"/>
      <c r="M204" s="139">
        <v>42507</v>
      </c>
      <c r="N204" s="139"/>
      <c r="O204" s="139"/>
      <c r="P204" s="137"/>
      <c r="Q204" s="137"/>
      <c r="R204" s="24"/>
      <c r="S204" s="24"/>
      <c r="T204" s="17" t="str">
        <f t="shared" si="11"/>
        <v/>
      </c>
      <c r="U204" s="17"/>
      <c r="V204" s="18"/>
      <c r="W204" s="18"/>
      <c r="X204" s="19"/>
      <c r="Y204" s="17"/>
      <c r="Z204" s="141">
        <v>42509</v>
      </c>
      <c r="AA204" s="25" t="s">
        <v>5401</v>
      </c>
    </row>
    <row r="205" spans="1:27" s="22" customFormat="1" x14ac:dyDescent="0.25">
      <c r="A205" s="136" t="s">
        <v>5402</v>
      </c>
      <c r="B205" s="70" t="s">
        <v>4957</v>
      </c>
      <c r="C205" s="70"/>
      <c r="D205" s="70" t="s">
        <v>4982</v>
      </c>
      <c r="E205" s="137"/>
      <c r="F205" s="133"/>
      <c r="G205" s="133"/>
      <c r="H205" s="133"/>
      <c r="I205" s="133"/>
      <c r="J205" s="133"/>
      <c r="K205" s="133"/>
      <c r="L205" s="23"/>
      <c r="M205" s="139">
        <v>42508</v>
      </c>
      <c r="N205" s="139">
        <v>42508</v>
      </c>
      <c r="O205" s="139"/>
      <c r="P205" s="137"/>
      <c r="Q205" s="137"/>
      <c r="R205" s="24"/>
      <c r="S205" s="24"/>
      <c r="T205" s="17" t="str">
        <f t="shared" si="11"/>
        <v>CON</v>
      </c>
      <c r="U205" s="17"/>
      <c r="V205" s="18"/>
      <c r="W205" s="18"/>
      <c r="X205" s="19"/>
      <c r="Y205" s="17"/>
      <c r="Z205" s="141">
        <v>42522</v>
      </c>
      <c r="AA205" s="25" t="s">
        <v>5403</v>
      </c>
    </row>
    <row r="206" spans="1:27" s="22" customFormat="1" x14ac:dyDescent="0.25">
      <c r="A206" s="136" t="s">
        <v>5404</v>
      </c>
      <c r="B206" s="70" t="s">
        <v>4952</v>
      </c>
      <c r="C206" s="70"/>
      <c r="D206" s="70" t="s">
        <v>4953</v>
      </c>
      <c r="E206" s="137"/>
      <c r="F206" s="133"/>
      <c r="G206" s="133"/>
      <c r="H206" s="133"/>
      <c r="I206" s="133"/>
      <c r="J206" s="133"/>
      <c r="K206" s="133"/>
      <c r="L206" s="23" t="s">
        <v>4954</v>
      </c>
      <c r="M206" s="139">
        <v>42357</v>
      </c>
      <c r="N206" s="139">
        <v>42357</v>
      </c>
      <c r="O206" s="137"/>
      <c r="P206" s="137"/>
      <c r="Q206" s="137"/>
      <c r="R206" s="24"/>
      <c r="S206" s="24"/>
      <c r="T206" s="17" t="str">
        <f t="shared" si="11"/>
        <v>CON</v>
      </c>
      <c r="U206" s="17"/>
      <c r="V206" s="18"/>
      <c r="W206" s="18"/>
      <c r="X206" s="19"/>
      <c r="Y206" s="17">
        <v>2</v>
      </c>
      <c r="Z206" s="135">
        <v>42461</v>
      </c>
      <c r="AA206" s="25" t="s">
        <v>5405</v>
      </c>
    </row>
    <row r="207" spans="1:27" s="22" customFormat="1" x14ac:dyDescent="0.25">
      <c r="A207" s="136" t="s">
        <v>5406</v>
      </c>
      <c r="B207" s="70" t="s">
        <v>5072</v>
      </c>
      <c r="C207" s="70"/>
      <c r="D207" s="70" t="s">
        <v>4982</v>
      </c>
      <c r="E207" s="137"/>
      <c r="F207" s="138" t="s">
        <v>5045</v>
      </c>
      <c r="G207" s="138" t="s">
        <v>5046</v>
      </c>
      <c r="H207" s="138" t="s">
        <v>5367</v>
      </c>
      <c r="I207" s="138" t="s">
        <v>5048</v>
      </c>
      <c r="J207" s="138" t="s">
        <v>5049</v>
      </c>
      <c r="K207" s="138" t="s">
        <v>5050</v>
      </c>
      <c r="L207" s="38" t="s">
        <v>4949</v>
      </c>
      <c r="M207" s="139">
        <v>42306</v>
      </c>
      <c r="N207" s="139">
        <v>42310</v>
      </c>
      <c r="O207" s="139">
        <v>42410</v>
      </c>
      <c r="P207" s="137"/>
      <c r="Q207" s="137"/>
      <c r="R207" s="24"/>
      <c r="S207" s="24"/>
      <c r="T207" s="17" t="str">
        <f t="shared" si="11"/>
        <v>DEM</v>
      </c>
      <c r="U207" s="17"/>
      <c r="V207" s="18"/>
      <c r="W207" s="18"/>
      <c r="X207" s="19"/>
      <c r="Y207" s="17">
        <v>2</v>
      </c>
      <c r="Z207" s="141">
        <v>42410</v>
      </c>
      <c r="AA207" s="25" t="s">
        <v>5407</v>
      </c>
    </row>
    <row r="208" spans="1:27" s="22" customFormat="1" x14ac:dyDescent="0.25">
      <c r="A208" s="131" t="s">
        <v>5408</v>
      </c>
      <c r="B208" s="132" t="s">
        <v>4957</v>
      </c>
      <c r="C208" s="132"/>
      <c r="D208" s="132" t="s">
        <v>4982</v>
      </c>
      <c r="E208" s="132" t="s">
        <v>5037</v>
      </c>
      <c r="F208" s="138"/>
      <c r="G208" s="138"/>
      <c r="H208" s="138"/>
      <c r="I208" s="138"/>
      <c r="J208" s="138"/>
      <c r="K208" s="138"/>
      <c r="L208" s="27" t="s">
        <v>4954</v>
      </c>
      <c r="M208" s="134">
        <v>42255</v>
      </c>
      <c r="N208" s="134"/>
      <c r="O208" s="132"/>
      <c r="P208" s="132"/>
      <c r="Q208" s="132"/>
      <c r="R208" s="13"/>
      <c r="S208" s="13"/>
      <c r="T208" s="17" t="str">
        <f t="shared" si="11"/>
        <v/>
      </c>
      <c r="U208" s="17"/>
      <c r="V208" s="18"/>
      <c r="W208" s="18"/>
      <c r="X208" s="19"/>
      <c r="Y208" s="17">
        <v>3</v>
      </c>
      <c r="Z208" s="135">
        <v>42296</v>
      </c>
      <c r="AA208" s="28" t="s">
        <v>5409</v>
      </c>
    </row>
    <row r="209" spans="1:27" s="22" customFormat="1" x14ac:dyDescent="0.25">
      <c r="A209" s="131" t="s">
        <v>5410</v>
      </c>
      <c r="B209" s="132" t="s">
        <v>5411</v>
      </c>
      <c r="C209" s="132"/>
      <c r="D209" s="132" t="s">
        <v>4974</v>
      </c>
      <c r="E209" s="132" t="s">
        <v>5412</v>
      </c>
      <c r="F209" s="138"/>
      <c r="G209" s="138"/>
      <c r="H209" s="138"/>
      <c r="I209" s="138"/>
      <c r="J209" s="138"/>
      <c r="K209" s="138"/>
      <c r="L209" s="27"/>
      <c r="M209" s="134">
        <v>42503</v>
      </c>
      <c r="N209" s="134"/>
      <c r="O209" s="132"/>
      <c r="P209" s="132"/>
      <c r="Q209" s="132"/>
      <c r="R209" s="13"/>
      <c r="S209" s="13"/>
      <c r="T209" s="17" t="str">
        <f t="shared" si="11"/>
        <v/>
      </c>
      <c r="U209" s="17"/>
      <c r="V209" s="18"/>
      <c r="W209" s="18"/>
      <c r="X209" s="19"/>
      <c r="Y209" s="17"/>
      <c r="Z209" s="135">
        <v>42509</v>
      </c>
      <c r="AA209" s="28" t="s">
        <v>5413</v>
      </c>
    </row>
    <row r="210" spans="1:27" s="22" customFormat="1" x14ac:dyDescent="0.25">
      <c r="A210" s="131" t="s">
        <v>5414</v>
      </c>
      <c r="B210" s="132" t="s">
        <v>4985</v>
      </c>
      <c r="C210" s="132"/>
      <c r="D210" s="132" t="s">
        <v>4986</v>
      </c>
      <c r="E210" s="132" t="s">
        <v>4953</v>
      </c>
      <c r="F210" s="138"/>
      <c r="G210" s="138"/>
      <c r="H210" s="138"/>
      <c r="I210" s="138"/>
      <c r="J210" s="138"/>
      <c r="K210" s="138"/>
      <c r="L210" s="27"/>
      <c r="M210" s="134">
        <v>42496</v>
      </c>
      <c r="N210" s="134">
        <v>42496</v>
      </c>
      <c r="O210" s="134">
        <v>42496</v>
      </c>
      <c r="P210" s="134">
        <v>42496</v>
      </c>
      <c r="Q210" s="132"/>
      <c r="R210" s="13"/>
      <c r="S210" s="13"/>
      <c r="T210" s="17" t="str">
        <f t="shared" si="11"/>
        <v>PoT</v>
      </c>
      <c r="U210" s="17"/>
      <c r="V210" s="18"/>
      <c r="W210" s="18"/>
      <c r="X210" s="19"/>
      <c r="Y210" s="17"/>
      <c r="Z210" s="135">
        <v>42506</v>
      </c>
      <c r="AA210" s="28" t="s">
        <v>5415</v>
      </c>
    </row>
    <row r="211" spans="1:27" s="22" customFormat="1" x14ac:dyDescent="0.25">
      <c r="A211" s="131" t="s">
        <v>5416</v>
      </c>
      <c r="B211" s="132" t="s">
        <v>4985</v>
      </c>
      <c r="C211" s="132"/>
      <c r="D211" s="132" t="s">
        <v>4986</v>
      </c>
      <c r="E211" s="132" t="s">
        <v>4953</v>
      </c>
      <c r="F211" s="138"/>
      <c r="G211" s="138"/>
      <c r="H211" s="138"/>
      <c r="I211" s="138"/>
      <c r="J211" s="138"/>
      <c r="K211" s="138"/>
      <c r="L211" s="27"/>
      <c r="M211" s="134">
        <v>42496</v>
      </c>
      <c r="N211" s="134">
        <v>42496</v>
      </c>
      <c r="O211" s="132"/>
      <c r="P211" s="132"/>
      <c r="Q211" s="132"/>
      <c r="R211" s="13"/>
      <c r="S211" s="13"/>
      <c r="T211" s="17" t="str">
        <f t="shared" si="11"/>
        <v>CON</v>
      </c>
      <c r="U211" s="17"/>
      <c r="V211" s="18"/>
      <c r="W211" s="18"/>
      <c r="X211" s="19"/>
      <c r="Y211" s="17"/>
      <c r="Z211" s="135">
        <v>42506</v>
      </c>
      <c r="AA211" s="28" t="s">
        <v>4987</v>
      </c>
    </row>
    <row r="212" spans="1:27" s="22" customFormat="1" x14ac:dyDescent="0.25">
      <c r="A212" s="131" t="s">
        <v>5417</v>
      </c>
      <c r="B212" s="132" t="s">
        <v>4985</v>
      </c>
      <c r="C212" s="132"/>
      <c r="D212" s="132" t="s">
        <v>4986</v>
      </c>
      <c r="E212" s="132" t="s">
        <v>4953</v>
      </c>
      <c r="F212" s="138"/>
      <c r="G212" s="138"/>
      <c r="H212" s="138"/>
      <c r="I212" s="138"/>
      <c r="J212" s="138"/>
      <c r="K212" s="138"/>
      <c r="L212" s="27"/>
      <c r="M212" s="134">
        <v>42496</v>
      </c>
      <c r="N212" s="134">
        <v>42496</v>
      </c>
      <c r="O212" s="134">
        <v>42496</v>
      </c>
      <c r="P212" s="134">
        <v>42496</v>
      </c>
      <c r="Q212" s="132"/>
      <c r="R212" s="13"/>
      <c r="S212" s="13"/>
      <c r="T212" s="17" t="str">
        <f t="shared" si="11"/>
        <v>PoT</v>
      </c>
      <c r="U212" s="17"/>
      <c r="V212" s="18"/>
      <c r="W212" s="18"/>
      <c r="X212" s="19"/>
      <c r="Y212" s="17"/>
      <c r="Z212" s="135">
        <v>42506</v>
      </c>
      <c r="AA212" s="28" t="s">
        <v>5415</v>
      </c>
    </row>
    <row r="213" spans="1:27" s="22" customFormat="1" x14ac:dyDescent="0.25">
      <c r="A213" s="131" t="s">
        <v>5418</v>
      </c>
      <c r="B213" s="132" t="s">
        <v>4985</v>
      </c>
      <c r="C213" s="132"/>
      <c r="D213" s="132" t="s">
        <v>4986</v>
      </c>
      <c r="E213" s="132" t="s">
        <v>4953</v>
      </c>
      <c r="F213" s="138"/>
      <c r="G213" s="138"/>
      <c r="H213" s="138"/>
      <c r="I213" s="138"/>
      <c r="J213" s="138"/>
      <c r="K213" s="138"/>
      <c r="L213" s="27"/>
      <c r="M213" s="134">
        <v>42457</v>
      </c>
      <c r="N213" s="134">
        <v>42457</v>
      </c>
      <c r="O213" s="132"/>
      <c r="P213" s="132"/>
      <c r="Q213" s="132"/>
      <c r="R213" s="13"/>
      <c r="S213" s="13"/>
      <c r="T213" s="17" t="str">
        <f t="shared" si="11"/>
        <v>CON</v>
      </c>
      <c r="U213" s="17"/>
      <c r="V213" s="18"/>
      <c r="W213" s="18"/>
      <c r="X213" s="19"/>
      <c r="Y213" s="17">
        <v>2</v>
      </c>
      <c r="Z213" s="135">
        <v>42506</v>
      </c>
      <c r="AA213" s="28" t="s">
        <v>5419</v>
      </c>
    </row>
    <row r="214" spans="1:27" s="22" customFormat="1" x14ac:dyDescent="0.25">
      <c r="A214" s="131" t="s">
        <v>5420</v>
      </c>
      <c r="B214" s="132" t="s">
        <v>124</v>
      </c>
      <c r="C214" s="132"/>
      <c r="D214" s="132" t="s">
        <v>4953</v>
      </c>
      <c r="E214" s="132"/>
      <c r="F214" s="138"/>
      <c r="G214" s="138"/>
      <c r="H214" s="138"/>
      <c r="I214" s="138"/>
      <c r="J214" s="138"/>
      <c r="K214" s="138"/>
      <c r="L214" s="39" t="s">
        <v>5026</v>
      </c>
      <c r="M214" s="134">
        <v>42393</v>
      </c>
      <c r="N214" s="134">
        <v>42393</v>
      </c>
      <c r="O214" s="132"/>
      <c r="P214" s="132"/>
      <c r="Q214" s="132"/>
      <c r="R214" s="13"/>
      <c r="S214" s="13"/>
      <c r="T214" s="17" t="str">
        <f t="shared" si="11"/>
        <v>CON</v>
      </c>
      <c r="U214" s="17"/>
      <c r="V214" s="18"/>
      <c r="W214" s="18"/>
      <c r="X214" s="19"/>
      <c r="Y214" s="17">
        <v>2</v>
      </c>
      <c r="Z214" s="135">
        <v>42461</v>
      </c>
      <c r="AA214" s="28" t="s">
        <v>5421</v>
      </c>
    </row>
    <row r="215" spans="1:27" s="22" customFormat="1" x14ac:dyDescent="0.25">
      <c r="A215" s="131" t="s">
        <v>5422</v>
      </c>
      <c r="B215" s="132" t="s">
        <v>4967</v>
      </c>
      <c r="C215" s="132"/>
      <c r="D215" s="132" t="s">
        <v>4947</v>
      </c>
      <c r="E215" s="132" t="s">
        <v>5423</v>
      </c>
      <c r="F215" s="138"/>
      <c r="G215" s="138"/>
      <c r="H215" s="138"/>
      <c r="I215" s="138"/>
      <c r="J215" s="138"/>
      <c r="K215" s="138"/>
      <c r="L215" s="27"/>
      <c r="M215" s="134">
        <v>42507</v>
      </c>
      <c r="N215" s="134">
        <v>42536</v>
      </c>
      <c r="O215" s="132"/>
      <c r="P215" s="132"/>
      <c r="Q215" s="132"/>
      <c r="R215" s="13"/>
      <c r="S215" s="13"/>
      <c r="T215" s="17" t="str">
        <f t="shared" si="11"/>
        <v>CON</v>
      </c>
      <c r="U215" s="17"/>
      <c r="V215" s="18"/>
      <c r="W215" s="18"/>
      <c r="X215" s="19"/>
      <c r="Y215" s="17"/>
      <c r="Z215" s="135">
        <v>42521</v>
      </c>
      <c r="AA215" s="28" t="s">
        <v>5424</v>
      </c>
    </row>
    <row r="216" spans="1:27" s="22" customFormat="1" x14ac:dyDescent="0.25">
      <c r="A216" s="131" t="s">
        <v>5425</v>
      </c>
      <c r="B216" s="132" t="s">
        <v>4985</v>
      </c>
      <c r="C216" s="13"/>
      <c r="D216" s="13" t="s">
        <v>4986</v>
      </c>
      <c r="E216" s="13" t="s">
        <v>4953</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4987</v>
      </c>
    </row>
    <row r="217" spans="1:27" s="22" customFormat="1" x14ac:dyDescent="0.25">
      <c r="A217" s="131" t="s">
        <v>5426</v>
      </c>
      <c r="B217" s="132" t="s">
        <v>5080</v>
      </c>
      <c r="C217" s="13"/>
      <c r="D217" s="13" t="s">
        <v>5091</v>
      </c>
      <c r="E217" s="13" t="s">
        <v>5427</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5428</v>
      </c>
    </row>
    <row r="218" spans="1:27" s="22" customFormat="1" x14ac:dyDescent="0.25">
      <c r="A218" s="131" t="s">
        <v>5429</v>
      </c>
      <c r="B218" s="132" t="s">
        <v>5062</v>
      </c>
      <c r="C218" s="132"/>
      <c r="D218" s="132" t="s">
        <v>4974</v>
      </c>
      <c r="E218" s="132"/>
      <c r="F218" s="138"/>
      <c r="G218" s="138"/>
      <c r="H218" s="138"/>
      <c r="I218" s="138"/>
      <c r="J218" s="138"/>
      <c r="K218" s="138"/>
      <c r="L218" s="27"/>
      <c r="M218" s="134">
        <v>42475</v>
      </c>
      <c r="N218" s="134">
        <v>42475</v>
      </c>
      <c r="O218" s="132"/>
      <c r="P218" s="132"/>
      <c r="Q218" s="132"/>
      <c r="R218" s="13"/>
      <c r="S218" s="13"/>
      <c r="T218" s="17" t="str">
        <f t="shared" si="11"/>
        <v>CON</v>
      </c>
      <c r="U218" s="17"/>
      <c r="V218" s="18"/>
      <c r="W218" s="18"/>
      <c r="X218" s="19"/>
      <c r="Y218" s="17">
        <v>2</v>
      </c>
      <c r="Z218" s="135">
        <v>42468</v>
      </c>
      <c r="AA218" s="28" t="s">
        <v>5430</v>
      </c>
    </row>
    <row r="219" spans="1:27" s="22" customFormat="1" x14ac:dyDescent="0.25">
      <c r="A219" s="136" t="s">
        <v>5431</v>
      </c>
      <c r="B219" s="70" t="s">
        <v>4967</v>
      </c>
      <c r="C219" s="70"/>
      <c r="D219" s="70"/>
      <c r="E219" s="137"/>
      <c r="F219" s="133"/>
      <c r="G219" s="133"/>
      <c r="H219" s="133"/>
      <c r="I219" s="133"/>
      <c r="J219" s="133"/>
      <c r="K219" s="133"/>
      <c r="L219" s="23"/>
      <c r="M219" s="139">
        <v>42467</v>
      </c>
      <c r="N219" s="137"/>
      <c r="O219" s="137"/>
      <c r="P219" s="137"/>
      <c r="Q219" s="137"/>
      <c r="R219" s="24"/>
      <c r="S219" s="24"/>
      <c r="T219" s="17"/>
      <c r="U219" s="17"/>
      <c r="V219" s="18"/>
      <c r="W219" s="18"/>
      <c r="X219" s="19"/>
      <c r="Y219" s="17"/>
      <c r="Z219" s="135"/>
      <c r="AA219" s="25" t="s">
        <v>5042</v>
      </c>
    </row>
    <row r="220" spans="1:27" s="22" customFormat="1" x14ac:dyDescent="0.25">
      <c r="A220" s="136" t="s">
        <v>5432</v>
      </c>
      <c r="B220" s="70" t="s">
        <v>4952</v>
      </c>
      <c r="C220" s="70"/>
      <c r="D220" s="70" t="s">
        <v>4953</v>
      </c>
      <c r="E220" s="137"/>
      <c r="F220" s="138"/>
      <c r="G220" s="138"/>
      <c r="H220" s="138"/>
      <c r="I220" s="138"/>
      <c r="J220" s="138"/>
      <c r="K220" s="138"/>
      <c r="L220" s="23" t="s">
        <v>4954</v>
      </c>
      <c r="M220" s="139">
        <v>42357</v>
      </c>
      <c r="N220" s="139">
        <v>42357</v>
      </c>
      <c r="O220" s="137"/>
      <c r="P220" s="137"/>
      <c r="Q220" s="137"/>
      <c r="R220" s="24"/>
      <c r="S220" s="24"/>
      <c r="T220" s="17" t="str">
        <f t="shared" ref="T220:T225" si="12">IF(R220&lt;&gt;"","SIGNED",IF(Q220&lt;&gt;"","FP",IF(P220&lt;&gt;"","PoT",IF(O220&lt;&gt;"","DEM",IF(N220&lt;&gt;"","CON","")))))</f>
        <v>CON</v>
      </c>
      <c r="U220" s="17"/>
      <c r="V220" s="18"/>
      <c r="W220" s="18"/>
      <c r="X220" s="19"/>
      <c r="Y220" s="17">
        <v>2</v>
      </c>
      <c r="Z220" s="135">
        <v>42461</v>
      </c>
      <c r="AA220" s="25" t="s">
        <v>4955</v>
      </c>
    </row>
    <row r="221" spans="1:27" s="22" customFormat="1" x14ac:dyDescent="0.25">
      <c r="A221" s="136" t="s">
        <v>5433</v>
      </c>
      <c r="B221" s="70" t="s">
        <v>4952</v>
      </c>
      <c r="C221" s="70"/>
      <c r="D221" s="70" t="s">
        <v>4953</v>
      </c>
      <c r="E221" s="137"/>
      <c r="F221" s="138"/>
      <c r="G221" s="138"/>
      <c r="H221" s="138"/>
      <c r="I221" s="138"/>
      <c r="J221" s="138"/>
      <c r="K221" s="138"/>
      <c r="L221" s="23" t="s">
        <v>4954</v>
      </c>
      <c r="M221" s="139">
        <v>42357</v>
      </c>
      <c r="N221" s="137"/>
      <c r="O221" s="137"/>
      <c r="P221" s="137"/>
      <c r="Q221" s="137"/>
      <c r="R221" s="24"/>
      <c r="S221" s="24"/>
      <c r="T221" s="17" t="str">
        <f t="shared" si="12"/>
        <v/>
      </c>
      <c r="U221" s="17"/>
      <c r="V221" s="18"/>
      <c r="W221" s="18"/>
      <c r="X221" s="19"/>
      <c r="Y221" s="17">
        <v>2</v>
      </c>
      <c r="Z221" s="135">
        <v>42461</v>
      </c>
      <c r="AA221" s="25" t="s">
        <v>4955</v>
      </c>
    </row>
    <row r="222" spans="1:27" s="22" customFormat="1" x14ac:dyDescent="0.25">
      <c r="A222" s="131" t="s">
        <v>5434</v>
      </c>
      <c r="B222" s="132" t="s">
        <v>4957</v>
      </c>
      <c r="C222" s="132"/>
      <c r="D222" s="132" t="s">
        <v>4953</v>
      </c>
      <c r="E222" s="132"/>
      <c r="F222" s="138"/>
      <c r="G222" s="138"/>
      <c r="H222" s="138"/>
      <c r="I222" s="138"/>
      <c r="J222" s="138"/>
      <c r="K222" s="138"/>
      <c r="L222" s="27" t="s">
        <v>4954</v>
      </c>
      <c r="M222" s="134">
        <v>42275</v>
      </c>
      <c r="N222" s="134">
        <v>42282</v>
      </c>
      <c r="O222" s="132"/>
      <c r="P222" s="132"/>
      <c r="Q222" s="132"/>
      <c r="R222" s="13"/>
      <c r="S222" s="13"/>
      <c r="T222" s="17" t="str">
        <f t="shared" si="12"/>
        <v>CON</v>
      </c>
      <c r="U222" s="17"/>
      <c r="V222" s="18"/>
      <c r="W222" s="18"/>
      <c r="X222" s="19"/>
      <c r="Y222" s="17">
        <v>2</v>
      </c>
      <c r="Z222" s="135">
        <v>42461</v>
      </c>
      <c r="AA222" s="25" t="s">
        <v>4955</v>
      </c>
    </row>
    <row r="223" spans="1:27" s="22" customFormat="1" x14ac:dyDescent="0.25">
      <c r="A223" s="131" t="s">
        <v>5435</v>
      </c>
      <c r="B223" s="132" t="s">
        <v>5113</v>
      </c>
      <c r="C223" s="132"/>
      <c r="D223" s="132" t="s">
        <v>4953</v>
      </c>
      <c r="E223" s="132"/>
      <c r="F223" s="138"/>
      <c r="G223" s="138"/>
      <c r="H223" s="138"/>
      <c r="I223" s="138"/>
      <c r="J223" s="138"/>
      <c r="K223" s="138"/>
      <c r="L223" s="27"/>
      <c r="M223" s="134">
        <v>42454</v>
      </c>
      <c r="N223" s="134"/>
      <c r="O223" s="132"/>
      <c r="P223" s="132"/>
      <c r="Q223" s="132"/>
      <c r="R223" s="13"/>
      <c r="S223" s="13"/>
      <c r="T223" s="17" t="str">
        <f t="shared" si="12"/>
        <v/>
      </c>
      <c r="U223" s="17"/>
      <c r="V223" s="18"/>
      <c r="W223" s="18"/>
      <c r="X223" s="19"/>
      <c r="Y223" s="17">
        <v>2</v>
      </c>
      <c r="Z223" s="135">
        <v>42454</v>
      </c>
      <c r="AA223" s="25" t="s">
        <v>5436</v>
      </c>
    </row>
    <row r="224" spans="1:27" s="22" customFormat="1" x14ac:dyDescent="0.25">
      <c r="A224" s="131" t="s">
        <v>5437</v>
      </c>
      <c r="B224" s="132" t="s">
        <v>4967</v>
      </c>
      <c r="C224" s="132"/>
      <c r="D224" s="132" t="s">
        <v>4963</v>
      </c>
      <c r="E224" s="132" t="s">
        <v>5438</v>
      </c>
      <c r="F224" s="138"/>
      <c r="G224" s="138"/>
      <c r="H224" s="138"/>
      <c r="I224" s="138"/>
      <c r="J224" s="138"/>
      <c r="K224" s="138"/>
      <c r="L224" s="27" t="s">
        <v>4949</v>
      </c>
      <c r="M224" s="134">
        <v>42438</v>
      </c>
      <c r="N224" s="134"/>
      <c r="O224" s="132"/>
      <c r="P224" s="132"/>
      <c r="Q224" s="132"/>
      <c r="R224" s="13"/>
      <c r="S224" s="13"/>
      <c r="T224" s="17" t="str">
        <f t="shared" si="12"/>
        <v/>
      </c>
      <c r="U224" s="17"/>
      <c r="V224" s="18"/>
      <c r="W224" s="18"/>
      <c r="X224" s="19"/>
      <c r="Y224" s="17">
        <v>2</v>
      </c>
      <c r="Z224" s="135">
        <v>42478</v>
      </c>
      <c r="AA224" s="28" t="s">
        <v>5439</v>
      </c>
    </row>
    <row r="225" spans="1:27" s="22" customFormat="1" x14ac:dyDescent="0.25">
      <c r="A225" s="131" t="s">
        <v>5440</v>
      </c>
      <c r="B225" s="132" t="s">
        <v>4985</v>
      </c>
      <c r="C225" s="132"/>
      <c r="D225" s="132" t="s">
        <v>4986</v>
      </c>
      <c r="E225" s="132" t="s">
        <v>4953</v>
      </c>
      <c r="F225" s="138"/>
      <c r="G225" s="138"/>
      <c r="H225" s="138"/>
      <c r="I225" s="138"/>
      <c r="J225" s="138"/>
      <c r="K225" s="138"/>
      <c r="L225" s="27"/>
      <c r="M225" s="134">
        <v>42496</v>
      </c>
      <c r="N225" s="134">
        <v>42496</v>
      </c>
      <c r="O225" s="132"/>
      <c r="P225" s="132"/>
      <c r="Q225" s="132"/>
      <c r="R225" s="13"/>
      <c r="S225" s="13"/>
      <c r="T225" s="17" t="str">
        <f t="shared" si="12"/>
        <v>CON</v>
      </c>
      <c r="U225" s="17"/>
      <c r="V225" s="18"/>
      <c r="W225" s="18"/>
      <c r="X225" s="19"/>
      <c r="Y225" s="17"/>
      <c r="Z225" s="135">
        <v>42496</v>
      </c>
      <c r="AA225" s="28" t="s">
        <v>4987</v>
      </c>
    </row>
    <row r="226" spans="1:27" s="22" customFormat="1" x14ac:dyDescent="0.25">
      <c r="A226" s="131" t="s">
        <v>5441</v>
      </c>
      <c r="B226" s="132" t="s">
        <v>4946</v>
      </c>
      <c r="C226" s="132"/>
      <c r="D226" s="132" t="s">
        <v>4947</v>
      </c>
      <c r="E226" s="132" t="s">
        <v>4948</v>
      </c>
      <c r="F226" s="133"/>
      <c r="G226" s="133"/>
      <c r="H226" s="133"/>
      <c r="I226" s="133"/>
      <c r="J226" s="133"/>
      <c r="K226" s="133"/>
      <c r="L226" s="27" t="s">
        <v>4949</v>
      </c>
      <c r="M226" s="134">
        <v>42481</v>
      </c>
      <c r="N226" s="134">
        <v>42481</v>
      </c>
      <c r="O226" s="134">
        <v>42481</v>
      </c>
      <c r="P226" s="134">
        <v>42481</v>
      </c>
      <c r="Q226" s="134"/>
      <c r="R226" s="16"/>
      <c r="S226" s="16"/>
      <c r="T226" s="17" t="s">
        <v>4935</v>
      </c>
      <c r="U226" s="17"/>
      <c r="V226" s="18"/>
      <c r="W226" s="18"/>
      <c r="X226" s="19"/>
      <c r="Y226" s="17"/>
      <c r="Z226" s="135">
        <v>42481</v>
      </c>
      <c r="AA226" s="28" t="s">
        <v>4950</v>
      </c>
    </row>
    <row r="227" spans="1:27" s="22" customFormat="1" x14ac:dyDescent="0.25">
      <c r="A227" s="136" t="s">
        <v>5442</v>
      </c>
      <c r="B227" s="70" t="s">
        <v>5113</v>
      </c>
      <c r="C227" s="70"/>
      <c r="D227" s="70" t="s">
        <v>4953</v>
      </c>
      <c r="E227" s="137"/>
      <c r="F227" s="133"/>
      <c r="G227" s="133"/>
      <c r="H227" s="133"/>
      <c r="I227" s="133"/>
      <c r="J227" s="133"/>
      <c r="K227" s="133"/>
      <c r="L227" s="23" t="s">
        <v>4954</v>
      </c>
      <c r="M227" s="139">
        <v>42357</v>
      </c>
      <c r="N227" s="139"/>
      <c r="O227" s="137"/>
      <c r="P227" s="137"/>
      <c r="Q227" s="137"/>
      <c r="R227" s="24"/>
      <c r="S227" s="24"/>
      <c r="T227" s="17" t="str">
        <f t="shared" ref="T227:T239" si="13">IF(R227&lt;&gt;"","SIGNED",IF(Q227&lt;&gt;"","FP",IF(P227&lt;&gt;"","PoT",IF(O227&lt;&gt;"","DEM",IF(N227&lt;&gt;"","CON","")))))</f>
        <v/>
      </c>
      <c r="U227" s="17"/>
      <c r="V227" s="18"/>
      <c r="W227" s="18"/>
      <c r="X227" s="19"/>
      <c r="Y227" s="17">
        <v>2</v>
      </c>
      <c r="Z227" s="135">
        <v>42461</v>
      </c>
      <c r="AA227" s="25" t="s">
        <v>4955</v>
      </c>
    </row>
    <row r="228" spans="1:27" s="22" customFormat="1" x14ac:dyDescent="0.25">
      <c r="A228" s="136" t="s">
        <v>3362</v>
      </c>
      <c r="B228" s="70" t="s">
        <v>4967</v>
      </c>
      <c r="C228" s="70"/>
      <c r="D228" s="70" t="s">
        <v>4963</v>
      </c>
      <c r="E228" s="70" t="s">
        <v>5443</v>
      </c>
      <c r="F228" s="138"/>
      <c r="G228" s="138"/>
      <c r="H228" s="138"/>
      <c r="I228" s="138"/>
      <c r="J228" s="138"/>
      <c r="K228" s="138"/>
      <c r="L228" s="23"/>
      <c r="M228" s="139">
        <v>42408</v>
      </c>
      <c r="N228" s="137"/>
      <c r="O228" s="137"/>
      <c r="P228" s="137"/>
      <c r="Q228" s="137"/>
      <c r="R228" s="24"/>
      <c r="S228" s="24"/>
      <c r="T228" s="17" t="str">
        <f t="shared" si="13"/>
        <v/>
      </c>
      <c r="U228" s="17"/>
      <c r="V228" s="18"/>
      <c r="W228" s="18"/>
      <c r="X228" s="19"/>
      <c r="Y228" s="17">
        <v>2</v>
      </c>
      <c r="Z228" s="141">
        <v>42311</v>
      </c>
      <c r="AA228" s="25" t="s">
        <v>5444</v>
      </c>
    </row>
    <row r="229" spans="1:27" s="22" customFormat="1" x14ac:dyDescent="0.25">
      <c r="A229" s="143" t="s">
        <v>5445</v>
      </c>
      <c r="B229" s="142" t="s">
        <v>4957</v>
      </c>
      <c r="C229" s="142"/>
      <c r="D229" s="132" t="s">
        <v>4958</v>
      </c>
      <c r="E229" s="142" t="s">
        <v>5446</v>
      </c>
      <c r="F229" s="138"/>
      <c r="G229" s="138"/>
      <c r="H229" s="138"/>
      <c r="I229" s="138"/>
      <c r="J229" s="138"/>
      <c r="K229" s="138"/>
      <c r="L229" s="35"/>
      <c r="M229" s="160">
        <v>42247</v>
      </c>
      <c r="N229" s="142"/>
      <c r="O229" s="142"/>
      <c r="P229" s="142"/>
      <c r="Q229" s="142"/>
      <c r="R229" s="142"/>
      <c r="S229" s="36"/>
      <c r="T229" s="17" t="str">
        <f t="shared" si="13"/>
        <v/>
      </c>
      <c r="U229" s="17"/>
      <c r="V229" s="18"/>
      <c r="W229" s="18"/>
      <c r="X229" s="19"/>
      <c r="Y229" s="17">
        <v>2</v>
      </c>
      <c r="Z229" s="161">
        <v>42247</v>
      </c>
      <c r="AA229" s="37" t="s">
        <v>5447</v>
      </c>
    </row>
    <row r="230" spans="1:27" s="22" customFormat="1" x14ac:dyDescent="0.25">
      <c r="A230" s="131" t="s">
        <v>5448</v>
      </c>
      <c r="B230" s="132" t="s">
        <v>4957</v>
      </c>
      <c r="C230" s="132"/>
      <c r="D230" s="132" t="s">
        <v>5449</v>
      </c>
      <c r="E230" s="132" t="s">
        <v>5450</v>
      </c>
      <c r="F230" s="162"/>
      <c r="G230" s="162"/>
      <c r="H230" s="162"/>
      <c r="I230" s="162"/>
      <c r="J230" s="162"/>
      <c r="K230" s="162"/>
      <c r="L230" s="27"/>
      <c r="M230" s="134">
        <v>42510</v>
      </c>
      <c r="N230" s="134">
        <v>42515</v>
      </c>
      <c r="O230" s="132"/>
      <c r="P230" s="132"/>
      <c r="Q230" s="132"/>
      <c r="R230" s="13"/>
      <c r="S230" s="13"/>
      <c r="T230" s="17" t="str">
        <f t="shared" si="13"/>
        <v>CON</v>
      </c>
      <c r="U230" s="17"/>
      <c r="V230" s="18"/>
      <c r="W230" s="18"/>
      <c r="X230" s="19"/>
      <c r="Y230" s="17"/>
      <c r="Z230" s="135">
        <v>42521</v>
      </c>
      <c r="AA230" s="28" t="s">
        <v>5451</v>
      </c>
    </row>
    <row r="231" spans="1:27" s="22" customFormat="1" x14ac:dyDescent="0.25">
      <c r="A231" s="131" t="s">
        <v>5452</v>
      </c>
      <c r="B231" s="132" t="s">
        <v>4967</v>
      </c>
      <c r="C231" s="132"/>
      <c r="D231" s="132" t="s">
        <v>5171</v>
      </c>
      <c r="E231" s="132"/>
      <c r="F231" s="162"/>
      <c r="G231" s="162"/>
      <c r="H231" s="162"/>
      <c r="I231" s="162"/>
      <c r="J231" s="162"/>
      <c r="K231" s="162"/>
      <c r="L231" s="27"/>
      <c r="M231" s="134">
        <v>42445</v>
      </c>
      <c r="N231" s="134">
        <v>42452</v>
      </c>
      <c r="O231" s="134">
        <v>42452</v>
      </c>
      <c r="P231" s="132"/>
      <c r="Q231" s="132"/>
      <c r="R231" s="13"/>
      <c r="S231" s="13"/>
      <c r="T231" s="17" t="str">
        <f t="shared" si="13"/>
        <v>DEM</v>
      </c>
      <c r="U231" s="17"/>
      <c r="V231" s="18"/>
      <c r="W231" s="18"/>
      <c r="X231" s="19"/>
      <c r="Y231" s="17">
        <v>2</v>
      </c>
      <c r="Z231" s="135">
        <v>42445</v>
      </c>
      <c r="AA231" s="28" t="s">
        <v>5453</v>
      </c>
    </row>
    <row r="232" spans="1:27" s="22" customFormat="1" x14ac:dyDescent="0.25">
      <c r="A232" s="131" t="s">
        <v>5454</v>
      </c>
      <c r="B232" s="132" t="s">
        <v>4957</v>
      </c>
      <c r="C232" s="132"/>
      <c r="D232" s="132" t="s">
        <v>4953</v>
      </c>
      <c r="E232" s="132" t="s">
        <v>5455</v>
      </c>
      <c r="F232" s="133"/>
      <c r="G232" s="133"/>
      <c r="H232" s="133"/>
      <c r="I232" s="133"/>
      <c r="J232" s="133"/>
      <c r="K232" s="133"/>
      <c r="L232" s="27" t="s">
        <v>4949</v>
      </c>
      <c r="M232" s="134">
        <v>42296</v>
      </c>
      <c r="N232" s="134"/>
      <c r="O232" s="132"/>
      <c r="P232" s="132"/>
      <c r="Q232" s="132"/>
      <c r="R232" s="13"/>
      <c r="S232" s="13"/>
      <c r="T232" s="17" t="str">
        <f t="shared" si="13"/>
        <v/>
      </c>
      <c r="U232" s="17"/>
      <c r="V232" s="18"/>
      <c r="W232" s="18"/>
      <c r="X232" s="19"/>
      <c r="Y232" s="17">
        <v>2</v>
      </c>
      <c r="Z232" s="135">
        <v>42461</v>
      </c>
      <c r="AA232" s="28" t="s">
        <v>5456</v>
      </c>
    </row>
    <row r="233" spans="1:27" s="22" customFormat="1" x14ac:dyDescent="0.25">
      <c r="A233" s="131" t="s">
        <v>5457</v>
      </c>
      <c r="B233" s="132" t="s">
        <v>4957</v>
      </c>
      <c r="C233" s="132"/>
      <c r="D233" s="132" t="s">
        <v>4958</v>
      </c>
      <c r="E233" s="132" t="s">
        <v>5458</v>
      </c>
      <c r="F233" s="133"/>
      <c r="G233" s="133"/>
      <c r="H233" s="133"/>
      <c r="I233" s="133"/>
      <c r="J233" s="133"/>
      <c r="K233" s="133"/>
      <c r="L233" s="27"/>
      <c r="M233" s="134" t="s">
        <v>5120</v>
      </c>
      <c r="N233" s="134"/>
      <c r="O233" s="132"/>
      <c r="P233" s="132"/>
      <c r="Q233" s="132"/>
      <c r="R233" s="13"/>
      <c r="S233" s="13"/>
      <c r="T233" s="17" t="str">
        <f t="shared" si="13"/>
        <v/>
      </c>
      <c r="U233" s="17"/>
      <c r="V233" s="18"/>
      <c r="W233" s="18"/>
      <c r="X233" s="19"/>
      <c r="Y233" s="17">
        <v>2</v>
      </c>
      <c r="Z233" s="135">
        <v>42296</v>
      </c>
      <c r="AA233" s="28" t="s">
        <v>5459</v>
      </c>
    </row>
    <row r="234" spans="1:27" s="22" customFormat="1" x14ac:dyDescent="0.25">
      <c r="A234" s="131" t="s">
        <v>5460</v>
      </c>
      <c r="B234" s="132" t="s">
        <v>4957</v>
      </c>
      <c r="C234" s="132"/>
      <c r="D234" s="132" t="s">
        <v>4958</v>
      </c>
      <c r="E234" s="132" t="s">
        <v>5461</v>
      </c>
      <c r="F234" s="133"/>
      <c r="G234" s="133"/>
      <c r="H234" s="133"/>
      <c r="I234" s="133"/>
      <c r="J234" s="133"/>
      <c r="K234" s="133"/>
      <c r="L234" s="27" t="s">
        <v>5218</v>
      </c>
      <c r="M234" s="134">
        <v>42226</v>
      </c>
      <c r="N234" s="134"/>
      <c r="O234" s="132"/>
      <c r="P234" s="134"/>
      <c r="Q234" s="134"/>
      <c r="R234" s="16">
        <v>42247</v>
      </c>
      <c r="S234" s="16"/>
      <c r="T234" s="17" t="str">
        <f t="shared" si="13"/>
        <v>SIGNED</v>
      </c>
      <c r="U234" s="17"/>
      <c r="V234" s="18"/>
      <c r="W234" s="18"/>
      <c r="X234" s="19"/>
      <c r="Y234" s="17">
        <v>2</v>
      </c>
      <c r="Z234" s="135">
        <v>42296</v>
      </c>
      <c r="AA234" s="28" t="s">
        <v>5462</v>
      </c>
    </row>
    <row r="235" spans="1:27" s="22" customFormat="1" x14ac:dyDescent="0.25">
      <c r="A235" s="131" t="s">
        <v>5463</v>
      </c>
      <c r="B235" s="132" t="s">
        <v>4967</v>
      </c>
      <c r="C235" s="132"/>
      <c r="D235" s="132" t="s">
        <v>4963</v>
      </c>
      <c r="E235" s="132" t="s">
        <v>5464</v>
      </c>
      <c r="F235" s="133"/>
      <c r="G235" s="133"/>
      <c r="H235" s="133"/>
      <c r="I235" s="133"/>
      <c r="J235" s="133"/>
      <c r="K235" s="133"/>
      <c r="L235" s="27" t="s">
        <v>4949</v>
      </c>
      <c r="M235" s="134">
        <v>42359</v>
      </c>
      <c r="N235" s="134">
        <v>42474</v>
      </c>
      <c r="O235" s="134">
        <v>42474</v>
      </c>
      <c r="P235" s="134"/>
      <c r="Q235" s="134"/>
      <c r="R235" s="16"/>
      <c r="S235" s="16"/>
      <c r="T235" s="17" t="str">
        <f t="shared" si="13"/>
        <v>DEM</v>
      </c>
      <c r="U235" s="17"/>
      <c r="V235" s="18"/>
      <c r="W235" s="18"/>
      <c r="X235" s="19"/>
      <c r="Y235" s="17">
        <v>2</v>
      </c>
      <c r="Z235" s="135">
        <v>42450</v>
      </c>
      <c r="AA235" s="28" t="s">
        <v>5465</v>
      </c>
    </row>
    <row r="236" spans="1:27" s="22" customFormat="1" x14ac:dyDescent="0.25">
      <c r="A236" s="131" t="s">
        <v>5466</v>
      </c>
      <c r="B236" s="132" t="s">
        <v>5252</v>
      </c>
      <c r="C236" s="132"/>
      <c r="D236" s="132" t="s">
        <v>5044</v>
      </c>
      <c r="E236" s="132" t="s">
        <v>5171</v>
      </c>
      <c r="F236" s="133"/>
      <c r="G236" s="133"/>
      <c r="H236" s="133"/>
      <c r="I236" s="133"/>
      <c r="J236" s="133"/>
      <c r="K236" s="133"/>
      <c r="L236" s="27"/>
      <c r="M236" s="134">
        <v>42500</v>
      </c>
      <c r="N236" s="134"/>
      <c r="O236" s="134"/>
      <c r="P236" s="134"/>
      <c r="Q236" s="134"/>
      <c r="R236" s="16"/>
      <c r="S236" s="16"/>
      <c r="T236" s="17" t="str">
        <f t="shared" si="13"/>
        <v/>
      </c>
      <c r="U236" s="17"/>
      <c r="V236" s="18"/>
      <c r="W236" s="18"/>
      <c r="X236" s="19"/>
      <c r="Y236" s="17"/>
      <c r="Z236" s="135">
        <v>42503</v>
      </c>
      <c r="AA236" s="28" t="s">
        <v>5467</v>
      </c>
    </row>
    <row r="237" spans="1:27" s="22" customFormat="1" x14ac:dyDescent="0.25">
      <c r="A237" s="136" t="s">
        <v>5468</v>
      </c>
      <c r="B237" s="70" t="s">
        <v>4999</v>
      </c>
      <c r="C237" s="70"/>
      <c r="D237" s="70" t="s">
        <v>4993</v>
      </c>
      <c r="E237" s="70"/>
      <c r="F237" s="133"/>
      <c r="G237" s="133"/>
      <c r="H237" s="133"/>
      <c r="I237" s="133"/>
      <c r="J237" s="133"/>
      <c r="K237" s="133"/>
      <c r="L237" s="27" t="s">
        <v>4949</v>
      </c>
      <c r="M237" s="139">
        <v>42421</v>
      </c>
      <c r="N237" s="139">
        <v>42465</v>
      </c>
      <c r="O237" s="139">
        <v>42465</v>
      </c>
      <c r="P237" s="137"/>
      <c r="Q237" s="137"/>
      <c r="R237" s="24"/>
      <c r="S237" s="24"/>
      <c r="T237" s="17" t="str">
        <f t="shared" si="13"/>
        <v>DEM</v>
      </c>
      <c r="U237" s="17"/>
      <c r="V237" s="18"/>
      <c r="W237" s="18"/>
      <c r="X237" s="19"/>
      <c r="Y237" s="17">
        <v>2</v>
      </c>
      <c r="Z237" s="135">
        <v>42475</v>
      </c>
      <c r="AA237" s="25" t="s">
        <v>5469</v>
      </c>
    </row>
    <row r="238" spans="1:27" s="22" customFormat="1" x14ac:dyDescent="0.25">
      <c r="A238" s="136" t="s">
        <v>5470</v>
      </c>
      <c r="B238" s="70" t="s">
        <v>4967</v>
      </c>
      <c r="C238" s="70"/>
      <c r="D238" s="70" t="s">
        <v>4947</v>
      </c>
      <c r="E238" s="70" t="s">
        <v>5471</v>
      </c>
      <c r="F238" s="138"/>
      <c r="G238" s="138"/>
      <c r="H238" s="138"/>
      <c r="I238" s="138"/>
      <c r="J238" s="138"/>
      <c r="K238" s="138"/>
      <c r="L238" s="23"/>
      <c r="M238" s="139">
        <v>42391</v>
      </c>
      <c r="N238" s="137"/>
      <c r="O238" s="137"/>
      <c r="P238" s="137"/>
      <c r="Q238" s="137"/>
      <c r="R238" s="24"/>
      <c r="S238" s="24"/>
      <c r="T238" s="17" t="str">
        <f t="shared" si="13"/>
        <v/>
      </c>
      <c r="U238" s="17"/>
      <c r="V238" s="18"/>
      <c r="W238" s="18"/>
      <c r="X238" s="19"/>
      <c r="Y238" s="17">
        <v>2</v>
      </c>
      <c r="Z238" s="141">
        <v>42438</v>
      </c>
      <c r="AA238" s="25" t="s">
        <v>5472</v>
      </c>
    </row>
    <row r="239" spans="1:27" s="22" customFormat="1" x14ac:dyDescent="0.25">
      <c r="A239" s="136" t="s">
        <v>5473</v>
      </c>
      <c r="B239" s="70" t="s">
        <v>4967</v>
      </c>
      <c r="C239" s="70"/>
      <c r="D239" s="70" t="s">
        <v>4963</v>
      </c>
      <c r="E239" s="70"/>
      <c r="F239" s="138"/>
      <c r="G239" s="138"/>
      <c r="H239" s="138"/>
      <c r="I239" s="138"/>
      <c r="J239" s="138"/>
      <c r="K239" s="138"/>
      <c r="L239" s="23"/>
      <c r="M239" s="139">
        <v>42450</v>
      </c>
      <c r="N239" s="137"/>
      <c r="O239" s="137"/>
      <c r="P239" s="137"/>
      <c r="Q239" s="137"/>
      <c r="R239" s="24"/>
      <c r="S239" s="24"/>
      <c r="T239" s="17" t="str">
        <f t="shared" si="13"/>
        <v/>
      </c>
      <c r="U239" s="17"/>
      <c r="V239" s="18"/>
      <c r="W239" s="18"/>
      <c r="X239" s="19"/>
      <c r="Y239" s="17">
        <v>2</v>
      </c>
      <c r="Z239" s="141">
        <v>42450</v>
      </c>
      <c r="AA239" s="25" t="s">
        <v>5474</v>
      </c>
    </row>
    <row r="240" spans="1:27" s="22" customFormat="1" x14ac:dyDescent="0.25">
      <c r="A240" s="13"/>
      <c r="B240" s="13"/>
      <c r="C240" s="13"/>
      <c r="D240" s="13"/>
      <c r="E240" s="132"/>
      <c r="F240" s="133"/>
      <c r="G240" s="133"/>
      <c r="H240" s="133"/>
      <c r="I240" s="133"/>
      <c r="J240" s="133"/>
      <c r="K240" s="133"/>
      <c r="L240" s="27"/>
      <c r="M240" s="134"/>
      <c r="N240" s="134"/>
      <c r="O240" s="132"/>
      <c r="P240" s="132"/>
      <c r="Q240" s="132"/>
      <c r="R240" s="13"/>
      <c r="S240" s="13"/>
      <c r="T240" s="17" t="str">
        <f>IF(Q240&lt;&gt;"","FP",IF(P240&lt;&gt;"","PoT",IF(O240&lt;&gt;"","DEM",IF(N240&lt;&gt;"","CON",""))))</f>
        <v/>
      </c>
      <c r="U240" s="17"/>
      <c r="V240" s="18"/>
      <c r="W240" s="18"/>
      <c r="X240" s="19"/>
      <c r="Y240" s="17"/>
      <c r="Z240" s="135"/>
      <c r="AA240" s="28"/>
    </row>
    <row r="241" spans="1:27" s="22" customFormat="1" x14ac:dyDescent="0.25">
      <c r="A241" s="13"/>
      <c r="B241" s="13"/>
      <c r="C241" s="13"/>
      <c r="D241" s="13"/>
      <c r="E241" s="132"/>
      <c r="F241" s="133"/>
      <c r="G241" s="133"/>
      <c r="H241" s="133"/>
      <c r="I241" s="133"/>
      <c r="J241" s="133"/>
      <c r="K241" s="133"/>
      <c r="L241" s="27"/>
      <c r="M241" s="134"/>
      <c r="N241" s="134"/>
      <c r="O241" s="132"/>
      <c r="P241" s="132"/>
      <c r="Q241" s="132"/>
      <c r="R241" s="13"/>
      <c r="S241" s="13"/>
      <c r="T241" s="17" t="str">
        <f>IF(Q241&lt;&gt;"","FP",IF(P241&lt;&gt;"","PoT",IF(O241&lt;&gt;"","DEM",IF(N241&lt;&gt;"","CON",""))))</f>
        <v/>
      </c>
      <c r="U241" s="17"/>
      <c r="V241" s="18"/>
      <c r="W241" s="18"/>
      <c r="X241" s="19"/>
      <c r="Y241" s="17"/>
      <c r="Z241" s="135"/>
      <c r="AA241" s="28"/>
    </row>
  </sheetData>
  <sortState ref="A7:AJ362">
    <sortCondition ref="U7:U362"/>
  </sortState>
  <mergeCells count="26">
    <mergeCell ref="P5:P6"/>
    <mergeCell ref="Q5:Q6"/>
    <mergeCell ref="R5:R6"/>
    <mergeCell ref="S5:S6"/>
    <mergeCell ref="A4:A6"/>
    <mergeCell ref="B4:B6"/>
    <mergeCell ref="C4:C6"/>
    <mergeCell ref="D4:D6"/>
    <mergeCell ref="E4:E6"/>
    <mergeCell ref="F4:K4"/>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Summary_2017_PipelineNew</vt:lpstr>
      <vt:lpstr>Sheet1</vt:lpstr>
      <vt:lpstr>2017 SalesConnect- 03 AUG</vt:lpstr>
      <vt:lpstr>2017 Sales Connect- 29 JUN</vt:lpstr>
      <vt:lpstr>Engaged Deals</vt:lpstr>
      <vt:lpstr>Sheet5</vt:lpstr>
      <vt:lpstr>Remarks</vt:lpstr>
      <vt:lpstr>Base Data</vt:lpstr>
      <vt:lpstr>Mapping</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2017-08-22T07:36:03Z</dcterms:modified>
  <cp:category/>
  <cp:contentStatus/>
</cp:coreProperties>
</file>